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AquestLlibreDeTreball" defaultThemeVersion="124226"/>
  <mc:AlternateContent xmlns:mc="http://schemas.openxmlformats.org/markup-compatibility/2006">
    <mc:Choice Requires="x15">
      <x15ac:absPath xmlns:x15ac="http://schemas.microsoft.com/office/spreadsheetml/2010/11/ac" url="T:\treball\FINANCES\ATENEA_ECOFIN\procediments\documents_xls\"/>
    </mc:Choice>
  </mc:AlternateContent>
  <bookViews>
    <workbookView xWindow="240" yWindow="780" windowWidth="18060" windowHeight="11940" tabRatio="972"/>
  </bookViews>
  <sheets>
    <sheet name="03ABRIL2017" sheetId="3" r:id="rId1"/>
    <sheet name="treball" sheetId="35" state="hidden" r:id="rId2"/>
    <sheet name="gener G" sheetId="10" state="hidden" r:id="rId3"/>
    <sheet name="gener 0 i c" sheetId="9" state="hidden" r:id="rId4"/>
    <sheet name="gener 15 0 i C" sheetId="36" state="hidden" r:id="rId5"/>
    <sheet name="gener 15 G" sheetId="33" state="hidden" r:id="rId6"/>
    <sheet name="febrer 15 0 i C" sheetId="34" state="hidden" r:id="rId7"/>
    <sheet name="febrer 15 G" sheetId="37" state="hidden" r:id="rId8"/>
    <sheet name="març 15 0 i C" sheetId="39" state="hidden" r:id="rId9"/>
    <sheet name="març 15 G" sheetId="38" state="hidden" r:id="rId10"/>
    <sheet name="abril 15 0 i C" sheetId="41" state="hidden" r:id="rId11"/>
    <sheet name="abril 15 G" sheetId="42" state="hidden" r:id="rId12"/>
    <sheet name="maig-15 0 i C" sheetId="47" state="hidden" r:id="rId13"/>
    <sheet name="maig-15G" sheetId="46" state="hidden" r:id="rId14"/>
    <sheet name="juny15 0 i C" sheetId="50" state="hidden" r:id="rId15"/>
    <sheet name="juny15G" sheetId="49" state="hidden" r:id="rId16"/>
    <sheet name="juliol15 0 i C" sheetId="57" state="hidden" r:id="rId17"/>
    <sheet name="juliol15 G" sheetId="56" state="hidden" r:id="rId18"/>
    <sheet name="agost15 0 i C" sheetId="59" state="hidden" r:id="rId19"/>
    <sheet name="febrer G" sheetId="51" state="hidden" r:id="rId20"/>
    <sheet name="febrer 0 i C" sheetId="52" state="hidden" r:id="rId21"/>
    <sheet name="març G" sheetId="14" state="hidden" r:id="rId22"/>
    <sheet name="març 0 i c" sheetId="13" state="hidden" r:id="rId23"/>
    <sheet name="abril G" sheetId="15" state="hidden" r:id="rId24"/>
    <sheet name="abril 0 i c" sheetId="16" state="hidden" r:id="rId25"/>
    <sheet name="maig G" sheetId="18" state="hidden" r:id="rId26"/>
    <sheet name="maig 0 i c" sheetId="17" state="hidden" r:id="rId27"/>
    <sheet name="juny G" sheetId="20" state="hidden" r:id="rId28"/>
    <sheet name="juny 0 i c" sheetId="19" state="hidden" r:id="rId29"/>
    <sheet name="juliol 0 i c" sheetId="22" state="hidden" r:id="rId30"/>
    <sheet name="juliol G" sheetId="21" state="hidden" r:id="rId31"/>
    <sheet name="agost15G" sheetId="58" state="hidden" r:id="rId32"/>
    <sheet name="agost 0 i C" sheetId="24" state="hidden" r:id="rId33"/>
    <sheet name="agost G" sheetId="23" state="hidden" r:id="rId34"/>
    <sheet name="setembre 0 i C" sheetId="26" state="hidden" r:id="rId35"/>
    <sheet name="setembre G" sheetId="25" state="hidden" r:id="rId36"/>
    <sheet name="octubre 0 i C" sheetId="28" state="hidden" r:id="rId37"/>
    <sheet name="octubre G" sheetId="27" state="hidden" r:id="rId38"/>
    <sheet name="novembre G" sheetId="29" state="hidden" r:id="rId39"/>
    <sheet name="novembre 0 i C" sheetId="30" state="hidden" r:id="rId40"/>
    <sheet name="desembre 0 i C" sheetId="32" state="hidden" r:id="rId41"/>
    <sheet name="desembre G" sheetId="31" state="hidden" r:id="rId42"/>
    <sheet name="sept15 0 i C" sheetId="61" state="hidden" r:id="rId43"/>
    <sheet name="sept15G" sheetId="60" state="hidden" r:id="rId44"/>
    <sheet name="oct15 0 i C" sheetId="63" state="hidden" r:id="rId45"/>
    <sheet name="oct15G" sheetId="64" state="hidden" r:id="rId46"/>
    <sheet name="nov15 0 i C" sheetId="66" state="hidden" r:id="rId47"/>
    <sheet name="nov15G" sheetId="67" state="hidden" r:id="rId48"/>
    <sheet name="des15 0 i C" sheetId="70" state="hidden" r:id="rId49"/>
    <sheet name="gener16 0 i C" sheetId="71" state="hidden" r:id="rId50"/>
    <sheet name="gener16G" sheetId="72" state="hidden" r:id="rId51"/>
    <sheet name="febrer16 0 i C" sheetId="73" state="hidden" r:id="rId52"/>
    <sheet name="febrer16 G" sheetId="74" state="hidden" r:id="rId53"/>
    <sheet name="març16 0 i C" sheetId="77" state="hidden" r:id="rId54"/>
    <sheet name="març16g" sheetId="76" state="hidden" r:id="rId55"/>
    <sheet name="abril16 0 i C" sheetId="78" state="hidden" r:id="rId56"/>
    <sheet name="abril16 G" sheetId="79" state="hidden" r:id="rId57"/>
    <sheet name="maig16G" sheetId="80" state="hidden" r:id="rId58"/>
    <sheet name="maig16 0 i C" sheetId="81" state="hidden" r:id="rId59"/>
    <sheet name="juny2016 0 i C" sheetId="91" state="hidden" r:id="rId60"/>
    <sheet name="juny2016 G" sheetId="89" state="hidden" r:id="rId61"/>
    <sheet name="des15G" sheetId="69" state="hidden" r:id="rId62"/>
    <sheet name="juliol2016 0 i C" sheetId="92" state="hidden" r:id="rId63"/>
    <sheet name="juliol2016 G" sheetId="93" state="hidden" r:id="rId64"/>
    <sheet name="agost2016 0 i C" sheetId="94" state="hidden" r:id="rId65"/>
    <sheet name="agost2016 G" sheetId="95" state="hidden" r:id="rId66"/>
    <sheet name="set2016 0 i C" sheetId="97" state="hidden" r:id="rId67"/>
    <sheet name="set2016 G" sheetId="98" state="hidden" r:id="rId68"/>
    <sheet name="oct2016 0 i C" sheetId="99" state="hidden" r:id="rId69"/>
    <sheet name="oct2016 G" sheetId="100" state="hidden" r:id="rId70"/>
    <sheet name="nov2016 0 i C" sheetId="101" state="hidden" r:id="rId71"/>
    <sheet name="nov2016 G" sheetId="102" state="hidden" r:id="rId72"/>
    <sheet name="des16 0 i C" sheetId="105" state="hidden" r:id="rId73"/>
    <sheet name="des16G" sheetId="106" state="hidden" r:id="rId74"/>
    <sheet name="gen2017 0 i C" sheetId="108" state="hidden" r:id="rId75"/>
    <sheet name="gener2017G" sheetId="109" state="hidden" r:id="rId76"/>
    <sheet name="febrer17 0 i C" sheetId="111" state="hidden" r:id="rId77"/>
    <sheet name="febrer17 G" sheetId="112" state="hidden" r:id="rId78"/>
    <sheet name="març17 0 i c" sheetId="114" state="hidden" r:id="rId79"/>
    <sheet name="marçg17" sheetId="115" state="hidden" r:id="rId80"/>
  </sheets>
  <definedNames>
    <definedName name="_xlnm.Print_Area" localSheetId="0">'03ABRIL2017'!$A$1:$L$236</definedName>
  </definedNames>
  <calcPr calcId="152511"/>
</workbook>
</file>

<file path=xl/calcChain.xml><?xml version="1.0" encoding="utf-8"?>
<calcChain xmlns="http://schemas.openxmlformats.org/spreadsheetml/2006/main">
  <c r="H6" i="3" l="1"/>
  <c r="D6" i="3"/>
  <c r="G525" i="3"/>
  <c r="G542" i="3"/>
  <c r="G229" i="3"/>
  <c r="G234" i="3"/>
  <c r="G161" i="3"/>
  <c r="G245" i="3"/>
  <c r="G566" i="3" l="1"/>
  <c r="G567" i="3"/>
  <c r="G584" i="3"/>
  <c r="G265" i="3"/>
  <c r="G281" i="3"/>
  <c r="G250" i="3"/>
  <c r="G251" i="3"/>
  <c r="G290" i="3"/>
  <c r="G291" i="3"/>
  <c r="G314" i="3"/>
  <c r="G178" i="3"/>
  <c r="G207" i="3"/>
  <c r="G206" i="3"/>
  <c r="G359" i="3"/>
  <c r="G432" i="3"/>
  <c r="G478" i="3"/>
  <c r="G499" i="3"/>
  <c r="G501" i="3"/>
  <c r="G509" i="3"/>
  <c r="G408" i="3"/>
  <c r="L6" i="3" l="1"/>
  <c r="J6" i="3"/>
  <c r="U41" i="10"/>
  <c r="T41" i="10"/>
  <c r="I131" i="115"/>
  <c r="I130" i="115"/>
  <c r="I155" i="115"/>
  <c r="I195" i="115"/>
  <c r="I194" i="115"/>
  <c r="I156" i="115"/>
  <c r="I193" i="115"/>
  <c r="K3" i="114"/>
  <c r="K4" i="114"/>
  <c r="K5" i="114"/>
  <c r="K6" i="114"/>
  <c r="K7" i="114"/>
  <c r="K8" i="114"/>
  <c r="K9" i="114"/>
  <c r="K10" i="114"/>
  <c r="K11" i="114"/>
  <c r="K12" i="114"/>
  <c r="K13" i="114"/>
  <c r="K14" i="114"/>
  <c r="K15" i="114"/>
  <c r="K16" i="114"/>
  <c r="K17" i="114"/>
  <c r="K18" i="114"/>
  <c r="K19" i="114"/>
  <c r="K20" i="114"/>
  <c r="K21" i="114"/>
  <c r="K22" i="114"/>
  <c r="K23" i="114"/>
  <c r="K24" i="114"/>
  <c r="K25" i="114"/>
  <c r="K26" i="114"/>
  <c r="K27" i="114"/>
  <c r="K28" i="114"/>
  <c r="K29" i="114"/>
  <c r="K30" i="114"/>
  <c r="K31" i="114"/>
  <c r="K32" i="114"/>
  <c r="K33" i="114"/>
  <c r="K34" i="114"/>
  <c r="K35" i="114"/>
  <c r="K36" i="114"/>
  <c r="K37" i="114"/>
  <c r="K38" i="114"/>
  <c r="K39" i="114"/>
  <c r="K40" i="114"/>
  <c r="K41" i="114"/>
  <c r="K42" i="114"/>
  <c r="K43" i="114"/>
  <c r="K44" i="114"/>
  <c r="K45" i="114"/>
  <c r="K46" i="114"/>
  <c r="K47" i="114"/>
  <c r="K48" i="114"/>
  <c r="K49" i="114"/>
  <c r="K50" i="114"/>
  <c r="K51" i="114"/>
  <c r="K52" i="114"/>
  <c r="K53" i="114"/>
  <c r="K54" i="114"/>
  <c r="K55" i="114"/>
  <c r="K56" i="114"/>
  <c r="K57" i="114"/>
  <c r="K58" i="114"/>
  <c r="K59" i="114"/>
  <c r="K60" i="114"/>
  <c r="K61" i="114"/>
  <c r="K62" i="114"/>
  <c r="K63" i="114"/>
  <c r="K64" i="114"/>
  <c r="K65" i="114"/>
  <c r="K66" i="114"/>
  <c r="K67" i="114"/>
  <c r="K68" i="114"/>
  <c r="K69" i="114"/>
  <c r="K70" i="114"/>
  <c r="K71" i="114"/>
  <c r="K72" i="114"/>
  <c r="K73" i="114"/>
  <c r="K74" i="114"/>
  <c r="K75" i="114"/>
  <c r="K76" i="114"/>
  <c r="K77" i="114"/>
  <c r="K78" i="114"/>
  <c r="K79" i="114"/>
  <c r="K80" i="114"/>
  <c r="K81" i="114"/>
  <c r="K82" i="114"/>
  <c r="K83" i="114"/>
  <c r="K84" i="114"/>
  <c r="K85" i="114"/>
  <c r="K86" i="114"/>
  <c r="K87" i="114"/>
  <c r="K88" i="114"/>
  <c r="K89" i="114"/>
  <c r="K90" i="114"/>
  <c r="K91" i="114"/>
  <c r="K92" i="114"/>
  <c r="K93" i="114"/>
  <c r="K94" i="114"/>
  <c r="K95" i="114"/>
  <c r="K96" i="114"/>
  <c r="K97" i="114"/>
  <c r="K98" i="114"/>
  <c r="K99" i="114"/>
  <c r="K100" i="114"/>
  <c r="K101" i="114"/>
  <c r="K102" i="114"/>
  <c r="K103" i="114"/>
  <c r="K104" i="114"/>
  <c r="K105" i="114"/>
  <c r="K106" i="114"/>
  <c r="K107" i="114"/>
  <c r="K108" i="114"/>
  <c r="K109" i="114"/>
  <c r="K110" i="114"/>
  <c r="K111" i="114"/>
  <c r="K112" i="114"/>
  <c r="K113" i="114"/>
  <c r="K114" i="114"/>
  <c r="K115" i="114"/>
  <c r="K116" i="114"/>
  <c r="K117" i="114"/>
  <c r="K118" i="114"/>
  <c r="K119" i="114"/>
  <c r="K120" i="114"/>
  <c r="K121" i="114"/>
  <c r="K122" i="114"/>
  <c r="K123" i="114"/>
  <c r="K124" i="114"/>
  <c r="K125" i="114"/>
  <c r="K126" i="114"/>
  <c r="K127" i="114"/>
  <c r="K128" i="114"/>
  <c r="K129" i="114"/>
  <c r="K130" i="114"/>
  <c r="K131" i="114"/>
  <c r="K132" i="114"/>
  <c r="K133" i="114"/>
  <c r="K134" i="114"/>
  <c r="K135" i="114"/>
  <c r="K136" i="114"/>
  <c r="K137" i="114"/>
  <c r="K138" i="114"/>
  <c r="K139" i="114"/>
  <c r="K140" i="114"/>
  <c r="K141" i="114"/>
  <c r="K142" i="114"/>
  <c r="K143" i="114"/>
  <c r="K144" i="114"/>
  <c r="K145" i="114"/>
  <c r="K146" i="114"/>
  <c r="K147" i="114"/>
  <c r="K148" i="114"/>
  <c r="K149" i="114"/>
  <c r="K150" i="114"/>
  <c r="K151" i="114"/>
  <c r="K152" i="114"/>
  <c r="K153" i="114"/>
  <c r="K154" i="114"/>
  <c r="K155" i="114"/>
  <c r="K156" i="114"/>
  <c r="K157" i="114"/>
  <c r="K158" i="114"/>
  <c r="K159" i="114"/>
  <c r="K160" i="114"/>
  <c r="K161" i="114"/>
  <c r="K162" i="114"/>
  <c r="K163" i="114"/>
  <c r="K164" i="114"/>
  <c r="K165" i="114"/>
  <c r="K166" i="114"/>
  <c r="K167" i="114"/>
  <c r="K168" i="114"/>
  <c r="K169" i="114"/>
  <c r="K170" i="114"/>
  <c r="K171" i="114"/>
  <c r="K172" i="114"/>
  <c r="K173" i="114"/>
  <c r="K174" i="114"/>
  <c r="K175" i="114"/>
  <c r="K176" i="114"/>
  <c r="K177" i="114"/>
  <c r="K178" i="114"/>
  <c r="K179" i="114"/>
  <c r="K180" i="114"/>
  <c r="K181" i="114"/>
  <c r="K182" i="114"/>
  <c r="K183" i="114"/>
  <c r="K184" i="114"/>
  <c r="K185" i="114"/>
  <c r="K186" i="114"/>
  <c r="K187" i="114"/>
  <c r="K188" i="114"/>
  <c r="K189" i="114"/>
  <c r="K190" i="114"/>
  <c r="K191" i="114"/>
  <c r="K192" i="114"/>
  <c r="K193" i="114"/>
  <c r="K194" i="114"/>
  <c r="K195" i="114"/>
  <c r="K196" i="114"/>
  <c r="K197" i="114"/>
  <c r="K198" i="114"/>
  <c r="K199" i="114"/>
  <c r="K200" i="114"/>
  <c r="K201" i="114"/>
  <c r="K202" i="114"/>
  <c r="K203" i="114"/>
  <c r="K204" i="114"/>
  <c r="K205" i="114"/>
  <c r="K206" i="114"/>
  <c r="K207" i="114"/>
  <c r="K208" i="114"/>
  <c r="K209" i="114"/>
  <c r="K210" i="114"/>
  <c r="K211" i="114"/>
  <c r="K212" i="114"/>
  <c r="K213" i="114"/>
  <c r="K214" i="114"/>
  <c r="K215" i="114"/>
  <c r="K216" i="114"/>
  <c r="K217" i="114"/>
  <c r="K218" i="114"/>
  <c r="K219" i="114"/>
  <c r="K220" i="114"/>
  <c r="K221" i="114"/>
  <c r="K222" i="114"/>
  <c r="K223" i="114"/>
  <c r="K224" i="114"/>
  <c r="K225" i="114"/>
  <c r="K226" i="114"/>
  <c r="K227" i="114"/>
  <c r="K228" i="114"/>
  <c r="K229" i="114"/>
  <c r="K230" i="114"/>
  <c r="K231" i="114"/>
  <c r="K232" i="114"/>
  <c r="K233" i="114"/>
  <c r="K234" i="114"/>
  <c r="K235" i="114"/>
  <c r="K236" i="114"/>
  <c r="K237" i="114"/>
  <c r="K238" i="114"/>
  <c r="K239" i="114"/>
  <c r="K240" i="114"/>
  <c r="K241" i="114"/>
  <c r="K242" i="114"/>
  <c r="K243" i="114"/>
  <c r="K244" i="114"/>
  <c r="K245" i="114"/>
  <c r="K246" i="114"/>
  <c r="K247" i="114"/>
  <c r="K248" i="114"/>
  <c r="K249" i="114"/>
  <c r="K250" i="114"/>
  <c r="K251" i="114"/>
  <c r="K252" i="114"/>
  <c r="K253" i="114"/>
  <c r="K254" i="114"/>
  <c r="K255" i="114"/>
  <c r="K256" i="114"/>
  <c r="K257" i="114"/>
  <c r="K258" i="114"/>
  <c r="K259" i="114"/>
  <c r="K260" i="114"/>
  <c r="K261" i="114"/>
  <c r="K262" i="114"/>
  <c r="K263" i="114"/>
  <c r="K264" i="114"/>
  <c r="K265" i="114"/>
  <c r="K266" i="114"/>
  <c r="K267" i="114"/>
  <c r="K268" i="114"/>
  <c r="K269" i="114"/>
  <c r="K270" i="114"/>
  <c r="K271" i="114"/>
  <c r="K272" i="114"/>
  <c r="K273" i="114"/>
  <c r="K274" i="114"/>
  <c r="K275" i="114"/>
  <c r="K276" i="114"/>
  <c r="K277" i="114"/>
  <c r="K278" i="114"/>
  <c r="K279" i="114"/>
  <c r="K280" i="114"/>
  <c r="K281" i="114"/>
  <c r="K282" i="114"/>
  <c r="K283" i="114"/>
  <c r="K284" i="114"/>
  <c r="K285" i="114"/>
  <c r="K286" i="114"/>
  <c r="K287" i="114"/>
  <c r="K288" i="114"/>
  <c r="K289" i="114"/>
  <c r="K290" i="114"/>
  <c r="K291" i="114"/>
  <c r="K292" i="114"/>
  <c r="K293" i="114"/>
  <c r="K294" i="114"/>
  <c r="K295" i="114"/>
  <c r="K296" i="114"/>
  <c r="K297" i="114"/>
  <c r="K298" i="114"/>
  <c r="K299" i="114"/>
  <c r="K300" i="114"/>
  <c r="K301" i="114"/>
  <c r="K302" i="114"/>
  <c r="K303" i="114"/>
  <c r="K304" i="114"/>
  <c r="K305" i="114"/>
  <c r="K306" i="114"/>
  <c r="K307" i="114"/>
  <c r="K308" i="114"/>
  <c r="K309" i="114"/>
  <c r="K310" i="114"/>
  <c r="K311" i="114"/>
  <c r="K312" i="114"/>
  <c r="K313" i="114"/>
  <c r="K314" i="114"/>
  <c r="K315" i="114"/>
  <c r="K316" i="114"/>
  <c r="K317" i="114"/>
  <c r="K318" i="114"/>
  <c r="K319" i="114"/>
  <c r="K320" i="114"/>
  <c r="K321" i="114"/>
  <c r="K322" i="114"/>
  <c r="K323" i="114"/>
  <c r="K324" i="114"/>
  <c r="K325" i="114"/>
  <c r="K326" i="114"/>
  <c r="K327" i="114"/>
  <c r="K328" i="114"/>
  <c r="K329" i="114"/>
  <c r="K330" i="114"/>
  <c r="K331" i="114"/>
  <c r="K332" i="114"/>
  <c r="K333" i="114"/>
  <c r="K334" i="114"/>
  <c r="K335" i="114"/>
  <c r="K336" i="114"/>
  <c r="K337" i="114"/>
  <c r="K338" i="114"/>
  <c r="K339" i="114"/>
  <c r="K340" i="114"/>
  <c r="K341" i="114"/>
  <c r="K342" i="114"/>
  <c r="K343" i="114"/>
  <c r="K344" i="114"/>
  <c r="K345" i="114"/>
  <c r="K346" i="114"/>
  <c r="K347" i="114"/>
  <c r="K348" i="114"/>
  <c r="K349" i="114"/>
  <c r="K350" i="114"/>
  <c r="K351" i="114"/>
  <c r="K352" i="114"/>
  <c r="K353" i="114"/>
  <c r="K354" i="114"/>
  <c r="K355" i="114"/>
  <c r="K356" i="114"/>
  <c r="K357" i="114"/>
  <c r="K358" i="114"/>
  <c r="K359" i="114"/>
  <c r="K360" i="114"/>
  <c r="K361" i="114"/>
  <c r="K362" i="114"/>
  <c r="K363" i="114"/>
  <c r="K364" i="114"/>
  <c r="K365" i="114"/>
  <c r="K366" i="114"/>
  <c r="K367" i="114"/>
  <c r="K368" i="114"/>
  <c r="K369" i="114"/>
  <c r="K370" i="114"/>
  <c r="K371" i="114"/>
  <c r="K372" i="114"/>
  <c r="K373" i="114"/>
  <c r="K374" i="114"/>
  <c r="K375" i="114"/>
  <c r="K376" i="114"/>
  <c r="K377" i="114"/>
  <c r="K378" i="114"/>
  <c r="K379" i="114"/>
  <c r="K380" i="114"/>
  <c r="K381" i="114"/>
  <c r="K382" i="114"/>
  <c r="K383" i="114"/>
  <c r="K384" i="114"/>
  <c r="K385" i="114"/>
  <c r="K386" i="114"/>
  <c r="K387" i="114"/>
  <c r="K388" i="114"/>
  <c r="K389" i="114"/>
  <c r="K390" i="114"/>
  <c r="K391" i="114"/>
  <c r="K392" i="114"/>
  <c r="K393" i="114"/>
  <c r="K394" i="114"/>
  <c r="K395" i="114"/>
  <c r="K396" i="114"/>
  <c r="K397" i="114"/>
  <c r="K398" i="114"/>
  <c r="K399" i="114"/>
  <c r="K400" i="114"/>
  <c r="K401" i="114"/>
  <c r="K402" i="114"/>
  <c r="K403" i="114"/>
  <c r="K404" i="114"/>
  <c r="K405" i="114"/>
  <c r="K406" i="114"/>
  <c r="K407" i="114"/>
  <c r="K408" i="114"/>
  <c r="K409" i="114"/>
  <c r="K410" i="114"/>
  <c r="K411" i="114"/>
  <c r="K412" i="114"/>
  <c r="K413" i="114"/>
  <c r="K414" i="114"/>
  <c r="K415" i="114"/>
  <c r="K416" i="114"/>
  <c r="K417" i="114"/>
  <c r="K418" i="114"/>
  <c r="K419" i="114"/>
  <c r="K420" i="114"/>
  <c r="K421" i="114"/>
  <c r="K422" i="114"/>
  <c r="K423" i="114"/>
  <c r="K424" i="114"/>
  <c r="K425" i="114"/>
  <c r="K426" i="114"/>
  <c r="K427" i="114"/>
  <c r="K428" i="114"/>
  <c r="K429" i="114"/>
  <c r="K430" i="114"/>
  <c r="K431" i="114"/>
  <c r="K432" i="114"/>
  <c r="K433" i="114"/>
  <c r="K434" i="114"/>
  <c r="K435" i="114"/>
  <c r="K436" i="114"/>
  <c r="K437" i="114"/>
  <c r="K438" i="114"/>
  <c r="K439" i="114"/>
  <c r="K440" i="114"/>
  <c r="K441" i="114"/>
  <c r="K442" i="114"/>
  <c r="K443" i="114"/>
  <c r="K444" i="114"/>
  <c r="K445" i="114"/>
  <c r="K446" i="114"/>
  <c r="K447" i="114"/>
  <c r="K448" i="114"/>
  <c r="K449" i="114"/>
  <c r="K450" i="114"/>
  <c r="K451" i="114"/>
  <c r="K452" i="114"/>
  <c r="K453" i="114"/>
  <c r="K454" i="114"/>
  <c r="K455" i="114"/>
  <c r="K456" i="114"/>
  <c r="K457" i="114"/>
  <c r="K458" i="114"/>
  <c r="K459" i="114"/>
  <c r="K460" i="114"/>
  <c r="K461" i="114"/>
  <c r="K462" i="114"/>
  <c r="K463" i="114"/>
  <c r="K464" i="114"/>
  <c r="K465" i="114"/>
  <c r="K466" i="114"/>
  <c r="K467" i="114"/>
  <c r="K468" i="114"/>
  <c r="K469" i="114"/>
  <c r="K470" i="114"/>
  <c r="K471" i="114"/>
  <c r="K472" i="114"/>
  <c r="K473" i="114"/>
  <c r="K474" i="114"/>
  <c r="K475" i="114"/>
  <c r="K476" i="114"/>
  <c r="K477" i="114"/>
  <c r="K478" i="114"/>
  <c r="K479" i="114"/>
  <c r="K480" i="114"/>
  <c r="K481" i="114"/>
  <c r="K482" i="114"/>
  <c r="K483" i="114"/>
  <c r="K484" i="114"/>
  <c r="K485" i="114"/>
  <c r="K486" i="114"/>
  <c r="K487" i="114"/>
  <c r="K488" i="114"/>
  <c r="K489" i="114"/>
  <c r="K490" i="114"/>
  <c r="K491" i="114"/>
  <c r="K492" i="114"/>
  <c r="K493" i="114"/>
  <c r="K494" i="114"/>
  <c r="K495" i="114"/>
  <c r="K496" i="114"/>
  <c r="K497" i="114"/>
  <c r="K498" i="114"/>
  <c r="K499" i="114"/>
  <c r="K500" i="114"/>
  <c r="K501" i="114"/>
  <c r="K502" i="114"/>
  <c r="K503" i="114"/>
  <c r="K504" i="114"/>
  <c r="K505" i="114"/>
  <c r="K506" i="114"/>
  <c r="K507" i="114"/>
  <c r="K508" i="114"/>
  <c r="K509" i="114"/>
  <c r="K510" i="114"/>
  <c r="K511" i="114"/>
  <c r="K512" i="114"/>
  <c r="K513" i="114"/>
  <c r="K514" i="114"/>
  <c r="K515" i="114"/>
  <c r="K516" i="114"/>
  <c r="K517" i="114"/>
  <c r="K518" i="114"/>
  <c r="K519" i="114"/>
  <c r="K520" i="114"/>
  <c r="K521" i="114"/>
  <c r="K522" i="114"/>
  <c r="K523" i="114"/>
  <c r="K524" i="114"/>
  <c r="K525" i="114"/>
  <c r="K526" i="114"/>
  <c r="K527" i="114"/>
  <c r="K528" i="114"/>
  <c r="K529" i="114"/>
  <c r="K530" i="114"/>
  <c r="K531" i="114"/>
  <c r="K532" i="114"/>
  <c r="K533" i="114"/>
  <c r="K534" i="114"/>
  <c r="K535" i="114"/>
  <c r="K536" i="114"/>
  <c r="K537" i="114"/>
  <c r="K538" i="114"/>
  <c r="K539" i="114"/>
  <c r="K540" i="114"/>
  <c r="K541" i="114"/>
  <c r="K542" i="114"/>
  <c r="K543" i="114"/>
  <c r="K544" i="114"/>
  <c r="K545" i="114"/>
  <c r="K546" i="114"/>
  <c r="K547" i="114"/>
  <c r="K548" i="114"/>
  <c r="K549" i="114"/>
  <c r="K550" i="114"/>
  <c r="K551" i="114"/>
  <c r="K552" i="114"/>
  <c r="K553" i="114"/>
  <c r="K554" i="114"/>
  <c r="K555" i="114"/>
  <c r="K556" i="114"/>
  <c r="K557" i="114"/>
  <c r="K558" i="114"/>
  <c r="K559" i="114"/>
  <c r="K560" i="114"/>
  <c r="K561" i="114"/>
  <c r="K562" i="114"/>
  <c r="K563" i="114"/>
  <c r="K564" i="114"/>
  <c r="K565" i="114"/>
  <c r="K566" i="114"/>
  <c r="K567" i="114"/>
  <c r="K568" i="114"/>
  <c r="K569" i="114"/>
  <c r="K570" i="114"/>
  <c r="K571" i="114"/>
  <c r="K572" i="114"/>
  <c r="K573" i="114"/>
  <c r="K574" i="114"/>
  <c r="K575" i="114"/>
  <c r="K576" i="114"/>
  <c r="K577" i="114"/>
  <c r="K578" i="114"/>
  <c r="K579" i="114"/>
  <c r="K580" i="114"/>
  <c r="K581" i="114"/>
  <c r="K582" i="114"/>
  <c r="K583" i="114"/>
  <c r="K584" i="114"/>
  <c r="K585" i="114"/>
  <c r="K586" i="114"/>
  <c r="K587" i="114"/>
  <c r="K588" i="114"/>
  <c r="K589" i="114"/>
  <c r="K590" i="114"/>
  <c r="K591" i="114"/>
  <c r="K592" i="114"/>
  <c r="K593" i="114"/>
  <c r="K594" i="114"/>
  <c r="K595" i="114"/>
  <c r="K596" i="114"/>
  <c r="K597" i="114"/>
  <c r="K598" i="114"/>
  <c r="K599" i="114"/>
  <c r="K600" i="114"/>
  <c r="K601" i="114"/>
  <c r="K602" i="114"/>
  <c r="K603" i="114"/>
  <c r="K604" i="114"/>
  <c r="K605" i="114"/>
  <c r="K606" i="114"/>
  <c r="K607" i="114"/>
  <c r="K608" i="114"/>
  <c r="K609" i="114"/>
  <c r="K610" i="114"/>
  <c r="K611" i="114"/>
  <c r="K612" i="114"/>
  <c r="K613" i="114"/>
  <c r="K614" i="114"/>
  <c r="K615" i="114"/>
  <c r="K616" i="114"/>
  <c r="K617" i="114"/>
  <c r="K618" i="114"/>
  <c r="K619" i="114"/>
  <c r="K620" i="114"/>
  <c r="K621" i="114"/>
  <c r="K622" i="114"/>
  <c r="K623" i="114"/>
  <c r="K624" i="114"/>
  <c r="K625" i="114"/>
  <c r="K626" i="114"/>
  <c r="K627" i="114"/>
  <c r="K628" i="114"/>
  <c r="K629" i="114"/>
  <c r="K630" i="114"/>
  <c r="K631" i="114"/>
  <c r="K632" i="114"/>
  <c r="K633" i="114"/>
  <c r="K634" i="114"/>
  <c r="K635" i="114"/>
  <c r="K636" i="114"/>
  <c r="K637" i="114"/>
  <c r="K638" i="114"/>
  <c r="K639" i="114"/>
  <c r="K640" i="114"/>
  <c r="K641" i="114"/>
  <c r="K642" i="114"/>
  <c r="K643" i="114"/>
  <c r="K644" i="114"/>
  <c r="K645" i="114"/>
  <c r="K646" i="114"/>
  <c r="K647" i="114"/>
  <c r="K648" i="114"/>
  <c r="K649" i="114"/>
  <c r="K650" i="114"/>
  <c r="K651" i="114"/>
  <c r="K652" i="114"/>
  <c r="K653" i="114"/>
  <c r="K654" i="114"/>
  <c r="K655" i="114"/>
  <c r="K656" i="114"/>
  <c r="K657" i="114"/>
  <c r="K658" i="114"/>
  <c r="K659" i="114"/>
  <c r="K660" i="114"/>
  <c r="K661" i="114"/>
  <c r="K662" i="114"/>
  <c r="K663" i="114"/>
  <c r="K664" i="114"/>
  <c r="K665" i="114"/>
  <c r="K666" i="114"/>
  <c r="K667" i="114"/>
  <c r="K668" i="114"/>
  <c r="K669" i="114"/>
  <c r="K670" i="114"/>
  <c r="K671" i="114"/>
  <c r="K672" i="114"/>
  <c r="K673" i="114"/>
  <c r="K674" i="114"/>
  <c r="K675" i="114"/>
  <c r="K676" i="114"/>
  <c r="K677" i="114"/>
  <c r="K678" i="114"/>
  <c r="K679" i="114"/>
  <c r="K680" i="114"/>
  <c r="K681" i="114"/>
  <c r="K682" i="114"/>
  <c r="K683" i="114"/>
  <c r="K684" i="114"/>
  <c r="K685" i="114"/>
  <c r="K686" i="114"/>
  <c r="K687" i="114"/>
  <c r="K688" i="114"/>
  <c r="K689" i="114"/>
  <c r="K690" i="114"/>
  <c r="K691" i="114"/>
  <c r="K692" i="114"/>
  <c r="K693" i="114"/>
  <c r="K694" i="114"/>
  <c r="K695" i="114"/>
  <c r="K696" i="114"/>
  <c r="K697" i="114"/>
  <c r="K698" i="114"/>
  <c r="K699" i="114"/>
  <c r="K700" i="114"/>
  <c r="K701" i="114"/>
  <c r="K702" i="114"/>
  <c r="K703" i="114"/>
  <c r="K704" i="114"/>
  <c r="K705" i="114"/>
  <c r="K706" i="114"/>
  <c r="K707" i="114"/>
  <c r="K708" i="114"/>
  <c r="K709" i="114"/>
  <c r="K710" i="114"/>
  <c r="K711" i="114"/>
  <c r="K712" i="114"/>
  <c r="K713" i="114"/>
  <c r="K714" i="114"/>
  <c r="K715" i="114"/>
  <c r="K716" i="114"/>
  <c r="K717" i="114"/>
  <c r="K718" i="114"/>
  <c r="K719" i="114"/>
  <c r="K720" i="114"/>
  <c r="K721" i="114"/>
  <c r="K722" i="114"/>
  <c r="K723" i="114"/>
  <c r="K724" i="114"/>
  <c r="K725" i="114"/>
  <c r="K726" i="114"/>
  <c r="K727" i="114"/>
  <c r="K728" i="114"/>
  <c r="K729" i="114"/>
  <c r="K730" i="114"/>
  <c r="K731" i="114"/>
  <c r="K732" i="114"/>
  <c r="K733" i="114"/>
  <c r="K734" i="114"/>
  <c r="K735" i="114"/>
  <c r="K736" i="114"/>
  <c r="K737" i="114"/>
  <c r="K738" i="114"/>
  <c r="K739" i="114"/>
  <c r="K740" i="114"/>
  <c r="K741" i="114"/>
  <c r="K742" i="114"/>
  <c r="K743" i="114"/>
  <c r="K744" i="114"/>
  <c r="K745" i="114"/>
  <c r="K746" i="114"/>
  <c r="K747" i="114"/>
  <c r="K748" i="114"/>
  <c r="K749" i="114"/>
  <c r="K750" i="114"/>
  <c r="K751" i="114"/>
  <c r="K752" i="114"/>
  <c r="K753" i="114"/>
  <c r="K754" i="114"/>
  <c r="K755" i="114"/>
  <c r="K756" i="114"/>
  <c r="K757" i="114"/>
  <c r="K758" i="114"/>
  <c r="K759" i="114"/>
  <c r="K760" i="114"/>
  <c r="K761" i="114"/>
  <c r="K762" i="114"/>
  <c r="K763" i="114"/>
  <c r="K764" i="114"/>
  <c r="K765" i="114"/>
  <c r="K766" i="114"/>
  <c r="K767" i="114"/>
  <c r="K768" i="114"/>
  <c r="K769" i="114"/>
  <c r="K770" i="114"/>
  <c r="K771" i="114"/>
  <c r="K772" i="114"/>
  <c r="K773" i="114"/>
  <c r="K774" i="114"/>
  <c r="K775" i="114"/>
  <c r="K776" i="114"/>
  <c r="K777" i="114"/>
  <c r="K778" i="114"/>
  <c r="K779" i="114"/>
  <c r="K780" i="114"/>
  <c r="K781" i="114"/>
  <c r="K782" i="114"/>
  <c r="K783" i="114"/>
  <c r="K784" i="114"/>
  <c r="K785" i="114"/>
  <c r="K786" i="114"/>
  <c r="K787" i="114"/>
  <c r="K788" i="114"/>
  <c r="K789" i="114"/>
  <c r="K790" i="114"/>
  <c r="K791" i="114"/>
  <c r="K792" i="114"/>
  <c r="K793" i="114"/>
  <c r="K794" i="114"/>
  <c r="K795" i="114"/>
  <c r="K796" i="114"/>
  <c r="K797" i="114"/>
  <c r="K798" i="114"/>
  <c r="K799" i="114"/>
  <c r="K800" i="114"/>
  <c r="K801" i="114"/>
  <c r="K802" i="114"/>
  <c r="K803" i="114"/>
  <c r="K804" i="114"/>
  <c r="K805" i="114"/>
  <c r="K806" i="114"/>
  <c r="K807" i="114"/>
  <c r="K808" i="114"/>
  <c r="K809" i="114"/>
  <c r="K810" i="114"/>
  <c r="K811" i="114"/>
  <c r="K812" i="114"/>
  <c r="K813" i="114"/>
  <c r="K814" i="114"/>
  <c r="K815" i="114"/>
  <c r="K816" i="114"/>
  <c r="K817" i="114"/>
  <c r="K818" i="114"/>
  <c r="K819" i="114"/>
  <c r="K820" i="114"/>
  <c r="K821" i="114"/>
  <c r="K822" i="114"/>
  <c r="K823" i="114"/>
  <c r="K824" i="114"/>
  <c r="K825" i="114"/>
  <c r="K826" i="114"/>
  <c r="K827" i="114"/>
  <c r="K828" i="114"/>
  <c r="K829" i="114"/>
  <c r="K830" i="114"/>
  <c r="K831" i="114"/>
  <c r="K832" i="114"/>
  <c r="K833" i="114"/>
  <c r="K834" i="114"/>
  <c r="K835" i="114"/>
  <c r="K836" i="114"/>
  <c r="K837" i="114"/>
  <c r="K838" i="114"/>
  <c r="K839" i="114"/>
  <c r="K840" i="114"/>
  <c r="K841" i="114"/>
  <c r="K842" i="114"/>
  <c r="K843" i="114"/>
  <c r="K844" i="114"/>
  <c r="K845" i="114"/>
  <c r="K846" i="114"/>
  <c r="K847" i="114"/>
  <c r="K848" i="114"/>
  <c r="K849" i="114"/>
  <c r="K850" i="114"/>
  <c r="K851" i="114"/>
  <c r="K852" i="114"/>
  <c r="K853" i="114"/>
  <c r="K854" i="114"/>
  <c r="K855" i="114"/>
  <c r="K856" i="114"/>
  <c r="K857" i="114"/>
  <c r="K858" i="114"/>
  <c r="K859" i="114"/>
  <c r="K860" i="114"/>
  <c r="K861" i="114"/>
  <c r="K862" i="114"/>
  <c r="K863" i="114"/>
  <c r="K864" i="114"/>
  <c r="K865" i="114"/>
  <c r="K866" i="114"/>
  <c r="K867" i="114"/>
  <c r="K868" i="114"/>
  <c r="K869" i="114"/>
  <c r="K870" i="114"/>
  <c r="K871" i="114"/>
  <c r="K872" i="114"/>
  <c r="K873" i="114"/>
  <c r="K874" i="114"/>
  <c r="K875" i="114"/>
  <c r="K876" i="114"/>
  <c r="K877" i="114"/>
  <c r="K878" i="114"/>
  <c r="K879" i="114"/>
  <c r="K880" i="114"/>
  <c r="K881" i="114"/>
  <c r="K882" i="114"/>
  <c r="K883" i="114"/>
  <c r="K884" i="114"/>
  <c r="K885" i="114"/>
  <c r="K886" i="114"/>
  <c r="K887" i="114"/>
  <c r="K888" i="114"/>
  <c r="K889" i="114"/>
  <c r="K890" i="114"/>
  <c r="K891" i="114"/>
  <c r="K892" i="114"/>
  <c r="K893" i="114"/>
  <c r="K894" i="114"/>
  <c r="K895" i="114"/>
  <c r="K896" i="114"/>
  <c r="K897" i="114"/>
  <c r="K898" i="114"/>
  <c r="K899" i="114"/>
  <c r="K900" i="114"/>
  <c r="K901" i="114"/>
  <c r="K902" i="114"/>
  <c r="K903" i="114"/>
  <c r="K904" i="114"/>
  <c r="K905" i="114"/>
  <c r="K906" i="114"/>
  <c r="K907" i="114"/>
  <c r="K908" i="114"/>
  <c r="K909" i="114"/>
  <c r="K910" i="114"/>
  <c r="K911" i="114"/>
  <c r="K912" i="114"/>
  <c r="K913" i="114"/>
  <c r="K914" i="114"/>
  <c r="K915" i="114"/>
  <c r="K916" i="114"/>
  <c r="K917" i="114"/>
  <c r="K918" i="114"/>
  <c r="K919" i="114"/>
  <c r="K920" i="114"/>
  <c r="K921" i="114"/>
  <c r="K922" i="114"/>
  <c r="K923" i="114"/>
  <c r="K924" i="114"/>
  <c r="K925" i="114"/>
  <c r="K926" i="114"/>
  <c r="K927" i="114"/>
  <c r="K928" i="114"/>
  <c r="K929" i="114"/>
  <c r="K930" i="114"/>
  <c r="K931" i="114"/>
  <c r="K932" i="114"/>
  <c r="K933" i="114"/>
  <c r="K934" i="114"/>
  <c r="K935" i="114"/>
  <c r="K936" i="114"/>
  <c r="K937" i="114"/>
  <c r="K938" i="114"/>
  <c r="K939" i="114"/>
  <c r="K940" i="114"/>
  <c r="K941" i="114"/>
  <c r="K942" i="114"/>
  <c r="K943" i="114"/>
  <c r="K944" i="114"/>
  <c r="K945" i="114"/>
  <c r="K946" i="114"/>
  <c r="K947" i="114"/>
  <c r="K948" i="114"/>
  <c r="K949" i="114"/>
  <c r="K950" i="114"/>
  <c r="K951" i="114"/>
  <c r="K952" i="114"/>
  <c r="K953" i="114"/>
  <c r="K954" i="114"/>
  <c r="K955" i="114"/>
  <c r="K956" i="114"/>
  <c r="K957" i="114"/>
  <c r="K958" i="114"/>
  <c r="K959" i="114"/>
  <c r="K960" i="114"/>
  <c r="K961" i="114"/>
  <c r="K962" i="114"/>
  <c r="K963" i="114"/>
  <c r="K964" i="114"/>
  <c r="K965" i="114"/>
  <c r="K966" i="114"/>
  <c r="K967" i="114"/>
  <c r="K968" i="114"/>
  <c r="K969" i="114"/>
  <c r="K970" i="114"/>
  <c r="K971" i="114"/>
  <c r="K972" i="114"/>
  <c r="K973" i="114"/>
  <c r="K974" i="114"/>
  <c r="K975" i="114"/>
  <c r="K976" i="114"/>
  <c r="K977" i="114"/>
  <c r="K978" i="114"/>
  <c r="K979" i="114"/>
  <c r="K980" i="114"/>
  <c r="K981" i="114"/>
  <c r="K982" i="114"/>
  <c r="K983" i="114"/>
  <c r="K984" i="114"/>
  <c r="K985" i="114"/>
  <c r="K986" i="114"/>
  <c r="K987" i="114"/>
  <c r="K988" i="114"/>
  <c r="K989" i="114"/>
  <c r="K990" i="114"/>
  <c r="K991" i="114"/>
  <c r="K992" i="114"/>
  <c r="K993" i="114"/>
  <c r="K994" i="114"/>
  <c r="K995" i="114"/>
  <c r="K996" i="114"/>
  <c r="K997" i="114"/>
  <c r="K998" i="114"/>
  <c r="K999" i="114"/>
  <c r="K1000" i="114"/>
  <c r="K1001" i="114"/>
  <c r="K1002" i="114"/>
  <c r="K1003" i="114"/>
  <c r="K1004" i="114"/>
  <c r="K1005" i="114"/>
  <c r="K1006" i="114"/>
  <c r="K1007" i="114"/>
  <c r="K1008" i="114"/>
  <c r="K1009" i="114"/>
  <c r="K1010" i="114"/>
  <c r="K1011" i="114"/>
  <c r="K1012" i="114"/>
  <c r="K1013" i="114"/>
  <c r="K1014" i="114"/>
  <c r="K1015" i="114"/>
  <c r="K1016" i="114"/>
  <c r="K1017" i="114"/>
  <c r="K1018" i="114"/>
  <c r="K1019" i="114"/>
  <c r="K1020" i="114"/>
  <c r="K1021" i="114"/>
  <c r="K1022" i="114"/>
  <c r="K1023" i="114"/>
  <c r="K1024" i="114"/>
  <c r="K1025" i="114"/>
  <c r="K1026" i="114"/>
  <c r="K1027" i="114"/>
  <c r="K1028" i="114"/>
  <c r="K1029" i="114"/>
  <c r="K1030" i="114"/>
  <c r="K1031" i="114"/>
  <c r="K1032" i="114"/>
  <c r="K1033" i="114"/>
  <c r="K1034" i="114"/>
  <c r="K1035" i="114"/>
  <c r="K1036" i="114"/>
  <c r="K1037" i="114"/>
  <c r="K1038" i="114"/>
  <c r="K1039" i="114"/>
  <c r="K1040" i="114"/>
  <c r="K1041" i="114"/>
  <c r="K1042" i="114"/>
  <c r="K1043" i="114"/>
  <c r="K1044" i="114"/>
  <c r="K1045" i="114"/>
  <c r="K1046" i="114"/>
  <c r="K1047" i="114"/>
  <c r="K1048" i="114"/>
  <c r="K1049" i="114"/>
  <c r="K1050" i="114"/>
  <c r="K1051" i="114"/>
  <c r="K1052" i="114"/>
  <c r="K1053" i="114"/>
  <c r="K1054" i="114"/>
  <c r="K1055" i="114"/>
  <c r="K1056" i="114"/>
  <c r="K1057" i="114"/>
  <c r="K1058" i="114"/>
  <c r="K1059" i="114"/>
  <c r="K1060" i="114"/>
  <c r="K1061" i="114"/>
  <c r="K1062" i="114"/>
  <c r="K1063" i="114"/>
  <c r="K1064" i="114"/>
  <c r="K1065" i="114"/>
  <c r="K1066" i="114"/>
  <c r="K1067" i="114"/>
  <c r="K1068" i="114"/>
  <c r="K1069" i="114"/>
  <c r="K1070" i="114"/>
  <c r="K1071" i="114"/>
  <c r="K1072" i="114"/>
  <c r="K1073" i="114"/>
  <c r="K1074" i="114"/>
  <c r="K1075" i="114"/>
  <c r="K1076" i="114"/>
  <c r="K1077" i="114"/>
  <c r="K1078" i="114"/>
  <c r="K1079" i="114"/>
  <c r="K1080" i="114"/>
  <c r="K1081" i="114"/>
  <c r="K1082" i="114"/>
  <c r="K1083" i="114"/>
  <c r="K1084" i="114"/>
  <c r="K1085" i="114"/>
  <c r="K1086" i="114"/>
  <c r="K1087" i="114"/>
  <c r="K1088" i="114"/>
  <c r="K1089" i="114"/>
  <c r="K1090" i="114"/>
  <c r="K1091" i="114"/>
  <c r="K1092" i="114"/>
  <c r="K1093" i="114"/>
  <c r="K1094" i="114"/>
  <c r="K1095" i="114"/>
  <c r="K1096" i="114"/>
  <c r="K1097" i="114"/>
  <c r="K1098" i="114"/>
  <c r="K1099" i="114"/>
  <c r="K1100" i="114"/>
  <c r="K1101" i="114"/>
  <c r="K1102" i="114"/>
  <c r="K1103" i="114"/>
  <c r="K1104" i="114"/>
  <c r="K1105" i="114"/>
  <c r="K1106" i="114"/>
  <c r="K1107" i="114"/>
  <c r="K1108" i="114"/>
  <c r="K1109" i="114"/>
  <c r="K1110" i="114"/>
  <c r="K1111" i="114"/>
  <c r="K1112" i="114"/>
  <c r="K1113" i="114"/>
  <c r="K1114" i="114"/>
  <c r="K1115" i="114"/>
  <c r="K1116" i="114"/>
  <c r="K1117" i="114"/>
  <c r="K1118" i="114"/>
  <c r="K1119" i="114"/>
  <c r="K1120" i="114"/>
  <c r="K1121" i="114"/>
  <c r="K1122" i="114"/>
  <c r="K1123" i="114"/>
  <c r="K1124" i="114"/>
  <c r="K1125" i="114"/>
  <c r="K1126" i="114"/>
  <c r="K1127" i="114"/>
  <c r="K1128" i="114"/>
  <c r="K1129" i="114"/>
  <c r="K1130" i="114"/>
  <c r="K1131" i="114"/>
  <c r="K1132" i="114"/>
  <c r="K1133" i="114"/>
  <c r="K1134" i="114"/>
  <c r="K1135" i="114"/>
  <c r="K1136" i="114"/>
  <c r="K1137" i="114"/>
  <c r="K1138" i="114"/>
  <c r="K1139" i="114"/>
  <c r="K1140" i="114"/>
  <c r="K1141" i="114"/>
  <c r="K1142" i="114"/>
  <c r="K1143" i="114"/>
  <c r="K1144" i="114"/>
  <c r="K1145" i="114"/>
  <c r="K1146" i="114"/>
  <c r="K1147" i="114"/>
  <c r="K1148" i="114"/>
  <c r="K1149" i="114"/>
  <c r="K1150" i="114"/>
  <c r="K1151" i="114"/>
  <c r="K1152" i="114"/>
  <c r="K1153" i="114"/>
  <c r="K1154" i="114"/>
  <c r="K1155" i="114"/>
  <c r="K1156" i="114"/>
  <c r="K1157" i="114"/>
  <c r="K1158" i="114"/>
  <c r="K1159" i="114"/>
  <c r="K1160" i="114"/>
  <c r="K1161" i="114"/>
  <c r="K1162" i="114"/>
  <c r="K1163" i="114"/>
  <c r="K1164" i="114"/>
  <c r="K1165" i="114"/>
  <c r="K1166" i="114"/>
  <c r="K1167" i="114"/>
  <c r="K1168" i="114"/>
  <c r="K1169" i="114"/>
  <c r="K1170" i="114"/>
  <c r="K1171" i="114"/>
  <c r="K1172" i="114"/>
  <c r="K1173" i="114"/>
  <c r="K1174" i="114"/>
  <c r="K1175" i="114"/>
  <c r="K1176" i="114"/>
  <c r="K1177" i="114"/>
  <c r="K1178" i="114"/>
  <c r="K1179" i="114"/>
  <c r="K1180" i="114"/>
  <c r="K1181" i="114"/>
  <c r="K1182" i="114"/>
  <c r="K1183" i="114"/>
  <c r="K1184" i="114"/>
  <c r="K1185" i="114"/>
  <c r="K1186" i="114"/>
  <c r="K1187" i="114"/>
  <c r="K1188" i="114"/>
  <c r="K1189" i="114"/>
  <c r="K1190" i="114"/>
  <c r="K1191" i="114"/>
  <c r="K1192" i="114"/>
  <c r="K1193" i="114"/>
  <c r="K1194" i="114"/>
  <c r="K1195" i="114"/>
  <c r="K1196" i="114"/>
  <c r="K1197" i="114"/>
  <c r="K1198" i="114"/>
  <c r="K1199" i="114"/>
  <c r="K1200" i="114"/>
  <c r="K1201" i="114"/>
  <c r="K1202" i="114"/>
  <c r="K1203" i="114"/>
  <c r="K1204" i="114"/>
  <c r="K1205" i="114"/>
  <c r="K1206" i="114"/>
  <c r="K1207" i="114"/>
  <c r="K1208" i="114"/>
  <c r="K1209" i="114"/>
  <c r="K1210" i="114"/>
  <c r="K1211" i="114"/>
  <c r="K1212" i="114"/>
  <c r="K1213" i="114"/>
  <c r="K1214" i="114"/>
  <c r="K1215" i="114"/>
  <c r="K1216" i="114"/>
  <c r="K1217" i="114"/>
  <c r="K1218" i="114"/>
  <c r="K1219" i="114"/>
  <c r="K1220" i="114"/>
  <c r="K1221" i="114"/>
  <c r="K1222" i="114"/>
  <c r="K1223" i="114"/>
  <c r="K1224" i="114"/>
  <c r="K1225" i="114"/>
  <c r="K1226" i="114"/>
  <c r="K1227" i="114"/>
  <c r="K1228" i="114"/>
  <c r="K1229" i="114"/>
  <c r="K1230" i="114"/>
  <c r="K1231" i="114"/>
  <c r="K1232" i="114"/>
  <c r="K1233" i="114"/>
  <c r="K1234" i="114"/>
  <c r="K1235" i="114"/>
  <c r="K1236" i="114"/>
  <c r="K1237" i="114"/>
  <c r="K1238" i="114"/>
  <c r="K1239" i="114"/>
  <c r="K1240" i="114"/>
  <c r="K1241" i="114"/>
  <c r="K1242" i="114"/>
  <c r="K1243" i="114"/>
  <c r="K1244" i="114"/>
  <c r="K1245" i="114"/>
  <c r="K1246" i="114"/>
  <c r="K1247" i="114"/>
  <c r="K1248" i="114"/>
  <c r="K1249" i="114"/>
  <c r="K1250" i="114"/>
  <c r="K1251" i="114"/>
  <c r="K1252" i="114"/>
  <c r="K1253" i="114"/>
  <c r="K1254" i="114"/>
  <c r="K1255" i="114"/>
  <c r="K1256" i="114"/>
  <c r="K1257" i="114"/>
  <c r="K1258" i="114"/>
  <c r="K1259" i="114"/>
  <c r="K1260" i="114"/>
  <c r="K1261" i="114"/>
  <c r="K1262" i="114"/>
  <c r="K1263" i="114"/>
  <c r="K1264" i="114"/>
  <c r="K1265" i="114"/>
  <c r="K1266" i="114"/>
  <c r="K1267" i="114"/>
  <c r="K1268" i="114"/>
  <c r="K1269" i="114"/>
  <c r="K1270" i="114"/>
  <c r="K1271" i="114"/>
  <c r="K1272" i="114"/>
  <c r="K1273" i="114"/>
  <c r="K1274" i="114"/>
  <c r="K1275" i="114"/>
  <c r="K1276" i="114"/>
  <c r="K1277" i="114"/>
  <c r="K1278" i="114"/>
  <c r="K1279" i="114"/>
  <c r="K1280" i="114"/>
  <c r="K1281" i="114"/>
  <c r="K1282" i="114"/>
  <c r="K1283" i="114"/>
  <c r="K1284" i="114"/>
  <c r="K1285" i="114"/>
  <c r="K1286" i="114"/>
  <c r="K1287" i="114"/>
  <c r="K1288" i="114"/>
  <c r="K1289" i="114"/>
  <c r="K1290" i="114"/>
  <c r="K1291" i="114"/>
  <c r="K1292" i="114"/>
  <c r="K1293" i="114"/>
  <c r="K1294" i="114"/>
  <c r="K1295" i="114"/>
  <c r="K1296" i="114"/>
  <c r="K1297" i="114"/>
  <c r="K1298" i="114"/>
  <c r="K1299" i="114"/>
  <c r="K1300" i="114"/>
  <c r="K1301" i="114"/>
  <c r="K1302" i="114"/>
  <c r="K1303" i="114"/>
  <c r="K1304" i="114"/>
  <c r="K1305" i="114"/>
  <c r="K1306" i="114"/>
  <c r="K1307" i="114"/>
  <c r="K1308" i="114"/>
  <c r="K1309" i="114"/>
  <c r="K1310" i="114"/>
  <c r="K1311" i="114"/>
  <c r="K1312" i="114"/>
  <c r="K1313" i="114"/>
  <c r="K1314" i="114"/>
  <c r="K1315" i="114"/>
  <c r="K1316" i="114"/>
  <c r="K1317" i="114"/>
  <c r="K1318" i="114"/>
  <c r="K1319" i="114"/>
  <c r="K1320" i="114"/>
  <c r="K1321" i="114"/>
  <c r="K1322" i="114"/>
  <c r="K1323" i="114"/>
  <c r="K1324" i="114"/>
  <c r="K1325" i="114"/>
  <c r="K1326" i="114"/>
  <c r="K1327" i="114"/>
  <c r="K1328" i="114"/>
  <c r="K1329" i="114"/>
  <c r="K1330" i="114"/>
  <c r="K1331" i="114"/>
  <c r="K1332" i="114"/>
  <c r="K1333" i="114"/>
  <c r="K1334" i="114"/>
  <c r="K1335" i="114"/>
  <c r="K1336" i="114"/>
  <c r="K1337" i="114"/>
  <c r="K1338" i="114"/>
  <c r="K1339" i="114"/>
  <c r="K1340" i="114"/>
  <c r="K1341" i="114"/>
  <c r="K1342" i="114"/>
  <c r="K1343" i="114"/>
  <c r="K1344" i="114"/>
  <c r="K1345" i="114"/>
  <c r="K1346" i="114"/>
  <c r="K1347" i="114"/>
  <c r="K1348" i="114"/>
  <c r="K1349" i="114"/>
  <c r="K1350" i="114"/>
  <c r="K1351" i="114"/>
  <c r="K1352" i="114"/>
  <c r="K1353" i="114"/>
  <c r="K1354" i="114"/>
  <c r="K1355" i="114"/>
  <c r="K1356" i="114"/>
  <c r="K1357" i="114"/>
  <c r="K1358" i="114"/>
  <c r="K1359" i="114"/>
  <c r="K1360" i="114"/>
  <c r="K1361" i="114"/>
  <c r="K1362" i="114"/>
  <c r="K1363" i="114"/>
  <c r="K1364" i="114"/>
  <c r="K1365" i="114"/>
  <c r="K1366" i="114"/>
  <c r="K1367" i="114"/>
  <c r="K1368" i="114"/>
  <c r="K1369" i="114"/>
  <c r="K1370" i="114"/>
  <c r="K1371" i="114"/>
  <c r="K1372" i="114"/>
  <c r="K1373" i="114"/>
  <c r="K1374" i="114"/>
  <c r="K1375" i="114"/>
  <c r="K1376" i="114"/>
  <c r="K1377" i="114"/>
  <c r="K1378" i="114"/>
  <c r="K1379" i="114"/>
  <c r="K1380" i="114"/>
  <c r="K1381" i="114"/>
  <c r="K1382" i="114"/>
  <c r="K1383" i="114"/>
  <c r="K1384" i="114"/>
  <c r="K1385" i="114"/>
  <c r="K1386" i="114"/>
  <c r="K1387" i="114"/>
  <c r="K1388" i="114"/>
  <c r="K1389" i="114"/>
  <c r="K1390" i="114"/>
  <c r="K1391" i="114"/>
  <c r="K1392" i="114"/>
  <c r="K1393" i="114"/>
  <c r="K1394" i="114"/>
  <c r="K1395" i="114"/>
  <c r="K1396" i="114"/>
  <c r="K1397" i="114"/>
  <c r="K1398" i="114"/>
  <c r="K1399" i="114"/>
  <c r="K1400" i="114"/>
  <c r="K1401" i="114"/>
  <c r="K1402" i="114"/>
  <c r="K1403" i="114"/>
  <c r="K1404" i="114"/>
  <c r="K1405" i="114"/>
  <c r="K1406" i="114"/>
  <c r="K1407" i="114"/>
  <c r="K1408" i="114"/>
  <c r="K1409" i="114"/>
  <c r="K1410" i="114"/>
  <c r="K1411" i="114"/>
  <c r="K1412" i="114"/>
  <c r="K1413" i="114"/>
  <c r="K1414" i="114"/>
  <c r="K1415" i="114"/>
  <c r="K1416" i="114"/>
  <c r="K1417" i="114"/>
  <c r="K1418" i="114"/>
  <c r="K1419" i="114"/>
  <c r="K1420" i="114"/>
  <c r="K1421" i="114"/>
  <c r="K1422" i="114"/>
  <c r="K1423" i="114"/>
  <c r="K1424" i="114"/>
  <c r="K1425" i="114"/>
  <c r="K1426" i="114"/>
  <c r="K1427" i="114"/>
  <c r="K1428" i="114"/>
  <c r="K1429" i="114"/>
  <c r="K1430" i="114"/>
  <c r="K1431" i="114"/>
  <c r="K1432" i="114"/>
  <c r="K1433" i="114"/>
  <c r="K1434" i="114"/>
  <c r="K1435" i="114"/>
  <c r="K1436" i="114"/>
  <c r="K1437" i="114"/>
  <c r="K1438" i="114"/>
  <c r="K1439" i="114"/>
  <c r="K1440" i="114"/>
  <c r="K1441" i="114"/>
  <c r="K1442" i="114"/>
  <c r="K1443" i="114"/>
  <c r="K1444" i="114"/>
  <c r="K1445" i="114"/>
  <c r="K1446" i="114"/>
  <c r="K1447" i="114"/>
  <c r="K1448" i="114"/>
  <c r="K1449" i="114"/>
  <c r="K1450" i="114"/>
  <c r="K1451" i="114"/>
  <c r="K1452" i="114"/>
  <c r="K1453" i="114"/>
  <c r="K1454" i="114"/>
  <c r="K1455" i="114"/>
  <c r="K1456" i="114"/>
  <c r="K1457" i="114"/>
  <c r="K1458" i="114"/>
  <c r="K1459" i="114"/>
  <c r="K1460" i="114"/>
  <c r="K1461" i="114"/>
  <c r="K1462" i="114"/>
  <c r="K1463" i="114"/>
  <c r="K1464" i="114"/>
  <c r="K1465" i="114"/>
  <c r="K1466" i="114"/>
  <c r="K1467" i="114"/>
  <c r="K1468" i="114"/>
  <c r="K1469" i="114"/>
  <c r="K1470" i="114"/>
  <c r="K1471" i="114"/>
  <c r="K1472" i="114"/>
  <c r="K1473" i="114"/>
  <c r="K1474" i="114"/>
  <c r="K1475" i="114"/>
  <c r="K1476" i="114"/>
  <c r="K1477" i="114"/>
  <c r="K1478" i="114"/>
  <c r="K1479" i="114"/>
  <c r="K1480" i="114"/>
  <c r="K1481" i="114"/>
  <c r="K1482" i="114"/>
  <c r="K1483" i="114"/>
  <c r="K1484" i="114"/>
  <c r="K1485" i="114"/>
  <c r="K1486" i="114"/>
  <c r="K1487" i="114"/>
  <c r="K1488" i="114"/>
  <c r="K1489" i="114"/>
  <c r="K1490" i="114"/>
  <c r="K1491" i="114"/>
  <c r="K1492" i="114"/>
  <c r="K1493" i="114"/>
  <c r="K1494" i="114"/>
  <c r="K1495" i="114"/>
  <c r="K1496" i="114"/>
  <c r="K1497" i="114"/>
  <c r="K1498" i="114"/>
  <c r="K1499" i="114"/>
  <c r="K1500" i="114"/>
  <c r="K1501" i="114"/>
  <c r="K1502" i="114"/>
  <c r="K1503" i="114"/>
  <c r="K1504" i="114"/>
  <c r="K1505" i="114"/>
  <c r="K1506" i="114"/>
  <c r="K1507" i="114"/>
  <c r="K1508" i="114"/>
  <c r="K1509" i="114"/>
  <c r="K1510" i="114"/>
  <c r="K1511" i="114"/>
  <c r="K1512" i="114"/>
  <c r="K1513" i="114"/>
  <c r="K1514" i="114"/>
  <c r="K1515" i="114"/>
  <c r="K1516" i="114"/>
  <c r="K1517" i="114"/>
  <c r="K1518" i="114"/>
  <c r="K1519" i="114"/>
  <c r="K1520" i="114"/>
  <c r="K1521" i="114"/>
  <c r="K1522" i="114"/>
  <c r="K1523" i="114"/>
  <c r="K1524" i="114"/>
  <c r="K1525" i="114"/>
  <c r="K1526" i="114"/>
  <c r="K1527" i="114"/>
  <c r="K1528" i="114"/>
  <c r="K1529" i="114"/>
  <c r="K1530" i="114"/>
  <c r="K1531" i="114"/>
  <c r="K1532" i="114"/>
  <c r="K1533" i="114"/>
  <c r="K1534" i="114"/>
  <c r="K1535" i="114"/>
  <c r="K1536" i="114"/>
  <c r="K1537" i="114"/>
  <c r="K1538" i="114"/>
  <c r="K1539" i="114"/>
  <c r="K1540" i="114"/>
  <c r="K1541" i="114"/>
  <c r="K1542" i="114"/>
  <c r="K1543" i="114"/>
  <c r="K1544" i="114"/>
  <c r="K1545" i="114"/>
  <c r="K1546" i="114"/>
  <c r="K1547" i="114"/>
  <c r="K1548" i="114"/>
  <c r="K1549" i="114"/>
  <c r="K1550" i="114"/>
  <c r="K1551" i="114"/>
  <c r="K1552" i="114"/>
  <c r="K1553" i="114"/>
  <c r="K1554" i="114"/>
  <c r="K1555" i="114"/>
  <c r="K1556" i="114"/>
  <c r="K1557" i="114"/>
  <c r="K1558" i="114"/>
  <c r="K1559" i="114"/>
  <c r="K1560" i="114"/>
  <c r="K1561" i="114"/>
  <c r="K1562" i="114"/>
  <c r="K1563" i="114"/>
  <c r="K1564" i="114"/>
  <c r="K1565" i="114"/>
  <c r="K1566" i="114"/>
  <c r="K1567" i="114"/>
  <c r="K1568" i="114"/>
  <c r="K1569" i="114"/>
  <c r="K1570" i="114"/>
  <c r="K1571" i="114"/>
  <c r="K1572" i="114"/>
  <c r="K1573" i="114"/>
  <c r="K1574" i="114"/>
  <c r="K1575" i="114"/>
  <c r="K1576" i="114"/>
  <c r="K1577" i="114"/>
  <c r="K1578" i="114"/>
  <c r="K1579" i="114"/>
  <c r="K1580" i="114"/>
  <c r="K1581" i="114"/>
  <c r="K1582" i="114"/>
  <c r="K1583" i="114"/>
  <c r="K1584" i="114"/>
  <c r="K1585" i="114"/>
  <c r="K1586" i="114"/>
  <c r="K1587" i="114"/>
  <c r="K1588" i="114"/>
  <c r="K1589" i="114"/>
  <c r="K1590" i="114"/>
  <c r="K1591" i="114"/>
  <c r="K1592" i="114"/>
  <c r="K1593" i="114"/>
  <c r="K1594" i="114"/>
  <c r="K1595" i="114"/>
  <c r="K1596" i="114"/>
  <c r="K1597" i="114"/>
  <c r="K1598" i="114"/>
  <c r="K1599" i="114"/>
  <c r="K1600" i="114"/>
  <c r="K1601" i="114"/>
  <c r="K1602" i="114"/>
  <c r="K1603" i="114"/>
  <c r="K1604" i="114"/>
  <c r="K1605" i="114"/>
  <c r="K1606" i="114"/>
  <c r="K1607" i="114"/>
  <c r="K1608" i="114"/>
  <c r="K1609" i="114"/>
  <c r="K1610" i="114"/>
  <c r="K1611" i="114"/>
  <c r="K1612" i="114"/>
  <c r="K1613" i="114"/>
  <c r="K1614" i="114"/>
  <c r="K1615" i="114"/>
  <c r="K1616" i="114"/>
  <c r="K1617" i="114"/>
  <c r="K1618" i="114"/>
  <c r="K1619" i="114"/>
  <c r="K1620" i="114"/>
  <c r="K1621" i="114"/>
  <c r="K1622" i="114"/>
  <c r="K1623" i="114"/>
  <c r="K1624" i="114"/>
  <c r="K1625" i="114"/>
  <c r="K1626" i="114"/>
  <c r="K1627" i="114"/>
  <c r="K1628" i="114"/>
  <c r="K1629" i="114"/>
  <c r="K1630" i="114"/>
  <c r="K1631" i="114"/>
  <c r="K1632" i="114"/>
  <c r="K1633" i="114"/>
  <c r="K1634" i="114"/>
  <c r="K1635" i="114"/>
  <c r="K1636" i="114"/>
  <c r="K1637" i="114"/>
  <c r="K1638" i="114"/>
  <c r="K1639" i="114"/>
  <c r="K1640" i="114"/>
  <c r="K1641" i="114"/>
  <c r="K1642" i="114"/>
  <c r="K1643" i="114"/>
  <c r="K1644" i="114"/>
  <c r="K1645" i="114"/>
  <c r="K1646" i="114"/>
  <c r="K1647" i="114"/>
  <c r="K1648" i="114"/>
  <c r="K1649" i="114"/>
  <c r="K1650" i="114"/>
  <c r="K1651" i="114"/>
  <c r="K1652" i="114"/>
  <c r="K1653" i="114"/>
  <c r="K1654" i="114"/>
  <c r="K1655" i="114"/>
  <c r="K1656" i="114"/>
  <c r="K1657" i="114"/>
  <c r="K1658" i="114"/>
  <c r="K1659" i="114"/>
  <c r="K1660" i="114"/>
  <c r="K1661" i="114"/>
  <c r="K1662" i="114"/>
  <c r="K1663" i="114"/>
  <c r="K1664" i="114"/>
  <c r="K1665" i="114"/>
  <c r="K1666" i="114"/>
  <c r="K1667" i="114"/>
  <c r="K1668" i="114"/>
  <c r="K1669" i="114"/>
  <c r="K1670" i="114"/>
  <c r="K1671" i="114"/>
  <c r="K1672" i="114"/>
  <c r="K1673" i="114"/>
  <c r="K1674" i="114"/>
  <c r="K1675" i="114"/>
  <c r="K1676" i="114"/>
  <c r="K1677" i="114"/>
  <c r="K1678" i="114"/>
  <c r="K1679" i="114"/>
  <c r="K1680" i="114"/>
  <c r="K1681" i="114"/>
  <c r="K1682" i="114"/>
  <c r="K1683" i="114"/>
  <c r="K1684" i="114"/>
  <c r="K1685" i="114"/>
  <c r="K1686" i="114"/>
  <c r="K1687" i="114"/>
  <c r="K1688" i="114"/>
  <c r="K1689" i="114"/>
  <c r="K1690" i="114"/>
  <c r="K1691" i="114"/>
  <c r="K1692" i="114"/>
  <c r="K1693" i="114"/>
  <c r="K1694" i="114"/>
  <c r="K1695" i="114"/>
  <c r="K1696" i="114"/>
  <c r="K1697" i="114"/>
  <c r="K1698" i="114"/>
  <c r="K1699" i="114"/>
  <c r="K1700" i="114"/>
  <c r="K1701" i="114"/>
  <c r="K1702" i="114"/>
  <c r="K1703" i="114"/>
  <c r="K1704" i="114"/>
  <c r="K1705" i="114"/>
  <c r="K1706" i="114"/>
  <c r="K1707" i="114"/>
  <c r="K1708" i="114"/>
  <c r="K1709" i="114"/>
  <c r="K1710" i="114"/>
  <c r="K1711" i="114"/>
  <c r="K1712" i="114"/>
  <c r="K1713" i="114"/>
  <c r="K1714" i="114"/>
  <c r="K1715" i="114"/>
  <c r="K1716" i="114"/>
  <c r="K1717" i="114"/>
  <c r="K1718" i="114"/>
  <c r="K1719" i="114"/>
  <c r="K1720" i="114"/>
  <c r="K1721" i="114"/>
  <c r="K1722" i="114"/>
  <c r="K1723" i="114"/>
  <c r="K1724" i="114"/>
  <c r="K1725" i="114"/>
  <c r="K1726" i="114"/>
  <c r="K1727" i="114"/>
  <c r="K1728" i="114"/>
  <c r="K1729" i="114"/>
  <c r="K1730" i="114"/>
  <c r="K1731" i="114"/>
  <c r="K1732" i="114"/>
  <c r="K1733" i="114"/>
  <c r="K1734" i="114"/>
  <c r="K1735" i="114"/>
  <c r="K1736" i="114"/>
  <c r="K1737" i="114"/>
  <c r="K1738" i="114"/>
  <c r="K1739" i="114"/>
  <c r="K1740" i="114"/>
  <c r="K1741" i="114"/>
  <c r="K1742" i="114"/>
  <c r="K1743" i="114"/>
  <c r="K1744" i="114"/>
  <c r="K1745" i="114"/>
  <c r="K1746" i="114"/>
  <c r="K1747" i="114"/>
  <c r="K1748" i="114"/>
  <c r="K1749" i="114"/>
  <c r="K1750" i="114"/>
  <c r="K1751" i="114"/>
  <c r="K1752" i="114"/>
  <c r="K1753" i="114"/>
  <c r="K1754" i="114"/>
  <c r="K1755" i="114"/>
  <c r="K1756" i="114"/>
  <c r="K1757" i="114"/>
  <c r="K1758" i="114"/>
  <c r="K1759" i="114"/>
  <c r="K1760" i="114"/>
  <c r="K1761" i="114"/>
  <c r="K1762" i="114"/>
  <c r="K1763" i="114"/>
  <c r="K1764" i="114"/>
  <c r="K1765" i="114"/>
  <c r="K1766" i="114"/>
  <c r="K1767" i="114"/>
  <c r="K1768" i="114"/>
  <c r="K1769" i="114"/>
  <c r="K1770" i="114"/>
  <c r="K1771" i="114"/>
  <c r="K1772" i="114"/>
  <c r="K1773" i="114"/>
  <c r="K1774" i="114"/>
  <c r="K1775" i="114"/>
  <c r="K1776" i="114"/>
  <c r="K1777" i="114"/>
  <c r="K1778" i="114"/>
  <c r="K1779" i="114"/>
  <c r="K1780" i="114"/>
  <c r="K1781" i="114"/>
  <c r="K1782" i="114"/>
  <c r="K1783" i="114"/>
  <c r="K1784" i="114"/>
  <c r="K1785" i="114"/>
  <c r="K1786" i="114"/>
  <c r="K1787" i="114"/>
  <c r="K1788" i="114"/>
  <c r="K1789" i="114"/>
  <c r="K1790" i="114"/>
  <c r="K1791" i="114"/>
  <c r="K1792" i="114"/>
  <c r="K1793" i="114"/>
  <c r="K1794" i="114"/>
  <c r="K1795" i="114"/>
  <c r="K1796" i="114"/>
  <c r="K1797" i="114"/>
  <c r="K1798" i="114"/>
  <c r="K1799" i="114"/>
  <c r="K1800" i="114"/>
  <c r="K1801" i="114"/>
  <c r="K1802" i="114"/>
  <c r="K1803" i="114"/>
  <c r="K1804" i="114"/>
  <c r="K1805" i="114"/>
  <c r="K1806" i="114"/>
  <c r="K1807" i="114"/>
  <c r="K1808" i="114"/>
  <c r="K1809" i="114"/>
  <c r="K1810" i="114"/>
  <c r="K1811" i="114"/>
  <c r="K1812" i="114"/>
  <c r="K1813" i="114"/>
  <c r="K1814" i="114"/>
  <c r="K1815" i="114"/>
  <c r="K1816" i="114"/>
  <c r="K1817" i="114"/>
  <c r="K1818" i="114"/>
  <c r="K1819" i="114"/>
  <c r="K1820" i="114"/>
  <c r="K1821" i="114"/>
  <c r="K1822" i="114"/>
  <c r="K1823" i="114"/>
  <c r="K1824" i="114"/>
  <c r="K1825" i="114"/>
  <c r="K1826" i="114"/>
  <c r="K1827" i="114"/>
  <c r="K1828" i="114"/>
  <c r="K1829" i="114"/>
  <c r="K1830" i="114"/>
  <c r="K1831" i="114"/>
  <c r="K1832" i="114"/>
  <c r="K1833" i="114"/>
  <c r="K1834" i="114"/>
  <c r="K1835" i="114"/>
  <c r="K1836" i="114"/>
  <c r="K1837" i="114"/>
  <c r="K1838" i="114"/>
  <c r="K1839" i="114"/>
  <c r="K1840" i="114"/>
  <c r="K1841" i="114"/>
  <c r="K1842" i="114"/>
  <c r="K1843" i="114"/>
  <c r="K1844" i="114"/>
  <c r="K1845" i="114"/>
  <c r="K1846" i="114"/>
  <c r="K1847" i="114"/>
  <c r="K1848" i="114"/>
  <c r="K1849" i="114"/>
  <c r="K1850" i="114"/>
  <c r="K1851" i="114"/>
  <c r="K1852" i="114"/>
  <c r="K1853" i="114"/>
  <c r="K1854" i="114"/>
  <c r="K1855" i="114"/>
  <c r="K1856" i="114"/>
  <c r="K1857" i="114"/>
  <c r="K1858" i="114"/>
  <c r="K1859" i="114"/>
  <c r="K1860" i="114"/>
  <c r="K1861" i="114"/>
  <c r="K1862" i="114"/>
  <c r="K1863" i="114"/>
  <c r="K1864" i="114"/>
  <c r="K1865" i="114"/>
  <c r="K1866" i="114"/>
  <c r="K1867" i="114"/>
  <c r="K1868" i="114"/>
  <c r="K1869" i="114"/>
  <c r="K1870" i="114"/>
  <c r="K1871" i="114"/>
  <c r="K1872" i="114"/>
  <c r="K1873" i="114"/>
  <c r="K1874" i="114"/>
  <c r="K1875" i="114"/>
  <c r="K1876" i="114"/>
  <c r="K1877" i="114"/>
  <c r="K1878" i="114"/>
  <c r="K1879" i="114"/>
  <c r="K1880" i="114"/>
  <c r="K1881" i="114"/>
  <c r="K1882" i="114"/>
  <c r="K1883" i="114"/>
  <c r="K1884" i="114"/>
  <c r="K1885" i="114"/>
  <c r="K1886" i="114"/>
  <c r="K1887" i="114"/>
  <c r="K1888" i="114"/>
  <c r="K1889" i="114"/>
  <c r="K1890" i="114"/>
  <c r="K1891" i="114"/>
  <c r="K1892" i="114"/>
  <c r="K1893" i="114"/>
  <c r="K1894" i="114"/>
  <c r="K1895" i="114"/>
  <c r="K1896" i="114"/>
  <c r="K1897" i="114"/>
  <c r="K1898" i="114"/>
  <c r="K1899" i="114"/>
  <c r="K1900" i="114"/>
  <c r="K1901" i="114"/>
  <c r="K1902" i="114"/>
  <c r="K1903" i="114"/>
  <c r="K1904" i="114"/>
  <c r="K1905" i="114"/>
  <c r="K1906" i="114"/>
  <c r="K1907" i="114"/>
  <c r="K1908" i="114"/>
  <c r="K1909" i="114"/>
  <c r="K1910" i="114"/>
  <c r="K1911" i="114"/>
  <c r="K1912" i="114"/>
  <c r="K1913" i="114"/>
  <c r="K1914" i="114"/>
  <c r="K1915" i="114"/>
  <c r="K1916" i="114"/>
  <c r="K1917" i="114"/>
  <c r="K1918" i="114"/>
  <c r="K1919" i="114"/>
  <c r="K1920" i="114"/>
  <c r="K1921" i="114"/>
  <c r="K1922" i="114"/>
  <c r="K1923" i="114"/>
  <c r="K1924" i="114"/>
  <c r="K1925" i="114"/>
  <c r="K1926" i="114"/>
  <c r="K1927" i="114"/>
  <c r="K1928" i="114"/>
  <c r="K1929" i="114"/>
  <c r="K1930" i="114"/>
  <c r="K1931" i="114"/>
  <c r="K1932" i="114"/>
  <c r="K1933" i="114"/>
  <c r="K1934" i="114"/>
  <c r="K1935" i="114"/>
  <c r="K1936" i="114"/>
  <c r="K1937" i="114"/>
  <c r="K1938" i="114"/>
  <c r="K1939" i="114"/>
  <c r="K1940" i="114"/>
  <c r="K1941" i="114"/>
  <c r="K1942" i="114"/>
  <c r="K1943" i="114"/>
  <c r="K1944" i="114"/>
  <c r="K1945" i="114"/>
  <c r="K1946" i="114"/>
  <c r="K1947" i="114"/>
  <c r="K1948" i="114"/>
  <c r="K1949" i="114"/>
  <c r="K1950" i="114"/>
  <c r="K1951" i="114"/>
  <c r="K1952" i="114"/>
  <c r="K1953" i="114"/>
  <c r="K1954" i="114"/>
  <c r="K1955" i="114"/>
  <c r="K1956" i="114"/>
  <c r="K1957" i="114"/>
  <c r="K1958" i="114"/>
  <c r="K1959" i="114"/>
  <c r="K1960" i="114"/>
  <c r="K1961" i="114"/>
  <c r="K1962" i="114"/>
  <c r="K1963" i="114"/>
  <c r="K1964" i="114"/>
  <c r="K1965" i="114"/>
  <c r="K1966" i="114"/>
  <c r="K1967" i="114"/>
  <c r="K1968" i="114"/>
  <c r="K1969" i="114"/>
  <c r="K1970" i="114"/>
  <c r="K1971" i="114"/>
  <c r="K1972" i="114"/>
  <c r="K1973" i="114"/>
  <c r="K1974" i="114"/>
  <c r="K1975" i="114"/>
  <c r="K1976" i="114"/>
  <c r="K1977" i="114"/>
  <c r="K1978" i="114"/>
  <c r="K1979" i="114"/>
  <c r="K1980" i="114"/>
  <c r="K1981" i="114"/>
  <c r="K1982" i="114"/>
  <c r="K1983" i="114"/>
  <c r="K1984" i="114"/>
  <c r="K1985" i="114"/>
  <c r="K1986" i="114"/>
  <c r="K1987" i="114"/>
  <c r="K1988" i="114"/>
  <c r="K1989" i="114"/>
  <c r="K1990" i="114"/>
  <c r="K1991" i="114"/>
  <c r="K1992" i="114"/>
  <c r="K1993" i="114"/>
  <c r="K1994" i="114"/>
  <c r="K1995" i="114"/>
  <c r="K1996" i="114"/>
  <c r="K1997" i="114"/>
  <c r="K1998" i="114"/>
  <c r="K1999" i="114"/>
  <c r="K2000" i="114"/>
  <c r="K2001" i="114"/>
  <c r="K2002" i="114"/>
  <c r="K2003" i="114"/>
  <c r="K2004" i="114"/>
  <c r="K2005" i="114"/>
  <c r="K2006" i="114"/>
  <c r="K2007" i="114"/>
  <c r="K2008" i="114"/>
  <c r="K2009" i="114"/>
  <c r="K2010" i="114"/>
  <c r="K2011" i="114"/>
  <c r="K2012" i="114"/>
  <c r="K2013" i="114"/>
  <c r="K2014" i="114"/>
  <c r="K2015" i="114"/>
  <c r="K2016" i="114"/>
  <c r="K2017" i="114"/>
  <c r="K2018" i="114"/>
  <c r="K2019" i="114"/>
  <c r="K2020" i="114"/>
  <c r="K2021" i="114"/>
  <c r="K2022" i="114"/>
  <c r="K2023" i="114"/>
  <c r="K2024" i="114"/>
  <c r="K2025" i="114"/>
  <c r="K2026" i="114"/>
  <c r="K2027" i="114"/>
  <c r="K2028" i="114"/>
  <c r="K2029" i="114"/>
  <c r="K2030" i="114"/>
  <c r="K2031" i="114"/>
  <c r="K2032" i="114"/>
  <c r="K2033" i="114"/>
  <c r="K2034" i="114"/>
  <c r="K2035" i="114"/>
  <c r="K2036" i="114"/>
  <c r="K2037" i="114"/>
  <c r="K2038" i="114"/>
  <c r="K2039" i="114"/>
  <c r="K2040" i="114"/>
  <c r="K2041" i="114"/>
  <c r="K2042" i="114"/>
  <c r="K2043" i="114"/>
  <c r="K2044" i="114"/>
  <c r="K2045" i="114"/>
  <c r="K2046" i="114"/>
  <c r="K2047" i="114"/>
  <c r="K2048" i="114"/>
  <c r="K2049" i="114"/>
  <c r="K2050" i="114"/>
  <c r="K2051" i="114"/>
  <c r="K2052" i="114"/>
  <c r="K2053" i="114"/>
  <c r="K2054" i="114"/>
  <c r="K2055" i="114"/>
  <c r="K2056" i="114"/>
  <c r="K2057" i="114"/>
  <c r="K2058" i="114"/>
  <c r="K2059" i="114"/>
  <c r="K2060" i="114"/>
  <c r="K2061" i="114"/>
  <c r="K2062" i="114"/>
  <c r="K2063" i="114"/>
  <c r="K2064" i="114"/>
  <c r="K2065" i="114"/>
  <c r="K2066" i="114"/>
  <c r="K2067" i="114"/>
  <c r="K2068" i="114"/>
  <c r="K2069" i="114"/>
  <c r="K2070" i="114"/>
  <c r="K2071" i="114"/>
  <c r="K2072" i="114"/>
  <c r="K2073" i="114"/>
  <c r="K2074" i="114"/>
  <c r="K2075" i="114"/>
  <c r="K2076" i="114"/>
  <c r="K2077" i="114"/>
  <c r="K2078" i="114"/>
  <c r="K2079" i="114"/>
  <c r="K2080" i="114"/>
  <c r="K2081" i="114"/>
  <c r="K2082" i="114"/>
  <c r="K2083" i="114"/>
  <c r="K2084" i="114"/>
  <c r="K2085" i="114"/>
  <c r="K2086" i="114"/>
  <c r="K2087" i="114"/>
  <c r="K2088" i="114"/>
  <c r="K2089" i="114"/>
  <c r="K2090" i="114"/>
  <c r="K2091" i="114"/>
  <c r="K2092" i="114"/>
  <c r="K2093" i="114"/>
  <c r="K2094" i="114"/>
  <c r="K2095" i="114"/>
  <c r="K2096" i="114"/>
  <c r="K2097" i="114"/>
  <c r="K2098" i="114"/>
  <c r="K2099" i="114"/>
  <c r="K2100" i="114"/>
  <c r="K2101" i="114"/>
  <c r="K2102" i="114"/>
  <c r="K2103" i="114"/>
  <c r="K2104" i="114"/>
  <c r="K2105" i="114"/>
  <c r="K2106" i="114"/>
  <c r="K2107" i="114"/>
  <c r="K2108" i="114"/>
  <c r="K2109" i="114"/>
  <c r="K2110" i="114"/>
  <c r="K2111" i="114"/>
  <c r="K2112" i="114"/>
  <c r="K2113" i="114"/>
  <c r="K2114" i="114"/>
  <c r="K2115" i="114"/>
  <c r="K2116" i="114"/>
  <c r="K2117" i="114"/>
  <c r="K2118" i="114"/>
  <c r="K2119" i="114"/>
  <c r="K2120" i="114"/>
  <c r="K2121" i="114"/>
  <c r="K2122" i="114"/>
  <c r="K2123" i="114"/>
  <c r="K2124" i="114"/>
  <c r="K2125" i="114"/>
  <c r="K2126" i="114"/>
  <c r="K2127" i="114"/>
  <c r="K2128" i="114"/>
  <c r="K2129" i="114"/>
  <c r="K2130" i="114"/>
  <c r="K2131" i="114"/>
  <c r="K2132" i="114"/>
  <c r="K2133" i="114"/>
  <c r="K2134" i="114"/>
  <c r="K2135" i="114"/>
  <c r="K2136" i="114"/>
  <c r="K2137" i="114"/>
  <c r="K2138" i="114"/>
  <c r="K2139" i="114"/>
  <c r="K2140" i="114"/>
  <c r="K2141" i="114"/>
  <c r="K2142" i="114"/>
  <c r="K2143" i="114"/>
  <c r="K2144" i="114"/>
  <c r="K2145" i="114"/>
  <c r="K2146" i="114"/>
  <c r="K2147" i="114"/>
  <c r="K2148" i="114"/>
  <c r="K2149" i="114"/>
  <c r="K2150" i="114"/>
  <c r="K2151" i="114"/>
  <c r="K2152" i="114"/>
  <c r="K2153" i="114"/>
  <c r="K2154" i="114"/>
  <c r="K2155" i="114"/>
  <c r="K2156" i="114"/>
  <c r="K2157" i="114"/>
  <c r="K2158" i="114"/>
  <c r="K2159" i="114"/>
  <c r="K2160" i="114"/>
  <c r="K2161" i="114"/>
  <c r="K2162" i="114"/>
  <c r="K2163" i="114"/>
  <c r="K2164" i="114"/>
  <c r="K2165" i="114"/>
  <c r="K2166" i="114"/>
  <c r="K2167" i="114"/>
  <c r="K2168" i="114"/>
  <c r="K2169" i="114"/>
  <c r="K2170" i="114"/>
  <c r="K2171" i="114"/>
  <c r="K2172" i="114"/>
  <c r="K2173" i="114"/>
  <c r="K2174" i="114"/>
  <c r="K2175" i="114"/>
  <c r="K2176" i="114"/>
  <c r="K2177" i="114"/>
  <c r="K2178" i="114"/>
  <c r="K2179" i="114"/>
  <c r="K2180" i="114"/>
  <c r="K2181" i="114"/>
  <c r="K2182" i="114"/>
  <c r="K2183" i="114"/>
  <c r="K2184" i="114"/>
  <c r="K2185" i="114"/>
  <c r="K2186" i="114"/>
  <c r="K2187" i="114"/>
  <c r="K2188" i="114"/>
  <c r="K2189" i="114"/>
  <c r="K2190" i="114"/>
  <c r="K2191" i="114"/>
  <c r="K2192" i="114"/>
  <c r="K2193" i="114"/>
  <c r="K2194" i="114"/>
  <c r="K2195" i="114"/>
  <c r="K2196" i="114"/>
  <c r="K2197" i="114"/>
  <c r="K2198" i="114"/>
  <c r="K2199" i="114"/>
  <c r="K2200" i="114"/>
  <c r="K2201" i="114"/>
  <c r="K2202" i="114"/>
  <c r="K2203" i="114"/>
  <c r="K2204" i="114"/>
  <c r="K2205" i="114"/>
  <c r="K2206" i="114"/>
  <c r="K2207" i="114"/>
  <c r="K2208" i="114"/>
  <c r="K2209" i="114"/>
  <c r="K2210" i="114"/>
  <c r="K2211" i="114"/>
  <c r="K2212" i="114"/>
  <c r="K2213" i="114"/>
  <c r="K2214" i="114"/>
  <c r="K2215" i="114"/>
  <c r="K2216" i="114"/>
  <c r="K2217" i="114"/>
  <c r="K2218" i="114"/>
  <c r="K2219" i="114"/>
  <c r="K2220" i="114"/>
  <c r="K2221" i="114"/>
  <c r="K2222" i="114"/>
  <c r="K2223" i="114"/>
  <c r="K2224" i="114"/>
  <c r="K2225" i="114"/>
  <c r="K2226" i="114"/>
  <c r="K2227" i="114"/>
  <c r="K2228" i="114"/>
  <c r="K2229" i="114"/>
  <c r="K2230" i="114"/>
  <c r="K2231" i="114"/>
  <c r="K2232" i="114"/>
  <c r="K2233" i="114"/>
  <c r="K2234" i="114"/>
  <c r="K2235" i="114"/>
  <c r="K2236" i="114"/>
  <c r="K2237" i="114"/>
  <c r="K2238" i="114"/>
  <c r="K2239" i="114"/>
  <c r="K2240" i="114"/>
  <c r="K2241" i="114"/>
  <c r="K2242" i="114"/>
  <c r="K2243" i="114"/>
  <c r="K2244" i="114"/>
  <c r="K2245" i="114"/>
  <c r="K2246" i="114"/>
  <c r="K2247" i="114"/>
  <c r="K2248" i="114"/>
  <c r="K2249" i="114"/>
  <c r="K2250" i="114"/>
  <c r="K2251" i="114"/>
  <c r="K2252" i="114"/>
  <c r="K2253" i="114"/>
  <c r="K2254" i="114"/>
  <c r="K2255" i="114"/>
  <c r="K2256" i="114"/>
  <c r="K2257" i="114"/>
  <c r="K2258" i="114"/>
  <c r="K2259" i="114"/>
  <c r="K2260" i="114"/>
  <c r="K2261" i="114"/>
  <c r="K2262" i="114"/>
  <c r="K2263" i="114"/>
  <c r="K2264" i="114"/>
  <c r="K2265" i="114"/>
  <c r="K2266" i="114"/>
  <c r="K2267" i="114"/>
  <c r="K2268" i="114"/>
  <c r="K2269" i="114"/>
  <c r="K2270" i="114"/>
  <c r="K2271" i="114"/>
  <c r="K2272" i="114"/>
  <c r="K2273" i="114"/>
  <c r="K2274" i="114"/>
  <c r="K2275" i="114"/>
  <c r="K2276" i="114"/>
  <c r="K2277" i="114"/>
  <c r="K2278" i="114"/>
  <c r="K2279" i="114"/>
  <c r="K2280" i="114"/>
  <c r="K2281" i="114"/>
  <c r="K2282" i="114"/>
  <c r="K2283" i="114"/>
  <c r="K2284" i="114"/>
  <c r="K2285" i="114"/>
  <c r="K2286" i="114"/>
  <c r="K2287" i="114"/>
  <c r="K2288" i="114"/>
  <c r="K2289" i="114"/>
  <c r="K2290" i="114"/>
  <c r="K2291" i="114"/>
  <c r="K2292" i="114"/>
  <c r="K2293" i="114"/>
  <c r="K2294" i="114"/>
  <c r="K2295" i="114"/>
  <c r="K2296" i="114"/>
  <c r="K2297" i="114"/>
  <c r="K2298" i="114"/>
  <c r="K2299" i="114"/>
  <c r="K2300" i="114"/>
  <c r="K2301" i="114"/>
  <c r="K2302" i="114"/>
  <c r="K2303" i="114"/>
  <c r="K2304" i="114"/>
  <c r="K2305" i="114"/>
  <c r="K2306" i="114"/>
  <c r="K2307" i="114"/>
  <c r="K2308" i="114"/>
  <c r="K2309" i="114"/>
  <c r="K2310" i="114"/>
  <c r="K2311" i="114"/>
  <c r="K2312" i="114"/>
  <c r="K2313" i="114"/>
  <c r="K2314" i="114"/>
  <c r="K2315" i="114"/>
  <c r="K2316" i="114"/>
  <c r="K2317" i="114"/>
  <c r="K2318" i="114"/>
  <c r="K2319" i="114"/>
  <c r="K2320" i="114"/>
  <c r="K2321" i="114"/>
  <c r="K2322" i="114"/>
  <c r="K2323" i="114"/>
  <c r="K2324" i="114"/>
  <c r="K2325" i="114"/>
  <c r="K2326" i="114"/>
  <c r="K2327" i="114"/>
  <c r="K2328" i="114"/>
  <c r="K2329" i="114"/>
  <c r="K2330" i="114"/>
  <c r="K2331" i="114"/>
  <c r="K2332" i="114"/>
  <c r="K2333" i="114"/>
  <c r="K2334" i="114"/>
  <c r="K2335" i="114"/>
  <c r="K2336" i="114"/>
  <c r="K2337" i="114"/>
  <c r="K2338" i="114"/>
  <c r="K2339" i="114"/>
  <c r="K2340" i="114"/>
  <c r="K2341" i="114"/>
  <c r="K2342" i="114"/>
  <c r="K2343" i="114"/>
  <c r="K2344" i="114"/>
  <c r="K2345" i="114"/>
  <c r="K2346" i="114"/>
  <c r="K2347" i="114"/>
  <c r="K2348" i="114"/>
  <c r="K2349" i="114"/>
  <c r="K2350" i="114"/>
  <c r="K2351" i="114"/>
  <c r="K2352" i="114"/>
  <c r="K2353" i="114"/>
  <c r="K2354" i="114"/>
  <c r="K2355" i="114"/>
  <c r="K2356" i="114"/>
  <c r="K2357" i="114"/>
  <c r="K2358" i="114"/>
  <c r="K2359" i="114"/>
  <c r="K2360" i="114"/>
  <c r="K2361" i="114"/>
  <c r="K2362" i="114"/>
  <c r="K2363" i="114"/>
  <c r="K2364" i="114"/>
  <c r="K2365" i="114"/>
  <c r="K2366" i="114"/>
  <c r="K2367" i="114"/>
  <c r="K2368" i="114"/>
  <c r="K2369" i="114"/>
  <c r="K2370" i="114"/>
  <c r="K2371" i="114"/>
  <c r="K2372" i="114"/>
  <c r="K2373" i="114"/>
  <c r="K2374" i="114"/>
  <c r="K2375" i="114"/>
  <c r="K2376" i="114"/>
  <c r="K2377" i="114"/>
  <c r="K2378" i="114"/>
  <c r="K2379" i="114"/>
  <c r="K2380" i="114"/>
  <c r="K2381" i="114"/>
  <c r="K2382" i="114"/>
  <c r="K2383" i="114"/>
  <c r="K2384" i="114"/>
  <c r="K2385" i="114"/>
  <c r="K2386" i="114"/>
  <c r="K2387" i="114"/>
  <c r="K2388" i="114"/>
  <c r="K2389" i="114"/>
  <c r="K2390" i="114"/>
  <c r="K2391" i="114"/>
  <c r="K2392" i="114"/>
  <c r="K2393" i="114"/>
  <c r="K2394" i="114"/>
  <c r="K2395" i="114"/>
  <c r="K2396" i="114"/>
  <c r="K2397" i="114"/>
  <c r="K2398" i="114"/>
  <c r="K2399" i="114"/>
  <c r="K2400" i="114"/>
  <c r="K2401" i="114"/>
  <c r="K2402" i="114"/>
  <c r="K2403" i="114"/>
  <c r="K2404" i="114"/>
  <c r="K2405" i="114"/>
  <c r="K2406" i="114"/>
  <c r="K2407" i="114"/>
  <c r="K2408" i="114"/>
  <c r="K2409" i="114"/>
  <c r="K2410" i="114"/>
  <c r="K2411" i="114"/>
  <c r="K2412" i="114"/>
  <c r="K2413" i="114"/>
  <c r="K2414" i="114"/>
  <c r="K2415" i="114"/>
  <c r="K2416" i="114"/>
  <c r="K2417" i="114"/>
  <c r="K2418" i="114"/>
  <c r="K2419" i="114"/>
  <c r="K2420" i="114"/>
  <c r="K2421" i="114"/>
  <c r="K2422" i="114"/>
  <c r="K2423" i="114"/>
  <c r="K2424" i="114"/>
  <c r="K2425" i="114"/>
  <c r="K2426" i="114"/>
  <c r="K2427" i="114"/>
  <c r="K2428" i="114"/>
  <c r="K2429" i="114"/>
  <c r="K2430" i="114"/>
  <c r="K2431" i="114"/>
  <c r="K2432" i="114"/>
  <c r="K2433" i="114"/>
  <c r="K2434" i="114"/>
  <c r="K2435" i="114"/>
  <c r="K2436" i="114"/>
  <c r="K2437" i="114"/>
  <c r="K2438" i="114"/>
  <c r="K2439" i="114"/>
  <c r="K2440" i="114"/>
  <c r="K2441" i="114"/>
  <c r="K2442" i="114"/>
  <c r="K2443" i="114"/>
  <c r="K2444" i="114"/>
  <c r="K2445" i="114"/>
  <c r="K2446" i="114"/>
  <c r="K2447" i="114"/>
  <c r="K2448" i="114"/>
  <c r="K2449" i="114"/>
  <c r="K2450" i="114"/>
  <c r="K2451" i="114"/>
  <c r="K2452" i="114"/>
  <c r="K2453" i="114"/>
  <c r="K2454" i="114"/>
  <c r="K2455" i="114"/>
  <c r="K2456" i="114"/>
  <c r="K2457" i="114"/>
  <c r="K2458" i="114"/>
  <c r="K2459" i="114"/>
  <c r="K2460" i="114"/>
  <c r="K2461" i="114"/>
  <c r="K2462" i="114"/>
  <c r="K2463" i="114"/>
  <c r="K2464" i="114"/>
  <c r="K2465" i="114"/>
  <c r="K2466" i="114"/>
  <c r="K2467" i="114"/>
  <c r="K2468" i="114"/>
  <c r="K2469" i="114"/>
  <c r="K2470" i="114"/>
  <c r="K2471" i="114"/>
  <c r="K2472" i="114"/>
  <c r="K2473" i="114"/>
  <c r="K2474" i="114"/>
  <c r="K2475" i="114"/>
  <c r="K2476" i="114"/>
  <c r="K2477" i="114"/>
  <c r="K2478" i="114"/>
  <c r="K2479" i="114"/>
  <c r="K2480" i="114"/>
  <c r="K2481" i="114"/>
  <c r="K2482" i="114"/>
  <c r="K2483" i="114"/>
  <c r="K2484" i="114"/>
  <c r="K2485" i="114"/>
  <c r="K2486" i="114"/>
  <c r="K2487" i="114"/>
  <c r="K2488" i="114"/>
  <c r="K2489" i="114"/>
  <c r="K2490" i="114"/>
  <c r="K2491" i="114"/>
  <c r="K2492" i="114"/>
  <c r="K2493" i="114"/>
  <c r="K2494" i="114"/>
  <c r="K2495" i="114"/>
  <c r="K2496" i="114"/>
  <c r="K2497" i="114"/>
  <c r="K2498" i="114"/>
  <c r="K2499" i="114"/>
  <c r="K2500" i="114"/>
  <c r="K2501" i="114"/>
  <c r="K2502" i="114"/>
  <c r="K2503" i="114"/>
  <c r="K2504" i="114"/>
  <c r="K2505" i="114"/>
  <c r="K2506" i="114"/>
  <c r="K2507" i="114"/>
  <c r="K2508" i="114"/>
  <c r="K2509" i="114"/>
  <c r="K2510" i="114"/>
  <c r="K2511" i="114"/>
  <c r="K2512" i="114"/>
  <c r="K2513" i="114"/>
  <c r="K2514" i="114"/>
  <c r="K2515" i="114"/>
  <c r="K2516" i="114"/>
  <c r="K2517" i="114"/>
  <c r="K2518" i="114"/>
  <c r="K2519" i="114"/>
  <c r="K2520" i="114"/>
  <c r="K2521" i="114"/>
  <c r="K2522" i="114"/>
  <c r="K2523" i="114"/>
  <c r="K2524" i="114"/>
  <c r="K2525" i="114"/>
  <c r="K2526" i="114"/>
  <c r="K2527" i="114"/>
  <c r="K2528" i="114"/>
  <c r="K2529" i="114"/>
  <c r="K2530" i="114"/>
  <c r="K2531" i="114"/>
  <c r="K2532" i="114"/>
  <c r="K2533" i="114"/>
  <c r="K2534" i="114"/>
  <c r="K2535" i="114"/>
  <c r="K2536" i="114"/>
  <c r="K2537" i="114"/>
  <c r="K2538" i="114"/>
  <c r="K2539" i="114"/>
  <c r="K2540" i="114"/>
  <c r="K2541" i="114"/>
  <c r="K2542" i="114"/>
  <c r="K2543" i="114"/>
  <c r="K2544" i="114"/>
  <c r="K2545" i="114"/>
  <c r="K2546" i="114"/>
  <c r="K2547" i="114"/>
  <c r="K2548" i="114"/>
  <c r="K2549" i="114"/>
  <c r="K2550" i="114"/>
  <c r="K2551" i="114"/>
  <c r="K2552" i="114"/>
  <c r="K2553" i="114"/>
  <c r="K2554" i="114"/>
  <c r="K2555" i="114"/>
  <c r="K2556" i="114"/>
  <c r="K2557" i="114"/>
  <c r="K2558" i="114"/>
  <c r="K2559" i="114"/>
  <c r="K2560" i="114"/>
  <c r="K2561" i="114"/>
  <c r="K2562" i="114"/>
  <c r="K2563" i="114"/>
  <c r="K2564" i="114"/>
  <c r="K2565" i="114"/>
  <c r="K2566" i="114"/>
  <c r="K2567" i="114"/>
  <c r="K2568" i="114"/>
  <c r="K2569" i="114"/>
  <c r="K2570" i="114"/>
  <c r="K2571" i="114"/>
  <c r="K2572" i="114"/>
  <c r="K2573" i="114"/>
  <c r="K2574" i="114"/>
  <c r="K2575" i="114"/>
  <c r="K2576" i="114"/>
  <c r="K2577" i="114"/>
  <c r="K2578" i="114"/>
  <c r="K2579" i="114"/>
  <c r="K2580" i="114"/>
  <c r="K2581" i="114"/>
  <c r="K2582" i="114"/>
  <c r="K2583" i="114"/>
  <c r="K2584" i="114"/>
  <c r="K2585" i="114"/>
  <c r="K2586" i="114"/>
  <c r="K2587" i="114"/>
  <c r="K2588" i="114"/>
  <c r="K2589" i="114"/>
  <c r="K2590" i="114"/>
  <c r="K2591" i="114"/>
  <c r="K2592" i="114"/>
  <c r="K2593" i="114"/>
  <c r="K2594" i="114"/>
  <c r="K2595" i="114"/>
  <c r="K2596" i="114"/>
  <c r="K2597" i="114"/>
  <c r="K2598" i="114"/>
  <c r="K2599" i="114"/>
  <c r="K2600" i="114"/>
  <c r="K2601" i="114"/>
  <c r="K2602" i="114"/>
  <c r="K2603" i="114"/>
  <c r="K2604" i="114"/>
  <c r="K2605" i="114"/>
  <c r="K2606" i="114"/>
  <c r="K2607" i="114"/>
  <c r="K2608" i="114"/>
  <c r="K2609" i="114"/>
  <c r="K2610" i="114"/>
  <c r="K2611" i="114"/>
  <c r="K2612" i="114"/>
  <c r="K2613" i="114"/>
  <c r="K2614" i="114"/>
  <c r="K2615" i="114"/>
  <c r="K2616" i="114"/>
  <c r="K2617" i="114"/>
  <c r="K2618" i="114"/>
  <c r="K2619" i="114"/>
  <c r="K2620" i="114"/>
  <c r="K2621" i="114"/>
  <c r="K2622" i="114"/>
  <c r="K2623" i="114"/>
  <c r="K2624" i="114"/>
  <c r="K2625" i="114"/>
  <c r="K2626" i="114"/>
  <c r="K2627" i="114"/>
  <c r="K2628" i="114"/>
  <c r="K2629" i="114"/>
  <c r="K2630" i="114"/>
  <c r="K2631" i="114"/>
  <c r="K2632" i="114"/>
  <c r="K2633" i="114"/>
  <c r="K2634" i="114"/>
  <c r="K2635" i="114"/>
  <c r="K2636" i="114"/>
  <c r="K2637" i="114"/>
  <c r="K2638" i="114"/>
  <c r="K2639" i="114"/>
  <c r="K2640" i="114"/>
  <c r="K2641" i="114"/>
  <c r="K2642" i="114"/>
  <c r="K2643" i="114"/>
  <c r="K2644" i="114"/>
  <c r="K2645" i="114"/>
  <c r="K2646" i="114"/>
  <c r="K2647" i="114"/>
  <c r="K2648" i="114"/>
  <c r="K2649" i="114"/>
  <c r="K2650" i="114"/>
  <c r="K2651" i="114"/>
  <c r="K2652" i="114"/>
  <c r="K2653" i="114"/>
  <c r="K2654" i="114"/>
  <c r="K2655" i="114"/>
  <c r="K2656" i="114"/>
  <c r="K2657" i="114"/>
  <c r="K2658" i="114"/>
  <c r="K2659" i="114"/>
  <c r="K2660" i="114"/>
  <c r="K2661" i="114"/>
  <c r="K2662" i="114"/>
  <c r="K2663" i="114"/>
  <c r="K2664" i="114"/>
  <c r="K2665" i="114"/>
  <c r="K2666" i="114"/>
  <c r="K2667" i="114"/>
  <c r="K2668" i="114"/>
  <c r="K2669" i="114"/>
  <c r="K2670" i="114"/>
  <c r="K2671" i="114"/>
  <c r="K2672" i="114"/>
  <c r="K2673" i="114"/>
  <c r="K2674" i="114"/>
  <c r="K2675" i="114"/>
  <c r="K2676" i="114"/>
  <c r="K2677" i="114"/>
  <c r="K2678" i="114"/>
  <c r="K2679" i="114"/>
  <c r="K2680" i="114"/>
  <c r="K2681" i="114"/>
  <c r="K2682" i="114"/>
  <c r="K2683" i="114"/>
  <c r="K2684" i="114"/>
  <c r="K2685" i="114"/>
  <c r="K2686" i="114"/>
  <c r="K2687" i="114"/>
  <c r="K2688" i="114"/>
  <c r="K2689" i="114"/>
  <c r="K2690" i="114"/>
  <c r="K2691" i="114"/>
  <c r="K2692" i="114"/>
  <c r="K2693" i="114"/>
  <c r="K2694" i="114"/>
  <c r="K2695" i="114"/>
  <c r="K2696" i="114"/>
  <c r="K2697" i="114"/>
  <c r="K2698" i="114"/>
  <c r="K2699" i="114"/>
  <c r="K2700" i="114"/>
  <c r="K2701" i="114"/>
  <c r="K2702" i="114"/>
  <c r="K2703" i="114"/>
  <c r="K2704" i="114"/>
  <c r="K2705" i="114"/>
  <c r="K2706" i="114"/>
  <c r="K2707" i="114"/>
  <c r="K2708" i="114"/>
  <c r="K2709" i="114"/>
  <c r="K2710" i="114"/>
  <c r="K2711" i="114"/>
  <c r="K2712" i="114"/>
  <c r="K2713" i="114"/>
  <c r="K2714" i="114"/>
  <c r="K2715" i="114"/>
  <c r="K2716" i="114"/>
  <c r="K2717" i="114"/>
  <c r="K2718" i="114"/>
  <c r="K2719" i="114"/>
  <c r="K2720" i="114"/>
  <c r="K2721" i="114"/>
  <c r="K2722" i="114"/>
  <c r="K2723" i="114"/>
  <c r="K2724" i="114"/>
  <c r="K2725" i="114"/>
  <c r="K2726" i="114"/>
  <c r="K2727" i="114"/>
  <c r="K2728" i="114"/>
  <c r="K2729" i="114"/>
  <c r="K2730" i="114"/>
  <c r="K2731" i="114"/>
  <c r="K2732" i="114"/>
  <c r="K2733" i="114"/>
  <c r="K2734" i="114"/>
  <c r="K2735" i="114"/>
  <c r="K2736" i="114"/>
  <c r="K2737" i="114"/>
  <c r="K2738" i="114"/>
  <c r="K2739" i="114"/>
  <c r="K2740" i="114"/>
  <c r="K2741" i="114"/>
  <c r="K2742" i="114"/>
  <c r="K2743" i="114"/>
  <c r="K2744" i="114"/>
  <c r="K2745" i="114"/>
  <c r="K2746" i="114"/>
  <c r="K2747" i="114"/>
  <c r="K2748" i="114"/>
  <c r="K2749" i="114"/>
  <c r="K2750" i="114"/>
  <c r="K2751" i="114"/>
  <c r="K2752" i="114"/>
  <c r="K2753" i="114"/>
  <c r="K2754" i="114"/>
  <c r="K2755" i="114"/>
  <c r="K2756" i="114"/>
  <c r="K2757" i="114"/>
  <c r="K2758" i="114"/>
  <c r="K2759" i="114"/>
  <c r="K2760" i="114"/>
  <c r="K2761" i="114"/>
  <c r="K2762" i="114"/>
  <c r="K2763" i="114"/>
  <c r="K2764" i="114"/>
  <c r="K2765" i="114"/>
  <c r="K2766" i="114"/>
  <c r="K2767" i="114"/>
  <c r="K2768" i="114"/>
  <c r="K2769" i="114"/>
  <c r="K2770" i="114"/>
  <c r="K2771" i="114"/>
  <c r="K2772" i="114"/>
  <c r="K2773" i="114"/>
  <c r="K2774" i="114"/>
  <c r="K2775" i="114"/>
  <c r="K2776" i="114"/>
  <c r="K2777" i="114"/>
  <c r="K2778" i="114"/>
  <c r="K2779" i="114"/>
  <c r="K2780" i="114"/>
  <c r="K2781" i="114"/>
  <c r="K2782" i="114"/>
  <c r="K2783" i="114"/>
  <c r="K2784" i="114"/>
  <c r="K2785" i="114"/>
  <c r="K2786" i="114"/>
  <c r="K2787" i="114"/>
  <c r="K2788" i="114"/>
  <c r="K2789" i="114"/>
  <c r="K2790" i="114"/>
  <c r="K2791" i="114"/>
  <c r="K2792" i="114"/>
  <c r="K2793" i="114"/>
  <c r="K2794" i="114"/>
  <c r="K2795" i="114"/>
  <c r="K2796" i="114"/>
  <c r="K2797" i="114"/>
  <c r="K2798" i="114"/>
  <c r="K2799" i="114"/>
  <c r="K2800" i="114"/>
  <c r="K2801" i="114"/>
  <c r="K2802" i="114"/>
  <c r="K2803" i="114"/>
  <c r="K2804" i="114"/>
  <c r="K2805" i="114"/>
  <c r="K2806" i="114"/>
  <c r="K2807" i="114"/>
  <c r="K2808" i="114"/>
  <c r="K2809" i="114"/>
  <c r="K2810" i="114"/>
  <c r="K2811" i="114"/>
  <c r="K2812" i="114"/>
  <c r="K2813" i="114"/>
  <c r="K2814" i="114"/>
  <c r="K2815" i="114"/>
  <c r="K2816" i="114"/>
  <c r="K2817" i="114"/>
  <c r="K2818" i="114"/>
  <c r="K2819" i="114"/>
  <c r="K2820" i="114"/>
  <c r="K2821" i="114"/>
  <c r="K2822" i="114"/>
  <c r="K2823" i="114"/>
  <c r="K2824" i="114"/>
  <c r="K2825" i="114"/>
  <c r="K2826" i="114"/>
  <c r="K2827" i="114"/>
  <c r="K2828" i="114"/>
  <c r="K2829" i="114"/>
  <c r="K2830" i="114"/>
  <c r="K2831" i="114"/>
  <c r="K2832" i="114"/>
  <c r="K2833" i="114"/>
  <c r="K2834" i="114"/>
  <c r="K2835" i="114"/>
  <c r="K2836" i="114"/>
  <c r="K2837" i="114"/>
  <c r="K2838" i="114"/>
  <c r="K2839" i="114"/>
  <c r="K2840" i="114"/>
  <c r="K2841" i="114"/>
  <c r="K2842" i="114"/>
  <c r="K2843" i="114"/>
  <c r="K2844" i="114"/>
  <c r="K2845" i="114"/>
  <c r="K2846" i="114"/>
  <c r="K2847" i="114"/>
  <c r="K2848" i="114"/>
  <c r="K2849" i="114"/>
  <c r="K2850" i="114"/>
  <c r="K2851" i="114"/>
  <c r="K2852" i="114"/>
  <c r="K2853" i="114"/>
  <c r="K2854" i="114"/>
  <c r="K2855" i="114"/>
  <c r="K2856" i="114"/>
  <c r="K2857" i="114"/>
  <c r="K2858" i="114"/>
  <c r="K2859" i="114"/>
  <c r="K2860" i="114"/>
  <c r="K2861" i="114"/>
  <c r="K2862" i="114"/>
  <c r="K2863" i="114"/>
  <c r="K2864" i="114"/>
  <c r="K2865" i="114"/>
  <c r="K2866" i="114"/>
  <c r="K2867" i="114"/>
  <c r="K2868" i="114"/>
  <c r="K2869" i="114"/>
  <c r="K2870" i="114"/>
  <c r="K2871" i="114"/>
  <c r="K2872" i="114"/>
  <c r="K2873" i="114"/>
  <c r="K2874" i="114"/>
  <c r="K2875" i="114"/>
  <c r="K2876" i="114"/>
  <c r="K2877" i="114"/>
  <c r="K2878" i="114"/>
  <c r="K2879" i="114"/>
  <c r="K2880" i="114"/>
  <c r="K2881" i="114"/>
  <c r="K2882" i="114"/>
  <c r="K2883" i="114"/>
  <c r="K2884" i="114"/>
  <c r="K2885" i="114"/>
  <c r="K2886" i="114"/>
  <c r="K2887" i="114"/>
  <c r="K2888" i="114"/>
  <c r="K2889" i="114"/>
  <c r="K2890" i="114"/>
  <c r="K2891" i="114"/>
  <c r="K2892" i="114"/>
  <c r="K2893" i="114"/>
  <c r="K2894" i="114"/>
  <c r="K2895" i="114"/>
  <c r="K2896" i="114"/>
  <c r="K2897" i="114"/>
  <c r="K2898" i="114"/>
  <c r="K2899" i="114"/>
  <c r="K2900" i="114"/>
  <c r="K2901" i="114"/>
  <c r="K2902" i="114"/>
  <c r="K2903" i="114"/>
  <c r="K2904" i="114"/>
  <c r="K2905" i="114"/>
  <c r="K2906" i="114"/>
  <c r="K2907" i="114"/>
  <c r="K2908" i="114"/>
  <c r="K2909" i="114"/>
  <c r="K2910" i="114"/>
  <c r="K2911" i="114"/>
  <c r="K2912" i="114"/>
  <c r="K2913" i="114"/>
  <c r="K2914" i="114"/>
  <c r="K2915" i="114"/>
  <c r="K2916" i="114"/>
  <c r="K2917" i="114"/>
  <c r="K2918" i="114"/>
  <c r="K2919" i="114"/>
  <c r="K2920" i="114"/>
  <c r="K2921" i="114"/>
  <c r="K2922" i="114"/>
  <c r="K2923" i="114"/>
  <c r="K2924" i="114"/>
  <c r="K2925" i="114"/>
  <c r="K2926" i="114"/>
  <c r="K2927" i="114"/>
  <c r="K2928" i="114"/>
  <c r="K2929" i="114"/>
  <c r="K2930" i="114"/>
  <c r="K2931" i="114"/>
  <c r="K2932" i="114"/>
  <c r="K2933" i="114"/>
  <c r="K2934" i="114"/>
  <c r="K2935" i="114"/>
  <c r="K2936" i="114"/>
  <c r="K2937" i="114"/>
  <c r="K2938" i="114"/>
  <c r="K2939" i="114"/>
  <c r="K2940" i="114"/>
  <c r="K2941" i="114"/>
  <c r="K2942" i="114"/>
  <c r="K2943" i="114"/>
  <c r="K2944" i="114"/>
  <c r="K2945" i="114"/>
  <c r="K2946" i="114"/>
  <c r="K2947" i="114"/>
  <c r="K2948" i="114"/>
  <c r="K2949" i="114"/>
  <c r="K2950" i="114"/>
  <c r="K2951" i="114"/>
  <c r="K2952" i="114"/>
  <c r="K2953" i="114"/>
  <c r="K2954" i="114"/>
  <c r="K2955" i="114"/>
  <c r="K2956" i="114"/>
  <c r="K2957" i="114"/>
  <c r="K2958" i="114"/>
  <c r="K2959" i="114"/>
  <c r="K2960" i="114"/>
  <c r="K2961" i="114"/>
  <c r="K2962" i="114"/>
  <c r="K2963" i="114"/>
  <c r="K2964" i="114"/>
  <c r="K2965" i="114"/>
  <c r="K2966" i="114"/>
  <c r="K2967" i="114"/>
  <c r="K2968" i="114"/>
  <c r="K2969" i="114"/>
  <c r="K2970" i="114"/>
  <c r="K2971" i="114"/>
  <c r="K2972" i="114"/>
  <c r="K2973" i="114"/>
  <c r="K2974" i="114"/>
  <c r="K2975" i="114"/>
  <c r="K2976" i="114"/>
  <c r="K2977" i="114"/>
  <c r="K2978" i="114"/>
  <c r="K2979" i="114"/>
  <c r="K2980" i="114"/>
  <c r="K2981" i="114"/>
  <c r="K2982" i="114"/>
  <c r="K2983" i="114"/>
  <c r="K2984" i="114"/>
  <c r="K2985" i="114"/>
  <c r="K2986" i="114"/>
  <c r="K2987" i="114"/>
  <c r="K2988" i="114"/>
  <c r="K2989" i="114"/>
  <c r="K2990" i="114"/>
  <c r="K2991" i="114"/>
  <c r="K2992" i="114"/>
  <c r="K2993" i="114"/>
  <c r="K2994" i="114"/>
  <c r="K2995" i="114"/>
  <c r="K2996" i="114"/>
  <c r="K2997" i="114"/>
  <c r="K2998" i="114"/>
  <c r="K2999" i="114"/>
  <c r="K3000" i="114"/>
  <c r="K3001" i="114"/>
  <c r="K3002" i="114"/>
  <c r="K3003" i="114"/>
  <c r="K3004" i="114"/>
  <c r="K3005" i="114"/>
  <c r="K3006" i="114"/>
  <c r="K3007" i="114"/>
  <c r="K3008" i="114"/>
  <c r="K3009" i="114"/>
  <c r="K3010" i="114"/>
  <c r="K3011" i="114"/>
  <c r="K3012" i="114"/>
  <c r="K3013" i="114"/>
  <c r="K3014" i="114"/>
  <c r="K3015" i="114"/>
  <c r="K3016" i="114"/>
  <c r="K3017" i="114"/>
  <c r="K3018" i="114"/>
  <c r="K3019" i="114"/>
  <c r="K3020" i="114"/>
  <c r="K3021" i="114"/>
  <c r="K3022" i="114"/>
  <c r="K3023" i="114"/>
  <c r="K3024" i="114"/>
  <c r="K3025" i="114"/>
  <c r="K3026" i="114"/>
  <c r="K3027" i="114"/>
  <c r="K3028" i="114"/>
  <c r="K3029" i="114"/>
  <c r="K3030" i="114"/>
  <c r="K3031" i="114"/>
  <c r="K3032" i="114"/>
  <c r="K3033" i="114"/>
  <c r="K3034" i="114"/>
  <c r="K3035" i="114"/>
  <c r="K3036" i="114"/>
  <c r="K3037" i="114"/>
  <c r="K3038" i="114"/>
  <c r="K3039" i="114"/>
  <c r="K3040" i="114"/>
  <c r="K3041" i="114"/>
  <c r="K3042" i="114"/>
  <c r="K3043" i="114"/>
  <c r="K3044" i="114"/>
  <c r="K3045" i="114"/>
  <c r="K3046" i="114"/>
  <c r="K3047" i="114"/>
  <c r="K3048" i="114"/>
  <c r="K3049" i="114"/>
  <c r="K3050" i="114"/>
  <c r="K3051" i="114"/>
  <c r="K3052" i="114"/>
  <c r="K3053" i="114"/>
  <c r="K3054" i="114"/>
  <c r="K3055" i="114"/>
  <c r="K3056" i="114"/>
  <c r="K3057" i="114"/>
  <c r="K3058" i="114"/>
  <c r="K3059" i="114"/>
  <c r="K3060" i="114"/>
  <c r="K3061" i="114"/>
  <c r="K3062" i="114"/>
  <c r="K3063" i="114"/>
  <c r="K3064" i="114"/>
  <c r="K3065" i="114"/>
  <c r="K3066" i="114"/>
  <c r="K3067" i="114"/>
  <c r="K3068" i="114"/>
  <c r="K3069" i="114"/>
  <c r="K3070" i="114"/>
  <c r="K3071" i="114"/>
  <c r="K3072" i="114"/>
  <c r="K3073" i="114"/>
  <c r="K3074" i="114"/>
  <c r="K3075" i="114"/>
  <c r="K3076" i="114"/>
  <c r="K3077" i="114"/>
  <c r="K3078" i="114"/>
  <c r="K3079" i="114"/>
  <c r="K3080" i="114"/>
  <c r="K3081" i="114"/>
  <c r="K3082" i="114"/>
  <c r="K3083" i="114"/>
  <c r="K3084" i="114"/>
  <c r="K3085" i="114"/>
  <c r="K3086" i="114"/>
  <c r="K3087" i="114"/>
  <c r="K3088" i="114"/>
  <c r="K3089" i="114"/>
  <c r="K3090" i="114"/>
  <c r="K3091" i="114"/>
  <c r="K3092" i="114"/>
  <c r="K3093" i="114"/>
  <c r="K3094" i="114"/>
  <c r="K3095" i="114"/>
  <c r="K3096" i="114"/>
  <c r="K3097" i="114"/>
  <c r="K3098" i="114"/>
  <c r="K3099" i="114"/>
  <c r="K3100" i="114"/>
  <c r="K3101" i="114"/>
  <c r="K3102" i="114"/>
  <c r="K3103" i="114"/>
  <c r="K3104" i="114"/>
  <c r="K3105" i="114"/>
  <c r="K3106" i="114"/>
  <c r="K3107" i="114"/>
  <c r="K3108" i="114"/>
  <c r="K3109" i="114"/>
  <c r="K3110" i="114"/>
  <c r="K3111" i="114"/>
  <c r="K3112" i="114"/>
  <c r="K3113" i="114"/>
  <c r="K3114" i="114"/>
  <c r="K3115" i="114"/>
  <c r="K3116" i="114"/>
  <c r="K3117" i="114"/>
  <c r="K3118" i="114"/>
  <c r="K3119" i="114"/>
  <c r="K3120" i="114"/>
  <c r="K3121" i="114"/>
  <c r="K3122" i="114"/>
  <c r="K3123" i="114"/>
  <c r="K3124" i="114"/>
  <c r="K3125" i="114"/>
  <c r="K3126" i="114"/>
  <c r="K3127" i="114"/>
  <c r="K3128" i="114"/>
  <c r="K3129" i="114"/>
  <c r="K3130" i="114"/>
  <c r="K3131" i="114"/>
  <c r="K3132" i="114"/>
  <c r="K3133" i="114"/>
  <c r="K3134" i="114"/>
  <c r="K3135" i="114"/>
  <c r="K3136" i="114"/>
  <c r="K3137" i="114"/>
  <c r="K3138" i="114"/>
  <c r="K3139" i="114"/>
  <c r="K3140" i="114"/>
  <c r="K3141" i="114"/>
  <c r="K3142" i="114"/>
  <c r="K3143" i="114"/>
  <c r="K3144" i="114"/>
  <c r="K3145" i="114"/>
  <c r="K3146" i="114"/>
  <c r="K3147" i="114"/>
  <c r="K3148" i="114"/>
  <c r="K3149" i="114"/>
  <c r="K3150" i="114"/>
  <c r="K3151" i="114"/>
  <c r="K3152" i="114"/>
  <c r="K3153" i="114"/>
  <c r="K3154" i="114"/>
  <c r="K3155" i="114"/>
  <c r="K3156" i="114"/>
  <c r="K3157" i="114"/>
  <c r="K3158" i="114"/>
  <c r="K3159" i="114"/>
  <c r="K3160" i="114"/>
  <c r="K3161" i="114"/>
  <c r="K3162" i="114"/>
  <c r="K3163" i="114"/>
  <c r="K3164" i="114"/>
  <c r="K3165" i="114"/>
  <c r="K3166" i="114"/>
  <c r="K3167" i="114"/>
  <c r="K3168" i="114"/>
  <c r="K3169" i="114"/>
  <c r="K3170" i="114"/>
  <c r="K3171" i="114"/>
  <c r="K3172" i="114"/>
  <c r="K3173" i="114"/>
  <c r="K3174" i="114"/>
  <c r="K3175" i="114"/>
  <c r="K3176" i="114"/>
  <c r="K3177" i="114"/>
  <c r="K3178" i="114"/>
  <c r="K3179" i="114"/>
  <c r="K3180" i="114"/>
  <c r="K3181" i="114"/>
  <c r="K3182" i="114"/>
  <c r="K3183" i="114"/>
  <c r="K3184" i="114"/>
  <c r="K3185" i="114"/>
  <c r="K3186" i="114"/>
  <c r="K3187" i="114"/>
  <c r="K3188" i="114"/>
  <c r="K3189" i="114"/>
  <c r="K3190" i="114"/>
  <c r="K3191" i="114"/>
  <c r="K3192" i="114"/>
  <c r="K3193" i="114"/>
  <c r="K3194" i="114"/>
  <c r="K3195" i="114"/>
  <c r="K3196" i="114"/>
  <c r="K3197" i="114"/>
  <c r="K3198" i="114"/>
  <c r="K3199" i="114"/>
  <c r="K3200" i="114"/>
  <c r="K3201" i="114"/>
  <c r="K3202" i="114"/>
  <c r="K3203" i="114"/>
  <c r="K3204" i="114"/>
  <c r="K3205" i="114"/>
  <c r="K3206" i="114"/>
  <c r="K3207" i="114"/>
  <c r="K3208" i="114"/>
  <c r="K3209" i="114"/>
  <c r="K3210" i="114"/>
  <c r="K3211" i="114"/>
  <c r="K3212" i="114"/>
  <c r="K3213" i="114"/>
  <c r="K3214" i="114"/>
  <c r="K3215" i="114"/>
  <c r="K3216" i="114"/>
  <c r="K3217" i="114"/>
  <c r="K3218" i="114"/>
  <c r="K3219" i="114"/>
  <c r="K3220" i="114"/>
  <c r="K3221" i="114"/>
  <c r="K3222" i="114"/>
  <c r="K3223" i="114"/>
  <c r="K3224" i="114"/>
  <c r="K3225" i="114"/>
  <c r="K3226" i="114"/>
  <c r="K3227" i="114"/>
  <c r="K3228" i="114"/>
  <c r="K3229" i="114"/>
  <c r="K3230" i="114"/>
  <c r="K3231" i="114"/>
  <c r="K3232" i="114"/>
  <c r="K3233" i="114"/>
  <c r="K3234" i="114"/>
  <c r="K3235" i="114"/>
  <c r="K3236" i="114"/>
  <c r="K3237" i="114"/>
  <c r="K3238" i="114"/>
  <c r="K3239" i="114"/>
  <c r="K3240" i="114"/>
  <c r="K3241" i="114"/>
  <c r="K3242" i="114"/>
  <c r="K3243" i="114"/>
  <c r="K3244" i="114"/>
  <c r="K3245" i="114"/>
  <c r="K3246" i="114"/>
  <c r="K3247" i="114"/>
  <c r="K3248" i="114"/>
  <c r="K3249" i="114"/>
  <c r="K3250" i="114"/>
  <c r="K3251" i="114"/>
  <c r="K3252" i="114"/>
  <c r="K3253" i="114"/>
  <c r="K3254" i="114"/>
  <c r="K3255" i="114"/>
  <c r="K3256" i="114"/>
  <c r="K3257" i="114"/>
  <c r="K3258" i="114"/>
  <c r="K3259" i="114"/>
  <c r="K3260" i="114"/>
  <c r="K3261" i="114"/>
  <c r="K2" i="114"/>
  <c r="U40" i="10"/>
  <c r="T40" i="10"/>
  <c r="I76" i="112"/>
  <c r="I5" i="112"/>
  <c r="I4" i="112"/>
  <c r="I3" i="112"/>
  <c r="I2" i="112"/>
  <c r="K3" i="111"/>
  <c r="K4" i="111"/>
  <c r="K5" i="111"/>
  <c r="K6" i="111"/>
  <c r="K7" i="111"/>
  <c r="K8" i="111"/>
  <c r="K9" i="111"/>
  <c r="K10" i="111"/>
  <c r="K11" i="111"/>
  <c r="K12" i="111"/>
  <c r="K13" i="111"/>
  <c r="K14" i="111"/>
  <c r="K15" i="111"/>
  <c r="K16" i="111"/>
  <c r="K17" i="111"/>
  <c r="K18" i="111"/>
  <c r="K19" i="111"/>
  <c r="K20" i="111"/>
  <c r="K21" i="111"/>
  <c r="K22" i="111"/>
  <c r="K23" i="111"/>
  <c r="K24" i="111"/>
  <c r="K25" i="111"/>
  <c r="K26" i="111"/>
  <c r="K27" i="111"/>
  <c r="K28" i="111"/>
  <c r="K29" i="111"/>
  <c r="K30" i="111"/>
  <c r="K31" i="111"/>
  <c r="K32" i="111"/>
  <c r="K33" i="111"/>
  <c r="K34" i="111"/>
  <c r="K35" i="111"/>
  <c r="K36" i="111"/>
  <c r="K37" i="111"/>
  <c r="K38" i="111"/>
  <c r="K39" i="111"/>
  <c r="K40" i="111"/>
  <c r="K41" i="111"/>
  <c r="K42" i="111"/>
  <c r="K43" i="111"/>
  <c r="K44" i="111"/>
  <c r="K45" i="111"/>
  <c r="K46" i="111"/>
  <c r="K47" i="111"/>
  <c r="K48" i="111"/>
  <c r="K49" i="111"/>
  <c r="K50" i="111"/>
  <c r="K51" i="111"/>
  <c r="K52" i="111"/>
  <c r="K53" i="111"/>
  <c r="K54" i="111"/>
  <c r="K55" i="111"/>
  <c r="K56" i="111"/>
  <c r="K57" i="111"/>
  <c r="K58" i="111"/>
  <c r="K59" i="111"/>
  <c r="K60" i="111"/>
  <c r="K61" i="111"/>
  <c r="K62" i="111"/>
  <c r="K63" i="111"/>
  <c r="K64" i="111"/>
  <c r="K65" i="111"/>
  <c r="K66" i="111"/>
  <c r="K67" i="111"/>
  <c r="K68" i="111"/>
  <c r="K69" i="111"/>
  <c r="K70" i="111"/>
  <c r="K71" i="111"/>
  <c r="K72" i="111"/>
  <c r="K73" i="111"/>
  <c r="K74" i="111"/>
  <c r="K75" i="111"/>
  <c r="K76" i="111"/>
  <c r="K77" i="111"/>
  <c r="K78" i="111"/>
  <c r="K79" i="111"/>
  <c r="K80" i="111"/>
  <c r="K81" i="111"/>
  <c r="K82" i="111"/>
  <c r="K83" i="111"/>
  <c r="K84" i="111"/>
  <c r="K85" i="111"/>
  <c r="K86" i="111"/>
  <c r="K87" i="111"/>
  <c r="K88" i="111"/>
  <c r="K89" i="111"/>
  <c r="K90" i="111"/>
  <c r="K91" i="111"/>
  <c r="K92" i="111"/>
  <c r="K93" i="111"/>
  <c r="K94" i="111"/>
  <c r="K95" i="111"/>
  <c r="K96" i="111"/>
  <c r="K97" i="111"/>
  <c r="K98" i="111"/>
  <c r="K99" i="111"/>
  <c r="K100" i="111"/>
  <c r="K101" i="111"/>
  <c r="K102" i="111"/>
  <c r="K103" i="111"/>
  <c r="K104" i="111"/>
  <c r="K105" i="111"/>
  <c r="K106" i="111"/>
  <c r="K107" i="111"/>
  <c r="K108" i="111"/>
  <c r="K109" i="111"/>
  <c r="K110" i="111"/>
  <c r="K111" i="111"/>
  <c r="K112" i="111"/>
  <c r="K113" i="111"/>
  <c r="K114" i="111"/>
  <c r="K115" i="111"/>
  <c r="K116" i="111"/>
  <c r="K117" i="111"/>
  <c r="K118" i="111"/>
  <c r="K119" i="111"/>
  <c r="K120" i="111"/>
  <c r="K121" i="111"/>
  <c r="K122" i="111"/>
  <c r="K123" i="111"/>
  <c r="K124" i="111"/>
  <c r="K125" i="111"/>
  <c r="K126" i="111"/>
  <c r="K127" i="111"/>
  <c r="K128" i="111"/>
  <c r="K129" i="111"/>
  <c r="K130" i="111"/>
  <c r="K131" i="111"/>
  <c r="K132" i="111"/>
  <c r="K133" i="111"/>
  <c r="K134" i="111"/>
  <c r="K135" i="111"/>
  <c r="K136" i="111"/>
  <c r="K137" i="111"/>
  <c r="K138" i="111"/>
  <c r="K139" i="111"/>
  <c r="K140" i="111"/>
  <c r="K141" i="111"/>
  <c r="K142" i="111"/>
  <c r="K143" i="111"/>
  <c r="K144" i="111"/>
  <c r="K145" i="111"/>
  <c r="K146" i="111"/>
  <c r="K147" i="111"/>
  <c r="K148" i="111"/>
  <c r="K149" i="111"/>
  <c r="K150" i="111"/>
  <c r="K151" i="111"/>
  <c r="K152" i="111"/>
  <c r="K153" i="111"/>
  <c r="K154" i="111"/>
  <c r="K155" i="111"/>
  <c r="K156" i="111"/>
  <c r="K157" i="111"/>
  <c r="K158" i="111"/>
  <c r="K159" i="111"/>
  <c r="K160" i="111"/>
  <c r="K161" i="111"/>
  <c r="K162" i="111"/>
  <c r="K163" i="111"/>
  <c r="K164" i="111"/>
  <c r="K165" i="111"/>
  <c r="K166" i="111"/>
  <c r="K167" i="111"/>
  <c r="K168" i="111"/>
  <c r="K169" i="111"/>
  <c r="K170" i="111"/>
  <c r="K171" i="111"/>
  <c r="K172" i="111"/>
  <c r="K173" i="111"/>
  <c r="K174" i="111"/>
  <c r="K175" i="111"/>
  <c r="K176" i="111"/>
  <c r="K177" i="111"/>
  <c r="K178" i="111"/>
  <c r="K179" i="111"/>
  <c r="K180" i="111"/>
  <c r="K181" i="111"/>
  <c r="K182" i="111"/>
  <c r="K183" i="111"/>
  <c r="K184" i="111"/>
  <c r="K185" i="111"/>
  <c r="K186" i="111"/>
  <c r="K187" i="111"/>
  <c r="K188" i="111"/>
  <c r="K189" i="111"/>
  <c r="K190" i="111"/>
  <c r="K191" i="111"/>
  <c r="K192" i="111"/>
  <c r="K193" i="111"/>
  <c r="K194" i="111"/>
  <c r="K195" i="111"/>
  <c r="K196" i="111"/>
  <c r="K197" i="111"/>
  <c r="K198" i="111"/>
  <c r="K199" i="111"/>
  <c r="K200" i="111"/>
  <c r="K201" i="111"/>
  <c r="K202" i="111"/>
  <c r="K203" i="111"/>
  <c r="K204" i="111"/>
  <c r="K205" i="111"/>
  <c r="K206" i="111"/>
  <c r="K207" i="111"/>
  <c r="K208" i="111"/>
  <c r="K209" i="111"/>
  <c r="K210" i="111"/>
  <c r="K211" i="111"/>
  <c r="K212" i="111"/>
  <c r="K213" i="111"/>
  <c r="K214" i="111"/>
  <c r="K215" i="111"/>
  <c r="K216" i="111"/>
  <c r="K217" i="111"/>
  <c r="K218" i="111"/>
  <c r="K219" i="111"/>
  <c r="K220" i="111"/>
  <c r="K221" i="111"/>
  <c r="K222" i="111"/>
  <c r="K223" i="111"/>
  <c r="K224" i="111"/>
  <c r="K225" i="111"/>
  <c r="K226" i="111"/>
  <c r="K227" i="111"/>
  <c r="K228" i="111"/>
  <c r="K229" i="111"/>
  <c r="K230" i="111"/>
  <c r="K231" i="111"/>
  <c r="K232" i="111"/>
  <c r="K233" i="111"/>
  <c r="K234" i="111"/>
  <c r="K235" i="111"/>
  <c r="K236" i="111"/>
  <c r="K237" i="111"/>
  <c r="K238" i="111"/>
  <c r="K239" i="111"/>
  <c r="K240" i="111"/>
  <c r="K241" i="111"/>
  <c r="K242" i="111"/>
  <c r="K243" i="111"/>
  <c r="K244" i="111"/>
  <c r="K245" i="111"/>
  <c r="K246" i="111"/>
  <c r="K247" i="111"/>
  <c r="K248" i="111"/>
  <c r="K249" i="111"/>
  <c r="K250" i="111"/>
  <c r="K251" i="111"/>
  <c r="K252" i="111"/>
  <c r="K253" i="111"/>
  <c r="K254" i="111"/>
  <c r="K255" i="111"/>
  <c r="K256" i="111"/>
  <c r="K257" i="111"/>
  <c r="K258" i="111"/>
  <c r="K259" i="111"/>
  <c r="K260" i="111"/>
  <c r="K261" i="111"/>
  <c r="K262" i="111"/>
  <c r="K263" i="111"/>
  <c r="K264" i="111"/>
  <c r="K265" i="111"/>
  <c r="K266" i="111"/>
  <c r="K267" i="111"/>
  <c r="K268" i="111"/>
  <c r="K269" i="111"/>
  <c r="K270" i="111"/>
  <c r="K271" i="111"/>
  <c r="K272" i="111"/>
  <c r="K273" i="111"/>
  <c r="K274" i="111"/>
  <c r="K275" i="111"/>
  <c r="K276" i="111"/>
  <c r="K277" i="111"/>
  <c r="K278" i="111"/>
  <c r="K279" i="111"/>
  <c r="K280" i="111"/>
  <c r="K281" i="111"/>
  <c r="K282" i="111"/>
  <c r="K283" i="111"/>
  <c r="K284" i="111"/>
  <c r="K285" i="111"/>
  <c r="K286" i="111"/>
  <c r="K287" i="111"/>
  <c r="K288" i="111"/>
  <c r="K289" i="111"/>
  <c r="K290" i="111"/>
  <c r="K291" i="111"/>
  <c r="K292" i="111"/>
  <c r="K293" i="111"/>
  <c r="K294" i="111"/>
  <c r="K295" i="111"/>
  <c r="K296" i="111"/>
  <c r="K297" i="111"/>
  <c r="K298" i="111"/>
  <c r="K299" i="111"/>
  <c r="K300" i="111"/>
  <c r="K301" i="111"/>
  <c r="K302" i="111"/>
  <c r="K303" i="111"/>
  <c r="K304" i="111"/>
  <c r="K305" i="111"/>
  <c r="K306" i="111"/>
  <c r="K307" i="111"/>
  <c r="K308" i="111"/>
  <c r="K309" i="111"/>
  <c r="K310" i="111"/>
  <c r="K311" i="111"/>
  <c r="K312" i="111"/>
  <c r="K313" i="111"/>
  <c r="K314" i="111"/>
  <c r="K315" i="111"/>
  <c r="K316" i="111"/>
  <c r="K317" i="111"/>
  <c r="K318" i="111"/>
  <c r="K319" i="111"/>
  <c r="K320" i="111"/>
  <c r="K321" i="111"/>
  <c r="K322" i="111"/>
  <c r="K323" i="111"/>
  <c r="K324" i="111"/>
  <c r="K325" i="111"/>
  <c r="K326" i="111"/>
  <c r="K327" i="111"/>
  <c r="K328" i="111"/>
  <c r="K329" i="111"/>
  <c r="K330" i="111"/>
  <c r="K331" i="111"/>
  <c r="K332" i="111"/>
  <c r="K333" i="111"/>
  <c r="K334" i="111"/>
  <c r="K335" i="111"/>
  <c r="K336" i="111"/>
  <c r="K337" i="111"/>
  <c r="K338" i="111"/>
  <c r="K339" i="111"/>
  <c r="K340" i="111"/>
  <c r="K341" i="111"/>
  <c r="K342" i="111"/>
  <c r="K343" i="111"/>
  <c r="K344" i="111"/>
  <c r="K345" i="111"/>
  <c r="K346" i="111"/>
  <c r="K347" i="111"/>
  <c r="K348" i="111"/>
  <c r="K349" i="111"/>
  <c r="K350" i="111"/>
  <c r="K351" i="111"/>
  <c r="K352" i="111"/>
  <c r="K353" i="111"/>
  <c r="K354" i="111"/>
  <c r="K355" i="111"/>
  <c r="K356" i="111"/>
  <c r="K357" i="111"/>
  <c r="K358" i="111"/>
  <c r="K359" i="111"/>
  <c r="K360" i="111"/>
  <c r="K361" i="111"/>
  <c r="K362" i="111"/>
  <c r="K363" i="111"/>
  <c r="K364" i="111"/>
  <c r="K365" i="111"/>
  <c r="K366" i="111"/>
  <c r="K367" i="111"/>
  <c r="K368" i="111"/>
  <c r="K369" i="111"/>
  <c r="K370" i="111"/>
  <c r="K371" i="111"/>
  <c r="K372" i="111"/>
  <c r="K373" i="111"/>
  <c r="K374" i="111"/>
  <c r="K375" i="111"/>
  <c r="K376" i="111"/>
  <c r="K377" i="111"/>
  <c r="K378" i="111"/>
  <c r="K379" i="111"/>
  <c r="K380" i="111"/>
  <c r="K381" i="111"/>
  <c r="K382" i="111"/>
  <c r="K383" i="111"/>
  <c r="K384" i="111"/>
  <c r="K385" i="111"/>
  <c r="K386" i="111"/>
  <c r="K387" i="111"/>
  <c r="K388" i="111"/>
  <c r="K389" i="111"/>
  <c r="K390" i="111"/>
  <c r="K391" i="111"/>
  <c r="K392" i="111"/>
  <c r="K393" i="111"/>
  <c r="K394" i="111"/>
  <c r="K395" i="111"/>
  <c r="K396" i="111"/>
  <c r="K397" i="111"/>
  <c r="K398" i="111"/>
  <c r="K399" i="111"/>
  <c r="K400" i="111"/>
  <c r="K401" i="111"/>
  <c r="K402" i="111"/>
  <c r="K403" i="111"/>
  <c r="K404" i="111"/>
  <c r="K405" i="111"/>
  <c r="K406" i="111"/>
  <c r="K407" i="111"/>
  <c r="K408" i="111"/>
  <c r="K409" i="111"/>
  <c r="K410" i="111"/>
  <c r="K411" i="111"/>
  <c r="K412" i="111"/>
  <c r="K413" i="111"/>
  <c r="K414" i="111"/>
  <c r="K415" i="111"/>
  <c r="K416" i="111"/>
  <c r="K417" i="111"/>
  <c r="K418" i="111"/>
  <c r="K419" i="111"/>
  <c r="K420" i="111"/>
  <c r="K421" i="111"/>
  <c r="K422" i="111"/>
  <c r="K423" i="111"/>
  <c r="K424" i="111"/>
  <c r="K425" i="111"/>
  <c r="K426" i="111"/>
  <c r="K427" i="111"/>
  <c r="K428" i="111"/>
  <c r="K429" i="111"/>
  <c r="K430" i="111"/>
  <c r="K431" i="111"/>
  <c r="K432" i="111"/>
  <c r="K433" i="111"/>
  <c r="K434" i="111"/>
  <c r="K435" i="111"/>
  <c r="K436" i="111"/>
  <c r="K437" i="111"/>
  <c r="K438" i="111"/>
  <c r="K439" i="111"/>
  <c r="K440" i="111"/>
  <c r="K441" i="111"/>
  <c r="K442" i="111"/>
  <c r="K443" i="111"/>
  <c r="K444" i="111"/>
  <c r="K445" i="111"/>
  <c r="K446" i="111"/>
  <c r="K447" i="111"/>
  <c r="K448" i="111"/>
  <c r="K449" i="111"/>
  <c r="K450" i="111"/>
  <c r="K451" i="111"/>
  <c r="K452" i="111"/>
  <c r="K453" i="111"/>
  <c r="K454" i="111"/>
  <c r="K455" i="111"/>
  <c r="K456" i="111"/>
  <c r="K457" i="111"/>
  <c r="K458" i="111"/>
  <c r="K459" i="111"/>
  <c r="K460" i="111"/>
  <c r="K461" i="111"/>
  <c r="K462" i="111"/>
  <c r="K463" i="111"/>
  <c r="K464" i="111"/>
  <c r="K465" i="111"/>
  <c r="K466" i="111"/>
  <c r="K467" i="111"/>
  <c r="K468" i="111"/>
  <c r="K469" i="111"/>
  <c r="K470" i="111"/>
  <c r="K471" i="111"/>
  <c r="K472" i="111"/>
  <c r="K473" i="111"/>
  <c r="K474" i="111"/>
  <c r="K475" i="111"/>
  <c r="K476" i="111"/>
  <c r="K477" i="111"/>
  <c r="K478" i="111"/>
  <c r="K479" i="111"/>
  <c r="K480" i="111"/>
  <c r="K481" i="111"/>
  <c r="K482" i="111"/>
  <c r="K483" i="111"/>
  <c r="K484" i="111"/>
  <c r="K485" i="111"/>
  <c r="K486" i="111"/>
  <c r="K487" i="111"/>
  <c r="K488" i="111"/>
  <c r="K489" i="111"/>
  <c r="K490" i="111"/>
  <c r="K491" i="111"/>
  <c r="K492" i="111"/>
  <c r="K493" i="111"/>
  <c r="K494" i="111"/>
  <c r="K495" i="111"/>
  <c r="K496" i="111"/>
  <c r="K497" i="111"/>
  <c r="K498" i="111"/>
  <c r="K499" i="111"/>
  <c r="K500" i="111"/>
  <c r="K501" i="111"/>
  <c r="K502" i="111"/>
  <c r="K503" i="111"/>
  <c r="K504" i="111"/>
  <c r="K505" i="111"/>
  <c r="K506" i="111"/>
  <c r="K507" i="111"/>
  <c r="K508" i="111"/>
  <c r="K509" i="111"/>
  <c r="K510" i="111"/>
  <c r="K511" i="111"/>
  <c r="K512" i="111"/>
  <c r="K513" i="111"/>
  <c r="K514" i="111"/>
  <c r="K515" i="111"/>
  <c r="K516" i="111"/>
  <c r="K517" i="111"/>
  <c r="K518" i="111"/>
  <c r="K519" i="111"/>
  <c r="K520" i="111"/>
  <c r="K521" i="111"/>
  <c r="K522" i="111"/>
  <c r="K523" i="111"/>
  <c r="K524" i="111"/>
  <c r="K525" i="111"/>
  <c r="K526" i="111"/>
  <c r="K527" i="111"/>
  <c r="K528" i="111"/>
  <c r="K529" i="111"/>
  <c r="K530" i="111"/>
  <c r="K531" i="111"/>
  <c r="K532" i="111"/>
  <c r="K533" i="111"/>
  <c r="K534" i="111"/>
  <c r="K535" i="111"/>
  <c r="K536" i="111"/>
  <c r="K537" i="111"/>
  <c r="K538" i="111"/>
  <c r="K539" i="111"/>
  <c r="K540" i="111"/>
  <c r="K541" i="111"/>
  <c r="K542" i="111"/>
  <c r="K543" i="111"/>
  <c r="K544" i="111"/>
  <c r="K545" i="111"/>
  <c r="K546" i="111"/>
  <c r="K547" i="111"/>
  <c r="K548" i="111"/>
  <c r="K549" i="111"/>
  <c r="K550" i="111"/>
  <c r="K551" i="111"/>
  <c r="K552" i="111"/>
  <c r="K553" i="111"/>
  <c r="K554" i="111"/>
  <c r="K555" i="111"/>
  <c r="K556" i="111"/>
  <c r="K557" i="111"/>
  <c r="K558" i="111"/>
  <c r="K559" i="111"/>
  <c r="K560" i="111"/>
  <c r="K561" i="111"/>
  <c r="K562" i="111"/>
  <c r="K563" i="111"/>
  <c r="K564" i="111"/>
  <c r="K565" i="111"/>
  <c r="K566" i="111"/>
  <c r="K567" i="111"/>
  <c r="K568" i="111"/>
  <c r="K569" i="111"/>
  <c r="K570" i="111"/>
  <c r="K571" i="111"/>
  <c r="K572" i="111"/>
  <c r="K573" i="111"/>
  <c r="K574" i="111"/>
  <c r="K575" i="111"/>
  <c r="K576" i="111"/>
  <c r="K577" i="111"/>
  <c r="K578" i="111"/>
  <c r="K579" i="111"/>
  <c r="K580" i="111"/>
  <c r="K581" i="111"/>
  <c r="K582" i="111"/>
  <c r="K583" i="111"/>
  <c r="K584" i="111"/>
  <c r="K585" i="111"/>
  <c r="K586" i="111"/>
  <c r="K587" i="111"/>
  <c r="K588" i="111"/>
  <c r="K589" i="111"/>
  <c r="K590" i="111"/>
  <c r="K591" i="111"/>
  <c r="K592" i="111"/>
  <c r="K593" i="111"/>
  <c r="K594" i="111"/>
  <c r="K595" i="111"/>
  <c r="K596" i="111"/>
  <c r="K597" i="111"/>
  <c r="K598" i="111"/>
  <c r="K599" i="111"/>
  <c r="K600" i="111"/>
  <c r="K601" i="111"/>
  <c r="K602" i="111"/>
  <c r="K603" i="111"/>
  <c r="K604" i="111"/>
  <c r="K605" i="111"/>
  <c r="K606" i="111"/>
  <c r="K607" i="111"/>
  <c r="K608" i="111"/>
  <c r="K609" i="111"/>
  <c r="K610" i="111"/>
  <c r="K611" i="111"/>
  <c r="K612" i="111"/>
  <c r="K613" i="111"/>
  <c r="K614" i="111"/>
  <c r="K615" i="111"/>
  <c r="K616" i="111"/>
  <c r="K617" i="111"/>
  <c r="K618" i="111"/>
  <c r="K619" i="111"/>
  <c r="K620" i="111"/>
  <c r="K621" i="111"/>
  <c r="K622" i="111"/>
  <c r="K623" i="111"/>
  <c r="K624" i="111"/>
  <c r="K625" i="111"/>
  <c r="K626" i="111"/>
  <c r="K627" i="111"/>
  <c r="K628" i="111"/>
  <c r="K629" i="111"/>
  <c r="K630" i="111"/>
  <c r="K631" i="111"/>
  <c r="K632" i="111"/>
  <c r="K633" i="111"/>
  <c r="K634" i="111"/>
  <c r="K635" i="111"/>
  <c r="K636" i="111"/>
  <c r="K637" i="111"/>
  <c r="K638" i="111"/>
  <c r="K639" i="111"/>
  <c r="K640" i="111"/>
  <c r="K641" i="111"/>
  <c r="K642" i="111"/>
  <c r="K643" i="111"/>
  <c r="K644" i="111"/>
  <c r="K645" i="111"/>
  <c r="K646" i="111"/>
  <c r="K647" i="111"/>
  <c r="K648" i="111"/>
  <c r="K649" i="111"/>
  <c r="K650" i="111"/>
  <c r="K651" i="111"/>
  <c r="K652" i="111"/>
  <c r="K653" i="111"/>
  <c r="K654" i="111"/>
  <c r="K655" i="111"/>
  <c r="K656" i="111"/>
  <c r="K657" i="111"/>
  <c r="K658" i="111"/>
  <c r="K659" i="111"/>
  <c r="K660" i="111"/>
  <c r="K661" i="111"/>
  <c r="K662" i="111"/>
  <c r="K663" i="111"/>
  <c r="K664" i="111"/>
  <c r="K665" i="111"/>
  <c r="K666" i="111"/>
  <c r="K667" i="111"/>
  <c r="K668" i="111"/>
  <c r="K669" i="111"/>
  <c r="K670" i="111"/>
  <c r="K671" i="111"/>
  <c r="K672" i="111"/>
  <c r="K673" i="111"/>
  <c r="K674" i="111"/>
  <c r="K675" i="111"/>
  <c r="K676" i="111"/>
  <c r="K677" i="111"/>
  <c r="K678" i="111"/>
  <c r="K679" i="111"/>
  <c r="K680" i="111"/>
  <c r="K681" i="111"/>
  <c r="K682" i="111"/>
  <c r="K683" i="111"/>
  <c r="K684" i="111"/>
  <c r="K685" i="111"/>
  <c r="K686" i="111"/>
  <c r="K687" i="111"/>
  <c r="K688" i="111"/>
  <c r="K689" i="111"/>
  <c r="K690" i="111"/>
  <c r="K691" i="111"/>
  <c r="K692" i="111"/>
  <c r="K693" i="111"/>
  <c r="K694" i="111"/>
  <c r="K695" i="111"/>
  <c r="K696" i="111"/>
  <c r="K697" i="111"/>
  <c r="K698" i="111"/>
  <c r="K699" i="111"/>
  <c r="K700" i="111"/>
  <c r="K701" i="111"/>
  <c r="K702" i="111"/>
  <c r="K703" i="111"/>
  <c r="K704" i="111"/>
  <c r="K705" i="111"/>
  <c r="K706" i="111"/>
  <c r="K707" i="111"/>
  <c r="K708" i="111"/>
  <c r="K709" i="111"/>
  <c r="K710" i="111"/>
  <c r="K711" i="111"/>
  <c r="K712" i="111"/>
  <c r="K713" i="111"/>
  <c r="K714" i="111"/>
  <c r="K715" i="111"/>
  <c r="K716" i="111"/>
  <c r="K717" i="111"/>
  <c r="K718" i="111"/>
  <c r="K719" i="111"/>
  <c r="K720" i="111"/>
  <c r="K721" i="111"/>
  <c r="K722" i="111"/>
  <c r="K723" i="111"/>
  <c r="K724" i="111"/>
  <c r="K725" i="111"/>
  <c r="K726" i="111"/>
  <c r="K727" i="111"/>
  <c r="K728" i="111"/>
  <c r="K729" i="111"/>
  <c r="K730" i="111"/>
  <c r="K731" i="111"/>
  <c r="K732" i="111"/>
  <c r="K733" i="111"/>
  <c r="K734" i="111"/>
  <c r="K735" i="111"/>
  <c r="K736" i="111"/>
  <c r="K737" i="111"/>
  <c r="K738" i="111"/>
  <c r="K739" i="111"/>
  <c r="K740" i="111"/>
  <c r="K741" i="111"/>
  <c r="K742" i="111"/>
  <c r="K743" i="111"/>
  <c r="K744" i="111"/>
  <c r="K745" i="111"/>
  <c r="K746" i="111"/>
  <c r="K747" i="111"/>
  <c r="K748" i="111"/>
  <c r="K749" i="111"/>
  <c r="K750" i="111"/>
  <c r="K751" i="111"/>
  <c r="K752" i="111"/>
  <c r="K753" i="111"/>
  <c r="K754" i="111"/>
  <c r="K755" i="111"/>
  <c r="K756" i="111"/>
  <c r="K757" i="111"/>
  <c r="K758" i="111"/>
  <c r="K759" i="111"/>
  <c r="K760" i="111"/>
  <c r="K761" i="111"/>
  <c r="K762" i="111"/>
  <c r="K763" i="111"/>
  <c r="K764" i="111"/>
  <c r="K765" i="111"/>
  <c r="K766" i="111"/>
  <c r="K767" i="111"/>
  <c r="K768" i="111"/>
  <c r="K769" i="111"/>
  <c r="K770" i="111"/>
  <c r="K771" i="111"/>
  <c r="K772" i="111"/>
  <c r="K773" i="111"/>
  <c r="K774" i="111"/>
  <c r="K775" i="111"/>
  <c r="K776" i="111"/>
  <c r="K777" i="111"/>
  <c r="K778" i="111"/>
  <c r="K779" i="111"/>
  <c r="K780" i="111"/>
  <c r="K781" i="111"/>
  <c r="K782" i="111"/>
  <c r="K783" i="111"/>
  <c r="K784" i="111"/>
  <c r="K785" i="111"/>
  <c r="K786" i="111"/>
  <c r="K787" i="111"/>
  <c r="K788" i="111"/>
  <c r="K789" i="111"/>
  <c r="K790" i="111"/>
  <c r="K791" i="111"/>
  <c r="K792" i="111"/>
  <c r="K793" i="111"/>
  <c r="K794" i="111"/>
  <c r="K795" i="111"/>
  <c r="K796" i="111"/>
  <c r="K797" i="111"/>
  <c r="K798" i="111"/>
  <c r="K799" i="111"/>
  <c r="K800" i="111"/>
  <c r="K801" i="111"/>
  <c r="K802" i="111"/>
  <c r="K803" i="111"/>
  <c r="K804" i="111"/>
  <c r="K805" i="111"/>
  <c r="K806" i="111"/>
  <c r="K807" i="111"/>
  <c r="K808" i="111"/>
  <c r="K809" i="111"/>
  <c r="K810" i="111"/>
  <c r="K811" i="111"/>
  <c r="K812" i="111"/>
  <c r="K813" i="111"/>
  <c r="K814" i="111"/>
  <c r="K815" i="111"/>
  <c r="K816" i="111"/>
  <c r="K817" i="111"/>
  <c r="K818" i="111"/>
  <c r="K819" i="111"/>
  <c r="K820" i="111"/>
  <c r="K2" i="111"/>
  <c r="K821" i="111" s="1"/>
  <c r="I255" i="115" l="1"/>
  <c r="K3262" i="114"/>
  <c r="G447" i="35"/>
  <c r="G438" i="35"/>
  <c r="G420" i="35"/>
  <c r="G415" i="35"/>
  <c r="G414" i="35"/>
  <c r="G413" i="35"/>
  <c r="G412" i="35"/>
  <c r="G411" i="35"/>
  <c r="G396" i="35"/>
  <c r="G134" i="3"/>
  <c r="G143" i="3"/>
  <c r="G92" i="3"/>
  <c r="G107" i="3"/>
  <c r="G108" i="3"/>
  <c r="G109" i="3"/>
  <c r="G110" i="3"/>
  <c r="G111" i="3"/>
  <c r="G116" i="3"/>
  <c r="U39" i="10" l="1"/>
  <c r="T39" i="10"/>
  <c r="K3" i="109"/>
  <c r="K4" i="109"/>
  <c r="K5" i="109"/>
  <c r="K6" i="109"/>
  <c r="K7" i="109"/>
  <c r="K8" i="109"/>
  <c r="K9" i="109"/>
  <c r="K10" i="109"/>
  <c r="K11" i="109"/>
  <c r="K12" i="109"/>
  <c r="K13" i="109"/>
  <c r="K14" i="109"/>
  <c r="K15" i="109"/>
  <c r="K16" i="109"/>
  <c r="K17" i="109"/>
  <c r="K18" i="109"/>
  <c r="K19" i="109"/>
  <c r="K20" i="109"/>
  <c r="K21" i="109"/>
  <c r="K22" i="109"/>
  <c r="K23" i="109"/>
  <c r="K24" i="109"/>
  <c r="K25" i="109"/>
  <c r="K26" i="109"/>
  <c r="K27" i="109"/>
  <c r="K28" i="109"/>
  <c r="K29" i="109"/>
  <c r="K30" i="109"/>
  <c r="K31" i="109"/>
  <c r="K32" i="109"/>
  <c r="K33" i="109"/>
  <c r="K34" i="109"/>
  <c r="K35" i="109"/>
  <c r="K36" i="109"/>
  <c r="K37" i="109"/>
  <c r="K38" i="109"/>
  <c r="K39" i="109"/>
  <c r="K40" i="109"/>
  <c r="K41" i="109"/>
  <c r="K42" i="109"/>
  <c r="K43" i="109"/>
  <c r="K44" i="109"/>
  <c r="K45" i="109"/>
  <c r="K46" i="109"/>
  <c r="K47" i="109"/>
  <c r="K48" i="109"/>
  <c r="K49" i="109"/>
  <c r="K50" i="109"/>
  <c r="K51" i="109"/>
  <c r="K52" i="109"/>
  <c r="K53" i="109"/>
  <c r="K54" i="109"/>
  <c r="K55" i="109"/>
  <c r="K56" i="109"/>
  <c r="K57" i="109"/>
  <c r="K58" i="109"/>
  <c r="K59" i="109"/>
  <c r="K60" i="109"/>
  <c r="K61" i="109"/>
  <c r="K62" i="109"/>
  <c r="K63" i="109"/>
  <c r="K64" i="109"/>
  <c r="K65" i="109"/>
  <c r="K66" i="109"/>
  <c r="K67" i="109"/>
  <c r="K68" i="109"/>
  <c r="K69" i="109"/>
  <c r="K70" i="109"/>
  <c r="K71" i="109"/>
  <c r="K72" i="109"/>
  <c r="K73" i="109"/>
  <c r="K74" i="109"/>
  <c r="K75" i="109"/>
  <c r="K76" i="109"/>
  <c r="K77" i="109"/>
  <c r="K78" i="109"/>
  <c r="K79" i="109"/>
  <c r="K80" i="109"/>
  <c r="K81" i="109"/>
  <c r="K82" i="109"/>
  <c r="K83" i="109"/>
  <c r="K84" i="109"/>
  <c r="K2" i="109"/>
  <c r="K85" i="109" s="1"/>
  <c r="I13" i="108"/>
  <c r="I12" i="108"/>
  <c r="I11" i="108"/>
  <c r="I10" i="108"/>
  <c r="I9" i="108"/>
  <c r="I8" i="108"/>
  <c r="I7" i="108"/>
  <c r="I6" i="108"/>
  <c r="I5" i="108"/>
  <c r="I4" i="108"/>
  <c r="I3" i="108"/>
  <c r="I2" i="108"/>
  <c r="I359" i="108" s="1"/>
  <c r="U38" i="10"/>
  <c r="T38" i="10"/>
  <c r="G242" i="35"/>
  <c r="I33" i="106"/>
  <c r="I34" i="106" s="1"/>
  <c r="G273" i="35"/>
  <c r="G140" i="35"/>
  <c r="G322" i="35"/>
  <c r="G359" i="35"/>
  <c r="G168" i="35"/>
  <c r="G265" i="35"/>
  <c r="G395" i="35"/>
  <c r="G263" i="35"/>
  <c r="I171" i="105"/>
  <c r="I170" i="105"/>
  <c r="I169" i="105"/>
  <c r="I168" i="105"/>
  <c r="I167" i="105"/>
  <c r="I166" i="105"/>
  <c r="I165" i="105"/>
  <c r="I164" i="105"/>
  <c r="I172" i="105" s="1"/>
  <c r="U37" i="10"/>
  <c r="T37" i="10"/>
  <c r="U36" i="10"/>
  <c r="T36" i="10"/>
  <c r="I13" i="102"/>
  <c r="G279" i="35"/>
  <c r="G278" i="35"/>
  <c r="G169" i="35"/>
  <c r="I47" i="101"/>
  <c r="I46" i="101"/>
  <c r="I27" i="101"/>
  <c r="I12" i="100"/>
  <c r="I41" i="99"/>
  <c r="U33" i="10"/>
  <c r="U34" i="10"/>
  <c r="U35" i="10"/>
  <c r="T35" i="10"/>
  <c r="T34" i="10"/>
  <c r="T33" i="10"/>
  <c r="I7" i="98"/>
  <c r="G132" i="35"/>
  <c r="I29" i="97"/>
  <c r="I31" i="97" s="1"/>
  <c r="I5" i="93"/>
  <c r="G9" i="35"/>
  <c r="G302" i="35"/>
  <c r="I20" i="92"/>
  <c r="I18" i="92"/>
  <c r="I22" i="92" l="1"/>
  <c r="I60" i="101"/>
  <c r="U32" i="10"/>
  <c r="T32" i="10"/>
  <c r="U31" i="10"/>
  <c r="T31" i="10"/>
  <c r="U30" i="10"/>
  <c r="T30" i="10"/>
  <c r="I7" i="91"/>
  <c r="I12" i="91" s="1"/>
  <c r="I5" i="80"/>
  <c r="I12" i="81"/>
  <c r="G381" i="35"/>
  <c r="G85" i="35"/>
  <c r="G84" i="35"/>
  <c r="I13" i="79"/>
  <c r="I8" i="79"/>
  <c r="I7" i="79"/>
  <c r="I6" i="79"/>
  <c r="I5" i="79"/>
  <c r="I3" i="79"/>
  <c r="G58" i="35"/>
  <c r="G365" i="35"/>
  <c r="G342" i="35"/>
  <c r="G341" i="35"/>
  <c r="G98" i="35"/>
  <c r="U27" i="10"/>
  <c r="U28" i="10"/>
  <c r="U29" i="10"/>
  <c r="T27" i="10"/>
  <c r="T28" i="10"/>
  <c r="T29" i="10"/>
  <c r="I11" i="77"/>
  <c r="G391" i="35"/>
  <c r="I8" i="73"/>
  <c r="G196" i="35"/>
  <c r="U26" i="10"/>
  <c r="T26" i="10"/>
  <c r="U25" i="10"/>
  <c r="T25" i="10"/>
  <c r="U24" i="10"/>
  <c r="T24" i="10"/>
  <c r="U23" i="10"/>
  <c r="T23" i="10"/>
  <c r="U22" i="10"/>
  <c r="T22" i="10"/>
  <c r="U21" i="10"/>
  <c r="T21" i="10"/>
  <c r="U20" i="10"/>
  <c r="T20" i="10"/>
  <c r="U19" i="10"/>
  <c r="T19" i="10"/>
  <c r="U18" i="10"/>
  <c r="T18" i="10"/>
  <c r="U17" i="10"/>
  <c r="T17" i="10"/>
  <c r="U16" i="10"/>
  <c r="T16" i="10"/>
  <c r="U15" i="10"/>
  <c r="T15" i="10"/>
  <c r="G127" i="35"/>
  <c r="G464" i="35" l="1"/>
  <c r="M259" i="109"/>
  <c r="I7" i="71" l="1"/>
  <c r="I8" i="71" s="1"/>
  <c r="I3" i="57"/>
  <c r="I2" i="57"/>
  <c r="I7" i="78" l="1"/>
  <c r="I6" i="78"/>
  <c r="I5" i="78"/>
  <c r="I4" i="78"/>
  <c r="I3" i="78"/>
  <c r="I9" i="78" l="1"/>
  <c r="U4" i="10"/>
  <c r="U5" i="10"/>
  <c r="U6" i="10"/>
  <c r="U7" i="10"/>
  <c r="U8" i="10"/>
  <c r="U9" i="10"/>
  <c r="U10" i="10"/>
  <c r="U11" i="10"/>
  <c r="U12" i="10"/>
  <c r="U13" i="10"/>
  <c r="U14" i="10"/>
  <c r="T4" i="10"/>
  <c r="T5" i="10"/>
  <c r="T6" i="10"/>
  <c r="T7" i="10"/>
  <c r="T8" i="10"/>
  <c r="T9" i="10"/>
  <c r="T10" i="10"/>
  <c r="T11" i="10"/>
  <c r="T12" i="10"/>
  <c r="T13" i="10"/>
  <c r="T14" i="10"/>
  <c r="U3" i="10"/>
  <c r="U42" i="10" s="1"/>
  <c r="T3" i="10"/>
  <c r="T42" i="10" l="1"/>
  <c r="I2" i="24"/>
  <c r="I3" i="22"/>
  <c r="I2" i="94" l="1"/>
  <c r="I4" i="50" l="1"/>
  <c r="I3" i="61"/>
  <c r="K1431" i="99" l="1"/>
  <c r="I3" i="76"/>
  <c r="I2" i="74"/>
  <c r="I4" i="74" s="1"/>
  <c r="I3" i="72"/>
  <c r="I6" i="33"/>
  <c r="I5" i="33"/>
  <c r="I4" i="33"/>
  <c r="I3" i="33"/>
  <c r="I2" i="33"/>
  <c r="I7" i="33" s="1"/>
  <c r="I40" i="98" l="1"/>
  <c r="I2" i="66" l="1"/>
  <c r="I3" i="63" l="1"/>
  <c r="I2" i="67" l="1"/>
  <c r="I3" i="67" l="1"/>
  <c r="I2" i="28" l="1"/>
  <c r="I4" i="26" l="1"/>
  <c r="I4" i="9"/>
  <c r="I2" i="58" l="1"/>
  <c r="I2" i="56"/>
  <c r="I2" i="30" l="1"/>
  <c r="I4" i="52" l="1"/>
  <c r="I3" i="32" l="1"/>
  <c r="I2" i="19"/>
  <c r="I2" i="17"/>
  <c r="I2" i="16" l="1"/>
</calcChain>
</file>

<file path=xl/sharedStrings.xml><?xml version="1.0" encoding="utf-8"?>
<sst xmlns="http://schemas.openxmlformats.org/spreadsheetml/2006/main" count="67955" uniqueCount="11026">
  <si>
    <t>Exercici</t>
  </si>
  <si>
    <t>Creditor</t>
  </si>
  <si>
    <t>Import</t>
  </si>
  <si>
    <t>Centre gestor</t>
  </si>
  <si>
    <t>G</t>
  </si>
  <si>
    <t>Nom proveïdor</t>
  </si>
  <si>
    <t>Referència fra.</t>
  </si>
  <si>
    <t>Data factura</t>
  </si>
  <si>
    <t>Unitat</t>
  </si>
  <si>
    <t>Data d'entrada SAP</t>
  </si>
  <si>
    <t>Núm.identif.fiscal</t>
  </si>
  <si>
    <t>Estat UB de la factura (1)</t>
  </si>
  <si>
    <t xml:space="preserve">INFORME ARTICLE 10.2 LLEI 25/2013 </t>
  </si>
  <si>
    <t>D'acord amb les dades que consten a la Unitat de digitalització de factures,</t>
  </si>
  <si>
    <t>per un import de</t>
  </si>
  <si>
    <t>estan pendents d'imputar</t>
  </si>
  <si>
    <t>de les</t>
  </si>
  <si>
    <t>amb el següent detall per mesos:</t>
  </si>
  <si>
    <t>referència:</t>
  </si>
  <si>
    <t>juny</t>
  </si>
  <si>
    <t>maig</t>
  </si>
  <si>
    <t>abril</t>
  </si>
  <si>
    <t>març</t>
  </si>
  <si>
    <t>febr</t>
  </si>
  <si>
    <t>gen</t>
  </si>
  <si>
    <t>import</t>
  </si>
  <si>
    <t>núm</t>
  </si>
  <si>
    <t>juliol</t>
  </si>
  <si>
    <t>agost</t>
  </si>
  <si>
    <t>setembre</t>
  </si>
  <si>
    <t>octubre</t>
  </si>
  <si>
    <t>Nom 4</t>
  </si>
  <si>
    <t>Núm.identif.fiscal 1</t>
  </si>
  <si>
    <t>Data document</t>
  </si>
  <si>
    <t>Data d'entrada de la Factura</t>
  </si>
  <si>
    <t>Estat UB de la factura</t>
  </si>
  <si>
    <t>Document de compres</t>
  </si>
  <si>
    <t>novembre</t>
  </si>
  <si>
    <t>desembre</t>
  </si>
  <si>
    <r>
      <t xml:space="preserve">factures registrades </t>
    </r>
    <r>
      <rPr>
        <b/>
        <sz val="10"/>
        <rFont val="Arial"/>
        <family val="2"/>
      </rPr>
      <t>des de l'1 de gener de 2014</t>
    </r>
    <r>
      <rPr>
        <sz val="10"/>
        <rFont val="Arial"/>
        <family val="2"/>
      </rPr>
      <t xml:space="preserve"> per un import de </t>
    </r>
  </si>
  <si>
    <t>Nº Factura</t>
  </si>
  <si>
    <r>
      <t xml:space="preserve">registrades en el mes de </t>
    </r>
    <r>
      <rPr>
        <b/>
        <sz val="10"/>
        <rFont val="Arial"/>
        <family val="2"/>
      </rPr>
      <t>gener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</si>
  <si>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febrer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</si>
  <si>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març de 2014 </t>
    </r>
    <r>
      <rPr>
        <sz val="10"/>
        <rFont val="Arial"/>
        <family val="2"/>
      </rPr>
      <t xml:space="preserve"> per un import de</t>
    </r>
  </si>
  <si>
    <r>
      <t>registrades en el mes d'</t>
    </r>
    <r>
      <rPr>
        <b/>
        <sz val="10"/>
        <rFont val="Arial"/>
        <family val="2"/>
      </rPr>
      <t>abril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</si>
  <si>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maig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</si>
  <si>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juny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</si>
  <si>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juliol</t>
    </r>
    <r>
      <rPr>
        <sz val="10"/>
        <rFont val="Arial"/>
        <family val="2"/>
      </rPr>
      <t xml:space="preserve"> de 2014 per un import de</t>
    </r>
  </si>
  <si>
    <r>
      <t>registrades en el mes d'</t>
    </r>
    <r>
      <rPr>
        <b/>
        <sz val="10"/>
        <rFont val="Arial"/>
        <family val="2"/>
      </rPr>
      <t>agost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</si>
  <si>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setembre de 2014 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</si>
  <si>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novembre</t>
    </r>
    <r>
      <rPr>
        <sz val="10"/>
        <rFont val="Arial"/>
        <family val="2"/>
      </rPr>
      <t xml:space="preserve">  de 2014 per un import de</t>
    </r>
  </si>
  <si>
    <r>
      <t xml:space="preserve">registrades en el mes de </t>
    </r>
    <r>
      <rPr>
        <b/>
        <sz val="10"/>
        <rFont val="Arial"/>
        <family val="2"/>
      </rPr>
      <t>desembre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</si>
  <si>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octubre de  2014 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</si>
  <si>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gener de 2015</t>
    </r>
    <r>
      <rPr>
        <sz val="10"/>
        <rFont val="Arial"/>
        <family val="2"/>
      </rPr>
      <t xml:space="preserve"> per un import de</t>
    </r>
  </si>
  <si>
    <r>
      <t>registrades en el mes de març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</si>
  <si>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r>
      <t>registrades en el mes d'abril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</si>
  <si>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t>TOTAL FACTURES:</t>
  </si>
  <si>
    <t>IMPORT:</t>
  </si>
  <si>
    <t>Estat 0:</t>
  </si>
  <si>
    <t>Factures registrades i digitalitzades que estan en la safata de l'usuari sense recollir.</t>
  </si>
  <si>
    <t>Estat C:</t>
  </si>
  <si>
    <t>Factures que l'usuari ja ha recollit i completat els camps obligatoris que no es graven des de Digitalització.</t>
  </si>
  <si>
    <t>Estat G:</t>
  </si>
  <si>
    <t>Factures completades i acceptades per l'usuari pendents d'associar-les a lObligació.</t>
  </si>
  <si>
    <r>
      <t>registrades en el mes de febr</t>
    </r>
    <r>
      <rPr>
        <b/>
        <sz val="10"/>
        <rFont val="Arial"/>
        <family val="2"/>
      </rPr>
      <t>er  de 2015</t>
    </r>
    <r>
      <rPr>
        <sz val="10"/>
        <rFont val="Arial"/>
        <family val="2"/>
      </rPr>
      <t xml:space="preserve"> per un import de</t>
    </r>
  </si>
  <si>
    <r>
      <t>registrades en el mes de maig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</si>
  <si>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t xml:space="preserve">de les </t>
  </si>
  <si>
    <t>2013</t>
  </si>
  <si>
    <t>50007</t>
  </si>
  <si>
    <t>FUNDACIO BOSCH I GIMPERA MODIF.NUM.</t>
  </si>
  <si>
    <t>G08906653</t>
  </si>
  <si>
    <t>0</t>
  </si>
  <si>
    <t>102350</t>
  </si>
  <si>
    <t>KONICA MINOLTA MINOLTA SPAIN S</t>
  </si>
  <si>
    <t>A81069197</t>
  </si>
  <si>
    <t>103049</t>
  </si>
  <si>
    <t>CARBUROS METALICOS SA CARBUROS META</t>
  </si>
  <si>
    <t>A08015646</t>
  </si>
  <si>
    <t>103178</t>
  </si>
  <si>
    <t>SERVICIOS MICROINFORMATICA, SA SEMI</t>
  </si>
  <si>
    <t>A25027145</t>
  </si>
  <si>
    <t>103217</t>
  </si>
  <si>
    <t>ABELLO LINDE SA ABELLO LINDE SA</t>
  </si>
  <si>
    <t>A08007262</t>
  </si>
  <si>
    <t>2575QU00223000</t>
  </si>
  <si>
    <t>2565BI00175000</t>
  </si>
  <si>
    <t>2565BI00167000</t>
  </si>
  <si>
    <t>2014</t>
  </si>
  <si>
    <t>100881</t>
  </si>
  <si>
    <t>OFFICE DEPOT SL OFFICE DEPOT</t>
  </si>
  <si>
    <t>B80441306</t>
  </si>
  <si>
    <t>2604ME00260000</t>
  </si>
  <si>
    <t>105866</t>
  </si>
  <si>
    <t>SIGMA ALDRICH QUMICA SL</t>
  </si>
  <si>
    <t>B79184115</t>
  </si>
  <si>
    <t>2595FA00247000</t>
  </si>
  <si>
    <t>105956</t>
  </si>
  <si>
    <t>SIRESA CAMPUS SA RESIDENCIA TORRE G</t>
  </si>
  <si>
    <t>A86458643</t>
  </si>
  <si>
    <t>102525</t>
  </si>
  <si>
    <t>SECURITAS SEGURIDAD ESPAÑA SA SECUR</t>
  </si>
  <si>
    <t>A79252219</t>
  </si>
  <si>
    <t>37080000322000</t>
  </si>
  <si>
    <t>102708</t>
  </si>
  <si>
    <t>LIFE TECHNOLOGIES SA APPLIED/INVITR</t>
  </si>
  <si>
    <t>A28139434</t>
  </si>
  <si>
    <t>2575QU00918000</t>
  </si>
  <si>
    <t>37180000326000</t>
  </si>
  <si>
    <t>103006</t>
  </si>
  <si>
    <t>AL AIR LIQUIDE ESPAÑA SA AL AIR LIQ</t>
  </si>
  <si>
    <t>A28016814</t>
  </si>
  <si>
    <t>101819</t>
  </si>
  <si>
    <t>FOTOCOPIAS DIAGONAL SL FOTOC. DIAGO</t>
  </si>
  <si>
    <t>B58094194</t>
  </si>
  <si>
    <t>37190000329000</t>
  </si>
  <si>
    <t>2605ME01613000</t>
  </si>
  <si>
    <t>102015</t>
  </si>
  <si>
    <t>ALVIN NETWORKS SL ALVIN NETWORKS</t>
  </si>
  <si>
    <t>B60152105</t>
  </si>
  <si>
    <t>102025</t>
  </si>
  <si>
    <t>VWR INTERNATIONAL EUROLAB SL VWR IN</t>
  </si>
  <si>
    <t>B08362089</t>
  </si>
  <si>
    <t>2575QU00219000</t>
  </si>
  <si>
    <t>102843</t>
  </si>
  <si>
    <t>CANON ESPAÑA SA OCE ESPAÑA CANON ES</t>
  </si>
  <si>
    <t>A28122125</t>
  </si>
  <si>
    <t>37100000323000</t>
  </si>
  <si>
    <t>100C0001818000</t>
  </si>
  <si>
    <t>101979</t>
  </si>
  <si>
    <t>SG SERVICIOS HOSPITALARIOS SL SG SE</t>
  </si>
  <si>
    <t>B59076828</t>
  </si>
  <si>
    <t>2605ME00261000</t>
  </si>
  <si>
    <t>102006</t>
  </si>
  <si>
    <t>B08924458</t>
  </si>
  <si>
    <t>200629</t>
  </si>
  <si>
    <t>37190000327000</t>
  </si>
  <si>
    <t>50002</t>
  </si>
  <si>
    <t>FUNDACIO PARC CIENTIFIC BARCELONA P</t>
  </si>
  <si>
    <t>G61482832</t>
  </si>
  <si>
    <t>2625PS00295000</t>
  </si>
  <si>
    <t>2574QU00206000</t>
  </si>
  <si>
    <t>102782</t>
  </si>
  <si>
    <t>MERCK CHEMICALS AND LIFE SCIENCE, S</t>
  </si>
  <si>
    <t>A28289247</t>
  </si>
  <si>
    <t>102868</t>
  </si>
  <si>
    <t>LABORATORIOS CONDA SA LABORAT. COND</t>
  </si>
  <si>
    <t>A28090819</t>
  </si>
  <si>
    <t>200677</t>
  </si>
  <si>
    <t>CHARLES RIVER LABORATORIES FRANCE</t>
  </si>
  <si>
    <t>2655EC00911000</t>
  </si>
  <si>
    <t>102752</t>
  </si>
  <si>
    <t>ONDA RADIO SA ONDA RADIO SA</t>
  </si>
  <si>
    <t>A58375940</t>
  </si>
  <si>
    <t>2635ED00305000</t>
  </si>
  <si>
    <t>102856</t>
  </si>
  <si>
    <t>A28368132</t>
  </si>
  <si>
    <t>25730000200217</t>
  </si>
  <si>
    <t>107424</t>
  </si>
  <si>
    <t>DDBIOLAB, S.L.</t>
  </si>
  <si>
    <t>B66238197</t>
  </si>
  <si>
    <t>26330000297000</t>
  </si>
  <si>
    <t>504678</t>
  </si>
  <si>
    <t>F.CONCEJO SCP</t>
  </si>
  <si>
    <t>J60541919</t>
  </si>
  <si>
    <t>505047</t>
  </si>
  <si>
    <t>CEBAR TOURMIX PRODUCTIONS SL</t>
  </si>
  <si>
    <t>B63838270</t>
  </si>
  <si>
    <t>237-2/14</t>
  </si>
  <si>
    <t>2515GH00086000</t>
  </si>
  <si>
    <t>10020000008000</t>
  </si>
  <si>
    <t>504993</t>
  </si>
  <si>
    <t>UNICANTINA 2006 SLU</t>
  </si>
  <si>
    <t>B64226822</t>
  </si>
  <si>
    <t>133-2/14</t>
  </si>
  <si>
    <t>193-2/14</t>
  </si>
  <si>
    <t>2536DR00601000</t>
  </si>
  <si>
    <t>2615ME00877000</t>
  </si>
  <si>
    <t>100864</t>
  </si>
  <si>
    <t>SUMINIST.GRALS.OFICIN.REY CENTER SL</t>
  </si>
  <si>
    <t>B64498298</t>
  </si>
  <si>
    <t>37290000331000</t>
  </si>
  <si>
    <t>101166</t>
  </si>
  <si>
    <t>NIEMON IMPRESSIONS SL NIEMON IMPRES</t>
  </si>
  <si>
    <t>B62870217</t>
  </si>
  <si>
    <t>101202</t>
  </si>
  <si>
    <t>CONCESIONES DE RESTAURANTES Y BARES</t>
  </si>
  <si>
    <t>B60685666</t>
  </si>
  <si>
    <t>100769</t>
  </si>
  <si>
    <t>B84498955</t>
  </si>
  <si>
    <t>2575QU00221000</t>
  </si>
  <si>
    <t>105824</t>
  </si>
  <si>
    <t>ATRIAN TECHNICAL SERVICES S.A.</t>
  </si>
  <si>
    <t>A58567033</t>
  </si>
  <si>
    <t>2015</t>
  </si>
  <si>
    <t>2574FI00205000</t>
  </si>
  <si>
    <t>37480000346001</t>
  </si>
  <si>
    <t>26230000285000</t>
  </si>
  <si>
    <t>100614</t>
  </si>
  <si>
    <t>LABBOX LABWARE SL LABBOX LABWARE</t>
  </si>
  <si>
    <t>B63950240</t>
  </si>
  <si>
    <t>2565BI00179000</t>
  </si>
  <si>
    <t>100880</t>
  </si>
  <si>
    <t>QUIMIGEN SL QUIMIGEN S.L.</t>
  </si>
  <si>
    <t>B80479918</t>
  </si>
  <si>
    <t>2615ME00279000</t>
  </si>
  <si>
    <t>2634ED01900000</t>
  </si>
  <si>
    <t>2625PS00294000</t>
  </si>
  <si>
    <t>2624PS00290000</t>
  </si>
  <si>
    <t>101312</t>
  </si>
  <si>
    <t>SUDELAB SL SUDELAB SL</t>
  </si>
  <si>
    <t>B63276778</t>
  </si>
  <si>
    <t>101414</t>
  </si>
  <si>
    <t>SCHARLAB SL SCHARLAB SL</t>
  </si>
  <si>
    <t>B63048540</t>
  </si>
  <si>
    <t>101529</t>
  </si>
  <si>
    <t>NIRCO SL</t>
  </si>
  <si>
    <t>B58786096</t>
  </si>
  <si>
    <t>101704</t>
  </si>
  <si>
    <t>ROCHE DIAGNOSTICS SL ROCHE DIAGNOST</t>
  </si>
  <si>
    <t>B61503355</t>
  </si>
  <si>
    <t>2565BI00171000</t>
  </si>
  <si>
    <t>101938</t>
  </si>
  <si>
    <t>GESTORA DE RESIDUS SANITARIS SL GES</t>
  </si>
  <si>
    <t>B60021383</t>
  </si>
  <si>
    <t>2615ME00885000</t>
  </si>
  <si>
    <t>102146</t>
  </si>
  <si>
    <t>XEROX RENTING SAU XEROX RENTING S</t>
  </si>
  <si>
    <t>A81056269</t>
  </si>
  <si>
    <t>102412</t>
  </si>
  <si>
    <t>LABCLINICS SA LABCLINICS SA</t>
  </si>
  <si>
    <t>A58118928</t>
  </si>
  <si>
    <t>102481</t>
  </si>
  <si>
    <t>BIO-RAD LABORATORIES SA BIO-RAD LAB</t>
  </si>
  <si>
    <t>A79389920</t>
  </si>
  <si>
    <t>38490001717000</t>
  </si>
  <si>
    <t>102676</t>
  </si>
  <si>
    <t>VEOLIA SERVEI CATALUNYA, SAU DALKIA</t>
  </si>
  <si>
    <t>A58295031</t>
  </si>
  <si>
    <t>102712</t>
  </si>
  <si>
    <t>EDEN SPRINGS ESPAÑA SAU EDEN SPRING</t>
  </si>
  <si>
    <t>A62247879</t>
  </si>
  <si>
    <t>102743</t>
  </si>
  <si>
    <t>LIBRERIA ESTUDIO SA LIBRERIA ESTUDI</t>
  </si>
  <si>
    <t>A08716748</t>
  </si>
  <si>
    <t>2525FL00106000</t>
  </si>
  <si>
    <t>2595FA00254000</t>
  </si>
  <si>
    <t>2525FL00110000</t>
  </si>
  <si>
    <t>104256</t>
  </si>
  <si>
    <t>PANREAC QUIMICA SLU PANREAC</t>
  </si>
  <si>
    <t>B08010118</t>
  </si>
  <si>
    <t>107695</t>
  </si>
  <si>
    <t>AGILENT TECHNOLOGIES SPAIN S L</t>
  </si>
  <si>
    <t>B86907128</t>
  </si>
  <si>
    <t>2525FL00108000</t>
  </si>
  <si>
    <t>505156</t>
  </si>
  <si>
    <t>IBEREXPRESS LOGISTIC SL IBEREXPRESS</t>
  </si>
  <si>
    <t>B62299953</t>
  </si>
  <si>
    <t>2565BI00169000</t>
  </si>
  <si>
    <t>2654EC00137000</t>
  </si>
  <si>
    <t>2515GH00084000</t>
  </si>
  <si>
    <t>2525FL00109000</t>
  </si>
  <si>
    <t>26130000276000</t>
  </si>
  <si>
    <t>25730000200000</t>
  </si>
  <si>
    <t>102395</t>
  </si>
  <si>
    <t>CULTEK SL CULTEK SL</t>
  </si>
  <si>
    <t>B28442135</t>
  </si>
  <si>
    <t>2594FA00244000</t>
  </si>
  <si>
    <t>2595FA00253000</t>
  </si>
  <si>
    <t>50005</t>
  </si>
  <si>
    <t>FUNDACIO IL3 UB</t>
  </si>
  <si>
    <t>G64489172</t>
  </si>
  <si>
    <t>2564BI00163000</t>
  </si>
  <si>
    <t>38380001443000</t>
  </si>
  <si>
    <t>25730000203000</t>
  </si>
  <si>
    <t>101896</t>
  </si>
  <si>
    <t>B58790122</t>
  </si>
  <si>
    <t>2575QU00915000</t>
  </si>
  <si>
    <t>2595FA00245000</t>
  </si>
  <si>
    <t>2565BI00181000</t>
  </si>
  <si>
    <t>103202</t>
  </si>
  <si>
    <t>QUIMIVITA SA QUIMIVITA SA</t>
  </si>
  <si>
    <t>A08153991</t>
  </si>
  <si>
    <t>2595FA00252000</t>
  </si>
  <si>
    <t>13091421</t>
  </si>
  <si>
    <t>100A0001124000</t>
  </si>
  <si>
    <t>2655EC00146000</t>
  </si>
  <si>
    <t>101221</t>
  </si>
  <si>
    <t>COMPANYIA CENTRAL LLIBRETERA SL LA</t>
  </si>
  <si>
    <t>B60985363</t>
  </si>
  <si>
    <t>102120</t>
  </si>
  <si>
    <t>PONT REYES INFORMATICA SL PONT REYE</t>
  </si>
  <si>
    <t>B59434035</t>
  </si>
  <si>
    <t>102614</t>
  </si>
  <si>
    <t>ACEFE SA ACEFE SA</t>
  </si>
  <si>
    <t>A58135831</t>
  </si>
  <si>
    <t>2595FA00249000</t>
  </si>
  <si>
    <t>2535DR00141000</t>
  </si>
  <si>
    <t>50001</t>
  </si>
  <si>
    <t>COL.LEGI RAIMON PENYAFORT COL. PENY</t>
  </si>
  <si>
    <t>Q0868077I</t>
  </si>
  <si>
    <t>100617</t>
  </si>
  <si>
    <t>LINEALAB SL LINEALAB SCHOTT</t>
  </si>
  <si>
    <t>B63935951</t>
  </si>
  <si>
    <t>25730000200227</t>
  </si>
  <si>
    <t>102188</t>
  </si>
  <si>
    <t>SERVIQUIMIA SL SERVIQUIMIA SL</t>
  </si>
  <si>
    <t>B43781525</t>
  </si>
  <si>
    <t>103189</t>
  </si>
  <si>
    <t>METTLERTOLEDO SAE METTLER-TOLEDO</t>
  </si>
  <si>
    <t>A08244568</t>
  </si>
  <si>
    <t>104667</t>
  </si>
  <si>
    <t>QUIMIKALS ANALITICA SL</t>
  </si>
  <si>
    <t>B63825863</t>
  </si>
  <si>
    <t>104695</t>
  </si>
  <si>
    <t>COBERTIS CORREDORIA D'ASSEGURANCES</t>
  </si>
  <si>
    <t>B65484222</t>
  </si>
  <si>
    <t>2605ME00266000</t>
  </si>
  <si>
    <t>100910</t>
  </si>
  <si>
    <t>SUMINISTROS GRALES LABORATORIOS SL</t>
  </si>
  <si>
    <t>B63479752</t>
  </si>
  <si>
    <t>26130000271000</t>
  </si>
  <si>
    <t>102135</t>
  </si>
  <si>
    <t>ECOGEN SL ECOGEN SL</t>
  </si>
  <si>
    <t>B59432609</t>
  </si>
  <si>
    <t>2565GE00187000</t>
  </si>
  <si>
    <t>2575FI00211000</t>
  </si>
  <si>
    <t>102521</t>
  </si>
  <si>
    <t>WATERS CROMATOGRAFIA SA WATERS CROM</t>
  </si>
  <si>
    <t>A60631835</t>
  </si>
  <si>
    <t>37880000410000</t>
  </si>
  <si>
    <t>106511</t>
  </si>
  <si>
    <t>TALLER D'HISTORIA DE GRACIA</t>
  </si>
  <si>
    <t>G60573219</t>
  </si>
  <si>
    <t>24/15</t>
  </si>
  <si>
    <t>504879</t>
  </si>
  <si>
    <t>MARCIAL PONS LIBRERO SL MARCIAL PON</t>
  </si>
  <si>
    <t>B82947326</t>
  </si>
  <si>
    <t>TOTAL</t>
  </si>
  <si>
    <t>200467</t>
  </si>
  <si>
    <t>ABCAM ABCAM</t>
  </si>
  <si>
    <t>14038950</t>
  </si>
  <si>
    <t>102288</t>
  </si>
  <si>
    <t>BIOTOOLS-BIOTECHNOLOG.&amp; MED.LAB.SA</t>
  </si>
  <si>
    <t>A81399149</t>
  </si>
  <si>
    <t>sept-15</t>
  </si>
  <si>
    <t>505569</t>
  </si>
  <si>
    <t>MEDIA MARKT L'HOSPITALET VIDEO SA M</t>
  </si>
  <si>
    <t>A62581756</t>
  </si>
  <si>
    <t>504534</t>
  </si>
  <si>
    <t>FUNDACIO MUTUA DE TERRASSA</t>
  </si>
  <si>
    <t>G62331673</t>
  </si>
  <si>
    <t>W15-00866</t>
  </si>
  <si>
    <t>101418</t>
  </si>
  <si>
    <t>FRANC MOBILIARI D'OFICINA SL FRANC</t>
  </si>
  <si>
    <t>B62404850</t>
  </si>
  <si>
    <r>
      <t xml:space="preserve">registrades en el mes de </t>
    </r>
    <r>
      <rPr>
        <b/>
        <sz val="10"/>
        <rFont val="Arial"/>
        <family val="2"/>
      </rPr>
      <t>juny de 2015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</si>
  <si>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juliol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</si>
  <si>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d'agost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</si>
  <si>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setembre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</si>
  <si>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d'octubre de 2015</t>
    </r>
    <r>
      <rPr>
        <sz val="10"/>
        <rFont val="Arial"/>
        <family val="2"/>
      </rPr>
      <t xml:space="preserve"> per un import de</t>
    </r>
  </si>
  <si>
    <t>ENVIGO RMS SPAIN SL</t>
  </si>
  <si>
    <t>2536DR00130000</t>
  </si>
  <si>
    <t>I15/210</t>
  </si>
  <si>
    <r>
      <t xml:space="preserve">registrades en el mes </t>
    </r>
    <r>
      <rPr>
        <b/>
        <sz val="10"/>
        <rFont val="Arial"/>
        <family val="2"/>
      </rPr>
      <t>de novembre de 2015</t>
    </r>
    <r>
      <rPr>
        <sz val="10"/>
        <rFont val="Arial"/>
        <family val="2"/>
      </rPr>
      <t xml:space="preserve"> per un import de</t>
    </r>
  </si>
  <si>
    <t>2012</t>
  </si>
  <si>
    <t>2011</t>
  </si>
  <si>
    <t xml:space="preserve"> </t>
  </si>
  <si>
    <t xml:space="preserve">                                                                            </t>
  </si>
  <si>
    <t xml:space="preserve">                                                               </t>
  </si>
  <si>
    <t xml:space="preserve">                                                                                                                                                   </t>
  </si>
  <si>
    <t>102853</t>
  </si>
  <si>
    <t>PROFINSA PRODUCTOS OFICINA INFOR SA</t>
  </si>
  <si>
    <t>A48170419</t>
  </si>
  <si>
    <t>036744F12</t>
  </si>
  <si>
    <t>4200028388</t>
  </si>
  <si>
    <t>2010</t>
  </si>
  <si>
    <t>90038918</t>
  </si>
  <si>
    <t>201104136#</t>
  </si>
  <si>
    <t>A1510/00020</t>
  </si>
  <si>
    <t>2576QU00227000</t>
  </si>
  <si>
    <t>103175</t>
  </si>
  <si>
    <t>BIOMERIEUX ESPAÑA SA BIOMERIEUX ESP</t>
  </si>
  <si>
    <t>A28664589</t>
  </si>
  <si>
    <r>
      <t xml:space="preserve">registrades en el mes </t>
    </r>
    <r>
      <rPr>
        <b/>
        <sz val="10"/>
        <rFont val="Arial"/>
        <family val="2"/>
      </rPr>
      <t>de desembre de 2015</t>
    </r>
    <r>
      <rPr>
        <sz val="10"/>
        <rFont val="Arial"/>
        <family val="2"/>
      </rPr>
      <t xml:space="preserve"> per un import de</t>
    </r>
  </si>
  <si>
    <t>dic-15</t>
  </si>
  <si>
    <t>JANVIER LABS</t>
  </si>
  <si>
    <t>D/1220</t>
  </si>
  <si>
    <r>
      <t xml:space="preserve">registrades en el mes </t>
    </r>
    <r>
      <rPr>
        <b/>
        <sz val="10"/>
        <rFont val="Arial"/>
        <family val="2"/>
      </rPr>
      <t>de gener de 2016</t>
    </r>
    <r>
      <rPr>
        <sz val="10"/>
        <rFont val="Arial"/>
        <family val="2"/>
      </rPr>
      <t xml:space="preserve"> per un import de</t>
    </r>
  </si>
  <si>
    <t>User Name</t>
  </si>
  <si>
    <t>Activitat de la factura</t>
  </si>
  <si>
    <t>ABAST</t>
  </si>
  <si>
    <t>F</t>
  </si>
  <si>
    <t>A</t>
  </si>
  <si>
    <t>ALEREMOTEAP</t>
  </si>
  <si>
    <t>25730000200212</t>
  </si>
  <si>
    <t>2016</t>
  </si>
  <si>
    <t>102800</t>
  </si>
  <si>
    <t>SIGNE SA</t>
  </si>
  <si>
    <t>A11029279</t>
  </si>
  <si>
    <t>4200030619</t>
  </si>
  <si>
    <t>R/30</t>
  </si>
  <si>
    <t>108525</t>
  </si>
  <si>
    <t>HEWLETT  P  SERVICIOS ESPAÑA SL</t>
  </si>
  <si>
    <t>B82591470</t>
  </si>
  <si>
    <t>7710906</t>
  </si>
  <si>
    <t>4200079427</t>
  </si>
  <si>
    <t>2535DR00128000</t>
  </si>
  <si>
    <t>10020001846000</t>
  </si>
  <si>
    <t>202175</t>
  </si>
  <si>
    <t>RYANAIR</t>
  </si>
  <si>
    <t>1800206745</t>
  </si>
  <si>
    <t>200313</t>
  </si>
  <si>
    <t>BIOMERS.NET BIOMERS.NET</t>
  </si>
  <si>
    <t>15006696</t>
  </si>
  <si>
    <t>4200113455</t>
  </si>
  <si>
    <t>101203</t>
  </si>
  <si>
    <t>CELULOSAS Y DERIVAD.DE LA TORRE,SL</t>
  </si>
  <si>
    <t>B60679321</t>
  </si>
  <si>
    <t>100134</t>
  </si>
  <si>
    <t>GUASOS SCCL GUASOS SCCL</t>
  </si>
  <si>
    <t>F43365964</t>
  </si>
  <si>
    <t>FV16000012</t>
  </si>
  <si>
    <t>52409</t>
  </si>
  <si>
    <t>301066</t>
  </si>
  <si>
    <t>NATURE PUBLISHING GROUP</t>
  </si>
  <si>
    <t>AD5012055</t>
  </si>
  <si>
    <r>
      <t xml:space="preserve">registrades en el mes </t>
    </r>
    <r>
      <rPr>
        <b/>
        <sz val="10"/>
        <rFont val="Arial"/>
        <family val="2"/>
      </rPr>
      <t>de febrer de 2016</t>
    </r>
    <r>
      <rPr>
        <sz val="10"/>
        <rFont val="Arial"/>
        <family val="2"/>
      </rPr>
      <t xml:space="preserve"> per un import de</t>
    </r>
  </si>
  <si>
    <t>FV16000964</t>
  </si>
  <si>
    <t>950670535</t>
  </si>
  <si>
    <t>950628830</t>
  </si>
  <si>
    <t>4200017108</t>
  </si>
  <si>
    <t>500738</t>
  </si>
  <si>
    <t>GOMA QUINTILLA HERMINIA</t>
  </si>
  <si>
    <t>36930141F</t>
  </si>
  <si>
    <t>10010000005000</t>
  </si>
  <si>
    <t>52553</t>
  </si>
  <si>
    <t>BL/247763</t>
  </si>
  <si>
    <t>4200114367</t>
  </si>
  <si>
    <t>4200111802</t>
  </si>
  <si>
    <t>418589RI</t>
  </si>
  <si>
    <t>800544</t>
  </si>
  <si>
    <t>CONSORCI ADMIN.OBERTA DE CATALUNYA</t>
  </si>
  <si>
    <t>Q0801175A</t>
  </si>
  <si>
    <t>7711533</t>
  </si>
  <si>
    <t>7711278</t>
  </si>
  <si>
    <t>37080001933000</t>
  </si>
  <si>
    <t>102698</t>
  </si>
  <si>
    <t>APARATOS NORMALIZADOS SA ANORSA</t>
  </si>
  <si>
    <t>A08407611</t>
  </si>
  <si>
    <t>102515</t>
  </si>
  <si>
    <t>CASA GAY SA</t>
  </si>
  <si>
    <t>A58484494</t>
  </si>
  <si>
    <t>15259</t>
  </si>
  <si>
    <t>101950</t>
  </si>
  <si>
    <t>MAIM</t>
  </si>
  <si>
    <t>B59353169</t>
  </si>
  <si>
    <t>2016-32.061</t>
  </si>
  <si>
    <t>850</t>
  </si>
  <si>
    <t>849</t>
  </si>
  <si>
    <t>103451</t>
  </si>
  <si>
    <t>FIRSTCOPY SL</t>
  </si>
  <si>
    <t>B63685366</t>
  </si>
  <si>
    <t>938.</t>
  </si>
  <si>
    <t>FV/21502017</t>
  </si>
  <si>
    <t>4200063156</t>
  </si>
  <si>
    <r>
      <t xml:space="preserve">registrades en el mes </t>
    </r>
    <r>
      <rPr>
        <b/>
        <sz val="10"/>
        <rFont val="Arial"/>
        <family val="2"/>
      </rPr>
      <t>de març de 2016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</si>
  <si>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d'abril de 2016</t>
    </r>
    <r>
      <rPr>
        <sz val="10"/>
        <rFont val="Arial"/>
        <family val="2"/>
      </rPr>
      <t xml:space="preserve"> per un import de</t>
    </r>
  </si>
  <si>
    <t>26330000297001</t>
  </si>
  <si>
    <t>PISTA CERO SL</t>
  </si>
  <si>
    <t>505436</t>
  </si>
  <si>
    <t>RESIDENCIA D'INVESTIGADORS</t>
  </si>
  <si>
    <t>A60109188</t>
  </si>
  <si>
    <t>4090341280</t>
  </si>
  <si>
    <t>4200119524</t>
  </si>
  <si>
    <t>10010001561002</t>
  </si>
  <si>
    <t>2595FA02037000</t>
  </si>
  <si>
    <t>102993</t>
  </si>
  <si>
    <t>BIONIC IBERICA SA BIONIC IBERICA</t>
  </si>
  <si>
    <t>A28829182</t>
  </si>
  <si>
    <t>2614OD00277000</t>
  </si>
  <si>
    <t>2515GH00089000</t>
  </si>
  <si>
    <t>102114</t>
  </si>
  <si>
    <t>DEYMAN, DESARROLLO Y MANT. ELECTRON</t>
  </si>
  <si>
    <t>B33479064</t>
  </si>
  <si>
    <t>2585MA00920000</t>
  </si>
  <si>
    <t>800104</t>
  </si>
  <si>
    <t>CONSEJO SUPERIOR INVEST.CIENTIFICAS</t>
  </si>
  <si>
    <t>Q2818002D</t>
  </si>
  <si>
    <t>2635ED00306000</t>
  </si>
  <si>
    <t>52933</t>
  </si>
  <si>
    <t>N</t>
  </si>
  <si>
    <t>2016-04-912</t>
  </si>
  <si>
    <t>2534DR00121000</t>
  </si>
  <si>
    <t>160769</t>
  </si>
  <si>
    <t>160762</t>
  </si>
  <si>
    <t>160760</t>
  </si>
  <si>
    <t>160757</t>
  </si>
  <si>
    <t>160756</t>
  </si>
  <si>
    <t>160755</t>
  </si>
  <si>
    <t>160749</t>
  </si>
  <si>
    <t>10010000004000</t>
  </si>
  <si>
    <t>105518</t>
  </si>
  <si>
    <t>BCN 01 GILCA S L</t>
  </si>
  <si>
    <t>B63783955</t>
  </si>
  <si>
    <t>2565BI00173000</t>
  </si>
  <si>
    <t>102370</t>
  </si>
  <si>
    <t>B28954170</t>
  </si>
  <si>
    <t>9140067884</t>
  </si>
  <si>
    <t>4200110830</t>
  </si>
  <si>
    <t>101986</t>
  </si>
  <si>
    <t>GRANJA CUNICOLA SAN BERNARDO, S.L.</t>
  </si>
  <si>
    <t>B31286693</t>
  </si>
  <si>
    <t>I16/45</t>
  </si>
  <si>
    <t>101564</t>
  </si>
  <si>
    <t>TOT IMPRESSIO SL</t>
  </si>
  <si>
    <t>B60885746</t>
  </si>
  <si>
    <t>101410</t>
  </si>
  <si>
    <t>MANANTIAL DE SALUD SL</t>
  </si>
  <si>
    <t>B61473120</t>
  </si>
  <si>
    <t>26330000301000</t>
  </si>
  <si>
    <t>E00006354</t>
  </si>
  <si>
    <t>102210</t>
  </si>
  <si>
    <t>ACOFARMA DISTRIBUCIÓN S.A.</t>
  </si>
  <si>
    <t>A81665945</t>
  </si>
  <si>
    <t>35577</t>
  </si>
  <si>
    <t>4200102661</t>
  </si>
  <si>
    <t>102583</t>
  </si>
  <si>
    <t>BBVA AUTORENTING</t>
  </si>
  <si>
    <t>A60028776</t>
  </si>
  <si>
    <t>11E169911000001637</t>
  </si>
  <si>
    <r>
      <t>registrades en el mes de maig</t>
    </r>
    <r>
      <rPr>
        <b/>
        <sz val="10"/>
        <rFont val="Arial"/>
        <family val="2"/>
      </rPr>
      <t xml:space="preserve"> de 2016</t>
    </r>
    <r>
      <rPr>
        <sz val="10"/>
        <rFont val="Arial"/>
        <family val="2"/>
      </rPr>
      <t xml:space="preserve"> per un import de</t>
    </r>
  </si>
  <si>
    <t>25730000200247</t>
  </si>
  <si>
    <t>2625PS02084002</t>
  </si>
  <si>
    <t>2605ME02079000</t>
  </si>
  <si>
    <t>514680</t>
  </si>
  <si>
    <t>XARGAY MELERO ESTHER</t>
  </si>
  <si>
    <t>40514752E</t>
  </si>
  <si>
    <t>03/16</t>
  </si>
  <si>
    <t>2575QU02072000</t>
  </si>
  <si>
    <t>0003131603</t>
  </si>
  <si>
    <t>2565GE02064000</t>
  </si>
  <si>
    <t>37480000346000</t>
  </si>
  <si>
    <t>37780001328000</t>
  </si>
  <si>
    <t>2565BI01975000</t>
  </si>
  <si>
    <t>25930000240000</t>
  </si>
  <si>
    <t>2516GH00095000</t>
  </si>
  <si>
    <t>0505061600010</t>
  </si>
  <si>
    <t>0505061600009</t>
  </si>
  <si>
    <t>0505061600008</t>
  </si>
  <si>
    <t>0505061600007</t>
  </si>
  <si>
    <t>505362</t>
  </si>
  <si>
    <t>FNAC ESPAÑA SA</t>
  </si>
  <si>
    <t>A80500200</t>
  </si>
  <si>
    <t>504742</t>
  </si>
  <si>
    <t>MUSICS DE GIRONA SCCL</t>
  </si>
  <si>
    <t>F17459991</t>
  </si>
  <si>
    <t>A103715</t>
  </si>
  <si>
    <t>2016-04-916</t>
  </si>
  <si>
    <t>2016-04-915</t>
  </si>
  <si>
    <t>2016-04-914</t>
  </si>
  <si>
    <t>109214</t>
  </si>
  <si>
    <t>MRW NACA PROYECTOS E INV. SL</t>
  </si>
  <si>
    <t>B66646514</t>
  </si>
  <si>
    <t>102940</t>
  </si>
  <si>
    <t>MIELE SA</t>
  </si>
  <si>
    <t>A28168128</t>
  </si>
  <si>
    <t>DR56461097</t>
  </si>
  <si>
    <t>4200120975</t>
  </si>
  <si>
    <t>102810</t>
  </si>
  <si>
    <t>HERRERO SA HERRERO SA</t>
  </si>
  <si>
    <t>A58984634</t>
  </si>
  <si>
    <t>1604/00564</t>
  </si>
  <si>
    <t>102046</t>
  </si>
  <si>
    <t>CENTRE VETERINARI DE VIC SL CENTAUR</t>
  </si>
  <si>
    <t>B59046326</t>
  </si>
  <si>
    <t>2585MA02069000</t>
  </si>
  <si>
    <t>100465</t>
  </si>
  <si>
    <t>LABNET BIOTECNICA SL LABNET BIOTECN</t>
  </si>
  <si>
    <t>B82509852</t>
  </si>
  <si>
    <t>2016/1896</t>
  </si>
  <si>
    <t>4200124103</t>
  </si>
  <si>
    <r>
      <t xml:space="preserve">registrades en el mes </t>
    </r>
    <r>
      <rPr>
        <b/>
        <sz val="10"/>
        <rFont val="Arial"/>
        <family val="2"/>
      </rPr>
      <t>de juny de 2016</t>
    </r>
    <r>
      <rPr>
        <sz val="10"/>
        <rFont val="Arial"/>
        <family val="2"/>
      </rPr>
      <t xml:space="preserve"> per un import de</t>
    </r>
  </si>
  <si>
    <t>2515GH01968002</t>
  </si>
  <si>
    <t>COFELY ESPAÑA SA-ENGIE</t>
  </si>
  <si>
    <t>2635ED02023000</t>
  </si>
  <si>
    <t>2525FL01945000</t>
  </si>
  <si>
    <t>104060</t>
  </si>
  <si>
    <t>ARVAL SERVICE LEASE SA</t>
  </si>
  <si>
    <t>A81573479</t>
  </si>
  <si>
    <t>2015054011</t>
  </si>
  <si>
    <t>2595FA02036001</t>
  </si>
  <si>
    <t>800122</t>
  </si>
  <si>
    <t>GC-AGAUR AG.GEST.AJUTS UNIV.RECERCA</t>
  </si>
  <si>
    <t>Q0801117C</t>
  </si>
  <si>
    <t>505579</t>
  </si>
  <si>
    <t>WOLTERS KLUWER ESPAÑA SA</t>
  </si>
  <si>
    <t>A58417346</t>
  </si>
  <si>
    <t>109345</t>
  </si>
  <si>
    <t>MED EGARA SERVEIS SL</t>
  </si>
  <si>
    <t>B66732348</t>
  </si>
  <si>
    <t>2525FL00104000</t>
  </si>
  <si>
    <t>0000020217</t>
  </si>
  <si>
    <t>595106 RI</t>
  </si>
  <si>
    <t>4200125913</t>
  </si>
  <si>
    <t>591570 RI</t>
  </si>
  <si>
    <t>4200124217</t>
  </si>
  <si>
    <t>37890001344000</t>
  </si>
  <si>
    <t>101440</t>
  </si>
  <si>
    <t>PROMEGA BIOTECH IBERICA SL PROMEGA</t>
  </si>
  <si>
    <t>B63699631</t>
  </si>
  <si>
    <t>2515GH00088000</t>
  </si>
  <si>
    <t>38480001521000</t>
  </si>
  <si>
    <t>2625PS02084001</t>
  </si>
  <si>
    <t>2515GH01967000</t>
  </si>
  <si>
    <t>2515GH01968000</t>
  </si>
  <si>
    <t>2575FI00213000</t>
  </si>
  <si>
    <t>2016-06-919</t>
  </si>
  <si>
    <t>26230000288000</t>
  </si>
  <si>
    <t>302413</t>
  </si>
  <si>
    <t>ADDGENE, INC.</t>
  </si>
  <si>
    <t>201838</t>
  </si>
  <si>
    <t>ISOGEN LIFE SCIENCE BV</t>
  </si>
  <si>
    <t>26530000135000</t>
  </si>
  <si>
    <t>2565BI01976000</t>
  </si>
  <si>
    <t>15010154</t>
  </si>
  <si>
    <t>2575QU02070000</t>
  </si>
  <si>
    <t>103638</t>
  </si>
  <si>
    <t>REAL CLUB DE POLO DE BARCELONA</t>
  </si>
  <si>
    <t>G08476038</t>
  </si>
  <si>
    <t>16-002464</t>
  </si>
  <si>
    <t>102488</t>
  </si>
  <si>
    <t>AMIDATA SAU RS AMIDATA SAU</t>
  </si>
  <si>
    <t>A78913993</t>
  </si>
  <si>
    <t>102045</t>
  </si>
  <si>
    <t>EDICIONES GRAFICAS REY SL EDIC GRAF</t>
  </si>
  <si>
    <t>B59062091</t>
  </si>
  <si>
    <t>2625PS02085000</t>
  </si>
  <si>
    <t>101912</t>
  </si>
  <si>
    <t>COMERCIAL DE ENTECNICA SL COMENSA</t>
  </si>
  <si>
    <t>B58013285</t>
  </si>
  <si>
    <t>100927</t>
  </si>
  <si>
    <t>SAFRI REFRIGERACION SL SAFRI REFRIG</t>
  </si>
  <si>
    <t>B62682687</t>
  </si>
  <si>
    <t>100891</t>
  </si>
  <si>
    <t>LIFE INFORMATICA SL LIFE INFORMATIC</t>
  </si>
  <si>
    <t>B63098974</t>
  </si>
  <si>
    <t>2565BI01975003</t>
  </si>
  <si>
    <t>2565BI01975002</t>
  </si>
  <si>
    <t>100076</t>
  </si>
  <si>
    <t>TUNDRA SCCL TUNDRA SCCL</t>
  </si>
  <si>
    <t>F08716698</t>
  </si>
  <si>
    <t>2553</t>
  </si>
  <si>
    <t>FV16_004797</t>
  </si>
  <si>
    <r>
      <t>registrades en el mes de juliol</t>
    </r>
    <r>
      <rPr>
        <b/>
        <sz val="10"/>
        <rFont val="Arial"/>
        <family val="2"/>
      </rPr>
      <t xml:space="preserve"> de 2016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</si>
  <si>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d'agost de 2016</t>
    </r>
    <r>
      <rPr>
        <sz val="10"/>
        <rFont val="Arial"/>
        <family val="2"/>
      </rPr>
      <t xml:space="preserve"> per un import de</t>
    </r>
  </si>
  <si>
    <r>
      <t xml:space="preserve">7.228,909,80 </t>
    </r>
    <r>
      <rPr>
        <b/>
        <sz val="10"/>
        <rFont val="Calibri"/>
        <family val="2"/>
      </rPr>
      <t>€</t>
    </r>
  </si>
  <si>
    <t>FV16001158 DR. PONS</t>
  </si>
  <si>
    <t>4200117828</t>
  </si>
  <si>
    <t>00004242</t>
  </si>
  <si>
    <t>104464</t>
  </si>
  <si>
    <t>SOLEY GIRVENT VICENÇ RESTAURANT CAN</t>
  </si>
  <si>
    <t>37271302D</t>
  </si>
  <si>
    <t>269</t>
  </si>
  <si>
    <t>301882</t>
  </si>
  <si>
    <t>THOMSON REUTERS INC</t>
  </si>
  <si>
    <t>CORR833774614</t>
  </si>
  <si>
    <t>2575QU02072002</t>
  </si>
  <si>
    <t>FV16_003927 DR. PONS</t>
  </si>
  <si>
    <t>4200126204</t>
  </si>
  <si>
    <t>FV16_003926 DR. PONS</t>
  </si>
  <si>
    <t>4200123810</t>
  </si>
  <si>
    <t>2575QU02072001</t>
  </si>
  <si>
    <t>101113</t>
  </si>
  <si>
    <t>VEOLIA WATER SYSTEMS IBERICA SL</t>
  </si>
  <si>
    <t>B81502502</t>
  </si>
  <si>
    <t>16000045RM01750</t>
  </si>
  <si>
    <t>38300000701000</t>
  </si>
  <si>
    <t>201650123</t>
  </si>
  <si>
    <t>37080001713000</t>
  </si>
  <si>
    <t>10035764</t>
  </si>
  <si>
    <t>2595FA02036000</t>
  </si>
  <si>
    <t>2505BA01936000</t>
  </si>
  <si>
    <t>FVR201614007145</t>
  </si>
  <si>
    <t>4200130898</t>
  </si>
  <si>
    <t>4002183</t>
  </si>
  <si>
    <t>0000016615</t>
  </si>
  <si>
    <t>504890</t>
  </si>
  <si>
    <t>A EVENTS TAFI SL RESTAURANTE DEL CI</t>
  </si>
  <si>
    <t>B63876841</t>
  </si>
  <si>
    <t>CL-019216</t>
  </si>
  <si>
    <t>2016-07-926</t>
  </si>
  <si>
    <t>2016-07-925</t>
  </si>
  <si>
    <t>2016-07-924</t>
  </si>
  <si>
    <t>302576</t>
  </si>
  <si>
    <t>ASSOCIATION OF SOCIAL ANTHROPOLO</t>
  </si>
  <si>
    <t>M1006-20160702</t>
  </si>
  <si>
    <t>16071832</t>
  </si>
  <si>
    <t>109551</t>
  </si>
  <si>
    <t>THERMO FISHER DIAGNOSTICS SLU</t>
  </si>
  <si>
    <t>B62014485</t>
  </si>
  <si>
    <t>2615IN00283000</t>
  </si>
  <si>
    <t>25830000232000</t>
  </si>
  <si>
    <t>4207947235</t>
  </si>
  <si>
    <t>1606/00685</t>
  </si>
  <si>
    <t>102359</t>
  </si>
  <si>
    <t>METRO ELECTRONICA SL METRO ELECTRON</t>
  </si>
  <si>
    <t>B08868358</t>
  </si>
  <si>
    <t>1603750</t>
  </si>
  <si>
    <t>4200130855</t>
  </si>
  <si>
    <t>102152</t>
  </si>
  <si>
    <t>SISTEMAS KALAMAZOO SLU</t>
  </si>
  <si>
    <t>B28279511</t>
  </si>
  <si>
    <t>BE0256</t>
  </si>
  <si>
    <t>2536DR01829000</t>
  </si>
  <si>
    <t>I16/166</t>
  </si>
  <si>
    <t>161573</t>
  </si>
  <si>
    <t>25800000229000</t>
  </si>
  <si>
    <t>C/6124</t>
  </si>
  <si>
    <t>4200127861</t>
  </si>
  <si>
    <t>2595FA02035000</t>
  </si>
  <si>
    <t>2575FI00207000</t>
  </si>
  <si>
    <t>106010</t>
  </si>
  <si>
    <t>FRANCESC CODINA SL</t>
  </si>
  <si>
    <t>B61275145</t>
  </si>
  <si>
    <t>3411</t>
  </si>
  <si>
    <t>53566</t>
  </si>
  <si>
    <t>109401</t>
  </si>
  <si>
    <t>INTEGRATED DNA TECHNOLOGIES SPAIN</t>
  </si>
  <si>
    <t>B87472387</t>
  </si>
  <si>
    <t>103206</t>
  </si>
  <si>
    <t>ELIS MANOMATIC SA</t>
  </si>
  <si>
    <t>A08205056</t>
  </si>
  <si>
    <t>103193</t>
  </si>
  <si>
    <t>ANTONIO MATACHANA SA MATACHANA</t>
  </si>
  <si>
    <t>A08238578</t>
  </si>
  <si>
    <t>Estat N:</t>
  </si>
  <si>
    <t>Factures pendents de revisió</t>
  </si>
  <si>
    <r>
      <t xml:space="preserve">registrades en el mes </t>
    </r>
    <r>
      <rPr>
        <b/>
        <sz val="10"/>
        <rFont val="Arial"/>
        <family val="2"/>
      </rPr>
      <t>de setembre de 2016</t>
    </r>
    <r>
      <rPr>
        <sz val="10"/>
        <rFont val="Arial"/>
        <family val="2"/>
      </rPr>
      <t xml:space="preserve"> per un import de</t>
    </r>
  </si>
  <si>
    <t>0000010212 UTM 118676</t>
  </si>
  <si>
    <t>4200091107</t>
  </si>
  <si>
    <t>2565BI01976001</t>
  </si>
  <si>
    <t>10057887</t>
  </si>
  <si>
    <t>10057775</t>
  </si>
  <si>
    <t>10057745</t>
  </si>
  <si>
    <t>2514GH00081000</t>
  </si>
  <si>
    <t>0003204224</t>
  </si>
  <si>
    <t>4200132326</t>
  </si>
  <si>
    <t>485168</t>
  </si>
  <si>
    <t>2515GH01966000</t>
  </si>
  <si>
    <t>0002236328</t>
  </si>
  <si>
    <t>606884</t>
  </si>
  <si>
    <t>ABDALLAH AL MANASEER NASER MOHAMMED</t>
  </si>
  <si>
    <t>505582</t>
  </si>
  <si>
    <t>MTV MISSATGERIA MISSATGERIA TRANSPO</t>
  </si>
  <si>
    <t>A62921093</t>
  </si>
  <si>
    <t>505125</t>
  </si>
  <si>
    <t>NAVARROFLOR SL FLORES NAVARRO</t>
  </si>
  <si>
    <t>B61407557</t>
  </si>
  <si>
    <t>504582</t>
  </si>
  <si>
    <t>FUNDACIO GASPAR ESPUÑA-CETT R. AGOR</t>
  </si>
  <si>
    <t>G62294418</t>
  </si>
  <si>
    <t>11608049</t>
  </si>
  <si>
    <t>4200132539</t>
  </si>
  <si>
    <t>289803</t>
  </si>
  <si>
    <t>2595FA00245002</t>
  </si>
  <si>
    <t>109575</t>
  </si>
  <si>
    <t>VENTUS CIENCIA EXPERIMENTAL SL</t>
  </si>
  <si>
    <t>B82749557</t>
  </si>
  <si>
    <t>160788</t>
  </si>
  <si>
    <t>4200130890</t>
  </si>
  <si>
    <t>8241089073</t>
  </si>
  <si>
    <t>161868</t>
  </si>
  <si>
    <t>4200115690</t>
  </si>
  <si>
    <t>3204212</t>
  </si>
  <si>
    <t>3204211</t>
  </si>
  <si>
    <t>3204210</t>
  </si>
  <si>
    <t>3204209</t>
  </si>
  <si>
    <t>3204208</t>
  </si>
  <si>
    <t>3204207</t>
  </si>
  <si>
    <t>3197093</t>
  </si>
  <si>
    <t>3197092</t>
  </si>
  <si>
    <t>3197091</t>
  </si>
  <si>
    <t>3197090</t>
  </si>
  <si>
    <t>3189021</t>
  </si>
  <si>
    <t>3189020</t>
  </si>
  <si>
    <t>3189019</t>
  </si>
  <si>
    <t>3189018</t>
  </si>
  <si>
    <t>3189017</t>
  </si>
  <si>
    <t>3189016</t>
  </si>
  <si>
    <t>3189015</t>
  </si>
  <si>
    <t>3189014</t>
  </si>
  <si>
    <t>75/03317863</t>
  </si>
  <si>
    <t>394224</t>
  </si>
  <si>
    <t>4200133963</t>
  </si>
  <si>
    <t>101674</t>
  </si>
  <si>
    <t>29 ECOLOGICA, SL ECOLOGIC (29 EC</t>
  </si>
  <si>
    <t>B61978151</t>
  </si>
  <si>
    <t>16051437RI</t>
  </si>
  <si>
    <t>2526FL00112000</t>
  </si>
  <si>
    <r>
      <t xml:space="preserve">registrades en el mes </t>
    </r>
    <r>
      <rPr>
        <b/>
        <sz val="10"/>
        <rFont val="Arial"/>
        <family val="2"/>
      </rPr>
      <t>d'octubre de 2016</t>
    </r>
    <r>
      <rPr>
        <sz val="10"/>
        <rFont val="Arial"/>
        <family val="2"/>
      </rPr>
      <t xml:space="preserve"> per un import de</t>
    </r>
  </si>
  <si>
    <t>FRV15_000013</t>
  </si>
  <si>
    <t/>
  </si>
  <si>
    <t>FRV15_000012</t>
  </si>
  <si>
    <t>FRV15_000011</t>
  </si>
  <si>
    <t>FRV15_000010</t>
  </si>
  <si>
    <t>FRV15_000009</t>
  </si>
  <si>
    <t>0289601246</t>
  </si>
  <si>
    <t>4200109591</t>
  </si>
  <si>
    <t>FISHER SCIENTIFIC SL</t>
  </si>
  <si>
    <t>2024CS02093000</t>
  </si>
  <si>
    <t>THERMO FISHER SCIENTIFIC SLU</t>
  </si>
  <si>
    <t>2574QU00206003</t>
  </si>
  <si>
    <t>7266</t>
  </si>
  <si>
    <t>37300000339000</t>
  </si>
  <si>
    <t>127</t>
  </si>
  <si>
    <t>4200136299</t>
  </si>
  <si>
    <t>8241159454</t>
  </si>
  <si>
    <t>0916014098</t>
  </si>
  <si>
    <t>4200135502</t>
  </si>
  <si>
    <t>4208922828</t>
  </si>
  <si>
    <t>4208920381</t>
  </si>
  <si>
    <t>4208920380</t>
  </si>
  <si>
    <t>S0121622971</t>
  </si>
  <si>
    <t>102162</t>
  </si>
  <si>
    <t>ENDESA ENERGIA SAU FACT.COB.PAMTS S</t>
  </si>
  <si>
    <t>A81948077</t>
  </si>
  <si>
    <t>726913</t>
  </si>
  <si>
    <t>101734</t>
  </si>
  <si>
    <t>MEINSA SISTEMAS SL</t>
  </si>
  <si>
    <t>B60841202</t>
  </si>
  <si>
    <t>4090398065</t>
  </si>
  <si>
    <t>0002140930</t>
  </si>
  <si>
    <t>0002140875</t>
  </si>
  <si>
    <t>0002132955</t>
  </si>
  <si>
    <t>0002128748</t>
  </si>
  <si>
    <t>0002126066</t>
  </si>
  <si>
    <t>0002121796</t>
  </si>
  <si>
    <t>0002110076</t>
  </si>
  <si>
    <t>0002105721</t>
  </si>
  <si>
    <t>0000291288</t>
  </si>
  <si>
    <t>903477</t>
  </si>
  <si>
    <t>47996725A</t>
  </si>
  <si>
    <t>504665</t>
  </si>
  <si>
    <t>FUNDACIO PRIV.BIOREGIO DE CATALUNYA</t>
  </si>
  <si>
    <t>G64166747</t>
  </si>
  <si>
    <t>EFV23334</t>
  </si>
  <si>
    <t>Z16001341</t>
  </si>
  <si>
    <t>107574</t>
  </si>
  <si>
    <t>FUNDACIO MEDICINA FETAL BARCELONA</t>
  </si>
  <si>
    <t>G65914657</t>
  </si>
  <si>
    <t>N0.:W16-001051</t>
  </si>
  <si>
    <t>8241146874</t>
  </si>
  <si>
    <t>104984</t>
  </si>
  <si>
    <t>RIC EVENTS SL</t>
  </si>
  <si>
    <t>B64750391</t>
  </si>
  <si>
    <t>20160423</t>
  </si>
  <si>
    <t>3220238</t>
  </si>
  <si>
    <t>3220189</t>
  </si>
  <si>
    <t>3220188</t>
  </si>
  <si>
    <t>3220187</t>
  </si>
  <si>
    <t>3220186</t>
  </si>
  <si>
    <t>617758</t>
  </si>
  <si>
    <t>25930000242000</t>
  </si>
  <si>
    <t>75/03337967</t>
  </si>
  <si>
    <t>75/03325336</t>
  </si>
  <si>
    <t>FV+295439</t>
  </si>
  <si>
    <t>7061272822</t>
  </si>
  <si>
    <t>4200135406</t>
  </si>
  <si>
    <t>439-16</t>
  </si>
  <si>
    <t>H4131</t>
  </si>
  <si>
    <t>1603282</t>
  </si>
  <si>
    <t>1603204</t>
  </si>
  <si>
    <t>1602997</t>
  </si>
  <si>
    <t>4200131037</t>
  </si>
  <si>
    <t>4090394400</t>
  </si>
  <si>
    <t>100475</t>
  </si>
  <si>
    <t>PERKINELMER ESPAÑA SL PERKINELMER E</t>
  </si>
  <si>
    <t>B82338757</t>
  </si>
  <si>
    <t>53.017</t>
  </si>
  <si>
    <t>53.016</t>
  </si>
  <si>
    <t>510726</t>
  </si>
  <si>
    <t>PEREZ FERNANDEZ MARIA REYES</t>
  </si>
  <si>
    <t>38793371F</t>
  </si>
  <si>
    <t>19/16.</t>
  </si>
  <si>
    <t>7NASER</t>
  </si>
  <si>
    <t>2UACLYN00023</t>
  </si>
  <si>
    <r>
      <t xml:space="preserve">registrades en el mes </t>
    </r>
    <r>
      <rPr>
        <b/>
        <sz val="10"/>
        <rFont val="Arial"/>
        <family val="2"/>
      </rPr>
      <t>de novembre de 2016</t>
    </r>
    <r>
      <rPr>
        <sz val="10"/>
        <rFont val="Arial"/>
        <family val="2"/>
      </rPr>
      <t xml:space="preserve"> per un import de</t>
    </r>
  </si>
  <si>
    <t>2595FA02034000</t>
  </si>
  <si>
    <t>606902</t>
  </si>
  <si>
    <t>FARZAM RAD VAHIDEH</t>
  </si>
  <si>
    <t>WIO16-RAD</t>
  </si>
  <si>
    <t>107114</t>
  </si>
  <si>
    <t>BARBERET BLANC S A</t>
  </si>
  <si>
    <t>A30154058</t>
  </si>
  <si>
    <t>2016/2/00153</t>
  </si>
  <si>
    <t>69988</t>
  </si>
  <si>
    <t>69373</t>
  </si>
  <si>
    <t>4200127047</t>
  </si>
  <si>
    <t>38180001403000</t>
  </si>
  <si>
    <t>7702</t>
  </si>
  <si>
    <t>8241171011</t>
  </si>
  <si>
    <t>4200138086</t>
  </si>
  <si>
    <t>8241171010</t>
  </si>
  <si>
    <t>4200136279</t>
  </si>
  <si>
    <t>103800</t>
  </si>
  <si>
    <t>DICOTEI</t>
  </si>
  <si>
    <t>B63631519</t>
  </si>
  <si>
    <t>02000028424</t>
  </si>
  <si>
    <t>0000034979</t>
  </si>
  <si>
    <t>0000034978</t>
  </si>
  <si>
    <t>0000034974</t>
  </si>
  <si>
    <t>0000034970</t>
  </si>
  <si>
    <t>0000034968</t>
  </si>
  <si>
    <t>0000034967</t>
  </si>
  <si>
    <t>FVR201614009590</t>
  </si>
  <si>
    <t>4200132094</t>
  </si>
  <si>
    <t>FVR201614009588</t>
  </si>
  <si>
    <t>4200132091</t>
  </si>
  <si>
    <t>FVR201614009585</t>
  </si>
  <si>
    <t>4200132101</t>
  </si>
  <si>
    <t>4200135671</t>
  </si>
  <si>
    <t>37480000348000</t>
  </si>
  <si>
    <t>P0Z602Y0008303</t>
  </si>
  <si>
    <t>P0Z602Y0008302</t>
  </si>
  <si>
    <t>8</t>
  </si>
  <si>
    <t>101217</t>
  </si>
  <si>
    <t>ANIMA DISEGNO SL ANIMA BCI</t>
  </si>
  <si>
    <t>B63592935</t>
  </si>
  <si>
    <t>4002592</t>
  </si>
  <si>
    <t>4090407450</t>
  </si>
  <si>
    <t>4200138597</t>
  </si>
  <si>
    <t>100521</t>
  </si>
  <si>
    <t>JASCO ANALITICA SPAIN SL JASCO ANAL</t>
  </si>
  <si>
    <t>B82043795</t>
  </si>
  <si>
    <t>4200138891</t>
  </si>
  <si>
    <t>1</t>
  </si>
  <si>
    <t>161104</t>
  </si>
  <si>
    <t>901936</t>
  </si>
  <si>
    <t>BITRIA GRACIA OSCAR NOM COMERCIAL:</t>
  </si>
  <si>
    <t>73198160Q</t>
  </si>
  <si>
    <t>120040</t>
  </si>
  <si>
    <t>4200129135</t>
  </si>
  <si>
    <t>800059</t>
  </si>
  <si>
    <t>AGENCIA CATALANA DE LA JOVENTUT</t>
  </si>
  <si>
    <t>Q0801485D</t>
  </si>
  <si>
    <t>03/34846</t>
  </si>
  <si>
    <t>606761</t>
  </si>
  <si>
    <t>CISSÉ ABDOU LAHATE</t>
  </si>
  <si>
    <t>11-16/UB-01M/LI</t>
  </si>
  <si>
    <t>25130000076000</t>
  </si>
  <si>
    <t>505373</t>
  </si>
  <si>
    <t>LAIETANA DE LLIBRETERIA SL LAIE</t>
  </si>
  <si>
    <t>B08549784</t>
  </si>
  <si>
    <t>CL-0262.16</t>
  </si>
  <si>
    <t>CL-0254.16</t>
  </si>
  <si>
    <t>CL-0250.16</t>
  </si>
  <si>
    <t>501632</t>
  </si>
  <si>
    <t>MUNNE MATAMALA FREDERIC</t>
  </si>
  <si>
    <t>37048703G</t>
  </si>
  <si>
    <t>2016/01</t>
  </si>
  <si>
    <t>202853</t>
  </si>
  <si>
    <t>MOTEL ONE BELGIUM SPRL</t>
  </si>
  <si>
    <t>202530</t>
  </si>
  <si>
    <t>IMPACT INNOVATIONS GMBH</t>
  </si>
  <si>
    <t>VK-RE00Q742</t>
  </si>
  <si>
    <t>200857</t>
  </si>
  <si>
    <t>KLUWER LAW INTERNATIONAL</t>
  </si>
  <si>
    <t>CU-0413176</t>
  </si>
  <si>
    <t>8200023574</t>
  </si>
  <si>
    <t>107705</t>
  </si>
  <si>
    <t>3M ESPAÑA SL</t>
  </si>
  <si>
    <t>B28078020</t>
  </si>
  <si>
    <t>60116534</t>
  </si>
  <si>
    <t>107346</t>
  </si>
  <si>
    <t>FRANGMENTS SA FRANMENTS CAFE</t>
  </si>
  <si>
    <t>A08859944</t>
  </si>
  <si>
    <t>106607</t>
  </si>
  <si>
    <t>ARTPERCENT SL</t>
  </si>
  <si>
    <t>B65226003</t>
  </si>
  <si>
    <t>16.060</t>
  </si>
  <si>
    <t>105869</t>
  </si>
  <si>
    <t>MISCO IBERIA COMPUTER SUPPLIES SLU</t>
  </si>
  <si>
    <t>B78915832</t>
  </si>
  <si>
    <t>116/2016</t>
  </si>
  <si>
    <t>C29416</t>
  </si>
  <si>
    <t>3238100</t>
  </si>
  <si>
    <t>3238077</t>
  </si>
  <si>
    <t>3238076</t>
  </si>
  <si>
    <t>3238075</t>
  </si>
  <si>
    <t>3238074</t>
  </si>
  <si>
    <t>3238073</t>
  </si>
  <si>
    <t>3238072</t>
  </si>
  <si>
    <t>3232327</t>
  </si>
  <si>
    <t>3232326</t>
  </si>
  <si>
    <t>3232325</t>
  </si>
  <si>
    <t>3232324</t>
  </si>
  <si>
    <t>3232323</t>
  </si>
  <si>
    <t>3232322</t>
  </si>
  <si>
    <t>3230773</t>
  </si>
  <si>
    <t>3221469</t>
  </si>
  <si>
    <t>75/03351516</t>
  </si>
  <si>
    <t>FVR201614004166</t>
  </si>
  <si>
    <t>FVR201614004163</t>
  </si>
  <si>
    <t>73327</t>
  </si>
  <si>
    <t>4200139952</t>
  </si>
  <si>
    <t>47345</t>
  </si>
  <si>
    <t>A16038891</t>
  </si>
  <si>
    <t>C4460</t>
  </si>
  <si>
    <t>101001</t>
  </si>
  <si>
    <t>ATTENDBIO RESEARCH SL ATTENDBIO RES</t>
  </si>
  <si>
    <t>B65228629</t>
  </si>
  <si>
    <t>100805</t>
  </si>
  <si>
    <t>TBS-TELEMATIC &amp; BIOMEDICAL SER SL T</t>
  </si>
  <si>
    <t>B63510101</t>
  </si>
  <si>
    <t>FVSTR201661</t>
  </si>
  <si>
    <t>100325</t>
  </si>
  <si>
    <t>SEMINARI CONCILIAR DE BARCELONA</t>
  </si>
  <si>
    <t>R0800217B</t>
  </si>
  <si>
    <t>A16192</t>
  </si>
  <si>
    <t>A16190</t>
  </si>
  <si>
    <t>6448</t>
  </si>
  <si>
    <t>4200135109</t>
  </si>
  <si>
    <t>4200122003</t>
  </si>
  <si>
    <t>FV16_008555</t>
  </si>
  <si>
    <t>FV16_008464</t>
  </si>
  <si>
    <t>FV16_008349</t>
  </si>
  <si>
    <t>4200138116</t>
  </si>
  <si>
    <t>102805</t>
  </si>
  <si>
    <t>FERRETERIA CONDAL</t>
  </si>
  <si>
    <t>A08638090</t>
  </si>
  <si>
    <t>12/2016/001</t>
  </si>
  <si>
    <t>2625PS02086001</t>
  </si>
  <si>
    <r>
      <t xml:space="preserve">registrades en el mes </t>
    </r>
    <r>
      <rPr>
        <b/>
        <sz val="10"/>
        <rFont val="Arial"/>
        <family val="2"/>
      </rPr>
      <t>de desembre de 2016</t>
    </r>
    <r>
      <rPr>
        <sz val="10"/>
        <rFont val="Arial"/>
        <family val="2"/>
      </rPr>
      <t xml:space="preserve"> per un import de</t>
    </r>
  </si>
  <si>
    <t>606817</t>
  </si>
  <si>
    <t>ZEBADUA CARBONELL JUAN PABLO</t>
  </si>
  <si>
    <t>ZEBADUA</t>
  </si>
  <si>
    <t>4200132342</t>
  </si>
  <si>
    <t>26130001781000</t>
  </si>
  <si>
    <t>289606814</t>
  </si>
  <si>
    <t>999Z00UB005000</t>
  </si>
  <si>
    <t>200711</t>
  </si>
  <si>
    <t>ELSEVIER SCIENCE DIRECT</t>
  </si>
  <si>
    <t>MP06441</t>
  </si>
  <si>
    <t>303655</t>
  </si>
  <si>
    <t>INTERIUM SCIENTIFIC INSTRUMENT SYMP</t>
  </si>
  <si>
    <t>201606080314</t>
  </si>
  <si>
    <t>60239041</t>
  </si>
  <si>
    <t>A065041</t>
  </si>
  <si>
    <t>505392</t>
  </si>
  <si>
    <t>AUTOCARES RAVIGO SL AUTOCARES RAVIG</t>
  </si>
  <si>
    <t>B08469660</t>
  </si>
  <si>
    <t>2565BI01973000</t>
  </si>
  <si>
    <t>1500</t>
  </si>
  <si>
    <t>100304</t>
  </si>
  <si>
    <t>FOTOCOPIES 34 SCP</t>
  </si>
  <si>
    <t>J62657572</t>
  </si>
  <si>
    <t>10020000007000</t>
  </si>
  <si>
    <t>800057</t>
  </si>
  <si>
    <t>UNIVERSITAT AUTONOMA DE BARCELONA</t>
  </si>
  <si>
    <t>Q0818002H</t>
  </si>
  <si>
    <t>1997</t>
  </si>
  <si>
    <t>110021</t>
  </si>
  <si>
    <t>SUTEGA</t>
  </si>
  <si>
    <t>B15633241</t>
  </si>
  <si>
    <t>606838</t>
  </si>
  <si>
    <t>APARICIO LOAYZA MAYBER LENIN</t>
  </si>
  <si>
    <t>$APARICI01</t>
  </si>
  <si>
    <t>303460</t>
  </si>
  <si>
    <t>APPLIED VISION ASSOCIATION DR NICK</t>
  </si>
  <si>
    <t>2515GH01968003</t>
  </si>
  <si>
    <t>108444</t>
  </si>
  <si>
    <t>AMAZON.ES</t>
  </si>
  <si>
    <t>W0184081H</t>
  </si>
  <si>
    <t>303710</t>
  </si>
  <si>
    <t>ASPEN MEADOWS RESORT ASPEN MEADOWS</t>
  </si>
  <si>
    <t>26807911</t>
  </si>
  <si>
    <t>APARICI03</t>
  </si>
  <si>
    <t>300079</t>
  </si>
  <si>
    <t>MACROGEN INC. MACROGEN INC.</t>
  </si>
  <si>
    <t>2655EC02012000</t>
  </si>
  <si>
    <t>$_APARICI02</t>
  </si>
  <si>
    <t>E-13-16-0001966</t>
  </si>
  <si>
    <t>4200141802</t>
  </si>
  <si>
    <t>2535DR00126000</t>
  </si>
  <si>
    <t>110020</t>
  </si>
  <si>
    <t>HOTEL PRINCIPE PIO SA</t>
  </si>
  <si>
    <t>A28295525</t>
  </si>
  <si>
    <t>000/191098</t>
  </si>
  <si>
    <t>100763</t>
  </si>
  <si>
    <t>ISOSTANDARS MATERIAL SL</t>
  </si>
  <si>
    <t>B83145342</t>
  </si>
  <si>
    <t>2605CS02082000</t>
  </si>
  <si>
    <t>700/21609790</t>
  </si>
  <si>
    <t>4200140909</t>
  </si>
  <si>
    <t>0000037970</t>
  </si>
  <si>
    <t>0000037971</t>
  </si>
  <si>
    <t>0000037974</t>
  </si>
  <si>
    <t>0000037975</t>
  </si>
  <si>
    <t>0000037976</t>
  </si>
  <si>
    <t>0000037977</t>
  </si>
  <si>
    <t>0000037982</t>
  </si>
  <si>
    <t>0000037983</t>
  </si>
  <si>
    <t>0000037985</t>
  </si>
  <si>
    <t>0000037986</t>
  </si>
  <si>
    <t>0000039657</t>
  </si>
  <si>
    <t>0000039661</t>
  </si>
  <si>
    <t>0000039662</t>
  </si>
  <si>
    <t>0000039670</t>
  </si>
  <si>
    <t>25230000099000</t>
  </si>
  <si>
    <t>38180001502000</t>
  </si>
  <si>
    <t>25930000240001</t>
  </si>
  <si>
    <t>102709</t>
  </si>
  <si>
    <t>BECTON DICKINSON SA BECTON DICKINSO</t>
  </si>
  <si>
    <t>A50140706</t>
  </si>
  <si>
    <t>0093000625</t>
  </si>
  <si>
    <t>106886</t>
  </si>
  <si>
    <t>COMSA INS Y SIS INDUS SLU</t>
  </si>
  <si>
    <t>B64381072</t>
  </si>
  <si>
    <t>100808</t>
  </si>
  <si>
    <t>MEDICAL SIMULATOR SL MEDICAL SIMULA</t>
  </si>
  <si>
    <t>B81477259</t>
  </si>
  <si>
    <t>26530000133000</t>
  </si>
  <si>
    <t>2615CS00885000</t>
  </si>
  <si>
    <t>FVR201614012326</t>
  </si>
  <si>
    <t>4200138880</t>
  </si>
  <si>
    <t>2525FL00107000</t>
  </si>
  <si>
    <t>025136</t>
  </si>
  <si>
    <t>100C0001875000</t>
  </si>
  <si>
    <t>4200142193</t>
  </si>
  <si>
    <t>26530000136000</t>
  </si>
  <si>
    <t>2605CS02080000</t>
  </si>
  <si>
    <t>2575FI02052000</t>
  </si>
  <si>
    <t>025792</t>
  </si>
  <si>
    <t>2605CS02081000</t>
  </si>
  <si>
    <t>4200143156</t>
  </si>
  <si>
    <t>025793</t>
  </si>
  <si>
    <t>4200143147</t>
  </si>
  <si>
    <t>2615CS00279000</t>
  </si>
  <si>
    <t>100B0001765000</t>
  </si>
  <si>
    <t>2605CS02079000</t>
  </si>
  <si>
    <t>025949</t>
  </si>
  <si>
    <t>4200143154</t>
  </si>
  <si>
    <t>026070</t>
  </si>
  <si>
    <t>2635ED00307000</t>
  </si>
  <si>
    <t>4200142155</t>
  </si>
  <si>
    <t>026071</t>
  </si>
  <si>
    <t>4200143454</t>
  </si>
  <si>
    <t>2525FL01944000</t>
  </si>
  <si>
    <t>2516GH01674000</t>
  </si>
  <si>
    <t>2626PS01704000</t>
  </si>
  <si>
    <t>2625PS02086000</t>
  </si>
  <si>
    <t>026776</t>
  </si>
  <si>
    <t>37380001835000</t>
  </si>
  <si>
    <t>4200139015</t>
  </si>
  <si>
    <t>103174</t>
  </si>
  <si>
    <t>GOMENSORO SA GOMENSORO SA</t>
  </si>
  <si>
    <t>A28060283</t>
  </si>
  <si>
    <t>2565BI00165000</t>
  </si>
  <si>
    <t>2605ME00268000</t>
  </si>
  <si>
    <t>101482</t>
  </si>
  <si>
    <t>SUMINISTROS DAMUSA SL SUMINIST DAMU</t>
  </si>
  <si>
    <t>B61943510</t>
  </si>
  <si>
    <t>1.658</t>
  </si>
  <si>
    <t>904540</t>
  </si>
  <si>
    <t>GRESA MARTIN, JAVIER</t>
  </si>
  <si>
    <t>36937213H</t>
  </si>
  <si>
    <t>1/2016</t>
  </si>
  <si>
    <t>102971</t>
  </si>
  <si>
    <t>ATELIER LIBROS SA ATELIER LIBROS</t>
  </si>
  <si>
    <t>A08902173</t>
  </si>
  <si>
    <t>2535DR00124000</t>
  </si>
  <si>
    <t>10075934</t>
  </si>
  <si>
    <t>26330000300000</t>
  </si>
  <si>
    <t>2575FI00215000</t>
  </si>
  <si>
    <t>211216110149</t>
  </si>
  <si>
    <t>505347</t>
  </si>
  <si>
    <t>ITSUGA SL HOTEL ULTONIA</t>
  </si>
  <si>
    <t>B17141870</t>
  </si>
  <si>
    <t>01160016695</t>
  </si>
  <si>
    <t>01160016716</t>
  </si>
  <si>
    <t>2564GE00164000</t>
  </si>
  <si>
    <t>123</t>
  </si>
  <si>
    <t>124</t>
  </si>
  <si>
    <t>125</t>
  </si>
  <si>
    <t>126</t>
  </si>
  <si>
    <t>102874</t>
  </si>
  <si>
    <t>AUTOMATISMOS JORPE S.A. AUTOMATISMO</t>
  </si>
  <si>
    <t>A61777058</t>
  </si>
  <si>
    <t>13-16</t>
  </si>
  <si>
    <t>109965</t>
  </si>
  <si>
    <t>SOS RACISME CATALUNYA SOS RACISME C</t>
  </si>
  <si>
    <t>G58958323</t>
  </si>
  <si>
    <t>133</t>
  </si>
  <si>
    <t>101934</t>
  </si>
  <si>
    <t>MANNERS TRADUCCIONS I CONGRESSOS</t>
  </si>
  <si>
    <t>B60492089</t>
  </si>
  <si>
    <t>504870</t>
  </si>
  <si>
    <t>RACO D'EN CESC</t>
  </si>
  <si>
    <t>B64982598</t>
  </si>
  <si>
    <t>0134</t>
  </si>
  <si>
    <t>2565GE00183000</t>
  </si>
  <si>
    <t>101649</t>
  </si>
  <si>
    <t>SERVICIOS OFIMATICOS BARCELONA SL S</t>
  </si>
  <si>
    <t>B60289584</t>
  </si>
  <si>
    <t>25630000158000</t>
  </si>
  <si>
    <t>15013578</t>
  </si>
  <si>
    <t>2515GH00090000</t>
  </si>
  <si>
    <t>2515GH00083000</t>
  </si>
  <si>
    <t>107997</t>
  </si>
  <si>
    <t>J65611436</t>
  </si>
  <si>
    <t>108555</t>
  </si>
  <si>
    <t>FERRETERIA CARIND SL</t>
  </si>
  <si>
    <t>B66567223</t>
  </si>
  <si>
    <t>103797</t>
  </si>
  <si>
    <t>TRALLOVERA SL</t>
  </si>
  <si>
    <t>B08513756</t>
  </si>
  <si>
    <t>160016689</t>
  </si>
  <si>
    <t>106952</t>
  </si>
  <si>
    <t>PROVITEC INSTALACIONES Y SISTEMAS S</t>
  </si>
  <si>
    <t>B60915667</t>
  </si>
  <si>
    <t>108231</t>
  </si>
  <si>
    <t>PHENOMENEX ESPAÑA SLU</t>
  </si>
  <si>
    <t>B87155065</t>
  </si>
  <si>
    <t>16004731</t>
  </si>
  <si>
    <t>102482</t>
  </si>
  <si>
    <t>CONFECCIONES ANADE SA CONFECC. ANAD</t>
  </si>
  <si>
    <t>A79348009</t>
  </si>
  <si>
    <t>4200140886</t>
  </si>
  <si>
    <t>104547</t>
  </si>
  <si>
    <t>GEDISA S.A.</t>
  </si>
  <si>
    <t>A08418402</t>
  </si>
  <si>
    <t>2515GH00087000</t>
  </si>
  <si>
    <t>160290</t>
  </si>
  <si>
    <t>102731</t>
  </si>
  <si>
    <t>SARSTEDT SA SARSTEDT SA</t>
  </si>
  <si>
    <t>A59046979</t>
  </si>
  <si>
    <t>4200141230</t>
  </si>
  <si>
    <t>1604088</t>
  </si>
  <si>
    <t>1604094</t>
  </si>
  <si>
    <t>1604269</t>
  </si>
  <si>
    <t>2614IN00278000</t>
  </si>
  <si>
    <t>2655EC02011002</t>
  </si>
  <si>
    <t>2565BI01975004</t>
  </si>
  <si>
    <t>1604280</t>
  </si>
  <si>
    <t>2565GE02063002</t>
  </si>
  <si>
    <t>1605723</t>
  </si>
  <si>
    <t>101174</t>
  </si>
  <si>
    <t>CYMIT QUIMICA SL CYMIT QUIMICA S</t>
  </si>
  <si>
    <t>B62744099</t>
  </si>
  <si>
    <t>4200132395</t>
  </si>
  <si>
    <t>102332</t>
  </si>
  <si>
    <t>RENET SL RENET SL</t>
  </si>
  <si>
    <t>B08908097</t>
  </si>
  <si>
    <t>160805</t>
  </si>
  <si>
    <t>161001373</t>
  </si>
  <si>
    <t>4200143749</t>
  </si>
  <si>
    <t>CI16102-15612</t>
  </si>
  <si>
    <t>102530</t>
  </si>
  <si>
    <t>REACTIVA SA REACTIVA SA</t>
  </si>
  <si>
    <t>A58659715</t>
  </si>
  <si>
    <t>16121284</t>
  </si>
  <si>
    <t>26160001783000</t>
  </si>
  <si>
    <t>16197763</t>
  </si>
  <si>
    <t>37080001933001</t>
  </si>
  <si>
    <t>20161R05/1077</t>
  </si>
  <si>
    <t>4200122018</t>
  </si>
  <si>
    <t>20161R05/6075</t>
  </si>
  <si>
    <t>4200142112</t>
  </si>
  <si>
    <t>162</t>
  </si>
  <si>
    <t>16202468</t>
  </si>
  <si>
    <t>4200140732</t>
  </si>
  <si>
    <t>16207946</t>
  </si>
  <si>
    <t>4200142778</t>
  </si>
  <si>
    <t>16208185</t>
  </si>
  <si>
    <t>4200141262</t>
  </si>
  <si>
    <t>16208605</t>
  </si>
  <si>
    <t>4200133506</t>
  </si>
  <si>
    <t>902125</t>
  </si>
  <si>
    <t>SARDÀ VIDAL JOAN</t>
  </si>
  <si>
    <t>46119707S</t>
  </si>
  <si>
    <t>25030000068000</t>
  </si>
  <si>
    <t>2635ED02022000</t>
  </si>
  <si>
    <t>162499</t>
  </si>
  <si>
    <t>504428</t>
  </si>
  <si>
    <t>FUND.ACADEMIA-IV CONGRESO S.C.I. NO</t>
  </si>
  <si>
    <t>G61421418</t>
  </si>
  <si>
    <t>163014</t>
  </si>
  <si>
    <t>163039</t>
  </si>
  <si>
    <t>103144</t>
  </si>
  <si>
    <t>INSTRUMENTACION ANALITICA SA INSTRU</t>
  </si>
  <si>
    <t>A08635500</t>
  </si>
  <si>
    <t>26030000259000</t>
  </si>
  <si>
    <t>2575FI02051000</t>
  </si>
  <si>
    <t>2016LR07/1478</t>
  </si>
  <si>
    <t>10020001845000</t>
  </si>
  <si>
    <t>177/098-</t>
  </si>
  <si>
    <t>103028</t>
  </si>
  <si>
    <t>CARPINTERIA AGUSTIN NAVARRO SA NAVA</t>
  </si>
  <si>
    <t>A08881088</t>
  </si>
  <si>
    <t>195133953</t>
  </si>
  <si>
    <t>4200142348</t>
  </si>
  <si>
    <t>2.155</t>
  </si>
  <si>
    <t>4200142177</t>
  </si>
  <si>
    <t>10020001684000</t>
  </si>
  <si>
    <t>2016048588</t>
  </si>
  <si>
    <t>108833</t>
  </si>
  <si>
    <t>HOSPITAL CLÍNIC DE BARCELONA</t>
  </si>
  <si>
    <t>Q0802070C</t>
  </si>
  <si>
    <t>201604861</t>
  </si>
  <si>
    <t>2016048690</t>
  </si>
  <si>
    <t>2016048696</t>
  </si>
  <si>
    <t>2016048703</t>
  </si>
  <si>
    <t>20162575</t>
  </si>
  <si>
    <t>201695</t>
  </si>
  <si>
    <t>INSTRUCHEMIE</t>
  </si>
  <si>
    <t>4200139650</t>
  </si>
  <si>
    <t>2525FL01946000</t>
  </si>
  <si>
    <t>102985</t>
  </si>
  <si>
    <t>PROCLINIC SA PROCLINIC SA</t>
  </si>
  <si>
    <t>A08820953</t>
  </si>
  <si>
    <t>2615CS00280000</t>
  </si>
  <si>
    <t>107663</t>
  </si>
  <si>
    <t>PORTICO LIBRERIAS SL</t>
  </si>
  <si>
    <t>B50091636</t>
  </si>
  <si>
    <t>102686</t>
  </si>
  <si>
    <t>DIOTRONIC SA DIOTRONIC SA</t>
  </si>
  <si>
    <t>A08338188</t>
  </si>
  <si>
    <t>108086</t>
  </si>
  <si>
    <t>CLINISCIENCES SL</t>
  </si>
  <si>
    <t>B66195090</t>
  </si>
  <si>
    <t>106426</t>
  </si>
  <si>
    <t>ALFAMBRA COPISTERIA</t>
  </si>
  <si>
    <t>B65731424</t>
  </si>
  <si>
    <t>2595FA00251000</t>
  </si>
  <si>
    <t>4200141929</t>
  </si>
  <si>
    <t>2637281</t>
  </si>
  <si>
    <t>4200143195</t>
  </si>
  <si>
    <t>505245</t>
  </si>
  <si>
    <t>ALIBRI LLIBRERIA SL ALIBRI LLIBRERI</t>
  </si>
  <si>
    <t>B61688578</t>
  </si>
  <si>
    <t>3</t>
  </si>
  <si>
    <t>714917</t>
  </si>
  <si>
    <t>GONZALEZ GUARDIOLA JUAN</t>
  </si>
  <si>
    <t>46734161R</t>
  </si>
  <si>
    <t>2514FO00082000</t>
  </si>
  <si>
    <t>902071</t>
  </si>
  <si>
    <t>HERNANDEZ VIÑAS DAVID D H V</t>
  </si>
  <si>
    <t>38448161G</t>
  </si>
  <si>
    <t>102398</t>
  </si>
  <si>
    <t>ALGORISMIA SL ALGORISMIA SL</t>
  </si>
  <si>
    <t>B25397001</t>
  </si>
  <si>
    <t>102619</t>
  </si>
  <si>
    <t>SEMAE ACQUAJET SL</t>
  </si>
  <si>
    <t>B06304984</t>
  </si>
  <si>
    <t>3239423</t>
  </si>
  <si>
    <t>2615CS00877000</t>
  </si>
  <si>
    <t>3245569</t>
  </si>
  <si>
    <t>3250046</t>
  </si>
  <si>
    <t>3250047</t>
  </si>
  <si>
    <t>3250048</t>
  </si>
  <si>
    <t>3250049</t>
  </si>
  <si>
    <t>3250050</t>
  </si>
  <si>
    <t>3250051</t>
  </si>
  <si>
    <t>3250052</t>
  </si>
  <si>
    <t>3250053</t>
  </si>
  <si>
    <t>3255868</t>
  </si>
  <si>
    <t>3255869</t>
  </si>
  <si>
    <t>3255870</t>
  </si>
  <si>
    <t>3255871</t>
  </si>
  <si>
    <t>3255872</t>
  </si>
  <si>
    <t>3255896</t>
  </si>
  <si>
    <t>102997</t>
  </si>
  <si>
    <t>ALGORITMOS PROCESOS Y DISEÑOS SA AP</t>
  </si>
  <si>
    <t>A28634046</t>
  </si>
  <si>
    <t>104104</t>
  </si>
  <si>
    <t>AIR EUROPA LINEAS AEREAS</t>
  </si>
  <si>
    <t>A07129430</t>
  </si>
  <si>
    <t>00349462/12</t>
  </si>
  <si>
    <t>100906</t>
  </si>
  <si>
    <t>BIOGEN CIENTIFICA SL BIOGEN CIENTIF</t>
  </si>
  <si>
    <t>B79539441</t>
  </si>
  <si>
    <t>101516</t>
  </si>
  <si>
    <t>INSTRUMENTOS FISICOS IBERICA SL INS</t>
  </si>
  <si>
    <t>B61665774</t>
  </si>
  <si>
    <t>2615CS00282000</t>
  </si>
  <si>
    <t>3867/1</t>
  </si>
  <si>
    <t>4</t>
  </si>
  <si>
    <t>4002690</t>
  </si>
  <si>
    <t>4002691</t>
  </si>
  <si>
    <t>4002721</t>
  </si>
  <si>
    <t>2625PS00293000</t>
  </si>
  <si>
    <t>2635ED01627000</t>
  </si>
  <si>
    <t>4002726</t>
  </si>
  <si>
    <t>4002729</t>
  </si>
  <si>
    <t>4002746</t>
  </si>
  <si>
    <t>4002749</t>
  </si>
  <si>
    <t>2535DR00123000</t>
  </si>
  <si>
    <t>401050407</t>
  </si>
  <si>
    <t>37480001869000</t>
  </si>
  <si>
    <t>401055098</t>
  </si>
  <si>
    <t>2605ME00265000</t>
  </si>
  <si>
    <t>37880001333000</t>
  </si>
  <si>
    <t>2655EC00142000</t>
  </si>
  <si>
    <t>2655EC02013000</t>
  </si>
  <si>
    <t>101317</t>
  </si>
  <si>
    <t>LOGISTICA I MES SL</t>
  </si>
  <si>
    <t>B63256572</t>
  </si>
  <si>
    <t>2655EC00145000</t>
  </si>
  <si>
    <t>4216</t>
  </si>
  <si>
    <t>4200142002</t>
  </si>
  <si>
    <t>2625PS02084000</t>
  </si>
  <si>
    <t>2655EC02010000</t>
  </si>
  <si>
    <t>45103</t>
  </si>
  <si>
    <t>4586</t>
  </si>
  <si>
    <t>461997696</t>
  </si>
  <si>
    <t>505281</t>
  </si>
  <si>
    <t>JACQUES CATERING SL JACQUES CATERIN</t>
  </si>
  <si>
    <t>B60574787</t>
  </si>
  <si>
    <t>504492</t>
  </si>
  <si>
    <t>109171</t>
  </si>
  <si>
    <t>ONLINE S.COOP.MAD JOAN TOUS</t>
  </si>
  <si>
    <t>F87209938</t>
  </si>
  <si>
    <t>100917</t>
  </si>
  <si>
    <t>ROSEX SL</t>
  </si>
  <si>
    <t>B65244600</t>
  </si>
  <si>
    <t>560</t>
  </si>
  <si>
    <t>5860</t>
  </si>
  <si>
    <t>5861</t>
  </si>
  <si>
    <t>100728</t>
  </si>
  <si>
    <t>ANAME SL ANAME SL</t>
  </si>
  <si>
    <t>B79255659</t>
  </si>
  <si>
    <t>60116859</t>
  </si>
  <si>
    <t>603244</t>
  </si>
  <si>
    <t>4200138548</t>
  </si>
  <si>
    <t>60431137</t>
  </si>
  <si>
    <t>4200139380</t>
  </si>
  <si>
    <t>60431736</t>
  </si>
  <si>
    <t>61000394578</t>
  </si>
  <si>
    <t>4200142563</t>
  </si>
  <si>
    <t>623073 RI</t>
  </si>
  <si>
    <t>4200142954</t>
  </si>
  <si>
    <t>623074 RI</t>
  </si>
  <si>
    <t>4200141441</t>
  </si>
  <si>
    <t>623075 RI</t>
  </si>
  <si>
    <t>4200142951</t>
  </si>
  <si>
    <t>623234RI</t>
  </si>
  <si>
    <t>6461</t>
  </si>
  <si>
    <t>4200135785</t>
  </si>
  <si>
    <t>6464</t>
  </si>
  <si>
    <t>4200132975</t>
  </si>
  <si>
    <t>6465</t>
  </si>
  <si>
    <t>4200141392</t>
  </si>
  <si>
    <t>6468</t>
  </si>
  <si>
    <t>4200141254</t>
  </si>
  <si>
    <t>7</t>
  </si>
  <si>
    <t>700.140.126</t>
  </si>
  <si>
    <t>108335</t>
  </si>
  <si>
    <t>CAXIER EDICIONS SL</t>
  </si>
  <si>
    <t>B66411828</t>
  </si>
  <si>
    <t>7061307486</t>
  </si>
  <si>
    <t>4200143352</t>
  </si>
  <si>
    <t>102660</t>
  </si>
  <si>
    <t>CARLO ERBA REAGENTS SDS SA SDS SA</t>
  </si>
  <si>
    <t>A58309006</t>
  </si>
  <si>
    <t>901932</t>
  </si>
  <si>
    <t>CANO JARABO DANIEL METALISTERIA</t>
  </si>
  <si>
    <t>53074032Z</t>
  </si>
  <si>
    <t>26230000289000</t>
  </si>
  <si>
    <t>723</t>
  </si>
  <si>
    <t>4200139486</t>
  </si>
  <si>
    <t>724</t>
  </si>
  <si>
    <t>4200139491</t>
  </si>
  <si>
    <t>2535DR01991002</t>
  </si>
  <si>
    <t>102665</t>
  </si>
  <si>
    <t>VIDRA FOC SA VIDRA FOC SA</t>
  </si>
  <si>
    <t>A08677841</t>
  </si>
  <si>
    <t>760</t>
  </si>
  <si>
    <t>4200141213</t>
  </si>
  <si>
    <t>102044</t>
  </si>
  <si>
    <t>BERCU INSTRUMENTS SL BERCU</t>
  </si>
  <si>
    <t>B59951699</t>
  </si>
  <si>
    <t>2524FL00103000</t>
  </si>
  <si>
    <t>512233</t>
  </si>
  <si>
    <t>FCC AMBITO, S.A.</t>
  </si>
  <si>
    <t>A28900975</t>
  </si>
  <si>
    <t>16/1C79-01/13500</t>
  </si>
  <si>
    <t>4200142815</t>
  </si>
  <si>
    <t>8241181031</t>
  </si>
  <si>
    <t>4200143541</t>
  </si>
  <si>
    <t>100511</t>
  </si>
  <si>
    <t>RICOH ESPAÑA SLU RICOH ESPAÑA SL</t>
  </si>
  <si>
    <t>B82080177</t>
  </si>
  <si>
    <t>841190001</t>
  </si>
  <si>
    <t>10020000017000</t>
  </si>
  <si>
    <t>4200117161</t>
  </si>
  <si>
    <t>841621147</t>
  </si>
  <si>
    <t>8501042607</t>
  </si>
  <si>
    <t>102209</t>
  </si>
  <si>
    <t>MONOCOMP INSTRUMENTACION SA MONOCOM</t>
  </si>
  <si>
    <t>A81703993</t>
  </si>
  <si>
    <t>108000</t>
  </si>
  <si>
    <t>IZASA SCIENTIFIC, S.L.U.</t>
  </si>
  <si>
    <t>B66350281</t>
  </si>
  <si>
    <t>9140071432</t>
  </si>
  <si>
    <t>4200137365</t>
  </si>
  <si>
    <t>9192/1</t>
  </si>
  <si>
    <t>900132</t>
  </si>
  <si>
    <t>TOMAS PARES CARMEN LIBRERIA ALFAMBR</t>
  </si>
  <si>
    <t>36284739P</t>
  </si>
  <si>
    <t>103204</t>
  </si>
  <si>
    <t>OLYMPUS ESPAÑA SAU OLYMPUS OPTICAL</t>
  </si>
  <si>
    <t>A08214157</t>
  </si>
  <si>
    <t>9500058267</t>
  </si>
  <si>
    <t>4200139953</t>
  </si>
  <si>
    <t>9500059513</t>
  </si>
  <si>
    <t>4200138265</t>
  </si>
  <si>
    <t>9500059650</t>
  </si>
  <si>
    <t>4200142122</t>
  </si>
  <si>
    <t>103004</t>
  </si>
  <si>
    <t>EL CORTE INGLES SA EL CORTE INGLES</t>
  </si>
  <si>
    <t>A28017895</t>
  </si>
  <si>
    <t>25660001680000</t>
  </si>
  <si>
    <t>2625PS00292000</t>
  </si>
  <si>
    <t>98625</t>
  </si>
  <si>
    <t>203023</t>
  </si>
  <si>
    <t>COMFORT HOTEL</t>
  </si>
  <si>
    <t>A-1519</t>
  </si>
  <si>
    <t>101192</t>
  </si>
  <si>
    <t>B.M.D.94 SL B.M.D.94</t>
  </si>
  <si>
    <t>B62293717</t>
  </si>
  <si>
    <t>4200140182</t>
  </si>
  <si>
    <t>105177</t>
  </si>
  <si>
    <t>INTERIO SOLUCIONES INTERIO PARA ESP</t>
  </si>
  <si>
    <t>B65122566</t>
  </si>
  <si>
    <t>505144</t>
  </si>
  <si>
    <t>MRW</t>
  </si>
  <si>
    <t>B61466553</t>
  </si>
  <si>
    <t>101063</t>
  </si>
  <si>
    <t>VALLE SALLES SL VALLE SALLES SL</t>
  </si>
  <si>
    <t>B65173312</t>
  </si>
  <si>
    <t>A075886</t>
  </si>
  <si>
    <t>A16039732</t>
  </si>
  <si>
    <t>4200135831</t>
  </si>
  <si>
    <t>A16042562</t>
  </si>
  <si>
    <t>4200141433</t>
  </si>
  <si>
    <t>AB160565</t>
  </si>
  <si>
    <t>AC74</t>
  </si>
  <si>
    <t>901258</t>
  </si>
  <si>
    <t>GARCIA DEL BUSTO ENGUER CAROLINA</t>
  </si>
  <si>
    <t>20429977C</t>
  </si>
  <si>
    <t>UBAID02611635</t>
  </si>
  <si>
    <t>102564</t>
  </si>
  <si>
    <t>VIVA AQUA SERVICE SPAIN SA</t>
  </si>
  <si>
    <t>A41810920</t>
  </si>
  <si>
    <t>2655EC00143000</t>
  </si>
  <si>
    <t>C4467</t>
  </si>
  <si>
    <t>C4469</t>
  </si>
  <si>
    <t>2635PE00305000</t>
  </si>
  <si>
    <t>C4530</t>
  </si>
  <si>
    <t>D16000087</t>
  </si>
  <si>
    <t>903979</t>
  </si>
  <si>
    <t>ESCUIN MIGUEL SILVIA HOTEL-RESTAURA</t>
  </si>
  <si>
    <t>52199183Q</t>
  </si>
  <si>
    <t>D16000091</t>
  </si>
  <si>
    <t>2504BA00069000</t>
  </si>
  <si>
    <t>504950</t>
  </si>
  <si>
    <t>UNIBAR COLECTIVIDADES 2005 SLU</t>
  </si>
  <si>
    <t>B63952295</t>
  </si>
  <si>
    <t>F2/244</t>
  </si>
  <si>
    <t>4200142995</t>
  </si>
  <si>
    <t>103145</t>
  </si>
  <si>
    <t>FREIXANET-LLIBRES SA FREIXANET</t>
  </si>
  <si>
    <t>A08634230</t>
  </si>
  <si>
    <t>F89310</t>
  </si>
  <si>
    <t>4200143155</t>
  </si>
  <si>
    <t>F89311</t>
  </si>
  <si>
    <t>4200143180</t>
  </si>
  <si>
    <t>101191</t>
  </si>
  <si>
    <t>QUIMICS DALMAU SL QUIMICS DALMAU</t>
  </si>
  <si>
    <t>B62380811</t>
  </si>
  <si>
    <t>102424</t>
  </si>
  <si>
    <t>GRUPO TAPER SA GRUPO TAPER SA</t>
  </si>
  <si>
    <t>A78980273</t>
  </si>
  <si>
    <t>FV16-10529</t>
  </si>
  <si>
    <t>105954</t>
  </si>
  <si>
    <t>TEKNOKROMA ANALITICA, SA</t>
  </si>
  <si>
    <t>A08541468</t>
  </si>
  <si>
    <t>4200142353</t>
  </si>
  <si>
    <t>FV1609915</t>
  </si>
  <si>
    <t>102577</t>
  </si>
  <si>
    <t>MAS QUE VIDEO PROFESIONAL SA MAS QU</t>
  </si>
  <si>
    <t>A60573276</t>
  </si>
  <si>
    <t>2576FI01676000</t>
  </si>
  <si>
    <t>FV16_009329</t>
  </si>
  <si>
    <t>FV16_009332</t>
  </si>
  <si>
    <t>FV16_009333</t>
  </si>
  <si>
    <t>FV16_009335</t>
  </si>
  <si>
    <t>FV16_009337</t>
  </si>
  <si>
    <t>FV16_009338</t>
  </si>
  <si>
    <t>FV16_009341</t>
  </si>
  <si>
    <t>FV16_009353</t>
  </si>
  <si>
    <t>G2/119</t>
  </si>
  <si>
    <t>C</t>
  </si>
  <si>
    <t>G4138</t>
  </si>
  <si>
    <t>38490001722000</t>
  </si>
  <si>
    <t>I16/274</t>
  </si>
  <si>
    <t>I16/276</t>
  </si>
  <si>
    <t>103074</t>
  </si>
  <si>
    <t>SUMINISTROS HOSPITALARIOS S.A. SUMI</t>
  </si>
  <si>
    <t>A08876310</t>
  </si>
  <si>
    <t>R16/0049</t>
  </si>
  <si>
    <t>RFR1601072</t>
  </si>
  <si>
    <t>103281</t>
  </si>
  <si>
    <t>REPSOL</t>
  </si>
  <si>
    <t>A80298839</t>
  </si>
  <si>
    <t>FST16-0110384</t>
  </si>
  <si>
    <t>FST16-0112490</t>
  </si>
  <si>
    <t>FST16-0112506</t>
  </si>
  <si>
    <t>FST16-0112878</t>
  </si>
  <si>
    <t>U60000012</t>
  </si>
  <si>
    <t>107359</t>
  </si>
  <si>
    <t>TEAM PARTNERS SL</t>
  </si>
  <si>
    <t>B62289616</t>
  </si>
  <si>
    <t>100A0000002000</t>
  </si>
  <si>
    <t>VK-GS100035</t>
  </si>
  <si>
    <t>15013316</t>
  </si>
  <si>
    <t>4200139642</t>
  </si>
  <si>
    <t>15013629</t>
  </si>
  <si>
    <t>100877</t>
  </si>
  <si>
    <t>DELTACLON SL DELTACLON SL</t>
  </si>
  <si>
    <t>B81380370</t>
  </si>
  <si>
    <t>16201800</t>
  </si>
  <si>
    <t>2625PS02085002</t>
  </si>
  <si>
    <t>4200138333</t>
  </si>
  <si>
    <t>16IF394719</t>
  </si>
  <si>
    <t>201650326</t>
  </si>
  <si>
    <t>211237</t>
  </si>
  <si>
    <t>108680</t>
  </si>
  <si>
    <t>SALTOKI CORNELLA SA</t>
  </si>
  <si>
    <t>A64207400</t>
  </si>
  <si>
    <t>2575QU02071222</t>
  </si>
  <si>
    <t>4614268</t>
  </si>
  <si>
    <t>4200141973</t>
  </si>
  <si>
    <t>903673</t>
  </si>
  <si>
    <t>RODES ROSES RAFAEL GRABADOR INGLES</t>
  </si>
  <si>
    <t>37217002N</t>
  </si>
  <si>
    <t>049352</t>
  </si>
  <si>
    <t>4200138558</t>
  </si>
  <si>
    <t>2575FI02053000</t>
  </si>
  <si>
    <t>2605ME02081000</t>
  </si>
  <si>
    <t>6300083615</t>
  </si>
  <si>
    <t>505278</t>
  </si>
  <si>
    <t>SABEL DE SERVICIOS SL CATALONIA PLA</t>
  </si>
  <si>
    <t>B58875048</t>
  </si>
  <si>
    <t>75/03368141</t>
  </si>
  <si>
    <t>102845</t>
  </si>
  <si>
    <t>WERFEN ESPAÑA SAU</t>
  </si>
  <si>
    <t>A28114742</t>
  </si>
  <si>
    <t>9500060926</t>
  </si>
  <si>
    <t>9I/00036447</t>
  </si>
  <si>
    <t>A058/0215</t>
  </si>
  <si>
    <t>904547</t>
  </si>
  <si>
    <t>ECODRONE WORKS DAVID FUENTES DELGAD</t>
  </si>
  <si>
    <t>20159669P</t>
  </si>
  <si>
    <t>A077098</t>
  </si>
  <si>
    <t>4200139992</t>
  </si>
  <si>
    <t>C4468</t>
  </si>
  <si>
    <t>FV-3461</t>
  </si>
  <si>
    <t>505301</t>
  </si>
  <si>
    <t>CENTRE DE RECERCA MATEMATICA</t>
  </si>
  <si>
    <t>V63009138</t>
  </si>
  <si>
    <r>
      <t xml:space="preserve">registrades en el mes </t>
    </r>
    <r>
      <rPr>
        <b/>
        <sz val="10"/>
        <rFont val="Arial"/>
        <family val="2"/>
      </rPr>
      <t>de gener de 2017</t>
    </r>
    <r>
      <rPr>
        <sz val="10"/>
        <rFont val="Arial"/>
        <family val="2"/>
      </rPr>
      <t xml:space="preserve"> per un import de</t>
    </r>
  </si>
  <si>
    <t>Facultat de Dret</t>
  </si>
  <si>
    <t>Facultat d'Educació</t>
  </si>
  <si>
    <t>Facultat de Farmàcia i Ciències de l'Alimentació</t>
  </si>
  <si>
    <t>Facultat de Filologia</t>
  </si>
  <si>
    <t>Facultat de Geografia i Història i Facultat de Filosofia</t>
  </si>
  <si>
    <t>Facultat de Física i Facultat de Química</t>
  </si>
  <si>
    <t>Facultat de Matemàtiques i Informàtica</t>
  </si>
  <si>
    <t>Facultat de Medicina i Ciències de la Salut</t>
  </si>
  <si>
    <t>Facultat de Psicologia i de Campus de Mundet</t>
  </si>
  <si>
    <t>38380001438001</t>
  </si>
  <si>
    <t>902956</t>
  </si>
  <si>
    <t>FERNANDEZ BLANCO ABEL</t>
  </si>
  <si>
    <t>52622162W</t>
  </si>
  <si>
    <t>08035</t>
  </si>
  <si>
    <t>08034</t>
  </si>
  <si>
    <t>504672</t>
  </si>
  <si>
    <t>ACUP -ASOC.CAT.UNIV.PUBLIQUES</t>
  </si>
  <si>
    <t>G64138910</t>
  </si>
  <si>
    <t>CIDUI16-0064</t>
  </si>
  <si>
    <t>26030000258000</t>
  </si>
  <si>
    <t>ANTON PANCHON AGNES</t>
  </si>
  <si>
    <t>800301</t>
  </si>
  <si>
    <t>INSTITUT NACIONAL EDUCACIO FISICA</t>
  </si>
  <si>
    <t>Q0840010C</t>
  </si>
  <si>
    <t>2595FA00247003</t>
  </si>
  <si>
    <t>2584MA00235000</t>
  </si>
  <si>
    <t>2514GH00081001</t>
  </si>
  <si>
    <t>100074</t>
  </si>
  <si>
    <t>LLIBRERIA L'ECONOMISTA SCCL L'ECONO</t>
  </si>
  <si>
    <t>F08827222</t>
  </si>
  <si>
    <t>151668</t>
  </si>
  <si>
    <t>25630000158001</t>
  </si>
  <si>
    <t>2535DR01990001</t>
  </si>
  <si>
    <t>4200143702</t>
  </si>
  <si>
    <t>2614CS02096000</t>
  </si>
  <si>
    <t>2614CS02095000</t>
  </si>
  <si>
    <t>2655EC02011000</t>
  </si>
  <si>
    <t>Facultat de Biologia i Facultat de Ciències de la Terra</t>
  </si>
  <si>
    <t>2017</t>
  </si>
  <si>
    <t>109922</t>
  </si>
  <si>
    <t>SUMINISTROS NESSLAB, S.L.</t>
  </si>
  <si>
    <t>B66567215</t>
  </si>
  <si>
    <t>170111</t>
  </si>
  <si>
    <t>8241191123</t>
  </si>
  <si>
    <t>4200145057</t>
  </si>
  <si>
    <t>8241190866</t>
  </si>
  <si>
    <t>4100008272</t>
  </si>
  <si>
    <t>8241190865</t>
  </si>
  <si>
    <t>4100008283</t>
  </si>
  <si>
    <t>8241189505</t>
  </si>
  <si>
    <t>4100007716</t>
  </si>
  <si>
    <t>8241188356</t>
  </si>
  <si>
    <t>4200144725</t>
  </si>
  <si>
    <t>8241187590</t>
  </si>
  <si>
    <t>4200144052</t>
  </si>
  <si>
    <t>8241187589</t>
  </si>
  <si>
    <t>4200144368</t>
  </si>
  <si>
    <t>4200144243</t>
  </si>
  <si>
    <t>4200144040</t>
  </si>
  <si>
    <t>8241183622</t>
  </si>
  <si>
    <t>8241182078</t>
  </si>
  <si>
    <t>0917001073</t>
  </si>
  <si>
    <t>0917001072</t>
  </si>
  <si>
    <t>4200144942</t>
  </si>
  <si>
    <t>0917001025</t>
  </si>
  <si>
    <t>0917000907</t>
  </si>
  <si>
    <t>4200144397</t>
  </si>
  <si>
    <t>0917000906</t>
  </si>
  <si>
    <t>001480</t>
  </si>
  <si>
    <t>4200144197</t>
  </si>
  <si>
    <t>25730000201000</t>
  </si>
  <si>
    <t>000396</t>
  </si>
  <si>
    <t>2525FL01947000</t>
  </si>
  <si>
    <t>103066</t>
  </si>
  <si>
    <t>ALCOHOLES MONTPLET SA ALCOHOLES MON</t>
  </si>
  <si>
    <t>A08093171</t>
  </si>
  <si>
    <t>0995049462</t>
  </si>
  <si>
    <t>4200137726</t>
  </si>
  <si>
    <t>2516GH00097000</t>
  </si>
  <si>
    <t>0095437206</t>
  </si>
  <si>
    <t>4200140900</t>
  </si>
  <si>
    <t>0095437131</t>
  </si>
  <si>
    <t>4200136829</t>
  </si>
  <si>
    <t>0095436558</t>
  </si>
  <si>
    <t>4200142614</t>
  </si>
  <si>
    <t>34470027</t>
  </si>
  <si>
    <t>4200140862</t>
  </si>
  <si>
    <t>102994</t>
  </si>
  <si>
    <t>A28816379</t>
  </si>
  <si>
    <t>2017/17/150</t>
  </si>
  <si>
    <t>4100008095</t>
  </si>
  <si>
    <t>2614ME01790000</t>
  </si>
  <si>
    <t>2585MA00236000</t>
  </si>
  <si>
    <t>102780</t>
  </si>
  <si>
    <t>BRUKER ESPAÑOLA, SA BRUKER ESPAÑOLA</t>
  </si>
  <si>
    <t>A28315539</t>
  </si>
  <si>
    <t>235</t>
  </si>
  <si>
    <t>001907266</t>
  </si>
  <si>
    <t>4100008275</t>
  </si>
  <si>
    <t>4200145372</t>
  </si>
  <si>
    <t>627113 RI</t>
  </si>
  <si>
    <t>4100008145</t>
  </si>
  <si>
    <t>627086 RI</t>
  </si>
  <si>
    <t>4200144858</t>
  </si>
  <si>
    <t>626560 RI</t>
  </si>
  <si>
    <t>4100007885</t>
  </si>
  <si>
    <t>626515 RI</t>
  </si>
  <si>
    <t>626257 RI</t>
  </si>
  <si>
    <t>4200144463</t>
  </si>
  <si>
    <t>625469 RI</t>
  </si>
  <si>
    <t>4100007782</t>
  </si>
  <si>
    <t>625147 RI</t>
  </si>
  <si>
    <t>624943 RI</t>
  </si>
  <si>
    <t>624844 RI</t>
  </si>
  <si>
    <t>4100007588</t>
  </si>
  <si>
    <t>624557 RI</t>
  </si>
  <si>
    <t>37080001485000</t>
  </si>
  <si>
    <t>FVR201714000049</t>
  </si>
  <si>
    <t>4200115701</t>
  </si>
  <si>
    <t>FVR201714000048</t>
  </si>
  <si>
    <t>4200137815</t>
  </si>
  <si>
    <t>37080001825000</t>
  </si>
  <si>
    <t>235654</t>
  </si>
  <si>
    <t>235653</t>
  </si>
  <si>
    <t>4200141224</t>
  </si>
  <si>
    <t>4200142217</t>
  </si>
  <si>
    <t>FV1700670</t>
  </si>
  <si>
    <t>FV1700124</t>
  </si>
  <si>
    <t>4200142027</t>
  </si>
  <si>
    <t>101781</t>
  </si>
  <si>
    <t>TECHNO TRENDS SL</t>
  </si>
  <si>
    <t>B60623170</t>
  </si>
  <si>
    <t>101763</t>
  </si>
  <si>
    <t>OMEGA PERIPHERALS SL OMEGA PERIPHER</t>
  </si>
  <si>
    <t>B60343076</t>
  </si>
  <si>
    <t>7071308771</t>
  </si>
  <si>
    <t>26030000256000</t>
  </si>
  <si>
    <t>21700127</t>
  </si>
  <si>
    <t>4200143716</t>
  </si>
  <si>
    <t>101487</t>
  </si>
  <si>
    <t>BIOSIS BIOLOGIC SYSTEMS SL BIOSIS S</t>
  </si>
  <si>
    <t>B61122909</t>
  </si>
  <si>
    <t>4002789</t>
  </si>
  <si>
    <t>100909</t>
  </si>
  <si>
    <t>B79409082</t>
  </si>
  <si>
    <t>2017/A/27356</t>
  </si>
  <si>
    <t>4200144601</t>
  </si>
  <si>
    <t>4090418644</t>
  </si>
  <si>
    <t>4200142095</t>
  </si>
  <si>
    <t>4090418643</t>
  </si>
  <si>
    <t>4200143669</t>
  </si>
  <si>
    <t>4090417879</t>
  </si>
  <si>
    <t>4200143668</t>
  </si>
  <si>
    <t>4090417877</t>
  </si>
  <si>
    <t>2017/A/2170009</t>
  </si>
  <si>
    <t>4200142533</t>
  </si>
  <si>
    <t>264</t>
  </si>
  <si>
    <t>19</t>
  </si>
  <si>
    <t>2575QU00217000</t>
  </si>
  <si>
    <t>106215</t>
  </si>
  <si>
    <t>COMERCIAL GRUPO ANAYA,S.A.</t>
  </si>
  <si>
    <t>A79408720</t>
  </si>
  <si>
    <t>2565BI01974000</t>
  </si>
  <si>
    <t>0003258023</t>
  </si>
  <si>
    <t>007904</t>
  </si>
  <si>
    <t>4200120432</t>
  </si>
  <si>
    <t>007887</t>
  </si>
  <si>
    <t>FV1610655</t>
  </si>
  <si>
    <t>102137</t>
  </si>
  <si>
    <t>MICROGESTIO SL MICROGESTIO SL</t>
  </si>
  <si>
    <t>B58376690</t>
  </si>
  <si>
    <t>4488</t>
  </si>
  <si>
    <t>4200140254</t>
  </si>
  <si>
    <t>3602048</t>
  </si>
  <si>
    <t>4200142579</t>
  </si>
  <si>
    <t>4002715</t>
  </si>
  <si>
    <t>2635ED02023001</t>
  </si>
  <si>
    <t>4002714</t>
  </si>
  <si>
    <t>4200142616</t>
  </si>
  <si>
    <t>4090415720</t>
  </si>
  <si>
    <t>4200067639</t>
  </si>
  <si>
    <t>4090415714</t>
  </si>
  <si>
    <t>4200072350</t>
  </si>
  <si>
    <t>4090415713</t>
  </si>
  <si>
    <t>4090415712</t>
  </si>
  <si>
    <t>4090412820</t>
  </si>
  <si>
    <t>2575QU02071000</t>
  </si>
  <si>
    <t>904481</t>
  </si>
  <si>
    <t>SIMON PIÑERO, MARÍA DEL CARMEN</t>
  </si>
  <si>
    <t>23817880T</t>
  </si>
  <si>
    <t>002/2017</t>
  </si>
  <si>
    <t>01/2017</t>
  </si>
  <si>
    <t>904301</t>
  </si>
  <si>
    <t>RAFAEL BEA ESPINAR RAFAEL BEA ESPIN</t>
  </si>
  <si>
    <t>38078276M</t>
  </si>
  <si>
    <t>2596FA01675000</t>
  </si>
  <si>
    <t>2</t>
  </si>
  <si>
    <t>120045</t>
  </si>
  <si>
    <t>4200142026</t>
  </si>
  <si>
    <t>900876</t>
  </si>
  <si>
    <t>BORREGUERO FIGOLS MARIA JOSE</t>
  </si>
  <si>
    <t>46117839X</t>
  </si>
  <si>
    <t>0770</t>
  </si>
  <si>
    <t>900662</t>
  </si>
  <si>
    <t>MOMBLAN VILLALBA DAVID</t>
  </si>
  <si>
    <t>47649288G</t>
  </si>
  <si>
    <t>2655EC02009000</t>
  </si>
  <si>
    <t>800084</t>
  </si>
  <si>
    <t>INST.INVEST.BIOMEDIQUES A.PI SUNYER</t>
  </si>
  <si>
    <t>Q5856414G</t>
  </si>
  <si>
    <t>800056</t>
  </si>
  <si>
    <t>FIRA DE BARCELONA</t>
  </si>
  <si>
    <t>Q0873006A</t>
  </si>
  <si>
    <t>600740</t>
  </si>
  <si>
    <t>SLOEP PETRUS BARTHOLOMEUS</t>
  </si>
  <si>
    <t>17830182</t>
  </si>
  <si>
    <t>4200144060</t>
  </si>
  <si>
    <t>60433609</t>
  </si>
  <si>
    <t>4200142418</t>
  </si>
  <si>
    <t>505549</t>
  </si>
  <si>
    <t>LAB CIRCUITS SA</t>
  </si>
  <si>
    <t>A08955106</t>
  </si>
  <si>
    <t>170185</t>
  </si>
  <si>
    <t>505482</t>
  </si>
  <si>
    <t>AUBERT SA AUBERT SA</t>
  </si>
  <si>
    <t>A58785593</t>
  </si>
  <si>
    <t>2017IR05/97</t>
  </si>
  <si>
    <t>4200141996</t>
  </si>
  <si>
    <t>2017IR05/209</t>
  </si>
  <si>
    <t>4200145238</t>
  </si>
  <si>
    <t>A077327</t>
  </si>
  <si>
    <t>T-02-17-0002103</t>
  </si>
  <si>
    <t>T-02-17-0002102</t>
  </si>
  <si>
    <t>E-13-17-0000032</t>
  </si>
  <si>
    <t>4200143603</t>
  </si>
  <si>
    <t>505341</t>
  </si>
  <si>
    <t>DHL EXPRESS SERVICIOS SL</t>
  </si>
  <si>
    <t>B20861282</t>
  </si>
  <si>
    <t>BCN0897233</t>
  </si>
  <si>
    <t>BCN0897229</t>
  </si>
  <si>
    <t>BCN0896073</t>
  </si>
  <si>
    <t>BCN0894850</t>
  </si>
  <si>
    <t>505326</t>
  </si>
  <si>
    <t>GATTRAVEL  SL</t>
  </si>
  <si>
    <t>B60545795</t>
  </si>
  <si>
    <t>MOY2017A01-0015</t>
  </si>
  <si>
    <t>MOY2017A01-0009</t>
  </si>
  <si>
    <t>505317</t>
  </si>
  <si>
    <t>DUQUES DE BERGARA SL</t>
  </si>
  <si>
    <t>B58227877</t>
  </si>
  <si>
    <t>1600163918</t>
  </si>
  <si>
    <t>25830000230000</t>
  </si>
  <si>
    <t>769770-98</t>
  </si>
  <si>
    <t>4200143040</t>
  </si>
  <si>
    <t>768448-98</t>
  </si>
  <si>
    <t>767387-98</t>
  </si>
  <si>
    <t>505165</t>
  </si>
  <si>
    <t>BCN ROSSELLO SL SEMPRONIANA</t>
  </si>
  <si>
    <t>B60332673</t>
  </si>
  <si>
    <t>F/35</t>
  </si>
  <si>
    <t>117036</t>
  </si>
  <si>
    <t>117026</t>
  </si>
  <si>
    <t>25830000231000</t>
  </si>
  <si>
    <t>117004</t>
  </si>
  <si>
    <t>10020000009000</t>
  </si>
  <si>
    <t>504400</t>
  </si>
  <si>
    <t>FEDERAL EXPRESS CORPORATION FEDEX E</t>
  </si>
  <si>
    <t>W4002998E</t>
  </si>
  <si>
    <t>212232164</t>
  </si>
  <si>
    <t>100B0001584000</t>
  </si>
  <si>
    <t>ASSOCIATION PSYCHOLOGICAL SCIENCE</t>
  </si>
  <si>
    <t>202424</t>
  </si>
  <si>
    <t>DROPBOX IRELAND</t>
  </si>
  <si>
    <t>1771634</t>
  </si>
  <si>
    <t>202336</t>
  </si>
  <si>
    <t>NETZSCH GERATEBAU GMBH</t>
  </si>
  <si>
    <t>4200140884</t>
  </si>
  <si>
    <t>14123431</t>
  </si>
  <si>
    <t>14123429</t>
  </si>
  <si>
    <t>4200140963</t>
  </si>
  <si>
    <t>14123372</t>
  </si>
  <si>
    <t>201525</t>
  </si>
  <si>
    <t>COPERNICUS.ORG MEETINGS &amp; OPEN ACCE</t>
  </si>
  <si>
    <t>201464</t>
  </si>
  <si>
    <t>UNIMED</t>
  </si>
  <si>
    <t>29/2017</t>
  </si>
  <si>
    <t>2565GE02063000</t>
  </si>
  <si>
    <t>JLFC170101833</t>
  </si>
  <si>
    <t>200619</t>
  </si>
  <si>
    <t>AMAZON.CO.UK</t>
  </si>
  <si>
    <t>102-3413857-36</t>
  </si>
  <si>
    <t>200593</t>
  </si>
  <si>
    <t>COIMBRA GROUP ASBL</t>
  </si>
  <si>
    <t>BA-03/2017</t>
  </si>
  <si>
    <t>200094</t>
  </si>
  <si>
    <t>DVS MEDIA GMBH</t>
  </si>
  <si>
    <t>96H0003593</t>
  </si>
  <si>
    <t>2505BA01935000</t>
  </si>
  <si>
    <t>109990</t>
  </si>
  <si>
    <t>COM 2002 SLU</t>
  </si>
  <si>
    <t>B61125712</t>
  </si>
  <si>
    <t>2017-1700041</t>
  </si>
  <si>
    <t>8200032422</t>
  </si>
  <si>
    <t>4200144036</t>
  </si>
  <si>
    <t>170025</t>
  </si>
  <si>
    <t>2586MA01128000</t>
  </si>
  <si>
    <t>107452</t>
  </si>
  <si>
    <t>SOCOLO TRUCKS, SL</t>
  </si>
  <si>
    <t>B64356579</t>
  </si>
  <si>
    <t>BO17/002</t>
  </si>
  <si>
    <t>15014478</t>
  </si>
  <si>
    <t>4200142877</t>
  </si>
  <si>
    <t>15014366</t>
  </si>
  <si>
    <t>4200141834</t>
  </si>
  <si>
    <t>15014360</t>
  </si>
  <si>
    <t>107151</t>
  </si>
  <si>
    <t>CONCILE DIAGNOSTICS S L</t>
  </si>
  <si>
    <t>B66099029</t>
  </si>
  <si>
    <t>A/000011</t>
  </si>
  <si>
    <t>4200140525</t>
  </si>
  <si>
    <t>2017/1/00049</t>
  </si>
  <si>
    <t>206</t>
  </si>
  <si>
    <t>53200000019000</t>
  </si>
  <si>
    <t>106055</t>
  </si>
  <si>
    <t>KANTAR MEDIA S.A.</t>
  </si>
  <si>
    <t>A78040235</t>
  </si>
  <si>
    <t>2017LR07/28</t>
  </si>
  <si>
    <t>2017ER15/70</t>
  </si>
  <si>
    <t>BCN0896069</t>
  </si>
  <si>
    <t>105220</t>
  </si>
  <si>
    <t>NOCION GRAFICA, SL</t>
  </si>
  <si>
    <t>B61287553</t>
  </si>
  <si>
    <t>104929</t>
  </si>
  <si>
    <t>MEDIAACTIVE SERVICIOS INFORMATICOS</t>
  </si>
  <si>
    <t>B61995270</t>
  </si>
  <si>
    <t>104740</t>
  </si>
  <si>
    <t>LINEXIA 2.0</t>
  </si>
  <si>
    <t>B65714446</t>
  </si>
  <si>
    <t>7255</t>
  </si>
  <si>
    <t>7/2017</t>
  </si>
  <si>
    <t>3/2017</t>
  </si>
  <si>
    <t>104085</t>
  </si>
  <si>
    <t>ORONA, S.COOP.</t>
  </si>
  <si>
    <t>F20025318</t>
  </si>
  <si>
    <t>1704054567</t>
  </si>
  <si>
    <t>1704054562</t>
  </si>
  <si>
    <t>C00517</t>
  </si>
  <si>
    <t>103547</t>
  </si>
  <si>
    <t>ELSEVIER LTD TWELFTH TETRAHEDRON SY</t>
  </si>
  <si>
    <t>N0063646D</t>
  </si>
  <si>
    <t>CONF116479</t>
  </si>
  <si>
    <t>CONF116442</t>
  </si>
  <si>
    <t>103421</t>
  </si>
  <si>
    <t>RESTAURANT CENT FOCS</t>
  </si>
  <si>
    <t>B62962444</t>
  </si>
  <si>
    <t>T001/133063</t>
  </si>
  <si>
    <t>103289</t>
  </si>
  <si>
    <t>VUELING AIRLINES SA</t>
  </si>
  <si>
    <t>A63422141</t>
  </si>
  <si>
    <t>C201700000015024</t>
  </si>
  <si>
    <t>103223</t>
  </si>
  <si>
    <t>MESSER IBERICA DE GASES SA</t>
  </si>
  <si>
    <t>A08255317</t>
  </si>
  <si>
    <t>103219</t>
  </si>
  <si>
    <t>PONT REYES SA PONT REYES ELEC</t>
  </si>
  <si>
    <t>A08258527</t>
  </si>
  <si>
    <t>5843191</t>
  </si>
  <si>
    <t>4200126217</t>
  </si>
  <si>
    <t>3271076</t>
  </si>
  <si>
    <t>3271075</t>
  </si>
  <si>
    <t>3271074</t>
  </si>
  <si>
    <t>3271073</t>
  </si>
  <si>
    <t>3271072</t>
  </si>
  <si>
    <t>3271071</t>
  </si>
  <si>
    <t>2.017/F/7</t>
  </si>
  <si>
    <t>2.017/F/18</t>
  </si>
  <si>
    <t>4200138789</t>
  </si>
  <si>
    <t>2.017/F/17</t>
  </si>
  <si>
    <t>1040199965</t>
  </si>
  <si>
    <t>4200144053</t>
  </si>
  <si>
    <t>1040199539</t>
  </si>
  <si>
    <t>F89434</t>
  </si>
  <si>
    <t>4200141455</t>
  </si>
  <si>
    <t>103093</t>
  </si>
  <si>
    <t>SUBMINISTRES PER A LABORATORI SA AL</t>
  </si>
  <si>
    <t>A08799090</t>
  </si>
  <si>
    <t>ES/20</t>
  </si>
  <si>
    <t>4200142513</t>
  </si>
  <si>
    <t>103068</t>
  </si>
  <si>
    <t>ADESCO SA ADESCO SA</t>
  </si>
  <si>
    <t>A08279689</t>
  </si>
  <si>
    <t>0000004620</t>
  </si>
  <si>
    <t>4200143099</t>
  </si>
  <si>
    <t>0000002195</t>
  </si>
  <si>
    <t>4200142959</t>
  </si>
  <si>
    <t>0000000346</t>
  </si>
  <si>
    <t>102898</t>
  </si>
  <si>
    <t>COMERCIAL CONTEL SA COMERCIAL CONTE</t>
  </si>
  <si>
    <t>A58026634</t>
  </si>
  <si>
    <t>LC/FR17000342</t>
  </si>
  <si>
    <t>0001700189</t>
  </si>
  <si>
    <t>0001700119</t>
  </si>
  <si>
    <t>4200142445</t>
  </si>
  <si>
    <t>0001608366</t>
  </si>
  <si>
    <t>4200142557</t>
  </si>
  <si>
    <t>9500004269</t>
  </si>
  <si>
    <t>9500003234</t>
  </si>
  <si>
    <t>4200143721</t>
  </si>
  <si>
    <t>9500002766</t>
  </si>
  <si>
    <t>9500002598</t>
  </si>
  <si>
    <t>9500002390</t>
  </si>
  <si>
    <t>9500002389</t>
  </si>
  <si>
    <t>9500001265</t>
  </si>
  <si>
    <t>4200143173</t>
  </si>
  <si>
    <t>627432RI</t>
  </si>
  <si>
    <t>FA1700042</t>
  </si>
  <si>
    <t>4200143044</t>
  </si>
  <si>
    <t>170043</t>
  </si>
  <si>
    <t>170026</t>
  </si>
  <si>
    <t>4200139640</t>
  </si>
  <si>
    <t>60973737</t>
  </si>
  <si>
    <t>60966115</t>
  </si>
  <si>
    <t>17000197</t>
  </si>
  <si>
    <t>4200141826</t>
  </si>
  <si>
    <t>FV+310740</t>
  </si>
  <si>
    <t>FV+310739</t>
  </si>
  <si>
    <t>FV+310575</t>
  </si>
  <si>
    <t>FV+310574</t>
  </si>
  <si>
    <t>4200141915</t>
  </si>
  <si>
    <t>9140072058</t>
  </si>
  <si>
    <t>4200141450</t>
  </si>
  <si>
    <t>2017/53</t>
  </si>
  <si>
    <t>2017/50</t>
  </si>
  <si>
    <t>4200145064</t>
  </si>
  <si>
    <t>024/17</t>
  </si>
  <si>
    <t>4200137667</t>
  </si>
  <si>
    <t>FVB17/000772</t>
  </si>
  <si>
    <t>4200144856</t>
  </si>
  <si>
    <t>7684</t>
  </si>
  <si>
    <t>4200140265</t>
  </si>
  <si>
    <t>7061319475</t>
  </si>
  <si>
    <t>7061315352</t>
  </si>
  <si>
    <t>4200144146</t>
  </si>
  <si>
    <t>7061312047</t>
  </si>
  <si>
    <t>4200143917</t>
  </si>
  <si>
    <t>7061310590</t>
  </si>
  <si>
    <t>44</t>
  </si>
  <si>
    <t>4200143528</t>
  </si>
  <si>
    <t>31</t>
  </si>
  <si>
    <t>30</t>
  </si>
  <si>
    <t>25</t>
  </si>
  <si>
    <t>4200143985</t>
  </si>
  <si>
    <t>4200143206</t>
  </si>
  <si>
    <t>17000269RL</t>
  </si>
  <si>
    <t>4200144484</t>
  </si>
  <si>
    <t>17000247RL</t>
  </si>
  <si>
    <t>17000017RI</t>
  </si>
  <si>
    <t>4200143161</t>
  </si>
  <si>
    <t>18</t>
  </si>
  <si>
    <t>4200141201</t>
  </si>
  <si>
    <t>FV17-0096</t>
  </si>
  <si>
    <t>4200144302</t>
  </si>
  <si>
    <t>101910</t>
  </si>
  <si>
    <t>CROMLAB SL CROMLAB SL</t>
  </si>
  <si>
    <t>B58019050</t>
  </si>
  <si>
    <t>FACTURA:30/1</t>
  </si>
  <si>
    <t>101742</t>
  </si>
  <si>
    <t>COMERCIAL RAFER SL</t>
  </si>
  <si>
    <t>B50045988</t>
  </si>
  <si>
    <t>1700041</t>
  </si>
  <si>
    <t>101460</t>
  </si>
  <si>
    <t>VICENÇ PIERA SL VICENÇ PIERA SL</t>
  </si>
  <si>
    <t>B61367306</t>
  </si>
  <si>
    <t>2017/1220</t>
  </si>
  <si>
    <t>4200143952</t>
  </si>
  <si>
    <t>2017/1219</t>
  </si>
  <si>
    <t>4200141259</t>
  </si>
  <si>
    <t>2017/1218</t>
  </si>
  <si>
    <t>4200142051</t>
  </si>
  <si>
    <t>A17001835</t>
  </si>
  <si>
    <t>4200143955</t>
  </si>
  <si>
    <t>A17001834</t>
  </si>
  <si>
    <t>4200143946</t>
  </si>
  <si>
    <t>4200141113</t>
  </si>
  <si>
    <t>17000824RI</t>
  </si>
  <si>
    <t>101180</t>
  </si>
  <si>
    <t>ADUATOP TRANSPORTES Y ADUANAS SL AD</t>
  </si>
  <si>
    <t>B61040440</t>
  </si>
  <si>
    <t>17/54197</t>
  </si>
  <si>
    <t>1700491</t>
  </si>
  <si>
    <t>4200141138</t>
  </si>
  <si>
    <t>H4200</t>
  </si>
  <si>
    <t>C4575</t>
  </si>
  <si>
    <t>C4574</t>
  </si>
  <si>
    <t>C4573</t>
  </si>
  <si>
    <t>C4571</t>
  </si>
  <si>
    <t>C4563</t>
  </si>
  <si>
    <t>2625PS02085001</t>
  </si>
  <si>
    <t>C4551</t>
  </si>
  <si>
    <t>C4547</t>
  </si>
  <si>
    <t>A0170001</t>
  </si>
  <si>
    <t>4200138134</t>
  </si>
  <si>
    <t>100898</t>
  </si>
  <si>
    <t>TECNASA SL TECNASA SL</t>
  </si>
  <si>
    <t>B81256786</t>
  </si>
  <si>
    <t>170015</t>
  </si>
  <si>
    <t>4200142078</t>
  </si>
  <si>
    <t>CI17102-1105</t>
  </si>
  <si>
    <t>17006663</t>
  </si>
  <si>
    <t>4200144002</t>
  </si>
  <si>
    <t>17006654</t>
  </si>
  <si>
    <t>4200144212</t>
  </si>
  <si>
    <t>17006172</t>
  </si>
  <si>
    <t>4200143268</t>
  </si>
  <si>
    <t>4200143339</t>
  </si>
  <si>
    <t>4200141757</t>
  </si>
  <si>
    <t>1700220</t>
  </si>
  <si>
    <t>1700219</t>
  </si>
  <si>
    <t>1700213</t>
  </si>
  <si>
    <t>1700212</t>
  </si>
  <si>
    <t>1700211</t>
  </si>
  <si>
    <t>1700209</t>
  </si>
  <si>
    <t>2565BI01975001</t>
  </si>
  <si>
    <t>1700166</t>
  </si>
  <si>
    <t>1700165</t>
  </si>
  <si>
    <t>1700158</t>
  </si>
  <si>
    <t>1700157</t>
  </si>
  <si>
    <t>1700144</t>
  </si>
  <si>
    <t>1700143</t>
  </si>
  <si>
    <t>1700121</t>
  </si>
  <si>
    <t>1700046</t>
  </si>
  <si>
    <t>1700040</t>
  </si>
  <si>
    <t>1700033</t>
  </si>
  <si>
    <t>1700027</t>
  </si>
  <si>
    <t>1700026</t>
  </si>
  <si>
    <t>1700014</t>
  </si>
  <si>
    <t>4200140531</t>
  </si>
  <si>
    <t>100796</t>
  </si>
  <si>
    <t>BIONOVA CIENTIFICA SL BIONOVA CIENT</t>
  </si>
  <si>
    <t>B78541182</t>
  </si>
  <si>
    <t>93720</t>
  </si>
  <si>
    <t>93718</t>
  </si>
  <si>
    <t>93676</t>
  </si>
  <si>
    <t>93526</t>
  </si>
  <si>
    <t>4200142532</t>
  </si>
  <si>
    <t>841236509</t>
  </si>
  <si>
    <t>841236496</t>
  </si>
  <si>
    <t>4200118659</t>
  </si>
  <si>
    <t>9917A</t>
  </si>
  <si>
    <t>4200142339</t>
  </si>
  <si>
    <t>100193</t>
  </si>
  <si>
    <t>REAL SOCIEDAD MATEMATICA ESPAÑOLA</t>
  </si>
  <si>
    <t>G28833523</t>
  </si>
  <si>
    <t>011/CBR/2017</t>
  </si>
  <si>
    <t>010/CBR/2017</t>
  </si>
  <si>
    <t>008/CBR/2017</t>
  </si>
  <si>
    <t>6482</t>
  </si>
  <si>
    <t>4200140564</t>
  </si>
  <si>
    <t>201700316</t>
  </si>
  <si>
    <t>FV17_000234</t>
  </si>
  <si>
    <t>FV17_000233</t>
  </si>
  <si>
    <t>FV17_000232</t>
  </si>
  <si>
    <t>FV17_000231</t>
  </si>
  <si>
    <t>FV17_000230</t>
  </si>
  <si>
    <t>FV17_000229</t>
  </si>
  <si>
    <t>FV17_000228</t>
  </si>
  <si>
    <t>FV17_000224</t>
  </si>
  <si>
    <t>FV17_000223</t>
  </si>
  <si>
    <t>FV17_000222</t>
  </si>
  <si>
    <t>FV17_000220</t>
  </si>
  <si>
    <t>FV17_000219</t>
  </si>
  <si>
    <t>FV17_000214</t>
  </si>
  <si>
    <t>FV17_000213</t>
  </si>
  <si>
    <t>FV17_000212</t>
  </si>
  <si>
    <t>FV17_000206</t>
  </si>
  <si>
    <t>FV17_000205</t>
  </si>
  <si>
    <t>FV17_000204</t>
  </si>
  <si>
    <t>FV17_000196</t>
  </si>
  <si>
    <t>FV17_000012</t>
  </si>
  <si>
    <t>4200144192</t>
  </si>
  <si>
    <t>FRV17_000016</t>
  </si>
  <si>
    <t>FRV17_000015</t>
  </si>
  <si>
    <t>FRV17_000014</t>
  </si>
  <si>
    <t>FRV17_000013</t>
  </si>
  <si>
    <t>FRV17_000012</t>
  </si>
  <si>
    <t>FRV17_000011</t>
  </si>
  <si>
    <t>54.214</t>
  </si>
  <si>
    <t>54.181</t>
  </si>
  <si>
    <t>2505BA01935020</t>
  </si>
  <si>
    <t>904559</t>
  </si>
  <si>
    <t>MONTALAT BUSCATO PERE</t>
  </si>
  <si>
    <t>40433615Y</t>
  </si>
  <si>
    <t>902176</t>
  </si>
  <si>
    <t>SOSA FERNANDEZ FRANCISCO J</t>
  </si>
  <si>
    <t>36928320A</t>
  </si>
  <si>
    <t>A-18</t>
  </si>
  <si>
    <t>800190</t>
  </si>
  <si>
    <t>INSTITUT DE CULTURA DE BARCELONA</t>
  </si>
  <si>
    <t>P5890006I</t>
  </si>
  <si>
    <t>R016020628</t>
  </si>
  <si>
    <t>800128</t>
  </si>
  <si>
    <t>UNIVERSITAT DE LES ILLES BALEARS</t>
  </si>
  <si>
    <t>Q0718001A</t>
  </si>
  <si>
    <t>201600832</t>
  </si>
  <si>
    <t>603544</t>
  </si>
  <si>
    <t>CAULFIELD CARLOTA</t>
  </si>
  <si>
    <t>SV290715</t>
  </si>
  <si>
    <t>514185</t>
  </si>
  <si>
    <t>GUASTEVI OLIVES SARA</t>
  </si>
  <si>
    <t>41506627E</t>
  </si>
  <si>
    <t>2016/1</t>
  </si>
  <si>
    <t>160502</t>
  </si>
  <si>
    <t>160475</t>
  </si>
  <si>
    <t>60431964</t>
  </si>
  <si>
    <t>505428</t>
  </si>
  <si>
    <t>PCE GROUP IBERICA SL</t>
  </si>
  <si>
    <t>B02363497</t>
  </si>
  <si>
    <t>REES129023</t>
  </si>
  <si>
    <t>4200141118</t>
  </si>
  <si>
    <t>DE1</t>
  </si>
  <si>
    <t>1600161941</t>
  </si>
  <si>
    <t>1600161087</t>
  </si>
  <si>
    <t>54688</t>
  </si>
  <si>
    <t>54682</t>
  </si>
  <si>
    <t>54677</t>
  </si>
  <si>
    <t>37880000411000</t>
  </si>
  <si>
    <t>54671</t>
  </si>
  <si>
    <t>54664</t>
  </si>
  <si>
    <t>CL-0250,16</t>
  </si>
  <si>
    <t>301570</t>
  </si>
  <si>
    <t>LEIDEN UNIVERSITY MEDICAL CENTER</t>
  </si>
  <si>
    <t>50162571</t>
  </si>
  <si>
    <t>850152731</t>
  </si>
  <si>
    <t>200577</t>
  </si>
  <si>
    <t>INSTICC</t>
  </si>
  <si>
    <t>1390/2016</t>
  </si>
  <si>
    <t>200489</t>
  </si>
  <si>
    <t>110130</t>
  </si>
  <si>
    <t>SECANIM BIO INDUSTRIES SAU</t>
  </si>
  <si>
    <t>A40163859</t>
  </si>
  <si>
    <t>110081</t>
  </si>
  <si>
    <t>WEBCARPET S.L</t>
  </si>
  <si>
    <t>B66194762</t>
  </si>
  <si>
    <t>2016050925</t>
  </si>
  <si>
    <t>108667</t>
  </si>
  <si>
    <t>SERVICIOS DE CONTROL E INSPECCION S</t>
  </si>
  <si>
    <t>A78024668</t>
  </si>
  <si>
    <t>160402611</t>
  </si>
  <si>
    <t>4200120349</t>
  </si>
  <si>
    <t>107063</t>
  </si>
  <si>
    <t>GRAFIQUES MONTERDE S L</t>
  </si>
  <si>
    <t>B62764089</t>
  </si>
  <si>
    <t>6773</t>
  </si>
  <si>
    <t>107023</t>
  </si>
  <si>
    <t>RENFE VIAJEROS S A</t>
  </si>
  <si>
    <t>A86868189</t>
  </si>
  <si>
    <t>106365</t>
  </si>
  <si>
    <t>CREUP</t>
  </si>
  <si>
    <t>G95324281</t>
  </si>
  <si>
    <t>17C006</t>
  </si>
  <si>
    <t>1612001565</t>
  </si>
  <si>
    <t>1612001564</t>
  </si>
  <si>
    <t>1612001563</t>
  </si>
  <si>
    <t>1612001562</t>
  </si>
  <si>
    <t>1612001561.</t>
  </si>
  <si>
    <t>104508</t>
  </si>
  <si>
    <t>FLOUR WORLD,S.L. ANTONIO COSTA ESCA</t>
  </si>
  <si>
    <t>B63372775</t>
  </si>
  <si>
    <t>A563</t>
  </si>
  <si>
    <t>104300</t>
  </si>
  <si>
    <t>DAPS RESTAURANT</t>
  </si>
  <si>
    <t>B62423173</t>
  </si>
  <si>
    <t>163000931</t>
  </si>
  <si>
    <t>103743</t>
  </si>
  <si>
    <t>PMC 1985 SA</t>
  </si>
  <si>
    <t>A58093816</t>
  </si>
  <si>
    <t>1.113.933</t>
  </si>
  <si>
    <t>4200140915</t>
  </si>
  <si>
    <t>3265056</t>
  </si>
  <si>
    <t>3265055</t>
  </si>
  <si>
    <t>3265054</t>
  </si>
  <si>
    <t>3265053</t>
  </si>
  <si>
    <t>3264915</t>
  </si>
  <si>
    <t>3261855</t>
  </si>
  <si>
    <t>3257191</t>
  </si>
  <si>
    <t>623939</t>
  </si>
  <si>
    <t>621661</t>
  </si>
  <si>
    <t>16-007896</t>
  </si>
  <si>
    <t>F89130</t>
  </si>
  <si>
    <t>4200138893</t>
  </si>
  <si>
    <t>2515GH01968001</t>
  </si>
  <si>
    <t>462081959</t>
  </si>
  <si>
    <t>462081952</t>
  </si>
  <si>
    <t>102889</t>
  </si>
  <si>
    <t>NEOMEN SA</t>
  </si>
  <si>
    <t>A58920794</t>
  </si>
  <si>
    <t>A00066859</t>
  </si>
  <si>
    <t>1612/00410</t>
  </si>
  <si>
    <t>75/03375113</t>
  </si>
  <si>
    <t>75/03374732</t>
  </si>
  <si>
    <t>4200128558</t>
  </si>
  <si>
    <t>6600112993</t>
  </si>
  <si>
    <t>4200134655</t>
  </si>
  <si>
    <t>102700</t>
  </si>
  <si>
    <t>CESPA GESTION TRATAMIENTO RESIDUOS</t>
  </si>
  <si>
    <t>A28358323</t>
  </si>
  <si>
    <t>16J9PO007810</t>
  </si>
  <si>
    <t>344676</t>
  </si>
  <si>
    <t>344675</t>
  </si>
  <si>
    <t>343429</t>
  </si>
  <si>
    <t>B282036</t>
  </si>
  <si>
    <t>38180000425000</t>
  </si>
  <si>
    <t>FST16-0122735</t>
  </si>
  <si>
    <t>FST16-0121948</t>
  </si>
  <si>
    <t>FST16-0114501</t>
  </si>
  <si>
    <t>102342</t>
  </si>
  <si>
    <t>LITH GRÀFIQUES SL LITH GRÀFIQUES</t>
  </si>
  <si>
    <t>B17391723</t>
  </si>
  <si>
    <t>102262</t>
  </si>
  <si>
    <t>PRAXAIR ESPAÑA SL PRAXAIR ESPAÑA</t>
  </si>
  <si>
    <t>B28062339</t>
  </si>
  <si>
    <t>2566BI00193000</t>
  </si>
  <si>
    <t>7653</t>
  </si>
  <si>
    <t>7061308192</t>
  </si>
  <si>
    <t>4200143926</t>
  </si>
  <si>
    <t>7061308191</t>
  </si>
  <si>
    <t>4200143706</t>
  </si>
  <si>
    <t>I16/300</t>
  </si>
  <si>
    <t>I16/299</t>
  </si>
  <si>
    <t>2399/1</t>
  </si>
  <si>
    <t>101768</t>
  </si>
  <si>
    <t>PIDISCAT SL PIDISCAT SL</t>
  </si>
  <si>
    <t>B61700381</t>
  </si>
  <si>
    <t>125164</t>
  </si>
  <si>
    <t>4200143953</t>
  </si>
  <si>
    <t>125149</t>
  </si>
  <si>
    <t>4200143500</t>
  </si>
  <si>
    <t>125148</t>
  </si>
  <si>
    <t>4200143335</t>
  </si>
  <si>
    <t>7071307220</t>
  </si>
  <si>
    <t>4200089166</t>
  </si>
  <si>
    <t>101455</t>
  </si>
  <si>
    <t>AQUADIRECT BLUE PLANET SL</t>
  </si>
  <si>
    <t>B62117783</t>
  </si>
  <si>
    <t>A16043487</t>
  </si>
  <si>
    <t>A16043408</t>
  </si>
  <si>
    <t>4200141298</t>
  </si>
  <si>
    <t>00003191-7</t>
  </si>
  <si>
    <t>4200138628</t>
  </si>
  <si>
    <t>00003190-7</t>
  </si>
  <si>
    <t>4200139938</t>
  </si>
  <si>
    <t>00003189-7</t>
  </si>
  <si>
    <t>4200143695</t>
  </si>
  <si>
    <t>00003188-7</t>
  </si>
  <si>
    <t>4200142752</t>
  </si>
  <si>
    <t>00003186-7</t>
  </si>
  <si>
    <t>4200142119</t>
  </si>
  <si>
    <t>00003184-7</t>
  </si>
  <si>
    <t>4200142969</t>
  </si>
  <si>
    <t>00003153-7</t>
  </si>
  <si>
    <t>00003138-7</t>
  </si>
  <si>
    <t>00003137-7</t>
  </si>
  <si>
    <t>00003136-7</t>
  </si>
  <si>
    <t>00003135-7</t>
  </si>
  <si>
    <t>00003123-7</t>
  </si>
  <si>
    <t>F1612-014</t>
  </si>
  <si>
    <t>4200139361</t>
  </si>
  <si>
    <t>16210909</t>
  </si>
  <si>
    <t>4200143330</t>
  </si>
  <si>
    <t>16210908</t>
  </si>
  <si>
    <t>4200143028</t>
  </si>
  <si>
    <t>16210892</t>
  </si>
  <si>
    <t>4200139947</t>
  </si>
  <si>
    <t>16210891</t>
  </si>
  <si>
    <t>4200142194</t>
  </si>
  <si>
    <t>16210890</t>
  </si>
  <si>
    <t>4200143153</t>
  </si>
  <si>
    <t>16210850</t>
  </si>
  <si>
    <t>4200143981</t>
  </si>
  <si>
    <t>16210841</t>
  </si>
  <si>
    <t>4200143041</t>
  </si>
  <si>
    <t>16210762</t>
  </si>
  <si>
    <t>4200143679</t>
  </si>
  <si>
    <t>16210761</t>
  </si>
  <si>
    <t>4200142435</t>
  </si>
  <si>
    <t>5090042804</t>
  </si>
  <si>
    <t>5090042563</t>
  </si>
  <si>
    <t>4090413613</t>
  </si>
  <si>
    <t>4200142025</t>
  </si>
  <si>
    <t>A/16000299</t>
  </si>
  <si>
    <t>201605178</t>
  </si>
  <si>
    <t>201605141</t>
  </si>
  <si>
    <t>25700000199000</t>
  </si>
  <si>
    <t>201605094</t>
  </si>
  <si>
    <t>20160-51-66</t>
  </si>
  <si>
    <t>4090265298</t>
  </si>
  <si>
    <t>FV15_001193</t>
  </si>
  <si>
    <t>A072927</t>
  </si>
  <si>
    <t>4200081266</t>
  </si>
  <si>
    <t>505265</t>
  </si>
  <si>
    <t>AUTOCARS ILERDA SL</t>
  </si>
  <si>
    <t>B08201154</t>
  </si>
  <si>
    <t>C003074</t>
  </si>
  <si>
    <t>4200079686</t>
  </si>
  <si>
    <t>28108</t>
  </si>
  <si>
    <t>110053</t>
  </si>
  <si>
    <t>KALANDRAKA CATALUNYA S.L.</t>
  </si>
  <si>
    <t>B91349357</t>
  </si>
  <si>
    <t>004/000001</t>
  </si>
  <si>
    <t>P0Z602S0008338</t>
  </si>
  <si>
    <t>P0Z602S0008336</t>
  </si>
  <si>
    <t>P0Z601S0426985</t>
  </si>
  <si>
    <t>P0Z601S0426978</t>
  </si>
  <si>
    <t>P0Z601S0426962</t>
  </si>
  <si>
    <t>P0Z601S0426924</t>
  </si>
  <si>
    <t>P0Z601S0426919</t>
  </si>
  <si>
    <t>P0Z601S0426910</t>
  </si>
  <si>
    <t>P0Z601S0403461</t>
  </si>
  <si>
    <t>P0Z601S0403458</t>
  </si>
  <si>
    <t>P0Z601S0403452</t>
  </si>
  <si>
    <t>P0Z601S0403193</t>
  </si>
  <si>
    <t>P0Z601S0403183</t>
  </si>
  <si>
    <t>P0Z601S0402871</t>
  </si>
  <si>
    <t>P0Z601S0402866</t>
  </si>
  <si>
    <t>P0Z601S0402862</t>
  </si>
  <si>
    <t>P0Z601S0402786</t>
  </si>
  <si>
    <t>P0Z601S0402778</t>
  </si>
  <si>
    <t>P0Z601S0402769</t>
  </si>
  <si>
    <t>P0Z601S0402669</t>
  </si>
  <si>
    <t>P0Z601S0402646</t>
  </si>
  <si>
    <t>P0Z601S0402573</t>
  </si>
  <si>
    <t>P0Z601S0402396</t>
  </si>
  <si>
    <t>P0Z601S0402258</t>
  </si>
  <si>
    <t>P0Z601S0402253</t>
  </si>
  <si>
    <t>P0Z601S0402182</t>
  </si>
  <si>
    <t>P0Z601S0402178</t>
  </si>
  <si>
    <t>P0Z601S0402059</t>
  </si>
  <si>
    <t>P0Z601S0402052</t>
  </si>
  <si>
    <t>P0Z601S0402037</t>
  </si>
  <si>
    <t>P0Z601S0401958</t>
  </si>
  <si>
    <t>P0Z601S0401950</t>
  </si>
  <si>
    <t>P0Z601S0401941</t>
  </si>
  <si>
    <t>P0Z601S0401848</t>
  </si>
  <si>
    <t>P0Z601S0401834</t>
  </si>
  <si>
    <t>P0Z601S0401825</t>
  </si>
  <si>
    <t>P0Z601S0401697</t>
  </si>
  <si>
    <t>P0Z601S0401688</t>
  </si>
  <si>
    <t>P0Z601S0401673</t>
  </si>
  <si>
    <t>P0Z601S0401564</t>
  </si>
  <si>
    <t>P0Z601S0401549</t>
  </si>
  <si>
    <t>P0Z601S0401516</t>
  </si>
  <si>
    <t>P0Z601S0401372</t>
  </si>
  <si>
    <t>P0Z601S0401362</t>
  </si>
  <si>
    <t>P0Z601S0401356</t>
  </si>
  <si>
    <t>P0Z601S0401285</t>
  </si>
  <si>
    <t>P0Z601S0401281</t>
  </si>
  <si>
    <t>P0Z601S0401275</t>
  </si>
  <si>
    <t>P0Z601S0401172</t>
  </si>
  <si>
    <t>P0Z601S0401167</t>
  </si>
  <si>
    <t>P0Z601S0401164</t>
  </si>
  <si>
    <t>P0Z601S0397334</t>
  </si>
  <si>
    <t>P0Z601S0397319</t>
  </si>
  <si>
    <t>P0Z601S0397176</t>
  </si>
  <si>
    <t>P0Z601S0397171</t>
  </si>
  <si>
    <t>P0Z601S0393074</t>
  </si>
  <si>
    <t>P0Z601S0393069</t>
  </si>
  <si>
    <t>P0Z601S0392940</t>
  </si>
  <si>
    <t>2604CS02094000</t>
  </si>
  <si>
    <t>904544</t>
  </si>
  <si>
    <t>BENITEZ MORILLA MIQUEL</t>
  </si>
  <si>
    <t>46217118K</t>
  </si>
  <si>
    <t>2116/16</t>
  </si>
  <si>
    <t>202748</t>
  </si>
  <si>
    <t>BRILL N.V.</t>
  </si>
  <si>
    <t>CU-0487140</t>
  </si>
  <si>
    <t>2525FL01947003</t>
  </si>
  <si>
    <t>16210851</t>
  </si>
  <si>
    <t>4200143857</t>
  </si>
  <si>
    <t>16210812</t>
  </si>
  <si>
    <t>4200142595</t>
  </si>
  <si>
    <t>16210811</t>
  </si>
  <si>
    <t>4200142012</t>
  </si>
  <si>
    <r>
      <t xml:space="preserve">registrades en el mes </t>
    </r>
    <r>
      <rPr>
        <b/>
        <sz val="10"/>
        <rFont val="Arial"/>
        <family val="2"/>
      </rPr>
      <t>de febrer de 2017</t>
    </r>
    <r>
      <rPr>
        <sz val="10"/>
        <rFont val="Arial"/>
        <family val="2"/>
      </rPr>
      <t xml:space="preserve"> per un import de</t>
    </r>
  </si>
  <si>
    <t>AIRVALIDATION SCP</t>
  </si>
  <si>
    <t>2576FI01871000</t>
  </si>
  <si>
    <t>2615CS00280001</t>
  </si>
  <si>
    <t>4200142927</t>
  </si>
  <si>
    <t>2565BI01976003</t>
  </si>
  <si>
    <t>C4560</t>
  </si>
  <si>
    <t>106531</t>
  </si>
  <si>
    <t>GAS NATURAL COMERCIALIZADORA, S.A.</t>
  </si>
  <si>
    <t>A61797536</t>
  </si>
  <si>
    <t>PI16142000623101</t>
  </si>
  <si>
    <t>PI16142000623099</t>
  </si>
  <si>
    <t>17/1C79-01/10279</t>
  </si>
  <si>
    <t>26230000287000</t>
  </si>
  <si>
    <t>17/1C79-01/10278</t>
  </si>
  <si>
    <t>17/1C79-01/10277</t>
  </si>
  <si>
    <t>17/1C79-01/10276</t>
  </si>
  <si>
    <t>504524</t>
  </si>
  <si>
    <t>504520</t>
  </si>
  <si>
    <t>504518</t>
  </si>
  <si>
    <t>504517</t>
  </si>
  <si>
    <t>504513</t>
  </si>
  <si>
    <t>504512</t>
  </si>
  <si>
    <t>201930</t>
  </si>
  <si>
    <t>OCLC B V</t>
  </si>
  <si>
    <t>4200132545</t>
  </si>
  <si>
    <t>170172</t>
  </si>
  <si>
    <t>4200145606</t>
  </si>
  <si>
    <t>170159</t>
  </si>
  <si>
    <t>38</t>
  </si>
  <si>
    <t>108508</t>
  </si>
  <si>
    <t>UTE TDE-TME CCCLXXXII</t>
  </si>
  <si>
    <t>U87156113</t>
  </si>
  <si>
    <t>37290000338000</t>
  </si>
  <si>
    <t>1700431</t>
  </si>
  <si>
    <t>4100007515</t>
  </si>
  <si>
    <t>1700042</t>
  </si>
  <si>
    <t>4200146249</t>
  </si>
  <si>
    <t>1700028</t>
  </si>
  <si>
    <t>4200146174</t>
  </si>
  <si>
    <t>106410</t>
  </si>
  <si>
    <t>BALDO SERVEIS I OBRES SL</t>
  </si>
  <si>
    <t>B66045196</t>
  </si>
  <si>
    <t>4200141969</t>
  </si>
  <si>
    <t>018</t>
  </si>
  <si>
    <t>8241202782</t>
  </si>
  <si>
    <t>4200147353</t>
  </si>
  <si>
    <t>8241202459</t>
  </si>
  <si>
    <t>4200147641</t>
  </si>
  <si>
    <t>8241202398</t>
  </si>
  <si>
    <t>4200147144</t>
  </si>
  <si>
    <t>8241202390</t>
  </si>
  <si>
    <t>4100008874</t>
  </si>
  <si>
    <t>4200147490</t>
  </si>
  <si>
    <t>8241202179</t>
  </si>
  <si>
    <t>4200147579</t>
  </si>
  <si>
    <t>8241201996</t>
  </si>
  <si>
    <t>4200147201</t>
  </si>
  <si>
    <t>8241201860</t>
  </si>
  <si>
    <t>4100008901</t>
  </si>
  <si>
    <t>8241201859</t>
  </si>
  <si>
    <t>4200147380</t>
  </si>
  <si>
    <t>8241201858</t>
  </si>
  <si>
    <t>4100008880</t>
  </si>
  <si>
    <t>8241201833</t>
  </si>
  <si>
    <t>4200147336</t>
  </si>
  <si>
    <t>8241201640</t>
  </si>
  <si>
    <t>8241201637</t>
  </si>
  <si>
    <t>4200146506</t>
  </si>
  <si>
    <t>8241201625</t>
  </si>
  <si>
    <t>8241201149</t>
  </si>
  <si>
    <t>8241201147</t>
  </si>
  <si>
    <t>4100008848</t>
  </si>
  <si>
    <t>8241200918</t>
  </si>
  <si>
    <t>4200098499</t>
  </si>
  <si>
    <t>8241200917</t>
  </si>
  <si>
    <t>4200147170</t>
  </si>
  <si>
    <t>8241200643</t>
  </si>
  <si>
    <t>8241200572</t>
  </si>
  <si>
    <t>4200147307</t>
  </si>
  <si>
    <t>8241200558</t>
  </si>
  <si>
    <t>8241200551</t>
  </si>
  <si>
    <t>4200147012</t>
  </si>
  <si>
    <t>8241200288</t>
  </si>
  <si>
    <t>8241200047</t>
  </si>
  <si>
    <t>4200146943</t>
  </si>
  <si>
    <t>8241199878</t>
  </si>
  <si>
    <t>4200146935</t>
  </si>
  <si>
    <t>4200147159</t>
  </si>
  <si>
    <t>8241199751</t>
  </si>
  <si>
    <t>4200147042</t>
  </si>
  <si>
    <t>8241199273</t>
  </si>
  <si>
    <t>4200146683</t>
  </si>
  <si>
    <t>8241199232</t>
  </si>
  <si>
    <t>8241199049</t>
  </si>
  <si>
    <t>4200146717</t>
  </si>
  <si>
    <t>8241198397</t>
  </si>
  <si>
    <t>4200146678</t>
  </si>
  <si>
    <t>8241198389</t>
  </si>
  <si>
    <t>8241198388</t>
  </si>
  <si>
    <t>4200146922</t>
  </si>
  <si>
    <t>8241198379</t>
  </si>
  <si>
    <t>8241197877</t>
  </si>
  <si>
    <t>8241197150</t>
  </si>
  <si>
    <t>4200146623</t>
  </si>
  <si>
    <t>8241197147</t>
  </si>
  <si>
    <t>8241197050</t>
  </si>
  <si>
    <t>4100008704</t>
  </si>
  <si>
    <t>4200146187</t>
  </si>
  <si>
    <t>8241196625</t>
  </si>
  <si>
    <t>8241196413</t>
  </si>
  <si>
    <t>4200146059</t>
  </si>
  <si>
    <t>8241196412</t>
  </si>
  <si>
    <t>4100008655</t>
  </si>
  <si>
    <t>8241196100</t>
  </si>
  <si>
    <t>8241195820</t>
  </si>
  <si>
    <t>4200146214</t>
  </si>
  <si>
    <t>8241195813</t>
  </si>
  <si>
    <t>8241195812</t>
  </si>
  <si>
    <t>4100008614</t>
  </si>
  <si>
    <t>8241194801</t>
  </si>
  <si>
    <t>4100008365</t>
  </si>
  <si>
    <t>8241194788</t>
  </si>
  <si>
    <t>4200146072</t>
  </si>
  <si>
    <t>8241194278</t>
  </si>
  <si>
    <t>4100008471</t>
  </si>
  <si>
    <t>8241193965</t>
  </si>
  <si>
    <t>4100008559</t>
  </si>
  <si>
    <t>8241193873</t>
  </si>
  <si>
    <t>4200145680</t>
  </si>
  <si>
    <t>8241193762</t>
  </si>
  <si>
    <t>4200145903</t>
  </si>
  <si>
    <t>8241193668</t>
  </si>
  <si>
    <t>4100008498</t>
  </si>
  <si>
    <t>8241192802</t>
  </si>
  <si>
    <t>8241192533</t>
  </si>
  <si>
    <t>8241192042</t>
  </si>
  <si>
    <t>4200144190</t>
  </si>
  <si>
    <t>8241191704</t>
  </si>
  <si>
    <t>8241191696</t>
  </si>
  <si>
    <t>4100008240</t>
  </si>
  <si>
    <t>8241191687</t>
  </si>
  <si>
    <t>8241191252</t>
  </si>
  <si>
    <t>4100008245</t>
  </si>
  <si>
    <t>105362</t>
  </si>
  <si>
    <t>ACCIONA FACILITY SERVICES S.A.</t>
  </si>
  <si>
    <t>A08175994</t>
  </si>
  <si>
    <t>17/47</t>
  </si>
  <si>
    <t>4200136518</t>
  </si>
  <si>
    <t>17/46</t>
  </si>
  <si>
    <t>4200147444</t>
  </si>
  <si>
    <t>17/45</t>
  </si>
  <si>
    <t>4200142564</t>
  </si>
  <si>
    <t>17/44</t>
  </si>
  <si>
    <t>4200132984</t>
  </si>
  <si>
    <t>104633</t>
  </si>
  <si>
    <t>AQUATIC ECOSYSTEM ENGINEERING SL</t>
  </si>
  <si>
    <t>B65507733</t>
  </si>
  <si>
    <t>0917002774</t>
  </si>
  <si>
    <t>4200147011</t>
  </si>
  <si>
    <t>4200147400</t>
  </si>
  <si>
    <t>4200146921</t>
  </si>
  <si>
    <t>0917002368</t>
  </si>
  <si>
    <t>4200147040</t>
  </si>
  <si>
    <t>0917002366</t>
  </si>
  <si>
    <t>0917002364</t>
  </si>
  <si>
    <t>4200146180</t>
  </si>
  <si>
    <t>0917002333</t>
  </si>
  <si>
    <t>4200146376</t>
  </si>
  <si>
    <t>0917002332</t>
  </si>
  <si>
    <t>4200146070</t>
  </si>
  <si>
    <t>0917002279</t>
  </si>
  <si>
    <t>0917002069</t>
  </si>
  <si>
    <t>4200146574</t>
  </si>
  <si>
    <t>0917001963</t>
  </si>
  <si>
    <t>4200145131</t>
  </si>
  <si>
    <t>0917001669</t>
  </si>
  <si>
    <t>4200144472</t>
  </si>
  <si>
    <t>0917001287</t>
  </si>
  <si>
    <t>4200144592</t>
  </si>
  <si>
    <t>0917001286</t>
  </si>
  <si>
    <t>9280037722</t>
  </si>
  <si>
    <t>4200146169</t>
  </si>
  <si>
    <t>37480000351000</t>
  </si>
  <si>
    <t>003521</t>
  </si>
  <si>
    <t>4200146317</t>
  </si>
  <si>
    <t>003512</t>
  </si>
  <si>
    <t>4100008288</t>
  </si>
  <si>
    <t>003420</t>
  </si>
  <si>
    <t>4200145197</t>
  </si>
  <si>
    <t>002572</t>
  </si>
  <si>
    <t>4200145782</t>
  </si>
  <si>
    <t>002570</t>
  </si>
  <si>
    <t>4200145258</t>
  </si>
  <si>
    <t>1740342</t>
  </si>
  <si>
    <t>0095442676</t>
  </si>
  <si>
    <t>4200146719</t>
  </si>
  <si>
    <t>4200143542</t>
  </si>
  <si>
    <t>34470046</t>
  </si>
  <si>
    <t>34470030</t>
  </si>
  <si>
    <t>4200143836</t>
  </si>
  <si>
    <t>102886</t>
  </si>
  <si>
    <t>ID GRUP SA ID GRUP SA</t>
  </si>
  <si>
    <t>A59367458</t>
  </si>
  <si>
    <t>2635PE00307000</t>
  </si>
  <si>
    <t>841700798</t>
  </si>
  <si>
    <t>841700795</t>
  </si>
  <si>
    <t>841700793</t>
  </si>
  <si>
    <t>841700784</t>
  </si>
  <si>
    <t>841700773</t>
  </si>
  <si>
    <t>2635FP00312000</t>
  </si>
  <si>
    <t>841700771</t>
  </si>
  <si>
    <t>841700768</t>
  </si>
  <si>
    <t>37180000325000</t>
  </si>
  <si>
    <t>38380001438000</t>
  </si>
  <si>
    <t>841700753</t>
  </si>
  <si>
    <t>401071965</t>
  </si>
  <si>
    <t>401068584</t>
  </si>
  <si>
    <t>401068344</t>
  </si>
  <si>
    <t>401068240</t>
  </si>
  <si>
    <t>401062595</t>
  </si>
  <si>
    <t>401062554</t>
  </si>
  <si>
    <t>170879</t>
  </si>
  <si>
    <t>170848</t>
  </si>
  <si>
    <t>170847</t>
  </si>
  <si>
    <t>170832</t>
  </si>
  <si>
    <t>000163</t>
  </si>
  <si>
    <t>000162</t>
  </si>
  <si>
    <t>B170224</t>
  </si>
  <si>
    <t>4200144930</t>
  </si>
  <si>
    <t>2675</t>
  </si>
  <si>
    <t>4200146875</t>
  </si>
  <si>
    <t>1492</t>
  </si>
  <si>
    <t>001918512</t>
  </si>
  <si>
    <t>4100008900</t>
  </si>
  <si>
    <t>001918511</t>
  </si>
  <si>
    <t>4100008794</t>
  </si>
  <si>
    <t>001916525</t>
  </si>
  <si>
    <t>001915948</t>
  </si>
  <si>
    <t>001912860</t>
  </si>
  <si>
    <t>4100008349</t>
  </si>
  <si>
    <t>001907811</t>
  </si>
  <si>
    <t>001907810</t>
  </si>
  <si>
    <t>632561 RI</t>
  </si>
  <si>
    <t>4200146968</t>
  </si>
  <si>
    <t>632515 RI</t>
  </si>
  <si>
    <t>4200147168</t>
  </si>
  <si>
    <t>632296 RI</t>
  </si>
  <si>
    <t>4100008883</t>
  </si>
  <si>
    <t>631746 RI</t>
  </si>
  <si>
    <t>4200147198</t>
  </si>
  <si>
    <t>631141 RI</t>
  </si>
  <si>
    <t>4200146782</t>
  </si>
  <si>
    <t>631134 RI</t>
  </si>
  <si>
    <t>4200144693</t>
  </si>
  <si>
    <t>631046 RI</t>
  </si>
  <si>
    <t>4200145875</t>
  </si>
  <si>
    <t>631038 RI</t>
  </si>
  <si>
    <t>4100008773</t>
  </si>
  <si>
    <t>630837 RI</t>
  </si>
  <si>
    <t>4200146404</t>
  </si>
  <si>
    <t>630805 RI</t>
  </si>
  <si>
    <t>4100008746</t>
  </si>
  <si>
    <t>630804 RI</t>
  </si>
  <si>
    <t>4100008720</t>
  </si>
  <si>
    <t>630803 RI</t>
  </si>
  <si>
    <t>4100008679</t>
  </si>
  <si>
    <t>630615 RI</t>
  </si>
  <si>
    <t>4200146311</t>
  </si>
  <si>
    <t>629169 RI</t>
  </si>
  <si>
    <t>628649 RI</t>
  </si>
  <si>
    <t>4200145590</t>
  </si>
  <si>
    <t>628640 RI</t>
  </si>
  <si>
    <t>4100008490</t>
  </si>
  <si>
    <t>102684</t>
  </si>
  <si>
    <t>A08414005</t>
  </si>
  <si>
    <t>4200144164</t>
  </si>
  <si>
    <t>FVR201714001253</t>
  </si>
  <si>
    <t>4200146044</t>
  </si>
  <si>
    <t>FVR201714001215</t>
  </si>
  <si>
    <t>4200143690</t>
  </si>
  <si>
    <t>FVR201714001212</t>
  </si>
  <si>
    <t>4200139218</t>
  </si>
  <si>
    <t>FVR201714001211</t>
  </si>
  <si>
    <t>FVR201714000748</t>
  </si>
  <si>
    <t>4200139462</t>
  </si>
  <si>
    <t>FVR201714000747</t>
  </si>
  <si>
    <t>4200142860</t>
  </si>
  <si>
    <t>FVR201714000746</t>
  </si>
  <si>
    <t>4200139479</t>
  </si>
  <si>
    <t>FVR201714000745</t>
  </si>
  <si>
    <t>4200139477</t>
  </si>
  <si>
    <t>FA1700426</t>
  </si>
  <si>
    <t>4200143447</t>
  </si>
  <si>
    <t>102591</t>
  </si>
  <si>
    <t>ACTICIMEX 3D SANIDAD AMBIENTAL S.A</t>
  </si>
  <si>
    <t>A82850611</t>
  </si>
  <si>
    <t>FA137161</t>
  </si>
  <si>
    <t>4200146618</t>
  </si>
  <si>
    <t>FA136996</t>
  </si>
  <si>
    <t>102529</t>
  </si>
  <si>
    <t>LAN TECHNOLOGY SA LAN TECHNOLOGY</t>
  </si>
  <si>
    <t>A60629862</t>
  </si>
  <si>
    <t>11700175</t>
  </si>
  <si>
    <t>4200144861</t>
  </si>
  <si>
    <t>S0121704255</t>
  </si>
  <si>
    <t>4100008705</t>
  </si>
  <si>
    <t>S0121704252</t>
  </si>
  <si>
    <t>4200146864</t>
  </si>
  <si>
    <t>S0121704251</t>
  </si>
  <si>
    <t>4200147166</t>
  </si>
  <si>
    <t>S0121703920</t>
  </si>
  <si>
    <t>4200146512</t>
  </si>
  <si>
    <t>S0121703919</t>
  </si>
  <si>
    <t>4100007682</t>
  </si>
  <si>
    <t>S0121703918</t>
  </si>
  <si>
    <t>4100008594</t>
  </si>
  <si>
    <t>S0121703916</t>
  </si>
  <si>
    <t>4200146780</t>
  </si>
  <si>
    <t>S0121703914</t>
  </si>
  <si>
    <t>4200146689</t>
  </si>
  <si>
    <t>S0121702475</t>
  </si>
  <si>
    <t>4200144417</t>
  </si>
  <si>
    <t>S0121702473</t>
  </si>
  <si>
    <t>4100008126</t>
  </si>
  <si>
    <t>237361</t>
  </si>
  <si>
    <t>4200144891</t>
  </si>
  <si>
    <t>72750</t>
  </si>
  <si>
    <t>4200144412</t>
  </si>
  <si>
    <t>72261</t>
  </si>
  <si>
    <t>4200135479</t>
  </si>
  <si>
    <t>FV1701601</t>
  </si>
  <si>
    <t>4100008698</t>
  </si>
  <si>
    <t>FV1701560</t>
  </si>
  <si>
    <t>4100008177</t>
  </si>
  <si>
    <t>FV1701393</t>
  </si>
  <si>
    <t>FV1701087</t>
  </si>
  <si>
    <t>4200141097</t>
  </si>
  <si>
    <t>FV1701018</t>
  </si>
  <si>
    <t>4100008536</t>
  </si>
  <si>
    <t>FR1700067</t>
  </si>
  <si>
    <t>9</t>
  </si>
  <si>
    <t>424</t>
  </si>
  <si>
    <t>4200141333</t>
  </si>
  <si>
    <t>2655EC02011001</t>
  </si>
  <si>
    <t>4100008146</t>
  </si>
  <si>
    <t>202</t>
  </si>
  <si>
    <t>148</t>
  </si>
  <si>
    <t>4200144338</t>
  </si>
  <si>
    <t>366</t>
  </si>
  <si>
    <t>4200146359</t>
  </si>
  <si>
    <t>61000395495</t>
  </si>
  <si>
    <t>4200146770</t>
  </si>
  <si>
    <t>61000395455</t>
  </si>
  <si>
    <t>4200146280</t>
  </si>
  <si>
    <t>100B0001833000</t>
  </si>
  <si>
    <t>7071332491</t>
  </si>
  <si>
    <t>4100008743</t>
  </si>
  <si>
    <t>37033</t>
  </si>
  <si>
    <t>4200146562</t>
  </si>
  <si>
    <t>0217021804</t>
  </si>
  <si>
    <t>4200146061</t>
  </si>
  <si>
    <t>4002896</t>
  </si>
  <si>
    <t>4002894</t>
  </si>
  <si>
    <t>4002893</t>
  </si>
  <si>
    <t>4002892</t>
  </si>
  <si>
    <t>4002890</t>
  </si>
  <si>
    <t>4002889</t>
  </si>
  <si>
    <t>10020001849000</t>
  </si>
  <si>
    <t>4002860</t>
  </si>
  <si>
    <t>4002858</t>
  </si>
  <si>
    <t>4002826</t>
  </si>
  <si>
    <t>4200144871</t>
  </si>
  <si>
    <t>4002814</t>
  </si>
  <si>
    <t>4002807</t>
  </si>
  <si>
    <t>4002804</t>
  </si>
  <si>
    <t>4002801</t>
  </si>
  <si>
    <t>2017//90209</t>
  </si>
  <si>
    <t>4200139286</t>
  </si>
  <si>
    <t>2017//90172</t>
  </si>
  <si>
    <t>4200142101</t>
  </si>
  <si>
    <t>4090430647</t>
  </si>
  <si>
    <t>4200146619</t>
  </si>
  <si>
    <t>4090430645</t>
  </si>
  <si>
    <t>4200146597</t>
  </si>
  <si>
    <t>4090430230</t>
  </si>
  <si>
    <t>4090430229</t>
  </si>
  <si>
    <t>4090429724</t>
  </si>
  <si>
    <t>4090428814</t>
  </si>
  <si>
    <t>4200146060</t>
  </si>
  <si>
    <t>4090428290</t>
  </si>
  <si>
    <t>4200145713</t>
  </si>
  <si>
    <t>4090428286</t>
  </si>
  <si>
    <t>4200145460</t>
  </si>
  <si>
    <t>4090428285</t>
  </si>
  <si>
    <t>4090426780</t>
  </si>
  <si>
    <t>4100008560</t>
  </si>
  <si>
    <t>4090424098</t>
  </si>
  <si>
    <t>4100008218</t>
  </si>
  <si>
    <t>4090423093</t>
  </si>
  <si>
    <t>4200144572</t>
  </si>
  <si>
    <t>4090423090</t>
  </si>
  <si>
    <t>4090420962</t>
  </si>
  <si>
    <t>4200143284</t>
  </si>
  <si>
    <t>100611</t>
  </si>
  <si>
    <t>EPPENDORF IBERICA</t>
  </si>
  <si>
    <t>B82850645</t>
  </si>
  <si>
    <t>841310222</t>
  </si>
  <si>
    <t>4200146622</t>
  </si>
  <si>
    <t>841281029</t>
  </si>
  <si>
    <t>4200146621</t>
  </si>
  <si>
    <t>0000035161</t>
  </si>
  <si>
    <t>4200122315</t>
  </si>
  <si>
    <t>37480000347000</t>
  </si>
  <si>
    <t>4090416333</t>
  </si>
  <si>
    <t>4200062364</t>
  </si>
  <si>
    <t>25630001771000</t>
  </si>
  <si>
    <t>4090415922</t>
  </si>
  <si>
    <t>4200074118</t>
  </si>
  <si>
    <t>4090415449</t>
  </si>
  <si>
    <t>4200072457</t>
  </si>
  <si>
    <t>4090415448</t>
  </si>
  <si>
    <t>4090414824</t>
  </si>
  <si>
    <t>4090414823</t>
  </si>
  <si>
    <t>4200141242</t>
  </si>
  <si>
    <t>4090414820</t>
  </si>
  <si>
    <t>4200052958</t>
  </si>
  <si>
    <t>4090414014</t>
  </si>
  <si>
    <t>4090414013</t>
  </si>
  <si>
    <t>4090414011</t>
  </si>
  <si>
    <t>4200134335</t>
  </si>
  <si>
    <t>14/17</t>
  </si>
  <si>
    <t>4200146503</t>
  </si>
  <si>
    <t>904283</t>
  </si>
  <si>
    <t>GARCIA CEREZO MARC</t>
  </si>
  <si>
    <t>48104623P</t>
  </si>
  <si>
    <t>0081</t>
  </si>
  <si>
    <t>904078</t>
  </si>
  <si>
    <t>ABALOS CUEVAS OLGA</t>
  </si>
  <si>
    <t>45493559L</t>
  </si>
  <si>
    <t>02/2017</t>
  </si>
  <si>
    <t>902994</t>
  </si>
  <si>
    <t>GARCIA CERRILO ANTONIO DUPLYCOPY CO</t>
  </si>
  <si>
    <t>34737207P</t>
  </si>
  <si>
    <t>902803</t>
  </si>
  <si>
    <t>MARCO ESCOFET ANA MARIA</t>
  </si>
  <si>
    <t>77085364J</t>
  </si>
  <si>
    <t>2014/100757</t>
  </si>
  <si>
    <t>03/2017</t>
  </si>
  <si>
    <t>A-19</t>
  </si>
  <si>
    <t>901420</t>
  </si>
  <si>
    <t>GELI JULBE JAUME</t>
  </si>
  <si>
    <t>40313318E</t>
  </si>
  <si>
    <t>2786</t>
  </si>
  <si>
    <t>2505BA00070000</t>
  </si>
  <si>
    <t>901248</t>
  </si>
  <si>
    <t>JUANOLA FELIU ESTEBAN</t>
  </si>
  <si>
    <t>40442189R</t>
  </si>
  <si>
    <t>901130</t>
  </si>
  <si>
    <t>JULVE BRAÑAS ROSA</t>
  </si>
  <si>
    <t>38504055P</t>
  </si>
  <si>
    <t>17021</t>
  </si>
  <si>
    <t>38490000406000</t>
  </si>
  <si>
    <t>17020</t>
  </si>
  <si>
    <t>901058</t>
  </si>
  <si>
    <t>DURAN LLINAS JOAQUIM</t>
  </si>
  <si>
    <t>40305354Q</t>
  </si>
  <si>
    <t>3/17</t>
  </si>
  <si>
    <t>26030000256001</t>
  </si>
  <si>
    <t>194</t>
  </si>
  <si>
    <t>0401051700073</t>
  </si>
  <si>
    <t>4200146246</t>
  </si>
  <si>
    <t>4171200083</t>
  </si>
  <si>
    <t>4200137206</t>
  </si>
  <si>
    <t>4171200080</t>
  </si>
  <si>
    <t>4171200079</t>
  </si>
  <si>
    <t>4171200078</t>
  </si>
  <si>
    <t>4171200077</t>
  </si>
  <si>
    <t>4171200061</t>
  </si>
  <si>
    <t>4171200059</t>
  </si>
  <si>
    <t>BT09/40382</t>
  </si>
  <si>
    <t>BT09/40381</t>
  </si>
  <si>
    <t>129</t>
  </si>
  <si>
    <t>517949</t>
  </si>
  <si>
    <t>BOLUDA GISBERT ANNA</t>
  </si>
  <si>
    <t>52779430L</t>
  </si>
  <si>
    <t>04-2017</t>
  </si>
  <si>
    <t>60435541</t>
  </si>
  <si>
    <t>4200147491</t>
  </si>
  <si>
    <t>60435369</t>
  </si>
  <si>
    <t>4200147025</t>
  </si>
  <si>
    <t>60434926</t>
  </si>
  <si>
    <t>4200139052</t>
  </si>
  <si>
    <t>505455</t>
  </si>
  <si>
    <t>CORREOS Y TELEGRAFOS SA</t>
  </si>
  <si>
    <t>A83052407</t>
  </si>
  <si>
    <t>2017IR05/383</t>
  </si>
  <si>
    <t>2017IR05/360</t>
  </si>
  <si>
    <t>4200143589</t>
  </si>
  <si>
    <t>2017IR05/348</t>
  </si>
  <si>
    <t>4200138588</t>
  </si>
  <si>
    <t>2017IR05/331</t>
  </si>
  <si>
    <t>4200138623</t>
  </si>
  <si>
    <t>2017IR05/306</t>
  </si>
  <si>
    <t>2017IR05/302</t>
  </si>
  <si>
    <t>4200145773</t>
  </si>
  <si>
    <t>2535DR01992000</t>
  </si>
  <si>
    <t>20171R05/439</t>
  </si>
  <si>
    <t>4200140241</t>
  </si>
  <si>
    <t>20171R05/377</t>
  </si>
  <si>
    <t>20171R05/208</t>
  </si>
  <si>
    <t>25230000102000</t>
  </si>
  <si>
    <t>505402</t>
  </si>
  <si>
    <t>TNT EXPRESS WORLDWIDE SL TNT EXPRES</t>
  </si>
  <si>
    <t>B28905784</t>
  </si>
  <si>
    <t>08488446</t>
  </si>
  <si>
    <t>A077392</t>
  </si>
  <si>
    <t>505387</t>
  </si>
  <si>
    <t>SABADELL ART SL MASIA CA N'AMETLLER</t>
  </si>
  <si>
    <t>B17446485</t>
  </si>
  <si>
    <t>B/568</t>
  </si>
  <si>
    <t>B/567</t>
  </si>
  <si>
    <t>2515FO01930000</t>
  </si>
  <si>
    <t>505342</t>
  </si>
  <si>
    <t>JOGRO SL JOGRO SL</t>
  </si>
  <si>
    <t>B58387036</t>
  </si>
  <si>
    <t>BCN0901993</t>
  </si>
  <si>
    <t>BCN0900946</t>
  </si>
  <si>
    <t>6300085042</t>
  </si>
  <si>
    <t>3200306794</t>
  </si>
  <si>
    <t>774637-98</t>
  </si>
  <si>
    <t>774450-98</t>
  </si>
  <si>
    <t>773318-98</t>
  </si>
  <si>
    <t>4200145935</t>
  </si>
  <si>
    <t>773295-98</t>
  </si>
  <si>
    <t>773287-98</t>
  </si>
  <si>
    <t>2525FL01947002</t>
  </si>
  <si>
    <t>772512-98</t>
  </si>
  <si>
    <t>4200144857</t>
  </si>
  <si>
    <t>54982</t>
  </si>
  <si>
    <t>54892</t>
  </si>
  <si>
    <t>54886</t>
  </si>
  <si>
    <t>54885</t>
  </si>
  <si>
    <t>54878</t>
  </si>
  <si>
    <t>54874</t>
  </si>
  <si>
    <t>A00140232</t>
  </si>
  <si>
    <t>A00140215</t>
  </si>
  <si>
    <t>505137</t>
  </si>
  <si>
    <t>MITTAG SERVEIS SL (NACEX)</t>
  </si>
  <si>
    <t>B60705233</t>
  </si>
  <si>
    <t>A62734</t>
  </si>
  <si>
    <t>A62677</t>
  </si>
  <si>
    <t>505025</t>
  </si>
  <si>
    <t>ONEDIRECT COMUNICACIONES SL ONEDIRE</t>
  </si>
  <si>
    <t>B62505524</t>
  </si>
  <si>
    <t>504959</t>
  </si>
  <si>
    <t>SKYNET WORLDWIDE SL SKYNET WORLDWID</t>
  </si>
  <si>
    <t>B65312886</t>
  </si>
  <si>
    <t>504906</t>
  </si>
  <si>
    <t>SELECTA BUS SL</t>
  </si>
  <si>
    <t>B73601429</t>
  </si>
  <si>
    <t>2017-8-30111</t>
  </si>
  <si>
    <t>504843</t>
  </si>
  <si>
    <t>GRUPO TORDESILLAS</t>
  </si>
  <si>
    <t>G47571682</t>
  </si>
  <si>
    <t>GT12/2017</t>
  </si>
  <si>
    <t>504811</t>
  </si>
  <si>
    <t>INSTITUT JOAN LLUIS VIVES</t>
  </si>
  <si>
    <t>G12433710</t>
  </si>
  <si>
    <t>10010001561000</t>
  </si>
  <si>
    <t>117077</t>
  </si>
  <si>
    <t>117071</t>
  </si>
  <si>
    <t>117067</t>
  </si>
  <si>
    <t>212242812</t>
  </si>
  <si>
    <t>303572</t>
  </si>
  <si>
    <t>GREER LABORATORIES INC STALLERGENES</t>
  </si>
  <si>
    <t>1204881RI</t>
  </si>
  <si>
    <t>302762</t>
  </si>
  <si>
    <t>CYTOSPRING LLC</t>
  </si>
  <si>
    <t>10721</t>
  </si>
  <si>
    <t>301617</t>
  </si>
  <si>
    <t>PRINCETON BIOMOLECULAR RESEARCH INC</t>
  </si>
  <si>
    <t>17S3655</t>
  </si>
  <si>
    <t>300811</t>
  </si>
  <si>
    <t>AUF</t>
  </si>
  <si>
    <t>641C17</t>
  </si>
  <si>
    <t>300410</t>
  </si>
  <si>
    <t>GENSCRIPT (HONG KONG) LIMITED GENSC</t>
  </si>
  <si>
    <t>90415770</t>
  </si>
  <si>
    <t>300246</t>
  </si>
  <si>
    <t>IOWA STATE UNIVERSITY</t>
  </si>
  <si>
    <t>52648</t>
  </si>
  <si>
    <t>300145</t>
  </si>
  <si>
    <t>AMERICAN PHYSICAL SOCIETY</t>
  </si>
  <si>
    <t>1017069</t>
  </si>
  <si>
    <t>300138</t>
  </si>
  <si>
    <t>UNIVERSITY OF IOWA (DSHB)</t>
  </si>
  <si>
    <t>52632</t>
  </si>
  <si>
    <t>4200144737</t>
  </si>
  <si>
    <t>203099</t>
  </si>
  <si>
    <t>STONE SOUP CONSULTING LDA</t>
  </si>
  <si>
    <t>FA2017/12</t>
  </si>
  <si>
    <t>2655EC02010001</t>
  </si>
  <si>
    <t>202972</t>
  </si>
  <si>
    <t>NBS BIOLOGICALS LTD</t>
  </si>
  <si>
    <t>0091272930</t>
  </si>
  <si>
    <t>13/2017</t>
  </si>
  <si>
    <t>202818</t>
  </si>
  <si>
    <t>INTEGRATED DNA TECHNOL GERMANY GmbH</t>
  </si>
  <si>
    <t>9253515</t>
  </si>
  <si>
    <t>4200145407</t>
  </si>
  <si>
    <t>202338</t>
  </si>
  <si>
    <t>DENTSPLY DETREY GMBH</t>
  </si>
  <si>
    <t>ZR47003602</t>
  </si>
  <si>
    <t>4200146065</t>
  </si>
  <si>
    <t>ZR47003483</t>
  </si>
  <si>
    <t>ZR47003482</t>
  </si>
  <si>
    <t>202337</t>
  </si>
  <si>
    <t>PYRO SCIENCE GMBH</t>
  </si>
  <si>
    <t>2979</t>
  </si>
  <si>
    <t>14123375</t>
  </si>
  <si>
    <t>201874</t>
  </si>
  <si>
    <t>BIO SERVICES BV</t>
  </si>
  <si>
    <t>4200146333</t>
  </si>
  <si>
    <t>17830648</t>
  </si>
  <si>
    <t>4200146737</t>
  </si>
  <si>
    <t>EGU2017-ASC-2017-13235</t>
  </si>
  <si>
    <t>201228</t>
  </si>
  <si>
    <t>CHROMOTEK GMBH</t>
  </si>
  <si>
    <t>INV023879</t>
  </si>
  <si>
    <t>200894</t>
  </si>
  <si>
    <t>MASSIMO SBRANA</t>
  </si>
  <si>
    <t>4200145037</t>
  </si>
  <si>
    <t>6</t>
  </si>
  <si>
    <t>4200145034</t>
  </si>
  <si>
    <t>200750</t>
  </si>
  <si>
    <t>CNRS DELEGATION MIDI-PYRENEES</t>
  </si>
  <si>
    <t>4200146380</t>
  </si>
  <si>
    <t>FFV03287</t>
  </si>
  <si>
    <t>FFV03286</t>
  </si>
  <si>
    <t>FAV00150</t>
  </si>
  <si>
    <t>JLFC170200920</t>
  </si>
  <si>
    <t>200592</t>
  </si>
  <si>
    <t>INSTITUTE OF PHYSICS PUBLISHING</t>
  </si>
  <si>
    <t>8074386</t>
  </si>
  <si>
    <t>200590</t>
  </si>
  <si>
    <t>TCI EUROPE NV TCI EUROPE NV</t>
  </si>
  <si>
    <t>358/2017</t>
  </si>
  <si>
    <t>200566</t>
  </si>
  <si>
    <t>ELSEVIER</t>
  </si>
  <si>
    <t>OP/I079871</t>
  </si>
  <si>
    <t>1732794-BAR003</t>
  </si>
  <si>
    <t>4200146775</t>
  </si>
  <si>
    <t>1732194-BAR003</t>
  </si>
  <si>
    <t>1729702-BAR003</t>
  </si>
  <si>
    <t>1729597-BAR003</t>
  </si>
  <si>
    <t>200417</t>
  </si>
  <si>
    <t>HEINZ WALZ GMBH WALZ</t>
  </si>
  <si>
    <t>R17-00062</t>
  </si>
  <si>
    <t>4200143484</t>
  </si>
  <si>
    <t>R17-00061</t>
  </si>
  <si>
    <t>4200143469</t>
  </si>
  <si>
    <t>200352</t>
  </si>
  <si>
    <t>IMMUNOTOOLS GMBH IMMUNOTOOLS</t>
  </si>
  <si>
    <t>RE1170219443</t>
  </si>
  <si>
    <t>2017-102026</t>
  </si>
  <si>
    <t>4200146631</t>
  </si>
  <si>
    <t>2017-101867</t>
  </si>
  <si>
    <t>4200145630</t>
  </si>
  <si>
    <t>2017-101750</t>
  </si>
  <si>
    <t>4200146089</t>
  </si>
  <si>
    <t>200243</t>
  </si>
  <si>
    <t>2676026663</t>
  </si>
  <si>
    <t>200128</t>
  </si>
  <si>
    <t>BACHEM DISTRIBUTION SERVICES GMBH B</t>
  </si>
  <si>
    <t>110180</t>
  </si>
  <si>
    <t>SEGURISUA SL INTERNATIONAL MONTESSO</t>
  </si>
  <si>
    <t>B20809760</t>
  </si>
  <si>
    <t>20170001</t>
  </si>
  <si>
    <t>110157</t>
  </si>
  <si>
    <t>ASSOC VALENCIANA D ANTROPOLOGIA</t>
  </si>
  <si>
    <t>G53946612</t>
  </si>
  <si>
    <t>110111</t>
  </si>
  <si>
    <t>CONTAINERS BARCELONA SL</t>
  </si>
  <si>
    <t>B08559361</t>
  </si>
  <si>
    <t>2017/12</t>
  </si>
  <si>
    <t>4200144489</t>
  </si>
  <si>
    <t>110073</t>
  </si>
  <si>
    <t>KIREMA METAL SL</t>
  </si>
  <si>
    <t>B66857251</t>
  </si>
  <si>
    <t>17/49</t>
  </si>
  <si>
    <t>4200143934</t>
  </si>
  <si>
    <t>110058</t>
  </si>
  <si>
    <t>DATRILO GESTIÓ INTEGRAL SL</t>
  </si>
  <si>
    <t>B66908062</t>
  </si>
  <si>
    <t>05/17</t>
  </si>
  <si>
    <t>110036</t>
  </si>
  <si>
    <t>GEA PROCESS ENGINEERING SA</t>
  </si>
  <si>
    <t>A08271462</t>
  </si>
  <si>
    <t>109908</t>
  </si>
  <si>
    <t>SISTEMES GESTIÓ DE PATRIMONI SCCL</t>
  </si>
  <si>
    <t>F66842469</t>
  </si>
  <si>
    <t>8200036662</t>
  </si>
  <si>
    <t>4200146008</t>
  </si>
  <si>
    <t>8200036027</t>
  </si>
  <si>
    <t>4200144846</t>
  </si>
  <si>
    <t>109537</t>
  </si>
  <si>
    <t>KADIRA MOBILIARI I PROJECTES SL</t>
  </si>
  <si>
    <t>B59311480</t>
  </si>
  <si>
    <t>2/18</t>
  </si>
  <si>
    <t>9255013</t>
  </si>
  <si>
    <t>17/31</t>
  </si>
  <si>
    <t>4200142947</t>
  </si>
  <si>
    <t>108561</t>
  </si>
  <si>
    <t>MENAGE DESIGN 1870 S.L.</t>
  </si>
  <si>
    <t>B64523954</t>
  </si>
  <si>
    <t>AEU-INV-ES-2017-4073352</t>
  </si>
  <si>
    <t>AEU-INV-ES-2017-3770548</t>
  </si>
  <si>
    <t>107693</t>
  </si>
  <si>
    <t>ILLUMINA PRODUCTOS DE ESPAÑA S.L.U.</t>
  </si>
  <si>
    <t>B86268125</t>
  </si>
  <si>
    <t>7100003559</t>
  </si>
  <si>
    <t>4200145223</t>
  </si>
  <si>
    <t>15015119</t>
  </si>
  <si>
    <t>4200138788</t>
  </si>
  <si>
    <t>15015111</t>
  </si>
  <si>
    <t>4200144569</t>
  </si>
  <si>
    <t>15015109</t>
  </si>
  <si>
    <t>4200145986</t>
  </si>
  <si>
    <t>15014895</t>
  </si>
  <si>
    <t>4200145414</t>
  </si>
  <si>
    <t>2575QU00221650</t>
  </si>
  <si>
    <t>15014700</t>
  </si>
  <si>
    <t>4200143348</t>
  </si>
  <si>
    <t>05_2017</t>
  </si>
  <si>
    <t>107160</t>
  </si>
  <si>
    <t>IATED ACADEMY SL</t>
  </si>
  <si>
    <t>B98579568</t>
  </si>
  <si>
    <t>107110</t>
  </si>
  <si>
    <t>SOCIEDAD ESPAÑOLA DE LINGÜÍSTICA</t>
  </si>
  <si>
    <t>G81112088</t>
  </si>
  <si>
    <t>54/2017</t>
  </si>
  <si>
    <t>3201046732</t>
  </si>
  <si>
    <t>106766</t>
  </si>
  <si>
    <t>ROMACAR ABS SL</t>
  </si>
  <si>
    <t>B63002901</t>
  </si>
  <si>
    <t>TC41317284</t>
  </si>
  <si>
    <t>TC41317283</t>
  </si>
  <si>
    <t>106044</t>
  </si>
  <si>
    <t>VIAJES EL CORTE INGLES SA AGENCIA B</t>
  </si>
  <si>
    <t>A28229813</t>
  </si>
  <si>
    <t>09370039752C</t>
  </si>
  <si>
    <t>09370039745C</t>
  </si>
  <si>
    <t>09370039744C</t>
  </si>
  <si>
    <t>09370039741C</t>
  </si>
  <si>
    <t>09370039740C</t>
  </si>
  <si>
    <t>09370036659C</t>
  </si>
  <si>
    <t>09370036654C</t>
  </si>
  <si>
    <t>09370036653C</t>
  </si>
  <si>
    <t>09370036650C</t>
  </si>
  <si>
    <t>09370036649C</t>
  </si>
  <si>
    <t>09370036646C</t>
  </si>
  <si>
    <t>09370036645C</t>
  </si>
  <si>
    <t>09370036644C</t>
  </si>
  <si>
    <t>09370036643C</t>
  </si>
  <si>
    <t>09370036642C</t>
  </si>
  <si>
    <t>09370036641A</t>
  </si>
  <si>
    <t>09370035924C</t>
  </si>
  <si>
    <t>09370035923C</t>
  </si>
  <si>
    <t>09370035922C</t>
  </si>
  <si>
    <t>09370035921C</t>
  </si>
  <si>
    <t>09370035919C</t>
  </si>
  <si>
    <t>09370035918C</t>
  </si>
  <si>
    <t>09370035915C</t>
  </si>
  <si>
    <t>09370035908C</t>
  </si>
  <si>
    <t>09370035906C</t>
  </si>
  <si>
    <t>09370035905C</t>
  </si>
  <si>
    <t>09370035900C</t>
  </si>
  <si>
    <t>09370034947C</t>
  </si>
  <si>
    <t>09370034946C</t>
  </si>
  <si>
    <t>09370034945C</t>
  </si>
  <si>
    <t>09370034944C</t>
  </si>
  <si>
    <t>09370034941C</t>
  </si>
  <si>
    <t>09370034939C</t>
  </si>
  <si>
    <t>09370034934C</t>
  </si>
  <si>
    <t>09370034933C</t>
  </si>
  <si>
    <t>09370033685C</t>
  </si>
  <si>
    <t>09370033684C</t>
  </si>
  <si>
    <t>09370033678C</t>
  </si>
  <si>
    <t>09370033677C</t>
  </si>
  <si>
    <t>09370033676C</t>
  </si>
  <si>
    <t>09370033672C</t>
  </si>
  <si>
    <t>09370032336C</t>
  </si>
  <si>
    <t>09370032334C</t>
  </si>
  <si>
    <t>09370032333C</t>
  </si>
  <si>
    <t>09370032331C</t>
  </si>
  <si>
    <t>09370032329C</t>
  </si>
  <si>
    <t>2656EC01816000</t>
  </si>
  <si>
    <t>09370032322C</t>
  </si>
  <si>
    <t>09370032321A</t>
  </si>
  <si>
    <t>09370032316C</t>
  </si>
  <si>
    <t>09370032314C</t>
  </si>
  <si>
    <t>09370032313C</t>
  </si>
  <si>
    <t>2535DR01991000</t>
  </si>
  <si>
    <t>09370031489C</t>
  </si>
  <si>
    <t>09370031487C</t>
  </si>
  <si>
    <t>09370031486C</t>
  </si>
  <si>
    <t>09370031483C</t>
  </si>
  <si>
    <t>09370031478C</t>
  </si>
  <si>
    <t>09370031477C</t>
  </si>
  <si>
    <t>09370031476C</t>
  </si>
  <si>
    <t>09370030346C</t>
  </si>
  <si>
    <t>09370030342C</t>
  </si>
  <si>
    <t>09370030341C</t>
  </si>
  <si>
    <t>09370030339C</t>
  </si>
  <si>
    <t>09370030333C</t>
  </si>
  <si>
    <t>09370030331C</t>
  </si>
  <si>
    <t>09370030330C</t>
  </si>
  <si>
    <t>09370029445C</t>
  </si>
  <si>
    <t>09370029441C</t>
  </si>
  <si>
    <t>09370029439C</t>
  </si>
  <si>
    <t>09370029435C</t>
  </si>
  <si>
    <t>09370029429C</t>
  </si>
  <si>
    <t>09370029428C</t>
  </si>
  <si>
    <t>09370029426C</t>
  </si>
  <si>
    <t>09370029423C</t>
  </si>
  <si>
    <t>09370029422C</t>
  </si>
  <si>
    <t>09370028552C</t>
  </si>
  <si>
    <t>09370028551C</t>
  </si>
  <si>
    <t>09370028549C</t>
  </si>
  <si>
    <t>09370028546C</t>
  </si>
  <si>
    <t>09370028537C</t>
  </si>
  <si>
    <t>09370028536C</t>
  </si>
  <si>
    <t>09370028535C</t>
  </si>
  <si>
    <t>09370028534C</t>
  </si>
  <si>
    <t>09370028532C</t>
  </si>
  <si>
    <t>09370028530C</t>
  </si>
  <si>
    <t>09370028528C</t>
  </si>
  <si>
    <t>09170087773C</t>
  </si>
  <si>
    <t>09170087772C</t>
  </si>
  <si>
    <t>09170087767C</t>
  </si>
  <si>
    <t>09170087766C</t>
  </si>
  <si>
    <t>09170087763C</t>
  </si>
  <si>
    <t>09170087759C</t>
  </si>
  <si>
    <t>09170087757C</t>
  </si>
  <si>
    <t>09170087756C</t>
  </si>
  <si>
    <t>09170087754C</t>
  </si>
  <si>
    <t>100B0001735000</t>
  </si>
  <si>
    <t>09170087752C</t>
  </si>
  <si>
    <t>09170082783C</t>
  </si>
  <si>
    <t>09170082777C</t>
  </si>
  <si>
    <t>09170082776C</t>
  </si>
  <si>
    <t>2575QU02070222</t>
  </si>
  <si>
    <t>09170082774C</t>
  </si>
  <si>
    <t>09170082773C</t>
  </si>
  <si>
    <t>09170082769A</t>
  </si>
  <si>
    <t>09170082768A</t>
  </si>
  <si>
    <t>09170082767C</t>
  </si>
  <si>
    <t>09170082763C</t>
  </si>
  <si>
    <t>09170082761C</t>
  </si>
  <si>
    <t>09170082760C</t>
  </si>
  <si>
    <t>09170082759C</t>
  </si>
  <si>
    <t>09170082758C</t>
  </si>
  <si>
    <t>09170080670C</t>
  </si>
  <si>
    <t>09170080667C</t>
  </si>
  <si>
    <t>09170080666C</t>
  </si>
  <si>
    <t>09170080660C</t>
  </si>
  <si>
    <t>09170080658C</t>
  </si>
  <si>
    <t>09170080654C</t>
  </si>
  <si>
    <t>09170080652C</t>
  </si>
  <si>
    <t>09170080645C</t>
  </si>
  <si>
    <t>09170080644C</t>
  </si>
  <si>
    <t>09170080641C</t>
  </si>
  <si>
    <t>09170080635C</t>
  </si>
  <si>
    <t>09170080632C</t>
  </si>
  <si>
    <t>09170080630C</t>
  </si>
  <si>
    <t>09170080629C</t>
  </si>
  <si>
    <t>09170078507C</t>
  </si>
  <si>
    <t>09170078505C</t>
  </si>
  <si>
    <t>09170078502C</t>
  </si>
  <si>
    <t>09170078499C</t>
  </si>
  <si>
    <t>09170078497C</t>
  </si>
  <si>
    <t>09170078496C</t>
  </si>
  <si>
    <t>09170078495C</t>
  </si>
  <si>
    <t>09170078494C</t>
  </si>
  <si>
    <t>09170078492C</t>
  </si>
  <si>
    <t>09170078491C</t>
  </si>
  <si>
    <t>09170078490C</t>
  </si>
  <si>
    <t>09170078489C</t>
  </si>
  <si>
    <t>09170078488C</t>
  </si>
  <si>
    <t>09170078478C</t>
  </si>
  <si>
    <t>09170078477C</t>
  </si>
  <si>
    <t>09170078476C</t>
  </si>
  <si>
    <t>09170078469C</t>
  </si>
  <si>
    <t>09170078468C</t>
  </si>
  <si>
    <t>09170078464C</t>
  </si>
  <si>
    <t>09170078463C</t>
  </si>
  <si>
    <t>09170078462C</t>
  </si>
  <si>
    <t>09170078461C</t>
  </si>
  <si>
    <t>2565BI01974001</t>
  </si>
  <si>
    <t>09170078456C</t>
  </si>
  <si>
    <t>09170078443A</t>
  </si>
  <si>
    <t>09170078440C</t>
  </si>
  <si>
    <t>09170078439C</t>
  </si>
  <si>
    <t>09170078437A</t>
  </si>
  <si>
    <t>09170078436C</t>
  </si>
  <si>
    <t>09170078434A</t>
  </si>
  <si>
    <t>09170078432C</t>
  </si>
  <si>
    <t>09170078431C</t>
  </si>
  <si>
    <t>09170078426C</t>
  </si>
  <si>
    <t>09170078425C</t>
  </si>
  <si>
    <t>09170075848C</t>
  </si>
  <si>
    <t>09170075847C</t>
  </si>
  <si>
    <t>09170075845A</t>
  </si>
  <si>
    <t>09170075844C</t>
  </si>
  <si>
    <t>09170075843A</t>
  </si>
  <si>
    <t>09170075832C</t>
  </si>
  <si>
    <t>09170075830C</t>
  </si>
  <si>
    <t>09170075827C</t>
  </si>
  <si>
    <t>09170075824C</t>
  </si>
  <si>
    <t>09170075823C</t>
  </si>
  <si>
    <t>09170075813C</t>
  </si>
  <si>
    <t>09170075811A</t>
  </si>
  <si>
    <t>09170075810C</t>
  </si>
  <si>
    <t>09170072745C</t>
  </si>
  <si>
    <t>09170072738C</t>
  </si>
  <si>
    <t>09170072736C</t>
  </si>
  <si>
    <t>09170072729C</t>
  </si>
  <si>
    <t>09170072727C</t>
  </si>
  <si>
    <t>09170072725C</t>
  </si>
  <si>
    <t>09170072724C</t>
  </si>
  <si>
    <t>09170072722C</t>
  </si>
  <si>
    <t>09170072718C</t>
  </si>
  <si>
    <t>09170072716C</t>
  </si>
  <si>
    <t>09170072714C</t>
  </si>
  <si>
    <t>09170072708C</t>
  </si>
  <si>
    <t>09170072705C</t>
  </si>
  <si>
    <t>09170072703C</t>
  </si>
  <si>
    <t>09170072697A</t>
  </si>
  <si>
    <t>09170070059C</t>
  </si>
  <si>
    <t>09170070054C</t>
  </si>
  <si>
    <t>09170070046C</t>
  </si>
  <si>
    <t>09170070041C</t>
  </si>
  <si>
    <t>09170070035C</t>
  </si>
  <si>
    <t>09170070034C</t>
  </si>
  <si>
    <t>09170070033C</t>
  </si>
  <si>
    <t>09170070032C</t>
  </si>
  <si>
    <t>09170070024C</t>
  </si>
  <si>
    <t>09170070023C</t>
  </si>
  <si>
    <t>09170067671C</t>
  </si>
  <si>
    <t>09170067659C</t>
  </si>
  <si>
    <t>09170067658C</t>
  </si>
  <si>
    <t>09170067656C</t>
  </si>
  <si>
    <t>09170067654C</t>
  </si>
  <si>
    <t>09170067653C</t>
  </si>
  <si>
    <t>25330000117000</t>
  </si>
  <si>
    <t>09170067645C</t>
  </si>
  <si>
    <t>09170067641C</t>
  </si>
  <si>
    <t>09170067640C</t>
  </si>
  <si>
    <t>09170067639C</t>
  </si>
  <si>
    <t>09170067638C</t>
  </si>
  <si>
    <t>09170065140C</t>
  </si>
  <si>
    <t>09170065139C</t>
  </si>
  <si>
    <t>09170065134C</t>
  </si>
  <si>
    <t>09170065132C</t>
  </si>
  <si>
    <t>09170065131C</t>
  </si>
  <si>
    <t>09170065128C</t>
  </si>
  <si>
    <t>09170065114C</t>
  </si>
  <si>
    <t>09170065113C</t>
  </si>
  <si>
    <t>09170065112C</t>
  </si>
  <si>
    <t>09170065107C</t>
  </si>
  <si>
    <t>09170062665C</t>
  </si>
  <si>
    <t>09170062662C</t>
  </si>
  <si>
    <t>09170062659C</t>
  </si>
  <si>
    <t>09170062658C</t>
  </si>
  <si>
    <t>09170062655C</t>
  </si>
  <si>
    <t>09170062654C</t>
  </si>
  <si>
    <t>09170062653C</t>
  </si>
  <si>
    <t>09170062639C</t>
  </si>
  <si>
    <t>09170062637C</t>
  </si>
  <si>
    <t>09170062635C</t>
  </si>
  <si>
    <t>09170062634C</t>
  </si>
  <si>
    <t>09170062632C</t>
  </si>
  <si>
    <t>09170062630C</t>
  </si>
  <si>
    <t>09170062629C</t>
  </si>
  <si>
    <t>09170062617C</t>
  </si>
  <si>
    <t>09170062616C</t>
  </si>
  <si>
    <t>09170062615C</t>
  </si>
  <si>
    <t>09170062614C</t>
  </si>
  <si>
    <t>09170062612C</t>
  </si>
  <si>
    <t>2595FA02035002</t>
  </si>
  <si>
    <t>09170062611C</t>
  </si>
  <si>
    <t>09170062609C</t>
  </si>
  <si>
    <t>09170062606C</t>
  </si>
  <si>
    <t>09170060653C</t>
  </si>
  <si>
    <t>09170060649C</t>
  </si>
  <si>
    <t>09170060645C</t>
  </si>
  <si>
    <t>09170060619C</t>
  </si>
  <si>
    <t>09170060618C</t>
  </si>
  <si>
    <t>09170060614C</t>
  </si>
  <si>
    <t>09170060613C</t>
  </si>
  <si>
    <t>09170060607C</t>
  </si>
  <si>
    <t>09170060605C</t>
  </si>
  <si>
    <t>09170060604C</t>
  </si>
  <si>
    <t>8241189327</t>
  </si>
  <si>
    <t>4200144961</t>
  </si>
  <si>
    <t>170182</t>
  </si>
  <si>
    <t>26230000285001</t>
  </si>
  <si>
    <t>170181</t>
  </si>
  <si>
    <t>170180</t>
  </si>
  <si>
    <t>170179</t>
  </si>
  <si>
    <t>170178</t>
  </si>
  <si>
    <t>170176</t>
  </si>
  <si>
    <t>170175</t>
  </si>
  <si>
    <t>170173</t>
  </si>
  <si>
    <t>105806</t>
  </si>
  <si>
    <t>ESTRATÈGIES DE DESENVOLUPAMENT HUMÀ</t>
  </si>
  <si>
    <t>B63904692</t>
  </si>
  <si>
    <t>JMM1705</t>
  </si>
  <si>
    <t>105639</t>
  </si>
  <si>
    <t>MIQUEL AULINAS CANAL SL</t>
  </si>
  <si>
    <t>B55128193</t>
  </si>
  <si>
    <t>17/32</t>
  </si>
  <si>
    <t>4200143974</t>
  </si>
  <si>
    <t>7289</t>
  </si>
  <si>
    <t>7288</t>
  </si>
  <si>
    <t>10/2017</t>
  </si>
  <si>
    <t>104668</t>
  </si>
  <si>
    <t>INSTITUTO DE CIENCIAS FORENSES</t>
  </si>
  <si>
    <t>B65689689</t>
  </si>
  <si>
    <t>10</t>
  </si>
  <si>
    <t>170203</t>
  </si>
  <si>
    <t>170200</t>
  </si>
  <si>
    <t>4200144154</t>
  </si>
  <si>
    <t>104326</t>
  </si>
  <si>
    <t>OBREMATIC SL</t>
  </si>
  <si>
    <t>B63448971</t>
  </si>
  <si>
    <t>A/4356</t>
  </si>
  <si>
    <t>2017/02/412</t>
  </si>
  <si>
    <t>103522</t>
  </si>
  <si>
    <t>SARGOM ASSOCIATS MEGA SARGOM</t>
  </si>
  <si>
    <t>B64953599</t>
  </si>
  <si>
    <t>10-201700044</t>
  </si>
  <si>
    <t>SA/048760</t>
  </si>
  <si>
    <t>3289521</t>
  </si>
  <si>
    <t>3289506</t>
  </si>
  <si>
    <t>3289505</t>
  </si>
  <si>
    <t>3289504</t>
  </si>
  <si>
    <t>3289503</t>
  </si>
  <si>
    <t>3289502</t>
  </si>
  <si>
    <t>3289501</t>
  </si>
  <si>
    <t>3285480</t>
  </si>
  <si>
    <t>3283723</t>
  </si>
  <si>
    <t>3283722</t>
  </si>
  <si>
    <t>3283721</t>
  </si>
  <si>
    <t>3283720</t>
  </si>
  <si>
    <t>3283719</t>
  </si>
  <si>
    <t>3283718</t>
  </si>
  <si>
    <t>3283717</t>
  </si>
  <si>
    <t>3283716</t>
  </si>
  <si>
    <t>3283616</t>
  </si>
  <si>
    <t>3283423</t>
  </si>
  <si>
    <t>3280842</t>
  </si>
  <si>
    <t>3280546</t>
  </si>
  <si>
    <t>3276179</t>
  </si>
  <si>
    <t>3272103</t>
  </si>
  <si>
    <t>3271914</t>
  </si>
  <si>
    <t>627558</t>
  </si>
  <si>
    <t>103153</t>
  </si>
  <si>
    <t>COREMO SA COREMOSA</t>
  </si>
  <si>
    <t>A08774465</t>
  </si>
  <si>
    <t>F89646</t>
  </si>
  <si>
    <t>4200145483</t>
  </si>
  <si>
    <t>F89645</t>
  </si>
  <si>
    <t>4200144833</t>
  </si>
  <si>
    <t>103110</t>
  </si>
  <si>
    <t>ROLDOS SA ROLDOS SA</t>
  </si>
  <si>
    <t>A08029712</t>
  </si>
  <si>
    <t>RFR0000247</t>
  </si>
  <si>
    <t>103102</t>
  </si>
  <si>
    <t>RENTOKIL INITIAL ESPAÑA SA RENTOKIL</t>
  </si>
  <si>
    <t>A28767671</t>
  </si>
  <si>
    <t>940/200411514</t>
  </si>
  <si>
    <t>462164547</t>
  </si>
  <si>
    <t>462164157</t>
  </si>
  <si>
    <t>462164156</t>
  </si>
  <si>
    <t>4200145155</t>
  </si>
  <si>
    <t>462164154</t>
  </si>
  <si>
    <t>5200782760</t>
  </si>
  <si>
    <t>95440833</t>
  </si>
  <si>
    <t>0000032838</t>
  </si>
  <si>
    <t>4200146946</t>
  </si>
  <si>
    <t>0000031559</t>
  </si>
  <si>
    <t>4200145968</t>
  </si>
  <si>
    <t>0000026707</t>
  </si>
  <si>
    <t>4200146090</t>
  </si>
  <si>
    <t>0000024552</t>
  </si>
  <si>
    <t>0000024524</t>
  </si>
  <si>
    <t>4200145911</t>
  </si>
  <si>
    <t>421</t>
  </si>
  <si>
    <t>38380001439000</t>
  </si>
  <si>
    <t>0000000560</t>
  </si>
  <si>
    <t>102854</t>
  </si>
  <si>
    <t>WORLD COURIER DE ESPAÑA SA</t>
  </si>
  <si>
    <t>A28394013</t>
  </si>
  <si>
    <t>0096387042</t>
  </si>
  <si>
    <t>9102949545</t>
  </si>
  <si>
    <t>070170</t>
  </si>
  <si>
    <t>9500007998</t>
  </si>
  <si>
    <t>4200146203</t>
  </si>
  <si>
    <t>9500005980</t>
  </si>
  <si>
    <t>9500004540</t>
  </si>
  <si>
    <t>1701/01149</t>
  </si>
  <si>
    <t>F/2068</t>
  </si>
  <si>
    <t>102726</t>
  </si>
  <si>
    <t>ZETA GESTION DE MEDIOS SAU ZETA GES</t>
  </si>
  <si>
    <t>A08657710</t>
  </si>
  <si>
    <t>75/03400567</t>
  </si>
  <si>
    <t>75/03400058</t>
  </si>
  <si>
    <t>75/033999II</t>
  </si>
  <si>
    <t>75/03399600</t>
  </si>
  <si>
    <t>1700667</t>
  </si>
  <si>
    <t>FVR201714000915</t>
  </si>
  <si>
    <t>363066</t>
  </si>
  <si>
    <t>363065</t>
  </si>
  <si>
    <t>361900</t>
  </si>
  <si>
    <t>361883</t>
  </si>
  <si>
    <t>170188</t>
  </si>
  <si>
    <t>4200146781</t>
  </si>
  <si>
    <t>170187</t>
  </si>
  <si>
    <t>4200146401</t>
  </si>
  <si>
    <t>170164</t>
  </si>
  <si>
    <t>170145</t>
  </si>
  <si>
    <t>170134</t>
  </si>
  <si>
    <t>170129</t>
  </si>
  <si>
    <t>170128</t>
  </si>
  <si>
    <t>170097</t>
  </si>
  <si>
    <t>170096</t>
  </si>
  <si>
    <t>SF17-01622</t>
  </si>
  <si>
    <t>4200145755</t>
  </si>
  <si>
    <t>60975793</t>
  </si>
  <si>
    <t>17000498</t>
  </si>
  <si>
    <t>FV+312395</t>
  </si>
  <si>
    <t>4200146374</t>
  </si>
  <si>
    <t>FV+312043</t>
  </si>
  <si>
    <t>4200145213</t>
  </si>
  <si>
    <t>FV+312042</t>
  </si>
  <si>
    <t>4200146271</t>
  </si>
  <si>
    <t>FV+312041</t>
  </si>
  <si>
    <t>FV+311589</t>
  </si>
  <si>
    <t>FV+311588</t>
  </si>
  <si>
    <t>4200144933</t>
  </si>
  <si>
    <t>FV+311280</t>
  </si>
  <si>
    <t>4200145051</t>
  </si>
  <si>
    <t>FV+311277</t>
  </si>
  <si>
    <t>9140072891</t>
  </si>
  <si>
    <t>9140072890</t>
  </si>
  <si>
    <t>17/29561</t>
  </si>
  <si>
    <t>102227</t>
  </si>
  <si>
    <t>NET INTERLAB SA NET INTERLAB</t>
  </si>
  <si>
    <t>A81511776</t>
  </si>
  <si>
    <t>80518</t>
  </si>
  <si>
    <t>4200146965</t>
  </si>
  <si>
    <t>80323</t>
  </si>
  <si>
    <t>GV/099776</t>
  </si>
  <si>
    <t>20170123</t>
  </si>
  <si>
    <t>7727</t>
  </si>
  <si>
    <t>4200146185</t>
  </si>
  <si>
    <t>7061328818</t>
  </si>
  <si>
    <t>4200146769</t>
  </si>
  <si>
    <t>7061328409</t>
  </si>
  <si>
    <t>4200146755</t>
  </si>
  <si>
    <t>7061328408</t>
  </si>
  <si>
    <t>4200146197</t>
  </si>
  <si>
    <t>7061327053</t>
  </si>
  <si>
    <t>4200146081</t>
  </si>
  <si>
    <t>7061325261</t>
  </si>
  <si>
    <t>7061324718</t>
  </si>
  <si>
    <t>7061324717</t>
  </si>
  <si>
    <t>7061324219</t>
  </si>
  <si>
    <t>4200145493</t>
  </si>
  <si>
    <t>7061323724</t>
  </si>
  <si>
    <t>7061323722</t>
  </si>
  <si>
    <t>53200000024000</t>
  </si>
  <si>
    <t>7061322744</t>
  </si>
  <si>
    <t>7061320129</t>
  </si>
  <si>
    <t>616</t>
  </si>
  <si>
    <t>541</t>
  </si>
  <si>
    <t>4200139359</t>
  </si>
  <si>
    <t>430</t>
  </si>
  <si>
    <t>4200143942</t>
  </si>
  <si>
    <t>17000633RI</t>
  </si>
  <si>
    <t>17000503RI</t>
  </si>
  <si>
    <t>4200145097</t>
  </si>
  <si>
    <t>545/1</t>
  </si>
  <si>
    <t>4200147289</t>
  </si>
  <si>
    <t>502/1</t>
  </si>
  <si>
    <t>350/1</t>
  </si>
  <si>
    <t>101736</t>
  </si>
  <si>
    <t>APLICACIONES TELEMATICAS COMUNIC.SL</t>
  </si>
  <si>
    <t>B61716445</t>
  </si>
  <si>
    <t>FAC21202</t>
  </si>
  <si>
    <t>1702094</t>
  </si>
  <si>
    <t>4200146589</t>
  </si>
  <si>
    <t>1701322</t>
  </si>
  <si>
    <t>15820</t>
  </si>
  <si>
    <t>170212</t>
  </si>
  <si>
    <t>170168</t>
  </si>
  <si>
    <t>170141</t>
  </si>
  <si>
    <t>170140</t>
  </si>
  <si>
    <t>170138</t>
  </si>
  <si>
    <t>170133</t>
  </si>
  <si>
    <t>170132</t>
  </si>
  <si>
    <t>170131</t>
  </si>
  <si>
    <t>170127</t>
  </si>
  <si>
    <t>170125</t>
  </si>
  <si>
    <t>170124</t>
  </si>
  <si>
    <t>101538</t>
  </si>
  <si>
    <t>OFIPRIX SL OFIPRIX SL</t>
  </si>
  <si>
    <t>B61329645</t>
  </si>
  <si>
    <t>0026</t>
  </si>
  <si>
    <t>101450</t>
  </si>
  <si>
    <t>AD BIOINSTRUMENTS SL</t>
  </si>
  <si>
    <t>B61051223</t>
  </si>
  <si>
    <t>12.614</t>
  </si>
  <si>
    <t>4200146132</t>
  </si>
  <si>
    <t>217021834</t>
  </si>
  <si>
    <t>217021708</t>
  </si>
  <si>
    <t>4200146067</t>
  </si>
  <si>
    <t>217021442</t>
  </si>
  <si>
    <t>2017/1243</t>
  </si>
  <si>
    <t>4200143401</t>
  </si>
  <si>
    <t>2017/1242</t>
  </si>
  <si>
    <t>4200143957</t>
  </si>
  <si>
    <t>A17004389</t>
  </si>
  <si>
    <t>4200146012</t>
  </si>
  <si>
    <t>A17004343</t>
  </si>
  <si>
    <t>4200145191</t>
  </si>
  <si>
    <t>2595FA00245001</t>
  </si>
  <si>
    <t>A17004093</t>
  </si>
  <si>
    <t>A17003609</t>
  </si>
  <si>
    <t>4200145111</t>
  </si>
  <si>
    <t>A17003608</t>
  </si>
  <si>
    <t>4200145116</t>
  </si>
  <si>
    <t>A17003134</t>
  </si>
  <si>
    <t>4200144448</t>
  </si>
  <si>
    <t>A17002485</t>
  </si>
  <si>
    <t>101378</t>
  </si>
  <si>
    <t>BCN QUALITES S.L.</t>
  </si>
  <si>
    <t>B63651020</t>
  </si>
  <si>
    <t>170242</t>
  </si>
  <si>
    <t>4200141508</t>
  </si>
  <si>
    <t>170161</t>
  </si>
  <si>
    <t>AA17000054</t>
  </si>
  <si>
    <t>700365</t>
  </si>
  <si>
    <t>4200145028</t>
  </si>
  <si>
    <t>700357</t>
  </si>
  <si>
    <t>4200146560</t>
  </si>
  <si>
    <t>700339</t>
  </si>
  <si>
    <t>700335</t>
  </si>
  <si>
    <t>4200145521</t>
  </si>
  <si>
    <t>700308</t>
  </si>
  <si>
    <t>700299</t>
  </si>
  <si>
    <t>4200146305</t>
  </si>
  <si>
    <t>700277</t>
  </si>
  <si>
    <t>4200145069</t>
  </si>
  <si>
    <t>700234</t>
  </si>
  <si>
    <t>700200</t>
  </si>
  <si>
    <t>700192</t>
  </si>
  <si>
    <t>4200140625</t>
  </si>
  <si>
    <t>700187</t>
  </si>
  <si>
    <t>700186</t>
  </si>
  <si>
    <t>700142</t>
  </si>
  <si>
    <t>700136</t>
  </si>
  <si>
    <t>700073</t>
  </si>
  <si>
    <t>4200144726</t>
  </si>
  <si>
    <t>700071</t>
  </si>
  <si>
    <t>4200144623</t>
  </si>
  <si>
    <t>700048</t>
  </si>
  <si>
    <t>4200144376</t>
  </si>
  <si>
    <t>FM170361</t>
  </si>
  <si>
    <t>4200146427</t>
  </si>
  <si>
    <t>1701249</t>
  </si>
  <si>
    <t>1700847</t>
  </si>
  <si>
    <t>G4171</t>
  </si>
  <si>
    <t>G4164</t>
  </si>
  <si>
    <t>G4147</t>
  </si>
  <si>
    <t>C4619</t>
  </si>
  <si>
    <t>C4616</t>
  </si>
  <si>
    <t>C4608</t>
  </si>
  <si>
    <t>C4606</t>
  </si>
  <si>
    <t>C4605</t>
  </si>
  <si>
    <t>C4598</t>
  </si>
  <si>
    <t>C4595</t>
  </si>
  <si>
    <t>C4589</t>
  </si>
  <si>
    <t>C4588</t>
  </si>
  <si>
    <t>C4582</t>
  </si>
  <si>
    <t>B1601</t>
  </si>
  <si>
    <t>AC85</t>
  </si>
  <si>
    <t>AC84</t>
  </si>
  <si>
    <t>101055</t>
  </si>
  <si>
    <t>TEBU-BIO SPAIN SL TEBU-BIO SPAIN</t>
  </si>
  <si>
    <t>B63818629</t>
  </si>
  <si>
    <t>ESIN014427</t>
  </si>
  <si>
    <t>4200146460</t>
  </si>
  <si>
    <t>101011</t>
  </si>
  <si>
    <t>BEMAR SERVEIS OFIMATICS SL BEMAR SE</t>
  </si>
  <si>
    <t>B62648811</t>
  </si>
  <si>
    <t>58081</t>
  </si>
  <si>
    <t>709239</t>
  </si>
  <si>
    <t>4200147349</t>
  </si>
  <si>
    <t>CI17102-2223</t>
  </si>
  <si>
    <t>4200147263</t>
  </si>
  <si>
    <t>CI17102-2147</t>
  </si>
  <si>
    <t>4200146684</t>
  </si>
  <si>
    <t>17026488</t>
  </si>
  <si>
    <t>4200147322</t>
  </si>
  <si>
    <t>38380001521000</t>
  </si>
  <si>
    <t>17025421</t>
  </si>
  <si>
    <t>17018878</t>
  </si>
  <si>
    <t>4200145286</t>
  </si>
  <si>
    <t>10020002106000</t>
  </si>
  <si>
    <t>10020002105000</t>
  </si>
  <si>
    <t>17011686</t>
  </si>
  <si>
    <t>4200145695</t>
  </si>
  <si>
    <t>17008572</t>
  </si>
  <si>
    <t>17008394</t>
  </si>
  <si>
    <t>17008381</t>
  </si>
  <si>
    <t>4200144687</t>
  </si>
  <si>
    <t>17008274</t>
  </si>
  <si>
    <t>4200143272</t>
  </si>
  <si>
    <t>17008262</t>
  </si>
  <si>
    <t>17008248</t>
  </si>
  <si>
    <t>17008247</t>
  </si>
  <si>
    <t>17008219</t>
  </si>
  <si>
    <t>4200143413</t>
  </si>
  <si>
    <t>17008216</t>
  </si>
  <si>
    <t>4200144210</t>
  </si>
  <si>
    <t>17008215</t>
  </si>
  <si>
    <t>4200145254</t>
  </si>
  <si>
    <t>17008214</t>
  </si>
  <si>
    <t>17008207</t>
  </si>
  <si>
    <t>4200143983</t>
  </si>
  <si>
    <t>17008198</t>
  </si>
  <si>
    <t>17008148</t>
  </si>
  <si>
    <t>170389</t>
  </si>
  <si>
    <t>4200145052</t>
  </si>
  <si>
    <t>170381</t>
  </si>
  <si>
    <t>4200145585</t>
  </si>
  <si>
    <t>R17/R170011</t>
  </si>
  <si>
    <t>1700349</t>
  </si>
  <si>
    <t>1700321</t>
  </si>
  <si>
    <t>1700320</t>
  </si>
  <si>
    <t>277</t>
  </si>
  <si>
    <t>262</t>
  </si>
  <si>
    <t>4200146262</t>
  </si>
  <si>
    <t>4090426779</t>
  </si>
  <si>
    <t>4090418638</t>
  </si>
  <si>
    <t>201700514</t>
  </si>
  <si>
    <t>4200145946</t>
  </si>
  <si>
    <t>100615</t>
  </si>
  <si>
    <t>RETMAR AREA DIGITAL SL</t>
  </si>
  <si>
    <t>B63944680</t>
  </si>
  <si>
    <t>FVG2017011</t>
  </si>
  <si>
    <t>4200141188</t>
  </si>
  <si>
    <t>FVG2017010</t>
  </si>
  <si>
    <t>4200141187</t>
  </si>
  <si>
    <t>2656EC01929000</t>
  </si>
  <si>
    <t>100210</t>
  </si>
  <si>
    <t>JULIAN IMPRESSOR SCP</t>
  </si>
  <si>
    <t>J64009863</t>
  </si>
  <si>
    <t>6496</t>
  </si>
  <si>
    <t>4200141605</t>
  </si>
  <si>
    <t>6495</t>
  </si>
  <si>
    <t>4200141568</t>
  </si>
  <si>
    <t>4200142035</t>
  </si>
  <si>
    <t>4200141309</t>
  </si>
  <si>
    <t>201700782</t>
  </si>
  <si>
    <t>FV17_000777</t>
  </si>
  <si>
    <t>FV17_000775</t>
  </si>
  <si>
    <t>FV17_000773</t>
  </si>
  <si>
    <t>FV17_000772</t>
  </si>
  <si>
    <t>FV17_000771</t>
  </si>
  <si>
    <t>FV17_000761</t>
  </si>
  <si>
    <t>FV17_000759</t>
  </si>
  <si>
    <t>4200144308</t>
  </si>
  <si>
    <t>FV17_000758</t>
  </si>
  <si>
    <t>FV17_000744</t>
  </si>
  <si>
    <t>FV17_000741</t>
  </si>
  <si>
    <t>FV17_000727</t>
  </si>
  <si>
    <t>FV17_000326</t>
  </si>
  <si>
    <t>FV17_000256</t>
  </si>
  <si>
    <t>4200142715</t>
  </si>
  <si>
    <t>54.297</t>
  </si>
  <si>
    <t>54.243</t>
  </si>
  <si>
    <t>904572</t>
  </si>
  <si>
    <t>PASTOR SANCHEZ ALVARO</t>
  </si>
  <si>
    <t>26541627H</t>
  </si>
  <si>
    <t>007-2016</t>
  </si>
  <si>
    <t>903500</t>
  </si>
  <si>
    <t>BENITEZ GONZALES ELIAS</t>
  </si>
  <si>
    <t>42785430W</t>
  </si>
  <si>
    <t>607168</t>
  </si>
  <si>
    <t>NELSON CARL ERIC</t>
  </si>
  <si>
    <t>CARLA</t>
  </si>
  <si>
    <t>6300083778</t>
  </si>
  <si>
    <t>505247</t>
  </si>
  <si>
    <t>ELSEVIER ESPAÑA SL</t>
  </si>
  <si>
    <t>B61578563</t>
  </si>
  <si>
    <t>16945</t>
  </si>
  <si>
    <t>504671</t>
  </si>
  <si>
    <t>INSTITUTO DE REINSERCION SOCIAL</t>
  </si>
  <si>
    <t>G64147184</t>
  </si>
  <si>
    <t>16/12/28</t>
  </si>
  <si>
    <t>2635PE00306000</t>
  </si>
  <si>
    <t>303215</t>
  </si>
  <si>
    <t>382107</t>
  </si>
  <si>
    <t>203050</t>
  </si>
  <si>
    <t>ASSOC.GUIDES BRUXELLES ET BELGIQUE</t>
  </si>
  <si>
    <t>GBB-20161416</t>
  </si>
  <si>
    <t>GBB-20161340</t>
  </si>
  <si>
    <t>200240</t>
  </si>
  <si>
    <t>SANTA CRUZ BIOTECHNOLOGY INC. SANTA</t>
  </si>
  <si>
    <t>211238</t>
  </si>
  <si>
    <t>6795</t>
  </si>
  <si>
    <t>6794</t>
  </si>
  <si>
    <t>106836</t>
  </si>
  <si>
    <t>SERVEI D APATS SL</t>
  </si>
  <si>
    <t>B58703240</t>
  </si>
  <si>
    <t>201.604.110</t>
  </si>
  <si>
    <t>8241179587</t>
  </si>
  <si>
    <t>8241177125</t>
  </si>
  <si>
    <t>8241144578</t>
  </si>
  <si>
    <t>8241113235</t>
  </si>
  <si>
    <t>9001205435</t>
  </si>
  <si>
    <t>105096</t>
  </si>
  <si>
    <t>GOLDCAR SPAIN SL</t>
  </si>
  <si>
    <t>B03403169</t>
  </si>
  <si>
    <t>ES000AP161011009</t>
  </si>
  <si>
    <t>ES000AN160170883</t>
  </si>
  <si>
    <t>916014098</t>
  </si>
  <si>
    <t>916007838</t>
  </si>
  <si>
    <t>4200127429</t>
  </si>
  <si>
    <t>00349461/12</t>
  </si>
  <si>
    <t>102894</t>
  </si>
  <si>
    <t>DISTRIBUIDORA JOAN SA DISTRIB. JOAN</t>
  </si>
  <si>
    <t>A58846064</t>
  </si>
  <si>
    <t>100724</t>
  </si>
  <si>
    <t>ESPAÑA 3B SCIENTIFIC SL ESPAÑA 3B S</t>
  </si>
  <si>
    <t>B97332431</t>
  </si>
  <si>
    <t>1606001454</t>
  </si>
  <si>
    <t>75/03145602</t>
  </si>
  <si>
    <t>75/03125650</t>
  </si>
  <si>
    <t>15213809</t>
  </si>
  <si>
    <t>4200112993</t>
  </si>
  <si>
    <t>10020000962000</t>
  </si>
  <si>
    <t>502109RI</t>
  </si>
  <si>
    <t>39</t>
  </si>
  <si>
    <t>100581</t>
  </si>
  <si>
    <t>IBIAN TECHNOLOGIES SL</t>
  </si>
  <si>
    <t>B99204471</t>
  </si>
  <si>
    <t>800178</t>
  </si>
  <si>
    <t>C.NACIONAL INFORMACION GEOGRAFICA</t>
  </si>
  <si>
    <t>Q2817024I</t>
  </si>
  <si>
    <t>FVBA170000016</t>
  </si>
  <si>
    <t>607254</t>
  </si>
  <si>
    <t>ROMANYUK YAROSLAV</t>
  </si>
  <si>
    <t>SVYROMANYUK</t>
  </si>
  <si>
    <t>240-05793VERSION2</t>
  </si>
  <si>
    <t>1701329.</t>
  </si>
  <si>
    <t>1701329</t>
  </si>
  <si>
    <t>C4590</t>
  </si>
  <si>
    <t>17008185</t>
  </si>
  <si>
    <t>4200143131</t>
  </si>
  <si>
    <t>FV17_000752</t>
  </si>
  <si>
    <t>4200145273</t>
  </si>
  <si>
    <t>FV17_000265</t>
  </si>
  <si>
    <t>4200144306</t>
  </si>
  <si>
    <t>FV17_000264</t>
  </si>
  <si>
    <t>4200144303</t>
  </si>
  <si>
    <t>FV17_000263</t>
  </si>
  <si>
    <t>4200144301</t>
  </si>
  <si>
    <t>904231</t>
  </si>
  <si>
    <t>SABATA FERNANDEZ MONICA</t>
  </si>
  <si>
    <t>46127431B</t>
  </si>
  <si>
    <t>110064</t>
  </si>
  <si>
    <t>KHIMERA, COMUNICACIÓ I MEDIACIÓ, S.</t>
  </si>
  <si>
    <t>B66626425</t>
  </si>
  <si>
    <t>5090041421</t>
  </si>
  <si>
    <t>Facultat de Belles Arts</t>
  </si>
  <si>
    <t>a data 3 d'abril de 2017</t>
  </si>
  <si>
    <t>Data llistat: 03/04/2017</t>
  </si>
  <si>
    <r>
      <t xml:space="preserve">registrades en el mes </t>
    </r>
    <r>
      <rPr>
        <b/>
        <sz val="10"/>
        <rFont val="Arial"/>
        <family val="2"/>
      </rPr>
      <t>de març de 2017</t>
    </r>
    <r>
      <rPr>
        <sz val="10"/>
        <rFont val="Arial"/>
        <family val="2"/>
      </rPr>
      <t xml:space="preserve"> per un import de</t>
    </r>
  </si>
  <si>
    <t>d</t>
  </si>
  <si>
    <t>400125917</t>
  </si>
  <si>
    <t>400163564</t>
  </si>
  <si>
    <t>400161945</t>
  </si>
  <si>
    <t>400161001</t>
  </si>
  <si>
    <t>400033083</t>
  </si>
  <si>
    <t>400047792</t>
  </si>
  <si>
    <t>400167440</t>
  </si>
  <si>
    <t>400163759</t>
  </si>
  <si>
    <t>400142625</t>
  </si>
  <si>
    <t>400169192</t>
  </si>
  <si>
    <t>400173127</t>
  </si>
  <si>
    <t>400175162</t>
  </si>
  <si>
    <t>400173395</t>
  </si>
  <si>
    <t>400175452</t>
  </si>
  <si>
    <t>400172684</t>
  </si>
  <si>
    <t>400181174</t>
  </si>
  <si>
    <t>400181110</t>
  </si>
  <si>
    <t>400183012</t>
  </si>
  <si>
    <t>400183257</t>
  </si>
  <si>
    <t>400171040</t>
  </si>
  <si>
    <t>400181411</t>
  </si>
  <si>
    <t>167774</t>
  </si>
  <si>
    <t>100B0001870000</t>
  </si>
  <si>
    <t>400186609</t>
  </si>
  <si>
    <t>0000031712 UTM 125219</t>
  </si>
  <si>
    <t>4200127536</t>
  </si>
  <si>
    <t>400202366</t>
  </si>
  <si>
    <t>0000031707 UTM 122959</t>
  </si>
  <si>
    <t>4200132122</t>
  </si>
  <si>
    <t>400203478</t>
  </si>
  <si>
    <t>0000031681 UTM 124085</t>
  </si>
  <si>
    <t>400184842</t>
  </si>
  <si>
    <t>400186862</t>
  </si>
  <si>
    <t>400203742</t>
  </si>
  <si>
    <t>400183029</t>
  </si>
  <si>
    <t>400187809</t>
  </si>
  <si>
    <t>400182746</t>
  </si>
  <si>
    <t>400182755</t>
  </si>
  <si>
    <t>400182751</t>
  </si>
  <si>
    <t>400190346</t>
  </si>
  <si>
    <t>400179665</t>
  </si>
  <si>
    <t>400192949</t>
  </si>
  <si>
    <t>2596FA01673007</t>
  </si>
  <si>
    <t>400190734</t>
  </si>
  <si>
    <t>400186113</t>
  </si>
  <si>
    <t>400195433</t>
  </si>
  <si>
    <t>400194854</t>
  </si>
  <si>
    <t>400202231</t>
  </si>
  <si>
    <t>400190561</t>
  </si>
  <si>
    <t>400196051</t>
  </si>
  <si>
    <t>400194317</t>
  </si>
  <si>
    <t>400195661</t>
  </si>
  <si>
    <t>400195656</t>
  </si>
  <si>
    <t>400195666</t>
  </si>
  <si>
    <t>400194339</t>
  </si>
  <si>
    <t>0000037973 UTM 124664</t>
  </si>
  <si>
    <t>4200123376</t>
  </si>
  <si>
    <t>400203125</t>
  </si>
  <si>
    <t>400205608</t>
  </si>
  <si>
    <t>400205601</t>
  </si>
  <si>
    <t>400195787</t>
  </si>
  <si>
    <t>400190419</t>
  </si>
  <si>
    <t>400186872</t>
  </si>
  <si>
    <t>400194881</t>
  </si>
  <si>
    <t>400194005</t>
  </si>
  <si>
    <t>400194012</t>
  </si>
  <si>
    <t>400191993</t>
  </si>
  <si>
    <t>400194298</t>
  </si>
  <si>
    <t>400196478</t>
  </si>
  <si>
    <t>400193926</t>
  </si>
  <si>
    <t>400189745</t>
  </si>
  <si>
    <t>400192950</t>
  </si>
  <si>
    <t>400192730</t>
  </si>
  <si>
    <t>400188734</t>
  </si>
  <si>
    <t>400195923</t>
  </si>
  <si>
    <t>400194102</t>
  </si>
  <si>
    <t>400187375</t>
  </si>
  <si>
    <t>400191174</t>
  </si>
  <si>
    <t>400191978</t>
  </si>
  <si>
    <t>400183093</t>
  </si>
  <si>
    <t>400184333</t>
  </si>
  <si>
    <t>400193172</t>
  </si>
  <si>
    <t>400195135</t>
  </si>
  <si>
    <t>400192497</t>
  </si>
  <si>
    <t>400205957</t>
  </si>
  <si>
    <t>400194325</t>
  </si>
  <si>
    <t>400193168</t>
  </si>
  <si>
    <t>400193327</t>
  </si>
  <si>
    <t>400183744</t>
  </si>
  <si>
    <t>400186938</t>
  </si>
  <si>
    <t>400205154</t>
  </si>
  <si>
    <t>400202754</t>
  </si>
  <si>
    <t>400202192</t>
  </si>
  <si>
    <t>400190028</t>
  </si>
  <si>
    <t>400192108</t>
  </si>
  <si>
    <t>400204249</t>
  </si>
  <si>
    <t>400191949</t>
  </si>
  <si>
    <t>400205628</t>
  </si>
  <si>
    <t>400205550</t>
  </si>
  <si>
    <t>400205565</t>
  </si>
  <si>
    <t>400204942</t>
  </si>
  <si>
    <t>400194134</t>
  </si>
  <si>
    <t>400193361</t>
  </si>
  <si>
    <t>400192551</t>
  </si>
  <si>
    <t>400203249</t>
  </si>
  <si>
    <t>400203097</t>
  </si>
  <si>
    <t>400189104</t>
  </si>
  <si>
    <t>400204517</t>
  </si>
  <si>
    <t>400192826</t>
  </si>
  <si>
    <t>400196837</t>
  </si>
  <si>
    <t>400197080</t>
  </si>
  <si>
    <t>400195817</t>
  </si>
  <si>
    <t>400197803</t>
  </si>
  <si>
    <t>400197485</t>
  </si>
  <si>
    <t>400196967</t>
  </si>
  <si>
    <t>400195429</t>
  </si>
  <si>
    <t>400197711</t>
  </si>
  <si>
    <t>400197266</t>
  </si>
  <si>
    <t>400197429</t>
  </si>
  <si>
    <t>400192771</t>
  </si>
  <si>
    <t>400191439</t>
  </si>
  <si>
    <t>400195328</t>
  </si>
  <si>
    <t>400194331</t>
  </si>
  <si>
    <t>400193221</t>
  </si>
  <si>
    <t>400197626</t>
  </si>
  <si>
    <t>400197301</t>
  </si>
  <si>
    <t>400195650</t>
  </si>
  <si>
    <t>400189226</t>
  </si>
  <si>
    <t>400194128</t>
  </si>
  <si>
    <t>400193217</t>
  </si>
  <si>
    <t>400194717</t>
  </si>
  <si>
    <t>400205985</t>
  </si>
  <si>
    <t>10020001828001</t>
  </si>
  <si>
    <t>SISTEMAS INFORMATICOS EUROPEOS SL S</t>
  </si>
  <si>
    <t>400197327</t>
  </si>
  <si>
    <t>400194254</t>
  </si>
  <si>
    <t>400196392</t>
  </si>
  <si>
    <t>400194988</t>
  </si>
  <si>
    <t>400191989</t>
  </si>
  <si>
    <t>400195541</t>
  </si>
  <si>
    <t>400098251</t>
  </si>
  <si>
    <t>400103623</t>
  </si>
  <si>
    <t>400194716</t>
  </si>
  <si>
    <t>400194614</t>
  </si>
  <si>
    <t>400194365</t>
  </si>
  <si>
    <t>400197957</t>
  </si>
  <si>
    <t>400196416</t>
  </si>
  <si>
    <t>400195527</t>
  </si>
  <si>
    <t>400195338</t>
  </si>
  <si>
    <t>400194034</t>
  </si>
  <si>
    <t>400192339</t>
  </si>
  <si>
    <t>400175469</t>
  </si>
  <si>
    <t>400190318</t>
  </si>
  <si>
    <t>400196965</t>
  </si>
  <si>
    <t>400193395</t>
  </si>
  <si>
    <t>400194829</t>
  </si>
  <si>
    <t>400195587</t>
  </si>
  <si>
    <t>400195373</t>
  </si>
  <si>
    <t>400191209</t>
  </si>
  <si>
    <t>400195422</t>
  </si>
  <si>
    <t>400194852</t>
  </si>
  <si>
    <t>400196502</t>
  </si>
  <si>
    <t>400195693</t>
  </si>
  <si>
    <t>400205489</t>
  </si>
  <si>
    <t>400195835</t>
  </si>
  <si>
    <t>400193863</t>
  </si>
  <si>
    <t>400194445</t>
  </si>
  <si>
    <t>400194596</t>
  </si>
  <si>
    <t>400197813</t>
  </si>
  <si>
    <t>400189034</t>
  </si>
  <si>
    <t>400197632</t>
  </si>
  <si>
    <t>400192006</t>
  </si>
  <si>
    <t>400196959</t>
  </si>
  <si>
    <t>400196717</t>
  </si>
  <si>
    <t>400196162</t>
  </si>
  <si>
    <t>400196811</t>
  </si>
  <si>
    <t>400195723</t>
  </si>
  <si>
    <t>400197228</t>
  </si>
  <si>
    <t>400195672</t>
  </si>
  <si>
    <t>400193178</t>
  </si>
  <si>
    <t>400196757</t>
  </si>
  <si>
    <t>400194105</t>
  </si>
  <si>
    <t>400194153</t>
  </si>
  <si>
    <t>400196773</t>
  </si>
  <si>
    <t>400196761</t>
  </si>
  <si>
    <t>400193296</t>
  </si>
  <si>
    <t>400189559</t>
  </si>
  <si>
    <t>400194789</t>
  </si>
  <si>
    <t>400192308</t>
  </si>
  <si>
    <t>400194987</t>
  </si>
  <si>
    <t>400166236</t>
  </si>
  <si>
    <t>400205039</t>
  </si>
  <si>
    <t>400192353</t>
  </si>
  <si>
    <t>400197014</t>
  </si>
  <si>
    <t>400168324</t>
  </si>
  <si>
    <t>400192778</t>
  </si>
  <si>
    <t>400178292</t>
  </si>
  <si>
    <t>400185591</t>
  </si>
  <si>
    <t>2535DR00910001</t>
  </si>
  <si>
    <t>400196729</t>
  </si>
  <si>
    <t>400196401</t>
  </si>
  <si>
    <t>400196758</t>
  </si>
  <si>
    <t>400196109</t>
  </si>
  <si>
    <t>400193721</t>
  </si>
  <si>
    <t>400190168</t>
  </si>
  <si>
    <t>400191603</t>
  </si>
  <si>
    <t>400196385</t>
  </si>
  <si>
    <t>400195097</t>
  </si>
  <si>
    <t>400194314</t>
  </si>
  <si>
    <t>400195536</t>
  </si>
  <si>
    <t>400191604</t>
  </si>
  <si>
    <t>400194340</t>
  </si>
  <si>
    <t>400196226</t>
  </si>
  <si>
    <t>400195526</t>
  </si>
  <si>
    <t>400196456</t>
  </si>
  <si>
    <t>400194673</t>
  </si>
  <si>
    <t>400194715</t>
  </si>
  <si>
    <t>400126161</t>
  </si>
  <si>
    <t>400125950</t>
  </si>
  <si>
    <t>Doc.pressupostari</t>
  </si>
  <si>
    <t>400203057</t>
  </si>
  <si>
    <t>400205121</t>
  </si>
  <si>
    <t>203030</t>
  </si>
  <si>
    <t>EUROSOLAR</t>
  </si>
  <si>
    <t>17187</t>
  </si>
  <si>
    <t>400201968</t>
  </si>
  <si>
    <t>400205684</t>
  </si>
  <si>
    <t>400204756</t>
  </si>
  <si>
    <t>400204771</t>
  </si>
  <si>
    <t>400191264</t>
  </si>
  <si>
    <t>400205757</t>
  </si>
  <si>
    <t>400205754</t>
  </si>
  <si>
    <t>400196625</t>
  </si>
  <si>
    <t>400206240</t>
  </si>
  <si>
    <t>400195093</t>
  </si>
  <si>
    <t>400194643</t>
  </si>
  <si>
    <t>SECRETARIA RECTORAT</t>
  </si>
  <si>
    <t>RECTORAT</t>
  </si>
  <si>
    <t>GABINET RECTORAT</t>
  </si>
  <si>
    <t>VR RECERCA</t>
  </si>
  <si>
    <t>VR.GRUP UB I TIC</t>
  </si>
  <si>
    <t>GERÈNCIA</t>
  </si>
  <si>
    <t>PARC HUMANITATS</t>
  </si>
  <si>
    <t>ÀREA. SUPORT REC.</t>
  </si>
  <si>
    <t>SERVEIS SUPORT RECER</t>
  </si>
  <si>
    <t>CCIT-UB EXP.ANIMA</t>
  </si>
  <si>
    <t xml:space="preserve">CCIT-UB </t>
  </si>
  <si>
    <t>DIR.ÀREA.TIC</t>
  </si>
  <si>
    <t>ÀREA REC.HUMANS</t>
  </si>
  <si>
    <t>DIR.ÀREA.FINA</t>
  </si>
  <si>
    <t>C.G.MANTENIMENT I S.</t>
  </si>
  <si>
    <t>PATRIMONI I CONTRAC</t>
  </si>
  <si>
    <t>CRAI</t>
  </si>
  <si>
    <t>ÀREA COMUNIC.DIG</t>
  </si>
  <si>
    <t>COMUNICACIO</t>
  </si>
  <si>
    <t>IMATGE.CORP I MAR</t>
  </si>
  <si>
    <t>SINDIC DE GREUGES</t>
  </si>
  <si>
    <t>UNITAT D'IGUALTAT</t>
  </si>
  <si>
    <t>COM.DES.SOC. I ENV.</t>
  </si>
  <si>
    <t>SECRETARIA GENE</t>
  </si>
  <si>
    <t>VR.ESTUDIANTES</t>
  </si>
  <si>
    <t>COMITE EMPR. PDI</t>
  </si>
  <si>
    <t>U.CONTRACTACIO</t>
  </si>
  <si>
    <t>COM. PARCH HUMAN</t>
  </si>
  <si>
    <t>CEIS</t>
  </si>
  <si>
    <t>CONSELL SOCIAL</t>
  </si>
  <si>
    <t>400198971</t>
  </si>
  <si>
    <t>400198885</t>
  </si>
  <si>
    <t>400194256</t>
  </si>
  <si>
    <t>400206360</t>
  </si>
  <si>
    <t>400206555</t>
  </si>
  <si>
    <t>400199959</t>
  </si>
  <si>
    <t>400206488</t>
  </si>
  <si>
    <t>400200265</t>
  </si>
  <si>
    <t>400206393</t>
  </si>
  <si>
    <t>400206372</t>
  </si>
  <si>
    <t>400199315</t>
  </si>
  <si>
    <t>400137837</t>
  </si>
  <si>
    <t>400200002</t>
  </si>
  <si>
    <t>400200163</t>
  </si>
  <si>
    <t>400200138</t>
  </si>
  <si>
    <t>400199735</t>
  </si>
  <si>
    <t>400199730</t>
  </si>
  <si>
    <t>400199848</t>
  </si>
  <si>
    <t>400199507</t>
  </si>
  <si>
    <t>400197023</t>
  </si>
  <si>
    <t>400199713</t>
  </si>
  <si>
    <t>400199497</t>
  </si>
  <si>
    <t>400199950</t>
  </si>
  <si>
    <t>400199707</t>
  </si>
  <si>
    <t>400198964</t>
  </si>
  <si>
    <t>400196872</t>
  </si>
  <si>
    <t>400199031</t>
  </si>
  <si>
    <t>400199034</t>
  </si>
  <si>
    <t>400199709</t>
  </si>
  <si>
    <t>400198636</t>
  </si>
  <si>
    <t>400197016</t>
  </si>
  <si>
    <t>400197157</t>
  </si>
  <si>
    <t>400203745</t>
  </si>
  <si>
    <t>400200371</t>
  </si>
  <si>
    <t>400205160</t>
  </si>
  <si>
    <t>400203517</t>
  </si>
  <si>
    <t>400199820</t>
  </si>
  <si>
    <t>400199846</t>
  </si>
  <si>
    <t>400199708</t>
  </si>
  <si>
    <t>400199468</t>
  </si>
  <si>
    <t>400199659</t>
  </si>
  <si>
    <t>400199033</t>
  </si>
  <si>
    <t>400199348</t>
  </si>
  <si>
    <t>400197918</t>
  </si>
  <si>
    <t>400197911</t>
  </si>
  <si>
    <t>400197912</t>
  </si>
  <si>
    <t>400198874</t>
  </si>
  <si>
    <t>400199132</t>
  </si>
  <si>
    <t>400199121</t>
  </si>
  <si>
    <t>400198498</t>
  </si>
  <si>
    <t>400197998</t>
  </si>
  <si>
    <t>400199521</t>
  </si>
  <si>
    <t>400196660</t>
  </si>
  <si>
    <t>2525FL01947004</t>
  </si>
  <si>
    <t>400199642</t>
  </si>
  <si>
    <t>400199953</t>
  </si>
  <si>
    <t>400199998</t>
  </si>
  <si>
    <t>400200133</t>
  </si>
  <si>
    <t>400199672</t>
  </si>
  <si>
    <t>400199710</t>
  </si>
  <si>
    <t>400198583</t>
  </si>
  <si>
    <t>400199122</t>
  </si>
  <si>
    <t>400198173</t>
  </si>
  <si>
    <t>400198402</t>
  </si>
  <si>
    <t>INST AUDITIVO ESPAÑOL SA</t>
  </si>
  <si>
    <t>400196948</t>
  </si>
  <si>
    <t>400198759</t>
  </si>
  <si>
    <t>400196380</t>
  </si>
  <si>
    <t>400190852</t>
  </si>
  <si>
    <t>400196175</t>
  </si>
  <si>
    <t>400195036</t>
  </si>
  <si>
    <t>400195663</t>
  </si>
  <si>
    <t>400194008</t>
  </si>
  <si>
    <t>400193980</t>
  </si>
  <si>
    <t>400196036</t>
  </si>
  <si>
    <t>400199394</t>
  </si>
  <si>
    <t>400197604</t>
  </si>
  <si>
    <t>400199629</t>
  </si>
  <si>
    <t>400199993</t>
  </si>
  <si>
    <t>400199320</t>
  </si>
  <si>
    <t>400199644</t>
  </si>
  <si>
    <t>400199529</t>
  </si>
  <si>
    <t>400197208</t>
  </si>
  <si>
    <t>400199657</t>
  </si>
  <si>
    <t>400197178</t>
  </si>
  <si>
    <t>400194375</t>
  </si>
  <si>
    <t>400202424</t>
  </si>
  <si>
    <t>400197111</t>
  </si>
  <si>
    <t>400199743</t>
  </si>
  <si>
    <t>400199070</t>
  </si>
  <si>
    <t>400199336</t>
  </si>
  <si>
    <t>400198962</t>
  </si>
  <si>
    <t>400197536</t>
  </si>
  <si>
    <t>400190988</t>
  </si>
  <si>
    <t>400196043</t>
  </si>
  <si>
    <t>400199390</t>
  </si>
  <si>
    <t>400199440</t>
  </si>
  <si>
    <t>400198960</t>
  </si>
  <si>
    <t>400198411</t>
  </si>
  <si>
    <t>400198479</t>
  </si>
  <si>
    <t>400197708</t>
  </si>
  <si>
    <t>400196056</t>
  </si>
  <si>
    <t>400159218</t>
  </si>
  <si>
    <t>400199398</t>
  </si>
  <si>
    <t>400170760</t>
  </si>
  <si>
    <t>400092340</t>
  </si>
  <si>
    <t>400105424</t>
  </si>
  <si>
    <t>400103622</t>
  </si>
  <si>
    <t>400193406</t>
  </si>
  <si>
    <t>400089538</t>
  </si>
  <si>
    <t>400185304</t>
  </si>
  <si>
    <t>400199262</t>
  </si>
  <si>
    <t>400198969</t>
  </si>
  <si>
    <t>400190228</t>
  </si>
  <si>
    <t>400206435</t>
  </si>
  <si>
    <t>400199854</t>
  </si>
  <si>
    <t>400194847</t>
  </si>
  <si>
    <t>400196282</t>
  </si>
  <si>
    <t>400190083</t>
  </si>
  <si>
    <t>400190118</t>
  </si>
  <si>
    <t>400198485</t>
  </si>
  <si>
    <t>400202086</t>
  </si>
  <si>
    <t>400199126</t>
  </si>
  <si>
    <t>4200143045</t>
  </si>
  <si>
    <t>400197651</t>
  </si>
  <si>
    <t>400198989</t>
  </si>
  <si>
    <t>400200131</t>
  </si>
  <si>
    <t>400197781</t>
  </si>
  <si>
    <t>400197776</t>
  </si>
  <si>
    <t>BIO-TECHNE LTD</t>
  </si>
  <si>
    <t>400199558</t>
  </si>
  <si>
    <t>400200113</t>
  </si>
  <si>
    <t>400198959</t>
  </si>
  <si>
    <t>MACMILLAN SUBSCRIPTIONS LIMITED SPR</t>
  </si>
  <si>
    <t>400197229</t>
  </si>
  <si>
    <t>400206182</t>
  </si>
  <si>
    <t>400198750</t>
  </si>
  <si>
    <t>400195368</t>
  </si>
  <si>
    <t>400190325</t>
  </si>
  <si>
    <t>400197706</t>
  </si>
  <si>
    <t>400198836</t>
  </si>
  <si>
    <t>400198135</t>
  </si>
  <si>
    <t>400196239</t>
  </si>
  <si>
    <t>300059599</t>
  </si>
  <si>
    <t>300059525</t>
  </si>
  <si>
    <t>09170072721C</t>
  </si>
  <si>
    <t>09170072720C</t>
  </si>
  <si>
    <t>09170062603C</t>
  </si>
  <si>
    <t>400196795</t>
  </si>
  <si>
    <t>400196962</t>
  </si>
  <si>
    <t>400198199</t>
  </si>
  <si>
    <t>400198200</t>
  </si>
  <si>
    <t>400197935</t>
  </si>
  <si>
    <t>400199843</t>
  </si>
  <si>
    <t>400198764</t>
  </si>
  <si>
    <t>400198987</t>
  </si>
  <si>
    <t>400198763</t>
  </si>
  <si>
    <t>400198920</t>
  </si>
  <si>
    <t>400199670</t>
  </si>
  <si>
    <t>400199494</t>
  </si>
  <si>
    <t>400198454</t>
  </si>
  <si>
    <t>400199172</t>
  </si>
  <si>
    <t>400197954</t>
  </si>
  <si>
    <t>400199005</t>
  </si>
  <si>
    <t>400197705</t>
  </si>
  <si>
    <t>400197843</t>
  </si>
  <si>
    <t>400199946</t>
  </si>
  <si>
    <t>400198961</t>
  </si>
  <si>
    <t>400199555</t>
  </si>
  <si>
    <t>400198811</t>
  </si>
  <si>
    <t>400198471</t>
  </si>
  <si>
    <t>400191016</t>
  </si>
  <si>
    <t>400196749</t>
  </si>
  <si>
    <t>400197949</t>
  </si>
  <si>
    <t>400200153</t>
  </si>
  <si>
    <t>400199362</t>
  </si>
  <si>
    <t>2614CS02097000</t>
  </si>
  <si>
    <t>400195973</t>
  </si>
  <si>
    <t>400196768</t>
  </si>
  <si>
    <t>400200137</t>
  </si>
  <si>
    <t>400198463</t>
  </si>
  <si>
    <t>400197863</t>
  </si>
  <si>
    <t>400197865</t>
  </si>
  <si>
    <t>400197239</t>
  </si>
  <si>
    <t>400193480</t>
  </si>
  <si>
    <t>400197784</t>
  </si>
  <si>
    <t>400199365</t>
  </si>
  <si>
    <t>400199066</t>
  </si>
  <si>
    <t>400197857</t>
  </si>
  <si>
    <t>400192657</t>
  </si>
  <si>
    <t>400197488</t>
  </si>
  <si>
    <t>400197426</t>
  </si>
  <si>
    <t>400197154</t>
  </si>
  <si>
    <t>400199191</t>
  </si>
  <si>
    <t>400200222</t>
  </si>
  <si>
    <t>400200086</t>
  </si>
  <si>
    <t>400199546</t>
  </si>
  <si>
    <t>400200180</t>
  </si>
  <si>
    <t>400198011</t>
  </si>
  <si>
    <t>400198382</t>
  </si>
  <si>
    <t>400197440</t>
  </si>
  <si>
    <t>400195999</t>
  </si>
  <si>
    <t>400197078</t>
  </si>
  <si>
    <t>400197999</t>
  </si>
  <si>
    <t>400196808</t>
  </si>
  <si>
    <t>400196115</t>
  </si>
  <si>
    <t>400197842</t>
  </si>
  <si>
    <t>400198290</t>
  </si>
  <si>
    <t>400198997</t>
  </si>
  <si>
    <t>400194937</t>
  </si>
  <si>
    <t>400198724</t>
  </si>
  <si>
    <t>400193142</t>
  </si>
  <si>
    <t>400193573</t>
  </si>
  <si>
    <t>400193516</t>
  </si>
  <si>
    <t>400197076</t>
  </si>
  <si>
    <t>400195094</t>
  </si>
  <si>
    <t>23/2016</t>
  </si>
  <si>
    <t>400154301</t>
  </si>
  <si>
    <t>400198358</t>
  </si>
  <si>
    <t>2595FA00247002</t>
  </si>
  <si>
    <t>400200132</t>
  </si>
  <si>
    <t>400197682</t>
  </si>
  <si>
    <t>400199495</t>
  </si>
  <si>
    <t>400205633</t>
  </si>
  <si>
    <t>400204607</t>
  </si>
  <si>
    <t>400199131</t>
  </si>
  <si>
    <t>4100008772</t>
  </si>
  <si>
    <t>400183263</t>
  </si>
  <si>
    <t>400205874</t>
  </si>
  <si>
    <t>400205875</t>
  </si>
  <si>
    <t>400198360</t>
  </si>
  <si>
    <t>400197630</t>
  </si>
  <si>
    <t>300061314</t>
  </si>
  <si>
    <t>300059593</t>
  </si>
  <si>
    <t>300061376</t>
  </si>
  <si>
    <t>300059375</t>
  </si>
  <si>
    <t>4200148129</t>
  </si>
  <si>
    <t>400207154</t>
  </si>
  <si>
    <t>400199530</t>
  </si>
  <si>
    <t>400198928</t>
  </si>
  <si>
    <t>400198857</t>
  </si>
  <si>
    <t>400198253</t>
  </si>
  <si>
    <t>400199278</t>
  </si>
  <si>
    <t>2635ED02023002</t>
  </si>
  <si>
    <t>400204770</t>
  </si>
  <si>
    <t>400206176</t>
  </si>
  <si>
    <t>400195625</t>
  </si>
  <si>
    <t>400198192</t>
  </si>
  <si>
    <t>400197086</t>
  </si>
  <si>
    <t>400197087</t>
  </si>
  <si>
    <t>400197084</t>
  </si>
  <si>
    <t>90411514</t>
  </si>
  <si>
    <t>904556</t>
  </si>
  <si>
    <t>MEDIÑA VEREDAS DAVID TOUS CONSTRUCC</t>
  </si>
  <si>
    <t>36572135L</t>
  </si>
  <si>
    <t>FACTURA F.017/006</t>
  </si>
  <si>
    <t>4200145543</t>
  </si>
  <si>
    <t>400198254</t>
  </si>
  <si>
    <t>FACTURA F.017/005</t>
  </si>
  <si>
    <t>4200144939</t>
  </si>
  <si>
    <t>400197687</t>
  </si>
  <si>
    <t>FACTURA F.017/004</t>
  </si>
  <si>
    <t>4200144937</t>
  </si>
  <si>
    <t>400197685</t>
  </si>
  <si>
    <t>FACTURA F.017/003</t>
  </si>
  <si>
    <t>4200148104</t>
  </si>
  <si>
    <t>400207130</t>
  </si>
  <si>
    <t>FACTURA F.017/002</t>
  </si>
  <si>
    <t>4200143817</t>
  </si>
  <si>
    <t>400206093</t>
  </si>
  <si>
    <t>17/25</t>
  </si>
  <si>
    <t>4200150080</t>
  </si>
  <si>
    <t>400209686</t>
  </si>
  <si>
    <t>800215</t>
  </si>
  <si>
    <t>ICE JOSEP PALLACH</t>
  </si>
  <si>
    <t>Q6750002E</t>
  </si>
  <si>
    <t>54</t>
  </si>
  <si>
    <t>17/1C79-01/11088</t>
  </si>
  <si>
    <t>17/1C79-01/11028</t>
  </si>
  <si>
    <t>17/1C79-01/11027</t>
  </si>
  <si>
    <t>17/1C79-01/11018</t>
  </si>
  <si>
    <t>17/1C79-01/10808</t>
  </si>
  <si>
    <t>17/1C79-01/10650</t>
  </si>
  <si>
    <t>17/1C79-01/10649</t>
  </si>
  <si>
    <t>26130000275000</t>
  </si>
  <si>
    <t>17/1C79-01/10648</t>
  </si>
  <si>
    <t>17/1C79-01/10647</t>
  </si>
  <si>
    <t>17/1C79-01/10644</t>
  </si>
  <si>
    <t>171000087</t>
  </si>
  <si>
    <t>4100008447</t>
  </si>
  <si>
    <t>504532</t>
  </si>
  <si>
    <t>4200149918</t>
  </si>
  <si>
    <t>25130000077000</t>
  </si>
  <si>
    <t>400210271</t>
  </si>
  <si>
    <t>23</t>
  </si>
  <si>
    <t>22</t>
  </si>
  <si>
    <t>15</t>
  </si>
  <si>
    <t>37</t>
  </si>
  <si>
    <t>4200145494</t>
  </si>
  <si>
    <t>400198208</t>
  </si>
  <si>
    <t>4200145864</t>
  </si>
  <si>
    <t>400198572</t>
  </si>
  <si>
    <t>109959</t>
  </si>
  <si>
    <t>GOMEZ COLOMA FRANCESC XAVIER A COLO</t>
  </si>
  <si>
    <t>43439672D</t>
  </si>
  <si>
    <t>2001294</t>
  </si>
  <si>
    <t>4200149218</t>
  </si>
  <si>
    <t>400208939</t>
  </si>
  <si>
    <t>170269</t>
  </si>
  <si>
    <t>4200148785</t>
  </si>
  <si>
    <t>38490001843001</t>
  </si>
  <si>
    <t>400208095</t>
  </si>
  <si>
    <t>170268</t>
  </si>
  <si>
    <t>4200149483</t>
  </si>
  <si>
    <t>400209020</t>
  </si>
  <si>
    <t>170265</t>
  </si>
  <si>
    <t>4200147181</t>
  </si>
  <si>
    <t>400200109</t>
  </si>
  <si>
    <t>170205</t>
  </si>
  <si>
    <t>4200145675</t>
  </si>
  <si>
    <t>400198348</t>
  </si>
  <si>
    <t>51</t>
  </si>
  <si>
    <t>4200147328</t>
  </si>
  <si>
    <t>400200191</t>
  </si>
  <si>
    <t>109260</t>
  </si>
  <si>
    <t>BIOSYSTEMS SA</t>
  </si>
  <si>
    <t>A08678823</t>
  </si>
  <si>
    <t>VN17/2457</t>
  </si>
  <si>
    <t>4200150197</t>
  </si>
  <si>
    <t>400209989</t>
  </si>
  <si>
    <t>UFKS1703000002</t>
  </si>
  <si>
    <t>90DEUT070032</t>
  </si>
  <si>
    <t>4200150618</t>
  </si>
  <si>
    <t>400210365</t>
  </si>
  <si>
    <t>1701130</t>
  </si>
  <si>
    <t>4200147907</t>
  </si>
  <si>
    <t>400206942</t>
  </si>
  <si>
    <t>17004314364</t>
  </si>
  <si>
    <t>9100027451</t>
  </si>
  <si>
    <t>4200148533</t>
  </si>
  <si>
    <t>400207706</t>
  </si>
  <si>
    <t>9100027392</t>
  </si>
  <si>
    <t>4200144802</t>
  </si>
  <si>
    <t>400197557</t>
  </si>
  <si>
    <t>9100026920</t>
  </si>
  <si>
    <t>4200148131</t>
  </si>
  <si>
    <t>400207179</t>
  </si>
  <si>
    <t>9100026824</t>
  </si>
  <si>
    <t>9100026706</t>
  </si>
  <si>
    <t>17-146</t>
  </si>
  <si>
    <t>4200148421</t>
  </si>
  <si>
    <t>400208019</t>
  </si>
  <si>
    <t>17-140</t>
  </si>
  <si>
    <t>4200149164</t>
  </si>
  <si>
    <t>400208804</t>
  </si>
  <si>
    <t>195142503</t>
  </si>
  <si>
    <t>4100008130</t>
  </si>
  <si>
    <t>1700070</t>
  </si>
  <si>
    <t>4200143801</t>
  </si>
  <si>
    <t>400206078</t>
  </si>
  <si>
    <t>106222</t>
  </si>
  <si>
    <t>BELMACO MANTENIMIENTO SL</t>
  </si>
  <si>
    <t>B65973984</t>
  </si>
  <si>
    <t>170157</t>
  </si>
  <si>
    <t>4200149913</t>
  </si>
  <si>
    <t>400209557</t>
  </si>
  <si>
    <t>170156</t>
  </si>
  <si>
    <t>4200149800</t>
  </si>
  <si>
    <t>400209552</t>
  </si>
  <si>
    <t>09370066760C</t>
  </si>
  <si>
    <t>300062709</t>
  </si>
  <si>
    <t>09370066759C</t>
  </si>
  <si>
    <t>09370066758C</t>
  </si>
  <si>
    <t>300062492</t>
  </si>
  <si>
    <t>09370066757C</t>
  </si>
  <si>
    <t>09370066756C</t>
  </si>
  <si>
    <t>300062690</t>
  </si>
  <si>
    <t>09370066755C</t>
  </si>
  <si>
    <t>09370066754C</t>
  </si>
  <si>
    <t>300062707</t>
  </si>
  <si>
    <t>09370066753C</t>
  </si>
  <si>
    <t>09370066752C</t>
  </si>
  <si>
    <t>300062702</t>
  </si>
  <si>
    <t>09370066751C</t>
  </si>
  <si>
    <t>300062681</t>
  </si>
  <si>
    <t>09370066750C</t>
  </si>
  <si>
    <t>300062663</t>
  </si>
  <si>
    <t>09370066749C</t>
  </si>
  <si>
    <t>410000912</t>
  </si>
  <si>
    <t>09370066748C</t>
  </si>
  <si>
    <t>300062673</t>
  </si>
  <si>
    <t>09370066747C</t>
  </si>
  <si>
    <t>300062662</t>
  </si>
  <si>
    <t>09370066746C</t>
  </si>
  <si>
    <t>300062664</t>
  </si>
  <si>
    <t>09370065784C</t>
  </si>
  <si>
    <t>300062752</t>
  </si>
  <si>
    <t>09370065782C</t>
  </si>
  <si>
    <t>300062739</t>
  </si>
  <si>
    <t>09370065781C</t>
  </si>
  <si>
    <t>300062736</t>
  </si>
  <si>
    <t>09370065780C</t>
  </si>
  <si>
    <t>300062704</t>
  </si>
  <si>
    <t>09370065779C</t>
  </si>
  <si>
    <t>09370065778C</t>
  </si>
  <si>
    <t>300062753</t>
  </si>
  <si>
    <t>09370065777C</t>
  </si>
  <si>
    <t>300062722</t>
  </si>
  <si>
    <t>09370065776C</t>
  </si>
  <si>
    <t>300062746</t>
  </si>
  <si>
    <t>09370065775C</t>
  </si>
  <si>
    <t>09370065774C</t>
  </si>
  <si>
    <t>300062749</t>
  </si>
  <si>
    <t>09370063698C</t>
  </si>
  <si>
    <t>300062497</t>
  </si>
  <si>
    <t>09370063697C</t>
  </si>
  <si>
    <t>300062501</t>
  </si>
  <si>
    <t>09370063696C</t>
  </si>
  <si>
    <t>300062502</t>
  </si>
  <si>
    <t>09370063695C</t>
  </si>
  <si>
    <t>300062509</t>
  </si>
  <si>
    <t>09370063694C</t>
  </si>
  <si>
    <t>09370063693C</t>
  </si>
  <si>
    <t>300062517</t>
  </si>
  <si>
    <t>09370063692C</t>
  </si>
  <si>
    <t>09370063690C</t>
  </si>
  <si>
    <t>300062510</t>
  </si>
  <si>
    <t>09370063689C</t>
  </si>
  <si>
    <t>300062433</t>
  </si>
  <si>
    <t>09370063687C</t>
  </si>
  <si>
    <t>300062495</t>
  </si>
  <si>
    <t>09370063686C</t>
  </si>
  <si>
    <t>09370063685C</t>
  </si>
  <si>
    <t>09370063684C</t>
  </si>
  <si>
    <t>300062504</t>
  </si>
  <si>
    <t>09370063682C</t>
  </si>
  <si>
    <t>09370063681C</t>
  </si>
  <si>
    <t>300062455</t>
  </si>
  <si>
    <t>09370063679C</t>
  </si>
  <si>
    <t>300062457</t>
  </si>
  <si>
    <t>09370063678C</t>
  </si>
  <si>
    <t>300062468</t>
  </si>
  <si>
    <t>09370063677C</t>
  </si>
  <si>
    <t>300062470</t>
  </si>
  <si>
    <t>09370063676C</t>
  </si>
  <si>
    <t>300062465</t>
  </si>
  <si>
    <t>09370063675C</t>
  </si>
  <si>
    <t>300062459</t>
  </si>
  <si>
    <t>09370061385C</t>
  </si>
  <si>
    <t>300061621</t>
  </si>
  <si>
    <t>09370061384C</t>
  </si>
  <si>
    <t>410000909</t>
  </si>
  <si>
    <t>09370061383C</t>
  </si>
  <si>
    <t>09370061382C</t>
  </si>
  <si>
    <t>300062446</t>
  </si>
  <si>
    <t>09370061381C</t>
  </si>
  <si>
    <t>300062432</t>
  </si>
  <si>
    <t>09370061380C</t>
  </si>
  <si>
    <t>300062447</t>
  </si>
  <si>
    <t>09370061379C</t>
  </si>
  <si>
    <t>09370061377C</t>
  </si>
  <si>
    <t>300062440</t>
  </si>
  <si>
    <t>09370061373C</t>
  </si>
  <si>
    <t>300062427</t>
  </si>
  <si>
    <t>09370061372C</t>
  </si>
  <si>
    <t>300062444</t>
  </si>
  <si>
    <t>09370061371C</t>
  </si>
  <si>
    <t>09370061370C</t>
  </si>
  <si>
    <t>300062395</t>
  </si>
  <si>
    <t>09370061369C</t>
  </si>
  <si>
    <t>300062393</t>
  </si>
  <si>
    <t>09370061368C</t>
  </si>
  <si>
    <t>300062411</t>
  </si>
  <si>
    <t>09370061367C</t>
  </si>
  <si>
    <t>09370061366C</t>
  </si>
  <si>
    <t>300062400</t>
  </si>
  <si>
    <t>09370061364C</t>
  </si>
  <si>
    <t>300062204</t>
  </si>
  <si>
    <t>09370061362C</t>
  </si>
  <si>
    <t>300062398</t>
  </si>
  <si>
    <t>09370061361C</t>
  </si>
  <si>
    <t>300062340</t>
  </si>
  <si>
    <t>09370061359C</t>
  </si>
  <si>
    <t>200003181</t>
  </si>
  <si>
    <t>09370061357C</t>
  </si>
  <si>
    <t>300062371</t>
  </si>
  <si>
    <t>09370057360C</t>
  </si>
  <si>
    <t>300062147</t>
  </si>
  <si>
    <t>09370057359C</t>
  </si>
  <si>
    <t>300059269</t>
  </si>
  <si>
    <t>09370057358C</t>
  </si>
  <si>
    <t>09370057357C</t>
  </si>
  <si>
    <t>09370057356C</t>
  </si>
  <si>
    <t>300062145</t>
  </si>
  <si>
    <t>09170146844C</t>
  </si>
  <si>
    <t>300062313</t>
  </si>
  <si>
    <t>09170146843C</t>
  </si>
  <si>
    <t>300062706</t>
  </si>
  <si>
    <t>09170146842C</t>
  </si>
  <si>
    <t>09170146841C</t>
  </si>
  <si>
    <t>09170146840C</t>
  </si>
  <si>
    <t>300062686</t>
  </si>
  <si>
    <t>09170146839C</t>
  </si>
  <si>
    <t>09170146838C</t>
  </si>
  <si>
    <t>09170146837C</t>
  </si>
  <si>
    <t>300062697</t>
  </si>
  <si>
    <t>09170146836C</t>
  </si>
  <si>
    <t>09170146831C</t>
  </si>
  <si>
    <t>300062700</t>
  </si>
  <si>
    <t>09170146830C</t>
  </si>
  <si>
    <t>09170146829C</t>
  </si>
  <si>
    <t>300061301</t>
  </si>
  <si>
    <t>09170146828C</t>
  </si>
  <si>
    <t>300061373</t>
  </si>
  <si>
    <t>09170146827C</t>
  </si>
  <si>
    <t>09170146826C</t>
  </si>
  <si>
    <t>300062685</t>
  </si>
  <si>
    <t>09170146825C</t>
  </si>
  <si>
    <t>300059368</t>
  </si>
  <si>
    <t>09170146823C</t>
  </si>
  <si>
    <t>09170146822C</t>
  </si>
  <si>
    <t>09170146821C</t>
  </si>
  <si>
    <t>09170146820C</t>
  </si>
  <si>
    <t>300062691</t>
  </si>
  <si>
    <t>09170146819C</t>
  </si>
  <si>
    <t>09170146818C</t>
  </si>
  <si>
    <t>300062693</t>
  </si>
  <si>
    <t>09170146817C</t>
  </si>
  <si>
    <t>09170146816C</t>
  </si>
  <si>
    <t>300062695</t>
  </si>
  <si>
    <t>09170146815C</t>
  </si>
  <si>
    <t>09170146814C</t>
  </si>
  <si>
    <t>09170146813C</t>
  </si>
  <si>
    <t>09170146812A</t>
  </si>
  <si>
    <t>410000865</t>
  </si>
  <si>
    <t>09170146811A</t>
  </si>
  <si>
    <t>410008630</t>
  </si>
  <si>
    <t>09170146810A</t>
  </si>
  <si>
    <t>09170146809A</t>
  </si>
  <si>
    <t>09170146808C</t>
  </si>
  <si>
    <t>300062650</t>
  </si>
  <si>
    <t>09170146807C</t>
  </si>
  <si>
    <t>300062696</t>
  </si>
  <si>
    <t>09170146806C</t>
  </si>
  <si>
    <t>300062649</t>
  </si>
  <si>
    <t>09170146805C</t>
  </si>
  <si>
    <t>09170146804C</t>
  </si>
  <si>
    <t>09170146803C</t>
  </si>
  <si>
    <t>09170146802C</t>
  </si>
  <si>
    <t>300062689</t>
  </si>
  <si>
    <t>09170146801C</t>
  </si>
  <si>
    <t>09170146800C</t>
  </si>
  <si>
    <t>300062699</t>
  </si>
  <si>
    <t>09170146799C</t>
  </si>
  <si>
    <t>09170146798C</t>
  </si>
  <si>
    <t>300062684</t>
  </si>
  <si>
    <t>09170146797C</t>
  </si>
  <si>
    <t>300062682</t>
  </si>
  <si>
    <t>09170146796C</t>
  </si>
  <si>
    <t>09170146795C</t>
  </si>
  <si>
    <t>09170146794C</t>
  </si>
  <si>
    <t>300062667</t>
  </si>
  <si>
    <t>09170146793C</t>
  </si>
  <si>
    <t>09170146792C</t>
  </si>
  <si>
    <t>300062563</t>
  </si>
  <si>
    <t>09170146791C</t>
  </si>
  <si>
    <t>09170146790C</t>
  </si>
  <si>
    <t>300062679</t>
  </si>
  <si>
    <t>09170146789C</t>
  </si>
  <si>
    <t>09170146788C</t>
  </si>
  <si>
    <t>300062675</t>
  </si>
  <si>
    <t>09170146787C</t>
  </si>
  <si>
    <t>300062672</t>
  </si>
  <si>
    <t>09170146786C</t>
  </si>
  <si>
    <t>300062677</t>
  </si>
  <si>
    <t>09170146785C</t>
  </si>
  <si>
    <t>09170146784A</t>
  </si>
  <si>
    <t>300055645</t>
  </si>
  <si>
    <t>09170146783C</t>
  </si>
  <si>
    <t>300062669</t>
  </si>
  <si>
    <t>09170146782C</t>
  </si>
  <si>
    <t>09170146781C</t>
  </si>
  <si>
    <t>300062640</t>
  </si>
  <si>
    <t>09170146780C</t>
  </si>
  <si>
    <t>300062593</t>
  </si>
  <si>
    <t>09170146779C</t>
  </si>
  <si>
    <t>300062485</t>
  </si>
  <si>
    <t>09170146778C</t>
  </si>
  <si>
    <t>09170146777C</t>
  </si>
  <si>
    <t>09170146776C</t>
  </si>
  <si>
    <t>300062644</t>
  </si>
  <si>
    <t>09170146775C</t>
  </si>
  <si>
    <t>300062642</t>
  </si>
  <si>
    <t>09170146774C</t>
  </si>
  <si>
    <t>300062637</t>
  </si>
  <si>
    <t>09170144455C</t>
  </si>
  <si>
    <t>09170144454C</t>
  </si>
  <si>
    <t>09170144453C</t>
  </si>
  <si>
    <t>300062263</t>
  </si>
  <si>
    <t>09170144452C</t>
  </si>
  <si>
    <t>300062754</t>
  </si>
  <si>
    <t>09170144451C</t>
  </si>
  <si>
    <t>09170144450C</t>
  </si>
  <si>
    <t>300062743</t>
  </si>
  <si>
    <t>09170144449C</t>
  </si>
  <si>
    <t>300062744</t>
  </si>
  <si>
    <t>09170144448C</t>
  </si>
  <si>
    <t>300062734</t>
  </si>
  <si>
    <t>09170144447C</t>
  </si>
  <si>
    <t>09170144446C</t>
  </si>
  <si>
    <t>300062730</t>
  </si>
  <si>
    <t>09170144445C</t>
  </si>
  <si>
    <t>09170144444C</t>
  </si>
  <si>
    <t>300062750</t>
  </si>
  <si>
    <t>09170144443C</t>
  </si>
  <si>
    <t>300062742</t>
  </si>
  <si>
    <t>09170144442C</t>
  </si>
  <si>
    <t>300062738</t>
  </si>
  <si>
    <t>09170144441C</t>
  </si>
  <si>
    <t>300062668</t>
  </si>
  <si>
    <t>09170144438C</t>
  </si>
  <si>
    <t>300062735</t>
  </si>
  <si>
    <t>09170144437C</t>
  </si>
  <si>
    <t>09170144436C</t>
  </si>
  <si>
    <t>300062708</t>
  </si>
  <si>
    <t>09170144435C</t>
  </si>
  <si>
    <t>09170144434C</t>
  </si>
  <si>
    <t>09170144433C</t>
  </si>
  <si>
    <t>09170144432C</t>
  </si>
  <si>
    <t>09170144430C</t>
  </si>
  <si>
    <t>300062720</t>
  </si>
  <si>
    <t>09170144429C</t>
  </si>
  <si>
    <t>09170144425C</t>
  </si>
  <si>
    <t>300062710</t>
  </si>
  <si>
    <t>09170144424A</t>
  </si>
  <si>
    <t>410000849</t>
  </si>
  <si>
    <t>09170144421C</t>
  </si>
  <si>
    <t>300062714</t>
  </si>
  <si>
    <t>09170144420C</t>
  </si>
  <si>
    <t>300062688</t>
  </si>
  <si>
    <t>09170141671A</t>
  </si>
  <si>
    <t>300062420</t>
  </si>
  <si>
    <t>09170141650A</t>
  </si>
  <si>
    <t>300061779</t>
  </si>
  <si>
    <t>09170141649A</t>
  </si>
  <si>
    <t>30005834</t>
  </si>
  <si>
    <t>09170141648A</t>
  </si>
  <si>
    <t>09170141647A</t>
  </si>
  <si>
    <t>410000770</t>
  </si>
  <si>
    <t>09170139004C</t>
  </si>
  <si>
    <t>300062507</t>
  </si>
  <si>
    <t>09170139003A</t>
  </si>
  <si>
    <t>300062150</t>
  </si>
  <si>
    <t>09170138996C</t>
  </si>
  <si>
    <t>300062351</t>
  </si>
  <si>
    <t>09170138995C</t>
  </si>
  <si>
    <t>300062356</t>
  </si>
  <si>
    <t>09170138994C</t>
  </si>
  <si>
    <t>300062352</t>
  </si>
  <si>
    <t>09170138992C</t>
  </si>
  <si>
    <t>300062346</t>
  </si>
  <si>
    <t>09170138990C</t>
  </si>
  <si>
    <t>300062486</t>
  </si>
  <si>
    <t>09170138989C</t>
  </si>
  <si>
    <t>09170138988C</t>
  </si>
  <si>
    <t>09170138987C</t>
  </si>
  <si>
    <t>300062505</t>
  </si>
  <si>
    <t>09170138986C</t>
  </si>
  <si>
    <t>300062508</t>
  </si>
  <si>
    <t>09170138985C</t>
  </si>
  <si>
    <t>300062467</t>
  </si>
  <si>
    <t>09170138984C</t>
  </si>
  <si>
    <t>09170138983C</t>
  </si>
  <si>
    <t>09170138981C</t>
  </si>
  <si>
    <t>09170138980C</t>
  </si>
  <si>
    <t>09170138979C</t>
  </si>
  <si>
    <t>09170138978C</t>
  </si>
  <si>
    <t>09170138977C</t>
  </si>
  <si>
    <t>300062306</t>
  </si>
  <si>
    <t>09170138976C</t>
  </si>
  <si>
    <t>09170138975C</t>
  </si>
  <si>
    <t>300062298</t>
  </si>
  <si>
    <t>09170138974C</t>
  </si>
  <si>
    <t>09170138973C</t>
  </si>
  <si>
    <t>2565BI01975005</t>
  </si>
  <si>
    <t>300062500</t>
  </si>
  <si>
    <t>09170138972C</t>
  </si>
  <si>
    <t>09170138971C</t>
  </si>
  <si>
    <t>300062491</t>
  </si>
  <si>
    <t>09170138970C</t>
  </si>
  <si>
    <t>09170138969C</t>
  </si>
  <si>
    <t>300062478</t>
  </si>
  <si>
    <t>09170138968C</t>
  </si>
  <si>
    <t>09170138966C</t>
  </si>
  <si>
    <t>09170138963C</t>
  </si>
  <si>
    <t>300062259</t>
  </si>
  <si>
    <t>09170138962C</t>
  </si>
  <si>
    <t>300062471</t>
  </si>
  <si>
    <t>09170138961A</t>
  </si>
  <si>
    <t>09170138959C</t>
  </si>
  <si>
    <t>30005893</t>
  </si>
  <si>
    <t>09170138957C</t>
  </si>
  <si>
    <t>30005894</t>
  </si>
  <si>
    <t>09170138955C</t>
  </si>
  <si>
    <t>300062473</t>
  </si>
  <si>
    <t>09170138954C</t>
  </si>
  <si>
    <t>30005889</t>
  </si>
  <si>
    <t>09170138952C</t>
  </si>
  <si>
    <t>30005899</t>
  </si>
  <si>
    <t>09170138951C</t>
  </si>
  <si>
    <t>09170138950C</t>
  </si>
  <si>
    <t>09170138945C</t>
  </si>
  <si>
    <t>09170134201C</t>
  </si>
  <si>
    <t>300062359</t>
  </si>
  <si>
    <t>09170134200C</t>
  </si>
  <si>
    <t>300062360</t>
  </si>
  <si>
    <t>09170134199C</t>
  </si>
  <si>
    <t>300062358</t>
  </si>
  <si>
    <t>09170134198C</t>
  </si>
  <si>
    <t>300062355</t>
  </si>
  <si>
    <t>09170134197C</t>
  </si>
  <si>
    <t>300062354</t>
  </si>
  <si>
    <t>09170134196C</t>
  </si>
  <si>
    <t>300062357</t>
  </si>
  <si>
    <t>09170134195C</t>
  </si>
  <si>
    <t>300062458</t>
  </si>
  <si>
    <t>09170134194C</t>
  </si>
  <si>
    <t>09170134187C</t>
  </si>
  <si>
    <t>300062448</t>
  </si>
  <si>
    <t>09170134186C</t>
  </si>
  <si>
    <t>09170134185C</t>
  </si>
  <si>
    <t>09170134180C</t>
  </si>
  <si>
    <t>09170134179C</t>
  </si>
  <si>
    <t>300062449</t>
  </si>
  <si>
    <t>09170134178C</t>
  </si>
  <si>
    <t>300062434</t>
  </si>
  <si>
    <t>09170134177C</t>
  </si>
  <si>
    <t>09170134176C</t>
  </si>
  <si>
    <t>300062198</t>
  </si>
  <si>
    <t>09170134175A</t>
  </si>
  <si>
    <t>09170134174C</t>
  </si>
  <si>
    <t>300062315</t>
  </si>
  <si>
    <t>09170134173C</t>
  </si>
  <si>
    <t>300062312</t>
  </si>
  <si>
    <t>09170134172C</t>
  </si>
  <si>
    <t>09170134171C</t>
  </si>
  <si>
    <t>300062430</t>
  </si>
  <si>
    <t>09170134170C</t>
  </si>
  <si>
    <t>200003171</t>
  </si>
  <si>
    <t>09170134169C</t>
  </si>
  <si>
    <t>200003152</t>
  </si>
  <si>
    <t>09170134168C</t>
  </si>
  <si>
    <t>200003177</t>
  </si>
  <si>
    <t>09170134167C</t>
  </si>
  <si>
    <t>200003175</t>
  </si>
  <si>
    <t>09170134166C</t>
  </si>
  <si>
    <t>200003176</t>
  </si>
  <si>
    <t>09170134165C</t>
  </si>
  <si>
    <t>09170134164C</t>
  </si>
  <si>
    <t>300062391</t>
  </si>
  <si>
    <t>09170134162C</t>
  </si>
  <si>
    <t>200003153</t>
  </si>
  <si>
    <t>09170134161C</t>
  </si>
  <si>
    <t>09170134160C</t>
  </si>
  <si>
    <t>300062387</t>
  </si>
  <si>
    <t>09170134159C</t>
  </si>
  <si>
    <t>300062392</t>
  </si>
  <si>
    <t>09170134153C</t>
  </si>
  <si>
    <t>300062388</t>
  </si>
  <si>
    <t>09170134152C</t>
  </si>
  <si>
    <t>09170134151C</t>
  </si>
  <si>
    <t>300062380</t>
  </si>
  <si>
    <t>09170125404C</t>
  </si>
  <si>
    <t>300062146</t>
  </si>
  <si>
    <t>09170125403C</t>
  </si>
  <si>
    <t>300062148</t>
  </si>
  <si>
    <t>09170125402C</t>
  </si>
  <si>
    <t>300061898</t>
  </si>
  <si>
    <t>09170125401C</t>
  </si>
  <si>
    <t>300059515</t>
  </si>
  <si>
    <t>09170125400A</t>
  </si>
  <si>
    <t>09170125399C</t>
  </si>
  <si>
    <t>300062118</t>
  </si>
  <si>
    <t>09170125396C</t>
  </si>
  <si>
    <t>300061894</t>
  </si>
  <si>
    <t>09170125395C</t>
  </si>
  <si>
    <t>300062144</t>
  </si>
  <si>
    <t>09170125394C</t>
  </si>
  <si>
    <t>09170125393C</t>
  </si>
  <si>
    <t>300062140</t>
  </si>
  <si>
    <t>09170125392C</t>
  </si>
  <si>
    <t>300062123</t>
  </si>
  <si>
    <t>09170125391C</t>
  </si>
  <si>
    <t>300057649</t>
  </si>
  <si>
    <t>09170115705C</t>
  </si>
  <si>
    <t>09170115703C</t>
  </si>
  <si>
    <t>09170115702C</t>
  </si>
  <si>
    <t>105993</t>
  </si>
  <si>
    <t>ARTYPLAN SL ARTYPLAN SL</t>
  </si>
  <si>
    <t>B61963229</t>
  </si>
  <si>
    <t>045425</t>
  </si>
  <si>
    <t>045416</t>
  </si>
  <si>
    <t>045415</t>
  </si>
  <si>
    <t>045414</t>
  </si>
  <si>
    <t>045413</t>
  </si>
  <si>
    <t>045412</t>
  </si>
  <si>
    <t>044839</t>
  </si>
  <si>
    <t>FV17-02566</t>
  </si>
  <si>
    <t>4100009066</t>
  </si>
  <si>
    <t>FV17-02508</t>
  </si>
  <si>
    <t>4200147898</t>
  </si>
  <si>
    <t>400206862</t>
  </si>
  <si>
    <t>FV17-02015</t>
  </si>
  <si>
    <t>4200146942</t>
  </si>
  <si>
    <t>400199733</t>
  </si>
  <si>
    <t>8501044097</t>
  </si>
  <si>
    <t>4200148658</t>
  </si>
  <si>
    <t>400207968</t>
  </si>
  <si>
    <t>8241212773</t>
  </si>
  <si>
    <t>4200150164</t>
  </si>
  <si>
    <t>400209774</t>
  </si>
  <si>
    <t>8241212761</t>
  </si>
  <si>
    <t>4200150265</t>
  </si>
  <si>
    <t>400209995</t>
  </si>
  <si>
    <t>8241212721</t>
  </si>
  <si>
    <t>4200149982</t>
  </si>
  <si>
    <t>400209579</t>
  </si>
  <si>
    <t>8241212720</t>
  </si>
  <si>
    <t>4200150299</t>
  </si>
  <si>
    <t>400209967</t>
  </si>
  <si>
    <t>8241212391</t>
  </si>
  <si>
    <t>4200150257</t>
  </si>
  <si>
    <t>400209882</t>
  </si>
  <si>
    <t>8241212281</t>
  </si>
  <si>
    <t>4200149954</t>
  </si>
  <si>
    <t>400209544</t>
  </si>
  <si>
    <t>8241212273</t>
  </si>
  <si>
    <t>4200150116</t>
  </si>
  <si>
    <t>400209754</t>
  </si>
  <si>
    <t>8241212003</t>
  </si>
  <si>
    <t>4200150017</t>
  </si>
  <si>
    <t>400209705</t>
  </si>
  <si>
    <t>8241211964</t>
  </si>
  <si>
    <t>4200150112</t>
  </si>
  <si>
    <t>400209721</t>
  </si>
  <si>
    <t>8241211963</t>
  </si>
  <si>
    <t>4200150110</t>
  </si>
  <si>
    <t>400209719</t>
  </si>
  <si>
    <t>8241211962</t>
  </si>
  <si>
    <t>4200149593</t>
  </si>
  <si>
    <t>400209214</t>
  </si>
  <si>
    <t>8241211961</t>
  </si>
  <si>
    <t>4200149424</t>
  </si>
  <si>
    <t>400209096</t>
  </si>
  <si>
    <t>8241211949</t>
  </si>
  <si>
    <t>4200149840</t>
  </si>
  <si>
    <t>400209529</t>
  </si>
  <si>
    <t>8241211944</t>
  </si>
  <si>
    <t>4200149813</t>
  </si>
  <si>
    <t>400209662</t>
  </si>
  <si>
    <t>8241211873</t>
  </si>
  <si>
    <t>4200149295</t>
  </si>
  <si>
    <t>400209289</t>
  </si>
  <si>
    <t>8241211854</t>
  </si>
  <si>
    <t>4200149793</t>
  </si>
  <si>
    <t>400209420</t>
  </si>
  <si>
    <t>8241211782</t>
  </si>
  <si>
    <t>4200150086</t>
  </si>
  <si>
    <t>400209693</t>
  </si>
  <si>
    <t>8241211693</t>
  </si>
  <si>
    <t>4200147172</t>
  </si>
  <si>
    <t>400209676</t>
  </si>
  <si>
    <t>8241211545</t>
  </si>
  <si>
    <t>4200149872</t>
  </si>
  <si>
    <t>400209453</t>
  </si>
  <si>
    <t>8241211458</t>
  </si>
  <si>
    <t>4200149443</t>
  </si>
  <si>
    <t>400208964</t>
  </si>
  <si>
    <t>8241211197</t>
  </si>
  <si>
    <t>4200149756</t>
  </si>
  <si>
    <t>400209561</t>
  </si>
  <si>
    <t>8241211196</t>
  </si>
  <si>
    <t>4200149866</t>
  </si>
  <si>
    <t>400209548</t>
  </si>
  <si>
    <t>8241211192</t>
  </si>
  <si>
    <t>4200149708</t>
  </si>
  <si>
    <t>400209275</t>
  </si>
  <si>
    <t>8241211191</t>
  </si>
  <si>
    <t>4200148537</t>
  </si>
  <si>
    <t>400207794</t>
  </si>
  <si>
    <t>8241210942</t>
  </si>
  <si>
    <t>4200149765</t>
  </si>
  <si>
    <t>400209375</t>
  </si>
  <si>
    <t>8241210875</t>
  </si>
  <si>
    <t>4200149617</t>
  </si>
  <si>
    <t>400209190</t>
  </si>
  <si>
    <t>8241210821</t>
  </si>
  <si>
    <t>4200148910</t>
  </si>
  <si>
    <t>400208264</t>
  </si>
  <si>
    <t>8241210656</t>
  </si>
  <si>
    <t>4200149611</t>
  </si>
  <si>
    <t>400209183</t>
  </si>
  <si>
    <t>8241210645</t>
  </si>
  <si>
    <t>4200149417</t>
  </si>
  <si>
    <t>400209327</t>
  </si>
  <si>
    <t>8241210644</t>
  </si>
  <si>
    <t>4200149464</t>
  </si>
  <si>
    <t>400209135</t>
  </si>
  <si>
    <t>8241210630</t>
  </si>
  <si>
    <t>4200149504</t>
  </si>
  <si>
    <t>400209087</t>
  </si>
  <si>
    <t>8241210144</t>
  </si>
  <si>
    <t>4200149520</t>
  </si>
  <si>
    <t>400209093</t>
  </si>
  <si>
    <t>8241209703</t>
  </si>
  <si>
    <t>4200149462</t>
  </si>
  <si>
    <t>400208993</t>
  </si>
  <si>
    <t>8241209694</t>
  </si>
  <si>
    <t>4200148995</t>
  </si>
  <si>
    <t>400208535</t>
  </si>
  <si>
    <t>8241209676</t>
  </si>
  <si>
    <t>4200148963</t>
  </si>
  <si>
    <t>400208327</t>
  </si>
  <si>
    <t>8241209579</t>
  </si>
  <si>
    <t>4200148338</t>
  </si>
  <si>
    <t>400207443</t>
  </si>
  <si>
    <t>8241209497</t>
  </si>
  <si>
    <t>4200149237</t>
  </si>
  <si>
    <t>400208785</t>
  </si>
  <si>
    <t>8241209328</t>
  </si>
  <si>
    <t>4200149257</t>
  </si>
  <si>
    <t>400208719</t>
  </si>
  <si>
    <t>8241209327</t>
  </si>
  <si>
    <t>4200149331</t>
  </si>
  <si>
    <t>400208822</t>
  </si>
  <si>
    <t>8241208779</t>
  </si>
  <si>
    <t>4200148930</t>
  </si>
  <si>
    <t>400208601</t>
  </si>
  <si>
    <t>8241208778</t>
  </si>
  <si>
    <t>4200148732</t>
  </si>
  <si>
    <t>400208140</t>
  </si>
  <si>
    <t>8241208777</t>
  </si>
  <si>
    <t>4200148650</t>
  </si>
  <si>
    <t>400207935</t>
  </si>
  <si>
    <t>8241208771</t>
  </si>
  <si>
    <t>8241208770</t>
  </si>
  <si>
    <t>8241208769</t>
  </si>
  <si>
    <t>4200149326</t>
  </si>
  <si>
    <t>400208814</t>
  </si>
  <si>
    <t>8241208459</t>
  </si>
  <si>
    <t>8241208454</t>
  </si>
  <si>
    <t>4200148832</t>
  </si>
  <si>
    <t>400208361</t>
  </si>
  <si>
    <t>8241208453</t>
  </si>
  <si>
    <t>4200149000</t>
  </si>
  <si>
    <t>400208371</t>
  </si>
  <si>
    <t>8241208100</t>
  </si>
  <si>
    <t>4200148863</t>
  </si>
  <si>
    <t>400208215</t>
  </si>
  <si>
    <t>8241207859</t>
  </si>
  <si>
    <t>4200148630</t>
  </si>
  <si>
    <t>400207958</t>
  </si>
  <si>
    <t>8241207858</t>
  </si>
  <si>
    <t>4200148804</t>
  </si>
  <si>
    <t>400208151</t>
  </si>
  <si>
    <t>8241207549</t>
  </si>
  <si>
    <t>400198902</t>
  </si>
  <si>
    <t>8241207386</t>
  </si>
  <si>
    <t>4200148733</t>
  </si>
  <si>
    <t>400208090</t>
  </si>
  <si>
    <t>8241207071</t>
  </si>
  <si>
    <t>4200147976</t>
  </si>
  <si>
    <t>400208137</t>
  </si>
  <si>
    <t>8241207070</t>
  </si>
  <si>
    <t>4100009049</t>
  </si>
  <si>
    <t>8241207051</t>
  </si>
  <si>
    <t>4200110702</t>
  </si>
  <si>
    <t>400151704</t>
  </si>
  <si>
    <t>8241206924</t>
  </si>
  <si>
    <t>4200147962</t>
  </si>
  <si>
    <t>400207170</t>
  </si>
  <si>
    <t>8241206749</t>
  </si>
  <si>
    <t>4100008980</t>
  </si>
  <si>
    <t>8241206572</t>
  </si>
  <si>
    <t>8241206571</t>
  </si>
  <si>
    <t>4200148542</t>
  </si>
  <si>
    <t>400207798</t>
  </si>
  <si>
    <t>8241206429</t>
  </si>
  <si>
    <t>4200148564</t>
  </si>
  <si>
    <t>400207826</t>
  </si>
  <si>
    <t>8241206400</t>
  </si>
  <si>
    <t>4200148258</t>
  </si>
  <si>
    <t>400207391</t>
  </si>
  <si>
    <t>8241206307</t>
  </si>
  <si>
    <t>4200148473</t>
  </si>
  <si>
    <t>400207790</t>
  </si>
  <si>
    <t>8241206295</t>
  </si>
  <si>
    <t>8241206042</t>
  </si>
  <si>
    <t>4200148544</t>
  </si>
  <si>
    <t>400207800</t>
  </si>
  <si>
    <t>8241206041</t>
  </si>
  <si>
    <t>4200148532</t>
  </si>
  <si>
    <t>400207704</t>
  </si>
  <si>
    <t>8241205998</t>
  </si>
  <si>
    <t>4200148324</t>
  </si>
  <si>
    <t>400207424</t>
  </si>
  <si>
    <t>8241205955</t>
  </si>
  <si>
    <t>4200148147</t>
  </si>
  <si>
    <t>400207243</t>
  </si>
  <si>
    <t>8241205873</t>
  </si>
  <si>
    <t>4200148416</t>
  </si>
  <si>
    <t>400207543</t>
  </si>
  <si>
    <t>8241205766</t>
  </si>
  <si>
    <t>8241205765</t>
  </si>
  <si>
    <t>8241205762</t>
  </si>
  <si>
    <t>4200147532</t>
  </si>
  <si>
    <t>400207427</t>
  </si>
  <si>
    <t>8241205734</t>
  </si>
  <si>
    <t>4200148317</t>
  </si>
  <si>
    <t>400207412</t>
  </si>
  <si>
    <t>8241205445</t>
  </si>
  <si>
    <t>400199984</t>
  </si>
  <si>
    <t>8241205354</t>
  </si>
  <si>
    <t>8241205119</t>
  </si>
  <si>
    <t>4200147578</t>
  </si>
  <si>
    <t>400206511</t>
  </si>
  <si>
    <t>8241205060</t>
  </si>
  <si>
    <t>4100008956</t>
  </si>
  <si>
    <t>8241205054</t>
  </si>
  <si>
    <t>4200148052</t>
  </si>
  <si>
    <t>400207110</t>
  </si>
  <si>
    <t>8241205053</t>
  </si>
  <si>
    <t>4200148235</t>
  </si>
  <si>
    <t>400207355</t>
  </si>
  <si>
    <t>8241204830</t>
  </si>
  <si>
    <t>4200148010</t>
  </si>
  <si>
    <t>400206997</t>
  </si>
  <si>
    <t>8241204723</t>
  </si>
  <si>
    <t>4200148217</t>
  </si>
  <si>
    <t>400207343</t>
  </si>
  <si>
    <t>8241204722</t>
  </si>
  <si>
    <t>4100008974</t>
  </si>
  <si>
    <t>8241204701</t>
  </si>
  <si>
    <t>8241204444</t>
  </si>
  <si>
    <t>4200146764</t>
  </si>
  <si>
    <t>400199577</t>
  </si>
  <si>
    <t>8241204025</t>
  </si>
  <si>
    <t>4200147834</t>
  </si>
  <si>
    <t>400206812</t>
  </si>
  <si>
    <t>8241203892</t>
  </si>
  <si>
    <t>4200147848</t>
  </si>
  <si>
    <t>400206820</t>
  </si>
  <si>
    <t>8241203666</t>
  </si>
  <si>
    <t>4200147212</t>
  </si>
  <si>
    <t>400200217</t>
  </si>
  <si>
    <t>8241203577</t>
  </si>
  <si>
    <t>4200147407</t>
  </si>
  <si>
    <t>400200331</t>
  </si>
  <si>
    <t>8241203345</t>
  </si>
  <si>
    <t>4200147521</t>
  </si>
  <si>
    <t>400207054</t>
  </si>
  <si>
    <t>8241203341</t>
  </si>
  <si>
    <t>4100008927</t>
  </si>
  <si>
    <t>8241203312</t>
  </si>
  <si>
    <t>4200147883</t>
  </si>
  <si>
    <t>400206853</t>
  </si>
  <si>
    <t>8241187166</t>
  </si>
  <si>
    <t>4200144562</t>
  </si>
  <si>
    <t>400197713</t>
  </si>
  <si>
    <t>8241187094</t>
  </si>
  <si>
    <t>4200144444</t>
  </si>
  <si>
    <t>400197436</t>
  </si>
  <si>
    <t>8241186658</t>
  </si>
  <si>
    <t>8241185250</t>
  </si>
  <si>
    <t>4200144050</t>
  </si>
  <si>
    <t>400200145</t>
  </si>
  <si>
    <t>8241185149</t>
  </si>
  <si>
    <t>105831</t>
  </si>
  <si>
    <t>GRUP SURAL CONSULTORS SL</t>
  </si>
  <si>
    <t>B62495338</t>
  </si>
  <si>
    <t>6/17</t>
  </si>
  <si>
    <t>4200147911</t>
  </si>
  <si>
    <t>37380000340000</t>
  </si>
  <si>
    <t>400206910</t>
  </si>
  <si>
    <t>105535</t>
  </si>
  <si>
    <t>TECAN IBÉRICA INSTRUMENTACIÓN SL</t>
  </si>
  <si>
    <t>B63091888</t>
  </si>
  <si>
    <t>350016666</t>
  </si>
  <si>
    <t>4200145400</t>
  </si>
  <si>
    <t>400198119</t>
  </si>
  <si>
    <t>17/61</t>
  </si>
  <si>
    <t>4200136019</t>
  </si>
  <si>
    <t>400203717</t>
  </si>
  <si>
    <t>17016</t>
  </si>
  <si>
    <t>4200146760</t>
  </si>
  <si>
    <t>400199540</t>
  </si>
  <si>
    <t>104521</t>
  </si>
  <si>
    <t>INSTITUTO DE GESTIÓN SANITARIA S.A.</t>
  </si>
  <si>
    <t>A27178789</t>
  </si>
  <si>
    <t>170228X0039</t>
  </si>
  <si>
    <t>170228X0038</t>
  </si>
  <si>
    <t>170228X0037</t>
  </si>
  <si>
    <t>17020100014</t>
  </si>
  <si>
    <t>0917004547</t>
  </si>
  <si>
    <t>4200150705</t>
  </si>
  <si>
    <t>400210458</t>
  </si>
  <si>
    <t>0917004365</t>
  </si>
  <si>
    <t>4200148603</t>
  </si>
  <si>
    <t>400208337</t>
  </si>
  <si>
    <t>0917004343</t>
  </si>
  <si>
    <t>4200150520</t>
  </si>
  <si>
    <t>400210339</t>
  </si>
  <si>
    <t>0917004340</t>
  </si>
  <si>
    <t>4200150414</t>
  </si>
  <si>
    <t>400210095</t>
  </si>
  <si>
    <t>0917004336</t>
  </si>
  <si>
    <t>4200150412</t>
  </si>
  <si>
    <t>400210382</t>
  </si>
  <si>
    <t>0917004335</t>
  </si>
  <si>
    <t>4200150402</t>
  </si>
  <si>
    <t>400210348</t>
  </si>
  <si>
    <t>0917004331</t>
  </si>
  <si>
    <t>4200149594</t>
  </si>
  <si>
    <t>400209914</t>
  </si>
  <si>
    <t>0917004286</t>
  </si>
  <si>
    <t>4200150408</t>
  </si>
  <si>
    <t>400210092</t>
  </si>
  <si>
    <t>0917004280</t>
  </si>
  <si>
    <t>4100009057</t>
  </si>
  <si>
    <t>0917004265</t>
  </si>
  <si>
    <t>4200150162</t>
  </si>
  <si>
    <t>400209771</t>
  </si>
  <si>
    <t>0917004264</t>
  </si>
  <si>
    <t>4200150143</t>
  </si>
  <si>
    <t>400209745</t>
  </si>
  <si>
    <t>0917004263</t>
  </si>
  <si>
    <t>4200148696</t>
  </si>
  <si>
    <t>400208334</t>
  </si>
  <si>
    <t>0917004261</t>
  </si>
  <si>
    <t>4200150206</t>
  </si>
  <si>
    <t>400209806</t>
  </si>
  <si>
    <t>0917004089</t>
  </si>
  <si>
    <t>4200149398</t>
  </si>
  <si>
    <t>400209322</t>
  </si>
  <si>
    <t>0917004088</t>
  </si>
  <si>
    <t>4200149652</t>
  </si>
  <si>
    <t>400209251</t>
  </si>
  <si>
    <t>0917004087</t>
  </si>
  <si>
    <t>4200149546</t>
  </si>
  <si>
    <t>400209163</t>
  </si>
  <si>
    <t>0917004065</t>
  </si>
  <si>
    <t>4200149522</t>
  </si>
  <si>
    <t>400209139</t>
  </si>
  <si>
    <t>0917004061</t>
  </si>
  <si>
    <t>4200150063</t>
  </si>
  <si>
    <t>400209663</t>
  </si>
  <si>
    <t>0917004055</t>
  </si>
  <si>
    <t>4200149298</t>
  </si>
  <si>
    <t>400208784</t>
  </si>
  <si>
    <t>0917003972</t>
  </si>
  <si>
    <t>0917003971</t>
  </si>
  <si>
    <t>4200149566</t>
  </si>
  <si>
    <t>400209111</t>
  </si>
  <si>
    <t>0917003660</t>
  </si>
  <si>
    <t>4100009043</t>
  </si>
  <si>
    <t>0917003659</t>
  </si>
  <si>
    <t>4100009023</t>
  </si>
  <si>
    <t>0917003653</t>
  </si>
  <si>
    <t>0917003607</t>
  </si>
  <si>
    <t>4200148880</t>
  </si>
  <si>
    <t>400208364</t>
  </si>
  <si>
    <t>0917003606</t>
  </si>
  <si>
    <t>4200147765</t>
  </si>
  <si>
    <t>400206703</t>
  </si>
  <si>
    <t>0917003605</t>
  </si>
  <si>
    <t>0917003549</t>
  </si>
  <si>
    <t>4200148897</t>
  </si>
  <si>
    <t>400208288</t>
  </si>
  <si>
    <t>0917003304</t>
  </si>
  <si>
    <t>4200147963</t>
  </si>
  <si>
    <t>400206919</t>
  </si>
  <si>
    <t>0917003211</t>
  </si>
  <si>
    <t>0917003196</t>
  </si>
  <si>
    <t>4200148264</t>
  </si>
  <si>
    <t>400207326</t>
  </si>
  <si>
    <t>0917003194</t>
  </si>
  <si>
    <t>4200148051</t>
  </si>
  <si>
    <t>400207114</t>
  </si>
  <si>
    <t>0917003162</t>
  </si>
  <si>
    <t>4200147767</t>
  </si>
  <si>
    <t>400206711</t>
  </si>
  <si>
    <t>0917003013</t>
  </si>
  <si>
    <t>400200300</t>
  </si>
  <si>
    <t>0917002980</t>
  </si>
  <si>
    <t>4200147874</t>
  </si>
  <si>
    <t>400206849</t>
  </si>
  <si>
    <t>0917002979</t>
  </si>
  <si>
    <t>4200147789</t>
  </si>
  <si>
    <t>400206742</t>
  </si>
  <si>
    <t>0917002978</t>
  </si>
  <si>
    <t>0917002973</t>
  </si>
  <si>
    <t>0411700183</t>
  </si>
  <si>
    <t>1706003986</t>
  </si>
  <si>
    <t>4200134227</t>
  </si>
  <si>
    <t>400203585</t>
  </si>
  <si>
    <t>1706003985</t>
  </si>
  <si>
    <t>4200134217</t>
  </si>
  <si>
    <t>400203582</t>
  </si>
  <si>
    <t>1706003984</t>
  </si>
  <si>
    <t>4200134221</t>
  </si>
  <si>
    <t>400203583</t>
  </si>
  <si>
    <t>1706003983</t>
  </si>
  <si>
    <t>4200134214</t>
  </si>
  <si>
    <t>400203581</t>
  </si>
  <si>
    <t>103988</t>
  </si>
  <si>
    <t>M&amp;R TOOLS S L</t>
  </si>
  <si>
    <t>B81777484</t>
  </si>
  <si>
    <t>2017/A/63271</t>
  </si>
  <si>
    <t>141</t>
  </si>
  <si>
    <t>4200149367</t>
  </si>
  <si>
    <t>400208865</t>
  </si>
  <si>
    <t>103784</t>
  </si>
  <si>
    <t>OMADA INTERACTIVA, SLL</t>
  </si>
  <si>
    <t>B63235691</t>
  </si>
  <si>
    <t>0003304606</t>
  </si>
  <si>
    <t>4200148928</t>
  </si>
  <si>
    <t>400208316</t>
  </si>
  <si>
    <t>0003304605</t>
  </si>
  <si>
    <t>4200148085</t>
  </si>
  <si>
    <t>400207788</t>
  </si>
  <si>
    <t>0003304604</t>
  </si>
  <si>
    <t>4200147239</t>
  </si>
  <si>
    <t>400200185</t>
  </si>
  <si>
    <t>711/21700966</t>
  </si>
  <si>
    <t>4200146591</t>
  </si>
  <si>
    <t>400199395</t>
  </si>
  <si>
    <t>700/21702512</t>
  </si>
  <si>
    <t>4200147824</t>
  </si>
  <si>
    <t>400206788</t>
  </si>
  <si>
    <t>700/21701712</t>
  </si>
  <si>
    <t>4100008841</t>
  </si>
  <si>
    <t>006797</t>
  </si>
  <si>
    <t>4200150586</t>
  </si>
  <si>
    <t>400210578</t>
  </si>
  <si>
    <t>006796</t>
  </si>
  <si>
    <t>4200150874</t>
  </si>
  <si>
    <t>400210648</t>
  </si>
  <si>
    <t>006795</t>
  </si>
  <si>
    <t>4200150686</t>
  </si>
  <si>
    <t>400210440</t>
  </si>
  <si>
    <t>006794</t>
  </si>
  <si>
    <t>4200150833</t>
  </si>
  <si>
    <t>400210594</t>
  </si>
  <si>
    <t>006642</t>
  </si>
  <si>
    <t>4200149705</t>
  </si>
  <si>
    <t>25730000202000</t>
  </si>
  <si>
    <t>400209630</t>
  </si>
  <si>
    <t>006641</t>
  </si>
  <si>
    <t>4200150341</t>
  </si>
  <si>
    <t>400209988</t>
  </si>
  <si>
    <t>006640</t>
  </si>
  <si>
    <t>4200150522</t>
  </si>
  <si>
    <t>400210209</t>
  </si>
  <si>
    <t>006639</t>
  </si>
  <si>
    <t>4200150380</t>
  </si>
  <si>
    <t>37890001396000</t>
  </si>
  <si>
    <t>400210035</t>
  </si>
  <si>
    <t>006535</t>
  </si>
  <si>
    <t>4200147391</t>
  </si>
  <si>
    <t>400200311</t>
  </si>
  <si>
    <t>006534</t>
  </si>
  <si>
    <t>4200150523</t>
  </si>
  <si>
    <t>400210259</t>
  </si>
  <si>
    <t>006531</t>
  </si>
  <si>
    <t>4200150379</t>
  </si>
  <si>
    <t>400210036</t>
  </si>
  <si>
    <t>006528</t>
  </si>
  <si>
    <t>4200150551</t>
  </si>
  <si>
    <t>400210242</t>
  </si>
  <si>
    <t>006527</t>
  </si>
  <si>
    <t>4200150411</t>
  </si>
  <si>
    <t>400210078</t>
  </si>
  <si>
    <t>006392</t>
  </si>
  <si>
    <t>4200149562</t>
  </si>
  <si>
    <t>400209107</t>
  </si>
  <si>
    <t>006391</t>
  </si>
  <si>
    <t>4200150364</t>
  </si>
  <si>
    <t>400210021</t>
  </si>
  <si>
    <t>006389</t>
  </si>
  <si>
    <t>4200150227</t>
  </si>
  <si>
    <t>400209852</t>
  </si>
  <si>
    <t>006177</t>
  </si>
  <si>
    <t>4200149993</t>
  </si>
  <si>
    <t>400209587</t>
  </si>
  <si>
    <t>006175</t>
  </si>
  <si>
    <t>4200149917</t>
  </si>
  <si>
    <t>400209498</t>
  </si>
  <si>
    <t>006092</t>
  </si>
  <si>
    <t>4200149876</t>
  </si>
  <si>
    <t>400209455</t>
  </si>
  <si>
    <t>006091</t>
  </si>
  <si>
    <t>4200149297</t>
  </si>
  <si>
    <t>400208786</t>
  </si>
  <si>
    <t>005962</t>
  </si>
  <si>
    <t>4200149444</t>
  </si>
  <si>
    <t>400208965</t>
  </si>
  <si>
    <t>005882</t>
  </si>
  <si>
    <t>4200145378</t>
  </si>
  <si>
    <t>400198110</t>
  </si>
  <si>
    <t>005879</t>
  </si>
  <si>
    <t>4200149574</t>
  </si>
  <si>
    <t>26530000134000</t>
  </si>
  <si>
    <t>400209147</t>
  </si>
  <si>
    <t>005878</t>
  </si>
  <si>
    <t>4200149538</t>
  </si>
  <si>
    <t>400209149</t>
  </si>
  <si>
    <t>005758</t>
  </si>
  <si>
    <t>4200149425</t>
  </si>
  <si>
    <t>400208954</t>
  </si>
  <si>
    <t>005756</t>
  </si>
  <si>
    <t>4200147045</t>
  </si>
  <si>
    <t>400199853</t>
  </si>
  <si>
    <t>005664</t>
  </si>
  <si>
    <t>4200149300</t>
  </si>
  <si>
    <t>400208799</t>
  </si>
  <si>
    <t>005588</t>
  </si>
  <si>
    <t>4200149141</t>
  </si>
  <si>
    <t>400208585</t>
  </si>
  <si>
    <t>005581</t>
  </si>
  <si>
    <t>4200148990</t>
  </si>
  <si>
    <t>37190000328000</t>
  </si>
  <si>
    <t>400208358</t>
  </si>
  <si>
    <t>005580</t>
  </si>
  <si>
    <t>4200148847</t>
  </si>
  <si>
    <t>400208192</t>
  </si>
  <si>
    <t>005575</t>
  </si>
  <si>
    <t>4200149384</t>
  </si>
  <si>
    <t>400208896</t>
  </si>
  <si>
    <t>005275</t>
  </si>
  <si>
    <t>4200148558</t>
  </si>
  <si>
    <t>400207821</t>
  </si>
  <si>
    <t>005092</t>
  </si>
  <si>
    <t>4200147842</t>
  </si>
  <si>
    <t>400206835</t>
  </si>
  <si>
    <t>005088</t>
  </si>
  <si>
    <t>4200147034</t>
  </si>
  <si>
    <t>400199841</t>
  </si>
  <si>
    <t>005085</t>
  </si>
  <si>
    <t>4200147225</t>
  </si>
  <si>
    <t>400200054</t>
  </si>
  <si>
    <t>004987</t>
  </si>
  <si>
    <t>4200145010</t>
  </si>
  <si>
    <t>400197782</t>
  </si>
  <si>
    <t>004962</t>
  </si>
  <si>
    <t>4200148093</t>
  </si>
  <si>
    <t>400207158</t>
  </si>
  <si>
    <t>004852</t>
  </si>
  <si>
    <t>4200148269</t>
  </si>
  <si>
    <t>400207334</t>
  </si>
  <si>
    <t>004849</t>
  </si>
  <si>
    <t>4200147669</t>
  </si>
  <si>
    <t>400206757</t>
  </si>
  <si>
    <t>004533</t>
  </si>
  <si>
    <t>4200148035</t>
  </si>
  <si>
    <t>400207035</t>
  </si>
  <si>
    <t>004419</t>
  </si>
  <si>
    <t>4200145241</t>
  </si>
  <si>
    <t>400197965</t>
  </si>
  <si>
    <t>004418</t>
  </si>
  <si>
    <t>4200147041</t>
  </si>
  <si>
    <t>400199849</t>
  </si>
  <si>
    <t>004320</t>
  </si>
  <si>
    <t>4100008876</t>
  </si>
  <si>
    <t>001323</t>
  </si>
  <si>
    <t>001317</t>
  </si>
  <si>
    <t>001314</t>
  </si>
  <si>
    <t>001313</t>
  </si>
  <si>
    <t>400168627</t>
  </si>
  <si>
    <t>001307</t>
  </si>
  <si>
    <t>4200131546</t>
  </si>
  <si>
    <t>400181994</t>
  </si>
  <si>
    <t>001306</t>
  </si>
  <si>
    <t>001305</t>
  </si>
  <si>
    <t>001303</t>
  </si>
  <si>
    <t>001298</t>
  </si>
  <si>
    <t>4200115786</t>
  </si>
  <si>
    <t>400157683</t>
  </si>
  <si>
    <t>001296</t>
  </si>
  <si>
    <t>4200125520</t>
  </si>
  <si>
    <t>400174663</t>
  </si>
  <si>
    <t>001294</t>
  </si>
  <si>
    <t>000631</t>
  </si>
  <si>
    <t>000628</t>
  </si>
  <si>
    <t>000620</t>
  </si>
  <si>
    <t>000619</t>
  </si>
  <si>
    <t>000615</t>
  </si>
  <si>
    <t>4200142516</t>
  </si>
  <si>
    <t>400202522</t>
  </si>
  <si>
    <t>000614</t>
  </si>
  <si>
    <t>000612</t>
  </si>
  <si>
    <t>000611</t>
  </si>
  <si>
    <t>4200143254</t>
  </si>
  <si>
    <t>400205619</t>
  </si>
  <si>
    <t>000610</t>
  </si>
  <si>
    <t>2525FL00105000</t>
  </si>
  <si>
    <t>20264</t>
  </si>
  <si>
    <t>4200146347</t>
  </si>
  <si>
    <t>400199114</t>
  </si>
  <si>
    <t>08503</t>
  </si>
  <si>
    <t>4200147972</t>
  </si>
  <si>
    <t>400206929</t>
  </si>
  <si>
    <t>17405462</t>
  </si>
  <si>
    <t>103112</t>
  </si>
  <si>
    <t>SERVICIO ESTACION SA SERVICIO ESTAC</t>
  </si>
  <si>
    <t>A08023780</t>
  </si>
  <si>
    <t>V1/009684</t>
  </si>
  <si>
    <t>4200146118</t>
  </si>
  <si>
    <t>400199750</t>
  </si>
  <si>
    <t>V1/009682</t>
  </si>
  <si>
    <t>4200146110</t>
  </si>
  <si>
    <t>400199738</t>
  </si>
  <si>
    <t>V1/009680</t>
  </si>
  <si>
    <t>4200146093</t>
  </si>
  <si>
    <t>400199724</t>
  </si>
  <si>
    <t>N7007044</t>
  </si>
  <si>
    <t>4200149176</t>
  </si>
  <si>
    <t>400208630</t>
  </si>
  <si>
    <t>N7005425</t>
  </si>
  <si>
    <t>4200147119</t>
  </si>
  <si>
    <t>400199925</t>
  </si>
  <si>
    <t>462326562</t>
  </si>
  <si>
    <t>4200147459</t>
  </si>
  <si>
    <t>400206333</t>
  </si>
  <si>
    <t>029/018-</t>
  </si>
  <si>
    <t>4200146481</t>
  </si>
  <si>
    <t>400199229</t>
  </si>
  <si>
    <t>027/027-</t>
  </si>
  <si>
    <t>4200147441</t>
  </si>
  <si>
    <t>400200370</t>
  </si>
  <si>
    <t>34470071</t>
  </si>
  <si>
    <t>ECONOCOM SERVICIOS SA</t>
  </si>
  <si>
    <t>FV17-0452</t>
  </si>
  <si>
    <t>FV17-0451</t>
  </si>
  <si>
    <t>2017/17/500</t>
  </si>
  <si>
    <t>4200149069</t>
  </si>
  <si>
    <t>400208515</t>
  </si>
  <si>
    <t>2017/17/469</t>
  </si>
  <si>
    <t>4200144734</t>
  </si>
  <si>
    <t>400208112</t>
  </si>
  <si>
    <t>102983</t>
  </si>
  <si>
    <t>INFORMATICA EL CORTE INGLES SA</t>
  </si>
  <si>
    <t>A28855260</t>
  </si>
  <si>
    <t>6172018937</t>
  </si>
  <si>
    <t>6172016979</t>
  </si>
  <si>
    <t>102913</t>
  </si>
  <si>
    <t>LGAI TECHNOLOGICAL CENTER,SA</t>
  </si>
  <si>
    <t>A63207492</t>
  </si>
  <si>
    <t>0117003673</t>
  </si>
  <si>
    <t>4200146391</t>
  </si>
  <si>
    <t>400199159</t>
  </si>
  <si>
    <t>2017//508944</t>
  </si>
  <si>
    <t>4200149142</t>
  </si>
  <si>
    <t>400208584</t>
  </si>
  <si>
    <t>21700602</t>
  </si>
  <si>
    <t>4100009111</t>
  </si>
  <si>
    <t>21700575</t>
  </si>
  <si>
    <t>4200138579</t>
  </si>
  <si>
    <t>400203989</t>
  </si>
  <si>
    <t>181</t>
  </si>
  <si>
    <t>4200133117</t>
  </si>
  <si>
    <t>25030000065000</t>
  </si>
  <si>
    <t>400203529</t>
  </si>
  <si>
    <t>178</t>
  </si>
  <si>
    <t>4200138585</t>
  </si>
  <si>
    <t>400203990</t>
  </si>
  <si>
    <t>174</t>
  </si>
  <si>
    <t>4200138610</t>
  </si>
  <si>
    <t>400203996</t>
  </si>
  <si>
    <t>0000007926</t>
  </si>
  <si>
    <t>4200132135</t>
  </si>
  <si>
    <t>400203481</t>
  </si>
  <si>
    <t>0000006675</t>
  </si>
  <si>
    <t>4200148496</t>
  </si>
  <si>
    <t>400207646</t>
  </si>
  <si>
    <t>0000006666</t>
  </si>
  <si>
    <t>4200148512</t>
  </si>
  <si>
    <t>400207672</t>
  </si>
  <si>
    <t>0000006657</t>
  </si>
  <si>
    <t>4200148506</t>
  </si>
  <si>
    <t>400207663</t>
  </si>
  <si>
    <t>0000006093</t>
  </si>
  <si>
    <t>4200144467</t>
  </si>
  <si>
    <t>400197207</t>
  </si>
  <si>
    <t>0000006080</t>
  </si>
  <si>
    <t>4200143651</t>
  </si>
  <si>
    <t>400205936</t>
  </si>
  <si>
    <t>0000006077</t>
  </si>
  <si>
    <t>4200143018</t>
  </si>
  <si>
    <t>400205465</t>
  </si>
  <si>
    <t>0000005997</t>
  </si>
  <si>
    <t>4200141614</t>
  </si>
  <si>
    <t>400204715</t>
  </si>
  <si>
    <t>0000005994</t>
  </si>
  <si>
    <t>4200141427</t>
  </si>
  <si>
    <t>400204652</t>
  </si>
  <si>
    <t>0000005993</t>
  </si>
  <si>
    <t>4200141337</t>
  </si>
  <si>
    <t>400204603</t>
  </si>
  <si>
    <t>0000005990</t>
  </si>
  <si>
    <t>4200140816</t>
  </si>
  <si>
    <t>400204419</t>
  </si>
  <si>
    <t>0000005987</t>
  </si>
  <si>
    <t>4200140828</t>
  </si>
  <si>
    <t>400204492</t>
  </si>
  <si>
    <t>0000005969</t>
  </si>
  <si>
    <t>4200141374</t>
  </si>
  <si>
    <t>400204628</t>
  </si>
  <si>
    <t>0000005958</t>
  </si>
  <si>
    <t>4200132945</t>
  </si>
  <si>
    <t>400203509</t>
  </si>
  <si>
    <t>0000005667</t>
  </si>
  <si>
    <t>4200140648</t>
  </si>
  <si>
    <t>400204374</t>
  </si>
  <si>
    <t>0000005666</t>
  </si>
  <si>
    <t>4200132126</t>
  </si>
  <si>
    <t>400203479</t>
  </si>
  <si>
    <t>0000005555</t>
  </si>
  <si>
    <t>4200130851</t>
  </si>
  <si>
    <t>400203411</t>
  </si>
  <si>
    <t>0000005554</t>
  </si>
  <si>
    <t>4200140709</t>
  </si>
  <si>
    <t>400204385</t>
  </si>
  <si>
    <t>0000005553</t>
  </si>
  <si>
    <t>4200140725</t>
  </si>
  <si>
    <t>400204387</t>
  </si>
  <si>
    <t>0000005552</t>
  </si>
  <si>
    <t>4200135803</t>
  </si>
  <si>
    <t>400203702</t>
  </si>
  <si>
    <t>0000005550</t>
  </si>
  <si>
    <t>4200136022</t>
  </si>
  <si>
    <t>400203716</t>
  </si>
  <si>
    <t>0000005549</t>
  </si>
  <si>
    <t>4200132977</t>
  </si>
  <si>
    <t>400203515</t>
  </si>
  <si>
    <t>0000005548</t>
  </si>
  <si>
    <t>4200132962</t>
  </si>
  <si>
    <t>400203513</t>
  </si>
  <si>
    <t>0000005547</t>
  </si>
  <si>
    <t>4200141182</t>
  </si>
  <si>
    <t>400204547</t>
  </si>
  <si>
    <t>841704708</t>
  </si>
  <si>
    <t>841704707</t>
  </si>
  <si>
    <t>841702882</t>
  </si>
  <si>
    <t>841702881</t>
  </si>
  <si>
    <t>841702880</t>
  </si>
  <si>
    <t>841702879</t>
  </si>
  <si>
    <t>841702873</t>
  </si>
  <si>
    <t>841702870</t>
  </si>
  <si>
    <t>2635FP00309000</t>
  </si>
  <si>
    <t>841702866</t>
  </si>
  <si>
    <t>841702863</t>
  </si>
  <si>
    <t>841702862</t>
  </si>
  <si>
    <t>841702861</t>
  </si>
  <si>
    <t>841702857</t>
  </si>
  <si>
    <t>400197796</t>
  </si>
  <si>
    <t>841702852</t>
  </si>
  <si>
    <t>841702843</t>
  </si>
  <si>
    <t>841702841</t>
  </si>
  <si>
    <t>841702839</t>
  </si>
  <si>
    <t>841702838</t>
  </si>
  <si>
    <t>841702837</t>
  </si>
  <si>
    <t>841702836</t>
  </si>
  <si>
    <t>841702835</t>
  </si>
  <si>
    <t>841702834</t>
  </si>
  <si>
    <t>841702833</t>
  </si>
  <si>
    <t>841702829</t>
  </si>
  <si>
    <t>841702827</t>
  </si>
  <si>
    <t>841702821</t>
  </si>
  <si>
    <t>401090498</t>
  </si>
  <si>
    <t>401090420</t>
  </si>
  <si>
    <t>401090415</t>
  </si>
  <si>
    <t>401084618</t>
  </si>
  <si>
    <t>401083351</t>
  </si>
  <si>
    <t>401082355</t>
  </si>
  <si>
    <t>401079995</t>
  </si>
  <si>
    <t>401079976</t>
  </si>
  <si>
    <t>401079963</t>
  </si>
  <si>
    <t>401079830</t>
  </si>
  <si>
    <t>401079744</t>
  </si>
  <si>
    <t>401079640</t>
  </si>
  <si>
    <t>2817090</t>
  </si>
  <si>
    <t>171593</t>
  </si>
  <si>
    <t>171574</t>
  </si>
  <si>
    <t>171573</t>
  </si>
  <si>
    <t>171560</t>
  </si>
  <si>
    <t>171533</t>
  </si>
  <si>
    <t>171499</t>
  </si>
  <si>
    <t>171484</t>
  </si>
  <si>
    <t>171483</t>
  </si>
  <si>
    <t>171468</t>
  </si>
  <si>
    <t>171410</t>
  </si>
  <si>
    <t>171384</t>
  </si>
  <si>
    <t>171383</t>
  </si>
  <si>
    <t>171381</t>
  </si>
  <si>
    <t>171336</t>
  </si>
  <si>
    <t>171335</t>
  </si>
  <si>
    <t>171334</t>
  </si>
  <si>
    <t>171313</t>
  </si>
  <si>
    <t>171312</t>
  </si>
  <si>
    <t>171311</t>
  </si>
  <si>
    <t>171310</t>
  </si>
  <si>
    <t>171212</t>
  </si>
  <si>
    <t>171175</t>
  </si>
  <si>
    <t>171164</t>
  </si>
  <si>
    <t>171087</t>
  </si>
  <si>
    <t>102777</t>
  </si>
  <si>
    <t>B. BRAUN SURGICAL SA</t>
  </si>
  <si>
    <t>A61123782</t>
  </si>
  <si>
    <t>331667175</t>
  </si>
  <si>
    <t>4200149782</t>
  </si>
  <si>
    <t>400209362</t>
  </si>
  <si>
    <t>102727</t>
  </si>
  <si>
    <t>AUTOCARS R.FONT SA</t>
  </si>
  <si>
    <t>A08655250</t>
  </si>
  <si>
    <t>118</t>
  </si>
  <si>
    <t>001930858</t>
  </si>
  <si>
    <t>4200150880</t>
  </si>
  <si>
    <t>400210680</t>
  </si>
  <si>
    <t>001930857</t>
  </si>
  <si>
    <t>001930255</t>
  </si>
  <si>
    <t>4200150583</t>
  </si>
  <si>
    <t>400210295</t>
  </si>
  <si>
    <t>001930254</t>
  </si>
  <si>
    <t>4200150220</t>
  </si>
  <si>
    <t>400209841</t>
  </si>
  <si>
    <t>001928130</t>
  </si>
  <si>
    <t>4200149873</t>
  </si>
  <si>
    <t>400209485</t>
  </si>
  <si>
    <t>001927891</t>
  </si>
  <si>
    <t>001927517</t>
  </si>
  <si>
    <t>4200149125</t>
  </si>
  <si>
    <t>400208694</t>
  </si>
  <si>
    <t>001922292</t>
  </si>
  <si>
    <t>4200148547</t>
  </si>
  <si>
    <t>400207805</t>
  </si>
  <si>
    <t>001922291</t>
  </si>
  <si>
    <t>001922290</t>
  </si>
  <si>
    <t>638402 RI</t>
  </si>
  <si>
    <t>4200150817</t>
  </si>
  <si>
    <t>400210799</t>
  </si>
  <si>
    <t>638401 RI</t>
  </si>
  <si>
    <t>4200151046</t>
  </si>
  <si>
    <t>400210876</t>
  </si>
  <si>
    <t>638399 RI</t>
  </si>
  <si>
    <t>4200151055</t>
  </si>
  <si>
    <t>400210879</t>
  </si>
  <si>
    <t>638398 RI</t>
  </si>
  <si>
    <t>4200150920</t>
  </si>
  <si>
    <t>400210814</t>
  </si>
  <si>
    <t>638397 RI</t>
  </si>
  <si>
    <t>4200150418</t>
  </si>
  <si>
    <t>400210093</t>
  </si>
  <si>
    <t>638181 RI</t>
  </si>
  <si>
    <t>4200150646</t>
  </si>
  <si>
    <t>400210411</t>
  </si>
  <si>
    <t>638130 RI</t>
  </si>
  <si>
    <t>4200150585</t>
  </si>
  <si>
    <t>400210297</t>
  </si>
  <si>
    <t>637985 RI</t>
  </si>
  <si>
    <t>4200150494</t>
  </si>
  <si>
    <t>400210398</t>
  </si>
  <si>
    <t>637916 RI</t>
  </si>
  <si>
    <t>4200150601</t>
  </si>
  <si>
    <t>400210483</t>
  </si>
  <si>
    <t>637915 RI</t>
  </si>
  <si>
    <t>4200150629</t>
  </si>
  <si>
    <t>400210480</t>
  </si>
  <si>
    <t>637914 RI</t>
  </si>
  <si>
    <t>4200150529</t>
  </si>
  <si>
    <t>400210325</t>
  </si>
  <si>
    <t>637913 RI</t>
  </si>
  <si>
    <t>4200149387</t>
  </si>
  <si>
    <t>400209072</t>
  </si>
  <si>
    <t>637907 RI</t>
  </si>
  <si>
    <t>4200148552</t>
  </si>
  <si>
    <t>400207810</t>
  </si>
  <si>
    <t>637715 RI</t>
  </si>
  <si>
    <t>4200150407</t>
  </si>
  <si>
    <t>400210100</t>
  </si>
  <si>
    <t>637714 RI</t>
  </si>
  <si>
    <t>4200150431</t>
  </si>
  <si>
    <t>400210102</t>
  </si>
  <si>
    <t>637649 RI</t>
  </si>
  <si>
    <t>4200150478</t>
  </si>
  <si>
    <t>400210326</t>
  </si>
  <si>
    <t>637641 RI</t>
  </si>
  <si>
    <t>4200150453</t>
  </si>
  <si>
    <t>400210327</t>
  </si>
  <si>
    <t>637639 RI</t>
  </si>
  <si>
    <t>4200150409</t>
  </si>
  <si>
    <t>400210080</t>
  </si>
  <si>
    <t>637637 RI</t>
  </si>
  <si>
    <t>4200150528</t>
  </si>
  <si>
    <t>400210302</t>
  </si>
  <si>
    <t>637335 RI</t>
  </si>
  <si>
    <t>4200150290</t>
  </si>
  <si>
    <t>400209955</t>
  </si>
  <si>
    <t>637286 RI</t>
  </si>
  <si>
    <t>4200150160</t>
  </si>
  <si>
    <t>400209768</t>
  </si>
  <si>
    <t>637199 RI</t>
  </si>
  <si>
    <t>4200150159</t>
  </si>
  <si>
    <t>400209766</t>
  </si>
  <si>
    <t>637198 RI</t>
  </si>
  <si>
    <t>4200149571</t>
  </si>
  <si>
    <t>400209117</t>
  </si>
  <si>
    <t>637166 RI</t>
  </si>
  <si>
    <t>636989 RI</t>
  </si>
  <si>
    <t>4200149746</t>
  </si>
  <si>
    <t>400209339</t>
  </si>
  <si>
    <t>636946 RI</t>
  </si>
  <si>
    <t>4200149426</t>
  </si>
  <si>
    <t>400209026</t>
  </si>
  <si>
    <t>636921 RI</t>
  </si>
  <si>
    <t>4100009102</t>
  </si>
  <si>
    <t>636662 RI</t>
  </si>
  <si>
    <t>4200149755</t>
  </si>
  <si>
    <t>400209560</t>
  </si>
  <si>
    <t>636425 RI</t>
  </si>
  <si>
    <t>4200149774</t>
  </si>
  <si>
    <t>400209411</t>
  </si>
  <si>
    <t>636424 RI</t>
  </si>
  <si>
    <t>4200148908</t>
  </si>
  <si>
    <t>400208260</t>
  </si>
  <si>
    <t>636159 RI</t>
  </si>
  <si>
    <t>4200149610</t>
  </si>
  <si>
    <t>400209181</t>
  </si>
  <si>
    <t>636038 RI</t>
  </si>
  <si>
    <t>4200149255</t>
  </si>
  <si>
    <t>400208781</t>
  </si>
  <si>
    <t>635672 RI</t>
  </si>
  <si>
    <t>4200149334</t>
  </si>
  <si>
    <t>400208825</t>
  </si>
  <si>
    <t>635578 RI</t>
  </si>
  <si>
    <t>4200149030</t>
  </si>
  <si>
    <t>400208614</t>
  </si>
  <si>
    <t>635554 RI</t>
  </si>
  <si>
    <t>4200149137</t>
  </si>
  <si>
    <t>400208621</t>
  </si>
  <si>
    <t>635491 RI</t>
  </si>
  <si>
    <t>4200149044</t>
  </si>
  <si>
    <t>400208484</t>
  </si>
  <si>
    <t>635487 RI</t>
  </si>
  <si>
    <t>4200148259</t>
  </si>
  <si>
    <t>400207977</t>
  </si>
  <si>
    <t>635199 RI</t>
  </si>
  <si>
    <t>4100008894</t>
  </si>
  <si>
    <t>635198 RI</t>
  </si>
  <si>
    <t>634832 RI</t>
  </si>
  <si>
    <t>634780 RI</t>
  </si>
  <si>
    <t>634532 RI</t>
  </si>
  <si>
    <t>4200148644</t>
  </si>
  <si>
    <t>400207911</t>
  </si>
  <si>
    <t>634381 RI</t>
  </si>
  <si>
    <t>4200148674</t>
  </si>
  <si>
    <t>400207961</t>
  </si>
  <si>
    <t>634380 RI</t>
  </si>
  <si>
    <t>4200148310</t>
  </si>
  <si>
    <t>400207584</t>
  </si>
  <si>
    <t>634127 RI</t>
  </si>
  <si>
    <t>4200147646</t>
  </si>
  <si>
    <t>400206569</t>
  </si>
  <si>
    <t>634117 RI</t>
  </si>
  <si>
    <t>4200148534</t>
  </si>
  <si>
    <t>400207813</t>
  </si>
  <si>
    <t>633860 RI</t>
  </si>
  <si>
    <t>4200148376</t>
  </si>
  <si>
    <t>400207502</t>
  </si>
  <si>
    <t>633852 RI</t>
  </si>
  <si>
    <t>633480 RI</t>
  </si>
  <si>
    <t>4200148049</t>
  </si>
  <si>
    <t>400207117</t>
  </si>
  <si>
    <t>633478 RI</t>
  </si>
  <si>
    <t>4200148042</t>
  </si>
  <si>
    <t>400207060</t>
  </si>
  <si>
    <t>633337 RI</t>
  </si>
  <si>
    <t>4100008978</t>
  </si>
  <si>
    <t>633079 RI</t>
  </si>
  <si>
    <t>4200147768</t>
  </si>
  <si>
    <t>400206836</t>
  </si>
  <si>
    <t>626339 R I</t>
  </si>
  <si>
    <t>4200144051</t>
  </si>
  <si>
    <t>400200147</t>
  </si>
  <si>
    <t>FVR201714002790</t>
  </si>
  <si>
    <t>4200139215</t>
  </si>
  <si>
    <t>400204088</t>
  </si>
  <si>
    <t>FVR201714002789</t>
  </si>
  <si>
    <t>4200143538</t>
  </si>
  <si>
    <t>400205845</t>
  </si>
  <si>
    <t>FVR201714002788</t>
  </si>
  <si>
    <t>4200143530</t>
  </si>
  <si>
    <t>400205842</t>
  </si>
  <si>
    <t>FVR201714002787</t>
  </si>
  <si>
    <t>4200143536</t>
  </si>
  <si>
    <t>400205844</t>
  </si>
  <si>
    <t>FVR201714002786</t>
  </si>
  <si>
    <t>4200143531</t>
  </si>
  <si>
    <t>400205843</t>
  </si>
  <si>
    <t>FVR201714002785</t>
  </si>
  <si>
    <t>4200149676</t>
  </si>
  <si>
    <t>400209244</t>
  </si>
  <si>
    <t>FVR201714002784</t>
  </si>
  <si>
    <t>4200149514</t>
  </si>
  <si>
    <t>400209057</t>
  </si>
  <si>
    <t>FVR201714002772</t>
  </si>
  <si>
    <t>4200145750</t>
  </si>
  <si>
    <t>400198445</t>
  </si>
  <si>
    <t>FVR201714002770</t>
  </si>
  <si>
    <t>4200150183</t>
  </si>
  <si>
    <t>400209793</t>
  </si>
  <si>
    <t>FVR201714002769</t>
  </si>
  <si>
    <t>4200147007</t>
  </si>
  <si>
    <t>400199819</t>
  </si>
  <si>
    <t>FVR201714002768</t>
  </si>
  <si>
    <t>4200150180</t>
  </si>
  <si>
    <t>400209790</t>
  </si>
  <si>
    <t>FVR201714002718</t>
  </si>
  <si>
    <t>4200145196</t>
  </si>
  <si>
    <t>400199058</t>
  </si>
  <si>
    <t>FVR201714002717</t>
  </si>
  <si>
    <t>4200144957</t>
  </si>
  <si>
    <t>400197698</t>
  </si>
  <si>
    <t>FVR201714002716</t>
  </si>
  <si>
    <t>4200148031</t>
  </si>
  <si>
    <t>400207026</t>
  </si>
  <si>
    <t>FVR201714002715</t>
  </si>
  <si>
    <t>4200146279</t>
  </si>
  <si>
    <t>400199090</t>
  </si>
  <si>
    <t>FVR201714002671</t>
  </si>
  <si>
    <t>4200147485</t>
  </si>
  <si>
    <t>400206363</t>
  </si>
  <si>
    <t>FVR201714002670</t>
  </si>
  <si>
    <t>4200148198</t>
  </si>
  <si>
    <t>400207250</t>
  </si>
  <si>
    <t>FVR201714002669</t>
  </si>
  <si>
    <t>4200148207</t>
  </si>
  <si>
    <t>400207257</t>
  </si>
  <si>
    <t>FVR201714002668</t>
  </si>
  <si>
    <t>4200143539</t>
  </si>
  <si>
    <t>400205846</t>
  </si>
  <si>
    <t>FVR201714002592</t>
  </si>
  <si>
    <t>4200139213</t>
  </si>
  <si>
    <t>400204087</t>
  </si>
  <si>
    <t>FVR201714002590</t>
  </si>
  <si>
    <t>4200145952</t>
  </si>
  <si>
    <t>400198667</t>
  </si>
  <si>
    <t>FVR201714002587</t>
  </si>
  <si>
    <t>4200148026</t>
  </si>
  <si>
    <t>400207022</t>
  </si>
  <si>
    <t>FVR201714002586</t>
  </si>
  <si>
    <t>4200143590</t>
  </si>
  <si>
    <t>400202755</t>
  </si>
  <si>
    <t>FVR201714002584</t>
  </si>
  <si>
    <t>4200145625</t>
  </si>
  <si>
    <t>400198311</t>
  </si>
  <si>
    <t>FVR201714002582</t>
  </si>
  <si>
    <t>4200147098</t>
  </si>
  <si>
    <t>400199906</t>
  </si>
  <si>
    <t>FVR201714002581</t>
  </si>
  <si>
    <t>4200144610</t>
  </si>
  <si>
    <t>400197335</t>
  </si>
  <si>
    <t>FVR201714001791</t>
  </si>
  <si>
    <t>4200143653</t>
  </si>
  <si>
    <t>400205987</t>
  </si>
  <si>
    <t>FVR201714001789</t>
  </si>
  <si>
    <t>4200144510</t>
  </si>
  <si>
    <t>400197249</t>
  </si>
  <si>
    <t>FA1701007</t>
  </si>
  <si>
    <t>4200150289</t>
  </si>
  <si>
    <t>400210178</t>
  </si>
  <si>
    <t>FA1700970</t>
  </si>
  <si>
    <t>4200149942</t>
  </si>
  <si>
    <t>400209643</t>
  </si>
  <si>
    <t>FA1700969</t>
  </si>
  <si>
    <t>4200149934</t>
  </si>
  <si>
    <t>400209512</t>
  </si>
  <si>
    <t>FA1700885</t>
  </si>
  <si>
    <t>4200148943</t>
  </si>
  <si>
    <t>400208608</t>
  </si>
  <si>
    <t>FA1700606</t>
  </si>
  <si>
    <t>4200147165</t>
  </si>
  <si>
    <t>400199994</t>
  </si>
  <si>
    <t>211217010011</t>
  </si>
  <si>
    <t>4200146284</t>
  </si>
  <si>
    <t>400199024</t>
  </si>
  <si>
    <t>0316002297</t>
  </si>
  <si>
    <t>4200149899</t>
  </si>
  <si>
    <t>400209501</t>
  </si>
  <si>
    <t>0316001682</t>
  </si>
  <si>
    <t>4200148590</t>
  </si>
  <si>
    <t>400207844</t>
  </si>
  <si>
    <t>0316001475</t>
  </si>
  <si>
    <t>4200147105</t>
  </si>
  <si>
    <t>400199912</t>
  </si>
  <si>
    <t>S0121706830</t>
  </si>
  <si>
    <t>4200147618</t>
  </si>
  <si>
    <t>400206645</t>
  </si>
  <si>
    <t>S0121706829</t>
  </si>
  <si>
    <t>S0121706828</t>
  </si>
  <si>
    <t>4200149242</t>
  </si>
  <si>
    <t>400208782</t>
  </si>
  <si>
    <t>S0121706827</t>
  </si>
  <si>
    <t>4200149769</t>
  </si>
  <si>
    <t>400209356</t>
  </si>
  <si>
    <t>S0121706826</t>
  </si>
  <si>
    <t>4200149389</t>
  </si>
  <si>
    <t>400209070</t>
  </si>
  <si>
    <t>S0121706825</t>
  </si>
  <si>
    <t>4200149486</t>
  </si>
  <si>
    <t>400209089</t>
  </si>
  <si>
    <t>S0121706246</t>
  </si>
  <si>
    <t>4100009042</t>
  </si>
  <si>
    <t>S0121706245</t>
  </si>
  <si>
    <t>4200148110</t>
  </si>
  <si>
    <t>400207247</t>
  </si>
  <si>
    <t>S0121706244</t>
  </si>
  <si>
    <t>4200148782</t>
  </si>
  <si>
    <t>400208136</t>
  </si>
  <si>
    <t>S0121706243</t>
  </si>
  <si>
    <t>4100008898</t>
  </si>
  <si>
    <t>S0121705717</t>
  </si>
  <si>
    <t>S0121705716</t>
  </si>
  <si>
    <t>4200147960</t>
  </si>
  <si>
    <t>400207168</t>
  </si>
  <si>
    <t>S0121705159</t>
  </si>
  <si>
    <t>S0121705157</t>
  </si>
  <si>
    <t>4200144700</t>
  </si>
  <si>
    <t>400199711</t>
  </si>
  <si>
    <t>238542</t>
  </si>
  <si>
    <t>4200150146</t>
  </si>
  <si>
    <t>400209747</t>
  </si>
  <si>
    <t>238541</t>
  </si>
  <si>
    <t>4200149843</t>
  </si>
  <si>
    <t>400209530</t>
  </si>
  <si>
    <t>238540</t>
  </si>
  <si>
    <t>238539</t>
  </si>
  <si>
    <t>4200149826</t>
  </si>
  <si>
    <t>400209522</t>
  </si>
  <si>
    <t>238226</t>
  </si>
  <si>
    <t>4200149209</t>
  </si>
  <si>
    <t>400208667</t>
  </si>
  <si>
    <t>238223</t>
  </si>
  <si>
    <t>400208929</t>
  </si>
  <si>
    <t>237912</t>
  </si>
  <si>
    <t>4200148168</t>
  </si>
  <si>
    <t>400207210</t>
  </si>
  <si>
    <t>237910</t>
  </si>
  <si>
    <t>4200148054</t>
  </si>
  <si>
    <t>400207109</t>
  </si>
  <si>
    <t>237909</t>
  </si>
  <si>
    <t>4200147938</t>
  </si>
  <si>
    <t>400206928</t>
  </si>
  <si>
    <t>FV+314994</t>
  </si>
  <si>
    <t>4200149834</t>
  </si>
  <si>
    <t>400209526</t>
  </si>
  <si>
    <t>FV+314863</t>
  </si>
  <si>
    <t>FV+314862</t>
  </si>
  <si>
    <t>4200149616</t>
  </si>
  <si>
    <t>400209187</t>
  </si>
  <si>
    <t>FV+314732</t>
  </si>
  <si>
    <t>4100009001</t>
  </si>
  <si>
    <t>FV+314731</t>
  </si>
  <si>
    <t>FV+314730</t>
  </si>
  <si>
    <t>4200149763</t>
  </si>
  <si>
    <t>400209369</t>
  </si>
  <si>
    <t>FV+314729</t>
  </si>
  <si>
    <t>4200148048</t>
  </si>
  <si>
    <t>400207118</t>
  </si>
  <si>
    <t>FV+314728</t>
  </si>
  <si>
    <t>4200150204</t>
  </si>
  <si>
    <t>400209804</t>
  </si>
  <si>
    <t>FV+314727</t>
  </si>
  <si>
    <t>4200148744</t>
  </si>
  <si>
    <t>400208143</t>
  </si>
  <si>
    <t>FV+314726</t>
  </si>
  <si>
    <t>4200148595</t>
  </si>
  <si>
    <t>400207850</t>
  </si>
  <si>
    <t>FV+314507</t>
  </si>
  <si>
    <t>4200149773</t>
  </si>
  <si>
    <t>400209358</t>
  </si>
  <si>
    <t>FV+314506</t>
  </si>
  <si>
    <t>4200145703</t>
  </si>
  <si>
    <t>400198410</t>
  </si>
  <si>
    <t>FV+314259</t>
  </si>
  <si>
    <t>4100008712</t>
  </si>
  <si>
    <t>FV+314254</t>
  </si>
  <si>
    <t>4200148594</t>
  </si>
  <si>
    <t>400207954</t>
  </si>
  <si>
    <t>FV+314253</t>
  </si>
  <si>
    <t>4200146161</t>
  </si>
  <si>
    <t>400207558</t>
  </si>
  <si>
    <t>FV+314036</t>
  </si>
  <si>
    <t>4200149099</t>
  </si>
  <si>
    <t>400208549</t>
  </si>
  <si>
    <t>FV+314035</t>
  </si>
  <si>
    <t>4200148175</t>
  </si>
  <si>
    <t>400207216</t>
  </si>
  <si>
    <t>FV+313878</t>
  </si>
  <si>
    <t>FV+313876</t>
  </si>
  <si>
    <t>FV+313875</t>
  </si>
  <si>
    <t>FV+313438</t>
  </si>
  <si>
    <t>4100008850</t>
  </si>
  <si>
    <t>FV+313437</t>
  </si>
  <si>
    <t>FV+313434</t>
  </si>
  <si>
    <t>4200147524</t>
  </si>
  <si>
    <t>400207051</t>
  </si>
  <si>
    <t>FV+313211</t>
  </si>
  <si>
    <t>4200147636</t>
  </si>
  <si>
    <t>400206543</t>
  </si>
  <si>
    <t>FV+313209</t>
  </si>
  <si>
    <t>4100008945</t>
  </si>
  <si>
    <t>74021</t>
  </si>
  <si>
    <t>4200150397</t>
  </si>
  <si>
    <t>400210792</t>
  </si>
  <si>
    <t>73912</t>
  </si>
  <si>
    <t>4200147573</t>
  </si>
  <si>
    <t>400206577</t>
  </si>
  <si>
    <t>102289</t>
  </si>
  <si>
    <t>UNITRONICS COMUNICACIONES SA UNITRO</t>
  </si>
  <si>
    <t>A81356313</t>
  </si>
  <si>
    <t>SI01170300306B</t>
  </si>
  <si>
    <t>SI01170200175.1</t>
  </si>
  <si>
    <t>102235</t>
  </si>
  <si>
    <t>CLECE SA CLECE SA</t>
  </si>
  <si>
    <t>A80364243</t>
  </si>
  <si>
    <t>000710000517FAC</t>
  </si>
  <si>
    <t>4200147464</t>
  </si>
  <si>
    <t>400206335</t>
  </si>
  <si>
    <t>000710000417FAC</t>
  </si>
  <si>
    <t>4200147461</t>
  </si>
  <si>
    <t>400206334</t>
  </si>
  <si>
    <t>102228</t>
  </si>
  <si>
    <t>SYMTA SAL</t>
  </si>
  <si>
    <t>A78386919</t>
  </si>
  <si>
    <t>2017/A/63216</t>
  </si>
  <si>
    <t>4200148551</t>
  </si>
  <si>
    <t>400207833</t>
  </si>
  <si>
    <t>FV1702737</t>
  </si>
  <si>
    <t>4100009104</t>
  </si>
  <si>
    <t>FV1702617</t>
  </si>
  <si>
    <t>4200149560</t>
  </si>
  <si>
    <t>400209134</t>
  </si>
  <si>
    <t>FV1702581</t>
  </si>
  <si>
    <t>4200149598</t>
  </si>
  <si>
    <t>400209168</t>
  </si>
  <si>
    <t>FV1702579</t>
  </si>
  <si>
    <t>4200147570</t>
  </si>
  <si>
    <t>400206478</t>
  </si>
  <si>
    <t>FV1702053</t>
  </si>
  <si>
    <t>4200147234</t>
  </si>
  <si>
    <t>400200184</t>
  </si>
  <si>
    <t>FV1702052</t>
  </si>
  <si>
    <t>4100008893</t>
  </si>
  <si>
    <t>PZZ701N0040955</t>
  </si>
  <si>
    <t>4100009088</t>
  </si>
  <si>
    <t>PZZ701N0022315</t>
  </si>
  <si>
    <t>4100009086</t>
  </si>
  <si>
    <t>PZZ701N0018364</t>
  </si>
  <si>
    <t>PZZ701N0016517</t>
  </si>
  <si>
    <t>PZZ701N0015265</t>
  </si>
  <si>
    <t>PZZ701N0015239</t>
  </si>
  <si>
    <t>PZZ701N0013671</t>
  </si>
  <si>
    <t>PZZ701N0013640</t>
  </si>
  <si>
    <t>PZZ701N0013639</t>
  </si>
  <si>
    <t>PZZ701N0013638</t>
  </si>
  <si>
    <t>P1M708N0002965</t>
  </si>
  <si>
    <t>P1M708N0002527</t>
  </si>
  <si>
    <t>P1M708N0002520</t>
  </si>
  <si>
    <t>P1M708N0002091</t>
  </si>
  <si>
    <t>P1M708N0002090</t>
  </si>
  <si>
    <t>P1M701N0235724</t>
  </si>
  <si>
    <t>P1M701N0229686</t>
  </si>
  <si>
    <t>P1M701N0229685</t>
  </si>
  <si>
    <t>P1M701N0229684</t>
  </si>
  <si>
    <t>P1M701N0229619</t>
  </si>
  <si>
    <t>P1M701N0229618</t>
  </si>
  <si>
    <t>P1M701N0229617</t>
  </si>
  <si>
    <t>P1M701N0229616</t>
  </si>
  <si>
    <t>P1M701N0229541</t>
  </si>
  <si>
    <t>P1M701N0222504</t>
  </si>
  <si>
    <t>P1M701N0222193</t>
  </si>
  <si>
    <t>P1M701N0222191</t>
  </si>
  <si>
    <t>P1M701N0221962</t>
  </si>
  <si>
    <t>P1M701N0221960</t>
  </si>
  <si>
    <t>P1M701N0221958</t>
  </si>
  <si>
    <t>P1M701N0221899</t>
  </si>
  <si>
    <t>P1M701N0221688</t>
  </si>
  <si>
    <t>P1M701N0221683</t>
  </si>
  <si>
    <t>P1M701N0221681</t>
  </si>
  <si>
    <t>P1M701N0221680</t>
  </si>
  <si>
    <t>P1M701N0221676</t>
  </si>
  <si>
    <t>P1M701N0221672</t>
  </si>
  <si>
    <t>P1M701N0190951</t>
  </si>
  <si>
    <t>20170254</t>
  </si>
  <si>
    <t>4200145985</t>
  </si>
  <si>
    <t>400198773</t>
  </si>
  <si>
    <t>102088</t>
  </si>
  <si>
    <t>PANLAB SL PANLAB SL</t>
  </si>
  <si>
    <t>B08240442</t>
  </si>
  <si>
    <t>2017//16362</t>
  </si>
  <si>
    <t>4200148934</t>
  </si>
  <si>
    <t>400208363</t>
  </si>
  <si>
    <t>2017//16350</t>
  </si>
  <si>
    <t>4200145317</t>
  </si>
  <si>
    <t>400198044</t>
  </si>
  <si>
    <t>0002362231</t>
  </si>
  <si>
    <t>4200149161</t>
  </si>
  <si>
    <t>400208605</t>
  </si>
  <si>
    <t>0002362031</t>
  </si>
  <si>
    <t>4200148554</t>
  </si>
  <si>
    <t>400207812</t>
  </si>
  <si>
    <t>0002362030</t>
  </si>
  <si>
    <t>0002361822</t>
  </si>
  <si>
    <t>0002360913</t>
  </si>
  <si>
    <t>4200108257</t>
  </si>
  <si>
    <t>400163411</t>
  </si>
  <si>
    <t>0002359400</t>
  </si>
  <si>
    <t>940</t>
  </si>
  <si>
    <t>4200149027</t>
  </si>
  <si>
    <t>400208421</t>
  </si>
  <si>
    <t>938</t>
  </si>
  <si>
    <t>4200149150</t>
  </si>
  <si>
    <t>400208592</t>
  </si>
  <si>
    <t>921</t>
  </si>
  <si>
    <t>4200148172</t>
  </si>
  <si>
    <t>400207215</t>
  </si>
  <si>
    <t>912</t>
  </si>
  <si>
    <t>4200148625</t>
  </si>
  <si>
    <t>400207956</t>
  </si>
  <si>
    <t>910</t>
  </si>
  <si>
    <t>4200147831</t>
  </si>
  <si>
    <t>400206894</t>
  </si>
  <si>
    <t>868</t>
  </si>
  <si>
    <t>4200147030</t>
  </si>
  <si>
    <t>400199890</t>
  </si>
  <si>
    <t>831</t>
  </si>
  <si>
    <t>4100008947</t>
  </si>
  <si>
    <t>645</t>
  </si>
  <si>
    <t>4200146841</t>
  </si>
  <si>
    <t>400199620</t>
  </si>
  <si>
    <t>578</t>
  </si>
  <si>
    <t>4200146066</t>
  </si>
  <si>
    <t>400199028</t>
  </si>
  <si>
    <t>528</t>
  </si>
  <si>
    <t>468</t>
  </si>
  <si>
    <t>4200141763</t>
  </si>
  <si>
    <t>400204855</t>
  </si>
  <si>
    <t>519</t>
  </si>
  <si>
    <t>4200150803</t>
  </si>
  <si>
    <t>400210567</t>
  </si>
  <si>
    <t>444</t>
  </si>
  <si>
    <t>4200147067</t>
  </si>
  <si>
    <t>400199869</t>
  </si>
  <si>
    <t>61000396031</t>
  </si>
  <si>
    <t>4200150288</t>
  </si>
  <si>
    <t>400209996</t>
  </si>
  <si>
    <t>61000396003</t>
  </si>
  <si>
    <t>4200150205</t>
  </si>
  <si>
    <t>400209948</t>
  </si>
  <si>
    <t>61000395977</t>
  </si>
  <si>
    <t>4200148341</t>
  </si>
  <si>
    <t>400208224</t>
  </si>
  <si>
    <t>61000395976</t>
  </si>
  <si>
    <t>4200149650</t>
  </si>
  <si>
    <t>400209227</t>
  </si>
  <si>
    <t>61000395975</t>
  </si>
  <si>
    <t>4200149898</t>
  </si>
  <si>
    <t>400209590</t>
  </si>
  <si>
    <t>61000395903</t>
  </si>
  <si>
    <t>4200149471</t>
  </si>
  <si>
    <t>400209049</t>
  </si>
  <si>
    <t>61000395815</t>
  </si>
  <si>
    <t>4200147306</t>
  </si>
  <si>
    <t>400207045</t>
  </si>
  <si>
    <t>61000395631</t>
  </si>
  <si>
    <t>4200147966</t>
  </si>
  <si>
    <t>400206923</t>
  </si>
  <si>
    <t>61000395616</t>
  </si>
  <si>
    <t>4100008879</t>
  </si>
  <si>
    <t>101880</t>
  </si>
  <si>
    <t>HORIBAABX HORIBA ABX IBER</t>
  </si>
  <si>
    <t>W0012507J</t>
  </si>
  <si>
    <t>6014008270</t>
  </si>
  <si>
    <t>4200147704</t>
  </si>
  <si>
    <t>400206724</t>
  </si>
  <si>
    <t>101839</t>
  </si>
  <si>
    <t>VERTEX TECHNICS SL VERTEX TECHNICS</t>
  </si>
  <si>
    <t>B60220191</t>
  </si>
  <si>
    <t>44704</t>
  </si>
  <si>
    <t>4200148541</t>
  </si>
  <si>
    <t>400207797</t>
  </si>
  <si>
    <t>44588</t>
  </si>
  <si>
    <t>4200147846</t>
  </si>
  <si>
    <t>400206818</t>
  </si>
  <si>
    <t>10351</t>
  </si>
  <si>
    <t>4200147346</t>
  </si>
  <si>
    <t>400200212</t>
  </si>
  <si>
    <t>2017/FV/300454</t>
  </si>
  <si>
    <t>2017/FV/300263</t>
  </si>
  <si>
    <t>7071359985</t>
  </si>
  <si>
    <t>4200150161</t>
  </si>
  <si>
    <t>400209770</t>
  </si>
  <si>
    <t>7071359984</t>
  </si>
  <si>
    <t>4200149666</t>
  </si>
  <si>
    <t>400209539</t>
  </si>
  <si>
    <t>21703630</t>
  </si>
  <si>
    <t>4200150163</t>
  </si>
  <si>
    <t>400209773</t>
  </si>
  <si>
    <t>21703432</t>
  </si>
  <si>
    <t>4200149612</t>
  </si>
  <si>
    <t>400209184</t>
  </si>
  <si>
    <t>101517</t>
  </si>
  <si>
    <t>NORMALIZACION Y GESTION TECNICA SL</t>
  </si>
  <si>
    <t>B61660908</t>
  </si>
  <si>
    <t>17124</t>
  </si>
  <si>
    <t>17123</t>
  </si>
  <si>
    <t>17122</t>
  </si>
  <si>
    <t>17121</t>
  </si>
  <si>
    <t>17120</t>
  </si>
  <si>
    <t>101449</t>
  </si>
  <si>
    <t>KEYLAB MEDICAL SL KEYLAB MEDICAL</t>
  </si>
  <si>
    <t>B61053922</t>
  </si>
  <si>
    <t>2017//24418</t>
  </si>
  <si>
    <t>4200148209</t>
  </si>
  <si>
    <t>400207260</t>
  </si>
  <si>
    <t>0217022909</t>
  </si>
  <si>
    <t>4200150117</t>
  </si>
  <si>
    <t>400210007</t>
  </si>
  <si>
    <t>0217022806</t>
  </si>
  <si>
    <t>4200150022</t>
  </si>
  <si>
    <t>400209627</t>
  </si>
  <si>
    <t>0217022573</t>
  </si>
  <si>
    <t>4200148886</t>
  </si>
  <si>
    <t>400208402</t>
  </si>
  <si>
    <t>0217022363</t>
  </si>
  <si>
    <t>4200148443</t>
  </si>
  <si>
    <t>400208322</t>
  </si>
  <si>
    <t>0217022345</t>
  </si>
  <si>
    <t>4200148050</t>
  </si>
  <si>
    <t>400207115</t>
  </si>
  <si>
    <t>17008656</t>
  </si>
  <si>
    <t>4200148234</t>
  </si>
  <si>
    <t>400207358</t>
  </si>
  <si>
    <t>17008526</t>
  </si>
  <si>
    <t>4200148193</t>
  </si>
  <si>
    <t>400207348</t>
  </si>
  <si>
    <t>17008525</t>
  </si>
  <si>
    <t>4200147740</t>
  </si>
  <si>
    <t>400206677</t>
  </si>
  <si>
    <t>17008475</t>
  </si>
  <si>
    <t>4200147548</t>
  </si>
  <si>
    <t>400206433</t>
  </si>
  <si>
    <t>17008382</t>
  </si>
  <si>
    <t>4200147509</t>
  </si>
  <si>
    <t>400206381</t>
  </si>
  <si>
    <t>17008380</t>
  </si>
  <si>
    <t>4200147237</t>
  </si>
  <si>
    <t>400200259</t>
  </si>
  <si>
    <t>17008379</t>
  </si>
  <si>
    <t>4200147242</t>
  </si>
  <si>
    <t>400200260</t>
  </si>
  <si>
    <t>17008364</t>
  </si>
  <si>
    <t>4100008860</t>
  </si>
  <si>
    <t>17008347</t>
  </si>
  <si>
    <t>4200147243</t>
  </si>
  <si>
    <t>400200188</t>
  </si>
  <si>
    <t>4002998</t>
  </si>
  <si>
    <t>4002997</t>
  </si>
  <si>
    <t>4002974</t>
  </si>
  <si>
    <t>4002973</t>
  </si>
  <si>
    <t>4002972</t>
  </si>
  <si>
    <t>4002971</t>
  </si>
  <si>
    <t>4002970</t>
  </si>
  <si>
    <t>4002969</t>
  </si>
  <si>
    <t>4200148503</t>
  </si>
  <si>
    <t>400207681</t>
  </si>
  <si>
    <t>4002963</t>
  </si>
  <si>
    <t>4200148874</t>
  </si>
  <si>
    <t>400208231</t>
  </si>
  <si>
    <t>4002962</t>
  </si>
  <si>
    <t>4002961</t>
  </si>
  <si>
    <t>4002959</t>
  </si>
  <si>
    <t>4002958</t>
  </si>
  <si>
    <t>4002957</t>
  </si>
  <si>
    <t>4002956</t>
  </si>
  <si>
    <t>4200148635</t>
  </si>
  <si>
    <t>400207904</t>
  </si>
  <si>
    <t>4002951</t>
  </si>
  <si>
    <t>4002950</t>
  </si>
  <si>
    <t>4002948</t>
  </si>
  <si>
    <t>4002915</t>
  </si>
  <si>
    <t>4002905</t>
  </si>
  <si>
    <t>4002904</t>
  </si>
  <si>
    <t>4002901</t>
  </si>
  <si>
    <t>4002899</t>
  </si>
  <si>
    <t>101149</t>
  </si>
  <si>
    <t>UNIVERSITAS COLECTIVIDADES SLU UNIV</t>
  </si>
  <si>
    <t>B63225882</t>
  </si>
  <si>
    <t>90</t>
  </si>
  <si>
    <t>89</t>
  </si>
  <si>
    <t>56</t>
  </si>
  <si>
    <t>5</t>
  </si>
  <si>
    <t>3E2</t>
  </si>
  <si>
    <t>16</t>
  </si>
  <si>
    <t>15H2</t>
  </si>
  <si>
    <t>14</t>
  </si>
  <si>
    <t>17001161 RI 01750</t>
  </si>
  <si>
    <t>4200149063</t>
  </si>
  <si>
    <t>400208472</t>
  </si>
  <si>
    <t>101102</t>
  </si>
  <si>
    <t>THE BINDING SITE GROUP LIMITED</t>
  </si>
  <si>
    <t>W8261280E</t>
  </si>
  <si>
    <t>CD970001799</t>
  </si>
  <si>
    <t>101079</t>
  </si>
  <si>
    <t>UNIVERSAL LA POMA SLU</t>
  </si>
  <si>
    <t>B64698459</t>
  </si>
  <si>
    <t>47</t>
  </si>
  <si>
    <t>42</t>
  </si>
  <si>
    <t>41</t>
  </si>
  <si>
    <t>40</t>
  </si>
  <si>
    <t>24</t>
  </si>
  <si>
    <t>1W2</t>
  </si>
  <si>
    <t>100970</t>
  </si>
  <si>
    <t>AB BCN SL AB BCN SL</t>
  </si>
  <si>
    <t>B63575740</t>
  </si>
  <si>
    <t>7131</t>
  </si>
  <si>
    <t>4200147331</t>
  </si>
  <si>
    <t>400206389</t>
  </si>
  <si>
    <t>100810</t>
  </si>
  <si>
    <t>ALFAQUIMIA, SL ALFAQUIMIA, SL</t>
  </si>
  <si>
    <t>B81397390</t>
  </si>
  <si>
    <t>FCRAL17/00135</t>
  </si>
  <si>
    <t>4200149149</t>
  </si>
  <si>
    <t>400208891</t>
  </si>
  <si>
    <t>493</t>
  </si>
  <si>
    <t>4200138445</t>
  </si>
  <si>
    <t>400203955</t>
  </si>
  <si>
    <t>492</t>
  </si>
  <si>
    <t>4200138441</t>
  </si>
  <si>
    <t>400203952</t>
  </si>
  <si>
    <t>491</t>
  </si>
  <si>
    <t>4200138423</t>
  </si>
  <si>
    <t>400203948</t>
  </si>
  <si>
    <t>490</t>
  </si>
  <si>
    <t>4200138414</t>
  </si>
  <si>
    <t>400203946</t>
  </si>
  <si>
    <t>489</t>
  </si>
  <si>
    <t>4200138415</t>
  </si>
  <si>
    <t>400203947</t>
  </si>
  <si>
    <t>488</t>
  </si>
  <si>
    <t>4200138430</t>
  </si>
  <si>
    <t>400203950</t>
  </si>
  <si>
    <t>487</t>
  </si>
  <si>
    <t>4200146994</t>
  </si>
  <si>
    <t>400199799</t>
  </si>
  <si>
    <t>486</t>
  </si>
  <si>
    <t>4100008711</t>
  </si>
  <si>
    <t>485</t>
  </si>
  <si>
    <t>4100008529</t>
  </si>
  <si>
    <t>326</t>
  </si>
  <si>
    <t>4100008767</t>
  </si>
  <si>
    <t>4090439473</t>
  </si>
  <si>
    <t>4200136921</t>
  </si>
  <si>
    <t>400201778</t>
  </si>
  <si>
    <t>4090439472</t>
  </si>
  <si>
    <t>4200122067</t>
  </si>
  <si>
    <t>400170614</t>
  </si>
  <si>
    <t>4090439471</t>
  </si>
  <si>
    <t>4200149127</t>
  </si>
  <si>
    <t>400208566</t>
  </si>
  <si>
    <t>4090437688</t>
  </si>
  <si>
    <t>4200148430</t>
  </si>
  <si>
    <t>400207599</t>
  </si>
  <si>
    <t>4090437686</t>
  </si>
  <si>
    <t>4200148415</t>
  </si>
  <si>
    <t>400207809</t>
  </si>
  <si>
    <t>4090437684</t>
  </si>
  <si>
    <t>4200148637</t>
  </si>
  <si>
    <t>400208001</t>
  </si>
  <si>
    <t>4090437679</t>
  </si>
  <si>
    <t>4200148386</t>
  </si>
  <si>
    <t>400207863</t>
  </si>
  <si>
    <t>4090437203</t>
  </si>
  <si>
    <t>4200148432</t>
  </si>
  <si>
    <t>400207603</t>
  </si>
  <si>
    <t>4090436715</t>
  </si>
  <si>
    <t>4200145041</t>
  </si>
  <si>
    <t>400197921</t>
  </si>
  <si>
    <t>4090436203</t>
  </si>
  <si>
    <t>4200148232</t>
  </si>
  <si>
    <t>400207389</t>
  </si>
  <si>
    <t>4090435711</t>
  </si>
  <si>
    <t>4200147582</t>
  </si>
  <si>
    <t>400206551</t>
  </si>
  <si>
    <t>4090435306</t>
  </si>
  <si>
    <t>4200147812</t>
  </si>
  <si>
    <t>400206787</t>
  </si>
  <si>
    <t>4090435305</t>
  </si>
  <si>
    <t>4200147941</t>
  </si>
  <si>
    <t>400206933</t>
  </si>
  <si>
    <t>4090435303</t>
  </si>
  <si>
    <t>4200147999</t>
  </si>
  <si>
    <t>400207032</t>
  </si>
  <si>
    <t>4090435302</t>
  </si>
  <si>
    <t>4200147977</t>
  </si>
  <si>
    <t>400206954</t>
  </si>
  <si>
    <t>4090435301</t>
  </si>
  <si>
    <t>4200147526</t>
  </si>
  <si>
    <t>400207052</t>
  </si>
  <si>
    <t>4090434807</t>
  </si>
  <si>
    <t>4090433630</t>
  </si>
  <si>
    <t>4100008869</t>
  </si>
  <si>
    <t>4090433627</t>
  </si>
  <si>
    <t>4200147355</t>
  </si>
  <si>
    <t>400200263</t>
  </si>
  <si>
    <t>4090433052</t>
  </si>
  <si>
    <t>4200146436</t>
  </si>
  <si>
    <t>400199384</t>
  </si>
  <si>
    <t>4090433051</t>
  </si>
  <si>
    <t>4200146428</t>
  </si>
  <si>
    <t>400199386</t>
  </si>
  <si>
    <t>4090433050</t>
  </si>
  <si>
    <t>4200147208</t>
  </si>
  <si>
    <t>400200090</t>
  </si>
  <si>
    <t>4090432597</t>
  </si>
  <si>
    <t>4200146432</t>
  </si>
  <si>
    <t>400199354</t>
  </si>
  <si>
    <t>4090429722</t>
  </si>
  <si>
    <t>4200146586</t>
  </si>
  <si>
    <t>400199358</t>
  </si>
  <si>
    <t>4090424095</t>
  </si>
  <si>
    <t>4200145214</t>
  </si>
  <si>
    <t>400197953</t>
  </si>
  <si>
    <t>4090419700</t>
  </si>
  <si>
    <t>4200140938</t>
  </si>
  <si>
    <t>2596FA01673000</t>
  </si>
  <si>
    <t>400204477</t>
  </si>
  <si>
    <t>2017/A/2170365</t>
  </si>
  <si>
    <t>4200150027</t>
  </si>
  <si>
    <t>400209629</t>
  </si>
  <si>
    <t>2017/A/2170306</t>
  </si>
  <si>
    <t>4200147951</t>
  </si>
  <si>
    <t>400206938</t>
  </si>
  <si>
    <t>2017/A/2170303</t>
  </si>
  <si>
    <t>4200147479</t>
  </si>
  <si>
    <t>400206355</t>
  </si>
  <si>
    <t>40015828</t>
  </si>
  <si>
    <t>4200147990</t>
  </si>
  <si>
    <t>400206963</t>
  </si>
  <si>
    <t>5543</t>
  </si>
  <si>
    <t>4200149204</t>
  </si>
  <si>
    <t>400208662</t>
  </si>
  <si>
    <t>400202236</t>
  </si>
  <si>
    <t>205</t>
  </si>
  <si>
    <t>400202235</t>
  </si>
  <si>
    <t>841353136</t>
  </si>
  <si>
    <t>841335824</t>
  </si>
  <si>
    <t>841329829</t>
  </si>
  <si>
    <t>400199399</t>
  </si>
  <si>
    <t>841329812</t>
  </si>
  <si>
    <t>100041</t>
  </si>
  <si>
    <t>MASSO ANALITICA SA MASSO ANALITICA</t>
  </si>
  <si>
    <t>A08968208</t>
  </si>
  <si>
    <t>48922</t>
  </si>
  <si>
    <t>4100009059</t>
  </si>
  <si>
    <t>128367</t>
  </si>
  <si>
    <t>109887</t>
  </si>
  <si>
    <t>TRAINING EXPRESS BARCELONA SL</t>
  </si>
  <si>
    <t>B66406745</t>
  </si>
  <si>
    <t>17</t>
  </si>
  <si>
    <t>4200139603</t>
  </si>
  <si>
    <t>400204139</t>
  </si>
  <si>
    <t>16000241</t>
  </si>
  <si>
    <t>4200114634</t>
  </si>
  <si>
    <t>400165237</t>
  </si>
  <si>
    <t>1200045</t>
  </si>
  <si>
    <t>SANCHEZ TORRES JOSE FRANCISCO GRAFI</t>
  </si>
  <si>
    <t>42076331Q</t>
  </si>
  <si>
    <t>28127</t>
  </si>
  <si>
    <t>950350</t>
  </si>
  <si>
    <t>TORRAS ISLA JAVIER</t>
  </si>
  <si>
    <t>46235878J</t>
  </si>
  <si>
    <t>04</t>
  </si>
  <si>
    <t>904659</t>
  </si>
  <si>
    <t>GOMBAU CANO LARA</t>
  </si>
  <si>
    <t>47827514A</t>
  </si>
  <si>
    <t>1/17</t>
  </si>
  <si>
    <t>904648</t>
  </si>
  <si>
    <t>MARTRAT PAVON FREDERIC</t>
  </si>
  <si>
    <t>50732747Z</t>
  </si>
  <si>
    <t>N-:2017/001</t>
  </si>
  <si>
    <t>904629</t>
  </si>
  <si>
    <t>MATEOS SANZ AROA</t>
  </si>
  <si>
    <t>70249413F</t>
  </si>
  <si>
    <t>2017-03/002</t>
  </si>
  <si>
    <t>904480</t>
  </si>
  <si>
    <t>DOMINGUEZ DOMINGUEZ FLORENTINO HOST</t>
  </si>
  <si>
    <t>00397860Y</t>
  </si>
  <si>
    <t>01732</t>
  </si>
  <si>
    <t>904142</t>
  </si>
  <si>
    <t>JAIMECASTILLO ANTONIO M</t>
  </si>
  <si>
    <t>18110485D</t>
  </si>
  <si>
    <t>001/2017</t>
  </si>
  <si>
    <t>904141</t>
  </si>
  <si>
    <t>BUSUTTIL LOLA</t>
  </si>
  <si>
    <t>X5111946N</t>
  </si>
  <si>
    <t>03-2017</t>
  </si>
  <si>
    <t>904074</t>
  </si>
  <si>
    <t>COPESTAKE CHRISTY CAROLINE</t>
  </si>
  <si>
    <t>46410214D</t>
  </si>
  <si>
    <t>46</t>
  </si>
  <si>
    <t>903587</t>
  </si>
  <si>
    <t>BAÑON ORTUÑO MANUEL</t>
  </si>
  <si>
    <t>48535159F</t>
  </si>
  <si>
    <t>B0139</t>
  </si>
  <si>
    <t>903468</t>
  </si>
  <si>
    <t>PINTO-MARABOTTO RUIZ JOSE LUIS</t>
  </si>
  <si>
    <t>05273993R</t>
  </si>
  <si>
    <t>2017/258</t>
  </si>
  <si>
    <t>903181</t>
  </si>
  <si>
    <t>FERRE GIMENEZ JORDI ENGINYERIA AUDI</t>
  </si>
  <si>
    <t>77306291W</t>
  </si>
  <si>
    <t>00738</t>
  </si>
  <si>
    <t>4200150466</t>
  </si>
  <si>
    <t>400210181</t>
  </si>
  <si>
    <t>00737</t>
  </si>
  <si>
    <t>4200148032</t>
  </si>
  <si>
    <t>400207042</t>
  </si>
  <si>
    <t>A/9531</t>
  </si>
  <si>
    <t>902982</t>
  </si>
  <si>
    <t>MURRAY ANNE</t>
  </si>
  <si>
    <t>X1114669C</t>
  </si>
  <si>
    <t>902605</t>
  </si>
  <si>
    <t>FERNANDEZ ORELLANA OSCAR</t>
  </si>
  <si>
    <t>52394513F</t>
  </si>
  <si>
    <t>263/17</t>
  </si>
  <si>
    <t>902568</t>
  </si>
  <si>
    <t>ROSELL GARRIDO JOAN L'STD</t>
  </si>
  <si>
    <t>36935493T</t>
  </si>
  <si>
    <t>2017/02/13</t>
  </si>
  <si>
    <t>902463</t>
  </si>
  <si>
    <t>PLANA LATORRE EVARISTO HOSTAL ISIDR</t>
  </si>
  <si>
    <t>40880925N</t>
  </si>
  <si>
    <t>115893</t>
  </si>
  <si>
    <t>115609</t>
  </si>
  <si>
    <t>115608</t>
  </si>
  <si>
    <t>115606</t>
  </si>
  <si>
    <t>17045</t>
  </si>
  <si>
    <t>4200146379</t>
  </si>
  <si>
    <t>400199223</t>
  </si>
  <si>
    <t>17041</t>
  </si>
  <si>
    <t>17040</t>
  </si>
  <si>
    <t>4200142924</t>
  </si>
  <si>
    <t>400202599</t>
  </si>
  <si>
    <t>17038</t>
  </si>
  <si>
    <t>4200146905</t>
  </si>
  <si>
    <t>400199745</t>
  </si>
  <si>
    <t>4.032</t>
  </si>
  <si>
    <t>4.016</t>
  </si>
  <si>
    <t>901580</t>
  </si>
  <si>
    <t>DUPRAT SAN MARTIN MARIA FERNANDA</t>
  </si>
  <si>
    <t>43574312F</t>
  </si>
  <si>
    <t>28/2017</t>
  </si>
  <si>
    <t>901477</t>
  </si>
  <si>
    <t>QUARANTADOS SCP</t>
  </si>
  <si>
    <t>J65079642</t>
  </si>
  <si>
    <t>00276</t>
  </si>
  <si>
    <t>901353</t>
  </si>
  <si>
    <t>CONANGLA MARIN MARIA MERCE</t>
  </si>
  <si>
    <t>39318559J</t>
  </si>
  <si>
    <t>756/2017</t>
  </si>
  <si>
    <t>901298</t>
  </si>
  <si>
    <t>MILLET ABBAD ANTONI</t>
  </si>
  <si>
    <t>46202252J</t>
  </si>
  <si>
    <t>01/17</t>
  </si>
  <si>
    <t>100B0001201000</t>
  </si>
  <si>
    <t>901237</t>
  </si>
  <si>
    <t>FARIÑAS LOPEZ JESUS JAVIER</t>
  </si>
  <si>
    <t>46142709V</t>
  </si>
  <si>
    <t>015-17_SAE</t>
  </si>
  <si>
    <t>400206430</t>
  </si>
  <si>
    <t>901204</t>
  </si>
  <si>
    <t>ASTORGA SANCHEZ JUAN ANTONIO</t>
  </si>
  <si>
    <t>35026761S</t>
  </si>
  <si>
    <t>3A2017</t>
  </si>
  <si>
    <t>901154</t>
  </si>
  <si>
    <t>GOLANO FORNELLS CONXITA PROFESSIONA</t>
  </si>
  <si>
    <t>39319336P</t>
  </si>
  <si>
    <t>2017007</t>
  </si>
  <si>
    <t>2017006</t>
  </si>
  <si>
    <t>17036</t>
  </si>
  <si>
    <t>17035</t>
  </si>
  <si>
    <t>900917</t>
  </si>
  <si>
    <t>VAQUE SUGRANES LAURA</t>
  </si>
  <si>
    <t>46052755Q</t>
  </si>
  <si>
    <t>900877</t>
  </si>
  <si>
    <t>BARGALLO CHAVES DAVID</t>
  </si>
  <si>
    <t>46215636B</t>
  </si>
  <si>
    <t>04/2017</t>
  </si>
  <si>
    <t>900815</t>
  </si>
  <si>
    <t>CATASUS ASENJO SILVIA</t>
  </si>
  <si>
    <t>46632326X</t>
  </si>
  <si>
    <t>200</t>
  </si>
  <si>
    <t>199</t>
  </si>
  <si>
    <t>900648</t>
  </si>
  <si>
    <t>LLAHI RIBO LAURA</t>
  </si>
  <si>
    <t>52308232E</t>
  </si>
  <si>
    <t>900626</t>
  </si>
  <si>
    <t>ADE GUARDIOLA VICTOR</t>
  </si>
  <si>
    <t>52279933J</t>
  </si>
  <si>
    <t>03_2017</t>
  </si>
  <si>
    <t>900601</t>
  </si>
  <si>
    <t>COMPANYS TENA MIREIA</t>
  </si>
  <si>
    <t>52436236P</t>
  </si>
  <si>
    <t>1/2017</t>
  </si>
  <si>
    <t>900551</t>
  </si>
  <si>
    <t>COSTA RAMISA JOSEP COSTA LLIBRETER</t>
  </si>
  <si>
    <t>77253438A</t>
  </si>
  <si>
    <t>2017/221</t>
  </si>
  <si>
    <t>800518</t>
  </si>
  <si>
    <t>AREA METROPOLITANA DE BARCELONA</t>
  </si>
  <si>
    <t>P0800258F</t>
  </si>
  <si>
    <t>18/2017</t>
  </si>
  <si>
    <t>800383</t>
  </si>
  <si>
    <t>PROTECCIO I LA GESTIO DELS ESPAIS</t>
  </si>
  <si>
    <t>Q0801350J</t>
  </si>
  <si>
    <t>017/2017</t>
  </si>
  <si>
    <t>58/2017</t>
  </si>
  <si>
    <t>57/2017</t>
  </si>
  <si>
    <t>23/2017</t>
  </si>
  <si>
    <t>R017020142</t>
  </si>
  <si>
    <t>F017000050</t>
  </si>
  <si>
    <t>800145</t>
  </si>
  <si>
    <t>UNIVERSIDAD REY JUAN CARLOS</t>
  </si>
  <si>
    <t>Q2803011B</t>
  </si>
  <si>
    <t>008/17</t>
  </si>
  <si>
    <t>007/17</t>
  </si>
  <si>
    <t>0401051700150</t>
  </si>
  <si>
    <t>0401051700122</t>
  </si>
  <si>
    <t>4200146162</t>
  </si>
  <si>
    <t>400198954</t>
  </si>
  <si>
    <t>4171200165</t>
  </si>
  <si>
    <t>4171200164</t>
  </si>
  <si>
    <t>4171200163</t>
  </si>
  <si>
    <t>4171200162</t>
  </si>
  <si>
    <t>4171200146</t>
  </si>
  <si>
    <t>4171200145</t>
  </si>
  <si>
    <t>2575QU00223141</t>
  </si>
  <si>
    <t>4171200141</t>
  </si>
  <si>
    <t>4171200140</t>
  </si>
  <si>
    <t>4171200116</t>
  </si>
  <si>
    <t>4171200112</t>
  </si>
  <si>
    <t>0000001500</t>
  </si>
  <si>
    <t>9501508809</t>
  </si>
  <si>
    <t>9501502689</t>
  </si>
  <si>
    <t>9501489224</t>
  </si>
  <si>
    <t>9501479184</t>
  </si>
  <si>
    <t>9501478911</t>
  </si>
  <si>
    <t>800014</t>
  </si>
  <si>
    <t>UNIVERSITAT POLITECNICA DE VALENCIA</t>
  </si>
  <si>
    <t>Q4618002B</t>
  </si>
  <si>
    <t>F17/1.312</t>
  </si>
  <si>
    <t>800013</t>
  </si>
  <si>
    <t>UNIVERSIDAD DE VALLADOLID SERVICIOS</t>
  </si>
  <si>
    <t>Q4718001C</t>
  </si>
  <si>
    <t>36/20170000000000072</t>
  </si>
  <si>
    <t>800012</t>
  </si>
  <si>
    <t>UNIVERSIDAD DEL PAIS VASCO</t>
  </si>
  <si>
    <t>Q4818001B</t>
  </si>
  <si>
    <t>2016/8647/3</t>
  </si>
  <si>
    <t>2016/8647/2</t>
  </si>
  <si>
    <t>2016-2016/8647/1</t>
  </si>
  <si>
    <t>716753</t>
  </si>
  <si>
    <t>AGUILERA FUERTES MARIA DEL PILAR</t>
  </si>
  <si>
    <t>53072776T</t>
  </si>
  <si>
    <t>29</t>
  </si>
  <si>
    <t>709476</t>
  </si>
  <si>
    <t>MIRO COLL MARIA TERESA</t>
  </si>
  <si>
    <t>40816388J</t>
  </si>
  <si>
    <t>001</t>
  </si>
  <si>
    <t>604020</t>
  </si>
  <si>
    <t>HARRIS NICHOLAS</t>
  </si>
  <si>
    <t>16-17/UB-01M/LI</t>
  </si>
  <si>
    <t>522817</t>
  </si>
  <si>
    <t>QUINTANA FORNS JOAN</t>
  </si>
  <si>
    <t>37689133E</t>
  </si>
  <si>
    <t>2017053</t>
  </si>
  <si>
    <t>518714</t>
  </si>
  <si>
    <t>FORTUNY LAHOZ JAUME</t>
  </si>
  <si>
    <t>77783362F</t>
  </si>
  <si>
    <t>F2017-03-1</t>
  </si>
  <si>
    <t>37180000326001</t>
  </si>
  <si>
    <t>512883</t>
  </si>
  <si>
    <t>LÓPEZ GONZÁLEZ LUIS</t>
  </si>
  <si>
    <t>38497903C</t>
  </si>
  <si>
    <t>8/01/2017</t>
  </si>
  <si>
    <t>6/01/2017</t>
  </si>
  <si>
    <t>511800</t>
  </si>
  <si>
    <t>COLL GARRÓS, JOSEFA</t>
  </si>
  <si>
    <t>38497925L</t>
  </si>
  <si>
    <t>F/17062</t>
  </si>
  <si>
    <t>511355</t>
  </si>
  <si>
    <t>ROBRES SITJA, DAVID RESTAURANT EL P</t>
  </si>
  <si>
    <t>35012265D</t>
  </si>
  <si>
    <t>T1-1-01283</t>
  </si>
  <si>
    <t>510845</t>
  </si>
  <si>
    <t>ROIG SANSEGUNDO MERCE</t>
  </si>
  <si>
    <t>39033371W</t>
  </si>
  <si>
    <t>1709</t>
  </si>
  <si>
    <t>510172</t>
  </si>
  <si>
    <t>MITJA PUNSI JORDI</t>
  </si>
  <si>
    <t>40440749X</t>
  </si>
  <si>
    <t>03</t>
  </si>
  <si>
    <t>2505BA01935006</t>
  </si>
  <si>
    <t>170083</t>
  </si>
  <si>
    <t>170081</t>
  </si>
  <si>
    <t>505552</t>
  </si>
  <si>
    <t>EMCADI SA EMCADI SA-DISBE</t>
  </si>
  <si>
    <t>A58349929</t>
  </si>
  <si>
    <t>1702A014951</t>
  </si>
  <si>
    <t>2017004595</t>
  </si>
  <si>
    <t>FRO20171215885</t>
  </si>
  <si>
    <t>FRO20170810046</t>
  </si>
  <si>
    <t>2017IR05/738</t>
  </si>
  <si>
    <t>4200146402</t>
  </si>
  <si>
    <t>400199173</t>
  </si>
  <si>
    <t>2017IR05/669</t>
  </si>
  <si>
    <t>20171R05/817</t>
  </si>
  <si>
    <t>4200147666</t>
  </si>
  <si>
    <t>400206605</t>
  </si>
  <si>
    <t>20171R05/791</t>
  </si>
  <si>
    <t>4200149064</t>
  </si>
  <si>
    <t>400209194</t>
  </si>
  <si>
    <t>20171R05/747</t>
  </si>
  <si>
    <t>4200147572</t>
  </si>
  <si>
    <t>400206487</t>
  </si>
  <si>
    <t>20171R05/741</t>
  </si>
  <si>
    <t>4200143577</t>
  </si>
  <si>
    <t>400202834</t>
  </si>
  <si>
    <t>20171R05/694</t>
  </si>
  <si>
    <t>20171R05/691</t>
  </si>
  <si>
    <t>4200144943</t>
  </si>
  <si>
    <t>400197703</t>
  </si>
  <si>
    <t>20171R05/609</t>
  </si>
  <si>
    <t>20171R05/560</t>
  </si>
  <si>
    <t>4200145779</t>
  </si>
  <si>
    <t>400198482</t>
  </si>
  <si>
    <t>08572562</t>
  </si>
  <si>
    <t>0856B982</t>
  </si>
  <si>
    <t>A077725</t>
  </si>
  <si>
    <t>A077675</t>
  </si>
  <si>
    <t>505372</t>
  </si>
  <si>
    <t>ASTEDENT SL ASTEDENT</t>
  </si>
  <si>
    <t>B08587057</t>
  </si>
  <si>
    <t>170316/1</t>
  </si>
  <si>
    <t>4200139617</t>
  </si>
  <si>
    <t>400204141</t>
  </si>
  <si>
    <t>170302/1</t>
  </si>
  <si>
    <t>4200147153</t>
  </si>
  <si>
    <t>400199964</t>
  </si>
  <si>
    <t>E-13-17-0000500</t>
  </si>
  <si>
    <t>4200150024</t>
  </si>
  <si>
    <t>400209647</t>
  </si>
  <si>
    <t>E-13-17-0000494</t>
  </si>
  <si>
    <t>4200149971</t>
  </si>
  <si>
    <t>400209554</t>
  </si>
  <si>
    <t>B200/2017</t>
  </si>
  <si>
    <t>B189/2017</t>
  </si>
  <si>
    <t>BCNI440510</t>
  </si>
  <si>
    <t>BCNI439788</t>
  </si>
  <si>
    <t>BCN0909090</t>
  </si>
  <si>
    <t>BCN0909087</t>
  </si>
  <si>
    <t>BCN0909084</t>
  </si>
  <si>
    <t>BCN0909082</t>
  </si>
  <si>
    <t>BCN0909079</t>
  </si>
  <si>
    <t>BCN0908040</t>
  </si>
  <si>
    <t>BCN0906982</t>
  </si>
  <si>
    <t>BCN0906979</t>
  </si>
  <si>
    <t>BCN0906971</t>
  </si>
  <si>
    <t>BCN0902982</t>
  </si>
  <si>
    <t>BCN0902979</t>
  </si>
  <si>
    <t>MOY2017A03-0021</t>
  </si>
  <si>
    <t>MOY2017A03-0018</t>
  </si>
  <si>
    <t>4200149683</t>
  </si>
  <si>
    <t>400209301</t>
  </si>
  <si>
    <t>MOY2017A03-0013</t>
  </si>
  <si>
    <t>MOY2017A03-0012</t>
  </si>
  <si>
    <t>MOY2017A03-0010</t>
  </si>
  <si>
    <t>MOY2017A03-0009</t>
  </si>
  <si>
    <t>MOY2017A03-0003</t>
  </si>
  <si>
    <t>1600167047</t>
  </si>
  <si>
    <t>505291</t>
  </si>
  <si>
    <t>JAMALDA SL HOTEL CALEDONIAN</t>
  </si>
  <si>
    <t>B59341784</t>
  </si>
  <si>
    <t>2017002851</t>
  </si>
  <si>
    <t>2017002849</t>
  </si>
  <si>
    <t>2017002814</t>
  </si>
  <si>
    <t>2017001818</t>
  </si>
  <si>
    <t>3200308257</t>
  </si>
  <si>
    <t>779925-98</t>
  </si>
  <si>
    <t>4200141099</t>
  </si>
  <si>
    <t>400202216</t>
  </si>
  <si>
    <t>778985-98</t>
  </si>
  <si>
    <t>4200146848</t>
  </si>
  <si>
    <t>400199661</t>
  </si>
  <si>
    <t>778856-98</t>
  </si>
  <si>
    <t>778145-98</t>
  </si>
  <si>
    <t>4200147819</t>
  </si>
  <si>
    <t>400206780</t>
  </si>
  <si>
    <t>778144-98</t>
  </si>
  <si>
    <t>4200146712</t>
  </si>
  <si>
    <t>400199482</t>
  </si>
  <si>
    <t>778141-98</t>
  </si>
  <si>
    <t>4200148059</t>
  </si>
  <si>
    <t>400207066</t>
  </si>
  <si>
    <t>777132-98</t>
  </si>
  <si>
    <t>4200146129</t>
  </si>
  <si>
    <t>777130-98</t>
  </si>
  <si>
    <t>776855-98</t>
  </si>
  <si>
    <t>775274-98</t>
  </si>
  <si>
    <t>4200147624</t>
  </si>
  <si>
    <t>400206587</t>
  </si>
  <si>
    <t>775272-98</t>
  </si>
  <si>
    <t>400199758</t>
  </si>
  <si>
    <t>505236</t>
  </si>
  <si>
    <t>MC GESTIO URGENT SL</t>
  </si>
  <si>
    <t>B61368437</t>
  </si>
  <si>
    <t>62072</t>
  </si>
  <si>
    <t>ABONAMENT 55166</t>
  </si>
  <si>
    <t>55163</t>
  </si>
  <si>
    <t>55078</t>
  </si>
  <si>
    <t>55074</t>
  </si>
  <si>
    <t>55071</t>
  </si>
  <si>
    <t>55070</t>
  </si>
  <si>
    <t>55069</t>
  </si>
  <si>
    <t>55066</t>
  </si>
  <si>
    <t>55064</t>
  </si>
  <si>
    <t>55061</t>
  </si>
  <si>
    <t>55057</t>
  </si>
  <si>
    <t>55055</t>
  </si>
  <si>
    <t>55052</t>
  </si>
  <si>
    <t>55051</t>
  </si>
  <si>
    <t>55049</t>
  </si>
  <si>
    <t>55047</t>
  </si>
  <si>
    <t>2634PE00302000</t>
  </si>
  <si>
    <t>55046</t>
  </si>
  <si>
    <t>55044</t>
  </si>
  <si>
    <t>D00100461</t>
  </si>
  <si>
    <t>A00140579</t>
  </si>
  <si>
    <t>A00140563</t>
  </si>
  <si>
    <t>A62997</t>
  </si>
  <si>
    <t>A62996</t>
  </si>
  <si>
    <t>A62995</t>
  </si>
  <si>
    <t>A62994</t>
  </si>
  <si>
    <t>A62993</t>
  </si>
  <si>
    <t>NV1702703</t>
  </si>
  <si>
    <t>505096</t>
  </si>
  <si>
    <t>FOTOCOPIAS BLACK COLOR SERVICE SL</t>
  </si>
  <si>
    <t>B61421277</t>
  </si>
  <si>
    <t>CP3982</t>
  </si>
  <si>
    <t>505055</t>
  </si>
  <si>
    <t>TRADENOMOS, SL</t>
  </si>
  <si>
    <t>B65512675</t>
  </si>
  <si>
    <t>4-2017</t>
  </si>
  <si>
    <t>FB17006808</t>
  </si>
  <si>
    <t>4200150249</t>
  </si>
  <si>
    <t>400209874</t>
  </si>
  <si>
    <t>FB17006093</t>
  </si>
  <si>
    <t>4200149167</t>
  </si>
  <si>
    <t>400208620</t>
  </si>
  <si>
    <t>FB17004816</t>
  </si>
  <si>
    <t>4200147581</t>
  </si>
  <si>
    <t>400206490</t>
  </si>
  <si>
    <t>505024</t>
  </si>
  <si>
    <t>THE MATHWORKS SL THE MATHWORKS S</t>
  </si>
  <si>
    <t>B62205745</t>
  </si>
  <si>
    <t>20137059</t>
  </si>
  <si>
    <t>4200150384</t>
  </si>
  <si>
    <t>400210043</t>
  </si>
  <si>
    <t>20137014</t>
  </si>
  <si>
    <t>4200149335</t>
  </si>
  <si>
    <t>400209169</t>
  </si>
  <si>
    <t>FV17-103754</t>
  </si>
  <si>
    <t>X4/1</t>
  </si>
  <si>
    <t>504933</t>
  </si>
  <si>
    <t>SEATRA SL</t>
  </si>
  <si>
    <t>B79263471</t>
  </si>
  <si>
    <t>0300143</t>
  </si>
  <si>
    <t>9238629</t>
  </si>
  <si>
    <t>4200140637</t>
  </si>
  <si>
    <t>400204372</t>
  </si>
  <si>
    <t>9238502</t>
  </si>
  <si>
    <t>4200149805</t>
  </si>
  <si>
    <t>400209379</t>
  </si>
  <si>
    <t>160/2017</t>
  </si>
  <si>
    <t>10020002104000</t>
  </si>
  <si>
    <t>504768</t>
  </si>
  <si>
    <t>INSTITUT D ESTUDIS CATALANS</t>
  </si>
  <si>
    <t>G08674327</t>
  </si>
  <si>
    <t>FACTURA7310-15779</t>
  </si>
  <si>
    <t>2585MA00237000</t>
  </si>
  <si>
    <t>7310-15691</t>
  </si>
  <si>
    <t>4200146749</t>
  </si>
  <si>
    <t>400199525</t>
  </si>
  <si>
    <t>17IV00152</t>
  </si>
  <si>
    <t>117121</t>
  </si>
  <si>
    <t>117111</t>
  </si>
  <si>
    <t>117110</t>
  </si>
  <si>
    <t>117108</t>
  </si>
  <si>
    <t>117107</t>
  </si>
  <si>
    <t>117096</t>
  </si>
  <si>
    <t>117095</t>
  </si>
  <si>
    <t>117091</t>
  </si>
  <si>
    <t>117090</t>
  </si>
  <si>
    <t>504677</t>
  </si>
  <si>
    <t>ASSOC.CANDELA INVEST.ACCIO COMUNITA</t>
  </si>
  <si>
    <t>G63508410</t>
  </si>
  <si>
    <t>20</t>
  </si>
  <si>
    <t>504597</t>
  </si>
  <si>
    <t>FUNDACIO UNIVERSITARIA BALMES-U.VIC</t>
  </si>
  <si>
    <t>G58020124</t>
  </si>
  <si>
    <t>TF022/2017</t>
  </si>
  <si>
    <t>11701600</t>
  </si>
  <si>
    <t>4200147285</t>
  </si>
  <si>
    <t>400200130</t>
  </si>
  <si>
    <t>11701472</t>
  </si>
  <si>
    <t>4200146394</t>
  </si>
  <si>
    <t>400199163</t>
  </si>
  <si>
    <t>11701384</t>
  </si>
  <si>
    <t>212257101</t>
  </si>
  <si>
    <t>212256375</t>
  </si>
  <si>
    <t>212256374</t>
  </si>
  <si>
    <t>303834</t>
  </si>
  <si>
    <t>MODEL WTO 2017</t>
  </si>
  <si>
    <t>00020171</t>
  </si>
  <si>
    <t>303833</t>
  </si>
  <si>
    <t>AUBERGES DE JEUNESSE SUISSES AUBERG</t>
  </si>
  <si>
    <t>136050/0317/700</t>
  </si>
  <si>
    <t>303832</t>
  </si>
  <si>
    <t>ISOFLEX USA ISOTOPES FOR SCIENCE</t>
  </si>
  <si>
    <t>170215-02</t>
  </si>
  <si>
    <t>303826</t>
  </si>
  <si>
    <t>UNAFORIS UNION NAT ACT FORM RECH IN</t>
  </si>
  <si>
    <t>2017-FA268</t>
  </si>
  <si>
    <t>2017-FA217</t>
  </si>
  <si>
    <t>2017-FA154</t>
  </si>
  <si>
    <t>303606</t>
  </si>
  <si>
    <t>VITAI CONSULTING LLC</t>
  </si>
  <si>
    <t>2016/04010</t>
  </si>
  <si>
    <t>53/2017</t>
  </si>
  <si>
    <t>303217</t>
  </si>
  <si>
    <t>UNIVERSITÉ LAVAL RADIOCHRONOLOGY LA</t>
  </si>
  <si>
    <t>00460873</t>
  </si>
  <si>
    <t>303013</t>
  </si>
  <si>
    <t>PUBLIC LIBRARY OF SCIENCE PLOS</t>
  </si>
  <si>
    <t>PAB194412</t>
  </si>
  <si>
    <t>PAB190851</t>
  </si>
  <si>
    <t>302883</t>
  </si>
  <si>
    <t>SYNPEPTIDE CO., LTD</t>
  </si>
  <si>
    <t>SP0215206</t>
  </si>
  <si>
    <t>321607</t>
  </si>
  <si>
    <t>4200149113</t>
  </si>
  <si>
    <t>320943</t>
  </si>
  <si>
    <t>301348</t>
  </si>
  <si>
    <t>DEKON KONGRE VE TURIZM HIZMETLERI A</t>
  </si>
  <si>
    <t>19060-5678</t>
  </si>
  <si>
    <t>18916-5901</t>
  </si>
  <si>
    <t>18668-6000</t>
  </si>
  <si>
    <t>300543</t>
  </si>
  <si>
    <t>BITPLANE AG</t>
  </si>
  <si>
    <t>BPAG-122016-37679-1</t>
  </si>
  <si>
    <t>300354</t>
  </si>
  <si>
    <t>DIGI-KEY CORPORATION</t>
  </si>
  <si>
    <t>57021598</t>
  </si>
  <si>
    <t>4200149192</t>
  </si>
  <si>
    <t>400209029</t>
  </si>
  <si>
    <t>300264</t>
  </si>
  <si>
    <t>AMERICAN JOURNAL EXPERTS, LLC</t>
  </si>
  <si>
    <t>BOSTI-6D2-0203072342</t>
  </si>
  <si>
    <t>300227</t>
  </si>
  <si>
    <t>COLUMBIA BIOSCIENCES</t>
  </si>
  <si>
    <t>3663</t>
  </si>
  <si>
    <t>300109</t>
  </si>
  <si>
    <t>GL BIOCHEM (SHANGHAI) LTD.</t>
  </si>
  <si>
    <t>217887</t>
  </si>
  <si>
    <t>4200141755</t>
  </si>
  <si>
    <t>400202331</t>
  </si>
  <si>
    <t>ISC170330295</t>
  </si>
  <si>
    <t>ISC170306444</t>
  </si>
  <si>
    <t>IPP170309008</t>
  </si>
  <si>
    <t>203125</t>
  </si>
  <si>
    <t>MCI COPENHAGEN</t>
  </si>
  <si>
    <t>1705LSC</t>
  </si>
  <si>
    <t>2575QU02071112</t>
  </si>
  <si>
    <t>203116</t>
  </si>
  <si>
    <t>FROBENIUS INSTITUT AN DER JOHANN WO</t>
  </si>
  <si>
    <t>FBA-1703/0177</t>
  </si>
  <si>
    <t>203043</t>
  </si>
  <si>
    <t>CONFERENCE SERIES LLC LIMITED</t>
  </si>
  <si>
    <t>#IECHEM17-17</t>
  </si>
  <si>
    <t>202844</t>
  </si>
  <si>
    <t>EASYTRANSLATE GMBH</t>
  </si>
  <si>
    <t>31741</t>
  </si>
  <si>
    <t>202646</t>
  </si>
  <si>
    <t>MCO CONGRES</t>
  </si>
  <si>
    <t>93131347413</t>
  </si>
  <si>
    <t>202376</t>
  </si>
  <si>
    <t>NOBELL CONGRESSING SP. Z.O.O.</t>
  </si>
  <si>
    <t>EUROMAR/2017/31</t>
  </si>
  <si>
    <t>ZR47004606</t>
  </si>
  <si>
    <t>ZR47004373</t>
  </si>
  <si>
    <t>ZR47004141</t>
  </si>
  <si>
    <t>14123467</t>
  </si>
  <si>
    <t>400204463</t>
  </si>
  <si>
    <t>202236</t>
  </si>
  <si>
    <t>RESIDENCE LE BENEDETTINE</t>
  </si>
  <si>
    <t>5A</t>
  </si>
  <si>
    <t>202076</t>
  </si>
  <si>
    <t>STRATECH SCIENTIFIC LTD</t>
  </si>
  <si>
    <t>21001</t>
  </si>
  <si>
    <t>4200148348</t>
  </si>
  <si>
    <t>400207481</t>
  </si>
  <si>
    <t>201909</t>
  </si>
  <si>
    <t>LEIBNIZ INSTITUTE FOR SOLID STATE A</t>
  </si>
  <si>
    <t>NÚM.:NG280317</t>
  </si>
  <si>
    <t>178947</t>
  </si>
  <si>
    <t>400199098</t>
  </si>
  <si>
    <t>201721</t>
  </si>
  <si>
    <t>FISCAL SOLUTIONS S.A.R.L. [MOUSER E</t>
  </si>
  <si>
    <t>43649732</t>
  </si>
  <si>
    <t>4200149851</t>
  </si>
  <si>
    <t>400209433</t>
  </si>
  <si>
    <t>201613</t>
  </si>
  <si>
    <t>MKS TECHNOLOGY  FOR PRODUCTIVITY</t>
  </si>
  <si>
    <t>121851</t>
  </si>
  <si>
    <t>4200139960</t>
  </si>
  <si>
    <t>400204211</t>
  </si>
  <si>
    <t>201485</t>
  </si>
  <si>
    <t>BIOSEB</t>
  </si>
  <si>
    <t>40170122</t>
  </si>
  <si>
    <t>400199145</t>
  </si>
  <si>
    <t>INV024209</t>
  </si>
  <si>
    <t>200953</t>
  </si>
  <si>
    <t>AQUA SCHWARZ GMBH</t>
  </si>
  <si>
    <t>4200147286</t>
  </si>
  <si>
    <t>400200304</t>
  </si>
  <si>
    <t>200793</t>
  </si>
  <si>
    <t>PEPROTECH EC LTD</t>
  </si>
  <si>
    <t>SIN081005</t>
  </si>
  <si>
    <t>4200146410</t>
  </si>
  <si>
    <t>400199194</t>
  </si>
  <si>
    <t>FFV07439</t>
  </si>
  <si>
    <t>FFV06765</t>
  </si>
  <si>
    <t>FFV05418</t>
  </si>
  <si>
    <t>FFV05417</t>
  </si>
  <si>
    <t>FFV04687</t>
  </si>
  <si>
    <t>FFV04686</t>
  </si>
  <si>
    <t>JLFC170203584</t>
  </si>
  <si>
    <t>JLFC170202809</t>
  </si>
  <si>
    <t>114-9641994-35</t>
  </si>
  <si>
    <t>101208488</t>
  </si>
  <si>
    <t>4200150363</t>
  </si>
  <si>
    <t>400210023</t>
  </si>
  <si>
    <t>SG178826</t>
  </si>
  <si>
    <t>229.50</t>
  </si>
  <si>
    <t>OP/I093342</t>
  </si>
  <si>
    <t>4200148904</t>
  </si>
  <si>
    <t>400208258</t>
  </si>
  <si>
    <t>OP/I080976</t>
  </si>
  <si>
    <t>1744164-BAR003</t>
  </si>
  <si>
    <t>4200150236</t>
  </si>
  <si>
    <t>400209928</t>
  </si>
  <si>
    <t>1743799-BAR003</t>
  </si>
  <si>
    <t>4200150354</t>
  </si>
  <si>
    <t>400210052</t>
  </si>
  <si>
    <t>1740336-BAR003</t>
  </si>
  <si>
    <t>4200148933</t>
  </si>
  <si>
    <t>400208604</t>
  </si>
  <si>
    <t>1739678-BAR003</t>
  </si>
  <si>
    <t>4200148929</t>
  </si>
  <si>
    <t>400208284</t>
  </si>
  <si>
    <t>1737870-BAR003</t>
  </si>
  <si>
    <t>4200148412</t>
  </si>
  <si>
    <t>400207591</t>
  </si>
  <si>
    <t>1735724-BAR003</t>
  </si>
  <si>
    <t>4200147836</t>
  </si>
  <si>
    <t>400206846</t>
  </si>
  <si>
    <t>1735306-BAR003</t>
  </si>
  <si>
    <t>4200147329</t>
  </si>
  <si>
    <t>400206388</t>
  </si>
  <si>
    <t>1734929-BAR003</t>
  </si>
  <si>
    <t>200465</t>
  </si>
  <si>
    <t>NATURAL HISTORY MUSEUM</t>
  </si>
  <si>
    <t>001391</t>
  </si>
  <si>
    <t>001389</t>
  </si>
  <si>
    <t>001336</t>
  </si>
  <si>
    <t>001335</t>
  </si>
  <si>
    <t>200407</t>
  </si>
  <si>
    <t>FINE SCIENCE TOOLS GMBH FST-FINE SC</t>
  </si>
  <si>
    <t>2017-0010188</t>
  </si>
  <si>
    <t>4200147982</t>
  </si>
  <si>
    <t>400208138</t>
  </si>
  <si>
    <t>200320</t>
  </si>
  <si>
    <t>WILEY VCH VERLAG GMBH CO KG AA</t>
  </si>
  <si>
    <t>7041830</t>
  </si>
  <si>
    <t>2017-102917</t>
  </si>
  <si>
    <t>4200148405</t>
  </si>
  <si>
    <t>400207537</t>
  </si>
  <si>
    <t>200309</t>
  </si>
  <si>
    <t>CAMBRIDGE UNIVERSITY</t>
  </si>
  <si>
    <t>JM954379#</t>
  </si>
  <si>
    <t>200300</t>
  </si>
  <si>
    <t>SOP HILMBAUER MAUBERGER GMBH</t>
  </si>
  <si>
    <t>18-2000067</t>
  </si>
  <si>
    <t>200276</t>
  </si>
  <si>
    <t>COPERNICUS GESELLSCHAFT MBH COSIS</t>
  </si>
  <si>
    <t>EGU2017-REG-2017-6174</t>
  </si>
  <si>
    <t>25130000080000</t>
  </si>
  <si>
    <t>EGU2017-REG-2017-5087</t>
  </si>
  <si>
    <t>EGU2017-ASC-2017-7315</t>
  </si>
  <si>
    <t>EGU2017-ASC-2017-7272</t>
  </si>
  <si>
    <t>EGU2017-ASC-2017-7262</t>
  </si>
  <si>
    <t>EGU2017-ASC-2017-7127</t>
  </si>
  <si>
    <t>91645481</t>
  </si>
  <si>
    <t>4200150217</t>
  </si>
  <si>
    <t>400209839</t>
  </si>
  <si>
    <t>200230</t>
  </si>
  <si>
    <t>LEYBOLD GMBH OERLIKON LEYBOLD</t>
  </si>
  <si>
    <t>90495967</t>
  </si>
  <si>
    <t>4200148587</t>
  </si>
  <si>
    <t>400207842</t>
  </si>
  <si>
    <t>200221</t>
  </si>
  <si>
    <t>THE ROYAL SOCIETY OF CHEMISTRY</t>
  </si>
  <si>
    <t>SL20490</t>
  </si>
  <si>
    <t>200122</t>
  </si>
  <si>
    <t>PROGEN BIOTECHNIK GMBH</t>
  </si>
  <si>
    <t>2017-300684</t>
  </si>
  <si>
    <t>4200146154</t>
  </si>
  <si>
    <t>400199277</t>
  </si>
  <si>
    <t>200106</t>
  </si>
  <si>
    <t>KOBENHAVNS UNIVERSITET REGNSKABSSEK</t>
  </si>
  <si>
    <t>EICC1085</t>
  </si>
  <si>
    <t>110282</t>
  </si>
  <si>
    <t>SAL COSTA SLU</t>
  </si>
  <si>
    <t>B08162893</t>
  </si>
  <si>
    <t>9220001971</t>
  </si>
  <si>
    <t>4200149085</t>
  </si>
  <si>
    <t>400208505</t>
  </si>
  <si>
    <t>110268</t>
  </si>
  <si>
    <t>CONSTRUCCIONS NARCIS MATAS SL</t>
  </si>
  <si>
    <t>B17167610</t>
  </si>
  <si>
    <t>1702-025</t>
  </si>
  <si>
    <t>1702-021</t>
  </si>
  <si>
    <t>110258</t>
  </si>
  <si>
    <t>LB PLAN EVENTOS CON TALENTO S L</t>
  </si>
  <si>
    <t>B90247735</t>
  </si>
  <si>
    <t>00014-2017</t>
  </si>
  <si>
    <t>00013-2017</t>
  </si>
  <si>
    <t>00012-2017</t>
  </si>
  <si>
    <t>00010-2017</t>
  </si>
  <si>
    <t>110251</t>
  </si>
  <si>
    <t>VIAJES GLOBUS SA</t>
  </si>
  <si>
    <t>A46146221</t>
  </si>
  <si>
    <t>005383/17</t>
  </si>
  <si>
    <t>110237</t>
  </si>
  <si>
    <t>MARMA EQUIPAMIENTO INDUSTRIAL SL</t>
  </si>
  <si>
    <t>B99335754</t>
  </si>
  <si>
    <t>170649</t>
  </si>
  <si>
    <t>4200149439</t>
  </si>
  <si>
    <t>110234</t>
  </si>
  <si>
    <t>AECOM URS ESPAÑA S.L.</t>
  </si>
  <si>
    <t>B79951935</t>
  </si>
  <si>
    <t>93312133</t>
  </si>
  <si>
    <t>110232</t>
  </si>
  <si>
    <t>CONSTRUCCIONES S PUEYO FERRER SL</t>
  </si>
  <si>
    <t>B22227565</t>
  </si>
  <si>
    <t>0000170068</t>
  </si>
  <si>
    <t>110222</t>
  </si>
  <si>
    <t>ABAST MEDICAL SL</t>
  </si>
  <si>
    <t>B64387731</t>
  </si>
  <si>
    <t>FR170035</t>
  </si>
  <si>
    <t>4200147931</t>
  </si>
  <si>
    <t>400206897</t>
  </si>
  <si>
    <t>110220</t>
  </si>
  <si>
    <t>HOTELES GARZA REAL SA HOTEL THALASI</t>
  </si>
  <si>
    <t>A73289555</t>
  </si>
  <si>
    <t>304893</t>
  </si>
  <si>
    <t>110199</t>
  </si>
  <si>
    <t>ALFOMBRAS TURKESTAN SA</t>
  </si>
  <si>
    <t>A08051211</t>
  </si>
  <si>
    <t>8393</t>
  </si>
  <si>
    <t>4200147365</t>
  </si>
  <si>
    <t>400200232</t>
  </si>
  <si>
    <t>110196</t>
  </si>
  <si>
    <t>COOP. DEL CAMP FOMENT MAIALENC SCCL</t>
  </si>
  <si>
    <t>F25003757</t>
  </si>
  <si>
    <t>600.6</t>
  </si>
  <si>
    <t>110165</t>
  </si>
  <si>
    <t>ESCOLA GUINARDO SCCL DEVOLUCIÓ DE M</t>
  </si>
  <si>
    <t>F58167677</t>
  </si>
  <si>
    <t>101/2017</t>
  </si>
  <si>
    <t>2017-0206</t>
  </si>
  <si>
    <t>FV17/02/00656</t>
  </si>
  <si>
    <t>4200145342</t>
  </si>
  <si>
    <t>400198072</t>
  </si>
  <si>
    <t>FV17/02/00655</t>
  </si>
  <si>
    <t>4200147851</t>
  </si>
  <si>
    <t>400206824</t>
  </si>
  <si>
    <t>FV17/02/00654</t>
  </si>
  <si>
    <t>FV17/02/00653</t>
  </si>
  <si>
    <t>FV17/02/00652</t>
  </si>
  <si>
    <t>4200145661</t>
  </si>
  <si>
    <t>400198336</t>
  </si>
  <si>
    <t>2017/68</t>
  </si>
  <si>
    <t>4200147081</t>
  </si>
  <si>
    <t>400199880</t>
  </si>
  <si>
    <t>122/2017</t>
  </si>
  <si>
    <t>EFC126597</t>
  </si>
  <si>
    <t>110005</t>
  </si>
  <si>
    <t>TIRRENICA INVERSIONES SL</t>
  </si>
  <si>
    <t>B63207930</t>
  </si>
  <si>
    <t>129214</t>
  </si>
  <si>
    <t>000456</t>
  </si>
  <si>
    <t>109745</t>
  </si>
  <si>
    <t>FUNDACIO MARIA AURELIA CAPMANY</t>
  </si>
  <si>
    <t>G60749009</t>
  </si>
  <si>
    <t>109651</t>
  </si>
  <si>
    <t>AFANOC ASOC FAM I AMICS NENS ONCOLO</t>
  </si>
  <si>
    <t>G58677493</t>
  </si>
  <si>
    <t>49/17</t>
  </si>
  <si>
    <t>109650</t>
  </si>
  <si>
    <t>SRCL CONSENUR S.L.</t>
  </si>
  <si>
    <t>B86208824</t>
  </si>
  <si>
    <t>CTFA1702290</t>
  </si>
  <si>
    <t>CTFA1702289</t>
  </si>
  <si>
    <t>CTFA1702288</t>
  </si>
  <si>
    <t>8210000916</t>
  </si>
  <si>
    <t>8200046417</t>
  </si>
  <si>
    <t>4200149709</t>
  </si>
  <si>
    <t>400209350</t>
  </si>
  <si>
    <t>8200045632</t>
  </si>
  <si>
    <t>4200150065</t>
  </si>
  <si>
    <t>400209787</t>
  </si>
  <si>
    <t>8200043052</t>
  </si>
  <si>
    <t>4200148522</t>
  </si>
  <si>
    <t>400207946</t>
  </si>
  <si>
    <t>9269533</t>
  </si>
  <si>
    <t>2855/A/2017</t>
  </si>
  <si>
    <t>2279/A/2017</t>
  </si>
  <si>
    <t>109165</t>
  </si>
  <si>
    <t>INFOM KIT LP S.L.</t>
  </si>
  <si>
    <t>B65946162</t>
  </si>
  <si>
    <t>109145</t>
  </si>
  <si>
    <t>LES BRASES TU HOTEL EN EL PIRINEO</t>
  </si>
  <si>
    <t>A25376609</t>
  </si>
  <si>
    <t>HT1F2023</t>
  </si>
  <si>
    <t>109036</t>
  </si>
  <si>
    <t>ASSOC.PERSONES PARTICIPANTS AGORA</t>
  </si>
  <si>
    <t>G58312489</t>
  </si>
  <si>
    <t>2017/01</t>
  </si>
  <si>
    <t>109006</t>
  </si>
  <si>
    <t>REMSA</t>
  </si>
  <si>
    <t>B08828089</t>
  </si>
  <si>
    <t>4000000190</t>
  </si>
  <si>
    <t>2017004845</t>
  </si>
  <si>
    <t>2017004720</t>
  </si>
  <si>
    <t>108787</t>
  </si>
  <si>
    <t>ENRIQUE TOMAS SL</t>
  </si>
  <si>
    <t>B59544957</t>
  </si>
  <si>
    <t>21290</t>
  </si>
  <si>
    <t>108626</t>
  </si>
  <si>
    <t>IN COGNITA COMUNICACIO CIENTIFICA</t>
  </si>
  <si>
    <t>J66251265</t>
  </si>
  <si>
    <t>1074</t>
  </si>
  <si>
    <t>1700561</t>
  </si>
  <si>
    <t>17.016</t>
  </si>
  <si>
    <t>4200148509</t>
  </si>
  <si>
    <t>400207670</t>
  </si>
  <si>
    <t>INES1701100</t>
  </si>
  <si>
    <t>INES1700763</t>
  </si>
  <si>
    <t>108188</t>
  </si>
  <si>
    <t>ESSENTRA COMPONENTS SL</t>
  </si>
  <si>
    <t>B08551111</t>
  </si>
  <si>
    <t>RE213080</t>
  </si>
  <si>
    <t>231558</t>
  </si>
  <si>
    <t>4200149189</t>
  </si>
  <si>
    <t>400208732</t>
  </si>
  <si>
    <t>231496</t>
  </si>
  <si>
    <t>4200145794</t>
  </si>
  <si>
    <t>400198504</t>
  </si>
  <si>
    <t>9100027391</t>
  </si>
  <si>
    <t>4200143996</t>
  </si>
  <si>
    <t>21701110</t>
  </si>
  <si>
    <t>107455</t>
  </si>
  <si>
    <t>APSOCECAT-ASOC.CAT.SORDCEGUESA ASSO</t>
  </si>
  <si>
    <t>G61931895</t>
  </si>
  <si>
    <t>BO17/004</t>
  </si>
  <si>
    <t>4200150320</t>
  </si>
  <si>
    <t>400209954</t>
  </si>
  <si>
    <t>15016082</t>
  </si>
  <si>
    <t>4200146415</t>
  </si>
  <si>
    <t>400199183</t>
  </si>
  <si>
    <t>15016081</t>
  </si>
  <si>
    <t>4200149095</t>
  </si>
  <si>
    <t>400208556</t>
  </si>
  <si>
    <t>15016076</t>
  </si>
  <si>
    <t>4200145836</t>
  </si>
  <si>
    <t>400199640</t>
  </si>
  <si>
    <t>15016075</t>
  </si>
  <si>
    <t>15016073</t>
  </si>
  <si>
    <t>15016069</t>
  </si>
  <si>
    <t>4200149463</t>
  </si>
  <si>
    <t>400208998</t>
  </si>
  <si>
    <t>15016068</t>
  </si>
  <si>
    <t>4200148743</t>
  </si>
  <si>
    <t>400208022</t>
  </si>
  <si>
    <t>15016067</t>
  </si>
  <si>
    <t>4200149120</t>
  </si>
  <si>
    <t>400208559</t>
  </si>
  <si>
    <t>15016066</t>
  </si>
  <si>
    <t>4200149450</t>
  </si>
  <si>
    <t>400209061</t>
  </si>
  <si>
    <t>15016065</t>
  </si>
  <si>
    <t>4200148902</t>
  </si>
  <si>
    <t>400208466</t>
  </si>
  <si>
    <t>15016064</t>
  </si>
  <si>
    <t>400197985</t>
  </si>
  <si>
    <t>15016059</t>
  </si>
  <si>
    <t>15016057</t>
  </si>
  <si>
    <t>4200149409</t>
  </si>
  <si>
    <t>400208996</t>
  </si>
  <si>
    <t>15015986</t>
  </si>
  <si>
    <t>15015834</t>
  </si>
  <si>
    <t>4200145767</t>
  </si>
  <si>
    <t>400198528</t>
  </si>
  <si>
    <t>15015833</t>
  </si>
  <si>
    <t>4200146117</t>
  </si>
  <si>
    <t>400198917</t>
  </si>
  <si>
    <t>15015831</t>
  </si>
  <si>
    <t>4200146736</t>
  </si>
  <si>
    <t>400199506</t>
  </si>
  <si>
    <t>15015829</t>
  </si>
  <si>
    <t>15015828</t>
  </si>
  <si>
    <t>15015826</t>
  </si>
  <si>
    <t>15015814</t>
  </si>
  <si>
    <t>4200147762</t>
  </si>
  <si>
    <t>400206796</t>
  </si>
  <si>
    <t>15015707</t>
  </si>
  <si>
    <t>4200149032</t>
  </si>
  <si>
    <t>400208410</t>
  </si>
  <si>
    <t>15015705</t>
  </si>
  <si>
    <t>4200148135</t>
  </si>
  <si>
    <t>400208055</t>
  </si>
  <si>
    <t>15015587</t>
  </si>
  <si>
    <t>4200147241</t>
  </si>
  <si>
    <t>400200186</t>
  </si>
  <si>
    <t>15015584</t>
  </si>
  <si>
    <t>4200145397</t>
  </si>
  <si>
    <t>400198468</t>
  </si>
  <si>
    <t>15015411</t>
  </si>
  <si>
    <t>15015408</t>
  </si>
  <si>
    <t>17/1126</t>
  </si>
  <si>
    <t>A/000135</t>
  </si>
  <si>
    <t>4200146281</t>
  </si>
  <si>
    <t>400199019</t>
  </si>
  <si>
    <t>107141</t>
  </si>
  <si>
    <t>SERV.PROFESIONAL. DE DUPLICACION SL</t>
  </si>
  <si>
    <t>B33895103</t>
  </si>
  <si>
    <t>1-170099</t>
  </si>
  <si>
    <t>107106</t>
  </si>
  <si>
    <t>MERCADO ACTUAL SL</t>
  </si>
  <si>
    <t>B85166171</t>
  </si>
  <si>
    <t>AMC372245</t>
  </si>
  <si>
    <t>4200149312</t>
  </si>
  <si>
    <t>400208918</t>
  </si>
  <si>
    <t>AMC371186</t>
  </si>
  <si>
    <t>4200149055</t>
  </si>
  <si>
    <t>400208442</t>
  </si>
  <si>
    <t>107105</t>
  </si>
  <si>
    <t>ASOCIACION ESPAÑOLA DE GERENCIA DE</t>
  </si>
  <si>
    <t>G78183183</t>
  </si>
  <si>
    <t>2017-097</t>
  </si>
  <si>
    <t>106964</t>
  </si>
  <si>
    <t>AGRARIA DEL VALLES</t>
  </si>
  <si>
    <t>F08792269</t>
  </si>
  <si>
    <t>VL/710325</t>
  </si>
  <si>
    <t>4200149310</t>
  </si>
  <si>
    <t>400208797</t>
  </si>
  <si>
    <t>106723</t>
  </si>
  <si>
    <t>ACUITEC</t>
  </si>
  <si>
    <t>B20201208</t>
  </si>
  <si>
    <t>217.107</t>
  </si>
  <si>
    <t>106480</t>
  </si>
  <si>
    <t>B BRAUN VET CARE</t>
  </si>
  <si>
    <t>A96722772</t>
  </si>
  <si>
    <t>340110680</t>
  </si>
  <si>
    <t>4200144223</t>
  </si>
  <si>
    <t>400197006</t>
  </si>
  <si>
    <t>106185</t>
  </si>
  <si>
    <t>RESVILLE BARCELONA S.L. RESTAURANT</t>
  </si>
  <si>
    <t>B66004102</t>
  </si>
  <si>
    <t>R09F/639</t>
  </si>
  <si>
    <t>106132</t>
  </si>
  <si>
    <t>BARCELO TURISMO Y CONGRESOS SL</t>
  </si>
  <si>
    <t>B57764292</t>
  </si>
  <si>
    <t>ETC/1499/476/8</t>
  </si>
  <si>
    <t>ETC/1499/476/7</t>
  </si>
  <si>
    <t>1703001530</t>
  </si>
  <si>
    <t>38380001830000</t>
  </si>
  <si>
    <t>OOOIO-730033C</t>
  </si>
  <si>
    <t>09370057366C</t>
  </si>
  <si>
    <t>09370057365C</t>
  </si>
  <si>
    <t>09370057363C</t>
  </si>
  <si>
    <t>09370057362C</t>
  </si>
  <si>
    <t>09370057361C</t>
  </si>
  <si>
    <t>09370056204C</t>
  </si>
  <si>
    <t>09370056203C</t>
  </si>
  <si>
    <t>09370056200C</t>
  </si>
  <si>
    <t>09370056198C</t>
  </si>
  <si>
    <t>09370056197C</t>
  </si>
  <si>
    <t>09370056195C</t>
  </si>
  <si>
    <t>09370056193C</t>
  </si>
  <si>
    <t>09370056191C</t>
  </si>
  <si>
    <t>09370056190C</t>
  </si>
  <si>
    <t>09370056189C</t>
  </si>
  <si>
    <t>09370056188C</t>
  </si>
  <si>
    <t>09370056182C</t>
  </si>
  <si>
    <t>09370056180C</t>
  </si>
  <si>
    <t>09370056179C</t>
  </si>
  <si>
    <t>09370056177C</t>
  </si>
  <si>
    <t>09370056174C</t>
  </si>
  <si>
    <t>09370056173C</t>
  </si>
  <si>
    <t>09370056172C</t>
  </si>
  <si>
    <t>09370056171C</t>
  </si>
  <si>
    <t>09370056170C</t>
  </si>
  <si>
    <t>09370056167C</t>
  </si>
  <si>
    <t>09370056162C</t>
  </si>
  <si>
    <t>09370056159C</t>
  </si>
  <si>
    <t>09370056158C</t>
  </si>
  <si>
    <t>09370056156C</t>
  </si>
  <si>
    <t>09370053182C</t>
  </si>
  <si>
    <t>09370053181C</t>
  </si>
  <si>
    <t>09370053180C</t>
  </si>
  <si>
    <t>09370053179C</t>
  </si>
  <si>
    <t>09370053178C</t>
  </si>
  <si>
    <t>09370053176C</t>
  </si>
  <si>
    <t>09370053174C</t>
  </si>
  <si>
    <t>09370053173C</t>
  </si>
  <si>
    <t>09370053172C</t>
  </si>
  <si>
    <t>09370053171C</t>
  </si>
  <si>
    <t>09370053170C</t>
  </si>
  <si>
    <t>09370053169C</t>
  </si>
  <si>
    <t>09370053167C</t>
  </si>
  <si>
    <t>09370053166C</t>
  </si>
  <si>
    <t>09370053165C</t>
  </si>
  <si>
    <t>09370053163C</t>
  </si>
  <si>
    <t>09370053162C</t>
  </si>
  <si>
    <t>09370053161C</t>
  </si>
  <si>
    <t>09370053160C</t>
  </si>
  <si>
    <t>09370053159C</t>
  </si>
  <si>
    <t>09370052175C</t>
  </si>
  <si>
    <t>09370052174C</t>
  </si>
  <si>
    <t>09370052173C</t>
  </si>
  <si>
    <t>09370052172C</t>
  </si>
  <si>
    <t>09370052171C</t>
  </si>
  <si>
    <t>09370052169C</t>
  </si>
  <si>
    <t>09370052168C</t>
  </si>
  <si>
    <t>09370052167C</t>
  </si>
  <si>
    <t>09370052166C</t>
  </si>
  <si>
    <t>09370052165C</t>
  </si>
  <si>
    <t>09370052164C</t>
  </si>
  <si>
    <t>09370052163C</t>
  </si>
  <si>
    <t>09370052162C</t>
  </si>
  <si>
    <t>09370052161C</t>
  </si>
  <si>
    <t>09370052160C</t>
  </si>
  <si>
    <t>09370052155C</t>
  </si>
  <si>
    <t>2515FO00091000</t>
  </si>
  <si>
    <t>09370052154A</t>
  </si>
  <si>
    <t>09370052153C</t>
  </si>
  <si>
    <t>09370052152C</t>
  </si>
  <si>
    <t>09370051595C</t>
  </si>
  <si>
    <t>09370051594C</t>
  </si>
  <si>
    <t>09370051593C</t>
  </si>
  <si>
    <t>09370051592C</t>
  </si>
  <si>
    <t>09370051590C</t>
  </si>
  <si>
    <t>09370051588C</t>
  </si>
  <si>
    <t>09370051586C</t>
  </si>
  <si>
    <t>09370051585C</t>
  </si>
  <si>
    <t>09370051584C</t>
  </si>
  <si>
    <t>09370051583C</t>
  </si>
  <si>
    <t>09370051582C</t>
  </si>
  <si>
    <t>09370051580C</t>
  </si>
  <si>
    <t>09370051579C</t>
  </si>
  <si>
    <t>09370049391C</t>
  </si>
  <si>
    <t>09370049390C</t>
  </si>
  <si>
    <t>09370049389C</t>
  </si>
  <si>
    <t>09370049388C</t>
  </si>
  <si>
    <t>09370049387C</t>
  </si>
  <si>
    <t>09370049386C</t>
  </si>
  <si>
    <t>09370049385C</t>
  </si>
  <si>
    <t>09370049384C</t>
  </si>
  <si>
    <t>09370049383C</t>
  </si>
  <si>
    <t>09370049382C</t>
  </si>
  <si>
    <t>09370049380C</t>
  </si>
  <si>
    <t>09370049379C</t>
  </si>
  <si>
    <t>09370049378C</t>
  </si>
  <si>
    <t>09370049377C</t>
  </si>
  <si>
    <t>09370049375C</t>
  </si>
  <si>
    <t>09370049374C</t>
  </si>
  <si>
    <t>09370049372C</t>
  </si>
  <si>
    <t>09370049371C</t>
  </si>
  <si>
    <t>09370049369C</t>
  </si>
  <si>
    <t>09370049368C</t>
  </si>
  <si>
    <t>09370049367C</t>
  </si>
  <si>
    <t>09370049364C</t>
  </si>
  <si>
    <t>09370049363C</t>
  </si>
  <si>
    <t>09370049362C</t>
  </si>
  <si>
    <t>09370049359C</t>
  </si>
  <si>
    <t>09370049358C</t>
  </si>
  <si>
    <t>09370049357C</t>
  </si>
  <si>
    <t>09370049356C</t>
  </si>
  <si>
    <t>09370049355C</t>
  </si>
  <si>
    <t>09370049354C</t>
  </si>
  <si>
    <t>09370049353C</t>
  </si>
  <si>
    <t>09370049352C</t>
  </si>
  <si>
    <t>09370049351C</t>
  </si>
  <si>
    <t>09370049347C</t>
  </si>
  <si>
    <t>09370049343C</t>
  </si>
  <si>
    <t>09370049341C</t>
  </si>
  <si>
    <t>09370049339C</t>
  </si>
  <si>
    <t>09370049338C</t>
  </si>
  <si>
    <t>09370049337A</t>
  </si>
  <si>
    <t>09370049334C</t>
  </si>
  <si>
    <t>09370049333C</t>
  </si>
  <si>
    <t>09370049330C</t>
  </si>
  <si>
    <t>300061687</t>
  </si>
  <si>
    <t>09370049328C</t>
  </si>
  <si>
    <t>09370049327C</t>
  </si>
  <si>
    <t>09370049326C</t>
  </si>
  <si>
    <t>09370049322C</t>
  </si>
  <si>
    <t>09370049320C</t>
  </si>
  <si>
    <t>09370049318C</t>
  </si>
  <si>
    <t>09370049317C</t>
  </si>
  <si>
    <t>09370049316C</t>
  </si>
  <si>
    <t>09370049315C</t>
  </si>
  <si>
    <t>09370049312C</t>
  </si>
  <si>
    <t>09370049311C</t>
  </si>
  <si>
    <t>09370049310C</t>
  </si>
  <si>
    <t>09370049309C</t>
  </si>
  <si>
    <t>09370049308C</t>
  </si>
  <si>
    <t>09370049307C</t>
  </si>
  <si>
    <t>09370049306C</t>
  </si>
  <si>
    <t>09370049305C</t>
  </si>
  <si>
    <t>09370049304C</t>
  </si>
  <si>
    <t>09370049303C</t>
  </si>
  <si>
    <t>09370049300C</t>
  </si>
  <si>
    <t>09370049299C</t>
  </si>
  <si>
    <t>09370049298C</t>
  </si>
  <si>
    <t>09370049297C</t>
  </si>
  <si>
    <t>09370049296C</t>
  </si>
  <si>
    <t>09370049295C</t>
  </si>
  <si>
    <t>09370049290C</t>
  </si>
  <si>
    <t>09370049289C</t>
  </si>
  <si>
    <t>09370049288C</t>
  </si>
  <si>
    <t>2614CS02083000</t>
  </si>
  <si>
    <t>09370049287C</t>
  </si>
  <si>
    <t>09370049285C</t>
  </si>
  <si>
    <t>09370049284C</t>
  </si>
  <si>
    <t>09370049283C</t>
  </si>
  <si>
    <t>09370049281C</t>
  </si>
  <si>
    <t>09370049280C</t>
  </si>
  <si>
    <t>09370049277C</t>
  </si>
  <si>
    <t>09370049276C</t>
  </si>
  <si>
    <t>09370049275C</t>
  </si>
  <si>
    <t>09370049274C</t>
  </si>
  <si>
    <t>09370049273C</t>
  </si>
  <si>
    <t>09370049272C</t>
  </si>
  <si>
    <t>09370049271C</t>
  </si>
  <si>
    <t>09370049270C</t>
  </si>
  <si>
    <t>09370049269C</t>
  </si>
  <si>
    <t>09370049268C</t>
  </si>
  <si>
    <t>09370049267C</t>
  </si>
  <si>
    <t>09370049266C</t>
  </si>
  <si>
    <t>09370042915C</t>
  </si>
  <si>
    <t>09370042913C</t>
  </si>
  <si>
    <t>09370042911C</t>
  </si>
  <si>
    <t>09370042910C</t>
  </si>
  <si>
    <t>09370042908C</t>
  </si>
  <si>
    <t>300061495</t>
  </si>
  <si>
    <t>09370042907C</t>
  </si>
  <si>
    <t>09370042905C</t>
  </si>
  <si>
    <t>09370042902C</t>
  </si>
  <si>
    <t>09370042901C</t>
  </si>
  <si>
    <t>09370042900C</t>
  </si>
  <si>
    <t>09370042899C</t>
  </si>
  <si>
    <t>09370042898C</t>
  </si>
  <si>
    <t>09370040664C</t>
  </si>
  <si>
    <t>09370040663C</t>
  </si>
  <si>
    <t>09370040661C</t>
  </si>
  <si>
    <t>09370040658C</t>
  </si>
  <si>
    <t>09370040656C</t>
  </si>
  <si>
    <t>09370040655C</t>
  </si>
  <si>
    <t>09370040654C</t>
  </si>
  <si>
    <t>09370040653C</t>
  </si>
  <si>
    <t>09370040652C</t>
  </si>
  <si>
    <t>09370040651C</t>
  </si>
  <si>
    <t>09370040650C</t>
  </si>
  <si>
    <t>09370040644C</t>
  </si>
  <si>
    <t>09370040643C</t>
  </si>
  <si>
    <t>09370040641C</t>
  </si>
  <si>
    <t>09370039749C</t>
  </si>
  <si>
    <t>09370039748C</t>
  </si>
  <si>
    <t>300061320</t>
  </si>
  <si>
    <t>09370039742C</t>
  </si>
  <si>
    <t>09370039739C</t>
  </si>
  <si>
    <t>09370037463A</t>
  </si>
  <si>
    <t>09370037458C</t>
  </si>
  <si>
    <t>09370036655C</t>
  </si>
  <si>
    <t>09370036652C</t>
  </si>
  <si>
    <t>09370036648C</t>
  </si>
  <si>
    <t>09370036647C</t>
  </si>
  <si>
    <t>09370035920C</t>
  </si>
  <si>
    <t>09370035910C</t>
  </si>
  <si>
    <t>09370034943C</t>
  </si>
  <si>
    <t>09370034940C</t>
  </si>
  <si>
    <t>09370034936C</t>
  </si>
  <si>
    <t>09370034935C</t>
  </si>
  <si>
    <t>09370033696C</t>
  </si>
  <si>
    <t>09370033692C</t>
  </si>
  <si>
    <t>09370033686C</t>
  </si>
  <si>
    <t>09370033683C</t>
  </si>
  <si>
    <t>09370033679C</t>
  </si>
  <si>
    <t>09370033675C</t>
  </si>
  <si>
    <t>09370033674C</t>
  </si>
  <si>
    <t>09370032335C</t>
  </si>
  <si>
    <t>09370032332C</t>
  </si>
  <si>
    <t>09370032330C</t>
  </si>
  <si>
    <t>09370032319C</t>
  </si>
  <si>
    <t>09370032318C</t>
  </si>
  <si>
    <t>09370032317C</t>
  </si>
  <si>
    <t>09370031488C</t>
  </si>
  <si>
    <t>09370031482C</t>
  </si>
  <si>
    <t>09370031481C</t>
  </si>
  <si>
    <t>09370031480C</t>
  </si>
  <si>
    <t>09370031479C</t>
  </si>
  <si>
    <t>09370030348C</t>
  </si>
  <si>
    <t>09370030347C</t>
  </si>
  <si>
    <t>09370030340C</t>
  </si>
  <si>
    <t>09370030335C</t>
  </si>
  <si>
    <t>09370030334C</t>
  </si>
  <si>
    <t>09370029444C</t>
  </si>
  <si>
    <t>09370029443C</t>
  </si>
  <si>
    <t>09370029438C</t>
  </si>
  <si>
    <t>09370029437C</t>
  </si>
  <si>
    <t>09370029436C</t>
  </si>
  <si>
    <t>09370029430C</t>
  </si>
  <si>
    <t>09370028550C</t>
  </si>
  <si>
    <t>09370028544C</t>
  </si>
  <si>
    <t>09370028543C</t>
  </si>
  <si>
    <t>09370028531C</t>
  </si>
  <si>
    <t>09370028529C</t>
  </si>
  <si>
    <t>09370028527C</t>
  </si>
  <si>
    <t>09370028526C</t>
  </si>
  <si>
    <t>09370-061405C</t>
  </si>
  <si>
    <t>09370-061404C</t>
  </si>
  <si>
    <t>09370-061403C</t>
  </si>
  <si>
    <t>09370-061401C</t>
  </si>
  <si>
    <t>09370-061400C</t>
  </si>
  <si>
    <t>09370-061399C</t>
  </si>
  <si>
    <t>09370-061397C</t>
  </si>
  <si>
    <t>09370-061396C</t>
  </si>
  <si>
    <t>09370-061395C</t>
  </si>
  <si>
    <t>09370-061394C</t>
  </si>
  <si>
    <t>09370-061393C</t>
  </si>
  <si>
    <t>09370-061392C</t>
  </si>
  <si>
    <t>09370-061391C</t>
  </si>
  <si>
    <t>09370-061390C</t>
  </si>
  <si>
    <t>09370-061389C</t>
  </si>
  <si>
    <t>09370-061388C</t>
  </si>
  <si>
    <t>09370-061387C</t>
  </si>
  <si>
    <t>09370-060523C</t>
  </si>
  <si>
    <t>09370-060522C</t>
  </si>
  <si>
    <t>09370-060521C</t>
  </si>
  <si>
    <t>09370-060520C</t>
  </si>
  <si>
    <t>09370-060519C</t>
  </si>
  <si>
    <t>09370-060518C</t>
  </si>
  <si>
    <t>2595FA02037005</t>
  </si>
  <si>
    <t>09370-060517C</t>
  </si>
  <si>
    <t>09370-060516C</t>
  </si>
  <si>
    <t>09370-060515C</t>
  </si>
  <si>
    <t>09370-060513C</t>
  </si>
  <si>
    <t>09370-060512C</t>
  </si>
  <si>
    <t>09370-060511C</t>
  </si>
  <si>
    <t>09370-060510C</t>
  </si>
  <si>
    <t>09370-060509C</t>
  </si>
  <si>
    <t>09370-060508C</t>
  </si>
  <si>
    <t>09370-060507C</t>
  </si>
  <si>
    <t>09370-060504C</t>
  </si>
  <si>
    <t>09370-060503C</t>
  </si>
  <si>
    <t>09370-060502C</t>
  </si>
  <si>
    <t>09370-060501C</t>
  </si>
  <si>
    <t>09370-060500C</t>
  </si>
  <si>
    <t>09370-060498C</t>
  </si>
  <si>
    <t>09370-060497C</t>
  </si>
  <si>
    <t>09370-060496C</t>
  </si>
  <si>
    <t>09370-060494C</t>
  </si>
  <si>
    <t>09370-060493C</t>
  </si>
  <si>
    <t>09370-060492C</t>
  </si>
  <si>
    <t>09370-060491C</t>
  </si>
  <si>
    <t>09370-060490C</t>
  </si>
  <si>
    <t>09370-060489C</t>
  </si>
  <si>
    <t>09370-059037C</t>
  </si>
  <si>
    <t>09370-059036C</t>
  </si>
  <si>
    <t>09370-059035C</t>
  </si>
  <si>
    <t>09370-059034C</t>
  </si>
  <si>
    <t>09370-059033C</t>
  </si>
  <si>
    <t>09370-059032C</t>
  </si>
  <si>
    <t>09370-059031C</t>
  </si>
  <si>
    <t>09370-059030C</t>
  </si>
  <si>
    <t>09370-059029C</t>
  </si>
  <si>
    <t>09370-059028C</t>
  </si>
  <si>
    <t>09370-059027C</t>
  </si>
  <si>
    <t>09370-059026C</t>
  </si>
  <si>
    <t>09370-059025C</t>
  </si>
  <si>
    <t>09370-059024C</t>
  </si>
  <si>
    <t>09370-059023C</t>
  </si>
  <si>
    <t>09370-059022C</t>
  </si>
  <si>
    <t>09370-059021C</t>
  </si>
  <si>
    <t>09370-059020C</t>
  </si>
  <si>
    <t>09370-059019C</t>
  </si>
  <si>
    <t>09370-059018C</t>
  </si>
  <si>
    <t>09370-059017C</t>
  </si>
  <si>
    <t>09370-059016C</t>
  </si>
  <si>
    <t>09370-059015C</t>
  </si>
  <si>
    <t>09370-059014C</t>
  </si>
  <si>
    <t>09370-059013C</t>
  </si>
  <si>
    <t>09370-059012C</t>
  </si>
  <si>
    <t>09370-059010C</t>
  </si>
  <si>
    <t>09370-059009C</t>
  </si>
  <si>
    <t>09370-059008C</t>
  </si>
  <si>
    <t>09175001570C</t>
  </si>
  <si>
    <t>09175001424C</t>
  </si>
  <si>
    <t>09175001423C</t>
  </si>
  <si>
    <t>09175-001669C</t>
  </si>
  <si>
    <t>09175-001594C</t>
  </si>
  <si>
    <t>09170125418C</t>
  </si>
  <si>
    <t>09170125417C</t>
  </si>
  <si>
    <t>09170125416C</t>
  </si>
  <si>
    <t>09170125415C</t>
  </si>
  <si>
    <t>09170125414C</t>
  </si>
  <si>
    <t>09170125411C</t>
  </si>
  <si>
    <t>09170125409C</t>
  </si>
  <si>
    <t>09170125408C</t>
  </si>
  <si>
    <t>09170125407C</t>
  </si>
  <si>
    <t>09170125406C</t>
  </si>
  <si>
    <t>09170122632C</t>
  </si>
  <si>
    <t>09170122631C</t>
  </si>
  <si>
    <t>09170122630C</t>
  </si>
  <si>
    <t>09170122629C</t>
  </si>
  <si>
    <t>09170122628C</t>
  </si>
  <si>
    <t>09170122627C</t>
  </si>
  <si>
    <t>09170122626C</t>
  </si>
  <si>
    <t>09170122622C</t>
  </si>
  <si>
    <t>09170122621C</t>
  </si>
  <si>
    <t>09170122618C</t>
  </si>
  <si>
    <t>300062073</t>
  </si>
  <si>
    <t>09170122617C</t>
  </si>
  <si>
    <t>09170122616C</t>
  </si>
  <si>
    <t>09170122613C</t>
  </si>
  <si>
    <t>09170122612C</t>
  </si>
  <si>
    <t>09170122611C</t>
  </si>
  <si>
    <t>09170122610C</t>
  </si>
  <si>
    <t>09170122609C</t>
  </si>
  <si>
    <t>09170122608C</t>
  </si>
  <si>
    <t>09170122602A</t>
  </si>
  <si>
    <t>4100008587</t>
  </si>
  <si>
    <t>09170122600C</t>
  </si>
  <si>
    <t>09170122599C</t>
  </si>
  <si>
    <t>09170122598C</t>
  </si>
  <si>
    <t>09170122597C</t>
  </si>
  <si>
    <t>300062085</t>
  </si>
  <si>
    <t>09170122596C</t>
  </si>
  <si>
    <t>09170122595C</t>
  </si>
  <si>
    <t>09170122594A</t>
  </si>
  <si>
    <t>09170122593A</t>
  </si>
  <si>
    <t>300061606</t>
  </si>
  <si>
    <t>09170122592C</t>
  </si>
  <si>
    <t>09170122591A</t>
  </si>
  <si>
    <t>09170122590C</t>
  </si>
  <si>
    <t>09170122589C</t>
  </si>
  <si>
    <t>09170122588C</t>
  </si>
  <si>
    <t>09170122587C</t>
  </si>
  <si>
    <t>09170122586C</t>
  </si>
  <si>
    <t>09170122585C</t>
  </si>
  <si>
    <t>09170122584A</t>
  </si>
  <si>
    <t>09170122582C</t>
  </si>
  <si>
    <t>09170122580C</t>
  </si>
  <si>
    <t>09170122579C</t>
  </si>
  <si>
    <t>09170122576C</t>
  </si>
  <si>
    <t>09170122572C</t>
  </si>
  <si>
    <t>09170122571C</t>
  </si>
  <si>
    <t>09170122570C</t>
  </si>
  <si>
    <t>09170122569C</t>
  </si>
  <si>
    <t>09170122568C</t>
  </si>
  <si>
    <t>09170122567C</t>
  </si>
  <si>
    <t>09170122566C</t>
  </si>
  <si>
    <t>09170122565C</t>
  </si>
  <si>
    <t>09170122563C</t>
  </si>
  <si>
    <t>09170122562C</t>
  </si>
  <si>
    <t>09170122561C</t>
  </si>
  <si>
    <t>09170122559C</t>
  </si>
  <si>
    <t>09170122557C</t>
  </si>
  <si>
    <t>09170122556C</t>
  </si>
  <si>
    <t>09170122555C</t>
  </si>
  <si>
    <t>09170122554C</t>
  </si>
  <si>
    <t>09170122553C</t>
  </si>
  <si>
    <t>09170122552C</t>
  </si>
  <si>
    <t>09170122551C</t>
  </si>
  <si>
    <t>09170122549C</t>
  </si>
  <si>
    <t>09170122548A</t>
  </si>
  <si>
    <t>09170122547C</t>
  </si>
  <si>
    <t>09170122546C</t>
  </si>
  <si>
    <t>09170122544C</t>
  </si>
  <si>
    <t>09170122543C</t>
  </si>
  <si>
    <t>09170122542C</t>
  </si>
  <si>
    <t>09170122541C</t>
  </si>
  <si>
    <t>09170122540C</t>
  </si>
  <si>
    <t>09170122539C</t>
  </si>
  <si>
    <t>09170122538C</t>
  </si>
  <si>
    <t>09170122537C</t>
  </si>
  <si>
    <t>09170122536A</t>
  </si>
  <si>
    <t>09170122535A</t>
  </si>
  <si>
    <t>09170122533C</t>
  </si>
  <si>
    <t>09170122532C</t>
  </si>
  <si>
    <t>09170122531C</t>
  </si>
  <si>
    <t>09170122530C</t>
  </si>
  <si>
    <t>09170122529C</t>
  </si>
  <si>
    <t>09170122523C</t>
  </si>
  <si>
    <t>09170122522C</t>
  </si>
  <si>
    <t>09170122518C</t>
  </si>
  <si>
    <t>09170122517C</t>
  </si>
  <si>
    <t>09170122516C</t>
  </si>
  <si>
    <t>09170122515C</t>
  </si>
  <si>
    <t>300061964</t>
  </si>
  <si>
    <t>09170122514C</t>
  </si>
  <si>
    <t>09170122513C</t>
  </si>
  <si>
    <t>09170122512C</t>
  </si>
  <si>
    <t>09170122511C</t>
  </si>
  <si>
    <t>09170122510C</t>
  </si>
  <si>
    <t>09170122508C</t>
  </si>
  <si>
    <t>09170122507C</t>
  </si>
  <si>
    <t>09170122497C</t>
  </si>
  <si>
    <t>09170122494C</t>
  </si>
  <si>
    <t>09170115749C</t>
  </si>
  <si>
    <t>09170115748C</t>
  </si>
  <si>
    <t>09170115747C</t>
  </si>
  <si>
    <t>09170115746C</t>
  </si>
  <si>
    <t>09170115745C</t>
  </si>
  <si>
    <t>09170115743C</t>
  </si>
  <si>
    <t>09170115742C</t>
  </si>
  <si>
    <t>09170115741C</t>
  </si>
  <si>
    <t>09170115740C</t>
  </si>
  <si>
    <t>09170115735C</t>
  </si>
  <si>
    <t>09170115734C</t>
  </si>
  <si>
    <t>09170115733C</t>
  </si>
  <si>
    <t>09170115732C</t>
  </si>
  <si>
    <t>09170115731C</t>
  </si>
  <si>
    <t>09170115730C</t>
  </si>
  <si>
    <t>09170115729C</t>
  </si>
  <si>
    <t>09170115728C</t>
  </si>
  <si>
    <t>09170115727C</t>
  </si>
  <si>
    <t>09170115726C</t>
  </si>
  <si>
    <t>09170115725C</t>
  </si>
  <si>
    <t>09170115724C</t>
  </si>
  <si>
    <t>09170115723C</t>
  </si>
  <si>
    <t>09170115720C</t>
  </si>
  <si>
    <t>09170115719C</t>
  </si>
  <si>
    <t>09170115718C</t>
  </si>
  <si>
    <t>09170115717C</t>
  </si>
  <si>
    <t>09170115716C</t>
  </si>
  <si>
    <t>09170115709C</t>
  </si>
  <si>
    <t>09170113688C</t>
  </si>
  <si>
    <t>300061867</t>
  </si>
  <si>
    <t>09170113686C</t>
  </si>
  <si>
    <t>09170113684C</t>
  </si>
  <si>
    <t>09170113683C</t>
  </si>
  <si>
    <t>09170113682C</t>
  </si>
  <si>
    <t>09170113681C</t>
  </si>
  <si>
    <t>09170113680C</t>
  </si>
  <si>
    <t>09170113678C</t>
  </si>
  <si>
    <t>09170113676C</t>
  </si>
  <si>
    <t>09170113675C</t>
  </si>
  <si>
    <t>09170113674C</t>
  </si>
  <si>
    <t>09170113673C</t>
  </si>
  <si>
    <t>09170113672C</t>
  </si>
  <si>
    <t>09170113671C</t>
  </si>
  <si>
    <t>09170113666C</t>
  </si>
  <si>
    <t>09170113665C</t>
  </si>
  <si>
    <t>09170113664C</t>
  </si>
  <si>
    <t>09170113663C</t>
  </si>
  <si>
    <t>09170113662C</t>
  </si>
  <si>
    <t>09170113661C</t>
  </si>
  <si>
    <t>09170113660C</t>
  </si>
  <si>
    <t>09170113655C</t>
  </si>
  <si>
    <t>09170113654C</t>
  </si>
  <si>
    <t>09170113653C</t>
  </si>
  <si>
    <t>09170113651A</t>
  </si>
  <si>
    <t>09170113650C</t>
  </si>
  <si>
    <t>09170113649C</t>
  </si>
  <si>
    <t>09170112296C</t>
  </si>
  <si>
    <t>09170112289C</t>
  </si>
  <si>
    <t>09170112288C</t>
  </si>
  <si>
    <t>09170112287C</t>
  </si>
  <si>
    <t>09170112286C</t>
  </si>
  <si>
    <t>09170112285C</t>
  </si>
  <si>
    <t>09170112284C</t>
  </si>
  <si>
    <t>09170112283C</t>
  </si>
  <si>
    <t>09170112282C</t>
  </si>
  <si>
    <t>09170112281C</t>
  </si>
  <si>
    <t>09170112280C</t>
  </si>
  <si>
    <t>09170112279C</t>
  </si>
  <si>
    <t>09170112278C</t>
  </si>
  <si>
    <t>09170112277C</t>
  </si>
  <si>
    <t>09170112273C</t>
  </si>
  <si>
    <t>300061809</t>
  </si>
  <si>
    <t>09170112270C</t>
  </si>
  <si>
    <t>09170112269C</t>
  </si>
  <si>
    <t>09170112266C</t>
  </si>
  <si>
    <t>09170112265C</t>
  </si>
  <si>
    <t>09170112260C</t>
  </si>
  <si>
    <t>09170112259C</t>
  </si>
  <si>
    <t>09170112258C</t>
  </si>
  <si>
    <t>09170112256C</t>
  </si>
  <si>
    <t>09170112254C</t>
  </si>
  <si>
    <t>09170112253C</t>
  </si>
  <si>
    <t>09170112252C</t>
  </si>
  <si>
    <t>09170112249C</t>
  </si>
  <si>
    <t>09170112248C</t>
  </si>
  <si>
    <t>09170112247C</t>
  </si>
  <si>
    <t>09170112244C</t>
  </si>
  <si>
    <t>09170112243C</t>
  </si>
  <si>
    <t>09170112239C</t>
  </si>
  <si>
    <t>09170112234C</t>
  </si>
  <si>
    <t>09170112233C</t>
  </si>
  <si>
    <t>09170112231C</t>
  </si>
  <si>
    <t>09170112229C</t>
  </si>
  <si>
    <t>09170112228C</t>
  </si>
  <si>
    <t>09170112227C</t>
  </si>
  <si>
    <t>09170107228C</t>
  </si>
  <si>
    <t>09170107226C</t>
  </si>
  <si>
    <t>09170107225C</t>
  </si>
  <si>
    <t>09170107224C</t>
  </si>
  <si>
    <t>09170107223C</t>
  </si>
  <si>
    <t>09170107222C</t>
  </si>
  <si>
    <t>09170107221C</t>
  </si>
  <si>
    <t>09170107220C</t>
  </si>
  <si>
    <t>09170107219C</t>
  </si>
  <si>
    <t>09170107218C</t>
  </si>
  <si>
    <t>09170107217C</t>
  </si>
  <si>
    <t>09170107216C</t>
  </si>
  <si>
    <t>09170107215C</t>
  </si>
  <si>
    <t>09170107213C</t>
  </si>
  <si>
    <t>09170107212C</t>
  </si>
  <si>
    <t>09170107210C</t>
  </si>
  <si>
    <t>09170107209C</t>
  </si>
  <si>
    <t>09170107208C</t>
  </si>
  <si>
    <t>09170107207C</t>
  </si>
  <si>
    <t>09170107206C</t>
  </si>
  <si>
    <t>09170107205C</t>
  </si>
  <si>
    <t>09170107203C</t>
  </si>
  <si>
    <t>09170107201C</t>
  </si>
  <si>
    <t>09170107200C</t>
  </si>
  <si>
    <t>09170107199C</t>
  </si>
  <si>
    <t>09170107198C</t>
  </si>
  <si>
    <t>09170107197C</t>
  </si>
  <si>
    <t>09170107196C</t>
  </si>
  <si>
    <t>09170107195C</t>
  </si>
  <si>
    <t>09170107194C</t>
  </si>
  <si>
    <t>09170107193C</t>
  </si>
  <si>
    <t>09170107192C</t>
  </si>
  <si>
    <t>09170107191A</t>
  </si>
  <si>
    <t>09170107186C</t>
  </si>
  <si>
    <t>09170107183C</t>
  </si>
  <si>
    <t>09170107179C</t>
  </si>
  <si>
    <t>09170107178C</t>
  </si>
  <si>
    <t>09170107177C</t>
  </si>
  <si>
    <t>09170107175C</t>
  </si>
  <si>
    <t>09170107174C</t>
  </si>
  <si>
    <t>09170107173C</t>
  </si>
  <si>
    <t>09170107169C</t>
  </si>
  <si>
    <t>09170107168C</t>
  </si>
  <si>
    <t>09170107167C</t>
  </si>
  <si>
    <t>09170107165C</t>
  </si>
  <si>
    <t>300061702</t>
  </si>
  <si>
    <t>09170107164C</t>
  </si>
  <si>
    <t>09170107163C</t>
  </si>
  <si>
    <t>09170107160C</t>
  </si>
  <si>
    <t>09170107159C</t>
  </si>
  <si>
    <t>09170107158C</t>
  </si>
  <si>
    <t>09170107157C</t>
  </si>
  <si>
    <t>09170107156C</t>
  </si>
  <si>
    <t>09170107149C</t>
  </si>
  <si>
    <t>09170107148C</t>
  </si>
  <si>
    <t>09170107144C</t>
  </si>
  <si>
    <t>09170107143C</t>
  </si>
  <si>
    <t>09170107142C</t>
  </si>
  <si>
    <t>09170107135C</t>
  </si>
  <si>
    <t>09170107134C</t>
  </si>
  <si>
    <t>09170107133C</t>
  </si>
  <si>
    <t>09170107132C</t>
  </si>
  <si>
    <t>09170107131C</t>
  </si>
  <si>
    <t>09170107128C</t>
  </si>
  <si>
    <t>09170107127C</t>
  </si>
  <si>
    <t>300056852</t>
  </si>
  <si>
    <t>09170107126C</t>
  </si>
  <si>
    <t>09170107125C</t>
  </si>
  <si>
    <t>09170107124C</t>
  </si>
  <si>
    <t>09170107123C</t>
  </si>
  <si>
    <t>09170107121C</t>
  </si>
  <si>
    <t>09170107119C</t>
  </si>
  <si>
    <t>09170107118C</t>
  </si>
  <si>
    <t>09170107116C</t>
  </si>
  <si>
    <t>09170107115C</t>
  </si>
  <si>
    <t>09170107114C</t>
  </si>
  <si>
    <t>09170107113C</t>
  </si>
  <si>
    <t>09170107112C</t>
  </si>
  <si>
    <t>09170107110C</t>
  </si>
  <si>
    <t>09170107104C</t>
  </si>
  <si>
    <t>09170107102C</t>
  </si>
  <si>
    <t>09170107101C</t>
  </si>
  <si>
    <t>09170107100C</t>
  </si>
  <si>
    <t>09170107097A</t>
  </si>
  <si>
    <t>09170107096A</t>
  </si>
  <si>
    <t>09170107094A</t>
  </si>
  <si>
    <t>09170107093A</t>
  </si>
  <si>
    <t>09170107092C</t>
  </si>
  <si>
    <t>09170107091C</t>
  </si>
  <si>
    <t>09170107090C</t>
  </si>
  <si>
    <t>09170107089C</t>
  </si>
  <si>
    <t>09170107084C</t>
  </si>
  <si>
    <t>09170107082C</t>
  </si>
  <si>
    <t>09170107080C</t>
  </si>
  <si>
    <t>09170107079C</t>
  </si>
  <si>
    <t>09170107078C</t>
  </si>
  <si>
    <t>09170107077C</t>
  </si>
  <si>
    <t>09170107075C</t>
  </si>
  <si>
    <t>09170107074C</t>
  </si>
  <si>
    <t>09170107073C</t>
  </si>
  <si>
    <t>09170107072C</t>
  </si>
  <si>
    <t>09170107070C</t>
  </si>
  <si>
    <t>09170107069C</t>
  </si>
  <si>
    <t>09170107068C</t>
  </si>
  <si>
    <t>09170107067C</t>
  </si>
  <si>
    <t>09170107066C</t>
  </si>
  <si>
    <t>09170107065C</t>
  </si>
  <si>
    <t>09170107064C</t>
  </si>
  <si>
    <t>09170107063C</t>
  </si>
  <si>
    <t>09170107062C</t>
  </si>
  <si>
    <t>09170107061C</t>
  </si>
  <si>
    <t>09170107060C</t>
  </si>
  <si>
    <t>09170107059C</t>
  </si>
  <si>
    <t>09170107057C</t>
  </si>
  <si>
    <t>09170107056C</t>
  </si>
  <si>
    <t>09170107052C</t>
  </si>
  <si>
    <t>2655EC02011003</t>
  </si>
  <si>
    <t>09170107051C</t>
  </si>
  <si>
    <t>09170107050C</t>
  </si>
  <si>
    <t>09170107048C</t>
  </si>
  <si>
    <t>09170107047C</t>
  </si>
  <si>
    <t>09170107046C</t>
  </si>
  <si>
    <t>09170107045C</t>
  </si>
  <si>
    <t>09170107044C</t>
  </si>
  <si>
    <t>09170107043A</t>
  </si>
  <si>
    <t>09170107042C</t>
  </si>
  <si>
    <t>09170107041C</t>
  </si>
  <si>
    <t>09170107040C</t>
  </si>
  <si>
    <t>09170107039C</t>
  </si>
  <si>
    <t>09170107038C</t>
  </si>
  <si>
    <t>09170107036C</t>
  </si>
  <si>
    <t>09170107035C</t>
  </si>
  <si>
    <t>09170107033C</t>
  </si>
  <si>
    <t>09170107031C</t>
  </si>
  <si>
    <t>09170107029C</t>
  </si>
  <si>
    <t>09170107028C</t>
  </si>
  <si>
    <t>300061575</t>
  </si>
  <si>
    <t>09170107027C</t>
  </si>
  <si>
    <t>09170107026C</t>
  </si>
  <si>
    <t>09170107023C</t>
  </si>
  <si>
    <t>09170107022C</t>
  </si>
  <si>
    <t>09170107021C</t>
  </si>
  <si>
    <t>09170107020C</t>
  </si>
  <si>
    <t>09170107018C</t>
  </si>
  <si>
    <t>09170107017C</t>
  </si>
  <si>
    <t>09170107016C</t>
  </si>
  <si>
    <t>09170107013C</t>
  </si>
  <si>
    <t>09170107012C</t>
  </si>
  <si>
    <t>09170107011C</t>
  </si>
  <si>
    <t>09170107010C</t>
  </si>
  <si>
    <t>09170107009C</t>
  </si>
  <si>
    <t>09170107002C</t>
  </si>
  <si>
    <t>09170107001C</t>
  </si>
  <si>
    <t>09170107000C</t>
  </si>
  <si>
    <t>09170106996C</t>
  </si>
  <si>
    <t>09170106995C</t>
  </si>
  <si>
    <t>09170106993C</t>
  </si>
  <si>
    <t>09170106992A</t>
  </si>
  <si>
    <t>09170106989C</t>
  </si>
  <si>
    <t>09170106988C</t>
  </si>
  <si>
    <t>09170106983C</t>
  </si>
  <si>
    <t>09170106982C</t>
  </si>
  <si>
    <t>09170106981C</t>
  </si>
  <si>
    <t>09170106980C</t>
  </si>
  <si>
    <t>09170094931C</t>
  </si>
  <si>
    <t>09170094928C</t>
  </si>
  <si>
    <t>09170094927C</t>
  </si>
  <si>
    <t>09170094926C</t>
  </si>
  <si>
    <t>09170094925C</t>
  </si>
  <si>
    <t>09170094924C</t>
  </si>
  <si>
    <t>09170094920C</t>
  </si>
  <si>
    <t>09170094917C</t>
  </si>
  <si>
    <t>09170094916C</t>
  </si>
  <si>
    <t>09170094912C</t>
  </si>
  <si>
    <t>09170094906C</t>
  </si>
  <si>
    <t>09170094903C</t>
  </si>
  <si>
    <t>09170094900C</t>
  </si>
  <si>
    <t>09170094899C</t>
  </si>
  <si>
    <t>09170094896C</t>
  </si>
  <si>
    <t>09170094894C</t>
  </si>
  <si>
    <t>09170094893C</t>
  </si>
  <si>
    <t>09170094891C</t>
  </si>
  <si>
    <t>09170094889C</t>
  </si>
  <si>
    <t>09170094888C</t>
  </si>
  <si>
    <t>09170094886C</t>
  </si>
  <si>
    <t>09170094885C</t>
  </si>
  <si>
    <t>09170094884C</t>
  </si>
  <si>
    <t>09170094883C</t>
  </si>
  <si>
    <t>09170094882C</t>
  </si>
  <si>
    <t>09170094881C</t>
  </si>
  <si>
    <t>09170094878C</t>
  </si>
  <si>
    <t>09170090016C</t>
  </si>
  <si>
    <t>09170090015C</t>
  </si>
  <si>
    <t>09170090013C</t>
  </si>
  <si>
    <t>09170090012C</t>
  </si>
  <si>
    <t>09170090006C</t>
  </si>
  <si>
    <t>09170090004C</t>
  </si>
  <si>
    <t>09170090003C</t>
  </si>
  <si>
    <t>09170090000C</t>
  </si>
  <si>
    <t>09170089997C</t>
  </si>
  <si>
    <t>09170089996C</t>
  </si>
  <si>
    <t>09170089988C</t>
  </si>
  <si>
    <t>09170089987C</t>
  </si>
  <si>
    <t>09170089985C</t>
  </si>
  <si>
    <t>09170089984C</t>
  </si>
  <si>
    <t>09170089983C</t>
  </si>
  <si>
    <t>09170089982C</t>
  </si>
  <si>
    <t>09170089981C</t>
  </si>
  <si>
    <t>09170089979C</t>
  </si>
  <si>
    <t>300061332</t>
  </si>
  <si>
    <t>09170089978C</t>
  </si>
  <si>
    <t>09170089977C</t>
  </si>
  <si>
    <t>09170089976C</t>
  </si>
  <si>
    <t>09170089975C</t>
  </si>
  <si>
    <t>09170089974C</t>
  </si>
  <si>
    <t>09170087777C</t>
  </si>
  <si>
    <t>09170087761C</t>
  </si>
  <si>
    <t>09170087758C</t>
  </si>
  <si>
    <t>09170087755C</t>
  </si>
  <si>
    <t>09170087753C</t>
  </si>
  <si>
    <t>09170087751C</t>
  </si>
  <si>
    <t>09170082778C</t>
  </si>
  <si>
    <t>09170082775C</t>
  </si>
  <si>
    <t>09170082762C</t>
  </si>
  <si>
    <t>09170080669C</t>
  </si>
  <si>
    <t>09170080668C</t>
  </si>
  <si>
    <t>09170080659C</t>
  </si>
  <si>
    <t>09170080653C</t>
  </si>
  <si>
    <t>09170080640C</t>
  </si>
  <si>
    <t>09170080637C</t>
  </si>
  <si>
    <t>09170080636C</t>
  </si>
  <si>
    <t>09170080631C</t>
  </si>
  <si>
    <t>09170078508C</t>
  </si>
  <si>
    <t>09170078506A</t>
  </si>
  <si>
    <t>09170078503C</t>
  </si>
  <si>
    <t>09170078501C</t>
  </si>
  <si>
    <t>09170078500C</t>
  </si>
  <si>
    <t>09170078498C</t>
  </si>
  <si>
    <t>09170078493C</t>
  </si>
  <si>
    <t>09170078487C</t>
  </si>
  <si>
    <t>09170078486C</t>
  </si>
  <si>
    <t>09170078485C</t>
  </si>
  <si>
    <t>09170078484C</t>
  </si>
  <si>
    <t>09170078483C</t>
  </si>
  <si>
    <t>09170078482C</t>
  </si>
  <si>
    <t>09170078474C</t>
  </si>
  <si>
    <t>09170078467C</t>
  </si>
  <si>
    <t>09170078460C</t>
  </si>
  <si>
    <t>09170078454A</t>
  </si>
  <si>
    <t>09170078453A</t>
  </si>
  <si>
    <t>09170078452C</t>
  </si>
  <si>
    <t>09170078447A</t>
  </si>
  <si>
    <t>09170078438C</t>
  </si>
  <si>
    <t>09170078435C</t>
  </si>
  <si>
    <t>09170078433A</t>
  </si>
  <si>
    <t>09170078427C</t>
  </si>
  <si>
    <t>09170075850C</t>
  </si>
  <si>
    <t>09170075849C</t>
  </si>
  <si>
    <t>09170075831C</t>
  </si>
  <si>
    <t>09170075828C</t>
  </si>
  <si>
    <t>09170075826C</t>
  </si>
  <si>
    <t>09170075825C</t>
  </si>
  <si>
    <t>09170075814C</t>
  </si>
  <si>
    <t>09170075809C</t>
  </si>
  <si>
    <t>09170075808C</t>
  </si>
  <si>
    <t>09170075807C</t>
  </si>
  <si>
    <t>09170075806C</t>
  </si>
  <si>
    <t>09170072742C</t>
  </si>
  <si>
    <t>09170072741C</t>
  </si>
  <si>
    <t>09170072740C</t>
  </si>
  <si>
    <t>09170072739C</t>
  </si>
  <si>
    <t>09170072737C</t>
  </si>
  <si>
    <t>09170072735C</t>
  </si>
  <si>
    <t>09170072732C</t>
  </si>
  <si>
    <t>09170072731C</t>
  </si>
  <si>
    <t>09170072730C</t>
  </si>
  <si>
    <t>09170072728C</t>
  </si>
  <si>
    <t>09170072726C</t>
  </si>
  <si>
    <t>09170072723C</t>
  </si>
  <si>
    <t>09170072719C</t>
  </si>
  <si>
    <t>09170072717C</t>
  </si>
  <si>
    <t>09170072713C</t>
  </si>
  <si>
    <t>09170072709C</t>
  </si>
  <si>
    <t>09170072707C</t>
  </si>
  <si>
    <t>09170072702A</t>
  </si>
  <si>
    <t>09170072700C</t>
  </si>
  <si>
    <t>09170070058C</t>
  </si>
  <si>
    <t>09170070057A</t>
  </si>
  <si>
    <t>09170070053C</t>
  </si>
  <si>
    <t>09170070044C</t>
  </si>
  <si>
    <t>09170070043C</t>
  </si>
  <si>
    <t>09170070039C</t>
  </si>
  <si>
    <t>09170070038C</t>
  </si>
  <si>
    <t>09170070037C</t>
  </si>
  <si>
    <t>09170070036C</t>
  </si>
  <si>
    <t>09170070031C</t>
  </si>
  <si>
    <t>09170070030C</t>
  </si>
  <si>
    <t>09170070028C</t>
  </si>
  <si>
    <t>09170070027C</t>
  </si>
  <si>
    <t>09170067655C</t>
  </si>
  <si>
    <t>09170067652C</t>
  </si>
  <si>
    <t>09170067646C</t>
  </si>
  <si>
    <t>09170067644C</t>
  </si>
  <si>
    <t>09170067637C</t>
  </si>
  <si>
    <t>09170065142C</t>
  </si>
  <si>
    <t>09170065141C</t>
  </si>
  <si>
    <t>09170065135C</t>
  </si>
  <si>
    <t>09170065133C</t>
  </si>
  <si>
    <t>09170065125C</t>
  </si>
  <si>
    <t>09170065122C</t>
  </si>
  <si>
    <t>09170065110C</t>
  </si>
  <si>
    <t>09170062664C</t>
  </si>
  <si>
    <t>09170062663C</t>
  </si>
  <si>
    <t>09170062660C</t>
  </si>
  <si>
    <t>09170062657C</t>
  </si>
  <si>
    <t>09170062656C</t>
  </si>
  <si>
    <t>09170062652C</t>
  </si>
  <si>
    <t>09170062651C</t>
  </si>
  <si>
    <t>09170062648C</t>
  </si>
  <si>
    <t>09170062647C</t>
  </si>
  <si>
    <t>09170062646C</t>
  </si>
  <si>
    <t>09170062638C</t>
  </si>
  <si>
    <t>09170062636C</t>
  </si>
  <si>
    <t>09170062631C</t>
  </si>
  <si>
    <t>09170062626C</t>
  </si>
  <si>
    <t>09170062613C</t>
  </si>
  <si>
    <t>09170062608C</t>
  </si>
  <si>
    <t>300059236</t>
  </si>
  <si>
    <t>09170062607C</t>
  </si>
  <si>
    <t>09170060651C</t>
  </si>
  <si>
    <t>09170060650C</t>
  </si>
  <si>
    <t>09170060646C</t>
  </si>
  <si>
    <t>09170060644C</t>
  </si>
  <si>
    <t>09170060641C</t>
  </si>
  <si>
    <t>09170060625C</t>
  </si>
  <si>
    <t>09170060622C</t>
  </si>
  <si>
    <t>09170060621C</t>
  </si>
  <si>
    <t>09170060620C</t>
  </si>
  <si>
    <t>09170060610C</t>
  </si>
  <si>
    <t>09170060606C</t>
  </si>
  <si>
    <t>09170-134239C</t>
  </si>
  <si>
    <t>09170-134238C</t>
  </si>
  <si>
    <t>09170-134237C</t>
  </si>
  <si>
    <t>09170-134236C</t>
  </si>
  <si>
    <t>09170-134235C</t>
  </si>
  <si>
    <t>09170-134234C</t>
  </si>
  <si>
    <t>09170-134233C</t>
  </si>
  <si>
    <t>09170-134231C</t>
  </si>
  <si>
    <t>09170-134229C</t>
  </si>
  <si>
    <t>09170-134224C</t>
  </si>
  <si>
    <t>2535DR01991001</t>
  </si>
  <si>
    <t>09170-134223C</t>
  </si>
  <si>
    <t>09170-134222C</t>
  </si>
  <si>
    <t>09170-134221C</t>
  </si>
  <si>
    <t>09170-134220C</t>
  </si>
  <si>
    <t>09170-134219C</t>
  </si>
  <si>
    <t>09170-134218C</t>
  </si>
  <si>
    <t>09170-134217C</t>
  </si>
  <si>
    <t>09170-134216C</t>
  </si>
  <si>
    <t>2525FL01944003</t>
  </si>
  <si>
    <t>09170-134215C</t>
  </si>
  <si>
    <t>09170-134210C</t>
  </si>
  <si>
    <t>09170-134209C</t>
  </si>
  <si>
    <t>09170-134208C</t>
  </si>
  <si>
    <t>09170-134207C</t>
  </si>
  <si>
    <t>09170-134206C</t>
  </si>
  <si>
    <t>09170-134205C</t>
  </si>
  <si>
    <t>09170-134204C</t>
  </si>
  <si>
    <t>09170-134202C</t>
  </si>
  <si>
    <t>09170-132432C</t>
  </si>
  <si>
    <t>09170-132431C</t>
  </si>
  <si>
    <t>09170-132430C</t>
  </si>
  <si>
    <t>09170-132429C</t>
  </si>
  <si>
    <t>09170-132428C</t>
  </si>
  <si>
    <t>09170-132427C</t>
  </si>
  <si>
    <t>09170-132426C</t>
  </si>
  <si>
    <t>09170-132425C</t>
  </si>
  <si>
    <t>09170-132424C</t>
  </si>
  <si>
    <t>09170-132420C</t>
  </si>
  <si>
    <t>09170-132419C</t>
  </si>
  <si>
    <t>09170-132418C</t>
  </si>
  <si>
    <t>09170-132417C</t>
  </si>
  <si>
    <t>09170-132416C</t>
  </si>
  <si>
    <t>09170-132415C</t>
  </si>
  <si>
    <t>09170-132414C</t>
  </si>
  <si>
    <t>09170-132411C</t>
  </si>
  <si>
    <t>09170-132410C</t>
  </si>
  <si>
    <t>09170-132406C</t>
  </si>
  <si>
    <t>09170-132404C</t>
  </si>
  <si>
    <t>09170-132403C</t>
  </si>
  <si>
    <t>09170-132402C</t>
  </si>
  <si>
    <t>09170-132401C</t>
  </si>
  <si>
    <t>09170-132400C</t>
  </si>
  <si>
    <t>09170-132399C</t>
  </si>
  <si>
    <t>09170-132398C</t>
  </si>
  <si>
    <t>09170-132396C</t>
  </si>
  <si>
    <t>09170-132395C</t>
  </si>
  <si>
    <t>09170-132392C</t>
  </si>
  <si>
    <t>09170-132391C</t>
  </si>
  <si>
    <t>09170-132390A</t>
  </si>
  <si>
    <t>09170-132388C</t>
  </si>
  <si>
    <t>09170-132387C</t>
  </si>
  <si>
    <t>09170-132386C</t>
  </si>
  <si>
    <t>09170-132385C</t>
  </si>
  <si>
    <t>09170-132384C</t>
  </si>
  <si>
    <t>09170-132383C</t>
  </si>
  <si>
    <t>09170-130718C</t>
  </si>
  <si>
    <t>09170-130717C</t>
  </si>
  <si>
    <t>09170-130716C</t>
  </si>
  <si>
    <t>09170-130713C</t>
  </si>
  <si>
    <t>09170-130712C</t>
  </si>
  <si>
    <t>09170-130711C</t>
  </si>
  <si>
    <t>09170-129036C</t>
  </si>
  <si>
    <t>09170-129035C</t>
  </si>
  <si>
    <t>09170-129034C</t>
  </si>
  <si>
    <t>09170-129033C</t>
  </si>
  <si>
    <t>09170-129032C</t>
  </si>
  <si>
    <t>09170-129031C</t>
  </si>
  <si>
    <t>09170-129030C</t>
  </si>
  <si>
    <t>09170-129029C</t>
  </si>
  <si>
    <t>09170-129028C</t>
  </si>
  <si>
    <t>09170-129027C</t>
  </si>
  <si>
    <t>09170-129026C</t>
  </si>
  <si>
    <t>09170-129025C</t>
  </si>
  <si>
    <t>09170-129023C</t>
  </si>
  <si>
    <t>09170-129022C</t>
  </si>
  <si>
    <t>09170-129021C</t>
  </si>
  <si>
    <t>09170-129020C</t>
  </si>
  <si>
    <t>09170-129019C</t>
  </si>
  <si>
    <t>09170-129017C</t>
  </si>
  <si>
    <t>09170-129016C</t>
  </si>
  <si>
    <t>09170-129015C</t>
  </si>
  <si>
    <t>09170-129014C</t>
  </si>
  <si>
    <t>09170-129013C</t>
  </si>
  <si>
    <t>09170-129012C</t>
  </si>
  <si>
    <t>09170-129011A</t>
  </si>
  <si>
    <t>09170-129010C</t>
  </si>
  <si>
    <t>09170-129009C</t>
  </si>
  <si>
    <t>09170-129006C</t>
  </si>
  <si>
    <t>09170-129005C</t>
  </si>
  <si>
    <t>09170-129004C</t>
  </si>
  <si>
    <t>09170-129003C</t>
  </si>
  <si>
    <t>09170-129002C</t>
  </si>
  <si>
    <t>09170-129001C</t>
  </si>
  <si>
    <t>09170-129000C</t>
  </si>
  <si>
    <t>09170-128999C</t>
  </si>
  <si>
    <t>09170-128998C</t>
  </si>
  <si>
    <t>09170-128997C</t>
  </si>
  <si>
    <t>09170-128996C</t>
  </si>
  <si>
    <t>09170-128993C</t>
  </si>
  <si>
    <t>09170-128990C</t>
  </si>
  <si>
    <t>09170-128987C</t>
  </si>
  <si>
    <t>09170-128986C</t>
  </si>
  <si>
    <t>00126-730890C</t>
  </si>
  <si>
    <t>00126-730882C</t>
  </si>
  <si>
    <t>00126-730809C</t>
  </si>
  <si>
    <t>00126-730734C</t>
  </si>
  <si>
    <t>00126-730733C</t>
  </si>
  <si>
    <t>00126-730594C</t>
  </si>
  <si>
    <t>00126-730503C</t>
  </si>
  <si>
    <t>00026-730341C</t>
  </si>
  <si>
    <t>105960</t>
  </si>
  <si>
    <t>GESTION Y SECRETERIA DE CONGRESOS Y</t>
  </si>
  <si>
    <t>B65687733</t>
  </si>
  <si>
    <t>17/1155</t>
  </si>
  <si>
    <t>2605ME02082000</t>
  </si>
  <si>
    <t>57.873</t>
  </si>
  <si>
    <t>2017ER15/461</t>
  </si>
  <si>
    <t>2017ER15/409</t>
  </si>
  <si>
    <t>2017ER15/399</t>
  </si>
  <si>
    <t>105920</t>
  </si>
  <si>
    <t>SOCIEDAD ESPAÑOLA QUIMICOS COSM</t>
  </si>
  <si>
    <t>G08329062</t>
  </si>
  <si>
    <t>C00754/17</t>
  </si>
  <si>
    <t>8501043860</t>
  </si>
  <si>
    <t>8501043748</t>
  </si>
  <si>
    <t>8241210090</t>
  </si>
  <si>
    <t>2595FA02037002</t>
  </si>
  <si>
    <t>8241207954</t>
  </si>
  <si>
    <t>4200148912</t>
  </si>
  <si>
    <t>400208266</t>
  </si>
  <si>
    <t>8241188613</t>
  </si>
  <si>
    <t>8241187929</t>
  </si>
  <si>
    <t>170566</t>
  </si>
  <si>
    <t>4200144739</t>
  </si>
  <si>
    <t>400197486</t>
  </si>
  <si>
    <t>170561</t>
  </si>
  <si>
    <t>4200148909</t>
  </si>
  <si>
    <t>170508</t>
  </si>
  <si>
    <t>105710</t>
  </si>
  <si>
    <t>XALANA FOOD SOLUTIONS SL</t>
  </si>
  <si>
    <t>B65905903</t>
  </si>
  <si>
    <t>1702-05592</t>
  </si>
  <si>
    <t>105689</t>
  </si>
  <si>
    <t>GRUPO ENFOCA</t>
  </si>
  <si>
    <t>B53875621</t>
  </si>
  <si>
    <t>2017116</t>
  </si>
  <si>
    <t>A-35</t>
  </si>
  <si>
    <t>4200148291</t>
  </si>
  <si>
    <t>400207364</t>
  </si>
  <si>
    <t>105578</t>
  </si>
  <si>
    <t>ARAL HIGIENE Y SALUD SL</t>
  </si>
  <si>
    <t>B65772220</t>
  </si>
  <si>
    <t>70179</t>
  </si>
  <si>
    <t>B00201259</t>
  </si>
  <si>
    <t>105424</t>
  </si>
  <si>
    <t>PANGURBAN SL</t>
  </si>
  <si>
    <t>B65866683</t>
  </si>
  <si>
    <t>2017/003</t>
  </si>
  <si>
    <t>4200147473</t>
  </si>
  <si>
    <t>400206347</t>
  </si>
  <si>
    <t>105276</t>
  </si>
  <si>
    <t>FONDA CARRERA, SC</t>
  </si>
  <si>
    <t>J22110928</t>
  </si>
  <si>
    <t>031610</t>
  </si>
  <si>
    <t>105232</t>
  </si>
  <si>
    <t>ALBALATE FORMACION Y DESARROLLO SL</t>
  </si>
  <si>
    <t>B65811580</t>
  </si>
  <si>
    <t>4200147870</t>
  </si>
  <si>
    <t>400209178</t>
  </si>
  <si>
    <t>4200147863</t>
  </si>
  <si>
    <t>400209176</t>
  </si>
  <si>
    <t>105198</t>
  </si>
  <si>
    <t>APPLE DISTRIBUTION INTERNATIONAL</t>
  </si>
  <si>
    <t>N0072469J</t>
  </si>
  <si>
    <t>4775259843</t>
  </si>
  <si>
    <t>A/170067</t>
  </si>
  <si>
    <t>4200143561</t>
  </si>
  <si>
    <t>400205864</t>
  </si>
  <si>
    <t>A/170063</t>
  </si>
  <si>
    <t>4200145076</t>
  </si>
  <si>
    <t>400198872</t>
  </si>
  <si>
    <t>105133</t>
  </si>
  <si>
    <t>AUTOCARES ALEJANDRO TOURS SL</t>
  </si>
  <si>
    <t>B60754850</t>
  </si>
  <si>
    <t>142/17</t>
  </si>
  <si>
    <t>104938</t>
  </si>
  <si>
    <t>COOK ESPAÑA SA</t>
  </si>
  <si>
    <t>A08525073</t>
  </si>
  <si>
    <t>17008878</t>
  </si>
  <si>
    <t>4200146053</t>
  </si>
  <si>
    <t>400198769</t>
  </si>
  <si>
    <t>A/183</t>
  </si>
  <si>
    <t>7309</t>
  </si>
  <si>
    <t>104717</t>
  </si>
  <si>
    <t>EL TOLL AVIRAN ECOLOGIC SCP ANNA SA</t>
  </si>
  <si>
    <t>J62927462</t>
  </si>
  <si>
    <t>3859</t>
  </si>
  <si>
    <t>170256</t>
  </si>
  <si>
    <t>170229</t>
  </si>
  <si>
    <t>4200145548</t>
  </si>
  <si>
    <t>400198470</t>
  </si>
  <si>
    <t>170020</t>
  </si>
  <si>
    <t>A151</t>
  </si>
  <si>
    <t>4200143699</t>
  </si>
  <si>
    <t>400205971</t>
  </si>
  <si>
    <t>A150</t>
  </si>
  <si>
    <t>4200143593</t>
  </si>
  <si>
    <t>400205892</t>
  </si>
  <si>
    <t>A149</t>
  </si>
  <si>
    <t>104495</t>
  </si>
  <si>
    <t>VDI ESPAÑA SL BAIXA COMPRES-NO ACCE</t>
  </si>
  <si>
    <t>B65279432</t>
  </si>
  <si>
    <t>1008276</t>
  </si>
  <si>
    <t>S:6V016038</t>
  </si>
  <si>
    <t>917002777</t>
  </si>
  <si>
    <t>4200146851</t>
  </si>
  <si>
    <t>103926</t>
  </si>
  <si>
    <t>L'OLIVA GRAN VIA SL L'OLIVA</t>
  </si>
  <si>
    <t>B65527905</t>
  </si>
  <si>
    <t>058013</t>
  </si>
  <si>
    <t>103766</t>
  </si>
  <si>
    <t>QUIMICA FARMACEUTICA VICORVA SL</t>
  </si>
  <si>
    <t>B96454673</t>
  </si>
  <si>
    <t>47495</t>
  </si>
  <si>
    <t>47494</t>
  </si>
  <si>
    <t>103717</t>
  </si>
  <si>
    <t>GMV SOLUCIONES GLOBALES INT. S.A.U.</t>
  </si>
  <si>
    <t>A83057034</t>
  </si>
  <si>
    <t>GMVSGI-17/500231</t>
  </si>
  <si>
    <t>4200147763</t>
  </si>
  <si>
    <t>400206702</t>
  </si>
  <si>
    <t>C04117</t>
  </si>
  <si>
    <t>C201700000122531</t>
  </si>
  <si>
    <t>C201700000060554</t>
  </si>
  <si>
    <t>6560544042</t>
  </si>
  <si>
    <t>6560543943</t>
  </si>
  <si>
    <t>6560543124</t>
  </si>
  <si>
    <t>6560543101</t>
  </si>
  <si>
    <t>6560542881</t>
  </si>
  <si>
    <t>3307337</t>
  </si>
  <si>
    <t>3307327</t>
  </si>
  <si>
    <t>4200146928</t>
  </si>
  <si>
    <t>400199807</t>
  </si>
  <si>
    <t>3307305</t>
  </si>
  <si>
    <t>3307304</t>
  </si>
  <si>
    <t>3307303</t>
  </si>
  <si>
    <t>3307302</t>
  </si>
  <si>
    <t>3307301</t>
  </si>
  <si>
    <t>3307300</t>
  </si>
  <si>
    <t>3307299</t>
  </si>
  <si>
    <t>3301684</t>
  </si>
  <si>
    <t>3301683</t>
  </si>
  <si>
    <t>3301682</t>
  </si>
  <si>
    <t>3301681</t>
  </si>
  <si>
    <t>3301680</t>
  </si>
  <si>
    <t>3301679</t>
  </si>
  <si>
    <t>3300269</t>
  </si>
  <si>
    <t>3300138</t>
  </si>
  <si>
    <t>3298567</t>
  </si>
  <si>
    <t>3298437</t>
  </si>
  <si>
    <t>3298302</t>
  </si>
  <si>
    <t>3296878</t>
  </si>
  <si>
    <t>400207756</t>
  </si>
  <si>
    <t>3295929</t>
  </si>
  <si>
    <t>3295808</t>
  </si>
  <si>
    <t>3295678</t>
  </si>
  <si>
    <t>3294640</t>
  </si>
  <si>
    <t>3293523</t>
  </si>
  <si>
    <t>3293129</t>
  </si>
  <si>
    <t>3291264</t>
  </si>
  <si>
    <t>3291091</t>
  </si>
  <si>
    <t>3290985</t>
  </si>
  <si>
    <t>3290639</t>
  </si>
  <si>
    <t>631814</t>
  </si>
  <si>
    <t>629771</t>
  </si>
  <si>
    <t>2.017/F/995</t>
  </si>
  <si>
    <t>4200148639</t>
  </si>
  <si>
    <t>400207963</t>
  </si>
  <si>
    <t>2.017/F/930</t>
  </si>
  <si>
    <t>4200148397</t>
  </si>
  <si>
    <t>400207551</t>
  </si>
  <si>
    <t>2.017/F/801</t>
  </si>
  <si>
    <t>4200146454</t>
  </si>
  <si>
    <t>2.017/F/631</t>
  </si>
  <si>
    <t>4200146109</t>
  </si>
  <si>
    <t>400198804</t>
  </si>
  <si>
    <t>103196</t>
  </si>
  <si>
    <t>J JUAN SELLAS SA J JUAN SELLAS S</t>
  </si>
  <si>
    <t>A08161390</t>
  </si>
  <si>
    <t>35081</t>
  </si>
  <si>
    <t>4200139534</t>
  </si>
  <si>
    <t>400204988</t>
  </si>
  <si>
    <t>17C1-004416</t>
  </si>
  <si>
    <t>FT17030482</t>
  </si>
  <si>
    <t>F90085</t>
  </si>
  <si>
    <t>F90040</t>
  </si>
  <si>
    <t>F90006</t>
  </si>
  <si>
    <t>4200147566</t>
  </si>
  <si>
    <t>400206459</t>
  </si>
  <si>
    <t>F89999</t>
  </si>
  <si>
    <t>4200147909</t>
  </si>
  <si>
    <t>400207046</t>
  </si>
  <si>
    <t>103126</t>
  </si>
  <si>
    <t>TRONIK SA TRONIK S.A.</t>
  </si>
  <si>
    <t>A08859217</t>
  </si>
  <si>
    <t>01170528</t>
  </si>
  <si>
    <t>4200148514</t>
  </si>
  <si>
    <t>400208031</t>
  </si>
  <si>
    <t>1-4/153160</t>
  </si>
  <si>
    <t>1-3/268904</t>
  </si>
  <si>
    <t>A064443</t>
  </si>
  <si>
    <t>4200148450</t>
  </si>
  <si>
    <t>400207601</t>
  </si>
  <si>
    <t>103063</t>
  </si>
  <si>
    <t>KALMA SA</t>
  </si>
  <si>
    <t>A28491777</t>
  </si>
  <si>
    <t>FVKAL17004810</t>
  </si>
  <si>
    <t>4200146091</t>
  </si>
  <si>
    <t>400198990</t>
  </si>
  <si>
    <t>FVKAL17004139</t>
  </si>
  <si>
    <t>4200145432</t>
  </si>
  <si>
    <t>400198464</t>
  </si>
  <si>
    <t>FVKAL17004015</t>
  </si>
  <si>
    <t>462324155</t>
  </si>
  <si>
    <t>462248733</t>
  </si>
  <si>
    <t>2594FA00244004</t>
  </si>
  <si>
    <t>462247758</t>
  </si>
  <si>
    <t>462247756</t>
  </si>
  <si>
    <t>4200145678</t>
  </si>
  <si>
    <t>400198366</t>
  </si>
  <si>
    <t>462247755</t>
  </si>
  <si>
    <t>103040</t>
  </si>
  <si>
    <t>IKEA IBERICA SAU</t>
  </si>
  <si>
    <t>A28812618</t>
  </si>
  <si>
    <t>BRCO_406_2017/0000721</t>
  </si>
  <si>
    <t>BRCO_406_2017/0000720</t>
  </si>
  <si>
    <t>BRCO_406_2017/0000719</t>
  </si>
  <si>
    <t>103036</t>
  </si>
  <si>
    <t>CORPORACION DE ORG.Y REPRESENT. SA</t>
  </si>
  <si>
    <t>A08811085</t>
  </si>
  <si>
    <t>887</t>
  </si>
  <si>
    <t>103022</t>
  </si>
  <si>
    <t>DINTER SA DINTER SA</t>
  </si>
  <si>
    <t>A08288193</t>
  </si>
  <si>
    <t>A/170145</t>
  </si>
  <si>
    <t>4200146571</t>
  </si>
  <si>
    <t>400199345</t>
  </si>
  <si>
    <t>5100781583</t>
  </si>
  <si>
    <t>400208583</t>
  </si>
  <si>
    <t>5100781016</t>
  </si>
  <si>
    <t>5100780815</t>
  </si>
  <si>
    <t>5100780071</t>
  </si>
  <si>
    <t>5100779992</t>
  </si>
  <si>
    <t>5100779655</t>
  </si>
  <si>
    <t>5100777445</t>
  </si>
  <si>
    <t>5100774596</t>
  </si>
  <si>
    <t>5100774222</t>
  </si>
  <si>
    <t>5100773518</t>
  </si>
  <si>
    <t>4200147187</t>
  </si>
  <si>
    <t>400200005</t>
  </si>
  <si>
    <t>5100773515</t>
  </si>
  <si>
    <t>995049541</t>
  </si>
  <si>
    <t>00077004754</t>
  </si>
  <si>
    <t>0000048685</t>
  </si>
  <si>
    <t>4200148176</t>
  </si>
  <si>
    <t>400208193</t>
  </si>
  <si>
    <t>0000045924</t>
  </si>
  <si>
    <t>0000034755</t>
  </si>
  <si>
    <t>1/1412</t>
  </si>
  <si>
    <t>4200149947</t>
  </si>
  <si>
    <t>400209549</t>
  </si>
  <si>
    <t>1/1411</t>
  </si>
  <si>
    <t>4200147396</t>
  </si>
  <si>
    <t>400200314</t>
  </si>
  <si>
    <t>102906</t>
  </si>
  <si>
    <t>MOVACO SA</t>
  </si>
  <si>
    <t>A58426008</t>
  </si>
  <si>
    <t>3416140643</t>
  </si>
  <si>
    <t>4200145944</t>
  </si>
  <si>
    <t>400198788</t>
  </si>
  <si>
    <t>644</t>
  </si>
  <si>
    <t>4200147114</t>
  </si>
  <si>
    <t>400206469</t>
  </si>
  <si>
    <t>21702009</t>
  </si>
  <si>
    <t>4200150404</t>
  </si>
  <si>
    <t>400210070</t>
  </si>
  <si>
    <t>21701904</t>
  </si>
  <si>
    <t>4200149657</t>
  </si>
  <si>
    <t>400209232</t>
  </si>
  <si>
    <t>TA/FR17001959</t>
  </si>
  <si>
    <t>4200149228</t>
  </si>
  <si>
    <t>400208687</t>
  </si>
  <si>
    <t>MT/FR17001489</t>
  </si>
  <si>
    <t>LC/FR17002022</t>
  </si>
  <si>
    <t>4200149714</t>
  </si>
  <si>
    <t>400209351</t>
  </si>
  <si>
    <t>LC/FR17001401</t>
  </si>
  <si>
    <t>4200146227</t>
  </si>
  <si>
    <t>400198948</t>
  </si>
  <si>
    <t>LC/FR17001295</t>
  </si>
  <si>
    <t>CT/FR17001729</t>
  </si>
  <si>
    <t>4200148657</t>
  </si>
  <si>
    <t>400207940</t>
  </si>
  <si>
    <t>CT/FR17001726</t>
  </si>
  <si>
    <t>0000004219</t>
  </si>
  <si>
    <t>0000004218</t>
  </si>
  <si>
    <t>0000004064</t>
  </si>
  <si>
    <t>0000004056</t>
  </si>
  <si>
    <t>0000004053</t>
  </si>
  <si>
    <t>0000004052</t>
  </si>
  <si>
    <t>0000004050</t>
  </si>
  <si>
    <t>55194395</t>
  </si>
  <si>
    <t>55194-711</t>
  </si>
  <si>
    <t>0001701777</t>
  </si>
  <si>
    <t>0001701652</t>
  </si>
  <si>
    <t>4200149151</t>
  </si>
  <si>
    <t>400208594</t>
  </si>
  <si>
    <t>0001701647</t>
  </si>
  <si>
    <t>4200147701</t>
  </si>
  <si>
    <t>400207075</t>
  </si>
  <si>
    <t>0001701579</t>
  </si>
  <si>
    <t>0001701572</t>
  </si>
  <si>
    <t>0001701484</t>
  </si>
  <si>
    <t>0001701276</t>
  </si>
  <si>
    <t>4200146458</t>
  </si>
  <si>
    <t>400199272</t>
  </si>
  <si>
    <t>070410</t>
  </si>
  <si>
    <t>9500015202</t>
  </si>
  <si>
    <t>4200149419</t>
  </si>
  <si>
    <t>400209320</t>
  </si>
  <si>
    <t>9500014905</t>
  </si>
  <si>
    <t>4200149512</t>
  </si>
  <si>
    <t>400209128</t>
  </si>
  <si>
    <t>9500014904</t>
  </si>
  <si>
    <t>4200149914</t>
  </si>
  <si>
    <t>400209495</t>
  </si>
  <si>
    <t>9500014608</t>
  </si>
  <si>
    <t>4200149897</t>
  </si>
  <si>
    <t>400209476</t>
  </si>
  <si>
    <t>9500014607</t>
  </si>
  <si>
    <t>4200149761</t>
  </si>
  <si>
    <t>400209367</t>
  </si>
  <si>
    <t>9500014408</t>
  </si>
  <si>
    <t>4200148417</t>
  </si>
  <si>
    <t>400207529</t>
  </si>
  <si>
    <t>9500014204</t>
  </si>
  <si>
    <t>4200149561</t>
  </si>
  <si>
    <t>400209110</t>
  </si>
  <si>
    <t>9500013997</t>
  </si>
  <si>
    <t>4200149156</t>
  </si>
  <si>
    <t>400208650</t>
  </si>
  <si>
    <t>9500013790</t>
  </si>
  <si>
    <t>4200148797</t>
  </si>
  <si>
    <t>400208150</t>
  </si>
  <si>
    <t>9500013789</t>
  </si>
  <si>
    <t>9500013580</t>
  </si>
  <si>
    <t>4200149511</t>
  </si>
  <si>
    <t>400209055</t>
  </si>
  <si>
    <t>9500013076</t>
  </si>
  <si>
    <t>4200148772</t>
  </si>
  <si>
    <t>400208110</t>
  </si>
  <si>
    <t>9500013075</t>
  </si>
  <si>
    <t>4200148482</t>
  </si>
  <si>
    <t>400207636</t>
  </si>
  <si>
    <t>9500012054</t>
  </si>
  <si>
    <t>4200148457</t>
  </si>
  <si>
    <t>400208234</t>
  </si>
  <si>
    <t>9500011624</t>
  </si>
  <si>
    <t>4200146596</t>
  </si>
  <si>
    <t>400199391</t>
  </si>
  <si>
    <t>9500011369</t>
  </si>
  <si>
    <t>9500011368</t>
  </si>
  <si>
    <t>4200147929</t>
  </si>
  <si>
    <t>400206944</t>
  </si>
  <si>
    <t>9500011367</t>
  </si>
  <si>
    <t>4200147940</t>
  </si>
  <si>
    <t>400206937</t>
  </si>
  <si>
    <t>9500011366</t>
  </si>
  <si>
    <t>4200147063</t>
  </si>
  <si>
    <t>400199867</t>
  </si>
  <si>
    <t>9500011365</t>
  </si>
  <si>
    <t>4200147784</t>
  </si>
  <si>
    <t>400206841</t>
  </si>
  <si>
    <t>9500011362</t>
  </si>
  <si>
    <t>4200145797</t>
  </si>
  <si>
    <t>400198496</t>
  </si>
  <si>
    <t>9500011361</t>
  </si>
  <si>
    <t>4200141674</t>
  </si>
  <si>
    <t>400193666</t>
  </si>
  <si>
    <t>9500011071</t>
  </si>
  <si>
    <t>4200143504</t>
  </si>
  <si>
    <t>400205810</t>
  </si>
  <si>
    <t>9500011070</t>
  </si>
  <si>
    <t>4200142774</t>
  </si>
  <si>
    <t>400205370</t>
  </si>
  <si>
    <t>9500011069</t>
  </si>
  <si>
    <t>400203919</t>
  </si>
  <si>
    <t>9500010853</t>
  </si>
  <si>
    <t>9500010439</t>
  </si>
  <si>
    <t>4200147117</t>
  </si>
  <si>
    <t>400199918</t>
  </si>
  <si>
    <t>9500010438</t>
  </si>
  <si>
    <t>4200147252</t>
  </si>
  <si>
    <t>400200334</t>
  </si>
  <si>
    <t>102762</t>
  </si>
  <si>
    <t>TEA EDICIONES SA</t>
  </si>
  <si>
    <t>A28079069</t>
  </si>
  <si>
    <t>B/81812</t>
  </si>
  <si>
    <t>4200145243</t>
  </si>
  <si>
    <t>400208108</t>
  </si>
  <si>
    <t>C1702/00511</t>
  </si>
  <si>
    <t>C1702/00482</t>
  </si>
  <si>
    <t>1702/00943</t>
  </si>
  <si>
    <t>4200148666</t>
  </si>
  <si>
    <t>400208016</t>
  </si>
  <si>
    <t>F/2122</t>
  </si>
  <si>
    <t>4200150609</t>
  </si>
  <si>
    <t>400210377</t>
  </si>
  <si>
    <t>F/2121</t>
  </si>
  <si>
    <t>4200150298</t>
  </si>
  <si>
    <t>400210011</t>
  </si>
  <si>
    <t>F/2117</t>
  </si>
  <si>
    <t>4200149967</t>
  </si>
  <si>
    <t>400209678</t>
  </si>
  <si>
    <t>F/2116</t>
  </si>
  <si>
    <t>4200149959</t>
  </si>
  <si>
    <t>400209675</t>
  </si>
  <si>
    <t>F/2110</t>
  </si>
  <si>
    <t>4200145065</t>
  </si>
  <si>
    <t>400197801</t>
  </si>
  <si>
    <t>F/2099</t>
  </si>
  <si>
    <t>F/2090</t>
  </si>
  <si>
    <t>4200148040</t>
  </si>
  <si>
    <t>400207040</t>
  </si>
  <si>
    <t>D/1496</t>
  </si>
  <si>
    <t>4200150091</t>
  </si>
  <si>
    <t>400209699</t>
  </si>
  <si>
    <t>D/1495</t>
  </si>
  <si>
    <t>2535DR01990003</t>
  </si>
  <si>
    <t>D/1494</t>
  </si>
  <si>
    <t>4200144169</t>
  </si>
  <si>
    <t>400196936</t>
  </si>
  <si>
    <t>D/1493</t>
  </si>
  <si>
    <t>D/1492</t>
  </si>
  <si>
    <t>2535DR00129000</t>
  </si>
  <si>
    <t>D/1491</t>
  </si>
  <si>
    <t>D/1490</t>
  </si>
  <si>
    <t>D/1486</t>
  </si>
  <si>
    <t>621374607</t>
  </si>
  <si>
    <t>75/03420549</t>
  </si>
  <si>
    <t>636737RI</t>
  </si>
  <si>
    <t>4200150058</t>
  </si>
  <si>
    <t>400209659</t>
  </si>
  <si>
    <t>636556RI</t>
  </si>
  <si>
    <t>4200149713</t>
  </si>
  <si>
    <t>400209280</t>
  </si>
  <si>
    <t>635773RI</t>
  </si>
  <si>
    <t>4200149191</t>
  </si>
  <si>
    <t>400208688</t>
  </si>
  <si>
    <t>635621RI</t>
  </si>
  <si>
    <t>4200148932</t>
  </si>
  <si>
    <t>400208357</t>
  </si>
  <si>
    <t>635520RI</t>
  </si>
  <si>
    <t>4200148144</t>
  </si>
  <si>
    <t>400207241</t>
  </si>
  <si>
    <t>635375RI</t>
  </si>
  <si>
    <t>4200147838</t>
  </si>
  <si>
    <t>400206889</t>
  </si>
  <si>
    <t>635264RI</t>
  </si>
  <si>
    <t>634763RI</t>
  </si>
  <si>
    <t>634750RI</t>
  </si>
  <si>
    <t>633985RI</t>
  </si>
  <si>
    <t>1701265</t>
  </si>
  <si>
    <t>4200146451</t>
  </si>
  <si>
    <t>400207881</t>
  </si>
  <si>
    <t>1700954</t>
  </si>
  <si>
    <t>4200145424</t>
  </si>
  <si>
    <t>400199662</t>
  </si>
  <si>
    <t>102692</t>
  </si>
  <si>
    <t>K-TUIN SISTEMAS INFORMATICOS SA K-T</t>
  </si>
  <si>
    <t>A50578772</t>
  </si>
  <si>
    <t>CCOB17000443</t>
  </si>
  <si>
    <t>4200147880</t>
  </si>
  <si>
    <t>400207161</t>
  </si>
  <si>
    <t>769030</t>
  </si>
  <si>
    <t>4200142469</t>
  </si>
  <si>
    <t>400205106</t>
  </si>
  <si>
    <t>768519</t>
  </si>
  <si>
    <t>768518</t>
  </si>
  <si>
    <t>4200149678</t>
  </si>
  <si>
    <t>400209245</t>
  </si>
  <si>
    <t>768460</t>
  </si>
  <si>
    <t>4200147021</t>
  </si>
  <si>
    <t>400200098</t>
  </si>
  <si>
    <t>766777</t>
  </si>
  <si>
    <t>7105005123</t>
  </si>
  <si>
    <t>4200147449</t>
  </si>
  <si>
    <t>400206324</t>
  </si>
  <si>
    <t>102632</t>
  </si>
  <si>
    <t>SISTEMES OFIC.DE BARCELONA 12 SA</t>
  </si>
  <si>
    <t>A60412376</t>
  </si>
  <si>
    <t>152332</t>
  </si>
  <si>
    <t>369985</t>
  </si>
  <si>
    <t>369984</t>
  </si>
  <si>
    <t>369604</t>
  </si>
  <si>
    <t>368694</t>
  </si>
  <si>
    <t>AB008725</t>
  </si>
  <si>
    <t>102584</t>
  </si>
  <si>
    <t>INSTRUMENTOS TESTO SA</t>
  </si>
  <si>
    <t>A59938506</t>
  </si>
  <si>
    <t>9070254554</t>
  </si>
  <si>
    <t>4200148086</t>
  </si>
  <si>
    <t>400207183</t>
  </si>
  <si>
    <t>FV170744</t>
  </si>
  <si>
    <t>4200148187</t>
  </si>
  <si>
    <t>400207224</t>
  </si>
  <si>
    <t>102566</t>
  </si>
  <si>
    <t>VITRO SA VITRO SA</t>
  </si>
  <si>
    <t>A41361544</t>
  </si>
  <si>
    <t>15176102</t>
  </si>
  <si>
    <t>4200148380</t>
  </si>
  <si>
    <t>400207496</t>
  </si>
  <si>
    <t>15173860</t>
  </si>
  <si>
    <t>B64912</t>
  </si>
  <si>
    <t>B57788</t>
  </si>
  <si>
    <t>B49823</t>
  </si>
  <si>
    <t>B49813</t>
  </si>
  <si>
    <t>B46707</t>
  </si>
  <si>
    <t>102541</t>
  </si>
  <si>
    <t>IBERFLUID INSTRUMENTS SA IBERFLUID</t>
  </si>
  <si>
    <t>A60101912</t>
  </si>
  <si>
    <t>A/1439</t>
  </si>
  <si>
    <t>170317</t>
  </si>
  <si>
    <t>4200149884</t>
  </si>
  <si>
    <t>400209536</t>
  </si>
  <si>
    <t>170316</t>
  </si>
  <si>
    <t>4200149867</t>
  </si>
  <si>
    <t>400209502</t>
  </si>
  <si>
    <t>170315</t>
  </si>
  <si>
    <t>4200149390</t>
  </si>
  <si>
    <t>400209069</t>
  </si>
  <si>
    <t>170309</t>
  </si>
  <si>
    <t>4200149929</t>
  </si>
  <si>
    <t>400209508</t>
  </si>
  <si>
    <t>170308</t>
  </si>
  <si>
    <t>4200149608</t>
  </si>
  <si>
    <t>400209179</t>
  </si>
  <si>
    <t>170281</t>
  </si>
  <si>
    <t>4200148609</t>
  </si>
  <si>
    <t>400207955</t>
  </si>
  <si>
    <t>170280</t>
  </si>
  <si>
    <t>4200148591</t>
  </si>
  <si>
    <t>400207953</t>
  </si>
  <si>
    <t>170279</t>
  </si>
  <si>
    <t>4200147965</t>
  </si>
  <si>
    <t>400207171</t>
  </si>
  <si>
    <t>170274</t>
  </si>
  <si>
    <t>170241</t>
  </si>
  <si>
    <t>4200146962</t>
  </si>
  <si>
    <t>400199944</t>
  </si>
  <si>
    <t>170216</t>
  </si>
  <si>
    <t>SN17-00645</t>
  </si>
  <si>
    <t>4200146658</t>
  </si>
  <si>
    <t>38480001822000</t>
  </si>
  <si>
    <t>400199456</t>
  </si>
  <si>
    <t>102502</t>
  </si>
  <si>
    <t>BIOMETA TECNOLOGIA Y SISTEMAS SAL B</t>
  </si>
  <si>
    <t>A33553645</t>
  </si>
  <si>
    <t>FV-024700</t>
  </si>
  <si>
    <t>4200134624</t>
  </si>
  <si>
    <t>102492</t>
  </si>
  <si>
    <t>DISTR.AUTOMAT.BEBIDAS ALIMENTOS SA</t>
  </si>
  <si>
    <t>A59408492</t>
  </si>
  <si>
    <t>500523222</t>
  </si>
  <si>
    <t>61016060</t>
  </si>
  <si>
    <t>61014578</t>
  </si>
  <si>
    <t>FV17-005336</t>
  </si>
  <si>
    <t>4200149988</t>
  </si>
  <si>
    <t>400209586</t>
  </si>
  <si>
    <t>FV17-004867</t>
  </si>
  <si>
    <t>4200149210</t>
  </si>
  <si>
    <t>400208669</t>
  </si>
  <si>
    <t>FV17-003901</t>
  </si>
  <si>
    <t>FV+312920</t>
  </si>
  <si>
    <t>4200146779</t>
  </si>
  <si>
    <t>400199639</t>
  </si>
  <si>
    <t>FV+312917</t>
  </si>
  <si>
    <t>FV+312631</t>
  </si>
  <si>
    <t>FV+312629</t>
  </si>
  <si>
    <t>4200146863</t>
  </si>
  <si>
    <t>400199627</t>
  </si>
  <si>
    <t>102384</t>
  </si>
  <si>
    <t>TIMBERLAKE CONSULTING SL</t>
  </si>
  <si>
    <t>B41882382</t>
  </si>
  <si>
    <t>217097</t>
  </si>
  <si>
    <t>4200148219</t>
  </si>
  <si>
    <t>400207458</t>
  </si>
  <si>
    <t>9140073376</t>
  </si>
  <si>
    <t>4200148184</t>
  </si>
  <si>
    <t>400207233</t>
  </si>
  <si>
    <t>9140073348</t>
  </si>
  <si>
    <t>9140073169</t>
  </si>
  <si>
    <t>4200147722</t>
  </si>
  <si>
    <t>400206643</t>
  </si>
  <si>
    <t>9140073150</t>
  </si>
  <si>
    <t>4200147057</t>
  </si>
  <si>
    <t>400199861</t>
  </si>
  <si>
    <t>2500018215</t>
  </si>
  <si>
    <t>2500018210</t>
  </si>
  <si>
    <t>2500016860</t>
  </si>
  <si>
    <t>2500016859</t>
  </si>
  <si>
    <t>2500016858</t>
  </si>
  <si>
    <t>17/021168</t>
  </si>
  <si>
    <t>25930000243000</t>
  </si>
  <si>
    <t>17/020094</t>
  </si>
  <si>
    <t>FM17000102</t>
  </si>
  <si>
    <t>4200147721</t>
  </si>
  <si>
    <t>400206749</t>
  </si>
  <si>
    <t>213/17</t>
  </si>
  <si>
    <t>4200148323</t>
  </si>
  <si>
    <t>400207414</t>
  </si>
  <si>
    <t>197/17</t>
  </si>
  <si>
    <t>4200148569</t>
  </si>
  <si>
    <t>400207828</t>
  </si>
  <si>
    <t>37434</t>
  </si>
  <si>
    <t>37433</t>
  </si>
  <si>
    <t>37432</t>
  </si>
  <si>
    <t>FVB17/002865</t>
  </si>
  <si>
    <t>4200149042</t>
  </si>
  <si>
    <t>400209002</t>
  </si>
  <si>
    <t>FVB17/002626</t>
  </si>
  <si>
    <t>4200146114</t>
  </si>
  <si>
    <t>400206988</t>
  </si>
  <si>
    <t>80961</t>
  </si>
  <si>
    <t>4200150372</t>
  </si>
  <si>
    <t>400210111</t>
  </si>
  <si>
    <t>80932</t>
  </si>
  <si>
    <t>4200150242</t>
  </si>
  <si>
    <t>400209870</t>
  </si>
  <si>
    <t>80931</t>
  </si>
  <si>
    <t>4200149261</t>
  </si>
  <si>
    <t>400208951</t>
  </si>
  <si>
    <t>80916</t>
  </si>
  <si>
    <t>4200147274</t>
  </si>
  <si>
    <t>400200313</t>
  </si>
  <si>
    <t>80872</t>
  </si>
  <si>
    <t>4200149322</t>
  </si>
  <si>
    <t>400209028</t>
  </si>
  <si>
    <t>80609</t>
  </si>
  <si>
    <t>4200146969</t>
  </si>
  <si>
    <t>400199956</t>
  </si>
  <si>
    <t>80607</t>
  </si>
  <si>
    <t>GV/100022</t>
  </si>
  <si>
    <t>BL/252175</t>
  </si>
  <si>
    <t>4200150015</t>
  </si>
  <si>
    <t>400209632</t>
  </si>
  <si>
    <t>BL/252167</t>
  </si>
  <si>
    <t>4200149781</t>
  </si>
  <si>
    <t>400209490</t>
  </si>
  <si>
    <t>48439</t>
  </si>
  <si>
    <t>7818</t>
  </si>
  <si>
    <t>7809</t>
  </si>
  <si>
    <t>4200149412</t>
  </si>
  <si>
    <t>400208942</t>
  </si>
  <si>
    <t>7792</t>
  </si>
  <si>
    <t>4200146399</t>
  </si>
  <si>
    <t>400199170</t>
  </si>
  <si>
    <t>7061346761</t>
  </si>
  <si>
    <t>4200150605</t>
  </si>
  <si>
    <t>400210347</t>
  </si>
  <si>
    <t>7061346760</t>
  </si>
  <si>
    <t>7061346759</t>
  </si>
  <si>
    <t>7061346758</t>
  </si>
  <si>
    <t>4200150360</t>
  </si>
  <si>
    <t>400210106</t>
  </si>
  <si>
    <t>7061346757</t>
  </si>
  <si>
    <t>7061346283</t>
  </si>
  <si>
    <t>7061346282</t>
  </si>
  <si>
    <t>4200150560</t>
  </si>
  <si>
    <t>400210248</t>
  </si>
  <si>
    <t>7061346281</t>
  </si>
  <si>
    <t>4200149983</t>
  </si>
  <si>
    <t>400209580</t>
  </si>
  <si>
    <t>7061346280</t>
  </si>
  <si>
    <t>7061346279</t>
  </si>
  <si>
    <t>7061345288</t>
  </si>
  <si>
    <t>7061345287</t>
  </si>
  <si>
    <t>4200149969</t>
  </si>
  <si>
    <t>400209718</t>
  </si>
  <si>
    <t>7061345286</t>
  </si>
  <si>
    <t>4200149565</t>
  </si>
  <si>
    <t>400209217</t>
  </si>
  <si>
    <t>7061345285</t>
  </si>
  <si>
    <t>4200150214</t>
  </si>
  <si>
    <t>400209830</t>
  </si>
  <si>
    <t>7061345284</t>
  </si>
  <si>
    <t>7061345283</t>
  </si>
  <si>
    <t>4200150089</t>
  </si>
  <si>
    <t>400209697</t>
  </si>
  <si>
    <t>7061345282</t>
  </si>
  <si>
    <t>4200149720</t>
  </si>
  <si>
    <t>400209352</t>
  </si>
  <si>
    <t>7061345281</t>
  </si>
  <si>
    <t>4200147678</t>
  </si>
  <si>
    <t>400206608</t>
  </si>
  <si>
    <t>7061344811</t>
  </si>
  <si>
    <t>4200148474</t>
  </si>
  <si>
    <t>400207634</t>
  </si>
  <si>
    <t>7061344361</t>
  </si>
  <si>
    <t>4200149749</t>
  </si>
  <si>
    <t>400209337</t>
  </si>
  <si>
    <t>7061344360</t>
  </si>
  <si>
    <t>7061344359</t>
  </si>
  <si>
    <t>4200150081</t>
  </si>
  <si>
    <t>400209689</t>
  </si>
  <si>
    <t>7061341692</t>
  </si>
  <si>
    <t>4200149223</t>
  </si>
  <si>
    <t>400208682</t>
  </si>
  <si>
    <t>7061341689</t>
  </si>
  <si>
    <t>7061341688</t>
  </si>
  <si>
    <t>7061340771</t>
  </si>
  <si>
    <t>4200148556</t>
  </si>
  <si>
    <t>400207818</t>
  </si>
  <si>
    <t>7061340770</t>
  </si>
  <si>
    <t>4200148523</t>
  </si>
  <si>
    <t>400207688</t>
  </si>
  <si>
    <t>7061340291</t>
  </si>
  <si>
    <t>4200149039</t>
  </si>
  <si>
    <t>400208470</t>
  </si>
  <si>
    <t>7061340290</t>
  </si>
  <si>
    <t>4200149023</t>
  </si>
  <si>
    <t>400208414</t>
  </si>
  <si>
    <t>7061340289</t>
  </si>
  <si>
    <t>7061340288</t>
  </si>
  <si>
    <t>4200148997</t>
  </si>
  <si>
    <t>400208370</t>
  </si>
  <si>
    <t>7061340287</t>
  </si>
  <si>
    <t>4200148149</t>
  </si>
  <si>
    <t>400207415</t>
  </si>
  <si>
    <t>7061339780</t>
  </si>
  <si>
    <t>4200148314</t>
  </si>
  <si>
    <t>400207582</t>
  </si>
  <si>
    <t>7061339779</t>
  </si>
  <si>
    <t>7061339778</t>
  </si>
  <si>
    <t>7061338309</t>
  </si>
  <si>
    <t>4200148713</t>
  </si>
  <si>
    <t>400207995</t>
  </si>
  <si>
    <t>7061338308</t>
  </si>
  <si>
    <t>4200148340</t>
  </si>
  <si>
    <t>400207471</t>
  </si>
  <si>
    <t>7061338306</t>
  </si>
  <si>
    <t>7061338305</t>
  </si>
  <si>
    <t>4200148246</t>
  </si>
  <si>
    <t>400207448</t>
  </si>
  <si>
    <t>7061338302</t>
  </si>
  <si>
    <t>7061337662</t>
  </si>
  <si>
    <t>4200148659</t>
  </si>
  <si>
    <t>400207969</t>
  </si>
  <si>
    <t>7061337661</t>
  </si>
  <si>
    <t>7061337660</t>
  </si>
  <si>
    <t>4200148492</t>
  </si>
  <si>
    <t>400207643</t>
  </si>
  <si>
    <t>7061337658</t>
  </si>
  <si>
    <t>7061337209</t>
  </si>
  <si>
    <t>4200148127</t>
  </si>
  <si>
    <t>400207244</t>
  </si>
  <si>
    <t>7061336770</t>
  </si>
  <si>
    <t>4200148163</t>
  </si>
  <si>
    <t>400207266</t>
  </si>
  <si>
    <t>7061336768</t>
  </si>
  <si>
    <t>4200146000</t>
  </si>
  <si>
    <t>400198730</t>
  </si>
  <si>
    <t>7061335744</t>
  </si>
  <si>
    <t>4200148066</t>
  </si>
  <si>
    <t>400207098</t>
  </si>
  <si>
    <t>7061335352</t>
  </si>
  <si>
    <t>4200147957</t>
  </si>
  <si>
    <t>400206915</t>
  </si>
  <si>
    <t>7061335351</t>
  </si>
  <si>
    <t>7061335345</t>
  </si>
  <si>
    <t>4200014600</t>
  </si>
  <si>
    <t>400030302</t>
  </si>
  <si>
    <t>7061334906</t>
  </si>
  <si>
    <t>4200147575</t>
  </si>
  <si>
    <t>400206485</t>
  </si>
  <si>
    <t>928</t>
  </si>
  <si>
    <t>4200143641</t>
  </si>
  <si>
    <t>400205988</t>
  </si>
  <si>
    <t>927</t>
  </si>
  <si>
    <t>4200148642</t>
  </si>
  <si>
    <t>400207919</t>
  </si>
  <si>
    <t>890</t>
  </si>
  <si>
    <t>4200147649</t>
  </si>
  <si>
    <t>400206638</t>
  </si>
  <si>
    <t>825</t>
  </si>
  <si>
    <t>4200147131</t>
  </si>
  <si>
    <t>400199940</t>
  </si>
  <si>
    <t>819</t>
  </si>
  <si>
    <t>4200148080</t>
  </si>
  <si>
    <t>4200143786</t>
  </si>
  <si>
    <t>400206211</t>
  </si>
  <si>
    <t>1075</t>
  </si>
  <si>
    <t>4200148922</t>
  </si>
  <si>
    <t>400208406</t>
  </si>
  <si>
    <t>17001072RI</t>
  </si>
  <si>
    <t>17001059RI</t>
  </si>
  <si>
    <t>17000976RI</t>
  </si>
  <si>
    <t>4200149285</t>
  </si>
  <si>
    <t>400208778</t>
  </si>
  <si>
    <t>17000798RI</t>
  </si>
  <si>
    <t>4200148073</t>
  </si>
  <si>
    <t>400207090</t>
  </si>
  <si>
    <t>17000797RI</t>
  </si>
  <si>
    <t>4200147903</t>
  </si>
  <si>
    <t>400206899</t>
  </si>
  <si>
    <t>17000730RI</t>
  </si>
  <si>
    <t>4200147554</t>
  </si>
  <si>
    <t>400206481</t>
  </si>
  <si>
    <t>17000714RI</t>
  </si>
  <si>
    <t>916</t>
  </si>
  <si>
    <t>913</t>
  </si>
  <si>
    <t>801</t>
  </si>
  <si>
    <t>778</t>
  </si>
  <si>
    <t>4200147352</t>
  </si>
  <si>
    <t>400206356</t>
  </si>
  <si>
    <t>771</t>
  </si>
  <si>
    <t>743</t>
  </si>
  <si>
    <t>4200147288</t>
  </si>
  <si>
    <t>400200139</t>
  </si>
  <si>
    <t>673</t>
  </si>
  <si>
    <t>657</t>
  </si>
  <si>
    <t>4200145701</t>
  </si>
  <si>
    <t>400198391</t>
  </si>
  <si>
    <t>631</t>
  </si>
  <si>
    <t>4200144324</t>
  </si>
  <si>
    <t>400198963</t>
  </si>
  <si>
    <t>562</t>
  </si>
  <si>
    <t>4200146778</t>
  </si>
  <si>
    <t>400199637</t>
  </si>
  <si>
    <t>515</t>
  </si>
  <si>
    <t>4200146198</t>
  </si>
  <si>
    <t>400198930</t>
  </si>
  <si>
    <t>4200144568</t>
  </si>
  <si>
    <t>400197712</t>
  </si>
  <si>
    <t>438</t>
  </si>
  <si>
    <t>4100008400</t>
  </si>
  <si>
    <t>433</t>
  </si>
  <si>
    <t>4100008380</t>
  </si>
  <si>
    <t>385</t>
  </si>
  <si>
    <t>351</t>
  </si>
  <si>
    <t>4100008059</t>
  </si>
  <si>
    <t>349</t>
  </si>
  <si>
    <t>332</t>
  </si>
  <si>
    <t>331</t>
  </si>
  <si>
    <t>4200145054</t>
  </si>
  <si>
    <t>400197841</t>
  </si>
  <si>
    <t>101976</t>
  </si>
  <si>
    <t>AUDENIS SL AUDENIS SL</t>
  </si>
  <si>
    <t>B59100271</t>
  </si>
  <si>
    <t>G40077</t>
  </si>
  <si>
    <t>FV17-0458</t>
  </si>
  <si>
    <t>4200147985</t>
  </si>
  <si>
    <t>400207050</t>
  </si>
  <si>
    <t>I17/47</t>
  </si>
  <si>
    <t>I17/46</t>
  </si>
  <si>
    <t>I17/45</t>
  </si>
  <si>
    <t>I17/44</t>
  </si>
  <si>
    <t>I17/43</t>
  </si>
  <si>
    <t>I17/42</t>
  </si>
  <si>
    <t>I17/41</t>
  </si>
  <si>
    <t>I17/39</t>
  </si>
  <si>
    <t>I17/38</t>
  </si>
  <si>
    <t>I17/37</t>
  </si>
  <si>
    <t>I17/36</t>
  </si>
  <si>
    <t>187</t>
  </si>
  <si>
    <t>000268</t>
  </si>
  <si>
    <t>4200148901</t>
  </si>
  <si>
    <t>FA-S/26599</t>
  </si>
  <si>
    <t>101830</t>
  </si>
  <si>
    <t>PROMOTORA DE SERVICIOS Y REGALOS SL</t>
  </si>
  <si>
    <t>B08986408</t>
  </si>
  <si>
    <t>A182453</t>
  </si>
  <si>
    <t>4200148562</t>
  </si>
  <si>
    <t>400207825</t>
  </si>
  <si>
    <t>965/1</t>
  </si>
  <si>
    <t>4200149901</t>
  </si>
  <si>
    <t>400209482</t>
  </si>
  <si>
    <t>734/1</t>
  </si>
  <si>
    <t>602/1</t>
  </si>
  <si>
    <t>101817</t>
  </si>
  <si>
    <t>BCN MEDIA FORUM SL IMAGINART BCN</t>
  </si>
  <si>
    <t>B60594546</t>
  </si>
  <si>
    <t>A17/1298</t>
  </si>
  <si>
    <t>4200149549</t>
  </si>
  <si>
    <t>400209103</t>
  </si>
  <si>
    <t>125612</t>
  </si>
  <si>
    <t>4200148189</t>
  </si>
  <si>
    <t>400207787</t>
  </si>
  <si>
    <t>125223</t>
  </si>
  <si>
    <t>F081295</t>
  </si>
  <si>
    <t>4200150052</t>
  </si>
  <si>
    <t>400209653</t>
  </si>
  <si>
    <t>F081196</t>
  </si>
  <si>
    <t>4200149215</t>
  </si>
  <si>
    <t>400208673</t>
  </si>
  <si>
    <t>101732</t>
  </si>
  <si>
    <t>LIFELINK TECHNOLOGY S.L.</t>
  </si>
  <si>
    <t>B60856770</t>
  </si>
  <si>
    <t>CI17104-192</t>
  </si>
  <si>
    <t>1702737</t>
  </si>
  <si>
    <t>17008</t>
  </si>
  <si>
    <t>16877</t>
  </si>
  <si>
    <t>16828</t>
  </si>
  <si>
    <t>16693</t>
  </si>
  <si>
    <t>16192</t>
  </si>
  <si>
    <t>170446</t>
  </si>
  <si>
    <t>170408</t>
  </si>
  <si>
    <t>170391</t>
  </si>
  <si>
    <t>170386</t>
  </si>
  <si>
    <t>170385</t>
  </si>
  <si>
    <t>170383</t>
  </si>
  <si>
    <t>170379</t>
  </si>
  <si>
    <t>2605ME00267000</t>
  </si>
  <si>
    <t>170378</t>
  </si>
  <si>
    <t>170377</t>
  </si>
  <si>
    <t>1741004124</t>
  </si>
  <si>
    <t>4200145169</t>
  </si>
  <si>
    <t>400197907</t>
  </si>
  <si>
    <t>1.700.198</t>
  </si>
  <si>
    <t>4200147800</t>
  </si>
  <si>
    <t>400206760</t>
  </si>
  <si>
    <t>1.700.197</t>
  </si>
  <si>
    <t>4200148517</t>
  </si>
  <si>
    <t>400207682</t>
  </si>
  <si>
    <t>1.700.196</t>
  </si>
  <si>
    <t>4200148518</t>
  </si>
  <si>
    <t>400207684</t>
  </si>
  <si>
    <t>1.700.195</t>
  </si>
  <si>
    <t>4200148513</t>
  </si>
  <si>
    <t>400207677</t>
  </si>
  <si>
    <t>1.700.194</t>
  </si>
  <si>
    <t>4200148485</t>
  </si>
  <si>
    <t>400207639</t>
  </si>
  <si>
    <t>1.700.193</t>
  </si>
  <si>
    <t>4200147095</t>
  </si>
  <si>
    <t>400199902</t>
  </si>
  <si>
    <t>101465</t>
  </si>
  <si>
    <t>HAMAMATSU PHOTONICS FRANCE SUC.ESPA</t>
  </si>
  <si>
    <t>B61355533</t>
  </si>
  <si>
    <t>CD170000159</t>
  </si>
  <si>
    <t>4200145406</t>
  </si>
  <si>
    <t>400198127</t>
  </si>
  <si>
    <t>1700275</t>
  </si>
  <si>
    <t>4200149906</t>
  </si>
  <si>
    <t>2017/A06662</t>
  </si>
  <si>
    <t>217022784</t>
  </si>
  <si>
    <t>4200150124</t>
  </si>
  <si>
    <t>400210049</t>
  </si>
  <si>
    <t>217022431</t>
  </si>
  <si>
    <t>4200148684</t>
  </si>
  <si>
    <t>400208162</t>
  </si>
  <si>
    <t>217022271</t>
  </si>
  <si>
    <t>4200148056</t>
  </si>
  <si>
    <t>400207107</t>
  </si>
  <si>
    <t>2017/1272</t>
  </si>
  <si>
    <t>4200142780</t>
  </si>
  <si>
    <t>400205300</t>
  </si>
  <si>
    <t>17012413RI</t>
  </si>
  <si>
    <t>AA17000176</t>
  </si>
  <si>
    <t>AA17000170</t>
  </si>
  <si>
    <t>4200150596</t>
  </si>
  <si>
    <t>400210319</t>
  </si>
  <si>
    <t>AA17000169</t>
  </si>
  <si>
    <t>4200150597</t>
  </si>
  <si>
    <t>400210320</t>
  </si>
  <si>
    <t>AA17000168</t>
  </si>
  <si>
    <t>4200150598</t>
  </si>
  <si>
    <t>400210321</t>
  </si>
  <si>
    <t>AA17000167</t>
  </si>
  <si>
    <t>4200150417</t>
  </si>
  <si>
    <t>400210076</t>
  </si>
  <si>
    <t>AA17000161</t>
  </si>
  <si>
    <t>AA17000160</t>
  </si>
  <si>
    <t>AA17000152</t>
  </si>
  <si>
    <t>4200149839</t>
  </si>
  <si>
    <t>400209424</t>
  </si>
  <si>
    <t>700826</t>
  </si>
  <si>
    <t>4200148693</t>
  </si>
  <si>
    <t>400207960</t>
  </si>
  <si>
    <t>700823</t>
  </si>
  <si>
    <t>700822</t>
  </si>
  <si>
    <t>4200149139</t>
  </si>
  <si>
    <t>400208639</t>
  </si>
  <si>
    <t>700805</t>
  </si>
  <si>
    <t>4200149407</t>
  </si>
  <si>
    <t>400208977</t>
  </si>
  <si>
    <t>700802</t>
  </si>
  <si>
    <t>4200148549</t>
  </si>
  <si>
    <t>400207807</t>
  </si>
  <si>
    <t>700790</t>
  </si>
  <si>
    <t>700736</t>
  </si>
  <si>
    <t>4200148981</t>
  </si>
  <si>
    <t>400208345</t>
  </si>
  <si>
    <t>700726</t>
  </si>
  <si>
    <t>4200148007</t>
  </si>
  <si>
    <t>400206993</t>
  </si>
  <si>
    <t>700721</t>
  </si>
  <si>
    <t>4200147895</t>
  </si>
  <si>
    <t>400206859</t>
  </si>
  <si>
    <t>700720</t>
  </si>
  <si>
    <t>4200147116</t>
  </si>
  <si>
    <t>400199919</t>
  </si>
  <si>
    <t>700715</t>
  </si>
  <si>
    <t>4200148214</t>
  </si>
  <si>
    <t>400207339</t>
  </si>
  <si>
    <t>700714</t>
  </si>
  <si>
    <t>4200147815</t>
  </si>
  <si>
    <t>400206844</t>
  </si>
  <si>
    <t>700709</t>
  </si>
  <si>
    <t>4200148550</t>
  </si>
  <si>
    <t>400207808</t>
  </si>
  <si>
    <t>700708</t>
  </si>
  <si>
    <t>4200147839</t>
  </si>
  <si>
    <t>400206810</t>
  </si>
  <si>
    <t>700707</t>
  </si>
  <si>
    <t>4200147841</t>
  </si>
  <si>
    <t>400206813</t>
  </si>
  <si>
    <t>700706</t>
  </si>
  <si>
    <t>4200147844</t>
  </si>
  <si>
    <t>400206815</t>
  </si>
  <si>
    <t>700686</t>
  </si>
  <si>
    <t>4200148166</t>
  </si>
  <si>
    <t>400207207</t>
  </si>
  <si>
    <t>700662</t>
  </si>
  <si>
    <t>4200146843</t>
  </si>
  <si>
    <t>400199734</t>
  </si>
  <si>
    <t>700636</t>
  </si>
  <si>
    <t>4200147904</t>
  </si>
  <si>
    <t>400206901</t>
  </si>
  <si>
    <t>700634</t>
  </si>
  <si>
    <t>4200147899</t>
  </si>
  <si>
    <t>400206865</t>
  </si>
  <si>
    <t>700633</t>
  </si>
  <si>
    <t>4200147944</t>
  </si>
  <si>
    <t>400206932</t>
  </si>
  <si>
    <t>700632</t>
  </si>
  <si>
    <t>4200146141</t>
  </si>
  <si>
    <t>400198833</t>
  </si>
  <si>
    <t>700631</t>
  </si>
  <si>
    <t>4200147640</t>
  </si>
  <si>
    <t>400206550</t>
  </si>
  <si>
    <t>700629</t>
  </si>
  <si>
    <t>4200147843</t>
  </si>
  <si>
    <t>400206893</t>
  </si>
  <si>
    <t>700621</t>
  </si>
  <si>
    <t>4200147932</t>
  </si>
  <si>
    <t>400206920</t>
  </si>
  <si>
    <t>700586</t>
  </si>
  <si>
    <t>4100008599</t>
  </si>
  <si>
    <t>700509</t>
  </si>
  <si>
    <t>700444</t>
  </si>
  <si>
    <t>1076</t>
  </si>
  <si>
    <t>4200150436</t>
  </si>
  <si>
    <t>400210120</t>
  </si>
  <si>
    <t>101230</t>
  </si>
  <si>
    <t>NAU DESENVOLUPAMENT PROFESSIONAL SL</t>
  </si>
  <si>
    <t>B62972575</t>
  </si>
  <si>
    <t>17/009</t>
  </si>
  <si>
    <t>00003378-7</t>
  </si>
  <si>
    <t>4200145287</t>
  </si>
  <si>
    <t>400198014</t>
  </si>
  <si>
    <t>00003366-7</t>
  </si>
  <si>
    <t>4200145578</t>
  </si>
  <si>
    <t>400198283</t>
  </si>
  <si>
    <t>00003365-7</t>
  </si>
  <si>
    <t>4200145610</t>
  </si>
  <si>
    <t>400198300</t>
  </si>
  <si>
    <t>00003364-7</t>
  </si>
  <si>
    <t>4200145609</t>
  </si>
  <si>
    <t>400198299</t>
  </si>
  <si>
    <t>00003344-7</t>
  </si>
  <si>
    <t>00003343-7</t>
  </si>
  <si>
    <t>00003342-7</t>
  </si>
  <si>
    <t>00003275-7</t>
  </si>
  <si>
    <t>4200143145</t>
  </si>
  <si>
    <t>400205539</t>
  </si>
  <si>
    <t>00003274-7</t>
  </si>
  <si>
    <t>4200143285</t>
  </si>
  <si>
    <t>400205651</t>
  </si>
  <si>
    <t>00003270-7</t>
  </si>
  <si>
    <t>4200143239</t>
  </si>
  <si>
    <t>400205602</t>
  </si>
  <si>
    <t>00003268-7</t>
  </si>
  <si>
    <t>4200143071</t>
  </si>
  <si>
    <t>400202647</t>
  </si>
  <si>
    <t>00003266-7</t>
  </si>
  <si>
    <t>4200145261</t>
  </si>
  <si>
    <t>400197995</t>
  </si>
  <si>
    <t>00003250-7</t>
  </si>
  <si>
    <t>4200140979</t>
  </si>
  <si>
    <t>400204611</t>
  </si>
  <si>
    <t>00003249-7</t>
  </si>
  <si>
    <t>4200143235</t>
  </si>
  <si>
    <t>400205598</t>
  </si>
  <si>
    <t>00003248-7</t>
  </si>
  <si>
    <t>00003247-7</t>
  </si>
  <si>
    <t>4200143229</t>
  </si>
  <si>
    <t>400205592</t>
  </si>
  <si>
    <t>00003246-7</t>
  </si>
  <si>
    <t>00003245-7</t>
  </si>
  <si>
    <t>4200144094</t>
  </si>
  <si>
    <t>400197137</t>
  </si>
  <si>
    <t>00003212-7</t>
  </si>
  <si>
    <t>400205276</t>
  </si>
  <si>
    <t>00003211-7</t>
  </si>
  <si>
    <t>400205970</t>
  </si>
  <si>
    <t>20171044</t>
  </si>
  <si>
    <t>4200146952</t>
  </si>
  <si>
    <t>400199742</t>
  </si>
  <si>
    <t>1702098</t>
  </si>
  <si>
    <t>1701637</t>
  </si>
  <si>
    <t>H4255</t>
  </si>
  <si>
    <t>H4253</t>
  </si>
  <si>
    <t>H4252</t>
  </si>
  <si>
    <t>25230000101000</t>
  </si>
  <si>
    <t>H4250</t>
  </si>
  <si>
    <t>H4248</t>
  </si>
  <si>
    <t>37480000349000</t>
  </si>
  <si>
    <t>H4244</t>
  </si>
  <si>
    <t>H4228</t>
  </si>
  <si>
    <t>G4245</t>
  </si>
  <si>
    <t>G4241</t>
  </si>
  <si>
    <t>G4213</t>
  </si>
  <si>
    <t>G4212</t>
  </si>
  <si>
    <t>G4211</t>
  </si>
  <si>
    <t>G4210</t>
  </si>
  <si>
    <t>G4209</t>
  </si>
  <si>
    <t>G4208</t>
  </si>
  <si>
    <t>G4207</t>
  </si>
  <si>
    <t>G4206</t>
  </si>
  <si>
    <t>G4204</t>
  </si>
  <si>
    <t>G4203</t>
  </si>
  <si>
    <t>G4202</t>
  </si>
  <si>
    <t>G4201</t>
  </si>
  <si>
    <t>G4200</t>
  </si>
  <si>
    <t>G4197</t>
  </si>
  <si>
    <t>G4196</t>
  </si>
  <si>
    <t>G4195</t>
  </si>
  <si>
    <t>C4665</t>
  </si>
  <si>
    <t>C4662</t>
  </si>
  <si>
    <t>C4660</t>
  </si>
  <si>
    <t>C4652</t>
  </si>
  <si>
    <t>C4649</t>
  </si>
  <si>
    <t>C4645</t>
  </si>
  <si>
    <t>C4643</t>
  </si>
  <si>
    <t>C4642</t>
  </si>
  <si>
    <t>C4641</t>
  </si>
  <si>
    <t>C4640</t>
  </si>
  <si>
    <t>C4638</t>
  </si>
  <si>
    <t>C4633</t>
  </si>
  <si>
    <t>C4632</t>
  </si>
  <si>
    <t>C4624</t>
  </si>
  <si>
    <t>101137</t>
  </si>
  <si>
    <t>DENT-HEL DEPOSITO DENTAL SL UNIP</t>
  </si>
  <si>
    <t>B63414155</t>
  </si>
  <si>
    <t>1346966</t>
  </si>
  <si>
    <t>2615OD00280000</t>
  </si>
  <si>
    <t>ESIN014521</t>
  </si>
  <si>
    <t>4200149138</t>
  </si>
  <si>
    <t>400208622</t>
  </si>
  <si>
    <t>ESIN014513</t>
  </si>
  <si>
    <t>4200148739</t>
  </si>
  <si>
    <t>400208142</t>
  </si>
  <si>
    <t>709335</t>
  </si>
  <si>
    <t>4200149025</t>
  </si>
  <si>
    <t>400208423</t>
  </si>
  <si>
    <t>709262</t>
  </si>
  <si>
    <t>100953</t>
  </si>
  <si>
    <t>WORKSOLUTIONS SL</t>
  </si>
  <si>
    <t>B62556501</t>
  </si>
  <si>
    <t>004169</t>
  </si>
  <si>
    <t>4200148435</t>
  </si>
  <si>
    <t>400208280</t>
  </si>
  <si>
    <t>100949</t>
  </si>
  <si>
    <t>UNION PAPELERA MERCHANTING SL</t>
  </si>
  <si>
    <t>B62219290</t>
  </si>
  <si>
    <t>57008811</t>
  </si>
  <si>
    <t>4200149350</t>
  </si>
  <si>
    <t>400208840</t>
  </si>
  <si>
    <t>100934</t>
  </si>
  <si>
    <t>LA BOLSERA LA BOLSERA</t>
  </si>
  <si>
    <t>B63479034</t>
  </si>
  <si>
    <t>FV17000221</t>
  </si>
  <si>
    <t>4200146958</t>
  </si>
  <si>
    <t>37880001823000</t>
  </si>
  <si>
    <t>400199757</t>
  </si>
  <si>
    <t>C/6343</t>
  </si>
  <si>
    <t>4200146715</t>
  </si>
  <si>
    <t>400199676</t>
  </si>
  <si>
    <t>100924</t>
  </si>
  <si>
    <t>RO-BOTICA GLOBAL, SL RO-BOTICA.COM</t>
  </si>
  <si>
    <t>B64580574</t>
  </si>
  <si>
    <t>17/00772</t>
  </si>
  <si>
    <t>4200149319</t>
  </si>
  <si>
    <t>400209286</t>
  </si>
  <si>
    <t>529714</t>
  </si>
  <si>
    <t>529644</t>
  </si>
  <si>
    <t>2017-41.491</t>
  </si>
  <si>
    <t>4200148560</t>
  </si>
  <si>
    <t>400207823</t>
  </si>
  <si>
    <t>2017-41.062</t>
  </si>
  <si>
    <t>4200146119</t>
  </si>
  <si>
    <t>400198892</t>
  </si>
  <si>
    <t>38012A</t>
  </si>
  <si>
    <t>4200150051</t>
  </si>
  <si>
    <t>400209652</t>
  </si>
  <si>
    <t>37955A</t>
  </si>
  <si>
    <t>4200148483</t>
  </si>
  <si>
    <t>400207647</t>
  </si>
  <si>
    <t>100897</t>
  </si>
  <si>
    <t>SOFTWARE CIENTIFICO SL STSC-SOFT.CI</t>
  </si>
  <si>
    <t>B81258220</t>
  </si>
  <si>
    <t>B/76</t>
  </si>
  <si>
    <t>4200148475</t>
  </si>
  <si>
    <t>400207631</t>
  </si>
  <si>
    <t>CI17102-2863</t>
  </si>
  <si>
    <t>4200146891</t>
  </si>
  <si>
    <t>400199664</t>
  </si>
  <si>
    <t>CI17102-2861</t>
  </si>
  <si>
    <t>4200147706</t>
  </si>
  <si>
    <t>400206626</t>
  </si>
  <si>
    <t>17036667</t>
  </si>
  <si>
    <t>17036285</t>
  </si>
  <si>
    <t>4200148698</t>
  </si>
  <si>
    <t>400207964</t>
  </si>
  <si>
    <t>17036237</t>
  </si>
  <si>
    <t>4200150459</t>
  </si>
  <si>
    <t>400210133</t>
  </si>
  <si>
    <t>17036234</t>
  </si>
  <si>
    <t>4200148344</t>
  </si>
  <si>
    <t>400207453</t>
  </si>
  <si>
    <t>17036078</t>
  </si>
  <si>
    <t>17036034</t>
  </si>
  <si>
    <t>4200150527</t>
  </si>
  <si>
    <t>400210211</t>
  </si>
  <si>
    <t>17035202</t>
  </si>
  <si>
    <t>4200149968</t>
  </si>
  <si>
    <t>400209551</t>
  </si>
  <si>
    <t>17035171</t>
  </si>
  <si>
    <t>4200149518</t>
  </si>
  <si>
    <t>400209059</t>
  </si>
  <si>
    <t>17032958</t>
  </si>
  <si>
    <t>4200149080</t>
  </si>
  <si>
    <t>400208499</t>
  </si>
  <si>
    <t>17030987</t>
  </si>
  <si>
    <t>4200144679</t>
  </si>
  <si>
    <t>400197417</t>
  </si>
  <si>
    <t>17030984</t>
  </si>
  <si>
    <t>4200145393</t>
  </si>
  <si>
    <t>400198314</t>
  </si>
  <si>
    <t>17027992</t>
  </si>
  <si>
    <t>4200147739</t>
  </si>
  <si>
    <t>400206809</t>
  </si>
  <si>
    <t>17027984</t>
  </si>
  <si>
    <t>4200145382</t>
  </si>
  <si>
    <t>400198102</t>
  </si>
  <si>
    <t>17027953</t>
  </si>
  <si>
    <t>4200146476</t>
  </si>
  <si>
    <t>26130001780000</t>
  </si>
  <si>
    <t>400199250</t>
  </si>
  <si>
    <t>17027952</t>
  </si>
  <si>
    <t>4200146477</t>
  </si>
  <si>
    <t>400199249</t>
  </si>
  <si>
    <t>17027688</t>
  </si>
  <si>
    <t>4200146041</t>
  </si>
  <si>
    <t>400198751</t>
  </si>
  <si>
    <t>17027687</t>
  </si>
  <si>
    <t>4200146001</t>
  </si>
  <si>
    <t>400198704</t>
  </si>
  <si>
    <t>17027574</t>
  </si>
  <si>
    <t>17027553</t>
  </si>
  <si>
    <t>4200146816</t>
  </si>
  <si>
    <t>400199594</t>
  </si>
  <si>
    <t>17027550</t>
  </si>
  <si>
    <t>4200145987</t>
  </si>
  <si>
    <t>400198696</t>
  </si>
  <si>
    <t>17027548</t>
  </si>
  <si>
    <t>4200145339</t>
  </si>
  <si>
    <t>400198066</t>
  </si>
  <si>
    <t>17027546</t>
  </si>
  <si>
    <t>4200145681</t>
  </si>
  <si>
    <t>400198353</t>
  </si>
  <si>
    <t>17027540</t>
  </si>
  <si>
    <t>4200146003</t>
  </si>
  <si>
    <t>400198705</t>
  </si>
  <si>
    <t>17027539</t>
  </si>
  <si>
    <t>4200145454</t>
  </si>
  <si>
    <t>400198171</t>
  </si>
  <si>
    <t>17027537</t>
  </si>
  <si>
    <t>17027520</t>
  </si>
  <si>
    <t>4200146134</t>
  </si>
  <si>
    <t>400199016</t>
  </si>
  <si>
    <t>17027519</t>
  </si>
  <si>
    <t>17027516</t>
  </si>
  <si>
    <t>4200145922</t>
  </si>
  <si>
    <t>400198638</t>
  </si>
  <si>
    <t>17027509</t>
  </si>
  <si>
    <t>17027502</t>
  </si>
  <si>
    <t>17027471</t>
  </si>
  <si>
    <t>17027470</t>
  </si>
  <si>
    <t>4200145315</t>
  </si>
  <si>
    <t>400198043</t>
  </si>
  <si>
    <t>17027445</t>
  </si>
  <si>
    <t>4200145481</t>
  </si>
  <si>
    <t>400198194</t>
  </si>
  <si>
    <t>17027441</t>
  </si>
  <si>
    <t>4200146834</t>
  </si>
  <si>
    <t>400199608</t>
  </si>
  <si>
    <t>17027434</t>
  </si>
  <si>
    <t>4200145519</t>
  </si>
  <si>
    <t>400198237</t>
  </si>
  <si>
    <t>17027433</t>
  </si>
  <si>
    <t>4200145721</t>
  </si>
  <si>
    <t>400198414</t>
  </si>
  <si>
    <t>17027432</t>
  </si>
  <si>
    <t>17027422</t>
  </si>
  <si>
    <t>4200146534</t>
  </si>
  <si>
    <t>400199306</t>
  </si>
  <si>
    <t>17027421</t>
  </si>
  <si>
    <t>4200146585</t>
  </si>
  <si>
    <t>400199411</t>
  </si>
  <si>
    <t>17027412</t>
  </si>
  <si>
    <t>17027411</t>
  </si>
  <si>
    <t>4200145396</t>
  </si>
  <si>
    <t>400198313</t>
  </si>
  <si>
    <t>17027410</t>
  </si>
  <si>
    <t>4200150074</t>
  </si>
  <si>
    <t>400209679</t>
  </si>
  <si>
    <t>170839</t>
  </si>
  <si>
    <t>4200149271</t>
  </si>
  <si>
    <t>400208800</t>
  </si>
  <si>
    <t>170825</t>
  </si>
  <si>
    <t>4200148960</t>
  </si>
  <si>
    <t>400208612</t>
  </si>
  <si>
    <t>170793</t>
  </si>
  <si>
    <t>4200149989</t>
  </si>
  <si>
    <t>400209617</t>
  </si>
  <si>
    <t>170746</t>
  </si>
  <si>
    <t>4200148641</t>
  </si>
  <si>
    <t>400207908</t>
  </si>
  <si>
    <t>170329</t>
  </si>
  <si>
    <t>4200148245</t>
  </si>
  <si>
    <t>400207305</t>
  </si>
  <si>
    <t>U00400225</t>
  </si>
  <si>
    <t>700781</t>
  </si>
  <si>
    <t>1700893</t>
  </si>
  <si>
    <t>1700891</t>
  </si>
  <si>
    <t>1700877</t>
  </si>
  <si>
    <t>1700871</t>
  </si>
  <si>
    <t>1700863</t>
  </si>
  <si>
    <t>1700857</t>
  </si>
  <si>
    <t>1700852</t>
  </si>
  <si>
    <t>1700851</t>
  </si>
  <si>
    <t>1700849</t>
  </si>
  <si>
    <t>1700848</t>
  </si>
  <si>
    <t>1700843</t>
  </si>
  <si>
    <t>1700841</t>
  </si>
  <si>
    <t>1700838</t>
  </si>
  <si>
    <t>1700837</t>
  </si>
  <si>
    <t>1700834</t>
  </si>
  <si>
    <t>1700807</t>
  </si>
  <si>
    <t>1700806</t>
  </si>
  <si>
    <t>1700805</t>
  </si>
  <si>
    <t>1700804</t>
  </si>
  <si>
    <t>1700803</t>
  </si>
  <si>
    <t>1700802</t>
  </si>
  <si>
    <t>1700793</t>
  </si>
  <si>
    <t>1700789</t>
  </si>
  <si>
    <t>1700779</t>
  </si>
  <si>
    <t>1700777</t>
  </si>
  <si>
    <t>1700776</t>
  </si>
  <si>
    <t>1700775</t>
  </si>
  <si>
    <t>1700774</t>
  </si>
  <si>
    <t>1700773</t>
  </si>
  <si>
    <t>1700772</t>
  </si>
  <si>
    <t>1700762</t>
  </si>
  <si>
    <t>1700761</t>
  </si>
  <si>
    <t>1700760</t>
  </si>
  <si>
    <t>1700759</t>
  </si>
  <si>
    <t>1700758</t>
  </si>
  <si>
    <t>1700754</t>
  </si>
  <si>
    <t>1700750</t>
  </si>
  <si>
    <t>1700747</t>
  </si>
  <si>
    <t>1700746</t>
  </si>
  <si>
    <t>1700740</t>
  </si>
  <si>
    <t>1700734</t>
  </si>
  <si>
    <t>1700733</t>
  </si>
  <si>
    <t>1700732</t>
  </si>
  <si>
    <t>1700728</t>
  </si>
  <si>
    <t>1700715</t>
  </si>
  <si>
    <t>1700714</t>
  </si>
  <si>
    <t>1700703</t>
  </si>
  <si>
    <t>1700689</t>
  </si>
  <si>
    <t>37190000329068</t>
  </si>
  <si>
    <t>1700683</t>
  </si>
  <si>
    <t>1700678</t>
  </si>
  <si>
    <t>1700675</t>
  </si>
  <si>
    <t>1700668</t>
  </si>
  <si>
    <t>1700642</t>
  </si>
  <si>
    <t>1700637</t>
  </si>
  <si>
    <t>1700626</t>
  </si>
  <si>
    <t>1700612</t>
  </si>
  <si>
    <t>1700601</t>
  </si>
  <si>
    <t>1700590</t>
  </si>
  <si>
    <t>1700574</t>
  </si>
  <si>
    <t>1700553</t>
  </si>
  <si>
    <t>1700538</t>
  </si>
  <si>
    <t>1700515</t>
  </si>
  <si>
    <t>1700508</t>
  </si>
  <si>
    <t>2565BI01976002</t>
  </si>
  <si>
    <t>1700504</t>
  </si>
  <si>
    <t>1700500</t>
  </si>
  <si>
    <t>1700494</t>
  </si>
  <si>
    <t>1700493</t>
  </si>
  <si>
    <t>1700492</t>
  </si>
  <si>
    <t>1700490</t>
  </si>
  <si>
    <t>1700489</t>
  </si>
  <si>
    <t>1700484</t>
  </si>
  <si>
    <t>1700471</t>
  </si>
  <si>
    <t>1700470</t>
  </si>
  <si>
    <t>1700465</t>
  </si>
  <si>
    <t>1700464</t>
  </si>
  <si>
    <t>1700435</t>
  </si>
  <si>
    <t>1700429</t>
  </si>
  <si>
    <t>1700368</t>
  </si>
  <si>
    <t>1700361</t>
  </si>
  <si>
    <t>1700360</t>
  </si>
  <si>
    <t>FCRAL17/00140</t>
  </si>
  <si>
    <t>FCRAL17/00109</t>
  </si>
  <si>
    <t>4200147829</t>
  </si>
  <si>
    <t>400206802</t>
  </si>
  <si>
    <t>94576</t>
  </si>
  <si>
    <t>4200149061</t>
  </si>
  <si>
    <t>400208476</t>
  </si>
  <si>
    <t>94560</t>
  </si>
  <si>
    <t>94269</t>
  </si>
  <si>
    <t>94261</t>
  </si>
  <si>
    <t>94239</t>
  </si>
  <si>
    <t>4200146674</t>
  </si>
  <si>
    <t>400199501</t>
  </si>
  <si>
    <t>94163</t>
  </si>
  <si>
    <t>4200145697</t>
  </si>
  <si>
    <t>400198387</t>
  </si>
  <si>
    <t>2234</t>
  </si>
  <si>
    <t>5090043608</t>
  </si>
  <si>
    <t>400202771</t>
  </si>
  <si>
    <t>4090422650</t>
  </si>
  <si>
    <t>400205102</t>
  </si>
  <si>
    <t>4090419701</t>
  </si>
  <si>
    <t>100729</t>
  </si>
  <si>
    <t>DARA INFORMATICA,S.L. DARA</t>
  </si>
  <si>
    <t>B79220919</t>
  </si>
  <si>
    <t>00197</t>
  </si>
  <si>
    <t>4200149054</t>
  </si>
  <si>
    <t>400208441</t>
  </si>
  <si>
    <t>201701248</t>
  </si>
  <si>
    <t>4200147197</t>
  </si>
  <si>
    <t>400200173</t>
  </si>
  <si>
    <t>201701247</t>
  </si>
  <si>
    <t>4200148442</t>
  </si>
  <si>
    <t>400207857</t>
  </si>
  <si>
    <t>201701246</t>
  </si>
  <si>
    <t>4200148572</t>
  </si>
  <si>
    <t>400207856</t>
  </si>
  <si>
    <t>201701245</t>
  </si>
  <si>
    <t>201701175</t>
  </si>
  <si>
    <t>0A17000220</t>
  </si>
  <si>
    <t>4200150276</t>
  </si>
  <si>
    <t>400209899</t>
  </si>
  <si>
    <t>0A17000219</t>
  </si>
  <si>
    <t>4200149979</t>
  </si>
  <si>
    <t>400209576</t>
  </si>
  <si>
    <t>0A17000186</t>
  </si>
  <si>
    <t>4200149353</t>
  </si>
  <si>
    <t>400208847</t>
  </si>
  <si>
    <t>0A17000185</t>
  </si>
  <si>
    <t>4200149185</t>
  </si>
  <si>
    <t>400208645</t>
  </si>
  <si>
    <t>0A17000173</t>
  </si>
  <si>
    <t>4200148850</t>
  </si>
  <si>
    <t>400208197</t>
  </si>
  <si>
    <t>0A17000169</t>
  </si>
  <si>
    <t>4200148899</t>
  </si>
  <si>
    <t>400208256</t>
  </si>
  <si>
    <t>0A17000154</t>
  </si>
  <si>
    <t>4200148507</t>
  </si>
  <si>
    <t>400207664</t>
  </si>
  <si>
    <t>1/201703609</t>
  </si>
  <si>
    <t>4200148493</t>
  </si>
  <si>
    <t>400207645</t>
  </si>
  <si>
    <t>1/201703569</t>
  </si>
  <si>
    <t>4200149739</t>
  </si>
  <si>
    <t>400209316</t>
  </si>
  <si>
    <t>1/201703502</t>
  </si>
  <si>
    <t>4200149528</t>
  </si>
  <si>
    <t>400209165</t>
  </si>
  <si>
    <t>1/201703354</t>
  </si>
  <si>
    <t>4200149342</t>
  </si>
  <si>
    <t>400208831</t>
  </si>
  <si>
    <t>1/201703126</t>
  </si>
  <si>
    <t>4200148737</t>
  </si>
  <si>
    <t>400208097</t>
  </si>
  <si>
    <t>1/201701415</t>
  </si>
  <si>
    <t>40015916</t>
  </si>
  <si>
    <t>4200148251</t>
  </si>
  <si>
    <t>400207315</t>
  </si>
  <si>
    <t>100558</t>
  </si>
  <si>
    <t>LOS PRODUCTOS DE ALDO SLU</t>
  </si>
  <si>
    <t>B82623257</t>
  </si>
  <si>
    <t>N-8.256</t>
  </si>
  <si>
    <t>4200149376</t>
  </si>
  <si>
    <t>400208917</t>
  </si>
  <si>
    <t>100557</t>
  </si>
  <si>
    <t>IBERICA VACUUM</t>
  </si>
  <si>
    <t>B85235190</t>
  </si>
  <si>
    <t>SIN004284</t>
  </si>
  <si>
    <t>841337802</t>
  </si>
  <si>
    <t>841323399</t>
  </si>
  <si>
    <t>2817200871</t>
  </si>
  <si>
    <t>4200149864</t>
  </si>
  <si>
    <t>400209444</t>
  </si>
  <si>
    <t>2817200789</t>
  </si>
  <si>
    <t>4200149134</t>
  </si>
  <si>
    <t>400208574</t>
  </si>
  <si>
    <t>2817200759</t>
  </si>
  <si>
    <t>2817200758</t>
  </si>
  <si>
    <t>2817200660</t>
  </si>
  <si>
    <t>2817200644</t>
  </si>
  <si>
    <t>4200148329</t>
  </si>
  <si>
    <t>400207444</t>
  </si>
  <si>
    <t>2817200596</t>
  </si>
  <si>
    <t>4200148464</t>
  </si>
  <si>
    <t>400207624</t>
  </si>
  <si>
    <t>2817200529</t>
  </si>
  <si>
    <t>2817200528</t>
  </si>
  <si>
    <t>4200147823</t>
  </si>
  <si>
    <t>400207156</t>
  </si>
  <si>
    <t>2817200482</t>
  </si>
  <si>
    <t>4200147947</t>
  </si>
  <si>
    <t>400206935</t>
  </si>
  <si>
    <t>F0000985</t>
  </si>
  <si>
    <t>4200148510</t>
  </si>
  <si>
    <t>400207668</t>
  </si>
  <si>
    <t>100194</t>
  </si>
  <si>
    <t>REAL SOCIEDAD ESPAÑOLA DE FISICA</t>
  </si>
  <si>
    <t>G28750685</t>
  </si>
  <si>
    <t>496/2017</t>
  </si>
  <si>
    <t>080/CBR/2017</t>
  </si>
  <si>
    <t>100136</t>
  </si>
  <si>
    <t>SAT 1870 CASA PAREJA</t>
  </si>
  <si>
    <t>F30045769</t>
  </si>
  <si>
    <t>000056</t>
  </si>
  <si>
    <t>6516</t>
  </si>
  <si>
    <t>4200142935</t>
  </si>
  <si>
    <t>400205397</t>
  </si>
  <si>
    <t>130</t>
  </si>
  <si>
    <t>400206049</t>
  </si>
  <si>
    <t>400206058</t>
  </si>
  <si>
    <t>8/1</t>
  </si>
  <si>
    <t>3/1</t>
  </si>
  <si>
    <t>201701310</t>
  </si>
  <si>
    <t>201701158</t>
  </si>
  <si>
    <t>201701156</t>
  </si>
  <si>
    <t>201701034</t>
  </si>
  <si>
    <t>201700888</t>
  </si>
  <si>
    <t>790</t>
  </si>
  <si>
    <t>50003</t>
  </si>
  <si>
    <t>FUNDACIO SOLIDARITAT UB</t>
  </si>
  <si>
    <t>G61084950</t>
  </si>
  <si>
    <t>0A1/2017</t>
  </si>
  <si>
    <t>FV17_001897</t>
  </si>
  <si>
    <t>FV17_001896</t>
  </si>
  <si>
    <t>FV17_001895</t>
  </si>
  <si>
    <t>4200150511</t>
  </si>
  <si>
    <t>400210201</t>
  </si>
  <si>
    <t>FV17_001894</t>
  </si>
  <si>
    <t>4200148911</t>
  </si>
  <si>
    <t>400208265</t>
  </si>
  <si>
    <t>FV17_001893</t>
  </si>
  <si>
    <t>FV17_001892</t>
  </si>
  <si>
    <t>4200150215</t>
  </si>
  <si>
    <t>400209926</t>
  </si>
  <si>
    <t>FV17_001889</t>
  </si>
  <si>
    <t>4200148859</t>
  </si>
  <si>
    <t>400208451</t>
  </si>
  <si>
    <t>FV17_001888</t>
  </si>
  <si>
    <t>4200147089</t>
  </si>
  <si>
    <t>400199895</t>
  </si>
  <si>
    <t>FV17_001887</t>
  </si>
  <si>
    <t>FV17_001886</t>
  </si>
  <si>
    <t>FV17_001792</t>
  </si>
  <si>
    <t>FV17_001771</t>
  </si>
  <si>
    <t>4200149972</t>
  </si>
  <si>
    <t>FV17_001770</t>
  </si>
  <si>
    <t>4200149963</t>
  </si>
  <si>
    <t>FV17_001761</t>
  </si>
  <si>
    <t>4200147897</t>
  </si>
  <si>
    <t>FV17_001758</t>
  </si>
  <si>
    <t>FV17_001757</t>
  </si>
  <si>
    <t>FV17_001756</t>
  </si>
  <si>
    <t>FV17_001755</t>
  </si>
  <si>
    <t>4200148476</t>
  </si>
  <si>
    <t>FV17_001682</t>
  </si>
  <si>
    <t>FV17_001681</t>
  </si>
  <si>
    <t>FV17_001676</t>
  </si>
  <si>
    <t>FV17_001675</t>
  </si>
  <si>
    <t>FV17_001659</t>
  </si>
  <si>
    <t>4200149985</t>
  </si>
  <si>
    <t>FV17_001622</t>
  </si>
  <si>
    <t>FV17_001617</t>
  </si>
  <si>
    <t>FV17_001457</t>
  </si>
  <si>
    <t>FV17_001435</t>
  </si>
  <si>
    <t>FV17_001434</t>
  </si>
  <si>
    <t>FV17_001216</t>
  </si>
  <si>
    <t>FV17_001183</t>
  </si>
  <si>
    <t>FV17_001182</t>
  </si>
  <si>
    <t>FV17_001180</t>
  </si>
  <si>
    <t>4200146592</t>
  </si>
  <si>
    <t>FV17_001179</t>
  </si>
  <si>
    <t>FV17_001178</t>
  </si>
  <si>
    <t>FV17_001175</t>
  </si>
  <si>
    <t>FV17_001174</t>
  </si>
  <si>
    <t>FV17_001173</t>
  </si>
  <si>
    <t>4200146566</t>
  </si>
  <si>
    <t>FV17_001172</t>
  </si>
  <si>
    <t>4200147121</t>
  </si>
  <si>
    <t>FV17_001169</t>
  </si>
  <si>
    <t>4200146530</t>
  </si>
  <si>
    <t>FV17_001168</t>
  </si>
  <si>
    <t>4200145411</t>
  </si>
  <si>
    <t>FV17_001167</t>
  </si>
  <si>
    <t>4200144979</t>
  </si>
  <si>
    <t>FV17_001166</t>
  </si>
  <si>
    <t>4200144328</t>
  </si>
  <si>
    <t>FV17_001165</t>
  </si>
  <si>
    <t>4200147472</t>
  </si>
  <si>
    <t>FRV17_000050</t>
  </si>
  <si>
    <t>54.457</t>
  </si>
  <si>
    <t>54.438</t>
  </si>
  <si>
    <t>904637</t>
  </si>
  <si>
    <t>BARNET GARBANYACH JOAN</t>
  </si>
  <si>
    <t>48131177C</t>
  </si>
  <si>
    <t>01</t>
  </si>
  <si>
    <t>904579</t>
  </si>
  <si>
    <t>JUSTE DE NIN LLUIS</t>
  </si>
  <si>
    <t>37703686Q</t>
  </si>
  <si>
    <t>16 08</t>
  </si>
  <si>
    <t>904578</t>
  </si>
  <si>
    <t>CASASUS I GURI JOSEP MARIA</t>
  </si>
  <si>
    <t>37607498Z</t>
  </si>
  <si>
    <t>09/16</t>
  </si>
  <si>
    <t>904577</t>
  </si>
  <si>
    <t>CANOSA FARRAN FRANCESC</t>
  </si>
  <si>
    <t>46732011J</t>
  </si>
  <si>
    <t>35-2016</t>
  </si>
  <si>
    <t>904576</t>
  </si>
  <si>
    <t>BAÑOS BONCOMPAIN ANTONIO</t>
  </si>
  <si>
    <t>43511552Z</t>
  </si>
  <si>
    <t>73/2016</t>
  </si>
  <si>
    <t>904565</t>
  </si>
  <si>
    <t>PONS MIR AGUSTI</t>
  </si>
  <si>
    <t>38469062K</t>
  </si>
  <si>
    <t>904508</t>
  </si>
  <si>
    <t>IBARROLA LOPEZ DE DAVALILLO BEGOÑA</t>
  </si>
  <si>
    <t>14908006G</t>
  </si>
  <si>
    <t>81/16</t>
  </si>
  <si>
    <t>903880</t>
  </si>
  <si>
    <t>LOVELL REBECCA JANE</t>
  </si>
  <si>
    <t>X5482307G</t>
  </si>
  <si>
    <t>38.16</t>
  </si>
  <si>
    <t>901305</t>
  </si>
  <si>
    <t>GUIU RIBE ANA</t>
  </si>
  <si>
    <t>43710038X</t>
  </si>
  <si>
    <t>3085</t>
  </si>
  <si>
    <t>605895</t>
  </si>
  <si>
    <t>RIGLER JANE AGATHA</t>
  </si>
  <si>
    <t>10112016</t>
  </si>
  <si>
    <t>601859</t>
  </si>
  <si>
    <t>PRINCESS SUMAYA UNIVERSITY</t>
  </si>
  <si>
    <t>1329SUMAYA</t>
  </si>
  <si>
    <t>2016-10075934</t>
  </si>
  <si>
    <t>4200082192</t>
  </si>
  <si>
    <t>400114119</t>
  </si>
  <si>
    <t>A077256</t>
  </si>
  <si>
    <t>9.947.477</t>
  </si>
  <si>
    <t>FISCAL11610050</t>
  </si>
  <si>
    <t>303685</t>
  </si>
  <si>
    <t>EXCELSOR HOTEL BETRIEBSGESELLSCHAFT</t>
  </si>
  <si>
    <t>303585</t>
  </si>
  <si>
    <t>DAGHER SAMI KN TONY DAGHER SUPPLIES</t>
  </si>
  <si>
    <t>2327DAGHER</t>
  </si>
  <si>
    <t>303052</t>
  </si>
  <si>
    <t>WYNDHAM WORLDWIDE HOTELS INC</t>
  </si>
  <si>
    <t>302818</t>
  </si>
  <si>
    <t>ASSOCIACION OF ARAB UNIVERSITIES</t>
  </si>
  <si>
    <t>1324AARU</t>
  </si>
  <si>
    <t>300838</t>
  </si>
  <si>
    <t>ALOMONE LABS LTD ALOMONE LABS</t>
  </si>
  <si>
    <t>AE1605693</t>
  </si>
  <si>
    <t>4200139634</t>
  </si>
  <si>
    <t>400202021</t>
  </si>
  <si>
    <t>300133</t>
  </si>
  <si>
    <t>YARMOUK UNIVERSITY</t>
  </si>
  <si>
    <t>1365YARMOUK</t>
  </si>
  <si>
    <t>1327AARU</t>
  </si>
  <si>
    <t>110272</t>
  </si>
  <si>
    <t>GO RENTAL SC</t>
  </si>
  <si>
    <t>J70371067</t>
  </si>
  <si>
    <t>1600000665</t>
  </si>
  <si>
    <t>110089</t>
  </si>
  <si>
    <t>5 à SEC</t>
  </si>
  <si>
    <t>B60607124</t>
  </si>
  <si>
    <t>FACTURA72</t>
  </si>
  <si>
    <t>109719</t>
  </si>
  <si>
    <t>BEYONG GAME SLU</t>
  </si>
  <si>
    <t>B66606021</t>
  </si>
  <si>
    <t>MK72</t>
  </si>
  <si>
    <t>IVK27</t>
  </si>
  <si>
    <t>109068</t>
  </si>
  <si>
    <t>ORGANIC CONSULTING SL</t>
  </si>
  <si>
    <t>B66315110</t>
  </si>
  <si>
    <t>1-FTRA71595</t>
  </si>
  <si>
    <t>109007</t>
  </si>
  <si>
    <t>HOTEL MAYCAR MAYCAR</t>
  </si>
  <si>
    <t>A15161979</t>
  </si>
  <si>
    <t>450130</t>
  </si>
  <si>
    <t>105472</t>
  </si>
  <si>
    <t>SERVIROC MANTENIMIENTOS Y SERVICIOS</t>
  </si>
  <si>
    <t>B63854426</t>
  </si>
  <si>
    <t>61260</t>
  </si>
  <si>
    <t>4200141279</t>
  </si>
  <si>
    <t>400204580</t>
  </si>
  <si>
    <t>1606012685</t>
  </si>
  <si>
    <t>5841684</t>
  </si>
  <si>
    <t>103200</t>
  </si>
  <si>
    <t>VIAJES MACUVI</t>
  </si>
  <si>
    <t>A08158222</t>
  </si>
  <si>
    <t>14044</t>
  </si>
  <si>
    <t>0001607890</t>
  </si>
  <si>
    <t>4200137936</t>
  </si>
  <si>
    <t>2565BI00177000</t>
  </si>
  <si>
    <t>400189333</t>
  </si>
  <si>
    <t>317006</t>
  </si>
  <si>
    <t>302514</t>
  </si>
  <si>
    <t>302389</t>
  </si>
  <si>
    <t>281289</t>
  </si>
  <si>
    <t>280039</t>
  </si>
  <si>
    <t>FST16-0070675</t>
  </si>
  <si>
    <t>7061259052</t>
  </si>
  <si>
    <t>7061258796</t>
  </si>
  <si>
    <t>7059037951</t>
  </si>
  <si>
    <t>101603</t>
  </si>
  <si>
    <t>REPROGRAFIA INDUSTRIAL DE CATALUÑA</t>
  </si>
  <si>
    <t>B58430380</t>
  </si>
  <si>
    <t>16411513</t>
  </si>
  <si>
    <t>603550</t>
  </si>
  <si>
    <t>4200142024</t>
  </si>
  <si>
    <t>400205101</t>
  </si>
  <si>
    <t>603548</t>
  </si>
  <si>
    <t>101255</t>
  </si>
  <si>
    <t>FRANCESC SAFONT SL</t>
  </si>
  <si>
    <t>B62717392</t>
  </si>
  <si>
    <t>1202/2016</t>
  </si>
  <si>
    <t>16167621</t>
  </si>
  <si>
    <t>4200136776</t>
  </si>
  <si>
    <t>400203761</t>
  </si>
  <si>
    <t>100825</t>
  </si>
  <si>
    <t>LAMINAMARC SL</t>
  </si>
  <si>
    <t>B63111249</t>
  </si>
  <si>
    <t>4.161</t>
  </si>
  <si>
    <t>2566BI00191000</t>
  </si>
  <si>
    <t>1/201613844</t>
  </si>
  <si>
    <t>4200139673</t>
  </si>
  <si>
    <t>400204296</t>
  </si>
  <si>
    <t>6616010820</t>
  </si>
  <si>
    <t>9029953</t>
  </si>
  <si>
    <t>4200081680</t>
  </si>
  <si>
    <t>400126239</t>
  </si>
  <si>
    <t>106638</t>
  </si>
  <si>
    <t>AIGÜES DE BCN EMPR.METROPOLITANA G.</t>
  </si>
  <si>
    <t>A66098435</t>
  </si>
  <si>
    <t>20171028879</t>
  </si>
  <si>
    <t>4100009052</t>
  </si>
  <si>
    <t>20171028877</t>
  </si>
  <si>
    <t>20171028872</t>
  </si>
  <si>
    <t>20171028871</t>
  </si>
  <si>
    <t>20170965969</t>
  </si>
  <si>
    <t>20170965968</t>
  </si>
  <si>
    <t>20170965839</t>
  </si>
  <si>
    <t>20170965838</t>
  </si>
  <si>
    <t>20170965836</t>
  </si>
  <si>
    <t>20170965835</t>
  </si>
  <si>
    <t>20170965831</t>
  </si>
  <si>
    <t>20170965830</t>
  </si>
  <si>
    <t>20170965656</t>
  </si>
  <si>
    <t>20170965644</t>
  </si>
  <si>
    <t>20170965636</t>
  </si>
  <si>
    <t>20170965589</t>
  </si>
  <si>
    <t>20170965572</t>
  </si>
  <si>
    <t>20170965571</t>
  </si>
  <si>
    <t>20170965570</t>
  </si>
  <si>
    <t>20170965565</t>
  </si>
  <si>
    <t>20170965564</t>
  </si>
  <si>
    <t>20170965563</t>
  </si>
  <si>
    <t>20170769619</t>
  </si>
  <si>
    <t>20170763873</t>
  </si>
  <si>
    <t>20170562088</t>
  </si>
  <si>
    <t>20170542691</t>
  </si>
  <si>
    <t>20170491800</t>
  </si>
  <si>
    <t>20170489785</t>
  </si>
  <si>
    <t>20170486420</t>
  </si>
  <si>
    <t>20170486419</t>
  </si>
  <si>
    <t>20170486418</t>
  </si>
  <si>
    <t>20170486417</t>
  </si>
  <si>
    <t>20170486401</t>
  </si>
  <si>
    <t>20170486400</t>
  </si>
  <si>
    <t>20170486399</t>
  </si>
  <si>
    <t>20170340342</t>
  </si>
  <si>
    <t>20170336977</t>
  </si>
  <si>
    <t>20170308081</t>
  </si>
  <si>
    <t>20170307905</t>
  </si>
  <si>
    <t>20170293944</t>
  </si>
  <si>
    <t>20170129074</t>
  </si>
  <si>
    <t>20170079704</t>
  </si>
  <si>
    <t>20170079602</t>
  </si>
  <si>
    <t>20170079601</t>
  </si>
  <si>
    <t>20170078808</t>
  </si>
  <si>
    <t>20170078807</t>
  </si>
  <si>
    <t>20170078679</t>
  </si>
  <si>
    <t>20170078678</t>
  </si>
  <si>
    <t>20170078676</t>
  </si>
  <si>
    <t>20170078675</t>
  </si>
  <si>
    <t>20170078671</t>
  </si>
  <si>
    <t>20170078670</t>
  </si>
  <si>
    <t>20170078667</t>
  </si>
  <si>
    <t>20170078656</t>
  </si>
  <si>
    <t>20170078647</t>
  </si>
  <si>
    <t>20170078600</t>
  </si>
  <si>
    <t>20170078583</t>
  </si>
  <si>
    <t>20170078582</t>
  </si>
  <si>
    <t>20170078581</t>
  </si>
  <si>
    <t>20170078576</t>
  </si>
  <si>
    <t>20170078575</t>
  </si>
  <si>
    <t>20170078574</t>
  </si>
  <si>
    <t>20170009837</t>
  </si>
  <si>
    <t>170151</t>
  </si>
  <si>
    <t>4200150028</t>
  </si>
  <si>
    <t>400210353</t>
  </si>
  <si>
    <t>4200149803</t>
  </si>
  <si>
    <t>400209553</t>
  </si>
  <si>
    <t>09370065783C</t>
  </si>
  <si>
    <t>300062755</t>
  </si>
  <si>
    <t>09370053156C</t>
  </si>
  <si>
    <t>09170141661A</t>
  </si>
  <si>
    <t>300059250</t>
  </si>
  <si>
    <t>8241211674</t>
  </si>
  <si>
    <t>4200149381</t>
  </si>
  <si>
    <t>400208922</t>
  </si>
  <si>
    <t>8241210967</t>
  </si>
  <si>
    <t>4200149489</t>
  </si>
  <si>
    <t>400209031</t>
  </si>
  <si>
    <t>8241210945</t>
  </si>
  <si>
    <t>4200149388</t>
  </si>
  <si>
    <t>400209071</t>
  </si>
  <si>
    <t>8241204721</t>
  </si>
  <si>
    <t>8241203342</t>
  </si>
  <si>
    <t>4200147795</t>
  </si>
  <si>
    <t>400196908</t>
  </si>
  <si>
    <t>A/170048</t>
  </si>
  <si>
    <t>4200143771</t>
  </si>
  <si>
    <t>400206038</t>
  </si>
  <si>
    <t>22/2017</t>
  </si>
  <si>
    <t>4100009135</t>
  </si>
  <si>
    <t>4200149302</t>
  </si>
  <si>
    <t>400208790</t>
  </si>
  <si>
    <t>006643</t>
  </si>
  <si>
    <t>4200149775</t>
  </si>
  <si>
    <t>400210469</t>
  </si>
  <si>
    <t>006310</t>
  </si>
  <si>
    <t>4200149915</t>
  </si>
  <si>
    <t>400209494</t>
  </si>
  <si>
    <t>006304</t>
  </si>
  <si>
    <t>4200148947</t>
  </si>
  <si>
    <t>400208307</t>
  </si>
  <si>
    <t>006089</t>
  </si>
  <si>
    <t>4200149792</t>
  </si>
  <si>
    <t>400209368</t>
  </si>
  <si>
    <t>005086</t>
  </si>
  <si>
    <t>4200147280</t>
  </si>
  <si>
    <t>400200115</t>
  </si>
  <si>
    <t>001319</t>
  </si>
  <si>
    <t>000633</t>
  </si>
  <si>
    <t>V1/009681</t>
  </si>
  <si>
    <t>4200146107</t>
  </si>
  <si>
    <t>400199726</t>
  </si>
  <si>
    <t>34470055</t>
  </si>
  <si>
    <t>4200147315</t>
  </si>
  <si>
    <t>400200211</t>
  </si>
  <si>
    <t>841702854</t>
  </si>
  <si>
    <t>4200143672</t>
  </si>
  <si>
    <t>400205950</t>
  </si>
  <si>
    <t>401079789</t>
  </si>
  <si>
    <t>636621 RI</t>
  </si>
  <si>
    <t>4200149812</t>
  </si>
  <si>
    <t>400209597</t>
  </si>
  <si>
    <t>636620 RI</t>
  </si>
  <si>
    <t>4200149807</t>
  </si>
  <si>
    <t>400209596</t>
  </si>
  <si>
    <t>PZZ701N0036338</t>
  </si>
  <si>
    <t>PZZ701N0032095</t>
  </si>
  <si>
    <t>PZZ701N0030184</t>
  </si>
  <si>
    <t>PZZ701N0028897</t>
  </si>
  <si>
    <t>PZZ701N0028870</t>
  </si>
  <si>
    <t>PZZ701N0027205</t>
  </si>
  <si>
    <t>PZZ701N0027204</t>
  </si>
  <si>
    <t>PZZ701N0027203</t>
  </si>
  <si>
    <t>P1M708N0008618</t>
  </si>
  <si>
    <t>P1M701N0383795</t>
  </si>
  <si>
    <t>P1M701N0383794</t>
  </si>
  <si>
    <t>P1M701N0383759</t>
  </si>
  <si>
    <t>P1M701N0383758</t>
  </si>
  <si>
    <t>P1M701N0376884</t>
  </si>
  <si>
    <t>P1M701N0376308</t>
  </si>
  <si>
    <t>P1M701N0376306</t>
  </si>
  <si>
    <t>P1M701N0376305</t>
  </si>
  <si>
    <t>P1M701N0376304</t>
  </si>
  <si>
    <t>P1M701N0376303</t>
  </si>
  <si>
    <t>P1M701N0376302</t>
  </si>
  <si>
    <t>P1M701N0376050</t>
  </si>
  <si>
    <t>P1M701N0376049</t>
  </si>
  <si>
    <t>P1M701N0376047</t>
  </si>
  <si>
    <t>P1M701N0376045</t>
  </si>
  <si>
    <t>P1M701N0376044</t>
  </si>
  <si>
    <t>P1M701N0376041</t>
  </si>
  <si>
    <t>P1M701N0375973</t>
  </si>
  <si>
    <t>P1M701N0375706</t>
  </si>
  <si>
    <t>P1M701N0375704</t>
  </si>
  <si>
    <t>P1M701N0375703</t>
  </si>
  <si>
    <t>P1M701N0375702</t>
  </si>
  <si>
    <t>P1M701N0375701</t>
  </si>
  <si>
    <t>P1M701N0375699</t>
  </si>
  <si>
    <t>P1M701N0375698</t>
  </si>
  <si>
    <t>P1M701N0375696</t>
  </si>
  <si>
    <t>P1M701N0375694</t>
  </si>
  <si>
    <t>P1M701N0375692</t>
  </si>
  <si>
    <t>P1M701N0375613</t>
  </si>
  <si>
    <t>P1M701N0306048</t>
  </si>
  <si>
    <t>P1M701N0305795</t>
  </si>
  <si>
    <t>P0Z702N0001035</t>
  </si>
  <si>
    <t>2017/FV/300646</t>
  </si>
  <si>
    <t>4100009083</t>
  </si>
  <si>
    <t>1700974</t>
  </si>
  <si>
    <t>4200147650</t>
  </si>
  <si>
    <t>400206571</t>
  </si>
  <si>
    <t>21703629</t>
  </si>
  <si>
    <t>4200148188</t>
  </si>
  <si>
    <t>400207293</t>
  </si>
  <si>
    <t>4090435705</t>
  </si>
  <si>
    <t>100651</t>
  </si>
  <si>
    <t>ENDESA ENERGIA XXI, SL</t>
  </si>
  <si>
    <t>B82846825</t>
  </si>
  <si>
    <t>S1M701N0225368</t>
  </si>
  <si>
    <t>4100009094</t>
  </si>
  <si>
    <t>S1M701N0122154</t>
  </si>
  <si>
    <t>S1M701N0009077</t>
  </si>
  <si>
    <t>100462</t>
  </si>
  <si>
    <t>BLUEMARA SOLUTIONS SLU</t>
  </si>
  <si>
    <t>B85081305</t>
  </si>
  <si>
    <t>71700052</t>
  </si>
  <si>
    <t>4200147610</t>
  </si>
  <si>
    <t>400206522</t>
  </si>
  <si>
    <t>904609</t>
  </si>
  <si>
    <t>PARCERISA GINE LLUIS</t>
  </si>
  <si>
    <t>46974316J</t>
  </si>
  <si>
    <t>B-18</t>
  </si>
  <si>
    <t>900754</t>
  </si>
  <si>
    <t>MONTERO ABAD LAURA PROTEO</t>
  </si>
  <si>
    <t>46712085M</t>
  </si>
  <si>
    <t>600</t>
  </si>
  <si>
    <t>60437006</t>
  </si>
  <si>
    <t>4200150210</t>
  </si>
  <si>
    <t>400209818</t>
  </si>
  <si>
    <t>60436016</t>
  </si>
  <si>
    <t>505357</t>
  </si>
  <si>
    <t>HORCHATERIA VALENCIANA SL</t>
  </si>
  <si>
    <t>B08802100</t>
  </si>
  <si>
    <t>A/41285</t>
  </si>
  <si>
    <t>4200150266</t>
  </si>
  <si>
    <t>400209888</t>
  </si>
  <si>
    <t>117115</t>
  </si>
  <si>
    <t>117112</t>
  </si>
  <si>
    <t>502720</t>
  </si>
  <si>
    <t>CORRALES CORDON FRANCISCO DAVID</t>
  </si>
  <si>
    <t>27342058A</t>
  </si>
  <si>
    <t>300265</t>
  </si>
  <si>
    <t>Q-CHEM INC</t>
  </si>
  <si>
    <t>170128-MS8</t>
  </si>
  <si>
    <t>4200148433</t>
  </si>
  <si>
    <t>400207556</t>
  </si>
  <si>
    <t>JLFC170301969</t>
  </si>
  <si>
    <t>4200148403</t>
  </si>
  <si>
    <t>2565BI01973024</t>
  </si>
  <si>
    <t>400207525</t>
  </si>
  <si>
    <t>JLFC170300199</t>
  </si>
  <si>
    <t>4200147127</t>
  </si>
  <si>
    <t>400199947</t>
  </si>
  <si>
    <t>101204662</t>
  </si>
  <si>
    <t>4200147597</t>
  </si>
  <si>
    <t>400206512</t>
  </si>
  <si>
    <t>101204452</t>
  </si>
  <si>
    <t>4200147452</t>
  </si>
  <si>
    <t>400206352</t>
  </si>
  <si>
    <t>200294</t>
  </si>
  <si>
    <t>MONDIAL GMBH &amp; CO KG (EASD2009)</t>
  </si>
  <si>
    <t>ECTS2017|44TH</t>
  </si>
  <si>
    <t>2676025016#</t>
  </si>
  <si>
    <t>005111174</t>
  </si>
  <si>
    <t>4200147589</t>
  </si>
  <si>
    <t>400206517</t>
  </si>
  <si>
    <t>110263</t>
  </si>
  <si>
    <t>ALA VORONKOVA SL</t>
  </si>
  <si>
    <t>B64677925</t>
  </si>
  <si>
    <t>Q-081</t>
  </si>
  <si>
    <t>108048</t>
  </si>
  <si>
    <t>L OLIVA NEGRA BARCELONA</t>
  </si>
  <si>
    <t>B66133422</t>
  </si>
  <si>
    <t>036493</t>
  </si>
  <si>
    <t>09370057364C</t>
  </si>
  <si>
    <t>09370056166C</t>
  </si>
  <si>
    <t>300061961</t>
  </si>
  <si>
    <t>09370053168C</t>
  </si>
  <si>
    <t>300062437</t>
  </si>
  <si>
    <t>09370051591C</t>
  </si>
  <si>
    <t>09370051589C</t>
  </si>
  <si>
    <t>09370049381C</t>
  </si>
  <si>
    <t>09370049370C</t>
  </si>
  <si>
    <t>300061744</t>
  </si>
  <si>
    <t>09370049361C</t>
  </si>
  <si>
    <t>300061750</t>
  </si>
  <si>
    <t>09370042903C</t>
  </si>
  <si>
    <t>300061443</t>
  </si>
  <si>
    <t>09370037461C</t>
  </si>
  <si>
    <t>09370035914C</t>
  </si>
  <si>
    <t>09370032328C</t>
  </si>
  <si>
    <t>300059467</t>
  </si>
  <si>
    <t>09170125413C</t>
  </si>
  <si>
    <t>09170122583C</t>
  </si>
  <si>
    <t>09170122581A</t>
  </si>
  <si>
    <t>09170122545C</t>
  </si>
  <si>
    <t>300061974</t>
  </si>
  <si>
    <t>09170122534C</t>
  </si>
  <si>
    <t>09170122520C</t>
  </si>
  <si>
    <t>300061942</t>
  </si>
  <si>
    <t>09170122519C</t>
  </si>
  <si>
    <t>09170113685C</t>
  </si>
  <si>
    <t>300061766</t>
  </si>
  <si>
    <t>09170113679C</t>
  </si>
  <si>
    <t>09170113677C</t>
  </si>
  <si>
    <t>09170113652C</t>
  </si>
  <si>
    <t>300061803</t>
  </si>
  <si>
    <t>09170112293C</t>
  </si>
  <si>
    <t>09170112292C</t>
  </si>
  <si>
    <t>09170112291C</t>
  </si>
  <si>
    <t>09170112290C</t>
  </si>
  <si>
    <t>09170112272C</t>
  </si>
  <si>
    <t>300058868</t>
  </si>
  <si>
    <t>09170112271C</t>
  </si>
  <si>
    <t>09170112264C</t>
  </si>
  <si>
    <t>09170112261C</t>
  </si>
  <si>
    <t>09170112257C</t>
  </si>
  <si>
    <t>09170112246C</t>
  </si>
  <si>
    <t>09170112245C</t>
  </si>
  <si>
    <t>09170107227C</t>
  </si>
  <si>
    <t>09170107211C</t>
  </si>
  <si>
    <t>09170107136C</t>
  </si>
  <si>
    <t>09170107117C</t>
  </si>
  <si>
    <t>09170107105C</t>
  </si>
  <si>
    <t>09170107095C</t>
  </si>
  <si>
    <t>09170107081C</t>
  </si>
  <si>
    <t>09170094890C</t>
  </si>
  <si>
    <t>09170090017C</t>
  </si>
  <si>
    <t>2575QU02070111</t>
  </si>
  <si>
    <t>09170090014C</t>
  </si>
  <si>
    <t>30059601</t>
  </si>
  <si>
    <t>09170089980C</t>
  </si>
  <si>
    <t>09170080662C</t>
  </si>
  <si>
    <t>09170072706C</t>
  </si>
  <si>
    <t>09170072704C</t>
  </si>
  <si>
    <t>09170067663C</t>
  </si>
  <si>
    <t>300059413</t>
  </si>
  <si>
    <t>09170-134227C</t>
  </si>
  <si>
    <t>300062333</t>
  </si>
  <si>
    <t>09170-134226C</t>
  </si>
  <si>
    <t>09170-134225C</t>
  </si>
  <si>
    <t>09170-134212C</t>
  </si>
  <si>
    <t>09170-134211C</t>
  </si>
  <si>
    <t>09170-132413C</t>
  </si>
  <si>
    <t>09170-132412C</t>
  </si>
  <si>
    <t>09170-132409C</t>
  </si>
  <si>
    <t>09170-132407C</t>
  </si>
  <si>
    <t>09170-132397A</t>
  </si>
  <si>
    <t>2017ER15/463</t>
  </si>
  <si>
    <t>4200148304</t>
  </si>
  <si>
    <t>400207793</t>
  </si>
  <si>
    <t>A/170041</t>
  </si>
  <si>
    <t>4200142056</t>
  </si>
  <si>
    <t>400204891</t>
  </si>
  <si>
    <t>104778</t>
  </si>
  <si>
    <t>ALO SPAIN CONGRESS SL</t>
  </si>
  <si>
    <t>B65713612</t>
  </si>
  <si>
    <t>1545</t>
  </si>
  <si>
    <t>00141</t>
  </si>
  <si>
    <t>104112</t>
  </si>
  <si>
    <t>PROYECTOS Y DESARROLLOS BCN, S.L RE</t>
  </si>
  <si>
    <t>B64882699</t>
  </si>
  <si>
    <t>288021-291350</t>
  </si>
  <si>
    <t>103439</t>
  </si>
  <si>
    <t>10DENCEHISPAHARD SL</t>
  </si>
  <si>
    <t>B62844725</t>
  </si>
  <si>
    <t>53537/17</t>
  </si>
  <si>
    <t>F-7-71528</t>
  </si>
  <si>
    <t>4200148756</t>
  </si>
  <si>
    <t>400208159</t>
  </si>
  <si>
    <t>CT/FR17001137</t>
  </si>
  <si>
    <t>4200145902</t>
  </si>
  <si>
    <t>400198633</t>
  </si>
  <si>
    <t>F/2115</t>
  </si>
  <si>
    <t>4200143968</t>
  </si>
  <si>
    <t>400206625</t>
  </si>
  <si>
    <t>F/2114</t>
  </si>
  <si>
    <t>4200150616</t>
  </si>
  <si>
    <t>400210360</t>
  </si>
  <si>
    <t>F/2113</t>
  </si>
  <si>
    <t>4200150614</t>
  </si>
  <si>
    <t>400210359</t>
  </si>
  <si>
    <t>F/2112</t>
  </si>
  <si>
    <t>4200150612</t>
  </si>
  <si>
    <t>400210355</t>
  </si>
  <si>
    <t>F/2104</t>
  </si>
  <si>
    <t>400206260</t>
  </si>
  <si>
    <t>75/03420693</t>
  </si>
  <si>
    <t>4200116207</t>
  </si>
  <si>
    <t>400202927</t>
  </si>
  <si>
    <t>170240</t>
  </si>
  <si>
    <t>102357</t>
  </si>
  <si>
    <t>ENVIROTECNICS GLOBAL SERVICE SL</t>
  </si>
  <si>
    <t>B17797556</t>
  </si>
  <si>
    <t>1/170268</t>
  </si>
  <si>
    <t>4200142448</t>
  </si>
  <si>
    <t>400206189</t>
  </si>
  <si>
    <t>102083</t>
  </si>
  <si>
    <t>POWER-94 ELECTRONICA SL POWER-94</t>
  </si>
  <si>
    <t>B60471463</t>
  </si>
  <si>
    <t>170080</t>
  </si>
  <si>
    <t>508</t>
  </si>
  <si>
    <t>4200146189</t>
  </si>
  <si>
    <t>400198958</t>
  </si>
  <si>
    <t>17149</t>
  </si>
  <si>
    <t>170375</t>
  </si>
  <si>
    <t>C4655</t>
  </si>
  <si>
    <t>17036277</t>
  </si>
  <si>
    <t>4200145925</t>
  </si>
  <si>
    <t>37480000350000</t>
  </si>
  <si>
    <t>400198643</t>
  </si>
  <si>
    <t>1700707</t>
  </si>
  <si>
    <t>1700706</t>
  </si>
  <si>
    <t>1700698</t>
  </si>
  <si>
    <t>1700674</t>
  </si>
  <si>
    <t>1700578</t>
  </si>
  <si>
    <t>1700575</t>
  </si>
  <si>
    <t>1700573</t>
  </si>
  <si>
    <t>1700562</t>
  </si>
  <si>
    <t>1700560</t>
  </si>
  <si>
    <t>FRV17_000043</t>
  </si>
  <si>
    <t>FRV17_000038</t>
  </si>
  <si>
    <t>303706</t>
  </si>
  <si>
    <t>BUFFERY HELENA</t>
  </si>
  <si>
    <t>1/BUFFERY</t>
  </si>
  <si>
    <t>400206047</t>
  </si>
  <si>
    <t>504719</t>
  </si>
  <si>
    <t>CC.OO. DE CATALUNYA VEURE MOD. 03.0</t>
  </si>
  <si>
    <t>G08496606</t>
  </si>
  <si>
    <t>MCBC-001930</t>
  </si>
  <si>
    <t>37380001920000</t>
  </si>
  <si>
    <t>1602837.</t>
  </si>
  <si>
    <t>2625PS02086002</t>
  </si>
  <si>
    <t>ADM.FÍSICA I QUÍMICA</t>
  </si>
  <si>
    <t>ADM.FÍS./QUÍ. MILL.ED</t>
  </si>
  <si>
    <t>ADM.FIS./QUÍ. MANT APP</t>
  </si>
  <si>
    <t>ADM.FÍS./QUÍ./TR.RESI</t>
  </si>
  <si>
    <t>ADM.FÍS/QUÍ.INGRESS</t>
  </si>
  <si>
    <t>F.FÍSICA</t>
  </si>
  <si>
    <t>F.QUÍMICA</t>
  </si>
  <si>
    <t>F.QUÍMICA LAB. GENERAL</t>
  </si>
  <si>
    <t>DP.ASTRON.I METER</t>
  </si>
  <si>
    <t>DP.ESTR.I C.MAT</t>
  </si>
  <si>
    <t>DP.QUÍMICA ORGÀNICA</t>
  </si>
  <si>
    <t>DP. QUÍMICA INORGÀNICA</t>
  </si>
  <si>
    <t>DP.QUIMICA.ANALÍTICA</t>
  </si>
  <si>
    <t>DP.CC.MATERIALS</t>
  </si>
  <si>
    <t>DP.QUÍMIC.IN I ORG</t>
  </si>
  <si>
    <t>SERVEI ANÀL. ISOTÒP.</t>
  </si>
  <si>
    <t>O.A:G:FÍSICA-QUÌMICA</t>
  </si>
  <si>
    <t>DP.FÍSI.MAT.CONDEN</t>
  </si>
  <si>
    <t>SECC. ENGI.QUÌMICA</t>
  </si>
  <si>
    <t>INST.CIÈNCI.COSMOS</t>
  </si>
  <si>
    <t>ADM.FILOS/GEOG/HIST</t>
  </si>
  <si>
    <t>F.GEOG/HIST</t>
  </si>
  <si>
    <t>DP.HISTÒRIA MOD.</t>
  </si>
  <si>
    <t>DP. ANTROPO.CUL.H.A</t>
  </si>
  <si>
    <t>DP.ANTRO.SOCIAL</t>
  </si>
  <si>
    <t>DP.HISTÒRIA I ARQUEOL</t>
  </si>
  <si>
    <t>DUODA CR DONES</t>
  </si>
  <si>
    <t>DP.HISTÒRIA ART</t>
  </si>
  <si>
    <t>DP. BIOLOGIA VEGETAL</t>
  </si>
  <si>
    <t>DP.GENÈTICA</t>
  </si>
  <si>
    <t>DP.ECOLOGIA</t>
  </si>
  <si>
    <t>DP. BIOQU/BIOL.MOL</t>
  </si>
  <si>
    <t>DP.BIOLOGIA CEL.</t>
  </si>
  <si>
    <t>DP.BIOQUÍM. I BIOMED</t>
  </si>
  <si>
    <t>BOTÀNICA I MICROBIO</t>
  </si>
  <si>
    <t>FISIOLOGIA VEGETAL</t>
  </si>
  <si>
    <t>DP.GENÈTI.MICRO</t>
  </si>
  <si>
    <t>DP.ESTRATIG.PA</t>
  </si>
  <si>
    <t>DP.DINÀMICA DE LA T.</t>
  </si>
  <si>
    <t>DP.BIOL.CEL.FISIO.IN</t>
  </si>
  <si>
    <t>DP.BIOL.EVOL.ECOL.</t>
  </si>
  <si>
    <t>ECOLOGIA</t>
  </si>
  <si>
    <t>SECCIÓ.CRISTALO</t>
  </si>
  <si>
    <t>ADM. BIOL/GEOL</t>
  </si>
  <si>
    <t>F.BIOLOGIA</t>
  </si>
  <si>
    <t>F.CC.TERRA</t>
  </si>
  <si>
    <t>O.A.G.FARMÀCIA</t>
  </si>
  <si>
    <t>F.FARMÀCIA</t>
  </si>
  <si>
    <t>DP.PROD.NATUR.BIO.VEG</t>
  </si>
  <si>
    <t>DP.FARMACO.QUI.TERAP</t>
  </si>
  <si>
    <t>DP.BIOQ/BIOL.MOL FAR</t>
  </si>
  <si>
    <t>DP.FARM.TECNO.FAR</t>
  </si>
  <si>
    <t>DP.FARM.TECN.FA</t>
  </si>
  <si>
    <t>DP. BIOL.SANITÀRIA</t>
  </si>
  <si>
    <t>FARMACOLO.FAMARC</t>
  </si>
  <si>
    <t>ADM.PEDG.FORMA.MAN</t>
  </si>
  <si>
    <t>F.EDUCACIO</t>
  </si>
  <si>
    <t xml:space="preserve">DP.MÈT.INV.DIAG. </t>
  </si>
  <si>
    <t>DP.DIDÀCTICA C.SOCIALS</t>
  </si>
  <si>
    <t>O.A.G.PEDG.FORM.PRO</t>
  </si>
  <si>
    <t>O.R. PEDG.FORM.PRO</t>
  </si>
  <si>
    <t>DP.DIDÀCTICA ORG.</t>
  </si>
  <si>
    <t>ADM. PSICOLOGIA</t>
  </si>
  <si>
    <t>O.R. ADM PSICOLOGIA</t>
  </si>
  <si>
    <t>FAC. PSICOLOGIA</t>
  </si>
  <si>
    <t>DP.PSICO.SOCIAL</t>
  </si>
  <si>
    <t>DP.PSICO.EVOLU.EDUCA</t>
  </si>
  <si>
    <t>DP.COGNIC.DES.</t>
  </si>
  <si>
    <t>DP.PSICOL.BÀSICA</t>
  </si>
  <si>
    <t>DP.PSICOLO.CLÍNICA</t>
  </si>
  <si>
    <t>Facultat d'Economia i Empresa</t>
  </si>
  <si>
    <t>F.ECONOMIA I EMPRE</t>
  </si>
  <si>
    <t>DP.ECONOM.PUBL.</t>
  </si>
  <si>
    <t>DP.T.SOCIAL.FILOSO</t>
  </si>
  <si>
    <t>DP.ECONOMIA</t>
  </si>
  <si>
    <t>UB-DESPESES</t>
  </si>
  <si>
    <t>DP.FILO.SEMÍTICA</t>
  </si>
  <si>
    <t>DP.FIL.ROMÀNICA</t>
  </si>
  <si>
    <t>CENSOCIOLIN.COMUNT</t>
  </si>
  <si>
    <t>DP.FILOLO.LATINA</t>
  </si>
  <si>
    <t>DP.FILOLO.CATALA</t>
  </si>
  <si>
    <t>F.DRET</t>
  </si>
  <si>
    <t>DP.DRET.ECON.INT.</t>
  </si>
  <si>
    <t>DP.ECON.POLITICA</t>
  </si>
  <si>
    <t>CR.OBSERV.BIO</t>
  </si>
  <si>
    <t>INST.DRET PÚBLIC</t>
  </si>
  <si>
    <t>DP.RESTAURA.CON</t>
  </si>
  <si>
    <t>F.FILOSOFIA</t>
  </si>
  <si>
    <t>F.MATEMÀTIQUES</t>
  </si>
  <si>
    <t>DP. PROBABILITAT</t>
  </si>
  <si>
    <t>DP.MATEMÀ.INFORM</t>
  </si>
  <si>
    <t>F.MEDICINA</t>
  </si>
  <si>
    <t>F.MEDICINA I CCSS</t>
  </si>
  <si>
    <t>UFIR MEDICINA CLÍ</t>
  </si>
  <si>
    <t>DP. BIOMEDICINA</t>
  </si>
  <si>
    <t>DP.MEDICINA-CLÍNIC</t>
  </si>
  <si>
    <t>DP.ANATOM. PATOL</t>
  </si>
  <si>
    <t>E.U.INFERMERIA</t>
  </si>
  <si>
    <t>DP.CIÈNCIES CLÍNIQ</t>
  </si>
  <si>
    <t>DP.PATOLOG.TE.EX</t>
  </si>
  <si>
    <t>DP.CIÈNCIES FISIOL</t>
  </si>
  <si>
    <t>ADM.FILOLOGIA</t>
  </si>
  <si>
    <t>C.MATEMÀTIQUES</t>
  </si>
  <si>
    <t>OR.ADM. MEDICINA</t>
  </si>
  <si>
    <t>ADM. BELLVITGE</t>
  </si>
  <si>
    <t>OR.ADM. BELLVITGE</t>
  </si>
  <si>
    <t>DETALL DE FACTURES REGISTRADES DES DE GENER DE 2014 A DESEMBRE DE 2016, AMBDÓS INCLOSOS, PEDENTS D'IMPUTACIÓ A 1 D'ABRIL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</si>
</sst>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9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C00000"/>
      <name val="Arial"/>
      <family val="2"/>
    </font>
    <font>
      <b/>
      <sz val="12"/>
      <color rgb="FFC00000"/>
      <name val="Arial"/>
      <family val="2"/>
    </font>
    <font>
      <sz val="10"/>
      <name val="Arial"/>
    </font>
    <font>
      <b/>
      <sz val="10"/>
      <name val="Calibri"/>
      <family val="2"/>
    </font>
    <font>
      <b/>
      <sz val="10"/>
      <color rgb="FFC0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034">
    <xf numFmtId="0" fontId="0" fillId="0" borderId="0"/>
    <xf numFmtId="0" fontId="69" fillId="0" borderId="0" applyNumberFormat="0" applyFill="0" applyBorder="0" applyAlignment="0" applyProtection="0"/>
    <xf numFmtId="0" fontId="70" fillId="0" borderId="1" applyNumberFormat="0" applyFill="0" applyAlignment="0" applyProtection="0"/>
    <xf numFmtId="0" fontId="71" fillId="0" borderId="2" applyNumberFormat="0" applyFill="0" applyAlignment="0" applyProtection="0"/>
    <xf numFmtId="0" fontId="72" fillId="0" borderId="3" applyNumberFormat="0" applyFill="0" applyAlignment="0" applyProtection="0"/>
    <xf numFmtId="0" fontId="72" fillId="0" borderId="0" applyNumberFormat="0" applyFill="0" applyBorder="0" applyAlignment="0" applyProtection="0"/>
    <xf numFmtId="0" fontId="73" fillId="2" borderId="0" applyNumberFormat="0" applyBorder="0" applyAlignment="0" applyProtection="0"/>
    <xf numFmtId="0" fontId="74" fillId="3" borderId="0" applyNumberFormat="0" applyBorder="0" applyAlignment="0" applyProtection="0"/>
    <xf numFmtId="0" fontId="75" fillId="4" borderId="0" applyNumberFormat="0" applyBorder="0" applyAlignment="0" applyProtection="0"/>
    <xf numFmtId="0" fontId="76" fillId="5" borderId="4" applyNumberFormat="0" applyAlignment="0" applyProtection="0"/>
    <xf numFmtId="0" fontId="77" fillId="6" borderId="5" applyNumberFormat="0" applyAlignment="0" applyProtection="0"/>
    <xf numFmtId="0" fontId="78" fillId="6" borderId="4" applyNumberFormat="0" applyAlignment="0" applyProtection="0"/>
    <xf numFmtId="0" fontId="79" fillId="0" borderId="6" applyNumberFormat="0" applyFill="0" applyAlignment="0" applyProtection="0"/>
    <xf numFmtId="0" fontId="80" fillId="7" borderId="7" applyNumberFormat="0" applyAlignment="0" applyProtection="0"/>
    <xf numFmtId="0" fontId="81" fillId="0" borderId="0" applyNumberFormat="0" applyFill="0" applyBorder="0" applyAlignment="0" applyProtection="0"/>
    <xf numFmtId="0" fontId="68" fillId="8" borderId="8" applyNumberFormat="0" applyFont="0" applyAlignment="0" applyProtection="0"/>
    <xf numFmtId="0" fontId="82" fillId="0" borderId="0" applyNumberFormat="0" applyFill="0" applyBorder="0" applyAlignment="0" applyProtection="0"/>
    <xf numFmtId="0" fontId="83" fillId="0" borderId="9" applyNumberFormat="0" applyFill="0" applyAlignment="0" applyProtection="0"/>
    <xf numFmtId="0" fontId="84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84" fillId="16" borderId="0" applyNumberFormat="0" applyBorder="0" applyAlignment="0" applyProtection="0"/>
    <xf numFmtId="0" fontId="84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84" fillId="20" borderId="0" applyNumberFormat="0" applyBorder="0" applyAlignment="0" applyProtection="0"/>
    <xf numFmtId="0" fontId="84" fillId="2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84" fillId="24" borderId="0" applyNumberFormat="0" applyBorder="0" applyAlignment="0" applyProtection="0"/>
    <xf numFmtId="0" fontId="84" fillId="25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84" fillId="28" borderId="0" applyNumberFormat="0" applyBorder="0" applyAlignment="0" applyProtection="0"/>
    <xf numFmtId="0" fontId="84" fillId="29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84" fillId="32" borderId="0" applyNumberFormat="0" applyBorder="0" applyAlignment="0" applyProtection="0"/>
    <xf numFmtId="0" fontId="67" fillId="8" borderId="8" applyNumberFormat="0" applyFont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26" borderId="0" applyNumberFormat="0" applyBorder="0" applyAlignment="0" applyProtection="0"/>
    <xf numFmtId="0" fontId="67" fillId="27" borderId="0" applyNumberFormat="0" applyBorder="0" applyAlignment="0" applyProtection="0"/>
    <xf numFmtId="0" fontId="67" fillId="30" borderId="0" applyNumberFormat="0" applyBorder="0" applyAlignment="0" applyProtection="0"/>
    <xf numFmtId="0" fontId="67" fillId="31" borderId="0" applyNumberFormat="0" applyBorder="0" applyAlignment="0" applyProtection="0"/>
    <xf numFmtId="0" fontId="66" fillId="8" borderId="8" applyNumberFormat="0" applyFont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6" borderId="0" applyNumberFormat="0" applyBorder="0" applyAlignment="0" applyProtection="0"/>
    <xf numFmtId="0" fontId="66" fillId="27" borderId="0" applyNumberFormat="0" applyBorder="0" applyAlignment="0" applyProtection="0"/>
    <xf numFmtId="0" fontId="66" fillId="30" borderId="0" applyNumberFormat="0" applyBorder="0" applyAlignment="0" applyProtection="0"/>
    <xf numFmtId="0" fontId="66" fillId="31" borderId="0" applyNumberFormat="0" applyBorder="0" applyAlignment="0" applyProtection="0"/>
    <xf numFmtId="0" fontId="89" fillId="0" borderId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4" fillId="8" borderId="8" applyNumberFormat="0" applyFont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30" borderId="0" applyNumberFormat="0" applyBorder="0" applyAlignment="0" applyProtection="0"/>
    <xf numFmtId="0" fontId="64" fillId="31" borderId="0" applyNumberFormat="0" applyBorder="0" applyAlignment="0" applyProtection="0"/>
    <xf numFmtId="0" fontId="85" fillId="0" borderId="0"/>
    <xf numFmtId="0" fontId="85" fillId="0" borderId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90" fillId="0" borderId="0" applyNumberFormat="0" applyFill="0" applyBorder="0" applyAlignment="0" applyProtection="0"/>
    <xf numFmtId="0" fontId="62" fillId="8" borderId="8" applyNumberFormat="0" applyFont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725">
    <xf numFmtId="0" fontId="85" fillId="0" borderId="0" xfId="0" applyFont="1"/>
    <xf numFmtId="0" fontId="85" fillId="0" borderId="0" xfId="0" applyFont="1" applyBorder="1"/>
    <xf numFmtId="0" fontId="87" fillId="33" borderId="10" xfId="0" applyFont="1" applyFill="1" applyBorder="1" applyAlignment="1">
      <alignment horizontal="center" vertical="center" wrapText="1"/>
    </xf>
    <xf numFmtId="0" fontId="85" fillId="0" borderId="0" xfId="0" applyFont="1" applyBorder="1" applyAlignment="1">
      <alignment horizontal="center"/>
    </xf>
    <xf numFmtId="0" fontId="85" fillId="0" borderId="0" xfId="0" applyFont="1" applyBorder="1" applyAlignment="1">
      <alignment vertical="center"/>
    </xf>
    <xf numFmtId="0" fontId="87" fillId="33" borderId="10" xfId="0" applyFont="1" applyFill="1" applyBorder="1" applyAlignment="1">
      <alignment horizontal="center" vertical="center"/>
    </xf>
    <xf numFmtId="4" fontId="87" fillId="33" borderId="10" xfId="0" applyNumberFormat="1" applyFont="1" applyFill="1" applyBorder="1" applyAlignment="1">
      <alignment horizontal="center" vertical="center"/>
    </xf>
    <xf numFmtId="0" fontId="89" fillId="0" borderId="0" xfId="0" applyFont="1" applyBorder="1" applyAlignment="1">
      <alignment horizontal="center"/>
    </xf>
    <xf numFmtId="0" fontId="85" fillId="0" borderId="0" xfId="0" applyFont="1"/>
    <xf numFmtId="0" fontId="0" fillId="0" borderId="0" xfId="0" applyFont="1"/>
    <xf numFmtId="4" fontId="85" fillId="0" borderId="0" xfId="0" applyNumberFormat="1" applyFont="1" applyBorder="1"/>
    <xf numFmtId="0" fontId="89" fillId="0" borderId="0" xfId="0" applyFont="1" applyAlignment="1">
      <alignment horizontal="center"/>
    </xf>
    <xf numFmtId="0" fontId="89" fillId="0" borderId="0" xfId="0" applyFont="1"/>
    <xf numFmtId="4" fontId="89" fillId="0" borderId="0" xfId="0" applyNumberFormat="1" applyFont="1"/>
    <xf numFmtId="0" fontId="0" fillId="0" borderId="13" xfId="0" applyFont="1" applyBorder="1" applyAlignment="1">
      <alignment horizontal="center" vertical="center"/>
    </xf>
    <xf numFmtId="0" fontId="89" fillId="0" borderId="12" xfId="0" applyFont="1" applyBorder="1" applyAlignment="1">
      <alignment horizontal="right" vertical="center"/>
    </xf>
    <xf numFmtId="3" fontId="88" fillId="0" borderId="13" xfId="0" applyNumberFormat="1" applyFont="1" applyBorder="1" applyAlignment="1">
      <alignment horizontal="right" vertical="center" indent="3"/>
    </xf>
    <xf numFmtId="4" fontId="89" fillId="0" borderId="0" xfId="0" applyNumberFormat="1" applyFont="1" applyAlignment="1">
      <alignment horizontal="right" indent="3"/>
    </xf>
    <xf numFmtId="0" fontId="86" fillId="0" borderId="0" xfId="0" applyFont="1"/>
    <xf numFmtId="0" fontId="89" fillId="0" borderId="0" xfId="0" applyFont="1" applyBorder="1" applyAlignment="1">
      <alignment vertical="center"/>
    </xf>
    <xf numFmtId="0" fontId="89" fillId="0" borderId="0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0" borderId="0" xfId="0" applyFont="1" applyAlignment="1">
      <alignment vertical="center"/>
    </xf>
    <xf numFmtId="0" fontId="88" fillId="0" borderId="13" xfId="0" applyFont="1" applyBorder="1" applyAlignment="1">
      <alignment horizontal="right" vertical="center" indent="3"/>
    </xf>
    <xf numFmtId="4" fontId="88" fillId="0" borderId="0" xfId="0" applyNumberFormat="1" applyFont="1" applyBorder="1" applyAlignment="1">
      <alignment horizontal="right" vertical="center" indent="3"/>
    </xf>
    <xf numFmtId="0" fontId="88" fillId="0" borderId="0" xfId="0" applyFont="1" applyBorder="1" applyAlignment="1">
      <alignment horizontal="right" vertical="center" indent="3"/>
    </xf>
    <xf numFmtId="0" fontId="89" fillId="0" borderId="0" xfId="0" applyFont="1" applyAlignment="1">
      <alignment horizontal="right" vertical="center" indent="3"/>
    </xf>
    <xf numFmtId="14" fontId="89" fillId="0" borderId="0" xfId="0" applyNumberFormat="1" applyFont="1" applyAlignment="1">
      <alignment vertical="center"/>
    </xf>
    <xf numFmtId="14" fontId="89" fillId="0" borderId="0" xfId="0" applyNumberFormat="1" applyFont="1" applyAlignment="1">
      <alignment horizontal="center" vertical="center"/>
    </xf>
    <xf numFmtId="0" fontId="89" fillId="0" borderId="0" xfId="0" applyFont="1" applyBorder="1" applyAlignment="1">
      <alignment vertical="center" wrapText="1"/>
    </xf>
    <xf numFmtId="0" fontId="89" fillId="0" borderId="0" xfId="0" applyFont="1" applyAlignment="1">
      <alignment vertical="center" wrapText="1"/>
    </xf>
    <xf numFmtId="164" fontId="88" fillId="0" borderId="13" xfId="0" applyNumberFormat="1" applyFont="1" applyBorder="1" applyAlignment="1">
      <alignment horizontal="right" vertical="center" indent="1"/>
    </xf>
    <xf numFmtId="164" fontId="89" fillId="0" borderId="0" xfId="0" applyNumberFormat="1" applyFont="1" applyAlignment="1">
      <alignment horizontal="right" indent="1"/>
    </xf>
    <xf numFmtId="164" fontId="89" fillId="0" borderId="0" xfId="0" applyNumberFormat="1" applyFont="1" applyBorder="1" applyAlignment="1">
      <alignment horizontal="right" vertical="center" indent="1"/>
    </xf>
    <xf numFmtId="164" fontId="89" fillId="0" borderId="0" xfId="0" applyNumberFormat="1" applyFont="1" applyAlignment="1">
      <alignment horizontal="right" vertical="center" indent="1"/>
    </xf>
    <xf numFmtId="164" fontId="88" fillId="0" borderId="0" xfId="0" applyNumberFormat="1" applyFont="1" applyBorder="1" applyAlignment="1">
      <alignment horizontal="right" vertical="center" indent="1"/>
    </xf>
    <xf numFmtId="14" fontId="89" fillId="0" borderId="0" xfId="0" applyNumberFormat="1" applyFont="1" applyAlignment="1">
      <alignment horizontal="left"/>
    </xf>
    <xf numFmtId="0" fontId="85" fillId="0" borderId="0" xfId="122" applyFont="1"/>
    <xf numFmtId="0" fontId="88" fillId="0" borderId="20" xfId="122" applyFont="1" applyFill="1" applyBorder="1" applyAlignment="1">
      <alignment horizontal="right"/>
    </xf>
    <xf numFmtId="0" fontId="88" fillId="0" borderId="20" xfId="122" applyFont="1" applyBorder="1" applyAlignment="1">
      <alignment horizontal="right"/>
    </xf>
    <xf numFmtId="4" fontId="85" fillId="0" borderId="19" xfId="122" applyNumberFormat="1" applyFont="1" applyBorder="1"/>
    <xf numFmtId="0" fontId="88" fillId="0" borderId="21" xfId="122" applyFont="1" applyBorder="1" applyAlignment="1">
      <alignment horizontal="right"/>
    </xf>
    <xf numFmtId="3" fontId="89" fillId="0" borderId="0" xfId="0" applyNumberFormat="1" applyFont="1"/>
    <xf numFmtId="0" fontId="89" fillId="0" borderId="0" xfId="0" applyFont="1" applyBorder="1" applyAlignment="1">
      <alignment horizontal="right" vertical="center"/>
    </xf>
    <xf numFmtId="0" fontId="85" fillId="0" borderId="0" xfId="0" applyFont="1" applyBorder="1" applyAlignment="1">
      <alignment vertical="center" wrapText="1"/>
    </xf>
    <xf numFmtId="0" fontId="0" fillId="0" borderId="0" xfId="0" applyFont="1" applyBorder="1" applyAlignment="1">
      <alignment horizontal="center" vertical="center"/>
    </xf>
    <xf numFmtId="4" fontId="0" fillId="0" borderId="0" xfId="0" applyNumberFormat="1" applyFont="1" applyAlignment="1">
      <alignment horizontal="right"/>
    </xf>
    <xf numFmtId="4" fontId="85" fillId="0" borderId="0" xfId="122" applyNumberFormat="1" applyFont="1"/>
    <xf numFmtId="0" fontId="0" fillId="0" borderId="0" xfId="0" applyFont="1" applyAlignment="1">
      <alignment horizontal="center"/>
    </xf>
    <xf numFmtId="4" fontId="85" fillId="0" borderId="0" xfId="122" applyNumberFormat="1" applyFont="1" applyBorder="1"/>
    <xf numFmtId="0" fontId="85" fillId="0" borderId="0" xfId="122" applyFont="1"/>
    <xf numFmtId="0" fontId="86" fillId="0" borderId="0" xfId="136" applyFont="1" applyBorder="1"/>
    <xf numFmtId="0" fontId="86" fillId="0" borderId="0" xfId="0" applyFont="1" applyBorder="1" applyAlignment="1">
      <alignment horizontal="center"/>
    </xf>
    <xf numFmtId="0" fontId="86" fillId="0" borderId="0" xfId="0" applyFont="1" applyBorder="1"/>
    <xf numFmtId="0" fontId="86" fillId="0" borderId="0" xfId="0" applyFont="1" applyBorder="1" applyAlignment="1">
      <alignment horizontal="left"/>
    </xf>
    <xf numFmtId="4" fontId="86" fillId="0" borderId="0" xfId="0" applyNumberFormat="1" applyFont="1" applyBorder="1" applyAlignment="1">
      <alignment horizontal="right" indent="1"/>
    </xf>
    <xf numFmtId="0" fontId="86" fillId="0" borderId="0" xfId="122" applyFont="1" applyBorder="1"/>
    <xf numFmtId="0" fontId="86" fillId="0" borderId="0" xfId="122" applyFont="1" applyBorder="1" applyAlignment="1">
      <alignment horizontal="center"/>
    </xf>
    <xf numFmtId="0" fontId="86" fillId="0" borderId="0" xfId="122" applyFont="1" applyBorder="1" applyAlignment="1">
      <alignment horizontal="left"/>
    </xf>
    <xf numFmtId="14" fontId="86" fillId="0" borderId="0" xfId="122" applyNumberFormat="1" applyFont="1" applyBorder="1" applyAlignment="1">
      <alignment horizontal="center"/>
    </xf>
    <xf numFmtId="4" fontId="86" fillId="0" borderId="0" xfId="122" applyNumberFormat="1" applyFont="1" applyBorder="1" applyAlignment="1">
      <alignment horizontal="right" indent="1"/>
    </xf>
    <xf numFmtId="0" fontId="89" fillId="0" borderId="13" xfId="0" applyFont="1" applyBorder="1" applyAlignment="1">
      <alignment horizontal="right" vertical="center"/>
    </xf>
    <xf numFmtId="4" fontId="88" fillId="0" borderId="0" xfId="0" applyNumberFormat="1" applyFont="1"/>
    <xf numFmtId="164" fontId="89" fillId="0" borderId="0" xfId="0" applyNumberFormat="1" applyFont="1" applyAlignment="1">
      <alignment horizontal="center"/>
    </xf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/>
    </xf>
    <xf numFmtId="0" fontId="85" fillId="0" borderId="0" xfId="122" applyFont="1" applyFill="1"/>
    <xf numFmtId="0" fontId="85" fillId="0" borderId="0" xfId="0" applyFont="1" applyAlignment="1">
      <alignment horizontal="center"/>
    </xf>
    <xf numFmtId="0" fontId="85" fillId="0" borderId="0" xfId="122" applyFont="1"/>
    <xf numFmtId="0" fontId="85" fillId="0" borderId="0" xfId="0" applyFont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3" fontId="88" fillId="0" borderId="13" xfId="0" applyNumberFormat="1" applyFont="1" applyFill="1" applyBorder="1" applyAlignment="1">
      <alignment horizontal="right" vertical="center" indent="3"/>
    </xf>
    <xf numFmtId="3" fontId="89" fillId="0" borderId="0" xfId="0" applyNumberFormat="1" applyFont="1" applyAlignment="1">
      <alignment horizontal="right" indent="3"/>
    </xf>
    <xf numFmtId="3" fontId="89" fillId="0" borderId="0" xfId="0" applyNumberFormat="1" applyFont="1" applyFill="1" applyBorder="1" applyAlignment="1">
      <alignment horizontal="right" vertical="center" indent="3"/>
    </xf>
    <xf numFmtId="0" fontId="89" fillId="0" borderId="0" xfId="0" applyFont="1" applyBorder="1" applyAlignment="1">
      <alignment horizontal="right" vertical="center" indent="3"/>
    </xf>
    <xf numFmtId="3" fontId="88" fillId="0" borderId="0" xfId="0" applyNumberFormat="1" applyFont="1" applyBorder="1" applyAlignment="1">
      <alignment horizontal="right" vertical="center" indent="3"/>
    </xf>
    <xf numFmtId="164" fontId="88" fillId="0" borderId="0" xfId="0" applyNumberFormat="1" applyFont="1" applyAlignment="1">
      <alignment horizontal="right" vertical="center" indent="1"/>
    </xf>
    <xf numFmtId="0" fontId="85" fillId="0" borderId="0" xfId="122" applyFont="1" applyBorder="1"/>
    <xf numFmtId="0" fontId="88" fillId="0" borderId="0" xfId="122" applyFont="1" applyBorder="1"/>
    <xf numFmtId="4" fontId="85" fillId="0" borderId="0" xfId="122" applyNumberFormat="1" applyFont="1" applyFill="1" applyBorder="1" applyAlignment="1">
      <alignment horizontal="right"/>
    </xf>
    <xf numFmtId="0" fontId="89" fillId="0" borderId="0" xfId="0" applyFont="1" applyBorder="1"/>
    <xf numFmtId="4" fontId="88" fillId="0" borderId="0" xfId="122" applyNumberFormat="1" applyFont="1" applyBorder="1"/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/>
    </xf>
    <xf numFmtId="4" fontId="85" fillId="0" borderId="0" xfId="122" applyNumberFormat="1" applyFont="1" applyFill="1" applyBorder="1"/>
    <xf numFmtId="0" fontId="85" fillId="33" borderId="13" xfId="0" applyFont="1" applyFill="1" applyBorder="1" applyAlignment="1">
      <alignment vertical="center"/>
    </xf>
    <xf numFmtId="0" fontId="89" fillId="33" borderId="12" xfId="0" applyFont="1" applyFill="1" applyBorder="1" applyAlignment="1">
      <alignment horizontal="right" vertical="center"/>
    </xf>
    <xf numFmtId="3" fontId="85" fillId="0" borderId="0" xfId="122" applyNumberFormat="1" applyFont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33" borderId="13" xfId="0" applyFont="1" applyFill="1" applyBorder="1" applyAlignment="1">
      <alignment horizontal="center" vertical="center"/>
    </xf>
    <xf numFmtId="3" fontId="88" fillId="33" borderId="13" xfId="0" applyNumberFormat="1" applyFont="1" applyFill="1" applyBorder="1" applyAlignment="1">
      <alignment horizontal="right" vertical="center" indent="3"/>
    </xf>
    <xf numFmtId="164" fontId="88" fillId="33" borderId="13" xfId="0" applyNumberFormat="1" applyFont="1" applyFill="1" applyBorder="1" applyAlignment="1">
      <alignment horizontal="right" vertical="center" indent="1"/>
    </xf>
    <xf numFmtId="0" fontId="85" fillId="0" borderId="0" xfId="122" applyFont="1" applyBorder="1"/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/>
    </xf>
    <xf numFmtId="0" fontId="85" fillId="0" borderId="0" xfId="0" applyFont="1" applyAlignment="1">
      <alignment vertical="center"/>
    </xf>
    <xf numFmtId="4" fontId="0" fillId="0" borderId="0" xfId="0" applyNumberFormat="1" applyFont="1"/>
    <xf numFmtId="4" fontId="85" fillId="0" borderId="0" xfId="0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0" fontId="0" fillId="0" borderId="0" xfId="0" quotePrefix="1" applyFont="1"/>
    <xf numFmtId="3" fontId="89" fillId="0" borderId="0" xfId="0" applyNumberFormat="1" applyFont="1" applyAlignment="1">
      <alignment horizontal="center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4" fontId="88" fillId="0" borderId="0" xfId="0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quotePrefix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quotePrefix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164" fontId="88" fillId="33" borderId="10" xfId="0" applyNumberFormat="1" applyFont="1" applyFill="1" applyBorder="1" applyAlignment="1">
      <alignment horizontal="right" vertical="center" indent="1"/>
    </xf>
    <xf numFmtId="164" fontId="88" fillId="35" borderId="10" xfId="122" applyNumberFormat="1" applyFont="1" applyFill="1" applyBorder="1" applyAlignment="1">
      <alignment horizontal="right" vertical="center" indent="1"/>
    </xf>
    <xf numFmtId="164" fontId="88" fillId="35" borderId="10" xfId="0" applyNumberFormat="1" applyFont="1" applyFill="1" applyBorder="1" applyAlignment="1">
      <alignment horizontal="right" vertical="center" indent="1"/>
    </xf>
    <xf numFmtId="0" fontId="88" fillId="33" borderId="10" xfId="0" applyFont="1" applyFill="1" applyBorder="1" applyAlignment="1">
      <alignment horizontal="left"/>
    </xf>
    <xf numFmtId="3" fontId="88" fillId="33" borderId="10" xfId="0" applyNumberFormat="1" applyFont="1" applyFill="1" applyBorder="1"/>
    <xf numFmtId="4" fontId="88" fillId="33" borderId="10" xfId="0" applyNumberFormat="1" applyFont="1" applyFill="1" applyBorder="1"/>
    <xf numFmtId="0" fontId="88" fillId="0" borderId="18" xfId="122" applyFont="1" applyBorder="1" applyAlignment="1">
      <alignment horizontal="left"/>
    </xf>
    <xf numFmtId="0" fontId="85" fillId="0" borderId="0" xfId="0" applyFont="1" applyFill="1" applyBorder="1" applyAlignment="1">
      <alignment horizontal="center"/>
    </xf>
    <xf numFmtId="0" fontId="88" fillId="0" borderId="14" xfId="122" applyFont="1" applyBorder="1" applyAlignment="1">
      <alignment horizontal="left"/>
    </xf>
    <xf numFmtId="0" fontId="88" fillId="0" borderId="15" xfId="122" applyFont="1" applyBorder="1" applyAlignment="1">
      <alignment horizontal="left"/>
    </xf>
    <xf numFmtId="3" fontId="89" fillId="0" borderId="0" xfId="0" applyNumberFormat="1" applyFont="1" applyBorder="1"/>
    <xf numFmtId="0" fontId="85" fillId="0" borderId="0" xfId="122" applyFont="1"/>
    <xf numFmtId="0" fontId="85" fillId="34" borderId="10" xfId="122" applyFont="1" applyFill="1" applyBorder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4" fontId="88" fillId="0" borderId="0" xfId="122" applyNumberFormat="1" applyFont="1" applyAlignment="1">
      <alignment horizontal="right"/>
    </xf>
    <xf numFmtId="17" fontId="88" fillId="0" borderId="20" xfId="122" applyNumberFormat="1" applyFont="1" applyBorder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18" xfId="122" applyNumberFormat="1" applyFont="1" applyBorder="1"/>
    <xf numFmtId="0" fontId="85" fillId="0" borderId="0" xfId="122" applyFont="1"/>
    <xf numFmtId="0" fontId="85" fillId="0" borderId="13" xfId="0" applyFont="1" applyBorder="1" applyAlignment="1">
      <alignment vertical="center"/>
    </xf>
    <xf numFmtId="164" fontId="88" fillId="35" borderId="0" xfId="0" applyNumberFormat="1" applyFont="1" applyFill="1" applyBorder="1" applyAlignment="1">
      <alignment horizontal="right" vertical="center" indent="1"/>
    </xf>
    <xf numFmtId="0" fontId="89" fillId="0" borderId="22" xfId="0" applyFont="1" applyBorder="1" applyAlignment="1">
      <alignment horizontal="right" vertical="center"/>
    </xf>
    <xf numFmtId="3" fontId="88" fillId="0" borderId="22" xfId="0" applyNumberFormat="1" applyFont="1" applyFill="1" applyBorder="1" applyAlignment="1">
      <alignment horizontal="right" vertical="center" indent="3"/>
    </xf>
    <xf numFmtId="0" fontId="85" fillId="0" borderId="22" xfId="0" applyFont="1" applyBorder="1" applyAlignment="1">
      <alignment vertical="center" wrapText="1"/>
    </xf>
    <xf numFmtId="0" fontId="85" fillId="0" borderId="22" xfId="0" applyFont="1" applyBorder="1" applyAlignment="1">
      <alignment vertical="center"/>
    </xf>
    <xf numFmtId="3" fontId="88" fillId="0" borderId="22" xfId="0" applyNumberFormat="1" applyFont="1" applyBorder="1" applyAlignment="1">
      <alignment horizontal="right" vertical="center" indent="3"/>
    </xf>
    <xf numFmtId="0" fontId="0" fillId="0" borderId="22" xfId="0" applyFont="1" applyBorder="1" applyAlignment="1">
      <alignment horizontal="center" vertical="center"/>
    </xf>
    <xf numFmtId="164" fontId="88" fillId="35" borderId="17" xfId="0" applyNumberFormat="1" applyFont="1" applyFill="1" applyBorder="1" applyAlignment="1">
      <alignment horizontal="right" vertical="center" indent="1"/>
    </xf>
    <xf numFmtId="3" fontId="88" fillId="0" borderId="0" xfId="0" applyNumberFormat="1" applyFont="1" applyFill="1" applyBorder="1" applyAlignment="1">
      <alignment horizontal="right" vertical="center" indent="3"/>
    </xf>
    <xf numFmtId="164" fontId="88" fillId="35" borderId="20" xfId="0" applyNumberFormat="1" applyFont="1" applyFill="1" applyBorder="1" applyAlignment="1">
      <alignment horizontal="right" vertical="center" indent="1"/>
    </xf>
    <xf numFmtId="0" fontId="85" fillId="0" borderId="12" xfId="0" applyFont="1" applyBorder="1" applyAlignment="1">
      <alignment horizontal="right" vertical="center"/>
    </xf>
    <xf numFmtId="17" fontId="88" fillId="0" borderId="20" xfId="122" applyNumberFormat="1" applyFont="1" applyBorder="1"/>
    <xf numFmtId="3" fontId="85" fillId="0" borderId="18" xfId="122" applyNumberFormat="1" applyFont="1" applyBorder="1"/>
    <xf numFmtId="1" fontId="85" fillId="0" borderId="14" xfId="122" applyNumberFormat="1" applyFont="1" applyBorder="1"/>
    <xf numFmtId="1" fontId="85" fillId="0" borderId="18" xfId="122" applyNumberFormat="1" applyFont="1" applyBorder="1"/>
    <xf numFmtId="2" fontId="88" fillId="0" borderId="0" xfId="122" applyNumberFormat="1" applyFont="1" applyAlignment="1">
      <alignment horizontal="right"/>
    </xf>
    <xf numFmtId="1" fontId="85" fillId="0" borderId="11" xfId="122" applyNumberFormat="1" applyFont="1" applyBorder="1"/>
    <xf numFmtId="2" fontId="88" fillId="0" borderId="0" xfId="122" applyNumberFormat="1" applyFont="1"/>
    <xf numFmtId="3" fontId="85" fillId="0" borderId="14" xfId="122" applyNumberFormat="1" applyFont="1" applyBorder="1"/>
    <xf numFmtId="4" fontId="85" fillId="0" borderId="20" xfId="122" applyNumberFormat="1" applyFont="1" applyBorder="1"/>
    <xf numFmtId="2" fontId="88" fillId="0" borderId="0" xfId="0" applyNumberFormat="1" applyFont="1"/>
    <xf numFmtId="4" fontId="85" fillId="0" borderId="10" xfId="122" applyNumberFormat="1" applyFont="1" applyBorder="1"/>
    <xf numFmtId="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85" fillId="0" borderId="0" xfId="122" applyFont="1"/>
    <xf numFmtId="0" fontId="85" fillId="0" borderId="13" xfId="0" applyFont="1" applyBorder="1" applyAlignment="1">
      <alignment vertical="center"/>
    </xf>
    <xf numFmtId="0" fontId="0" fillId="0" borderId="17" xfId="0" applyFont="1" applyBorder="1" applyAlignment="1">
      <alignment horizontal="center" vertical="center"/>
    </xf>
    <xf numFmtId="0" fontId="85" fillId="0" borderId="22" xfId="0" applyFont="1" applyBorder="1" applyAlignment="1">
      <alignment horizontal="right" vertical="center"/>
    </xf>
    <xf numFmtId="0" fontId="91" fillId="0" borderId="0" xfId="0" applyFont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2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8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4" fontId="0" fillId="34" borderId="10" xfId="0" applyNumberFormat="1" applyFont="1" applyFill="1" applyBorder="1"/>
    <xf numFmtId="0" fontId="92" fillId="0" borderId="0" xfId="122" applyFont="1"/>
    <xf numFmtId="4" fontId="92" fillId="0" borderId="0" xfId="122" applyNumberFormat="1" applyFont="1"/>
    <xf numFmtId="0" fontId="92" fillId="0" borderId="0" xfId="122" applyFont="1" applyFill="1"/>
    <xf numFmtId="0" fontId="92" fillId="0" borderId="0" xfId="0" applyFont="1"/>
    <xf numFmtId="14" fontId="92" fillId="0" borderId="0" xfId="122" applyNumberFormat="1" applyFont="1" applyAlignment="1">
      <alignment horizontal="right"/>
    </xf>
    <xf numFmtId="4" fontId="92" fillId="0" borderId="0" xfId="122" applyNumberFormat="1" applyFont="1" applyAlignment="1">
      <alignment horizontal="right"/>
    </xf>
    <xf numFmtId="4" fontId="92" fillId="0" borderId="0" xfId="0" applyNumberFormat="1" applyFont="1"/>
    <xf numFmtId="4" fontId="93" fillId="0" borderId="0" xfId="0" applyNumberFormat="1" applyFont="1"/>
    <xf numFmtId="3" fontId="93" fillId="0" borderId="22" xfId="0" applyNumberFormat="1" applyFont="1" applyBorder="1" applyAlignment="1">
      <alignment horizontal="right" vertical="center" indent="3"/>
    </xf>
    <xf numFmtId="4" fontId="85" fillId="0" borderId="20" xfId="122" applyNumberFormat="1" applyFont="1" applyFill="1" applyBorder="1" applyAlignment="1">
      <alignment horizontal="right"/>
    </xf>
    <xf numFmtId="164" fontId="93" fillId="35" borderId="0" xfId="0" applyNumberFormat="1" applyFont="1" applyFill="1" applyBorder="1" applyAlignment="1">
      <alignment horizontal="right" vertical="center" indent="1"/>
    </xf>
    <xf numFmtId="4" fontId="85" fillId="0" borderId="21" xfId="122" applyNumberFormat="1" applyFont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14" fontId="95" fillId="0" borderId="0" xfId="122" applyNumberFormat="1" applyFont="1" applyBorder="1" applyAlignment="1">
      <alignment horizontal="center"/>
    </xf>
    <xf numFmtId="0" fontId="94" fillId="0" borderId="0" xfId="0" applyFont="1" applyBorder="1"/>
    <xf numFmtId="0" fontId="94" fillId="0" borderId="0" xfId="0" applyFont="1"/>
    <xf numFmtId="0" fontId="85" fillId="0" borderId="13" xfId="0" applyFont="1" applyBorder="1" applyAlignment="1">
      <alignment horizontal="center" vertical="center"/>
    </xf>
    <xf numFmtId="4" fontId="94" fillId="0" borderId="0" xfId="0" applyNumberFormat="1" applyFont="1" applyAlignment="1">
      <alignment horizontal="right"/>
    </xf>
    <xf numFmtId="2" fontId="94" fillId="0" borderId="0" xfId="0" applyNumberFormat="1" applyFont="1" applyAlignment="1">
      <alignment horizontal="right"/>
    </xf>
    <xf numFmtId="0" fontId="95" fillId="0" borderId="0" xfId="122" applyFont="1" applyBorder="1" applyAlignment="1">
      <alignment horizontal="center"/>
    </xf>
    <xf numFmtId="0" fontId="95" fillId="0" borderId="0" xfId="122" applyFont="1" applyBorder="1" applyAlignment="1">
      <alignment horizontal="left"/>
    </xf>
    <xf numFmtId="0" fontId="94" fillId="0" borderId="0" xfId="0" applyFont="1" applyAlignment="1">
      <alignment horizontal="center"/>
    </xf>
    <xf numFmtId="14" fontId="94" fillId="0" borderId="0" xfId="0" applyNumberFormat="1" applyFont="1" applyAlignment="1">
      <alignment horizontal="right"/>
    </xf>
    <xf numFmtId="0" fontId="95" fillId="0" borderId="0" xfId="0" applyFont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4" fontId="95" fillId="0" borderId="0" xfId="122" applyNumberFormat="1" applyFont="1" applyBorder="1" applyAlignment="1">
      <alignment horizontal="right" indent="1"/>
    </xf>
    <xf numFmtId="0" fontId="95" fillId="0" borderId="0" xfId="122" applyFont="1" applyBorder="1"/>
    <xf numFmtId="0" fontId="95" fillId="0" borderId="0" xfId="136" applyFont="1" applyBorder="1"/>
    <xf numFmtId="4" fontId="85" fillId="0" borderId="0" xfId="122" applyNumberFormat="1" applyFont="1"/>
    <xf numFmtId="4" fontId="85" fillId="0" borderId="0" xfId="122" applyNumberFormat="1" applyFont="1" applyAlignment="1">
      <alignment horizontal="right"/>
    </xf>
    <xf numFmtId="4" fontId="88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6" fillId="0" borderId="0" xfId="0" applyNumberFormat="1" applyFont="1" applyBorder="1"/>
    <xf numFmtId="2" fontId="86" fillId="0" borderId="0" xfId="0" applyNumberFormat="1" applyFont="1" applyBorder="1"/>
    <xf numFmtId="0" fontId="85" fillId="0" borderId="13" xfId="0" applyFont="1" applyBorder="1" applyAlignment="1">
      <alignment vertical="center"/>
    </xf>
    <xf numFmtId="4" fontId="0" fillId="0" borderId="0" xfId="0" applyNumberFormat="1" applyFont="1" applyAlignment="1">
      <alignment horizontal="right"/>
    </xf>
    <xf numFmtId="4" fontId="88" fillId="0" borderId="0" xfId="0" applyNumberFormat="1" applyFont="1"/>
    <xf numFmtId="4" fontId="85" fillId="0" borderId="0" xfId="122" applyNumberFormat="1" applyFont="1"/>
    <xf numFmtId="4" fontId="85" fillId="0" borderId="0" xfId="122" applyNumberFormat="1" applyFont="1"/>
    <xf numFmtId="0" fontId="85" fillId="0" borderId="0" xfId="122" applyFont="1"/>
    <xf numFmtId="4" fontId="88" fillId="0" borderId="0" xfId="122" applyNumberFormat="1" applyFont="1"/>
    <xf numFmtId="4" fontId="88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4" fontId="85" fillId="0" borderId="0" xfId="122" applyNumberFormat="1" applyFont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8" fillId="0" borderId="0" xfId="122" applyNumberFormat="1" applyFont="1"/>
    <xf numFmtId="4" fontId="85" fillId="0" borderId="0" xfId="122" applyNumberFormat="1" applyFont="1" applyAlignment="1">
      <alignment horizontal="right"/>
    </xf>
    <xf numFmtId="4" fontId="88" fillId="0" borderId="0" xfId="122" applyNumberFormat="1" applyFont="1"/>
    <xf numFmtId="0" fontId="85" fillId="0" borderId="0" xfId="122" applyFont="1"/>
    <xf numFmtId="4" fontId="85" fillId="0" borderId="0" xfId="122" applyNumberFormat="1" applyFont="1"/>
    <xf numFmtId="0" fontId="85" fillId="0" borderId="13" xfId="0" applyFont="1" applyBorder="1" applyAlignment="1">
      <alignment vertical="center"/>
    </xf>
    <xf numFmtId="3" fontId="85" fillId="0" borderId="0" xfId="0" applyNumberFormat="1" applyFont="1"/>
    <xf numFmtId="0" fontId="85" fillId="0" borderId="13" xfId="0" applyFont="1" applyBorder="1" applyAlignment="1">
      <alignment horizontal="right" vertical="center"/>
    </xf>
    <xf numFmtId="0" fontId="85" fillId="34" borderId="0" xfId="122" applyFont="1" applyFill="1" applyBorder="1"/>
    <xf numFmtId="0" fontId="0" fillId="0" borderId="0" xfId="0" applyFont="1"/>
    <xf numFmtId="0" fontId="85" fillId="0" borderId="0" xfId="122" applyFont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4" fontId="85" fillId="0" borderId="0" xfId="122" applyNumberFormat="1" applyFont="1"/>
    <xf numFmtId="2" fontId="88" fillId="0" borderId="0" xfId="122" applyNumberFormat="1" applyFont="1"/>
    <xf numFmtId="4" fontId="85" fillId="0" borderId="0" xfId="122" applyNumberFormat="1" applyFont="1"/>
    <xf numFmtId="4" fontId="88" fillId="0" borderId="0" xfId="122" applyNumberFormat="1" applyFont="1"/>
    <xf numFmtId="0" fontId="85" fillId="0" borderId="0" xfId="122" applyFont="1"/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2" fontId="88" fillId="0" borderId="0" xfId="0" applyNumberFormat="1" applyFont="1" applyAlignment="1">
      <alignment horizontal="right"/>
    </xf>
    <xf numFmtId="0" fontId="85" fillId="0" borderId="0" xfId="122" applyFont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0" fillId="34" borderId="10" xfId="0" applyFont="1" applyFill="1" applyBorder="1"/>
    <xf numFmtId="0" fontId="85" fillId="34" borderId="10" xfId="122" applyFont="1" applyFill="1" applyBorder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0" fontId="85" fillId="34" borderId="10" xfId="122" applyFont="1" applyFill="1" applyBorder="1"/>
    <xf numFmtId="0" fontId="85" fillId="34" borderId="10" xfId="122" applyFont="1" applyFill="1" applyBorder="1"/>
    <xf numFmtId="4" fontId="85" fillId="0" borderId="0" xfId="0" applyNumberFormat="1" applyFont="1" applyBorder="1" applyAlignment="1">
      <alignment horizontal="center"/>
    </xf>
    <xf numFmtId="0" fontId="85" fillId="0" borderId="17" xfId="0" applyFont="1" applyBorder="1" applyAlignment="1">
      <alignment horizontal="center" vertical="center"/>
    </xf>
    <xf numFmtId="0" fontId="0" fillId="34" borderId="10" xfId="0" applyFont="1" applyFill="1" applyBorder="1"/>
    <xf numFmtId="0" fontId="0" fillId="34" borderId="10" xfId="0" applyFont="1" applyFill="1" applyBorder="1"/>
    <xf numFmtId="4" fontId="0" fillId="34" borderId="10" xfId="0" applyNumberFormat="1" applyFont="1" applyFill="1" applyBorder="1"/>
    <xf numFmtId="4" fontId="88" fillId="0" borderId="0" xfId="0" applyNumberFormat="1" applyFont="1"/>
    <xf numFmtId="0" fontId="85" fillId="34" borderId="10" xfId="0" applyFont="1" applyFill="1" applyBorder="1"/>
    <xf numFmtId="4" fontId="85" fillId="34" borderId="10" xfId="0" applyNumberFormat="1" applyFont="1" applyFill="1" applyBorder="1"/>
    <xf numFmtId="0" fontId="85" fillId="0" borderId="0" xfId="0" applyFont="1"/>
    <xf numFmtId="4" fontId="85" fillId="0" borderId="0" xfId="0" applyNumberFormat="1" applyFont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4" fontId="88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4" fontId="85" fillId="34" borderId="10" xfId="122" applyNumberFormat="1" applyFont="1" applyFill="1" applyBorder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85" fillId="0" borderId="0" xfId="122" applyFont="1"/>
    <xf numFmtId="4" fontId="85" fillId="34" borderId="10" xfId="122" applyNumberFormat="1" applyFont="1" applyFill="1" applyBorder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4" fontId="88" fillId="0" borderId="15" xfId="122" applyNumberFormat="1" applyFont="1" applyBorder="1" applyAlignment="1">
      <alignment horizontal="center"/>
    </xf>
    <xf numFmtId="4" fontId="88" fillId="0" borderId="16" xfId="122" applyNumberFormat="1" applyFont="1" applyBorder="1" applyAlignment="1">
      <alignment horizontal="center"/>
    </xf>
    <xf numFmtId="0" fontId="85" fillId="0" borderId="13" xfId="0" applyFont="1" applyBorder="1" applyAlignment="1">
      <alignment vertical="center"/>
    </xf>
    <xf numFmtId="1" fontId="85" fillId="0" borderId="20" xfId="122" applyNumberFormat="1" applyFont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34" borderId="10" xfId="0" applyFont="1" applyFill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0" borderId="0" xfId="0" applyFont="1" applyFill="1" applyBorder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0" fontId="92" fillId="0" borderId="0" xfId="0" applyFont="1" applyAlignment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0" fontId="85" fillId="0" borderId="13" xfId="0" applyFont="1" applyBorder="1" applyAlignment="1">
      <alignment vertical="center"/>
    </xf>
    <xf numFmtId="17" fontId="88" fillId="0" borderId="14" xfId="122" applyNumberFormat="1" applyFont="1" applyBorder="1" applyAlignment="1">
      <alignment horizontal="right"/>
    </xf>
    <xf numFmtId="4" fontId="85" fillId="0" borderId="20" xfId="122" applyNumberFormat="1" applyFont="1" applyBorder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4" fontId="0" fillId="0" borderId="0" xfId="0" applyNumberFormat="1" applyFont="1" applyAlignment="1">
      <alignment horizontal="right"/>
    </xf>
    <xf numFmtId="4" fontId="88" fillId="0" borderId="0" xfId="0" applyNumberFormat="1" applyFont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0" fontId="85" fillId="0" borderId="13" xfId="0" applyFont="1" applyBorder="1" applyAlignment="1">
      <alignment vertical="center"/>
    </xf>
    <xf numFmtId="0" fontId="85" fillId="34" borderId="10" xfId="122" applyFont="1" applyFill="1" applyBorder="1"/>
    <xf numFmtId="17" fontId="88" fillId="0" borderId="14" xfId="122" applyNumberFormat="1" applyFont="1" applyBorder="1"/>
    <xf numFmtId="0" fontId="85" fillId="0" borderId="10" xfId="122" applyFont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5" fillId="0" borderId="14" xfId="122" applyFont="1" applyBorder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0" fontId="88" fillId="0" borderId="24" xfId="122" applyFont="1" applyBorder="1"/>
    <xf numFmtId="3" fontId="88" fillId="0" borderId="15" xfId="122" applyNumberFormat="1" applyFont="1" applyBorder="1"/>
    <xf numFmtId="4" fontId="88" fillId="0" borderId="24" xfId="122" applyNumberFormat="1" applyFont="1" applyBorder="1"/>
    <xf numFmtId="3" fontId="88" fillId="0" borderId="24" xfId="122" applyNumberFormat="1" applyFont="1" applyBorder="1"/>
    <xf numFmtId="4" fontId="85" fillId="0" borderId="14" xfId="122" applyNumberFormat="1" applyFont="1" applyBorder="1"/>
    <xf numFmtId="3" fontId="85" fillId="0" borderId="20" xfId="122" applyNumberFormat="1" applyFont="1" applyBorder="1"/>
    <xf numFmtId="0" fontId="85" fillId="0" borderId="20" xfId="122" applyFont="1" applyBorder="1"/>
    <xf numFmtId="4" fontId="85" fillId="34" borderId="10" xfId="122" applyNumberFormat="1" applyFont="1" applyFill="1" applyBorder="1"/>
    <xf numFmtId="4" fontId="85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4" fontId="85" fillId="0" borderId="22" xfId="122" applyNumberFormat="1" applyFont="1" applyBorder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8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8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4" fontId="85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96" fillId="0" borderId="0" xfId="0" applyFont="1"/>
    <xf numFmtId="0" fontId="85" fillId="0" borderId="13" xfId="0" applyFont="1" applyBorder="1" applyAlignment="1">
      <alignment vertical="center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 applyFill="1" applyBorder="1" applyAlignment="1">
      <alignment horizontal="left"/>
    </xf>
    <xf numFmtId="0" fontId="85" fillId="0" borderId="11" xfId="122" applyFont="1" applyFill="1" applyBorder="1" applyAlignment="1">
      <alignment horizontal="left"/>
    </xf>
    <xf numFmtId="4" fontId="85" fillId="0" borderId="11" xfId="122" applyNumberFormat="1" applyFont="1" applyBorder="1"/>
    <xf numFmtId="0" fontId="96" fillId="0" borderId="0" xfId="0" applyFont="1"/>
    <xf numFmtId="0" fontId="0" fillId="34" borderId="10" xfId="0" applyFont="1" applyFill="1" applyBorder="1"/>
    <xf numFmtId="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8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0" fontId="85" fillId="0" borderId="0" xfId="122" applyFont="1"/>
    <xf numFmtId="3" fontId="88" fillId="35" borderId="22" xfId="0" applyNumberFormat="1" applyFont="1" applyFill="1" applyBorder="1" applyAlignment="1">
      <alignment horizontal="right" vertical="center" indent="3"/>
    </xf>
    <xf numFmtId="0" fontId="85" fillId="35" borderId="22" xfId="0" applyFont="1" applyFill="1" applyBorder="1" applyAlignment="1">
      <alignment horizontal="center" vertical="center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17" fontId="88" fillId="0" borderId="10" xfId="122" applyNumberFormat="1" applyFont="1" applyBorder="1"/>
    <xf numFmtId="3" fontId="85" fillId="0" borderId="17" xfId="122" applyNumberFormat="1" applyFont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0" fillId="0" borderId="0" xfId="0" applyFont="1"/>
    <xf numFmtId="0" fontId="0" fillId="34" borderId="10" xfId="0" applyFont="1" applyFill="1" applyBorder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34" borderId="10" xfId="0" applyFont="1" applyFill="1" applyBorder="1"/>
    <xf numFmtId="2" fontId="0" fillId="0" borderId="0" xfId="0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2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4" fontId="0" fillId="0" borderId="0" xfId="0" applyNumberFormat="1" applyAlignment="1">
      <alignment vertical="top"/>
    </xf>
    <xf numFmtId="4" fontId="85" fillId="34" borderId="10" xfId="122" applyNumberFormat="1" applyFont="1" applyFill="1" applyBorder="1" applyAlignment="1">
      <alignment horizontal="right"/>
    </xf>
    <xf numFmtId="0" fontId="0" fillId="36" borderId="10" xfId="0" applyFill="1" applyBorder="1" applyAlignment="1">
      <alignment vertical="top"/>
    </xf>
    <xf numFmtId="0" fontId="0" fillId="36" borderId="10" xfId="0" applyFill="1" applyBorder="1" applyAlignment="1">
      <alignment vertical="top" wrapText="1"/>
    </xf>
    <xf numFmtId="0" fontId="92" fillId="0" borderId="22" xfId="0" applyFont="1" applyBorder="1" applyAlignment="1">
      <alignment horizontal="center" vertical="center"/>
    </xf>
    <xf numFmtId="0" fontId="85" fillId="0" borderId="13" xfId="0" applyFont="1" applyBorder="1" applyAlignment="1">
      <alignment vertical="center"/>
    </xf>
    <xf numFmtId="17" fontId="85" fillId="0" borderId="15" xfId="122" applyNumberFormat="1" applyFont="1" applyBorder="1"/>
    <xf numFmtId="3" fontId="85" fillId="0" borderId="24" xfId="122" applyNumberFormat="1" applyFont="1" applyBorder="1"/>
    <xf numFmtId="4" fontId="85" fillId="0" borderId="24" xfId="122" applyNumberFormat="1" applyFont="1" applyBorder="1"/>
    <xf numFmtId="0" fontId="85" fillId="0" borderId="24" xfId="122" applyFont="1" applyBorder="1"/>
    <xf numFmtId="4" fontId="88" fillId="0" borderId="0" xfId="0" applyNumberFormat="1" applyFont="1" applyAlignment="1">
      <alignment horizontal="right" vertical="top"/>
    </xf>
    <xf numFmtId="0" fontId="85" fillId="0" borderId="0" xfId="0" applyFont="1" applyAlignment="1">
      <alignment vertical="top"/>
    </xf>
    <xf numFmtId="0" fontId="85" fillId="0" borderId="0" xfId="122" applyFont="1" applyAlignment="1">
      <alignment horizontal="left"/>
    </xf>
    <xf numFmtId="0" fontId="85" fillId="0" borderId="13" xfId="0" applyFont="1" applyBorder="1" applyAlignment="1">
      <alignment vertical="center"/>
    </xf>
    <xf numFmtId="17" fontId="85" fillId="0" borderId="18" xfId="122" applyNumberFormat="1" applyFont="1" applyBorder="1"/>
    <xf numFmtId="0" fontId="85" fillId="0" borderId="21" xfId="122" applyFont="1" applyBorder="1"/>
    <xf numFmtId="0" fontId="94" fillId="0" borderId="15" xfId="122" applyFont="1" applyBorder="1"/>
    <xf numFmtId="1" fontId="88" fillId="0" borderId="16" xfId="122" applyNumberFormat="1" applyFont="1" applyBorder="1"/>
    <xf numFmtId="14" fontId="85" fillId="0" borderId="0" xfId="0" applyNumberFormat="1" applyFont="1" applyAlignment="1">
      <alignment horizontal="right" vertical="top"/>
    </xf>
    <xf numFmtId="4" fontId="85" fillId="0" borderId="0" xfId="0" applyNumberFormat="1" applyFont="1" applyAlignment="1">
      <alignment horizontal="right" vertical="top"/>
    </xf>
    <xf numFmtId="3" fontId="98" fillId="0" borderId="22" xfId="0" applyNumberFormat="1" applyFont="1" applyBorder="1" applyAlignment="1">
      <alignment horizontal="right" vertical="center" indent="3"/>
    </xf>
    <xf numFmtId="164" fontId="98" fillId="35" borderId="0" xfId="0" applyNumberFormat="1" applyFont="1" applyFill="1" applyBorder="1" applyAlignment="1">
      <alignment horizontal="right" vertical="center" indent="1"/>
    </xf>
    <xf numFmtId="0" fontId="85" fillId="0" borderId="13" xfId="0" applyFont="1" applyBorder="1" applyAlignment="1">
      <alignment vertical="center"/>
    </xf>
    <xf numFmtId="0" fontId="94" fillId="0" borderId="16" xfId="122" applyFont="1" applyBorder="1"/>
    <xf numFmtId="17" fontId="85" fillId="0" borderId="10" xfId="122" applyNumberFormat="1" applyFont="1" applyBorder="1"/>
    <xf numFmtId="0" fontId="85" fillId="0" borderId="13" xfId="122" applyFont="1" applyBorder="1"/>
    <xf numFmtId="0" fontId="85" fillId="0" borderId="12" xfId="122" applyFont="1" applyBorder="1"/>
    <xf numFmtId="1" fontId="85" fillId="0" borderId="15" xfId="122" applyNumberFormat="1" applyFont="1" applyBorder="1"/>
    <xf numFmtId="1" fontId="92" fillId="0" borderId="15" xfId="122" applyNumberFormat="1" applyFont="1" applyBorder="1"/>
    <xf numFmtId="0" fontId="85" fillId="0" borderId="13" xfId="0" applyFont="1" applyBorder="1" applyAlignment="1">
      <alignment vertical="center"/>
    </xf>
    <xf numFmtId="1" fontId="85" fillId="0" borderId="10" xfId="122" applyNumberFormat="1" applyFont="1" applyBorder="1"/>
    <xf numFmtId="3" fontId="85" fillId="0" borderId="10" xfId="122" applyNumberFormat="1" applyFont="1" applyBorder="1"/>
    <xf numFmtId="4" fontId="88" fillId="0" borderId="0" xfId="0" applyNumberFormat="1" applyFont="1" applyAlignment="1">
      <alignment vertical="top"/>
    </xf>
    <xf numFmtId="4" fontId="94" fillId="0" borderId="24" xfId="122" applyNumberFormat="1" applyFont="1" applyBorder="1"/>
    <xf numFmtId="0" fontId="85" fillId="0" borderId="0" xfId="0" applyFont="1" applyFill="1" applyBorder="1" applyAlignment="1">
      <alignment vertical="top"/>
    </xf>
    <xf numFmtId="17" fontId="94" fillId="0" borderId="28" xfId="122" applyNumberFormat="1" applyFont="1" applyBorder="1"/>
    <xf numFmtId="4" fontId="92" fillId="0" borderId="29" xfId="122" applyNumberFormat="1" applyFont="1" applyBorder="1"/>
    <xf numFmtId="0" fontId="92" fillId="0" borderId="30" xfId="122" applyFont="1" applyBorder="1"/>
    <xf numFmtId="4" fontId="92" fillId="0" borderId="30" xfId="122" applyNumberFormat="1" applyFont="1" applyBorder="1"/>
    <xf numFmtId="4" fontId="92" fillId="0" borderId="31" xfId="122" applyNumberFormat="1" applyFont="1" applyBorder="1"/>
    <xf numFmtId="4" fontId="92" fillId="0" borderId="32" xfId="122" applyNumberFormat="1" applyFont="1" applyBorder="1"/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17" fontId="85" fillId="0" borderId="25" xfId="122" applyNumberFormat="1" applyFont="1" applyBorder="1"/>
    <xf numFmtId="0" fontId="92" fillId="0" borderId="14" xfId="122" applyFont="1" applyBorder="1"/>
    <xf numFmtId="4" fontId="92" fillId="0" borderId="20" xfId="122" applyNumberFormat="1" applyFont="1" applyBorder="1"/>
    <xf numFmtId="0" fontId="92" fillId="0" borderId="11" xfId="122" applyFont="1" applyBorder="1"/>
    <xf numFmtId="4" fontId="92" fillId="0" borderId="0" xfId="122" applyNumberFormat="1" applyFont="1" applyBorder="1"/>
    <xf numFmtId="0" fontId="92" fillId="0" borderId="20" xfId="122" applyFont="1" applyBorder="1"/>
    <xf numFmtId="0" fontId="85" fillId="0" borderId="26" xfId="122" applyFont="1" applyBorder="1"/>
    <xf numFmtId="4" fontId="85" fillId="0" borderId="27" xfId="122" applyNumberFormat="1" applyFont="1" applyBorder="1"/>
    <xf numFmtId="0" fontId="85" fillId="0" borderId="27" xfId="122" applyFont="1" applyBorder="1"/>
    <xf numFmtId="17" fontId="94" fillId="0" borderId="33" xfId="122" applyNumberFormat="1" applyFont="1" applyBorder="1"/>
    <xf numFmtId="17" fontId="94" fillId="0" borderId="10" xfId="122" applyNumberFormat="1" applyFont="1" applyBorder="1"/>
    <xf numFmtId="1" fontId="92" fillId="0" borderId="30" xfId="122" applyNumberFormat="1" applyFont="1" applyBorder="1"/>
    <xf numFmtId="4" fontId="86" fillId="0" borderId="0" xfId="122" applyNumberFormat="1" applyFont="1" applyBorder="1" applyAlignment="1">
      <alignment horizontal="center"/>
    </xf>
    <xf numFmtId="0" fontId="0" fillId="0" borderId="0" xfId="0" applyAlignment="1">
      <alignment horizontal="left" vertical="top"/>
    </xf>
    <xf numFmtId="4" fontId="92" fillId="0" borderId="34" xfId="122" applyNumberFormat="1" applyFont="1" applyBorder="1"/>
    <xf numFmtId="0" fontId="85" fillId="34" borderId="10" xfId="122" applyFont="1" applyFill="1" applyBorder="1" applyAlignment="1">
      <alignment horizontal="left"/>
    </xf>
    <xf numFmtId="0" fontId="85" fillId="0" borderId="0" xfId="0" applyFont="1" applyAlignment="1">
      <alignment horizontal="left"/>
    </xf>
    <xf numFmtId="0" fontId="0" fillId="0" borderId="0" xfId="0" applyFont="1" applyFill="1" applyBorder="1" applyAlignment="1">
      <alignment vertical="top"/>
    </xf>
    <xf numFmtId="0" fontId="0" fillId="0" borderId="0" xfId="0" applyFont="1" applyAlignment="1">
      <alignment vertical="top"/>
    </xf>
    <xf numFmtId="0" fontId="87" fillId="33" borderId="13" xfId="0" applyFont="1" applyFill="1" applyBorder="1" applyAlignment="1">
      <alignment horizontal="right" vertical="center"/>
    </xf>
    <xf numFmtId="0" fontId="87" fillId="33" borderId="17" xfId="0" applyFont="1" applyFill="1" applyBorder="1" applyAlignment="1">
      <alignment horizontal="right" vertical="center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0" fontId="86" fillId="33" borderId="12" xfId="0" applyFont="1" applyFill="1" applyBorder="1" applyAlignment="1">
      <alignment horizontal="center" vertical="center"/>
    </xf>
    <xf numFmtId="0" fontId="86" fillId="33" borderId="13" xfId="0" applyFont="1" applyFill="1" applyBorder="1" applyAlignment="1">
      <alignment horizontal="center" vertical="center"/>
    </xf>
    <xf numFmtId="0" fontId="85" fillId="33" borderId="13" xfId="0" applyFont="1" applyFill="1" applyBorder="1" applyAlignment="1">
      <alignment horizontal="left" vertical="center" wrapText="1"/>
    </xf>
    <xf numFmtId="0" fontId="85" fillId="33" borderId="13" xfId="0" applyFont="1" applyFill="1" applyBorder="1" applyAlignment="1">
      <alignment vertical="center" wrapText="1"/>
    </xf>
    <xf numFmtId="0" fontId="85" fillId="33" borderId="13" xfId="0" applyFont="1" applyFill="1" applyBorder="1" applyAlignment="1">
      <alignment vertical="center"/>
    </xf>
    <xf numFmtId="0" fontId="85" fillId="0" borderId="23" xfId="122" applyFont="1" applyFill="1" applyBorder="1" applyAlignment="1">
      <alignment horizontal="left"/>
    </xf>
    <xf numFmtId="0" fontId="85" fillId="0" borderId="16" xfId="122" applyFont="1" applyFill="1" applyBorder="1" applyAlignment="1">
      <alignment horizontal="left"/>
    </xf>
    <xf numFmtId="0" fontId="85" fillId="0" borderId="0" xfId="122" applyFont="1" applyFill="1" applyBorder="1" applyAlignment="1">
      <alignment horizontal="left"/>
    </xf>
    <xf numFmtId="0" fontId="85" fillId="0" borderId="11" xfId="122" applyFont="1" applyFill="1" applyBorder="1" applyAlignment="1">
      <alignment horizontal="left"/>
    </xf>
    <xf numFmtId="0" fontId="85" fillId="0" borderId="22" xfId="122" applyFont="1" applyFill="1" applyBorder="1" applyAlignment="1">
      <alignment horizontal="left"/>
    </xf>
    <xf numFmtId="0" fontId="85" fillId="0" borderId="19" xfId="122" applyFont="1" applyFill="1" applyBorder="1" applyAlignment="1">
      <alignment horizontal="left"/>
    </xf>
  </cellXfs>
  <cellStyles count="1034">
    <cellStyle name="20% - Èmfasi1" xfId="19" builtinId="30" customBuiltin="1"/>
    <cellStyle name="20% - Èmfasi1 10" xfId="398"/>
    <cellStyle name="20% - Èmfasi1 11" xfId="411"/>
    <cellStyle name="20% - Èmfasi1 12" xfId="424"/>
    <cellStyle name="20% - Èmfasi1 13" xfId="437"/>
    <cellStyle name="20% - Èmfasi1 14" xfId="450"/>
    <cellStyle name="20% - Èmfasi1 15" xfId="463"/>
    <cellStyle name="20% - Èmfasi1 16" xfId="476"/>
    <cellStyle name="20% - Èmfasi1 17" xfId="489"/>
    <cellStyle name="20% - Èmfasi1 18" xfId="502"/>
    <cellStyle name="20% - Èmfasi1 19" xfId="515"/>
    <cellStyle name="20% - Èmfasi1 2" xfId="43"/>
    <cellStyle name="20% - Èmfasi1 2 2" xfId="83"/>
    <cellStyle name="20% - Èmfasi1 2 3" xfId="190"/>
    <cellStyle name="20% - Èmfasi1 2 4" xfId="242"/>
    <cellStyle name="20% - Èmfasi1 2 5" xfId="307"/>
    <cellStyle name="20% - Èmfasi1 20" xfId="528"/>
    <cellStyle name="20% - Èmfasi1 21" xfId="541"/>
    <cellStyle name="20% - Èmfasi1 22" xfId="554"/>
    <cellStyle name="20% - Èmfasi1 23" xfId="567"/>
    <cellStyle name="20% - Èmfasi1 24" xfId="580"/>
    <cellStyle name="20% - Èmfasi1 25" xfId="593"/>
    <cellStyle name="20% - Èmfasi1 26" xfId="606"/>
    <cellStyle name="20% - Èmfasi1 27" xfId="619"/>
    <cellStyle name="20% - Èmfasi1 28" xfId="632"/>
    <cellStyle name="20% - Èmfasi1 29" xfId="645"/>
    <cellStyle name="20% - Èmfasi1 3" xfId="138"/>
    <cellStyle name="20% - Èmfasi1 3 2" xfId="177"/>
    <cellStyle name="20% - Èmfasi1 3 3" xfId="229"/>
    <cellStyle name="20% - Èmfasi1 3 4" xfId="294"/>
    <cellStyle name="20% - Èmfasi1 30" xfId="658"/>
    <cellStyle name="20% - Èmfasi1 31" xfId="671"/>
    <cellStyle name="20% - Èmfasi1 32" xfId="684"/>
    <cellStyle name="20% - Èmfasi1 33" xfId="697"/>
    <cellStyle name="20% - Èmfasi1 34" xfId="710"/>
    <cellStyle name="20% - Èmfasi1 35" xfId="723"/>
    <cellStyle name="20% - Èmfasi1 36" xfId="736"/>
    <cellStyle name="20% - Èmfasi1 37" xfId="749"/>
    <cellStyle name="20% - Èmfasi1 38" xfId="762"/>
    <cellStyle name="20% - Èmfasi1 39" xfId="775"/>
    <cellStyle name="20% - Èmfasi1 4" xfId="151"/>
    <cellStyle name="20% - Èmfasi1 4 2" xfId="320"/>
    <cellStyle name="20% - Èmfasi1 40" xfId="788"/>
    <cellStyle name="20% - Èmfasi1 41" xfId="801"/>
    <cellStyle name="20% - Èmfasi1 42" xfId="814"/>
    <cellStyle name="20% - Èmfasi1 43" xfId="827"/>
    <cellStyle name="20% - Èmfasi1 44" xfId="840"/>
    <cellStyle name="20% - Èmfasi1 45" xfId="853"/>
    <cellStyle name="20% - Èmfasi1 46" xfId="866"/>
    <cellStyle name="20% - Èmfasi1 47" xfId="879"/>
    <cellStyle name="20% - Èmfasi1 48" xfId="892"/>
    <cellStyle name="20% - Èmfasi1 49" xfId="905"/>
    <cellStyle name="20% - Èmfasi1 5" xfId="333"/>
    <cellStyle name="20% - Èmfasi1 50" xfId="918"/>
    <cellStyle name="20% - Èmfasi1 51" xfId="931"/>
    <cellStyle name="20% - Èmfasi1 52" xfId="944"/>
    <cellStyle name="20% - Èmfasi1 53" xfId="957"/>
    <cellStyle name="20% - Èmfasi1 54" xfId="970"/>
    <cellStyle name="20% - Èmfasi1 55" xfId="983"/>
    <cellStyle name="20% - Èmfasi1 56" xfId="996"/>
    <cellStyle name="20% - Èmfasi1 57" xfId="1009"/>
    <cellStyle name="20% - Èmfasi1 58" xfId="1022"/>
    <cellStyle name="20% - Èmfasi1 6" xfId="346"/>
    <cellStyle name="20% - Èmfasi1 7" xfId="359"/>
    <cellStyle name="20% - Èmfasi1 8" xfId="372"/>
    <cellStyle name="20% - Èmfasi1 9" xfId="385"/>
    <cellStyle name="20% - Èmfasi2" xfId="23" builtinId="34" customBuiltin="1"/>
    <cellStyle name="20% - Èmfasi2 10" xfId="400"/>
    <cellStyle name="20% - Èmfasi2 11" xfId="413"/>
    <cellStyle name="20% - Èmfasi2 12" xfId="426"/>
    <cellStyle name="20% - Èmfasi2 13" xfId="439"/>
    <cellStyle name="20% - Èmfasi2 14" xfId="452"/>
    <cellStyle name="20% - Èmfasi2 15" xfId="465"/>
    <cellStyle name="20% - Èmfasi2 16" xfId="478"/>
    <cellStyle name="20% - Èmfasi2 17" xfId="491"/>
    <cellStyle name="20% - Èmfasi2 18" xfId="504"/>
    <cellStyle name="20% - Èmfasi2 19" xfId="517"/>
    <cellStyle name="20% - Èmfasi2 2" xfId="45"/>
    <cellStyle name="20% - Èmfasi2 2 2" xfId="85"/>
    <cellStyle name="20% - Èmfasi2 2 3" xfId="192"/>
    <cellStyle name="20% - Èmfasi2 2 4" xfId="244"/>
    <cellStyle name="20% - Èmfasi2 2 5" xfId="309"/>
    <cellStyle name="20% - Èmfasi2 20" xfId="530"/>
    <cellStyle name="20% - Èmfasi2 21" xfId="543"/>
    <cellStyle name="20% - Èmfasi2 22" xfId="556"/>
    <cellStyle name="20% - Èmfasi2 23" xfId="569"/>
    <cellStyle name="20% - Èmfasi2 24" xfId="582"/>
    <cellStyle name="20% - Èmfasi2 25" xfId="595"/>
    <cellStyle name="20% - Èmfasi2 26" xfId="608"/>
    <cellStyle name="20% - Èmfasi2 27" xfId="621"/>
    <cellStyle name="20% - Èmfasi2 28" xfId="634"/>
    <cellStyle name="20% - Èmfasi2 29" xfId="647"/>
    <cellStyle name="20% - Èmfasi2 3" xfId="140"/>
    <cellStyle name="20% - Èmfasi2 3 2" xfId="179"/>
    <cellStyle name="20% - Èmfasi2 3 3" xfId="231"/>
    <cellStyle name="20% - Èmfasi2 3 4" xfId="296"/>
    <cellStyle name="20% - Èmfasi2 30" xfId="660"/>
    <cellStyle name="20% - Èmfasi2 31" xfId="673"/>
    <cellStyle name="20% - Èmfasi2 32" xfId="686"/>
    <cellStyle name="20% - Èmfasi2 33" xfId="699"/>
    <cellStyle name="20% - Èmfasi2 34" xfId="712"/>
    <cellStyle name="20% - Èmfasi2 35" xfId="725"/>
    <cellStyle name="20% - Èmfasi2 36" xfId="738"/>
    <cellStyle name="20% - Èmfasi2 37" xfId="751"/>
    <cellStyle name="20% - Èmfasi2 38" xfId="764"/>
    <cellStyle name="20% - Èmfasi2 39" xfId="777"/>
    <cellStyle name="20% - Èmfasi2 4" xfId="153"/>
    <cellStyle name="20% - Èmfasi2 4 2" xfId="322"/>
    <cellStyle name="20% - Èmfasi2 40" xfId="790"/>
    <cellStyle name="20% - Èmfasi2 41" xfId="803"/>
    <cellStyle name="20% - Èmfasi2 42" xfId="816"/>
    <cellStyle name="20% - Èmfasi2 43" xfId="829"/>
    <cellStyle name="20% - Èmfasi2 44" xfId="842"/>
    <cellStyle name="20% - Èmfasi2 45" xfId="855"/>
    <cellStyle name="20% - Èmfasi2 46" xfId="868"/>
    <cellStyle name="20% - Èmfasi2 47" xfId="881"/>
    <cellStyle name="20% - Èmfasi2 48" xfId="894"/>
    <cellStyle name="20% - Èmfasi2 49" xfId="907"/>
    <cellStyle name="20% - Èmfasi2 5" xfId="335"/>
    <cellStyle name="20% - Èmfasi2 50" xfId="920"/>
    <cellStyle name="20% - Èmfasi2 51" xfId="933"/>
    <cellStyle name="20% - Èmfasi2 52" xfId="946"/>
    <cellStyle name="20% - Èmfasi2 53" xfId="959"/>
    <cellStyle name="20% - Èmfasi2 54" xfId="972"/>
    <cellStyle name="20% - Èmfasi2 55" xfId="985"/>
    <cellStyle name="20% - Èmfasi2 56" xfId="998"/>
    <cellStyle name="20% - Èmfasi2 57" xfId="1011"/>
    <cellStyle name="20% - Èmfasi2 58" xfId="1024"/>
    <cellStyle name="20% - Èmfasi2 6" xfId="348"/>
    <cellStyle name="20% - Èmfasi2 7" xfId="361"/>
    <cellStyle name="20% - Èmfasi2 8" xfId="374"/>
    <cellStyle name="20% - Èmfasi2 9" xfId="387"/>
    <cellStyle name="20% - Èmfasi3" xfId="27" builtinId="38" customBuiltin="1"/>
    <cellStyle name="20% - Èmfasi3 10" xfId="402"/>
    <cellStyle name="20% - Èmfasi3 11" xfId="415"/>
    <cellStyle name="20% - Èmfasi3 12" xfId="428"/>
    <cellStyle name="20% - Èmfasi3 13" xfId="441"/>
    <cellStyle name="20% - Èmfasi3 14" xfId="454"/>
    <cellStyle name="20% - Èmfasi3 15" xfId="467"/>
    <cellStyle name="20% - Èmfasi3 16" xfId="480"/>
    <cellStyle name="20% - Èmfasi3 17" xfId="493"/>
    <cellStyle name="20% - Èmfasi3 18" xfId="506"/>
    <cellStyle name="20% - Èmfasi3 19" xfId="519"/>
    <cellStyle name="20% - Èmfasi3 2" xfId="47"/>
    <cellStyle name="20% - Èmfasi3 2 2" xfId="87"/>
    <cellStyle name="20% - Èmfasi3 2 3" xfId="194"/>
    <cellStyle name="20% - Èmfasi3 2 4" xfId="246"/>
    <cellStyle name="20% - Èmfasi3 2 5" xfId="311"/>
    <cellStyle name="20% - Èmfasi3 20" xfId="532"/>
    <cellStyle name="20% - Èmfasi3 21" xfId="545"/>
    <cellStyle name="20% - Èmfasi3 22" xfId="558"/>
    <cellStyle name="20% - Èmfasi3 23" xfId="571"/>
    <cellStyle name="20% - Èmfasi3 24" xfId="584"/>
    <cellStyle name="20% - Èmfasi3 25" xfId="597"/>
    <cellStyle name="20% - Èmfasi3 26" xfId="610"/>
    <cellStyle name="20% - Èmfasi3 27" xfId="623"/>
    <cellStyle name="20% - Èmfasi3 28" xfId="636"/>
    <cellStyle name="20% - Èmfasi3 29" xfId="649"/>
    <cellStyle name="20% - Èmfasi3 3" xfId="142"/>
    <cellStyle name="20% - Èmfasi3 3 2" xfId="181"/>
    <cellStyle name="20% - Èmfasi3 3 3" xfId="233"/>
    <cellStyle name="20% - Èmfasi3 3 4" xfId="298"/>
    <cellStyle name="20% - Èmfasi3 30" xfId="662"/>
    <cellStyle name="20% - Èmfasi3 31" xfId="675"/>
    <cellStyle name="20% - Èmfasi3 32" xfId="688"/>
    <cellStyle name="20% - Èmfasi3 33" xfId="701"/>
    <cellStyle name="20% - Èmfasi3 34" xfId="714"/>
    <cellStyle name="20% - Èmfasi3 35" xfId="727"/>
    <cellStyle name="20% - Èmfasi3 36" xfId="740"/>
    <cellStyle name="20% - Èmfasi3 37" xfId="753"/>
    <cellStyle name="20% - Èmfasi3 38" xfId="766"/>
    <cellStyle name="20% - Èmfasi3 39" xfId="779"/>
    <cellStyle name="20% - Èmfasi3 4" xfId="155"/>
    <cellStyle name="20% - Èmfasi3 4 2" xfId="324"/>
    <cellStyle name="20% - Èmfasi3 40" xfId="792"/>
    <cellStyle name="20% - Èmfasi3 41" xfId="805"/>
    <cellStyle name="20% - Èmfasi3 42" xfId="818"/>
    <cellStyle name="20% - Èmfasi3 43" xfId="831"/>
    <cellStyle name="20% - Èmfasi3 44" xfId="844"/>
    <cellStyle name="20% - Èmfasi3 45" xfId="857"/>
    <cellStyle name="20% - Èmfasi3 46" xfId="870"/>
    <cellStyle name="20% - Èmfasi3 47" xfId="883"/>
    <cellStyle name="20% - Èmfasi3 48" xfId="896"/>
    <cellStyle name="20% - Èmfasi3 49" xfId="909"/>
    <cellStyle name="20% - Èmfasi3 5" xfId="337"/>
    <cellStyle name="20% - Èmfasi3 50" xfId="922"/>
    <cellStyle name="20% - Èmfasi3 51" xfId="935"/>
    <cellStyle name="20% - Èmfasi3 52" xfId="948"/>
    <cellStyle name="20% - Èmfasi3 53" xfId="961"/>
    <cellStyle name="20% - Èmfasi3 54" xfId="974"/>
    <cellStyle name="20% - Èmfasi3 55" xfId="987"/>
    <cellStyle name="20% - Èmfasi3 56" xfId="1000"/>
    <cellStyle name="20% - Èmfasi3 57" xfId="1013"/>
    <cellStyle name="20% - Èmfasi3 58" xfId="1026"/>
    <cellStyle name="20% - Èmfasi3 6" xfId="350"/>
    <cellStyle name="20% - Èmfasi3 7" xfId="363"/>
    <cellStyle name="20% - Èmfasi3 8" xfId="376"/>
    <cellStyle name="20% - Èmfasi3 9" xfId="389"/>
    <cellStyle name="20% - Èmfasi4" xfId="31" builtinId="42" customBuiltin="1"/>
    <cellStyle name="20% - Èmfasi4 10" xfId="404"/>
    <cellStyle name="20% - Èmfasi4 11" xfId="417"/>
    <cellStyle name="20% - Èmfasi4 12" xfId="430"/>
    <cellStyle name="20% - Èmfasi4 13" xfId="443"/>
    <cellStyle name="20% - Èmfasi4 14" xfId="456"/>
    <cellStyle name="20% - Èmfasi4 15" xfId="469"/>
    <cellStyle name="20% - Èmfasi4 16" xfId="482"/>
    <cellStyle name="20% - Èmfasi4 17" xfId="495"/>
    <cellStyle name="20% - Èmfasi4 18" xfId="508"/>
    <cellStyle name="20% - Èmfasi4 19" xfId="521"/>
    <cellStyle name="20% - Èmfasi4 2" xfId="49"/>
    <cellStyle name="20% - Èmfasi4 2 2" xfId="89"/>
    <cellStyle name="20% - Èmfasi4 2 3" xfId="196"/>
    <cellStyle name="20% - Èmfasi4 2 4" xfId="248"/>
    <cellStyle name="20% - Èmfasi4 2 5" xfId="313"/>
    <cellStyle name="20% - Èmfasi4 20" xfId="534"/>
    <cellStyle name="20% - Èmfasi4 21" xfId="547"/>
    <cellStyle name="20% - Èmfasi4 22" xfId="560"/>
    <cellStyle name="20% - Èmfasi4 23" xfId="573"/>
    <cellStyle name="20% - Èmfasi4 24" xfId="586"/>
    <cellStyle name="20% - Èmfasi4 25" xfId="599"/>
    <cellStyle name="20% - Èmfasi4 26" xfId="612"/>
    <cellStyle name="20% - Èmfasi4 27" xfId="625"/>
    <cellStyle name="20% - Èmfasi4 28" xfId="638"/>
    <cellStyle name="20% - Èmfasi4 29" xfId="651"/>
    <cellStyle name="20% - Èmfasi4 3" xfId="144"/>
    <cellStyle name="20% - Èmfasi4 3 2" xfId="183"/>
    <cellStyle name="20% - Èmfasi4 3 3" xfId="235"/>
    <cellStyle name="20% - Èmfasi4 3 4" xfId="300"/>
    <cellStyle name="20% - Èmfasi4 30" xfId="664"/>
    <cellStyle name="20% - Èmfasi4 31" xfId="677"/>
    <cellStyle name="20% - Èmfasi4 32" xfId="690"/>
    <cellStyle name="20% - Èmfasi4 33" xfId="703"/>
    <cellStyle name="20% - Èmfasi4 34" xfId="716"/>
    <cellStyle name="20% - Èmfasi4 35" xfId="729"/>
    <cellStyle name="20% - Èmfasi4 36" xfId="742"/>
    <cellStyle name="20% - Èmfasi4 37" xfId="755"/>
    <cellStyle name="20% - Èmfasi4 38" xfId="768"/>
    <cellStyle name="20% - Èmfasi4 39" xfId="781"/>
    <cellStyle name="20% - Èmfasi4 4" xfId="157"/>
    <cellStyle name="20% - Èmfasi4 4 2" xfId="326"/>
    <cellStyle name="20% - Èmfasi4 40" xfId="794"/>
    <cellStyle name="20% - Èmfasi4 41" xfId="807"/>
    <cellStyle name="20% - Èmfasi4 42" xfId="820"/>
    <cellStyle name="20% - Èmfasi4 43" xfId="833"/>
    <cellStyle name="20% - Èmfasi4 44" xfId="846"/>
    <cellStyle name="20% - Èmfasi4 45" xfId="859"/>
    <cellStyle name="20% - Èmfasi4 46" xfId="872"/>
    <cellStyle name="20% - Èmfasi4 47" xfId="885"/>
    <cellStyle name="20% - Èmfasi4 48" xfId="898"/>
    <cellStyle name="20% - Èmfasi4 49" xfId="911"/>
    <cellStyle name="20% - Èmfasi4 5" xfId="339"/>
    <cellStyle name="20% - Èmfasi4 50" xfId="924"/>
    <cellStyle name="20% - Èmfasi4 51" xfId="937"/>
    <cellStyle name="20% - Èmfasi4 52" xfId="950"/>
    <cellStyle name="20% - Èmfasi4 53" xfId="963"/>
    <cellStyle name="20% - Èmfasi4 54" xfId="976"/>
    <cellStyle name="20% - Èmfasi4 55" xfId="989"/>
    <cellStyle name="20% - Èmfasi4 56" xfId="1002"/>
    <cellStyle name="20% - Èmfasi4 57" xfId="1015"/>
    <cellStyle name="20% - Èmfasi4 58" xfId="1028"/>
    <cellStyle name="20% - Èmfasi4 6" xfId="352"/>
    <cellStyle name="20% - Èmfasi4 7" xfId="365"/>
    <cellStyle name="20% - Èmfasi4 8" xfId="378"/>
    <cellStyle name="20% - Èmfasi4 9" xfId="391"/>
    <cellStyle name="20% - Èmfasi5" xfId="35" builtinId="46" customBuiltin="1"/>
    <cellStyle name="20% - Èmfasi5 10" xfId="406"/>
    <cellStyle name="20% - Èmfasi5 11" xfId="419"/>
    <cellStyle name="20% - Èmfasi5 12" xfId="432"/>
    <cellStyle name="20% - Èmfasi5 13" xfId="445"/>
    <cellStyle name="20% - Èmfasi5 14" xfId="458"/>
    <cellStyle name="20% - Èmfasi5 15" xfId="471"/>
    <cellStyle name="20% - Èmfasi5 16" xfId="484"/>
    <cellStyle name="20% - Èmfasi5 17" xfId="497"/>
    <cellStyle name="20% - Èmfasi5 18" xfId="510"/>
    <cellStyle name="20% - Èmfasi5 19" xfId="523"/>
    <cellStyle name="20% - Èmfasi5 2" xfId="51"/>
    <cellStyle name="20% - Èmfasi5 2 2" xfId="91"/>
    <cellStyle name="20% - Èmfasi5 2 3" xfId="198"/>
    <cellStyle name="20% - Èmfasi5 2 4" xfId="250"/>
    <cellStyle name="20% - Èmfasi5 2 5" xfId="315"/>
    <cellStyle name="20% - Èmfasi5 20" xfId="536"/>
    <cellStyle name="20% - Èmfasi5 21" xfId="549"/>
    <cellStyle name="20% - Èmfasi5 22" xfId="562"/>
    <cellStyle name="20% - Èmfasi5 23" xfId="575"/>
    <cellStyle name="20% - Èmfasi5 24" xfId="588"/>
    <cellStyle name="20% - Èmfasi5 25" xfId="601"/>
    <cellStyle name="20% - Èmfasi5 26" xfId="614"/>
    <cellStyle name="20% - Èmfasi5 27" xfId="627"/>
    <cellStyle name="20% - Èmfasi5 28" xfId="640"/>
    <cellStyle name="20% - Èmfasi5 29" xfId="653"/>
    <cellStyle name="20% - Èmfasi5 3" xfId="146"/>
    <cellStyle name="20% - Èmfasi5 3 2" xfId="185"/>
    <cellStyle name="20% - Èmfasi5 3 3" xfId="237"/>
    <cellStyle name="20% - Èmfasi5 3 4" xfId="302"/>
    <cellStyle name="20% - Èmfasi5 30" xfId="666"/>
    <cellStyle name="20% - Èmfasi5 31" xfId="679"/>
    <cellStyle name="20% - Èmfasi5 32" xfId="692"/>
    <cellStyle name="20% - Èmfasi5 33" xfId="705"/>
    <cellStyle name="20% - Èmfasi5 34" xfId="718"/>
    <cellStyle name="20% - Èmfasi5 35" xfId="731"/>
    <cellStyle name="20% - Èmfasi5 36" xfId="744"/>
    <cellStyle name="20% - Èmfasi5 37" xfId="757"/>
    <cellStyle name="20% - Èmfasi5 38" xfId="770"/>
    <cellStyle name="20% - Èmfasi5 39" xfId="783"/>
    <cellStyle name="20% - Èmfasi5 4" xfId="159"/>
    <cellStyle name="20% - Èmfasi5 4 2" xfId="328"/>
    <cellStyle name="20% - Èmfasi5 40" xfId="796"/>
    <cellStyle name="20% - Èmfasi5 41" xfId="809"/>
    <cellStyle name="20% - Èmfasi5 42" xfId="822"/>
    <cellStyle name="20% - Èmfasi5 43" xfId="835"/>
    <cellStyle name="20% - Èmfasi5 44" xfId="848"/>
    <cellStyle name="20% - Èmfasi5 45" xfId="861"/>
    <cellStyle name="20% - Èmfasi5 46" xfId="874"/>
    <cellStyle name="20% - Èmfasi5 47" xfId="887"/>
    <cellStyle name="20% - Èmfasi5 48" xfId="900"/>
    <cellStyle name="20% - Èmfasi5 49" xfId="913"/>
    <cellStyle name="20% - Èmfasi5 5" xfId="341"/>
    <cellStyle name="20% - Èmfasi5 50" xfId="926"/>
    <cellStyle name="20% - Èmfasi5 51" xfId="939"/>
    <cellStyle name="20% - Èmfasi5 52" xfId="952"/>
    <cellStyle name="20% - Èmfasi5 53" xfId="965"/>
    <cellStyle name="20% - Èmfasi5 54" xfId="978"/>
    <cellStyle name="20% - Èmfasi5 55" xfId="991"/>
    <cellStyle name="20% - Èmfasi5 56" xfId="1004"/>
    <cellStyle name="20% - Èmfasi5 57" xfId="1017"/>
    <cellStyle name="20% - Èmfasi5 58" xfId="1030"/>
    <cellStyle name="20% - Èmfasi5 6" xfId="354"/>
    <cellStyle name="20% - Èmfasi5 7" xfId="367"/>
    <cellStyle name="20% - Èmfasi5 8" xfId="380"/>
    <cellStyle name="20% - Èmfasi5 9" xfId="393"/>
    <cellStyle name="20% - Èmfasi6" xfId="39" builtinId="50" customBuiltin="1"/>
    <cellStyle name="20% - Èmfasi6 10" xfId="408"/>
    <cellStyle name="20% - Èmfasi6 11" xfId="421"/>
    <cellStyle name="20% - Èmfasi6 12" xfId="434"/>
    <cellStyle name="20% - Èmfasi6 13" xfId="447"/>
    <cellStyle name="20% - Èmfasi6 14" xfId="460"/>
    <cellStyle name="20% - Èmfasi6 15" xfId="473"/>
    <cellStyle name="20% - Èmfasi6 16" xfId="486"/>
    <cellStyle name="20% - Èmfasi6 17" xfId="499"/>
    <cellStyle name="20% - Èmfasi6 18" xfId="512"/>
    <cellStyle name="20% - Èmfasi6 19" xfId="525"/>
    <cellStyle name="20% - Èmfasi6 2" xfId="53"/>
    <cellStyle name="20% - Èmfasi6 2 2" xfId="93"/>
    <cellStyle name="20% - Èmfasi6 2 3" xfId="200"/>
    <cellStyle name="20% - Èmfasi6 2 4" xfId="252"/>
    <cellStyle name="20% - Èmfasi6 2 5" xfId="317"/>
    <cellStyle name="20% - Èmfasi6 20" xfId="538"/>
    <cellStyle name="20% - Èmfasi6 21" xfId="551"/>
    <cellStyle name="20% - Èmfasi6 22" xfId="564"/>
    <cellStyle name="20% - Èmfasi6 23" xfId="577"/>
    <cellStyle name="20% - Èmfasi6 24" xfId="590"/>
    <cellStyle name="20% - Èmfasi6 25" xfId="603"/>
    <cellStyle name="20% - Èmfasi6 26" xfId="616"/>
    <cellStyle name="20% - Èmfasi6 27" xfId="629"/>
    <cellStyle name="20% - Èmfasi6 28" xfId="642"/>
    <cellStyle name="20% - Èmfasi6 29" xfId="655"/>
    <cellStyle name="20% - Èmfasi6 3" xfId="148"/>
    <cellStyle name="20% - Èmfasi6 3 2" xfId="187"/>
    <cellStyle name="20% - Èmfasi6 3 3" xfId="239"/>
    <cellStyle name="20% - Èmfasi6 3 4" xfId="304"/>
    <cellStyle name="20% - Èmfasi6 30" xfId="668"/>
    <cellStyle name="20% - Èmfasi6 31" xfId="681"/>
    <cellStyle name="20% - Èmfasi6 32" xfId="694"/>
    <cellStyle name="20% - Èmfasi6 33" xfId="707"/>
    <cellStyle name="20% - Èmfasi6 34" xfId="720"/>
    <cellStyle name="20% - Èmfasi6 35" xfId="733"/>
    <cellStyle name="20% - Èmfasi6 36" xfId="746"/>
    <cellStyle name="20% - Èmfasi6 37" xfId="759"/>
    <cellStyle name="20% - Èmfasi6 38" xfId="772"/>
    <cellStyle name="20% - Èmfasi6 39" xfId="785"/>
    <cellStyle name="20% - Èmfasi6 4" xfId="161"/>
    <cellStyle name="20% - Èmfasi6 4 2" xfId="330"/>
    <cellStyle name="20% - Èmfasi6 40" xfId="798"/>
    <cellStyle name="20% - Èmfasi6 41" xfId="811"/>
    <cellStyle name="20% - Èmfasi6 42" xfId="824"/>
    <cellStyle name="20% - Èmfasi6 43" xfId="837"/>
    <cellStyle name="20% - Èmfasi6 44" xfId="850"/>
    <cellStyle name="20% - Èmfasi6 45" xfId="863"/>
    <cellStyle name="20% - Èmfasi6 46" xfId="876"/>
    <cellStyle name="20% - Èmfasi6 47" xfId="889"/>
    <cellStyle name="20% - Èmfasi6 48" xfId="902"/>
    <cellStyle name="20% - Èmfasi6 49" xfId="915"/>
    <cellStyle name="20% - Èmfasi6 5" xfId="343"/>
    <cellStyle name="20% - Èmfasi6 50" xfId="928"/>
    <cellStyle name="20% - Èmfasi6 51" xfId="941"/>
    <cellStyle name="20% - Èmfasi6 52" xfId="954"/>
    <cellStyle name="20% - Èmfasi6 53" xfId="967"/>
    <cellStyle name="20% - Èmfasi6 54" xfId="980"/>
    <cellStyle name="20% - Èmfasi6 55" xfId="993"/>
    <cellStyle name="20% - Èmfasi6 56" xfId="1006"/>
    <cellStyle name="20% - Èmfasi6 57" xfId="1019"/>
    <cellStyle name="20% - Èmfasi6 58" xfId="1032"/>
    <cellStyle name="20% - Èmfasi6 6" xfId="356"/>
    <cellStyle name="20% - Èmfasi6 7" xfId="369"/>
    <cellStyle name="20% - Èmfasi6 8" xfId="382"/>
    <cellStyle name="20% - Èmfasi6 9" xfId="395"/>
    <cellStyle name="20% - Énfasis1 10" xfId="268"/>
    <cellStyle name="20% - Énfasis1 11" xfId="281"/>
    <cellStyle name="20% - Énfasis1 2" xfId="56"/>
    <cellStyle name="20% - Énfasis1 2 2" xfId="96"/>
    <cellStyle name="20% - Énfasis1 3" xfId="70"/>
    <cellStyle name="20% - Énfasis1 4" xfId="109"/>
    <cellStyle name="20% - Énfasis1 5" xfId="124"/>
    <cellStyle name="20% - Énfasis1 6" xfId="164"/>
    <cellStyle name="20% - Énfasis1 7" xfId="203"/>
    <cellStyle name="20% - Énfasis1 8" xfId="216"/>
    <cellStyle name="20% - Énfasis1 9" xfId="255"/>
    <cellStyle name="20% - Énfasis2 10" xfId="270"/>
    <cellStyle name="20% - Énfasis2 11" xfId="283"/>
    <cellStyle name="20% - Énfasis2 2" xfId="58"/>
    <cellStyle name="20% - Énfasis2 2 2" xfId="98"/>
    <cellStyle name="20% - Énfasis2 3" xfId="72"/>
    <cellStyle name="20% - Énfasis2 4" xfId="111"/>
    <cellStyle name="20% - Énfasis2 5" xfId="126"/>
    <cellStyle name="20% - Énfasis2 6" xfId="166"/>
    <cellStyle name="20% - Énfasis2 7" xfId="205"/>
    <cellStyle name="20% - Énfasis2 8" xfId="218"/>
    <cellStyle name="20% - Énfasis2 9" xfId="257"/>
    <cellStyle name="20% - Énfasis3 10" xfId="272"/>
    <cellStyle name="20% - Énfasis3 11" xfId="285"/>
    <cellStyle name="20% - Énfasis3 2" xfId="60"/>
    <cellStyle name="20% - Énfasis3 2 2" xfId="100"/>
    <cellStyle name="20% - Énfasis3 3" xfId="74"/>
    <cellStyle name="20% - Énfasis3 4" xfId="113"/>
    <cellStyle name="20% - Énfasis3 5" xfId="128"/>
    <cellStyle name="20% - Énfasis3 6" xfId="168"/>
    <cellStyle name="20% - Énfasis3 7" xfId="207"/>
    <cellStyle name="20% - Énfasis3 8" xfId="220"/>
    <cellStyle name="20% - Énfasis3 9" xfId="259"/>
    <cellStyle name="20% - Énfasis4 10" xfId="274"/>
    <cellStyle name="20% - Énfasis4 11" xfId="287"/>
    <cellStyle name="20% - Énfasis4 2" xfId="62"/>
    <cellStyle name="20% - Énfasis4 2 2" xfId="102"/>
    <cellStyle name="20% - Énfasis4 3" xfId="76"/>
    <cellStyle name="20% - Énfasis4 4" xfId="115"/>
    <cellStyle name="20% - Énfasis4 5" xfId="130"/>
    <cellStyle name="20% - Énfasis4 6" xfId="170"/>
    <cellStyle name="20% - Énfasis4 7" xfId="209"/>
    <cellStyle name="20% - Énfasis4 8" xfId="222"/>
    <cellStyle name="20% - Énfasis4 9" xfId="261"/>
    <cellStyle name="20% - Énfasis5 10" xfId="276"/>
    <cellStyle name="20% - Énfasis5 11" xfId="289"/>
    <cellStyle name="20% - Énfasis5 2" xfId="64"/>
    <cellStyle name="20% - Énfasis5 2 2" xfId="104"/>
    <cellStyle name="20% - Énfasis5 3" xfId="78"/>
    <cellStyle name="20% - Énfasis5 4" xfId="117"/>
    <cellStyle name="20% - Énfasis5 5" xfId="132"/>
    <cellStyle name="20% - Énfasis5 6" xfId="172"/>
    <cellStyle name="20% - Énfasis5 7" xfId="211"/>
    <cellStyle name="20% - Énfasis5 8" xfId="224"/>
    <cellStyle name="20% - Énfasis5 9" xfId="263"/>
    <cellStyle name="20% - Énfasis6 10" xfId="278"/>
    <cellStyle name="20% - Énfasis6 11" xfId="291"/>
    <cellStyle name="20% - Énfasis6 2" xfId="66"/>
    <cellStyle name="20% - Énfasis6 2 2" xfId="106"/>
    <cellStyle name="20% - Énfasis6 3" xfId="80"/>
    <cellStyle name="20% - Énfasis6 4" xfId="119"/>
    <cellStyle name="20% - Énfasis6 5" xfId="134"/>
    <cellStyle name="20% - Énfasis6 6" xfId="174"/>
    <cellStyle name="20% - Énfasis6 7" xfId="213"/>
    <cellStyle name="20% - Énfasis6 8" xfId="226"/>
    <cellStyle name="20% - Énfasis6 9" xfId="265"/>
    <cellStyle name="40% - Èmfasi1" xfId="20" builtinId="31" customBuiltin="1"/>
    <cellStyle name="40% - Èmfasi1 10" xfId="399"/>
    <cellStyle name="40% - Èmfasi1 11" xfId="412"/>
    <cellStyle name="40% - Èmfasi1 12" xfId="425"/>
    <cellStyle name="40% - Èmfasi1 13" xfId="438"/>
    <cellStyle name="40% - Èmfasi1 14" xfId="451"/>
    <cellStyle name="40% - Èmfasi1 15" xfId="464"/>
    <cellStyle name="40% - Èmfasi1 16" xfId="477"/>
    <cellStyle name="40% - Èmfasi1 17" xfId="490"/>
    <cellStyle name="40% - Èmfasi1 18" xfId="503"/>
    <cellStyle name="40% - Èmfasi1 19" xfId="516"/>
    <cellStyle name="40% - Èmfasi1 2" xfId="44"/>
    <cellStyle name="40% - Èmfasi1 2 2" xfId="84"/>
    <cellStyle name="40% - Èmfasi1 2 3" xfId="191"/>
    <cellStyle name="40% - Èmfasi1 2 4" xfId="243"/>
    <cellStyle name="40% - Èmfasi1 2 5" xfId="308"/>
    <cellStyle name="40% - Èmfasi1 20" xfId="529"/>
    <cellStyle name="40% - Èmfasi1 21" xfId="542"/>
    <cellStyle name="40% - Èmfasi1 22" xfId="555"/>
    <cellStyle name="40% - Èmfasi1 23" xfId="568"/>
    <cellStyle name="40% - Èmfasi1 24" xfId="581"/>
    <cellStyle name="40% - Èmfasi1 25" xfId="594"/>
    <cellStyle name="40% - Èmfasi1 26" xfId="607"/>
    <cellStyle name="40% - Èmfasi1 27" xfId="620"/>
    <cellStyle name="40% - Èmfasi1 28" xfId="633"/>
    <cellStyle name="40% - Èmfasi1 29" xfId="646"/>
    <cellStyle name="40% - Èmfasi1 3" xfId="139"/>
    <cellStyle name="40% - Èmfasi1 3 2" xfId="178"/>
    <cellStyle name="40% - Èmfasi1 3 3" xfId="230"/>
    <cellStyle name="40% - Èmfasi1 3 4" xfId="295"/>
    <cellStyle name="40% - Èmfasi1 30" xfId="659"/>
    <cellStyle name="40% - Èmfasi1 31" xfId="672"/>
    <cellStyle name="40% - Èmfasi1 32" xfId="685"/>
    <cellStyle name="40% - Èmfasi1 33" xfId="698"/>
    <cellStyle name="40% - Èmfasi1 34" xfId="711"/>
    <cellStyle name="40% - Èmfasi1 35" xfId="724"/>
    <cellStyle name="40% - Èmfasi1 36" xfId="737"/>
    <cellStyle name="40% - Èmfasi1 37" xfId="750"/>
    <cellStyle name="40% - Èmfasi1 38" xfId="763"/>
    <cellStyle name="40% - Èmfasi1 39" xfId="776"/>
    <cellStyle name="40% - Èmfasi1 4" xfId="152"/>
    <cellStyle name="40% - Èmfasi1 4 2" xfId="321"/>
    <cellStyle name="40% - Èmfasi1 40" xfId="789"/>
    <cellStyle name="40% - Èmfasi1 41" xfId="802"/>
    <cellStyle name="40% - Èmfasi1 42" xfId="815"/>
    <cellStyle name="40% - Èmfasi1 43" xfId="828"/>
    <cellStyle name="40% - Èmfasi1 44" xfId="841"/>
    <cellStyle name="40% - Èmfasi1 45" xfId="854"/>
    <cellStyle name="40% - Èmfasi1 46" xfId="867"/>
    <cellStyle name="40% - Èmfasi1 47" xfId="880"/>
    <cellStyle name="40% - Èmfasi1 48" xfId="893"/>
    <cellStyle name="40% - Èmfasi1 49" xfId="906"/>
    <cellStyle name="40% - Èmfasi1 5" xfId="334"/>
    <cellStyle name="40% - Èmfasi1 50" xfId="919"/>
    <cellStyle name="40% - Èmfasi1 51" xfId="932"/>
    <cellStyle name="40% - Èmfasi1 52" xfId="945"/>
    <cellStyle name="40% - Èmfasi1 53" xfId="958"/>
    <cellStyle name="40% - Èmfasi1 54" xfId="971"/>
    <cellStyle name="40% - Èmfasi1 55" xfId="984"/>
    <cellStyle name="40% - Èmfasi1 56" xfId="997"/>
    <cellStyle name="40% - Èmfasi1 57" xfId="1010"/>
    <cellStyle name="40% - Èmfasi1 58" xfId="1023"/>
    <cellStyle name="40% - Èmfasi1 6" xfId="347"/>
    <cellStyle name="40% - Èmfasi1 7" xfId="360"/>
    <cellStyle name="40% - Èmfasi1 8" xfId="373"/>
    <cellStyle name="40% - Èmfasi1 9" xfId="386"/>
    <cellStyle name="40% - Èmfasi2" xfId="24" builtinId="35" customBuiltin="1"/>
    <cellStyle name="40% - Èmfasi2 10" xfId="401"/>
    <cellStyle name="40% - Èmfasi2 11" xfId="414"/>
    <cellStyle name="40% - Èmfasi2 12" xfId="427"/>
    <cellStyle name="40% - Èmfasi2 13" xfId="440"/>
    <cellStyle name="40% - Èmfasi2 14" xfId="453"/>
    <cellStyle name="40% - Èmfasi2 15" xfId="466"/>
    <cellStyle name="40% - Èmfasi2 16" xfId="479"/>
    <cellStyle name="40% - Èmfasi2 17" xfId="492"/>
    <cellStyle name="40% - Èmfasi2 18" xfId="505"/>
    <cellStyle name="40% - Èmfasi2 19" xfId="518"/>
    <cellStyle name="40% - Èmfasi2 2" xfId="46"/>
    <cellStyle name="40% - Èmfasi2 2 2" xfId="86"/>
    <cellStyle name="40% - Èmfasi2 2 3" xfId="193"/>
    <cellStyle name="40% - Èmfasi2 2 4" xfId="245"/>
    <cellStyle name="40% - Èmfasi2 2 5" xfId="310"/>
    <cellStyle name="40% - Èmfasi2 20" xfId="531"/>
    <cellStyle name="40% - Èmfasi2 21" xfId="544"/>
    <cellStyle name="40% - Èmfasi2 22" xfId="557"/>
    <cellStyle name="40% - Èmfasi2 23" xfId="570"/>
    <cellStyle name="40% - Èmfasi2 24" xfId="583"/>
    <cellStyle name="40% - Èmfasi2 25" xfId="596"/>
    <cellStyle name="40% - Èmfasi2 26" xfId="609"/>
    <cellStyle name="40% - Èmfasi2 27" xfId="622"/>
    <cellStyle name="40% - Èmfasi2 28" xfId="635"/>
    <cellStyle name="40% - Èmfasi2 29" xfId="648"/>
    <cellStyle name="40% - Èmfasi2 3" xfId="141"/>
    <cellStyle name="40% - Èmfasi2 3 2" xfId="180"/>
    <cellStyle name="40% - Èmfasi2 3 3" xfId="232"/>
    <cellStyle name="40% - Èmfasi2 3 4" xfId="297"/>
    <cellStyle name="40% - Èmfasi2 30" xfId="661"/>
    <cellStyle name="40% - Èmfasi2 31" xfId="674"/>
    <cellStyle name="40% - Èmfasi2 32" xfId="687"/>
    <cellStyle name="40% - Èmfasi2 33" xfId="700"/>
    <cellStyle name="40% - Èmfasi2 34" xfId="713"/>
    <cellStyle name="40% - Èmfasi2 35" xfId="726"/>
    <cellStyle name="40% - Èmfasi2 36" xfId="739"/>
    <cellStyle name="40% - Èmfasi2 37" xfId="752"/>
    <cellStyle name="40% - Èmfasi2 38" xfId="765"/>
    <cellStyle name="40% - Èmfasi2 39" xfId="778"/>
    <cellStyle name="40% - Èmfasi2 4" xfId="154"/>
    <cellStyle name="40% - Èmfasi2 4 2" xfId="323"/>
    <cellStyle name="40% - Èmfasi2 40" xfId="791"/>
    <cellStyle name="40% - Èmfasi2 41" xfId="804"/>
    <cellStyle name="40% - Èmfasi2 42" xfId="817"/>
    <cellStyle name="40% - Èmfasi2 43" xfId="830"/>
    <cellStyle name="40% - Èmfasi2 44" xfId="843"/>
    <cellStyle name="40% - Èmfasi2 45" xfId="856"/>
    <cellStyle name="40% - Èmfasi2 46" xfId="869"/>
    <cellStyle name="40% - Èmfasi2 47" xfId="882"/>
    <cellStyle name="40% - Èmfasi2 48" xfId="895"/>
    <cellStyle name="40% - Èmfasi2 49" xfId="908"/>
    <cellStyle name="40% - Èmfasi2 5" xfId="336"/>
    <cellStyle name="40% - Èmfasi2 50" xfId="921"/>
    <cellStyle name="40% - Èmfasi2 51" xfId="934"/>
    <cellStyle name="40% - Èmfasi2 52" xfId="947"/>
    <cellStyle name="40% - Èmfasi2 53" xfId="960"/>
    <cellStyle name="40% - Èmfasi2 54" xfId="973"/>
    <cellStyle name="40% - Èmfasi2 55" xfId="986"/>
    <cellStyle name="40% - Èmfasi2 56" xfId="999"/>
    <cellStyle name="40% - Èmfasi2 57" xfId="1012"/>
    <cellStyle name="40% - Èmfasi2 58" xfId="1025"/>
    <cellStyle name="40% - Èmfasi2 6" xfId="349"/>
    <cellStyle name="40% - Èmfasi2 7" xfId="362"/>
    <cellStyle name="40% - Èmfasi2 8" xfId="375"/>
    <cellStyle name="40% - Èmfasi2 9" xfId="388"/>
    <cellStyle name="40% - Èmfasi3" xfId="28" builtinId="39" customBuiltin="1"/>
    <cellStyle name="40% - Èmfasi3 10" xfId="403"/>
    <cellStyle name="40% - Èmfasi3 11" xfId="416"/>
    <cellStyle name="40% - Èmfasi3 12" xfId="429"/>
    <cellStyle name="40% - Èmfasi3 13" xfId="442"/>
    <cellStyle name="40% - Èmfasi3 14" xfId="455"/>
    <cellStyle name="40% - Èmfasi3 15" xfId="468"/>
    <cellStyle name="40% - Èmfasi3 16" xfId="481"/>
    <cellStyle name="40% - Èmfasi3 17" xfId="494"/>
    <cellStyle name="40% - Èmfasi3 18" xfId="507"/>
    <cellStyle name="40% - Èmfasi3 19" xfId="520"/>
    <cellStyle name="40% - Èmfasi3 2" xfId="48"/>
    <cellStyle name="40% - Èmfasi3 2 2" xfId="88"/>
    <cellStyle name="40% - Èmfasi3 2 3" xfId="195"/>
    <cellStyle name="40% - Èmfasi3 2 4" xfId="247"/>
    <cellStyle name="40% - Èmfasi3 2 5" xfId="312"/>
    <cellStyle name="40% - Èmfasi3 20" xfId="533"/>
    <cellStyle name="40% - Èmfasi3 21" xfId="546"/>
    <cellStyle name="40% - Èmfasi3 22" xfId="559"/>
    <cellStyle name="40% - Èmfasi3 23" xfId="572"/>
    <cellStyle name="40% - Èmfasi3 24" xfId="585"/>
    <cellStyle name="40% - Èmfasi3 25" xfId="598"/>
    <cellStyle name="40% - Èmfasi3 26" xfId="611"/>
    <cellStyle name="40% - Èmfasi3 27" xfId="624"/>
    <cellStyle name="40% - Èmfasi3 28" xfId="637"/>
    <cellStyle name="40% - Èmfasi3 29" xfId="650"/>
    <cellStyle name="40% - Èmfasi3 3" xfId="143"/>
    <cellStyle name="40% - Èmfasi3 3 2" xfId="182"/>
    <cellStyle name="40% - Èmfasi3 3 3" xfId="234"/>
    <cellStyle name="40% - Èmfasi3 3 4" xfId="299"/>
    <cellStyle name="40% - Èmfasi3 30" xfId="663"/>
    <cellStyle name="40% - Èmfasi3 31" xfId="676"/>
    <cellStyle name="40% - Èmfasi3 32" xfId="689"/>
    <cellStyle name="40% - Èmfasi3 33" xfId="702"/>
    <cellStyle name="40% - Èmfasi3 34" xfId="715"/>
    <cellStyle name="40% - Èmfasi3 35" xfId="728"/>
    <cellStyle name="40% - Èmfasi3 36" xfId="741"/>
    <cellStyle name="40% - Èmfasi3 37" xfId="754"/>
    <cellStyle name="40% - Èmfasi3 38" xfId="767"/>
    <cellStyle name="40% - Èmfasi3 39" xfId="780"/>
    <cellStyle name="40% - Èmfasi3 4" xfId="156"/>
    <cellStyle name="40% - Èmfasi3 4 2" xfId="325"/>
    <cellStyle name="40% - Èmfasi3 40" xfId="793"/>
    <cellStyle name="40% - Èmfasi3 41" xfId="806"/>
    <cellStyle name="40% - Èmfasi3 42" xfId="819"/>
    <cellStyle name="40% - Èmfasi3 43" xfId="832"/>
    <cellStyle name="40% - Èmfasi3 44" xfId="845"/>
    <cellStyle name="40% - Èmfasi3 45" xfId="858"/>
    <cellStyle name="40% - Èmfasi3 46" xfId="871"/>
    <cellStyle name="40% - Èmfasi3 47" xfId="884"/>
    <cellStyle name="40% - Èmfasi3 48" xfId="897"/>
    <cellStyle name="40% - Èmfasi3 49" xfId="910"/>
    <cellStyle name="40% - Èmfasi3 5" xfId="338"/>
    <cellStyle name="40% - Èmfasi3 50" xfId="923"/>
    <cellStyle name="40% - Èmfasi3 51" xfId="936"/>
    <cellStyle name="40% - Èmfasi3 52" xfId="949"/>
    <cellStyle name="40% - Èmfasi3 53" xfId="962"/>
    <cellStyle name="40% - Èmfasi3 54" xfId="975"/>
    <cellStyle name="40% - Èmfasi3 55" xfId="988"/>
    <cellStyle name="40% - Èmfasi3 56" xfId="1001"/>
    <cellStyle name="40% - Èmfasi3 57" xfId="1014"/>
    <cellStyle name="40% - Èmfasi3 58" xfId="1027"/>
    <cellStyle name="40% - Èmfasi3 6" xfId="351"/>
    <cellStyle name="40% - Èmfasi3 7" xfId="364"/>
    <cellStyle name="40% - Èmfasi3 8" xfId="377"/>
    <cellStyle name="40% - Èmfasi3 9" xfId="390"/>
    <cellStyle name="40% - Èmfasi4" xfId="32" builtinId="43" customBuiltin="1"/>
    <cellStyle name="40% - Èmfasi4 10" xfId="405"/>
    <cellStyle name="40% - Èmfasi4 11" xfId="418"/>
    <cellStyle name="40% - Èmfasi4 12" xfId="431"/>
    <cellStyle name="40% - Èmfasi4 13" xfId="444"/>
    <cellStyle name="40% - Èmfasi4 14" xfId="457"/>
    <cellStyle name="40% - Èmfasi4 15" xfId="470"/>
    <cellStyle name="40% - Èmfasi4 16" xfId="483"/>
    <cellStyle name="40% - Èmfasi4 17" xfId="496"/>
    <cellStyle name="40% - Èmfasi4 18" xfId="509"/>
    <cellStyle name="40% - Èmfasi4 19" xfId="522"/>
    <cellStyle name="40% - Èmfasi4 2" xfId="50"/>
    <cellStyle name="40% - Èmfasi4 2 2" xfId="90"/>
    <cellStyle name="40% - Èmfasi4 2 3" xfId="197"/>
    <cellStyle name="40% - Èmfasi4 2 4" xfId="249"/>
    <cellStyle name="40% - Èmfasi4 2 5" xfId="314"/>
    <cellStyle name="40% - Èmfasi4 20" xfId="535"/>
    <cellStyle name="40% - Èmfasi4 21" xfId="548"/>
    <cellStyle name="40% - Èmfasi4 22" xfId="561"/>
    <cellStyle name="40% - Èmfasi4 23" xfId="574"/>
    <cellStyle name="40% - Èmfasi4 24" xfId="587"/>
    <cellStyle name="40% - Èmfasi4 25" xfId="600"/>
    <cellStyle name="40% - Èmfasi4 26" xfId="613"/>
    <cellStyle name="40% - Èmfasi4 27" xfId="626"/>
    <cellStyle name="40% - Èmfasi4 28" xfId="639"/>
    <cellStyle name="40% - Èmfasi4 29" xfId="652"/>
    <cellStyle name="40% - Èmfasi4 3" xfId="145"/>
    <cellStyle name="40% - Èmfasi4 3 2" xfId="184"/>
    <cellStyle name="40% - Èmfasi4 3 3" xfId="236"/>
    <cellStyle name="40% - Èmfasi4 3 4" xfId="301"/>
    <cellStyle name="40% - Èmfasi4 30" xfId="665"/>
    <cellStyle name="40% - Èmfasi4 31" xfId="678"/>
    <cellStyle name="40% - Èmfasi4 32" xfId="691"/>
    <cellStyle name="40% - Èmfasi4 33" xfId="704"/>
    <cellStyle name="40% - Èmfasi4 34" xfId="717"/>
    <cellStyle name="40% - Èmfasi4 35" xfId="730"/>
    <cellStyle name="40% - Èmfasi4 36" xfId="743"/>
    <cellStyle name="40% - Èmfasi4 37" xfId="756"/>
    <cellStyle name="40% - Èmfasi4 38" xfId="769"/>
    <cellStyle name="40% - Èmfasi4 39" xfId="782"/>
    <cellStyle name="40% - Èmfasi4 4" xfId="158"/>
    <cellStyle name="40% - Èmfasi4 4 2" xfId="327"/>
    <cellStyle name="40% - Èmfasi4 40" xfId="795"/>
    <cellStyle name="40% - Èmfasi4 41" xfId="808"/>
    <cellStyle name="40% - Èmfasi4 42" xfId="821"/>
    <cellStyle name="40% - Èmfasi4 43" xfId="834"/>
    <cellStyle name="40% - Èmfasi4 44" xfId="847"/>
    <cellStyle name="40% - Èmfasi4 45" xfId="860"/>
    <cellStyle name="40% - Èmfasi4 46" xfId="873"/>
    <cellStyle name="40% - Èmfasi4 47" xfId="886"/>
    <cellStyle name="40% - Èmfasi4 48" xfId="899"/>
    <cellStyle name="40% - Èmfasi4 49" xfId="912"/>
    <cellStyle name="40% - Èmfasi4 5" xfId="340"/>
    <cellStyle name="40% - Èmfasi4 50" xfId="925"/>
    <cellStyle name="40% - Èmfasi4 51" xfId="938"/>
    <cellStyle name="40% - Èmfasi4 52" xfId="951"/>
    <cellStyle name="40% - Èmfasi4 53" xfId="964"/>
    <cellStyle name="40% - Èmfasi4 54" xfId="977"/>
    <cellStyle name="40% - Èmfasi4 55" xfId="990"/>
    <cellStyle name="40% - Èmfasi4 56" xfId="1003"/>
    <cellStyle name="40% - Èmfasi4 57" xfId="1016"/>
    <cellStyle name="40% - Èmfasi4 58" xfId="1029"/>
    <cellStyle name="40% - Èmfasi4 6" xfId="353"/>
    <cellStyle name="40% - Èmfasi4 7" xfId="366"/>
    <cellStyle name="40% - Èmfasi4 8" xfId="379"/>
    <cellStyle name="40% - Èmfasi4 9" xfId="392"/>
    <cellStyle name="40% - Èmfasi5" xfId="36" builtinId="47" customBuiltin="1"/>
    <cellStyle name="40% - Èmfasi5 10" xfId="407"/>
    <cellStyle name="40% - Èmfasi5 11" xfId="420"/>
    <cellStyle name="40% - Èmfasi5 12" xfId="433"/>
    <cellStyle name="40% - Èmfasi5 13" xfId="446"/>
    <cellStyle name="40% - Èmfasi5 14" xfId="459"/>
    <cellStyle name="40% - Èmfasi5 15" xfId="472"/>
    <cellStyle name="40% - Èmfasi5 16" xfId="485"/>
    <cellStyle name="40% - Èmfasi5 17" xfId="498"/>
    <cellStyle name="40% - Èmfasi5 18" xfId="511"/>
    <cellStyle name="40% - Èmfasi5 19" xfId="524"/>
    <cellStyle name="40% - Èmfasi5 2" xfId="52"/>
    <cellStyle name="40% - Èmfasi5 2 2" xfId="92"/>
    <cellStyle name="40% - Èmfasi5 2 3" xfId="199"/>
    <cellStyle name="40% - Èmfasi5 2 4" xfId="251"/>
    <cellStyle name="40% - Èmfasi5 2 5" xfId="316"/>
    <cellStyle name="40% - Èmfasi5 20" xfId="537"/>
    <cellStyle name="40% - Èmfasi5 21" xfId="550"/>
    <cellStyle name="40% - Èmfasi5 22" xfId="563"/>
    <cellStyle name="40% - Èmfasi5 23" xfId="576"/>
    <cellStyle name="40% - Èmfasi5 24" xfId="589"/>
    <cellStyle name="40% - Èmfasi5 25" xfId="602"/>
    <cellStyle name="40% - Èmfasi5 26" xfId="615"/>
    <cellStyle name="40% - Èmfasi5 27" xfId="628"/>
    <cellStyle name="40% - Èmfasi5 28" xfId="641"/>
    <cellStyle name="40% - Èmfasi5 29" xfId="654"/>
    <cellStyle name="40% - Èmfasi5 3" xfId="147"/>
    <cellStyle name="40% - Èmfasi5 3 2" xfId="186"/>
    <cellStyle name="40% - Èmfasi5 3 3" xfId="238"/>
    <cellStyle name="40% - Èmfasi5 3 4" xfId="303"/>
    <cellStyle name="40% - Èmfasi5 30" xfId="667"/>
    <cellStyle name="40% - Èmfasi5 31" xfId="680"/>
    <cellStyle name="40% - Èmfasi5 32" xfId="693"/>
    <cellStyle name="40% - Èmfasi5 33" xfId="706"/>
    <cellStyle name="40% - Èmfasi5 34" xfId="719"/>
    <cellStyle name="40% - Èmfasi5 35" xfId="732"/>
    <cellStyle name="40% - Èmfasi5 36" xfId="745"/>
    <cellStyle name="40% - Èmfasi5 37" xfId="758"/>
    <cellStyle name="40% - Èmfasi5 38" xfId="771"/>
    <cellStyle name="40% - Èmfasi5 39" xfId="784"/>
    <cellStyle name="40% - Èmfasi5 4" xfId="160"/>
    <cellStyle name="40% - Èmfasi5 4 2" xfId="329"/>
    <cellStyle name="40% - Èmfasi5 40" xfId="797"/>
    <cellStyle name="40% - Èmfasi5 41" xfId="810"/>
    <cellStyle name="40% - Èmfasi5 42" xfId="823"/>
    <cellStyle name="40% - Èmfasi5 43" xfId="836"/>
    <cellStyle name="40% - Èmfasi5 44" xfId="849"/>
    <cellStyle name="40% - Èmfasi5 45" xfId="862"/>
    <cellStyle name="40% - Èmfasi5 46" xfId="875"/>
    <cellStyle name="40% - Èmfasi5 47" xfId="888"/>
    <cellStyle name="40% - Èmfasi5 48" xfId="901"/>
    <cellStyle name="40% - Èmfasi5 49" xfId="914"/>
    <cellStyle name="40% - Èmfasi5 5" xfId="342"/>
    <cellStyle name="40% - Èmfasi5 50" xfId="927"/>
    <cellStyle name="40% - Èmfasi5 51" xfId="940"/>
    <cellStyle name="40% - Èmfasi5 52" xfId="953"/>
    <cellStyle name="40% - Èmfasi5 53" xfId="966"/>
    <cellStyle name="40% - Èmfasi5 54" xfId="979"/>
    <cellStyle name="40% - Èmfasi5 55" xfId="992"/>
    <cellStyle name="40% - Èmfasi5 56" xfId="1005"/>
    <cellStyle name="40% - Èmfasi5 57" xfId="1018"/>
    <cellStyle name="40% - Èmfasi5 58" xfId="1031"/>
    <cellStyle name="40% - Èmfasi5 6" xfId="355"/>
    <cellStyle name="40% - Èmfasi5 7" xfId="368"/>
    <cellStyle name="40% - Èmfasi5 8" xfId="381"/>
    <cellStyle name="40% - Èmfasi5 9" xfId="394"/>
    <cellStyle name="40% - Èmfasi6" xfId="40" builtinId="51" customBuiltin="1"/>
    <cellStyle name="40% - Èmfasi6 10" xfId="409"/>
    <cellStyle name="40% - Èmfasi6 11" xfId="422"/>
    <cellStyle name="40% - Èmfasi6 12" xfId="435"/>
    <cellStyle name="40% - Èmfasi6 13" xfId="448"/>
    <cellStyle name="40% - Èmfasi6 14" xfId="461"/>
    <cellStyle name="40% - Èmfasi6 15" xfId="474"/>
    <cellStyle name="40% - Èmfasi6 16" xfId="487"/>
    <cellStyle name="40% - Èmfasi6 17" xfId="500"/>
    <cellStyle name="40% - Èmfasi6 18" xfId="513"/>
    <cellStyle name="40% - Èmfasi6 19" xfId="526"/>
    <cellStyle name="40% - Èmfasi6 2" xfId="54"/>
    <cellStyle name="40% - Èmfasi6 2 2" xfId="94"/>
    <cellStyle name="40% - Èmfasi6 2 3" xfId="201"/>
    <cellStyle name="40% - Èmfasi6 2 4" xfId="253"/>
    <cellStyle name="40% - Èmfasi6 2 5" xfId="318"/>
    <cellStyle name="40% - Èmfasi6 20" xfId="539"/>
    <cellStyle name="40% - Èmfasi6 21" xfId="552"/>
    <cellStyle name="40% - Èmfasi6 22" xfId="565"/>
    <cellStyle name="40% - Èmfasi6 23" xfId="578"/>
    <cellStyle name="40% - Èmfasi6 24" xfId="591"/>
    <cellStyle name="40% - Èmfasi6 25" xfId="604"/>
    <cellStyle name="40% - Èmfasi6 26" xfId="617"/>
    <cellStyle name="40% - Èmfasi6 27" xfId="630"/>
    <cellStyle name="40% - Èmfasi6 28" xfId="643"/>
    <cellStyle name="40% - Èmfasi6 29" xfId="656"/>
    <cellStyle name="40% - Èmfasi6 3" xfId="149"/>
    <cellStyle name="40% - Èmfasi6 3 2" xfId="188"/>
    <cellStyle name="40% - Èmfasi6 3 3" xfId="240"/>
    <cellStyle name="40% - Èmfasi6 3 4" xfId="305"/>
    <cellStyle name="40% - Èmfasi6 30" xfId="669"/>
    <cellStyle name="40% - Èmfasi6 31" xfId="682"/>
    <cellStyle name="40% - Èmfasi6 32" xfId="695"/>
    <cellStyle name="40% - Èmfasi6 33" xfId="708"/>
    <cellStyle name="40% - Èmfasi6 34" xfId="721"/>
    <cellStyle name="40% - Èmfasi6 35" xfId="734"/>
    <cellStyle name="40% - Èmfasi6 36" xfId="747"/>
    <cellStyle name="40% - Èmfasi6 37" xfId="760"/>
    <cellStyle name="40% - Èmfasi6 38" xfId="773"/>
    <cellStyle name="40% - Èmfasi6 39" xfId="786"/>
    <cellStyle name="40% - Èmfasi6 4" xfId="162"/>
    <cellStyle name="40% - Èmfasi6 4 2" xfId="331"/>
    <cellStyle name="40% - Èmfasi6 40" xfId="799"/>
    <cellStyle name="40% - Èmfasi6 41" xfId="812"/>
    <cellStyle name="40% - Èmfasi6 42" xfId="825"/>
    <cellStyle name="40% - Èmfasi6 43" xfId="838"/>
    <cellStyle name="40% - Èmfasi6 44" xfId="851"/>
    <cellStyle name="40% - Èmfasi6 45" xfId="864"/>
    <cellStyle name="40% - Èmfasi6 46" xfId="877"/>
    <cellStyle name="40% - Èmfasi6 47" xfId="890"/>
    <cellStyle name="40% - Èmfasi6 48" xfId="903"/>
    <cellStyle name="40% - Èmfasi6 49" xfId="916"/>
    <cellStyle name="40% - Èmfasi6 5" xfId="344"/>
    <cellStyle name="40% - Èmfasi6 50" xfId="929"/>
    <cellStyle name="40% - Èmfasi6 51" xfId="942"/>
    <cellStyle name="40% - Èmfasi6 52" xfId="955"/>
    <cellStyle name="40% - Èmfasi6 53" xfId="968"/>
    <cellStyle name="40% - Èmfasi6 54" xfId="981"/>
    <cellStyle name="40% - Èmfasi6 55" xfId="994"/>
    <cellStyle name="40% - Èmfasi6 56" xfId="1007"/>
    <cellStyle name="40% - Èmfasi6 57" xfId="1020"/>
    <cellStyle name="40% - Èmfasi6 58" xfId="1033"/>
    <cellStyle name="40% - Èmfasi6 6" xfId="357"/>
    <cellStyle name="40% - Èmfasi6 7" xfId="370"/>
    <cellStyle name="40% - Èmfasi6 8" xfId="383"/>
    <cellStyle name="40% - Èmfasi6 9" xfId="396"/>
    <cellStyle name="40% - Énfasis1 10" xfId="269"/>
    <cellStyle name="40% - Énfasis1 11" xfId="282"/>
    <cellStyle name="40% - Énfasis1 2" xfId="57"/>
    <cellStyle name="40% - Énfasis1 2 2" xfId="97"/>
    <cellStyle name="40% - Énfasis1 3" xfId="71"/>
    <cellStyle name="40% - Énfasis1 4" xfId="110"/>
    <cellStyle name="40% - Énfasis1 5" xfId="125"/>
    <cellStyle name="40% - Énfasis1 6" xfId="165"/>
    <cellStyle name="40% - Énfasis1 7" xfId="204"/>
    <cellStyle name="40% - Énfasis1 8" xfId="217"/>
    <cellStyle name="40% - Énfasis1 9" xfId="256"/>
    <cellStyle name="40% - Énfasis2 10" xfId="271"/>
    <cellStyle name="40% - Énfasis2 11" xfId="284"/>
    <cellStyle name="40% - Énfasis2 2" xfId="59"/>
    <cellStyle name="40% - Énfasis2 2 2" xfId="99"/>
    <cellStyle name="40% - Énfasis2 3" xfId="73"/>
    <cellStyle name="40% - Énfasis2 4" xfId="112"/>
    <cellStyle name="40% - Énfasis2 5" xfId="127"/>
    <cellStyle name="40% - Énfasis2 6" xfId="167"/>
    <cellStyle name="40% - Énfasis2 7" xfId="206"/>
    <cellStyle name="40% - Énfasis2 8" xfId="219"/>
    <cellStyle name="40% - Énfasis2 9" xfId="258"/>
    <cellStyle name="40% - Énfasis3 10" xfId="273"/>
    <cellStyle name="40% - Énfasis3 11" xfId="286"/>
    <cellStyle name="40% - Énfasis3 2" xfId="61"/>
    <cellStyle name="40% - Énfasis3 2 2" xfId="101"/>
    <cellStyle name="40% - Énfasis3 3" xfId="75"/>
    <cellStyle name="40% - Énfasis3 4" xfId="114"/>
    <cellStyle name="40% - Énfasis3 5" xfId="129"/>
    <cellStyle name="40% - Énfasis3 6" xfId="169"/>
    <cellStyle name="40% - Énfasis3 7" xfId="208"/>
    <cellStyle name="40% - Énfasis3 8" xfId="221"/>
    <cellStyle name="40% - Énfasis3 9" xfId="260"/>
    <cellStyle name="40% - Énfasis4 10" xfId="275"/>
    <cellStyle name="40% - Énfasis4 11" xfId="288"/>
    <cellStyle name="40% - Énfasis4 2" xfId="63"/>
    <cellStyle name="40% - Énfasis4 2 2" xfId="103"/>
    <cellStyle name="40% - Énfasis4 3" xfId="77"/>
    <cellStyle name="40% - Énfasis4 4" xfId="116"/>
    <cellStyle name="40% - Énfasis4 5" xfId="131"/>
    <cellStyle name="40% - Énfasis4 6" xfId="171"/>
    <cellStyle name="40% - Énfasis4 7" xfId="210"/>
    <cellStyle name="40% - Énfasis4 8" xfId="223"/>
    <cellStyle name="40% - Énfasis4 9" xfId="262"/>
    <cellStyle name="40% - Énfasis5 10" xfId="277"/>
    <cellStyle name="40% - Énfasis5 11" xfId="290"/>
    <cellStyle name="40% - Énfasis5 2" xfId="65"/>
    <cellStyle name="40% - Énfasis5 2 2" xfId="105"/>
    <cellStyle name="40% - Énfasis5 3" xfId="79"/>
    <cellStyle name="40% - Énfasis5 4" xfId="118"/>
    <cellStyle name="40% - Énfasis5 5" xfId="133"/>
    <cellStyle name="40% - Énfasis5 6" xfId="173"/>
    <cellStyle name="40% - Énfasis5 7" xfId="212"/>
    <cellStyle name="40% - Énfasis5 8" xfId="225"/>
    <cellStyle name="40% - Énfasis5 9" xfId="264"/>
    <cellStyle name="40% - Énfasis6 10" xfId="279"/>
    <cellStyle name="40% - Énfasis6 11" xfId="292"/>
    <cellStyle name="40% - Énfasis6 2" xfId="67"/>
    <cellStyle name="40% - Énfasis6 2 2" xfId="107"/>
    <cellStyle name="40% - Énfasis6 3" xfId="81"/>
    <cellStyle name="40% - Énfasis6 4" xfId="120"/>
    <cellStyle name="40% - Énfasis6 5" xfId="135"/>
    <cellStyle name="40% - Énfasis6 6" xfId="175"/>
    <cellStyle name="40% - Énfasis6 7" xfId="214"/>
    <cellStyle name="40% - Énfasis6 8" xfId="227"/>
    <cellStyle name="40% - Énfasis6 9" xfId="266"/>
    <cellStyle name="60% - Èmfasi1" xfId="21" builtinId="32" customBuiltin="1"/>
    <cellStyle name="60% - Èmfasi2" xfId="25" builtinId="36" customBuiltin="1"/>
    <cellStyle name="60% - Èmfasi3" xfId="29" builtinId="40" customBuiltin="1"/>
    <cellStyle name="60% - Èmfasi4" xfId="33" builtinId="44" customBuiltin="1"/>
    <cellStyle name="60% - Èmfasi5" xfId="37" builtinId="48" customBuiltin="1"/>
    <cellStyle name="60% - Èmfasi6" xfId="41" builtinId="52" customBuiltin="1"/>
    <cellStyle name="Bé" xfId="6" builtinId="26" customBuiltin="1"/>
    <cellStyle name="Càlcul" xfId="11" builtinId="22" customBuiltin="1"/>
    <cellStyle name="Cel·la de comprovació" xfId="13" builtinId="23" customBuiltin="1"/>
    <cellStyle name="Cel·la enllaçada" xfId="12" builtinId="24" customBuiltin="1"/>
    <cellStyle name="Èmfasi1" xfId="18" builtinId="29" customBuiltin="1"/>
    <cellStyle name="Èmfasi2" xfId="22" builtinId="33" customBuiltin="1"/>
    <cellStyle name="Èmfasi3" xfId="26" builtinId="37" customBuiltin="1"/>
    <cellStyle name="Èmfasi4" xfId="30" builtinId="41" customBuiltin="1"/>
    <cellStyle name="Èmfasi5" xfId="34" builtinId="45" customBuiltin="1"/>
    <cellStyle name="Èmfasi6" xfId="38" builtinId="49" customBuiltin="1"/>
    <cellStyle name="Enllaç" xfId="136" builtinId="8"/>
    <cellStyle name="Entrada" xfId="9" builtinId="20" customBuiltin="1"/>
    <cellStyle name="Incorrecte" xfId="7" builtinId="27" customBuiltin="1"/>
    <cellStyle name="Neutral" xfId="8" builtinId="28" customBuiltin="1"/>
    <cellStyle name="Normal" xfId="0" builtinId="0"/>
    <cellStyle name="Normal 2" xfId="68"/>
    <cellStyle name="Normal 2 2" xfId="122"/>
    <cellStyle name="Normal 3" xfId="121"/>
    <cellStyle name="Nota" xfId="15" builtinId="10" customBuiltin="1"/>
    <cellStyle name="Nota 10" xfId="397"/>
    <cellStyle name="Nota 11" xfId="410"/>
    <cellStyle name="Nota 12" xfId="423"/>
    <cellStyle name="Nota 13" xfId="436"/>
    <cellStyle name="Nota 14" xfId="449"/>
    <cellStyle name="Nota 15" xfId="462"/>
    <cellStyle name="Nota 16" xfId="475"/>
    <cellStyle name="Nota 17" xfId="488"/>
    <cellStyle name="Nota 18" xfId="501"/>
    <cellStyle name="Nota 19" xfId="514"/>
    <cellStyle name="Nota 2" xfId="42"/>
    <cellStyle name="Nota 2 2" xfId="82"/>
    <cellStyle name="Nota 2 3" xfId="189"/>
    <cellStyle name="Nota 2 4" xfId="241"/>
    <cellStyle name="Nota 2 5" xfId="306"/>
    <cellStyle name="Nota 20" xfId="527"/>
    <cellStyle name="Nota 21" xfId="540"/>
    <cellStyle name="Nota 22" xfId="553"/>
    <cellStyle name="Nota 23" xfId="566"/>
    <cellStyle name="Nota 24" xfId="579"/>
    <cellStyle name="Nota 25" xfId="592"/>
    <cellStyle name="Nota 26" xfId="605"/>
    <cellStyle name="Nota 27" xfId="618"/>
    <cellStyle name="Nota 28" xfId="631"/>
    <cellStyle name="Nota 29" xfId="644"/>
    <cellStyle name="Nota 3" xfId="137"/>
    <cellStyle name="Nota 3 2" xfId="176"/>
    <cellStyle name="Nota 3 3" xfId="228"/>
    <cellStyle name="Nota 3 4" xfId="293"/>
    <cellStyle name="Nota 30" xfId="657"/>
    <cellStyle name="Nota 31" xfId="670"/>
    <cellStyle name="Nota 32" xfId="683"/>
    <cellStyle name="Nota 33" xfId="696"/>
    <cellStyle name="Nota 34" xfId="709"/>
    <cellStyle name="Nota 35" xfId="722"/>
    <cellStyle name="Nota 36" xfId="735"/>
    <cellStyle name="Nota 37" xfId="748"/>
    <cellStyle name="Nota 38" xfId="761"/>
    <cellStyle name="Nota 39" xfId="774"/>
    <cellStyle name="Nota 4" xfId="150"/>
    <cellStyle name="Nota 4 2" xfId="319"/>
    <cellStyle name="Nota 40" xfId="787"/>
    <cellStyle name="Nota 41" xfId="800"/>
    <cellStyle name="Nota 42" xfId="813"/>
    <cellStyle name="Nota 43" xfId="826"/>
    <cellStyle name="Nota 44" xfId="839"/>
    <cellStyle name="Nota 45" xfId="852"/>
    <cellStyle name="Nota 46" xfId="865"/>
    <cellStyle name="Nota 47" xfId="878"/>
    <cellStyle name="Nota 48" xfId="891"/>
    <cellStyle name="Nota 49" xfId="904"/>
    <cellStyle name="Nota 5" xfId="332"/>
    <cellStyle name="Nota 50" xfId="917"/>
    <cellStyle name="Nota 51" xfId="930"/>
    <cellStyle name="Nota 52" xfId="943"/>
    <cellStyle name="Nota 53" xfId="956"/>
    <cellStyle name="Nota 54" xfId="969"/>
    <cellStyle name="Nota 55" xfId="982"/>
    <cellStyle name="Nota 56" xfId="995"/>
    <cellStyle name="Nota 57" xfId="1008"/>
    <cellStyle name="Nota 58" xfId="1021"/>
    <cellStyle name="Nota 6" xfId="345"/>
    <cellStyle name="Nota 7" xfId="358"/>
    <cellStyle name="Nota 8" xfId="371"/>
    <cellStyle name="Nota 9" xfId="384"/>
    <cellStyle name="Notas 10" xfId="267"/>
    <cellStyle name="Notas 11" xfId="280"/>
    <cellStyle name="Notas 2" xfId="55"/>
    <cellStyle name="Notas 2 2" xfId="95"/>
    <cellStyle name="Notas 3" xfId="69"/>
    <cellStyle name="Notas 4" xfId="108"/>
    <cellStyle name="Notas 5" xfId="123"/>
    <cellStyle name="Notas 6" xfId="163"/>
    <cellStyle name="Notas 7" xfId="202"/>
    <cellStyle name="Notas 8" xfId="215"/>
    <cellStyle name="Notas 9" xfId="254"/>
    <cellStyle name="Resultat" xfId="10" builtinId="21" customBuiltin="1"/>
    <cellStyle name="Text d'advertiment" xfId="14" builtinId="11" customBuiltin="1"/>
    <cellStyle name="Text explicatiu" xfId="16" builtinId="53" customBuiltin="1"/>
    <cellStyle name="Títol" xfId="1" builtinId="15" customBuiltin="1"/>
    <cellStyle name="Títol 1" xfId="2" builtinId="16" customBuiltin="1"/>
    <cellStyle name="Títol 2" xfId="3" builtinId="17" customBuiltin="1"/>
    <cellStyle name="Títol 3" xfId="4" builtinId="18" customBuiltin="1"/>
    <cellStyle name="Títol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b.edu/web/ub/ca/universitat/organitzacio/unitats_administratives/a/unitatsA/admcentrefarmacia.html" TargetMode="External"/><Relationship Id="rId3" Type="http://schemas.openxmlformats.org/officeDocument/2006/relationships/hyperlink" Target="http://www.ub.edu/web/ub/ca/universitat/organitzacio/unitats_administratives/a/unitatsA/admcentrepsicologia.html" TargetMode="External"/><Relationship Id="rId7" Type="http://schemas.openxmlformats.org/officeDocument/2006/relationships/hyperlink" Target="http://www.ub.edu/web/ub/ca/universitat/organitzacio/unitats_administratives/a/unitatsA/admcentremedicina.html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ub.edu/web/ub/ca/universitat/organitzacio/unitats_administratives/a/unitatsA/admcentrefarmacia.html" TargetMode="External"/><Relationship Id="rId1" Type="http://schemas.openxmlformats.org/officeDocument/2006/relationships/hyperlink" Target="http://www.ub.edu/web/ub/ca/universitat/organitzacio/unitats_administratives/a/unitatsA/admcentrefisica.html" TargetMode="External"/><Relationship Id="rId6" Type="http://schemas.openxmlformats.org/officeDocument/2006/relationships/hyperlink" Target="http://www.ub.edu/web/ub/ca/universitat/organitzacio/unitats_administratives/a/unitatsA/admcentrebiologia.html" TargetMode="External"/><Relationship Id="rId11" Type="http://schemas.openxmlformats.org/officeDocument/2006/relationships/hyperlink" Target="http://www.ub.edu/web/ub/ca/universitat/organitzacio/unitats_administratives/a/unitatsA/admcentrebiologia.html" TargetMode="External"/><Relationship Id="rId5" Type="http://schemas.openxmlformats.org/officeDocument/2006/relationships/hyperlink" Target="http://www.ub.edu/web/ub/ca/universitat/organitzacio/unitats_administratives/a/unitatsA/admcentrefilologia.html" TargetMode="External"/><Relationship Id="rId10" Type="http://schemas.openxmlformats.org/officeDocument/2006/relationships/hyperlink" Target="http://www.ub.edu/web/ub/ca/universitat/organitzacio/unitats_administratives/a/unitatsA/admcentrebiologia.html" TargetMode="External"/><Relationship Id="rId4" Type="http://schemas.openxmlformats.org/officeDocument/2006/relationships/hyperlink" Target="http://www.ub.edu/web/ub/ca/universitat/organitzacio/unitats_administratives/a/unitatsA/admcentrefilologia.html" TargetMode="External"/><Relationship Id="rId9" Type="http://schemas.openxmlformats.org/officeDocument/2006/relationships/hyperlink" Target="http://www.ub.edu/web/ub/ca/universitat/organitzacio/unitats_administratives/a/unitatsA/admcentremedicina.html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pageSetUpPr fitToPage="1"/>
  </sheetPr>
  <dimension ref="A1:W600"/>
  <sheetViews>
    <sheetView tabSelected="1" topLeftCell="B2" zoomScale="80" zoomScaleNormal="80" workbookViewId="0">
      <selection activeCell="M559" sqref="M559"/>
    </sheetView>
  </sheetViews>
  <sheetFormatPr defaultColWidth="11.42578125" defaultRowHeight="12.75" x14ac:dyDescent="0.2"/>
  <cols>
    <col min="1" max="1" width="8.28515625" style="7" customWidth="1"/>
    <col min="2" max="2" width="11.140625" style="3" customWidth="1"/>
    <col min="3" max="3" width="47.140625" style="1" customWidth="1"/>
    <col min="4" max="4" width="27.85546875" style="3" customWidth="1"/>
    <col min="5" max="5" width="15.140625" style="1" customWidth="1"/>
    <col min="6" max="6" width="15.28515625" style="3" customWidth="1"/>
    <col min="7" max="7" width="26" style="10" customWidth="1"/>
    <col min="8" max="8" width="25.140625" style="3" customWidth="1"/>
    <col min="9" max="9" width="23.140625" style="1" customWidth="1"/>
    <col min="10" max="10" width="24.140625" style="3" customWidth="1"/>
    <col min="11" max="11" width="18.42578125" style="3" customWidth="1"/>
    <col min="12" max="12" width="24.85546875" style="3" customWidth="1"/>
    <col min="13" max="13" width="9.7109375" style="1" customWidth="1"/>
    <col min="14" max="14" width="23.5703125" style="1" customWidth="1"/>
    <col min="15" max="17" width="11.7109375" style="1" customWidth="1"/>
    <col min="18" max="16384" width="11.42578125" style="1"/>
  </cols>
  <sheetData>
    <row r="1" spans="1:21" s="12" customFormat="1" ht="37.5" customHeight="1" x14ac:dyDescent="0.25">
      <c r="A1" s="11"/>
      <c r="B1" s="11"/>
      <c r="C1" s="18" t="s">
        <v>12</v>
      </c>
      <c r="D1" s="67" t="s">
        <v>18</v>
      </c>
      <c r="E1" s="36">
        <v>42828</v>
      </c>
      <c r="F1" s="11"/>
      <c r="G1" s="13"/>
      <c r="H1" s="11"/>
      <c r="I1" s="67"/>
      <c r="J1" s="11"/>
      <c r="K1" s="11"/>
    </row>
    <row r="2" spans="1:21" s="12" customFormat="1" x14ac:dyDescent="0.2">
      <c r="A2" s="11"/>
      <c r="B2" s="11"/>
      <c r="D2" s="11"/>
      <c r="F2" s="11"/>
      <c r="G2" s="13"/>
      <c r="H2" s="11"/>
      <c r="I2" s="67"/>
      <c r="J2" s="11"/>
      <c r="K2" s="11"/>
    </row>
    <row r="3" spans="1:21" s="12" customFormat="1" ht="16.5" customHeight="1" x14ac:dyDescent="0.2">
      <c r="A3" s="11"/>
      <c r="B3" s="11"/>
      <c r="C3" s="9" t="s">
        <v>13</v>
      </c>
      <c r="D3" s="11"/>
      <c r="F3" s="11"/>
      <c r="G3" s="13"/>
      <c r="H3" s="11"/>
      <c r="I3" s="67"/>
      <c r="J3" s="110"/>
      <c r="K3" s="11"/>
      <c r="L3" s="13"/>
    </row>
    <row r="4" spans="1:21" s="12" customFormat="1" x14ac:dyDescent="0.2">
      <c r="A4" s="11"/>
      <c r="B4" s="11"/>
      <c r="C4" s="8" t="s">
        <v>4044</v>
      </c>
      <c r="D4" s="11"/>
      <c r="F4" s="11"/>
      <c r="G4" s="13"/>
      <c r="H4" s="11"/>
      <c r="I4" s="67"/>
      <c r="J4" s="11"/>
      <c r="K4" s="11"/>
    </row>
    <row r="5" spans="1:21" s="12" customFormat="1" x14ac:dyDescent="0.2">
      <c r="A5" s="11"/>
      <c r="B5" s="11"/>
      <c r="D5" s="11"/>
      <c r="F5" s="11"/>
      <c r="G5" s="13"/>
      <c r="H5" s="11"/>
      <c r="I5" s="67"/>
      <c r="J5" s="11"/>
      <c r="K5" s="11"/>
    </row>
    <row r="6" spans="1:21" s="12" customFormat="1" ht="25.5" customHeight="1" x14ac:dyDescent="0.2">
      <c r="A6" s="11"/>
      <c r="B6" s="11"/>
      <c r="C6" s="86" t="s">
        <v>16</v>
      </c>
      <c r="D6" s="92">
        <f>SUM(D9:D87)</f>
        <v>219984</v>
      </c>
      <c r="E6" s="716" t="s">
        <v>39</v>
      </c>
      <c r="F6" s="717"/>
      <c r="G6" s="718"/>
      <c r="H6" s="93">
        <f>SUM(H9:H87)</f>
        <v>246480283.41000003</v>
      </c>
      <c r="I6" s="85" t="s">
        <v>15</v>
      </c>
      <c r="J6" s="92">
        <f>SUM(J9:J87)</f>
        <v>5308</v>
      </c>
      <c r="K6" s="91" t="s">
        <v>14</v>
      </c>
      <c r="L6" s="130">
        <f>SUM(L9:L87)</f>
        <v>4640994.72</v>
      </c>
      <c r="N6" s="42"/>
      <c r="O6" s="140"/>
      <c r="P6" s="80"/>
      <c r="Q6" s="80"/>
      <c r="R6" s="80"/>
      <c r="S6" s="80"/>
      <c r="T6" s="80"/>
    </row>
    <row r="7" spans="1:21" s="12" customFormat="1" x14ac:dyDescent="0.2">
      <c r="A7" s="11"/>
      <c r="B7" s="11"/>
      <c r="D7" s="72"/>
      <c r="E7" s="27"/>
      <c r="F7" s="28"/>
      <c r="G7" s="22"/>
      <c r="H7" s="32"/>
      <c r="I7" s="67"/>
      <c r="J7" s="17"/>
      <c r="K7" s="11"/>
      <c r="L7" s="32"/>
      <c r="N7" s="87"/>
      <c r="O7" s="49"/>
      <c r="P7" s="77"/>
      <c r="Q7" s="49"/>
      <c r="R7" s="77"/>
      <c r="S7" s="49"/>
      <c r="T7" s="80"/>
      <c r="U7" s="80"/>
    </row>
    <row r="8" spans="1:21" s="12" customFormat="1" x14ac:dyDescent="0.2">
      <c r="A8" s="11"/>
      <c r="B8" s="11"/>
      <c r="C8" s="12" t="s">
        <v>17</v>
      </c>
      <c r="D8" s="72"/>
      <c r="E8" s="21"/>
      <c r="F8" s="22"/>
      <c r="G8" s="22"/>
      <c r="H8" s="32"/>
      <c r="I8" s="67"/>
      <c r="J8" s="17"/>
      <c r="K8" s="11"/>
      <c r="L8" s="32"/>
      <c r="N8" s="87"/>
      <c r="O8" s="49"/>
      <c r="P8" s="94"/>
      <c r="Q8" s="49"/>
      <c r="R8" s="94"/>
      <c r="S8" s="49"/>
      <c r="T8" s="77"/>
      <c r="U8" s="49"/>
    </row>
    <row r="9" spans="1:21" s="12" customFormat="1" ht="25.5" customHeight="1" x14ac:dyDescent="0.2">
      <c r="A9" s="11"/>
      <c r="B9" s="11"/>
      <c r="C9" s="15" t="s">
        <v>16</v>
      </c>
      <c r="D9" s="71">
        <v>4190</v>
      </c>
      <c r="E9" s="712" t="s">
        <v>41</v>
      </c>
      <c r="F9" s="712"/>
      <c r="G9" s="713"/>
      <c r="H9" s="31">
        <v>5515957.29</v>
      </c>
      <c r="I9" s="64" t="s">
        <v>15</v>
      </c>
      <c r="J9" s="23">
        <v>0</v>
      </c>
      <c r="K9" s="14" t="s">
        <v>14</v>
      </c>
      <c r="L9" s="131">
        <v>0</v>
      </c>
      <c r="N9" s="49"/>
      <c r="O9" s="49"/>
      <c r="P9" s="94"/>
      <c r="Q9" s="49"/>
      <c r="R9" s="94"/>
      <c r="S9" s="49"/>
      <c r="T9" s="77"/>
      <c r="U9" s="49"/>
    </row>
    <row r="10" spans="1:21" s="12" customFormat="1" x14ac:dyDescent="0.2">
      <c r="A10" s="11"/>
      <c r="B10" s="11"/>
      <c r="C10" s="19"/>
      <c r="D10" s="73"/>
      <c r="E10" s="29"/>
      <c r="F10" s="29"/>
      <c r="G10" s="22"/>
      <c r="H10" s="33"/>
      <c r="I10" s="4"/>
      <c r="J10" s="24"/>
      <c r="K10" s="20"/>
      <c r="L10" s="35"/>
      <c r="N10" s="49"/>
      <c r="O10" s="49"/>
      <c r="P10" s="94"/>
      <c r="Q10" s="49"/>
      <c r="R10" s="94"/>
      <c r="S10" s="49"/>
      <c r="T10" s="77"/>
      <c r="U10" s="49"/>
    </row>
    <row r="11" spans="1:21" s="12" customFormat="1" ht="25.5" customHeight="1" x14ac:dyDescent="0.2">
      <c r="A11" s="11"/>
      <c r="B11" s="63"/>
      <c r="C11" s="15" t="s">
        <v>16</v>
      </c>
      <c r="D11" s="71">
        <v>5867</v>
      </c>
      <c r="E11" s="712" t="s">
        <v>42</v>
      </c>
      <c r="F11" s="712"/>
      <c r="G11" s="713"/>
      <c r="H11" s="31">
        <v>7377206.4400000004</v>
      </c>
      <c r="I11" s="64" t="s">
        <v>15</v>
      </c>
      <c r="J11" s="23">
        <v>0</v>
      </c>
      <c r="K11" s="14" t="s">
        <v>14</v>
      </c>
      <c r="L11" s="131">
        <v>0</v>
      </c>
      <c r="N11" s="49"/>
      <c r="O11" s="49"/>
      <c r="P11" s="94"/>
      <c r="Q11" s="49"/>
      <c r="R11" s="94"/>
      <c r="S11" s="49"/>
      <c r="T11" s="77"/>
      <c r="U11" s="49"/>
    </row>
    <row r="12" spans="1:21" s="12" customFormat="1" x14ac:dyDescent="0.2">
      <c r="A12" s="11"/>
      <c r="B12" s="11"/>
      <c r="C12" s="19"/>
      <c r="D12" s="73"/>
      <c r="E12" s="29"/>
      <c r="F12" s="29"/>
      <c r="G12" s="22"/>
      <c r="H12" s="33"/>
      <c r="I12" s="4"/>
      <c r="J12" s="24"/>
      <c r="K12" s="20"/>
      <c r="L12" s="35"/>
      <c r="N12" s="49"/>
      <c r="O12" s="49"/>
      <c r="P12" s="94"/>
      <c r="Q12" s="49"/>
      <c r="R12" s="94"/>
      <c r="S12" s="49"/>
      <c r="T12" s="77"/>
      <c r="U12" s="49"/>
    </row>
    <row r="13" spans="1:21" s="12" customFormat="1" ht="25.5" customHeight="1" x14ac:dyDescent="0.2">
      <c r="A13" s="11"/>
      <c r="B13" s="11"/>
      <c r="C13" s="15" t="s">
        <v>16</v>
      </c>
      <c r="D13" s="71">
        <v>6084</v>
      </c>
      <c r="E13" s="712" t="s">
        <v>43</v>
      </c>
      <c r="F13" s="712"/>
      <c r="G13" s="713"/>
      <c r="H13" s="31">
        <v>7839740.1500000004</v>
      </c>
      <c r="I13" s="64" t="s">
        <v>15</v>
      </c>
      <c r="J13" s="23">
        <v>0</v>
      </c>
      <c r="K13" s="14" t="s">
        <v>14</v>
      </c>
      <c r="L13" s="131">
        <v>0</v>
      </c>
      <c r="N13" s="49"/>
      <c r="O13" s="49"/>
      <c r="P13" s="94"/>
      <c r="Q13" s="49"/>
      <c r="R13" s="94"/>
      <c r="S13" s="49"/>
      <c r="T13" s="77"/>
      <c r="U13" s="49"/>
    </row>
    <row r="14" spans="1:21" s="12" customFormat="1" x14ac:dyDescent="0.2">
      <c r="A14" s="11"/>
      <c r="B14" s="11"/>
      <c r="C14" s="19"/>
      <c r="D14" s="74"/>
      <c r="E14" s="30"/>
      <c r="F14" s="30"/>
      <c r="G14" s="22"/>
      <c r="H14" s="34"/>
      <c r="I14" s="69"/>
      <c r="J14" s="25"/>
      <c r="K14" s="21"/>
      <c r="L14" s="76"/>
      <c r="N14" s="49"/>
      <c r="O14" s="49"/>
      <c r="P14" s="94"/>
      <c r="Q14" s="49"/>
      <c r="R14" s="94"/>
      <c r="S14" s="49"/>
      <c r="T14" s="77"/>
      <c r="U14" s="49"/>
    </row>
    <row r="15" spans="1:21" s="12" customFormat="1" ht="25.5" customHeight="1" x14ac:dyDescent="0.2">
      <c r="A15" s="11"/>
      <c r="B15" s="11"/>
      <c r="C15" s="15" t="s">
        <v>16</v>
      </c>
      <c r="D15" s="16">
        <v>5575</v>
      </c>
      <c r="E15" s="712" t="s">
        <v>44</v>
      </c>
      <c r="F15" s="712"/>
      <c r="G15" s="713"/>
      <c r="H15" s="31">
        <v>5496966.6900000004</v>
      </c>
      <c r="I15" s="64" t="s">
        <v>15</v>
      </c>
      <c r="J15" s="23">
        <v>1</v>
      </c>
      <c r="K15" s="14" t="s">
        <v>14</v>
      </c>
      <c r="L15" s="131">
        <v>291.04000000000002</v>
      </c>
      <c r="M15" s="42"/>
      <c r="N15" s="49"/>
      <c r="O15" s="79"/>
      <c r="P15" s="94"/>
      <c r="Q15" s="49"/>
      <c r="R15" s="94"/>
      <c r="S15" s="49"/>
      <c r="T15" s="77"/>
      <c r="U15" s="49"/>
    </row>
    <row r="16" spans="1:21" s="12" customFormat="1" ht="12.75" customHeight="1" x14ac:dyDescent="0.2">
      <c r="A16" s="11"/>
      <c r="B16" s="11"/>
      <c r="C16" s="43"/>
      <c r="D16" s="75"/>
      <c r="E16" s="29"/>
      <c r="F16" s="44"/>
      <c r="G16" s="4"/>
      <c r="H16" s="35"/>
      <c r="I16" s="4"/>
      <c r="J16" s="25"/>
      <c r="K16" s="45"/>
      <c r="L16" s="35"/>
      <c r="M16" s="42"/>
      <c r="N16" s="49"/>
      <c r="O16" s="49"/>
      <c r="P16" s="94"/>
      <c r="Q16" s="79"/>
      <c r="R16" s="94"/>
      <c r="S16" s="49"/>
      <c r="T16" s="77"/>
      <c r="U16" s="49"/>
    </row>
    <row r="17" spans="1:21" s="12" customFormat="1" ht="25.5" customHeight="1" x14ac:dyDescent="0.2">
      <c r="A17" s="11"/>
      <c r="B17" s="11"/>
      <c r="C17" s="15" t="s">
        <v>16</v>
      </c>
      <c r="D17" s="71">
        <v>5831</v>
      </c>
      <c r="E17" s="712" t="s">
        <v>45</v>
      </c>
      <c r="F17" s="712"/>
      <c r="G17" s="713"/>
      <c r="H17" s="31">
        <v>5841834.4100000001</v>
      </c>
      <c r="I17" s="64" t="s">
        <v>15</v>
      </c>
      <c r="J17" s="16">
        <v>0</v>
      </c>
      <c r="K17" s="230" t="s">
        <v>14</v>
      </c>
      <c r="L17" s="131">
        <v>0</v>
      </c>
      <c r="M17" s="42"/>
      <c r="N17" s="49"/>
      <c r="O17" s="79"/>
      <c r="P17" s="94"/>
      <c r="Q17" s="79"/>
      <c r="R17" s="94"/>
      <c r="S17" s="49"/>
      <c r="T17" s="77"/>
      <c r="U17" s="49"/>
    </row>
    <row r="18" spans="1:21" s="12" customFormat="1" x14ac:dyDescent="0.2">
      <c r="A18" s="11"/>
      <c r="B18" s="11"/>
      <c r="C18" s="19"/>
      <c r="D18" s="25"/>
      <c r="E18" s="29"/>
      <c r="F18" s="29"/>
      <c r="G18" s="22"/>
      <c r="H18" s="35"/>
      <c r="I18" s="70"/>
      <c r="J18" s="26"/>
      <c r="K18" s="21"/>
      <c r="L18" s="34"/>
      <c r="N18" s="49"/>
      <c r="O18" s="79"/>
      <c r="P18" s="94"/>
      <c r="Q18" s="79"/>
      <c r="R18" s="94"/>
      <c r="S18" s="49"/>
      <c r="T18" s="78"/>
      <c r="U18" s="81"/>
    </row>
    <row r="19" spans="1:21" s="12" customFormat="1" ht="25.5" customHeight="1" x14ac:dyDescent="0.2">
      <c r="A19" s="11"/>
      <c r="B19" s="11"/>
      <c r="C19" s="15" t="s">
        <v>16</v>
      </c>
      <c r="D19" s="71">
        <v>5466</v>
      </c>
      <c r="E19" s="712" t="s">
        <v>46</v>
      </c>
      <c r="F19" s="712"/>
      <c r="G19" s="713"/>
      <c r="H19" s="31">
        <v>5772551.4199999999</v>
      </c>
      <c r="I19" s="64" t="s">
        <v>15</v>
      </c>
      <c r="J19" s="16">
        <v>0</v>
      </c>
      <c r="K19" s="230" t="s">
        <v>14</v>
      </c>
      <c r="L19" s="131">
        <v>0</v>
      </c>
      <c r="M19" s="42"/>
      <c r="N19" s="49"/>
      <c r="O19" s="49"/>
      <c r="P19" s="87"/>
      <c r="Q19" s="49"/>
      <c r="R19" s="87"/>
      <c r="S19" s="49"/>
      <c r="T19" s="81"/>
      <c r="U19" s="80"/>
    </row>
    <row r="20" spans="1:21" s="12" customFormat="1" x14ac:dyDescent="0.2">
      <c r="A20" s="11"/>
      <c r="B20" s="11"/>
      <c r="C20" s="19"/>
      <c r="D20" s="25"/>
      <c r="E20" s="29"/>
      <c r="F20" s="29"/>
      <c r="G20" s="22"/>
      <c r="H20" s="35"/>
      <c r="I20" s="70"/>
      <c r="J20" s="26"/>
      <c r="K20" s="21"/>
      <c r="L20" s="34"/>
      <c r="N20" s="49"/>
      <c r="O20" s="79"/>
      <c r="P20" s="94"/>
      <c r="Q20" s="79"/>
      <c r="R20" s="94"/>
      <c r="S20" s="49"/>
      <c r="T20" s="80"/>
      <c r="U20" s="80"/>
    </row>
    <row r="21" spans="1:21" s="12" customFormat="1" ht="25.5" customHeight="1" x14ac:dyDescent="0.2">
      <c r="A21" s="11"/>
      <c r="B21" s="11"/>
      <c r="C21" s="15" t="s">
        <v>16</v>
      </c>
      <c r="D21" s="71">
        <v>6851</v>
      </c>
      <c r="E21" s="712" t="s">
        <v>47</v>
      </c>
      <c r="F21" s="712"/>
      <c r="G21" s="713"/>
      <c r="H21" s="31">
        <v>6805685.0099999998</v>
      </c>
      <c r="I21" s="64" t="s">
        <v>15</v>
      </c>
      <c r="J21" s="16">
        <v>1</v>
      </c>
      <c r="K21" s="230" t="s">
        <v>14</v>
      </c>
      <c r="L21" s="132">
        <v>180.51</v>
      </c>
      <c r="M21" s="42"/>
      <c r="N21" s="49"/>
      <c r="O21" s="49"/>
      <c r="P21" s="94"/>
      <c r="Q21" s="49"/>
      <c r="R21" s="78"/>
      <c r="S21" s="81"/>
      <c r="T21" s="80"/>
      <c r="U21" s="80"/>
    </row>
    <row r="22" spans="1:21" s="12" customFormat="1" x14ac:dyDescent="0.2">
      <c r="A22" s="11"/>
      <c r="B22" s="11"/>
      <c r="C22" s="19"/>
      <c r="D22" s="25"/>
      <c r="E22" s="29"/>
      <c r="F22" s="29"/>
      <c r="G22" s="22"/>
      <c r="H22" s="35"/>
      <c r="I22" s="70"/>
      <c r="J22" s="26"/>
      <c r="K22" s="21"/>
      <c r="L22" s="34"/>
      <c r="N22" s="49"/>
      <c r="O22" s="80"/>
      <c r="P22" s="80"/>
      <c r="Q22" s="80"/>
      <c r="R22" s="80"/>
      <c r="S22" s="80"/>
    </row>
    <row r="23" spans="1:21" s="12" customFormat="1" ht="25.5" customHeight="1" x14ac:dyDescent="0.2">
      <c r="A23" s="11"/>
      <c r="B23" s="11"/>
      <c r="C23" s="15" t="s">
        <v>16</v>
      </c>
      <c r="D23" s="71">
        <v>1511</v>
      </c>
      <c r="E23" s="712" t="s">
        <v>48</v>
      </c>
      <c r="F23" s="712"/>
      <c r="G23" s="713"/>
      <c r="H23" s="31">
        <v>1044496.6</v>
      </c>
      <c r="I23" s="65" t="s">
        <v>15</v>
      </c>
      <c r="J23" s="16">
        <v>0</v>
      </c>
      <c r="K23" s="14" t="s">
        <v>14</v>
      </c>
      <c r="L23" s="132">
        <v>0</v>
      </c>
      <c r="M23" s="42"/>
      <c r="N23" s="49"/>
    </row>
    <row r="24" spans="1:21" s="12" customFormat="1" x14ac:dyDescent="0.2">
      <c r="A24" s="11"/>
      <c r="B24" s="11"/>
      <c r="C24" s="19"/>
      <c r="D24" s="25"/>
      <c r="E24" s="29"/>
      <c r="F24" s="29"/>
      <c r="G24" s="22"/>
      <c r="H24" s="35"/>
      <c r="I24" s="70"/>
      <c r="J24" s="26"/>
      <c r="K24" s="21"/>
      <c r="L24" s="34"/>
      <c r="N24" s="49"/>
    </row>
    <row r="25" spans="1:21" s="12" customFormat="1" ht="25.5" customHeight="1" x14ac:dyDescent="0.2">
      <c r="A25" s="11"/>
      <c r="B25" s="11"/>
      <c r="C25" s="15" t="s">
        <v>16</v>
      </c>
      <c r="D25" s="71">
        <v>4445</v>
      </c>
      <c r="E25" s="712" t="s">
        <v>49</v>
      </c>
      <c r="F25" s="712"/>
      <c r="G25" s="713"/>
      <c r="H25" s="31">
        <v>7106835.8700000001</v>
      </c>
      <c r="I25" s="82" t="s">
        <v>15</v>
      </c>
      <c r="J25" s="16">
        <v>2</v>
      </c>
      <c r="K25" s="14" t="s">
        <v>14</v>
      </c>
      <c r="L25" s="132">
        <v>91.93</v>
      </c>
      <c r="M25" s="42"/>
      <c r="N25" s="49"/>
    </row>
    <row r="26" spans="1:21" s="12" customFormat="1" x14ac:dyDescent="0.2">
      <c r="A26" s="11"/>
      <c r="B26" s="11"/>
      <c r="C26" s="19"/>
      <c r="D26" s="25"/>
      <c r="E26" s="29"/>
      <c r="F26" s="29"/>
      <c r="G26" s="22"/>
      <c r="H26" s="35"/>
      <c r="I26" s="70"/>
      <c r="J26" s="26"/>
      <c r="K26" s="21"/>
      <c r="L26" s="34"/>
      <c r="N26" s="49"/>
    </row>
    <row r="27" spans="1:21" s="12" customFormat="1" ht="25.5" customHeight="1" x14ac:dyDescent="0.2">
      <c r="A27" s="11"/>
      <c r="B27" s="11"/>
      <c r="C27" s="15" t="s">
        <v>16</v>
      </c>
      <c r="D27" s="71">
        <v>7313</v>
      </c>
      <c r="E27" s="712" t="s">
        <v>52</v>
      </c>
      <c r="F27" s="712"/>
      <c r="G27" s="713"/>
      <c r="H27" s="31">
        <v>8221398.1600000001</v>
      </c>
      <c r="I27" s="83" t="s">
        <v>15</v>
      </c>
      <c r="J27" s="16">
        <v>0</v>
      </c>
      <c r="K27" s="14" t="s">
        <v>14</v>
      </c>
      <c r="L27" s="132">
        <v>0</v>
      </c>
      <c r="M27" s="42"/>
      <c r="N27" s="49"/>
    </row>
    <row r="28" spans="1:21" s="12" customFormat="1" x14ac:dyDescent="0.2">
      <c r="A28" s="11"/>
      <c r="B28" s="11"/>
      <c r="C28" s="19"/>
      <c r="D28" s="25"/>
      <c r="E28" s="29"/>
      <c r="F28" s="29"/>
      <c r="G28" s="22"/>
      <c r="H28" s="35"/>
      <c r="I28" s="70"/>
      <c r="J28" s="26"/>
      <c r="K28" s="21"/>
      <c r="L28" s="34"/>
      <c r="N28" s="49"/>
    </row>
    <row r="29" spans="1:21" s="12" customFormat="1" ht="25.5" customHeight="1" x14ac:dyDescent="0.2">
      <c r="A29" s="11"/>
      <c r="B29" s="11"/>
      <c r="C29" s="15" t="s">
        <v>16</v>
      </c>
      <c r="D29" s="71">
        <v>6732</v>
      </c>
      <c r="E29" s="712" t="s">
        <v>50</v>
      </c>
      <c r="F29" s="712"/>
      <c r="G29" s="713"/>
      <c r="H29" s="31">
        <v>5920408.2300000004</v>
      </c>
      <c r="I29" s="83" t="s">
        <v>15</v>
      </c>
      <c r="J29" s="16">
        <v>0</v>
      </c>
      <c r="K29" s="14" t="s">
        <v>14</v>
      </c>
      <c r="L29" s="132">
        <v>0</v>
      </c>
      <c r="M29" s="42"/>
      <c r="N29" s="49"/>
    </row>
    <row r="30" spans="1:21" s="12" customFormat="1" x14ac:dyDescent="0.2">
      <c r="A30" s="11"/>
      <c r="B30" s="11"/>
      <c r="C30" s="19"/>
      <c r="D30" s="25"/>
      <c r="E30" s="29"/>
      <c r="F30" s="29"/>
      <c r="G30" s="22"/>
      <c r="H30" s="35"/>
      <c r="I30" s="70"/>
      <c r="J30" s="26"/>
      <c r="K30" s="21"/>
      <c r="L30" s="34"/>
      <c r="N30" s="49"/>
    </row>
    <row r="31" spans="1:21" s="12" customFormat="1" ht="25.5" customHeight="1" x14ac:dyDescent="0.2">
      <c r="A31" s="11"/>
      <c r="B31" s="11"/>
      <c r="C31" s="15" t="s">
        <v>16</v>
      </c>
      <c r="D31" s="71">
        <v>6876</v>
      </c>
      <c r="E31" s="712" t="s">
        <v>51</v>
      </c>
      <c r="F31" s="712"/>
      <c r="G31" s="713"/>
      <c r="H31" s="31">
        <v>8718194.5600000005</v>
      </c>
      <c r="I31" s="64" t="s">
        <v>15</v>
      </c>
      <c r="J31" s="16">
        <v>1</v>
      </c>
      <c r="K31" s="14" t="s">
        <v>14</v>
      </c>
      <c r="L31" s="132">
        <v>128.63999999999999</v>
      </c>
      <c r="M31" s="42"/>
      <c r="N31" s="49"/>
    </row>
    <row r="32" spans="1:21" s="12" customFormat="1" x14ac:dyDescent="0.2">
      <c r="A32" s="11"/>
      <c r="B32" s="11"/>
      <c r="C32" s="19"/>
      <c r="D32" s="25"/>
      <c r="E32" s="29"/>
      <c r="F32" s="29"/>
      <c r="G32" s="22"/>
      <c r="H32" s="35"/>
      <c r="I32" s="70"/>
      <c r="J32" s="26"/>
      <c r="K32" s="21"/>
      <c r="L32" s="34"/>
      <c r="N32" s="49"/>
    </row>
    <row r="33" spans="1:15" s="12" customFormat="1" ht="25.5" customHeight="1" x14ac:dyDescent="0.2">
      <c r="A33" s="11"/>
      <c r="B33" s="11"/>
      <c r="C33" s="15" t="s">
        <v>16</v>
      </c>
      <c r="D33" s="71">
        <v>4459</v>
      </c>
      <c r="E33" s="712" t="s">
        <v>53</v>
      </c>
      <c r="F33" s="712"/>
      <c r="G33" s="713"/>
      <c r="H33" s="31">
        <v>5627039.5499999998</v>
      </c>
      <c r="I33" s="95" t="s">
        <v>15</v>
      </c>
      <c r="J33" s="16">
        <v>5</v>
      </c>
      <c r="K33" s="14" t="s">
        <v>14</v>
      </c>
      <c r="L33" s="132">
        <v>-6388.38</v>
      </c>
      <c r="M33" s="42"/>
      <c r="N33" s="49"/>
    </row>
    <row r="34" spans="1:15" s="12" customFormat="1" x14ac:dyDescent="0.2">
      <c r="A34" s="11"/>
      <c r="B34" s="11"/>
      <c r="C34" s="19"/>
      <c r="D34" s="25"/>
      <c r="E34" s="44"/>
      <c r="F34" s="44"/>
      <c r="G34" s="98"/>
      <c r="H34" s="35"/>
      <c r="I34" s="70"/>
      <c r="J34" s="26"/>
      <c r="K34" s="21"/>
      <c r="L34" s="34"/>
      <c r="N34" s="80"/>
    </row>
    <row r="35" spans="1:15" s="12" customFormat="1" ht="25.5" customHeight="1" x14ac:dyDescent="0.2">
      <c r="A35" s="11"/>
      <c r="B35" s="11"/>
      <c r="C35" s="15" t="s">
        <v>16</v>
      </c>
      <c r="D35" s="71">
        <v>5139</v>
      </c>
      <c r="E35" s="712" t="s">
        <v>64</v>
      </c>
      <c r="F35" s="712"/>
      <c r="G35" s="713"/>
      <c r="H35" s="31">
        <v>7497634.4500000002</v>
      </c>
      <c r="I35" s="97" t="s">
        <v>15</v>
      </c>
      <c r="J35" s="16">
        <v>0</v>
      </c>
      <c r="K35" s="14" t="s">
        <v>14</v>
      </c>
      <c r="L35" s="132">
        <v>0</v>
      </c>
      <c r="N35" s="80"/>
    </row>
    <row r="36" spans="1:15" s="12" customFormat="1" x14ac:dyDescent="0.2">
      <c r="A36" s="11"/>
      <c r="B36" s="11"/>
      <c r="C36" s="19"/>
      <c r="D36" s="25"/>
      <c r="E36" s="29"/>
      <c r="F36" s="29"/>
      <c r="G36" s="22"/>
      <c r="H36" s="35"/>
      <c r="I36" s="70"/>
      <c r="J36" s="26"/>
      <c r="K36" s="21"/>
      <c r="L36" s="34"/>
      <c r="N36" s="80"/>
    </row>
    <row r="37" spans="1:15" s="12" customFormat="1" ht="25.5" customHeight="1" x14ac:dyDescent="0.2">
      <c r="A37" s="11"/>
      <c r="B37" s="11"/>
      <c r="C37" s="15" t="s">
        <v>16</v>
      </c>
      <c r="D37" s="71">
        <v>6100</v>
      </c>
      <c r="E37" s="712" t="s">
        <v>54</v>
      </c>
      <c r="F37" s="712"/>
      <c r="G37" s="713"/>
      <c r="H37" s="31">
        <v>6072744.9900000002</v>
      </c>
      <c r="I37" s="96" t="s">
        <v>15</v>
      </c>
      <c r="J37" s="16">
        <v>1</v>
      </c>
      <c r="K37" s="14" t="s">
        <v>14</v>
      </c>
      <c r="L37" s="132">
        <v>464.62</v>
      </c>
      <c r="M37" s="42"/>
      <c r="N37" s="80"/>
    </row>
    <row r="38" spans="1:15" s="12" customFormat="1" ht="15.75" customHeight="1" x14ac:dyDescent="0.2">
      <c r="A38" s="11"/>
      <c r="B38" s="7"/>
      <c r="C38" s="61"/>
      <c r="D38" s="71"/>
      <c r="E38" s="111"/>
      <c r="F38" s="111"/>
      <c r="G38" s="112"/>
      <c r="H38" s="31"/>
      <c r="I38" s="112"/>
      <c r="J38" s="16"/>
      <c r="K38" s="14"/>
      <c r="L38" s="132"/>
      <c r="M38" s="42"/>
      <c r="N38" s="80"/>
    </row>
    <row r="39" spans="1:15" s="12" customFormat="1" ht="25.5" customHeight="1" x14ac:dyDescent="0.2">
      <c r="A39" s="11"/>
      <c r="B39" s="11"/>
      <c r="C39" s="15" t="s">
        <v>16</v>
      </c>
      <c r="D39" s="71">
        <v>5548</v>
      </c>
      <c r="E39" s="712" t="s">
        <v>55</v>
      </c>
      <c r="F39" s="712"/>
      <c r="G39" s="713"/>
      <c r="H39" s="31">
        <v>6366005.3899999997</v>
      </c>
      <c r="I39" s="153" t="s">
        <v>15</v>
      </c>
      <c r="J39" s="16">
        <v>0</v>
      </c>
      <c r="K39" s="14" t="s">
        <v>14</v>
      </c>
      <c r="L39" s="132">
        <v>0</v>
      </c>
      <c r="M39" s="42"/>
      <c r="N39" s="80"/>
    </row>
    <row r="40" spans="1:15" s="12" customFormat="1" ht="15.75" customHeight="1" x14ac:dyDescent="0.2">
      <c r="A40" s="11"/>
      <c r="B40" s="11"/>
      <c r="C40" s="43"/>
      <c r="D40" s="162"/>
      <c r="E40" s="44"/>
      <c r="F40" s="44"/>
      <c r="G40" s="4"/>
      <c r="H40" s="35"/>
      <c r="I40" s="4"/>
      <c r="J40" s="75"/>
      <c r="K40" s="45"/>
      <c r="L40" s="163"/>
      <c r="M40" s="42"/>
      <c r="N40" s="80"/>
    </row>
    <row r="41" spans="1:15" s="12" customFormat="1" ht="25.5" customHeight="1" x14ac:dyDescent="0.2">
      <c r="A41" s="11"/>
      <c r="B41" s="11"/>
      <c r="C41" s="15" t="s">
        <v>16</v>
      </c>
      <c r="D41" s="71">
        <v>5759</v>
      </c>
      <c r="E41" s="712" t="s">
        <v>65</v>
      </c>
      <c r="F41" s="712"/>
      <c r="G41" s="713"/>
      <c r="H41" s="31">
        <v>6591403.6100000003</v>
      </c>
      <c r="I41" s="153" t="s">
        <v>15</v>
      </c>
      <c r="J41" s="16">
        <v>0</v>
      </c>
      <c r="K41" s="14" t="s">
        <v>14</v>
      </c>
      <c r="L41" s="132">
        <v>0</v>
      </c>
      <c r="M41" s="42"/>
      <c r="N41" s="80"/>
    </row>
    <row r="42" spans="1:15" s="12" customFormat="1" ht="25.5" customHeight="1" x14ac:dyDescent="0.2">
      <c r="A42" s="11"/>
      <c r="B42" s="11"/>
      <c r="C42" s="155"/>
      <c r="D42" s="156"/>
      <c r="E42" s="157"/>
      <c r="F42" s="157"/>
      <c r="G42" s="158"/>
      <c r="H42" s="35"/>
      <c r="I42" s="158"/>
      <c r="J42" s="159"/>
      <c r="K42" s="160"/>
      <c r="L42" s="154"/>
      <c r="M42" s="42"/>
      <c r="N42" s="80"/>
    </row>
    <row r="43" spans="1:15" s="12" customFormat="1" ht="25.5" customHeight="1" x14ac:dyDescent="0.2">
      <c r="A43" s="11"/>
      <c r="B43" s="11"/>
      <c r="C43" s="164" t="s">
        <v>66</v>
      </c>
      <c r="D43" s="71">
        <v>6094</v>
      </c>
      <c r="E43" s="712" t="s">
        <v>355</v>
      </c>
      <c r="F43" s="713"/>
      <c r="G43" s="713"/>
      <c r="H43" s="31">
        <v>6673390.25</v>
      </c>
      <c r="I43" s="153" t="s">
        <v>15</v>
      </c>
      <c r="J43" s="16">
        <v>2</v>
      </c>
      <c r="K43" s="333" t="s">
        <v>14</v>
      </c>
      <c r="L43" s="161">
        <v>1649.12</v>
      </c>
      <c r="M43" s="42"/>
      <c r="N43" s="49"/>
      <c r="O43" s="13"/>
    </row>
    <row r="44" spans="1:15" s="12" customFormat="1" ht="25.5" customHeight="1" x14ac:dyDescent="0.2">
      <c r="A44" s="11"/>
      <c r="B44" s="11"/>
      <c r="C44" s="183"/>
      <c r="D44" s="156"/>
      <c r="E44" s="157"/>
      <c r="F44" s="158"/>
      <c r="G44" s="158"/>
      <c r="H44" s="35"/>
      <c r="I44" s="158"/>
      <c r="J44" s="206"/>
      <c r="K44" s="160"/>
      <c r="L44" s="208"/>
      <c r="M44" s="42"/>
      <c r="N44" s="49"/>
    </row>
    <row r="45" spans="1:15" s="12" customFormat="1" ht="25.5" customHeight="1" x14ac:dyDescent="0.2">
      <c r="A45" s="11"/>
      <c r="B45" s="11"/>
      <c r="C45" s="164" t="s">
        <v>66</v>
      </c>
      <c r="D45" s="71">
        <v>7233</v>
      </c>
      <c r="E45" s="712" t="s">
        <v>356</v>
      </c>
      <c r="F45" s="713"/>
      <c r="G45" s="713"/>
      <c r="H45" s="31">
        <v>7241293.4299999997</v>
      </c>
      <c r="I45" s="181" t="s">
        <v>15</v>
      </c>
      <c r="J45" s="16">
        <v>1</v>
      </c>
      <c r="K45" s="182" t="s">
        <v>14</v>
      </c>
      <c r="L45" s="161">
        <v>-38.24</v>
      </c>
      <c r="M45" s="42"/>
      <c r="N45" s="49"/>
    </row>
    <row r="46" spans="1:15" s="12" customFormat="1" ht="25.5" customHeight="1" x14ac:dyDescent="0.2">
      <c r="A46" s="11"/>
      <c r="B46" s="11"/>
      <c r="C46" s="183"/>
      <c r="D46" s="156"/>
      <c r="E46" s="157"/>
      <c r="F46" s="158"/>
      <c r="G46" s="158"/>
      <c r="H46" s="35"/>
      <c r="I46" s="158"/>
      <c r="J46" s="159"/>
      <c r="K46" s="160"/>
      <c r="L46" s="154"/>
      <c r="M46" s="42"/>
      <c r="N46" s="49"/>
    </row>
    <row r="47" spans="1:15" s="12" customFormat="1" ht="25.5" customHeight="1" x14ac:dyDescent="0.2">
      <c r="A47" s="11"/>
      <c r="B47" s="11"/>
      <c r="C47" s="164" t="s">
        <v>66</v>
      </c>
      <c r="D47" s="71">
        <v>1797</v>
      </c>
      <c r="E47" s="712" t="s">
        <v>357</v>
      </c>
      <c r="F47" s="713"/>
      <c r="G47" s="713"/>
      <c r="H47" s="31">
        <v>3255383.94</v>
      </c>
      <c r="I47" s="181" t="s">
        <v>15</v>
      </c>
      <c r="J47" s="16">
        <v>0</v>
      </c>
      <c r="K47" s="182" t="s">
        <v>14</v>
      </c>
      <c r="L47" s="161">
        <v>0</v>
      </c>
      <c r="M47" s="42"/>
      <c r="N47" s="49"/>
    </row>
    <row r="48" spans="1:15" s="12" customFormat="1" ht="25.5" customHeight="1" x14ac:dyDescent="0.2">
      <c r="A48" s="11"/>
      <c r="B48" s="11"/>
      <c r="C48" s="183"/>
      <c r="D48" s="156"/>
      <c r="E48" s="157"/>
      <c r="F48" s="158"/>
      <c r="G48" s="158"/>
      <c r="H48" s="35"/>
      <c r="I48" s="158"/>
      <c r="J48" s="159"/>
      <c r="K48" s="160"/>
      <c r="L48" s="154"/>
      <c r="M48" s="42"/>
      <c r="N48" s="49"/>
    </row>
    <row r="49" spans="1:14" s="12" customFormat="1" ht="25.5" customHeight="1" x14ac:dyDescent="0.2">
      <c r="A49" s="11"/>
      <c r="B49" s="11"/>
      <c r="C49" s="164" t="s">
        <v>66</v>
      </c>
      <c r="D49" s="71">
        <v>4918</v>
      </c>
      <c r="E49" s="712" t="s">
        <v>358</v>
      </c>
      <c r="F49" s="713"/>
      <c r="G49" s="713"/>
      <c r="H49" s="31">
        <v>5950497.2400000002</v>
      </c>
      <c r="I49" s="196" t="s">
        <v>15</v>
      </c>
      <c r="J49" s="16">
        <v>2</v>
      </c>
      <c r="K49" s="182" t="s">
        <v>14</v>
      </c>
      <c r="L49" s="161">
        <v>297.8</v>
      </c>
      <c r="M49" s="42"/>
      <c r="N49" s="49"/>
    </row>
    <row r="50" spans="1:14" s="12" customFormat="1" ht="25.5" customHeight="1" x14ac:dyDescent="0.2">
      <c r="A50" s="11"/>
      <c r="B50" s="11"/>
      <c r="C50" s="183"/>
      <c r="D50" s="156"/>
      <c r="E50" s="157"/>
      <c r="F50" s="158"/>
      <c r="G50" s="158"/>
      <c r="H50" s="35"/>
      <c r="I50" s="158"/>
      <c r="J50" s="159"/>
      <c r="K50" s="160"/>
      <c r="L50" s="154"/>
      <c r="M50" s="42"/>
      <c r="N50" s="49"/>
    </row>
    <row r="51" spans="1:14" s="12" customFormat="1" ht="25.5" customHeight="1" x14ac:dyDescent="0.2">
      <c r="A51" s="11"/>
      <c r="B51" s="11"/>
      <c r="C51" s="164" t="s">
        <v>66</v>
      </c>
      <c r="D51" s="71">
        <v>6594</v>
      </c>
      <c r="E51" s="712" t="s">
        <v>359</v>
      </c>
      <c r="F51" s="713"/>
      <c r="G51" s="713"/>
      <c r="H51" s="31">
        <v>7548337.9299999997</v>
      </c>
      <c r="I51" s="223" t="s">
        <v>15</v>
      </c>
      <c r="J51" s="16">
        <v>1</v>
      </c>
      <c r="K51" s="182" t="s">
        <v>14</v>
      </c>
      <c r="L51" s="161">
        <v>-99</v>
      </c>
      <c r="M51" s="42"/>
      <c r="N51" s="49"/>
    </row>
    <row r="52" spans="1:14" s="12" customFormat="1" ht="25.5" customHeight="1" x14ac:dyDescent="0.2">
      <c r="A52" s="11"/>
      <c r="B52" s="11"/>
      <c r="C52" s="183"/>
      <c r="D52" s="156"/>
      <c r="E52" s="157"/>
      <c r="F52" s="158"/>
      <c r="G52" s="158"/>
      <c r="H52" s="35"/>
      <c r="I52" s="158"/>
      <c r="J52" s="159"/>
      <c r="K52" s="160"/>
      <c r="L52" s="154"/>
      <c r="M52" s="42"/>
      <c r="N52" s="49"/>
    </row>
    <row r="53" spans="1:14" s="12" customFormat="1" ht="25.5" customHeight="1" x14ac:dyDescent="0.2">
      <c r="A53" s="11"/>
      <c r="B53" s="11"/>
      <c r="C53" s="164" t="s">
        <v>66</v>
      </c>
      <c r="D53" s="71">
        <v>7661</v>
      </c>
      <c r="E53" s="712" t="s">
        <v>363</v>
      </c>
      <c r="F53" s="713"/>
      <c r="G53" s="713"/>
      <c r="H53" s="31">
        <v>8196103.0499999998</v>
      </c>
      <c r="I53" s="253" t="s">
        <v>15</v>
      </c>
      <c r="J53" s="16">
        <v>1</v>
      </c>
      <c r="K53" s="182" t="s">
        <v>14</v>
      </c>
      <c r="L53" s="161">
        <v>-598.95000000000005</v>
      </c>
      <c r="M53" s="42"/>
      <c r="N53" s="49"/>
    </row>
    <row r="54" spans="1:14" s="12" customFormat="1" ht="25.5" customHeight="1" x14ac:dyDescent="0.2">
      <c r="A54" s="11"/>
      <c r="B54" s="11"/>
      <c r="C54" s="183"/>
      <c r="D54" s="156"/>
      <c r="E54" s="157"/>
      <c r="F54" s="158"/>
      <c r="G54" s="158"/>
      <c r="H54" s="35"/>
      <c r="I54" s="158"/>
      <c r="J54" s="206"/>
      <c r="K54" s="160"/>
      <c r="L54" s="208"/>
      <c r="M54" s="42"/>
      <c r="N54" s="49"/>
    </row>
    <row r="55" spans="1:14" s="12" customFormat="1" ht="25.5" customHeight="1" x14ac:dyDescent="0.2">
      <c r="A55" s="11"/>
      <c r="B55" s="11"/>
      <c r="C55" s="164" t="s">
        <v>66</v>
      </c>
      <c r="D55" s="71">
        <v>7395</v>
      </c>
      <c r="E55" s="712" t="s">
        <v>383</v>
      </c>
      <c r="F55" s="713"/>
      <c r="G55" s="713"/>
      <c r="H55" s="31">
        <v>10432577.02</v>
      </c>
      <c r="I55" s="272" t="s">
        <v>15</v>
      </c>
      <c r="J55" s="16">
        <v>1</v>
      </c>
      <c r="K55" s="182" t="s">
        <v>14</v>
      </c>
      <c r="L55" s="161">
        <v>296.83</v>
      </c>
      <c r="M55" s="42"/>
      <c r="N55" s="49"/>
    </row>
    <row r="56" spans="1:14" s="12" customFormat="1" ht="25.5" customHeight="1" x14ac:dyDescent="0.2">
      <c r="A56" s="11"/>
      <c r="B56" s="11"/>
      <c r="C56" s="183"/>
      <c r="D56" s="156"/>
      <c r="E56" s="157"/>
      <c r="F56" s="158"/>
      <c r="G56" s="158"/>
      <c r="H56" s="35"/>
      <c r="I56" s="158"/>
      <c r="J56" s="159"/>
      <c r="K56" s="160"/>
      <c r="L56" s="154"/>
      <c r="M56" s="42"/>
      <c r="N56" s="49"/>
    </row>
    <row r="57" spans="1:14" s="12" customFormat="1" ht="25.5" customHeight="1" x14ac:dyDescent="0.2">
      <c r="A57" s="11"/>
      <c r="B57" s="11"/>
      <c r="C57" s="164" t="s">
        <v>66</v>
      </c>
      <c r="D57" s="71">
        <v>4169</v>
      </c>
      <c r="E57" s="712" t="s">
        <v>387</v>
      </c>
      <c r="F57" s="713"/>
      <c r="G57" s="713"/>
      <c r="H57" s="31">
        <v>6084779.0700000003</v>
      </c>
      <c r="I57" s="287" t="s">
        <v>15</v>
      </c>
      <c r="J57" s="16">
        <v>7</v>
      </c>
      <c r="K57" s="182" t="s">
        <v>14</v>
      </c>
      <c r="L57" s="161">
        <v>11685.06</v>
      </c>
      <c r="M57" s="42"/>
      <c r="N57" s="49"/>
    </row>
    <row r="58" spans="1:14" s="12" customFormat="1" ht="25.5" customHeight="1" x14ac:dyDescent="0.2">
      <c r="A58" s="11"/>
      <c r="B58" s="11"/>
      <c r="C58" s="183"/>
      <c r="D58" s="156"/>
      <c r="E58" s="157"/>
      <c r="F58" s="158"/>
      <c r="G58" s="158"/>
      <c r="H58" s="35"/>
      <c r="I58" s="158"/>
      <c r="J58" s="159"/>
      <c r="K58" s="160"/>
      <c r="L58" s="154"/>
      <c r="M58" s="42"/>
      <c r="N58" s="49"/>
    </row>
    <row r="59" spans="1:14" s="12" customFormat="1" ht="25.5" customHeight="1" x14ac:dyDescent="0.2">
      <c r="A59" s="11"/>
      <c r="B59" s="11"/>
      <c r="C59" s="164" t="s">
        <v>66</v>
      </c>
      <c r="D59" s="71">
        <v>5291</v>
      </c>
      <c r="E59" s="712" t="s">
        <v>426</v>
      </c>
      <c r="F59" s="713"/>
      <c r="G59" s="713"/>
      <c r="H59" s="31">
        <v>6424509.8300000001</v>
      </c>
      <c r="I59" s="367" t="s">
        <v>15</v>
      </c>
      <c r="J59" s="16">
        <v>8</v>
      </c>
      <c r="K59" s="182" t="s">
        <v>14</v>
      </c>
      <c r="L59" s="161">
        <v>5555.74</v>
      </c>
      <c r="M59" s="42"/>
      <c r="N59" s="49"/>
    </row>
    <row r="60" spans="1:14" s="12" customFormat="1" ht="25.5" customHeight="1" x14ac:dyDescent="0.2">
      <c r="A60" s="11"/>
      <c r="B60" s="11"/>
      <c r="C60" s="183"/>
      <c r="D60" s="156"/>
      <c r="E60" s="157"/>
      <c r="F60" s="158"/>
      <c r="G60" s="158"/>
      <c r="H60" s="35"/>
      <c r="I60" s="158"/>
      <c r="J60" s="159"/>
      <c r="K60" s="160"/>
      <c r="L60" s="154"/>
      <c r="M60" s="42"/>
      <c r="N60" s="49"/>
    </row>
    <row r="61" spans="1:14" s="12" customFormat="1" ht="25.5" customHeight="1" x14ac:dyDescent="0.2">
      <c r="A61" s="11"/>
      <c r="B61" s="11"/>
      <c r="C61" s="164" t="s">
        <v>66</v>
      </c>
      <c r="D61" s="71">
        <v>5225</v>
      </c>
      <c r="E61" s="712" t="s">
        <v>465</v>
      </c>
      <c r="F61" s="713"/>
      <c r="G61" s="713"/>
      <c r="H61" s="31">
        <v>6355829.6299999999</v>
      </c>
      <c r="I61" s="404" t="s">
        <v>15</v>
      </c>
      <c r="J61" s="16">
        <v>10</v>
      </c>
      <c r="K61" s="182" t="s">
        <v>14</v>
      </c>
      <c r="L61" s="161">
        <v>104952.59</v>
      </c>
      <c r="M61" s="42"/>
      <c r="N61" s="49"/>
    </row>
    <row r="62" spans="1:14" s="12" customFormat="1" ht="25.5" customHeight="1" x14ac:dyDescent="0.2">
      <c r="A62" s="11"/>
      <c r="B62" s="11"/>
      <c r="C62" s="183"/>
      <c r="D62" s="156"/>
      <c r="E62" s="157"/>
      <c r="F62" s="158"/>
      <c r="G62" s="158"/>
      <c r="H62" s="35"/>
      <c r="I62" s="158"/>
      <c r="J62" s="159"/>
      <c r="K62" s="160"/>
      <c r="L62" s="154"/>
      <c r="M62" s="42"/>
      <c r="N62" s="49"/>
    </row>
    <row r="63" spans="1:14" s="12" customFormat="1" ht="25.5" customHeight="1" x14ac:dyDescent="0.2">
      <c r="A63" s="11"/>
      <c r="B63" s="11"/>
      <c r="C63" s="164" t="s">
        <v>66</v>
      </c>
      <c r="D63" s="71">
        <v>6605</v>
      </c>
      <c r="E63" s="712" t="s">
        <v>466</v>
      </c>
      <c r="F63" s="713"/>
      <c r="G63" s="713"/>
      <c r="H63" s="31">
        <v>6015540.2699999996</v>
      </c>
      <c r="I63" s="436" t="s">
        <v>15</v>
      </c>
      <c r="J63" s="16">
        <v>18</v>
      </c>
      <c r="K63" s="182" t="s">
        <v>14</v>
      </c>
      <c r="L63" s="161">
        <v>51100.27</v>
      </c>
      <c r="M63" s="42"/>
      <c r="N63" s="49"/>
    </row>
    <row r="64" spans="1:14" s="12" customFormat="1" ht="25.5" customHeight="1" x14ac:dyDescent="0.2">
      <c r="A64" s="11"/>
      <c r="B64" s="11"/>
      <c r="C64" s="183"/>
      <c r="D64" s="156"/>
      <c r="E64" s="157"/>
      <c r="F64" s="158"/>
      <c r="G64" s="158"/>
      <c r="H64" s="35"/>
      <c r="I64" s="158"/>
      <c r="J64" s="159"/>
      <c r="K64" s="160"/>
      <c r="L64" s="154"/>
      <c r="M64" s="42"/>
      <c r="N64" s="49"/>
    </row>
    <row r="65" spans="1:14" s="12" customFormat="1" ht="25.5" customHeight="1" x14ac:dyDescent="0.2">
      <c r="A65" s="11"/>
      <c r="B65" s="11"/>
      <c r="C65" s="164" t="s">
        <v>66</v>
      </c>
      <c r="D65" s="71">
        <v>6203</v>
      </c>
      <c r="E65" s="712" t="s">
        <v>530</v>
      </c>
      <c r="F65" s="713"/>
      <c r="G65" s="713"/>
      <c r="H65" s="31">
        <v>5170510.74</v>
      </c>
      <c r="I65" s="467" t="s">
        <v>15</v>
      </c>
      <c r="J65" s="16">
        <v>13</v>
      </c>
      <c r="K65" s="182" t="s">
        <v>14</v>
      </c>
      <c r="L65" s="161">
        <v>10193.469999999999</v>
      </c>
      <c r="M65" s="42"/>
      <c r="N65" s="49"/>
    </row>
    <row r="66" spans="1:14" s="12" customFormat="1" ht="25.5" customHeight="1" x14ac:dyDescent="0.2">
      <c r="A66" s="11"/>
      <c r="B66" s="11"/>
      <c r="C66" s="183"/>
      <c r="D66" s="156"/>
      <c r="E66" s="157"/>
      <c r="F66" s="158"/>
      <c r="G66" s="158"/>
      <c r="H66" s="35"/>
      <c r="I66" s="158"/>
      <c r="J66" s="611"/>
      <c r="K66" s="612"/>
      <c r="L66" s="154"/>
      <c r="M66" s="42"/>
      <c r="N66" s="49"/>
    </row>
    <row r="67" spans="1:14" s="12" customFormat="1" ht="25.5" customHeight="1" x14ac:dyDescent="0.2">
      <c r="A67" s="11"/>
      <c r="B67" s="11"/>
      <c r="C67" s="164" t="s">
        <v>66</v>
      </c>
      <c r="D67" s="71">
        <v>6559</v>
      </c>
      <c r="E67" s="712" t="s">
        <v>581</v>
      </c>
      <c r="F67" s="712"/>
      <c r="G67" s="712"/>
      <c r="H67" s="31">
        <v>7400644.8300000001</v>
      </c>
      <c r="I67" s="503" t="s">
        <v>15</v>
      </c>
      <c r="J67" s="16">
        <v>10</v>
      </c>
      <c r="K67" s="182" t="s">
        <v>14</v>
      </c>
      <c r="L67" s="161">
        <v>75441.73</v>
      </c>
      <c r="M67" s="42"/>
      <c r="N67" s="49"/>
    </row>
    <row r="68" spans="1:14" s="12" customFormat="1" ht="25.5" customHeight="1" x14ac:dyDescent="0.2">
      <c r="A68" s="11"/>
      <c r="B68" s="11"/>
      <c r="C68" s="183"/>
      <c r="D68" s="156"/>
      <c r="E68" s="157"/>
      <c r="F68" s="158"/>
      <c r="G68" s="158"/>
      <c r="H68" s="35"/>
      <c r="I68" s="158"/>
      <c r="J68" s="159"/>
      <c r="K68" s="160"/>
      <c r="L68" s="154"/>
      <c r="M68" s="42"/>
      <c r="N68" s="49"/>
    </row>
    <row r="69" spans="1:14" s="12" customFormat="1" ht="25.5" customHeight="1" x14ac:dyDescent="0.2">
      <c r="A69" s="11"/>
      <c r="B69" s="11"/>
      <c r="C69" s="164" t="s">
        <v>66</v>
      </c>
      <c r="D69" s="71">
        <v>6248</v>
      </c>
      <c r="E69" s="712" t="s">
        <v>653</v>
      </c>
      <c r="F69" s="713"/>
      <c r="G69" s="713"/>
      <c r="H69" s="31" t="s">
        <v>655</v>
      </c>
      <c r="I69" s="552" t="s">
        <v>15</v>
      </c>
      <c r="J69" s="16">
        <v>23</v>
      </c>
      <c r="K69" s="182" t="s">
        <v>14</v>
      </c>
      <c r="L69" s="161">
        <v>10963.58</v>
      </c>
      <c r="M69" s="42"/>
      <c r="N69" s="49"/>
    </row>
    <row r="70" spans="1:14" s="12" customFormat="1" ht="25.5" customHeight="1" x14ac:dyDescent="0.2">
      <c r="A70" s="11"/>
      <c r="B70" s="11"/>
      <c r="C70" s="183"/>
      <c r="D70" s="156"/>
      <c r="E70" s="157"/>
      <c r="F70" s="158"/>
      <c r="G70" s="158"/>
      <c r="H70" s="35"/>
      <c r="I70" s="158"/>
      <c r="J70" s="206"/>
      <c r="K70" s="652"/>
      <c r="L70" s="208"/>
      <c r="M70" s="42"/>
      <c r="N70" s="49"/>
    </row>
    <row r="71" spans="1:14" s="12" customFormat="1" ht="25.5" customHeight="1" x14ac:dyDescent="0.2">
      <c r="A71" s="11"/>
      <c r="B71" s="11"/>
      <c r="C71" s="164" t="s">
        <v>66</v>
      </c>
      <c r="D71" s="71">
        <v>669</v>
      </c>
      <c r="E71" s="712" t="s">
        <v>654</v>
      </c>
      <c r="F71" s="712"/>
      <c r="G71" s="712"/>
      <c r="H71" s="31">
        <v>2203477.3199999998</v>
      </c>
      <c r="I71" s="552" t="s">
        <v>15</v>
      </c>
      <c r="J71" s="16">
        <v>0</v>
      </c>
      <c r="K71" s="182" t="s">
        <v>14</v>
      </c>
      <c r="L71" s="161">
        <v>0</v>
      </c>
      <c r="M71" s="42"/>
      <c r="N71" s="49"/>
    </row>
    <row r="72" spans="1:14" s="12" customFormat="1" ht="24.75" customHeight="1" x14ac:dyDescent="0.2">
      <c r="A72" s="11"/>
      <c r="B72" s="11"/>
      <c r="C72" s="183"/>
      <c r="D72" s="156"/>
      <c r="E72" s="157"/>
      <c r="F72" s="158"/>
      <c r="G72" s="158"/>
      <c r="H72" s="35"/>
      <c r="I72" s="158"/>
      <c r="J72" s="159"/>
      <c r="K72" s="160"/>
      <c r="L72" s="154"/>
      <c r="M72" s="42"/>
      <c r="N72" s="49"/>
    </row>
    <row r="73" spans="1:14" s="12" customFormat="1" ht="25.5" hidden="1" customHeight="1" x14ac:dyDescent="0.2">
      <c r="A73" s="11"/>
      <c r="B73" s="11"/>
      <c r="C73" s="274"/>
      <c r="D73" s="71"/>
      <c r="E73" s="613"/>
      <c r="F73" s="614"/>
      <c r="G73" s="614"/>
      <c r="H73" s="31"/>
      <c r="I73" s="614"/>
      <c r="J73" s="16"/>
      <c r="K73" s="14"/>
      <c r="L73" s="161"/>
      <c r="M73" s="42"/>
      <c r="N73" s="49"/>
    </row>
    <row r="74" spans="1:14" s="12" customFormat="1" ht="25.5" customHeight="1" x14ac:dyDescent="0.2">
      <c r="A74" s="11"/>
      <c r="B74" s="11"/>
      <c r="C74" s="164" t="s">
        <v>66</v>
      </c>
      <c r="D74" s="71">
        <v>6008</v>
      </c>
      <c r="E74" s="712" t="s">
        <v>737</v>
      </c>
      <c r="F74" s="712"/>
      <c r="G74" s="712"/>
      <c r="H74" s="31">
        <v>6688370.1600000001</v>
      </c>
      <c r="I74" s="614" t="s">
        <v>15</v>
      </c>
      <c r="J74" s="16">
        <v>34</v>
      </c>
      <c r="K74" s="182" t="s">
        <v>14</v>
      </c>
      <c r="L74" s="161">
        <v>8038.75</v>
      </c>
      <c r="M74" s="42"/>
      <c r="N74" s="49"/>
    </row>
    <row r="75" spans="1:14" s="12" customFormat="1" ht="24.75" customHeight="1" x14ac:dyDescent="0.2">
      <c r="A75" s="11"/>
      <c r="B75" s="11"/>
      <c r="C75" s="183"/>
      <c r="D75" s="156"/>
      <c r="E75" s="157"/>
      <c r="F75" s="158"/>
      <c r="G75" s="158"/>
      <c r="H75" s="35"/>
      <c r="I75" s="158"/>
      <c r="J75" s="668"/>
      <c r="K75" s="160"/>
      <c r="L75" s="669"/>
      <c r="M75" s="42"/>
      <c r="N75" s="49"/>
    </row>
    <row r="76" spans="1:14" s="12" customFormat="1" ht="25.5" hidden="1" customHeight="1" x14ac:dyDescent="0.2">
      <c r="A76" s="11"/>
      <c r="B76" s="11"/>
      <c r="C76" s="274"/>
      <c r="D76" s="71"/>
      <c r="E76" s="643"/>
      <c r="F76" s="644"/>
      <c r="G76" s="644"/>
      <c r="H76" s="31"/>
      <c r="I76" s="644"/>
      <c r="J76" s="16"/>
      <c r="K76" s="14"/>
      <c r="L76" s="161"/>
      <c r="M76" s="42"/>
      <c r="N76" s="49"/>
    </row>
    <row r="77" spans="1:14" s="12" customFormat="1" ht="25.5" customHeight="1" x14ac:dyDescent="0.2">
      <c r="A77" s="11"/>
      <c r="B77" s="11"/>
      <c r="C77" s="164" t="s">
        <v>66</v>
      </c>
      <c r="D77" s="71">
        <v>5741</v>
      </c>
      <c r="E77" s="712" t="s">
        <v>799</v>
      </c>
      <c r="F77" s="712"/>
      <c r="G77" s="712"/>
      <c r="H77" s="31">
        <v>6026625.3600000003</v>
      </c>
      <c r="I77" s="644" t="s">
        <v>15</v>
      </c>
      <c r="J77" s="16">
        <v>49</v>
      </c>
      <c r="K77" s="182" t="s">
        <v>14</v>
      </c>
      <c r="L77" s="161">
        <v>51842.52</v>
      </c>
      <c r="M77" s="42"/>
      <c r="N77" s="49"/>
    </row>
    <row r="78" spans="1:14" s="12" customFormat="1" ht="25.5" customHeight="1" x14ac:dyDescent="0.2">
      <c r="A78" s="11"/>
      <c r="B78" s="11"/>
      <c r="C78" s="183"/>
      <c r="D78" s="156"/>
      <c r="E78" s="157"/>
      <c r="F78" s="158"/>
      <c r="G78" s="158"/>
      <c r="H78" s="35"/>
      <c r="I78" s="158"/>
      <c r="J78" s="159"/>
      <c r="K78" s="160"/>
      <c r="L78" s="154"/>
      <c r="M78" s="42"/>
      <c r="N78" s="49"/>
    </row>
    <row r="79" spans="1:14" s="12" customFormat="1" ht="25.5" customHeight="1" x14ac:dyDescent="0.2">
      <c r="A79" s="11"/>
      <c r="B79" s="11"/>
      <c r="C79" s="164" t="s">
        <v>66</v>
      </c>
      <c r="D79" s="71">
        <v>7719</v>
      </c>
      <c r="E79" s="712" t="s">
        <v>886</v>
      </c>
      <c r="F79" s="712"/>
      <c r="G79" s="712"/>
      <c r="H79" s="31">
        <v>10912913.289999999</v>
      </c>
      <c r="I79" s="653" t="s">
        <v>15</v>
      </c>
      <c r="J79" s="16">
        <v>69</v>
      </c>
      <c r="K79" s="182" t="s">
        <v>14</v>
      </c>
      <c r="L79" s="161">
        <v>112655.59</v>
      </c>
      <c r="M79" s="42"/>
      <c r="N79" s="49"/>
    </row>
    <row r="80" spans="1:14" s="12" customFormat="1" ht="25.5" customHeight="1" x14ac:dyDescent="0.2">
      <c r="A80" s="11"/>
      <c r="B80" s="11"/>
      <c r="C80" s="183"/>
      <c r="D80" s="156"/>
      <c r="E80" s="157"/>
      <c r="F80" s="158"/>
      <c r="G80" s="158"/>
      <c r="H80" s="35"/>
      <c r="I80" s="158"/>
      <c r="J80" s="159"/>
      <c r="K80" s="160"/>
      <c r="L80" s="154"/>
      <c r="M80" s="42"/>
      <c r="N80" s="49"/>
    </row>
    <row r="81" spans="1:23" s="12" customFormat="1" ht="25.5" customHeight="1" x14ac:dyDescent="0.2">
      <c r="A81" s="11"/>
      <c r="B81" s="11"/>
      <c r="C81" s="164" t="s">
        <v>66</v>
      </c>
      <c r="D81" s="71">
        <v>6839</v>
      </c>
      <c r="E81" s="712" t="s">
        <v>1032</v>
      </c>
      <c r="F81" s="712"/>
      <c r="G81" s="712"/>
      <c r="H81" s="31">
        <v>9218870.2300000004</v>
      </c>
      <c r="I81" s="661" t="s">
        <v>15</v>
      </c>
      <c r="J81" s="16">
        <v>202</v>
      </c>
      <c r="K81" s="182" t="s">
        <v>14</v>
      </c>
      <c r="L81" s="161">
        <v>198584.06</v>
      </c>
      <c r="M81" s="42"/>
      <c r="N81" s="49"/>
    </row>
    <row r="82" spans="1:23" s="12" customFormat="1" ht="25.5" customHeight="1" x14ac:dyDescent="0.2">
      <c r="A82" s="11"/>
      <c r="B82" s="11"/>
      <c r="C82" s="183"/>
      <c r="D82" s="156"/>
      <c r="E82" s="157"/>
      <c r="F82" s="158"/>
      <c r="G82" s="158"/>
      <c r="H82" s="35"/>
      <c r="I82" s="158"/>
      <c r="J82" s="159"/>
      <c r="K82" s="160"/>
      <c r="L82" s="154"/>
      <c r="M82" s="42"/>
      <c r="N82" s="49"/>
    </row>
    <row r="83" spans="1:23" s="12" customFormat="1" ht="25.5" customHeight="1" x14ac:dyDescent="0.2">
      <c r="A83" s="11"/>
      <c r="B83" s="11"/>
      <c r="C83" s="164" t="s">
        <v>66</v>
      </c>
      <c r="D83" s="71">
        <v>4318</v>
      </c>
      <c r="E83" s="712" t="s">
        <v>1671</v>
      </c>
      <c r="F83" s="712"/>
      <c r="G83" s="712"/>
      <c r="H83" s="31">
        <v>6360001.1900000004</v>
      </c>
      <c r="I83" s="670" t="s">
        <v>15</v>
      </c>
      <c r="J83" s="16">
        <v>440</v>
      </c>
      <c r="K83" s="182" t="s">
        <v>14</v>
      </c>
      <c r="L83" s="161">
        <v>649429.76000000001</v>
      </c>
      <c r="M83" s="42"/>
      <c r="N83" s="49"/>
    </row>
    <row r="84" spans="1:23" s="12" customFormat="1" ht="25.5" customHeight="1" x14ac:dyDescent="0.2">
      <c r="A84" s="11"/>
      <c r="B84" s="11"/>
      <c r="C84" s="183"/>
      <c r="D84" s="156"/>
      <c r="E84" s="157"/>
      <c r="F84" s="158"/>
      <c r="G84" s="158"/>
      <c r="H84" s="35"/>
      <c r="I84" s="158"/>
      <c r="J84" s="159"/>
      <c r="K84" s="160"/>
      <c r="L84" s="154"/>
      <c r="M84" s="42"/>
      <c r="N84" s="49"/>
    </row>
    <row r="85" spans="1:23" s="12" customFormat="1" ht="25.5" customHeight="1" x14ac:dyDescent="0.2">
      <c r="A85" s="11"/>
      <c r="B85" s="11"/>
      <c r="C85" s="164" t="s">
        <v>66</v>
      </c>
      <c r="D85" s="71">
        <v>4863</v>
      </c>
      <c r="E85" s="712" t="s">
        <v>2554</v>
      </c>
      <c r="F85" s="712"/>
      <c r="G85" s="712"/>
      <c r="H85" s="31">
        <v>3497288.13</v>
      </c>
      <c r="I85" s="677" t="s">
        <v>15</v>
      </c>
      <c r="J85" s="16">
        <v>893</v>
      </c>
      <c r="K85" s="182" t="s">
        <v>14</v>
      </c>
      <c r="L85" s="161">
        <v>418109.4</v>
      </c>
      <c r="M85" s="42"/>
      <c r="N85" s="49"/>
    </row>
    <row r="86" spans="1:23" s="12" customFormat="1" ht="25.5" customHeight="1" x14ac:dyDescent="0.2">
      <c r="A86" s="11"/>
      <c r="B86" s="11"/>
      <c r="C86" s="183"/>
      <c r="D86" s="156"/>
      <c r="E86" s="157"/>
      <c r="F86" s="158"/>
      <c r="G86" s="158"/>
      <c r="H86" s="35"/>
      <c r="I86" s="158"/>
      <c r="J86" s="159"/>
      <c r="K86" s="160"/>
      <c r="L86" s="154"/>
      <c r="M86" s="42"/>
      <c r="N86" s="49"/>
    </row>
    <row r="87" spans="1:23" s="12" customFormat="1" ht="25.5" customHeight="1" x14ac:dyDescent="0.2">
      <c r="A87" s="11"/>
      <c r="B87" s="11"/>
      <c r="C87" s="164" t="s">
        <v>66</v>
      </c>
      <c r="D87" s="71">
        <v>8089</v>
      </c>
      <c r="E87" s="712" t="s">
        <v>4046</v>
      </c>
      <c r="F87" s="712"/>
      <c r="G87" s="712"/>
      <c r="H87" s="31">
        <v>7007237.6799999997</v>
      </c>
      <c r="I87" s="690" t="s">
        <v>15</v>
      </c>
      <c r="J87" s="16">
        <v>3513</v>
      </c>
      <c r="K87" s="182" t="s">
        <v>14</v>
      </c>
      <c r="L87" s="161">
        <v>2936166.28</v>
      </c>
      <c r="M87" s="42"/>
      <c r="N87" s="49"/>
    </row>
    <row r="88" spans="1:23" s="12" customFormat="1" ht="25.5" customHeight="1" x14ac:dyDescent="0.2">
      <c r="A88" s="11"/>
      <c r="B88" s="11"/>
      <c r="C88" s="274"/>
      <c r="D88" s="71"/>
      <c r="E88" s="689"/>
      <c r="F88" s="689"/>
      <c r="G88" s="689"/>
      <c r="H88" s="31"/>
      <c r="I88" s="690"/>
      <c r="J88" s="16"/>
      <c r="K88" s="14"/>
      <c r="L88" s="161"/>
      <c r="M88" s="42"/>
      <c r="N88" s="49"/>
    </row>
    <row r="89" spans="1:23" s="340" customFormat="1" ht="25.5" customHeight="1" x14ac:dyDescent="0.2">
      <c r="A89" s="714" t="s">
        <v>11025</v>
      </c>
      <c r="B89" s="715"/>
      <c r="C89" s="715"/>
      <c r="D89" s="715"/>
      <c r="E89" s="715"/>
      <c r="F89" s="715"/>
      <c r="G89" s="715"/>
      <c r="H89" s="715"/>
      <c r="I89" s="715"/>
      <c r="J89" s="715"/>
      <c r="K89" s="710" t="s">
        <v>4045</v>
      </c>
      <c r="L89" s="711"/>
      <c r="M89" s="273"/>
      <c r="N89" s="49"/>
    </row>
    <row r="90" spans="1:23" s="4" customFormat="1" ht="24.75" customHeight="1" x14ac:dyDescent="0.2">
      <c r="A90" s="5" t="s">
        <v>0</v>
      </c>
      <c r="B90" s="5" t="s">
        <v>1</v>
      </c>
      <c r="C90" s="5" t="s">
        <v>5</v>
      </c>
      <c r="D90" s="5" t="s">
        <v>10</v>
      </c>
      <c r="E90" s="5" t="s">
        <v>6</v>
      </c>
      <c r="F90" s="5" t="s">
        <v>7</v>
      </c>
      <c r="G90" s="6" t="s">
        <v>2</v>
      </c>
      <c r="H90" s="5" t="s">
        <v>36</v>
      </c>
      <c r="I90" s="5" t="s">
        <v>3</v>
      </c>
      <c r="J90" s="5" t="s">
        <v>8</v>
      </c>
      <c r="K90" s="2" t="s">
        <v>9</v>
      </c>
      <c r="L90" s="2" t="s">
        <v>11</v>
      </c>
      <c r="N90" s="49"/>
    </row>
    <row r="91" spans="1:23" s="340" customFormat="1" x14ac:dyDescent="0.2">
      <c r="A91" s="401"/>
      <c r="B91" s="401"/>
      <c r="C91" s="401"/>
      <c r="D91" s="401"/>
      <c r="E91" s="401"/>
      <c r="F91" s="403"/>
      <c r="G91" s="363"/>
      <c r="H91" s="401"/>
      <c r="I91" s="401"/>
      <c r="J91" s="394"/>
      <c r="K91" s="403"/>
      <c r="L91" s="4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</row>
    <row r="92" spans="1:23" s="645" customFormat="1" x14ac:dyDescent="0.2">
      <c r="A92" s="645" t="s">
        <v>395</v>
      </c>
      <c r="B92" s="645" t="s">
        <v>526</v>
      </c>
      <c r="C92" s="645" t="s">
        <v>527</v>
      </c>
      <c r="D92" s="645" t="s">
        <v>528</v>
      </c>
      <c r="E92" s="645" t="s">
        <v>529</v>
      </c>
      <c r="F92" s="646">
        <v>42468</v>
      </c>
      <c r="G92" s="647">
        <f>828.82*-1</f>
        <v>-828.82</v>
      </c>
      <c r="H92" s="645" t="s">
        <v>801</v>
      </c>
      <c r="I92" s="645" t="s">
        <v>500</v>
      </c>
      <c r="J92" s="645" t="s">
        <v>4284</v>
      </c>
      <c r="K92" s="646">
        <v>42471</v>
      </c>
      <c r="L92" s="645" t="s">
        <v>4</v>
      </c>
      <c r="M92" s="645" t="s">
        <v>801</v>
      </c>
    </row>
    <row r="93" spans="1:23" s="340" customFormat="1" x14ac:dyDescent="0.2">
      <c r="A93" s="645" t="s">
        <v>193</v>
      </c>
      <c r="B93" s="645" t="s">
        <v>586</v>
      </c>
      <c r="C93" s="645" t="s">
        <v>587</v>
      </c>
      <c r="D93" s="645" t="s">
        <v>588</v>
      </c>
      <c r="E93" s="645" t="s">
        <v>589</v>
      </c>
      <c r="F93" s="646">
        <v>42036</v>
      </c>
      <c r="G93" s="647">
        <v>839</v>
      </c>
      <c r="H93" s="645" t="s">
        <v>801</v>
      </c>
      <c r="I93" s="645" t="s">
        <v>434</v>
      </c>
      <c r="J93" s="645" t="s">
        <v>4285</v>
      </c>
      <c r="K93" s="646">
        <v>42521</v>
      </c>
      <c r="L93" s="645" t="s">
        <v>71</v>
      </c>
      <c r="M93" s="645" t="s">
        <v>801</v>
      </c>
      <c r="O93" s="645"/>
    </row>
    <row r="94" spans="1:23" s="340" customFormat="1" x14ac:dyDescent="0.2">
      <c r="A94" s="645" t="s">
        <v>395</v>
      </c>
      <c r="B94" s="645" t="s">
        <v>686</v>
      </c>
      <c r="C94" s="645" t="s">
        <v>687</v>
      </c>
      <c r="D94" s="645" t="s">
        <v>688</v>
      </c>
      <c r="E94" s="645" t="s">
        <v>689</v>
      </c>
      <c r="F94" s="646">
        <v>42563</v>
      </c>
      <c r="G94" s="647">
        <v>840.05</v>
      </c>
      <c r="H94" s="645" t="s">
        <v>801</v>
      </c>
      <c r="I94" s="645" t="s">
        <v>434</v>
      </c>
      <c r="J94" s="645" t="s">
        <v>4285</v>
      </c>
      <c r="K94" s="646">
        <v>42572</v>
      </c>
      <c r="L94" s="645" t="s">
        <v>71</v>
      </c>
      <c r="M94" s="645" t="s">
        <v>801</v>
      </c>
      <c r="O94" s="645"/>
    </row>
    <row r="95" spans="1:23" s="340" customFormat="1" x14ac:dyDescent="0.2">
      <c r="A95" s="645" t="s">
        <v>395</v>
      </c>
      <c r="B95" s="645" t="s">
        <v>686</v>
      </c>
      <c r="C95" s="645" t="s">
        <v>687</v>
      </c>
      <c r="D95" s="645" t="s">
        <v>688</v>
      </c>
      <c r="E95" s="645" t="s">
        <v>953</v>
      </c>
      <c r="F95" s="646">
        <v>42661</v>
      </c>
      <c r="G95" s="647">
        <v>595.03</v>
      </c>
      <c r="H95" s="645" t="s">
        <v>801</v>
      </c>
      <c r="I95" s="645" t="s">
        <v>434</v>
      </c>
      <c r="J95" s="645" t="s">
        <v>4285</v>
      </c>
      <c r="K95" s="646">
        <v>42677</v>
      </c>
      <c r="L95" s="645" t="s">
        <v>71</v>
      </c>
      <c r="M95" s="645" t="s">
        <v>801</v>
      </c>
      <c r="O95" s="645"/>
    </row>
    <row r="96" spans="1:23" s="340" customFormat="1" x14ac:dyDescent="0.2">
      <c r="A96" s="645" t="s">
        <v>395</v>
      </c>
      <c r="B96" s="645" t="s">
        <v>686</v>
      </c>
      <c r="C96" s="645" t="s">
        <v>687</v>
      </c>
      <c r="D96" s="645" t="s">
        <v>688</v>
      </c>
      <c r="E96" s="645" t="s">
        <v>954</v>
      </c>
      <c r="F96" s="646">
        <v>42661</v>
      </c>
      <c r="G96" s="647">
        <v>366.59</v>
      </c>
      <c r="H96" s="645" t="s">
        <v>801</v>
      </c>
      <c r="I96" s="645" t="s">
        <v>434</v>
      </c>
      <c r="J96" s="645" t="s">
        <v>4285</v>
      </c>
      <c r="K96" s="646">
        <v>42677</v>
      </c>
      <c r="L96" s="645" t="s">
        <v>71</v>
      </c>
      <c r="M96" s="645" t="s">
        <v>801</v>
      </c>
      <c r="O96" s="645"/>
    </row>
    <row r="97" spans="1:15" s="645" customFormat="1" x14ac:dyDescent="0.2">
      <c r="A97" s="645" t="s">
        <v>395</v>
      </c>
      <c r="B97" s="645" t="s">
        <v>686</v>
      </c>
      <c r="C97" s="645" t="s">
        <v>687</v>
      </c>
      <c r="D97" s="645" t="s">
        <v>688</v>
      </c>
      <c r="E97" s="645" t="s">
        <v>955</v>
      </c>
      <c r="F97" s="646">
        <v>42661</v>
      </c>
      <c r="G97" s="647">
        <v>2700.06</v>
      </c>
      <c r="H97" s="645" t="s">
        <v>801</v>
      </c>
      <c r="I97" s="645" t="s">
        <v>434</v>
      </c>
      <c r="J97" s="645" t="s">
        <v>4285</v>
      </c>
      <c r="K97" s="646">
        <v>42677</v>
      </c>
      <c r="L97" s="645" t="s">
        <v>71</v>
      </c>
      <c r="M97" s="645" t="s">
        <v>801</v>
      </c>
    </row>
    <row r="98" spans="1:15" s="645" customFormat="1" x14ac:dyDescent="0.2">
      <c r="A98" s="645" t="s">
        <v>395</v>
      </c>
      <c r="B98" s="645" t="s">
        <v>1456</v>
      </c>
      <c r="C98" s="645" t="s">
        <v>1457</v>
      </c>
      <c r="D98" s="645" t="s">
        <v>1458</v>
      </c>
      <c r="E98" s="645" t="s">
        <v>1455</v>
      </c>
      <c r="F98" s="646">
        <v>42708</v>
      </c>
      <c r="G98" s="647">
        <v>210</v>
      </c>
      <c r="H98" s="645" t="s">
        <v>801</v>
      </c>
      <c r="I98" s="645" t="s">
        <v>434</v>
      </c>
      <c r="J98" s="645" t="s">
        <v>4285</v>
      </c>
      <c r="K98" s="646">
        <v>42727</v>
      </c>
      <c r="L98" s="645" t="s">
        <v>71</v>
      </c>
      <c r="M98" s="645" t="s">
        <v>801</v>
      </c>
    </row>
    <row r="99" spans="1:15" s="645" customFormat="1" x14ac:dyDescent="0.2">
      <c r="A99" s="645" t="s">
        <v>395</v>
      </c>
      <c r="B99" s="645" t="s">
        <v>750</v>
      </c>
      <c r="C99" s="645" t="s">
        <v>751</v>
      </c>
      <c r="D99" s="645" t="s">
        <v>801</v>
      </c>
      <c r="E99" s="645" t="s">
        <v>884</v>
      </c>
      <c r="F99" s="646">
        <v>42503</v>
      </c>
      <c r="G99" s="647">
        <v>66.349999999999994</v>
      </c>
      <c r="H99" s="645" t="s">
        <v>801</v>
      </c>
      <c r="I99" s="645" t="s">
        <v>474</v>
      </c>
      <c r="J99" s="659" t="s">
        <v>4286</v>
      </c>
      <c r="K99" s="646">
        <v>42671</v>
      </c>
      <c r="L99" s="645" t="s">
        <v>4</v>
      </c>
      <c r="M99" s="645" t="s">
        <v>801</v>
      </c>
    </row>
    <row r="100" spans="1:15" s="645" customFormat="1" x14ac:dyDescent="0.2">
      <c r="A100" s="645" t="s">
        <v>395</v>
      </c>
      <c r="B100" s="645" t="s">
        <v>184</v>
      </c>
      <c r="C100" s="645" t="s">
        <v>185</v>
      </c>
      <c r="D100" s="645" t="s">
        <v>186</v>
      </c>
      <c r="E100" s="645" t="s">
        <v>928</v>
      </c>
      <c r="F100" s="646">
        <v>42689</v>
      </c>
      <c r="G100" s="647">
        <v>2170.7399999999998</v>
      </c>
      <c r="H100" s="645" t="s">
        <v>801</v>
      </c>
      <c r="I100" s="645" t="s">
        <v>474</v>
      </c>
      <c r="J100" s="659" t="s">
        <v>4286</v>
      </c>
      <c r="K100" s="646">
        <v>42696</v>
      </c>
      <c r="L100" s="645" t="s">
        <v>4</v>
      </c>
      <c r="M100" s="645" t="s">
        <v>801</v>
      </c>
    </row>
    <row r="101" spans="1:15" s="645" customFormat="1" x14ac:dyDescent="0.2">
      <c r="A101" s="645" t="s">
        <v>395</v>
      </c>
      <c r="B101" s="645" t="s">
        <v>946</v>
      </c>
      <c r="C101" s="645" t="s">
        <v>947</v>
      </c>
      <c r="D101" s="645" t="s">
        <v>801</v>
      </c>
      <c r="E101" s="645" t="s">
        <v>948</v>
      </c>
      <c r="F101" s="646">
        <v>42690</v>
      </c>
      <c r="G101" s="647">
        <v>300</v>
      </c>
      <c r="H101" s="645" t="s">
        <v>801</v>
      </c>
      <c r="I101" s="645" t="s">
        <v>474</v>
      </c>
      <c r="J101" s="659" t="s">
        <v>4286</v>
      </c>
      <c r="K101" s="646">
        <v>42695</v>
      </c>
      <c r="L101" s="645" t="s">
        <v>4</v>
      </c>
      <c r="M101" s="645" t="s">
        <v>801</v>
      </c>
    </row>
    <row r="102" spans="1:15" s="340" customFormat="1" x14ac:dyDescent="0.2">
      <c r="A102" s="645" t="s">
        <v>395</v>
      </c>
      <c r="B102" s="645" t="s">
        <v>184</v>
      </c>
      <c r="C102" s="645" t="s">
        <v>185</v>
      </c>
      <c r="D102" s="645" t="s">
        <v>186</v>
      </c>
      <c r="E102" s="645" t="s">
        <v>1388</v>
      </c>
      <c r="F102" s="646">
        <v>42718</v>
      </c>
      <c r="G102" s="647">
        <v>471.08</v>
      </c>
      <c r="H102" s="645" t="s">
        <v>801</v>
      </c>
      <c r="I102" s="645" t="s">
        <v>474</v>
      </c>
      <c r="J102" s="659" t="s">
        <v>4286</v>
      </c>
      <c r="K102" s="646">
        <v>42720</v>
      </c>
      <c r="L102" s="645" t="s">
        <v>71</v>
      </c>
      <c r="M102" s="645" t="s">
        <v>801</v>
      </c>
      <c r="O102" s="645"/>
    </row>
    <row r="103" spans="1:15" s="201" customFormat="1" x14ac:dyDescent="0.2">
      <c r="A103" s="645" t="s">
        <v>395</v>
      </c>
      <c r="B103" s="645" t="s">
        <v>184</v>
      </c>
      <c r="C103" s="645" t="s">
        <v>185</v>
      </c>
      <c r="D103" s="645" t="s">
        <v>186</v>
      </c>
      <c r="E103" s="645" t="s">
        <v>1387</v>
      </c>
      <c r="F103" s="646">
        <v>42717</v>
      </c>
      <c r="G103" s="647">
        <v>9948.1299999999992</v>
      </c>
      <c r="H103" s="645" t="s">
        <v>801</v>
      </c>
      <c r="I103" s="645" t="s">
        <v>474</v>
      </c>
      <c r="J103" s="659" t="s">
        <v>4286</v>
      </c>
      <c r="K103" s="646">
        <v>42720</v>
      </c>
      <c r="L103" s="645" t="s">
        <v>71</v>
      </c>
      <c r="M103" s="645" t="s">
        <v>801</v>
      </c>
      <c r="O103" s="645"/>
    </row>
    <row r="104" spans="1:15" s="201" customFormat="1" x14ac:dyDescent="0.2">
      <c r="A104" s="645" t="s">
        <v>395</v>
      </c>
      <c r="B104" s="645" t="s">
        <v>1196</v>
      </c>
      <c r="C104" s="645" t="s">
        <v>1197</v>
      </c>
      <c r="D104" s="645" t="s">
        <v>1198</v>
      </c>
      <c r="E104" s="645" t="s">
        <v>1412</v>
      </c>
      <c r="F104" s="646">
        <v>42719</v>
      </c>
      <c r="G104" s="647">
        <v>264</v>
      </c>
      <c r="H104" s="645" t="s">
        <v>801</v>
      </c>
      <c r="I104" s="645" t="s">
        <v>474</v>
      </c>
      <c r="J104" s="659" t="s">
        <v>4286</v>
      </c>
      <c r="K104" s="646">
        <v>42725</v>
      </c>
      <c r="L104" s="645" t="s">
        <v>71</v>
      </c>
      <c r="M104" s="645" t="s">
        <v>801</v>
      </c>
      <c r="O104" s="645"/>
    </row>
    <row r="105" spans="1:15" s="645" customFormat="1" x14ac:dyDescent="0.2">
      <c r="A105" s="645" t="s">
        <v>395</v>
      </c>
      <c r="B105" s="645" t="s">
        <v>1196</v>
      </c>
      <c r="C105" s="645" t="s">
        <v>1197</v>
      </c>
      <c r="D105" s="645" t="s">
        <v>1198</v>
      </c>
      <c r="E105" s="645" t="s">
        <v>1199</v>
      </c>
      <c r="F105" s="646">
        <v>42717</v>
      </c>
      <c r="G105" s="647">
        <v>250</v>
      </c>
      <c r="H105" s="645" t="s">
        <v>801</v>
      </c>
      <c r="I105" s="645" t="s">
        <v>474</v>
      </c>
      <c r="J105" s="659" t="s">
        <v>4286</v>
      </c>
      <c r="K105" s="646">
        <v>42725</v>
      </c>
      <c r="L105" s="645" t="s">
        <v>71</v>
      </c>
      <c r="M105" s="645" t="s">
        <v>801</v>
      </c>
    </row>
    <row r="106" spans="1:15" s="340" customFormat="1" x14ac:dyDescent="0.2">
      <c r="A106" s="645" t="s">
        <v>87</v>
      </c>
      <c r="B106" s="645" t="s">
        <v>1053</v>
      </c>
      <c r="C106" s="645" t="s">
        <v>1054</v>
      </c>
      <c r="D106" s="645" t="s">
        <v>1055</v>
      </c>
      <c r="E106" s="645" t="s">
        <v>1052</v>
      </c>
      <c r="F106" s="646">
        <v>41967</v>
      </c>
      <c r="G106" s="647">
        <v>2040.67</v>
      </c>
      <c r="H106" s="645" t="s">
        <v>801</v>
      </c>
      <c r="I106" s="645" t="s">
        <v>1056</v>
      </c>
      <c r="J106" s="659" t="s">
        <v>4307</v>
      </c>
      <c r="K106" s="646">
        <v>42719</v>
      </c>
      <c r="L106" s="645" t="s">
        <v>71</v>
      </c>
      <c r="M106" s="645" t="s">
        <v>801</v>
      </c>
      <c r="O106" s="645"/>
    </row>
    <row r="107" spans="1:15" s="645" customFormat="1" x14ac:dyDescent="0.2">
      <c r="A107" s="645" t="s">
        <v>193</v>
      </c>
      <c r="B107" s="645" t="s">
        <v>136</v>
      </c>
      <c r="C107" s="645" t="s">
        <v>137</v>
      </c>
      <c r="D107" s="645" t="s">
        <v>138</v>
      </c>
      <c r="E107" s="645" t="s">
        <v>800</v>
      </c>
      <c r="F107" s="646">
        <v>42027</v>
      </c>
      <c r="G107" s="647">
        <f>162.33*-1</f>
        <v>-162.33000000000001</v>
      </c>
      <c r="H107" s="645" t="s">
        <v>801</v>
      </c>
      <c r="I107" s="645" t="s">
        <v>169</v>
      </c>
      <c r="J107" s="629" t="s">
        <v>4287</v>
      </c>
      <c r="K107" s="646">
        <v>42031</v>
      </c>
      <c r="L107" s="645" t="s">
        <v>4</v>
      </c>
    </row>
    <row r="108" spans="1:15" s="340" customFormat="1" x14ac:dyDescent="0.2">
      <c r="A108" s="645" t="s">
        <v>193</v>
      </c>
      <c r="B108" s="645" t="s">
        <v>136</v>
      </c>
      <c r="C108" s="645" t="s">
        <v>137</v>
      </c>
      <c r="D108" s="645" t="s">
        <v>138</v>
      </c>
      <c r="E108" s="645" t="s">
        <v>802</v>
      </c>
      <c r="F108" s="646">
        <v>42027</v>
      </c>
      <c r="G108" s="647">
        <f>1073.44*-1</f>
        <v>-1073.44</v>
      </c>
      <c r="H108" s="645" t="s">
        <v>801</v>
      </c>
      <c r="I108" s="645" t="s">
        <v>169</v>
      </c>
      <c r="J108" s="645" t="s">
        <v>4287</v>
      </c>
      <c r="K108" s="646">
        <v>42031</v>
      </c>
      <c r="L108" s="645" t="s">
        <v>4</v>
      </c>
      <c r="M108" s="645"/>
      <c r="O108" s="645"/>
    </row>
    <row r="109" spans="1:15" s="340" customFormat="1" x14ac:dyDescent="0.2">
      <c r="A109" s="645" t="s">
        <v>193</v>
      </c>
      <c r="B109" s="645" t="s">
        <v>136</v>
      </c>
      <c r="C109" s="645" t="s">
        <v>137</v>
      </c>
      <c r="D109" s="645" t="s">
        <v>138</v>
      </c>
      <c r="E109" s="645" t="s">
        <v>803</v>
      </c>
      <c r="F109" s="646">
        <v>42027</v>
      </c>
      <c r="G109" s="647">
        <f>1997*-1</f>
        <v>-1997</v>
      </c>
      <c r="H109" s="645" t="s">
        <v>801</v>
      </c>
      <c r="I109" s="645" t="s">
        <v>169</v>
      </c>
      <c r="J109" s="645" t="s">
        <v>4287</v>
      </c>
      <c r="K109" s="646">
        <v>42031</v>
      </c>
      <c r="L109" s="645" t="s">
        <v>4</v>
      </c>
      <c r="M109" s="645"/>
      <c r="O109" s="645"/>
    </row>
    <row r="110" spans="1:15" s="340" customFormat="1" x14ac:dyDescent="0.2">
      <c r="A110" s="645" t="s">
        <v>193</v>
      </c>
      <c r="B110" s="645" t="s">
        <v>136</v>
      </c>
      <c r="C110" s="645" t="s">
        <v>137</v>
      </c>
      <c r="D110" s="645" t="s">
        <v>138</v>
      </c>
      <c r="E110" s="645" t="s">
        <v>804</v>
      </c>
      <c r="F110" s="646">
        <v>42027</v>
      </c>
      <c r="G110" s="647">
        <f>588.68*-1</f>
        <v>-588.67999999999995</v>
      </c>
      <c r="H110" s="645" t="s">
        <v>801</v>
      </c>
      <c r="I110" s="645" t="s">
        <v>169</v>
      </c>
      <c r="J110" s="645" t="s">
        <v>4287</v>
      </c>
      <c r="K110" s="646">
        <v>42031</v>
      </c>
      <c r="L110" s="645" t="s">
        <v>4</v>
      </c>
      <c r="M110" s="645"/>
      <c r="O110" s="645"/>
    </row>
    <row r="111" spans="1:15" s="645" customFormat="1" x14ac:dyDescent="0.2">
      <c r="A111" s="645" t="s">
        <v>193</v>
      </c>
      <c r="B111" s="645" t="s">
        <v>136</v>
      </c>
      <c r="C111" s="645" t="s">
        <v>137</v>
      </c>
      <c r="D111" s="645" t="s">
        <v>138</v>
      </c>
      <c r="E111" s="645" t="s">
        <v>805</v>
      </c>
      <c r="F111" s="646">
        <v>42027</v>
      </c>
      <c r="G111" s="647">
        <f>2566.93*-1</f>
        <v>-2566.9299999999998</v>
      </c>
      <c r="H111" s="645" t="s">
        <v>801</v>
      </c>
      <c r="I111" s="645" t="s">
        <v>169</v>
      </c>
      <c r="J111" s="645" t="s">
        <v>4287</v>
      </c>
      <c r="K111" s="646">
        <v>42031</v>
      </c>
      <c r="L111" s="645" t="s">
        <v>4</v>
      </c>
    </row>
    <row r="112" spans="1:15" s="645" customFormat="1" x14ac:dyDescent="0.2">
      <c r="A112" s="645" t="s">
        <v>193</v>
      </c>
      <c r="B112" s="645" t="s">
        <v>663</v>
      </c>
      <c r="C112" s="645" t="s">
        <v>664</v>
      </c>
      <c r="D112" s="645" t="s">
        <v>801</v>
      </c>
      <c r="E112" s="645" t="s">
        <v>665</v>
      </c>
      <c r="F112" s="646">
        <v>42361</v>
      </c>
      <c r="G112" s="647">
        <v>41770.129999999997</v>
      </c>
      <c r="H112" s="645" t="s">
        <v>801</v>
      </c>
      <c r="I112" s="645" t="s">
        <v>169</v>
      </c>
      <c r="J112" s="645" t="s">
        <v>4287</v>
      </c>
      <c r="K112" s="646">
        <v>42488</v>
      </c>
      <c r="L112" s="645" t="s">
        <v>4</v>
      </c>
      <c r="M112" s="645" t="s">
        <v>801</v>
      </c>
    </row>
    <row r="113" spans="1:15" s="645" customFormat="1" x14ac:dyDescent="0.2">
      <c r="A113" s="645" t="s">
        <v>395</v>
      </c>
      <c r="B113" s="645" t="s">
        <v>591</v>
      </c>
      <c r="C113" s="645" t="s">
        <v>592</v>
      </c>
      <c r="D113" s="645" t="s">
        <v>593</v>
      </c>
      <c r="E113" s="645" t="s">
        <v>1030</v>
      </c>
      <c r="F113" s="646">
        <v>42678</v>
      </c>
      <c r="G113" s="647">
        <v>509.41</v>
      </c>
      <c r="H113" s="645" t="s">
        <v>801</v>
      </c>
      <c r="I113" s="645" t="s">
        <v>169</v>
      </c>
      <c r="J113" s="645" t="s">
        <v>4287</v>
      </c>
      <c r="K113" s="646">
        <v>42678</v>
      </c>
      <c r="L113" s="645" t="s">
        <v>4</v>
      </c>
      <c r="M113" s="645" t="s">
        <v>801</v>
      </c>
    </row>
    <row r="114" spans="1:15" s="645" customFormat="1" x14ac:dyDescent="0.2">
      <c r="A114" s="645" t="s">
        <v>395</v>
      </c>
      <c r="B114" s="645" t="s">
        <v>1489</v>
      </c>
      <c r="C114" s="645" t="s">
        <v>1490</v>
      </c>
      <c r="D114" s="645" t="s">
        <v>1491</v>
      </c>
      <c r="E114" s="645" t="s">
        <v>1492</v>
      </c>
      <c r="F114" s="646">
        <v>42711</v>
      </c>
      <c r="G114" s="647">
        <v>133.88999999999999</v>
      </c>
      <c r="H114" s="645" t="s">
        <v>801</v>
      </c>
      <c r="I114" s="645" t="s">
        <v>1493</v>
      </c>
      <c r="J114" s="645" t="s">
        <v>4308</v>
      </c>
      <c r="K114" s="646">
        <v>42716</v>
      </c>
      <c r="L114" s="645" t="s">
        <v>71</v>
      </c>
      <c r="M114" s="645" t="s">
        <v>801</v>
      </c>
    </row>
    <row r="115" spans="1:15" s="645" customFormat="1" x14ac:dyDescent="0.2">
      <c r="A115" s="645" t="s">
        <v>193</v>
      </c>
      <c r="B115" s="704">
        <v>505156</v>
      </c>
      <c r="C115" s="645" t="s">
        <v>255</v>
      </c>
      <c r="D115" s="645" t="s">
        <v>256</v>
      </c>
      <c r="E115" s="645" t="s">
        <v>422</v>
      </c>
      <c r="F115" s="646">
        <v>42369</v>
      </c>
      <c r="G115" s="647">
        <v>79.959999999999994</v>
      </c>
      <c r="H115" s="645" t="s">
        <v>801</v>
      </c>
      <c r="I115" s="645" t="s">
        <v>407</v>
      </c>
      <c r="J115" s="645" t="s">
        <v>4288</v>
      </c>
      <c r="K115" s="646">
        <v>42381</v>
      </c>
      <c r="L115" s="645" t="s">
        <v>71</v>
      </c>
    </row>
    <row r="116" spans="1:15" s="645" customFormat="1" x14ac:dyDescent="0.2">
      <c r="A116" s="645" t="s">
        <v>395</v>
      </c>
      <c r="B116" s="645" t="s">
        <v>254</v>
      </c>
      <c r="C116" s="645" t="s">
        <v>255</v>
      </c>
      <c r="D116" s="645" t="s">
        <v>256</v>
      </c>
      <c r="E116" s="645" t="s">
        <v>489</v>
      </c>
      <c r="F116" s="646">
        <v>42451</v>
      </c>
      <c r="G116" s="647">
        <f>79.96*-1</f>
        <v>-79.959999999999994</v>
      </c>
      <c r="H116" s="645" t="s">
        <v>801</v>
      </c>
      <c r="I116" s="645" t="s">
        <v>407</v>
      </c>
      <c r="J116" s="645" t="s">
        <v>4288</v>
      </c>
      <c r="K116" s="646">
        <v>42461</v>
      </c>
      <c r="L116" s="645" t="s">
        <v>4</v>
      </c>
      <c r="M116" s="645" t="s">
        <v>801</v>
      </c>
    </row>
    <row r="117" spans="1:15" s="645" customFormat="1" x14ac:dyDescent="0.2">
      <c r="A117" s="645" t="s">
        <v>395</v>
      </c>
      <c r="B117" s="645" t="s">
        <v>440</v>
      </c>
      <c r="C117" s="645" t="s">
        <v>441</v>
      </c>
      <c r="D117" s="645" t="s">
        <v>442</v>
      </c>
      <c r="E117" s="645" t="s">
        <v>1413</v>
      </c>
      <c r="F117" s="646">
        <v>42418</v>
      </c>
      <c r="G117" s="647">
        <v>3287.51</v>
      </c>
      <c r="H117" s="645" t="s">
        <v>801</v>
      </c>
      <c r="I117" s="645" t="s">
        <v>102</v>
      </c>
      <c r="J117" s="645" t="s">
        <v>4289</v>
      </c>
      <c r="K117" s="646">
        <v>42732</v>
      </c>
      <c r="L117" s="645" t="s">
        <v>71</v>
      </c>
      <c r="M117" s="645" t="s">
        <v>801</v>
      </c>
    </row>
    <row r="118" spans="1:15" s="645" customFormat="1" x14ac:dyDescent="0.2">
      <c r="A118" s="645" t="s">
        <v>395</v>
      </c>
      <c r="B118" s="645" t="s">
        <v>231</v>
      </c>
      <c r="C118" s="645" t="s">
        <v>232</v>
      </c>
      <c r="D118" s="645" t="s">
        <v>233</v>
      </c>
      <c r="E118" s="645" t="s">
        <v>822</v>
      </c>
      <c r="F118" s="646">
        <v>42668</v>
      </c>
      <c r="G118" s="647">
        <v>21399.94</v>
      </c>
      <c r="H118" s="645" t="s">
        <v>1036</v>
      </c>
      <c r="I118" s="645" t="s">
        <v>445</v>
      </c>
      <c r="J118" s="645" t="s">
        <v>4290</v>
      </c>
      <c r="K118" s="646">
        <v>42669</v>
      </c>
      <c r="L118" s="645" t="s">
        <v>4</v>
      </c>
    </row>
    <row r="119" spans="1:15" s="645" customFormat="1" x14ac:dyDescent="0.2">
      <c r="A119" s="645" t="s">
        <v>395</v>
      </c>
      <c r="B119" s="645" t="s">
        <v>648</v>
      </c>
      <c r="C119" s="645" t="s">
        <v>649</v>
      </c>
      <c r="D119" s="645" t="s">
        <v>650</v>
      </c>
      <c r="E119" s="645" t="s">
        <v>1425</v>
      </c>
      <c r="F119" s="646">
        <v>42717</v>
      </c>
      <c r="G119" s="647">
        <v>187.55</v>
      </c>
      <c r="H119" s="645" t="s">
        <v>1022</v>
      </c>
      <c r="I119" s="645" t="s">
        <v>445</v>
      </c>
      <c r="J119" s="645" t="s">
        <v>4290</v>
      </c>
      <c r="K119" s="646">
        <v>42717</v>
      </c>
      <c r="L119" s="645" t="s">
        <v>4</v>
      </c>
    </row>
    <row r="120" spans="1:15" s="645" customFormat="1" x14ac:dyDescent="0.2">
      <c r="A120" s="645" t="s">
        <v>395</v>
      </c>
      <c r="B120" s="645" t="s">
        <v>88</v>
      </c>
      <c r="C120" s="645" t="s">
        <v>89</v>
      </c>
      <c r="D120" s="645" t="s">
        <v>90</v>
      </c>
      <c r="E120" s="645" t="s">
        <v>1262</v>
      </c>
      <c r="F120" s="646">
        <v>42704</v>
      </c>
      <c r="G120" s="647">
        <v>422.54</v>
      </c>
      <c r="H120" s="645" t="s">
        <v>897</v>
      </c>
      <c r="I120" s="645" t="s">
        <v>1263</v>
      </c>
      <c r="J120" s="659" t="s">
        <v>4312</v>
      </c>
      <c r="K120" s="646">
        <v>42709</v>
      </c>
      <c r="L120" s="645" t="s">
        <v>4</v>
      </c>
    </row>
    <row r="121" spans="1:15" s="645" customFormat="1" x14ac:dyDescent="0.2">
      <c r="A121" s="645" t="s">
        <v>395</v>
      </c>
      <c r="B121" s="645" t="s">
        <v>150</v>
      </c>
      <c r="C121" s="645" t="s">
        <v>151</v>
      </c>
      <c r="D121" s="645" t="s">
        <v>152</v>
      </c>
      <c r="E121" s="645" t="s">
        <v>571</v>
      </c>
      <c r="F121" s="646">
        <v>42490</v>
      </c>
      <c r="G121" s="647">
        <v>207.93</v>
      </c>
      <c r="H121" s="645" t="s">
        <v>801</v>
      </c>
      <c r="I121" s="645" t="s">
        <v>126</v>
      </c>
      <c r="J121" s="645" t="s">
        <v>4291</v>
      </c>
      <c r="K121" s="646">
        <v>42492</v>
      </c>
      <c r="L121" s="645" t="s">
        <v>71</v>
      </c>
    </row>
    <row r="122" spans="1:15" s="645" customFormat="1" x14ac:dyDescent="0.2">
      <c r="A122" s="645" t="s">
        <v>395</v>
      </c>
      <c r="B122" s="645" t="s">
        <v>150</v>
      </c>
      <c r="C122" s="645" t="s">
        <v>151</v>
      </c>
      <c r="D122" s="645" t="s">
        <v>152</v>
      </c>
      <c r="E122" s="645" t="s">
        <v>703</v>
      </c>
      <c r="F122" s="646">
        <v>42551</v>
      </c>
      <c r="G122" s="647">
        <v>85.2</v>
      </c>
      <c r="H122" s="645" t="s">
        <v>801</v>
      </c>
      <c r="I122" s="645" t="s">
        <v>126</v>
      </c>
      <c r="J122" s="645" t="s">
        <v>4291</v>
      </c>
      <c r="K122" s="646">
        <v>42555</v>
      </c>
      <c r="L122" s="645" t="s">
        <v>71</v>
      </c>
      <c r="M122" s="645" t="s">
        <v>801</v>
      </c>
    </row>
    <row r="123" spans="1:15" s="645" customFormat="1" x14ac:dyDescent="0.2">
      <c r="A123" s="640" t="s">
        <v>193</v>
      </c>
      <c r="B123" s="640" t="s">
        <v>348</v>
      </c>
      <c r="C123" s="640" t="s">
        <v>349</v>
      </c>
      <c r="D123" s="640" t="s">
        <v>350</v>
      </c>
      <c r="E123" s="640" t="s">
        <v>351</v>
      </c>
      <c r="F123" s="642">
        <v>42212</v>
      </c>
      <c r="G123" s="628">
        <v>80</v>
      </c>
      <c r="H123" s="640"/>
      <c r="I123" s="640" t="s">
        <v>107</v>
      </c>
      <c r="J123" s="645" t="s">
        <v>4292</v>
      </c>
      <c r="K123" s="642">
        <v>42249</v>
      </c>
      <c r="L123" s="640" t="s">
        <v>71</v>
      </c>
      <c r="M123" s="340"/>
      <c r="O123" s="340"/>
    </row>
    <row r="124" spans="1:15" s="645" customFormat="1" x14ac:dyDescent="0.2">
      <c r="A124" s="645" t="s">
        <v>395</v>
      </c>
      <c r="B124" s="645" t="s">
        <v>408</v>
      </c>
      <c r="C124" s="645" t="s">
        <v>409</v>
      </c>
      <c r="D124" s="645" t="s">
        <v>801</v>
      </c>
      <c r="E124" s="645" t="s">
        <v>410</v>
      </c>
      <c r="F124" s="646">
        <v>42374</v>
      </c>
      <c r="G124" s="647">
        <v>38.380000000000003</v>
      </c>
      <c r="H124" s="645" t="s">
        <v>801</v>
      </c>
      <c r="I124" s="645" t="s">
        <v>107</v>
      </c>
      <c r="J124" s="645" t="s">
        <v>4292</v>
      </c>
      <c r="K124" s="646">
        <v>42387</v>
      </c>
      <c r="L124" s="645" t="s">
        <v>71</v>
      </c>
    </row>
    <row r="125" spans="1:15" s="645" customFormat="1" x14ac:dyDescent="0.2">
      <c r="A125" s="645" t="s">
        <v>193</v>
      </c>
      <c r="B125" s="645" t="s">
        <v>423</v>
      </c>
      <c r="C125" s="645" t="s">
        <v>424</v>
      </c>
      <c r="D125" s="645" t="s">
        <v>801</v>
      </c>
      <c r="E125" s="645" t="s">
        <v>425</v>
      </c>
      <c r="F125" s="646">
        <v>42296</v>
      </c>
      <c r="G125" s="647">
        <v>609.29</v>
      </c>
      <c r="H125" s="645" t="s">
        <v>801</v>
      </c>
      <c r="I125" s="645" t="s">
        <v>107</v>
      </c>
      <c r="J125" s="645" t="s">
        <v>4292</v>
      </c>
      <c r="K125" s="646">
        <v>42389</v>
      </c>
      <c r="L125" s="645" t="s">
        <v>71</v>
      </c>
    </row>
    <row r="126" spans="1:15" s="645" customFormat="1" x14ac:dyDescent="0.2">
      <c r="A126" s="645" t="s">
        <v>395</v>
      </c>
      <c r="B126" s="645" t="s">
        <v>134</v>
      </c>
      <c r="C126" s="645" t="s">
        <v>385</v>
      </c>
      <c r="D126" s="645" t="s">
        <v>801</v>
      </c>
      <c r="E126" s="645" t="s">
        <v>696</v>
      </c>
      <c r="F126" s="646">
        <v>42572</v>
      </c>
      <c r="G126" s="647">
        <v>142.24</v>
      </c>
      <c r="H126" s="645" t="s">
        <v>801</v>
      </c>
      <c r="I126" s="645" t="s">
        <v>107</v>
      </c>
      <c r="J126" s="645" t="s">
        <v>4292</v>
      </c>
      <c r="K126" s="646">
        <v>42576</v>
      </c>
      <c r="L126" s="645" t="s">
        <v>71</v>
      </c>
      <c r="M126" s="645" t="s">
        <v>801</v>
      </c>
    </row>
    <row r="127" spans="1:15" s="645" customFormat="1" x14ac:dyDescent="0.2">
      <c r="A127" s="645" t="s">
        <v>395</v>
      </c>
      <c r="B127" s="645" t="s">
        <v>560</v>
      </c>
      <c r="C127" s="645" t="s">
        <v>561</v>
      </c>
      <c r="D127" s="645" t="s">
        <v>562</v>
      </c>
      <c r="E127" s="645" t="s">
        <v>846</v>
      </c>
      <c r="F127" s="646">
        <v>42643</v>
      </c>
      <c r="G127" s="647">
        <v>31.8</v>
      </c>
      <c r="H127" s="645" t="s">
        <v>801</v>
      </c>
      <c r="I127" s="645" t="s">
        <v>107</v>
      </c>
      <c r="J127" s="645" t="s">
        <v>4292</v>
      </c>
      <c r="K127" s="646">
        <v>42654</v>
      </c>
      <c r="L127" s="645" t="s">
        <v>71</v>
      </c>
      <c r="M127" s="645" t="s">
        <v>801</v>
      </c>
    </row>
    <row r="128" spans="1:15" s="645" customFormat="1" x14ac:dyDescent="0.2">
      <c r="A128" s="645" t="s">
        <v>395</v>
      </c>
      <c r="B128" s="645" t="s">
        <v>81</v>
      </c>
      <c r="C128" s="645" t="s">
        <v>82</v>
      </c>
      <c r="D128" s="645" t="s">
        <v>83</v>
      </c>
      <c r="E128" s="645" t="s">
        <v>999</v>
      </c>
      <c r="F128" s="646">
        <v>42674</v>
      </c>
      <c r="G128" s="647">
        <v>21.38</v>
      </c>
      <c r="H128" s="645" t="s">
        <v>801</v>
      </c>
      <c r="I128" s="645" t="s">
        <v>107</v>
      </c>
      <c r="J128" s="645" t="s">
        <v>4292</v>
      </c>
      <c r="K128" s="646">
        <v>42678</v>
      </c>
      <c r="L128" s="645" t="s">
        <v>71</v>
      </c>
      <c r="M128" s="645" t="s">
        <v>801</v>
      </c>
    </row>
    <row r="129" spans="1:15" s="645" customFormat="1" x14ac:dyDescent="0.2">
      <c r="A129" s="645" t="s">
        <v>364</v>
      </c>
      <c r="B129" s="645" t="s">
        <v>572</v>
      </c>
      <c r="C129" s="645" t="s">
        <v>573</v>
      </c>
      <c r="D129" s="645" t="s">
        <v>574</v>
      </c>
      <c r="E129" s="645" t="s">
        <v>832</v>
      </c>
      <c r="F129" s="646">
        <v>40945</v>
      </c>
      <c r="G129" s="647">
        <v>21.84</v>
      </c>
      <c r="H129" s="645" t="s">
        <v>801</v>
      </c>
      <c r="I129" s="645" t="s">
        <v>135</v>
      </c>
      <c r="J129" s="645" t="s">
        <v>4293</v>
      </c>
      <c r="K129" s="646">
        <v>42661</v>
      </c>
      <c r="L129" s="645" t="s">
        <v>71</v>
      </c>
      <c r="M129" s="645" t="s">
        <v>801</v>
      </c>
    </row>
    <row r="130" spans="1:15" s="645" customFormat="1" x14ac:dyDescent="0.2">
      <c r="A130" s="645" t="s">
        <v>365</v>
      </c>
      <c r="B130" s="645" t="s">
        <v>572</v>
      </c>
      <c r="C130" s="645" t="s">
        <v>573</v>
      </c>
      <c r="D130" s="645" t="s">
        <v>574</v>
      </c>
      <c r="E130" s="645" t="s">
        <v>834</v>
      </c>
      <c r="F130" s="646">
        <v>40837</v>
      </c>
      <c r="G130" s="647">
        <v>691.2</v>
      </c>
      <c r="H130" s="645" t="s">
        <v>801</v>
      </c>
      <c r="I130" s="645" t="s">
        <v>135</v>
      </c>
      <c r="J130" s="645" t="s">
        <v>4293</v>
      </c>
      <c r="K130" s="646">
        <v>42661</v>
      </c>
      <c r="L130" s="645" t="s">
        <v>71</v>
      </c>
      <c r="M130" s="645" t="s">
        <v>801</v>
      </c>
    </row>
    <row r="131" spans="1:15" s="645" customFormat="1" x14ac:dyDescent="0.2">
      <c r="A131" s="645" t="s">
        <v>365</v>
      </c>
      <c r="B131" s="645" t="s">
        <v>572</v>
      </c>
      <c r="C131" s="645" t="s">
        <v>573</v>
      </c>
      <c r="D131" s="645" t="s">
        <v>574</v>
      </c>
      <c r="E131" s="645" t="s">
        <v>835</v>
      </c>
      <c r="F131" s="646">
        <v>40816</v>
      </c>
      <c r="G131" s="647">
        <v>518.4</v>
      </c>
      <c r="H131" s="645" t="s">
        <v>801</v>
      </c>
      <c r="I131" s="645" t="s">
        <v>135</v>
      </c>
      <c r="J131" s="645" t="s">
        <v>4293</v>
      </c>
      <c r="K131" s="646">
        <v>42661</v>
      </c>
      <c r="L131" s="645" t="s">
        <v>71</v>
      </c>
      <c r="M131" s="645" t="s">
        <v>801</v>
      </c>
    </row>
    <row r="132" spans="1:15" s="645" customFormat="1" x14ac:dyDescent="0.2">
      <c r="A132" s="645" t="s">
        <v>365</v>
      </c>
      <c r="B132" s="645" t="s">
        <v>572</v>
      </c>
      <c r="C132" s="645" t="s">
        <v>573</v>
      </c>
      <c r="D132" s="645" t="s">
        <v>574</v>
      </c>
      <c r="E132" s="645" t="s">
        <v>836</v>
      </c>
      <c r="F132" s="646">
        <v>40780</v>
      </c>
      <c r="G132" s="647">
        <v>518.4</v>
      </c>
      <c r="H132" s="645" t="s">
        <v>801</v>
      </c>
      <c r="I132" s="645" t="s">
        <v>135</v>
      </c>
      <c r="J132" s="645" t="s">
        <v>4293</v>
      </c>
      <c r="K132" s="646">
        <v>42661</v>
      </c>
      <c r="L132" s="645" t="s">
        <v>71</v>
      </c>
      <c r="M132" s="645" t="s">
        <v>801</v>
      </c>
    </row>
    <row r="133" spans="1:15" s="645" customFormat="1" x14ac:dyDescent="0.2">
      <c r="A133" s="645" t="s">
        <v>365</v>
      </c>
      <c r="B133" s="645" t="s">
        <v>572</v>
      </c>
      <c r="C133" s="645" t="s">
        <v>573</v>
      </c>
      <c r="D133" s="645" t="s">
        <v>574</v>
      </c>
      <c r="E133" s="645" t="s">
        <v>837</v>
      </c>
      <c r="F133" s="646">
        <v>40680</v>
      </c>
      <c r="G133" s="647">
        <v>172.8</v>
      </c>
      <c r="H133" s="645" t="s">
        <v>801</v>
      </c>
      <c r="I133" s="645" t="s">
        <v>135</v>
      </c>
      <c r="J133" s="645" t="s">
        <v>4293</v>
      </c>
      <c r="K133" s="646">
        <v>42661</v>
      </c>
      <c r="L133" s="645" t="s">
        <v>71</v>
      </c>
      <c r="M133" s="645" t="s">
        <v>801</v>
      </c>
    </row>
    <row r="134" spans="1:15" s="645" customFormat="1" x14ac:dyDescent="0.2">
      <c r="A134" s="640" t="s">
        <v>193</v>
      </c>
      <c r="B134" s="640" t="s">
        <v>150</v>
      </c>
      <c r="C134" s="640" t="s">
        <v>151</v>
      </c>
      <c r="D134" s="640" t="s">
        <v>152</v>
      </c>
      <c r="E134" s="640" t="s">
        <v>378</v>
      </c>
      <c r="F134" s="642">
        <v>42308</v>
      </c>
      <c r="G134" s="639">
        <f>598.95*-1</f>
        <v>-598.95000000000005</v>
      </c>
      <c r="H134" s="640"/>
      <c r="I134" s="640" t="s">
        <v>114</v>
      </c>
      <c r="J134" s="645" t="s">
        <v>4294</v>
      </c>
      <c r="K134" s="642">
        <v>42311</v>
      </c>
      <c r="L134" s="640" t="s">
        <v>4</v>
      </c>
      <c r="M134" s="340"/>
      <c r="O134" s="340"/>
    </row>
    <row r="135" spans="1:15" s="645" customFormat="1" x14ac:dyDescent="0.2">
      <c r="A135" s="645" t="s">
        <v>395</v>
      </c>
      <c r="B135" s="645" t="s">
        <v>732</v>
      </c>
      <c r="C135" s="645" t="s">
        <v>733</v>
      </c>
      <c r="D135" s="645" t="s">
        <v>734</v>
      </c>
      <c r="E135" s="645" t="s">
        <v>747</v>
      </c>
      <c r="F135" s="646">
        <v>42643</v>
      </c>
      <c r="G135" s="647">
        <v>375.58</v>
      </c>
      <c r="H135" s="645" t="s">
        <v>801</v>
      </c>
      <c r="I135" s="645" t="s">
        <v>114</v>
      </c>
      <c r="J135" s="645" t="s">
        <v>4294</v>
      </c>
      <c r="K135" s="646">
        <v>42643</v>
      </c>
      <c r="L135" s="645" t="s">
        <v>71</v>
      </c>
      <c r="M135" s="645" t="s">
        <v>801</v>
      </c>
    </row>
    <row r="136" spans="1:15" s="645" customFormat="1" x14ac:dyDescent="0.2">
      <c r="A136" s="645" t="s">
        <v>395</v>
      </c>
      <c r="B136" s="645" t="s">
        <v>597</v>
      </c>
      <c r="C136" s="645" t="s">
        <v>598</v>
      </c>
      <c r="D136" s="645" t="s">
        <v>599</v>
      </c>
      <c r="E136" s="645" t="s">
        <v>1181</v>
      </c>
      <c r="F136" s="646">
        <v>42706</v>
      </c>
      <c r="G136" s="647">
        <v>1754.5</v>
      </c>
      <c r="H136" s="645" t="s">
        <v>801</v>
      </c>
      <c r="I136" s="645" t="s">
        <v>114</v>
      </c>
      <c r="J136" s="645" t="s">
        <v>4294</v>
      </c>
      <c r="K136" s="646">
        <v>42706</v>
      </c>
      <c r="L136" s="645" t="s">
        <v>71</v>
      </c>
      <c r="M136" s="645" t="s">
        <v>801</v>
      </c>
    </row>
    <row r="137" spans="1:15" s="645" customFormat="1" x14ac:dyDescent="0.2">
      <c r="A137" s="645" t="s">
        <v>395</v>
      </c>
      <c r="B137" s="645" t="s">
        <v>401</v>
      </c>
      <c r="C137" s="645" t="s">
        <v>402</v>
      </c>
      <c r="D137" s="645" t="s">
        <v>403</v>
      </c>
      <c r="E137" s="645" t="s">
        <v>404</v>
      </c>
      <c r="F137" s="646">
        <v>42376</v>
      </c>
      <c r="G137" s="647">
        <v>6555.15</v>
      </c>
      <c r="H137" s="645" t="s">
        <v>405</v>
      </c>
      <c r="I137" s="645" t="s">
        <v>180</v>
      </c>
      <c r="J137" s="645" t="s">
        <v>4295</v>
      </c>
      <c r="K137" s="646">
        <v>42381</v>
      </c>
      <c r="L137" s="645" t="s">
        <v>71</v>
      </c>
    </row>
    <row r="138" spans="1:15" s="645" customFormat="1" x14ac:dyDescent="0.2">
      <c r="A138" s="645" t="s">
        <v>395</v>
      </c>
      <c r="B138" s="645" t="s">
        <v>401</v>
      </c>
      <c r="C138" s="645" t="s">
        <v>402</v>
      </c>
      <c r="D138" s="645" t="s">
        <v>403</v>
      </c>
      <c r="E138" s="645" t="s">
        <v>443</v>
      </c>
      <c r="F138" s="646">
        <v>42452</v>
      </c>
      <c r="G138" s="647">
        <v>5292.54</v>
      </c>
      <c r="H138" s="645" t="s">
        <v>405</v>
      </c>
      <c r="I138" s="645" t="s">
        <v>180</v>
      </c>
      <c r="J138" s="645" t="s">
        <v>4295</v>
      </c>
      <c r="K138" s="646">
        <v>42458</v>
      </c>
      <c r="L138" s="645" t="s">
        <v>71</v>
      </c>
    </row>
    <row r="139" spans="1:15" s="645" customFormat="1" x14ac:dyDescent="0.2">
      <c r="A139" s="645" t="s">
        <v>395</v>
      </c>
      <c r="B139" s="645" t="s">
        <v>401</v>
      </c>
      <c r="C139" s="645" t="s">
        <v>402</v>
      </c>
      <c r="D139" s="645" t="s">
        <v>403</v>
      </c>
      <c r="E139" s="645" t="s">
        <v>444</v>
      </c>
      <c r="F139" s="646">
        <v>42424</v>
      </c>
      <c r="G139" s="647">
        <v>2646.27</v>
      </c>
      <c r="H139" s="645" t="s">
        <v>405</v>
      </c>
      <c r="I139" s="645" t="s">
        <v>180</v>
      </c>
      <c r="J139" s="645" t="s">
        <v>4295</v>
      </c>
      <c r="K139" s="646">
        <v>42430</v>
      </c>
      <c r="L139" s="645" t="s">
        <v>71</v>
      </c>
    </row>
    <row r="140" spans="1:15" s="645" customFormat="1" x14ac:dyDescent="0.2">
      <c r="A140" s="645" t="s">
        <v>395</v>
      </c>
      <c r="B140" s="645" t="s">
        <v>440</v>
      </c>
      <c r="C140" s="645" t="s">
        <v>441</v>
      </c>
      <c r="D140" s="645" t="s">
        <v>442</v>
      </c>
      <c r="E140" s="645" t="s">
        <v>899</v>
      </c>
      <c r="F140" s="646">
        <v>42698</v>
      </c>
      <c r="G140" s="647">
        <v>1815</v>
      </c>
      <c r="H140" s="645" t="s">
        <v>801</v>
      </c>
      <c r="I140" s="645" t="s">
        <v>180</v>
      </c>
      <c r="J140" s="645" t="s">
        <v>4295</v>
      </c>
      <c r="K140" s="646">
        <v>42698</v>
      </c>
      <c r="L140" s="645" t="s">
        <v>71</v>
      </c>
    </row>
    <row r="141" spans="1:15" s="645" customFormat="1" x14ac:dyDescent="0.2">
      <c r="A141" s="645" t="s">
        <v>395</v>
      </c>
      <c r="B141" s="645" t="s">
        <v>440</v>
      </c>
      <c r="C141" s="645" t="s">
        <v>441</v>
      </c>
      <c r="D141" s="645" t="s">
        <v>442</v>
      </c>
      <c r="E141" s="645" t="s">
        <v>812</v>
      </c>
      <c r="F141" s="646">
        <v>42650</v>
      </c>
      <c r="G141" s="647">
        <v>5015.63</v>
      </c>
      <c r="H141" s="645" t="s">
        <v>801</v>
      </c>
      <c r="I141" s="645" t="s">
        <v>813</v>
      </c>
      <c r="J141" s="659" t="s">
        <v>4296</v>
      </c>
      <c r="K141" s="646">
        <v>42653</v>
      </c>
      <c r="L141" s="645" t="s">
        <v>71</v>
      </c>
    </row>
    <row r="142" spans="1:15" s="645" customFormat="1" x14ac:dyDescent="0.2">
      <c r="A142" s="645" t="s">
        <v>395</v>
      </c>
      <c r="B142" s="645" t="s">
        <v>78</v>
      </c>
      <c r="C142" s="645" t="s">
        <v>79</v>
      </c>
      <c r="D142" s="645" t="s">
        <v>80</v>
      </c>
      <c r="E142" s="645" t="s">
        <v>1151</v>
      </c>
      <c r="F142" s="646">
        <v>42732</v>
      </c>
      <c r="G142" s="647">
        <v>99.83</v>
      </c>
      <c r="H142" s="645" t="s">
        <v>1153</v>
      </c>
      <c r="I142" s="645" t="s">
        <v>1152</v>
      </c>
      <c r="J142" s="645" t="s">
        <v>4309</v>
      </c>
      <c r="K142" s="646">
        <v>42732</v>
      </c>
      <c r="L142" s="645" t="s">
        <v>71</v>
      </c>
    </row>
    <row r="143" spans="1:15" s="645" customFormat="1" x14ac:dyDescent="0.2">
      <c r="A143" s="645" t="s">
        <v>395</v>
      </c>
      <c r="B143" s="645" t="s">
        <v>78</v>
      </c>
      <c r="C143" s="645" t="s">
        <v>79</v>
      </c>
      <c r="D143" s="645" t="s">
        <v>80</v>
      </c>
      <c r="E143" s="645" t="s">
        <v>629</v>
      </c>
      <c r="F143" s="646">
        <v>42521</v>
      </c>
      <c r="G143" s="647">
        <f>34.8*-1</f>
        <v>-34.799999999999997</v>
      </c>
      <c r="H143" s="645" t="s">
        <v>801</v>
      </c>
      <c r="I143" s="645" t="s">
        <v>541</v>
      </c>
      <c r="J143" s="659" t="s">
        <v>4297</v>
      </c>
      <c r="K143" s="646">
        <v>42523</v>
      </c>
      <c r="L143" s="645" t="s">
        <v>71</v>
      </c>
    </row>
    <row r="144" spans="1:15" s="645" customFormat="1" x14ac:dyDescent="0.2">
      <c r="A144" s="645" t="s">
        <v>395</v>
      </c>
      <c r="B144" s="645" t="s">
        <v>823</v>
      </c>
      <c r="C144" s="645" t="s">
        <v>824</v>
      </c>
      <c r="D144" s="645" t="s">
        <v>825</v>
      </c>
      <c r="E144" s="645" t="s">
        <v>923</v>
      </c>
      <c r="F144" s="646">
        <v>42692</v>
      </c>
      <c r="G144" s="647">
        <v>18933.830000000002</v>
      </c>
      <c r="H144" s="645" t="s">
        <v>801</v>
      </c>
      <c r="I144" s="645" t="s">
        <v>195</v>
      </c>
      <c r="J144" s="645" t="s">
        <v>4298</v>
      </c>
      <c r="K144" s="646">
        <v>42696</v>
      </c>
      <c r="L144" s="645" t="s">
        <v>4</v>
      </c>
    </row>
    <row r="145" spans="1:15" s="645" customFormat="1" x14ac:dyDescent="0.2">
      <c r="A145" s="645" t="s">
        <v>395</v>
      </c>
      <c r="B145" s="645" t="s">
        <v>823</v>
      </c>
      <c r="C145" s="645" t="s">
        <v>824</v>
      </c>
      <c r="D145" s="645" t="s">
        <v>825</v>
      </c>
      <c r="E145" s="645" t="s">
        <v>922</v>
      </c>
      <c r="F145" s="646">
        <v>42692</v>
      </c>
      <c r="G145" s="647">
        <v>19091.189999999999</v>
      </c>
      <c r="H145" s="645" t="s">
        <v>801</v>
      </c>
      <c r="I145" s="645" t="s">
        <v>921</v>
      </c>
      <c r="J145" s="645" t="s">
        <v>4299</v>
      </c>
      <c r="K145" s="646">
        <v>42696</v>
      </c>
      <c r="L145" s="645" t="s">
        <v>4</v>
      </c>
    </row>
    <row r="146" spans="1:15" s="645" customFormat="1" x14ac:dyDescent="0.2">
      <c r="A146" s="645" t="s">
        <v>395</v>
      </c>
      <c r="B146" s="645" t="s">
        <v>123</v>
      </c>
      <c r="C146" s="645" t="s">
        <v>124</v>
      </c>
      <c r="D146" s="645" t="s">
        <v>125</v>
      </c>
      <c r="E146" s="645" t="s">
        <v>1397</v>
      </c>
      <c r="F146" s="646">
        <v>42723</v>
      </c>
      <c r="G146" s="647">
        <v>169.45</v>
      </c>
      <c r="H146" s="645" t="s">
        <v>801</v>
      </c>
      <c r="I146" s="645" t="s">
        <v>1398</v>
      </c>
      <c r="J146" s="645" t="s">
        <v>4310</v>
      </c>
      <c r="K146" s="646">
        <v>42724</v>
      </c>
      <c r="L146" s="645" t="s">
        <v>71</v>
      </c>
    </row>
    <row r="147" spans="1:15" s="645" customFormat="1" x14ac:dyDescent="0.2">
      <c r="A147" s="645" t="s">
        <v>395</v>
      </c>
      <c r="B147" s="645" t="s">
        <v>1040</v>
      </c>
      <c r="C147" s="645" t="s">
        <v>1041</v>
      </c>
      <c r="D147" s="645" t="s">
        <v>801</v>
      </c>
      <c r="E147" s="645" t="s">
        <v>1042</v>
      </c>
      <c r="F147" s="646">
        <v>42697</v>
      </c>
      <c r="G147" s="647">
        <v>24704.82</v>
      </c>
      <c r="H147" s="645" t="s">
        <v>801</v>
      </c>
      <c r="I147" s="645" t="s">
        <v>606</v>
      </c>
      <c r="J147" s="645" t="s">
        <v>4300</v>
      </c>
      <c r="K147" s="646">
        <v>42702</v>
      </c>
      <c r="L147" s="645" t="s">
        <v>4</v>
      </c>
    </row>
    <row r="148" spans="1:15" s="645" customFormat="1" x14ac:dyDescent="0.2">
      <c r="A148" s="645" t="s">
        <v>395</v>
      </c>
      <c r="B148" s="645" t="s">
        <v>553</v>
      </c>
      <c r="C148" s="645" t="s">
        <v>554</v>
      </c>
      <c r="D148" s="645" t="s">
        <v>555</v>
      </c>
      <c r="E148" s="645" t="s">
        <v>556</v>
      </c>
      <c r="F148" s="646">
        <v>42499</v>
      </c>
      <c r="G148" s="647">
        <v>500</v>
      </c>
      <c r="H148" s="645" t="s">
        <v>801</v>
      </c>
      <c r="I148" s="645" t="s">
        <v>676</v>
      </c>
      <c r="J148" s="645" t="s">
        <v>4301</v>
      </c>
      <c r="K148" s="646">
        <v>42500</v>
      </c>
      <c r="L148" s="645" t="s">
        <v>71</v>
      </c>
    </row>
    <row r="149" spans="1:15" s="645" customFormat="1" x14ac:dyDescent="0.2">
      <c r="A149" s="645" t="s">
        <v>364</v>
      </c>
      <c r="B149" s="645">
        <v>102853</v>
      </c>
      <c r="C149" s="645" t="s">
        <v>371</v>
      </c>
      <c r="D149" s="645" t="s">
        <v>372</v>
      </c>
      <c r="E149" s="645" t="s">
        <v>373</v>
      </c>
      <c r="F149" s="646">
        <v>41220</v>
      </c>
      <c r="G149" s="647">
        <v>291.04000000000002</v>
      </c>
      <c r="H149" s="645" t="s">
        <v>374</v>
      </c>
      <c r="I149" s="645" t="s">
        <v>1681</v>
      </c>
      <c r="J149" s="645" t="s">
        <v>4302</v>
      </c>
      <c r="K149" s="646">
        <v>41731</v>
      </c>
      <c r="L149" s="645" t="s">
        <v>4</v>
      </c>
    </row>
    <row r="150" spans="1:15" s="645" customFormat="1" x14ac:dyDescent="0.2">
      <c r="A150" s="645" t="s">
        <v>395</v>
      </c>
      <c r="B150" s="645" t="s">
        <v>268</v>
      </c>
      <c r="C150" s="645" t="s">
        <v>269</v>
      </c>
      <c r="D150" s="645" t="s">
        <v>270</v>
      </c>
      <c r="E150" s="645" t="s">
        <v>457</v>
      </c>
      <c r="F150" s="646">
        <v>42450</v>
      </c>
      <c r="G150" s="647">
        <v>47524.98</v>
      </c>
      <c r="H150" s="645" t="s">
        <v>801</v>
      </c>
      <c r="I150" s="645" t="s">
        <v>272</v>
      </c>
      <c r="J150" s="645" t="s">
        <v>4303</v>
      </c>
      <c r="K150" s="646">
        <v>42452</v>
      </c>
      <c r="L150" s="645" t="s">
        <v>71</v>
      </c>
    </row>
    <row r="151" spans="1:15" s="645" customFormat="1" x14ac:dyDescent="0.2">
      <c r="A151" s="645" t="s">
        <v>395</v>
      </c>
      <c r="B151" s="645" t="s">
        <v>268</v>
      </c>
      <c r="C151" s="645" t="s">
        <v>269</v>
      </c>
      <c r="D151" s="645" t="s">
        <v>270</v>
      </c>
      <c r="E151" s="645" t="s">
        <v>458</v>
      </c>
      <c r="F151" s="646">
        <v>42450</v>
      </c>
      <c r="G151" s="647">
        <v>47524.98</v>
      </c>
      <c r="H151" s="645" t="s">
        <v>801</v>
      </c>
      <c r="I151" s="645" t="s">
        <v>272</v>
      </c>
      <c r="J151" s="645" t="s">
        <v>4303</v>
      </c>
      <c r="K151" s="646">
        <v>42452</v>
      </c>
      <c r="L151" s="645" t="s">
        <v>71</v>
      </c>
    </row>
    <row r="152" spans="1:15" s="645" customFormat="1" x14ac:dyDescent="0.2">
      <c r="A152" s="645" t="s">
        <v>395</v>
      </c>
      <c r="B152" s="645" t="s">
        <v>268</v>
      </c>
      <c r="C152" s="645" t="s">
        <v>269</v>
      </c>
      <c r="D152" s="645" t="s">
        <v>270</v>
      </c>
      <c r="E152" s="645" t="s">
        <v>651</v>
      </c>
      <c r="F152" s="646">
        <v>42543</v>
      </c>
      <c r="G152" s="647">
        <v>71287.47</v>
      </c>
      <c r="H152" s="645" t="s">
        <v>801</v>
      </c>
      <c r="I152" s="645" t="s">
        <v>272</v>
      </c>
      <c r="J152" s="640" t="s">
        <v>4303</v>
      </c>
      <c r="K152" s="646">
        <v>42549</v>
      </c>
      <c r="L152" s="645" t="s">
        <v>71</v>
      </c>
    </row>
    <row r="153" spans="1:15" s="645" customFormat="1" x14ac:dyDescent="0.2">
      <c r="A153" s="645" t="s">
        <v>395</v>
      </c>
      <c r="B153" s="645" t="s">
        <v>268</v>
      </c>
      <c r="C153" s="645" t="s">
        <v>269</v>
      </c>
      <c r="D153" s="645" t="s">
        <v>270</v>
      </c>
      <c r="E153" s="645" t="s">
        <v>1427</v>
      </c>
      <c r="F153" s="646">
        <v>42704</v>
      </c>
      <c r="G153" s="647">
        <v>1887.6</v>
      </c>
      <c r="H153" s="645" t="s">
        <v>801</v>
      </c>
      <c r="I153" s="645" t="s">
        <v>272</v>
      </c>
      <c r="J153" s="640" t="s">
        <v>4303</v>
      </c>
      <c r="K153" s="646">
        <v>42716</v>
      </c>
      <c r="L153" s="645" t="s">
        <v>71</v>
      </c>
    </row>
    <row r="154" spans="1:15" s="645" customFormat="1" x14ac:dyDescent="0.2">
      <c r="A154" s="645" t="s">
        <v>395</v>
      </c>
      <c r="B154" s="645" t="s">
        <v>268</v>
      </c>
      <c r="C154" s="645" t="s">
        <v>269</v>
      </c>
      <c r="D154" s="645" t="s">
        <v>270</v>
      </c>
      <c r="E154" s="645" t="s">
        <v>1426</v>
      </c>
      <c r="F154" s="646">
        <v>42704</v>
      </c>
      <c r="G154" s="647">
        <v>68297.69</v>
      </c>
      <c r="H154" s="645" t="s">
        <v>801</v>
      </c>
      <c r="I154" s="645" t="s">
        <v>272</v>
      </c>
      <c r="J154" s="640" t="s">
        <v>4303</v>
      </c>
      <c r="K154" s="646">
        <v>42716</v>
      </c>
      <c r="L154" s="645" t="s">
        <v>71</v>
      </c>
    </row>
    <row r="155" spans="1:15" s="645" customFormat="1" x14ac:dyDescent="0.2">
      <c r="A155" s="645" t="s">
        <v>395</v>
      </c>
      <c r="B155" s="645" t="s">
        <v>1620</v>
      </c>
      <c r="C155" s="645" t="s">
        <v>1621</v>
      </c>
      <c r="D155" s="645" t="s">
        <v>1622</v>
      </c>
      <c r="E155" s="645" t="s">
        <v>1619</v>
      </c>
      <c r="F155" s="646">
        <v>42660</v>
      </c>
      <c r="G155" s="647">
        <v>3092.76</v>
      </c>
      <c r="H155" s="645" t="s">
        <v>801</v>
      </c>
      <c r="I155" s="645" t="s">
        <v>1623</v>
      </c>
      <c r="J155" s="645" t="s">
        <v>4313</v>
      </c>
      <c r="K155" s="646">
        <v>42726</v>
      </c>
      <c r="L155" s="645" t="s">
        <v>71</v>
      </c>
    </row>
    <row r="156" spans="1:15" s="645" customFormat="1" x14ac:dyDescent="0.2">
      <c r="A156" s="640" t="s">
        <v>67</v>
      </c>
      <c r="B156" s="640" t="s">
        <v>88</v>
      </c>
      <c r="C156" s="640" t="s">
        <v>89</v>
      </c>
      <c r="D156" s="640" t="s">
        <v>90</v>
      </c>
      <c r="E156" s="640" t="s">
        <v>283</v>
      </c>
      <c r="F156" s="642">
        <v>41486</v>
      </c>
      <c r="G156" s="639">
        <v>464.62</v>
      </c>
      <c r="H156" s="640"/>
      <c r="I156" s="640" t="s">
        <v>284</v>
      </c>
      <c r="J156" s="640" t="s">
        <v>4304</v>
      </c>
      <c r="K156" s="642">
        <v>42075</v>
      </c>
      <c r="L156" s="640" t="s">
        <v>71</v>
      </c>
      <c r="M156" s="340"/>
      <c r="O156" s="340"/>
    </row>
    <row r="157" spans="1:15" s="645" customFormat="1" x14ac:dyDescent="0.2">
      <c r="A157" s="645" t="s">
        <v>395</v>
      </c>
      <c r="B157" s="645" t="s">
        <v>794</v>
      </c>
      <c r="C157" s="645" t="s">
        <v>795</v>
      </c>
      <c r="D157" s="645" t="s">
        <v>796</v>
      </c>
      <c r="E157" s="645" t="s">
        <v>4069</v>
      </c>
      <c r="F157" s="646">
        <v>42627</v>
      </c>
      <c r="G157" s="647">
        <v>319</v>
      </c>
      <c r="H157" s="645" t="s">
        <v>801</v>
      </c>
      <c r="I157" s="645" t="s">
        <v>4070</v>
      </c>
      <c r="J157" s="659" t="s">
        <v>4305</v>
      </c>
      <c r="K157" s="646">
        <v>42627</v>
      </c>
      <c r="L157" s="645" t="s">
        <v>4</v>
      </c>
    </row>
    <row r="158" spans="1:15" s="645" customFormat="1" x14ac:dyDescent="0.2">
      <c r="A158" s="645" t="s">
        <v>395</v>
      </c>
      <c r="B158" s="645" t="s">
        <v>633</v>
      </c>
      <c r="C158" s="645" t="s">
        <v>634</v>
      </c>
      <c r="D158" s="645" t="s">
        <v>635</v>
      </c>
      <c r="E158" s="645" t="s">
        <v>1005</v>
      </c>
      <c r="F158" s="646">
        <v>42684</v>
      </c>
      <c r="G158" s="647">
        <v>114.88</v>
      </c>
      <c r="H158" s="645" t="s">
        <v>801</v>
      </c>
      <c r="I158" s="645" t="s">
        <v>127</v>
      </c>
      <c r="J158" s="645" t="s">
        <v>4306</v>
      </c>
      <c r="K158" s="646">
        <v>42689</v>
      </c>
      <c r="L158" s="645" t="s">
        <v>71</v>
      </c>
    </row>
    <row r="159" spans="1:15" s="645" customFormat="1" x14ac:dyDescent="0.2">
      <c r="A159" s="645" t="s">
        <v>395</v>
      </c>
      <c r="B159" s="645" t="s">
        <v>78</v>
      </c>
      <c r="C159" s="645" t="s">
        <v>79</v>
      </c>
      <c r="D159" s="645" t="s">
        <v>80</v>
      </c>
      <c r="E159" s="645" t="s">
        <v>1126</v>
      </c>
      <c r="F159" s="646">
        <v>42716</v>
      </c>
      <c r="G159" s="647">
        <v>821.59</v>
      </c>
      <c r="H159" s="645" t="s">
        <v>1128</v>
      </c>
      <c r="I159" s="645" t="s">
        <v>1127</v>
      </c>
      <c r="J159" s="659" t="s">
        <v>4311</v>
      </c>
      <c r="K159" s="646">
        <v>42717</v>
      </c>
      <c r="L159" s="645" t="s">
        <v>71</v>
      </c>
    </row>
    <row r="160" spans="1:15" s="645" customFormat="1" x14ac:dyDescent="0.2">
      <c r="A160" s="645" t="s">
        <v>395</v>
      </c>
      <c r="B160" s="645" t="s">
        <v>962</v>
      </c>
      <c r="C160" s="645" t="s">
        <v>963</v>
      </c>
      <c r="D160" s="645" t="s">
        <v>801</v>
      </c>
      <c r="E160" s="645" t="s">
        <v>964</v>
      </c>
      <c r="F160" s="646">
        <v>42640</v>
      </c>
      <c r="G160" s="647">
        <v>5587.5</v>
      </c>
      <c r="H160" s="645" t="s">
        <v>801</v>
      </c>
      <c r="I160" s="645" t="s">
        <v>1039</v>
      </c>
      <c r="J160" s="645" t="s">
        <v>10994</v>
      </c>
      <c r="K160" s="646">
        <v>42683</v>
      </c>
      <c r="L160" s="645" t="s">
        <v>71</v>
      </c>
      <c r="M160" s="645" t="s">
        <v>801</v>
      </c>
    </row>
    <row r="161" spans="1:13" s="645" customFormat="1" x14ac:dyDescent="0.2">
      <c r="A161" s="645" t="s">
        <v>395</v>
      </c>
      <c r="B161" s="645" t="s">
        <v>962</v>
      </c>
      <c r="C161" s="645" t="s">
        <v>963</v>
      </c>
      <c r="D161" s="645" t="s">
        <v>801</v>
      </c>
      <c r="E161" s="645" t="s">
        <v>1624</v>
      </c>
      <c r="F161" s="646">
        <v>42704</v>
      </c>
      <c r="G161" s="647">
        <f>5587.5*-1</f>
        <v>-5587.5</v>
      </c>
      <c r="H161" s="645" t="s">
        <v>801</v>
      </c>
      <c r="I161" s="645" t="s">
        <v>1039</v>
      </c>
      <c r="J161" s="645" t="s">
        <v>10994</v>
      </c>
      <c r="K161" s="646">
        <v>42717</v>
      </c>
      <c r="L161" s="645" t="s">
        <v>71</v>
      </c>
      <c r="M161" s="645" t="s">
        <v>801</v>
      </c>
    </row>
    <row r="162" spans="1:13" s="645" customFormat="1" x14ac:dyDescent="0.2">
      <c r="F162" s="646"/>
      <c r="G162" s="647"/>
      <c r="H162" s="648"/>
      <c r="J162" s="682"/>
      <c r="K162" s="646"/>
    </row>
    <row r="163" spans="1:13" ht="15.75" x14ac:dyDescent="0.25">
      <c r="A163" s="51" t="s">
        <v>4043</v>
      </c>
      <c r="B163" s="57"/>
      <c r="C163" s="56"/>
      <c r="D163" s="57"/>
      <c r="E163" s="58"/>
      <c r="F163" s="59"/>
      <c r="G163" s="60"/>
      <c r="H163" s="57"/>
      <c r="I163" s="53"/>
      <c r="J163" s="59"/>
      <c r="K163" s="57"/>
      <c r="L163" s="57"/>
    </row>
    <row r="164" spans="1:13" ht="15.75" x14ac:dyDescent="0.25">
      <c r="A164" s="51"/>
      <c r="B164" s="57"/>
      <c r="C164" s="56"/>
      <c r="D164" s="57"/>
      <c r="E164" s="58"/>
      <c r="F164" s="59"/>
      <c r="G164" s="60"/>
      <c r="H164" s="57"/>
      <c r="I164" s="53"/>
      <c r="J164" s="59"/>
      <c r="K164" s="57"/>
      <c r="L164" s="57"/>
    </row>
    <row r="165" spans="1:13" s="645" customFormat="1" x14ac:dyDescent="0.2">
      <c r="A165" s="645" t="s">
        <v>395</v>
      </c>
      <c r="B165" s="645" t="s">
        <v>418</v>
      </c>
      <c r="C165" s="645" t="s">
        <v>419</v>
      </c>
      <c r="D165" s="645" t="s">
        <v>420</v>
      </c>
      <c r="E165" s="645" t="s">
        <v>1020</v>
      </c>
      <c r="F165" s="646">
        <v>42702</v>
      </c>
      <c r="G165" s="647">
        <v>353.2</v>
      </c>
      <c r="H165" s="645" t="s">
        <v>1021</v>
      </c>
      <c r="I165" s="645" t="s">
        <v>681</v>
      </c>
      <c r="J165" s="645" t="s">
        <v>11005</v>
      </c>
      <c r="K165" s="646">
        <v>42702</v>
      </c>
      <c r="L165" s="645" t="s">
        <v>71</v>
      </c>
    </row>
    <row r="166" spans="1:13" ht="15.75" x14ac:dyDescent="0.25">
      <c r="A166" s="51"/>
      <c r="B166" s="57"/>
      <c r="C166" s="56"/>
      <c r="D166" s="57"/>
      <c r="E166" s="58"/>
      <c r="F166" s="59"/>
      <c r="G166" s="60"/>
      <c r="H166" s="57"/>
      <c r="I166" s="53"/>
      <c r="J166" s="59"/>
      <c r="K166" s="57"/>
      <c r="L166" s="57"/>
    </row>
    <row r="167" spans="1:13" ht="15.75" x14ac:dyDescent="0.25">
      <c r="A167" s="51" t="s">
        <v>1709</v>
      </c>
      <c r="B167" s="57"/>
      <c r="C167" s="56"/>
      <c r="D167" s="57"/>
      <c r="E167" s="58"/>
      <c r="F167" s="59"/>
      <c r="G167" s="60"/>
      <c r="H167" s="57"/>
      <c r="I167" s="53"/>
      <c r="J167" s="59"/>
      <c r="K167" s="57"/>
      <c r="L167" s="57"/>
    </row>
    <row r="168" spans="1:13" ht="15.75" x14ac:dyDescent="0.25">
      <c r="A168" s="51"/>
      <c r="B168" s="57"/>
      <c r="C168" s="56"/>
      <c r="D168" s="57"/>
      <c r="E168" s="58"/>
      <c r="F168" s="59"/>
      <c r="G168" s="60"/>
      <c r="H168" s="703"/>
      <c r="I168" s="53"/>
      <c r="J168" s="59"/>
      <c r="K168" s="57"/>
      <c r="L168" s="57"/>
    </row>
    <row r="169" spans="1:13" s="645" customFormat="1" x14ac:dyDescent="0.2">
      <c r="A169" s="645" t="s">
        <v>395</v>
      </c>
      <c r="B169" s="645" t="s">
        <v>1048</v>
      </c>
      <c r="C169" s="645" t="s">
        <v>1049</v>
      </c>
      <c r="D169" s="645" t="s">
        <v>1050</v>
      </c>
      <c r="E169" s="645" t="s">
        <v>1540</v>
      </c>
      <c r="F169" s="646">
        <v>42499</v>
      </c>
      <c r="G169" s="647">
        <v>255</v>
      </c>
      <c r="H169" s="645" t="s">
        <v>801</v>
      </c>
      <c r="I169" s="645" t="s">
        <v>1204</v>
      </c>
      <c r="J169" s="340" t="s">
        <v>10962</v>
      </c>
      <c r="K169" s="646">
        <v>42725</v>
      </c>
      <c r="L169" s="645" t="s">
        <v>71</v>
      </c>
      <c r="M169" s="645" t="s">
        <v>801</v>
      </c>
    </row>
    <row r="170" spans="1:13" s="645" customFormat="1" x14ac:dyDescent="0.2">
      <c r="A170" s="645" t="s">
        <v>395</v>
      </c>
      <c r="B170" s="645" t="s">
        <v>1612</v>
      </c>
      <c r="C170" s="645" t="s">
        <v>1613</v>
      </c>
      <c r="D170" s="645" t="s">
        <v>1614</v>
      </c>
      <c r="E170" s="645" t="s">
        <v>1611</v>
      </c>
      <c r="F170" s="646">
        <v>42706</v>
      </c>
      <c r="G170" s="647">
        <v>79.45</v>
      </c>
      <c r="H170" s="645" t="s">
        <v>801</v>
      </c>
      <c r="I170" s="645" t="s">
        <v>1204</v>
      </c>
      <c r="J170" s="340" t="s">
        <v>10962</v>
      </c>
      <c r="K170" s="646">
        <v>42724</v>
      </c>
      <c r="L170" s="645" t="s">
        <v>71</v>
      </c>
      <c r="M170" s="645" t="s">
        <v>801</v>
      </c>
    </row>
    <row r="171" spans="1:13" s="645" customFormat="1" x14ac:dyDescent="0.2">
      <c r="A171" s="645" t="s">
        <v>395</v>
      </c>
      <c r="B171" s="645" t="s">
        <v>263</v>
      </c>
      <c r="C171" s="645" t="s">
        <v>264</v>
      </c>
      <c r="D171" s="645" t="s">
        <v>265</v>
      </c>
      <c r="E171" s="645" t="s">
        <v>865</v>
      </c>
      <c r="F171" s="646">
        <v>42657</v>
      </c>
      <c r="G171" s="647">
        <v>61.11</v>
      </c>
      <c r="H171" s="645" t="s">
        <v>801</v>
      </c>
      <c r="I171" s="645" t="s">
        <v>271</v>
      </c>
      <c r="J171" s="645" t="s">
        <v>10963</v>
      </c>
      <c r="K171" s="646">
        <v>42661</v>
      </c>
      <c r="L171" s="645" t="s">
        <v>71</v>
      </c>
      <c r="M171" s="645" t="s">
        <v>801</v>
      </c>
    </row>
    <row r="172" spans="1:13" s="645" customFormat="1" x14ac:dyDescent="0.2">
      <c r="A172" s="645" t="s">
        <v>395</v>
      </c>
      <c r="B172" s="645" t="s">
        <v>103</v>
      </c>
      <c r="C172" s="645" t="s">
        <v>104</v>
      </c>
      <c r="D172" s="645" t="s">
        <v>105</v>
      </c>
      <c r="E172" s="645" t="s">
        <v>1443</v>
      </c>
      <c r="F172" s="646">
        <v>42724</v>
      </c>
      <c r="G172" s="647">
        <v>274.67</v>
      </c>
      <c r="H172" s="645" t="s">
        <v>1444</v>
      </c>
      <c r="I172" s="645" t="s">
        <v>271</v>
      </c>
      <c r="J172" s="645" t="s">
        <v>10963</v>
      </c>
      <c r="K172" s="646">
        <v>42724</v>
      </c>
      <c r="L172" s="645" t="s">
        <v>71</v>
      </c>
    </row>
    <row r="173" spans="1:13" s="645" customFormat="1" x14ac:dyDescent="0.2">
      <c r="A173" s="645" t="s">
        <v>395</v>
      </c>
      <c r="B173" s="645" t="s">
        <v>103</v>
      </c>
      <c r="C173" s="645" t="s">
        <v>104</v>
      </c>
      <c r="D173" s="645" t="s">
        <v>105</v>
      </c>
      <c r="E173" s="645" t="s">
        <v>1441</v>
      </c>
      <c r="F173" s="646">
        <v>42724</v>
      </c>
      <c r="G173" s="647">
        <v>256.52</v>
      </c>
      <c r="H173" s="645" t="s">
        <v>1442</v>
      </c>
      <c r="I173" s="645" t="s">
        <v>271</v>
      </c>
      <c r="J173" s="645" t="s">
        <v>10963</v>
      </c>
      <c r="K173" s="646">
        <v>42724</v>
      </c>
      <c r="L173" s="645" t="s">
        <v>71</v>
      </c>
    </row>
    <row r="174" spans="1:13" s="645" customFormat="1" x14ac:dyDescent="0.2">
      <c r="A174" s="645" t="s">
        <v>395</v>
      </c>
      <c r="B174" s="645" t="s">
        <v>103</v>
      </c>
      <c r="C174" s="645" t="s">
        <v>104</v>
      </c>
      <c r="D174" s="645" t="s">
        <v>105</v>
      </c>
      <c r="E174" s="645" t="s">
        <v>1439</v>
      </c>
      <c r="F174" s="646">
        <v>42724</v>
      </c>
      <c r="G174" s="647">
        <v>250.47</v>
      </c>
      <c r="H174" s="645" t="s">
        <v>1440</v>
      </c>
      <c r="I174" s="645" t="s">
        <v>271</v>
      </c>
      <c r="J174" s="645" t="s">
        <v>10963</v>
      </c>
      <c r="K174" s="646">
        <v>42724</v>
      </c>
      <c r="L174" s="645" t="s">
        <v>71</v>
      </c>
    </row>
    <row r="175" spans="1:13" s="645" customFormat="1" x14ac:dyDescent="0.2">
      <c r="A175" s="645" t="s">
        <v>395</v>
      </c>
      <c r="B175" s="645" t="s">
        <v>1283</v>
      </c>
      <c r="C175" s="645" t="s">
        <v>1284</v>
      </c>
      <c r="D175" s="645" t="s">
        <v>1285</v>
      </c>
      <c r="E175" s="645" t="s">
        <v>1282</v>
      </c>
      <c r="F175" s="646">
        <v>42703</v>
      </c>
      <c r="G175" s="647">
        <v>820</v>
      </c>
      <c r="H175" s="645" t="s">
        <v>801</v>
      </c>
      <c r="I175" s="645" t="s">
        <v>271</v>
      </c>
      <c r="J175" s="645" t="s">
        <v>10963</v>
      </c>
      <c r="K175" s="646">
        <v>42725</v>
      </c>
      <c r="L175" s="645" t="s">
        <v>71</v>
      </c>
    </row>
    <row r="176" spans="1:13" s="645" customFormat="1" x14ac:dyDescent="0.2">
      <c r="A176" s="645" t="s">
        <v>395</v>
      </c>
      <c r="B176" s="645" t="s">
        <v>980</v>
      </c>
      <c r="C176" s="645" t="s">
        <v>981</v>
      </c>
      <c r="D176" s="645" t="s">
        <v>982</v>
      </c>
      <c r="E176" s="645" t="s">
        <v>1335</v>
      </c>
      <c r="F176" s="646">
        <v>42725</v>
      </c>
      <c r="G176" s="647">
        <v>80.92</v>
      </c>
      <c r="H176" s="645" t="s">
        <v>1336</v>
      </c>
      <c r="I176" s="645" t="s">
        <v>271</v>
      </c>
      <c r="J176" s="645" t="s">
        <v>10963</v>
      </c>
      <c r="K176" s="646">
        <v>42731</v>
      </c>
      <c r="L176" s="645" t="s">
        <v>4</v>
      </c>
    </row>
    <row r="177" spans="1:12" s="645" customFormat="1" x14ac:dyDescent="0.2">
      <c r="A177" s="645" t="s">
        <v>365</v>
      </c>
      <c r="B177" s="645" t="s">
        <v>1048</v>
      </c>
      <c r="C177" s="645" t="s">
        <v>1049</v>
      </c>
      <c r="D177" s="645" t="s">
        <v>1050</v>
      </c>
      <c r="E177" s="645" t="s">
        <v>1047</v>
      </c>
      <c r="F177" s="646">
        <v>40854</v>
      </c>
      <c r="G177" s="647">
        <v>352</v>
      </c>
      <c r="H177" s="645" t="s">
        <v>801</v>
      </c>
      <c r="I177" s="645" t="s">
        <v>1180</v>
      </c>
      <c r="J177" s="645" t="s">
        <v>10964</v>
      </c>
      <c r="K177" s="646">
        <v>42725</v>
      </c>
      <c r="L177" s="645" t="s">
        <v>71</v>
      </c>
    </row>
    <row r="178" spans="1:12" s="645" customFormat="1" x14ac:dyDescent="0.2">
      <c r="A178" s="645" t="s">
        <v>395</v>
      </c>
      <c r="B178" s="645" t="s">
        <v>88</v>
      </c>
      <c r="C178" s="645" t="s">
        <v>89</v>
      </c>
      <c r="D178" s="645" t="s">
        <v>90</v>
      </c>
      <c r="E178" s="645" t="s">
        <v>1273</v>
      </c>
      <c r="F178" s="646">
        <v>42726</v>
      </c>
      <c r="G178" s="647">
        <f>86.73*-1</f>
        <v>-86.73</v>
      </c>
      <c r="H178" s="645" t="s">
        <v>1274</v>
      </c>
      <c r="I178" s="645" t="s">
        <v>1180</v>
      </c>
      <c r="J178" s="645" t="s">
        <v>10964</v>
      </c>
      <c r="K178" s="646">
        <v>42727</v>
      </c>
      <c r="L178" s="645" t="s">
        <v>71</v>
      </c>
    </row>
    <row r="179" spans="1:12" s="645" customFormat="1" x14ac:dyDescent="0.2">
      <c r="A179" s="645" t="s">
        <v>395</v>
      </c>
      <c r="B179" s="645" t="s">
        <v>449</v>
      </c>
      <c r="C179" s="645" t="s">
        <v>450</v>
      </c>
      <c r="D179" s="645" t="s">
        <v>451</v>
      </c>
      <c r="E179" s="645" t="s">
        <v>452</v>
      </c>
      <c r="F179" s="646">
        <v>42443</v>
      </c>
      <c r="G179" s="647">
        <v>217.8</v>
      </c>
      <c r="H179" s="645" t="s">
        <v>801</v>
      </c>
      <c r="I179" s="645" t="s">
        <v>86</v>
      </c>
      <c r="J179" s="340" t="s">
        <v>10947</v>
      </c>
      <c r="K179" s="646">
        <v>42444</v>
      </c>
      <c r="L179" s="645" t="s">
        <v>71</v>
      </c>
    </row>
    <row r="180" spans="1:12" s="645" customFormat="1" x14ac:dyDescent="0.2">
      <c r="A180" s="645" t="s">
        <v>395</v>
      </c>
      <c r="B180" s="645" t="s">
        <v>313</v>
      </c>
      <c r="C180" s="645" t="s">
        <v>314</v>
      </c>
      <c r="D180" s="645" t="s">
        <v>315</v>
      </c>
      <c r="E180" s="645" t="s">
        <v>983</v>
      </c>
      <c r="F180" s="646">
        <v>42690</v>
      </c>
      <c r="G180" s="647">
        <v>168</v>
      </c>
      <c r="H180" s="645" t="s">
        <v>801</v>
      </c>
      <c r="I180" s="645" t="s">
        <v>86</v>
      </c>
      <c r="J180" s="340" t="s">
        <v>10947</v>
      </c>
      <c r="K180" s="646">
        <v>42691</v>
      </c>
      <c r="L180" s="645" t="s">
        <v>71</v>
      </c>
    </row>
    <row r="181" spans="1:12" s="645" customFormat="1" x14ac:dyDescent="0.2">
      <c r="A181" s="645" t="s">
        <v>395</v>
      </c>
      <c r="B181" s="645" t="s">
        <v>643</v>
      </c>
      <c r="C181" s="645" t="s">
        <v>644</v>
      </c>
      <c r="D181" s="645" t="s">
        <v>645</v>
      </c>
      <c r="E181" s="645" t="s">
        <v>1256</v>
      </c>
      <c r="F181" s="646">
        <v>42723</v>
      </c>
      <c r="G181" s="647">
        <v>16.940000000000001</v>
      </c>
      <c r="H181" s="645" t="s">
        <v>801</v>
      </c>
      <c r="I181" s="645" t="s">
        <v>86</v>
      </c>
      <c r="J181" s="340" t="s">
        <v>10947</v>
      </c>
      <c r="K181" s="646">
        <v>42725</v>
      </c>
      <c r="L181" s="645" t="s">
        <v>71</v>
      </c>
    </row>
    <row r="182" spans="1:12" s="645" customFormat="1" x14ac:dyDescent="0.2">
      <c r="A182" s="645" t="s">
        <v>395</v>
      </c>
      <c r="B182" s="645" t="s">
        <v>92</v>
      </c>
      <c r="C182" s="645" t="s">
        <v>93</v>
      </c>
      <c r="D182" s="645" t="s">
        <v>94</v>
      </c>
      <c r="E182" s="645" t="s">
        <v>900</v>
      </c>
      <c r="F182" s="646">
        <v>42695</v>
      </c>
      <c r="G182" s="647">
        <v>741.73</v>
      </c>
      <c r="H182" s="645" t="s">
        <v>901</v>
      </c>
      <c r="I182" s="645" t="s">
        <v>220</v>
      </c>
      <c r="J182" s="645" t="s">
        <v>10948</v>
      </c>
      <c r="K182" s="646">
        <v>42695</v>
      </c>
      <c r="L182" s="645" t="s">
        <v>71</v>
      </c>
    </row>
    <row r="183" spans="1:12" s="645" customFormat="1" x14ac:dyDescent="0.2">
      <c r="A183" s="645" t="s">
        <v>395</v>
      </c>
      <c r="B183" s="645" t="s">
        <v>942</v>
      </c>
      <c r="C183" s="645" t="s">
        <v>943</v>
      </c>
      <c r="D183" s="645" t="s">
        <v>944</v>
      </c>
      <c r="E183" s="645" t="s">
        <v>945</v>
      </c>
      <c r="F183" s="646">
        <v>42662</v>
      </c>
      <c r="G183" s="647">
        <v>93</v>
      </c>
      <c r="H183" s="645" t="s">
        <v>801</v>
      </c>
      <c r="I183" s="645" t="s">
        <v>220</v>
      </c>
      <c r="J183" s="645" t="s">
        <v>10948</v>
      </c>
      <c r="K183" s="646">
        <v>42676</v>
      </c>
      <c r="L183" s="645" t="s">
        <v>71</v>
      </c>
    </row>
    <row r="184" spans="1:12" s="645" customFormat="1" x14ac:dyDescent="0.2">
      <c r="A184" s="645" t="s">
        <v>395</v>
      </c>
      <c r="B184" s="645" t="s">
        <v>136</v>
      </c>
      <c r="C184" s="645" t="s">
        <v>137</v>
      </c>
      <c r="D184" s="645" t="s">
        <v>138</v>
      </c>
      <c r="E184" s="645" t="s">
        <v>1025</v>
      </c>
      <c r="F184" s="646">
        <v>42682</v>
      </c>
      <c r="G184" s="647">
        <v>77.62</v>
      </c>
      <c r="H184" s="645" t="s">
        <v>1026</v>
      </c>
      <c r="I184" s="645" t="s">
        <v>220</v>
      </c>
      <c r="J184" s="645" t="s">
        <v>10948</v>
      </c>
      <c r="K184" s="646">
        <v>42684</v>
      </c>
      <c r="L184" s="645" t="s">
        <v>71</v>
      </c>
    </row>
    <row r="185" spans="1:12" s="645" customFormat="1" x14ac:dyDescent="0.2">
      <c r="A185" s="645" t="s">
        <v>395</v>
      </c>
      <c r="B185" s="645" t="s">
        <v>1175</v>
      </c>
      <c r="C185" s="645" t="s">
        <v>1176</v>
      </c>
      <c r="D185" s="645" t="s">
        <v>1177</v>
      </c>
      <c r="E185" s="645" t="s">
        <v>1216</v>
      </c>
      <c r="F185" s="646">
        <v>42664</v>
      </c>
      <c r="G185" s="647">
        <v>144.99</v>
      </c>
      <c r="H185" s="645" t="s">
        <v>801</v>
      </c>
      <c r="I185" s="645" t="s">
        <v>220</v>
      </c>
      <c r="J185" s="645" t="s">
        <v>10948</v>
      </c>
      <c r="K185" s="646">
        <v>42716</v>
      </c>
      <c r="L185" s="645" t="s">
        <v>71</v>
      </c>
    </row>
    <row r="186" spans="1:12" s="645" customFormat="1" x14ac:dyDescent="0.2">
      <c r="A186" s="645" t="s">
        <v>395</v>
      </c>
      <c r="B186" s="645" t="s">
        <v>1175</v>
      </c>
      <c r="C186" s="645" t="s">
        <v>1176</v>
      </c>
      <c r="D186" s="645" t="s">
        <v>1177</v>
      </c>
      <c r="E186" s="645" t="s">
        <v>1179</v>
      </c>
      <c r="F186" s="646">
        <v>42664</v>
      </c>
      <c r="G186" s="647">
        <v>165.98</v>
      </c>
      <c r="H186" s="645" t="s">
        <v>801</v>
      </c>
      <c r="I186" s="645" t="s">
        <v>220</v>
      </c>
      <c r="J186" s="645" t="s">
        <v>10948</v>
      </c>
      <c r="K186" s="646">
        <v>42716</v>
      </c>
      <c r="L186" s="645" t="s">
        <v>71</v>
      </c>
    </row>
    <row r="187" spans="1:12" s="645" customFormat="1" x14ac:dyDescent="0.2">
      <c r="A187" s="645" t="s">
        <v>395</v>
      </c>
      <c r="B187" s="645" t="s">
        <v>1175</v>
      </c>
      <c r="C187" s="645" t="s">
        <v>1176</v>
      </c>
      <c r="D187" s="645" t="s">
        <v>1177</v>
      </c>
      <c r="E187" s="645" t="s">
        <v>1178</v>
      </c>
      <c r="F187" s="646">
        <v>42664</v>
      </c>
      <c r="G187" s="647">
        <v>165.98</v>
      </c>
      <c r="H187" s="645" t="s">
        <v>801</v>
      </c>
      <c r="I187" s="645" t="s">
        <v>220</v>
      </c>
      <c r="J187" s="645" t="s">
        <v>10948</v>
      </c>
      <c r="K187" s="646">
        <v>42716</v>
      </c>
      <c r="L187" s="645" t="s">
        <v>71</v>
      </c>
    </row>
    <row r="188" spans="1:12" s="645" customFormat="1" x14ac:dyDescent="0.2">
      <c r="A188" s="645" t="s">
        <v>395</v>
      </c>
      <c r="B188" s="645" t="s">
        <v>1524</v>
      </c>
      <c r="C188" s="645" t="s">
        <v>1525</v>
      </c>
      <c r="D188" s="645" t="s">
        <v>801</v>
      </c>
      <c r="E188" s="645" t="s">
        <v>1523</v>
      </c>
      <c r="F188" s="646">
        <v>42554</v>
      </c>
      <c r="G188" s="647">
        <v>276</v>
      </c>
      <c r="H188" s="645" t="s">
        <v>801</v>
      </c>
      <c r="I188" s="645" t="s">
        <v>220</v>
      </c>
      <c r="J188" s="645" t="s">
        <v>10948</v>
      </c>
      <c r="K188" s="646">
        <v>42724</v>
      </c>
      <c r="L188" s="645" t="s">
        <v>71</v>
      </c>
    </row>
    <row r="189" spans="1:12" s="645" customFormat="1" x14ac:dyDescent="0.2">
      <c r="A189" s="645" t="s">
        <v>395</v>
      </c>
      <c r="B189" s="645" t="s">
        <v>1084</v>
      </c>
      <c r="C189" s="645" t="s">
        <v>1085</v>
      </c>
      <c r="D189" s="645" t="s">
        <v>1086</v>
      </c>
      <c r="E189" s="645" t="s">
        <v>1087</v>
      </c>
      <c r="F189" s="646">
        <v>42685</v>
      </c>
      <c r="G189" s="647">
        <v>62.1</v>
      </c>
      <c r="H189" s="645" t="s">
        <v>801</v>
      </c>
      <c r="I189" s="645" t="s">
        <v>220</v>
      </c>
      <c r="J189" s="645" t="s">
        <v>10948</v>
      </c>
      <c r="K189" s="646">
        <v>42724</v>
      </c>
      <c r="L189" s="645" t="s">
        <v>71</v>
      </c>
    </row>
    <row r="190" spans="1:12" s="645" customFormat="1" x14ac:dyDescent="0.2">
      <c r="A190" s="645" t="s">
        <v>395</v>
      </c>
      <c r="B190" s="645" t="s">
        <v>1193</v>
      </c>
      <c r="C190" s="645" t="s">
        <v>1194</v>
      </c>
      <c r="D190" s="645" t="s">
        <v>1195</v>
      </c>
      <c r="E190" s="645" t="s">
        <v>1192</v>
      </c>
      <c r="F190" s="646">
        <v>42626</v>
      </c>
      <c r="G190" s="647">
        <v>250</v>
      </c>
      <c r="H190" s="645" t="s">
        <v>801</v>
      </c>
      <c r="I190" s="645" t="s">
        <v>220</v>
      </c>
      <c r="J190" s="645" t="s">
        <v>10948</v>
      </c>
      <c r="K190" s="646">
        <v>42716</v>
      </c>
      <c r="L190" s="645" t="s">
        <v>71</v>
      </c>
    </row>
    <row r="191" spans="1:12" s="645" customFormat="1" x14ac:dyDescent="0.2">
      <c r="A191" s="645" t="s">
        <v>395</v>
      </c>
      <c r="B191" s="645" t="s">
        <v>1661</v>
      </c>
      <c r="C191" s="645" t="s">
        <v>1662</v>
      </c>
      <c r="D191" s="645" t="s">
        <v>1663</v>
      </c>
      <c r="E191" s="645" t="s">
        <v>1660</v>
      </c>
      <c r="F191" s="646">
        <v>42725</v>
      </c>
      <c r="G191" s="647">
        <v>1632</v>
      </c>
      <c r="H191" s="645" t="s">
        <v>801</v>
      </c>
      <c r="I191" s="645" t="s">
        <v>504</v>
      </c>
      <c r="J191" s="340" t="s">
        <v>10949</v>
      </c>
      <c r="K191" s="646">
        <v>42731</v>
      </c>
      <c r="L191" s="645" t="s">
        <v>4</v>
      </c>
    </row>
    <row r="192" spans="1:12" s="645" customFormat="1" x14ac:dyDescent="0.2">
      <c r="A192" s="645" t="s">
        <v>395</v>
      </c>
      <c r="B192" s="645" t="s">
        <v>485</v>
      </c>
      <c r="C192" s="645" t="s">
        <v>486</v>
      </c>
      <c r="D192" s="645" t="s">
        <v>487</v>
      </c>
      <c r="E192" s="645" t="s">
        <v>546</v>
      </c>
      <c r="F192" s="646">
        <v>42486</v>
      </c>
      <c r="G192" s="647">
        <v>2657.16</v>
      </c>
      <c r="H192" s="645" t="s">
        <v>801</v>
      </c>
      <c r="I192" s="645" t="s">
        <v>85</v>
      </c>
      <c r="J192" s="340" t="s">
        <v>10949</v>
      </c>
      <c r="K192" s="646">
        <v>42492</v>
      </c>
      <c r="L192" s="645" t="s">
        <v>71</v>
      </c>
    </row>
    <row r="193" spans="1:12" s="645" customFormat="1" x14ac:dyDescent="0.2">
      <c r="A193" s="645" t="s">
        <v>395</v>
      </c>
      <c r="B193" s="645" t="s">
        <v>485</v>
      </c>
      <c r="C193" s="645" t="s">
        <v>486</v>
      </c>
      <c r="D193" s="645" t="s">
        <v>487</v>
      </c>
      <c r="E193" s="645" t="s">
        <v>547</v>
      </c>
      <c r="F193" s="646">
        <v>42486</v>
      </c>
      <c r="G193" s="647">
        <v>508.2</v>
      </c>
      <c r="H193" s="645" t="s">
        <v>801</v>
      </c>
      <c r="I193" s="645" t="s">
        <v>85</v>
      </c>
      <c r="J193" s="340" t="s">
        <v>10949</v>
      </c>
      <c r="K193" s="646">
        <v>42492</v>
      </c>
      <c r="L193" s="645" t="s">
        <v>71</v>
      </c>
    </row>
    <row r="194" spans="1:12" s="645" customFormat="1" x14ac:dyDescent="0.2">
      <c r="A194" s="645" t="s">
        <v>395</v>
      </c>
      <c r="B194" s="645" t="s">
        <v>485</v>
      </c>
      <c r="C194" s="645" t="s">
        <v>486</v>
      </c>
      <c r="D194" s="645" t="s">
        <v>487</v>
      </c>
      <c r="E194" s="645" t="s">
        <v>548</v>
      </c>
      <c r="F194" s="646">
        <v>42486</v>
      </c>
      <c r="G194" s="647">
        <v>169.4</v>
      </c>
      <c r="H194" s="645" t="s">
        <v>801</v>
      </c>
      <c r="I194" s="645" t="s">
        <v>85</v>
      </c>
      <c r="J194" s="340" t="s">
        <v>10949</v>
      </c>
      <c r="K194" s="646">
        <v>42492</v>
      </c>
      <c r="L194" s="645" t="s">
        <v>71</v>
      </c>
    </row>
    <row r="195" spans="1:12" s="645" customFormat="1" x14ac:dyDescent="0.2">
      <c r="A195" s="645" t="s">
        <v>395</v>
      </c>
      <c r="B195" s="645" t="s">
        <v>485</v>
      </c>
      <c r="C195" s="645" t="s">
        <v>486</v>
      </c>
      <c r="D195" s="645" t="s">
        <v>487</v>
      </c>
      <c r="E195" s="645" t="s">
        <v>549</v>
      </c>
      <c r="F195" s="646">
        <v>42486</v>
      </c>
      <c r="G195" s="647">
        <v>1016.4</v>
      </c>
      <c r="H195" s="645" t="s">
        <v>801</v>
      </c>
      <c r="I195" s="645" t="s">
        <v>85</v>
      </c>
      <c r="J195" s="66" t="s">
        <v>10950</v>
      </c>
      <c r="K195" s="646">
        <v>42492</v>
      </c>
      <c r="L195" s="645" t="s">
        <v>71</v>
      </c>
    </row>
    <row r="196" spans="1:12" s="645" customFormat="1" x14ac:dyDescent="0.2">
      <c r="A196" s="645" t="s">
        <v>395</v>
      </c>
      <c r="B196" s="645" t="s">
        <v>72</v>
      </c>
      <c r="C196" s="645" t="s">
        <v>73</v>
      </c>
      <c r="D196" s="645" t="s">
        <v>74</v>
      </c>
      <c r="E196" s="645" t="s">
        <v>1616</v>
      </c>
      <c r="F196" s="646">
        <v>42706</v>
      </c>
      <c r="G196" s="647">
        <v>99.83</v>
      </c>
      <c r="H196" s="645" t="s">
        <v>801</v>
      </c>
      <c r="I196" s="645" t="s">
        <v>85</v>
      </c>
      <c r="J196" s="66" t="s">
        <v>10950</v>
      </c>
      <c r="K196" s="646">
        <v>42725</v>
      </c>
      <c r="L196" s="645" t="s">
        <v>71</v>
      </c>
    </row>
    <row r="197" spans="1:12" s="645" customFormat="1" x14ac:dyDescent="0.2">
      <c r="A197" s="645" t="s">
        <v>193</v>
      </c>
      <c r="B197" s="645" t="s">
        <v>136</v>
      </c>
      <c r="C197" s="645" t="s">
        <v>137</v>
      </c>
      <c r="D197" s="645" t="s">
        <v>138</v>
      </c>
      <c r="E197" s="645" t="s">
        <v>427</v>
      </c>
      <c r="F197" s="646">
        <v>42339</v>
      </c>
      <c r="G197" s="647">
        <v>165.38</v>
      </c>
      <c r="H197" s="645" t="s">
        <v>438</v>
      </c>
      <c r="I197" s="645" t="s">
        <v>200</v>
      </c>
      <c r="J197" s="66" t="s">
        <v>10951</v>
      </c>
      <c r="K197" s="646">
        <v>42419</v>
      </c>
      <c r="L197" s="645" t="s">
        <v>71</v>
      </c>
    </row>
    <row r="198" spans="1:12" s="645" customFormat="1" x14ac:dyDescent="0.2">
      <c r="A198" s="645" t="s">
        <v>395</v>
      </c>
      <c r="B198" s="645" t="s">
        <v>640</v>
      </c>
      <c r="C198" s="645" t="s">
        <v>641</v>
      </c>
      <c r="D198" s="645" t="s">
        <v>642</v>
      </c>
      <c r="E198" s="645" t="s">
        <v>717</v>
      </c>
      <c r="F198" s="646">
        <v>42572</v>
      </c>
      <c r="G198" s="647">
        <v>965.52</v>
      </c>
      <c r="H198" s="645" t="s">
        <v>718</v>
      </c>
      <c r="I198" s="645" t="s">
        <v>200</v>
      </c>
      <c r="J198" s="66" t="s">
        <v>10951</v>
      </c>
      <c r="K198" s="646">
        <v>42577</v>
      </c>
      <c r="L198" s="645" t="s">
        <v>71</v>
      </c>
    </row>
    <row r="199" spans="1:12" s="645" customFormat="1" x14ac:dyDescent="0.2">
      <c r="A199" s="645" t="s">
        <v>395</v>
      </c>
      <c r="B199" s="645" t="s">
        <v>136</v>
      </c>
      <c r="C199" s="645" t="s">
        <v>137</v>
      </c>
      <c r="D199" s="645" t="s">
        <v>138</v>
      </c>
      <c r="E199" s="645" t="s">
        <v>1600</v>
      </c>
      <c r="F199" s="646">
        <v>42725</v>
      </c>
      <c r="G199" s="647">
        <v>112</v>
      </c>
      <c r="H199" s="645" t="s">
        <v>801</v>
      </c>
      <c r="I199" s="645" t="s">
        <v>200</v>
      </c>
      <c r="J199" s="66" t="s">
        <v>10951</v>
      </c>
      <c r="K199" s="646">
        <v>42725</v>
      </c>
      <c r="L199" s="645" t="s">
        <v>71</v>
      </c>
    </row>
    <row r="200" spans="1:12" s="645" customFormat="1" x14ac:dyDescent="0.2">
      <c r="A200" s="645" t="s">
        <v>395</v>
      </c>
      <c r="B200" s="645" t="s">
        <v>141</v>
      </c>
      <c r="C200" s="645" t="s">
        <v>142</v>
      </c>
      <c r="D200" s="645" t="s">
        <v>143</v>
      </c>
      <c r="E200" s="645" t="s">
        <v>1658</v>
      </c>
      <c r="F200" s="646">
        <v>42723</v>
      </c>
      <c r="G200" s="647">
        <v>652.19000000000005</v>
      </c>
      <c r="H200" s="645" t="s">
        <v>801</v>
      </c>
      <c r="I200" s="645" t="s">
        <v>200</v>
      </c>
      <c r="J200" s="66" t="s">
        <v>10951</v>
      </c>
      <c r="K200" s="646">
        <v>42724</v>
      </c>
      <c r="L200" s="645" t="s">
        <v>4</v>
      </c>
    </row>
    <row r="201" spans="1:12" s="645" customFormat="1" x14ac:dyDescent="0.2">
      <c r="A201" s="645" t="s">
        <v>395</v>
      </c>
      <c r="B201" s="645" t="s">
        <v>187</v>
      </c>
      <c r="C201" s="645" t="s">
        <v>808</v>
      </c>
      <c r="D201" s="645" t="s">
        <v>188</v>
      </c>
      <c r="E201" s="645" t="s">
        <v>874</v>
      </c>
      <c r="F201" s="646">
        <v>42654</v>
      </c>
      <c r="G201" s="647">
        <v>27.9</v>
      </c>
      <c r="H201" s="645" t="s">
        <v>873</v>
      </c>
      <c r="I201" s="645" t="s">
        <v>1051</v>
      </c>
      <c r="J201" s="645" t="s">
        <v>10952</v>
      </c>
      <c r="K201" s="646">
        <v>42662</v>
      </c>
      <c r="L201" s="645" t="s">
        <v>71</v>
      </c>
    </row>
    <row r="202" spans="1:12" s="645" customFormat="1" x14ac:dyDescent="0.2">
      <c r="A202" s="645" t="s">
        <v>395</v>
      </c>
      <c r="B202" s="645" t="s">
        <v>187</v>
      </c>
      <c r="C202" s="645" t="s">
        <v>808</v>
      </c>
      <c r="D202" s="645" t="s">
        <v>188</v>
      </c>
      <c r="E202" s="645" t="s">
        <v>830</v>
      </c>
      <c r="F202" s="646">
        <v>42667</v>
      </c>
      <c r="G202" s="647">
        <v>486.44</v>
      </c>
      <c r="H202" s="645" t="s">
        <v>801</v>
      </c>
      <c r="I202" s="645" t="s">
        <v>1051</v>
      </c>
      <c r="J202" s="645" t="s">
        <v>10952</v>
      </c>
      <c r="K202" s="646">
        <v>42668</v>
      </c>
      <c r="L202" s="645" t="s">
        <v>4</v>
      </c>
    </row>
    <row r="203" spans="1:12" s="645" customFormat="1" x14ac:dyDescent="0.2">
      <c r="A203" s="645" t="s">
        <v>395</v>
      </c>
      <c r="B203" s="645" t="s">
        <v>136</v>
      </c>
      <c r="C203" s="645" t="s">
        <v>137</v>
      </c>
      <c r="D203" s="645" t="s">
        <v>138</v>
      </c>
      <c r="E203" s="645" t="s">
        <v>1023</v>
      </c>
      <c r="F203" s="646">
        <v>42697</v>
      </c>
      <c r="G203" s="647">
        <v>4.5599999999999996</v>
      </c>
      <c r="H203" s="645" t="s">
        <v>801</v>
      </c>
      <c r="I203" s="645" t="s">
        <v>1834</v>
      </c>
      <c r="J203" s="66" t="s">
        <v>10958</v>
      </c>
      <c r="K203" s="646">
        <v>42698</v>
      </c>
      <c r="L203" s="645" t="s">
        <v>4</v>
      </c>
    </row>
    <row r="204" spans="1:12" s="645" customFormat="1" x14ac:dyDescent="0.2">
      <c r="A204" s="645" t="s">
        <v>395</v>
      </c>
      <c r="B204" s="645" t="s">
        <v>1246</v>
      </c>
      <c r="C204" s="645" t="s">
        <v>1247</v>
      </c>
      <c r="D204" s="645" t="s">
        <v>1248</v>
      </c>
      <c r="E204" s="645" t="s">
        <v>1245</v>
      </c>
      <c r="F204" s="646">
        <v>42646</v>
      </c>
      <c r="G204" s="647">
        <v>487.63</v>
      </c>
      <c r="H204" s="645" t="s">
        <v>1249</v>
      </c>
      <c r="I204" s="645" t="s">
        <v>543</v>
      </c>
      <c r="J204" s="66" t="s">
        <v>10959</v>
      </c>
      <c r="K204" s="646">
        <v>42724</v>
      </c>
      <c r="L204" s="645" t="s">
        <v>71</v>
      </c>
    </row>
    <row r="205" spans="1:12" s="645" customFormat="1" x14ac:dyDescent="0.2">
      <c r="A205" s="645" t="s">
        <v>395</v>
      </c>
      <c r="B205" s="645" t="s">
        <v>92</v>
      </c>
      <c r="C205" s="645" t="s">
        <v>93</v>
      </c>
      <c r="D205" s="645" t="s">
        <v>94</v>
      </c>
      <c r="E205" s="645" t="s">
        <v>851</v>
      </c>
      <c r="F205" s="646">
        <v>42628</v>
      </c>
      <c r="G205" s="647">
        <v>551.38</v>
      </c>
      <c r="H205" s="645" t="s">
        <v>801</v>
      </c>
      <c r="I205" s="645" t="s">
        <v>647</v>
      </c>
      <c r="J205" s="659" t="s">
        <v>10953</v>
      </c>
      <c r="K205" s="646">
        <v>42660</v>
      </c>
      <c r="L205" s="645" t="s">
        <v>71</v>
      </c>
    </row>
    <row r="206" spans="1:12" s="645" customFormat="1" x14ac:dyDescent="0.2">
      <c r="A206" s="645" t="s">
        <v>395</v>
      </c>
      <c r="B206" s="645" t="s">
        <v>92</v>
      </c>
      <c r="C206" s="645" t="s">
        <v>93</v>
      </c>
      <c r="D206" s="645" t="s">
        <v>94</v>
      </c>
      <c r="E206" s="645" t="s">
        <v>1496</v>
      </c>
      <c r="F206" s="646">
        <v>42678</v>
      </c>
      <c r="G206" s="647">
        <f>551.38*-1</f>
        <v>-551.38</v>
      </c>
      <c r="H206" s="645" t="s">
        <v>801</v>
      </c>
      <c r="I206" s="645" t="s">
        <v>647</v>
      </c>
      <c r="J206" s="659" t="s">
        <v>10953</v>
      </c>
      <c r="K206" s="646">
        <v>42717</v>
      </c>
      <c r="L206" s="645" t="s">
        <v>71</v>
      </c>
    </row>
    <row r="207" spans="1:12" s="645" customFormat="1" x14ac:dyDescent="0.2">
      <c r="A207" s="645" t="s">
        <v>395</v>
      </c>
      <c r="B207" s="645" t="s">
        <v>891</v>
      </c>
      <c r="C207" s="645" t="s">
        <v>892</v>
      </c>
      <c r="D207" s="645" t="s">
        <v>893</v>
      </c>
      <c r="E207" s="645" t="s">
        <v>894</v>
      </c>
      <c r="F207" s="646">
        <v>42695</v>
      </c>
      <c r="G207" s="647">
        <f>13.2*-1</f>
        <v>-13.2</v>
      </c>
      <c r="H207" s="645" t="s">
        <v>801</v>
      </c>
      <c r="I207" s="645" t="s">
        <v>646</v>
      </c>
      <c r="J207" s="645" t="s">
        <v>10954</v>
      </c>
      <c r="K207" s="646">
        <v>42699</v>
      </c>
      <c r="L207" s="645" t="s">
        <v>71</v>
      </c>
    </row>
    <row r="208" spans="1:12" s="645" customFormat="1" x14ac:dyDescent="0.2">
      <c r="A208" s="645" t="s">
        <v>395</v>
      </c>
      <c r="B208" s="645" t="s">
        <v>177</v>
      </c>
      <c r="C208" s="645" t="s">
        <v>178</v>
      </c>
      <c r="D208" s="645" t="s">
        <v>179</v>
      </c>
      <c r="E208" s="645" t="s">
        <v>1239</v>
      </c>
      <c r="F208" s="646">
        <v>42724</v>
      </c>
      <c r="G208" s="647">
        <v>38.72</v>
      </c>
      <c r="H208" s="645" t="s">
        <v>801</v>
      </c>
      <c r="I208" s="645" t="s">
        <v>646</v>
      </c>
      <c r="J208" s="645" t="s">
        <v>10954</v>
      </c>
      <c r="K208" s="646">
        <v>42725</v>
      </c>
      <c r="L208" s="645" t="s">
        <v>71</v>
      </c>
    </row>
    <row r="209" spans="1:12" s="645" customFormat="1" x14ac:dyDescent="0.2">
      <c r="A209" s="645" t="s">
        <v>395</v>
      </c>
      <c r="B209" s="645" t="s">
        <v>1374</v>
      </c>
      <c r="C209" s="645" t="s">
        <v>1375</v>
      </c>
      <c r="D209" s="645" t="s">
        <v>1376</v>
      </c>
      <c r="E209" s="645" t="s">
        <v>1377</v>
      </c>
      <c r="F209" s="646">
        <v>42719</v>
      </c>
      <c r="G209" s="647">
        <v>50.48</v>
      </c>
      <c r="H209" s="645" t="s">
        <v>801</v>
      </c>
      <c r="I209" s="645" t="s">
        <v>1242</v>
      </c>
      <c r="J209" s="645" t="s">
        <v>10960</v>
      </c>
      <c r="K209" s="646">
        <v>42726</v>
      </c>
      <c r="L209" s="645" t="s">
        <v>71</v>
      </c>
    </row>
    <row r="210" spans="1:12" s="645" customFormat="1" x14ac:dyDescent="0.2">
      <c r="A210" s="645" t="s">
        <v>395</v>
      </c>
      <c r="B210" s="645" t="s">
        <v>92</v>
      </c>
      <c r="C210" s="645" t="s">
        <v>93</v>
      </c>
      <c r="D210" s="645" t="s">
        <v>94</v>
      </c>
      <c r="E210" s="645" t="s">
        <v>1487</v>
      </c>
      <c r="F210" s="646">
        <v>42727</v>
      </c>
      <c r="G210" s="647">
        <v>369.29</v>
      </c>
      <c r="H210" s="645" t="s">
        <v>1488</v>
      </c>
      <c r="I210" s="645" t="s">
        <v>623</v>
      </c>
      <c r="J210" s="66" t="s">
        <v>10955</v>
      </c>
      <c r="K210" s="646">
        <v>42727</v>
      </c>
      <c r="L210" s="645" t="s">
        <v>4</v>
      </c>
    </row>
    <row r="211" spans="1:12" s="645" customFormat="1" x14ac:dyDescent="0.2">
      <c r="A211" s="645" t="s">
        <v>395</v>
      </c>
      <c r="B211" s="645" t="s">
        <v>136</v>
      </c>
      <c r="C211" s="645" t="s">
        <v>137</v>
      </c>
      <c r="D211" s="645" t="s">
        <v>138</v>
      </c>
      <c r="E211" s="645" t="s">
        <v>652</v>
      </c>
      <c r="F211" s="646">
        <v>42550</v>
      </c>
      <c r="G211" s="647">
        <v>54.97</v>
      </c>
      <c r="H211" s="645" t="s">
        <v>801</v>
      </c>
      <c r="I211" s="645" t="s">
        <v>740</v>
      </c>
      <c r="J211" s="66" t="s">
        <v>10955</v>
      </c>
      <c r="K211" s="646">
        <v>42551</v>
      </c>
      <c r="L211" s="645" t="s">
        <v>71</v>
      </c>
    </row>
    <row r="212" spans="1:12" s="645" customFormat="1" x14ac:dyDescent="0.2">
      <c r="A212" s="645" t="s">
        <v>395</v>
      </c>
      <c r="B212" s="645" t="s">
        <v>136</v>
      </c>
      <c r="C212" s="645" t="s">
        <v>137</v>
      </c>
      <c r="D212" s="645" t="s">
        <v>138</v>
      </c>
      <c r="E212" s="645" t="s">
        <v>421</v>
      </c>
      <c r="F212" s="646">
        <v>42390</v>
      </c>
      <c r="G212" s="647">
        <v>2648.9</v>
      </c>
      <c r="H212" s="645" t="s">
        <v>801</v>
      </c>
      <c r="I212" s="645" t="s">
        <v>324</v>
      </c>
      <c r="J212" s="66" t="s">
        <v>10956</v>
      </c>
      <c r="K212" s="646">
        <v>42391</v>
      </c>
      <c r="L212" s="645" t="s">
        <v>71</v>
      </c>
    </row>
    <row r="213" spans="1:12" s="645" customFormat="1" x14ac:dyDescent="0.2">
      <c r="A213" s="645" t="s">
        <v>395</v>
      </c>
      <c r="B213" s="645" t="s">
        <v>136</v>
      </c>
      <c r="C213" s="645" t="s">
        <v>137</v>
      </c>
      <c r="D213" s="645" t="s">
        <v>138</v>
      </c>
      <c r="E213" s="645" t="s">
        <v>1599</v>
      </c>
      <c r="F213" s="646">
        <v>42720</v>
      </c>
      <c r="G213" s="647">
        <v>194.98</v>
      </c>
      <c r="H213" s="645" t="s">
        <v>801</v>
      </c>
      <c r="I213" s="645" t="s">
        <v>324</v>
      </c>
      <c r="J213" s="66" t="s">
        <v>10956</v>
      </c>
      <c r="K213" s="646">
        <v>42720</v>
      </c>
      <c r="L213" s="645" t="s">
        <v>71</v>
      </c>
    </row>
    <row r="214" spans="1:12" s="645" customFormat="1" x14ac:dyDescent="0.2">
      <c r="A214" s="645" t="s">
        <v>395</v>
      </c>
      <c r="B214" s="645" t="s">
        <v>136</v>
      </c>
      <c r="C214" s="645" t="s">
        <v>137</v>
      </c>
      <c r="D214" s="645" t="s">
        <v>138</v>
      </c>
      <c r="E214" s="645" t="s">
        <v>1598</v>
      </c>
      <c r="F214" s="646">
        <v>42720</v>
      </c>
      <c r="G214" s="647">
        <v>1709.69</v>
      </c>
      <c r="H214" s="645" t="s">
        <v>801</v>
      </c>
      <c r="I214" s="645" t="s">
        <v>324</v>
      </c>
      <c r="J214" s="66" t="s">
        <v>10956</v>
      </c>
      <c r="K214" s="646">
        <v>42720</v>
      </c>
      <c r="L214" s="645" t="s">
        <v>71</v>
      </c>
    </row>
    <row r="215" spans="1:12" s="645" customFormat="1" x14ac:dyDescent="0.2">
      <c r="A215" s="645" t="s">
        <v>395</v>
      </c>
      <c r="B215" s="645" t="s">
        <v>136</v>
      </c>
      <c r="C215" s="645" t="s">
        <v>137</v>
      </c>
      <c r="D215" s="645" t="s">
        <v>138</v>
      </c>
      <c r="E215" s="645" t="s">
        <v>1597</v>
      </c>
      <c r="F215" s="646">
        <v>42720</v>
      </c>
      <c r="G215" s="647">
        <v>1818.16</v>
      </c>
      <c r="H215" s="645" t="s">
        <v>801</v>
      </c>
      <c r="I215" s="645" t="s">
        <v>324</v>
      </c>
      <c r="J215" s="66" t="s">
        <v>10956</v>
      </c>
      <c r="K215" s="646">
        <v>42720</v>
      </c>
      <c r="L215" s="645" t="s">
        <v>71</v>
      </c>
    </row>
    <row r="216" spans="1:12" s="645" customFormat="1" x14ac:dyDescent="0.2">
      <c r="A216" s="645" t="s">
        <v>395</v>
      </c>
      <c r="B216" s="645" t="s">
        <v>136</v>
      </c>
      <c r="C216" s="645" t="s">
        <v>137</v>
      </c>
      <c r="D216" s="645" t="s">
        <v>138</v>
      </c>
      <c r="E216" s="645" t="s">
        <v>1596</v>
      </c>
      <c r="F216" s="646">
        <v>42720</v>
      </c>
      <c r="G216" s="647">
        <v>1818.16</v>
      </c>
      <c r="H216" s="645" t="s">
        <v>801</v>
      </c>
      <c r="I216" s="645" t="s">
        <v>324</v>
      </c>
      <c r="J216" s="66" t="s">
        <v>10956</v>
      </c>
      <c r="K216" s="646">
        <v>42720</v>
      </c>
      <c r="L216" s="645" t="s">
        <v>71</v>
      </c>
    </row>
    <row r="217" spans="1:12" s="645" customFormat="1" x14ac:dyDescent="0.2">
      <c r="A217" s="645" t="s">
        <v>395</v>
      </c>
      <c r="B217" s="645" t="s">
        <v>136</v>
      </c>
      <c r="C217" s="645" t="s">
        <v>137</v>
      </c>
      <c r="D217" s="645" t="s">
        <v>138</v>
      </c>
      <c r="E217" s="645" t="s">
        <v>1595</v>
      </c>
      <c r="F217" s="646">
        <v>42720</v>
      </c>
      <c r="G217" s="647">
        <v>1709.69</v>
      </c>
      <c r="H217" s="645" t="s">
        <v>801</v>
      </c>
      <c r="I217" s="645" t="s">
        <v>324</v>
      </c>
      <c r="J217" s="66" t="s">
        <v>10956</v>
      </c>
      <c r="K217" s="646">
        <v>42720</v>
      </c>
      <c r="L217" s="645" t="s">
        <v>71</v>
      </c>
    </row>
    <row r="218" spans="1:12" s="645" customFormat="1" x14ac:dyDescent="0.2">
      <c r="A218" s="645" t="s">
        <v>395</v>
      </c>
      <c r="B218" s="645" t="s">
        <v>136</v>
      </c>
      <c r="C218" s="645" t="s">
        <v>137</v>
      </c>
      <c r="D218" s="645" t="s">
        <v>138</v>
      </c>
      <c r="E218" s="645" t="s">
        <v>1594</v>
      </c>
      <c r="F218" s="646">
        <v>42720</v>
      </c>
      <c r="G218" s="647">
        <v>1709.69</v>
      </c>
      <c r="H218" s="645" t="s">
        <v>801</v>
      </c>
      <c r="I218" s="645" t="s">
        <v>324</v>
      </c>
      <c r="J218" s="66" t="s">
        <v>10956</v>
      </c>
      <c r="K218" s="646">
        <v>42720</v>
      </c>
      <c r="L218" s="645" t="s">
        <v>71</v>
      </c>
    </row>
    <row r="219" spans="1:12" s="645" customFormat="1" x14ac:dyDescent="0.2">
      <c r="A219" s="645" t="s">
        <v>395</v>
      </c>
      <c r="B219" s="645" t="s">
        <v>136</v>
      </c>
      <c r="C219" s="645" t="s">
        <v>137</v>
      </c>
      <c r="D219" s="645" t="s">
        <v>138</v>
      </c>
      <c r="E219" s="645" t="s">
        <v>1593</v>
      </c>
      <c r="F219" s="646">
        <v>42720</v>
      </c>
      <c r="G219" s="647">
        <v>1709.69</v>
      </c>
      <c r="H219" s="645" t="s">
        <v>801</v>
      </c>
      <c r="I219" s="645" t="s">
        <v>324</v>
      </c>
      <c r="J219" s="66" t="s">
        <v>10956</v>
      </c>
      <c r="K219" s="646">
        <v>42720</v>
      </c>
      <c r="L219" s="645" t="s">
        <v>71</v>
      </c>
    </row>
    <row r="220" spans="1:12" s="645" customFormat="1" x14ac:dyDescent="0.2">
      <c r="A220" s="645" t="s">
        <v>193</v>
      </c>
      <c r="B220" s="645" t="s">
        <v>1061</v>
      </c>
      <c r="C220" s="645" t="s">
        <v>1062</v>
      </c>
      <c r="D220" s="645" t="s">
        <v>1063</v>
      </c>
      <c r="E220" s="645" t="s">
        <v>1060</v>
      </c>
      <c r="F220" s="646">
        <v>42343</v>
      </c>
      <c r="G220" s="647">
        <v>119.25</v>
      </c>
      <c r="H220" s="645" t="s">
        <v>801</v>
      </c>
      <c r="I220" s="645" t="s">
        <v>324</v>
      </c>
      <c r="J220" s="66" t="s">
        <v>10956</v>
      </c>
      <c r="K220" s="646">
        <v>42719</v>
      </c>
      <c r="L220" s="645" t="s">
        <v>71</v>
      </c>
    </row>
    <row r="221" spans="1:12" s="645" customFormat="1" x14ac:dyDescent="0.2">
      <c r="A221" s="645" t="s">
        <v>395</v>
      </c>
      <c r="B221" s="645" t="s">
        <v>177</v>
      </c>
      <c r="C221" s="645" t="s">
        <v>178</v>
      </c>
      <c r="D221" s="645" t="s">
        <v>179</v>
      </c>
      <c r="E221" s="645" t="s">
        <v>1243</v>
      </c>
      <c r="F221" s="646">
        <v>42725</v>
      </c>
      <c r="G221" s="647">
        <v>6.68</v>
      </c>
      <c r="H221" s="645" t="s">
        <v>801</v>
      </c>
      <c r="I221" s="645" t="s">
        <v>1244</v>
      </c>
      <c r="J221" s="66" t="s">
        <v>10961</v>
      </c>
      <c r="K221" s="646">
        <v>42726</v>
      </c>
      <c r="L221" s="645" t="s">
        <v>71</v>
      </c>
    </row>
    <row r="222" spans="1:12" s="645" customFormat="1" x14ac:dyDescent="0.2">
      <c r="A222" s="645" t="s">
        <v>395</v>
      </c>
      <c r="B222" s="645" t="s">
        <v>965</v>
      </c>
      <c r="C222" s="645" t="s">
        <v>966</v>
      </c>
      <c r="D222" s="645" t="s">
        <v>801</v>
      </c>
      <c r="E222" s="645" t="s">
        <v>967</v>
      </c>
      <c r="F222" s="646">
        <v>42663</v>
      </c>
      <c r="G222" s="647">
        <v>788</v>
      </c>
      <c r="H222" s="645" t="s">
        <v>801</v>
      </c>
      <c r="I222" s="645" t="s">
        <v>540</v>
      </c>
      <c r="J222" s="645" t="s">
        <v>10957</v>
      </c>
      <c r="K222" s="646">
        <v>42691</v>
      </c>
      <c r="L222" s="645" t="s">
        <v>71</v>
      </c>
    </row>
    <row r="223" spans="1:12" s="645" customFormat="1" x14ac:dyDescent="0.2">
      <c r="A223" s="645" t="s">
        <v>395</v>
      </c>
      <c r="B223" s="645" t="s">
        <v>1560</v>
      </c>
      <c r="C223" s="645" t="s">
        <v>1561</v>
      </c>
      <c r="D223" s="645" t="s">
        <v>1562</v>
      </c>
      <c r="E223" s="645" t="s">
        <v>1563</v>
      </c>
      <c r="F223" s="646">
        <v>42705</v>
      </c>
      <c r="G223" s="647">
        <v>90</v>
      </c>
      <c r="H223" s="645" t="s">
        <v>801</v>
      </c>
      <c r="I223" s="645" t="s">
        <v>540</v>
      </c>
      <c r="J223" s="645" t="s">
        <v>10957</v>
      </c>
      <c r="K223" s="646">
        <v>42720</v>
      </c>
      <c r="L223" s="645" t="s">
        <v>71</v>
      </c>
    </row>
    <row r="224" spans="1:12" s="645" customFormat="1" x14ac:dyDescent="0.2">
      <c r="A224" s="645" t="s">
        <v>395</v>
      </c>
      <c r="B224" s="645" t="s">
        <v>1560</v>
      </c>
      <c r="C224" s="645" t="s">
        <v>1561</v>
      </c>
      <c r="D224" s="645" t="s">
        <v>1562</v>
      </c>
      <c r="E224" s="645" t="s">
        <v>1559</v>
      </c>
      <c r="F224" s="646">
        <v>42698</v>
      </c>
      <c r="G224" s="647">
        <v>90</v>
      </c>
      <c r="H224" s="645" t="s">
        <v>801</v>
      </c>
      <c r="I224" s="645" t="s">
        <v>540</v>
      </c>
      <c r="J224" s="645" t="s">
        <v>10957</v>
      </c>
      <c r="K224" s="646">
        <v>42720</v>
      </c>
      <c r="L224" s="645" t="s">
        <v>71</v>
      </c>
    </row>
    <row r="225" spans="1:14" s="645" customFormat="1" x14ac:dyDescent="0.2">
      <c r="A225" s="645" t="s">
        <v>395</v>
      </c>
      <c r="B225" s="645" t="s">
        <v>111</v>
      </c>
      <c r="C225" s="645" t="s">
        <v>112</v>
      </c>
      <c r="D225" s="645" t="s">
        <v>113</v>
      </c>
      <c r="E225" s="645" t="s">
        <v>1385</v>
      </c>
      <c r="F225" s="646">
        <v>42709</v>
      </c>
      <c r="G225" s="647">
        <v>14.75</v>
      </c>
      <c r="H225" s="645" t="s">
        <v>801</v>
      </c>
      <c r="I225" s="645" t="s">
        <v>540</v>
      </c>
      <c r="J225" s="645" t="s">
        <v>10957</v>
      </c>
      <c r="K225" s="646">
        <v>42717</v>
      </c>
      <c r="L225" s="645" t="s">
        <v>71</v>
      </c>
    </row>
    <row r="226" spans="1:14" ht="15.75" x14ac:dyDescent="0.25">
      <c r="A226" s="51"/>
      <c r="B226" s="57"/>
      <c r="C226" s="56"/>
      <c r="D226" s="57"/>
      <c r="E226" s="58"/>
      <c r="F226" s="59"/>
      <c r="G226" s="60"/>
      <c r="H226" s="57"/>
      <c r="I226" s="53"/>
      <c r="J226" s="59"/>
      <c r="K226" s="57"/>
      <c r="L226" s="57"/>
    </row>
    <row r="227" spans="1:14" ht="15.75" x14ac:dyDescent="0.25">
      <c r="A227" s="51" t="s">
        <v>1672</v>
      </c>
      <c r="B227" s="57"/>
      <c r="C227" s="56"/>
      <c r="D227" s="57"/>
      <c r="E227" s="58"/>
      <c r="F227" s="59"/>
      <c r="G227" s="60"/>
      <c r="H227" s="57"/>
      <c r="I227" s="53"/>
      <c r="J227" s="59"/>
      <c r="K227" s="57"/>
      <c r="L227" s="57"/>
    </row>
    <row r="228" spans="1:14" ht="15.75" x14ac:dyDescent="0.25">
      <c r="A228" s="51"/>
      <c r="B228" s="57"/>
      <c r="C228" s="56"/>
      <c r="D228" s="57"/>
      <c r="E228" s="58"/>
      <c r="F228" s="59"/>
      <c r="G228" s="60"/>
      <c r="H228" s="57"/>
      <c r="I228" s="53"/>
      <c r="J228" s="59"/>
      <c r="K228" s="57"/>
      <c r="L228" s="57"/>
    </row>
    <row r="229" spans="1:14" s="645" customFormat="1" x14ac:dyDescent="0.2">
      <c r="A229" s="645" t="s">
        <v>87</v>
      </c>
      <c r="B229" s="645" t="s">
        <v>88</v>
      </c>
      <c r="C229" s="645" t="s">
        <v>89</v>
      </c>
      <c r="D229" s="645" t="s">
        <v>90</v>
      </c>
      <c r="E229" s="645" t="s">
        <v>340</v>
      </c>
      <c r="F229" s="646">
        <v>41754</v>
      </c>
      <c r="G229" s="647">
        <f>38.24*-1</f>
        <v>-38.24</v>
      </c>
      <c r="H229" s="645" t="s">
        <v>801</v>
      </c>
      <c r="I229" s="645" t="s">
        <v>492</v>
      </c>
      <c r="J229" s="645" t="s">
        <v>11000</v>
      </c>
      <c r="K229" s="646">
        <v>42215</v>
      </c>
      <c r="L229" s="645" t="s">
        <v>490</v>
      </c>
    </row>
    <row r="230" spans="1:14" s="645" customFormat="1" x14ac:dyDescent="0.2">
      <c r="A230" s="645" t="s">
        <v>395</v>
      </c>
      <c r="B230" s="645" t="s">
        <v>659</v>
      </c>
      <c r="C230" s="645" t="s">
        <v>660</v>
      </c>
      <c r="D230" s="645" t="s">
        <v>661</v>
      </c>
      <c r="E230" s="645" t="s">
        <v>662</v>
      </c>
      <c r="F230" s="646">
        <v>42417</v>
      </c>
      <c r="G230" s="647">
        <v>83</v>
      </c>
      <c r="H230" s="645" t="s">
        <v>801</v>
      </c>
      <c r="I230" s="645" t="s">
        <v>406</v>
      </c>
      <c r="J230" s="659" t="s">
        <v>11001</v>
      </c>
      <c r="K230" s="646">
        <v>42433</v>
      </c>
      <c r="L230" s="645" t="s">
        <v>71</v>
      </c>
      <c r="M230" s="645" t="s">
        <v>801</v>
      </c>
    </row>
    <row r="231" spans="1:14" s="645" customFormat="1" x14ac:dyDescent="0.2">
      <c r="A231" s="640" t="s">
        <v>365</v>
      </c>
      <c r="B231" s="640" t="s">
        <v>68</v>
      </c>
      <c r="C231" s="640" t="s">
        <v>69</v>
      </c>
      <c r="D231" s="640" t="s">
        <v>70</v>
      </c>
      <c r="E231" s="640" t="s">
        <v>377</v>
      </c>
      <c r="F231" s="642">
        <v>40890</v>
      </c>
      <c r="G231" s="628">
        <v>1589.12</v>
      </c>
      <c r="H231" s="640"/>
      <c r="I231" s="640" t="s">
        <v>296</v>
      </c>
      <c r="J231" s="640" t="s">
        <v>11002</v>
      </c>
      <c r="K231" s="642">
        <v>42174</v>
      </c>
      <c r="L231" s="640" t="s">
        <v>71</v>
      </c>
      <c r="M231" s="201"/>
      <c r="N231" s="201"/>
    </row>
    <row r="232" spans="1:14" s="645" customFormat="1" x14ac:dyDescent="0.2">
      <c r="A232" s="640" t="s">
        <v>365</v>
      </c>
      <c r="B232" s="640" t="s">
        <v>334</v>
      </c>
      <c r="C232" s="640" t="s">
        <v>335</v>
      </c>
      <c r="D232" s="640" t="s">
        <v>336</v>
      </c>
      <c r="E232" s="640" t="s">
        <v>376</v>
      </c>
      <c r="F232" s="642">
        <v>40633</v>
      </c>
      <c r="G232" s="639">
        <v>28.03</v>
      </c>
      <c r="H232" s="640"/>
      <c r="I232" s="640" t="s">
        <v>361</v>
      </c>
      <c r="J232" s="640" t="s">
        <v>11003</v>
      </c>
      <c r="K232" s="642">
        <v>41892</v>
      </c>
      <c r="L232" s="640" t="s">
        <v>71</v>
      </c>
      <c r="M232" s="340"/>
      <c r="N232" s="340"/>
    </row>
    <row r="233" spans="1:14" s="645" customFormat="1" x14ac:dyDescent="0.2">
      <c r="A233" s="645" t="s">
        <v>395</v>
      </c>
      <c r="B233" s="645" t="s">
        <v>709</v>
      </c>
      <c r="C233" s="645" t="s">
        <v>710</v>
      </c>
      <c r="D233" s="645" t="s">
        <v>711</v>
      </c>
      <c r="E233" s="645" t="s">
        <v>712</v>
      </c>
      <c r="F233" s="646">
        <v>42551</v>
      </c>
      <c r="G233" s="647">
        <v>137.08000000000001</v>
      </c>
      <c r="H233" s="645" t="s">
        <v>801</v>
      </c>
      <c r="I233" s="645" t="s">
        <v>713</v>
      </c>
      <c r="J233" s="659" t="s">
        <v>11004</v>
      </c>
      <c r="K233" s="646">
        <v>42558</v>
      </c>
      <c r="L233" s="645" t="s">
        <v>71</v>
      </c>
      <c r="M233" s="645" t="s">
        <v>801</v>
      </c>
    </row>
    <row r="234" spans="1:14" s="645" customFormat="1" x14ac:dyDescent="0.2">
      <c r="A234" s="645" t="s">
        <v>395</v>
      </c>
      <c r="B234" s="645" t="s">
        <v>709</v>
      </c>
      <c r="C234" s="645" t="s">
        <v>710</v>
      </c>
      <c r="D234" s="645" t="s">
        <v>711</v>
      </c>
      <c r="E234" s="645" t="s">
        <v>792</v>
      </c>
      <c r="F234" s="646">
        <v>42615</v>
      </c>
      <c r="G234" s="647">
        <f>137.08*-1</f>
        <v>-137.08000000000001</v>
      </c>
      <c r="H234" s="645" t="s">
        <v>801</v>
      </c>
      <c r="I234" s="645" t="s">
        <v>713</v>
      </c>
      <c r="J234" s="659" t="s">
        <v>11004</v>
      </c>
      <c r="K234" s="646">
        <v>42621</v>
      </c>
      <c r="L234" s="645" t="s">
        <v>71</v>
      </c>
      <c r="M234" s="645" t="s">
        <v>801</v>
      </c>
    </row>
    <row r="235" spans="1:14" ht="15.75" x14ac:dyDescent="0.25">
      <c r="A235" s="51"/>
      <c r="B235" s="57"/>
      <c r="C235" s="56"/>
      <c r="D235" s="57"/>
      <c r="E235" s="58"/>
      <c r="F235" s="59"/>
      <c r="G235" s="60"/>
      <c r="H235" s="57"/>
      <c r="I235" s="53"/>
      <c r="J235" s="59"/>
      <c r="K235" s="57"/>
      <c r="L235" s="57"/>
    </row>
    <row r="236" spans="1:14" ht="14.25" customHeight="1" x14ac:dyDescent="0.25">
      <c r="A236" s="51" t="s">
        <v>10989</v>
      </c>
      <c r="B236" s="57"/>
      <c r="C236" s="56"/>
      <c r="D236" s="57"/>
      <c r="E236" s="58"/>
      <c r="F236" s="59"/>
      <c r="G236" s="60"/>
      <c r="H236" s="57"/>
      <c r="I236" s="53"/>
      <c r="J236" s="59"/>
      <c r="K236" s="57"/>
      <c r="L236" s="57"/>
    </row>
    <row r="237" spans="1:14" ht="14.25" customHeight="1" x14ac:dyDescent="0.25">
      <c r="A237" s="51"/>
      <c r="B237" s="57"/>
      <c r="C237" s="56"/>
      <c r="D237" s="57"/>
      <c r="E237" s="58"/>
      <c r="F237" s="59"/>
      <c r="G237" s="60"/>
      <c r="H237" s="57"/>
      <c r="I237" s="53"/>
      <c r="J237" s="59"/>
      <c r="K237" s="57"/>
      <c r="L237" s="57"/>
    </row>
    <row r="238" spans="1:14" s="645" customFormat="1" x14ac:dyDescent="0.2">
      <c r="A238" s="645" t="s">
        <v>395</v>
      </c>
      <c r="B238" s="645" t="s">
        <v>297</v>
      </c>
      <c r="C238" s="645" t="s">
        <v>298</v>
      </c>
      <c r="D238" s="645" t="s">
        <v>299</v>
      </c>
      <c r="E238" s="645" t="s">
        <v>878</v>
      </c>
      <c r="F238" s="646">
        <v>42632</v>
      </c>
      <c r="G238" s="647">
        <v>43</v>
      </c>
      <c r="H238" s="645" t="s">
        <v>801</v>
      </c>
      <c r="I238" s="645" t="s">
        <v>258</v>
      </c>
      <c r="J238" s="645" t="s">
        <v>10990</v>
      </c>
      <c r="K238" s="646">
        <v>42653</v>
      </c>
      <c r="L238" s="645" t="s">
        <v>71</v>
      </c>
    </row>
    <row r="239" spans="1:14" s="645" customFormat="1" x14ac:dyDescent="0.2">
      <c r="A239" s="645" t="s">
        <v>395</v>
      </c>
      <c r="B239" s="645" t="s">
        <v>297</v>
      </c>
      <c r="C239" s="645" t="s">
        <v>298</v>
      </c>
      <c r="D239" s="645" t="s">
        <v>299</v>
      </c>
      <c r="E239" s="645" t="s">
        <v>879</v>
      </c>
      <c r="F239" s="646">
        <v>42632</v>
      </c>
      <c r="G239" s="647">
        <v>43</v>
      </c>
      <c r="H239" s="645" t="s">
        <v>801</v>
      </c>
      <c r="I239" s="645" t="s">
        <v>258</v>
      </c>
      <c r="J239" s="645" t="s">
        <v>10990</v>
      </c>
      <c r="K239" s="646">
        <v>42653</v>
      </c>
      <c r="L239" s="645" t="s">
        <v>71</v>
      </c>
    </row>
    <row r="240" spans="1:14" s="645" customFormat="1" x14ac:dyDescent="0.2">
      <c r="A240" s="645" t="s">
        <v>395</v>
      </c>
      <c r="B240" s="645" t="s">
        <v>177</v>
      </c>
      <c r="C240" s="645" t="s">
        <v>178</v>
      </c>
      <c r="D240" s="645" t="s">
        <v>179</v>
      </c>
      <c r="E240" s="645" t="s">
        <v>871</v>
      </c>
      <c r="F240" s="646">
        <v>42650</v>
      </c>
      <c r="G240" s="647">
        <v>5.7</v>
      </c>
      <c r="H240" s="645" t="s">
        <v>801</v>
      </c>
      <c r="I240" s="645" t="s">
        <v>258</v>
      </c>
      <c r="J240" s="645" t="s">
        <v>10990</v>
      </c>
      <c r="K240" s="646">
        <v>42669</v>
      </c>
      <c r="L240" s="645" t="s">
        <v>4</v>
      </c>
    </row>
    <row r="241" spans="1:15" s="645" customFormat="1" x14ac:dyDescent="0.2">
      <c r="A241" s="645" t="s">
        <v>395</v>
      </c>
      <c r="B241" s="645" t="s">
        <v>177</v>
      </c>
      <c r="C241" s="645" t="s">
        <v>178</v>
      </c>
      <c r="D241" s="645" t="s">
        <v>179</v>
      </c>
      <c r="E241" s="645" t="s">
        <v>1237</v>
      </c>
      <c r="F241" s="646">
        <v>42704</v>
      </c>
      <c r="G241" s="647">
        <v>9.99</v>
      </c>
      <c r="H241" s="645" t="s">
        <v>801</v>
      </c>
      <c r="I241" s="645" t="s">
        <v>258</v>
      </c>
      <c r="J241" s="645" t="s">
        <v>10990</v>
      </c>
      <c r="K241" s="646">
        <v>42709</v>
      </c>
      <c r="L241" s="645" t="s">
        <v>71</v>
      </c>
    </row>
    <row r="242" spans="1:15" s="645" customFormat="1" x14ac:dyDescent="0.2">
      <c r="A242" s="645" t="s">
        <v>395</v>
      </c>
      <c r="B242" s="645" t="s">
        <v>1699</v>
      </c>
      <c r="C242" s="645" t="s">
        <v>1700</v>
      </c>
      <c r="D242" s="645" t="s">
        <v>1701</v>
      </c>
      <c r="E242" s="645" t="s">
        <v>1702</v>
      </c>
      <c r="F242" s="646">
        <v>42705</v>
      </c>
      <c r="G242" s="647">
        <v>40.369999999999997</v>
      </c>
      <c r="H242" s="645" t="s">
        <v>801</v>
      </c>
      <c r="I242" s="645" t="s">
        <v>258</v>
      </c>
      <c r="J242" s="645" t="s">
        <v>10990</v>
      </c>
      <c r="K242" s="646">
        <v>42720</v>
      </c>
      <c r="L242" s="645" t="s">
        <v>71</v>
      </c>
    </row>
    <row r="243" spans="1:15" s="645" customFormat="1" x14ac:dyDescent="0.2">
      <c r="A243" s="645" t="s">
        <v>395</v>
      </c>
      <c r="B243" s="645" t="s">
        <v>177</v>
      </c>
      <c r="C243" s="645" t="s">
        <v>178</v>
      </c>
      <c r="D243" s="645" t="s">
        <v>179</v>
      </c>
      <c r="E243" s="645" t="s">
        <v>1238</v>
      </c>
      <c r="F243" s="646">
        <v>42704</v>
      </c>
      <c r="G243" s="647">
        <v>10.19</v>
      </c>
      <c r="H243" s="645" t="s">
        <v>801</v>
      </c>
      <c r="I243" s="645" t="s">
        <v>258</v>
      </c>
      <c r="J243" s="645" t="s">
        <v>10990</v>
      </c>
      <c r="K243" s="646">
        <v>42709</v>
      </c>
      <c r="L243" s="645" t="s">
        <v>4</v>
      </c>
    </row>
    <row r="244" spans="1:15" s="645" customFormat="1" x14ac:dyDescent="0.2">
      <c r="A244" s="645" t="s">
        <v>395</v>
      </c>
      <c r="B244" s="645" t="s">
        <v>1228</v>
      </c>
      <c r="C244" s="645" t="s">
        <v>1229</v>
      </c>
      <c r="D244" s="645" t="s">
        <v>1230</v>
      </c>
      <c r="E244" s="645" t="s">
        <v>1232</v>
      </c>
      <c r="F244" s="646">
        <v>42704</v>
      </c>
      <c r="G244" s="647">
        <v>1403</v>
      </c>
      <c r="H244" s="645" t="s">
        <v>801</v>
      </c>
      <c r="I244" s="645" t="s">
        <v>285</v>
      </c>
      <c r="J244" s="645" t="s">
        <v>10992</v>
      </c>
      <c r="K244" s="646">
        <v>42724</v>
      </c>
      <c r="L244" s="645" t="s">
        <v>71</v>
      </c>
    </row>
    <row r="245" spans="1:15" s="645" customFormat="1" x14ac:dyDescent="0.2">
      <c r="A245" s="645" t="s">
        <v>395</v>
      </c>
      <c r="B245" s="645" t="s">
        <v>254</v>
      </c>
      <c r="C245" s="645" t="s">
        <v>255</v>
      </c>
      <c r="D245" s="645" t="s">
        <v>256</v>
      </c>
      <c r="E245" s="645" t="s">
        <v>435</v>
      </c>
      <c r="F245" s="646">
        <v>42397</v>
      </c>
      <c r="G245" s="647">
        <f>49.13*-1</f>
        <v>-49.13</v>
      </c>
      <c r="H245" s="645" t="s">
        <v>801</v>
      </c>
      <c r="I245" s="645" t="s">
        <v>149</v>
      </c>
      <c r="J245" s="659" t="s">
        <v>10991</v>
      </c>
      <c r="K245" s="646">
        <v>42402</v>
      </c>
      <c r="L245" s="645" t="s">
        <v>4</v>
      </c>
    </row>
    <row r="246" spans="1:15" s="645" customFormat="1" x14ac:dyDescent="0.2">
      <c r="A246" s="645" t="s">
        <v>395</v>
      </c>
      <c r="B246" s="645" t="s">
        <v>254</v>
      </c>
      <c r="C246" s="645" t="s">
        <v>255</v>
      </c>
      <c r="D246" s="645" t="s">
        <v>256</v>
      </c>
      <c r="E246" s="645" t="s">
        <v>725</v>
      </c>
      <c r="F246" s="646">
        <v>42551</v>
      </c>
      <c r="G246" s="647">
        <v>11.01</v>
      </c>
      <c r="H246" s="645" t="s">
        <v>801</v>
      </c>
      <c r="I246" s="645" t="s">
        <v>149</v>
      </c>
      <c r="J246" s="659" t="s">
        <v>10991</v>
      </c>
      <c r="K246" s="646">
        <v>42557</v>
      </c>
      <c r="L246" s="645" t="s">
        <v>4</v>
      </c>
    </row>
    <row r="247" spans="1:15" s="645" customFormat="1" x14ac:dyDescent="0.2">
      <c r="A247" s="645" t="s">
        <v>395</v>
      </c>
      <c r="B247" s="645" t="s">
        <v>1506</v>
      </c>
      <c r="C247" s="645" t="s">
        <v>1507</v>
      </c>
      <c r="D247" s="645" t="s">
        <v>1508</v>
      </c>
      <c r="E247" s="645" t="s">
        <v>1505</v>
      </c>
      <c r="F247" s="646">
        <v>42724</v>
      </c>
      <c r="G247" s="647">
        <v>575.32000000000005</v>
      </c>
      <c r="H247" s="645" t="s">
        <v>1705</v>
      </c>
      <c r="I247" s="645" t="s">
        <v>1241</v>
      </c>
      <c r="J247" s="708" t="s">
        <v>10993</v>
      </c>
      <c r="K247" s="646">
        <v>42726</v>
      </c>
      <c r="L247" s="645" t="s">
        <v>71</v>
      </c>
    </row>
    <row r="248" spans="1:15" s="340" customFormat="1" ht="19.5" customHeight="1" x14ac:dyDescent="0.25">
      <c r="A248" s="51" t="s">
        <v>1673</v>
      </c>
      <c r="B248" s="57"/>
      <c r="C248" s="56"/>
      <c r="D248" s="57"/>
      <c r="E248" s="58"/>
      <c r="F248" s="59"/>
      <c r="G248" s="60"/>
      <c r="H248" s="57"/>
      <c r="I248" s="53"/>
      <c r="J248" s="59"/>
      <c r="K248" s="57"/>
      <c r="L248" s="57"/>
      <c r="N248" s="501"/>
      <c r="O248" s="500"/>
    </row>
    <row r="249" spans="1:15" ht="11.25" customHeight="1" x14ac:dyDescent="0.25">
      <c r="A249" s="51"/>
      <c r="B249" s="57"/>
      <c r="C249" s="56"/>
      <c r="D249" s="57"/>
      <c r="E249" s="58"/>
      <c r="F249" s="59"/>
      <c r="G249" s="60"/>
      <c r="H249" s="57"/>
      <c r="I249" s="53"/>
      <c r="J249" s="59"/>
      <c r="K249" s="57"/>
      <c r="L249" s="57"/>
    </row>
    <row r="250" spans="1:15" s="645" customFormat="1" x14ac:dyDescent="0.2">
      <c r="A250" s="645" t="s">
        <v>395</v>
      </c>
      <c r="B250" s="645" t="s">
        <v>190</v>
      </c>
      <c r="C250" s="645" t="s">
        <v>191</v>
      </c>
      <c r="D250" s="645" t="s">
        <v>192</v>
      </c>
      <c r="E250" s="645" t="s">
        <v>494</v>
      </c>
      <c r="F250" s="646">
        <v>42478</v>
      </c>
      <c r="G250" s="647">
        <f>61.18*-1</f>
        <v>-61.18</v>
      </c>
      <c r="H250" s="645" t="s">
        <v>801</v>
      </c>
      <c r="I250" s="645" t="s">
        <v>160</v>
      </c>
      <c r="J250" s="340" t="s">
        <v>10974</v>
      </c>
      <c r="K250" s="646">
        <v>42478</v>
      </c>
      <c r="L250" s="645" t="s">
        <v>4</v>
      </c>
    </row>
    <row r="251" spans="1:15" s="645" customFormat="1" x14ac:dyDescent="0.2">
      <c r="A251" s="645" t="s">
        <v>395</v>
      </c>
      <c r="B251" s="645" t="s">
        <v>190</v>
      </c>
      <c r="C251" s="645" t="s">
        <v>191</v>
      </c>
      <c r="D251" s="645" t="s">
        <v>192</v>
      </c>
      <c r="E251" s="645" t="s">
        <v>495</v>
      </c>
      <c r="F251" s="646">
        <v>42478</v>
      </c>
      <c r="G251" s="647">
        <f>14.06*-1</f>
        <v>-14.06</v>
      </c>
      <c r="H251" s="645" t="s">
        <v>801</v>
      </c>
      <c r="I251" s="645" t="s">
        <v>160</v>
      </c>
      <c r="J251" s="340" t="s">
        <v>10974</v>
      </c>
      <c r="K251" s="646">
        <v>42478</v>
      </c>
      <c r="L251" s="645" t="s">
        <v>4</v>
      </c>
    </row>
    <row r="252" spans="1:15" s="645" customFormat="1" x14ac:dyDescent="0.2">
      <c r="A252" s="645" t="s">
        <v>395</v>
      </c>
      <c r="B252" s="645" t="s">
        <v>235</v>
      </c>
      <c r="C252" s="645" t="s">
        <v>236</v>
      </c>
      <c r="D252" s="645" t="s">
        <v>237</v>
      </c>
      <c r="E252" s="645" t="s">
        <v>682</v>
      </c>
      <c r="F252" s="646">
        <v>42578</v>
      </c>
      <c r="G252" s="647">
        <v>2206.13</v>
      </c>
      <c r="H252" s="645" t="s">
        <v>683</v>
      </c>
      <c r="I252" s="645" t="s">
        <v>160</v>
      </c>
      <c r="J252" s="340" t="s">
        <v>10974</v>
      </c>
      <c r="K252" s="646">
        <v>42579</v>
      </c>
      <c r="L252" s="645" t="s">
        <v>71</v>
      </c>
    </row>
    <row r="253" spans="1:15" s="645" customFormat="1" x14ac:dyDescent="0.2">
      <c r="A253" s="645" t="s">
        <v>395</v>
      </c>
      <c r="B253" s="645" t="s">
        <v>235</v>
      </c>
      <c r="C253" s="645" t="s">
        <v>236</v>
      </c>
      <c r="D253" s="645" t="s">
        <v>237</v>
      </c>
      <c r="E253" s="645" t="s">
        <v>914</v>
      </c>
      <c r="F253" s="646">
        <v>42656</v>
      </c>
      <c r="G253" s="647">
        <v>1179.53</v>
      </c>
      <c r="H253" s="645" t="s">
        <v>915</v>
      </c>
      <c r="I253" s="645" t="s">
        <v>160</v>
      </c>
      <c r="J253" s="340" t="s">
        <v>10974</v>
      </c>
      <c r="K253" s="646">
        <v>42676</v>
      </c>
      <c r="L253" s="645" t="s">
        <v>71</v>
      </c>
    </row>
    <row r="254" spans="1:15" s="645" customFormat="1" x14ac:dyDescent="0.2">
      <c r="A254" s="645" t="s">
        <v>395</v>
      </c>
      <c r="B254" s="645" t="s">
        <v>235</v>
      </c>
      <c r="C254" s="645" t="s">
        <v>236</v>
      </c>
      <c r="D254" s="645" t="s">
        <v>237</v>
      </c>
      <c r="E254" s="645" t="s">
        <v>916</v>
      </c>
      <c r="F254" s="646">
        <v>42656</v>
      </c>
      <c r="G254" s="647">
        <v>1764.91</v>
      </c>
      <c r="H254" s="645" t="s">
        <v>917</v>
      </c>
      <c r="I254" s="645" t="s">
        <v>160</v>
      </c>
      <c r="J254" s="340" t="s">
        <v>10974</v>
      </c>
      <c r="K254" s="646">
        <v>42676</v>
      </c>
      <c r="L254" s="645" t="s">
        <v>71</v>
      </c>
    </row>
    <row r="255" spans="1:15" s="645" customFormat="1" x14ac:dyDescent="0.2">
      <c r="A255" s="645" t="s">
        <v>395</v>
      </c>
      <c r="B255" s="645" t="s">
        <v>235</v>
      </c>
      <c r="C255" s="645" t="s">
        <v>236</v>
      </c>
      <c r="D255" s="645" t="s">
        <v>237</v>
      </c>
      <c r="E255" s="645" t="s">
        <v>918</v>
      </c>
      <c r="F255" s="646">
        <v>42656</v>
      </c>
      <c r="G255" s="647">
        <v>871.2</v>
      </c>
      <c r="H255" s="645" t="s">
        <v>919</v>
      </c>
      <c r="I255" s="645" t="s">
        <v>160</v>
      </c>
      <c r="J255" s="340" t="s">
        <v>10974</v>
      </c>
      <c r="K255" s="646">
        <v>42676</v>
      </c>
      <c r="L255" s="645" t="s">
        <v>71</v>
      </c>
    </row>
    <row r="256" spans="1:15" s="645" customFormat="1" x14ac:dyDescent="0.2">
      <c r="A256" s="645" t="s">
        <v>395</v>
      </c>
      <c r="B256" s="645" t="s">
        <v>1464</v>
      </c>
      <c r="C256" s="645" t="s">
        <v>1465</v>
      </c>
      <c r="D256" s="645" t="s">
        <v>1466</v>
      </c>
      <c r="E256" s="645" t="s">
        <v>1470</v>
      </c>
      <c r="F256" s="646">
        <v>42725</v>
      </c>
      <c r="G256" s="647">
        <v>108.9</v>
      </c>
      <c r="H256" s="645" t="s">
        <v>1471</v>
      </c>
      <c r="I256" s="645" t="s">
        <v>160</v>
      </c>
      <c r="J256" s="340" t="s">
        <v>10974</v>
      </c>
      <c r="K256" s="646">
        <v>42725</v>
      </c>
      <c r="L256" s="645" t="s">
        <v>71</v>
      </c>
    </row>
    <row r="257" spans="1:14" s="645" customFormat="1" x14ac:dyDescent="0.2">
      <c r="A257" s="645" t="s">
        <v>395</v>
      </c>
      <c r="B257" s="645" t="s">
        <v>1464</v>
      </c>
      <c r="C257" s="645" t="s">
        <v>1465</v>
      </c>
      <c r="D257" s="645" t="s">
        <v>1466</v>
      </c>
      <c r="E257" s="645" t="s">
        <v>1468</v>
      </c>
      <c r="F257" s="646">
        <v>42725</v>
      </c>
      <c r="G257" s="647">
        <v>577.62</v>
      </c>
      <c r="H257" s="645" t="s">
        <v>1469</v>
      </c>
      <c r="I257" s="645" t="s">
        <v>160</v>
      </c>
      <c r="J257" s="340" t="s">
        <v>10974</v>
      </c>
      <c r="K257" s="646">
        <v>42725</v>
      </c>
      <c r="L257" s="645" t="s">
        <v>71</v>
      </c>
    </row>
    <row r="258" spans="1:14" s="645" customFormat="1" x14ac:dyDescent="0.2">
      <c r="A258" s="645" t="s">
        <v>395</v>
      </c>
      <c r="B258" s="645" t="s">
        <v>235</v>
      </c>
      <c r="C258" s="645" t="s">
        <v>236</v>
      </c>
      <c r="D258" s="645" t="s">
        <v>237</v>
      </c>
      <c r="E258" s="645" t="s">
        <v>1001</v>
      </c>
      <c r="F258" s="646">
        <v>42521</v>
      </c>
      <c r="G258" s="647">
        <v>1007.65</v>
      </c>
      <c r="H258" s="645" t="s">
        <v>801</v>
      </c>
      <c r="I258" s="645" t="s">
        <v>467</v>
      </c>
      <c r="J258" s="340" t="s">
        <v>10974</v>
      </c>
      <c r="K258" s="646">
        <v>42702</v>
      </c>
      <c r="L258" s="645" t="s">
        <v>71</v>
      </c>
    </row>
    <row r="259" spans="1:14" s="645" customFormat="1" x14ac:dyDescent="0.2">
      <c r="A259" s="645" t="s">
        <v>395</v>
      </c>
      <c r="B259" s="645" t="s">
        <v>235</v>
      </c>
      <c r="C259" s="645" t="s">
        <v>236</v>
      </c>
      <c r="D259" s="645" t="s">
        <v>237</v>
      </c>
      <c r="E259" s="645" t="s">
        <v>1002</v>
      </c>
      <c r="F259" s="646">
        <v>42521</v>
      </c>
      <c r="G259" s="647">
        <v>621.83000000000004</v>
      </c>
      <c r="H259" s="645" t="s">
        <v>801</v>
      </c>
      <c r="I259" s="645" t="s">
        <v>467</v>
      </c>
      <c r="J259" s="340" t="s">
        <v>10974</v>
      </c>
      <c r="K259" s="646">
        <v>42702</v>
      </c>
      <c r="L259" s="645" t="s">
        <v>71</v>
      </c>
    </row>
    <row r="260" spans="1:14" s="645" customFormat="1" x14ac:dyDescent="0.2">
      <c r="A260" s="645" t="s">
        <v>395</v>
      </c>
      <c r="B260" s="645" t="s">
        <v>594</v>
      </c>
      <c r="C260" s="645" t="s">
        <v>595</v>
      </c>
      <c r="D260" s="645" t="s">
        <v>596</v>
      </c>
      <c r="E260" s="645" t="s">
        <v>1171</v>
      </c>
      <c r="F260" s="646">
        <v>42709</v>
      </c>
      <c r="G260" s="647">
        <v>431.6</v>
      </c>
      <c r="H260" s="645" t="s">
        <v>801</v>
      </c>
      <c r="I260" s="645" t="s">
        <v>1172</v>
      </c>
      <c r="J260" s="645" t="s">
        <v>10978</v>
      </c>
      <c r="K260" s="646">
        <v>42717</v>
      </c>
      <c r="L260" s="645" t="s">
        <v>71</v>
      </c>
    </row>
    <row r="261" spans="1:14" s="645" customFormat="1" x14ac:dyDescent="0.2">
      <c r="A261" s="645" t="s">
        <v>193</v>
      </c>
      <c r="B261" s="645" t="s">
        <v>2276</v>
      </c>
      <c r="C261" s="645" t="s">
        <v>2277</v>
      </c>
      <c r="D261" s="645" t="s">
        <v>801</v>
      </c>
      <c r="E261" s="645" t="s">
        <v>2278</v>
      </c>
      <c r="F261" s="646">
        <v>42214</v>
      </c>
      <c r="G261" s="647">
        <v>299.2</v>
      </c>
      <c r="H261" s="645" t="s">
        <v>801</v>
      </c>
      <c r="I261" s="645" t="s">
        <v>519</v>
      </c>
      <c r="J261" s="645" t="s">
        <v>10979</v>
      </c>
      <c r="K261" s="646">
        <v>42487</v>
      </c>
      <c r="L261" s="645" t="s">
        <v>4</v>
      </c>
    </row>
    <row r="262" spans="1:14" s="645" customFormat="1" x14ac:dyDescent="0.2">
      <c r="A262" s="645" t="s">
        <v>395</v>
      </c>
      <c r="B262" s="645" t="s">
        <v>758</v>
      </c>
      <c r="C262" s="645" t="s">
        <v>759</v>
      </c>
      <c r="D262" s="645" t="s">
        <v>760</v>
      </c>
      <c r="E262" s="645" t="s">
        <v>761</v>
      </c>
      <c r="F262" s="646">
        <v>42633</v>
      </c>
      <c r="G262" s="647">
        <v>157.30000000000001</v>
      </c>
      <c r="H262" s="645" t="s">
        <v>762</v>
      </c>
      <c r="I262" s="645" t="s">
        <v>519</v>
      </c>
      <c r="J262" s="645" t="s">
        <v>10979</v>
      </c>
      <c r="K262" s="646">
        <v>42642</v>
      </c>
      <c r="L262" s="645" t="s">
        <v>71</v>
      </c>
    </row>
    <row r="263" spans="1:14" s="645" customFormat="1" x14ac:dyDescent="0.2">
      <c r="A263" s="645" t="s">
        <v>395</v>
      </c>
      <c r="B263" s="645" t="s">
        <v>181</v>
      </c>
      <c r="C263" s="645" t="s">
        <v>182</v>
      </c>
      <c r="D263" s="645" t="s">
        <v>183</v>
      </c>
      <c r="E263" s="645" t="s">
        <v>1007</v>
      </c>
      <c r="F263" s="646">
        <v>42689</v>
      </c>
      <c r="G263" s="647">
        <v>400</v>
      </c>
      <c r="H263" s="645" t="s">
        <v>801</v>
      </c>
      <c r="I263" s="645" t="s">
        <v>519</v>
      </c>
      <c r="J263" s="645" t="s">
        <v>10979</v>
      </c>
      <c r="K263" s="646">
        <v>42690</v>
      </c>
      <c r="L263" s="645" t="s">
        <v>4</v>
      </c>
    </row>
    <row r="264" spans="1:14" s="645" customFormat="1" x14ac:dyDescent="0.2">
      <c r="A264" s="640" t="s">
        <v>193</v>
      </c>
      <c r="B264" s="640" t="s">
        <v>330</v>
      </c>
      <c r="C264" s="640" t="s">
        <v>331</v>
      </c>
      <c r="D264" s="640" t="s">
        <v>332</v>
      </c>
      <c r="E264" s="640" t="s">
        <v>333</v>
      </c>
      <c r="F264" s="642">
        <v>42114</v>
      </c>
      <c r="G264" s="628">
        <v>60</v>
      </c>
      <c r="H264" s="640"/>
      <c r="I264" s="640" t="s">
        <v>205</v>
      </c>
      <c r="J264" s="340" t="s">
        <v>10975</v>
      </c>
      <c r="K264" s="642">
        <v>42170</v>
      </c>
      <c r="L264" s="640" t="s">
        <v>71</v>
      </c>
      <c r="M264" s="201"/>
      <c r="N264" s="201"/>
    </row>
    <row r="265" spans="1:14" s="645" customFormat="1" x14ac:dyDescent="0.2">
      <c r="A265" s="645" t="s">
        <v>395</v>
      </c>
      <c r="B265" s="645" t="s">
        <v>190</v>
      </c>
      <c r="C265" s="645" t="s">
        <v>191</v>
      </c>
      <c r="D265" s="645" t="s">
        <v>192</v>
      </c>
      <c r="E265" s="645" t="s">
        <v>498</v>
      </c>
      <c r="F265" s="646">
        <v>42478</v>
      </c>
      <c r="G265" s="647">
        <f>218.16*-1</f>
        <v>-218.16</v>
      </c>
      <c r="H265" s="645" t="s">
        <v>801</v>
      </c>
      <c r="I265" s="645" t="s">
        <v>205</v>
      </c>
      <c r="J265" s="340" t="s">
        <v>10975</v>
      </c>
      <c r="K265" s="646">
        <v>42478</v>
      </c>
      <c r="L265" s="645" t="s">
        <v>71</v>
      </c>
    </row>
    <row r="266" spans="1:14" s="645" customFormat="1" x14ac:dyDescent="0.2">
      <c r="A266" s="645" t="s">
        <v>193</v>
      </c>
      <c r="B266" s="645" t="s">
        <v>1682</v>
      </c>
      <c r="C266" s="645" t="s">
        <v>1683</v>
      </c>
      <c r="D266" s="645" t="s">
        <v>1684</v>
      </c>
      <c r="E266" s="645" t="s">
        <v>1685</v>
      </c>
      <c r="F266" s="646">
        <v>42330</v>
      </c>
      <c r="G266" s="647">
        <v>295</v>
      </c>
      <c r="H266" s="645" t="s">
        <v>801</v>
      </c>
      <c r="I266" s="645" t="s">
        <v>205</v>
      </c>
      <c r="J266" s="340" t="s">
        <v>10975</v>
      </c>
      <c r="K266" s="646">
        <v>42572</v>
      </c>
      <c r="L266" s="645" t="s">
        <v>4</v>
      </c>
    </row>
    <row r="267" spans="1:14" s="645" customFormat="1" x14ac:dyDescent="0.2">
      <c r="A267" s="645" t="s">
        <v>193</v>
      </c>
      <c r="B267" s="645" t="s">
        <v>1682</v>
      </c>
      <c r="C267" s="645" t="s">
        <v>1683</v>
      </c>
      <c r="D267" s="645" t="s">
        <v>1684</v>
      </c>
      <c r="E267" s="645" t="s">
        <v>1686</v>
      </c>
      <c r="F267" s="646">
        <v>42299</v>
      </c>
      <c r="G267" s="647">
        <v>354</v>
      </c>
      <c r="H267" s="645" t="s">
        <v>801</v>
      </c>
      <c r="I267" s="645" t="s">
        <v>205</v>
      </c>
      <c r="J267" s="340" t="s">
        <v>10975</v>
      </c>
      <c r="K267" s="646">
        <v>42572</v>
      </c>
      <c r="L267" s="645" t="s">
        <v>4</v>
      </c>
    </row>
    <row r="268" spans="1:14" s="645" customFormat="1" x14ac:dyDescent="0.2">
      <c r="A268" s="645" t="s">
        <v>193</v>
      </c>
      <c r="B268" s="645" t="s">
        <v>880</v>
      </c>
      <c r="C268" s="645" t="s">
        <v>881</v>
      </c>
      <c r="D268" s="645" t="s">
        <v>882</v>
      </c>
      <c r="E268" s="645" t="s">
        <v>883</v>
      </c>
      <c r="F268" s="646">
        <v>42205</v>
      </c>
      <c r="G268" s="647">
        <v>2720</v>
      </c>
      <c r="H268" s="645" t="s">
        <v>801</v>
      </c>
      <c r="I268" s="645" t="s">
        <v>205</v>
      </c>
      <c r="J268" s="340" t="s">
        <v>10975</v>
      </c>
      <c r="K268" s="646">
        <v>42657</v>
      </c>
      <c r="L268" s="645" t="s">
        <v>4</v>
      </c>
    </row>
    <row r="269" spans="1:14" s="645" customFormat="1" x14ac:dyDescent="0.2">
      <c r="A269" s="645" t="s">
        <v>395</v>
      </c>
      <c r="B269" s="645" t="s">
        <v>78</v>
      </c>
      <c r="C269" s="645" t="s">
        <v>79</v>
      </c>
      <c r="D269" s="645" t="s">
        <v>80</v>
      </c>
      <c r="E269" s="645" t="s">
        <v>1142</v>
      </c>
      <c r="F269" s="646">
        <v>42725</v>
      </c>
      <c r="G269" s="647">
        <v>52.56</v>
      </c>
      <c r="H269" s="645" t="s">
        <v>1144</v>
      </c>
      <c r="I269" s="645" t="s">
        <v>205</v>
      </c>
      <c r="J269" s="340" t="s">
        <v>10975</v>
      </c>
      <c r="K269" s="646">
        <v>42726</v>
      </c>
      <c r="L269" s="645" t="s">
        <v>71</v>
      </c>
    </row>
    <row r="270" spans="1:14" s="645" customFormat="1" x14ac:dyDescent="0.2">
      <c r="A270" s="645" t="s">
        <v>395</v>
      </c>
      <c r="B270" s="645" t="s">
        <v>550</v>
      </c>
      <c r="C270" s="645" t="s">
        <v>551</v>
      </c>
      <c r="D270" s="645" t="s">
        <v>552</v>
      </c>
      <c r="E270" s="645" t="s">
        <v>1081</v>
      </c>
      <c r="F270" s="646">
        <v>42725</v>
      </c>
      <c r="G270" s="647">
        <v>99.99</v>
      </c>
      <c r="H270" s="645" t="s">
        <v>1082</v>
      </c>
      <c r="I270" s="645" t="s">
        <v>205</v>
      </c>
      <c r="J270" s="340" t="s">
        <v>10975</v>
      </c>
      <c r="K270" s="646">
        <v>42725</v>
      </c>
      <c r="L270" s="645" t="s">
        <v>71</v>
      </c>
    </row>
    <row r="271" spans="1:14" s="645" customFormat="1" x14ac:dyDescent="0.2">
      <c r="A271" s="645" t="s">
        <v>395</v>
      </c>
      <c r="B271" s="645" t="s">
        <v>181</v>
      </c>
      <c r="C271" s="645" t="s">
        <v>182</v>
      </c>
      <c r="D271" s="645" t="s">
        <v>183</v>
      </c>
      <c r="E271" s="645" t="s">
        <v>1558</v>
      </c>
      <c r="F271" s="646">
        <v>42723</v>
      </c>
      <c r="G271" s="647">
        <v>390</v>
      </c>
      <c r="H271" s="645" t="s">
        <v>801</v>
      </c>
      <c r="I271" s="645" t="s">
        <v>205</v>
      </c>
      <c r="J271" s="340" t="s">
        <v>10975</v>
      </c>
      <c r="K271" s="646">
        <v>42724</v>
      </c>
      <c r="L271" s="645" t="s">
        <v>71</v>
      </c>
    </row>
    <row r="272" spans="1:14" s="645" customFormat="1" x14ac:dyDescent="0.2">
      <c r="A272" s="645" t="s">
        <v>395</v>
      </c>
      <c r="B272" s="645" t="s">
        <v>184</v>
      </c>
      <c r="C272" s="645" t="s">
        <v>185</v>
      </c>
      <c r="D272" s="645" t="s">
        <v>186</v>
      </c>
      <c r="E272" s="645" t="s">
        <v>1394</v>
      </c>
      <c r="F272" s="646">
        <v>42725</v>
      </c>
      <c r="G272" s="647">
        <v>99</v>
      </c>
      <c r="H272" s="645" t="s">
        <v>801</v>
      </c>
      <c r="I272" s="645" t="s">
        <v>205</v>
      </c>
      <c r="J272" s="340" t="s">
        <v>10975</v>
      </c>
      <c r="K272" s="646">
        <v>42727</v>
      </c>
      <c r="L272" s="645" t="s">
        <v>4</v>
      </c>
    </row>
    <row r="273" spans="1:12" s="645" customFormat="1" x14ac:dyDescent="0.2">
      <c r="A273" s="645" t="s">
        <v>395</v>
      </c>
      <c r="B273" s="645" t="s">
        <v>184</v>
      </c>
      <c r="C273" s="645" t="s">
        <v>185</v>
      </c>
      <c r="D273" s="645" t="s">
        <v>186</v>
      </c>
      <c r="E273" s="645" t="s">
        <v>1393</v>
      </c>
      <c r="F273" s="646">
        <v>42719</v>
      </c>
      <c r="G273" s="647">
        <v>148.5</v>
      </c>
      <c r="H273" s="645" t="s">
        <v>801</v>
      </c>
      <c r="I273" s="645" t="s">
        <v>205</v>
      </c>
      <c r="J273" s="340" t="s">
        <v>10975</v>
      </c>
      <c r="K273" s="646">
        <v>42726</v>
      </c>
      <c r="L273" s="645" t="s">
        <v>4</v>
      </c>
    </row>
    <row r="274" spans="1:12" s="645" customFormat="1" x14ac:dyDescent="0.2">
      <c r="A274" s="645" t="s">
        <v>395</v>
      </c>
      <c r="B274" s="645" t="s">
        <v>594</v>
      </c>
      <c r="C274" s="645" t="s">
        <v>595</v>
      </c>
      <c r="D274" s="645" t="s">
        <v>596</v>
      </c>
      <c r="E274" s="645" t="s">
        <v>679</v>
      </c>
      <c r="F274" s="646">
        <v>42496</v>
      </c>
      <c r="G274" s="647">
        <v>494.21</v>
      </c>
      <c r="H274" s="645" t="s">
        <v>801</v>
      </c>
      <c r="I274" s="645" t="s">
        <v>153</v>
      </c>
      <c r="J274" s="640" t="s">
        <v>10976</v>
      </c>
      <c r="K274" s="646">
        <v>42571</v>
      </c>
      <c r="L274" s="645" t="s">
        <v>71</v>
      </c>
    </row>
    <row r="275" spans="1:12" s="645" customFormat="1" x14ac:dyDescent="0.2">
      <c r="A275" s="645" t="s">
        <v>395</v>
      </c>
      <c r="B275" s="645" t="s">
        <v>184</v>
      </c>
      <c r="C275" s="645" t="s">
        <v>185</v>
      </c>
      <c r="D275" s="645" t="s">
        <v>186</v>
      </c>
      <c r="E275" s="645" t="s">
        <v>684</v>
      </c>
      <c r="F275" s="646">
        <v>42551</v>
      </c>
      <c r="G275" s="647">
        <v>25.81</v>
      </c>
      <c r="H275" s="645" t="s">
        <v>801</v>
      </c>
      <c r="I275" s="645" t="s">
        <v>153</v>
      </c>
      <c r="J275" s="640" t="s">
        <v>10976</v>
      </c>
      <c r="K275" s="646">
        <v>42555</v>
      </c>
      <c r="L275" s="645" t="s">
        <v>71</v>
      </c>
    </row>
    <row r="276" spans="1:12" s="645" customFormat="1" x14ac:dyDescent="0.2">
      <c r="A276" s="645" t="s">
        <v>395</v>
      </c>
      <c r="B276" s="645" t="s">
        <v>594</v>
      </c>
      <c r="C276" s="645" t="s">
        <v>595</v>
      </c>
      <c r="D276" s="645" t="s">
        <v>596</v>
      </c>
      <c r="E276" s="645" t="s">
        <v>741</v>
      </c>
      <c r="F276" s="646">
        <v>42633</v>
      </c>
      <c r="G276" s="647">
        <v>128.96</v>
      </c>
      <c r="H276" s="645" t="s">
        <v>801</v>
      </c>
      <c r="I276" s="645" t="s">
        <v>153</v>
      </c>
      <c r="J276" s="640" t="s">
        <v>10976</v>
      </c>
      <c r="K276" s="646">
        <v>42634</v>
      </c>
      <c r="L276" s="645" t="s">
        <v>71</v>
      </c>
    </row>
    <row r="277" spans="1:12" s="645" customFormat="1" x14ac:dyDescent="0.2">
      <c r="A277" s="645" t="s">
        <v>395</v>
      </c>
      <c r="B277" s="645" t="s">
        <v>594</v>
      </c>
      <c r="C277" s="645" t="s">
        <v>595</v>
      </c>
      <c r="D277" s="645" t="s">
        <v>596</v>
      </c>
      <c r="E277" s="645" t="s">
        <v>742</v>
      </c>
      <c r="F277" s="646">
        <v>42633</v>
      </c>
      <c r="G277" s="647">
        <v>88.03</v>
      </c>
      <c r="H277" s="645" t="s">
        <v>801</v>
      </c>
      <c r="I277" s="645" t="s">
        <v>153</v>
      </c>
      <c r="J277" s="640" t="s">
        <v>10976</v>
      </c>
      <c r="K277" s="646">
        <v>42634</v>
      </c>
      <c r="L277" s="645" t="s">
        <v>71</v>
      </c>
    </row>
    <row r="278" spans="1:12" s="645" customFormat="1" x14ac:dyDescent="0.2">
      <c r="A278" s="645" t="s">
        <v>395</v>
      </c>
      <c r="B278" s="645" t="s">
        <v>594</v>
      </c>
      <c r="C278" s="645" t="s">
        <v>595</v>
      </c>
      <c r="D278" s="645" t="s">
        <v>596</v>
      </c>
      <c r="E278" s="645" t="s">
        <v>743</v>
      </c>
      <c r="F278" s="646">
        <v>42633</v>
      </c>
      <c r="G278" s="647">
        <v>1176.83</v>
      </c>
      <c r="H278" s="645" t="s">
        <v>801</v>
      </c>
      <c r="I278" s="645" t="s">
        <v>153</v>
      </c>
      <c r="J278" s="640" t="s">
        <v>10976</v>
      </c>
      <c r="K278" s="646">
        <v>42634</v>
      </c>
      <c r="L278" s="645" t="s">
        <v>71</v>
      </c>
    </row>
    <row r="279" spans="1:12" s="645" customFormat="1" x14ac:dyDescent="0.2">
      <c r="A279" s="645" t="s">
        <v>395</v>
      </c>
      <c r="B279" s="645" t="s">
        <v>1189</v>
      </c>
      <c r="C279" s="645" t="s">
        <v>1190</v>
      </c>
      <c r="D279" s="645" t="s">
        <v>1191</v>
      </c>
      <c r="E279" s="645" t="s">
        <v>1188</v>
      </c>
      <c r="F279" s="646">
        <v>42704</v>
      </c>
      <c r="G279" s="647">
        <v>100</v>
      </c>
      <c r="H279" s="645" t="s">
        <v>801</v>
      </c>
      <c r="I279" s="645" t="s">
        <v>153</v>
      </c>
      <c r="J279" s="640" t="s">
        <v>10976</v>
      </c>
      <c r="K279" s="646">
        <v>42727</v>
      </c>
      <c r="L279" s="645" t="s">
        <v>4</v>
      </c>
    </row>
    <row r="280" spans="1:12" s="645" customFormat="1" x14ac:dyDescent="0.2">
      <c r="A280" s="645" t="s">
        <v>395</v>
      </c>
      <c r="B280" s="645" t="s">
        <v>345</v>
      </c>
      <c r="C280" s="645" t="s">
        <v>346</v>
      </c>
      <c r="D280" s="645" t="s">
        <v>347</v>
      </c>
      <c r="E280" s="645" t="s">
        <v>1436</v>
      </c>
      <c r="F280" s="646">
        <v>42717</v>
      </c>
      <c r="G280" s="647">
        <v>272.92</v>
      </c>
      <c r="H280" s="645" t="s">
        <v>801</v>
      </c>
      <c r="I280" s="645" t="s">
        <v>1143</v>
      </c>
      <c r="J280" s="645" t="s">
        <v>10980</v>
      </c>
      <c r="K280" s="646">
        <v>42724</v>
      </c>
      <c r="L280" s="645" t="s">
        <v>71</v>
      </c>
    </row>
    <row r="281" spans="1:12" s="645" customFormat="1" x14ac:dyDescent="0.2">
      <c r="A281" s="645" t="s">
        <v>395</v>
      </c>
      <c r="B281" s="645" t="s">
        <v>190</v>
      </c>
      <c r="C281" s="645" t="s">
        <v>191</v>
      </c>
      <c r="D281" s="645" t="s">
        <v>192</v>
      </c>
      <c r="E281" s="645" t="s">
        <v>499</v>
      </c>
      <c r="F281" s="646">
        <v>42478</v>
      </c>
      <c r="G281" s="647">
        <f>103.54*-1</f>
        <v>-103.54</v>
      </c>
      <c r="H281" s="645" t="s">
        <v>801</v>
      </c>
      <c r="I281" s="645" t="s">
        <v>584</v>
      </c>
      <c r="J281" s="640" t="s">
        <v>10977</v>
      </c>
      <c r="K281" s="646">
        <v>42478</v>
      </c>
      <c r="L281" s="645" t="s">
        <v>4</v>
      </c>
    </row>
    <row r="282" spans="1:12" s="645" customFormat="1" x14ac:dyDescent="0.2">
      <c r="A282" s="645" t="s">
        <v>395</v>
      </c>
      <c r="B282" s="645" t="s">
        <v>950</v>
      </c>
      <c r="C282" s="645" t="s">
        <v>951</v>
      </c>
      <c r="D282" s="645" t="s">
        <v>952</v>
      </c>
      <c r="E282" s="645" t="s">
        <v>1254</v>
      </c>
      <c r="F282" s="646">
        <v>42731</v>
      </c>
      <c r="G282" s="647">
        <v>228.54</v>
      </c>
      <c r="H282" s="645" t="s">
        <v>1255</v>
      </c>
      <c r="I282" s="645" t="s">
        <v>584</v>
      </c>
      <c r="J282" s="640" t="s">
        <v>10977</v>
      </c>
      <c r="K282" s="646">
        <v>42731</v>
      </c>
      <c r="L282" s="645" t="s">
        <v>71</v>
      </c>
    </row>
    <row r="283" spans="1:12" s="645" customFormat="1" x14ac:dyDescent="0.2">
      <c r="A283" s="645" t="s">
        <v>395</v>
      </c>
      <c r="B283" s="645" t="s">
        <v>116</v>
      </c>
      <c r="C283" s="645" t="s">
        <v>117</v>
      </c>
      <c r="D283" s="645" t="s">
        <v>118</v>
      </c>
      <c r="E283" s="645" t="s">
        <v>1408</v>
      </c>
      <c r="F283" s="646">
        <v>42725</v>
      </c>
      <c r="G283" s="647">
        <v>578.5</v>
      </c>
      <c r="H283" s="645" t="s">
        <v>1409</v>
      </c>
      <c r="I283" s="645" t="s">
        <v>584</v>
      </c>
      <c r="J283" s="640" t="s">
        <v>10977</v>
      </c>
      <c r="K283" s="646">
        <v>42727</v>
      </c>
      <c r="L283" s="645" t="s">
        <v>71</v>
      </c>
    </row>
    <row r="284" spans="1:12" x14ac:dyDescent="0.2">
      <c r="A284" s="3"/>
    </row>
    <row r="285" spans="1:12" ht="15.75" x14ac:dyDescent="0.25">
      <c r="A285" s="51" t="s">
        <v>1674</v>
      </c>
      <c r="B285" s="57"/>
      <c r="C285" s="56"/>
      <c r="D285" s="57"/>
      <c r="E285" s="58"/>
      <c r="F285" s="59"/>
      <c r="G285" s="60"/>
      <c r="H285" s="57"/>
      <c r="I285" s="252"/>
      <c r="J285" s="59"/>
      <c r="K285" s="57"/>
      <c r="L285" s="57"/>
    </row>
    <row r="286" spans="1:12" ht="12.75" customHeight="1" x14ac:dyDescent="0.25">
      <c r="A286" s="51"/>
      <c r="B286" s="57"/>
      <c r="C286" s="56"/>
      <c r="D286" s="57"/>
      <c r="E286" s="58"/>
      <c r="F286" s="59"/>
      <c r="G286" s="60"/>
      <c r="H286" s="57"/>
      <c r="I286" s="252"/>
      <c r="J286" s="59"/>
      <c r="K286" s="57"/>
      <c r="L286" s="57"/>
    </row>
    <row r="287" spans="1:12" s="645" customFormat="1" x14ac:dyDescent="0.2">
      <c r="A287" s="645" t="s">
        <v>395</v>
      </c>
      <c r="B287" s="645" t="s">
        <v>563</v>
      </c>
      <c r="C287" s="645" t="s">
        <v>564</v>
      </c>
      <c r="D287" s="645" t="s">
        <v>565</v>
      </c>
      <c r="E287" s="645" t="s">
        <v>566</v>
      </c>
      <c r="F287" s="646">
        <v>42429</v>
      </c>
      <c r="G287" s="647">
        <v>176.42</v>
      </c>
      <c r="H287" s="645" t="s">
        <v>567</v>
      </c>
      <c r="I287" s="645" t="s">
        <v>544</v>
      </c>
      <c r="J287" s="640" t="s">
        <v>10965</v>
      </c>
      <c r="K287" s="646">
        <v>42492</v>
      </c>
      <c r="L287" s="645" t="s">
        <v>71</v>
      </c>
    </row>
    <row r="288" spans="1:12" s="645" customFormat="1" x14ac:dyDescent="0.2">
      <c r="A288" s="645" t="s">
        <v>395</v>
      </c>
      <c r="B288" s="645" t="s">
        <v>75</v>
      </c>
      <c r="C288" s="645" t="s">
        <v>76</v>
      </c>
      <c r="D288" s="645" t="s">
        <v>77</v>
      </c>
      <c r="E288" s="645" t="s">
        <v>1414</v>
      </c>
      <c r="F288" s="646">
        <v>42704</v>
      </c>
      <c r="G288" s="647">
        <v>1549.53</v>
      </c>
      <c r="H288" s="645" t="s">
        <v>801</v>
      </c>
      <c r="I288" s="645" t="s">
        <v>544</v>
      </c>
      <c r="J288" s="640" t="s">
        <v>10965</v>
      </c>
      <c r="K288" s="646">
        <v>42717</v>
      </c>
      <c r="L288" s="645" t="s">
        <v>71</v>
      </c>
    </row>
    <row r="289" spans="1:12" s="645" customFormat="1" x14ac:dyDescent="0.2">
      <c r="A289" s="645" t="s">
        <v>395</v>
      </c>
      <c r="B289" s="645" t="s">
        <v>729</v>
      </c>
      <c r="C289" s="645" t="s">
        <v>730</v>
      </c>
      <c r="D289" s="645" t="s">
        <v>731</v>
      </c>
      <c r="E289" s="645" t="s">
        <v>861</v>
      </c>
      <c r="F289" s="646">
        <v>42639</v>
      </c>
      <c r="G289" s="647">
        <v>218.78</v>
      </c>
      <c r="H289" s="645" t="s">
        <v>801</v>
      </c>
      <c r="I289" s="645" t="s">
        <v>862</v>
      </c>
      <c r="J289" s="640" t="s">
        <v>10965</v>
      </c>
      <c r="K289" s="646">
        <v>42647</v>
      </c>
      <c r="L289" s="645" t="s">
        <v>71</v>
      </c>
    </row>
    <row r="290" spans="1:12" s="645" customFormat="1" x14ac:dyDescent="0.2">
      <c r="A290" s="645" t="s">
        <v>395</v>
      </c>
      <c r="B290" s="645" t="s">
        <v>729</v>
      </c>
      <c r="C290" s="645" t="s">
        <v>730</v>
      </c>
      <c r="D290" s="645" t="s">
        <v>731</v>
      </c>
      <c r="E290" s="645" t="s">
        <v>895</v>
      </c>
      <c r="F290" s="646">
        <v>42669</v>
      </c>
      <c r="G290" s="647">
        <f>218.78*-1</f>
        <v>-218.78</v>
      </c>
      <c r="H290" s="645" t="s">
        <v>801</v>
      </c>
      <c r="I290" s="645" t="s">
        <v>266</v>
      </c>
      <c r="J290" s="645" t="s">
        <v>10966</v>
      </c>
      <c r="K290" s="646">
        <v>42691</v>
      </c>
      <c r="L290" s="645" t="s">
        <v>71</v>
      </c>
    </row>
    <row r="291" spans="1:12" s="645" customFormat="1" x14ac:dyDescent="0.2">
      <c r="A291" s="645" t="s">
        <v>395</v>
      </c>
      <c r="B291" s="645" t="s">
        <v>729</v>
      </c>
      <c r="C291" s="645" t="s">
        <v>730</v>
      </c>
      <c r="D291" s="645" t="s">
        <v>731</v>
      </c>
      <c r="E291" s="645" t="s">
        <v>896</v>
      </c>
      <c r="F291" s="646">
        <v>42667</v>
      </c>
      <c r="G291" s="647">
        <f>94.69*-1</f>
        <v>-94.69</v>
      </c>
      <c r="H291" s="645" t="s">
        <v>801</v>
      </c>
      <c r="I291" s="645" t="s">
        <v>266</v>
      </c>
      <c r="J291" s="645" t="s">
        <v>10966</v>
      </c>
      <c r="K291" s="646">
        <v>42677</v>
      </c>
      <c r="L291" s="645" t="s">
        <v>71</v>
      </c>
    </row>
    <row r="292" spans="1:12" s="645" customFormat="1" x14ac:dyDescent="0.2">
      <c r="A292" s="645" t="s">
        <v>395</v>
      </c>
      <c r="B292" s="645" t="s">
        <v>1565</v>
      </c>
      <c r="C292" s="645" t="s">
        <v>1566</v>
      </c>
      <c r="D292" s="645" t="s">
        <v>1567</v>
      </c>
      <c r="E292" s="645" t="s">
        <v>1568</v>
      </c>
      <c r="F292" s="646">
        <v>42724</v>
      </c>
      <c r="G292" s="647">
        <v>102</v>
      </c>
      <c r="H292" s="645" t="s">
        <v>1569</v>
      </c>
      <c r="I292" s="645" t="s">
        <v>266</v>
      </c>
      <c r="J292" s="645" t="s">
        <v>10966</v>
      </c>
      <c r="K292" s="646">
        <v>42724</v>
      </c>
      <c r="L292" s="645" t="s">
        <v>71</v>
      </c>
    </row>
    <row r="293" spans="1:12" s="645" customFormat="1" x14ac:dyDescent="0.2">
      <c r="A293" s="645" t="s">
        <v>395</v>
      </c>
      <c r="B293" s="645" t="s">
        <v>904</v>
      </c>
      <c r="C293" s="645" t="s">
        <v>905</v>
      </c>
      <c r="D293" s="645" t="s">
        <v>906</v>
      </c>
      <c r="E293" s="645" t="s">
        <v>1476</v>
      </c>
      <c r="F293" s="646">
        <v>42725</v>
      </c>
      <c r="G293" s="647">
        <v>514.26</v>
      </c>
      <c r="H293" s="645" t="s">
        <v>1477</v>
      </c>
      <c r="I293" s="645" t="s">
        <v>266</v>
      </c>
      <c r="J293" s="645" t="s">
        <v>10966</v>
      </c>
      <c r="K293" s="646">
        <v>42725</v>
      </c>
      <c r="L293" s="645" t="s">
        <v>1602</v>
      </c>
    </row>
    <row r="294" spans="1:12" s="645" customFormat="1" x14ac:dyDescent="0.2">
      <c r="A294" s="645" t="s">
        <v>395</v>
      </c>
      <c r="B294" s="645" t="s">
        <v>68</v>
      </c>
      <c r="C294" s="645" t="s">
        <v>69</v>
      </c>
      <c r="D294" s="645" t="s">
        <v>70</v>
      </c>
      <c r="E294" s="645" t="s">
        <v>1308</v>
      </c>
      <c r="F294" s="646">
        <v>42724</v>
      </c>
      <c r="G294" s="647">
        <v>6005.45</v>
      </c>
      <c r="H294" s="645" t="s">
        <v>801</v>
      </c>
      <c r="I294" s="645" t="s">
        <v>266</v>
      </c>
      <c r="J294" s="645" t="s">
        <v>10966</v>
      </c>
      <c r="K294" s="646">
        <v>42726</v>
      </c>
      <c r="L294" s="645" t="s">
        <v>71</v>
      </c>
    </row>
    <row r="295" spans="1:12" s="645" customFormat="1" x14ac:dyDescent="0.2">
      <c r="A295" s="645" t="s">
        <v>395</v>
      </c>
      <c r="B295" s="645" t="s">
        <v>103</v>
      </c>
      <c r="C295" s="645" t="s">
        <v>104</v>
      </c>
      <c r="D295" s="645" t="s">
        <v>105</v>
      </c>
      <c r="E295" s="645" t="s">
        <v>602</v>
      </c>
      <c r="F295" s="646">
        <v>42516</v>
      </c>
      <c r="G295" s="647">
        <v>98.74</v>
      </c>
      <c r="H295" s="645" t="s">
        <v>603</v>
      </c>
      <c r="I295" s="645" t="s">
        <v>277</v>
      </c>
      <c r="J295" s="340" t="s">
        <v>10967</v>
      </c>
      <c r="K295" s="646">
        <v>42538</v>
      </c>
      <c r="L295" s="645" t="s">
        <v>71</v>
      </c>
    </row>
    <row r="296" spans="1:12" s="645" customFormat="1" x14ac:dyDescent="0.2">
      <c r="A296" s="645" t="s">
        <v>395</v>
      </c>
      <c r="B296" s="645" t="s">
        <v>103</v>
      </c>
      <c r="C296" s="645" t="s">
        <v>104</v>
      </c>
      <c r="D296" s="645" t="s">
        <v>105</v>
      </c>
      <c r="E296" s="645" t="s">
        <v>604</v>
      </c>
      <c r="F296" s="646">
        <v>42494</v>
      </c>
      <c r="G296" s="647">
        <v>991.72</v>
      </c>
      <c r="H296" s="645" t="s">
        <v>605</v>
      </c>
      <c r="I296" s="645" t="s">
        <v>277</v>
      </c>
      <c r="J296" s="340" t="s">
        <v>10967</v>
      </c>
      <c r="K296" s="646">
        <v>42538</v>
      </c>
      <c r="L296" s="645" t="s">
        <v>71</v>
      </c>
    </row>
    <row r="297" spans="1:12" s="645" customFormat="1" x14ac:dyDescent="0.2">
      <c r="A297" s="645" t="s">
        <v>395</v>
      </c>
      <c r="B297" s="645" t="s">
        <v>618</v>
      </c>
      <c r="C297" s="645" t="s">
        <v>619</v>
      </c>
      <c r="D297" s="645" t="s">
        <v>801</v>
      </c>
      <c r="E297" s="645" t="s">
        <v>763</v>
      </c>
      <c r="F297" s="646">
        <v>42619</v>
      </c>
      <c r="G297" s="647">
        <v>108.6</v>
      </c>
      <c r="H297" s="645" t="s">
        <v>801</v>
      </c>
      <c r="I297" s="645" t="s">
        <v>764</v>
      </c>
      <c r="J297" s="1" t="s">
        <v>10954</v>
      </c>
      <c r="K297" s="646">
        <v>42671</v>
      </c>
      <c r="L297" s="645" t="s">
        <v>71</v>
      </c>
    </row>
    <row r="298" spans="1:12" s="645" customFormat="1" x14ac:dyDescent="0.2">
      <c r="A298" s="645" t="s">
        <v>364</v>
      </c>
      <c r="B298" s="645" t="s">
        <v>103</v>
      </c>
      <c r="C298" s="645" t="s">
        <v>104</v>
      </c>
      <c r="D298" s="645" t="s">
        <v>105</v>
      </c>
      <c r="E298" s="645" t="s">
        <v>439</v>
      </c>
      <c r="F298" s="646">
        <v>41250</v>
      </c>
      <c r="G298" s="647">
        <v>262.57</v>
      </c>
      <c r="H298" s="645" t="s">
        <v>399</v>
      </c>
      <c r="I298" s="645" t="s">
        <v>95</v>
      </c>
      <c r="J298" s="1" t="s">
        <v>10968</v>
      </c>
      <c r="K298" s="646">
        <v>42401</v>
      </c>
      <c r="L298" s="645" t="s">
        <v>71</v>
      </c>
    </row>
    <row r="299" spans="1:12" s="645" customFormat="1" x14ac:dyDescent="0.2">
      <c r="A299" s="645" t="s">
        <v>395</v>
      </c>
      <c r="B299" s="645" t="s">
        <v>92</v>
      </c>
      <c r="C299" s="645" t="s">
        <v>93</v>
      </c>
      <c r="D299" s="645" t="s">
        <v>94</v>
      </c>
      <c r="E299" s="645" t="s">
        <v>770</v>
      </c>
      <c r="F299" s="646">
        <v>42445</v>
      </c>
      <c r="G299" s="647">
        <v>87.12</v>
      </c>
      <c r="H299" s="645" t="s">
        <v>801</v>
      </c>
      <c r="I299" s="645" t="s">
        <v>95</v>
      </c>
      <c r="J299" s="1" t="s">
        <v>10968</v>
      </c>
      <c r="K299" s="646">
        <v>42634</v>
      </c>
      <c r="L299" s="645" t="s">
        <v>71</v>
      </c>
    </row>
    <row r="300" spans="1:12" s="645" customFormat="1" x14ac:dyDescent="0.2">
      <c r="A300" s="645" t="s">
        <v>395</v>
      </c>
      <c r="B300" s="645" t="s">
        <v>326</v>
      </c>
      <c r="C300" s="645" t="s">
        <v>327</v>
      </c>
      <c r="D300" s="645" t="s">
        <v>328</v>
      </c>
      <c r="E300" s="645" t="s">
        <v>1038</v>
      </c>
      <c r="F300" s="646">
        <v>42641</v>
      </c>
      <c r="G300" s="647">
        <v>1393.92</v>
      </c>
      <c r="H300" s="645" t="s">
        <v>801</v>
      </c>
      <c r="I300" s="645" t="s">
        <v>95</v>
      </c>
      <c r="J300" s="1" t="s">
        <v>10968</v>
      </c>
      <c r="K300" s="646">
        <v>42698</v>
      </c>
      <c r="L300" s="645" t="s">
        <v>71</v>
      </c>
    </row>
    <row r="301" spans="1:12" s="645" customFormat="1" x14ac:dyDescent="0.2">
      <c r="A301" s="645" t="s">
        <v>395</v>
      </c>
      <c r="B301" s="645" t="s">
        <v>321</v>
      </c>
      <c r="C301" s="645" t="s">
        <v>322</v>
      </c>
      <c r="D301" s="645" t="s">
        <v>323</v>
      </c>
      <c r="E301" s="645" t="s">
        <v>1003</v>
      </c>
      <c r="F301" s="646">
        <v>42702</v>
      </c>
      <c r="G301" s="647">
        <v>809.49</v>
      </c>
      <c r="H301" s="645" t="s">
        <v>1004</v>
      </c>
      <c r="I301" s="645" t="s">
        <v>95</v>
      </c>
      <c r="J301" s="1" t="s">
        <v>10968</v>
      </c>
      <c r="K301" s="646">
        <v>42703</v>
      </c>
      <c r="L301" s="645" t="s">
        <v>71</v>
      </c>
    </row>
    <row r="302" spans="1:12" s="645" customFormat="1" x14ac:dyDescent="0.2">
      <c r="A302" s="645" t="s">
        <v>395</v>
      </c>
      <c r="B302" s="645" t="s">
        <v>1305</v>
      </c>
      <c r="C302" s="645" t="s">
        <v>1306</v>
      </c>
      <c r="D302" s="645" t="s">
        <v>1307</v>
      </c>
      <c r="E302" s="645" t="s">
        <v>1311</v>
      </c>
      <c r="F302" s="646">
        <v>42704</v>
      </c>
      <c r="G302" s="647">
        <v>158.56</v>
      </c>
      <c r="H302" s="645" t="s">
        <v>801</v>
      </c>
      <c r="I302" s="645" t="s">
        <v>95</v>
      </c>
      <c r="J302" s="1" t="s">
        <v>10968</v>
      </c>
      <c r="K302" s="646">
        <v>42719</v>
      </c>
      <c r="L302" s="645" t="s">
        <v>71</v>
      </c>
    </row>
    <row r="303" spans="1:12" s="645" customFormat="1" x14ac:dyDescent="0.2">
      <c r="A303" s="645" t="s">
        <v>395</v>
      </c>
      <c r="B303" s="645" t="s">
        <v>1305</v>
      </c>
      <c r="C303" s="645" t="s">
        <v>1306</v>
      </c>
      <c r="D303" s="645" t="s">
        <v>1307</v>
      </c>
      <c r="E303" s="645" t="s">
        <v>1310</v>
      </c>
      <c r="F303" s="646">
        <v>42704</v>
      </c>
      <c r="G303" s="647">
        <v>303.27999999999997</v>
      </c>
      <c r="H303" s="645" t="s">
        <v>801</v>
      </c>
      <c r="I303" s="645" t="s">
        <v>95</v>
      </c>
      <c r="J303" s="1" t="s">
        <v>10968</v>
      </c>
      <c r="K303" s="646">
        <v>42719</v>
      </c>
      <c r="L303" s="645" t="s">
        <v>71</v>
      </c>
    </row>
    <row r="304" spans="1:12" s="645" customFormat="1" x14ac:dyDescent="0.2">
      <c r="A304" s="645" t="s">
        <v>395</v>
      </c>
      <c r="B304" s="645" t="s">
        <v>1305</v>
      </c>
      <c r="C304" s="645" t="s">
        <v>1306</v>
      </c>
      <c r="D304" s="645" t="s">
        <v>1307</v>
      </c>
      <c r="E304" s="645" t="s">
        <v>1309</v>
      </c>
      <c r="F304" s="646">
        <v>42704</v>
      </c>
      <c r="G304" s="647">
        <v>287.56</v>
      </c>
      <c r="H304" s="645" t="s">
        <v>801</v>
      </c>
      <c r="I304" s="645" t="s">
        <v>95</v>
      </c>
      <c r="J304" s="1" t="s">
        <v>10968</v>
      </c>
      <c r="K304" s="646">
        <v>42719</v>
      </c>
      <c r="L304" s="645" t="s">
        <v>71</v>
      </c>
    </row>
    <row r="305" spans="1:12" s="645" customFormat="1" x14ac:dyDescent="0.2">
      <c r="A305" s="645" t="s">
        <v>395</v>
      </c>
      <c r="B305" s="645" t="s">
        <v>1305</v>
      </c>
      <c r="C305" s="645" t="s">
        <v>1306</v>
      </c>
      <c r="D305" s="645" t="s">
        <v>1307</v>
      </c>
      <c r="E305" s="645" t="s">
        <v>1304</v>
      </c>
      <c r="F305" s="646">
        <v>42704</v>
      </c>
      <c r="G305" s="647">
        <v>161.37</v>
      </c>
      <c r="H305" s="645" t="s">
        <v>801</v>
      </c>
      <c r="I305" s="645" t="s">
        <v>95</v>
      </c>
      <c r="J305" s="1" t="s">
        <v>10968</v>
      </c>
      <c r="K305" s="646">
        <v>42719</v>
      </c>
      <c r="L305" s="645" t="s">
        <v>71</v>
      </c>
    </row>
    <row r="306" spans="1:12" s="645" customFormat="1" x14ac:dyDescent="0.2">
      <c r="A306" s="645" t="s">
        <v>395</v>
      </c>
      <c r="B306" s="645" t="s">
        <v>141</v>
      </c>
      <c r="C306" s="645" t="s">
        <v>142</v>
      </c>
      <c r="D306" s="645" t="s">
        <v>143</v>
      </c>
      <c r="E306" s="645" t="s">
        <v>1512</v>
      </c>
      <c r="F306" s="646">
        <v>42706</v>
      </c>
      <c r="G306" s="647">
        <v>374.62</v>
      </c>
      <c r="H306" s="645" t="s">
        <v>1513</v>
      </c>
      <c r="I306" s="645" t="s">
        <v>95</v>
      </c>
      <c r="J306" s="1" t="s">
        <v>10968</v>
      </c>
      <c r="K306" s="646">
        <v>42709</v>
      </c>
      <c r="L306" s="645" t="s">
        <v>71</v>
      </c>
    </row>
    <row r="307" spans="1:12" s="645" customFormat="1" x14ac:dyDescent="0.2">
      <c r="A307" s="645" t="s">
        <v>395</v>
      </c>
      <c r="B307" s="645" t="s">
        <v>1651</v>
      </c>
      <c r="C307" s="645" t="s">
        <v>1652</v>
      </c>
      <c r="D307" s="645" t="s">
        <v>1653</v>
      </c>
      <c r="E307" s="645" t="s">
        <v>1650</v>
      </c>
      <c r="F307" s="646">
        <v>42716</v>
      </c>
      <c r="G307" s="647">
        <v>108.41</v>
      </c>
      <c r="H307" s="645" t="s">
        <v>801</v>
      </c>
      <c r="I307" s="645" t="s">
        <v>95</v>
      </c>
      <c r="J307" s="1" t="s">
        <v>10968</v>
      </c>
      <c r="K307" s="646">
        <v>42724</v>
      </c>
      <c r="L307" s="645" t="s">
        <v>4</v>
      </c>
    </row>
    <row r="308" spans="1:12" s="645" customFormat="1" x14ac:dyDescent="0.2">
      <c r="A308" s="645" t="s">
        <v>395</v>
      </c>
      <c r="B308" s="645" t="s">
        <v>211</v>
      </c>
      <c r="C308" s="645" t="s">
        <v>212</v>
      </c>
      <c r="D308" s="645" t="s">
        <v>213</v>
      </c>
      <c r="E308" s="645" t="s">
        <v>1541</v>
      </c>
      <c r="F308" s="646">
        <v>42704</v>
      </c>
      <c r="G308" s="647">
        <v>19.23</v>
      </c>
      <c r="H308" s="645" t="s">
        <v>1542</v>
      </c>
      <c r="I308" s="645" t="s">
        <v>1696</v>
      </c>
      <c r="J308" s="645" t="s">
        <v>10973</v>
      </c>
      <c r="K308" s="646">
        <v>42709</v>
      </c>
      <c r="L308" s="645" t="s">
        <v>71</v>
      </c>
    </row>
    <row r="309" spans="1:12" s="645" customFormat="1" x14ac:dyDescent="0.2">
      <c r="A309" s="645" t="s">
        <v>365</v>
      </c>
      <c r="B309" s="645" t="s">
        <v>572</v>
      </c>
      <c r="C309" s="645" t="s">
        <v>573</v>
      </c>
      <c r="D309" s="645" t="s">
        <v>574</v>
      </c>
      <c r="E309" s="645" t="s">
        <v>838</v>
      </c>
      <c r="F309" s="646">
        <v>40645</v>
      </c>
      <c r="G309" s="647">
        <v>554.69000000000005</v>
      </c>
      <c r="H309" s="645" t="s">
        <v>801</v>
      </c>
      <c r="I309" s="645" t="s">
        <v>295</v>
      </c>
      <c r="J309" s="659" t="s">
        <v>10969</v>
      </c>
      <c r="K309" s="646">
        <v>42661</v>
      </c>
      <c r="L309" s="645" t="s">
        <v>71</v>
      </c>
    </row>
    <row r="310" spans="1:12" s="645" customFormat="1" x14ac:dyDescent="0.2">
      <c r="A310" s="645" t="s">
        <v>87</v>
      </c>
      <c r="B310" s="645" t="s">
        <v>75</v>
      </c>
      <c r="C310" s="645" t="s">
        <v>76</v>
      </c>
      <c r="D310" s="645" t="s">
        <v>77</v>
      </c>
      <c r="E310" s="645" t="s">
        <v>428</v>
      </c>
      <c r="F310" s="646">
        <v>41795</v>
      </c>
      <c r="G310" s="647">
        <v>148.54</v>
      </c>
      <c r="H310" s="645" t="s">
        <v>801</v>
      </c>
      <c r="I310" s="645" t="s">
        <v>267</v>
      </c>
      <c r="J310" s="394" t="s">
        <v>10970</v>
      </c>
      <c r="K310" s="646">
        <v>42402</v>
      </c>
      <c r="L310" s="645" t="s">
        <v>71</v>
      </c>
    </row>
    <row r="311" spans="1:12" s="645" customFormat="1" x14ac:dyDescent="0.2">
      <c r="A311" s="645" t="s">
        <v>87</v>
      </c>
      <c r="B311" s="645" t="s">
        <v>75</v>
      </c>
      <c r="C311" s="645" t="s">
        <v>76</v>
      </c>
      <c r="D311" s="645" t="s">
        <v>77</v>
      </c>
      <c r="E311" s="645" t="s">
        <v>429</v>
      </c>
      <c r="F311" s="646">
        <v>41791</v>
      </c>
      <c r="G311" s="647">
        <v>97.21</v>
      </c>
      <c r="H311" s="645" t="s">
        <v>430</v>
      </c>
      <c r="I311" s="645" t="s">
        <v>267</v>
      </c>
      <c r="J311" s="394" t="s">
        <v>10970</v>
      </c>
      <c r="K311" s="646">
        <v>42402</v>
      </c>
      <c r="L311" s="645" t="s">
        <v>71</v>
      </c>
    </row>
    <row r="312" spans="1:12" s="645" customFormat="1" x14ac:dyDescent="0.2">
      <c r="A312" s="645" t="s">
        <v>193</v>
      </c>
      <c r="B312" s="645" t="s">
        <v>521</v>
      </c>
      <c r="C312" s="645" t="s">
        <v>522</v>
      </c>
      <c r="D312" s="645" t="s">
        <v>523</v>
      </c>
      <c r="E312" s="645" t="s">
        <v>524</v>
      </c>
      <c r="F312" s="646">
        <v>42275</v>
      </c>
      <c r="G312" s="647">
        <v>8.5399999999999991</v>
      </c>
      <c r="H312" s="645" t="s">
        <v>525</v>
      </c>
      <c r="I312" s="645" t="s">
        <v>267</v>
      </c>
      <c r="J312" s="394" t="s">
        <v>10970</v>
      </c>
      <c r="K312" s="646">
        <v>42467</v>
      </c>
      <c r="L312" s="645" t="s">
        <v>4</v>
      </c>
    </row>
    <row r="313" spans="1:12" s="645" customFormat="1" x14ac:dyDescent="0.2">
      <c r="A313" s="645" t="s">
        <v>395</v>
      </c>
      <c r="B313" s="645" t="s">
        <v>307</v>
      </c>
      <c r="C313" s="645" t="s">
        <v>308</v>
      </c>
      <c r="D313" s="645" t="s">
        <v>309</v>
      </c>
      <c r="E313" s="645" t="s">
        <v>1092</v>
      </c>
      <c r="F313" s="646">
        <v>42719</v>
      </c>
      <c r="G313" s="647">
        <v>164.66</v>
      </c>
      <c r="H313" s="645" t="s">
        <v>1093</v>
      </c>
      <c r="I313" s="645" t="s">
        <v>680</v>
      </c>
      <c r="J313" s="66" t="s">
        <v>10971</v>
      </c>
      <c r="K313" s="646">
        <v>42720</v>
      </c>
      <c r="L313" s="645" t="s">
        <v>4</v>
      </c>
    </row>
    <row r="314" spans="1:12" s="645" customFormat="1" x14ac:dyDescent="0.2">
      <c r="A314" s="645" t="s">
        <v>395</v>
      </c>
      <c r="B314" s="645" t="s">
        <v>672</v>
      </c>
      <c r="C314" s="645" t="s">
        <v>673</v>
      </c>
      <c r="D314" s="645" t="s">
        <v>674</v>
      </c>
      <c r="E314" s="645" t="s">
        <v>675</v>
      </c>
      <c r="F314" s="646">
        <v>42559</v>
      </c>
      <c r="G314" s="647">
        <f>168.94*-1</f>
        <v>-168.94</v>
      </c>
      <c r="H314" s="645" t="s">
        <v>801</v>
      </c>
      <c r="I314" s="645" t="s">
        <v>590</v>
      </c>
      <c r="J314" s="66" t="s">
        <v>10971</v>
      </c>
      <c r="K314" s="646">
        <v>42576</v>
      </c>
      <c r="L314" s="645" t="s">
        <v>71</v>
      </c>
    </row>
    <row r="315" spans="1:12" s="645" customFormat="1" x14ac:dyDescent="0.2">
      <c r="A315" s="645" t="s">
        <v>395</v>
      </c>
      <c r="B315" s="645" t="s">
        <v>852</v>
      </c>
      <c r="C315" s="645" t="s">
        <v>853</v>
      </c>
      <c r="D315" s="645" t="s">
        <v>854</v>
      </c>
      <c r="E315" s="645" t="s">
        <v>855</v>
      </c>
      <c r="F315" s="646">
        <v>42650</v>
      </c>
      <c r="G315" s="647">
        <v>736.12</v>
      </c>
      <c r="H315" s="645" t="s">
        <v>801</v>
      </c>
      <c r="I315" s="645" t="s">
        <v>590</v>
      </c>
      <c r="J315" s="66" t="s">
        <v>10971</v>
      </c>
      <c r="K315" s="646">
        <v>42654</v>
      </c>
      <c r="L315" s="645" t="s">
        <v>71</v>
      </c>
    </row>
    <row r="316" spans="1:12" s="645" customFormat="1" x14ac:dyDescent="0.2">
      <c r="A316" s="645" t="s">
        <v>193</v>
      </c>
      <c r="B316" s="645" t="s">
        <v>501</v>
      </c>
      <c r="C316" s="645" t="s">
        <v>502</v>
      </c>
      <c r="D316" s="645" t="s">
        <v>503</v>
      </c>
      <c r="E316" s="645" t="s">
        <v>520</v>
      </c>
      <c r="F316" s="646">
        <v>42035</v>
      </c>
      <c r="G316" s="647">
        <v>33.94</v>
      </c>
      <c r="H316" s="645" t="s">
        <v>801</v>
      </c>
      <c r="I316" s="645" t="s">
        <v>475</v>
      </c>
      <c r="J316" s="640" t="s">
        <v>10972</v>
      </c>
      <c r="K316" s="646">
        <v>42489</v>
      </c>
      <c r="L316" s="645" t="s">
        <v>71</v>
      </c>
    </row>
    <row r="317" spans="1:12" s="645" customFormat="1" x14ac:dyDescent="0.2">
      <c r="A317" s="645" t="s">
        <v>395</v>
      </c>
      <c r="B317" s="645" t="s">
        <v>697</v>
      </c>
      <c r="C317" s="645" t="s">
        <v>698</v>
      </c>
      <c r="D317" s="645" t="s">
        <v>699</v>
      </c>
      <c r="E317" s="645" t="s">
        <v>968</v>
      </c>
      <c r="F317" s="646">
        <v>42696</v>
      </c>
      <c r="G317" s="647">
        <v>26.68</v>
      </c>
      <c r="H317" s="645" t="s">
        <v>801</v>
      </c>
      <c r="I317" s="645" t="s">
        <v>475</v>
      </c>
      <c r="J317" s="640" t="s">
        <v>10972</v>
      </c>
      <c r="K317" s="646">
        <v>42697</v>
      </c>
      <c r="L317" s="645" t="s">
        <v>71</v>
      </c>
    </row>
    <row r="318" spans="1:12" s="645" customFormat="1" x14ac:dyDescent="0.2">
      <c r="A318" s="645" t="s">
        <v>395</v>
      </c>
      <c r="B318" s="645" t="s">
        <v>211</v>
      </c>
      <c r="C318" s="645" t="s">
        <v>212</v>
      </c>
      <c r="D318" s="645" t="s">
        <v>213</v>
      </c>
      <c r="E318" s="645" t="s">
        <v>1006</v>
      </c>
      <c r="F318" s="646">
        <v>42696</v>
      </c>
      <c r="G318" s="647">
        <v>231.94</v>
      </c>
      <c r="H318" s="645" t="s">
        <v>801</v>
      </c>
      <c r="I318" s="645" t="s">
        <v>4090</v>
      </c>
      <c r="J318" s="640" t="s">
        <v>10972</v>
      </c>
      <c r="K318" s="646">
        <v>42698</v>
      </c>
      <c r="L318" s="645" t="s">
        <v>71</v>
      </c>
    </row>
    <row r="319" spans="1:12" s="340" customFormat="1" x14ac:dyDescent="0.2">
      <c r="A319" s="229"/>
      <c r="B319" s="229"/>
      <c r="C319" s="229"/>
      <c r="D319" s="229"/>
      <c r="E319" s="229"/>
      <c r="F319" s="236"/>
      <c r="G319" s="232"/>
      <c r="H319" s="229"/>
      <c r="I319" s="229"/>
      <c r="J319" s="228"/>
      <c r="K319" s="229"/>
      <c r="L319" s="236"/>
    </row>
    <row r="320" spans="1:12" s="340" customFormat="1" ht="15.75" x14ac:dyDescent="0.25">
      <c r="A320" s="51" t="s">
        <v>1675</v>
      </c>
      <c r="B320" s="57"/>
      <c r="C320" s="56"/>
      <c r="D320" s="57"/>
      <c r="E320" s="58"/>
      <c r="F320" s="59"/>
      <c r="G320" s="60"/>
      <c r="H320" s="57"/>
      <c r="I320" s="53"/>
      <c r="J320" s="59"/>
      <c r="K320" s="57"/>
      <c r="L320" s="57"/>
    </row>
    <row r="321" spans="1:16" s="340" customFormat="1" ht="15.75" x14ac:dyDescent="0.25">
      <c r="A321" s="51"/>
      <c r="B321" s="57"/>
      <c r="C321" s="56"/>
      <c r="D321" s="57"/>
      <c r="E321" s="58"/>
      <c r="F321" s="59"/>
      <c r="G321" s="60"/>
      <c r="H321" s="57"/>
      <c r="I321" s="53"/>
      <c r="J321" s="59"/>
      <c r="K321" s="57"/>
      <c r="L321" s="57"/>
    </row>
    <row r="322" spans="1:16" s="645" customFormat="1" x14ac:dyDescent="0.2">
      <c r="A322" s="645" t="s">
        <v>395</v>
      </c>
      <c r="B322" s="645" t="s">
        <v>154</v>
      </c>
      <c r="C322" s="645" t="s">
        <v>583</v>
      </c>
      <c r="D322" s="645" t="s">
        <v>155</v>
      </c>
      <c r="E322" s="645" t="s">
        <v>1107</v>
      </c>
      <c r="F322" s="646">
        <v>42719</v>
      </c>
      <c r="G322" s="647">
        <v>6628.97</v>
      </c>
      <c r="H322" s="645" t="s">
        <v>801</v>
      </c>
      <c r="I322" s="645" t="s">
        <v>1108</v>
      </c>
      <c r="J322" s="659" t="s">
        <v>11020</v>
      </c>
      <c r="K322" s="646">
        <v>42724</v>
      </c>
      <c r="L322" s="645" t="s">
        <v>71</v>
      </c>
      <c r="M322" s="645" t="s">
        <v>801</v>
      </c>
    </row>
    <row r="323" spans="1:16" s="645" customFormat="1" x14ac:dyDescent="0.2">
      <c r="A323" s="645" t="s">
        <v>395</v>
      </c>
      <c r="B323" s="645" t="s">
        <v>154</v>
      </c>
      <c r="C323" s="645" t="s">
        <v>583</v>
      </c>
      <c r="D323" s="645" t="s">
        <v>155</v>
      </c>
      <c r="E323" s="645" t="s">
        <v>907</v>
      </c>
      <c r="F323" s="646">
        <v>42678</v>
      </c>
      <c r="G323" s="647">
        <v>52.42</v>
      </c>
      <c r="H323" s="645" t="s">
        <v>801</v>
      </c>
      <c r="I323" s="645" t="s">
        <v>600</v>
      </c>
      <c r="J323" s="645" t="s">
        <v>10998</v>
      </c>
      <c r="K323" s="646">
        <v>42678</v>
      </c>
      <c r="L323" s="645" t="s">
        <v>71</v>
      </c>
    </row>
    <row r="324" spans="1:16" s="645" customFormat="1" x14ac:dyDescent="0.2">
      <c r="A324" s="645" t="s">
        <v>395</v>
      </c>
      <c r="B324" s="645" t="s">
        <v>1043</v>
      </c>
      <c r="C324" s="645" t="s">
        <v>1044</v>
      </c>
      <c r="D324" s="645" t="s">
        <v>801</v>
      </c>
      <c r="E324" s="645" t="s">
        <v>1045</v>
      </c>
      <c r="F324" s="646">
        <v>42529</v>
      </c>
      <c r="G324" s="647">
        <v>190</v>
      </c>
      <c r="H324" s="645" t="s">
        <v>801</v>
      </c>
      <c r="I324" s="645" t="s">
        <v>600</v>
      </c>
      <c r="J324" s="645" t="s">
        <v>10998</v>
      </c>
      <c r="K324" s="646">
        <v>42681</v>
      </c>
      <c r="L324" s="645" t="s">
        <v>4</v>
      </c>
    </row>
    <row r="325" spans="1:16" s="645" customFormat="1" x14ac:dyDescent="0.2">
      <c r="A325" s="645" t="s">
        <v>193</v>
      </c>
      <c r="B325" s="645" t="s">
        <v>289</v>
      </c>
      <c r="C325" s="645" t="s">
        <v>290</v>
      </c>
      <c r="D325" s="645" t="s">
        <v>291</v>
      </c>
      <c r="E325" s="645" t="s">
        <v>436</v>
      </c>
      <c r="F325" s="646">
        <v>42369</v>
      </c>
      <c r="G325" s="647">
        <v>30.25</v>
      </c>
      <c r="H325" s="645" t="s">
        <v>437</v>
      </c>
      <c r="I325" s="645" t="s">
        <v>244</v>
      </c>
      <c r="J325" s="659" t="s">
        <v>10995</v>
      </c>
      <c r="K325" s="646">
        <v>42401</v>
      </c>
      <c r="L325" s="645" t="s">
        <v>4</v>
      </c>
    </row>
    <row r="326" spans="1:16" s="645" customFormat="1" x14ac:dyDescent="0.2">
      <c r="A326" s="645" t="s">
        <v>193</v>
      </c>
      <c r="B326" s="645" t="s">
        <v>459</v>
      </c>
      <c r="C326" s="645" t="s">
        <v>460</v>
      </c>
      <c r="D326" s="645" t="s">
        <v>461</v>
      </c>
      <c r="E326" s="645" t="s">
        <v>462</v>
      </c>
      <c r="F326" s="646">
        <v>42339</v>
      </c>
      <c r="G326" s="647">
        <v>55.7</v>
      </c>
      <c r="H326" s="645" t="s">
        <v>801</v>
      </c>
      <c r="I326" s="645" t="s">
        <v>260</v>
      </c>
      <c r="J326" s="659" t="s">
        <v>10996</v>
      </c>
      <c r="K326" s="646">
        <v>42459</v>
      </c>
      <c r="L326" s="645" t="s">
        <v>71</v>
      </c>
    </row>
    <row r="327" spans="1:16" s="645" customFormat="1" x14ac:dyDescent="0.2">
      <c r="A327" s="645" t="s">
        <v>395</v>
      </c>
      <c r="B327" s="645" t="s">
        <v>1163</v>
      </c>
      <c r="C327" s="645" t="s">
        <v>1164</v>
      </c>
      <c r="D327" s="645" t="s">
        <v>1165</v>
      </c>
      <c r="E327" s="645" t="s">
        <v>1162</v>
      </c>
      <c r="F327" s="646">
        <v>42662</v>
      </c>
      <c r="G327" s="647">
        <v>130</v>
      </c>
      <c r="H327" s="645" t="s">
        <v>801</v>
      </c>
      <c r="I327" s="645" t="s">
        <v>585</v>
      </c>
      <c r="J327" s="645" t="s">
        <v>10999</v>
      </c>
      <c r="K327" s="646">
        <v>42731</v>
      </c>
      <c r="L327" s="645" t="s">
        <v>71</v>
      </c>
    </row>
    <row r="328" spans="1:16" s="645" customFormat="1" x14ac:dyDescent="0.2">
      <c r="A328" s="645" t="s">
        <v>395</v>
      </c>
      <c r="B328" s="645" t="s">
        <v>469</v>
      </c>
      <c r="C328" s="645" t="s">
        <v>470</v>
      </c>
      <c r="D328" s="645" t="s">
        <v>471</v>
      </c>
      <c r="E328" s="645" t="s">
        <v>1266</v>
      </c>
      <c r="F328" s="646">
        <v>42719</v>
      </c>
      <c r="G328" s="647">
        <v>204.24</v>
      </c>
      <c r="H328" s="645" t="s">
        <v>1267</v>
      </c>
      <c r="I328" s="645" t="s">
        <v>585</v>
      </c>
      <c r="J328" s="645" t="s">
        <v>10999</v>
      </c>
      <c r="K328" s="646">
        <v>42720</v>
      </c>
      <c r="L328" s="645" t="s">
        <v>71</v>
      </c>
    </row>
    <row r="329" spans="1:16" s="645" customFormat="1" x14ac:dyDescent="0.2">
      <c r="A329" s="645" t="s">
        <v>395</v>
      </c>
      <c r="B329" s="645" t="s">
        <v>516</v>
      </c>
      <c r="C329" s="645" t="s">
        <v>517</v>
      </c>
      <c r="D329" s="645" t="s">
        <v>518</v>
      </c>
      <c r="E329" s="645" t="s">
        <v>797</v>
      </c>
      <c r="F329" s="646">
        <v>42628</v>
      </c>
      <c r="G329" s="647">
        <v>83.47</v>
      </c>
      <c r="H329" s="645" t="s">
        <v>801</v>
      </c>
      <c r="I329" s="645" t="s">
        <v>798</v>
      </c>
      <c r="J329" s="659" t="s">
        <v>10997</v>
      </c>
      <c r="K329" s="646">
        <v>42635</v>
      </c>
      <c r="L329" s="645" t="s">
        <v>71</v>
      </c>
    </row>
    <row r="330" spans="1:16" s="645" customFormat="1" x14ac:dyDescent="0.2">
      <c r="A330" s="645" t="s">
        <v>395</v>
      </c>
      <c r="B330" s="645" t="s">
        <v>181</v>
      </c>
      <c r="C330" s="645" t="s">
        <v>182</v>
      </c>
      <c r="D330" s="645" t="s">
        <v>183</v>
      </c>
      <c r="E330" s="645" t="s">
        <v>869</v>
      </c>
      <c r="F330" s="646">
        <v>42657</v>
      </c>
      <c r="G330" s="647">
        <v>7.7</v>
      </c>
      <c r="H330" s="645" t="s">
        <v>801</v>
      </c>
      <c r="I330" s="645" t="s">
        <v>798</v>
      </c>
      <c r="J330" s="659" t="s">
        <v>10997</v>
      </c>
      <c r="K330" s="646">
        <v>42662</v>
      </c>
      <c r="L330" s="645" t="s">
        <v>71</v>
      </c>
    </row>
    <row r="331" spans="1:16" x14ac:dyDescent="0.2">
      <c r="A331" s="229"/>
      <c r="B331" s="235"/>
      <c r="C331" s="229"/>
      <c r="D331" s="235"/>
      <c r="E331" s="229"/>
      <c r="F331" s="236"/>
      <c r="G331" s="231"/>
      <c r="H331" s="235"/>
      <c r="I331" s="229"/>
      <c r="J331" s="236"/>
      <c r="K331" s="235"/>
      <c r="L331" s="229"/>
    </row>
    <row r="332" spans="1:16" ht="12.75" customHeight="1" x14ac:dyDescent="0.25">
      <c r="A332" s="51" t="s">
        <v>1676</v>
      </c>
      <c r="B332" s="57"/>
      <c r="C332" s="56"/>
      <c r="D332" s="57"/>
      <c r="E332" s="58"/>
      <c r="F332" s="59"/>
      <c r="G332" s="60"/>
      <c r="H332" s="57"/>
      <c r="I332" s="251"/>
      <c r="J332" s="59"/>
      <c r="K332" s="57"/>
      <c r="L332" s="57"/>
    </row>
    <row r="333" spans="1:16" s="201" customFormat="1" ht="13.5" customHeight="1" x14ac:dyDescent="0.25">
      <c r="A333" s="51"/>
      <c r="B333" s="57"/>
      <c r="C333" s="56"/>
      <c r="D333" s="57"/>
      <c r="E333" s="58"/>
      <c r="F333" s="59"/>
      <c r="G333" s="60"/>
      <c r="H333" s="57"/>
      <c r="I333" s="251"/>
      <c r="J333" s="59"/>
      <c r="K333" s="57"/>
      <c r="L333" s="57"/>
      <c r="N333" s="645"/>
      <c r="O333" s="645"/>
      <c r="P333" s="645"/>
    </row>
    <row r="334" spans="1:16" s="645" customFormat="1" x14ac:dyDescent="0.2">
      <c r="A334" s="645" t="s">
        <v>395</v>
      </c>
      <c r="B334" s="645" t="s">
        <v>1033</v>
      </c>
      <c r="C334" s="645" t="s">
        <v>1034</v>
      </c>
      <c r="D334" s="645" t="s">
        <v>801</v>
      </c>
      <c r="E334" s="645" t="s">
        <v>1035</v>
      </c>
      <c r="F334" s="646">
        <v>42656</v>
      </c>
      <c r="G334" s="647">
        <v>80.7</v>
      </c>
      <c r="H334" s="645" t="s">
        <v>801</v>
      </c>
      <c r="I334" s="645" t="s">
        <v>949</v>
      </c>
      <c r="J334" s="645" t="s">
        <v>10939</v>
      </c>
      <c r="K334" s="646">
        <v>42656</v>
      </c>
      <c r="L334" s="645" t="s">
        <v>4</v>
      </c>
    </row>
    <row r="335" spans="1:16" s="645" customFormat="1" x14ac:dyDescent="0.2">
      <c r="A335" s="645" t="s">
        <v>395</v>
      </c>
      <c r="B335" s="645" t="s">
        <v>181</v>
      </c>
      <c r="C335" s="645" t="s">
        <v>182</v>
      </c>
      <c r="D335" s="645" t="s">
        <v>183</v>
      </c>
      <c r="E335" s="645" t="s">
        <v>1603</v>
      </c>
      <c r="F335" s="646">
        <v>42727</v>
      </c>
      <c r="G335" s="647">
        <v>121</v>
      </c>
      <c r="H335" s="645" t="s">
        <v>801</v>
      </c>
      <c r="I335" s="645" t="s">
        <v>1698</v>
      </c>
      <c r="J335" s="659" t="s">
        <v>10940</v>
      </c>
      <c r="K335" s="646">
        <v>42731</v>
      </c>
      <c r="L335" s="645" t="s">
        <v>71</v>
      </c>
    </row>
    <row r="336" spans="1:16" s="645" customFormat="1" x14ac:dyDescent="0.2">
      <c r="A336" s="645" t="s">
        <v>395</v>
      </c>
      <c r="B336" s="645" t="s">
        <v>170</v>
      </c>
      <c r="C336" s="645" t="s">
        <v>171</v>
      </c>
      <c r="D336" s="645" t="s">
        <v>172</v>
      </c>
      <c r="E336" s="645" t="s">
        <v>1601</v>
      </c>
      <c r="F336" s="646">
        <v>42704</v>
      </c>
      <c r="G336" s="647">
        <v>246.13</v>
      </c>
      <c r="H336" s="645" t="s">
        <v>801</v>
      </c>
      <c r="I336" s="645" t="s">
        <v>1207</v>
      </c>
      <c r="J336" s="645" t="s">
        <v>10946</v>
      </c>
      <c r="K336" s="646">
        <v>42716</v>
      </c>
      <c r="L336" s="645" t="s">
        <v>71</v>
      </c>
    </row>
    <row r="337" spans="1:14" s="645" customFormat="1" x14ac:dyDescent="0.2">
      <c r="A337" s="640" t="s">
        <v>87</v>
      </c>
      <c r="B337" s="640" t="s">
        <v>164</v>
      </c>
      <c r="C337" s="640" t="s">
        <v>165</v>
      </c>
      <c r="D337" s="640" t="s">
        <v>166</v>
      </c>
      <c r="E337" s="640" t="s">
        <v>173</v>
      </c>
      <c r="F337" s="642">
        <v>41782</v>
      </c>
      <c r="G337" s="628">
        <v>180.51</v>
      </c>
      <c r="H337" s="640"/>
      <c r="I337" s="640" t="s">
        <v>168</v>
      </c>
      <c r="J337" s="659" t="s">
        <v>10941</v>
      </c>
      <c r="K337" s="642">
        <v>41823</v>
      </c>
      <c r="L337" s="640" t="s">
        <v>71</v>
      </c>
      <c r="M337" s="340"/>
      <c r="N337" s="340"/>
    </row>
    <row r="338" spans="1:14" s="645" customFormat="1" x14ac:dyDescent="0.2">
      <c r="A338" s="640" t="s">
        <v>87</v>
      </c>
      <c r="B338" s="640" t="s">
        <v>164</v>
      </c>
      <c r="C338" s="640" t="s">
        <v>165</v>
      </c>
      <c r="D338" s="640" t="s">
        <v>166</v>
      </c>
      <c r="E338" s="640" t="s">
        <v>174</v>
      </c>
      <c r="F338" s="642">
        <v>41901</v>
      </c>
      <c r="G338" s="639">
        <v>63.9</v>
      </c>
      <c r="H338" s="640"/>
      <c r="I338" s="640" t="s">
        <v>168</v>
      </c>
      <c r="J338" s="659" t="s">
        <v>10941</v>
      </c>
      <c r="K338" s="642">
        <v>41905</v>
      </c>
      <c r="L338" s="640" t="s">
        <v>71</v>
      </c>
      <c r="M338" s="340"/>
      <c r="N338" s="340"/>
    </row>
    <row r="339" spans="1:14" s="645" customFormat="1" x14ac:dyDescent="0.2">
      <c r="A339" s="640" t="s">
        <v>87</v>
      </c>
      <c r="B339" s="640" t="s">
        <v>164</v>
      </c>
      <c r="C339" s="640" t="s">
        <v>165</v>
      </c>
      <c r="D339" s="640" t="s">
        <v>166</v>
      </c>
      <c r="E339" s="640" t="s">
        <v>167</v>
      </c>
      <c r="F339" s="642">
        <v>41969</v>
      </c>
      <c r="G339" s="628">
        <v>128.63999999999999</v>
      </c>
      <c r="H339" s="640"/>
      <c r="I339" s="640" t="s">
        <v>168</v>
      </c>
      <c r="J339" s="659" t="s">
        <v>10941</v>
      </c>
      <c r="K339" s="642">
        <v>41991</v>
      </c>
      <c r="L339" s="640" t="s">
        <v>71</v>
      </c>
      <c r="M339" s="340"/>
      <c r="N339" s="340"/>
    </row>
    <row r="340" spans="1:14" s="645" customFormat="1" x14ac:dyDescent="0.2">
      <c r="A340" s="645" t="s">
        <v>395</v>
      </c>
      <c r="B340" s="645" t="s">
        <v>976</v>
      </c>
      <c r="C340" s="645" t="s">
        <v>977</v>
      </c>
      <c r="D340" s="645" t="s">
        <v>978</v>
      </c>
      <c r="E340" s="645" t="s">
        <v>979</v>
      </c>
      <c r="F340" s="646">
        <v>42643</v>
      </c>
      <c r="G340" s="647">
        <v>657.37</v>
      </c>
      <c r="H340" s="645" t="s">
        <v>801</v>
      </c>
      <c r="I340" s="645" t="s">
        <v>610</v>
      </c>
      <c r="J340" s="659" t="s">
        <v>10942</v>
      </c>
      <c r="K340" s="646">
        <v>42676</v>
      </c>
      <c r="L340" s="645" t="s">
        <v>71</v>
      </c>
    </row>
    <row r="341" spans="1:14" s="645" customFormat="1" x14ac:dyDescent="0.2">
      <c r="A341" s="645" t="s">
        <v>395</v>
      </c>
      <c r="B341" s="645" t="s">
        <v>693</v>
      </c>
      <c r="C341" s="645" t="s">
        <v>694</v>
      </c>
      <c r="D341" s="645" t="s">
        <v>801</v>
      </c>
      <c r="E341" s="645" t="s">
        <v>695</v>
      </c>
      <c r="F341" s="646">
        <v>42553</v>
      </c>
      <c r="G341" s="647">
        <v>40</v>
      </c>
      <c r="H341" s="645" t="s">
        <v>801</v>
      </c>
      <c r="I341" s="645" t="s">
        <v>613</v>
      </c>
      <c r="J341" s="659" t="s">
        <v>10943</v>
      </c>
      <c r="K341" s="646">
        <v>42555</v>
      </c>
      <c r="L341" s="645" t="s">
        <v>71</v>
      </c>
    </row>
    <row r="342" spans="1:14" s="645" customFormat="1" x14ac:dyDescent="0.2">
      <c r="A342" s="645" t="s">
        <v>395</v>
      </c>
      <c r="B342" s="645" t="s">
        <v>1687</v>
      </c>
      <c r="C342" s="645" t="s">
        <v>1688</v>
      </c>
      <c r="D342" s="645" t="s">
        <v>1689</v>
      </c>
      <c r="E342" s="645" t="s">
        <v>1690</v>
      </c>
      <c r="F342" s="646">
        <v>42395</v>
      </c>
      <c r="G342" s="647">
        <v>260</v>
      </c>
      <c r="H342" s="645" t="s">
        <v>801</v>
      </c>
      <c r="I342" s="645" t="s">
        <v>614</v>
      </c>
      <c r="J342" s="645" t="s">
        <v>10944</v>
      </c>
      <c r="K342" s="646">
        <v>42621</v>
      </c>
      <c r="L342" s="645" t="s">
        <v>4</v>
      </c>
    </row>
    <row r="343" spans="1:14" s="645" customFormat="1" x14ac:dyDescent="0.2">
      <c r="A343" s="645" t="s">
        <v>395</v>
      </c>
      <c r="B343" s="645" t="s">
        <v>1015</v>
      </c>
      <c r="C343" s="645" t="s">
        <v>1016</v>
      </c>
      <c r="D343" s="645" t="s">
        <v>1017</v>
      </c>
      <c r="E343" s="645" t="s">
        <v>1018</v>
      </c>
      <c r="F343" s="646">
        <v>42671</v>
      </c>
      <c r="G343" s="647">
        <v>42</v>
      </c>
      <c r="H343" s="645" t="s">
        <v>801</v>
      </c>
      <c r="I343" s="645" t="s">
        <v>614</v>
      </c>
      <c r="J343" s="645" t="s">
        <v>10944</v>
      </c>
      <c r="K343" s="646">
        <v>42682</v>
      </c>
      <c r="L343" s="645" t="s">
        <v>71</v>
      </c>
    </row>
    <row r="344" spans="1:14" s="645" customFormat="1" x14ac:dyDescent="0.2">
      <c r="A344" s="645" t="s">
        <v>395</v>
      </c>
      <c r="B344" s="645" t="s">
        <v>1015</v>
      </c>
      <c r="C344" s="645" t="s">
        <v>1016</v>
      </c>
      <c r="D344" s="645" t="s">
        <v>1017</v>
      </c>
      <c r="E344" s="645" t="s">
        <v>1019</v>
      </c>
      <c r="F344" s="646">
        <v>42671</v>
      </c>
      <c r="G344" s="647">
        <v>84</v>
      </c>
      <c r="H344" s="645" t="s">
        <v>801</v>
      </c>
      <c r="I344" s="645" t="s">
        <v>614</v>
      </c>
      <c r="J344" s="645" t="s">
        <v>10944</v>
      </c>
      <c r="K344" s="646">
        <v>42682</v>
      </c>
      <c r="L344" s="645" t="s">
        <v>71</v>
      </c>
    </row>
    <row r="345" spans="1:14" s="645" customFormat="1" x14ac:dyDescent="0.2">
      <c r="A345" s="645" t="s">
        <v>395</v>
      </c>
      <c r="B345" s="645" t="s">
        <v>238</v>
      </c>
      <c r="C345" s="645" t="s">
        <v>239</v>
      </c>
      <c r="D345" s="645" t="s">
        <v>240</v>
      </c>
      <c r="E345" s="645" t="s">
        <v>1000</v>
      </c>
      <c r="F345" s="646">
        <v>42674</v>
      </c>
      <c r="G345" s="647">
        <v>12.66</v>
      </c>
      <c r="H345" s="645" t="s">
        <v>801</v>
      </c>
      <c r="I345" s="645" t="s">
        <v>582</v>
      </c>
      <c r="J345" s="645" t="s">
        <v>10944</v>
      </c>
      <c r="K345" s="646">
        <v>42682</v>
      </c>
      <c r="L345" s="645" t="s">
        <v>4</v>
      </c>
    </row>
    <row r="346" spans="1:14" s="645" customFormat="1" x14ac:dyDescent="0.2">
      <c r="A346" s="645" t="s">
        <v>395</v>
      </c>
      <c r="B346" s="645" t="s">
        <v>238</v>
      </c>
      <c r="C346" s="645" t="s">
        <v>239</v>
      </c>
      <c r="D346" s="645" t="s">
        <v>240</v>
      </c>
      <c r="E346" s="645" t="s">
        <v>1659</v>
      </c>
      <c r="F346" s="646">
        <v>42702</v>
      </c>
      <c r="G346" s="647">
        <v>12.66</v>
      </c>
      <c r="H346" s="645" t="s">
        <v>801</v>
      </c>
      <c r="I346" s="645" t="s">
        <v>582</v>
      </c>
      <c r="J346" s="645" t="s">
        <v>10944</v>
      </c>
      <c r="K346" s="646">
        <v>42716</v>
      </c>
      <c r="L346" s="645" t="s">
        <v>4</v>
      </c>
    </row>
    <row r="347" spans="1:14" s="645" customFormat="1" x14ac:dyDescent="0.2">
      <c r="A347" s="645" t="s">
        <v>395</v>
      </c>
      <c r="B347" s="645" t="s">
        <v>1067</v>
      </c>
      <c r="C347" s="645" t="s">
        <v>1068</v>
      </c>
      <c r="D347" s="645" t="s">
        <v>801</v>
      </c>
      <c r="E347" s="645" t="s">
        <v>935</v>
      </c>
      <c r="F347" s="646">
        <v>42677</v>
      </c>
      <c r="G347" s="647">
        <v>459.55</v>
      </c>
      <c r="H347" s="645" t="s">
        <v>801</v>
      </c>
      <c r="I347" s="645" t="s">
        <v>1069</v>
      </c>
      <c r="J347" s="645" t="s">
        <v>10944</v>
      </c>
      <c r="K347" s="646">
        <v>42726</v>
      </c>
      <c r="L347" s="645" t="s">
        <v>71</v>
      </c>
    </row>
    <row r="348" spans="1:14" s="645" customFormat="1" x14ac:dyDescent="0.2">
      <c r="A348" s="645" t="s">
        <v>395</v>
      </c>
      <c r="B348" s="645" t="s">
        <v>238</v>
      </c>
      <c r="C348" s="645" t="s">
        <v>239</v>
      </c>
      <c r="D348" s="645" t="s">
        <v>240</v>
      </c>
      <c r="E348" s="645" t="s">
        <v>791</v>
      </c>
      <c r="F348" s="646">
        <v>42613</v>
      </c>
      <c r="G348" s="647">
        <v>11</v>
      </c>
      <c r="H348" s="645" t="s">
        <v>801</v>
      </c>
      <c r="I348" s="645" t="s">
        <v>545</v>
      </c>
      <c r="J348" s="659" t="s">
        <v>10945</v>
      </c>
      <c r="K348" s="646">
        <v>42622</v>
      </c>
      <c r="L348" s="645" t="s">
        <v>4</v>
      </c>
    </row>
    <row r="349" spans="1:14" s="645" customFormat="1" x14ac:dyDescent="0.2">
      <c r="A349" s="645" t="s">
        <v>395</v>
      </c>
      <c r="B349" s="645" t="s">
        <v>238</v>
      </c>
      <c r="C349" s="645" t="s">
        <v>239</v>
      </c>
      <c r="D349" s="645" t="s">
        <v>240</v>
      </c>
      <c r="E349" s="645" t="s">
        <v>863</v>
      </c>
      <c r="F349" s="646">
        <v>42653</v>
      </c>
      <c r="G349" s="647">
        <v>17.600000000000001</v>
      </c>
      <c r="H349" s="645" t="s">
        <v>801</v>
      </c>
      <c r="I349" s="645" t="s">
        <v>545</v>
      </c>
      <c r="J349" s="659" t="s">
        <v>10945</v>
      </c>
      <c r="K349" s="646">
        <v>42660</v>
      </c>
      <c r="L349" s="645" t="s">
        <v>4</v>
      </c>
    </row>
    <row r="350" spans="1:14" s="645" customFormat="1" x14ac:dyDescent="0.2">
      <c r="A350" s="645" t="s">
        <v>395</v>
      </c>
      <c r="B350" s="645" t="s">
        <v>238</v>
      </c>
      <c r="C350" s="645" t="s">
        <v>239</v>
      </c>
      <c r="D350" s="645" t="s">
        <v>240</v>
      </c>
      <c r="E350" s="645" t="s">
        <v>864</v>
      </c>
      <c r="F350" s="646">
        <v>42640</v>
      </c>
      <c r="G350" s="647">
        <v>11</v>
      </c>
      <c r="H350" s="645" t="s">
        <v>801</v>
      </c>
      <c r="I350" s="645" t="s">
        <v>545</v>
      </c>
      <c r="J350" s="659" t="s">
        <v>10945</v>
      </c>
      <c r="K350" s="646">
        <v>42648</v>
      </c>
      <c r="L350" s="645" t="s">
        <v>4</v>
      </c>
    </row>
    <row r="351" spans="1:14" s="645" customFormat="1" x14ac:dyDescent="0.2">
      <c r="A351" s="645" t="s">
        <v>395</v>
      </c>
      <c r="B351" s="645" t="s">
        <v>238</v>
      </c>
      <c r="C351" s="645" t="s">
        <v>239</v>
      </c>
      <c r="D351" s="645" t="s">
        <v>240</v>
      </c>
      <c r="E351" s="645" t="s">
        <v>1654</v>
      </c>
      <c r="F351" s="646">
        <v>42704</v>
      </c>
      <c r="G351" s="647">
        <v>11</v>
      </c>
      <c r="H351" s="645" t="s">
        <v>801</v>
      </c>
      <c r="I351" s="645" t="s">
        <v>545</v>
      </c>
      <c r="J351" s="659" t="s">
        <v>10945</v>
      </c>
      <c r="K351" s="646">
        <v>42711</v>
      </c>
      <c r="L351" s="645" t="s">
        <v>4</v>
      </c>
    </row>
    <row r="352" spans="1:14" s="645" customFormat="1" x14ac:dyDescent="0.2">
      <c r="A352" s="645" t="s">
        <v>395</v>
      </c>
      <c r="B352" s="645" t="s">
        <v>1341</v>
      </c>
      <c r="C352" s="645" t="s">
        <v>1342</v>
      </c>
      <c r="D352" s="645" t="s">
        <v>1343</v>
      </c>
      <c r="E352" s="645" t="s">
        <v>1340</v>
      </c>
      <c r="F352" s="646">
        <v>42706</v>
      </c>
      <c r="G352" s="647">
        <v>3000</v>
      </c>
      <c r="H352" s="645" t="s">
        <v>801</v>
      </c>
      <c r="I352" s="645" t="s">
        <v>1344</v>
      </c>
      <c r="J352" s="645" t="s">
        <v>11006</v>
      </c>
      <c r="K352" s="646">
        <v>42716</v>
      </c>
      <c r="L352" s="645" t="s">
        <v>71</v>
      </c>
      <c r="M352" s="645" t="s">
        <v>801</v>
      </c>
    </row>
    <row r="353" spans="1:16" s="340" customFormat="1" ht="15.75" x14ac:dyDescent="0.25">
      <c r="A353" s="243"/>
      <c r="B353" s="233"/>
      <c r="C353" s="242"/>
      <c r="D353" s="233"/>
      <c r="E353" s="234"/>
      <c r="F353" s="227"/>
      <c r="G353" s="241"/>
      <c r="H353" s="233"/>
      <c r="I353" s="237"/>
      <c r="J353" s="227"/>
      <c r="K353" s="233"/>
      <c r="L353" s="233"/>
      <c r="N353" s="645"/>
      <c r="O353" s="645"/>
      <c r="P353" s="645"/>
    </row>
    <row r="354" spans="1:16" s="340" customFormat="1" ht="15.75" x14ac:dyDescent="0.25">
      <c r="A354" s="51" t="s">
        <v>1677</v>
      </c>
      <c r="B354" s="57"/>
      <c r="C354" s="56"/>
      <c r="D354" s="57"/>
      <c r="E354" s="58"/>
      <c r="F354" s="59"/>
      <c r="G354" s="60"/>
      <c r="H354" s="57"/>
      <c r="I354" s="53"/>
      <c r="J354" s="59"/>
      <c r="K354" s="3"/>
      <c r="L354" s="3"/>
      <c r="N354" s="645"/>
      <c r="O354" s="645"/>
      <c r="P354" s="645"/>
    </row>
    <row r="355" spans="1:16" s="340" customFormat="1" ht="15.75" x14ac:dyDescent="0.25">
      <c r="A355" s="51"/>
      <c r="B355" s="57"/>
      <c r="C355" s="56"/>
      <c r="D355" s="57"/>
      <c r="E355" s="58"/>
      <c r="F355" s="59"/>
      <c r="G355" s="60"/>
      <c r="H355" s="57"/>
      <c r="I355" s="53"/>
      <c r="J355" s="59"/>
      <c r="K355" s="3"/>
      <c r="L355" s="3"/>
      <c r="N355" s="645"/>
      <c r="O355" s="645"/>
      <c r="P355" s="645"/>
    </row>
    <row r="356" spans="1:16" s="645" customFormat="1" x14ac:dyDescent="0.2">
      <c r="A356" s="645" t="s">
        <v>395</v>
      </c>
      <c r="B356" s="645" t="s">
        <v>154</v>
      </c>
      <c r="C356" s="645" t="s">
        <v>583</v>
      </c>
      <c r="D356" s="645" t="s">
        <v>155</v>
      </c>
      <c r="E356" s="645" t="s">
        <v>601</v>
      </c>
      <c r="F356" s="646">
        <v>42538</v>
      </c>
      <c r="G356" s="647">
        <v>254.92</v>
      </c>
      <c r="H356" s="645" t="s">
        <v>801</v>
      </c>
      <c r="I356" s="645" t="s">
        <v>262</v>
      </c>
      <c r="J356" s="340" t="s">
        <v>10919</v>
      </c>
      <c r="K356" s="646">
        <v>42544</v>
      </c>
      <c r="L356" s="645" t="s">
        <v>71</v>
      </c>
    </row>
    <row r="357" spans="1:16" s="645" customFormat="1" x14ac:dyDescent="0.2">
      <c r="A357" s="645" t="s">
        <v>193</v>
      </c>
      <c r="B357" s="645" t="s">
        <v>154</v>
      </c>
      <c r="C357" s="645" t="s">
        <v>583</v>
      </c>
      <c r="D357" s="645" t="s">
        <v>155</v>
      </c>
      <c r="E357" s="645" t="s">
        <v>685</v>
      </c>
      <c r="F357" s="646">
        <v>42138</v>
      </c>
      <c r="G357" s="647">
        <v>326</v>
      </c>
      <c r="H357" s="645" t="s">
        <v>801</v>
      </c>
      <c r="I357" s="645" t="s">
        <v>262</v>
      </c>
      <c r="J357" s="340" t="s">
        <v>10919</v>
      </c>
      <c r="K357" s="646">
        <v>42563</v>
      </c>
      <c r="L357" s="645" t="s">
        <v>71</v>
      </c>
    </row>
    <row r="358" spans="1:16" s="645" customFormat="1" x14ac:dyDescent="0.2">
      <c r="A358" s="645" t="s">
        <v>395</v>
      </c>
      <c r="B358" s="645" t="s">
        <v>704</v>
      </c>
      <c r="C358" s="645" t="s">
        <v>705</v>
      </c>
      <c r="D358" s="645" t="s">
        <v>706</v>
      </c>
      <c r="E358" s="645" t="s">
        <v>707</v>
      </c>
      <c r="F358" s="646">
        <v>42565</v>
      </c>
      <c r="G358" s="647">
        <v>588.27</v>
      </c>
      <c r="H358" s="645" t="s">
        <v>708</v>
      </c>
      <c r="I358" s="645" t="s">
        <v>262</v>
      </c>
      <c r="J358" s="340" t="s">
        <v>10919</v>
      </c>
      <c r="K358" s="646">
        <v>42569</v>
      </c>
      <c r="L358" s="645" t="s">
        <v>71</v>
      </c>
    </row>
    <row r="359" spans="1:16" s="645" customFormat="1" x14ac:dyDescent="0.2">
      <c r="A359" s="645" t="s">
        <v>395</v>
      </c>
      <c r="B359" s="645" t="s">
        <v>300</v>
      </c>
      <c r="C359" s="645" t="s">
        <v>301</v>
      </c>
      <c r="D359" s="645" t="s">
        <v>302</v>
      </c>
      <c r="E359" s="645" t="s">
        <v>677</v>
      </c>
      <c r="F359" s="646">
        <v>42445</v>
      </c>
      <c r="G359" s="647">
        <f>545.66*-1</f>
        <v>-545.66</v>
      </c>
      <c r="H359" s="645" t="s">
        <v>801</v>
      </c>
      <c r="I359" s="645" t="s">
        <v>262</v>
      </c>
      <c r="J359" s="340" t="s">
        <v>10919</v>
      </c>
      <c r="K359" s="646">
        <v>42579</v>
      </c>
      <c r="L359" s="645" t="s">
        <v>71</v>
      </c>
    </row>
    <row r="360" spans="1:16" s="645" customFormat="1" x14ac:dyDescent="0.2">
      <c r="A360" s="645" t="s">
        <v>395</v>
      </c>
      <c r="B360" s="645" t="s">
        <v>154</v>
      </c>
      <c r="C360" s="645" t="s">
        <v>583</v>
      </c>
      <c r="D360" s="645" t="s">
        <v>155</v>
      </c>
      <c r="E360" s="645" t="s">
        <v>4075</v>
      </c>
      <c r="F360" s="646">
        <v>42654</v>
      </c>
      <c r="G360" s="647">
        <v>3880.92</v>
      </c>
      <c r="H360" s="645" t="s">
        <v>4076</v>
      </c>
      <c r="I360" s="645" t="s">
        <v>262</v>
      </c>
      <c r="J360" s="340" t="s">
        <v>10919</v>
      </c>
      <c r="K360" s="646">
        <v>42656</v>
      </c>
      <c r="L360" s="645" t="s">
        <v>71</v>
      </c>
    </row>
    <row r="361" spans="1:16" s="645" customFormat="1" x14ac:dyDescent="0.2">
      <c r="A361" s="645" t="s">
        <v>395</v>
      </c>
      <c r="B361" s="645" t="s">
        <v>81</v>
      </c>
      <c r="C361" s="645" t="s">
        <v>82</v>
      </c>
      <c r="D361" s="645" t="s">
        <v>83</v>
      </c>
      <c r="E361" s="645" t="s">
        <v>856</v>
      </c>
      <c r="F361" s="646">
        <v>42658</v>
      </c>
      <c r="G361" s="647">
        <v>3026.95</v>
      </c>
      <c r="H361" s="645" t="s">
        <v>801</v>
      </c>
      <c r="I361" s="645" t="s">
        <v>262</v>
      </c>
      <c r="J361" s="340" t="s">
        <v>10919</v>
      </c>
      <c r="K361" s="646">
        <v>42661</v>
      </c>
      <c r="L361" s="645" t="s">
        <v>71</v>
      </c>
    </row>
    <row r="362" spans="1:16" s="645" customFormat="1" x14ac:dyDescent="0.2">
      <c r="A362" s="645" t="s">
        <v>395</v>
      </c>
      <c r="B362" s="645" t="s">
        <v>154</v>
      </c>
      <c r="C362" s="645" t="s">
        <v>583</v>
      </c>
      <c r="D362" s="645" t="s">
        <v>155</v>
      </c>
      <c r="E362" s="645" t="s">
        <v>908</v>
      </c>
      <c r="F362" s="646">
        <v>42682</v>
      </c>
      <c r="G362" s="647">
        <v>80.78</v>
      </c>
      <c r="H362" s="645" t="s">
        <v>801</v>
      </c>
      <c r="I362" s="645" t="s">
        <v>262</v>
      </c>
      <c r="J362" s="340" t="s">
        <v>10919</v>
      </c>
      <c r="K362" s="646">
        <v>42684</v>
      </c>
      <c r="L362" s="645" t="s">
        <v>71</v>
      </c>
    </row>
    <row r="363" spans="1:16" s="645" customFormat="1" x14ac:dyDescent="0.2">
      <c r="A363" s="645" t="s">
        <v>395</v>
      </c>
      <c r="B363" s="645" t="s">
        <v>154</v>
      </c>
      <c r="C363" s="645" t="s">
        <v>583</v>
      </c>
      <c r="D363" s="645" t="s">
        <v>155</v>
      </c>
      <c r="E363" s="645" t="s">
        <v>909</v>
      </c>
      <c r="F363" s="646">
        <v>42682</v>
      </c>
      <c r="G363" s="647">
        <v>178.18</v>
      </c>
      <c r="H363" s="645" t="s">
        <v>801</v>
      </c>
      <c r="I363" s="645" t="s">
        <v>262</v>
      </c>
      <c r="J363" s="340" t="s">
        <v>10919</v>
      </c>
      <c r="K363" s="646">
        <v>42684</v>
      </c>
      <c r="L363" s="645" t="s">
        <v>71</v>
      </c>
    </row>
    <row r="364" spans="1:16" s="645" customFormat="1" x14ac:dyDescent="0.2">
      <c r="A364" s="645" t="s">
        <v>395</v>
      </c>
      <c r="B364" s="645" t="s">
        <v>154</v>
      </c>
      <c r="C364" s="645" t="s">
        <v>583</v>
      </c>
      <c r="D364" s="645" t="s">
        <v>155</v>
      </c>
      <c r="E364" s="645" t="s">
        <v>910</v>
      </c>
      <c r="F364" s="646">
        <v>42682</v>
      </c>
      <c r="G364" s="647">
        <v>150.11000000000001</v>
      </c>
      <c r="H364" s="645" t="s">
        <v>801</v>
      </c>
      <c r="I364" s="645" t="s">
        <v>262</v>
      </c>
      <c r="J364" s="340" t="s">
        <v>10919</v>
      </c>
      <c r="K364" s="646">
        <v>42684</v>
      </c>
      <c r="L364" s="645" t="s">
        <v>71</v>
      </c>
    </row>
    <row r="365" spans="1:16" s="645" customFormat="1" x14ac:dyDescent="0.2">
      <c r="A365" s="645" t="s">
        <v>395</v>
      </c>
      <c r="B365" s="645" t="s">
        <v>154</v>
      </c>
      <c r="C365" s="645" t="s">
        <v>583</v>
      </c>
      <c r="D365" s="645" t="s">
        <v>155</v>
      </c>
      <c r="E365" s="645" t="s">
        <v>911</v>
      </c>
      <c r="F365" s="646">
        <v>42682</v>
      </c>
      <c r="G365" s="647">
        <v>150.11000000000001</v>
      </c>
      <c r="H365" s="645" t="s">
        <v>801</v>
      </c>
      <c r="I365" s="645" t="s">
        <v>262</v>
      </c>
      <c r="J365" s="340" t="s">
        <v>10919</v>
      </c>
      <c r="K365" s="646">
        <v>42684</v>
      </c>
      <c r="L365" s="645" t="s">
        <v>71</v>
      </c>
    </row>
    <row r="366" spans="1:16" s="645" customFormat="1" x14ac:dyDescent="0.2">
      <c r="A366" s="645" t="s">
        <v>395</v>
      </c>
      <c r="B366" s="645" t="s">
        <v>154</v>
      </c>
      <c r="C366" s="645" t="s">
        <v>583</v>
      </c>
      <c r="D366" s="645" t="s">
        <v>155</v>
      </c>
      <c r="E366" s="645" t="s">
        <v>912</v>
      </c>
      <c r="F366" s="646">
        <v>42682</v>
      </c>
      <c r="G366" s="647">
        <v>195.2</v>
      </c>
      <c r="H366" s="645" t="s">
        <v>801</v>
      </c>
      <c r="I366" s="645" t="s">
        <v>262</v>
      </c>
      <c r="J366" s="340" t="s">
        <v>10919</v>
      </c>
      <c r="K366" s="646">
        <v>42684</v>
      </c>
      <c r="L366" s="645" t="s">
        <v>71</v>
      </c>
    </row>
    <row r="367" spans="1:16" s="645" customFormat="1" x14ac:dyDescent="0.2">
      <c r="A367" s="645" t="s">
        <v>395</v>
      </c>
      <c r="B367" s="645" t="s">
        <v>154</v>
      </c>
      <c r="C367" s="645" t="s">
        <v>583</v>
      </c>
      <c r="D367" s="645" t="s">
        <v>155</v>
      </c>
      <c r="E367" s="645" t="s">
        <v>913</v>
      </c>
      <c r="F367" s="646">
        <v>42682</v>
      </c>
      <c r="G367" s="647">
        <v>120.06</v>
      </c>
      <c r="H367" s="645" t="s">
        <v>801</v>
      </c>
      <c r="I367" s="645" t="s">
        <v>262</v>
      </c>
      <c r="J367" s="340" t="s">
        <v>10919</v>
      </c>
      <c r="K367" s="646">
        <v>42684</v>
      </c>
      <c r="L367" s="645" t="s">
        <v>71</v>
      </c>
    </row>
    <row r="368" spans="1:16" s="645" customFormat="1" x14ac:dyDescent="0.2">
      <c r="A368" s="645" t="s">
        <v>395</v>
      </c>
      <c r="B368" s="645" t="s">
        <v>81</v>
      </c>
      <c r="C368" s="645" t="s">
        <v>82</v>
      </c>
      <c r="D368" s="645" t="s">
        <v>83</v>
      </c>
      <c r="E368" s="645" t="s">
        <v>985</v>
      </c>
      <c r="F368" s="646">
        <v>42689</v>
      </c>
      <c r="G368" s="647">
        <v>1598.42</v>
      </c>
      <c r="H368" s="645" t="s">
        <v>801</v>
      </c>
      <c r="I368" s="645" t="s">
        <v>262</v>
      </c>
      <c r="J368" s="340" t="s">
        <v>10919</v>
      </c>
      <c r="K368" s="646">
        <v>42692</v>
      </c>
      <c r="L368" s="645" t="s">
        <v>71</v>
      </c>
    </row>
    <row r="369" spans="1:12" s="645" customFormat="1" x14ac:dyDescent="0.2">
      <c r="A369" s="645" t="s">
        <v>395</v>
      </c>
      <c r="B369" s="645" t="s">
        <v>81</v>
      </c>
      <c r="C369" s="645" t="s">
        <v>82</v>
      </c>
      <c r="D369" s="645" t="s">
        <v>83</v>
      </c>
      <c r="E369" s="645" t="s">
        <v>998</v>
      </c>
      <c r="F369" s="646">
        <v>42674</v>
      </c>
      <c r="G369" s="647">
        <v>1560.75</v>
      </c>
      <c r="H369" s="645" t="s">
        <v>801</v>
      </c>
      <c r="I369" s="645" t="s">
        <v>262</v>
      </c>
      <c r="J369" s="340" t="s">
        <v>10919</v>
      </c>
      <c r="K369" s="646">
        <v>42681</v>
      </c>
      <c r="L369" s="645" t="s">
        <v>71</v>
      </c>
    </row>
    <row r="370" spans="1:12" s="645" customFormat="1" x14ac:dyDescent="0.2">
      <c r="A370" s="645" t="s">
        <v>395</v>
      </c>
      <c r="B370" s="645" t="s">
        <v>597</v>
      </c>
      <c r="C370" s="645" t="s">
        <v>598</v>
      </c>
      <c r="D370" s="645" t="s">
        <v>599</v>
      </c>
      <c r="E370" s="645" t="s">
        <v>814</v>
      </c>
      <c r="F370" s="646">
        <v>42709</v>
      </c>
      <c r="G370" s="647">
        <v>42.35</v>
      </c>
      <c r="H370" s="645" t="s">
        <v>801</v>
      </c>
      <c r="I370" s="645" t="s">
        <v>262</v>
      </c>
      <c r="J370" s="340" t="s">
        <v>10919</v>
      </c>
      <c r="K370" s="646">
        <v>42709</v>
      </c>
      <c r="L370" s="645" t="s">
        <v>71</v>
      </c>
    </row>
    <row r="371" spans="1:12" s="645" customFormat="1" x14ac:dyDescent="0.2">
      <c r="A371" s="645" t="s">
        <v>395</v>
      </c>
      <c r="B371" s="645" t="s">
        <v>597</v>
      </c>
      <c r="C371" s="645" t="s">
        <v>598</v>
      </c>
      <c r="D371" s="645" t="s">
        <v>599</v>
      </c>
      <c r="E371" s="645" t="s">
        <v>1184</v>
      </c>
      <c r="F371" s="646">
        <v>42709</v>
      </c>
      <c r="G371" s="647">
        <v>84.7</v>
      </c>
      <c r="H371" s="645" t="s">
        <v>801</v>
      </c>
      <c r="I371" s="645" t="s">
        <v>262</v>
      </c>
      <c r="J371" s="340" t="s">
        <v>10919</v>
      </c>
      <c r="K371" s="646">
        <v>42709</v>
      </c>
      <c r="L371" s="645" t="s">
        <v>71</v>
      </c>
    </row>
    <row r="372" spans="1:12" s="645" customFormat="1" x14ac:dyDescent="0.2">
      <c r="A372" s="645" t="s">
        <v>395</v>
      </c>
      <c r="B372" s="645" t="s">
        <v>597</v>
      </c>
      <c r="C372" s="645" t="s">
        <v>598</v>
      </c>
      <c r="D372" s="645" t="s">
        <v>599</v>
      </c>
      <c r="E372" s="645" t="s">
        <v>1183</v>
      </c>
      <c r="F372" s="646">
        <v>42709</v>
      </c>
      <c r="G372" s="647">
        <v>42.35</v>
      </c>
      <c r="H372" s="645" t="s">
        <v>801</v>
      </c>
      <c r="I372" s="645" t="s">
        <v>262</v>
      </c>
      <c r="J372" s="340" t="s">
        <v>10919</v>
      </c>
      <c r="K372" s="646">
        <v>42709</v>
      </c>
      <c r="L372" s="645" t="s">
        <v>71</v>
      </c>
    </row>
    <row r="373" spans="1:12" s="645" customFormat="1" x14ac:dyDescent="0.2">
      <c r="A373" s="645" t="s">
        <v>395</v>
      </c>
      <c r="B373" s="645" t="s">
        <v>597</v>
      </c>
      <c r="C373" s="645" t="s">
        <v>598</v>
      </c>
      <c r="D373" s="645" t="s">
        <v>599</v>
      </c>
      <c r="E373" s="645" t="s">
        <v>1182</v>
      </c>
      <c r="F373" s="646">
        <v>42709</v>
      </c>
      <c r="G373" s="647">
        <v>127.05</v>
      </c>
      <c r="H373" s="645" t="s">
        <v>801</v>
      </c>
      <c r="I373" s="645" t="s">
        <v>262</v>
      </c>
      <c r="J373" s="340" t="s">
        <v>10919</v>
      </c>
      <c r="K373" s="646">
        <v>42709</v>
      </c>
      <c r="L373" s="645" t="s">
        <v>71</v>
      </c>
    </row>
    <row r="374" spans="1:12" s="645" customFormat="1" x14ac:dyDescent="0.2">
      <c r="A374" s="645" t="s">
        <v>395</v>
      </c>
      <c r="B374" s="645" t="s">
        <v>78</v>
      </c>
      <c r="C374" s="645" t="s">
        <v>79</v>
      </c>
      <c r="D374" s="645" t="s">
        <v>80</v>
      </c>
      <c r="E374" s="645" t="s">
        <v>1145</v>
      </c>
      <c r="F374" s="646">
        <v>42725</v>
      </c>
      <c r="G374" s="647">
        <v>201.47</v>
      </c>
      <c r="H374" s="645" t="s">
        <v>1146</v>
      </c>
      <c r="I374" s="645" t="s">
        <v>262</v>
      </c>
      <c r="J374" s="340" t="s">
        <v>10919</v>
      </c>
      <c r="K374" s="646">
        <v>42726</v>
      </c>
      <c r="L374" s="645" t="s">
        <v>71</v>
      </c>
    </row>
    <row r="375" spans="1:12" s="645" customFormat="1" x14ac:dyDescent="0.2">
      <c r="A375" s="645" t="s">
        <v>395</v>
      </c>
      <c r="B375" s="645" t="s">
        <v>1185</v>
      </c>
      <c r="C375" s="645" t="s">
        <v>1186</v>
      </c>
      <c r="D375" s="645" t="s">
        <v>1187</v>
      </c>
      <c r="E375" s="645" t="s">
        <v>1184</v>
      </c>
      <c r="F375" s="646">
        <v>42718</v>
      </c>
      <c r="G375" s="647">
        <v>398.09</v>
      </c>
      <c r="H375" s="645" t="s">
        <v>801</v>
      </c>
      <c r="I375" s="645" t="s">
        <v>262</v>
      </c>
      <c r="J375" s="340" t="s">
        <v>10919</v>
      </c>
      <c r="K375" s="646">
        <v>42718</v>
      </c>
      <c r="L375" s="645" t="s">
        <v>71</v>
      </c>
    </row>
    <row r="376" spans="1:12" s="645" customFormat="1" x14ac:dyDescent="0.2">
      <c r="A376" s="645" t="s">
        <v>395</v>
      </c>
      <c r="B376" s="645" t="s">
        <v>154</v>
      </c>
      <c r="C376" s="645" t="s">
        <v>583</v>
      </c>
      <c r="D376" s="645" t="s">
        <v>155</v>
      </c>
      <c r="E376" s="645" t="s">
        <v>1106</v>
      </c>
      <c r="F376" s="646">
        <v>42719</v>
      </c>
      <c r="G376" s="647">
        <v>125.88</v>
      </c>
      <c r="H376" s="645" t="s">
        <v>801</v>
      </c>
      <c r="I376" s="645" t="s">
        <v>262</v>
      </c>
      <c r="J376" s="340" t="s">
        <v>10919</v>
      </c>
      <c r="K376" s="646">
        <v>42724</v>
      </c>
      <c r="L376" s="645" t="s">
        <v>71</v>
      </c>
    </row>
    <row r="377" spans="1:12" s="645" customFormat="1" x14ac:dyDescent="0.2">
      <c r="A377" s="645" t="s">
        <v>395</v>
      </c>
      <c r="B377" s="645" t="s">
        <v>154</v>
      </c>
      <c r="C377" s="645" t="s">
        <v>583</v>
      </c>
      <c r="D377" s="645" t="s">
        <v>155</v>
      </c>
      <c r="E377" s="645" t="s">
        <v>1105</v>
      </c>
      <c r="F377" s="646">
        <v>42719</v>
      </c>
      <c r="G377" s="647">
        <v>422.97</v>
      </c>
      <c r="H377" s="645" t="s">
        <v>801</v>
      </c>
      <c r="I377" s="645" t="s">
        <v>262</v>
      </c>
      <c r="J377" s="340" t="s">
        <v>10919</v>
      </c>
      <c r="K377" s="646">
        <v>42724</v>
      </c>
      <c r="L377" s="645" t="s">
        <v>71</v>
      </c>
    </row>
    <row r="378" spans="1:12" s="645" customFormat="1" x14ac:dyDescent="0.2">
      <c r="A378" s="645" t="s">
        <v>395</v>
      </c>
      <c r="B378" s="645" t="s">
        <v>154</v>
      </c>
      <c r="C378" s="645" t="s">
        <v>583</v>
      </c>
      <c r="D378" s="645" t="s">
        <v>155</v>
      </c>
      <c r="E378" s="645" t="s">
        <v>1104</v>
      </c>
      <c r="F378" s="646">
        <v>42719</v>
      </c>
      <c r="G378" s="647">
        <v>153.31</v>
      </c>
      <c r="H378" s="645" t="s">
        <v>801</v>
      </c>
      <c r="I378" s="645" t="s">
        <v>262</v>
      </c>
      <c r="J378" s="340" t="s">
        <v>10919</v>
      </c>
      <c r="K378" s="646">
        <v>42724</v>
      </c>
      <c r="L378" s="645" t="s">
        <v>71</v>
      </c>
    </row>
    <row r="379" spans="1:12" s="645" customFormat="1" x14ac:dyDescent="0.2">
      <c r="A379" s="645" t="s">
        <v>395</v>
      </c>
      <c r="B379" s="645" t="s">
        <v>154</v>
      </c>
      <c r="C379" s="645" t="s">
        <v>583</v>
      </c>
      <c r="D379" s="645" t="s">
        <v>155</v>
      </c>
      <c r="E379" s="645" t="s">
        <v>1103</v>
      </c>
      <c r="F379" s="646">
        <v>42705</v>
      </c>
      <c r="G379" s="647">
        <v>243.66</v>
      </c>
      <c r="H379" s="645" t="s">
        <v>801</v>
      </c>
      <c r="I379" s="645" t="s">
        <v>262</v>
      </c>
      <c r="J379" s="340" t="s">
        <v>10919</v>
      </c>
      <c r="K379" s="646">
        <v>42705</v>
      </c>
      <c r="L379" s="645" t="s">
        <v>71</v>
      </c>
    </row>
    <row r="380" spans="1:12" s="645" customFormat="1" x14ac:dyDescent="0.2">
      <c r="A380" s="645" t="s">
        <v>395</v>
      </c>
      <c r="B380" s="645" t="s">
        <v>154</v>
      </c>
      <c r="C380" s="645" t="s">
        <v>583</v>
      </c>
      <c r="D380" s="645" t="s">
        <v>155</v>
      </c>
      <c r="E380" s="645" t="s">
        <v>1102</v>
      </c>
      <c r="F380" s="646">
        <v>42705</v>
      </c>
      <c r="G380" s="647">
        <v>243.66</v>
      </c>
      <c r="H380" s="645" t="s">
        <v>801</v>
      </c>
      <c r="I380" s="645" t="s">
        <v>262</v>
      </c>
      <c r="J380" s="340" t="s">
        <v>10919</v>
      </c>
      <c r="K380" s="646">
        <v>42705</v>
      </c>
      <c r="L380" s="645" t="s">
        <v>71</v>
      </c>
    </row>
    <row r="381" spans="1:12" s="645" customFormat="1" x14ac:dyDescent="0.2">
      <c r="A381" s="645" t="s">
        <v>395</v>
      </c>
      <c r="B381" s="645" t="s">
        <v>154</v>
      </c>
      <c r="C381" s="645" t="s">
        <v>583</v>
      </c>
      <c r="D381" s="645" t="s">
        <v>155</v>
      </c>
      <c r="E381" s="645" t="s">
        <v>1101</v>
      </c>
      <c r="F381" s="646">
        <v>42705</v>
      </c>
      <c r="G381" s="647">
        <v>769.6</v>
      </c>
      <c r="H381" s="645" t="s">
        <v>801</v>
      </c>
      <c r="I381" s="645" t="s">
        <v>262</v>
      </c>
      <c r="J381" s="340" t="s">
        <v>10919</v>
      </c>
      <c r="K381" s="646">
        <v>42705</v>
      </c>
      <c r="L381" s="645" t="s">
        <v>71</v>
      </c>
    </row>
    <row r="382" spans="1:12" s="645" customFormat="1" x14ac:dyDescent="0.2">
      <c r="A382" s="645" t="s">
        <v>395</v>
      </c>
      <c r="B382" s="645" t="s">
        <v>154</v>
      </c>
      <c r="C382" s="645" t="s">
        <v>583</v>
      </c>
      <c r="D382" s="645" t="s">
        <v>155</v>
      </c>
      <c r="E382" s="645" t="s">
        <v>1100</v>
      </c>
      <c r="F382" s="646">
        <v>42705</v>
      </c>
      <c r="G382" s="647">
        <v>1169.6500000000001</v>
      </c>
      <c r="H382" s="645" t="s">
        <v>801</v>
      </c>
      <c r="I382" s="645" t="s">
        <v>262</v>
      </c>
      <c r="J382" s="340" t="s">
        <v>10919</v>
      </c>
      <c r="K382" s="646">
        <v>42705</v>
      </c>
      <c r="L382" s="645" t="s">
        <v>71</v>
      </c>
    </row>
    <row r="383" spans="1:12" s="645" customFormat="1" x14ac:dyDescent="0.2">
      <c r="A383" s="645" t="s">
        <v>395</v>
      </c>
      <c r="B383" s="645" t="s">
        <v>154</v>
      </c>
      <c r="C383" s="645" t="s">
        <v>583</v>
      </c>
      <c r="D383" s="645" t="s">
        <v>155</v>
      </c>
      <c r="E383" s="645" t="s">
        <v>1099</v>
      </c>
      <c r="F383" s="646">
        <v>42705</v>
      </c>
      <c r="G383" s="647">
        <v>565.07000000000005</v>
      </c>
      <c r="H383" s="645" t="s">
        <v>801</v>
      </c>
      <c r="I383" s="645" t="s">
        <v>262</v>
      </c>
      <c r="J383" s="340" t="s">
        <v>10919</v>
      </c>
      <c r="K383" s="646">
        <v>42705</v>
      </c>
      <c r="L383" s="645" t="s">
        <v>71</v>
      </c>
    </row>
    <row r="384" spans="1:12" s="645" customFormat="1" x14ac:dyDescent="0.2">
      <c r="A384" s="645" t="s">
        <v>395</v>
      </c>
      <c r="B384" s="645" t="s">
        <v>154</v>
      </c>
      <c r="C384" s="645" t="s">
        <v>583</v>
      </c>
      <c r="D384" s="645" t="s">
        <v>155</v>
      </c>
      <c r="E384" s="645" t="s">
        <v>1098</v>
      </c>
      <c r="F384" s="646">
        <v>42705</v>
      </c>
      <c r="G384" s="647">
        <v>830.28</v>
      </c>
      <c r="H384" s="645" t="s">
        <v>801</v>
      </c>
      <c r="I384" s="645" t="s">
        <v>262</v>
      </c>
      <c r="J384" s="340" t="s">
        <v>10919</v>
      </c>
      <c r="K384" s="646">
        <v>42705</v>
      </c>
      <c r="L384" s="645" t="s">
        <v>71</v>
      </c>
    </row>
    <row r="385" spans="1:12" s="645" customFormat="1" x14ac:dyDescent="0.2">
      <c r="A385" s="645" t="s">
        <v>395</v>
      </c>
      <c r="B385" s="645" t="s">
        <v>154</v>
      </c>
      <c r="C385" s="645" t="s">
        <v>583</v>
      </c>
      <c r="D385" s="645" t="s">
        <v>155</v>
      </c>
      <c r="E385" s="645" t="s">
        <v>1097</v>
      </c>
      <c r="F385" s="646">
        <v>42705</v>
      </c>
      <c r="G385" s="647">
        <v>1467.91</v>
      </c>
      <c r="H385" s="645" t="s">
        <v>801</v>
      </c>
      <c r="I385" s="645" t="s">
        <v>262</v>
      </c>
      <c r="J385" s="340" t="s">
        <v>10919</v>
      </c>
      <c r="K385" s="646">
        <v>42705</v>
      </c>
      <c r="L385" s="645" t="s">
        <v>71</v>
      </c>
    </row>
    <row r="386" spans="1:12" s="645" customFormat="1" x14ac:dyDescent="0.2">
      <c r="A386" s="645" t="s">
        <v>395</v>
      </c>
      <c r="B386" s="645" t="s">
        <v>154</v>
      </c>
      <c r="C386" s="645" t="s">
        <v>583</v>
      </c>
      <c r="D386" s="645" t="s">
        <v>155</v>
      </c>
      <c r="E386" s="645" t="s">
        <v>1096</v>
      </c>
      <c r="F386" s="646">
        <v>42705</v>
      </c>
      <c r="G386" s="647">
        <v>359.98</v>
      </c>
      <c r="H386" s="645" t="s">
        <v>801</v>
      </c>
      <c r="I386" s="645" t="s">
        <v>262</v>
      </c>
      <c r="J386" s="340" t="s">
        <v>10919</v>
      </c>
      <c r="K386" s="646">
        <v>42705</v>
      </c>
      <c r="L386" s="645" t="s">
        <v>71</v>
      </c>
    </row>
    <row r="387" spans="1:12" s="645" customFormat="1" x14ac:dyDescent="0.2">
      <c r="A387" s="645" t="s">
        <v>395</v>
      </c>
      <c r="B387" s="645" t="s">
        <v>154</v>
      </c>
      <c r="C387" s="645" t="s">
        <v>583</v>
      </c>
      <c r="D387" s="645" t="s">
        <v>155</v>
      </c>
      <c r="E387" s="645" t="s">
        <v>1095</v>
      </c>
      <c r="F387" s="646">
        <v>42705</v>
      </c>
      <c r="G387" s="647">
        <v>358.49</v>
      </c>
      <c r="H387" s="645" t="s">
        <v>801</v>
      </c>
      <c r="I387" s="645" t="s">
        <v>262</v>
      </c>
      <c r="J387" s="340" t="s">
        <v>10919</v>
      </c>
      <c r="K387" s="646">
        <v>42705</v>
      </c>
      <c r="L387" s="645" t="s">
        <v>71</v>
      </c>
    </row>
    <row r="388" spans="1:12" s="645" customFormat="1" x14ac:dyDescent="0.2">
      <c r="A388" s="645" t="s">
        <v>395</v>
      </c>
      <c r="B388" s="645" t="s">
        <v>154</v>
      </c>
      <c r="C388" s="645" t="s">
        <v>583</v>
      </c>
      <c r="D388" s="645" t="s">
        <v>155</v>
      </c>
      <c r="E388" s="645" t="s">
        <v>1094</v>
      </c>
      <c r="F388" s="646">
        <v>42705</v>
      </c>
      <c r="G388" s="647">
        <v>1990.55</v>
      </c>
      <c r="H388" s="645" t="s">
        <v>801</v>
      </c>
      <c r="I388" s="645" t="s">
        <v>262</v>
      </c>
      <c r="J388" s="340" t="s">
        <v>10919</v>
      </c>
      <c r="K388" s="646">
        <v>42705</v>
      </c>
      <c r="L388" s="645" t="s">
        <v>71</v>
      </c>
    </row>
    <row r="389" spans="1:12" s="645" customFormat="1" x14ac:dyDescent="0.2">
      <c r="A389" s="645" t="s">
        <v>395</v>
      </c>
      <c r="B389" s="645" t="s">
        <v>123</v>
      </c>
      <c r="C389" s="645" t="s">
        <v>124</v>
      </c>
      <c r="D389" s="645" t="s">
        <v>125</v>
      </c>
      <c r="E389" s="645" t="s">
        <v>1495</v>
      </c>
      <c r="F389" s="646">
        <v>42709</v>
      </c>
      <c r="G389" s="647">
        <v>96.8</v>
      </c>
      <c r="H389" s="645" t="s">
        <v>801</v>
      </c>
      <c r="I389" s="645" t="s">
        <v>262</v>
      </c>
      <c r="J389" s="340" t="s">
        <v>10919</v>
      </c>
      <c r="K389" s="646">
        <v>42711</v>
      </c>
      <c r="L389" s="645" t="s">
        <v>71</v>
      </c>
    </row>
    <row r="390" spans="1:12" s="645" customFormat="1" x14ac:dyDescent="0.2">
      <c r="A390" s="645" t="s">
        <v>395</v>
      </c>
      <c r="B390" s="645" t="s">
        <v>99</v>
      </c>
      <c r="C390" s="645" t="s">
        <v>100</v>
      </c>
      <c r="D390" s="645" t="s">
        <v>101</v>
      </c>
      <c r="E390" s="645" t="s">
        <v>1174</v>
      </c>
      <c r="F390" s="646">
        <v>42704</v>
      </c>
      <c r="G390" s="647">
        <v>203.86</v>
      </c>
      <c r="H390" s="645" t="s">
        <v>801</v>
      </c>
      <c r="I390" s="645" t="s">
        <v>262</v>
      </c>
      <c r="J390" s="340" t="s">
        <v>10919</v>
      </c>
      <c r="K390" s="646">
        <v>42709</v>
      </c>
      <c r="L390" s="645" t="s">
        <v>71</v>
      </c>
    </row>
    <row r="391" spans="1:12" s="645" customFormat="1" x14ac:dyDescent="0.2">
      <c r="A391" s="645" t="s">
        <v>395</v>
      </c>
      <c r="B391" s="645" t="s">
        <v>81</v>
      </c>
      <c r="C391" s="645" t="s">
        <v>82</v>
      </c>
      <c r="D391" s="645" t="s">
        <v>83</v>
      </c>
      <c r="E391" s="645" t="s">
        <v>1370</v>
      </c>
      <c r="F391" s="646">
        <v>42719</v>
      </c>
      <c r="G391" s="647">
        <v>1748.57</v>
      </c>
      <c r="H391" s="645" t="s">
        <v>801</v>
      </c>
      <c r="I391" s="645" t="s">
        <v>262</v>
      </c>
      <c r="J391" s="340" t="s">
        <v>10919</v>
      </c>
      <c r="K391" s="646">
        <v>42723</v>
      </c>
      <c r="L391" s="645" t="s">
        <v>71</v>
      </c>
    </row>
    <row r="392" spans="1:12" s="645" customFormat="1" x14ac:dyDescent="0.2">
      <c r="A392" s="645" t="s">
        <v>395</v>
      </c>
      <c r="B392" s="645" t="s">
        <v>81</v>
      </c>
      <c r="C392" s="645" t="s">
        <v>82</v>
      </c>
      <c r="D392" s="645" t="s">
        <v>83</v>
      </c>
      <c r="E392" s="645" t="s">
        <v>1356</v>
      </c>
      <c r="F392" s="646">
        <v>42704</v>
      </c>
      <c r="G392" s="647">
        <v>1770.15</v>
      </c>
      <c r="H392" s="645" t="s">
        <v>801</v>
      </c>
      <c r="I392" s="645" t="s">
        <v>262</v>
      </c>
      <c r="J392" s="340" t="s">
        <v>10919</v>
      </c>
      <c r="K392" s="646">
        <v>42711</v>
      </c>
      <c r="L392" s="645" t="s">
        <v>71</v>
      </c>
    </row>
    <row r="393" spans="1:12" s="645" customFormat="1" x14ac:dyDescent="0.2">
      <c r="A393" s="645" t="s">
        <v>395</v>
      </c>
      <c r="B393" s="645" t="s">
        <v>418</v>
      </c>
      <c r="C393" s="645" t="s">
        <v>419</v>
      </c>
      <c r="D393" s="645" t="s">
        <v>420</v>
      </c>
      <c r="E393" s="645" t="s">
        <v>1452</v>
      </c>
      <c r="F393" s="646">
        <v>42706</v>
      </c>
      <c r="G393" s="647">
        <v>3037.28</v>
      </c>
      <c r="H393" s="645" t="s">
        <v>1453</v>
      </c>
      <c r="I393" s="645" t="s">
        <v>262</v>
      </c>
      <c r="J393" s="340" t="s">
        <v>10919</v>
      </c>
      <c r="K393" s="646">
        <v>42709</v>
      </c>
      <c r="L393" s="645" t="s">
        <v>71</v>
      </c>
    </row>
    <row r="394" spans="1:12" s="645" customFormat="1" x14ac:dyDescent="0.2">
      <c r="A394" s="645" t="s">
        <v>395</v>
      </c>
      <c r="B394" s="645" t="s">
        <v>418</v>
      </c>
      <c r="C394" s="645" t="s">
        <v>419</v>
      </c>
      <c r="D394" s="645" t="s">
        <v>420</v>
      </c>
      <c r="E394" s="645" t="s">
        <v>1450</v>
      </c>
      <c r="F394" s="646">
        <v>42706</v>
      </c>
      <c r="G394" s="647">
        <v>27.83</v>
      </c>
      <c r="H394" s="645" t="s">
        <v>1451</v>
      </c>
      <c r="I394" s="645" t="s">
        <v>262</v>
      </c>
      <c r="J394" s="340" t="s">
        <v>10919</v>
      </c>
      <c r="K394" s="646">
        <v>42709</v>
      </c>
      <c r="L394" s="645" t="s">
        <v>71</v>
      </c>
    </row>
    <row r="395" spans="1:12" s="645" customFormat="1" x14ac:dyDescent="0.2">
      <c r="A395" s="645" t="s">
        <v>395</v>
      </c>
      <c r="B395" s="645" t="s">
        <v>418</v>
      </c>
      <c r="C395" s="645" t="s">
        <v>419</v>
      </c>
      <c r="D395" s="645" t="s">
        <v>420</v>
      </c>
      <c r="E395" s="645" t="s">
        <v>1448</v>
      </c>
      <c r="F395" s="646">
        <v>42706</v>
      </c>
      <c r="G395" s="647">
        <v>340.28</v>
      </c>
      <c r="H395" s="645" t="s">
        <v>1449</v>
      </c>
      <c r="I395" s="645" t="s">
        <v>262</v>
      </c>
      <c r="J395" s="340" t="s">
        <v>10919</v>
      </c>
      <c r="K395" s="646">
        <v>42709</v>
      </c>
      <c r="L395" s="645" t="s">
        <v>71</v>
      </c>
    </row>
    <row r="396" spans="1:12" s="645" customFormat="1" x14ac:dyDescent="0.2">
      <c r="A396" s="645" t="s">
        <v>395</v>
      </c>
      <c r="B396" s="645" t="s">
        <v>418</v>
      </c>
      <c r="C396" s="645" t="s">
        <v>419</v>
      </c>
      <c r="D396" s="645" t="s">
        <v>420</v>
      </c>
      <c r="E396" s="645" t="s">
        <v>1446</v>
      </c>
      <c r="F396" s="646">
        <v>42706</v>
      </c>
      <c r="G396" s="647">
        <v>119.83</v>
      </c>
      <c r="H396" s="645" t="s">
        <v>1447</v>
      </c>
      <c r="I396" s="645" t="s">
        <v>262</v>
      </c>
      <c r="J396" s="340" t="s">
        <v>10919</v>
      </c>
      <c r="K396" s="646">
        <v>42709</v>
      </c>
      <c r="L396" s="645" t="s">
        <v>71</v>
      </c>
    </row>
    <row r="397" spans="1:12" s="645" customFormat="1" x14ac:dyDescent="0.2">
      <c r="A397" s="645" t="s">
        <v>395</v>
      </c>
      <c r="B397" s="645" t="s">
        <v>136</v>
      </c>
      <c r="C397" s="645" t="s">
        <v>137</v>
      </c>
      <c r="D397" s="645" t="s">
        <v>138</v>
      </c>
      <c r="E397" s="645" t="s">
        <v>656</v>
      </c>
      <c r="F397" s="646">
        <v>42422</v>
      </c>
      <c r="G397" s="647">
        <v>18.149999999999999</v>
      </c>
      <c r="H397" s="645" t="s">
        <v>657</v>
      </c>
      <c r="I397" s="645" t="s">
        <v>394</v>
      </c>
      <c r="J397" s="659" t="s">
        <v>10920</v>
      </c>
      <c r="K397" s="646">
        <v>42424</v>
      </c>
      <c r="L397" s="645" t="s">
        <v>71</v>
      </c>
    </row>
    <row r="398" spans="1:12" s="645" customFormat="1" x14ac:dyDescent="0.2">
      <c r="A398" s="645" t="s">
        <v>395</v>
      </c>
      <c r="B398" s="645" t="s">
        <v>317</v>
      </c>
      <c r="C398" s="645" t="s">
        <v>318</v>
      </c>
      <c r="D398" s="645" t="s">
        <v>319</v>
      </c>
      <c r="E398" s="645" t="s">
        <v>456</v>
      </c>
      <c r="F398" s="646">
        <v>42429</v>
      </c>
      <c r="G398" s="647">
        <v>580.28</v>
      </c>
      <c r="H398" s="645" t="s">
        <v>801</v>
      </c>
      <c r="I398" s="645" t="s">
        <v>394</v>
      </c>
      <c r="J398" s="659" t="s">
        <v>10920</v>
      </c>
      <c r="K398" s="646">
        <v>42430</v>
      </c>
      <c r="L398" s="645" t="s">
        <v>71</v>
      </c>
    </row>
    <row r="399" spans="1:12" s="645" customFormat="1" x14ac:dyDescent="0.2">
      <c r="A399" s="645" t="s">
        <v>395</v>
      </c>
      <c r="B399" s="645" t="s">
        <v>154</v>
      </c>
      <c r="C399" s="645" t="s">
        <v>583</v>
      </c>
      <c r="D399" s="645" t="s">
        <v>155</v>
      </c>
      <c r="E399" s="645" t="s">
        <v>738</v>
      </c>
      <c r="F399" s="646">
        <v>42461</v>
      </c>
      <c r="G399" s="647">
        <v>2520.2600000000002</v>
      </c>
      <c r="H399" s="645" t="s">
        <v>739</v>
      </c>
      <c r="I399" s="645" t="s">
        <v>394</v>
      </c>
      <c r="J399" s="659" t="s">
        <v>10920</v>
      </c>
      <c r="K399" s="646">
        <v>42464</v>
      </c>
      <c r="L399" s="645" t="s">
        <v>71</v>
      </c>
    </row>
    <row r="400" spans="1:12" s="645" customFormat="1" x14ac:dyDescent="0.2">
      <c r="A400" s="645" t="s">
        <v>395</v>
      </c>
      <c r="B400" s="645" t="s">
        <v>136</v>
      </c>
      <c r="C400" s="645" t="s">
        <v>137</v>
      </c>
      <c r="D400" s="645" t="s">
        <v>138</v>
      </c>
      <c r="E400" s="645" t="s">
        <v>667</v>
      </c>
      <c r="F400" s="646">
        <v>42520</v>
      </c>
      <c r="G400" s="647">
        <v>156.94</v>
      </c>
      <c r="H400" s="645" t="s">
        <v>668</v>
      </c>
      <c r="I400" s="645" t="s">
        <v>394</v>
      </c>
      <c r="J400" s="659" t="s">
        <v>10920</v>
      </c>
      <c r="K400" s="646">
        <v>42522</v>
      </c>
      <c r="L400" s="645" t="s">
        <v>71</v>
      </c>
    </row>
    <row r="401" spans="1:14" s="645" customFormat="1" x14ac:dyDescent="0.2">
      <c r="A401" s="645" t="s">
        <v>395</v>
      </c>
      <c r="B401" s="645" t="s">
        <v>136</v>
      </c>
      <c r="C401" s="645" t="s">
        <v>137</v>
      </c>
      <c r="D401" s="645" t="s">
        <v>138</v>
      </c>
      <c r="E401" s="645" t="s">
        <v>669</v>
      </c>
      <c r="F401" s="646">
        <v>42520</v>
      </c>
      <c r="G401" s="647">
        <v>32.07</v>
      </c>
      <c r="H401" s="645" t="s">
        <v>670</v>
      </c>
      <c r="I401" s="645" t="s">
        <v>394</v>
      </c>
      <c r="J401" s="659" t="s">
        <v>10920</v>
      </c>
      <c r="K401" s="646">
        <v>42522</v>
      </c>
      <c r="L401" s="645" t="s">
        <v>71</v>
      </c>
    </row>
    <row r="402" spans="1:14" s="645" customFormat="1" x14ac:dyDescent="0.2">
      <c r="A402" s="645" t="s">
        <v>395</v>
      </c>
      <c r="B402" s="645" t="s">
        <v>154</v>
      </c>
      <c r="C402" s="645" t="s">
        <v>583</v>
      </c>
      <c r="D402" s="645" t="s">
        <v>155</v>
      </c>
      <c r="E402" s="645" t="s">
        <v>4072</v>
      </c>
      <c r="F402" s="646">
        <v>42654</v>
      </c>
      <c r="G402" s="647">
        <v>339.84</v>
      </c>
      <c r="H402" s="645" t="s">
        <v>4073</v>
      </c>
      <c r="I402" s="645" t="s">
        <v>394</v>
      </c>
      <c r="J402" s="659" t="s">
        <v>10920</v>
      </c>
      <c r="K402" s="646">
        <v>42656</v>
      </c>
      <c r="L402" s="645" t="s">
        <v>71</v>
      </c>
    </row>
    <row r="403" spans="1:14" s="645" customFormat="1" x14ac:dyDescent="0.2">
      <c r="A403" s="645" t="s">
        <v>395</v>
      </c>
      <c r="B403" s="645" t="s">
        <v>154</v>
      </c>
      <c r="C403" s="645" t="s">
        <v>583</v>
      </c>
      <c r="D403" s="645" t="s">
        <v>155</v>
      </c>
      <c r="E403" s="645" t="s">
        <v>4078</v>
      </c>
      <c r="F403" s="646">
        <v>42654</v>
      </c>
      <c r="G403" s="647">
        <v>5050.95</v>
      </c>
      <c r="H403" s="645" t="s">
        <v>801</v>
      </c>
      <c r="I403" s="645" t="s">
        <v>394</v>
      </c>
      <c r="J403" s="659" t="s">
        <v>10920</v>
      </c>
      <c r="K403" s="646">
        <v>42656</v>
      </c>
      <c r="L403" s="645" t="s">
        <v>71</v>
      </c>
    </row>
    <row r="404" spans="1:14" s="645" customFormat="1" x14ac:dyDescent="0.2">
      <c r="A404" s="645" t="s">
        <v>395</v>
      </c>
      <c r="B404" s="645" t="s">
        <v>154</v>
      </c>
      <c r="C404" s="645" t="s">
        <v>583</v>
      </c>
      <c r="D404" s="645" t="s">
        <v>155</v>
      </c>
      <c r="E404" s="645" t="s">
        <v>4103</v>
      </c>
      <c r="F404" s="646">
        <v>42705</v>
      </c>
      <c r="G404" s="647">
        <v>2955.41</v>
      </c>
      <c r="H404" s="645" t="s">
        <v>4104</v>
      </c>
      <c r="I404" s="645" t="s">
        <v>394</v>
      </c>
      <c r="J404" s="659" t="s">
        <v>10920</v>
      </c>
      <c r="K404" s="646">
        <v>42705</v>
      </c>
      <c r="L404" s="645" t="s">
        <v>71</v>
      </c>
    </row>
    <row r="405" spans="1:14" s="645" customFormat="1" x14ac:dyDescent="0.2">
      <c r="A405" s="645" t="s">
        <v>395</v>
      </c>
      <c r="B405" s="645" t="s">
        <v>326</v>
      </c>
      <c r="C405" s="645" t="s">
        <v>327</v>
      </c>
      <c r="D405" s="645" t="s">
        <v>328</v>
      </c>
      <c r="E405" s="645" t="s">
        <v>806</v>
      </c>
      <c r="F405" s="646">
        <v>42424</v>
      </c>
      <c r="G405" s="647">
        <v>4882.7700000000004</v>
      </c>
      <c r="H405" s="645" t="s">
        <v>807</v>
      </c>
      <c r="I405" s="645" t="s">
        <v>156</v>
      </c>
      <c r="J405" s="659" t="s">
        <v>10921</v>
      </c>
      <c r="K405" s="646">
        <v>42429</v>
      </c>
      <c r="L405" s="645" t="s">
        <v>71</v>
      </c>
    </row>
    <row r="406" spans="1:14" s="645" customFormat="1" x14ac:dyDescent="0.2">
      <c r="A406" s="645" t="s">
        <v>395</v>
      </c>
      <c r="B406" s="645" t="s">
        <v>505</v>
      </c>
      <c r="C406" s="645" t="s">
        <v>810</v>
      </c>
      <c r="D406" s="645" t="s">
        <v>506</v>
      </c>
      <c r="E406" s="645" t="s">
        <v>507</v>
      </c>
      <c r="F406" s="646">
        <v>42488</v>
      </c>
      <c r="G406" s="647">
        <v>7276.94</v>
      </c>
      <c r="H406" s="645" t="s">
        <v>508</v>
      </c>
      <c r="I406" s="645" t="s">
        <v>156</v>
      </c>
      <c r="J406" s="659" t="s">
        <v>10921</v>
      </c>
      <c r="K406" s="646">
        <v>42489</v>
      </c>
      <c r="L406" s="645" t="s">
        <v>4</v>
      </c>
    </row>
    <row r="407" spans="1:14" s="645" customFormat="1" x14ac:dyDescent="0.2">
      <c r="A407" s="640" t="s">
        <v>193</v>
      </c>
      <c r="B407" s="640" t="s">
        <v>221</v>
      </c>
      <c r="C407" s="640" t="s">
        <v>222</v>
      </c>
      <c r="D407" s="640" t="s">
        <v>223</v>
      </c>
      <c r="E407" s="640" t="s">
        <v>362</v>
      </c>
      <c r="F407" s="642">
        <v>42277</v>
      </c>
      <c r="G407" s="628">
        <v>-99</v>
      </c>
      <c r="H407" s="640"/>
      <c r="I407" s="640" t="s">
        <v>303</v>
      </c>
      <c r="J407" s="640" t="s">
        <v>10922</v>
      </c>
      <c r="K407" s="642">
        <v>42292</v>
      </c>
      <c r="L407" s="640" t="s">
        <v>71</v>
      </c>
      <c r="M407" s="340"/>
      <c r="N407" s="340"/>
    </row>
    <row r="408" spans="1:14" s="645" customFormat="1" x14ac:dyDescent="0.2">
      <c r="A408" s="645" t="s">
        <v>395</v>
      </c>
      <c r="B408" s="645" t="s">
        <v>221</v>
      </c>
      <c r="C408" s="645" t="s">
        <v>222</v>
      </c>
      <c r="D408" s="645" t="s">
        <v>223</v>
      </c>
      <c r="E408" s="645" t="s">
        <v>512</v>
      </c>
      <c r="F408" s="646">
        <v>42445</v>
      </c>
      <c r="G408" s="647">
        <f>99*-1</f>
        <v>-99</v>
      </c>
      <c r="H408" s="645" t="s">
        <v>801</v>
      </c>
      <c r="I408" s="645" t="s">
        <v>303</v>
      </c>
      <c r="J408" s="640" t="s">
        <v>10922</v>
      </c>
      <c r="K408" s="646">
        <v>42461</v>
      </c>
      <c r="L408" s="645" t="s">
        <v>71</v>
      </c>
    </row>
    <row r="409" spans="1:14" s="645" customFormat="1" x14ac:dyDescent="0.2">
      <c r="A409" s="645" t="s">
        <v>395</v>
      </c>
      <c r="B409" s="645" t="s">
        <v>221</v>
      </c>
      <c r="C409" s="645" t="s">
        <v>222</v>
      </c>
      <c r="D409" s="645" t="s">
        <v>223</v>
      </c>
      <c r="E409" s="645" t="s">
        <v>714</v>
      </c>
      <c r="F409" s="646">
        <v>42562</v>
      </c>
      <c r="G409" s="647">
        <v>297</v>
      </c>
      <c r="H409" s="645" t="s">
        <v>801</v>
      </c>
      <c r="I409" s="645" t="s">
        <v>303</v>
      </c>
      <c r="J409" s="640" t="s">
        <v>10922</v>
      </c>
      <c r="K409" s="646">
        <v>42571</v>
      </c>
      <c r="L409" s="645" t="s">
        <v>71</v>
      </c>
    </row>
    <row r="410" spans="1:14" s="645" customFormat="1" x14ac:dyDescent="0.2">
      <c r="A410" s="645" t="s">
        <v>395</v>
      </c>
      <c r="B410" s="645" t="s">
        <v>1482</v>
      </c>
      <c r="C410" s="645" t="s">
        <v>1483</v>
      </c>
      <c r="D410" s="645" t="s">
        <v>1484</v>
      </c>
      <c r="E410" s="645" t="s">
        <v>1485</v>
      </c>
      <c r="F410" s="646">
        <v>42704</v>
      </c>
      <c r="G410" s="647">
        <v>387.38</v>
      </c>
      <c r="H410" s="645" t="s">
        <v>801</v>
      </c>
      <c r="I410" s="645" t="s">
        <v>303</v>
      </c>
      <c r="J410" s="640" t="s">
        <v>10922</v>
      </c>
      <c r="K410" s="646">
        <v>42734</v>
      </c>
      <c r="L410" s="645" t="s">
        <v>71</v>
      </c>
    </row>
    <row r="411" spans="1:14" s="645" customFormat="1" x14ac:dyDescent="0.2">
      <c r="A411" s="645" t="s">
        <v>395</v>
      </c>
      <c r="B411" s="645" t="s">
        <v>221</v>
      </c>
      <c r="C411" s="645" t="s">
        <v>222</v>
      </c>
      <c r="D411" s="645" t="s">
        <v>223</v>
      </c>
      <c r="E411" s="645" t="s">
        <v>1606</v>
      </c>
      <c r="F411" s="646">
        <v>42704</v>
      </c>
      <c r="G411" s="647">
        <v>297</v>
      </c>
      <c r="H411" s="645" t="s">
        <v>801</v>
      </c>
      <c r="I411" s="645" t="s">
        <v>303</v>
      </c>
      <c r="J411" s="640" t="s">
        <v>10922</v>
      </c>
      <c r="K411" s="646">
        <v>42725</v>
      </c>
      <c r="L411" s="645" t="s">
        <v>71</v>
      </c>
    </row>
    <row r="412" spans="1:14" s="645" customFormat="1" x14ac:dyDescent="0.2">
      <c r="A412" s="645" t="s">
        <v>395</v>
      </c>
      <c r="B412" s="645" t="s">
        <v>221</v>
      </c>
      <c r="C412" s="645" t="s">
        <v>222</v>
      </c>
      <c r="D412" s="645" t="s">
        <v>223</v>
      </c>
      <c r="E412" s="645" t="s">
        <v>1605</v>
      </c>
      <c r="F412" s="646">
        <v>42704</v>
      </c>
      <c r="G412" s="647">
        <v>298.02999999999997</v>
      </c>
      <c r="H412" s="645" t="s">
        <v>801</v>
      </c>
      <c r="I412" s="645" t="s">
        <v>303</v>
      </c>
      <c r="J412" s="640" t="s">
        <v>10922</v>
      </c>
      <c r="K412" s="646">
        <v>42725</v>
      </c>
      <c r="L412" s="645" t="s">
        <v>71</v>
      </c>
    </row>
    <row r="413" spans="1:14" s="645" customFormat="1" x14ac:dyDescent="0.2">
      <c r="A413" s="645" t="s">
        <v>395</v>
      </c>
      <c r="B413" s="645" t="s">
        <v>352</v>
      </c>
      <c r="C413" s="645" t="s">
        <v>353</v>
      </c>
      <c r="D413" s="645" t="s">
        <v>354</v>
      </c>
      <c r="E413" s="645" t="s">
        <v>579</v>
      </c>
      <c r="F413" s="646">
        <v>42492</v>
      </c>
      <c r="G413" s="647">
        <v>1385.09</v>
      </c>
      <c r="H413" s="645" t="s">
        <v>580</v>
      </c>
      <c r="I413" s="645" t="s">
        <v>531</v>
      </c>
      <c r="J413" s="659" t="s">
        <v>10923</v>
      </c>
      <c r="K413" s="646">
        <v>42493</v>
      </c>
      <c r="L413" s="645" t="s">
        <v>4</v>
      </c>
    </row>
    <row r="414" spans="1:14" s="645" customFormat="1" x14ac:dyDescent="0.2">
      <c r="A414" s="645" t="s">
        <v>395</v>
      </c>
      <c r="B414" s="645" t="s">
        <v>123</v>
      </c>
      <c r="C414" s="645" t="s">
        <v>124</v>
      </c>
      <c r="D414" s="645" t="s">
        <v>125</v>
      </c>
      <c r="E414" s="645" t="s">
        <v>1399</v>
      </c>
      <c r="F414" s="646">
        <v>42723</v>
      </c>
      <c r="G414" s="647">
        <v>65.33</v>
      </c>
      <c r="H414" s="645" t="s">
        <v>801</v>
      </c>
      <c r="I414" s="645" t="s">
        <v>273</v>
      </c>
      <c r="J414" s="645" t="s">
        <v>10935</v>
      </c>
      <c r="K414" s="646">
        <v>42724</v>
      </c>
      <c r="L414" s="645" t="s">
        <v>71</v>
      </c>
    </row>
    <row r="415" spans="1:14" s="645" customFormat="1" x14ac:dyDescent="0.2">
      <c r="A415" s="645" t="s">
        <v>395</v>
      </c>
      <c r="B415" s="645" t="s">
        <v>81</v>
      </c>
      <c r="C415" s="645" t="s">
        <v>82</v>
      </c>
      <c r="D415" s="645" t="s">
        <v>83</v>
      </c>
      <c r="E415" s="645" t="s">
        <v>1369</v>
      </c>
      <c r="F415" s="646">
        <v>42719</v>
      </c>
      <c r="G415" s="647">
        <v>176.31</v>
      </c>
      <c r="H415" s="645" t="s">
        <v>801</v>
      </c>
      <c r="I415" s="645" t="s">
        <v>273</v>
      </c>
      <c r="J415" s="645" t="s">
        <v>10935</v>
      </c>
      <c r="K415" s="646">
        <v>42723</v>
      </c>
      <c r="L415" s="645" t="s">
        <v>71</v>
      </c>
    </row>
    <row r="416" spans="1:14" s="645" customFormat="1" x14ac:dyDescent="0.2">
      <c r="A416" s="645" t="s">
        <v>395</v>
      </c>
      <c r="B416" s="645" t="s">
        <v>81</v>
      </c>
      <c r="C416" s="645" t="s">
        <v>82</v>
      </c>
      <c r="D416" s="645" t="s">
        <v>83</v>
      </c>
      <c r="E416" s="645" t="s">
        <v>1368</v>
      </c>
      <c r="F416" s="646">
        <v>42719</v>
      </c>
      <c r="G416" s="647">
        <v>264.17</v>
      </c>
      <c r="H416" s="645" t="s">
        <v>801</v>
      </c>
      <c r="I416" s="645" t="s">
        <v>273</v>
      </c>
      <c r="J416" s="645" t="s">
        <v>10935</v>
      </c>
      <c r="K416" s="646">
        <v>42723</v>
      </c>
      <c r="L416" s="645" t="s">
        <v>71</v>
      </c>
    </row>
    <row r="417" spans="1:12" s="645" customFormat="1" x14ac:dyDescent="0.2">
      <c r="A417" s="645" t="s">
        <v>395</v>
      </c>
      <c r="B417" s="645" t="s">
        <v>81</v>
      </c>
      <c r="C417" s="645" t="s">
        <v>82</v>
      </c>
      <c r="D417" s="645" t="s">
        <v>83</v>
      </c>
      <c r="E417" s="645" t="s">
        <v>1367</v>
      </c>
      <c r="F417" s="646">
        <v>42719</v>
      </c>
      <c r="G417" s="647">
        <v>263.54000000000002</v>
      </c>
      <c r="H417" s="645" t="s">
        <v>801</v>
      </c>
      <c r="I417" s="645" t="s">
        <v>273</v>
      </c>
      <c r="J417" s="645" t="s">
        <v>10935</v>
      </c>
      <c r="K417" s="646">
        <v>42723</v>
      </c>
      <c r="L417" s="645" t="s">
        <v>71</v>
      </c>
    </row>
    <row r="418" spans="1:12" s="645" customFormat="1" x14ac:dyDescent="0.2">
      <c r="A418" s="645" t="s">
        <v>395</v>
      </c>
      <c r="B418" s="645" t="s">
        <v>81</v>
      </c>
      <c r="C418" s="645" t="s">
        <v>82</v>
      </c>
      <c r="D418" s="645" t="s">
        <v>83</v>
      </c>
      <c r="E418" s="645" t="s">
        <v>1366</v>
      </c>
      <c r="F418" s="646">
        <v>42719</v>
      </c>
      <c r="G418" s="647">
        <v>287.08999999999997</v>
      </c>
      <c r="H418" s="645" t="s">
        <v>801</v>
      </c>
      <c r="I418" s="645" t="s">
        <v>273</v>
      </c>
      <c r="J418" s="645" t="s">
        <v>10935</v>
      </c>
      <c r="K418" s="646">
        <v>42723</v>
      </c>
      <c r="L418" s="645" t="s">
        <v>71</v>
      </c>
    </row>
    <row r="419" spans="1:12" s="645" customFormat="1" x14ac:dyDescent="0.2">
      <c r="A419" s="645" t="s">
        <v>395</v>
      </c>
      <c r="B419" s="645" t="s">
        <v>81</v>
      </c>
      <c r="C419" s="645" t="s">
        <v>82</v>
      </c>
      <c r="D419" s="645" t="s">
        <v>83</v>
      </c>
      <c r="E419" s="645" t="s">
        <v>1365</v>
      </c>
      <c r="F419" s="646">
        <v>42719</v>
      </c>
      <c r="G419" s="647">
        <v>264.17</v>
      </c>
      <c r="H419" s="645" t="s">
        <v>801</v>
      </c>
      <c r="I419" s="645" t="s">
        <v>273</v>
      </c>
      <c r="J419" s="645" t="s">
        <v>10935</v>
      </c>
      <c r="K419" s="646">
        <v>42723</v>
      </c>
      <c r="L419" s="645" t="s">
        <v>71</v>
      </c>
    </row>
    <row r="420" spans="1:12" s="645" customFormat="1" x14ac:dyDescent="0.2">
      <c r="A420" s="645" t="s">
        <v>395</v>
      </c>
      <c r="B420" s="645" t="s">
        <v>72</v>
      </c>
      <c r="C420" s="645" t="s">
        <v>73</v>
      </c>
      <c r="D420" s="645" t="s">
        <v>74</v>
      </c>
      <c r="E420" s="645" t="s">
        <v>1618</v>
      </c>
      <c r="F420" s="646">
        <v>42706</v>
      </c>
      <c r="G420" s="647">
        <v>66.55</v>
      </c>
      <c r="H420" s="645" t="s">
        <v>801</v>
      </c>
      <c r="I420" s="645" t="s">
        <v>273</v>
      </c>
      <c r="J420" s="645" t="s">
        <v>10935</v>
      </c>
      <c r="K420" s="646">
        <v>42725</v>
      </c>
      <c r="L420" s="645" t="s">
        <v>71</v>
      </c>
    </row>
    <row r="421" spans="1:12" s="645" customFormat="1" x14ac:dyDescent="0.2">
      <c r="A421" s="645" t="s">
        <v>395</v>
      </c>
      <c r="B421" s="645" t="s">
        <v>72</v>
      </c>
      <c r="C421" s="645" t="s">
        <v>73</v>
      </c>
      <c r="D421" s="645" t="s">
        <v>74</v>
      </c>
      <c r="E421" s="645" t="s">
        <v>1617</v>
      </c>
      <c r="F421" s="646">
        <v>42706</v>
      </c>
      <c r="G421" s="647">
        <v>54.45</v>
      </c>
      <c r="H421" s="645" t="s">
        <v>801</v>
      </c>
      <c r="I421" s="645" t="s">
        <v>273</v>
      </c>
      <c r="J421" s="645" t="s">
        <v>10935</v>
      </c>
      <c r="K421" s="646">
        <v>42725</v>
      </c>
      <c r="L421" s="645" t="s">
        <v>71</v>
      </c>
    </row>
    <row r="422" spans="1:12" s="645" customFormat="1" x14ac:dyDescent="0.2">
      <c r="A422" s="645" t="s">
        <v>395</v>
      </c>
      <c r="B422" s="645" t="s">
        <v>72</v>
      </c>
      <c r="C422" s="645" t="s">
        <v>73</v>
      </c>
      <c r="D422" s="645" t="s">
        <v>74</v>
      </c>
      <c r="E422" s="645" t="s">
        <v>1615</v>
      </c>
      <c r="F422" s="646">
        <v>42706</v>
      </c>
      <c r="G422" s="647">
        <v>91.36</v>
      </c>
      <c r="H422" s="645" t="s">
        <v>801</v>
      </c>
      <c r="I422" s="645" t="s">
        <v>273</v>
      </c>
      <c r="J422" s="645" t="s">
        <v>10935</v>
      </c>
      <c r="K422" s="646">
        <v>42717</v>
      </c>
      <c r="L422" s="645" t="s">
        <v>71</v>
      </c>
    </row>
    <row r="423" spans="1:12" s="645" customFormat="1" x14ac:dyDescent="0.2">
      <c r="A423" s="645" t="s">
        <v>395</v>
      </c>
      <c r="B423" s="645" t="s">
        <v>1250</v>
      </c>
      <c r="C423" s="645" t="s">
        <v>1251</v>
      </c>
      <c r="D423" s="645" t="s">
        <v>1252</v>
      </c>
      <c r="E423" s="645" t="s">
        <v>1253</v>
      </c>
      <c r="F423" s="646">
        <v>42704</v>
      </c>
      <c r="G423" s="647">
        <v>325.01</v>
      </c>
      <c r="H423" s="645" t="s">
        <v>801</v>
      </c>
      <c r="I423" s="645" t="s">
        <v>273</v>
      </c>
      <c r="J423" s="645" t="s">
        <v>10935</v>
      </c>
      <c r="K423" s="646">
        <v>42720</v>
      </c>
      <c r="L423" s="645" t="s">
        <v>71</v>
      </c>
    </row>
    <row r="424" spans="1:12" s="645" customFormat="1" x14ac:dyDescent="0.2">
      <c r="A424" s="645" t="s">
        <v>395</v>
      </c>
      <c r="B424" s="645" t="s">
        <v>534</v>
      </c>
      <c r="C424" s="645" t="s">
        <v>535</v>
      </c>
      <c r="D424" s="645" t="s">
        <v>536</v>
      </c>
      <c r="E424" s="645" t="s">
        <v>537</v>
      </c>
      <c r="F424" s="646">
        <v>42482</v>
      </c>
      <c r="G424" s="647">
        <v>200</v>
      </c>
      <c r="H424" s="645" t="s">
        <v>801</v>
      </c>
      <c r="I424" s="645" t="s">
        <v>194</v>
      </c>
      <c r="J424" s="340" t="s">
        <v>10924</v>
      </c>
      <c r="K424" s="646">
        <v>42485</v>
      </c>
      <c r="L424" s="645" t="s">
        <v>4</v>
      </c>
    </row>
    <row r="425" spans="1:12" s="645" customFormat="1" x14ac:dyDescent="0.2">
      <c r="A425" s="645" t="s">
        <v>395</v>
      </c>
      <c r="B425" s="645" t="s">
        <v>888</v>
      </c>
      <c r="C425" s="645" t="s">
        <v>889</v>
      </c>
      <c r="D425" s="645" t="s">
        <v>801</v>
      </c>
      <c r="E425" s="645" t="s">
        <v>890</v>
      </c>
      <c r="F425" s="646">
        <v>42620</v>
      </c>
      <c r="G425" s="647">
        <v>175</v>
      </c>
      <c r="H425" s="645" t="s">
        <v>801</v>
      </c>
      <c r="I425" s="645" t="s">
        <v>194</v>
      </c>
      <c r="J425" s="340" t="s">
        <v>10924</v>
      </c>
      <c r="K425" s="646">
        <v>42622</v>
      </c>
      <c r="L425" s="645" t="s">
        <v>4</v>
      </c>
    </row>
    <row r="426" spans="1:12" s="645" customFormat="1" x14ac:dyDescent="0.2">
      <c r="A426" s="645" t="s">
        <v>395</v>
      </c>
      <c r="B426" s="645" t="s">
        <v>247</v>
      </c>
      <c r="C426" s="645" t="s">
        <v>248</v>
      </c>
      <c r="D426" s="645" t="s">
        <v>249</v>
      </c>
      <c r="E426" s="645" t="s">
        <v>817</v>
      </c>
      <c r="F426" s="646">
        <v>42661</v>
      </c>
      <c r="G426" s="647">
        <v>173.59</v>
      </c>
      <c r="H426" s="645" t="s">
        <v>818</v>
      </c>
      <c r="I426" s="645" t="s">
        <v>194</v>
      </c>
      <c r="J426" s="340" t="s">
        <v>10924</v>
      </c>
      <c r="K426" s="646">
        <v>42662</v>
      </c>
      <c r="L426" s="645" t="s">
        <v>71</v>
      </c>
    </row>
    <row r="427" spans="1:12" s="645" customFormat="1" x14ac:dyDescent="0.2">
      <c r="A427" s="645" t="s">
        <v>395</v>
      </c>
      <c r="B427" s="645" t="s">
        <v>81</v>
      </c>
      <c r="C427" s="645" t="s">
        <v>82</v>
      </c>
      <c r="D427" s="645" t="s">
        <v>83</v>
      </c>
      <c r="E427" s="645" t="s">
        <v>821</v>
      </c>
      <c r="F427" s="646">
        <v>42643</v>
      </c>
      <c r="G427" s="647">
        <v>0</v>
      </c>
      <c r="H427" s="645" t="s">
        <v>801</v>
      </c>
      <c r="I427" s="645" t="s">
        <v>194</v>
      </c>
      <c r="J427" s="340" t="s">
        <v>10924</v>
      </c>
      <c r="K427" s="646">
        <v>42650</v>
      </c>
      <c r="L427" s="645" t="s">
        <v>71</v>
      </c>
    </row>
    <row r="428" spans="1:12" s="645" customFormat="1" x14ac:dyDescent="0.2">
      <c r="A428" s="645" t="s">
        <v>395</v>
      </c>
      <c r="B428" s="645" t="s">
        <v>225</v>
      </c>
      <c r="C428" s="645" t="s">
        <v>226</v>
      </c>
      <c r="D428" s="645" t="s">
        <v>227</v>
      </c>
      <c r="E428" s="645" t="s">
        <v>826</v>
      </c>
      <c r="F428" s="646">
        <v>42644</v>
      </c>
      <c r="G428" s="647">
        <v>77.16</v>
      </c>
      <c r="H428" s="645" t="s">
        <v>801</v>
      </c>
      <c r="I428" s="645" t="s">
        <v>194</v>
      </c>
      <c r="J428" s="340" t="s">
        <v>10924</v>
      </c>
      <c r="K428" s="646">
        <v>42646</v>
      </c>
      <c r="L428" s="645" t="s">
        <v>71</v>
      </c>
    </row>
    <row r="429" spans="1:12" s="645" customFormat="1" x14ac:dyDescent="0.2">
      <c r="A429" s="645" t="s">
        <v>395</v>
      </c>
      <c r="B429" s="645" t="s">
        <v>1115</v>
      </c>
      <c r="C429" s="645" t="s">
        <v>1116</v>
      </c>
      <c r="D429" s="645" t="s">
        <v>1117</v>
      </c>
      <c r="E429" s="645" t="s">
        <v>1114</v>
      </c>
      <c r="F429" s="646">
        <v>42704</v>
      </c>
      <c r="G429" s="647">
        <v>1450.79</v>
      </c>
      <c r="H429" s="645" t="s">
        <v>801</v>
      </c>
      <c r="I429" s="645" t="s">
        <v>194</v>
      </c>
      <c r="J429" s="340" t="s">
        <v>10924</v>
      </c>
      <c r="K429" s="646">
        <v>42726</v>
      </c>
      <c r="L429" s="645" t="s">
        <v>71</v>
      </c>
    </row>
    <row r="430" spans="1:12" s="645" customFormat="1" x14ac:dyDescent="0.2">
      <c r="A430" s="645" t="s">
        <v>395</v>
      </c>
      <c r="B430" s="645" t="s">
        <v>1224</v>
      </c>
      <c r="C430" s="645" t="s">
        <v>1225</v>
      </c>
      <c r="D430" s="645" t="s">
        <v>1226</v>
      </c>
      <c r="E430" s="645" t="s">
        <v>1223</v>
      </c>
      <c r="F430" s="646">
        <v>42709</v>
      </c>
      <c r="G430" s="647">
        <v>505.3</v>
      </c>
      <c r="H430" s="645" t="s">
        <v>1227</v>
      </c>
      <c r="I430" s="645" t="s">
        <v>194</v>
      </c>
      <c r="J430" s="340" t="s">
        <v>10924</v>
      </c>
      <c r="K430" s="646">
        <v>42711</v>
      </c>
      <c r="L430" s="645" t="s">
        <v>71</v>
      </c>
    </row>
    <row r="431" spans="1:12" s="645" customFormat="1" x14ac:dyDescent="0.2">
      <c r="A431" s="645" t="s">
        <v>395</v>
      </c>
      <c r="B431" s="645" t="s">
        <v>1415</v>
      </c>
      <c r="C431" s="645" t="s">
        <v>1416</v>
      </c>
      <c r="D431" s="645" t="s">
        <v>1417</v>
      </c>
      <c r="E431" s="645" t="s">
        <v>1418</v>
      </c>
      <c r="F431" s="646">
        <v>42725</v>
      </c>
      <c r="G431" s="647">
        <v>173.92</v>
      </c>
      <c r="H431" s="645" t="s">
        <v>801</v>
      </c>
      <c r="I431" s="645" t="s">
        <v>194</v>
      </c>
      <c r="J431" s="340" t="s">
        <v>10924</v>
      </c>
      <c r="K431" s="646">
        <v>42727</v>
      </c>
      <c r="L431" s="645" t="s">
        <v>4</v>
      </c>
    </row>
    <row r="432" spans="1:12" s="645" customFormat="1" x14ac:dyDescent="0.2">
      <c r="A432" s="645" t="s">
        <v>375</v>
      </c>
      <c r="B432" s="645" t="s">
        <v>197</v>
      </c>
      <c r="C432" s="645" t="s">
        <v>198</v>
      </c>
      <c r="D432" s="645" t="s">
        <v>199</v>
      </c>
      <c r="E432" s="645" t="s">
        <v>400</v>
      </c>
      <c r="F432" s="646">
        <v>40231</v>
      </c>
      <c r="G432" s="647">
        <f>170.52*-1</f>
        <v>-170.52</v>
      </c>
      <c r="H432" s="645" t="s">
        <v>801</v>
      </c>
      <c r="I432" s="645" t="s">
        <v>140</v>
      </c>
      <c r="J432" s="659" t="s">
        <v>10925</v>
      </c>
      <c r="K432" s="646">
        <v>42381</v>
      </c>
      <c r="L432" s="645" t="s">
        <v>71</v>
      </c>
    </row>
    <row r="433" spans="1:12" s="645" customFormat="1" x14ac:dyDescent="0.2">
      <c r="A433" s="645" t="s">
        <v>395</v>
      </c>
      <c r="B433" s="645" t="s">
        <v>81</v>
      </c>
      <c r="C433" s="645" t="s">
        <v>82</v>
      </c>
      <c r="D433" s="645" t="s">
        <v>83</v>
      </c>
      <c r="E433" s="645" t="s">
        <v>702</v>
      </c>
      <c r="F433" s="646">
        <v>42551</v>
      </c>
      <c r="G433" s="647">
        <v>546</v>
      </c>
      <c r="H433" s="645" t="s">
        <v>801</v>
      </c>
      <c r="I433" s="645" t="s">
        <v>140</v>
      </c>
      <c r="J433" s="659" t="s">
        <v>10925</v>
      </c>
      <c r="K433" s="646">
        <v>42555</v>
      </c>
      <c r="L433" s="645" t="s">
        <v>71</v>
      </c>
    </row>
    <row r="434" spans="1:12" s="645" customFormat="1" x14ac:dyDescent="0.2">
      <c r="A434" s="645" t="s">
        <v>395</v>
      </c>
      <c r="B434" s="645" t="s">
        <v>81</v>
      </c>
      <c r="C434" s="645" t="s">
        <v>82</v>
      </c>
      <c r="D434" s="645" t="s">
        <v>83</v>
      </c>
      <c r="E434" s="645" t="s">
        <v>773</v>
      </c>
      <c r="F434" s="646">
        <v>42628</v>
      </c>
      <c r="G434" s="647">
        <v>287.08999999999997</v>
      </c>
      <c r="H434" s="645" t="s">
        <v>801</v>
      </c>
      <c r="I434" s="645" t="s">
        <v>140</v>
      </c>
      <c r="J434" s="659" t="s">
        <v>10925</v>
      </c>
      <c r="K434" s="646">
        <v>42632</v>
      </c>
      <c r="L434" s="645" t="s">
        <v>71</v>
      </c>
    </row>
    <row r="435" spans="1:12" s="645" customFormat="1" x14ac:dyDescent="0.2">
      <c r="A435" s="645" t="s">
        <v>395</v>
      </c>
      <c r="B435" s="645" t="s">
        <v>81</v>
      </c>
      <c r="C435" s="645" t="s">
        <v>82</v>
      </c>
      <c r="D435" s="645" t="s">
        <v>83</v>
      </c>
      <c r="E435" s="645" t="s">
        <v>774</v>
      </c>
      <c r="F435" s="646">
        <v>42628</v>
      </c>
      <c r="G435" s="647">
        <v>176.31</v>
      </c>
      <c r="H435" s="645" t="s">
        <v>801</v>
      </c>
      <c r="I435" s="645" t="s">
        <v>140</v>
      </c>
      <c r="J435" s="659" t="s">
        <v>10925</v>
      </c>
      <c r="K435" s="646">
        <v>42632</v>
      </c>
      <c r="L435" s="645" t="s">
        <v>71</v>
      </c>
    </row>
    <row r="436" spans="1:12" s="645" customFormat="1" x14ac:dyDescent="0.2">
      <c r="A436" s="645" t="s">
        <v>395</v>
      </c>
      <c r="B436" s="645" t="s">
        <v>81</v>
      </c>
      <c r="C436" s="645" t="s">
        <v>82</v>
      </c>
      <c r="D436" s="645" t="s">
        <v>83</v>
      </c>
      <c r="E436" s="645" t="s">
        <v>775</v>
      </c>
      <c r="F436" s="646">
        <v>42628</v>
      </c>
      <c r="G436" s="647">
        <v>264.17</v>
      </c>
      <c r="H436" s="645" t="s">
        <v>801</v>
      </c>
      <c r="I436" s="645" t="s">
        <v>140</v>
      </c>
      <c r="J436" s="659" t="s">
        <v>10925</v>
      </c>
      <c r="K436" s="646">
        <v>42632</v>
      </c>
      <c r="L436" s="645" t="s">
        <v>71</v>
      </c>
    </row>
    <row r="437" spans="1:12" s="645" customFormat="1" x14ac:dyDescent="0.2">
      <c r="A437" s="645" t="s">
        <v>395</v>
      </c>
      <c r="B437" s="645" t="s">
        <v>81</v>
      </c>
      <c r="C437" s="645" t="s">
        <v>82</v>
      </c>
      <c r="D437" s="645" t="s">
        <v>83</v>
      </c>
      <c r="E437" s="645" t="s">
        <v>776</v>
      </c>
      <c r="F437" s="646">
        <v>42628</v>
      </c>
      <c r="G437" s="647">
        <v>287.08999999999997</v>
      </c>
      <c r="H437" s="645" t="s">
        <v>801</v>
      </c>
      <c r="I437" s="645" t="s">
        <v>140</v>
      </c>
      <c r="J437" s="659" t="s">
        <v>10925</v>
      </c>
      <c r="K437" s="646">
        <v>42632</v>
      </c>
      <c r="L437" s="645" t="s">
        <v>71</v>
      </c>
    </row>
    <row r="438" spans="1:12" s="645" customFormat="1" x14ac:dyDescent="0.2">
      <c r="A438" s="645" t="s">
        <v>395</v>
      </c>
      <c r="B438" s="645" t="s">
        <v>81</v>
      </c>
      <c r="C438" s="645" t="s">
        <v>82</v>
      </c>
      <c r="D438" s="645" t="s">
        <v>83</v>
      </c>
      <c r="E438" s="645" t="s">
        <v>777</v>
      </c>
      <c r="F438" s="646">
        <v>42628</v>
      </c>
      <c r="G438" s="647">
        <v>550.63</v>
      </c>
      <c r="H438" s="645" t="s">
        <v>801</v>
      </c>
      <c r="I438" s="645" t="s">
        <v>140</v>
      </c>
      <c r="J438" s="659" t="s">
        <v>10925</v>
      </c>
      <c r="K438" s="646">
        <v>42632</v>
      </c>
      <c r="L438" s="645" t="s">
        <v>71</v>
      </c>
    </row>
    <row r="439" spans="1:12" s="645" customFormat="1" x14ac:dyDescent="0.2">
      <c r="A439" s="645" t="s">
        <v>395</v>
      </c>
      <c r="B439" s="645" t="s">
        <v>81</v>
      </c>
      <c r="C439" s="645" t="s">
        <v>82</v>
      </c>
      <c r="D439" s="645" t="s">
        <v>83</v>
      </c>
      <c r="E439" s="645" t="s">
        <v>778</v>
      </c>
      <c r="F439" s="646">
        <v>42628</v>
      </c>
      <c r="G439" s="647">
        <v>287.08999999999997</v>
      </c>
      <c r="H439" s="645" t="s">
        <v>801</v>
      </c>
      <c r="I439" s="645" t="s">
        <v>140</v>
      </c>
      <c r="J439" s="659" t="s">
        <v>10925</v>
      </c>
      <c r="K439" s="646">
        <v>42632</v>
      </c>
      <c r="L439" s="645" t="s">
        <v>71</v>
      </c>
    </row>
    <row r="440" spans="1:12" s="645" customFormat="1" x14ac:dyDescent="0.2">
      <c r="A440" s="645" t="s">
        <v>395</v>
      </c>
      <c r="B440" s="645" t="s">
        <v>81</v>
      </c>
      <c r="C440" s="645" t="s">
        <v>82</v>
      </c>
      <c r="D440" s="645" t="s">
        <v>83</v>
      </c>
      <c r="E440" s="645" t="s">
        <v>779</v>
      </c>
      <c r="F440" s="646">
        <v>42613</v>
      </c>
      <c r="G440" s="647">
        <v>338.04</v>
      </c>
      <c r="H440" s="645" t="s">
        <v>801</v>
      </c>
      <c r="I440" s="645" t="s">
        <v>140</v>
      </c>
      <c r="J440" s="659" t="s">
        <v>10925</v>
      </c>
      <c r="K440" s="646">
        <v>42620</v>
      </c>
      <c r="L440" s="645" t="s">
        <v>71</v>
      </c>
    </row>
    <row r="441" spans="1:12" s="645" customFormat="1" x14ac:dyDescent="0.2">
      <c r="A441" s="645" t="s">
        <v>395</v>
      </c>
      <c r="B441" s="645" t="s">
        <v>81</v>
      </c>
      <c r="C441" s="645" t="s">
        <v>82</v>
      </c>
      <c r="D441" s="645" t="s">
        <v>83</v>
      </c>
      <c r="E441" s="645" t="s">
        <v>780</v>
      </c>
      <c r="F441" s="646">
        <v>42613</v>
      </c>
      <c r="G441" s="647">
        <v>264.17</v>
      </c>
      <c r="H441" s="645" t="s">
        <v>801</v>
      </c>
      <c r="I441" s="645" t="s">
        <v>140</v>
      </c>
      <c r="J441" s="659" t="s">
        <v>10925</v>
      </c>
      <c r="K441" s="646">
        <v>42620</v>
      </c>
      <c r="L441" s="645" t="s">
        <v>71</v>
      </c>
    </row>
    <row r="442" spans="1:12" s="645" customFormat="1" x14ac:dyDescent="0.2">
      <c r="A442" s="645" t="s">
        <v>395</v>
      </c>
      <c r="B442" s="645" t="s">
        <v>81</v>
      </c>
      <c r="C442" s="645" t="s">
        <v>82</v>
      </c>
      <c r="D442" s="645" t="s">
        <v>83</v>
      </c>
      <c r="E442" s="645" t="s">
        <v>781</v>
      </c>
      <c r="F442" s="646">
        <v>42613</v>
      </c>
      <c r="G442" s="647">
        <v>263.54000000000002</v>
      </c>
      <c r="H442" s="645" t="s">
        <v>801</v>
      </c>
      <c r="I442" s="645" t="s">
        <v>140</v>
      </c>
      <c r="J442" s="659" t="s">
        <v>10925</v>
      </c>
      <c r="K442" s="646">
        <v>42620</v>
      </c>
      <c r="L442" s="645" t="s">
        <v>71</v>
      </c>
    </row>
    <row r="443" spans="1:12" s="645" customFormat="1" x14ac:dyDescent="0.2">
      <c r="A443" s="645" t="s">
        <v>395</v>
      </c>
      <c r="B443" s="645" t="s">
        <v>81</v>
      </c>
      <c r="C443" s="645" t="s">
        <v>82</v>
      </c>
      <c r="D443" s="645" t="s">
        <v>83</v>
      </c>
      <c r="E443" s="645" t="s">
        <v>782</v>
      </c>
      <c r="F443" s="646">
        <v>42613</v>
      </c>
      <c r="G443" s="647">
        <v>132.08000000000001</v>
      </c>
      <c r="H443" s="645" t="s">
        <v>801</v>
      </c>
      <c r="I443" s="645" t="s">
        <v>140</v>
      </c>
      <c r="J443" s="659" t="s">
        <v>10925</v>
      </c>
      <c r="K443" s="646">
        <v>42620</v>
      </c>
      <c r="L443" s="645" t="s">
        <v>71</v>
      </c>
    </row>
    <row r="444" spans="1:12" s="645" customFormat="1" x14ac:dyDescent="0.2">
      <c r="A444" s="645" t="s">
        <v>395</v>
      </c>
      <c r="B444" s="645" t="s">
        <v>81</v>
      </c>
      <c r="C444" s="645" t="s">
        <v>82</v>
      </c>
      <c r="D444" s="645" t="s">
        <v>83</v>
      </c>
      <c r="E444" s="645" t="s">
        <v>783</v>
      </c>
      <c r="F444" s="646">
        <v>42597</v>
      </c>
      <c r="G444" s="647">
        <v>287.08999999999997</v>
      </c>
      <c r="H444" s="645" t="s">
        <v>801</v>
      </c>
      <c r="I444" s="645" t="s">
        <v>140</v>
      </c>
      <c r="J444" s="659" t="s">
        <v>10925</v>
      </c>
      <c r="K444" s="646">
        <v>42619</v>
      </c>
      <c r="L444" s="645" t="s">
        <v>71</v>
      </c>
    </row>
    <row r="445" spans="1:12" s="645" customFormat="1" x14ac:dyDescent="0.2">
      <c r="A445" s="645" t="s">
        <v>395</v>
      </c>
      <c r="B445" s="645" t="s">
        <v>81</v>
      </c>
      <c r="C445" s="645" t="s">
        <v>82</v>
      </c>
      <c r="D445" s="645" t="s">
        <v>83</v>
      </c>
      <c r="E445" s="645" t="s">
        <v>784</v>
      </c>
      <c r="F445" s="646">
        <v>42597</v>
      </c>
      <c r="G445" s="647">
        <v>264.17</v>
      </c>
      <c r="H445" s="645" t="s">
        <v>801</v>
      </c>
      <c r="I445" s="645" t="s">
        <v>140</v>
      </c>
      <c r="J445" s="659" t="s">
        <v>10925</v>
      </c>
      <c r="K445" s="646">
        <v>42619</v>
      </c>
      <c r="L445" s="645" t="s">
        <v>71</v>
      </c>
    </row>
    <row r="446" spans="1:12" s="645" customFormat="1" x14ac:dyDescent="0.2">
      <c r="A446" s="645" t="s">
        <v>395</v>
      </c>
      <c r="B446" s="645" t="s">
        <v>81</v>
      </c>
      <c r="C446" s="645" t="s">
        <v>82</v>
      </c>
      <c r="D446" s="645" t="s">
        <v>83</v>
      </c>
      <c r="E446" s="645" t="s">
        <v>785</v>
      </c>
      <c r="F446" s="646">
        <v>42597</v>
      </c>
      <c r="G446" s="647">
        <v>287.08999999999997</v>
      </c>
      <c r="H446" s="645" t="s">
        <v>801</v>
      </c>
      <c r="I446" s="645" t="s">
        <v>140</v>
      </c>
      <c r="J446" s="659" t="s">
        <v>10925</v>
      </c>
      <c r="K446" s="646">
        <v>42619</v>
      </c>
      <c r="L446" s="645" t="s">
        <v>71</v>
      </c>
    </row>
    <row r="447" spans="1:12" s="645" customFormat="1" x14ac:dyDescent="0.2">
      <c r="A447" s="645" t="s">
        <v>395</v>
      </c>
      <c r="B447" s="645" t="s">
        <v>81</v>
      </c>
      <c r="C447" s="645" t="s">
        <v>82</v>
      </c>
      <c r="D447" s="645" t="s">
        <v>83</v>
      </c>
      <c r="E447" s="645" t="s">
        <v>786</v>
      </c>
      <c r="F447" s="646">
        <v>42597</v>
      </c>
      <c r="G447" s="647">
        <v>263.54000000000002</v>
      </c>
      <c r="H447" s="645" t="s">
        <v>801</v>
      </c>
      <c r="I447" s="645" t="s">
        <v>140</v>
      </c>
      <c r="J447" s="659" t="s">
        <v>10925</v>
      </c>
      <c r="K447" s="646">
        <v>42619</v>
      </c>
      <c r="L447" s="645" t="s">
        <v>71</v>
      </c>
    </row>
    <row r="448" spans="1:12" s="645" customFormat="1" x14ac:dyDescent="0.2">
      <c r="A448" s="645" t="s">
        <v>395</v>
      </c>
      <c r="B448" s="645" t="s">
        <v>81</v>
      </c>
      <c r="C448" s="645" t="s">
        <v>82</v>
      </c>
      <c r="D448" s="645" t="s">
        <v>83</v>
      </c>
      <c r="E448" s="645" t="s">
        <v>787</v>
      </c>
      <c r="F448" s="646">
        <v>42597</v>
      </c>
      <c r="G448" s="647">
        <v>176.31</v>
      </c>
      <c r="H448" s="645" t="s">
        <v>801</v>
      </c>
      <c r="I448" s="645" t="s">
        <v>140</v>
      </c>
      <c r="J448" s="659" t="s">
        <v>10925</v>
      </c>
      <c r="K448" s="646">
        <v>42619</v>
      </c>
      <c r="L448" s="645" t="s">
        <v>71</v>
      </c>
    </row>
    <row r="449" spans="1:12" s="645" customFormat="1" x14ac:dyDescent="0.2">
      <c r="A449" s="645" t="s">
        <v>395</v>
      </c>
      <c r="B449" s="645" t="s">
        <v>81</v>
      </c>
      <c r="C449" s="645" t="s">
        <v>82</v>
      </c>
      <c r="D449" s="645" t="s">
        <v>83</v>
      </c>
      <c r="E449" s="645" t="s">
        <v>788</v>
      </c>
      <c r="F449" s="646">
        <v>42597</v>
      </c>
      <c r="G449" s="647">
        <v>287.08999999999997</v>
      </c>
      <c r="H449" s="645" t="s">
        <v>801</v>
      </c>
      <c r="I449" s="645" t="s">
        <v>140</v>
      </c>
      <c r="J449" s="659" t="s">
        <v>10925</v>
      </c>
      <c r="K449" s="646">
        <v>42619</v>
      </c>
      <c r="L449" s="645" t="s">
        <v>71</v>
      </c>
    </row>
    <row r="450" spans="1:12" s="645" customFormat="1" x14ac:dyDescent="0.2">
      <c r="A450" s="645" t="s">
        <v>395</v>
      </c>
      <c r="B450" s="645" t="s">
        <v>81</v>
      </c>
      <c r="C450" s="645" t="s">
        <v>82</v>
      </c>
      <c r="D450" s="645" t="s">
        <v>83</v>
      </c>
      <c r="E450" s="645" t="s">
        <v>789</v>
      </c>
      <c r="F450" s="646">
        <v>42597</v>
      </c>
      <c r="G450" s="647">
        <v>264.17</v>
      </c>
      <c r="H450" s="645" t="s">
        <v>801</v>
      </c>
      <c r="I450" s="645" t="s">
        <v>140</v>
      </c>
      <c r="J450" s="659" t="s">
        <v>10925</v>
      </c>
      <c r="K450" s="646">
        <v>42619</v>
      </c>
      <c r="L450" s="645" t="s">
        <v>71</v>
      </c>
    </row>
    <row r="451" spans="1:12" s="645" customFormat="1" x14ac:dyDescent="0.2">
      <c r="A451" s="645" t="s">
        <v>395</v>
      </c>
      <c r="B451" s="645" t="s">
        <v>81</v>
      </c>
      <c r="C451" s="645" t="s">
        <v>82</v>
      </c>
      <c r="D451" s="645" t="s">
        <v>83</v>
      </c>
      <c r="E451" s="645" t="s">
        <v>790</v>
      </c>
      <c r="F451" s="646">
        <v>42597</v>
      </c>
      <c r="G451" s="647">
        <v>287.08999999999997</v>
      </c>
      <c r="H451" s="645" t="s">
        <v>801</v>
      </c>
      <c r="I451" s="645" t="s">
        <v>140</v>
      </c>
      <c r="J451" s="659" t="s">
        <v>10925</v>
      </c>
      <c r="K451" s="646">
        <v>42619</v>
      </c>
      <c r="L451" s="645" t="s">
        <v>71</v>
      </c>
    </row>
    <row r="452" spans="1:12" s="645" customFormat="1" x14ac:dyDescent="0.2">
      <c r="A452" s="645" t="s">
        <v>395</v>
      </c>
      <c r="B452" s="645" t="s">
        <v>81</v>
      </c>
      <c r="C452" s="645" t="s">
        <v>82</v>
      </c>
      <c r="D452" s="645" t="s">
        <v>83</v>
      </c>
      <c r="E452" s="645" t="s">
        <v>819</v>
      </c>
      <c r="F452" s="646">
        <v>42643</v>
      </c>
      <c r="G452" s="647">
        <v>0</v>
      </c>
      <c r="H452" s="645" t="s">
        <v>801</v>
      </c>
      <c r="I452" s="645" t="s">
        <v>140</v>
      </c>
      <c r="J452" s="659" t="s">
        <v>10925</v>
      </c>
      <c r="K452" s="646">
        <v>42650</v>
      </c>
      <c r="L452" s="645" t="s">
        <v>71</v>
      </c>
    </row>
    <row r="453" spans="1:12" s="645" customFormat="1" x14ac:dyDescent="0.2">
      <c r="A453" s="645" t="s">
        <v>395</v>
      </c>
      <c r="B453" s="645" t="s">
        <v>81</v>
      </c>
      <c r="C453" s="645" t="s">
        <v>82</v>
      </c>
      <c r="D453" s="645" t="s">
        <v>83</v>
      </c>
      <c r="E453" s="645" t="s">
        <v>857</v>
      </c>
      <c r="F453" s="646">
        <v>42658</v>
      </c>
      <c r="G453" s="647">
        <v>287.08999999999997</v>
      </c>
      <c r="H453" s="645" t="s">
        <v>801</v>
      </c>
      <c r="I453" s="645" t="s">
        <v>140</v>
      </c>
      <c r="J453" s="659" t="s">
        <v>10925</v>
      </c>
      <c r="K453" s="646">
        <v>42661</v>
      </c>
      <c r="L453" s="645" t="s">
        <v>71</v>
      </c>
    </row>
    <row r="454" spans="1:12" s="645" customFormat="1" x14ac:dyDescent="0.2">
      <c r="A454" s="645" t="s">
        <v>395</v>
      </c>
      <c r="B454" s="645" t="s">
        <v>81</v>
      </c>
      <c r="C454" s="645" t="s">
        <v>82</v>
      </c>
      <c r="D454" s="645" t="s">
        <v>83</v>
      </c>
      <c r="E454" s="645" t="s">
        <v>858</v>
      </c>
      <c r="F454" s="646">
        <v>42658</v>
      </c>
      <c r="G454" s="647">
        <v>338.04</v>
      </c>
      <c r="H454" s="645" t="s">
        <v>801</v>
      </c>
      <c r="I454" s="645" t="s">
        <v>140</v>
      </c>
      <c r="J454" s="659" t="s">
        <v>10925</v>
      </c>
      <c r="K454" s="646">
        <v>42661</v>
      </c>
      <c r="L454" s="645" t="s">
        <v>71</v>
      </c>
    </row>
    <row r="455" spans="1:12" s="645" customFormat="1" x14ac:dyDescent="0.2">
      <c r="A455" s="645" t="s">
        <v>395</v>
      </c>
      <c r="B455" s="645" t="s">
        <v>81</v>
      </c>
      <c r="C455" s="645" t="s">
        <v>82</v>
      </c>
      <c r="D455" s="645" t="s">
        <v>83</v>
      </c>
      <c r="E455" s="645" t="s">
        <v>859</v>
      </c>
      <c r="F455" s="646">
        <v>42658</v>
      </c>
      <c r="G455" s="647">
        <v>264.17</v>
      </c>
      <c r="H455" s="645" t="s">
        <v>801</v>
      </c>
      <c r="I455" s="645" t="s">
        <v>140</v>
      </c>
      <c r="J455" s="659" t="s">
        <v>10925</v>
      </c>
      <c r="K455" s="646">
        <v>42661</v>
      </c>
      <c r="L455" s="645" t="s">
        <v>71</v>
      </c>
    </row>
    <row r="456" spans="1:12" s="645" customFormat="1" x14ac:dyDescent="0.2">
      <c r="A456" s="645" t="s">
        <v>395</v>
      </c>
      <c r="B456" s="645" t="s">
        <v>81</v>
      </c>
      <c r="C456" s="645" t="s">
        <v>82</v>
      </c>
      <c r="D456" s="645" t="s">
        <v>83</v>
      </c>
      <c r="E456" s="645" t="s">
        <v>860</v>
      </c>
      <c r="F456" s="646">
        <v>42658</v>
      </c>
      <c r="G456" s="647">
        <v>263.54000000000002</v>
      </c>
      <c r="H456" s="645" t="s">
        <v>801</v>
      </c>
      <c r="I456" s="645" t="s">
        <v>140</v>
      </c>
      <c r="J456" s="659" t="s">
        <v>10925</v>
      </c>
      <c r="K456" s="646">
        <v>42661</v>
      </c>
      <c r="L456" s="645" t="s">
        <v>71</v>
      </c>
    </row>
    <row r="457" spans="1:12" s="645" customFormat="1" x14ac:dyDescent="0.2">
      <c r="A457" s="645" t="s">
        <v>395</v>
      </c>
      <c r="B457" s="645" t="s">
        <v>81</v>
      </c>
      <c r="C457" s="645" t="s">
        <v>82</v>
      </c>
      <c r="D457" s="645" t="s">
        <v>83</v>
      </c>
      <c r="E457" s="645" t="s">
        <v>986</v>
      </c>
      <c r="F457" s="646">
        <v>42689</v>
      </c>
      <c r="G457" s="647">
        <v>264.17</v>
      </c>
      <c r="H457" s="645" t="s">
        <v>801</v>
      </c>
      <c r="I457" s="645" t="s">
        <v>140</v>
      </c>
      <c r="J457" s="659" t="s">
        <v>10925</v>
      </c>
      <c r="K457" s="646">
        <v>42692</v>
      </c>
      <c r="L457" s="645" t="s">
        <v>71</v>
      </c>
    </row>
    <row r="458" spans="1:12" s="645" customFormat="1" x14ac:dyDescent="0.2">
      <c r="A458" s="645" t="s">
        <v>395</v>
      </c>
      <c r="B458" s="645" t="s">
        <v>81</v>
      </c>
      <c r="C458" s="645" t="s">
        <v>82</v>
      </c>
      <c r="D458" s="645" t="s">
        <v>83</v>
      </c>
      <c r="E458" s="645" t="s">
        <v>987</v>
      </c>
      <c r="F458" s="646">
        <v>42689</v>
      </c>
      <c r="G458" s="647">
        <v>264.17</v>
      </c>
      <c r="H458" s="645" t="s">
        <v>801</v>
      </c>
      <c r="I458" s="645" t="s">
        <v>140</v>
      </c>
      <c r="J458" s="659" t="s">
        <v>10925</v>
      </c>
      <c r="K458" s="646">
        <v>42692</v>
      </c>
      <c r="L458" s="645" t="s">
        <v>71</v>
      </c>
    </row>
    <row r="459" spans="1:12" s="645" customFormat="1" x14ac:dyDescent="0.2">
      <c r="A459" s="645" t="s">
        <v>395</v>
      </c>
      <c r="B459" s="645" t="s">
        <v>81</v>
      </c>
      <c r="C459" s="645" t="s">
        <v>82</v>
      </c>
      <c r="D459" s="645" t="s">
        <v>83</v>
      </c>
      <c r="E459" s="645" t="s">
        <v>988</v>
      </c>
      <c r="F459" s="646">
        <v>42689</v>
      </c>
      <c r="G459" s="647">
        <v>338.04</v>
      </c>
      <c r="H459" s="645" t="s">
        <v>801</v>
      </c>
      <c r="I459" s="645" t="s">
        <v>140</v>
      </c>
      <c r="J459" s="659" t="s">
        <v>10925</v>
      </c>
      <c r="K459" s="646">
        <v>42692</v>
      </c>
      <c r="L459" s="645" t="s">
        <v>71</v>
      </c>
    </row>
    <row r="460" spans="1:12" s="645" customFormat="1" x14ac:dyDescent="0.2">
      <c r="A460" s="645" t="s">
        <v>395</v>
      </c>
      <c r="B460" s="645" t="s">
        <v>81</v>
      </c>
      <c r="C460" s="645" t="s">
        <v>82</v>
      </c>
      <c r="D460" s="645" t="s">
        <v>83</v>
      </c>
      <c r="E460" s="645" t="s">
        <v>989</v>
      </c>
      <c r="F460" s="646">
        <v>42689</v>
      </c>
      <c r="G460" s="647">
        <v>287.08999999999997</v>
      </c>
      <c r="H460" s="645" t="s">
        <v>801</v>
      </c>
      <c r="I460" s="645" t="s">
        <v>140</v>
      </c>
      <c r="J460" s="659" t="s">
        <v>10925</v>
      </c>
      <c r="K460" s="646">
        <v>42692</v>
      </c>
      <c r="L460" s="645" t="s">
        <v>71</v>
      </c>
    </row>
    <row r="461" spans="1:12" s="645" customFormat="1" x14ac:dyDescent="0.2">
      <c r="A461" s="645" t="s">
        <v>395</v>
      </c>
      <c r="B461" s="645" t="s">
        <v>81</v>
      </c>
      <c r="C461" s="645" t="s">
        <v>82</v>
      </c>
      <c r="D461" s="645" t="s">
        <v>83</v>
      </c>
      <c r="E461" s="645" t="s">
        <v>990</v>
      </c>
      <c r="F461" s="646">
        <v>42689</v>
      </c>
      <c r="G461" s="647">
        <v>264.17</v>
      </c>
      <c r="H461" s="645" t="s">
        <v>801</v>
      </c>
      <c r="I461" s="645" t="s">
        <v>140</v>
      </c>
      <c r="J461" s="659" t="s">
        <v>10925</v>
      </c>
      <c r="K461" s="646">
        <v>42692</v>
      </c>
      <c r="L461" s="645" t="s">
        <v>71</v>
      </c>
    </row>
    <row r="462" spans="1:12" s="645" customFormat="1" x14ac:dyDescent="0.2">
      <c r="A462" s="645" t="s">
        <v>395</v>
      </c>
      <c r="B462" s="645" t="s">
        <v>81</v>
      </c>
      <c r="C462" s="645" t="s">
        <v>82</v>
      </c>
      <c r="D462" s="645" t="s">
        <v>83</v>
      </c>
      <c r="E462" s="645" t="s">
        <v>991</v>
      </c>
      <c r="F462" s="646">
        <v>42689</v>
      </c>
      <c r="G462" s="647">
        <v>338.04</v>
      </c>
      <c r="H462" s="645" t="s">
        <v>801</v>
      </c>
      <c r="I462" s="645" t="s">
        <v>140</v>
      </c>
      <c r="J462" s="659" t="s">
        <v>10925</v>
      </c>
      <c r="K462" s="646">
        <v>42692</v>
      </c>
      <c r="L462" s="645" t="s">
        <v>71</v>
      </c>
    </row>
    <row r="463" spans="1:12" s="645" customFormat="1" x14ac:dyDescent="0.2">
      <c r="A463" s="645" t="s">
        <v>395</v>
      </c>
      <c r="B463" s="645" t="s">
        <v>81</v>
      </c>
      <c r="C463" s="645" t="s">
        <v>82</v>
      </c>
      <c r="D463" s="645" t="s">
        <v>83</v>
      </c>
      <c r="E463" s="645" t="s">
        <v>992</v>
      </c>
      <c r="F463" s="646">
        <v>42674</v>
      </c>
      <c r="G463" s="647">
        <v>75.94</v>
      </c>
      <c r="H463" s="645" t="s">
        <v>801</v>
      </c>
      <c r="I463" s="645" t="s">
        <v>140</v>
      </c>
      <c r="J463" s="659" t="s">
        <v>10925</v>
      </c>
      <c r="K463" s="646">
        <v>42681</v>
      </c>
      <c r="L463" s="645" t="s">
        <v>71</v>
      </c>
    </row>
    <row r="464" spans="1:12" s="645" customFormat="1" x14ac:dyDescent="0.2">
      <c r="A464" s="645" t="s">
        <v>395</v>
      </c>
      <c r="B464" s="645" t="s">
        <v>81</v>
      </c>
      <c r="C464" s="645" t="s">
        <v>82</v>
      </c>
      <c r="D464" s="645" t="s">
        <v>83</v>
      </c>
      <c r="E464" s="645" t="s">
        <v>993</v>
      </c>
      <c r="F464" s="646">
        <v>42674</v>
      </c>
      <c r="G464" s="647">
        <v>264.17</v>
      </c>
      <c r="H464" s="645" t="s">
        <v>801</v>
      </c>
      <c r="I464" s="645" t="s">
        <v>140</v>
      </c>
      <c r="J464" s="659" t="s">
        <v>10925</v>
      </c>
      <c r="K464" s="646">
        <v>42681</v>
      </c>
      <c r="L464" s="645" t="s">
        <v>71</v>
      </c>
    </row>
    <row r="465" spans="1:12" s="645" customFormat="1" x14ac:dyDescent="0.2">
      <c r="A465" s="645" t="s">
        <v>395</v>
      </c>
      <c r="B465" s="645" t="s">
        <v>81</v>
      </c>
      <c r="C465" s="645" t="s">
        <v>82</v>
      </c>
      <c r="D465" s="645" t="s">
        <v>83</v>
      </c>
      <c r="E465" s="645" t="s">
        <v>994</v>
      </c>
      <c r="F465" s="646">
        <v>42674</v>
      </c>
      <c r="G465" s="647">
        <v>264.17</v>
      </c>
      <c r="H465" s="645" t="s">
        <v>801</v>
      </c>
      <c r="I465" s="645" t="s">
        <v>140</v>
      </c>
      <c r="J465" s="659" t="s">
        <v>10925</v>
      </c>
      <c r="K465" s="646">
        <v>42681</v>
      </c>
      <c r="L465" s="645" t="s">
        <v>71</v>
      </c>
    </row>
    <row r="466" spans="1:12" s="645" customFormat="1" x14ac:dyDescent="0.2">
      <c r="A466" s="645" t="s">
        <v>395</v>
      </c>
      <c r="B466" s="645" t="s">
        <v>81</v>
      </c>
      <c r="C466" s="645" t="s">
        <v>82</v>
      </c>
      <c r="D466" s="645" t="s">
        <v>83</v>
      </c>
      <c r="E466" s="645" t="s">
        <v>995</v>
      </c>
      <c r="F466" s="646">
        <v>42674</v>
      </c>
      <c r="G466" s="647">
        <v>176.31</v>
      </c>
      <c r="H466" s="645" t="s">
        <v>801</v>
      </c>
      <c r="I466" s="645" t="s">
        <v>140</v>
      </c>
      <c r="J466" s="659" t="s">
        <v>10925</v>
      </c>
      <c r="K466" s="646">
        <v>42681</v>
      </c>
      <c r="L466" s="645" t="s">
        <v>71</v>
      </c>
    </row>
    <row r="467" spans="1:12" s="645" customFormat="1" x14ac:dyDescent="0.2">
      <c r="A467" s="645" t="s">
        <v>395</v>
      </c>
      <c r="B467" s="645" t="s">
        <v>81</v>
      </c>
      <c r="C467" s="645" t="s">
        <v>82</v>
      </c>
      <c r="D467" s="645" t="s">
        <v>83</v>
      </c>
      <c r="E467" s="645" t="s">
        <v>996</v>
      </c>
      <c r="F467" s="646">
        <v>42674</v>
      </c>
      <c r="G467" s="647">
        <v>264.17</v>
      </c>
      <c r="H467" s="645" t="s">
        <v>801</v>
      </c>
      <c r="I467" s="645" t="s">
        <v>140</v>
      </c>
      <c r="J467" s="659" t="s">
        <v>10925</v>
      </c>
      <c r="K467" s="646">
        <v>42681</v>
      </c>
      <c r="L467" s="645" t="s">
        <v>71</v>
      </c>
    </row>
    <row r="468" spans="1:12" s="645" customFormat="1" x14ac:dyDescent="0.2">
      <c r="A468" s="645" t="s">
        <v>395</v>
      </c>
      <c r="B468" s="645" t="s">
        <v>81</v>
      </c>
      <c r="C468" s="645" t="s">
        <v>82</v>
      </c>
      <c r="D468" s="645" t="s">
        <v>83</v>
      </c>
      <c r="E468" s="645" t="s">
        <v>997</v>
      </c>
      <c r="F468" s="646">
        <v>42674</v>
      </c>
      <c r="G468" s="647">
        <v>263.54000000000002</v>
      </c>
      <c r="H468" s="645" t="s">
        <v>801</v>
      </c>
      <c r="I468" s="645" t="s">
        <v>140</v>
      </c>
      <c r="J468" s="659" t="s">
        <v>10925</v>
      </c>
      <c r="K468" s="646">
        <v>42681</v>
      </c>
      <c r="L468" s="645" t="s">
        <v>71</v>
      </c>
    </row>
    <row r="469" spans="1:12" s="645" customFormat="1" x14ac:dyDescent="0.2">
      <c r="A469" s="645" t="s">
        <v>395</v>
      </c>
      <c r="B469" s="645" t="s">
        <v>81</v>
      </c>
      <c r="C469" s="645" t="s">
        <v>82</v>
      </c>
      <c r="D469" s="645" t="s">
        <v>83</v>
      </c>
      <c r="E469" s="645" t="s">
        <v>1364</v>
      </c>
      <c r="F469" s="646">
        <v>42704</v>
      </c>
      <c r="G469" s="647">
        <v>264.17</v>
      </c>
      <c r="H469" s="645" t="s">
        <v>801</v>
      </c>
      <c r="I469" s="645" t="s">
        <v>140</v>
      </c>
      <c r="J469" s="659" t="s">
        <v>10925</v>
      </c>
      <c r="K469" s="646">
        <v>42711</v>
      </c>
      <c r="L469" s="645" t="s">
        <v>71</v>
      </c>
    </row>
    <row r="470" spans="1:12" s="645" customFormat="1" x14ac:dyDescent="0.2">
      <c r="A470" s="645" t="s">
        <v>395</v>
      </c>
      <c r="B470" s="645" t="s">
        <v>81</v>
      </c>
      <c r="C470" s="645" t="s">
        <v>82</v>
      </c>
      <c r="D470" s="645" t="s">
        <v>83</v>
      </c>
      <c r="E470" s="645" t="s">
        <v>1363</v>
      </c>
      <c r="F470" s="646">
        <v>42704</v>
      </c>
      <c r="G470" s="647">
        <v>338.04</v>
      </c>
      <c r="H470" s="645" t="s">
        <v>801</v>
      </c>
      <c r="I470" s="645" t="s">
        <v>140</v>
      </c>
      <c r="J470" s="659" t="s">
        <v>10925</v>
      </c>
      <c r="K470" s="646">
        <v>42711</v>
      </c>
      <c r="L470" s="645" t="s">
        <v>71</v>
      </c>
    </row>
    <row r="471" spans="1:12" s="645" customFormat="1" x14ac:dyDescent="0.2">
      <c r="A471" s="645" t="s">
        <v>395</v>
      </c>
      <c r="B471" s="645" t="s">
        <v>81</v>
      </c>
      <c r="C471" s="645" t="s">
        <v>82</v>
      </c>
      <c r="D471" s="645" t="s">
        <v>83</v>
      </c>
      <c r="E471" s="645" t="s">
        <v>1362</v>
      </c>
      <c r="F471" s="646">
        <v>42704</v>
      </c>
      <c r="G471" s="647">
        <v>264.17</v>
      </c>
      <c r="H471" s="645" t="s">
        <v>801</v>
      </c>
      <c r="I471" s="645" t="s">
        <v>140</v>
      </c>
      <c r="J471" s="659" t="s">
        <v>10925</v>
      </c>
      <c r="K471" s="646">
        <v>42711</v>
      </c>
      <c r="L471" s="645" t="s">
        <v>71</v>
      </c>
    </row>
    <row r="472" spans="1:12" s="645" customFormat="1" x14ac:dyDescent="0.2">
      <c r="A472" s="645" t="s">
        <v>395</v>
      </c>
      <c r="B472" s="645" t="s">
        <v>81</v>
      </c>
      <c r="C472" s="645" t="s">
        <v>82</v>
      </c>
      <c r="D472" s="645" t="s">
        <v>83</v>
      </c>
      <c r="E472" s="645" t="s">
        <v>1361</v>
      </c>
      <c r="F472" s="646">
        <v>42704</v>
      </c>
      <c r="G472" s="647">
        <v>287.08999999999997</v>
      </c>
      <c r="H472" s="645" t="s">
        <v>801</v>
      </c>
      <c r="I472" s="645" t="s">
        <v>140</v>
      </c>
      <c r="J472" s="659" t="s">
        <v>10925</v>
      </c>
      <c r="K472" s="646">
        <v>42711</v>
      </c>
      <c r="L472" s="645" t="s">
        <v>71</v>
      </c>
    </row>
    <row r="473" spans="1:12" s="645" customFormat="1" x14ac:dyDescent="0.2">
      <c r="A473" s="645" t="s">
        <v>395</v>
      </c>
      <c r="B473" s="645" t="s">
        <v>81</v>
      </c>
      <c r="C473" s="645" t="s">
        <v>82</v>
      </c>
      <c r="D473" s="645" t="s">
        <v>83</v>
      </c>
      <c r="E473" s="645" t="s">
        <v>1360</v>
      </c>
      <c r="F473" s="646">
        <v>42704</v>
      </c>
      <c r="G473" s="647">
        <v>264.17</v>
      </c>
      <c r="H473" s="645" t="s">
        <v>801</v>
      </c>
      <c r="I473" s="645" t="s">
        <v>140</v>
      </c>
      <c r="J473" s="659" t="s">
        <v>10925</v>
      </c>
      <c r="K473" s="646">
        <v>42711</v>
      </c>
      <c r="L473" s="645" t="s">
        <v>71</v>
      </c>
    </row>
    <row r="474" spans="1:12" s="645" customFormat="1" x14ac:dyDescent="0.2">
      <c r="A474" s="645" t="s">
        <v>395</v>
      </c>
      <c r="B474" s="645" t="s">
        <v>81</v>
      </c>
      <c r="C474" s="645" t="s">
        <v>82</v>
      </c>
      <c r="D474" s="645" t="s">
        <v>83</v>
      </c>
      <c r="E474" s="645" t="s">
        <v>1359</v>
      </c>
      <c r="F474" s="646">
        <v>42704</v>
      </c>
      <c r="G474" s="647">
        <v>75.94</v>
      </c>
      <c r="H474" s="645" t="s">
        <v>801</v>
      </c>
      <c r="I474" s="645" t="s">
        <v>140</v>
      </c>
      <c r="J474" s="659" t="s">
        <v>10925</v>
      </c>
      <c r="K474" s="646">
        <v>42711</v>
      </c>
      <c r="L474" s="645" t="s">
        <v>71</v>
      </c>
    </row>
    <row r="475" spans="1:12" s="645" customFormat="1" x14ac:dyDescent="0.2">
      <c r="A475" s="645" t="s">
        <v>395</v>
      </c>
      <c r="B475" s="645" t="s">
        <v>81</v>
      </c>
      <c r="C475" s="645" t="s">
        <v>82</v>
      </c>
      <c r="D475" s="645" t="s">
        <v>83</v>
      </c>
      <c r="E475" s="645" t="s">
        <v>1358</v>
      </c>
      <c r="F475" s="646">
        <v>42704</v>
      </c>
      <c r="G475" s="647">
        <v>287.08999999999997</v>
      </c>
      <c r="H475" s="645" t="s">
        <v>801</v>
      </c>
      <c r="I475" s="645" t="s">
        <v>140</v>
      </c>
      <c r="J475" s="659" t="s">
        <v>10925</v>
      </c>
      <c r="K475" s="646">
        <v>42711</v>
      </c>
      <c r="L475" s="645" t="s">
        <v>71</v>
      </c>
    </row>
    <row r="476" spans="1:12" s="645" customFormat="1" x14ac:dyDescent="0.2">
      <c r="A476" s="645" t="s">
        <v>395</v>
      </c>
      <c r="B476" s="645" t="s">
        <v>81</v>
      </c>
      <c r="C476" s="645" t="s">
        <v>82</v>
      </c>
      <c r="D476" s="645" t="s">
        <v>83</v>
      </c>
      <c r="E476" s="645" t="s">
        <v>1357</v>
      </c>
      <c r="F476" s="646">
        <v>42704</v>
      </c>
      <c r="G476" s="647">
        <v>264.17</v>
      </c>
      <c r="H476" s="645" t="s">
        <v>801</v>
      </c>
      <c r="I476" s="645" t="s">
        <v>140</v>
      </c>
      <c r="J476" s="659" t="s">
        <v>10925</v>
      </c>
      <c r="K476" s="646">
        <v>42711</v>
      </c>
      <c r="L476" s="645" t="s">
        <v>71</v>
      </c>
    </row>
    <row r="477" spans="1:12" s="645" customFormat="1" x14ac:dyDescent="0.2">
      <c r="A477" s="645" t="s">
        <v>395</v>
      </c>
      <c r="B477" s="645" t="s">
        <v>1048</v>
      </c>
      <c r="C477" s="645" t="s">
        <v>1049</v>
      </c>
      <c r="D477" s="645" t="s">
        <v>1050</v>
      </c>
      <c r="E477" s="645" t="s">
        <v>1664</v>
      </c>
      <c r="F477" s="646">
        <v>42702</v>
      </c>
      <c r="G477" s="647">
        <v>200</v>
      </c>
      <c r="H477" s="645" t="s">
        <v>1665</v>
      </c>
      <c r="I477" s="645" t="s">
        <v>140</v>
      </c>
      <c r="J477" s="659" t="s">
        <v>10925</v>
      </c>
      <c r="K477" s="646">
        <v>42711</v>
      </c>
      <c r="L477" s="645" t="s">
        <v>4</v>
      </c>
    </row>
    <row r="478" spans="1:12" s="645" customFormat="1" x14ac:dyDescent="0.2">
      <c r="A478" s="645" t="s">
        <v>395</v>
      </c>
      <c r="B478" s="645" t="s">
        <v>68</v>
      </c>
      <c r="C478" s="645" t="s">
        <v>69</v>
      </c>
      <c r="D478" s="645" t="s">
        <v>70</v>
      </c>
      <c r="E478" s="645" t="s">
        <v>1635</v>
      </c>
      <c r="F478" s="646">
        <v>42702</v>
      </c>
      <c r="G478" s="647">
        <f>302.2*-1</f>
        <v>-302.2</v>
      </c>
      <c r="H478" s="645" t="s">
        <v>801</v>
      </c>
      <c r="I478" s="645" t="s">
        <v>140</v>
      </c>
      <c r="J478" s="659" t="s">
        <v>10925</v>
      </c>
      <c r="K478" s="646">
        <v>42705</v>
      </c>
      <c r="L478" s="645" t="s">
        <v>4</v>
      </c>
    </row>
    <row r="479" spans="1:12" s="645" customFormat="1" x14ac:dyDescent="0.2">
      <c r="A479" s="645" t="s">
        <v>395</v>
      </c>
      <c r="B479" s="645" t="s">
        <v>765</v>
      </c>
      <c r="C479" s="645" t="s">
        <v>766</v>
      </c>
      <c r="D479" s="645" t="s">
        <v>767</v>
      </c>
      <c r="E479" s="645" t="s">
        <v>768</v>
      </c>
      <c r="F479" s="646">
        <v>42625</v>
      </c>
      <c r="G479" s="647">
        <v>102.14</v>
      </c>
      <c r="H479" s="645" t="s">
        <v>769</v>
      </c>
      <c r="I479" s="645" t="s">
        <v>811</v>
      </c>
      <c r="J479" s="659" t="s">
        <v>10926</v>
      </c>
      <c r="K479" s="646">
        <v>42639</v>
      </c>
      <c r="L479" s="645" t="s">
        <v>4</v>
      </c>
    </row>
    <row r="480" spans="1:12" s="645" customFormat="1" x14ac:dyDescent="0.2">
      <c r="A480" s="645" t="s">
        <v>395</v>
      </c>
      <c r="B480" s="645" t="s">
        <v>177</v>
      </c>
      <c r="C480" s="645" t="s">
        <v>178</v>
      </c>
      <c r="D480" s="645" t="s">
        <v>179</v>
      </c>
      <c r="E480" s="645" t="s">
        <v>872</v>
      </c>
      <c r="F480" s="646">
        <v>42648</v>
      </c>
      <c r="G480" s="647">
        <v>5.15</v>
      </c>
      <c r="H480" s="645" t="s">
        <v>801</v>
      </c>
      <c r="I480" s="645" t="s">
        <v>811</v>
      </c>
      <c r="J480" s="659" t="s">
        <v>10926</v>
      </c>
      <c r="K480" s="646">
        <v>42669</v>
      </c>
      <c r="L480" s="645" t="s">
        <v>71</v>
      </c>
    </row>
    <row r="481" spans="1:12" s="645" customFormat="1" x14ac:dyDescent="0.2">
      <c r="A481" s="645" t="s">
        <v>395</v>
      </c>
      <c r="B481" s="645" t="s">
        <v>937</v>
      </c>
      <c r="C481" s="645" t="s">
        <v>938</v>
      </c>
      <c r="D481" s="645" t="s">
        <v>939</v>
      </c>
      <c r="E481" s="645" t="s">
        <v>940</v>
      </c>
      <c r="F481" s="646">
        <v>42691</v>
      </c>
      <c r="G481" s="647">
        <v>168.43</v>
      </c>
      <c r="H481" s="645" t="s">
        <v>941</v>
      </c>
      <c r="I481" s="645" t="s">
        <v>811</v>
      </c>
      <c r="J481" s="659" t="s">
        <v>10926</v>
      </c>
      <c r="K481" s="646">
        <v>42692</v>
      </c>
      <c r="L481" s="645" t="s">
        <v>71</v>
      </c>
    </row>
    <row r="482" spans="1:12" s="645" customFormat="1" x14ac:dyDescent="0.2">
      <c r="A482" s="645" t="s">
        <v>395</v>
      </c>
      <c r="B482" s="645" t="s">
        <v>208</v>
      </c>
      <c r="C482" s="645" t="s">
        <v>209</v>
      </c>
      <c r="D482" s="645" t="s">
        <v>210</v>
      </c>
      <c r="E482" s="645" t="s">
        <v>1432</v>
      </c>
      <c r="F482" s="646">
        <v>42704</v>
      </c>
      <c r="G482" s="647">
        <v>169.4</v>
      </c>
      <c r="H482" s="645" t="s">
        <v>1433</v>
      </c>
      <c r="I482" s="645" t="s">
        <v>811</v>
      </c>
      <c r="J482" s="659" t="s">
        <v>10926</v>
      </c>
      <c r="K482" s="646">
        <v>42705</v>
      </c>
      <c r="L482" s="645" t="s">
        <v>71</v>
      </c>
    </row>
    <row r="483" spans="1:12" s="645" customFormat="1" x14ac:dyDescent="0.2">
      <c r="A483" s="645" t="s">
        <v>87</v>
      </c>
      <c r="B483" s="645" t="s">
        <v>721</v>
      </c>
      <c r="C483" s="645" t="s">
        <v>722</v>
      </c>
      <c r="D483" s="645" t="s">
        <v>723</v>
      </c>
      <c r="E483" s="645" t="s">
        <v>724</v>
      </c>
      <c r="F483" s="646">
        <v>41911</v>
      </c>
      <c r="G483" s="647">
        <v>174.24</v>
      </c>
      <c r="H483" s="645" t="s">
        <v>801</v>
      </c>
      <c r="I483" s="645" t="s">
        <v>720</v>
      </c>
      <c r="J483" s="66" t="s">
        <v>10927</v>
      </c>
      <c r="K483" s="646">
        <v>42572</v>
      </c>
      <c r="L483" s="645" t="s">
        <v>71</v>
      </c>
    </row>
    <row r="484" spans="1:12" s="645" customFormat="1" x14ac:dyDescent="0.2">
      <c r="A484" s="645" t="s">
        <v>395</v>
      </c>
      <c r="B484" s="645" t="s">
        <v>81</v>
      </c>
      <c r="C484" s="645" t="s">
        <v>82</v>
      </c>
      <c r="D484" s="645" t="s">
        <v>83</v>
      </c>
      <c r="E484" s="645" t="s">
        <v>820</v>
      </c>
      <c r="F484" s="646">
        <v>42643</v>
      </c>
      <c r="G484" s="647">
        <v>0</v>
      </c>
      <c r="H484" s="645" t="s">
        <v>801</v>
      </c>
      <c r="I484" s="645" t="s">
        <v>325</v>
      </c>
      <c r="J484" s="1" t="s">
        <v>10928</v>
      </c>
      <c r="K484" s="646">
        <v>42650</v>
      </c>
      <c r="L484" s="645" t="s">
        <v>71</v>
      </c>
    </row>
    <row r="485" spans="1:12" s="645" customFormat="1" x14ac:dyDescent="0.2">
      <c r="A485" s="645" t="s">
        <v>395</v>
      </c>
      <c r="B485" s="645" t="s">
        <v>1668</v>
      </c>
      <c r="C485" s="645" t="s">
        <v>1669</v>
      </c>
      <c r="D485" s="645" t="s">
        <v>1670</v>
      </c>
      <c r="E485" s="645" t="s">
        <v>1667</v>
      </c>
      <c r="F485" s="646">
        <v>42711</v>
      </c>
      <c r="G485" s="647">
        <v>1200</v>
      </c>
      <c r="H485" s="645" t="s">
        <v>801</v>
      </c>
      <c r="I485" s="645" t="s">
        <v>325</v>
      </c>
      <c r="J485" s="1" t="s">
        <v>10928</v>
      </c>
      <c r="K485" s="646">
        <v>42718</v>
      </c>
      <c r="L485" s="645" t="s">
        <v>4</v>
      </c>
    </row>
    <row r="486" spans="1:12" s="645" customFormat="1" x14ac:dyDescent="0.2">
      <c r="A486" s="645" t="s">
        <v>395</v>
      </c>
      <c r="B486" s="645" t="s">
        <v>1073</v>
      </c>
      <c r="C486" s="645" t="s">
        <v>1074</v>
      </c>
      <c r="D486" s="645" t="s">
        <v>801</v>
      </c>
      <c r="E486" s="645" t="s">
        <v>1075</v>
      </c>
      <c r="F486" s="646">
        <v>42699</v>
      </c>
      <c r="G486" s="647">
        <v>1145.21</v>
      </c>
      <c r="H486" s="645" t="s">
        <v>801</v>
      </c>
      <c r="I486" s="645" t="s">
        <v>1131</v>
      </c>
      <c r="J486" s="394" t="s">
        <v>10936</v>
      </c>
      <c r="K486" s="646">
        <v>42706</v>
      </c>
      <c r="L486" s="645" t="s">
        <v>4</v>
      </c>
    </row>
    <row r="487" spans="1:12" s="645" customFormat="1" x14ac:dyDescent="0.2">
      <c r="A487" s="645" t="s">
        <v>395</v>
      </c>
      <c r="B487" s="645" t="s">
        <v>157</v>
      </c>
      <c r="C487" s="645" t="s">
        <v>158</v>
      </c>
      <c r="D487" s="645" t="s">
        <v>159</v>
      </c>
      <c r="E487" s="645" t="s">
        <v>413</v>
      </c>
      <c r="F487" s="646">
        <v>42397</v>
      </c>
      <c r="G487" s="647">
        <v>1923.9</v>
      </c>
      <c r="H487" s="645" t="s">
        <v>414</v>
      </c>
      <c r="I487" s="645" t="s">
        <v>122</v>
      </c>
      <c r="J487" s="1" t="s">
        <v>10929</v>
      </c>
      <c r="K487" s="646">
        <v>42398</v>
      </c>
      <c r="L487" s="645" t="s">
        <v>4</v>
      </c>
    </row>
    <row r="488" spans="1:12" s="645" customFormat="1" x14ac:dyDescent="0.2">
      <c r="A488" s="645" t="s">
        <v>395</v>
      </c>
      <c r="B488" s="645" t="s">
        <v>187</v>
      </c>
      <c r="C488" s="645" t="s">
        <v>808</v>
      </c>
      <c r="D488" s="645" t="s">
        <v>188</v>
      </c>
      <c r="E488" s="645" t="s">
        <v>472</v>
      </c>
      <c r="F488" s="646">
        <v>42446</v>
      </c>
      <c r="G488" s="647">
        <v>154.53</v>
      </c>
      <c r="H488" s="645" t="s">
        <v>473</v>
      </c>
      <c r="I488" s="645" t="s">
        <v>122</v>
      </c>
      <c r="J488" s="1" t="s">
        <v>10929</v>
      </c>
      <c r="K488" s="646">
        <v>42451</v>
      </c>
      <c r="L488" s="645" t="s">
        <v>71</v>
      </c>
    </row>
    <row r="489" spans="1:12" s="645" customFormat="1" x14ac:dyDescent="0.2">
      <c r="A489" s="645" t="s">
        <v>395</v>
      </c>
      <c r="B489" s="645" t="s">
        <v>157</v>
      </c>
      <c r="C489" s="645" t="s">
        <v>158</v>
      </c>
      <c r="D489" s="645" t="s">
        <v>159</v>
      </c>
      <c r="E489" s="645" t="s">
        <v>624</v>
      </c>
      <c r="F489" s="646">
        <v>42550</v>
      </c>
      <c r="G489" s="647">
        <v>599.70000000000005</v>
      </c>
      <c r="H489" s="645" t="s">
        <v>801</v>
      </c>
      <c r="I489" s="645" t="s">
        <v>122</v>
      </c>
      <c r="J489" s="1" t="s">
        <v>10929</v>
      </c>
      <c r="K489" s="646">
        <v>42550</v>
      </c>
      <c r="L489" s="645" t="s">
        <v>71</v>
      </c>
    </row>
    <row r="490" spans="1:12" s="645" customFormat="1" x14ac:dyDescent="0.2">
      <c r="A490" s="645" t="s">
        <v>395</v>
      </c>
      <c r="B490" s="645" t="s">
        <v>250</v>
      </c>
      <c r="C490" s="645" t="s">
        <v>251</v>
      </c>
      <c r="D490" s="645" t="s">
        <v>252</v>
      </c>
      <c r="E490" s="645" t="s">
        <v>1299</v>
      </c>
      <c r="F490" s="646">
        <v>42724</v>
      </c>
      <c r="G490" s="647">
        <v>1175.33</v>
      </c>
      <c r="H490" s="645" t="s">
        <v>1300</v>
      </c>
      <c r="I490" s="645" t="s">
        <v>122</v>
      </c>
      <c r="J490" s="1" t="s">
        <v>10929</v>
      </c>
      <c r="K490" s="646">
        <v>42726</v>
      </c>
      <c r="L490" s="645" t="s">
        <v>71</v>
      </c>
    </row>
    <row r="491" spans="1:12" s="645" customFormat="1" x14ac:dyDescent="0.2">
      <c r="A491" s="645" t="s">
        <v>395</v>
      </c>
      <c r="B491" s="645" t="s">
        <v>157</v>
      </c>
      <c r="C491" s="645" t="s">
        <v>158</v>
      </c>
      <c r="D491" s="645" t="s">
        <v>159</v>
      </c>
      <c r="E491" s="645" t="s">
        <v>1205</v>
      </c>
      <c r="F491" s="646">
        <v>42717</v>
      </c>
      <c r="G491" s="647">
        <v>302.22000000000003</v>
      </c>
      <c r="H491" s="645" t="s">
        <v>801</v>
      </c>
      <c r="I491" s="645" t="s">
        <v>122</v>
      </c>
      <c r="J491" s="1" t="s">
        <v>10929</v>
      </c>
      <c r="K491" s="646">
        <v>42718</v>
      </c>
      <c r="L491" s="645" t="s">
        <v>71</v>
      </c>
    </row>
    <row r="492" spans="1:12" s="645" customFormat="1" x14ac:dyDescent="0.2">
      <c r="A492" s="645" t="s">
        <v>395</v>
      </c>
      <c r="B492" s="645" t="s">
        <v>1584</v>
      </c>
      <c r="C492" s="645" t="s">
        <v>1585</v>
      </c>
      <c r="D492" s="645" t="s">
        <v>1586</v>
      </c>
      <c r="E492" s="645" t="s">
        <v>1583</v>
      </c>
      <c r="F492" s="646">
        <v>42720</v>
      </c>
      <c r="G492" s="647">
        <v>370.89</v>
      </c>
      <c r="H492" s="645" t="s">
        <v>1587</v>
      </c>
      <c r="I492" s="645" t="s">
        <v>122</v>
      </c>
      <c r="J492" s="1" t="s">
        <v>10929</v>
      </c>
      <c r="K492" s="646">
        <v>42723</v>
      </c>
      <c r="L492" s="645" t="s">
        <v>4</v>
      </c>
    </row>
    <row r="493" spans="1:12" s="645" customFormat="1" x14ac:dyDescent="0.2">
      <c r="A493" s="645" t="s">
        <v>395</v>
      </c>
      <c r="B493" s="645" t="s">
        <v>187</v>
      </c>
      <c r="C493" s="645" t="s">
        <v>808</v>
      </c>
      <c r="D493" s="645" t="s">
        <v>188</v>
      </c>
      <c r="E493" s="645" t="s">
        <v>929</v>
      </c>
      <c r="F493" s="646">
        <v>42697</v>
      </c>
      <c r="G493" s="647">
        <v>100.83</v>
      </c>
      <c r="H493" s="645" t="s">
        <v>930</v>
      </c>
      <c r="I493" s="645" t="s">
        <v>189</v>
      </c>
      <c r="J493" s="394" t="s">
        <v>10930</v>
      </c>
      <c r="K493" s="646">
        <v>42698</v>
      </c>
      <c r="L493" s="645" t="s">
        <v>71</v>
      </c>
    </row>
    <row r="494" spans="1:12" s="645" customFormat="1" x14ac:dyDescent="0.2">
      <c r="A494" s="645" t="s">
        <v>395</v>
      </c>
      <c r="B494" s="645" t="s">
        <v>81</v>
      </c>
      <c r="C494" s="645" t="s">
        <v>82</v>
      </c>
      <c r="D494" s="645" t="s">
        <v>83</v>
      </c>
      <c r="E494" s="645" t="s">
        <v>539</v>
      </c>
      <c r="F494" s="646">
        <v>42490</v>
      </c>
      <c r="G494" s="647">
        <v>233.87</v>
      </c>
      <c r="H494" s="645" t="s">
        <v>801</v>
      </c>
      <c r="I494" s="645" t="s">
        <v>84</v>
      </c>
      <c r="J494" s="1" t="s">
        <v>10931</v>
      </c>
      <c r="K494" s="646">
        <v>42494</v>
      </c>
      <c r="L494" s="645" t="s">
        <v>71</v>
      </c>
    </row>
    <row r="495" spans="1:12" s="645" customFormat="1" x14ac:dyDescent="0.2">
      <c r="A495" s="645" t="s">
        <v>395</v>
      </c>
      <c r="B495" s="645" t="s">
        <v>141</v>
      </c>
      <c r="C495" s="645" t="s">
        <v>142</v>
      </c>
      <c r="D495" s="645" t="s">
        <v>143</v>
      </c>
      <c r="E495" s="645" t="s">
        <v>1514</v>
      </c>
      <c r="F495" s="646">
        <v>42711</v>
      </c>
      <c r="G495" s="647">
        <v>4117.05</v>
      </c>
      <c r="H495" s="645" t="s">
        <v>1515</v>
      </c>
      <c r="I495" s="645" t="s">
        <v>84</v>
      </c>
      <c r="J495" s="1" t="s">
        <v>10931</v>
      </c>
      <c r="K495" s="646">
        <v>42716</v>
      </c>
      <c r="L495" s="645" t="s">
        <v>71</v>
      </c>
    </row>
    <row r="496" spans="1:12" s="645" customFormat="1" x14ac:dyDescent="0.2">
      <c r="A496" s="645" t="s">
        <v>395</v>
      </c>
      <c r="B496" s="645" t="s">
        <v>505</v>
      </c>
      <c r="C496" s="645" t="s">
        <v>810</v>
      </c>
      <c r="D496" s="645" t="s">
        <v>506</v>
      </c>
      <c r="E496" s="645" t="s">
        <v>1503</v>
      </c>
      <c r="F496" s="646">
        <v>42717</v>
      </c>
      <c r="G496" s="647">
        <v>7273.31</v>
      </c>
      <c r="H496" s="645" t="s">
        <v>1504</v>
      </c>
      <c r="I496" s="645" t="s">
        <v>84</v>
      </c>
      <c r="J496" s="1" t="s">
        <v>10931</v>
      </c>
      <c r="K496" s="646">
        <v>42719</v>
      </c>
      <c r="L496" s="645" t="s">
        <v>71</v>
      </c>
    </row>
    <row r="497" spans="1:12" s="645" customFormat="1" x14ac:dyDescent="0.2">
      <c r="A497" s="645" t="s">
        <v>395</v>
      </c>
      <c r="B497" s="645" t="s">
        <v>81</v>
      </c>
      <c r="C497" s="645" t="s">
        <v>82</v>
      </c>
      <c r="D497" s="645" t="s">
        <v>83</v>
      </c>
      <c r="E497" s="645" t="s">
        <v>745</v>
      </c>
      <c r="F497" s="646">
        <v>42628</v>
      </c>
      <c r="G497" s="647">
        <v>132.08000000000001</v>
      </c>
      <c r="H497" s="645" t="s">
        <v>746</v>
      </c>
      <c r="I497" s="645" t="s">
        <v>625</v>
      </c>
      <c r="J497" s="645" t="s">
        <v>10932</v>
      </c>
      <c r="K497" s="646">
        <v>42633</v>
      </c>
      <c r="L497" s="645" t="s">
        <v>71</v>
      </c>
    </row>
    <row r="498" spans="1:12" s="645" customFormat="1" x14ac:dyDescent="0.2">
      <c r="A498" s="645" t="s">
        <v>395</v>
      </c>
      <c r="B498" s="645" t="s">
        <v>304</v>
      </c>
      <c r="C498" s="645" t="s">
        <v>305</v>
      </c>
      <c r="D498" s="645" t="s">
        <v>306</v>
      </c>
      <c r="E498" s="645" t="s">
        <v>1588</v>
      </c>
      <c r="F498" s="646">
        <v>42704</v>
      </c>
      <c r="G498" s="647">
        <v>353.8</v>
      </c>
      <c r="H498" s="645" t="s">
        <v>920</v>
      </c>
      <c r="I498" s="645" t="s">
        <v>625</v>
      </c>
      <c r="J498" s="645" t="s">
        <v>10932</v>
      </c>
      <c r="K498" s="646">
        <v>42705</v>
      </c>
      <c r="L498" s="645" t="s">
        <v>71</v>
      </c>
    </row>
    <row r="499" spans="1:12" s="645" customFormat="1" x14ac:dyDescent="0.2">
      <c r="A499" s="645" t="s">
        <v>395</v>
      </c>
      <c r="B499" s="645" t="s">
        <v>304</v>
      </c>
      <c r="C499" s="645" t="s">
        <v>305</v>
      </c>
      <c r="D499" s="645" t="s">
        <v>306</v>
      </c>
      <c r="E499" s="645" t="s">
        <v>1545</v>
      </c>
      <c r="F499" s="646">
        <v>42724</v>
      </c>
      <c r="G499" s="647">
        <f>353.8*-1</f>
        <v>-353.8</v>
      </c>
      <c r="H499" s="645" t="s">
        <v>920</v>
      </c>
      <c r="I499" s="645" t="s">
        <v>625</v>
      </c>
      <c r="J499" s="645" t="s">
        <v>10932</v>
      </c>
      <c r="K499" s="646">
        <v>42726</v>
      </c>
      <c r="L499" s="645" t="s">
        <v>71</v>
      </c>
    </row>
    <row r="500" spans="1:12" s="645" customFormat="1" x14ac:dyDescent="0.2">
      <c r="A500" s="645" t="s">
        <v>395</v>
      </c>
      <c r="B500" s="645" t="s">
        <v>211</v>
      </c>
      <c r="C500" s="645" t="s">
        <v>212</v>
      </c>
      <c r="D500" s="645" t="s">
        <v>213</v>
      </c>
      <c r="E500" s="645" t="s">
        <v>1543</v>
      </c>
      <c r="F500" s="646">
        <v>42719</v>
      </c>
      <c r="G500" s="647">
        <v>374.94</v>
      </c>
      <c r="H500" s="645" t="s">
        <v>1544</v>
      </c>
      <c r="I500" s="645" t="s">
        <v>625</v>
      </c>
      <c r="J500" s="645" t="s">
        <v>10932</v>
      </c>
      <c r="K500" s="646">
        <v>42720</v>
      </c>
      <c r="L500" s="645" t="s">
        <v>4</v>
      </c>
    </row>
    <row r="501" spans="1:12" s="645" customFormat="1" x14ac:dyDescent="0.2">
      <c r="A501" s="645" t="s">
        <v>395</v>
      </c>
      <c r="B501" s="645" t="s">
        <v>1637</v>
      </c>
      <c r="C501" s="645" t="s">
        <v>1638</v>
      </c>
      <c r="D501" s="645" t="s">
        <v>1639</v>
      </c>
      <c r="E501" s="645" t="s">
        <v>1636</v>
      </c>
      <c r="F501" s="646">
        <v>42678</v>
      </c>
      <c r="G501" s="647">
        <f>42.83*-1</f>
        <v>-42.83</v>
      </c>
      <c r="H501" s="645" t="s">
        <v>801</v>
      </c>
      <c r="I501" s="645" t="s">
        <v>1640</v>
      </c>
      <c r="J501" s="645" t="s">
        <v>10937</v>
      </c>
      <c r="K501" s="646">
        <v>42723</v>
      </c>
      <c r="L501" s="645" t="s">
        <v>71</v>
      </c>
    </row>
    <row r="502" spans="1:12" s="645" customFormat="1" x14ac:dyDescent="0.2">
      <c r="A502" s="645" t="s">
        <v>395</v>
      </c>
      <c r="B502" s="645" t="s">
        <v>931</v>
      </c>
      <c r="C502" s="645" t="s">
        <v>932</v>
      </c>
      <c r="D502" s="645" t="s">
        <v>933</v>
      </c>
      <c r="E502" s="645" t="s">
        <v>1014</v>
      </c>
      <c r="F502" s="646">
        <v>42692</v>
      </c>
      <c r="G502" s="647">
        <v>435.6</v>
      </c>
      <c r="H502" s="645" t="s">
        <v>934</v>
      </c>
      <c r="I502" s="645" t="s">
        <v>538</v>
      </c>
      <c r="J502" s="394" t="s">
        <v>10933</v>
      </c>
      <c r="K502" s="646">
        <v>42703</v>
      </c>
      <c r="L502" s="645" t="s">
        <v>71</v>
      </c>
    </row>
    <row r="503" spans="1:12" s="645" customFormat="1" x14ac:dyDescent="0.2">
      <c r="A503" s="645" t="s">
        <v>395</v>
      </c>
      <c r="B503" s="645" t="s">
        <v>626</v>
      </c>
      <c r="C503" s="645" t="s">
        <v>627</v>
      </c>
      <c r="D503" s="645" t="s">
        <v>628</v>
      </c>
      <c r="E503" s="645" t="s">
        <v>984</v>
      </c>
      <c r="F503" s="646">
        <v>42684</v>
      </c>
      <c r="G503" s="647">
        <v>93.6</v>
      </c>
      <c r="H503" s="645" t="s">
        <v>801</v>
      </c>
      <c r="I503" s="645" t="s">
        <v>671</v>
      </c>
      <c r="J503" s="394" t="s">
        <v>10933</v>
      </c>
      <c r="K503" s="646">
        <v>42703</v>
      </c>
      <c r="L503" s="645" t="s">
        <v>71</v>
      </c>
    </row>
    <row r="504" spans="1:12" s="645" customFormat="1" x14ac:dyDescent="0.2">
      <c r="A504" s="645" t="s">
        <v>395</v>
      </c>
      <c r="B504" s="645" t="s">
        <v>136</v>
      </c>
      <c r="C504" s="645" t="s">
        <v>137</v>
      </c>
      <c r="D504" s="645" t="s">
        <v>138</v>
      </c>
      <c r="E504" s="645" t="s">
        <v>1024</v>
      </c>
      <c r="F504" s="646">
        <v>42697</v>
      </c>
      <c r="G504" s="647">
        <v>207.93</v>
      </c>
      <c r="H504" s="645" t="s">
        <v>801</v>
      </c>
      <c r="I504" s="645" t="s">
        <v>666</v>
      </c>
      <c r="J504" s="394" t="s">
        <v>10933</v>
      </c>
      <c r="K504" s="646">
        <v>42698</v>
      </c>
      <c r="L504" s="645" t="s">
        <v>71</v>
      </c>
    </row>
    <row r="505" spans="1:12" s="645" customFormat="1" x14ac:dyDescent="0.2">
      <c r="A505" s="645" t="s">
        <v>395</v>
      </c>
      <c r="B505" s="645" t="s">
        <v>931</v>
      </c>
      <c r="C505" s="645" t="s">
        <v>932</v>
      </c>
      <c r="D505" s="645" t="s">
        <v>933</v>
      </c>
      <c r="E505" s="645" t="s">
        <v>1268</v>
      </c>
      <c r="F505" s="646">
        <v>42702</v>
      </c>
      <c r="G505" s="647">
        <v>653.4</v>
      </c>
      <c r="H505" s="645" t="s">
        <v>934</v>
      </c>
      <c r="I505" s="645" t="s">
        <v>666</v>
      </c>
      <c r="J505" s="394" t="s">
        <v>10933</v>
      </c>
      <c r="K505" s="646">
        <v>42705</v>
      </c>
      <c r="L505" s="645" t="s">
        <v>71</v>
      </c>
    </row>
    <row r="506" spans="1:12" s="645" customFormat="1" x14ac:dyDescent="0.2">
      <c r="A506" s="645" t="s">
        <v>395</v>
      </c>
      <c r="B506" s="645" t="s">
        <v>1527</v>
      </c>
      <c r="C506" s="645" t="s">
        <v>1528</v>
      </c>
      <c r="D506" s="645" t="s">
        <v>1529</v>
      </c>
      <c r="E506" s="645" t="s">
        <v>1526</v>
      </c>
      <c r="F506" s="646">
        <v>42699</v>
      </c>
      <c r="G506" s="647">
        <v>121.97</v>
      </c>
      <c r="H506" s="645" t="s">
        <v>1530</v>
      </c>
      <c r="I506" s="645" t="s">
        <v>666</v>
      </c>
      <c r="J506" s="394" t="s">
        <v>10933</v>
      </c>
      <c r="K506" s="646">
        <v>42718</v>
      </c>
      <c r="L506" s="645" t="s">
        <v>71</v>
      </c>
    </row>
    <row r="507" spans="1:12" s="645" customFormat="1" x14ac:dyDescent="0.2">
      <c r="A507" s="645" t="s">
        <v>395</v>
      </c>
      <c r="B507" s="645" t="s">
        <v>1324</v>
      </c>
      <c r="C507" s="645" t="s">
        <v>1325</v>
      </c>
      <c r="D507" s="645" t="s">
        <v>1326</v>
      </c>
      <c r="E507" s="645" t="s">
        <v>1641</v>
      </c>
      <c r="F507" s="646">
        <v>42718</v>
      </c>
      <c r="G507" s="647">
        <v>72.7</v>
      </c>
      <c r="H507" s="645" t="s">
        <v>1642</v>
      </c>
      <c r="I507" s="645" t="s">
        <v>1592</v>
      </c>
      <c r="J507" s="394" t="s">
        <v>10938</v>
      </c>
      <c r="K507" s="646">
        <v>42724</v>
      </c>
      <c r="L507" s="645" t="s">
        <v>4</v>
      </c>
    </row>
    <row r="508" spans="1:12" s="645" customFormat="1" x14ac:dyDescent="0.2">
      <c r="A508" s="645" t="s">
        <v>395</v>
      </c>
      <c r="B508" s="645" t="s">
        <v>177</v>
      </c>
      <c r="C508" s="645" t="s">
        <v>178</v>
      </c>
      <c r="D508" s="645" t="s">
        <v>179</v>
      </c>
      <c r="E508" s="645" t="s">
        <v>870</v>
      </c>
      <c r="F508" s="646">
        <v>42657</v>
      </c>
      <c r="G508" s="647">
        <v>29.66</v>
      </c>
      <c r="H508" s="645" t="s">
        <v>801</v>
      </c>
      <c r="I508" s="645" t="s">
        <v>379</v>
      </c>
      <c r="J508" s="66" t="s">
        <v>10934</v>
      </c>
      <c r="K508" s="646">
        <v>42669</v>
      </c>
      <c r="L508" s="645" t="s">
        <v>71</v>
      </c>
    </row>
    <row r="509" spans="1:12" s="645" customFormat="1" x14ac:dyDescent="0.2">
      <c r="A509" s="645" t="s">
        <v>395</v>
      </c>
      <c r="B509" s="645" t="s">
        <v>177</v>
      </c>
      <c r="C509" s="645" t="s">
        <v>178</v>
      </c>
      <c r="D509" s="645" t="s">
        <v>179</v>
      </c>
      <c r="E509" s="645" t="s">
        <v>1610</v>
      </c>
      <c r="F509" s="646">
        <v>42717</v>
      </c>
      <c r="G509" s="647">
        <f>29.66*-1</f>
        <v>-29.66</v>
      </c>
      <c r="H509" s="645" t="s">
        <v>801</v>
      </c>
      <c r="I509" s="645" t="s">
        <v>379</v>
      </c>
      <c r="J509" s="66" t="s">
        <v>10934</v>
      </c>
      <c r="K509" s="646">
        <v>42720</v>
      </c>
      <c r="L509" s="645" t="s">
        <v>71</v>
      </c>
    </row>
    <row r="510" spans="1:12" s="645" customFormat="1" x14ac:dyDescent="0.2">
      <c r="A510" s="645" t="s">
        <v>395</v>
      </c>
      <c r="B510" s="645" t="s">
        <v>141</v>
      </c>
      <c r="C510" s="645" t="s">
        <v>142</v>
      </c>
      <c r="D510" s="645" t="s">
        <v>143</v>
      </c>
      <c r="E510" s="645" t="s">
        <v>1516</v>
      </c>
      <c r="F510" s="646">
        <v>42712</v>
      </c>
      <c r="G510" s="647">
        <v>202.09</v>
      </c>
      <c r="H510" s="645" t="s">
        <v>1517</v>
      </c>
      <c r="I510" s="645" t="s">
        <v>379</v>
      </c>
      <c r="J510" s="66" t="s">
        <v>10934</v>
      </c>
      <c r="K510" s="646">
        <v>42716</v>
      </c>
      <c r="L510" s="645" t="s">
        <v>4</v>
      </c>
    </row>
    <row r="511" spans="1:12" x14ac:dyDescent="0.2">
      <c r="A511" s="660"/>
      <c r="B511" s="645"/>
      <c r="C511" s="645"/>
      <c r="D511" s="645"/>
      <c r="E511" s="645"/>
      <c r="F511" s="646"/>
      <c r="G511" s="647"/>
      <c r="H511" s="645"/>
      <c r="I511" s="645"/>
      <c r="J511" s="394"/>
      <c r="K511" s="646"/>
      <c r="L511" s="645"/>
    </row>
    <row r="512" spans="1:12" ht="15.75" x14ac:dyDescent="0.25">
      <c r="A512" s="51" t="s">
        <v>1678</v>
      </c>
      <c r="B512" s="52"/>
      <c r="C512" s="53"/>
      <c r="D512" s="52"/>
      <c r="E512" s="54"/>
      <c r="F512" s="52"/>
      <c r="G512" s="55"/>
      <c r="H512" s="52"/>
      <c r="I512" s="53"/>
      <c r="J512" s="52"/>
    </row>
    <row r="513" spans="1:13" ht="17.25" customHeight="1" x14ac:dyDescent="0.25">
      <c r="A513" s="51"/>
      <c r="B513" s="52"/>
      <c r="C513" s="53"/>
      <c r="D513" s="52"/>
      <c r="E513" s="54"/>
      <c r="F513" s="52"/>
      <c r="G513" s="55"/>
      <c r="H513" s="52"/>
      <c r="I513" s="53"/>
      <c r="J513" s="52"/>
    </row>
    <row r="514" spans="1:13" s="645" customFormat="1" x14ac:dyDescent="0.2">
      <c r="A514" s="645" t="s">
        <v>395</v>
      </c>
      <c r="B514" s="645" t="s">
        <v>469</v>
      </c>
      <c r="C514" s="645" t="s">
        <v>470</v>
      </c>
      <c r="D514" s="645" t="s">
        <v>471</v>
      </c>
      <c r="E514" s="645" t="s">
        <v>1264</v>
      </c>
      <c r="F514" s="646">
        <v>42467</v>
      </c>
      <c r="G514" s="647">
        <v>156.41</v>
      </c>
      <c r="H514" s="645" t="s">
        <v>1265</v>
      </c>
      <c r="I514" s="645" t="s">
        <v>1697</v>
      </c>
      <c r="J514" s="709" t="s">
        <v>11007</v>
      </c>
      <c r="K514" s="646">
        <v>42705</v>
      </c>
      <c r="L514" s="645" t="s">
        <v>71</v>
      </c>
      <c r="M514" s="645" t="s">
        <v>801</v>
      </c>
    </row>
    <row r="515" spans="1:13" s="645" customFormat="1" x14ac:dyDescent="0.2">
      <c r="A515" s="645" t="s">
        <v>395</v>
      </c>
      <c r="B515" s="645" t="s">
        <v>1296</v>
      </c>
      <c r="C515" s="645" t="s">
        <v>1297</v>
      </c>
      <c r="D515" s="645" t="s">
        <v>1298</v>
      </c>
      <c r="E515" s="645" t="s">
        <v>1295</v>
      </c>
      <c r="F515" s="646">
        <v>42726</v>
      </c>
      <c r="G515" s="647">
        <v>433.68</v>
      </c>
      <c r="H515" s="645" t="s">
        <v>801</v>
      </c>
      <c r="I515" s="645" t="s">
        <v>484</v>
      </c>
      <c r="J515" s="340" t="s">
        <v>11008</v>
      </c>
      <c r="K515" s="646">
        <v>42727</v>
      </c>
      <c r="L515" s="645" t="s">
        <v>71</v>
      </c>
      <c r="M515" s="645" t="s">
        <v>801</v>
      </c>
    </row>
    <row r="516" spans="1:13" s="645" customFormat="1" x14ac:dyDescent="0.2">
      <c r="A516" s="645" t="s">
        <v>395</v>
      </c>
      <c r="B516" s="645" t="s">
        <v>96</v>
      </c>
      <c r="C516" s="645" t="s">
        <v>97</v>
      </c>
      <c r="D516" s="645" t="s">
        <v>98</v>
      </c>
      <c r="E516" s="645" t="s">
        <v>1293</v>
      </c>
      <c r="F516" s="646">
        <v>42723</v>
      </c>
      <c r="G516" s="647">
        <v>131.94999999999999</v>
      </c>
      <c r="H516" s="645" t="s">
        <v>801</v>
      </c>
      <c r="I516" s="645" t="s">
        <v>575</v>
      </c>
      <c r="J516" s="340" t="s">
        <v>11009</v>
      </c>
      <c r="K516" s="646">
        <v>42724</v>
      </c>
      <c r="L516" s="645" t="s">
        <v>71</v>
      </c>
      <c r="M516" s="645" t="s">
        <v>801</v>
      </c>
    </row>
    <row r="517" spans="1:13" s="645" customFormat="1" x14ac:dyDescent="0.2">
      <c r="A517" s="645" t="s">
        <v>395</v>
      </c>
      <c r="B517" s="645" t="s">
        <v>513</v>
      </c>
      <c r="C517" s="645" t="s">
        <v>514</v>
      </c>
      <c r="D517" s="645" t="s">
        <v>515</v>
      </c>
      <c r="E517" s="645" t="s">
        <v>715</v>
      </c>
      <c r="F517" s="646">
        <v>42551</v>
      </c>
      <c r="G517" s="647">
        <v>50.42</v>
      </c>
      <c r="H517" s="645" t="s">
        <v>801</v>
      </c>
      <c r="I517" s="645" t="s">
        <v>716</v>
      </c>
      <c r="J517" s="340" t="s">
        <v>11021</v>
      </c>
      <c r="K517" s="646">
        <v>42573</v>
      </c>
      <c r="L517" s="645" t="s">
        <v>71</v>
      </c>
      <c r="M517" s="645" t="s">
        <v>801</v>
      </c>
    </row>
    <row r="518" spans="1:13" s="659" customFormat="1" x14ac:dyDescent="0.2">
      <c r="F518" s="666"/>
      <c r="G518" s="667"/>
      <c r="J518" s="340"/>
      <c r="K518" s="666"/>
    </row>
    <row r="519" spans="1:13" ht="15.75" x14ac:dyDescent="0.25">
      <c r="A519" s="51" t="s">
        <v>1679</v>
      </c>
      <c r="B519" s="52"/>
      <c r="C519" s="53"/>
      <c r="D519" s="52"/>
      <c r="E519" s="54"/>
      <c r="F519" s="52"/>
      <c r="G519" s="55"/>
      <c r="H519" s="52"/>
      <c r="I519" s="53"/>
      <c r="J519" s="52"/>
    </row>
    <row r="520" spans="1:13" ht="15.75" x14ac:dyDescent="0.25">
      <c r="A520" s="51"/>
      <c r="B520" s="52"/>
      <c r="C520" s="53"/>
      <c r="D520" s="52"/>
      <c r="E520" s="54"/>
      <c r="F520" s="52"/>
      <c r="G520" s="55"/>
      <c r="H520" s="52"/>
      <c r="I520" s="53"/>
      <c r="J520" s="52"/>
    </row>
    <row r="521" spans="1:13" s="645" customFormat="1" x14ac:dyDescent="0.2">
      <c r="A521" s="645" t="s">
        <v>365</v>
      </c>
      <c r="B521" s="645" t="s">
        <v>572</v>
      </c>
      <c r="C521" s="645" t="s">
        <v>573</v>
      </c>
      <c r="D521" s="645" t="s">
        <v>574</v>
      </c>
      <c r="E521" s="645" t="s">
        <v>833</v>
      </c>
      <c r="F521" s="646">
        <v>40872</v>
      </c>
      <c r="G521" s="647">
        <v>153.9</v>
      </c>
      <c r="H521" s="645" t="s">
        <v>801</v>
      </c>
      <c r="I521" s="645" t="s">
        <v>1291</v>
      </c>
      <c r="J521" s="340" t="s">
        <v>11022</v>
      </c>
      <c r="K521" s="646">
        <v>42661</v>
      </c>
      <c r="L521" s="645" t="s">
        <v>71</v>
      </c>
    </row>
    <row r="522" spans="1:13" s="645" customFormat="1" x14ac:dyDescent="0.2">
      <c r="A522" s="645" t="s">
        <v>395</v>
      </c>
      <c r="B522" s="645" t="s">
        <v>274</v>
      </c>
      <c r="C522" s="645" t="s">
        <v>468</v>
      </c>
      <c r="D522" s="645" t="s">
        <v>275</v>
      </c>
      <c r="E522" s="645" t="s">
        <v>1437</v>
      </c>
      <c r="F522" s="646">
        <v>42727</v>
      </c>
      <c r="G522" s="647">
        <v>1061.46</v>
      </c>
      <c r="H522" s="645" t="s">
        <v>1438</v>
      </c>
      <c r="I522" s="645" t="s">
        <v>320</v>
      </c>
      <c r="J522" s="709" t="s">
        <v>11023</v>
      </c>
      <c r="K522" s="646">
        <v>42727</v>
      </c>
      <c r="L522" s="645" t="s">
        <v>71</v>
      </c>
    </row>
    <row r="523" spans="1:13" s="645" customFormat="1" x14ac:dyDescent="0.2">
      <c r="A523" s="645" t="s">
        <v>395</v>
      </c>
      <c r="B523" s="645" t="s">
        <v>842</v>
      </c>
      <c r="C523" s="645" t="s">
        <v>843</v>
      </c>
      <c r="D523" s="645" t="s">
        <v>844</v>
      </c>
      <c r="E523" s="645" t="s">
        <v>885</v>
      </c>
      <c r="F523" s="646">
        <v>42653</v>
      </c>
      <c r="G523" s="647">
        <v>80</v>
      </c>
      <c r="H523" s="645" t="s">
        <v>801</v>
      </c>
      <c r="I523" s="645" t="s">
        <v>261</v>
      </c>
      <c r="J523" s="340" t="s">
        <v>11024</v>
      </c>
      <c r="K523" s="646">
        <v>42656</v>
      </c>
      <c r="L523" s="645" t="s">
        <v>4</v>
      </c>
    </row>
    <row r="524" spans="1:13" s="645" customFormat="1" x14ac:dyDescent="0.2">
      <c r="A524" s="645" t="s">
        <v>395</v>
      </c>
      <c r="B524" s="645" t="s">
        <v>81</v>
      </c>
      <c r="C524" s="645" t="s">
        <v>82</v>
      </c>
      <c r="D524" s="645" t="s">
        <v>83</v>
      </c>
      <c r="E524" s="645" t="s">
        <v>1354</v>
      </c>
      <c r="F524" s="646">
        <v>42704</v>
      </c>
      <c r="G524" s="647">
        <v>20.69</v>
      </c>
      <c r="H524" s="645" t="s">
        <v>801</v>
      </c>
      <c r="I524" s="645" t="s">
        <v>261</v>
      </c>
      <c r="J524" s="340" t="s">
        <v>11024</v>
      </c>
      <c r="K524" s="646">
        <v>42709</v>
      </c>
      <c r="L524" s="645" t="s">
        <v>71</v>
      </c>
    </row>
    <row r="525" spans="1:13" s="645" customFormat="1" x14ac:dyDescent="0.2">
      <c r="A525" s="645" t="s">
        <v>395</v>
      </c>
      <c r="B525" s="645" t="s">
        <v>190</v>
      </c>
      <c r="C525" s="645" t="s">
        <v>191</v>
      </c>
      <c r="D525" s="645" t="s">
        <v>192</v>
      </c>
      <c r="E525" s="645" t="s">
        <v>493</v>
      </c>
      <c r="F525" s="646">
        <v>42478</v>
      </c>
      <c r="G525" s="647">
        <f>314.1*-1</f>
        <v>-314.10000000000002</v>
      </c>
      <c r="H525" s="645" t="s">
        <v>801</v>
      </c>
      <c r="I525" s="645" t="s">
        <v>809</v>
      </c>
      <c r="J525" s="659" t="s">
        <v>11011</v>
      </c>
      <c r="K525" s="646">
        <v>42478</v>
      </c>
      <c r="L525" s="645" t="s">
        <v>71</v>
      </c>
    </row>
    <row r="526" spans="1:13" s="645" customFormat="1" x14ac:dyDescent="0.2">
      <c r="A526" s="645" t="s">
        <v>395</v>
      </c>
      <c r="B526" s="645" t="s">
        <v>147</v>
      </c>
      <c r="C526" s="645" t="s">
        <v>148</v>
      </c>
      <c r="D526" s="645" t="s">
        <v>801</v>
      </c>
      <c r="E526" s="645" t="s">
        <v>845</v>
      </c>
      <c r="F526" s="646">
        <v>42633</v>
      </c>
      <c r="G526" s="647">
        <v>2445.1799999999998</v>
      </c>
      <c r="H526" s="645" t="s">
        <v>801</v>
      </c>
      <c r="I526" s="645" t="s">
        <v>809</v>
      </c>
      <c r="J526" s="659" t="s">
        <v>11011</v>
      </c>
      <c r="K526" s="646">
        <v>42654</v>
      </c>
      <c r="L526" s="645" t="s">
        <v>71</v>
      </c>
    </row>
    <row r="527" spans="1:13" s="645" customFormat="1" x14ac:dyDescent="0.2">
      <c r="A527" s="645" t="s">
        <v>395</v>
      </c>
      <c r="B527" s="645" t="s">
        <v>969</v>
      </c>
      <c r="C527" s="645" t="s">
        <v>970</v>
      </c>
      <c r="D527" s="645" t="s">
        <v>971</v>
      </c>
      <c r="E527" s="645" t="s">
        <v>972</v>
      </c>
      <c r="F527" s="646">
        <v>42690</v>
      </c>
      <c r="G527" s="647">
        <v>1291.8699999999999</v>
      </c>
      <c r="H527" s="645" t="s">
        <v>801</v>
      </c>
      <c r="I527" s="645" t="s">
        <v>2539</v>
      </c>
      <c r="J527" s="659" t="s">
        <v>11012</v>
      </c>
      <c r="K527" s="646">
        <v>42698</v>
      </c>
      <c r="L527" s="645" t="s">
        <v>4</v>
      </c>
    </row>
    <row r="528" spans="1:13" s="645" customFormat="1" x14ac:dyDescent="0.2">
      <c r="A528" s="645" t="s">
        <v>395</v>
      </c>
      <c r="B528" s="645" t="s">
        <v>969</v>
      </c>
      <c r="C528" s="645" t="s">
        <v>970</v>
      </c>
      <c r="D528" s="645" t="s">
        <v>971</v>
      </c>
      <c r="E528" s="645" t="s">
        <v>1431</v>
      </c>
      <c r="F528" s="646">
        <v>42702</v>
      </c>
      <c r="G528" s="647">
        <v>2237.16</v>
      </c>
      <c r="H528" s="645" t="s">
        <v>801</v>
      </c>
      <c r="I528" s="645" t="s">
        <v>2539</v>
      </c>
      <c r="J528" s="659" t="s">
        <v>11012</v>
      </c>
      <c r="K528" s="646">
        <v>42720</v>
      </c>
      <c r="L528" s="645" t="s">
        <v>4</v>
      </c>
    </row>
    <row r="529" spans="1:12" s="645" customFormat="1" x14ac:dyDescent="0.2">
      <c r="A529" s="645" t="s">
        <v>395</v>
      </c>
      <c r="B529" s="645" t="s">
        <v>847</v>
      </c>
      <c r="C529" s="645" t="s">
        <v>848</v>
      </c>
      <c r="D529" s="645" t="s">
        <v>849</v>
      </c>
      <c r="E529" s="645" t="s">
        <v>850</v>
      </c>
      <c r="F529" s="646">
        <v>42635</v>
      </c>
      <c r="G529" s="647">
        <v>135</v>
      </c>
      <c r="H529" s="645" t="s">
        <v>801</v>
      </c>
      <c r="I529" s="645" t="s">
        <v>91</v>
      </c>
      <c r="J529" s="659" t="s">
        <v>11010</v>
      </c>
      <c r="K529" s="646">
        <v>42653</v>
      </c>
      <c r="L529" s="645" t="s">
        <v>71</v>
      </c>
    </row>
    <row r="530" spans="1:12" s="645" customFormat="1" x14ac:dyDescent="0.2">
      <c r="A530" s="645" t="s">
        <v>395</v>
      </c>
      <c r="B530" s="645" t="s">
        <v>92</v>
      </c>
      <c r="C530" s="645" t="s">
        <v>93</v>
      </c>
      <c r="D530" s="645" t="s">
        <v>94</v>
      </c>
      <c r="E530" s="645" t="s">
        <v>816</v>
      </c>
      <c r="F530" s="646">
        <v>42663</v>
      </c>
      <c r="G530" s="647">
        <v>618.66999999999996</v>
      </c>
      <c r="H530" s="645" t="s">
        <v>815</v>
      </c>
      <c r="I530" s="645" t="s">
        <v>91</v>
      </c>
      <c r="J530" s="659" t="s">
        <v>11010</v>
      </c>
      <c r="K530" s="646">
        <v>42664</v>
      </c>
      <c r="L530" s="645" t="s">
        <v>4</v>
      </c>
    </row>
    <row r="531" spans="1:12" s="645" customFormat="1" x14ac:dyDescent="0.2">
      <c r="A531" s="645" t="s">
        <v>395</v>
      </c>
      <c r="B531" s="645" t="s">
        <v>92</v>
      </c>
      <c r="C531" s="645" t="s">
        <v>93</v>
      </c>
      <c r="D531" s="645" t="s">
        <v>94</v>
      </c>
      <c r="E531" s="645" t="s">
        <v>902</v>
      </c>
      <c r="F531" s="646">
        <v>42695</v>
      </c>
      <c r="G531" s="647">
        <v>741.73</v>
      </c>
      <c r="H531" s="645" t="s">
        <v>903</v>
      </c>
      <c r="I531" s="645" t="s">
        <v>91</v>
      </c>
      <c r="J531" s="659" t="s">
        <v>11010</v>
      </c>
      <c r="K531" s="646">
        <v>42695</v>
      </c>
      <c r="L531" s="645" t="s">
        <v>71</v>
      </c>
    </row>
    <row r="532" spans="1:12" s="645" customFormat="1" x14ac:dyDescent="0.2">
      <c r="A532" s="645" t="s">
        <v>395</v>
      </c>
      <c r="B532" s="645" t="s">
        <v>840</v>
      </c>
      <c r="C532" s="645" t="s">
        <v>1692</v>
      </c>
      <c r="D532" s="645" t="s">
        <v>841</v>
      </c>
      <c r="E532" s="645" t="s">
        <v>936</v>
      </c>
      <c r="F532" s="646">
        <v>42700</v>
      </c>
      <c r="G532" s="647">
        <v>159.72</v>
      </c>
      <c r="H532" s="645" t="s">
        <v>801</v>
      </c>
      <c r="I532" s="645" t="s">
        <v>91</v>
      </c>
      <c r="J532" s="659" t="s">
        <v>11010</v>
      </c>
      <c r="K532" s="646">
        <v>42702</v>
      </c>
      <c r="L532" s="645" t="s">
        <v>71</v>
      </c>
    </row>
    <row r="533" spans="1:12" s="645" customFormat="1" x14ac:dyDescent="0.2">
      <c r="A533" s="645" t="s">
        <v>395</v>
      </c>
      <c r="B533" s="645" t="s">
        <v>1064</v>
      </c>
      <c r="C533" s="645" t="s">
        <v>1065</v>
      </c>
      <c r="D533" s="645" t="s">
        <v>801</v>
      </c>
      <c r="E533" s="645" t="s">
        <v>1076</v>
      </c>
      <c r="F533" s="646">
        <v>42716</v>
      </c>
      <c r="G533" s="647">
        <v>2250</v>
      </c>
      <c r="H533" s="645" t="s">
        <v>801</v>
      </c>
      <c r="I533" s="645" t="s">
        <v>91</v>
      </c>
      <c r="J533" s="659" t="s">
        <v>11010</v>
      </c>
      <c r="K533" s="646">
        <v>42725</v>
      </c>
      <c r="L533" s="645" t="s">
        <v>71</v>
      </c>
    </row>
    <row r="534" spans="1:12" s="645" customFormat="1" x14ac:dyDescent="0.2">
      <c r="A534" s="645" t="s">
        <v>395</v>
      </c>
      <c r="B534" s="645" t="s">
        <v>1064</v>
      </c>
      <c r="C534" s="645" t="s">
        <v>1065</v>
      </c>
      <c r="D534" s="645" t="s">
        <v>801</v>
      </c>
      <c r="E534" s="645" t="s">
        <v>1066</v>
      </c>
      <c r="F534" s="646">
        <v>42686</v>
      </c>
      <c r="G534" s="647">
        <v>2250</v>
      </c>
      <c r="H534" s="645" t="s">
        <v>801</v>
      </c>
      <c r="I534" s="645" t="s">
        <v>91</v>
      </c>
      <c r="J534" s="659" t="s">
        <v>11010</v>
      </c>
      <c r="K534" s="646">
        <v>42726</v>
      </c>
      <c r="L534" s="645" t="s">
        <v>71</v>
      </c>
    </row>
    <row r="535" spans="1:12" s="645" customFormat="1" x14ac:dyDescent="0.2">
      <c r="A535" s="645" t="s">
        <v>395</v>
      </c>
      <c r="B535" s="645" t="s">
        <v>1064</v>
      </c>
      <c r="C535" s="645" t="s">
        <v>1065</v>
      </c>
      <c r="D535" s="645" t="s">
        <v>801</v>
      </c>
      <c r="E535" s="645" t="s">
        <v>1080</v>
      </c>
      <c r="F535" s="646">
        <v>42625</v>
      </c>
      <c r="G535" s="647">
        <v>2250</v>
      </c>
      <c r="H535" s="645" t="s">
        <v>801</v>
      </c>
      <c r="I535" s="645" t="s">
        <v>91</v>
      </c>
      <c r="J535" s="659" t="s">
        <v>11010</v>
      </c>
      <c r="K535" s="646">
        <v>42726</v>
      </c>
      <c r="L535" s="645" t="s">
        <v>71</v>
      </c>
    </row>
    <row r="536" spans="1:12" s="645" customFormat="1" x14ac:dyDescent="0.2">
      <c r="A536" s="645" t="s">
        <v>395</v>
      </c>
      <c r="B536" s="645" t="s">
        <v>345</v>
      </c>
      <c r="C536" s="645" t="s">
        <v>346</v>
      </c>
      <c r="D536" s="645" t="s">
        <v>347</v>
      </c>
      <c r="E536" s="645" t="s">
        <v>1434</v>
      </c>
      <c r="F536" s="646">
        <v>42704</v>
      </c>
      <c r="G536" s="647">
        <v>1483.9</v>
      </c>
      <c r="H536" s="645" t="s">
        <v>1435</v>
      </c>
      <c r="I536" s="645" t="s">
        <v>91</v>
      </c>
      <c r="J536" s="659" t="s">
        <v>11010</v>
      </c>
      <c r="K536" s="646">
        <v>42705</v>
      </c>
      <c r="L536" s="645" t="s">
        <v>71</v>
      </c>
    </row>
    <row r="537" spans="1:12" s="645" customFormat="1" x14ac:dyDescent="0.2">
      <c r="A537" s="645" t="s">
        <v>365</v>
      </c>
      <c r="B537" s="645" t="s">
        <v>572</v>
      </c>
      <c r="C537" s="645" t="s">
        <v>573</v>
      </c>
      <c r="D537" s="645" t="s">
        <v>574</v>
      </c>
      <c r="E537" s="645" t="s">
        <v>839</v>
      </c>
      <c r="F537" s="646">
        <v>40585</v>
      </c>
      <c r="G537" s="647">
        <v>172.8</v>
      </c>
      <c r="H537" s="645" t="s">
        <v>801</v>
      </c>
      <c r="I537" s="645" t="s">
        <v>1139</v>
      </c>
      <c r="J537" s="659" t="s">
        <v>11013</v>
      </c>
      <c r="K537" s="646">
        <v>42661</v>
      </c>
      <c r="L537" s="645" t="s">
        <v>71</v>
      </c>
    </row>
    <row r="538" spans="1:12" s="645" customFormat="1" x14ac:dyDescent="0.2">
      <c r="A538" s="645" t="s">
        <v>395</v>
      </c>
      <c r="B538" s="645" t="s">
        <v>103</v>
      </c>
      <c r="C538" s="645" t="s">
        <v>104</v>
      </c>
      <c r="D538" s="645" t="s">
        <v>105</v>
      </c>
      <c r="E538" s="645" t="s">
        <v>1445</v>
      </c>
      <c r="F538" s="646">
        <v>42724</v>
      </c>
      <c r="G538" s="647">
        <v>66.86</v>
      </c>
      <c r="H538" s="645" t="s">
        <v>801</v>
      </c>
      <c r="I538" s="645" t="s">
        <v>1139</v>
      </c>
      <c r="J538" s="659" t="s">
        <v>11013</v>
      </c>
      <c r="K538" s="646">
        <v>42725</v>
      </c>
      <c r="L538" s="645" t="s">
        <v>4</v>
      </c>
    </row>
    <row r="539" spans="1:12" s="645" customFormat="1" x14ac:dyDescent="0.2">
      <c r="A539" s="645" t="s">
        <v>395</v>
      </c>
      <c r="B539" s="645" t="s">
        <v>78</v>
      </c>
      <c r="C539" s="645" t="s">
        <v>79</v>
      </c>
      <c r="D539" s="645" t="s">
        <v>80</v>
      </c>
      <c r="E539" s="645" t="s">
        <v>1140</v>
      </c>
      <c r="F539" s="646">
        <v>42724</v>
      </c>
      <c r="G539" s="647">
        <v>357.05</v>
      </c>
      <c r="H539" s="645" t="s">
        <v>1141</v>
      </c>
      <c r="I539" s="645" t="s">
        <v>1133</v>
      </c>
      <c r="J539" s="659" t="s">
        <v>11014</v>
      </c>
      <c r="K539" s="646">
        <v>42725</v>
      </c>
      <c r="L539" s="645" t="s">
        <v>71</v>
      </c>
    </row>
    <row r="540" spans="1:12" s="645" customFormat="1" x14ac:dyDescent="0.2">
      <c r="A540" s="645" t="s">
        <v>395</v>
      </c>
      <c r="B540" s="645" t="s">
        <v>78</v>
      </c>
      <c r="C540" s="645" t="s">
        <v>79</v>
      </c>
      <c r="D540" s="645" t="s">
        <v>80</v>
      </c>
      <c r="E540" s="645" t="s">
        <v>1135</v>
      </c>
      <c r="F540" s="646">
        <v>42723</v>
      </c>
      <c r="G540" s="647">
        <v>419.77</v>
      </c>
      <c r="H540" s="645" t="s">
        <v>1136</v>
      </c>
      <c r="I540" s="645" t="s">
        <v>1133</v>
      </c>
      <c r="J540" s="659" t="s">
        <v>11014</v>
      </c>
      <c r="K540" s="646">
        <v>42723</v>
      </c>
      <c r="L540" s="645" t="s">
        <v>71</v>
      </c>
    </row>
    <row r="541" spans="1:12" s="645" customFormat="1" x14ac:dyDescent="0.2">
      <c r="A541" s="645" t="s">
        <v>395</v>
      </c>
      <c r="B541" s="645" t="s">
        <v>78</v>
      </c>
      <c r="C541" s="645" t="s">
        <v>79</v>
      </c>
      <c r="D541" s="645" t="s">
        <v>80</v>
      </c>
      <c r="E541" s="645" t="s">
        <v>1132</v>
      </c>
      <c r="F541" s="646">
        <v>42723</v>
      </c>
      <c r="G541" s="647">
        <v>404.35</v>
      </c>
      <c r="H541" s="645" t="s">
        <v>1134</v>
      </c>
      <c r="I541" s="645" t="s">
        <v>1133</v>
      </c>
      <c r="J541" s="659" t="s">
        <v>11014</v>
      </c>
      <c r="K541" s="646">
        <v>42723</v>
      </c>
      <c r="L541" s="645" t="s">
        <v>71</v>
      </c>
    </row>
    <row r="542" spans="1:12" s="645" customFormat="1" x14ac:dyDescent="0.2">
      <c r="A542" s="645" t="s">
        <v>395</v>
      </c>
      <c r="B542" s="645" t="s">
        <v>88</v>
      </c>
      <c r="C542" s="645" t="s">
        <v>89</v>
      </c>
      <c r="D542" s="645" t="s">
        <v>90</v>
      </c>
      <c r="E542" s="645" t="s">
        <v>1275</v>
      </c>
      <c r="F542" s="646">
        <v>42727</v>
      </c>
      <c r="G542" s="647">
        <f>108.9*-1</f>
        <v>-108.9</v>
      </c>
      <c r="H542" s="645" t="s">
        <v>1276</v>
      </c>
      <c r="I542" s="645" t="s">
        <v>1133</v>
      </c>
      <c r="J542" s="659" t="s">
        <v>11014</v>
      </c>
      <c r="K542" s="646">
        <v>42731</v>
      </c>
      <c r="L542" s="645" t="s">
        <v>71</v>
      </c>
    </row>
    <row r="543" spans="1:12" s="645" customFormat="1" x14ac:dyDescent="0.2">
      <c r="A543" s="645" t="s">
        <v>395</v>
      </c>
      <c r="B543" s="645" t="s">
        <v>119</v>
      </c>
      <c r="C543" s="645" t="s">
        <v>120</v>
      </c>
      <c r="D543" s="645" t="s">
        <v>121</v>
      </c>
      <c r="E543" s="645" t="s">
        <v>866</v>
      </c>
      <c r="F543" s="646">
        <v>42643</v>
      </c>
      <c r="G543" s="647">
        <v>13.07</v>
      </c>
      <c r="H543" s="645" t="s">
        <v>793</v>
      </c>
      <c r="I543" s="645" t="s">
        <v>115</v>
      </c>
      <c r="J543" s="659" t="s">
        <v>11015</v>
      </c>
      <c r="K543" s="646">
        <v>42647</v>
      </c>
      <c r="L543" s="645" t="s">
        <v>71</v>
      </c>
    </row>
    <row r="544" spans="1:12" s="645" customFormat="1" x14ac:dyDescent="0.2">
      <c r="A544" s="645" t="s">
        <v>395</v>
      </c>
      <c r="B544" s="645" t="s">
        <v>513</v>
      </c>
      <c r="C544" s="645" t="s">
        <v>514</v>
      </c>
      <c r="D544" s="645" t="s">
        <v>515</v>
      </c>
      <c r="E544" s="645" t="s">
        <v>1287</v>
      </c>
      <c r="F544" s="646">
        <v>42716</v>
      </c>
      <c r="G544" s="647">
        <v>32.15</v>
      </c>
      <c r="H544" s="645" t="s">
        <v>801</v>
      </c>
      <c r="I544" s="645" t="s">
        <v>1240</v>
      </c>
      <c r="J544" s="659" t="s">
        <v>11016</v>
      </c>
      <c r="K544" s="646">
        <v>42725</v>
      </c>
      <c r="L544" s="645" t="s">
        <v>71</v>
      </c>
    </row>
    <row r="545" spans="1:12" s="645" customFormat="1" x14ac:dyDescent="0.2">
      <c r="A545" s="645" t="s">
        <v>395</v>
      </c>
      <c r="B545" s="645" t="s">
        <v>119</v>
      </c>
      <c r="C545" s="645" t="s">
        <v>120</v>
      </c>
      <c r="D545" s="645" t="s">
        <v>121</v>
      </c>
      <c r="E545" s="645" t="s">
        <v>1459</v>
      </c>
      <c r="F545" s="646">
        <v>42727</v>
      </c>
      <c r="G545" s="647">
        <v>1036.73</v>
      </c>
      <c r="H545" s="645" t="s">
        <v>1460</v>
      </c>
      <c r="I545" s="645" t="s">
        <v>1355</v>
      </c>
      <c r="J545" s="659" t="s">
        <v>11017</v>
      </c>
      <c r="K545" s="646">
        <v>42731</v>
      </c>
      <c r="L545" s="645" t="s">
        <v>71</v>
      </c>
    </row>
    <row r="546" spans="1:12" s="645" customFormat="1" x14ac:dyDescent="0.2">
      <c r="A546" s="645" t="s">
        <v>87</v>
      </c>
      <c r="B546" s="645" t="s">
        <v>572</v>
      </c>
      <c r="C546" s="645" t="s">
        <v>573</v>
      </c>
      <c r="D546" s="645" t="s">
        <v>574</v>
      </c>
      <c r="E546" s="645" t="s">
        <v>749</v>
      </c>
      <c r="F546" s="646">
        <v>41795</v>
      </c>
      <c r="G546" s="647">
        <v>99.59</v>
      </c>
      <c r="H546" s="645" t="s">
        <v>801</v>
      </c>
      <c r="I546" s="645" t="s">
        <v>1122</v>
      </c>
      <c r="J546" s="659" t="s">
        <v>11018</v>
      </c>
      <c r="K546" s="646">
        <v>42633</v>
      </c>
      <c r="L546" s="645" t="s">
        <v>71</v>
      </c>
    </row>
    <row r="547" spans="1:12" s="645" customFormat="1" x14ac:dyDescent="0.2">
      <c r="A547" s="645" t="s">
        <v>395</v>
      </c>
      <c r="B547" s="645" t="s">
        <v>235</v>
      </c>
      <c r="C547" s="645" t="s">
        <v>236</v>
      </c>
      <c r="D547" s="645" t="s">
        <v>237</v>
      </c>
      <c r="E547" s="645" t="s">
        <v>1123</v>
      </c>
      <c r="F547" s="646">
        <v>42727</v>
      </c>
      <c r="G547" s="647">
        <v>1575.8</v>
      </c>
      <c r="H547" s="645" t="s">
        <v>1124</v>
      </c>
      <c r="I547" s="645" t="s">
        <v>1122</v>
      </c>
      <c r="J547" s="659" t="s">
        <v>11018</v>
      </c>
      <c r="K547" s="646">
        <v>42731</v>
      </c>
      <c r="L547" s="645" t="s">
        <v>71</v>
      </c>
    </row>
    <row r="548" spans="1:12" s="645" customFormat="1" x14ac:dyDescent="0.2">
      <c r="A548" s="645" t="s">
        <v>395</v>
      </c>
      <c r="B548" s="645" t="s">
        <v>1011</v>
      </c>
      <c r="C548" s="645" t="s">
        <v>1012</v>
      </c>
      <c r="D548" s="645" t="s">
        <v>1013</v>
      </c>
      <c r="E548" s="645" t="s">
        <v>1301</v>
      </c>
      <c r="F548" s="646">
        <v>42720</v>
      </c>
      <c r="G548" s="647">
        <v>27.13</v>
      </c>
      <c r="H548" s="645" t="s">
        <v>1302</v>
      </c>
      <c r="I548" s="645" t="s">
        <v>1122</v>
      </c>
      <c r="J548" s="659" t="s">
        <v>11018</v>
      </c>
      <c r="K548" s="646">
        <v>42724</v>
      </c>
      <c r="L548" s="645" t="s">
        <v>71</v>
      </c>
    </row>
    <row r="549" spans="1:12" s="645" customFormat="1" x14ac:dyDescent="0.2">
      <c r="A549" s="645" t="s">
        <v>395</v>
      </c>
      <c r="B549" s="645" t="s">
        <v>1313</v>
      </c>
      <c r="C549" s="645" t="s">
        <v>1314</v>
      </c>
      <c r="D549" s="645" t="s">
        <v>801</v>
      </c>
      <c r="E549" s="645" t="s">
        <v>1312</v>
      </c>
      <c r="F549" s="646">
        <v>42718</v>
      </c>
      <c r="G549" s="647">
        <v>975</v>
      </c>
      <c r="H549" s="645" t="s">
        <v>1315</v>
      </c>
      <c r="I549" s="645" t="s">
        <v>1122</v>
      </c>
      <c r="J549" s="659" t="s">
        <v>11018</v>
      </c>
      <c r="K549" s="646">
        <v>42726</v>
      </c>
      <c r="L549" s="645" t="s">
        <v>4</v>
      </c>
    </row>
    <row r="550" spans="1:12" s="645" customFormat="1" x14ac:dyDescent="0.2">
      <c r="A550" s="645" t="s">
        <v>364</v>
      </c>
      <c r="B550" s="645" t="s">
        <v>572</v>
      </c>
      <c r="C550" s="645" t="s">
        <v>573</v>
      </c>
      <c r="D550" s="645" t="s">
        <v>574</v>
      </c>
      <c r="E550" s="645" t="s">
        <v>831</v>
      </c>
      <c r="F550" s="646">
        <v>40946</v>
      </c>
      <c r="G550" s="647">
        <v>172.8</v>
      </c>
      <c r="H550" s="645" t="s">
        <v>801</v>
      </c>
      <c r="I550" s="645" t="s">
        <v>204</v>
      </c>
      <c r="J550" s="659" t="s">
        <v>11019</v>
      </c>
      <c r="K550" s="646">
        <v>42661</v>
      </c>
      <c r="L550" s="645" t="s">
        <v>71</v>
      </c>
    </row>
    <row r="551" spans="1:12" s="645" customFormat="1" x14ac:dyDescent="0.2">
      <c r="A551" s="645" t="s">
        <v>67</v>
      </c>
      <c r="B551" s="645" t="s">
        <v>345</v>
      </c>
      <c r="C551" s="645" t="s">
        <v>346</v>
      </c>
      <c r="D551" s="645" t="s">
        <v>347</v>
      </c>
      <c r="E551" s="645" t="s">
        <v>1046</v>
      </c>
      <c r="F551" s="646">
        <v>41617</v>
      </c>
      <c r="G551" s="647">
        <v>217.8</v>
      </c>
      <c r="H551" s="645" t="s">
        <v>801</v>
      </c>
      <c r="I551" s="645" t="s">
        <v>176</v>
      </c>
      <c r="J551" s="659" t="s">
        <v>11017</v>
      </c>
      <c r="K551" s="646">
        <v>42263</v>
      </c>
      <c r="L551" s="645" t="s">
        <v>4</v>
      </c>
    </row>
    <row r="552" spans="1:12" s="645" customFormat="1" x14ac:dyDescent="0.2">
      <c r="A552" s="645" t="s">
        <v>193</v>
      </c>
      <c r="B552" s="645" t="s">
        <v>214</v>
      </c>
      <c r="C552" s="645" t="s">
        <v>215</v>
      </c>
      <c r="D552" s="645" t="s">
        <v>216</v>
      </c>
      <c r="E552" s="645" t="s">
        <v>463</v>
      </c>
      <c r="F552" s="646">
        <v>42060</v>
      </c>
      <c r="G552" s="647">
        <v>872.51</v>
      </c>
      <c r="H552" s="645" t="s">
        <v>464</v>
      </c>
      <c r="I552" s="645" t="s">
        <v>176</v>
      </c>
      <c r="J552" s="659" t="s">
        <v>11017</v>
      </c>
      <c r="K552" s="646">
        <v>42445</v>
      </c>
      <c r="L552" s="645" t="s">
        <v>4</v>
      </c>
    </row>
    <row r="553" spans="1:12" s="645" customFormat="1" x14ac:dyDescent="0.2">
      <c r="A553" s="645" t="s">
        <v>395</v>
      </c>
      <c r="B553" s="645" t="s">
        <v>1547</v>
      </c>
      <c r="C553" s="645" t="s">
        <v>1548</v>
      </c>
      <c r="D553" s="645" t="s">
        <v>1549</v>
      </c>
      <c r="E553" s="645" t="s">
        <v>1550</v>
      </c>
      <c r="F553" s="646">
        <v>42702</v>
      </c>
      <c r="G553" s="647">
        <v>145.19999999999999</v>
      </c>
      <c r="H553" s="645" t="s">
        <v>801</v>
      </c>
      <c r="I553" s="645" t="s">
        <v>176</v>
      </c>
      <c r="J553" s="659" t="s">
        <v>11017</v>
      </c>
      <c r="K553" s="646">
        <v>42709</v>
      </c>
      <c r="L553" s="645" t="s">
        <v>71</v>
      </c>
    </row>
    <row r="554" spans="1:12" s="645" customFormat="1" x14ac:dyDescent="0.2">
      <c r="A554" s="645" t="s">
        <v>395</v>
      </c>
      <c r="B554" s="645" t="s">
        <v>134</v>
      </c>
      <c r="C554" s="645" t="s">
        <v>385</v>
      </c>
      <c r="D554" s="645" t="s">
        <v>801</v>
      </c>
      <c r="E554" s="645" t="s">
        <v>1260</v>
      </c>
      <c r="F554" s="646">
        <v>42712</v>
      </c>
      <c r="G554" s="647">
        <v>1288.26</v>
      </c>
      <c r="H554" s="645" t="s">
        <v>801</v>
      </c>
      <c r="I554" s="645" t="s">
        <v>176</v>
      </c>
      <c r="J554" s="659" t="s">
        <v>11017</v>
      </c>
      <c r="K554" s="646">
        <v>42720</v>
      </c>
      <c r="L554" s="645" t="s">
        <v>71</v>
      </c>
    </row>
    <row r="555" spans="1:12" s="645" customFormat="1" x14ac:dyDescent="0.2">
      <c r="A555" s="645" t="s">
        <v>395</v>
      </c>
      <c r="B555" s="645" t="s">
        <v>1570</v>
      </c>
      <c r="C555" s="645" t="s">
        <v>1571</v>
      </c>
      <c r="D555" s="645" t="s">
        <v>1572</v>
      </c>
      <c r="E555" s="645" t="s">
        <v>1575</v>
      </c>
      <c r="F555" s="646">
        <v>42721</v>
      </c>
      <c r="G555" s="647">
        <v>40</v>
      </c>
      <c r="H555" s="645" t="s">
        <v>1576</v>
      </c>
      <c r="I555" s="645" t="s">
        <v>176</v>
      </c>
      <c r="J555" s="659" t="s">
        <v>11017</v>
      </c>
      <c r="K555" s="646">
        <v>42723</v>
      </c>
      <c r="L555" s="645" t="s">
        <v>4</v>
      </c>
    </row>
    <row r="556" spans="1:12" s="645" customFormat="1" x14ac:dyDescent="0.2">
      <c r="A556" s="645" t="s">
        <v>395</v>
      </c>
      <c r="B556" s="645" t="s">
        <v>1570</v>
      </c>
      <c r="C556" s="645" t="s">
        <v>1571</v>
      </c>
      <c r="D556" s="645" t="s">
        <v>1572</v>
      </c>
      <c r="E556" s="645" t="s">
        <v>1573</v>
      </c>
      <c r="F556" s="646">
        <v>42720</v>
      </c>
      <c r="G556" s="647">
        <v>626.6</v>
      </c>
      <c r="H556" s="645" t="s">
        <v>1574</v>
      </c>
      <c r="I556" s="645" t="s">
        <v>176</v>
      </c>
      <c r="J556" s="659" t="s">
        <v>11017</v>
      </c>
      <c r="K556" s="646">
        <v>42723</v>
      </c>
      <c r="L556" s="645" t="s">
        <v>4</v>
      </c>
    </row>
    <row r="557" spans="1:12" s="645" customFormat="1" x14ac:dyDescent="0.2">
      <c r="A557" s="645" t="s">
        <v>395</v>
      </c>
      <c r="B557" s="645" t="s">
        <v>509</v>
      </c>
      <c r="C557" s="645" t="s">
        <v>510</v>
      </c>
      <c r="D557" s="645" t="s">
        <v>511</v>
      </c>
      <c r="E557" s="645" t="s">
        <v>868</v>
      </c>
      <c r="F557" s="646">
        <v>42657</v>
      </c>
      <c r="G557" s="647">
        <v>203.96</v>
      </c>
      <c r="H557" s="645" t="s">
        <v>867</v>
      </c>
      <c r="I557" s="645" t="s">
        <v>224</v>
      </c>
      <c r="J557" s="659" t="s">
        <v>11018</v>
      </c>
      <c r="K557" s="646">
        <v>42657</v>
      </c>
      <c r="L557" s="645" t="s">
        <v>71</v>
      </c>
    </row>
    <row r="558" spans="1:12" s="645" customFormat="1" x14ac:dyDescent="0.2">
      <c r="A558" s="645" t="s">
        <v>395</v>
      </c>
      <c r="B558" s="645" t="s">
        <v>513</v>
      </c>
      <c r="C558" s="645" t="s">
        <v>514</v>
      </c>
      <c r="D558" s="645" t="s">
        <v>515</v>
      </c>
      <c r="E558" s="645" t="s">
        <v>1286</v>
      </c>
      <c r="F558" s="646">
        <v>42716</v>
      </c>
      <c r="G558" s="647">
        <v>609.04</v>
      </c>
      <c r="H558" s="645" t="s">
        <v>801</v>
      </c>
      <c r="I558" s="645" t="s">
        <v>224</v>
      </c>
      <c r="J558" s="659" t="s">
        <v>11018</v>
      </c>
      <c r="K558" s="646">
        <v>42725</v>
      </c>
      <c r="L558" s="645" t="s">
        <v>71</v>
      </c>
    </row>
    <row r="559" spans="1:12" s="645" customFormat="1" x14ac:dyDescent="0.2">
      <c r="A559" s="645" t="s">
        <v>395</v>
      </c>
      <c r="B559" s="645" t="s">
        <v>157</v>
      </c>
      <c r="C559" s="645" t="s">
        <v>158</v>
      </c>
      <c r="D559" s="645" t="s">
        <v>159</v>
      </c>
      <c r="E559" s="645" t="s">
        <v>1627</v>
      </c>
      <c r="F559" s="646">
        <v>42717</v>
      </c>
      <c r="G559" s="647">
        <v>62.92</v>
      </c>
      <c r="H559" s="645" t="s">
        <v>1626</v>
      </c>
      <c r="I559" s="645" t="s">
        <v>224</v>
      </c>
      <c r="J559" s="659" t="s">
        <v>11018</v>
      </c>
      <c r="K559" s="646">
        <v>42718</v>
      </c>
      <c r="L559" s="645" t="s">
        <v>4</v>
      </c>
    </row>
    <row r="560" spans="1:12" s="645" customFormat="1" x14ac:dyDescent="0.2">
      <c r="A560" s="645" t="s">
        <v>395</v>
      </c>
      <c r="B560" s="645" t="s">
        <v>157</v>
      </c>
      <c r="C560" s="645" t="s">
        <v>158</v>
      </c>
      <c r="D560" s="645" t="s">
        <v>159</v>
      </c>
      <c r="E560" s="645" t="s">
        <v>1625</v>
      </c>
      <c r="F560" s="646">
        <v>42704</v>
      </c>
      <c r="G560" s="647">
        <v>584.08000000000004</v>
      </c>
      <c r="H560" s="645" t="s">
        <v>1626</v>
      </c>
      <c r="I560" s="645" t="s">
        <v>224</v>
      </c>
      <c r="J560" s="659" t="s">
        <v>11018</v>
      </c>
      <c r="K560" s="646">
        <v>42705</v>
      </c>
      <c r="L560" s="645" t="s">
        <v>4</v>
      </c>
    </row>
    <row r="561" spans="1:12" ht="15.75" x14ac:dyDescent="0.25">
      <c r="A561" s="51"/>
      <c r="B561" s="52"/>
      <c r="C561" s="53"/>
      <c r="D561" s="52"/>
      <c r="E561" s="54"/>
      <c r="F561" s="52"/>
      <c r="G561" s="55"/>
      <c r="H561" s="52"/>
      <c r="I561" s="53"/>
      <c r="J561" s="52"/>
    </row>
    <row r="562" spans="1:12" ht="15.75" x14ac:dyDescent="0.25">
      <c r="A562" s="51" t="s">
        <v>1680</v>
      </c>
      <c r="B562" s="52"/>
      <c r="C562" s="53"/>
      <c r="D562" s="52"/>
      <c r="E562" s="54"/>
      <c r="F562" s="52"/>
      <c r="G562" s="60"/>
      <c r="H562" s="52"/>
      <c r="I562" s="53"/>
      <c r="J562" s="52"/>
    </row>
    <row r="563" spans="1:12" ht="15.75" x14ac:dyDescent="0.25">
      <c r="A563" s="51"/>
      <c r="B563" s="52"/>
      <c r="C563" s="53"/>
      <c r="D563" s="52"/>
      <c r="E563" s="54"/>
      <c r="F563" s="52"/>
      <c r="G563" s="60"/>
      <c r="H563" s="52"/>
      <c r="I563" s="53"/>
      <c r="J563" s="52"/>
    </row>
    <row r="564" spans="1:12" s="645" customFormat="1" x14ac:dyDescent="0.2">
      <c r="A564" s="645" t="s">
        <v>395</v>
      </c>
      <c r="B564" s="645" t="s">
        <v>190</v>
      </c>
      <c r="C564" s="645" t="s">
        <v>191</v>
      </c>
      <c r="D564" s="645" t="s">
        <v>192</v>
      </c>
      <c r="E564" s="645" t="s">
        <v>771</v>
      </c>
      <c r="F564" s="646">
        <v>42593</v>
      </c>
      <c r="G564" s="647">
        <v>12.97</v>
      </c>
      <c r="H564" s="645" t="s">
        <v>772</v>
      </c>
      <c r="I564" s="645" t="s">
        <v>196</v>
      </c>
      <c r="J564" s="340" t="s">
        <v>10981</v>
      </c>
      <c r="K564" s="646">
        <v>42619</v>
      </c>
      <c r="L564" s="645" t="s">
        <v>71</v>
      </c>
    </row>
    <row r="565" spans="1:12" s="645" customFormat="1" x14ac:dyDescent="0.2">
      <c r="A565" s="645" t="s">
        <v>395</v>
      </c>
      <c r="B565" s="645" t="s">
        <v>637</v>
      </c>
      <c r="C565" s="645" t="s">
        <v>638</v>
      </c>
      <c r="D565" s="645" t="s">
        <v>639</v>
      </c>
      <c r="E565" s="645" t="s">
        <v>924</v>
      </c>
      <c r="F565" s="646">
        <v>42703</v>
      </c>
      <c r="G565" s="647">
        <v>13902.82</v>
      </c>
      <c r="H565" s="645" t="s">
        <v>801</v>
      </c>
      <c r="I565" s="645" t="s">
        <v>617</v>
      </c>
      <c r="J565" s="340" t="s">
        <v>10982</v>
      </c>
      <c r="K565" s="646">
        <v>42703</v>
      </c>
      <c r="L565" s="645" t="s">
        <v>71</v>
      </c>
    </row>
    <row r="566" spans="1:12" s="645" customFormat="1" x14ac:dyDescent="0.2">
      <c r="A566" s="645" t="s">
        <v>395</v>
      </c>
      <c r="B566" s="645" t="s">
        <v>190</v>
      </c>
      <c r="C566" s="645" t="s">
        <v>191</v>
      </c>
      <c r="D566" s="645" t="s">
        <v>192</v>
      </c>
      <c r="E566" s="645" t="s">
        <v>496</v>
      </c>
      <c r="F566" s="646">
        <v>42478</v>
      </c>
      <c r="G566" s="647">
        <f>19.43*-1</f>
        <v>-19.43</v>
      </c>
      <c r="H566" s="645" t="s">
        <v>801</v>
      </c>
      <c r="I566" s="645" t="s">
        <v>207</v>
      </c>
      <c r="J566" s="394" t="s">
        <v>10983</v>
      </c>
      <c r="K566" s="646">
        <v>42478</v>
      </c>
      <c r="L566" s="645" t="s">
        <v>71</v>
      </c>
    </row>
    <row r="567" spans="1:12" s="645" customFormat="1" x14ac:dyDescent="0.2">
      <c r="A567" s="645" t="s">
        <v>395</v>
      </c>
      <c r="B567" s="645" t="s">
        <v>190</v>
      </c>
      <c r="C567" s="645" t="s">
        <v>191</v>
      </c>
      <c r="D567" s="645" t="s">
        <v>192</v>
      </c>
      <c r="E567" s="645" t="s">
        <v>497</v>
      </c>
      <c r="F567" s="646">
        <v>42478</v>
      </c>
      <c r="G567" s="647">
        <f>70.49*-1</f>
        <v>-70.489999999999995</v>
      </c>
      <c r="H567" s="645" t="s">
        <v>801</v>
      </c>
      <c r="I567" s="645" t="s">
        <v>207</v>
      </c>
      <c r="J567" s="394" t="s">
        <v>10983</v>
      </c>
      <c r="K567" s="646">
        <v>42478</v>
      </c>
      <c r="L567" s="645" t="s">
        <v>71</v>
      </c>
    </row>
    <row r="568" spans="1:12" s="645" customFormat="1" x14ac:dyDescent="0.2">
      <c r="A568" s="645" t="s">
        <v>395</v>
      </c>
      <c r="B568" s="645" t="s">
        <v>431</v>
      </c>
      <c r="C568" s="645" t="s">
        <v>432</v>
      </c>
      <c r="D568" s="645" t="s">
        <v>433</v>
      </c>
      <c r="E568" s="645" t="s">
        <v>491</v>
      </c>
      <c r="F568" s="646">
        <v>42461</v>
      </c>
      <c r="G568" s="647">
        <v>800</v>
      </c>
      <c r="H568" s="645" t="s">
        <v>801</v>
      </c>
      <c r="I568" s="645" t="s">
        <v>207</v>
      </c>
      <c r="J568" s="394" t="s">
        <v>10983</v>
      </c>
      <c r="K568" s="646">
        <v>42471</v>
      </c>
      <c r="L568" s="645" t="s">
        <v>4</v>
      </c>
    </row>
    <row r="569" spans="1:12" s="645" customFormat="1" x14ac:dyDescent="0.2">
      <c r="A569" s="645" t="s">
        <v>395</v>
      </c>
      <c r="B569" s="645" t="s">
        <v>431</v>
      </c>
      <c r="C569" s="645" t="s">
        <v>432</v>
      </c>
      <c r="D569" s="645" t="s">
        <v>433</v>
      </c>
      <c r="E569" s="645" t="s">
        <v>557</v>
      </c>
      <c r="F569" s="646">
        <v>42490</v>
      </c>
      <c r="G569" s="647">
        <v>1000</v>
      </c>
      <c r="H569" s="645" t="s">
        <v>801</v>
      </c>
      <c r="I569" s="645" t="s">
        <v>207</v>
      </c>
      <c r="J569" s="394" t="s">
        <v>10983</v>
      </c>
      <c r="K569" s="646">
        <v>42501</v>
      </c>
      <c r="L569" s="645" t="s">
        <v>71</v>
      </c>
    </row>
    <row r="570" spans="1:12" s="645" customFormat="1" x14ac:dyDescent="0.2">
      <c r="A570" s="645" t="s">
        <v>395</v>
      </c>
      <c r="B570" s="645" t="s">
        <v>431</v>
      </c>
      <c r="C570" s="645" t="s">
        <v>432</v>
      </c>
      <c r="D570" s="645" t="s">
        <v>433</v>
      </c>
      <c r="E570" s="645" t="s">
        <v>558</v>
      </c>
      <c r="F570" s="646">
        <v>42490</v>
      </c>
      <c r="G570" s="647">
        <v>1000</v>
      </c>
      <c r="H570" s="645" t="s">
        <v>801</v>
      </c>
      <c r="I570" s="645" t="s">
        <v>207</v>
      </c>
      <c r="J570" s="394" t="s">
        <v>10983</v>
      </c>
      <c r="K570" s="646">
        <v>42501</v>
      </c>
      <c r="L570" s="645" t="s">
        <v>4</v>
      </c>
    </row>
    <row r="571" spans="1:12" s="645" customFormat="1" x14ac:dyDescent="0.2">
      <c r="A571" s="645" t="s">
        <v>395</v>
      </c>
      <c r="B571" s="645" t="s">
        <v>431</v>
      </c>
      <c r="C571" s="645" t="s">
        <v>432</v>
      </c>
      <c r="D571" s="645" t="s">
        <v>433</v>
      </c>
      <c r="E571" s="645" t="s">
        <v>559</v>
      </c>
      <c r="F571" s="646">
        <v>42490</v>
      </c>
      <c r="G571" s="647">
        <v>500</v>
      </c>
      <c r="H571" s="645" t="s">
        <v>801</v>
      </c>
      <c r="I571" s="645" t="s">
        <v>207</v>
      </c>
      <c r="J571" s="394" t="s">
        <v>10983</v>
      </c>
      <c r="K571" s="646">
        <v>42501</v>
      </c>
      <c r="L571" s="645" t="s">
        <v>4</v>
      </c>
    </row>
    <row r="572" spans="1:12" s="645" customFormat="1" x14ac:dyDescent="0.2">
      <c r="A572" s="645" t="s">
        <v>395</v>
      </c>
      <c r="B572" s="645" t="s">
        <v>431</v>
      </c>
      <c r="C572" s="645" t="s">
        <v>432</v>
      </c>
      <c r="D572" s="645" t="s">
        <v>433</v>
      </c>
      <c r="E572" s="645" t="s">
        <v>616</v>
      </c>
      <c r="F572" s="646">
        <v>42524</v>
      </c>
      <c r="G572" s="647">
        <v>2000</v>
      </c>
      <c r="H572" s="645" t="s">
        <v>801</v>
      </c>
      <c r="I572" s="645" t="s">
        <v>207</v>
      </c>
      <c r="J572" s="394" t="s">
        <v>10983</v>
      </c>
      <c r="K572" s="646">
        <v>42529</v>
      </c>
      <c r="L572" s="645" t="s">
        <v>71</v>
      </c>
    </row>
    <row r="573" spans="1:12" s="645" customFormat="1" x14ac:dyDescent="0.2">
      <c r="A573" s="645" t="s">
        <v>395</v>
      </c>
      <c r="B573" s="645" t="s">
        <v>431</v>
      </c>
      <c r="C573" s="645" t="s">
        <v>432</v>
      </c>
      <c r="D573" s="645" t="s">
        <v>433</v>
      </c>
      <c r="E573" s="645" t="s">
        <v>690</v>
      </c>
      <c r="F573" s="646">
        <v>42562</v>
      </c>
      <c r="G573" s="647">
        <v>800</v>
      </c>
      <c r="H573" s="645" t="s">
        <v>801</v>
      </c>
      <c r="I573" s="645" t="s">
        <v>207</v>
      </c>
      <c r="J573" s="394" t="s">
        <v>10983</v>
      </c>
      <c r="K573" s="646">
        <v>42562</v>
      </c>
      <c r="L573" s="645" t="s">
        <v>71</v>
      </c>
    </row>
    <row r="574" spans="1:12" s="645" customFormat="1" x14ac:dyDescent="0.2">
      <c r="A574" s="645" t="s">
        <v>395</v>
      </c>
      <c r="B574" s="645" t="s">
        <v>431</v>
      </c>
      <c r="C574" s="645" t="s">
        <v>432</v>
      </c>
      <c r="D574" s="645" t="s">
        <v>433</v>
      </c>
      <c r="E574" s="645" t="s">
        <v>691</v>
      </c>
      <c r="F574" s="646">
        <v>42562</v>
      </c>
      <c r="G574" s="647">
        <v>800</v>
      </c>
      <c r="H574" s="645" t="s">
        <v>801</v>
      </c>
      <c r="I574" s="645" t="s">
        <v>207</v>
      </c>
      <c r="J574" s="394" t="s">
        <v>10983</v>
      </c>
      <c r="K574" s="646">
        <v>42562</v>
      </c>
      <c r="L574" s="645" t="s">
        <v>71</v>
      </c>
    </row>
    <row r="575" spans="1:12" s="645" customFormat="1" x14ac:dyDescent="0.2">
      <c r="A575" s="645" t="s">
        <v>395</v>
      </c>
      <c r="B575" s="645" t="s">
        <v>431</v>
      </c>
      <c r="C575" s="645" t="s">
        <v>432</v>
      </c>
      <c r="D575" s="645" t="s">
        <v>433</v>
      </c>
      <c r="E575" s="645" t="s">
        <v>692</v>
      </c>
      <c r="F575" s="646">
        <v>42552</v>
      </c>
      <c r="G575" s="647">
        <v>2500</v>
      </c>
      <c r="H575" s="645" t="s">
        <v>801</v>
      </c>
      <c r="I575" s="645" t="s">
        <v>207</v>
      </c>
      <c r="J575" s="394" t="s">
        <v>10983</v>
      </c>
      <c r="K575" s="646">
        <v>42562</v>
      </c>
      <c r="L575" s="645" t="s">
        <v>71</v>
      </c>
    </row>
    <row r="576" spans="1:12" s="645" customFormat="1" x14ac:dyDescent="0.2">
      <c r="A576" s="645" t="s">
        <v>395</v>
      </c>
      <c r="B576" s="645" t="s">
        <v>184</v>
      </c>
      <c r="C576" s="645" t="s">
        <v>185</v>
      </c>
      <c r="D576" s="645" t="s">
        <v>186</v>
      </c>
      <c r="E576" s="645" t="s">
        <v>1395</v>
      </c>
      <c r="F576" s="646">
        <v>42725</v>
      </c>
      <c r="G576" s="647">
        <v>500.01</v>
      </c>
      <c r="H576" s="645" t="s">
        <v>801</v>
      </c>
      <c r="I576" s="645" t="s">
        <v>207</v>
      </c>
      <c r="J576" s="394" t="s">
        <v>10983</v>
      </c>
      <c r="K576" s="646">
        <v>42727</v>
      </c>
      <c r="L576" s="645" t="s">
        <v>71</v>
      </c>
    </row>
    <row r="577" spans="1:14" s="645" customFormat="1" x14ac:dyDescent="0.2">
      <c r="A577" s="645" t="s">
        <v>395</v>
      </c>
      <c r="B577" s="645" t="s">
        <v>184</v>
      </c>
      <c r="C577" s="645" t="s">
        <v>185</v>
      </c>
      <c r="D577" s="645" t="s">
        <v>186</v>
      </c>
      <c r="E577" s="645" t="s">
        <v>1392</v>
      </c>
      <c r="F577" s="646">
        <v>42718</v>
      </c>
      <c r="G577" s="647">
        <v>36</v>
      </c>
      <c r="H577" s="645" t="s">
        <v>801</v>
      </c>
      <c r="I577" s="645" t="s">
        <v>207</v>
      </c>
      <c r="J577" s="394" t="s">
        <v>10983</v>
      </c>
      <c r="K577" s="646">
        <v>42726</v>
      </c>
      <c r="L577" s="645" t="s">
        <v>71</v>
      </c>
    </row>
    <row r="578" spans="1:14" s="645" customFormat="1" x14ac:dyDescent="0.2">
      <c r="A578" s="645" t="s">
        <v>395</v>
      </c>
      <c r="B578" s="645" t="s">
        <v>181</v>
      </c>
      <c r="C578" s="645" t="s">
        <v>182</v>
      </c>
      <c r="D578" s="645" t="s">
        <v>183</v>
      </c>
      <c r="E578" s="645" t="s">
        <v>1555</v>
      </c>
      <c r="F578" s="646">
        <v>42695</v>
      </c>
      <c r="G578" s="647">
        <v>88.8</v>
      </c>
      <c r="H578" s="645" t="s">
        <v>801</v>
      </c>
      <c r="I578" s="645" t="s">
        <v>207</v>
      </c>
      <c r="J578" s="394" t="s">
        <v>10983</v>
      </c>
      <c r="K578" s="646">
        <v>42706</v>
      </c>
      <c r="L578" s="645" t="s">
        <v>71</v>
      </c>
    </row>
    <row r="579" spans="1:14" s="645" customFormat="1" x14ac:dyDescent="0.2">
      <c r="A579" s="645" t="s">
        <v>395</v>
      </c>
      <c r="B579" s="645" t="s">
        <v>184</v>
      </c>
      <c r="C579" s="645" t="s">
        <v>185</v>
      </c>
      <c r="D579" s="645" t="s">
        <v>186</v>
      </c>
      <c r="E579" s="645" t="s">
        <v>1389</v>
      </c>
      <c r="F579" s="646">
        <v>42723</v>
      </c>
      <c r="G579" s="647">
        <v>15</v>
      </c>
      <c r="H579" s="645" t="s">
        <v>801</v>
      </c>
      <c r="I579" s="645" t="s">
        <v>1390</v>
      </c>
      <c r="J579" s="394" t="s">
        <v>10987</v>
      </c>
      <c r="K579" s="646">
        <v>42726</v>
      </c>
      <c r="L579" s="645" t="s">
        <v>71</v>
      </c>
    </row>
    <row r="580" spans="1:14" s="645" customFormat="1" x14ac:dyDescent="0.2">
      <c r="A580" s="640" t="s">
        <v>193</v>
      </c>
      <c r="B580" s="640" t="s">
        <v>241</v>
      </c>
      <c r="C580" s="640" t="s">
        <v>242</v>
      </c>
      <c r="D580" s="640" t="s">
        <v>243</v>
      </c>
      <c r="E580" s="640" t="s">
        <v>386</v>
      </c>
      <c r="F580" s="642">
        <v>42355</v>
      </c>
      <c r="G580" s="639">
        <v>296.83</v>
      </c>
      <c r="H580" s="640"/>
      <c r="I580" s="640" t="s">
        <v>206</v>
      </c>
      <c r="J580" s="394" t="s">
        <v>10984</v>
      </c>
      <c r="K580" s="642">
        <v>42355</v>
      </c>
      <c r="L580" s="640" t="s">
        <v>4</v>
      </c>
      <c r="M580" s="340"/>
      <c r="N580" s="340"/>
    </row>
    <row r="581" spans="1:14" s="645" customFormat="1" x14ac:dyDescent="0.2">
      <c r="A581" s="645" t="s">
        <v>395</v>
      </c>
      <c r="B581" s="645" t="s">
        <v>956</v>
      </c>
      <c r="C581" s="645" t="s">
        <v>957</v>
      </c>
      <c r="D581" s="645" t="s">
        <v>958</v>
      </c>
      <c r="E581" s="645" t="s">
        <v>959</v>
      </c>
      <c r="F581" s="646">
        <v>42646</v>
      </c>
      <c r="G581" s="647">
        <v>300</v>
      </c>
      <c r="H581" s="645" t="s">
        <v>801</v>
      </c>
      <c r="I581" s="645" t="s">
        <v>206</v>
      </c>
      <c r="J581" s="394" t="s">
        <v>10984</v>
      </c>
      <c r="K581" s="646">
        <v>42698</v>
      </c>
      <c r="L581" s="645" t="s">
        <v>71</v>
      </c>
    </row>
    <row r="582" spans="1:14" s="645" customFormat="1" x14ac:dyDescent="0.2">
      <c r="A582" s="645" t="s">
        <v>395</v>
      </c>
      <c r="B582" s="645" t="s">
        <v>181</v>
      </c>
      <c r="C582" s="645" t="s">
        <v>182</v>
      </c>
      <c r="D582" s="645" t="s">
        <v>183</v>
      </c>
      <c r="E582" s="645" t="s">
        <v>1666</v>
      </c>
      <c r="F582" s="646">
        <v>42695</v>
      </c>
      <c r="G582" s="647">
        <v>37.57</v>
      </c>
      <c r="H582" s="645" t="s">
        <v>801</v>
      </c>
      <c r="I582" s="645" t="s">
        <v>139</v>
      </c>
      <c r="J582" s="1" t="s">
        <v>10985</v>
      </c>
      <c r="K582" s="646">
        <v>42706</v>
      </c>
      <c r="L582" s="645" t="s">
        <v>71</v>
      </c>
    </row>
    <row r="583" spans="1:14" s="645" customFormat="1" x14ac:dyDescent="0.2">
      <c r="A583" s="645" t="s">
        <v>395</v>
      </c>
      <c r="B583" s="645" t="s">
        <v>181</v>
      </c>
      <c r="C583" s="645" t="s">
        <v>182</v>
      </c>
      <c r="D583" s="645" t="s">
        <v>183</v>
      </c>
      <c r="E583" s="645" t="s">
        <v>1556</v>
      </c>
      <c r="F583" s="646">
        <v>42695</v>
      </c>
      <c r="G583" s="647">
        <v>36.299999999999997</v>
      </c>
      <c r="H583" s="645" t="s">
        <v>801</v>
      </c>
      <c r="I583" s="645" t="s">
        <v>1410</v>
      </c>
      <c r="J583" s="394" t="s">
        <v>10986</v>
      </c>
      <c r="K583" s="646">
        <v>42706</v>
      </c>
      <c r="L583" s="645" t="s">
        <v>71</v>
      </c>
    </row>
    <row r="584" spans="1:14" s="645" customFormat="1" x14ac:dyDescent="0.2">
      <c r="A584" s="645" t="s">
        <v>395</v>
      </c>
      <c r="B584" s="645" t="s">
        <v>181</v>
      </c>
      <c r="C584" s="645" t="s">
        <v>182</v>
      </c>
      <c r="D584" s="645" t="s">
        <v>183</v>
      </c>
      <c r="E584" s="645" t="s">
        <v>1546</v>
      </c>
      <c r="F584" s="646">
        <v>42695</v>
      </c>
      <c r="G584" s="647">
        <f>36.3*-1</f>
        <v>-36.299999999999997</v>
      </c>
      <c r="H584" s="645" t="s">
        <v>801</v>
      </c>
      <c r="I584" s="645" t="s">
        <v>1410</v>
      </c>
      <c r="J584" s="394" t="s">
        <v>10986</v>
      </c>
      <c r="K584" s="646">
        <v>42725</v>
      </c>
      <c r="L584" s="645" t="s">
        <v>71</v>
      </c>
    </row>
    <row r="585" spans="1:14" s="645" customFormat="1" x14ac:dyDescent="0.2">
      <c r="A585" s="645" t="s">
        <v>395</v>
      </c>
      <c r="B585" s="645" t="s">
        <v>88</v>
      </c>
      <c r="C585" s="645" t="s">
        <v>89</v>
      </c>
      <c r="D585" s="645" t="s">
        <v>90</v>
      </c>
      <c r="E585" s="645" t="s">
        <v>1271</v>
      </c>
      <c r="F585" s="646">
        <v>42726</v>
      </c>
      <c r="G585" s="647">
        <v>99.07</v>
      </c>
      <c r="H585" s="645" t="s">
        <v>1272</v>
      </c>
      <c r="I585" s="645" t="s">
        <v>636</v>
      </c>
      <c r="J585" s="394" t="s">
        <v>10988</v>
      </c>
      <c r="K585" s="646">
        <v>42727</v>
      </c>
      <c r="L585" s="645" t="s">
        <v>71</v>
      </c>
    </row>
    <row r="586" spans="1:14" s="645" customFormat="1" x14ac:dyDescent="0.2">
      <c r="A586" s="645" t="s">
        <v>395</v>
      </c>
      <c r="B586" s="645" t="s">
        <v>88</v>
      </c>
      <c r="C586" s="645" t="s">
        <v>89</v>
      </c>
      <c r="D586" s="645" t="s">
        <v>90</v>
      </c>
      <c r="E586" s="645" t="s">
        <v>1269</v>
      </c>
      <c r="F586" s="646">
        <v>42713</v>
      </c>
      <c r="G586" s="647">
        <v>855.24</v>
      </c>
      <c r="H586" s="645" t="s">
        <v>1270</v>
      </c>
      <c r="I586" s="645" t="s">
        <v>636</v>
      </c>
      <c r="J586" s="394" t="s">
        <v>10988</v>
      </c>
      <c r="K586" s="646">
        <v>42718</v>
      </c>
      <c r="L586" s="645" t="s">
        <v>71</v>
      </c>
    </row>
    <row r="587" spans="1:14" s="645" customFormat="1" x14ac:dyDescent="0.2">
      <c r="A587" s="645" t="s">
        <v>395</v>
      </c>
      <c r="B587" s="645" t="s">
        <v>1643</v>
      </c>
      <c r="C587" s="645" t="s">
        <v>1644</v>
      </c>
      <c r="D587" s="645" t="s">
        <v>1645</v>
      </c>
      <c r="E587" s="645" t="s">
        <v>1646</v>
      </c>
      <c r="F587" s="646">
        <v>42704</v>
      </c>
      <c r="G587" s="647">
        <v>69.760000000000005</v>
      </c>
      <c r="H587" s="645" t="s">
        <v>1647</v>
      </c>
      <c r="I587" s="645" t="s">
        <v>1632</v>
      </c>
      <c r="J587" s="394" t="s">
        <v>10988</v>
      </c>
      <c r="K587" s="646">
        <v>42719</v>
      </c>
      <c r="L587" s="645" t="s">
        <v>4</v>
      </c>
    </row>
    <row r="588" spans="1:14" s="645" customFormat="1" x14ac:dyDescent="0.2">
      <c r="A588" s="645" t="s">
        <v>395</v>
      </c>
      <c r="B588" s="645" t="s">
        <v>88</v>
      </c>
      <c r="C588" s="645" t="s">
        <v>89</v>
      </c>
      <c r="D588" s="645" t="s">
        <v>90</v>
      </c>
      <c r="E588" s="645" t="s">
        <v>1631</v>
      </c>
      <c r="F588" s="646">
        <v>42711</v>
      </c>
      <c r="G588" s="647">
        <v>1862.67</v>
      </c>
      <c r="H588" s="645" t="s">
        <v>1633</v>
      </c>
      <c r="I588" s="645" t="s">
        <v>1632</v>
      </c>
      <c r="J588" s="394" t="s">
        <v>10988</v>
      </c>
      <c r="K588" s="646">
        <v>42716</v>
      </c>
      <c r="L588" s="645" t="s">
        <v>4</v>
      </c>
    </row>
    <row r="589" spans="1:14" x14ac:dyDescent="0.2">
      <c r="A589" s="500"/>
      <c r="B589" s="500"/>
      <c r="C589" s="500"/>
      <c r="D589" s="500"/>
      <c r="E589" s="500"/>
      <c r="F589" s="501"/>
      <c r="G589" s="461"/>
      <c r="H589" s="459"/>
      <c r="I589" s="500"/>
      <c r="J589" s="1"/>
      <c r="K589" s="501"/>
      <c r="L589" s="500"/>
    </row>
    <row r="590" spans="1:14" x14ac:dyDescent="0.2">
      <c r="A590" s="640"/>
      <c r="B590" s="640"/>
      <c r="C590" s="640"/>
      <c r="D590" s="640"/>
      <c r="E590" s="640"/>
      <c r="F590" s="642"/>
      <c r="G590" s="461"/>
      <c r="H590" s="625"/>
      <c r="I590" s="640"/>
      <c r="J590" s="1"/>
      <c r="K590" s="642"/>
      <c r="L590" s="640"/>
    </row>
    <row r="591" spans="1:14" x14ac:dyDescent="0.2">
      <c r="A591" s="492"/>
      <c r="B591" s="492"/>
      <c r="C591" s="492"/>
      <c r="D591" s="492"/>
      <c r="E591" s="492"/>
      <c r="F591" s="493"/>
      <c r="G591" s="1"/>
    </row>
    <row r="592" spans="1:14" x14ac:dyDescent="0.2">
      <c r="A592" s="48"/>
      <c r="B592" s="48"/>
      <c r="C592" s="492"/>
      <c r="D592" s="133" t="s">
        <v>56</v>
      </c>
      <c r="E592" s="134">
        <v>462</v>
      </c>
      <c r="H592" s="332"/>
      <c r="I592" s="10"/>
    </row>
    <row r="593" spans="1:8" x14ac:dyDescent="0.2">
      <c r="A593" s="3"/>
      <c r="D593" s="133" t="s">
        <v>57</v>
      </c>
      <c r="E593" s="135">
        <v>637289.28</v>
      </c>
      <c r="H593" s="332"/>
    </row>
    <row r="594" spans="1:8" x14ac:dyDescent="0.2">
      <c r="A594" s="3"/>
    </row>
    <row r="595" spans="1:8" x14ac:dyDescent="0.2">
      <c r="A595" s="3"/>
      <c r="E595" s="3"/>
      <c r="F595" s="1"/>
    </row>
    <row r="596" spans="1:8" x14ac:dyDescent="0.2">
      <c r="A596" s="3"/>
      <c r="H596" s="332"/>
    </row>
    <row r="597" spans="1:8" x14ac:dyDescent="0.2">
      <c r="A597" s="136" t="s">
        <v>58</v>
      </c>
      <c r="B597" s="723" t="s">
        <v>59</v>
      </c>
      <c r="C597" s="723"/>
      <c r="D597" s="723"/>
      <c r="E597" s="724"/>
      <c r="F597" s="137"/>
    </row>
    <row r="598" spans="1:8" x14ac:dyDescent="0.2">
      <c r="A598" s="138" t="s">
        <v>60</v>
      </c>
      <c r="B598" s="721" t="s">
        <v>61</v>
      </c>
      <c r="C598" s="721"/>
      <c r="D598" s="721"/>
      <c r="E598" s="722"/>
    </row>
    <row r="599" spans="1:8" x14ac:dyDescent="0.2">
      <c r="A599" s="138" t="s">
        <v>735</v>
      </c>
      <c r="B599" s="594" t="s">
        <v>736</v>
      </c>
      <c r="C599" s="594"/>
      <c r="D599" s="594"/>
      <c r="E599" s="595"/>
    </row>
    <row r="600" spans="1:8" x14ac:dyDescent="0.2">
      <c r="A600" s="139" t="s">
        <v>62</v>
      </c>
      <c r="B600" s="719" t="s">
        <v>63</v>
      </c>
      <c r="C600" s="719"/>
      <c r="D600" s="719"/>
      <c r="E600" s="720"/>
    </row>
  </sheetData>
  <sortState ref="A351:V355">
    <sortCondition ref="B351:B355"/>
  </sortState>
  <mergeCells count="45">
    <mergeCell ref="B600:E600"/>
    <mergeCell ref="B598:E598"/>
    <mergeCell ref="B597:E597"/>
    <mergeCell ref="E74:G74"/>
    <mergeCell ref="E17:G17"/>
    <mergeCell ref="E21:G21"/>
    <mergeCell ref="E23:G23"/>
    <mergeCell ref="E25:G25"/>
    <mergeCell ref="E27:G27"/>
    <mergeCell ref="E19:G19"/>
    <mergeCell ref="E29:G29"/>
    <mergeCell ref="E37:G37"/>
    <mergeCell ref="E31:G31"/>
    <mergeCell ref="E33:G33"/>
    <mergeCell ref="E35:G35"/>
    <mergeCell ref="E39:G39"/>
    <mergeCell ref="E6:G6"/>
    <mergeCell ref="E9:G9"/>
    <mergeCell ref="E11:G11"/>
    <mergeCell ref="E13:G13"/>
    <mergeCell ref="E15:G15"/>
    <mergeCell ref="E41:G41"/>
    <mergeCell ref="E57:G57"/>
    <mergeCell ref="E47:G47"/>
    <mergeCell ref="E49:G49"/>
    <mergeCell ref="E51:G51"/>
    <mergeCell ref="E53:G53"/>
    <mergeCell ref="E55:G55"/>
    <mergeCell ref="E45:G45"/>
    <mergeCell ref="K89:L89"/>
    <mergeCell ref="E43:G43"/>
    <mergeCell ref="E59:G59"/>
    <mergeCell ref="A89:J89"/>
    <mergeCell ref="E61:G61"/>
    <mergeCell ref="E63:G63"/>
    <mergeCell ref="E65:G65"/>
    <mergeCell ref="E67:G67"/>
    <mergeCell ref="E69:G69"/>
    <mergeCell ref="E71:G71"/>
    <mergeCell ref="E77:G77"/>
    <mergeCell ref="E79:G79"/>
    <mergeCell ref="E81:G81"/>
    <mergeCell ref="E83:G83"/>
    <mergeCell ref="E85:G85"/>
    <mergeCell ref="E87:G87"/>
  </mergeCells>
  <hyperlinks>
    <hyperlink ref="A354" r:id="rId1" display="http://www.ub.edu/web/ub/ca/universitat/organitzacio/unitats_administratives/a/unitatsA/admcentrefisica.html"/>
    <hyperlink ref="A285" r:id="rId2" display="http://www.ub.edu/web/ub/ca/universitat/organitzacio/unitats_administratives/a/unitatsA/admcentrefarmacia.html"/>
    <hyperlink ref="A562" r:id="rId3" display="http://www.ub.edu/web/ub/ca/universitat/organitzacio/unitats_administratives/a/unitatsA/admcentrepsicologia.html"/>
    <hyperlink ref="A320" r:id="rId4" display="http://www.ub.edu/web/ub/ca/universitat/organitzacio/unitats_administratives/a/unitatsA/admcentrefilologia.html"/>
    <hyperlink ref="A332" r:id="rId5" display="http://www.ub.edu/web/ub/ca/universitat/organitzacio/unitats_administratives/a/unitatsA/admcentrefilologia.html"/>
    <hyperlink ref="A227" r:id="rId6" display="http://www.ub.edu/web/ub/ca/universitat/organitzacio/unitats_administratives/a/unitatsA/admcentrebiologia.html"/>
    <hyperlink ref="A519" r:id="rId7" display="http://www.ub.edu/web/ub/ca/universitat/organitzacio/unitats_administratives/a/unitatsA/admcentremedicina.html"/>
    <hyperlink ref="A248" r:id="rId8" display="http://www.ub.edu/web/ub/ca/universitat/organitzacio/unitats_administratives/a/unitatsA/admcentrefarmacia.html"/>
    <hyperlink ref="A512" r:id="rId9" display="http://www.ub.edu/web/ub/ca/universitat/organitzacio/unitats_administratives/a/unitatsA/admcentremedicina.html"/>
    <hyperlink ref="A167" r:id="rId10" display="http://www.ub.edu/web/ub/ca/universitat/organitzacio/unitats_administratives/a/unitatsA/admcentrebiologia.html"/>
    <hyperlink ref="A163" r:id="rId11" display="http://www.ub.edu/web/ub/ca/universitat/organitzacio/unitats_administratives/a/unitatsA/admcentrebiologia.html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41" fitToHeight="4" orientation="portrait"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0"/>
  <dimension ref="A1:M628"/>
  <sheetViews>
    <sheetView workbookViewId="0">
      <selection activeCell="J13" sqref="J13"/>
    </sheetView>
  </sheetViews>
  <sheetFormatPr defaultColWidth="11.42578125" defaultRowHeight="12.75" x14ac:dyDescent="0.2"/>
  <cols>
    <col min="1" max="1" width="7.140625" customWidth="1"/>
    <col min="2" max="2" width="8.140625" customWidth="1"/>
    <col min="3" max="3" width="7.85546875" customWidth="1"/>
    <col min="4" max="4" width="8.7109375" customWidth="1"/>
    <col min="6" max="7" width="11.42578125" style="100"/>
    <col min="8" max="8" width="19" style="100" customWidth="1"/>
    <col min="9" max="9" width="11.42578125" style="100"/>
    <col min="10" max="10" width="21" customWidth="1"/>
  </cols>
  <sheetData>
    <row r="1" spans="1:13" ht="15" customHeight="1" x14ac:dyDescent="0.2">
      <c r="A1" s="325" t="s">
        <v>388</v>
      </c>
      <c r="B1" s="325" t="s">
        <v>0</v>
      </c>
      <c r="C1" s="325" t="s">
        <v>389</v>
      </c>
      <c r="D1" s="325" t="s">
        <v>1</v>
      </c>
      <c r="E1" s="325" t="s">
        <v>31</v>
      </c>
      <c r="F1" s="325" t="s">
        <v>32</v>
      </c>
      <c r="G1" s="325" t="s">
        <v>40</v>
      </c>
      <c r="H1" s="325" t="s">
        <v>33</v>
      </c>
      <c r="I1" s="321" t="s">
        <v>2</v>
      </c>
      <c r="J1" s="325" t="s">
        <v>36</v>
      </c>
      <c r="K1" s="325" t="s">
        <v>3</v>
      </c>
      <c r="L1" s="325" t="s">
        <v>34</v>
      </c>
      <c r="M1" s="325" t="s">
        <v>35</v>
      </c>
    </row>
    <row r="2" spans="1:13" x14ac:dyDescent="0.2">
      <c r="A2" s="120"/>
      <c r="B2" s="120"/>
      <c r="C2" s="120"/>
      <c r="D2" s="120"/>
      <c r="E2" s="121"/>
      <c r="F2" s="114"/>
      <c r="G2" s="279"/>
      <c r="H2" s="186"/>
      <c r="I2" s="246"/>
      <c r="J2" s="120"/>
    </row>
    <row r="3" spans="1:13" x14ac:dyDescent="0.2">
      <c r="A3" s="120"/>
      <c r="B3" s="120"/>
      <c r="C3" s="120"/>
      <c r="D3" s="120"/>
      <c r="E3" s="121"/>
      <c r="F3" s="114"/>
      <c r="G3" s="279"/>
      <c r="H3" s="186"/>
      <c r="I3" s="322"/>
      <c r="J3" s="120"/>
    </row>
    <row r="4" spans="1:13" x14ac:dyDescent="0.2">
      <c r="A4" s="120"/>
      <c r="B4" s="120"/>
      <c r="C4" s="120"/>
      <c r="D4" s="120"/>
      <c r="E4" s="121"/>
      <c r="F4" s="114"/>
      <c r="G4" s="279"/>
      <c r="H4" s="186"/>
      <c r="I4" s="322"/>
      <c r="J4" s="120"/>
    </row>
    <row r="5" spans="1:13" x14ac:dyDescent="0.2">
      <c r="A5" s="422"/>
      <c r="B5" s="422"/>
      <c r="C5" s="422"/>
      <c r="D5" s="422"/>
      <c r="E5" s="422"/>
      <c r="F5" s="422"/>
      <c r="G5" s="422"/>
      <c r="H5" s="423"/>
      <c r="I5" s="424"/>
      <c r="J5" s="422"/>
      <c r="K5" s="422"/>
      <c r="L5" s="423"/>
      <c r="M5" s="422"/>
    </row>
    <row r="6" spans="1:13" x14ac:dyDescent="0.2">
      <c r="A6" s="422"/>
      <c r="B6" s="422"/>
      <c r="C6" s="422"/>
      <c r="D6" s="422"/>
      <c r="E6" s="422"/>
      <c r="F6" s="422"/>
      <c r="G6" s="422"/>
      <c r="H6" s="423"/>
      <c r="I6" s="424"/>
      <c r="J6" s="422"/>
      <c r="K6" s="422"/>
      <c r="L6" s="423"/>
      <c r="M6" s="422"/>
    </row>
    <row r="7" spans="1:13" x14ac:dyDescent="0.2">
      <c r="A7" s="422"/>
      <c r="B7" s="422"/>
      <c r="C7" s="422"/>
      <c r="D7" s="422"/>
      <c r="E7" s="422"/>
      <c r="F7" s="422"/>
      <c r="G7" s="422"/>
      <c r="H7" s="423"/>
      <c r="I7" s="424"/>
      <c r="J7" s="422"/>
      <c r="K7" s="422"/>
      <c r="L7" s="423"/>
      <c r="M7" s="422"/>
    </row>
    <row r="8" spans="1:13" x14ac:dyDescent="0.2">
      <c r="A8" s="120"/>
      <c r="B8" s="120"/>
      <c r="C8" s="120"/>
      <c r="D8" s="120"/>
      <c r="E8" s="121"/>
      <c r="F8" s="114"/>
      <c r="G8" s="279"/>
      <c r="H8" s="186"/>
      <c r="I8" s="322"/>
      <c r="J8" s="120"/>
    </row>
    <row r="9" spans="1:13" x14ac:dyDescent="0.2">
      <c r="A9" s="120"/>
      <c r="B9" s="120"/>
      <c r="C9" s="120"/>
      <c r="D9" s="120"/>
      <c r="E9" s="121"/>
      <c r="F9" s="114"/>
      <c r="G9" s="279"/>
      <c r="H9" s="186"/>
      <c r="I9" s="322"/>
      <c r="J9" s="120"/>
    </row>
    <row r="10" spans="1:13" x14ac:dyDescent="0.2">
      <c r="A10" s="120"/>
      <c r="B10" s="120"/>
      <c r="C10" s="120"/>
      <c r="D10" s="120"/>
      <c r="E10" s="121"/>
      <c r="F10" s="114"/>
      <c r="G10" s="279"/>
      <c r="H10" s="186"/>
      <c r="I10" s="322"/>
      <c r="J10" s="120"/>
    </row>
    <row r="11" spans="1:13" x14ac:dyDescent="0.2">
      <c r="A11" s="120"/>
      <c r="B11" s="120"/>
      <c r="C11" s="120"/>
      <c r="D11" s="120"/>
      <c r="E11" s="121"/>
      <c r="F11" s="114"/>
      <c r="G11" s="279"/>
      <c r="H11" s="186"/>
      <c r="I11" s="322"/>
      <c r="J11" s="120"/>
    </row>
    <row r="12" spans="1:13" x14ac:dyDescent="0.2">
      <c r="A12" s="120"/>
      <c r="B12" s="120"/>
      <c r="C12" s="120"/>
      <c r="D12" s="120"/>
      <c r="E12" s="121"/>
      <c r="F12" s="114"/>
      <c r="G12" s="279"/>
      <c r="H12" s="186"/>
      <c r="I12" s="322"/>
      <c r="J12" s="120"/>
    </row>
    <row r="13" spans="1:13" x14ac:dyDescent="0.2">
      <c r="A13" s="120"/>
      <c r="B13" s="120"/>
      <c r="C13" s="120"/>
      <c r="D13" s="120"/>
      <c r="E13" s="121"/>
      <c r="F13" s="114"/>
      <c r="G13" s="279"/>
      <c r="H13" s="186"/>
      <c r="I13" s="322"/>
      <c r="J13" s="120"/>
    </row>
    <row r="14" spans="1:13" x14ac:dyDescent="0.2">
      <c r="A14" s="120"/>
      <c r="B14" s="120"/>
      <c r="C14" s="120"/>
      <c r="D14" s="120"/>
      <c r="E14" s="121"/>
      <c r="F14" s="114"/>
      <c r="G14" s="279"/>
      <c r="H14" s="186"/>
      <c r="I14" s="322"/>
      <c r="J14" s="120"/>
    </row>
    <row r="15" spans="1:13" x14ac:dyDescent="0.2">
      <c r="A15" s="120"/>
      <c r="B15" s="120"/>
      <c r="C15" s="120"/>
      <c r="D15" s="120"/>
      <c r="E15" s="121"/>
      <c r="F15" s="114"/>
      <c r="G15" s="279"/>
      <c r="H15" s="186"/>
      <c r="I15" s="322"/>
      <c r="J15" s="120"/>
    </row>
    <row r="16" spans="1:13" x14ac:dyDescent="0.2">
      <c r="A16" s="120"/>
      <c r="B16" s="120"/>
      <c r="C16" s="120"/>
      <c r="D16" s="120"/>
      <c r="E16" s="121"/>
      <c r="F16" s="114"/>
      <c r="G16" s="279"/>
      <c r="H16" s="186"/>
      <c r="I16" s="322"/>
      <c r="J16" s="120"/>
    </row>
    <row r="17" spans="1:10" x14ac:dyDescent="0.2">
      <c r="A17" s="120"/>
      <c r="B17" s="120"/>
      <c r="C17" s="120"/>
      <c r="D17" s="120"/>
      <c r="E17" s="121"/>
      <c r="F17" s="114"/>
      <c r="G17" s="279"/>
      <c r="H17" s="186"/>
      <c r="I17" s="322"/>
      <c r="J17" s="120"/>
    </row>
    <row r="18" spans="1:10" x14ac:dyDescent="0.2">
      <c r="A18" s="120"/>
      <c r="B18" s="120"/>
      <c r="C18" s="120"/>
      <c r="D18" s="120"/>
      <c r="E18" s="121"/>
      <c r="F18" s="114"/>
      <c r="G18" s="279"/>
      <c r="H18" s="186"/>
      <c r="I18" s="322"/>
      <c r="J18" s="120"/>
    </row>
    <row r="19" spans="1:10" x14ac:dyDescent="0.2">
      <c r="A19" s="120"/>
      <c r="B19" s="120"/>
      <c r="C19" s="120"/>
      <c r="D19" s="120"/>
      <c r="E19" s="121"/>
      <c r="F19" s="114"/>
      <c r="G19" s="279"/>
      <c r="H19" s="186"/>
      <c r="I19" s="322"/>
      <c r="J19" s="120"/>
    </row>
    <row r="20" spans="1:10" x14ac:dyDescent="0.2">
      <c r="A20" s="120"/>
      <c r="B20" s="120"/>
      <c r="C20" s="120"/>
      <c r="D20" s="120"/>
      <c r="E20" s="121"/>
      <c r="F20" s="114"/>
      <c r="G20" s="279"/>
      <c r="H20" s="186"/>
      <c r="I20" s="322"/>
      <c r="J20" s="120"/>
    </row>
    <row r="21" spans="1:10" x14ac:dyDescent="0.2">
      <c r="A21" s="120"/>
      <c r="B21" s="120"/>
      <c r="C21" s="120"/>
      <c r="D21" s="120"/>
      <c r="E21" s="121"/>
      <c r="F21" s="114"/>
      <c r="G21" s="279"/>
      <c r="H21" s="186"/>
      <c r="I21" s="322"/>
      <c r="J21" s="120"/>
    </row>
    <row r="22" spans="1:10" x14ac:dyDescent="0.2">
      <c r="A22" s="120"/>
      <c r="B22" s="120"/>
      <c r="C22" s="120"/>
      <c r="D22" s="120"/>
      <c r="E22" s="121"/>
      <c r="F22" s="114"/>
      <c r="G22" s="279"/>
      <c r="H22" s="186"/>
      <c r="I22" s="322"/>
      <c r="J22" s="120"/>
    </row>
    <row r="23" spans="1:10" x14ac:dyDescent="0.2">
      <c r="A23" s="120"/>
      <c r="B23" s="120"/>
      <c r="C23" s="120"/>
      <c r="D23" s="120"/>
      <c r="E23" s="121"/>
      <c r="F23" s="114"/>
      <c r="G23" s="279"/>
      <c r="H23" s="186"/>
      <c r="I23" s="322"/>
      <c r="J23" s="120"/>
    </row>
    <row r="24" spans="1:10" x14ac:dyDescent="0.2">
      <c r="A24" s="120"/>
      <c r="B24" s="120"/>
      <c r="C24" s="120"/>
      <c r="D24" s="120"/>
      <c r="E24" s="121"/>
      <c r="F24" s="114"/>
      <c r="G24" s="279"/>
      <c r="H24" s="186"/>
      <c r="I24" s="322"/>
      <c r="J24" s="120"/>
    </row>
    <row r="25" spans="1:10" x14ac:dyDescent="0.2">
      <c r="A25" s="120"/>
      <c r="B25" s="120"/>
      <c r="C25" s="120"/>
      <c r="D25" s="120"/>
      <c r="E25" s="121"/>
      <c r="F25" s="114"/>
      <c r="G25" s="279"/>
      <c r="H25" s="186"/>
      <c r="I25" s="322"/>
      <c r="J25" s="120"/>
    </row>
    <row r="26" spans="1:10" x14ac:dyDescent="0.2">
      <c r="A26" s="120"/>
      <c r="B26" s="120"/>
      <c r="C26" s="120"/>
      <c r="D26" s="120"/>
      <c r="E26" s="121"/>
      <c r="F26" s="114"/>
      <c r="G26" s="279"/>
      <c r="H26" s="186"/>
      <c r="I26" s="322"/>
      <c r="J26" s="120"/>
    </row>
    <row r="27" spans="1:10" x14ac:dyDescent="0.2">
      <c r="A27" s="120"/>
      <c r="B27" s="120"/>
      <c r="C27" s="120"/>
      <c r="D27" s="120"/>
      <c r="E27" s="121"/>
      <c r="F27" s="114"/>
      <c r="G27" s="279"/>
      <c r="H27" s="186"/>
      <c r="I27" s="322"/>
      <c r="J27" s="120"/>
    </row>
    <row r="28" spans="1:10" x14ac:dyDescent="0.2">
      <c r="A28" s="120"/>
      <c r="B28" s="120"/>
      <c r="C28" s="120"/>
      <c r="D28" s="120"/>
      <c r="E28" s="121"/>
      <c r="F28" s="114"/>
      <c r="G28" s="279"/>
      <c r="H28" s="186"/>
      <c r="I28" s="322"/>
      <c r="J28" s="120"/>
    </row>
    <row r="29" spans="1:10" x14ac:dyDescent="0.2">
      <c r="A29" s="120"/>
      <c r="B29" s="120"/>
      <c r="C29" s="120"/>
      <c r="D29" s="120"/>
      <c r="E29" s="121"/>
      <c r="F29" s="114"/>
      <c r="G29" s="279"/>
      <c r="H29" s="186"/>
      <c r="I29" s="322"/>
      <c r="J29" s="120"/>
    </row>
    <row r="30" spans="1:10" x14ac:dyDescent="0.2">
      <c r="A30" s="120"/>
      <c r="B30" s="120"/>
      <c r="C30" s="120"/>
      <c r="D30" s="120"/>
      <c r="E30" s="121"/>
      <c r="F30" s="114"/>
      <c r="G30" s="279"/>
      <c r="H30" s="186"/>
      <c r="I30" s="322"/>
      <c r="J30" s="120"/>
    </row>
    <row r="31" spans="1:10" x14ac:dyDescent="0.2">
      <c r="A31" s="120"/>
      <c r="B31" s="120"/>
      <c r="C31" s="120"/>
      <c r="D31" s="120"/>
      <c r="E31" s="121"/>
      <c r="F31" s="114"/>
      <c r="G31" s="279"/>
      <c r="H31" s="186"/>
      <c r="I31" s="322"/>
      <c r="J31" s="120"/>
    </row>
    <row r="32" spans="1:10" x14ac:dyDescent="0.2">
      <c r="A32" s="120"/>
      <c r="B32" s="120"/>
      <c r="C32" s="120"/>
      <c r="D32" s="120"/>
      <c r="E32" s="121"/>
      <c r="F32" s="114"/>
      <c r="G32" s="279"/>
      <c r="H32" s="186"/>
      <c r="I32" s="322"/>
      <c r="J32" s="120"/>
    </row>
    <row r="33" spans="1:10" x14ac:dyDescent="0.2">
      <c r="A33" s="120"/>
      <c r="B33" s="120"/>
      <c r="C33" s="120"/>
      <c r="D33" s="120"/>
      <c r="E33" s="121"/>
      <c r="F33" s="114"/>
      <c r="G33" s="279"/>
      <c r="H33" s="186"/>
      <c r="I33" s="322"/>
      <c r="J33" s="120"/>
    </row>
    <row r="34" spans="1:10" x14ac:dyDescent="0.2">
      <c r="A34" s="120"/>
      <c r="B34" s="120"/>
      <c r="C34" s="120"/>
      <c r="D34" s="120"/>
      <c r="E34" s="121"/>
      <c r="F34" s="114"/>
      <c r="G34" s="279"/>
      <c r="H34" s="186"/>
      <c r="I34" s="322"/>
      <c r="J34" s="120"/>
    </row>
    <row r="35" spans="1:10" x14ac:dyDescent="0.2">
      <c r="A35" s="120"/>
      <c r="B35" s="120"/>
      <c r="C35" s="120"/>
      <c r="D35" s="120"/>
      <c r="E35" s="121"/>
      <c r="F35" s="114"/>
      <c r="G35" s="279"/>
      <c r="H35" s="186"/>
      <c r="I35" s="322"/>
      <c r="J35" s="120"/>
    </row>
    <row r="36" spans="1:10" x14ac:dyDescent="0.2">
      <c r="A36" s="120"/>
      <c r="B36" s="120"/>
      <c r="C36" s="120"/>
      <c r="D36" s="120"/>
      <c r="E36" s="121"/>
      <c r="F36" s="114"/>
      <c r="G36" s="279"/>
      <c r="H36" s="186"/>
      <c r="I36" s="322"/>
      <c r="J36" s="120"/>
    </row>
    <row r="37" spans="1:10" x14ac:dyDescent="0.2">
      <c r="A37" s="120"/>
      <c r="B37" s="120"/>
      <c r="C37" s="120"/>
      <c r="D37" s="120"/>
      <c r="E37" s="121"/>
      <c r="F37" s="114"/>
      <c r="G37" s="279"/>
      <c r="H37" s="186"/>
      <c r="I37" s="322"/>
      <c r="J37" s="120"/>
    </row>
    <row r="38" spans="1:10" x14ac:dyDescent="0.2">
      <c r="A38" s="120"/>
      <c r="B38" s="120"/>
      <c r="C38" s="120"/>
      <c r="D38" s="120"/>
      <c r="E38" s="121"/>
      <c r="F38" s="114"/>
      <c r="G38" s="279"/>
      <c r="H38" s="186"/>
      <c r="I38" s="322"/>
      <c r="J38" s="120"/>
    </row>
    <row r="39" spans="1:10" x14ac:dyDescent="0.2">
      <c r="A39" s="120"/>
      <c r="B39" s="120"/>
      <c r="C39" s="120"/>
      <c r="D39" s="120"/>
      <c r="E39" s="121"/>
      <c r="F39" s="114"/>
      <c r="G39" s="279"/>
      <c r="H39" s="186"/>
      <c r="I39" s="322"/>
      <c r="J39" s="120"/>
    </row>
    <row r="40" spans="1:10" x14ac:dyDescent="0.2">
      <c r="A40" s="120"/>
      <c r="B40" s="120"/>
      <c r="C40" s="120"/>
      <c r="D40" s="120"/>
      <c r="E40" s="121"/>
      <c r="F40" s="114"/>
      <c r="G40" s="279"/>
      <c r="H40" s="186"/>
      <c r="I40" s="322"/>
      <c r="J40" s="120"/>
    </row>
    <row r="41" spans="1:10" x14ac:dyDescent="0.2">
      <c r="A41" s="120"/>
      <c r="B41" s="120"/>
      <c r="C41" s="120"/>
      <c r="D41" s="120"/>
      <c r="E41" s="121"/>
      <c r="F41" s="114"/>
      <c r="G41" s="279"/>
      <c r="H41" s="186"/>
      <c r="I41" s="322"/>
      <c r="J41" s="120"/>
    </row>
    <row r="42" spans="1:10" x14ac:dyDescent="0.2">
      <c r="A42" s="120"/>
      <c r="B42" s="120"/>
      <c r="C42" s="120"/>
      <c r="D42" s="120"/>
      <c r="E42" s="121"/>
      <c r="F42" s="114"/>
      <c r="G42" s="279"/>
      <c r="H42" s="186"/>
      <c r="I42" s="322"/>
      <c r="J42" s="120"/>
    </row>
    <row r="43" spans="1:10" x14ac:dyDescent="0.2">
      <c r="A43" s="120"/>
      <c r="B43" s="120"/>
      <c r="C43" s="120"/>
      <c r="D43" s="120"/>
      <c r="E43" s="121"/>
      <c r="F43" s="114"/>
      <c r="G43" s="279"/>
      <c r="H43" s="186"/>
      <c r="I43" s="322"/>
      <c r="J43" s="120"/>
    </row>
    <row r="44" spans="1:10" x14ac:dyDescent="0.2">
      <c r="A44" s="120"/>
      <c r="B44" s="120"/>
      <c r="C44" s="120"/>
      <c r="D44" s="120"/>
      <c r="E44" s="121"/>
      <c r="F44" s="114"/>
      <c r="G44" s="279"/>
      <c r="H44" s="186"/>
      <c r="I44" s="322"/>
      <c r="J44" s="120"/>
    </row>
    <row r="45" spans="1:10" x14ac:dyDescent="0.2">
      <c r="A45" s="120"/>
      <c r="B45" s="120"/>
      <c r="C45" s="120"/>
      <c r="D45" s="120"/>
      <c r="E45" s="121"/>
      <c r="F45" s="114"/>
      <c r="G45" s="279"/>
      <c r="H45" s="186"/>
      <c r="I45" s="322"/>
      <c r="J45" s="120"/>
    </row>
    <row r="46" spans="1:10" x14ac:dyDescent="0.2">
      <c r="A46" s="120"/>
      <c r="B46" s="120"/>
      <c r="C46" s="120"/>
      <c r="D46" s="120"/>
      <c r="E46" s="121"/>
      <c r="F46" s="114"/>
      <c r="G46" s="279"/>
      <c r="H46" s="186"/>
      <c r="I46" s="322"/>
      <c r="J46" s="120"/>
    </row>
    <row r="47" spans="1:10" x14ac:dyDescent="0.2">
      <c r="A47" s="120"/>
      <c r="B47" s="120"/>
      <c r="C47" s="120"/>
      <c r="D47" s="120"/>
      <c r="E47" s="121"/>
      <c r="F47" s="114"/>
      <c r="G47" s="279"/>
      <c r="H47" s="186"/>
      <c r="I47" s="322"/>
      <c r="J47" s="120"/>
    </row>
    <row r="48" spans="1:10" x14ac:dyDescent="0.2">
      <c r="A48" s="120"/>
      <c r="B48" s="120"/>
      <c r="C48" s="120"/>
      <c r="D48" s="120"/>
      <c r="E48" s="121"/>
      <c r="F48" s="114"/>
      <c r="G48" s="279"/>
      <c r="H48" s="186"/>
      <c r="I48" s="322"/>
      <c r="J48" s="120"/>
    </row>
    <row r="49" spans="1:10" x14ac:dyDescent="0.2">
      <c r="A49" s="120"/>
      <c r="B49" s="120"/>
      <c r="C49" s="120"/>
      <c r="D49" s="120"/>
      <c r="E49" s="121"/>
      <c r="F49" s="114"/>
      <c r="G49" s="279"/>
      <c r="H49" s="186"/>
      <c r="I49" s="322"/>
      <c r="J49" s="120"/>
    </row>
    <row r="50" spans="1:10" x14ac:dyDescent="0.2">
      <c r="A50" s="120"/>
      <c r="B50" s="120"/>
      <c r="C50" s="120"/>
      <c r="D50" s="120"/>
      <c r="E50" s="121"/>
      <c r="F50" s="114"/>
      <c r="G50" s="279"/>
      <c r="H50" s="186"/>
      <c r="I50" s="322"/>
      <c r="J50" s="120"/>
    </row>
    <row r="51" spans="1:10" x14ac:dyDescent="0.2">
      <c r="A51" s="120"/>
      <c r="B51" s="120"/>
      <c r="C51" s="120"/>
      <c r="D51" s="120"/>
      <c r="E51" s="121"/>
      <c r="F51" s="114"/>
      <c r="G51" s="279"/>
      <c r="H51" s="186"/>
      <c r="I51" s="322"/>
      <c r="J51" s="120"/>
    </row>
    <row r="52" spans="1:10" x14ac:dyDescent="0.2">
      <c r="A52" s="120"/>
      <c r="B52" s="120"/>
      <c r="C52" s="120"/>
      <c r="D52" s="120"/>
      <c r="E52" s="121"/>
      <c r="F52" s="114"/>
      <c r="G52" s="279"/>
      <c r="H52" s="186"/>
      <c r="I52" s="322"/>
      <c r="J52" s="120"/>
    </row>
    <row r="53" spans="1:10" x14ac:dyDescent="0.2">
      <c r="A53" s="120"/>
      <c r="B53" s="120"/>
      <c r="C53" s="120"/>
      <c r="D53" s="120"/>
      <c r="E53" s="121"/>
      <c r="F53" s="114"/>
      <c r="G53" s="279"/>
      <c r="H53" s="186"/>
      <c r="I53" s="322"/>
      <c r="J53" s="120"/>
    </row>
    <row r="54" spans="1:10" x14ac:dyDescent="0.2">
      <c r="A54" s="120"/>
      <c r="B54" s="120"/>
      <c r="C54" s="120"/>
      <c r="D54" s="120"/>
      <c r="E54" s="121"/>
      <c r="F54" s="114"/>
      <c r="G54" s="279"/>
      <c r="H54" s="186"/>
      <c r="I54" s="322"/>
      <c r="J54" s="120"/>
    </row>
    <row r="55" spans="1:10" x14ac:dyDescent="0.2">
      <c r="A55" s="120"/>
      <c r="B55" s="120"/>
      <c r="C55" s="120"/>
      <c r="D55" s="120"/>
      <c r="E55" s="121"/>
      <c r="F55" s="114"/>
      <c r="G55" s="279"/>
      <c r="H55" s="186"/>
      <c r="I55" s="322"/>
      <c r="J55" s="120"/>
    </row>
    <row r="56" spans="1:10" x14ac:dyDescent="0.2">
      <c r="A56" s="120"/>
      <c r="B56" s="120"/>
      <c r="C56" s="120"/>
      <c r="D56" s="120"/>
      <c r="E56" s="121"/>
      <c r="F56" s="114"/>
      <c r="G56" s="279"/>
      <c r="H56" s="186"/>
      <c r="I56" s="322"/>
      <c r="J56" s="120"/>
    </row>
    <row r="57" spans="1:10" x14ac:dyDescent="0.2">
      <c r="A57" s="120"/>
      <c r="B57" s="120"/>
      <c r="C57" s="120"/>
      <c r="D57" s="120"/>
      <c r="E57" s="121"/>
      <c r="F57" s="114"/>
      <c r="G57" s="279"/>
      <c r="H57" s="186"/>
      <c r="I57" s="322"/>
      <c r="J57" s="120"/>
    </row>
    <row r="58" spans="1:10" x14ac:dyDescent="0.2">
      <c r="A58" s="120"/>
      <c r="B58" s="120"/>
      <c r="C58" s="120"/>
      <c r="D58" s="120"/>
      <c r="E58" s="121"/>
      <c r="F58" s="114"/>
      <c r="G58" s="279"/>
      <c r="H58" s="186"/>
      <c r="I58" s="322"/>
      <c r="J58" s="120"/>
    </row>
    <row r="59" spans="1:10" x14ac:dyDescent="0.2">
      <c r="A59" s="120"/>
      <c r="B59" s="120"/>
      <c r="C59" s="120"/>
      <c r="D59" s="120"/>
      <c r="E59" s="121"/>
      <c r="F59" s="114"/>
      <c r="G59" s="279"/>
      <c r="H59" s="186"/>
      <c r="I59" s="322"/>
      <c r="J59" s="120"/>
    </row>
    <row r="60" spans="1:10" x14ac:dyDescent="0.2">
      <c r="A60" s="120"/>
      <c r="B60" s="120"/>
      <c r="C60" s="120"/>
      <c r="D60" s="120"/>
      <c r="E60" s="121"/>
      <c r="F60" s="114"/>
      <c r="G60" s="279"/>
      <c r="H60" s="186"/>
      <c r="I60" s="322"/>
      <c r="J60" s="120"/>
    </row>
    <row r="61" spans="1:10" x14ac:dyDescent="0.2">
      <c r="A61" s="120"/>
      <c r="B61" s="120"/>
      <c r="C61" s="120"/>
      <c r="D61" s="120"/>
      <c r="E61" s="121"/>
      <c r="F61" s="114"/>
      <c r="G61" s="279"/>
      <c r="H61" s="186"/>
      <c r="I61" s="322"/>
      <c r="J61" s="120"/>
    </row>
    <row r="62" spans="1:10" x14ac:dyDescent="0.2">
      <c r="A62" s="120"/>
      <c r="B62" s="120"/>
      <c r="C62" s="120"/>
      <c r="D62" s="120"/>
      <c r="E62" s="121"/>
      <c r="F62" s="114"/>
      <c r="G62" s="279"/>
      <c r="H62" s="186"/>
      <c r="I62" s="322"/>
      <c r="J62" s="120"/>
    </row>
    <row r="63" spans="1:10" x14ac:dyDescent="0.2">
      <c r="A63" s="120"/>
      <c r="B63" s="120"/>
      <c r="C63" s="120"/>
      <c r="D63" s="120"/>
      <c r="E63" s="121"/>
      <c r="F63" s="114"/>
      <c r="G63" s="279"/>
      <c r="H63" s="186"/>
      <c r="I63" s="322"/>
      <c r="J63" s="120"/>
    </row>
    <row r="64" spans="1:10" x14ac:dyDescent="0.2">
      <c r="A64" s="120"/>
      <c r="B64" s="120"/>
      <c r="C64" s="120"/>
      <c r="D64" s="120"/>
      <c r="E64" s="121"/>
      <c r="F64" s="114"/>
      <c r="G64" s="279"/>
      <c r="H64" s="186"/>
      <c r="I64" s="322"/>
      <c r="J64" s="120"/>
    </row>
    <row r="65" spans="1:10" x14ac:dyDescent="0.2">
      <c r="A65" s="120"/>
      <c r="B65" s="120"/>
      <c r="C65" s="120"/>
      <c r="D65" s="120"/>
      <c r="E65" s="121"/>
      <c r="F65" s="114"/>
      <c r="G65" s="279"/>
      <c r="H65" s="186"/>
      <c r="I65" s="322"/>
      <c r="J65" s="120"/>
    </row>
    <row r="66" spans="1:10" x14ac:dyDescent="0.2">
      <c r="A66" s="120"/>
      <c r="B66" s="120"/>
      <c r="C66" s="120"/>
      <c r="D66" s="120"/>
      <c r="E66" s="121"/>
      <c r="F66" s="114"/>
      <c r="G66" s="279"/>
      <c r="H66" s="186"/>
      <c r="I66" s="322"/>
      <c r="J66" s="120"/>
    </row>
    <row r="67" spans="1:10" x14ac:dyDescent="0.2">
      <c r="A67" s="120"/>
      <c r="B67" s="120"/>
      <c r="C67" s="120"/>
      <c r="D67" s="120"/>
      <c r="E67" s="121"/>
      <c r="F67" s="114"/>
      <c r="G67" s="279"/>
      <c r="H67" s="186"/>
      <c r="I67" s="322"/>
      <c r="J67" s="120"/>
    </row>
    <row r="68" spans="1:10" x14ac:dyDescent="0.2">
      <c r="A68" s="120"/>
      <c r="B68" s="120"/>
      <c r="C68" s="120"/>
      <c r="D68" s="120"/>
      <c r="E68" s="121"/>
      <c r="F68" s="114"/>
      <c r="G68" s="279"/>
      <c r="H68" s="186"/>
      <c r="I68" s="322"/>
      <c r="J68" s="120"/>
    </row>
    <row r="69" spans="1:10" x14ac:dyDescent="0.2">
      <c r="A69" s="120"/>
      <c r="B69" s="120"/>
      <c r="C69" s="120"/>
      <c r="D69" s="120"/>
      <c r="E69" s="121"/>
      <c r="F69" s="114"/>
      <c r="G69" s="279"/>
      <c r="H69" s="186"/>
      <c r="I69" s="322"/>
      <c r="J69" s="120"/>
    </row>
    <row r="70" spans="1:10" x14ac:dyDescent="0.2">
      <c r="A70" s="120"/>
      <c r="B70" s="120"/>
      <c r="C70" s="120"/>
      <c r="D70" s="120"/>
      <c r="E70" s="121"/>
      <c r="F70" s="114"/>
      <c r="G70" s="279"/>
      <c r="H70" s="186"/>
      <c r="I70" s="322"/>
      <c r="J70" s="120"/>
    </row>
    <row r="71" spans="1:10" x14ac:dyDescent="0.2">
      <c r="A71" s="120"/>
      <c r="B71" s="120"/>
      <c r="C71" s="120"/>
      <c r="D71" s="120"/>
      <c r="E71" s="121"/>
      <c r="F71" s="114"/>
      <c r="G71" s="279"/>
      <c r="H71" s="186"/>
      <c r="I71" s="322"/>
      <c r="J71" s="120"/>
    </row>
    <row r="72" spans="1:10" x14ac:dyDescent="0.2">
      <c r="A72" s="120"/>
      <c r="B72" s="120"/>
      <c r="C72" s="120"/>
      <c r="D72" s="120"/>
      <c r="E72" s="121"/>
      <c r="F72" s="114"/>
      <c r="G72" s="279"/>
      <c r="H72" s="186"/>
      <c r="I72" s="322"/>
      <c r="J72" s="120"/>
    </row>
    <row r="73" spans="1:10" x14ac:dyDescent="0.2">
      <c r="A73" s="120"/>
      <c r="B73" s="120"/>
      <c r="C73" s="120"/>
      <c r="D73" s="120"/>
      <c r="E73" s="121"/>
      <c r="F73" s="114"/>
      <c r="G73" s="279"/>
      <c r="H73" s="186"/>
      <c r="I73" s="322"/>
      <c r="J73" s="120"/>
    </row>
    <row r="74" spans="1:10" x14ac:dyDescent="0.2">
      <c r="A74" s="120"/>
      <c r="B74" s="120"/>
      <c r="C74" s="120"/>
      <c r="D74" s="120"/>
      <c r="E74" s="121"/>
      <c r="F74" s="114"/>
      <c r="G74" s="279"/>
      <c r="H74" s="186"/>
      <c r="I74" s="322"/>
      <c r="J74" s="120"/>
    </row>
    <row r="75" spans="1:10" x14ac:dyDescent="0.2">
      <c r="A75" s="120"/>
      <c r="B75" s="120"/>
      <c r="C75" s="120"/>
      <c r="D75" s="120"/>
      <c r="E75" s="121"/>
      <c r="F75" s="114"/>
      <c r="G75" s="279"/>
      <c r="H75" s="186"/>
      <c r="I75" s="322"/>
      <c r="J75" s="120"/>
    </row>
    <row r="76" spans="1:10" x14ac:dyDescent="0.2">
      <c r="A76" s="120"/>
      <c r="B76" s="120"/>
      <c r="C76" s="120"/>
      <c r="D76" s="120"/>
      <c r="E76" s="121"/>
      <c r="F76" s="114"/>
      <c r="G76" s="279"/>
      <c r="H76" s="186"/>
      <c r="I76" s="322"/>
      <c r="J76" s="120"/>
    </row>
    <row r="77" spans="1:10" x14ac:dyDescent="0.2">
      <c r="A77" s="120"/>
      <c r="B77" s="120"/>
      <c r="C77" s="120"/>
      <c r="D77" s="120"/>
      <c r="E77" s="121"/>
      <c r="F77" s="114"/>
      <c r="G77" s="279"/>
      <c r="H77" s="186"/>
      <c r="I77" s="322"/>
      <c r="J77" s="120"/>
    </row>
    <row r="78" spans="1:10" x14ac:dyDescent="0.2">
      <c r="A78" s="120"/>
      <c r="B78" s="120"/>
      <c r="C78" s="120"/>
      <c r="D78" s="120"/>
      <c r="E78" s="121"/>
      <c r="F78" s="114"/>
      <c r="G78" s="279"/>
      <c r="H78" s="186"/>
      <c r="I78" s="322"/>
      <c r="J78" s="120"/>
    </row>
    <row r="79" spans="1:10" x14ac:dyDescent="0.2">
      <c r="A79" s="120"/>
      <c r="B79" s="120"/>
      <c r="C79" s="120"/>
      <c r="D79" s="120"/>
      <c r="E79" s="121"/>
      <c r="F79" s="114"/>
      <c r="G79" s="279"/>
      <c r="H79" s="186"/>
      <c r="I79" s="322"/>
      <c r="J79" s="120"/>
    </row>
    <row r="80" spans="1:10" x14ac:dyDescent="0.2">
      <c r="A80" s="120"/>
      <c r="B80" s="120"/>
      <c r="C80" s="120"/>
      <c r="D80" s="120"/>
      <c r="E80" s="121"/>
      <c r="F80" s="114"/>
      <c r="G80" s="279"/>
      <c r="H80" s="186"/>
      <c r="I80" s="322"/>
      <c r="J80" s="120"/>
    </row>
    <row r="81" spans="1:10" x14ac:dyDescent="0.2">
      <c r="A81" s="120"/>
      <c r="B81" s="120"/>
      <c r="C81" s="120"/>
      <c r="D81" s="120"/>
      <c r="E81" s="121"/>
      <c r="F81" s="114"/>
      <c r="G81" s="279"/>
      <c r="H81" s="186"/>
      <c r="I81" s="322"/>
      <c r="J81" s="120"/>
    </row>
    <row r="82" spans="1:10" x14ac:dyDescent="0.2">
      <c r="A82" s="120"/>
      <c r="B82" s="120"/>
      <c r="C82" s="120"/>
      <c r="D82" s="120"/>
      <c r="E82" s="121"/>
      <c r="F82" s="114"/>
      <c r="G82" s="279"/>
      <c r="H82" s="186"/>
      <c r="I82" s="322"/>
      <c r="J82" s="120"/>
    </row>
    <row r="83" spans="1:10" x14ac:dyDescent="0.2">
      <c r="A83" s="120"/>
      <c r="B83" s="120"/>
      <c r="C83" s="120"/>
      <c r="D83" s="120"/>
      <c r="E83" s="121"/>
      <c r="F83" s="114"/>
      <c r="G83" s="279"/>
      <c r="H83" s="186"/>
      <c r="I83" s="322"/>
      <c r="J83" s="120"/>
    </row>
    <row r="84" spans="1:10" x14ac:dyDescent="0.2">
      <c r="A84" s="120"/>
      <c r="B84" s="120"/>
      <c r="C84" s="120"/>
      <c r="D84" s="120"/>
      <c r="E84" s="121"/>
      <c r="F84" s="114"/>
      <c r="G84" s="279"/>
      <c r="H84" s="186"/>
      <c r="I84" s="322"/>
      <c r="J84" s="120"/>
    </row>
    <row r="85" spans="1:10" x14ac:dyDescent="0.2">
      <c r="A85" s="120"/>
      <c r="B85" s="120"/>
      <c r="C85" s="120"/>
      <c r="D85" s="120"/>
      <c r="E85" s="121"/>
      <c r="F85" s="114"/>
      <c r="G85" s="279"/>
      <c r="H85" s="186"/>
      <c r="I85" s="322"/>
      <c r="J85" s="120"/>
    </row>
    <row r="86" spans="1:10" x14ac:dyDescent="0.2">
      <c r="A86" s="120"/>
      <c r="B86" s="120"/>
      <c r="C86" s="120"/>
      <c r="D86" s="120"/>
      <c r="E86" s="121"/>
      <c r="F86" s="114"/>
      <c r="G86" s="279"/>
      <c r="H86" s="186"/>
      <c r="I86" s="322"/>
      <c r="J86" s="120"/>
    </row>
    <row r="87" spans="1:10" x14ac:dyDescent="0.2">
      <c r="A87" s="120"/>
      <c r="B87" s="120"/>
      <c r="C87" s="120"/>
      <c r="D87" s="120"/>
      <c r="E87" s="121"/>
      <c r="F87" s="114"/>
      <c r="G87" s="279"/>
      <c r="H87" s="186"/>
      <c r="I87" s="322"/>
      <c r="J87" s="120"/>
    </row>
    <row r="88" spans="1:10" x14ac:dyDescent="0.2">
      <c r="A88" s="120"/>
      <c r="B88" s="120"/>
      <c r="C88" s="120"/>
      <c r="D88" s="120"/>
      <c r="E88" s="121"/>
      <c r="F88" s="114"/>
      <c r="G88" s="279"/>
      <c r="H88" s="186"/>
      <c r="I88" s="322"/>
      <c r="J88" s="120"/>
    </row>
    <row r="89" spans="1:10" x14ac:dyDescent="0.2">
      <c r="A89" s="120"/>
      <c r="B89" s="120"/>
      <c r="C89" s="120"/>
      <c r="D89" s="120"/>
      <c r="E89" s="121"/>
      <c r="F89" s="114"/>
      <c r="G89" s="279"/>
      <c r="H89" s="186"/>
      <c r="I89" s="322"/>
      <c r="J89" s="120"/>
    </row>
    <row r="90" spans="1:10" x14ac:dyDescent="0.2">
      <c r="A90" s="120"/>
      <c r="B90" s="120"/>
      <c r="C90" s="120"/>
      <c r="D90" s="120"/>
      <c r="E90" s="121"/>
      <c r="F90" s="114"/>
      <c r="G90" s="279"/>
      <c r="H90" s="186"/>
      <c r="I90" s="322"/>
      <c r="J90" s="120"/>
    </row>
    <row r="91" spans="1:10" x14ac:dyDescent="0.2">
      <c r="A91" s="120"/>
      <c r="B91" s="120"/>
      <c r="C91" s="120"/>
      <c r="D91" s="120"/>
      <c r="E91" s="121"/>
      <c r="F91" s="114"/>
      <c r="G91" s="279"/>
      <c r="H91" s="186"/>
      <c r="I91" s="322"/>
      <c r="J91" s="120"/>
    </row>
    <row r="92" spans="1:10" x14ac:dyDescent="0.2">
      <c r="A92" s="120"/>
      <c r="B92" s="120"/>
      <c r="C92" s="120"/>
      <c r="D92" s="120"/>
      <c r="E92" s="121"/>
      <c r="F92" s="114"/>
      <c r="G92" s="279"/>
      <c r="H92" s="186"/>
      <c r="I92" s="322"/>
      <c r="J92" s="120"/>
    </row>
    <row r="93" spans="1:10" x14ac:dyDescent="0.2">
      <c r="A93" s="120"/>
      <c r="B93" s="120"/>
      <c r="C93" s="120"/>
      <c r="D93" s="120"/>
      <c r="E93" s="121"/>
      <c r="F93" s="114"/>
      <c r="G93" s="279"/>
      <c r="H93" s="186"/>
      <c r="I93" s="322"/>
      <c r="J93" s="120"/>
    </row>
    <row r="94" spans="1:10" x14ac:dyDescent="0.2">
      <c r="A94" s="120"/>
      <c r="B94" s="120"/>
      <c r="C94" s="120"/>
      <c r="D94" s="120"/>
      <c r="E94" s="121"/>
      <c r="F94" s="114"/>
      <c r="G94" s="279"/>
      <c r="H94" s="186"/>
      <c r="I94" s="322"/>
      <c r="J94" s="120"/>
    </row>
    <row r="95" spans="1:10" x14ac:dyDescent="0.2">
      <c r="A95" s="120"/>
      <c r="B95" s="120"/>
      <c r="C95" s="120"/>
      <c r="D95" s="120"/>
      <c r="E95" s="121"/>
      <c r="F95" s="114"/>
      <c r="G95" s="279"/>
      <c r="H95" s="186"/>
      <c r="I95" s="322"/>
      <c r="J95" s="120"/>
    </row>
    <row r="96" spans="1:10" x14ac:dyDescent="0.2">
      <c r="A96" s="120"/>
      <c r="B96" s="120"/>
      <c r="C96" s="120"/>
      <c r="D96" s="120"/>
      <c r="E96" s="121"/>
      <c r="F96" s="114"/>
      <c r="G96" s="279"/>
      <c r="H96" s="186"/>
      <c r="I96" s="322"/>
      <c r="J96" s="120"/>
    </row>
    <row r="97" spans="1:10" x14ac:dyDescent="0.2">
      <c r="A97" s="120"/>
      <c r="B97" s="120"/>
      <c r="C97" s="120"/>
      <c r="D97" s="120"/>
      <c r="E97" s="121"/>
      <c r="F97" s="114"/>
      <c r="G97" s="279"/>
      <c r="H97" s="186"/>
      <c r="I97" s="322"/>
      <c r="J97" s="120"/>
    </row>
    <row r="98" spans="1:10" x14ac:dyDescent="0.2">
      <c r="A98" s="120"/>
      <c r="B98" s="120"/>
      <c r="C98" s="120"/>
      <c r="D98" s="120"/>
      <c r="E98" s="121"/>
      <c r="F98" s="114"/>
      <c r="G98" s="279"/>
      <c r="H98" s="186"/>
      <c r="I98" s="322"/>
      <c r="J98" s="120"/>
    </row>
    <row r="99" spans="1:10" x14ac:dyDescent="0.2">
      <c r="A99" s="120"/>
      <c r="B99" s="120"/>
      <c r="C99" s="120"/>
      <c r="D99" s="120"/>
      <c r="E99" s="121"/>
      <c r="F99" s="114"/>
      <c r="G99" s="279"/>
      <c r="H99" s="186"/>
      <c r="I99" s="322"/>
      <c r="J99" s="120"/>
    </row>
    <row r="100" spans="1:10" x14ac:dyDescent="0.2">
      <c r="A100" s="120"/>
      <c r="B100" s="120"/>
      <c r="C100" s="120"/>
      <c r="D100" s="120"/>
      <c r="E100" s="121"/>
      <c r="F100" s="114"/>
      <c r="G100" s="279"/>
      <c r="H100" s="186"/>
      <c r="I100" s="322"/>
      <c r="J100" s="120"/>
    </row>
    <row r="101" spans="1:10" x14ac:dyDescent="0.2">
      <c r="A101" s="120"/>
      <c r="B101" s="120"/>
      <c r="C101" s="120"/>
      <c r="D101" s="120"/>
      <c r="E101" s="121"/>
      <c r="F101" s="114"/>
      <c r="G101" s="279"/>
      <c r="H101" s="186"/>
      <c r="I101" s="322"/>
      <c r="J101" s="120"/>
    </row>
    <row r="102" spans="1:10" x14ac:dyDescent="0.2">
      <c r="A102" s="120"/>
      <c r="B102" s="120"/>
      <c r="C102" s="120"/>
      <c r="D102" s="120"/>
      <c r="E102" s="121"/>
      <c r="F102" s="114"/>
      <c r="G102" s="279"/>
      <c r="H102" s="186"/>
      <c r="I102" s="322"/>
      <c r="J102" s="120"/>
    </row>
    <row r="103" spans="1:10" x14ac:dyDescent="0.2">
      <c r="A103" s="120"/>
      <c r="B103" s="120"/>
      <c r="C103" s="120"/>
      <c r="D103" s="120"/>
      <c r="E103" s="121"/>
      <c r="F103" s="114"/>
      <c r="G103" s="279"/>
      <c r="H103" s="186"/>
      <c r="I103" s="322"/>
      <c r="J103" s="120"/>
    </row>
    <row r="104" spans="1:10" x14ac:dyDescent="0.2">
      <c r="A104" s="120"/>
      <c r="B104" s="120"/>
      <c r="C104" s="120"/>
      <c r="D104" s="120"/>
      <c r="E104" s="121"/>
      <c r="F104" s="114"/>
      <c r="G104" s="279"/>
      <c r="H104" s="186"/>
      <c r="I104" s="322"/>
      <c r="J104" s="120"/>
    </row>
    <row r="105" spans="1:10" x14ac:dyDescent="0.2">
      <c r="A105" s="120"/>
      <c r="B105" s="120"/>
      <c r="C105" s="120"/>
      <c r="D105" s="120"/>
      <c r="E105" s="121"/>
      <c r="F105" s="114"/>
      <c r="G105" s="279"/>
      <c r="H105" s="186"/>
      <c r="I105" s="322"/>
      <c r="J105" s="120"/>
    </row>
    <row r="106" spans="1:10" x14ac:dyDescent="0.2">
      <c r="A106" s="120"/>
      <c r="B106" s="120"/>
      <c r="C106" s="120"/>
      <c r="D106" s="120"/>
      <c r="E106" s="121"/>
      <c r="F106" s="114"/>
      <c r="G106" s="279"/>
      <c r="H106" s="186"/>
      <c r="I106" s="322"/>
      <c r="J106" s="120"/>
    </row>
    <row r="107" spans="1:10" x14ac:dyDescent="0.2">
      <c r="A107" s="120"/>
      <c r="B107" s="120"/>
      <c r="C107" s="120"/>
      <c r="D107" s="120"/>
      <c r="E107" s="121"/>
      <c r="F107" s="114"/>
      <c r="G107" s="279"/>
      <c r="H107" s="186"/>
      <c r="I107" s="322"/>
      <c r="J107" s="120"/>
    </row>
    <row r="108" spans="1:10" x14ac:dyDescent="0.2">
      <c r="A108" s="120"/>
      <c r="B108" s="120"/>
      <c r="C108" s="120"/>
      <c r="D108" s="120"/>
      <c r="E108" s="121"/>
      <c r="F108" s="114"/>
      <c r="G108" s="279"/>
      <c r="H108" s="186"/>
      <c r="I108" s="322"/>
      <c r="J108" s="120"/>
    </row>
    <row r="109" spans="1:10" x14ac:dyDescent="0.2">
      <c r="A109" s="120"/>
      <c r="B109" s="120"/>
      <c r="C109" s="120"/>
      <c r="D109" s="120"/>
      <c r="E109" s="121"/>
      <c r="F109" s="114"/>
      <c r="G109" s="279"/>
      <c r="H109" s="186"/>
      <c r="I109" s="322"/>
      <c r="J109" s="120"/>
    </row>
    <row r="110" spans="1:10" x14ac:dyDescent="0.2">
      <c r="A110" s="120"/>
      <c r="B110" s="120"/>
      <c r="C110" s="120"/>
      <c r="D110" s="120"/>
      <c r="E110" s="121"/>
      <c r="F110" s="114"/>
      <c r="G110" s="279"/>
      <c r="H110" s="186"/>
      <c r="I110" s="322"/>
      <c r="J110" s="120"/>
    </row>
    <row r="111" spans="1:10" x14ac:dyDescent="0.2">
      <c r="A111" s="120"/>
      <c r="B111" s="120"/>
      <c r="C111" s="120"/>
      <c r="D111" s="120"/>
      <c r="E111" s="121"/>
      <c r="F111" s="114"/>
      <c r="G111" s="279"/>
      <c r="H111" s="186"/>
      <c r="I111" s="322"/>
      <c r="J111" s="120"/>
    </row>
    <row r="112" spans="1:10" x14ac:dyDescent="0.2">
      <c r="A112" s="120"/>
      <c r="B112" s="120"/>
      <c r="C112" s="120"/>
      <c r="D112" s="120"/>
      <c r="E112" s="121"/>
      <c r="F112" s="114"/>
      <c r="G112" s="279"/>
      <c r="H112" s="186"/>
      <c r="I112" s="322"/>
      <c r="J112" s="120"/>
    </row>
    <row r="113" spans="1:10" x14ac:dyDescent="0.2">
      <c r="A113" s="120"/>
      <c r="B113" s="120"/>
      <c r="C113" s="120"/>
      <c r="D113" s="120"/>
      <c r="E113" s="121"/>
      <c r="F113" s="114"/>
      <c r="G113" s="279"/>
      <c r="H113" s="186"/>
      <c r="I113" s="322"/>
      <c r="J113" s="120"/>
    </row>
    <row r="114" spans="1:10" x14ac:dyDescent="0.2">
      <c r="A114" s="120"/>
      <c r="B114" s="120"/>
      <c r="C114" s="120"/>
      <c r="D114" s="120"/>
      <c r="E114" s="121"/>
      <c r="F114" s="114"/>
      <c r="G114" s="279"/>
      <c r="H114" s="186"/>
      <c r="I114" s="322"/>
      <c r="J114" s="120"/>
    </row>
    <row r="115" spans="1:10" x14ac:dyDescent="0.2">
      <c r="A115" s="120"/>
      <c r="B115" s="120"/>
      <c r="C115" s="120"/>
      <c r="D115" s="120"/>
      <c r="E115" s="121"/>
      <c r="F115" s="114"/>
      <c r="G115" s="279"/>
      <c r="H115" s="186"/>
      <c r="I115" s="322"/>
      <c r="J115" s="120"/>
    </row>
    <row r="116" spans="1:10" x14ac:dyDescent="0.2">
      <c r="A116" s="120"/>
      <c r="B116" s="120"/>
      <c r="C116" s="120"/>
      <c r="D116" s="120"/>
      <c r="E116" s="121"/>
      <c r="F116" s="114"/>
      <c r="G116" s="279"/>
      <c r="H116" s="186"/>
      <c r="I116" s="322"/>
      <c r="J116" s="120"/>
    </row>
    <row r="117" spans="1:10" x14ac:dyDescent="0.2">
      <c r="A117" s="120"/>
      <c r="B117" s="120"/>
      <c r="C117" s="120"/>
      <c r="D117" s="120"/>
      <c r="E117" s="121"/>
      <c r="F117" s="114"/>
      <c r="G117" s="279"/>
      <c r="H117" s="186"/>
      <c r="I117" s="322"/>
      <c r="J117" s="120"/>
    </row>
    <row r="118" spans="1:10" x14ac:dyDescent="0.2">
      <c r="A118" s="120"/>
      <c r="B118" s="120"/>
      <c r="C118" s="120"/>
      <c r="D118" s="120"/>
      <c r="E118" s="121"/>
      <c r="F118" s="114"/>
      <c r="G118" s="279"/>
      <c r="H118" s="186"/>
      <c r="I118" s="322"/>
      <c r="J118" s="120"/>
    </row>
    <row r="119" spans="1:10" x14ac:dyDescent="0.2">
      <c r="A119" s="120"/>
      <c r="B119" s="120"/>
      <c r="C119" s="120"/>
      <c r="D119" s="120"/>
      <c r="E119" s="121"/>
      <c r="F119" s="114"/>
      <c r="G119" s="279"/>
      <c r="H119" s="186"/>
      <c r="I119" s="322"/>
      <c r="J119" s="120"/>
    </row>
    <row r="120" spans="1:10" x14ac:dyDescent="0.2">
      <c r="A120" s="120"/>
      <c r="B120" s="120"/>
      <c r="C120" s="120"/>
      <c r="D120" s="120"/>
      <c r="E120" s="121"/>
      <c r="F120" s="114"/>
      <c r="G120" s="279"/>
      <c r="H120" s="186"/>
      <c r="I120" s="322"/>
      <c r="J120" s="120"/>
    </row>
    <row r="121" spans="1:10" x14ac:dyDescent="0.2">
      <c r="A121" s="120"/>
      <c r="B121" s="120"/>
      <c r="C121" s="120"/>
      <c r="D121" s="120"/>
      <c r="E121" s="121"/>
      <c r="F121" s="114"/>
      <c r="G121" s="279"/>
      <c r="H121" s="186"/>
      <c r="I121" s="322"/>
      <c r="J121" s="120"/>
    </row>
    <row r="122" spans="1:10" x14ac:dyDescent="0.2">
      <c r="A122" s="120"/>
      <c r="B122" s="120"/>
      <c r="C122" s="120"/>
      <c r="D122" s="120"/>
      <c r="E122" s="121"/>
      <c r="F122" s="114"/>
      <c r="G122" s="279"/>
      <c r="H122" s="186"/>
      <c r="I122" s="322"/>
      <c r="J122" s="120"/>
    </row>
    <row r="123" spans="1:10" x14ac:dyDescent="0.2">
      <c r="A123" s="120"/>
      <c r="B123" s="120"/>
      <c r="C123" s="120"/>
      <c r="D123" s="120"/>
      <c r="E123" s="121"/>
      <c r="F123" s="114"/>
      <c r="G123" s="279"/>
      <c r="H123" s="186"/>
      <c r="I123" s="322"/>
      <c r="J123" s="120"/>
    </row>
    <row r="124" spans="1:10" x14ac:dyDescent="0.2">
      <c r="A124" s="120"/>
      <c r="B124" s="120"/>
      <c r="C124" s="120"/>
      <c r="D124" s="120"/>
      <c r="E124" s="121"/>
      <c r="F124" s="114"/>
      <c r="G124" s="279"/>
      <c r="H124" s="186"/>
      <c r="I124" s="322"/>
      <c r="J124" s="120"/>
    </row>
    <row r="125" spans="1:10" x14ac:dyDescent="0.2">
      <c r="A125" s="120"/>
      <c r="B125" s="120"/>
      <c r="C125" s="120"/>
      <c r="D125" s="120"/>
      <c r="E125" s="121"/>
      <c r="F125" s="114"/>
      <c r="G125" s="279"/>
      <c r="H125" s="186"/>
      <c r="I125" s="322"/>
      <c r="J125" s="120"/>
    </row>
    <row r="126" spans="1:10" x14ac:dyDescent="0.2">
      <c r="A126" s="120"/>
      <c r="B126" s="120"/>
      <c r="C126" s="120"/>
      <c r="D126" s="120"/>
      <c r="E126" s="121"/>
      <c r="F126" s="114"/>
      <c r="G126" s="279"/>
      <c r="H126" s="186"/>
      <c r="I126" s="322"/>
      <c r="J126" s="120"/>
    </row>
    <row r="127" spans="1:10" x14ac:dyDescent="0.2">
      <c r="A127" s="120"/>
      <c r="B127" s="120"/>
      <c r="C127" s="120"/>
      <c r="D127" s="120"/>
      <c r="E127" s="121"/>
      <c r="F127" s="114"/>
      <c r="G127" s="279"/>
      <c r="H127" s="186"/>
      <c r="I127" s="322"/>
      <c r="J127" s="120"/>
    </row>
    <row r="128" spans="1:10" x14ac:dyDescent="0.2">
      <c r="A128" s="120"/>
      <c r="B128" s="120"/>
      <c r="C128" s="120"/>
      <c r="D128" s="120"/>
      <c r="E128" s="121"/>
      <c r="F128" s="114"/>
      <c r="G128" s="279"/>
      <c r="H128" s="186"/>
      <c r="I128" s="322"/>
      <c r="J128" s="120"/>
    </row>
    <row r="129" spans="1:10" x14ac:dyDescent="0.2">
      <c r="A129" s="120"/>
      <c r="B129" s="120"/>
      <c r="C129" s="120"/>
      <c r="D129" s="120"/>
      <c r="E129" s="121"/>
      <c r="F129" s="114"/>
      <c r="G129" s="279"/>
      <c r="H129" s="186"/>
      <c r="I129" s="322"/>
      <c r="J129" s="120"/>
    </row>
    <row r="130" spans="1:10" x14ac:dyDescent="0.2">
      <c r="A130" s="120"/>
      <c r="B130" s="120"/>
      <c r="C130" s="120"/>
      <c r="D130" s="120"/>
      <c r="E130" s="121"/>
      <c r="F130" s="114"/>
      <c r="G130" s="279"/>
      <c r="H130" s="186"/>
      <c r="I130" s="322"/>
      <c r="J130" s="120"/>
    </row>
    <row r="131" spans="1:10" x14ac:dyDescent="0.2">
      <c r="A131" s="120"/>
      <c r="B131" s="120"/>
      <c r="C131" s="120"/>
      <c r="D131" s="120"/>
      <c r="E131" s="121"/>
      <c r="F131" s="114"/>
      <c r="G131" s="279"/>
      <c r="H131" s="186"/>
      <c r="I131" s="322"/>
      <c r="J131" s="120"/>
    </row>
    <row r="132" spans="1:10" x14ac:dyDescent="0.2">
      <c r="A132" s="120"/>
      <c r="B132" s="120"/>
      <c r="C132" s="120"/>
      <c r="D132" s="120"/>
      <c r="E132" s="121"/>
      <c r="F132" s="114"/>
      <c r="G132" s="279"/>
      <c r="H132" s="186"/>
      <c r="I132" s="322"/>
      <c r="J132" s="120"/>
    </row>
    <row r="133" spans="1:10" x14ac:dyDescent="0.2">
      <c r="A133" s="120"/>
      <c r="B133" s="120"/>
      <c r="C133" s="120"/>
      <c r="D133" s="120"/>
      <c r="E133" s="121"/>
      <c r="F133" s="114"/>
      <c r="G133" s="279"/>
      <c r="H133" s="186"/>
      <c r="I133" s="322"/>
      <c r="J133" s="120"/>
    </row>
    <row r="134" spans="1:10" x14ac:dyDescent="0.2">
      <c r="A134" s="120"/>
      <c r="B134" s="120"/>
      <c r="C134" s="120"/>
      <c r="D134" s="120"/>
      <c r="E134" s="121"/>
      <c r="F134" s="114"/>
      <c r="G134" s="279"/>
      <c r="H134" s="186"/>
      <c r="I134" s="322"/>
      <c r="J134" s="120"/>
    </row>
    <row r="135" spans="1:10" x14ac:dyDescent="0.2">
      <c r="A135" s="120"/>
      <c r="B135" s="120"/>
      <c r="C135" s="120"/>
      <c r="D135" s="120"/>
      <c r="E135" s="121"/>
      <c r="F135" s="114"/>
      <c r="G135" s="279"/>
      <c r="H135" s="186"/>
      <c r="I135" s="322"/>
      <c r="J135" s="120"/>
    </row>
    <row r="136" spans="1:10" x14ac:dyDescent="0.2">
      <c r="A136" s="120"/>
      <c r="B136" s="120"/>
      <c r="C136" s="120"/>
      <c r="D136" s="120"/>
      <c r="E136" s="121"/>
      <c r="F136" s="114"/>
      <c r="G136" s="279"/>
      <c r="H136" s="186"/>
      <c r="I136" s="322"/>
      <c r="J136" s="120"/>
    </row>
    <row r="137" spans="1:10" x14ac:dyDescent="0.2">
      <c r="A137" s="120"/>
      <c r="B137" s="120"/>
      <c r="C137" s="120"/>
      <c r="D137" s="120"/>
      <c r="E137" s="121"/>
      <c r="F137" s="114"/>
      <c r="G137" s="279"/>
      <c r="H137" s="186"/>
      <c r="I137" s="322"/>
      <c r="J137" s="120"/>
    </row>
    <row r="138" spans="1:10" x14ac:dyDescent="0.2">
      <c r="A138" s="120"/>
      <c r="B138" s="120"/>
      <c r="C138" s="120"/>
      <c r="D138" s="120"/>
      <c r="E138" s="121"/>
      <c r="F138" s="114"/>
      <c r="G138" s="279"/>
      <c r="H138" s="186"/>
      <c r="I138" s="322"/>
      <c r="J138" s="120"/>
    </row>
    <row r="139" spans="1:10" x14ac:dyDescent="0.2">
      <c r="A139" s="120"/>
      <c r="B139" s="120"/>
      <c r="C139" s="120"/>
      <c r="D139" s="120"/>
      <c r="E139" s="121"/>
      <c r="F139" s="114"/>
      <c r="G139" s="279"/>
      <c r="H139" s="186"/>
      <c r="I139" s="322"/>
      <c r="J139" s="120"/>
    </row>
    <row r="140" spans="1:10" x14ac:dyDescent="0.2">
      <c r="A140" s="120"/>
      <c r="B140" s="120"/>
      <c r="C140" s="120"/>
      <c r="D140" s="120"/>
      <c r="E140" s="121"/>
      <c r="F140" s="114"/>
      <c r="G140" s="279"/>
      <c r="H140" s="186"/>
      <c r="I140" s="322"/>
      <c r="J140" s="120"/>
    </row>
    <row r="141" spans="1:10" x14ac:dyDescent="0.2">
      <c r="A141" s="120"/>
      <c r="B141" s="120"/>
      <c r="C141" s="120"/>
      <c r="D141" s="120"/>
      <c r="E141" s="121"/>
      <c r="F141" s="114"/>
      <c r="G141" s="279"/>
      <c r="H141" s="186"/>
      <c r="I141" s="322"/>
      <c r="J141" s="120"/>
    </row>
    <row r="142" spans="1:10" x14ac:dyDescent="0.2">
      <c r="A142" s="120"/>
      <c r="B142" s="120"/>
      <c r="C142" s="120"/>
      <c r="D142" s="120"/>
      <c r="E142" s="121"/>
      <c r="F142" s="114"/>
      <c r="G142" s="279"/>
      <c r="H142" s="186"/>
      <c r="I142" s="322"/>
      <c r="J142" s="120"/>
    </row>
    <row r="143" spans="1:10" x14ac:dyDescent="0.2">
      <c r="A143" s="120"/>
      <c r="B143" s="120"/>
      <c r="C143" s="120"/>
      <c r="D143" s="120"/>
      <c r="E143" s="121"/>
      <c r="F143" s="114"/>
      <c r="G143" s="279"/>
      <c r="H143" s="186"/>
      <c r="I143" s="322"/>
      <c r="J143" s="120"/>
    </row>
    <row r="144" spans="1:10" x14ac:dyDescent="0.2">
      <c r="A144" s="120"/>
      <c r="B144" s="120"/>
      <c r="C144" s="120"/>
      <c r="D144" s="120"/>
      <c r="E144" s="121"/>
      <c r="F144" s="114"/>
      <c r="G144" s="279"/>
      <c r="H144" s="186"/>
      <c r="I144" s="322"/>
      <c r="J144" s="120"/>
    </row>
    <row r="145" spans="1:10" x14ac:dyDescent="0.2">
      <c r="A145" s="120"/>
      <c r="B145" s="120"/>
      <c r="C145" s="120"/>
      <c r="D145" s="120"/>
      <c r="E145" s="121"/>
      <c r="F145" s="114"/>
      <c r="G145" s="279"/>
      <c r="H145" s="186"/>
      <c r="I145" s="322"/>
      <c r="J145" s="120"/>
    </row>
    <row r="146" spans="1:10" x14ac:dyDescent="0.2">
      <c r="A146" s="120"/>
      <c r="B146" s="120"/>
      <c r="C146" s="120"/>
      <c r="D146" s="120"/>
      <c r="E146" s="121"/>
      <c r="F146" s="114"/>
      <c r="G146" s="279"/>
      <c r="H146" s="186"/>
      <c r="I146" s="322"/>
      <c r="J146" s="120"/>
    </row>
    <row r="147" spans="1:10" x14ac:dyDescent="0.2">
      <c r="A147" s="120"/>
      <c r="B147" s="120"/>
      <c r="C147" s="120"/>
      <c r="D147" s="120"/>
      <c r="E147" s="121"/>
      <c r="F147" s="114"/>
      <c r="G147" s="279"/>
      <c r="H147" s="186"/>
      <c r="I147" s="322"/>
      <c r="J147" s="120"/>
    </row>
    <row r="148" spans="1:10" x14ac:dyDescent="0.2">
      <c r="A148" s="120"/>
      <c r="B148" s="120"/>
      <c r="C148" s="120"/>
      <c r="D148" s="120"/>
      <c r="E148" s="121"/>
      <c r="F148" s="114"/>
      <c r="G148" s="279"/>
      <c r="H148" s="186"/>
      <c r="I148" s="322"/>
      <c r="J148" s="120"/>
    </row>
    <row r="149" spans="1:10" x14ac:dyDescent="0.2">
      <c r="A149" s="120"/>
      <c r="B149" s="120"/>
      <c r="C149" s="120"/>
      <c r="D149" s="120"/>
      <c r="E149" s="121"/>
      <c r="F149" s="114"/>
      <c r="G149" s="279"/>
      <c r="H149" s="186"/>
      <c r="I149" s="322"/>
      <c r="J149" s="120"/>
    </row>
    <row r="150" spans="1:10" x14ac:dyDescent="0.2">
      <c r="A150" s="120"/>
      <c r="B150" s="120"/>
      <c r="C150" s="120"/>
      <c r="D150" s="120"/>
      <c r="E150" s="121"/>
      <c r="F150" s="114"/>
      <c r="G150" s="279"/>
      <c r="H150" s="186"/>
      <c r="I150" s="322"/>
      <c r="J150" s="120"/>
    </row>
    <row r="151" spans="1:10" x14ac:dyDescent="0.2">
      <c r="A151" s="120"/>
      <c r="B151" s="120"/>
      <c r="C151" s="120"/>
      <c r="D151" s="120"/>
      <c r="E151" s="121"/>
      <c r="F151" s="114"/>
      <c r="G151" s="279"/>
      <c r="H151" s="186"/>
      <c r="I151" s="322"/>
      <c r="J151" s="120"/>
    </row>
    <row r="152" spans="1:10" x14ac:dyDescent="0.2">
      <c r="A152" s="120"/>
      <c r="B152" s="120"/>
      <c r="C152" s="120"/>
      <c r="D152" s="120"/>
      <c r="E152" s="121"/>
      <c r="F152" s="114"/>
      <c r="G152" s="279"/>
      <c r="H152" s="186"/>
      <c r="I152" s="322"/>
      <c r="J152" s="120"/>
    </row>
    <row r="153" spans="1:10" x14ac:dyDescent="0.2">
      <c r="A153" s="120"/>
      <c r="B153" s="120"/>
      <c r="C153" s="120"/>
      <c r="D153" s="120"/>
      <c r="E153" s="121"/>
      <c r="F153" s="114"/>
      <c r="G153" s="279"/>
      <c r="H153" s="186"/>
      <c r="I153" s="322"/>
      <c r="J153" s="120"/>
    </row>
    <row r="154" spans="1:10" x14ac:dyDescent="0.2">
      <c r="A154" s="120"/>
      <c r="B154" s="120"/>
      <c r="C154" s="120"/>
      <c r="D154" s="120"/>
      <c r="E154" s="121"/>
      <c r="F154" s="114"/>
      <c r="G154" s="279"/>
      <c r="H154" s="186"/>
      <c r="I154" s="322"/>
      <c r="J154" s="120"/>
    </row>
    <row r="155" spans="1:10" x14ac:dyDescent="0.2">
      <c r="A155" s="120"/>
      <c r="B155" s="120"/>
      <c r="C155" s="120"/>
      <c r="D155" s="120"/>
      <c r="E155" s="121"/>
      <c r="F155" s="114"/>
      <c r="G155" s="279"/>
      <c r="H155" s="186"/>
      <c r="I155" s="322"/>
      <c r="J155" s="120"/>
    </row>
    <row r="156" spans="1:10" x14ac:dyDescent="0.2">
      <c r="A156" s="120"/>
      <c r="B156" s="120"/>
      <c r="C156" s="120"/>
      <c r="D156" s="120"/>
      <c r="E156" s="121"/>
      <c r="F156" s="114"/>
      <c r="G156" s="279"/>
      <c r="H156" s="186"/>
      <c r="I156" s="322"/>
      <c r="J156" s="120"/>
    </row>
    <row r="157" spans="1:10" x14ac:dyDescent="0.2">
      <c r="A157" s="120"/>
      <c r="B157" s="120"/>
      <c r="C157" s="120"/>
      <c r="D157" s="120"/>
      <c r="E157" s="121"/>
      <c r="F157" s="114"/>
      <c r="G157" s="279"/>
      <c r="H157" s="186"/>
      <c r="I157" s="322"/>
      <c r="J157" s="120"/>
    </row>
    <row r="158" spans="1:10" x14ac:dyDescent="0.2">
      <c r="A158" s="120"/>
      <c r="B158" s="120"/>
      <c r="C158" s="120"/>
      <c r="D158" s="120"/>
      <c r="E158" s="121"/>
      <c r="F158" s="114"/>
      <c r="G158" s="279"/>
      <c r="H158" s="186"/>
      <c r="I158" s="322"/>
      <c r="J158" s="120"/>
    </row>
    <row r="159" spans="1:10" x14ac:dyDescent="0.2">
      <c r="A159" s="120"/>
      <c r="B159" s="120"/>
      <c r="C159" s="120"/>
      <c r="D159" s="120"/>
      <c r="E159" s="121"/>
      <c r="F159" s="114"/>
      <c r="G159" s="279"/>
      <c r="H159" s="186"/>
      <c r="I159" s="322"/>
      <c r="J159" s="120"/>
    </row>
    <row r="160" spans="1:10" x14ac:dyDescent="0.2">
      <c r="A160" s="120"/>
      <c r="B160" s="120"/>
      <c r="C160" s="120"/>
      <c r="D160" s="120"/>
      <c r="E160" s="121"/>
      <c r="F160" s="114"/>
      <c r="G160" s="279"/>
      <c r="H160" s="186"/>
      <c r="I160" s="322"/>
      <c r="J160" s="120"/>
    </row>
    <row r="161" spans="1:10" x14ac:dyDescent="0.2">
      <c r="A161" s="120"/>
      <c r="B161" s="120"/>
      <c r="C161" s="120"/>
      <c r="D161" s="120"/>
      <c r="E161" s="121"/>
      <c r="F161" s="114"/>
      <c r="G161" s="279"/>
      <c r="H161" s="186"/>
      <c r="I161" s="322"/>
      <c r="J161" s="120"/>
    </row>
    <row r="162" spans="1:10" x14ac:dyDescent="0.2">
      <c r="A162" s="120"/>
      <c r="B162" s="120"/>
      <c r="C162" s="120"/>
      <c r="D162" s="120"/>
      <c r="E162" s="121"/>
      <c r="F162" s="114"/>
      <c r="G162" s="279"/>
      <c r="H162" s="186"/>
      <c r="I162" s="322"/>
      <c r="J162" s="120"/>
    </row>
    <row r="163" spans="1:10" x14ac:dyDescent="0.2">
      <c r="A163" s="120"/>
      <c r="B163" s="120"/>
      <c r="C163" s="120"/>
      <c r="D163" s="120"/>
      <c r="E163" s="121"/>
      <c r="F163" s="114"/>
      <c r="G163" s="279"/>
      <c r="H163" s="186"/>
      <c r="I163" s="322"/>
      <c r="J163" s="120"/>
    </row>
    <row r="164" spans="1:10" x14ac:dyDescent="0.2">
      <c r="A164" s="120"/>
      <c r="B164" s="120"/>
      <c r="C164" s="120"/>
      <c r="D164" s="120"/>
      <c r="E164" s="121"/>
      <c r="F164" s="114"/>
      <c r="G164" s="279"/>
      <c r="H164" s="186"/>
      <c r="I164" s="322"/>
      <c r="J164" s="120"/>
    </row>
    <row r="165" spans="1:10" x14ac:dyDescent="0.2">
      <c r="A165" s="120"/>
      <c r="B165" s="120"/>
      <c r="C165" s="120"/>
      <c r="D165" s="120"/>
      <c r="E165" s="121"/>
      <c r="F165" s="114"/>
      <c r="G165" s="279"/>
      <c r="H165" s="186"/>
      <c r="I165" s="322"/>
      <c r="J165" s="120"/>
    </row>
    <row r="166" spans="1:10" x14ac:dyDescent="0.2">
      <c r="A166" s="120"/>
      <c r="B166" s="120"/>
      <c r="C166" s="120"/>
      <c r="D166" s="120"/>
      <c r="E166" s="121"/>
      <c r="F166" s="114"/>
      <c r="G166" s="279"/>
      <c r="H166" s="186"/>
      <c r="I166" s="322"/>
      <c r="J166" s="120"/>
    </row>
    <row r="167" spans="1:10" x14ac:dyDescent="0.2">
      <c r="A167" s="120"/>
      <c r="B167" s="120"/>
      <c r="C167" s="120"/>
      <c r="D167" s="120"/>
      <c r="E167" s="121"/>
      <c r="F167" s="114"/>
      <c r="G167" s="279"/>
      <c r="H167" s="186"/>
      <c r="I167" s="322"/>
      <c r="J167" s="120"/>
    </row>
    <row r="168" spans="1:10" x14ac:dyDescent="0.2">
      <c r="A168" s="120"/>
      <c r="B168" s="120"/>
      <c r="C168" s="120"/>
      <c r="D168" s="120"/>
      <c r="E168" s="121"/>
      <c r="F168" s="114"/>
      <c r="G168" s="279"/>
      <c r="H168" s="186"/>
      <c r="I168" s="322"/>
      <c r="J168" s="120"/>
    </row>
    <row r="169" spans="1:10" x14ac:dyDescent="0.2">
      <c r="A169" s="120"/>
      <c r="B169" s="120"/>
      <c r="C169" s="120"/>
      <c r="D169" s="120"/>
      <c r="E169" s="121"/>
      <c r="F169" s="114"/>
      <c r="G169" s="279"/>
      <c r="H169" s="186"/>
      <c r="I169" s="322"/>
      <c r="J169" s="120"/>
    </row>
    <row r="170" spans="1:10" x14ac:dyDescent="0.2">
      <c r="A170" s="120"/>
      <c r="B170" s="120"/>
      <c r="C170" s="120"/>
      <c r="D170" s="120"/>
      <c r="E170" s="121"/>
      <c r="F170" s="114"/>
      <c r="G170" s="279"/>
      <c r="H170" s="186"/>
      <c r="I170" s="322"/>
      <c r="J170" s="120"/>
    </row>
    <row r="171" spans="1:10" x14ac:dyDescent="0.2">
      <c r="A171" s="120"/>
      <c r="B171" s="120"/>
      <c r="C171" s="120"/>
      <c r="D171" s="120"/>
      <c r="E171" s="121"/>
      <c r="F171" s="114"/>
      <c r="G171" s="279"/>
      <c r="H171" s="186"/>
      <c r="I171" s="322"/>
      <c r="J171" s="120"/>
    </row>
    <row r="172" spans="1:10" x14ac:dyDescent="0.2">
      <c r="A172" s="120"/>
      <c r="B172" s="120"/>
      <c r="C172" s="120"/>
      <c r="D172" s="120"/>
      <c r="E172" s="121"/>
      <c r="F172" s="114"/>
      <c r="G172" s="279"/>
      <c r="H172" s="186"/>
      <c r="I172" s="322"/>
      <c r="J172" s="120"/>
    </row>
    <row r="173" spans="1:10" x14ac:dyDescent="0.2">
      <c r="A173" s="120"/>
      <c r="B173" s="120"/>
      <c r="C173" s="120"/>
      <c r="D173" s="120"/>
      <c r="E173" s="121"/>
      <c r="F173" s="114"/>
      <c r="G173" s="279"/>
      <c r="H173" s="186"/>
      <c r="I173" s="322"/>
      <c r="J173" s="120"/>
    </row>
    <row r="174" spans="1:10" x14ac:dyDescent="0.2">
      <c r="A174" s="120"/>
      <c r="B174" s="120"/>
      <c r="C174" s="120"/>
      <c r="D174" s="120"/>
      <c r="E174" s="121"/>
      <c r="F174" s="114"/>
      <c r="G174" s="279"/>
      <c r="H174" s="186"/>
      <c r="I174" s="322"/>
      <c r="J174" s="120"/>
    </row>
    <row r="175" spans="1:10" x14ac:dyDescent="0.2">
      <c r="A175" s="120"/>
      <c r="B175" s="120"/>
      <c r="C175" s="120"/>
      <c r="D175" s="120"/>
      <c r="E175" s="121"/>
      <c r="F175" s="114"/>
      <c r="G175" s="279"/>
      <c r="H175" s="186"/>
      <c r="I175" s="322"/>
      <c r="J175" s="120"/>
    </row>
    <row r="176" spans="1:10" x14ac:dyDescent="0.2">
      <c r="A176" s="120"/>
      <c r="B176" s="120"/>
      <c r="C176" s="120"/>
      <c r="D176" s="120"/>
      <c r="E176" s="121"/>
      <c r="F176" s="114"/>
      <c r="G176" s="279"/>
      <c r="H176" s="186"/>
      <c r="I176" s="322"/>
      <c r="J176" s="120"/>
    </row>
    <row r="177" spans="1:10" x14ac:dyDescent="0.2">
      <c r="A177" s="120"/>
      <c r="B177" s="120"/>
      <c r="C177" s="120"/>
      <c r="D177" s="120"/>
      <c r="E177" s="121"/>
      <c r="F177" s="114"/>
      <c r="G177" s="279"/>
      <c r="H177" s="186"/>
      <c r="I177" s="322"/>
      <c r="J177" s="120"/>
    </row>
    <row r="178" spans="1:10" x14ac:dyDescent="0.2">
      <c r="A178" s="120"/>
      <c r="B178" s="120"/>
      <c r="C178" s="120"/>
      <c r="D178" s="120"/>
      <c r="E178" s="121"/>
      <c r="F178" s="114"/>
      <c r="G178" s="279"/>
      <c r="H178" s="186"/>
      <c r="I178" s="322"/>
      <c r="J178" s="120"/>
    </row>
    <row r="179" spans="1:10" x14ac:dyDescent="0.2">
      <c r="A179" s="120"/>
      <c r="B179" s="120"/>
      <c r="C179" s="120"/>
      <c r="D179" s="120"/>
      <c r="E179" s="121"/>
      <c r="F179" s="114"/>
      <c r="G179" s="279"/>
      <c r="H179" s="186"/>
      <c r="I179" s="322"/>
      <c r="J179" s="120"/>
    </row>
    <row r="180" spans="1:10" x14ac:dyDescent="0.2">
      <c r="A180" s="120"/>
      <c r="B180" s="120"/>
      <c r="C180" s="120"/>
      <c r="D180" s="120"/>
      <c r="E180" s="121"/>
      <c r="F180" s="114"/>
      <c r="G180" s="279"/>
      <c r="H180" s="186"/>
      <c r="I180" s="322"/>
      <c r="J180" s="120"/>
    </row>
    <row r="181" spans="1:10" x14ac:dyDescent="0.2">
      <c r="A181" s="120"/>
      <c r="B181" s="120"/>
      <c r="C181" s="120"/>
      <c r="D181" s="120"/>
      <c r="E181" s="121"/>
      <c r="F181" s="114"/>
      <c r="G181" s="279"/>
      <c r="H181" s="186"/>
      <c r="I181" s="322"/>
      <c r="J181" s="120"/>
    </row>
    <row r="182" spans="1:10" x14ac:dyDescent="0.2">
      <c r="A182" s="120"/>
      <c r="B182" s="120"/>
      <c r="C182" s="120"/>
      <c r="D182" s="120"/>
      <c r="E182" s="121"/>
      <c r="F182" s="114"/>
      <c r="G182" s="279"/>
      <c r="H182" s="186"/>
      <c r="I182" s="322"/>
      <c r="J182" s="120"/>
    </row>
    <row r="183" spans="1:10" x14ac:dyDescent="0.2">
      <c r="A183" s="120"/>
      <c r="B183" s="120"/>
      <c r="C183" s="120"/>
      <c r="D183" s="120"/>
      <c r="E183" s="121"/>
      <c r="F183" s="114"/>
      <c r="G183" s="279"/>
      <c r="H183" s="186"/>
      <c r="I183" s="322"/>
      <c r="J183" s="120"/>
    </row>
    <row r="184" spans="1:10" x14ac:dyDescent="0.2">
      <c r="A184" s="120"/>
      <c r="B184" s="120"/>
      <c r="C184" s="120"/>
      <c r="D184" s="120"/>
      <c r="E184" s="121"/>
      <c r="F184" s="114"/>
      <c r="G184" s="279"/>
      <c r="H184" s="186"/>
      <c r="I184" s="322"/>
      <c r="J184" s="120"/>
    </row>
    <row r="185" spans="1:10" x14ac:dyDescent="0.2">
      <c r="A185" s="120"/>
      <c r="B185" s="120"/>
      <c r="C185" s="120"/>
      <c r="D185" s="120"/>
      <c r="E185" s="121"/>
      <c r="F185" s="114"/>
      <c r="G185" s="279"/>
      <c r="H185" s="186"/>
      <c r="I185" s="322"/>
      <c r="J185" s="120"/>
    </row>
    <row r="186" spans="1:10" x14ac:dyDescent="0.2">
      <c r="A186" s="120"/>
      <c r="B186" s="120"/>
      <c r="C186" s="120"/>
      <c r="D186" s="120"/>
      <c r="E186" s="121"/>
      <c r="F186" s="114"/>
      <c r="G186" s="279"/>
      <c r="H186" s="186"/>
      <c r="I186" s="322"/>
      <c r="J186" s="120"/>
    </row>
    <row r="187" spans="1:10" x14ac:dyDescent="0.2">
      <c r="A187" s="120"/>
      <c r="B187" s="120"/>
      <c r="C187" s="120"/>
      <c r="D187" s="120"/>
      <c r="E187" s="121"/>
      <c r="F187" s="114"/>
      <c r="G187" s="279"/>
      <c r="H187" s="186"/>
      <c r="I187" s="322"/>
      <c r="J187" s="120"/>
    </row>
    <row r="188" spans="1:10" x14ac:dyDescent="0.2">
      <c r="A188" s="120"/>
      <c r="B188" s="120"/>
      <c r="C188" s="120"/>
      <c r="D188" s="120"/>
      <c r="E188" s="121"/>
      <c r="F188" s="114"/>
      <c r="G188" s="279"/>
      <c r="H188" s="186"/>
      <c r="I188" s="322"/>
      <c r="J188" s="120"/>
    </row>
    <row r="189" spans="1:10" x14ac:dyDescent="0.2">
      <c r="A189" s="120"/>
      <c r="B189" s="120"/>
      <c r="C189" s="120"/>
      <c r="D189" s="120"/>
      <c r="E189" s="121"/>
      <c r="F189" s="114"/>
      <c r="G189" s="279"/>
      <c r="H189" s="186"/>
      <c r="I189" s="322"/>
      <c r="J189" s="120"/>
    </row>
    <row r="190" spans="1:10" x14ac:dyDescent="0.2">
      <c r="A190" s="120"/>
      <c r="B190" s="120"/>
      <c r="C190" s="120"/>
      <c r="D190" s="120"/>
      <c r="E190" s="121"/>
      <c r="F190" s="114"/>
      <c r="G190" s="279"/>
      <c r="H190" s="186"/>
      <c r="I190" s="322"/>
      <c r="J190" s="120"/>
    </row>
    <row r="191" spans="1:10" x14ac:dyDescent="0.2">
      <c r="A191" s="120"/>
      <c r="B191" s="120"/>
      <c r="C191" s="120"/>
      <c r="D191" s="120"/>
      <c r="E191" s="121"/>
      <c r="F191" s="114"/>
      <c r="G191" s="279"/>
      <c r="H191" s="186"/>
      <c r="I191" s="322"/>
      <c r="J191" s="120"/>
    </row>
    <row r="192" spans="1:10" x14ac:dyDescent="0.2">
      <c r="A192" s="120"/>
      <c r="B192" s="120"/>
      <c r="C192" s="120"/>
      <c r="D192" s="120"/>
      <c r="E192" s="121"/>
      <c r="F192" s="114"/>
      <c r="G192" s="279"/>
      <c r="H192" s="186"/>
      <c r="I192" s="322"/>
      <c r="J192" s="120"/>
    </row>
    <row r="193" spans="1:10" x14ac:dyDescent="0.2">
      <c r="A193" s="120"/>
      <c r="B193" s="120"/>
      <c r="C193" s="120"/>
      <c r="D193" s="120"/>
      <c r="E193" s="121"/>
      <c r="F193" s="114"/>
      <c r="G193" s="279"/>
      <c r="H193" s="186"/>
      <c r="I193" s="322"/>
      <c r="J193" s="120"/>
    </row>
    <row r="194" spans="1:10" x14ac:dyDescent="0.2">
      <c r="A194" s="120"/>
      <c r="B194" s="120"/>
      <c r="C194" s="120"/>
      <c r="D194" s="120"/>
      <c r="E194" s="121"/>
      <c r="F194" s="114"/>
      <c r="G194" s="279"/>
      <c r="H194" s="186"/>
      <c r="I194" s="322"/>
      <c r="J194" s="120"/>
    </row>
    <row r="195" spans="1:10" x14ac:dyDescent="0.2">
      <c r="A195" s="120"/>
      <c r="B195" s="120"/>
      <c r="C195" s="120"/>
      <c r="D195" s="120"/>
      <c r="E195" s="121"/>
      <c r="F195" s="114"/>
      <c r="G195" s="279"/>
      <c r="H195" s="186"/>
      <c r="I195" s="322"/>
      <c r="J195" s="120"/>
    </row>
    <row r="196" spans="1:10" x14ac:dyDescent="0.2">
      <c r="A196" s="120"/>
      <c r="B196" s="120"/>
      <c r="C196" s="120"/>
      <c r="D196" s="120"/>
      <c r="E196" s="121"/>
      <c r="F196" s="114"/>
      <c r="G196" s="279"/>
      <c r="H196" s="186"/>
      <c r="I196" s="322"/>
      <c r="J196" s="120"/>
    </row>
    <row r="197" spans="1:10" x14ac:dyDescent="0.2">
      <c r="A197" s="120"/>
      <c r="B197" s="120"/>
      <c r="C197" s="120"/>
      <c r="D197" s="120"/>
      <c r="E197" s="121"/>
      <c r="F197" s="114"/>
      <c r="G197" s="279"/>
      <c r="H197" s="186"/>
      <c r="I197" s="322"/>
      <c r="J197" s="120"/>
    </row>
    <row r="198" spans="1:10" x14ac:dyDescent="0.2">
      <c r="A198" s="120"/>
      <c r="B198" s="120"/>
      <c r="C198" s="120"/>
      <c r="D198" s="120"/>
      <c r="E198" s="121"/>
      <c r="F198" s="114"/>
      <c r="G198" s="279"/>
      <c r="H198" s="186"/>
      <c r="I198" s="322"/>
      <c r="J198" s="120"/>
    </row>
    <row r="199" spans="1:10" x14ac:dyDescent="0.2">
      <c r="A199" s="120"/>
      <c r="B199" s="120"/>
      <c r="C199" s="120"/>
      <c r="D199" s="120"/>
      <c r="E199" s="121"/>
      <c r="F199" s="114"/>
      <c r="G199" s="279"/>
      <c r="H199" s="186"/>
      <c r="I199" s="322"/>
      <c r="J199" s="120"/>
    </row>
    <row r="200" spans="1:10" x14ac:dyDescent="0.2">
      <c r="A200" s="120"/>
      <c r="B200" s="120"/>
      <c r="C200" s="120"/>
      <c r="D200" s="120"/>
      <c r="E200" s="121"/>
      <c r="F200" s="114"/>
      <c r="G200" s="279"/>
      <c r="H200" s="186"/>
      <c r="I200" s="322"/>
      <c r="J200" s="120"/>
    </row>
    <row r="201" spans="1:10" x14ac:dyDescent="0.2">
      <c r="A201" s="120"/>
      <c r="B201" s="120"/>
      <c r="C201" s="120"/>
      <c r="D201" s="120"/>
      <c r="E201" s="121"/>
      <c r="F201" s="114"/>
      <c r="G201" s="279"/>
      <c r="H201" s="186"/>
      <c r="I201" s="322"/>
      <c r="J201" s="120"/>
    </row>
    <row r="202" spans="1:10" x14ac:dyDescent="0.2">
      <c r="A202" s="120"/>
      <c r="B202" s="120"/>
      <c r="C202" s="120"/>
      <c r="D202" s="120"/>
      <c r="E202" s="121"/>
      <c r="F202" s="114"/>
      <c r="G202" s="279"/>
      <c r="H202" s="186"/>
      <c r="I202" s="322"/>
      <c r="J202" s="120"/>
    </row>
    <row r="203" spans="1:10" x14ac:dyDescent="0.2">
      <c r="A203" s="120"/>
      <c r="B203" s="120"/>
      <c r="C203" s="120"/>
      <c r="D203" s="120"/>
      <c r="E203" s="121"/>
      <c r="F203" s="114"/>
      <c r="G203" s="279"/>
      <c r="H203" s="186"/>
      <c r="I203" s="322"/>
      <c r="J203" s="120"/>
    </row>
    <row r="204" spans="1:10" x14ac:dyDescent="0.2">
      <c r="A204" s="120"/>
      <c r="B204" s="120"/>
      <c r="C204" s="120"/>
      <c r="D204" s="120"/>
      <c r="E204" s="121"/>
      <c r="F204" s="114"/>
      <c r="G204" s="279"/>
      <c r="H204" s="186"/>
      <c r="I204" s="322"/>
      <c r="J204" s="120"/>
    </row>
    <row r="205" spans="1:10" x14ac:dyDescent="0.2">
      <c r="A205" s="120"/>
      <c r="B205" s="120"/>
      <c r="C205" s="120"/>
      <c r="D205" s="120"/>
      <c r="E205" s="121"/>
      <c r="F205" s="114"/>
      <c r="G205" s="279"/>
      <c r="H205" s="186"/>
      <c r="I205" s="322"/>
      <c r="J205" s="120"/>
    </row>
    <row r="206" spans="1:10" x14ac:dyDescent="0.2">
      <c r="A206" s="120"/>
      <c r="B206" s="120"/>
      <c r="C206" s="120"/>
      <c r="D206" s="120"/>
      <c r="E206" s="121"/>
      <c r="F206" s="114"/>
      <c r="G206" s="279"/>
      <c r="H206" s="186"/>
      <c r="I206" s="322"/>
      <c r="J206" s="120"/>
    </row>
    <row r="207" spans="1:10" x14ac:dyDescent="0.2">
      <c r="A207" s="120"/>
      <c r="B207" s="120"/>
      <c r="C207" s="120"/>
      <c r="D207" s="120"/>
      <c r="E207" s="121"/>
      <c r="F207" s="114"/>
      <c r="G207" s="279"/>
      <c r="H207" s="186"/>
      <c r="I207" s="322"/>
      <c r="J207" s="120"/>
    </row>
    <row r="208" spans="1:10" x14ac:dyDescent="0.2">
      <c r="A208" s="120"/>
      <c r="B208" s="120"/>
      <c r="C208" s="120"/>
      <c r="D208" s="120"/>
      <c r="E208" s="121"/>
      <c r="F208" s="114"/>
      <c r="G208" s="279"/>
      <c r="H208" s="186"/>
      <c r="I208" s="322"/>
      <c r="J208" s="120"/>
    </row>
    <row r="209" spans="1:10" x14ac:dyDescent="0.2">
      <c r="A209" s="120"/>
      <c r="B209" s="120"/>
      <c r="C209" s="120"/>
      <c r="D209" s="120"/>
      <c r="E209" s="121"/>
      <c r="F209" s="114"/>
      <c r="G209" s="279"/>
      <c r="H209" s="186"/>
      <c r="I209" s="322"/>
      <c r="J209" s="120"/>
    </row>
    <row r="210" spans="1:10" x14ac:dyDescent="0.2">
      <c r="A210" s="120"/>
      <c r="B210" s="120"/>
      <c r="C210" s="120"/>
      <c r="D210" s="120"/>
      <c r="E210" s="121"/>
      <c r="F210" s="114"/>
      <c r="G210" s="279"/>
      <c r="H210" s="186"/>
      <c r="I210" s="322"/>
      <c r="J210" s="120"/>
    </row>
    <row r="211" spans="1:10" x14ac:dyDescent="0.2">
      <c r="A211" s="120"/>
      <c r="B211" s="120"/>
      <c r="C211" s="120"/>
      <c r="D211" s="120"/>
      <c r="E211" s="121"/>
      <c r="F211" s="114"/>
      <c r="G211" s="279"/>
      <c r="H211" s="186"/>
      <c r="I211" s="322"/>
      <c r="J211" s="120"/>
    </row>
    <row r="212" spans="1:10" x14ac:dyDescent="0.2">
      <c r="A212" s="120"/>
      <c r="B212" s="120"/>
      <c r="C212" s="120"/>
      <c r="D212" s="120"/>
      <c r="E212" s="121"/>
      <c r="F212" s="114"/>
      <c r="G212" s="279"/>
      <c r="H212" s="186"/>
      <c r="I212" s="322"/>
      <c r="J212" s="120"/>
    </row>
    <row r="213" spans="1:10" x14ac:dyDescent="0.2">
      <c r="A213" s="120"/>
      <c r="B213" s="120"/>
      <c r="C213" s="120"/>
      <c r="D213" s="120"/>
      <c r="E213" s="121"/>
      <c r="F213" s="114"/>
      <c r="G213" s="279"/>
      <c r="H213" s="186"/>
      <c r="I213" s="322"/>
      <c r="J213" s="120"/>
    </row>
    <row r="214" spans="1:10" x14ac:dyDescent="0.2">
      <c r="A214" s="120"/>
      <c r="B214" s="120"/>
      <c r="C214" s="120"/>
      <c r="D214" s="120"/>
      <c r="E214" s="121"/>
      <c r="F214" s="114"/>
      <c r="G214" s="279"/>
      <c r="H214" s="186"/>
      <c r="I214" s="322"/>
      <c r="J214" s="120"/>
    </row>
    <row r="215" spans="1:10" x14ac:dyDescent="0.2">
      <c r="A215" s="120"/>
      <c r="B215" s="120"/>
      <c r="C215" s="120"/>
      <c r="D215" s="120"/>
      <c r="E215" s="121"/>
      <c r="F215" s="114"/>
      <c r="G215" s="279"/>
      <c r="H215" s="186"/>
      <c r="I215" s="322"/>
      <c r="J215" s="120"/>
    </row>
    <row r="216" spans="1:10" x14ac:dyDescent="0.2">
      <c r="A216" s="120"/>
      <c r="B216" s="120"/>
      <c r="C216" s="120"/>
      <c r="D216" s="120"/>
      <c r="E216" s="121"/>
      <c r="F216" s="114"/>
      <c r="G216" s="279"/>
      <c r="H216" s="186"/>
      <c r="I216" s="322"/>
      <c r="J216" s="120"/>
    </row>
    <row r="217" spans="1:10" x14ac:dyDescent="0.2">
      <c r="A217" s="120"/>
      <c r="B217" s="120"/>
      <c r="C217" s="120"/>
      <c r="D217" s="120"/>
      <c r="E217" s="121"/>
      <c r="F217" s="114"/>
      <c r="G217" s="279"/>
      <c r="H217" s="186"/>
      <c r="I217" s="322"/>
      <c r="J217" s="120"/>
    </row>
    <row r="218" spans="1:10" x14ac:dyDescent="0.2">
      <c r="A218" s="120"/>
      <c r="B218" s="120"/>
      <c r="C218" s="120"/>
      <c r="D218" s="120"/>
      <c r="E218" s="121"/>
      <c r="F218" s="114"/>
      <c r="G218" s="279"/>
      <c r="H218" s="186"/>
      <c r="I218" s="322"/>
      <c r="J218" s="120"/>
    </row>
    <row r="219" spans="1:10" x14ac:dyDescent="0.2">
      <c r="A219" s="120"/>
      <c r="B219" s="120"/>
      <c r="C219" s="120"/>
      <c r="D219" s="120"/>
      <c r="E219" s="121"/>
      <c r="F219" s="114"/>
      <c r="G219" s="279"/>
      <c r="H219" s="186"/>
      <c r="I219" s="322"/>
      <c r="J219" s="120"/>
    </row>
    <row r="220" spans="1:10" x14ac:dyDescent="0.2">
      <c r="A220" s="120"/>
      <c r="B220" s="120"/>
      <c r="C220" s="120"/>
      <c r="D220" s="120"/>
      <c r="E220" s="121"/>
      <c r="F220" s="114"/>
      <c r="G220" s="279"/>
      <c r="H220" s="186"/>
      <c r="I220" s="322"/>
      <c r="J220" s="120"/>
    </row>
    <row r="221" spans="1:10" x14ac:dyDescent="0.2">
      <c r="A221" s="120"/>
      <c r="B221" s="120"/>
      <c r="C221" s="120"/>
      <c r="D221" s="120"/>
      <c r="E221" s="121"/>
      <c r="F221" s="114"/>
      <c r="G221" s="279"/>
      <c r="H221" s="186"/>
      <c r="I221" s="322"/>
      <c r="J221" s="120"/>
    </row>
    <row r="222" spans="1:10" x14ac:dyDescent="0.2">
      <c r="A222" s="120"/>
      <c r="B222" s="120"/>
      <c r="C222" s="120"/>
      <c r="D222" s="120"/>
      <c r="E222" s="121"/>
      <c r="F222" s="114"/>
      <c r="G222" s="279"/>
      <c r="H222" s="186"/>
      <c r="I222" s="322"/>
      <c r="J222" s="120"/>
    </row>
    <row r="223" spans="1:10" x14ac:dyDescent="0.2">
      <c r="A223" s="120"/>
      <c r="B223" s="120"/>
      <c r="C223" s="120"/>
      <c r="D223" s="120"/>
      <c r="E223" s="121"/>
      <c r="F223" s="114"/>
      <c r="G223" s="279"/>
      <c r="H223" s="186"/>
      <c r="I223" s="322"/>
      <c r="J223" s="120"/>
    </row>
    <row r="224" spans="1:10" x14ac:dyDescent="0.2">
      <c r="A224" s="120"/>
      <c r="B224" s="120"/>
      <c r="C224" s="120"/>
      <c r="D224" s="120"/>
      <c r="E224" s="121"/>
      <c r="F224" s="114"/>
      <c r="G224" s="279"/>
      <c r="H224" s="186"/>
      <c r="I224" s="322"/>
      <c r="J224" s="120"/>
    </row>
    <row r="225" spans="1:10" x14ac:dyDescent="0.2">
      <c r="A225" s="120"/>
      <c r="B225" s="120"/>
      <c r="C225" s="120"/>
      <c r="D225" s="120"/>
      <c r="E225" s="121"/>
      <c r="F225" s="114"/>
      <c r="G225" s="279"/>
      <c r="H225" s="186"/>
      <c r="I225" s="322"/>
      <c r="J225" s="120"/>
    </row>
    <row r="226" spans="1:10" x14ac:dyDescent="0.2">
      <c r="A226" s="120"/>
      <c r="B226" s="120"/>
      <c r="C226" s="120"/>
      <c r="D226" s="120"/>
      <c r="E226" s="121"/>
      <c r="F226" s="114"/>
      <c r="G226" s="279"/>
      <c r="H226" s="186"/>
      <c r="I226" s="322"/>
      <c r="J226" s="120"/>
    </row>
    <row r="227" spans="1:10" x14ac:dyDescent="0.2">
      <c r="A227" s="120"/>
      <c r="B227" s="120"/>
      <c r="C227" s="120"/>
      <c r="D227" s="120"/>
      <c r="E227" s="121"/>
      <c r="F227" s="114"/>
      <c r="G227" s="279"/>
      <c r="H227" s="186"/>
      <c r="I227" s="322"/>
      <c r="J227" s="120"/>
    </row>
    <row r="228" spans="1:10" x14ac:dyDescent="0.2">
      <c r="A228" s="120"/>
      <c r="B228" s="120"/>
      <c r="C228" s="120"/>
      <c r="D228" s="120"/>
      <c r="E228" s="121"/>
      <c r="F228" s="114"/>
      <c r="G228" s="279"/>
      <c r="H228" s="186"/>
      <c r="I228" s="322"/>
      <c r="J228" s="120"/>
    </row>
    <row r="229" spans="1:10" x14ac:dyDescent="0.2">
      <c r="A229" s="120"/>
      <c r="B229" s="120"/>
      <c r="C229" s="120"/>
      <c r="D229" s="120"/>
      <c r="E229" s="121"/>
      <c r="F229" s="114"/>
      <c r="G229" s="279"/>
      <c r="H229" s="186"/>
      <c r="I229" s="322"/>
      <c r="J229" s="120"/>
    </row>
    <row r="230" spans="1:10" x14ac:dyDescent="0.2">
      <c r="A230" s="120"/>
      <c r="B230" s="120"/>
      <c r="C230" s="120"/>
      <c r="D230" s="120"/>
      <c r="E230" s="121"/>
      <c r="F230" s="114"/>
      <c r="G230" s="279"/>
      <c r="H230" s="186"/>
      <c r="I230" s="322"/>
      <c r="J230" s="120"/>
    </row>
    <row r="231" spans="1:10" x14ac:dyDescent="0.2">
      <c r="A231" s="120"/>
      <c r="B231" s="120"/>
      <c r="C231" s="120"/>
      <c r="D231" s="120"/>
      <c r="E231" s="121"/>
      <c r="F231" s="114"/>
      <c r="G231" s="279"/>
      <c r="H231" s="186"/>
      <c r="I231" s="322"/>
      <c r="J231" s="120"/>
    </row>
    <row r="232" spans="1:10" x14ac:dyDescent="0.2">
      <c r="A232" s="120"/>
      <c r="B232" s="120"/>
      <c r="C232" s="120"/>
      <c r="D232" s="120"/>
      <c r="E232" s="121"/>
      <c r="F232" s="114"/>
      <c r="G232" s="279"/>
      <c r="H232" s="186"/>
      <c r="I232" s="322"/>
      <c r="J232" s="120"/>
    </row>
    <row r="233" spans="1:10" x14ac:dyDescent="0.2">
      <c r="A233" s="120"/>
      <c r="B233" s="120"/>
      <c r="C233" s="120"/>
      <c r="D233" s="120"/>
      <c r="E233" s="121"/>
      <c r="F233" s="114"/>
      <c r="G233" s="279"/>
      <c r="H233" s="186"/>
      <c r="I233" s="322"/>
      <c r="J233" s="120"/>
    </row>
    <row r="234" spans="1:10" x14ac:dyDescent="0.2">
      <c r="A234" s="120"/>
      <c r="B234" s="120"/>
      <c r="C234" s="120"/>
      <c r="D234" s="120"/>
      <c r="E234" s="121"/>
      <c r="F234" s="114"/>
      <c r="G234" s="279"/>
      <c r="H234" s="186"/>
      <c r="I234" s="322"/>
      <c r="J234" s="120"/>
    </row>
    <row r="235" spans="1:10" x14ac:dyDescent="0.2">
      <c r="A235" s="120"/>
      <c r="B235" s="120"/>
      <c r="C235" s="120"/>
      <c r="D235" s="120"/>
      <c r="E235" s="121"/>
      <c r="F235" s="114"/>
      <c r="G235" s="279"/>
      <c r="H235" s="186"/>
      <c r="I235" s="322"/>
      <c r="J235" s="120"/>
    </row>
    <row r="236" spans="1:10" x14ac:dyDescent="0.2">
      <c r="A236" s="120"/>
      <c r="B236" s="120"/>
      <c r="C236" s="120"/>
      <c r="D236" s="120"/>
      <c r="E236" s="121"/>
      <c r="F236" s="114"/>
      <c r="G236" s="279"/>
      <c r="H236" s="186"/>
      <c r="I236" s="322"/>
      <c r="J236" s="120"/>
    </row>
    <row r="237" spans="1:10" x14ac:dyDescent="0.2">
      <c r="A237" s="120"/>
      <c r="B237" s="120"/>
      <c r="C237" s="120"/>
      <c r="D237" s="120"/>
      <c r="E237" s="121"/>
      <c r="F237" s="114"/>
      <c r="G237" s="279"/>
      <c r="H237" s="186"/>
      <c r="I237" s="322"/>
      <c r="J237" s="120"/>
    </row>
    <row r="238" spans="1:10" x14ac:dyDescent="0.2">
      <c r="A238" s="120"/>
      <c r="B238" s="120"/>
      <c r="C238" s="120"/>
      <c r="D238" s="120"/>
      <c r="E238" s="121"/>
      <c r="F238" s="114"/>
      <c r="G238" s="279"/>
      <c r="H238" s="186"/>
      <c r="I238" s="322"/>
      <c r="J238" s="120"/>
    </row>
    <row r="239" spans="1:10" x14ac:dyDescent="0.2">
      <c r="A239" s="120"/>
      <c r="B239" s="120"/>
      <c r="C239" s="120"/>
      <c r="D239" s="120"/>
      <c r="E239" s="121"/>
      <c r="F239" s="114"/>
      <c r="G239" s="279"/>
      <c r="H239" s="186"/>
      <c r="I239" s="322"/>
      <c r="J239" s="120"/>
    </row>
    <row r="240" spans="1:10" x14ac:dyDescent="0.2">
      <c r="A240" s="120"/>
      <c r="B240" s="120"/>
      <c r="C240" s="120"/>
      <c r="D240" s="120"/>
      <c r="E240" s="121"/>
      <c r="F240" s="114"/>
      <c r="G240" s="279"/>
      <c r="H240" s="186"/>
      <c r="I240" s="322"/>
      <c r="J240" s="120"/>
    </row>
    <row r="241" spans="1:10" x14ac:dyDescent="0.2">
      <c r="A241" s="120"/>
      <c r="B241" s="120"/>
      <c r="C241" s="120"/>
      <c r="D241" s="120"/>
      <c r="E241" s="121"/>
      <c r="F241" s="114"/>
      <c r="G241" s="279"/>
      <c r="H241" s="186"/>
      <c r="I241" s="322"/>
      <c r="J241" s="120"/>
    </row>
    <row r="242" spans="1:10" x14ac:dyDescent="0.2">
      <c r="A242" s="120"/>
      <c r="B242" s="120"/>
      <c r="C242" s="120"/>
      <c r="D242" s="120"/>
      <c r="E242" s="121"/>
      <c r="F242" s="114"/>
      <c r="G242" s="279"/>
      <c r="H242" s="186"/>
      <c r="I242" s="322"/>
      <c r="J242" s="120"/>
    </row>
    <row r="243" spans="1:10" x14ac:dyDescent="0.2">
      <c r="A243" s="120"/>
      <c r="B243" s="120"/>
      <c r="C243" s="120"/>
      <c r="D243" s="120"/>
      <c r="E243" s="121"/>
      <c r="F243" s="114"/>
      <c r="G243" s="279"/>
      <c r="H243" s="186"/>
      <c r="I243" s="322"/>
      <c r="J243" s="120"/>
    </row>
    <row r="244" spans="1:10" x14ac:dyDescent="0.2">
      <c r="A244" s="120"/>
      <c r="B244" s="120"/>
      <c r="C244" s="120"/>
      <c r="D244" s="120"/>
      <c r="E244" s="121"/>
      <c r="F244" s="114"/>
      <c r="G244" s="279"/>
      <c r="H244" s="186"/>
      <c r="I244" s="322"/>
      <c r="J244" s="120"/>
    </row>
    <row r="245" spans="1:10" x14ac:dyDescent="0.2">
      <c r="A245" s="120"/>
      <c r="B245" s="120"/>
      <c r="C245" s="120"/>
      <c r="D245" s="120"/>
      <c r="E245" s="121"/>
      <c r="F245" s="114"/>
      <c r="G245" s="279"/>
      <c r="H245" s="186"/>
      <c r="I245" s="322"/>
      <c r="J245" s="120"/>
    </row>
    <row r="246" spans="1:10" x14ac:dyDescent="0.2">
      <c r="A246" s="120"/>
      <c r="B246" s="120"/>
      <c r="C246" s="120"/>
      <c r="D246" s="120"/>
      <c r="E246" s="121"/>
      <c r="F246" s="114"/>
      <c r="G246" s="279"/>
      <c r="H246" s="186"/>
      <c r="I246" s="322"/>
      <c r="J246" s="120"/>
    </row>
    <row r="247" spans="1:10" x14ac:dyDescent="0.2">
      <c r="A247" s="120"/>
      <c r="B247" s="120"/>
      <c r="C247" s="120"/>
      <c r="D247" s="120"/>
      <c r="E247" s="121"/>
      <c r="F247" s="114"/>
      <c r="G247" s="279"/>
      <c r="H247" s="186"/>
      <c r="I247" s="322"/>
      <c r="J247" s="120"/>
    </row>
    <row r="248" spans="1:10" x14ac:dyDescent="0.2">
      <c r="A248" s="120"/>
      <c r="B248" s="120"/>
      <c r="C248" s="120"/>
      <c r="D248" s="120"/>
      <c r="E248" s="121"/>
      <c r="F248" s="114"/>
      <c r="G248" s="279"/>
      <c r="H248" s="186"/>
      <c r="I248" s="322"/>
      <c r="J248" s="120"/>
    </row>
    <row r="249" spans="1:10" x14ac:dyDescent="0.2">
      <c r="A249" s="120"/>
      <c r="B249" s="120"/>
      <c r="C249" s="120"/>
      <c r="D249" s="120"/>
      <c r="E249" s="121"/>
      <c r="F249" s="114"/>
      <c r="G249" s="279"/>
      <c r="H249" s="186"/>
      <c r="I249" s="322"/>
      <c r="J249" s="120"/>
    </row>
    <row r="250" spans="1:10" x14ac:dyDescent="0.2">
      <c r="A250" s="120"/>
      <c r="B250" s="120"/>
      <c r="C250" s="120"/>
      <c r="D250" s="120"/>
      <c r="E250" s="121"/>
      <c r="F250" s="114"/>
      <c r="G250" s="279"/>
      <c r="H250" s="186"/>
      <c r="I250" s="322"/>
      <c r="J250" s="120"/>
    </row>
    <row r="251" spans="1:10" x14ac:dyDescent="0.2">
      <c r="A251" s="120"/>
      <c r="B251" s="120"/>
      <c r="C251" s="120"/>
      <c r="D251" s="120"/>
      <c r="E251" s="121"/>
      <c r="F251" s="114"/>
      <c r="G251" s="279"/>
      <c r="H251" s="186"/>
      <c r="I251" s="322"/>
      <c r="J251" s="120"/>
    </row>
    <row r="252" spans="1:10" x14ac:dyDescent="0.2">
      <c r="A252" s="120"/>
      <c r="B252" s="120"/>
      <c r="C252" s="120"/>
      <c r="D252" s="120"/>
      <c r="E252" s="121"/>
      <c r="F252" s="114"/>
      <c r="G252" s="279"/>
      <c r="H252" s="186"/>
      <c r="I252" s="322"/>
      <c r="J252" s="120"/>
    </row>
    <row r="253" spans="1:10" x14ac:dyDescent="0.2">
      <c r="A253" s="120"/>
      <c r="B253" s="120"/>
      <c r="C253" s="120"/>
      <c r="D253" s="120"/>
      <c r="E253" s="121"/>
      <c r="F253" s="114"/>
      <c r="G253" s="279"/>
      <c r="H253" s="186"/>
      <c r="I253" s="322"/>
      <c r="J253" s="120"/>
    </row>
    <row r="254" spans="1:10" x14ac:dyDescent="0.2">
      <c r="A254" s="120"/>
      <c r="B254" s="120"/>
      <c r="C254" s="120"/>
      <c r="D254" s="120"/>
      <c r="E254" s="121"/>
      <c r="F254" s="114"/>
      <c r="G254" s="279"/>
      <c r="H254" s="186"/>
      <c r="I254" s="322"/>
      <c r="J254" s="120"/>
    </row>
    <row r="255" spans="1:10" x14ac:dyDescent="0.2">
      <c r="A255" s="120"/>
      <c r="B255" s="120"/>
      <c r="C255" s="120"/>
      <c r="D255" s="120"/>
      <c r="E255" s="121"/>
      <c r="F255" s="114"/>
      <c r="G255" s="279"/>
      <c r="H255" s="186"/>
      <c r="I255" s="322"/>
      <c r="J255" s="120"/>
    </row>
    <row r="256" spans="1:10" x14ac:dyDescent="0.2">
      <c r="A256" s="120"/>
      <c r="B256" s="120"/>
      <c r="C256" s="120"/>
      <c r="D256" s="120"/>
      <c r="E256" s="121"/>
      <c r="F256" s="114"/>
      <c r="G256" s="279"/>
      <c r="H256" s="186"/>
      <c r="I256" s="322"/>
      <c r="J256" s="120"/>
    </row>
    <row r="257" spans="1:10" x14ac:dyDescent="0.2">
      <c r="A257" s="120"/>
      <c r="B257" s="120"/>
      <c r="C257" s="120"/>
      <c r="D257" s="120"/>
      <c r="E257" s="121"/>
      <c r="F257" s="114"/>
      <c r="G257" s="279"/>
      <c r="H257" s="186"/>
      <c r="I257" s="322"/>
      <c r="J257" s="120"/>
    </row>
    <row r="258" spans="1:10" x14ac:dyDescent="0.2">
      <c r="A258" s="120"/>
      <c r="B258" s="120"/>
      <c r="C258" s="120"/>
      <c r="D258" s="120"/>
      <c r="E258" s="121"/>
      <c r="F258" s="114"/>
      <c r="G258" s="279"/>
      <c r="H258" s="186"/>
      <c r="I258" s="322"/>
      <c r="J258" s="120"/>
    </row>
    <row r="259" spans="1:10" x14ac:dyDescent="0.2">
      <c r="A259" s="120"/>
      <c r="B259" s="120"/>
      <c r="C259" s="120"/>
      <c r="D259" s="120"/>
      <c r="E259" s="121"/>
      <c r="F259" s="114"/>
      <c r="G259" s="279"/>
      <c r="H259" s="186"/>
      <c r="I259" s="322"/>
      <c r="J259" s="120"/>
    </row>
    <row r="260" spans="1:10" x14ac:dyDescent="0.2">
      <c r="A260" s="120"/>
      <c r="B260" s="120"/>
      <c r="C260" s="120"/>
      <c r="D260" s="120"/>
      <c r="E260" s="121"/>
      <c r="F260" s="114"/>
      <c r="G260" s="279"/>
      <c r="H260" s="186"/>
      <c r="I260" s="322"/>
      <c r="J260" s="120"/>
    </row>
    <row r="261" spans="1:10" x14ac:dyDescent="0.2">
      <c r="A261" s="120"/>
      <c r="B261" s="120"/>
      <c r="C261" s="120"/>
      <c r="D261" s="120"/>
      <c r="E261" s="121"/>
      <c r="F261" s="114"/>
      <c r="G261" s="279"/>
      <c r="H261" s="186"/>
      <c r="I261" s="322"/>
      <c r="J261" s="120"/>
    </row>
    <row r="262" spans="1:10" x14ac:dyDescent="0.2">
      <c r="A262" s="120"/>
      <c r="B262" s="120"/>
      <c r="C262" s="120"/>
      <c r="D262" s="120"/>
      <c r="E262" s="121"/>
      <c r="F262" s="114"/>
      <c r="G262" s="279"/>
      <c r="H262" s="186"/>
      <c r="I262" s="322"/>
      <c r="J262" s="120"/>
    </row>
    <row r="263" spans="1:10" x14ac:dyDescent="0.2">
      <c r="A263" s="120"/>
      <c r="B263" s="120"/>
      <c r="C263" s="120"/>
      <c r="D263" s="120"/>
      <c r="E263" s="121"/>
      <c r="F263" s="114"/>
      <c r="G263" s="279"/>
      <c r="H263" s="186"/>
      <c r="I263" s="322"/>
      <c r="J263" s="120"/>
    </row>
    <row r="264" spans="1:10" x14ac:dyDescent="0.2">
      <c r="A264" s="120"/>
      <c r="B264" s="120"/>
      <c r="C264" s="120"/>
      <c r="D264" s="120"/>
      <c r="E264" s="121"/>
      <c r="F264" s="114"/>
      <c r="G264" s="279"/>
      <c r="H264" s="186"/>
      <c r="I264" s="322"/>
      <c r="J264" s="120"/>
    </row>
    <row r="265" spans="1:10" x14ac:dyDescent="0.2">
      <c r="A265" s="120"/>
      <c r="B265" s="120"/>
      <c r="C265" s="120"/>
      <c r="D265" s="120"/>
      <c r="E265" s="121"/>
      <c r="F265" s="114"/>
      <c r="G265" s="279"/>
      <c r="H265" s="186"/>
      <c r="I265" s="322"/>
      <c r="J265" s="120"/>
    </row>
    <row r="266" spans="1:10" x14ac:dyDescent="0.2">
      <c r="A266" s="120"/>
      <c r="B266" s="120"/>
      <c r="C266" s="120"/>
      <c r="D266" s="120"/>
      <c r="E266" s="121"/>
      <c r="F266" s="114"/>
      <c r="G266" s="279"/>
      <c r="H266" s="186"/>
      <c r="I266" s="322"/>
      <c r="J266" s="120"/>
    </row>
    <row r="267" spans="1:10" x14ac:dyDescent="0.2">
      <c r="A267" s="120"/>
      <c r="B267" s="120"/>
      <c r="C267" s="120"/>
      <c r="D267" s="120"/>
      <c r="E267" s="121"/>
      <c r="F267" s="114"/>
      <c r="G267" s="279"/>
      <c r="H267" s="186"/>
      <c r="I267" s="322"/>
      <c r="J267" s="120"/>
    </row>
    <row r="268" spans="1:10" x14ac:dyDescent="0.2">
      <c r="A268" s="120"/>
      <c r="B268" s="120"/>
      <c r="C268" s="120"/>
      <c r="D268" s="120"/>
      <c r="E268" s="121"/>
      <c r="F268" s="114"/>
      <c r="G268" s="279"/>
      <c r="H268" s="186"/>
      <c r="I268" s="322"/>
      <c r="J268" s="120"/>
    </row>
    <row r="269" spans="1:10" x14ac:dyDescent="0.2">
      <c r="A269" s="120"/>
      <c r="B269" s="120"/>
      <c r="C269" s="120"/>
      <c r="D269" s="120"/>
      <c r="E269" s="121"/>
      <c r="F269" s="114"/>
      <c r="G269" s="279"/>
      <c r="H269" s="186"/>
      <c r="I269" s="322"/>
      <c r="J269" s="120"/>
    </row>
    <row r="270" spans="1:10" x14ac:dyDescent="0.2">
      <c r="A270" s="120"/>
      <c r="B270" s="120"/>
      <c r="C270" s="120"/>
      <c r="D270" s="120"/>
      <c r="E270" s="121"/>
      <c r="F270" s="114"/>
      <c r="G270" s="279"/>
      <c r="H270" s="186"/>
      <c r="I270" s="322"/>
      <c r="J270" s="120"/>
    </row>
    <row r="271" spans="1:10" x14ac:dyDescent="0.2">
      <c r="A271" s="120"/>
      <c r="B271" s="120"/>
      <c r="C271" s="120"/>
      <c r="D271" s="120"/>
      <c r="E271" s="121"/>
      <c r="F271" s="114"/>
      <c r="G271" s="279"/>
      <c r="H271" s="186"/>
      <c r="I271" s="322"/>
      <c r="J271" s="120"/>
    </row>
    <row r="272" spans="1:10" x14ac:dyDescent="0.2">
      <c r="A272" s="120"/>
      <c r="B272" s="120"/>
      <c r="C272" s="120"/>
      <c r="D272" s="120"/>
      <c r="E272" s="121"/>
      <c r="F272" s="114"/>
      <c r="G272" s="279"/>
      <c r="H272" s="186"/>
      <c r="I272" s="322"/>
      <c r="J272" s="120"/>
    </row>
    <row r="273" spans="1:10" x14ac:dyDescent="0.2">
      <c r="A273" s="120"/>
      <c r="B273" s="120"/>
      <c r="C273" s="120"/>
      <c r="D273" s="120"/>
      <c r="E273" s="121"/>
      <c r="F273" s="114"/>
      <c r="G273" s="279"/>
      <c r="H273" s="186"/>
      <c r="I273" s="322"/>
      <c r="J273" s="120"/>
    </row>
    <row r="274" spans="1:10" x14ac:dyDescent="0.2">
      <c r="A274" s="120"/>
      <c r="B274" s="120"/>
      <c r="C274" s="120"/>
      <c r="D274" s="120"/>
      <c r="E274" s="121"/>
      <c r="F274" s="114"/>
      <c r="G274" s="279"/>
      <c r="H274" s="186"/>
      <c r="I274" s="322"/>
      <c r="J274" s="120"/>
    </row>
    <row r="275" spans="1:10" x14ac:dyDescent="0.2">
      <c r="A275" s="120"/>
      <c r="B275" s="120"/>
      <c r="C275" s="120"/>
      <c r="D275" s="120"/>
      <c r="E275" s="121"/>
      <c r="F275" s="114"/>
      <c r="G275" s="279"/>
      <c r="H275" s="186"/>
      <c r="I275" s="322"/>
      <c r="J275" s="120"/>
    </row>
    <row r="276" spans="1:10" x14ac:dyDescent="0.2">
      <c r="A276" s="120"/>
      <c r="B276" s="120"/>
      <c r="C276" s="120"/>
      <c r="D276" s="120"/>
      <c r="E276" s="121"/>
      <c r="F276" s="114"/>
      <c r="G276" s="279"/>
      <c r="H276" s="186"/>
      <c r="I276" s="322"/>
      <c r="J276" s="120"/>
    </row>
    <row r="277" spans="1:10" x14ac:dyDescent="0.2">
      <c r="A277" s="120"/>
      <c r="B277" s="120"/>
      <c r="C277" s="120"/>
      <c r="D277" s="120"/>
      <c r="E277" s="121"/>
      <c r="F277" s="114"/>
      <c r="G277" s="279"/>
      <c r="H277" s="186"/>
      <c r="I277" s="322"/>
      <c r="J277" s="120"/>
    </row>
    <row r="278" spans="1:10" x14ac:dyDescent="0.2">
      <c r="A278" s="120"/>
      <c r="B278" s="120"/>
      <c r="C278" s="120"/>
      <c r="D278" s="120"/>
      <c r="E278" s="121"/>
      <c r="F278" s="114"/>
      <c r="G278" s="279"/>
      <c r="H278" s="186"/>
      <c r="I278" s="322"/>
      <c r="J278" s="120"/>
    </row>
    <row r="279" spans="1:10" x14ac:dyDescent="0.2">
      <c r="A279" s="120"/>
      <c r="B279" s="120"/>
      <c r="C279" s="120"/>
      <c r="D279" s="120"/>
      <c r="E279" s="121"/>
      <c r="F279" s="114"/>
      <c r="G279" s="279"/>
      <c r="H279" s="186"/>
      <c r="I279" s="322"/>
      <c r="J279" s="120"/>
    </row>
    <row r="280" spans="1:10" x14ac:dyDescent="0.2">
      <c r="A280" s="120"/>
      <c r="B280" s="120"/>
      <c r="C280" s="120"/>
      <c r="D280" s="120"/>
      <c r="E280" s="121"/>
      <c r="F280" s="114"/>
      <c r="G280" s="279"/>
      <c r="H280" s="186"/>
      <c r="I280" s="322"/>
      <c r="J280" s="120"/>
    </row>
    <row r="281" spans="1:10" x14ac:dyDescent="0.2">
      <c r="A281" s="120"/>
      <c r="B281" s="120"/>
      <c r="C281" s="120"/>
      <c r="D281" s="120"/>
      <c r="E281" s="121"/>
      <c r="F281" s="114"/>
      <c r="G281" s="279"/>
      <c r="H281" s="186"/>
      <c r="I281" s="322"/>
      <c r="J281" s="120"/>
    </row>
    <row r="282" spans="1:10" x14ac:dyDescent="0.2">
      <c r="A282" s="120"/>
      <c r="B282" s="120"/>
      <c r="C282" s="120"/>
      <c r="D282" s="120"/>
      <c r="E282" s="121"/>
      <c r="F282" s="114"/>
      <c r="G282" s="279"/>
      <c r="H282" s="186"/>
      <c r="I282" s="322"/>
      <c r="J282" s="120"/>
    </row>
    <row r="283" spans="1:10" x14ac:dyDescent="0.2">
      <c r="A283" s="120"/>
      <c r="B283" s="120"/>
      <c r="C283" s="120"/>
      <c r="D283" s="120"/>
      <c r="E283" s="121"/>
      <c r="F283" s="114"/>
      <c r="G283" s="279"/>
      <c r="H283" s="186"/>
      <c r="I283" s="322"/>
      <c r="J283" s="120"/>
    </row>
    <row r="284" spans="1:10" x14ac:dyDescent="0.2">
      <c r="A284" s="120"/>
      <c r="B284" s="120"/>
      <c r="C284" s="120"/>
      <c r="D284" s="120"/>
      <c r="E284" s="121"/>
      <c r="F284" s="114"/>
      <c r="G284" s="279"/>
      <c r="H284" s="186"/>
      <c r="I284" s="322"/>
      <c r="J284" s="120"/>
    </row>
    <row r="285" spans="1:10" x14ac:dyDescent="0.2">
      <c r="A285" s="120"/>
      <c r="B285" s="120"/>
      <c r="C285" s="120"/>
      <c r="D285" s="120"/>
      <c r="E285" s="121"/>
      <c r="F285" s="114"/>
      <c r="G285" s="279"/>
      <c r="H285" s="186"/>
      <c r="I285" s="322"/>
      <c r="J285" s="120"/>
    </row>
    <row r="286" spans="1:10" x14ac:dyDescent="0.2">
      <c r="A286" s="120"/>
      <c r="B286" s="120"/>
      <c r="C286" s="120"/>
      <c r="D286" s="120"/>
      <c r="E286" s="121"/>
      <c r="F286" s="114"/>
      <c r="G286" s="279"/>
      <c r="H286" s="186"/>
      <c r="I286" s="322"/>
      <c r="J286" s="120"/>
    </row>
    <row r="287" spans="1:10" x14ac:dyDescent="0.2">
      <c r="A287" s="120"/>
      <c r="B287" s="120"/>
      <c r="C287" s="120"/>
      <c r="D287" s="120"/>
      <c r="E287" s="121"/>
      <c r="F287" s="114"/>
      <c r="G287" s="279"/>
      <c r="H287" s="186"/>
      <c r="I287" s="322"/>
      <c r="J287" s="120"/>
    </row>
    <row r="288" spans="1:10" x14ac:dyDescent="0.2">
      <c r="A288" s="120"/>
      <c r="B288" s="120"/>
      <c r="C288" s="120"/>
      <c r="D288" s="120"/>
      <c r="E288" s="121"/>
      <c r="F288" s="114"/>
      <c r="G288" s="279"/>
      <c r="H288" s="186"/>
      <c r="I288" s="322"/>
      <c r="J288" s="120"/>
    </row>
    <row r="289" spans="1:10" x14ac:dyDescent="0.2">
      <c r="A289" s="120"/>
      <c r="B289" s="120"/>
      <c r="C289" s="120"/>
      <c r="D289" s="120"/>
      <c r="E289" s="121"/>
      <c r="F289" s="114"/>
      <c r="G289" s="279"/>
      <c r="H289" s="186"/>
      <c r="I289" s="322"/>
      <c r="J289" s="120"/>
    </row>
    <row r="290" spans="1:10" x14ac:dyDescent="0.2">
      <c r="A290" s="120"/>
      <c r="B290" s="120"/>
      <c r="C290" s="120"/>
      <c r="D290" s="120"/>
      <c r="E290" s="121"/>
      <c r="F290" s="114"/>
      <c r="G290" s="279"/>
      <c r="H290" s="186"/>
      <c r="I290" s="322"/>
      <c r="J290" s="120"/>
    </row>
    <row r="291" spans="1:10" x14ac:dyDescent="0.2">
      <c r="A291" s="120"/>
      <c r="B291" s="120"/>
      <c r="C291" s="120"/>
      <c r="D291" s="120"/>
      <c r="E291" s="121"/>
      <c r="F291" s="114"/>
      <c r="G291" s="279"/>
      <c r="H291" s="186"/>
      <c r="I291" s="322"/>
      <c r="J291" s="120"/>
    </row>
    <row r="292" spans="1:10" x14ac:dyDescent="0.2">
      <c r="A292" s="120"/>
      <c r="B292" s="120"/>
      <c r="C292" s="120"/>
      <c r="D292" s="120"/>
      <c r="E292" s="121"/>
      <c r="F292" s="114"/>
      <c r="G292" s="279"/>
      <c r="H292" s="186"/>
      <c r="I292" s="322"/>
      <c r="J292" s="120"/>
    </row>
    <row r="293" spans="1:10" x14ac:dyDescent="0.2">
      <c r="A293" s="120"/>
      <c r="B293" s="120"/>
      <c r="C293" s="120"/>
      <c r="D293" s="120"/>
      <c r="E293" s="121"/>
      <c r="F293" s="114"/>
      <c r="G293" s="279"/>
      <c r="H293" s="186"/>
      <c r="I293" s="322"/>
      <c r="J293" s="120"/>
    </row>
    <row r="294" spans="1:10" x14ac:dyDescent="0.2">
      <c r="A294" s="120"/>
      <c r="B294" s="120"/>
      <c r="C294" s="120"/>
      <c r="D294" s="120"/>
      <c r="E294" s="121"/>
      <c r="F294" s="114"/>
      <c r="G294" s="279"/>
      <c r="H294" s="186"/>
      <c r="I294" s="322"/>
      <c r="J294" s="120"/>
    </row>
    <row r="295" spans="1:10" x14ac:dyDescent="0.2">
      <c r="A295" s="120"/>
      <c r="B295" s="120"/>
      <c r="C295" s="120"/>
      <c r="D295" s="120"/>
      <c r="E295" s="121"/>
      <c r="F295" s="114"/>
      <c r="G295" s="279"/>
      <c r="H295" s="186"/>
      <c r="I295" s="322"/>
      <c r="J295" s="120"/>
    </row>
    <row r="296" spans="1:10" x14ac:dyDescent="0.2">
      <c r="A296" s="120"/>
      <c r="B296" s="120"/>
      <c r="C296" s="120"/>
      <c r="D296" s="120"/>
      <c r="E296" s="121"/>
      <c r="F296" s="114"/>
      <c r="G296" s="279"/>
      <c r="H296" s="186"/>
      <c r="I296" s="322"/>
      <c r="J296" s="120"/>
    </row>
    <row r="297" spans="1:10" x14ac:dyDescent="0.2">
      <c r="A297" s="120"/>
      <c r="B297" s="120"/>
      <c r="C297" s="120"/>
      <c r="D297" s="120"/>
      <c r="E297" s="121"/>
      <c r="F297" s="114"/>
      <c r="G297" s="279"/>
      <c r="H297" s="186"/>
      <c r="I297" s="322"/>
      <c r="J297" s="120"/>
    </row>
    <row r="298" spans="1:10" x14ac:dyDescent="0.2">
      <c r="A298" s="120"/>
      <c r="B298" s="120"/>
      <c r="C298" s="120"/>
      <c r="D298" s="120"/>
      <c r="E298" s="121"/>
      <c r="F298" s="114"/>
      <c r="G298" s="279"/>
      <c r="H298" s="186"/>
      <c r="I298" s="322"/>
      <c r="J298" s="120"/>
    </row>
    <row r="299" spans="1:10" x14ac:dyDescent="0.2">
      <c r="A299" s="120"/>
      <c r="B299" s="120"/>
      <c r="C299" s="120"/>
      <c r="D299" s="120"/>
      <c r="E299" s="121"/>
      <c r="F299" s="114"/>
      <c r="G299" s="279"/>
      <c r="H299" s="186"/>
      <c r="I299" s="322"/>
      <c r="J299" s="120"/>
    </row>
    <row r="300" spans="1:10" x14ac:dyDescent="0.2">
      <c r="A300" s="120"/>
      <c r="B300" s="120"/>
      <c r="C300" s="120"/>
      <c r="D300" s="120"/>
      <c r="E300" s="121"/>
      <c r="F300" s="114"/>
      <c r="G300" s="279"/>
      <c r="H300" s="186"/>
      <c r="I300" s="322"/>
      <c r="J300" s="120"/>
    </row>
    <row r="301" spans="1:10" x14ac:dyDescent="0.2">
      <c r="A301" s="120"/>
      <c r="B301" s="120"/>
      <c r="C301" s="120"/>
      <c r="D301" s="120"/>
      <c r="E301" s="121"/>
      <c r="F301" s="114"/>
      <c r="G301" s="279"/>
      <c r="H301" s="186"/>
      <c r="I301" s="322"/>
      <c r="J301" s="120"/>
    </row>
    <row r="302" spans="1:10" x14ac:dyDescent="0.2">
      <c r="A302" s="120"/>
      <c r="B302" s="120"/>
      <c r="C302" s="120"/>
      <c r="D302" s="120"/>
      <c r="E302" s="121"/>
      <c r="F302" s="114"/>
      <c r="G302" s="279"/>
      <c r="H302" s="186"/>
      <c r="I302" s="322"/>
      <c r="J302" s="120"/>
    </row>
    <row r="303" spans="1:10" x14ac:dyDescent="0.2">
      <c r="A303" s="120"/>
      <c r="B303" s="120"/>
      <c r="C303" s="120"/>
      <c r="D303" s="120"/>
      <c r="E303" s="121"/>
      <c r="F303" s="114"/>
      <c r="G303" s="279"/>
      <c r="H303" s="186"/>
      <c r="I303" s="322"/>
      <c r="J303" s="120"/>
    </row>
    <row r="304" spans="1:10" x14ac:dyDescent="0.2">
      <c r="A304" s="120"/>
      <c r="B304" s="120"/>
      <c r="C304" s="120"/>
      <c r="D304" s="120"/>
      <c r="E304" s="121"/>
      <c r="F304" s="114"/>
      <c r="G304" s="279"/>
      <c r="H304" s="186"/>
      <c r="I304" s="322"/>
      <c r="J304" s="120"/>
    </row>
    <row r="305" spans="1:10" x14ac:dyDescent="0.2">
      <c r="A305" s="120"/>
      <c r="B305" s="120"/>
      <c r="C305" s="120"/>
      <c r="D305" s="120"/>
      <c r="E305" s="121"/>
      <c r="F305" s="114"/>
      <c r="G305" s="279"/>
      <c r="H305" s="186"/>
      <c r="I305" s="322"/>
      <c r="J305" s="120"/>
    </row>
    <row r="306" spans="1:10" x14ac:dyDescent="0.2">
      <c r="A306" s="120"/>
      <c r="B306" s="120"/>
      <c r="C306" s="120"/>
      <c r="D306" s="120"/>
      <c r="E306" s="121"/>
      <c r="F306" s="114"/>
      <c r="G306" s="279"/>
      <c r="H306" s="186"/>
      <c r="I306" s="322"/>
      <c r="J306" s="120"/>
    </row>
    <row r="307" spans="1:10" x14ac:dyDescent="0.2">
      <c r="A307" s="120"/>
      <c r="B307" s="120"/>
      <c r="C307" s="120"/>
      <c r="D307" s="120"/>
      <c r="E307" s="121"/>
      <c r="F307" s="114"/>
      <c r="G307" s="279"/>
      <c r="H307" s="186"/>
      <c r="I307" s="322"/>
      <c r="J307" s="120"/>
    </row>
    <row r="308" spans="1:10" x14ac:dyDescent="0.2">
      <c r="A308" s="120"/>
      <c r="B308" s="120"/>
      <c r="C308" s="120"/>
      <c r="D308" s="120"/>
      <c r="E308" s="121"/>
      <c r="F308" s="114"/>
      <c r="G308" s="279"/>
      <c r="H308" s="186"/>
      <c r="I308" s="322"/>
      <c r="J308" s="120"/>
    </row>
    <row r="309" spans="1:10" x14ac:dyDescent="0.2">
      <c r="A309" s="120"/>
      <c r="B309" s="120"/>
      <c r="C309" s="120"/>
      <c r="D309" s="120"/>
      <c r="E309" s="121"/>
      <c r="F309" s="114"/>
      <c r="G309" s="279"/>
      <c r="H309" s="186"/>
      <c r="I309" s="322"/>
      <c r="J309" s="120"/>
    </row>
    <row r="310" spans="1:10" x14ac:dyDescent="0.2">
      <c r="A310" s="120"/>
      <c r="B310" s="120"/>
      <c r="C310" s="120"/>
      <c r="D310" s="120"/>
      <c r="E310" s="121"/>
      <c r="F310" s="114"/>
      <c r="G310" s="279"/>
      <c r="H310" s="186"/>
      <c r="I310" s="322"/>
      <c r="J310" s="120"/>
    </row>
    <row r="311" spans="1:10" x14ac:dyDescent="0.2">
      <c r="A311" s="120"/>
      <c r="B311" s="120"/>
      <c r="C311" s="120"/>
      <c r="D311" s="120"/>
      <c r="E311" s="121"/>
      <c r="F311" s="114"/>
      <c r="G311" s="279"/>
      <c r="H311" s="186"/>
      <c r="I311" s="322"/>
      <c r="J311" s="120"/>
    </row>
    <row r="312" spans="1:10" x14ac:dyDescent="0.2">
      <c r="A312" s="120"/>
      <c r="B312" s="120"/>
      <c r="C312" s="120"/>
      <c r="D312" s="120"/>
      <c r="E312" s="121"/>
      <c r="F312" s="114"/>
      <c r="G312" s="279"/>
      <c r="H312" s="186"/>
      <c r="I312" s="322"/>
      <c r="J312" s="120"/>
    </row>
    <row r="313" spans="1:10" x14ac:dyDescent="0.2">
      <c r="A313" s="120"/>
      <c r="B313" s="120"/>
      <c r="C313" s="120"/>
      <c r="D313" s="120"/>
      <c r="E313" s="121"/>
      <c r="F313" s="114"/>
      <c r="G313" s="279"/>
      <c r="H313" s="186"/>
      <c r="I313" s="322"/>
      <c r="J313" s="120"/>
    </row>
    <row r="314" spans="1:10" x14ac:dyDescent="0.2">
      <c r="A314" s="120"/>
      <c r="B314" s="120"/>
      <c r="C314" s="120"/>
      <c r="D314" s="120"/>
      <c r="E314" s="121"/>
      <c r="F314" s="114"/>
      <c r="G314" s="279"/>
      <c r="H314" s="186"/>
      <c r="I314" s="322"/>
      <c r="J314" s="120"/>
    </row>
    <row r="315" spans="1:10" x14ac:dyDescent="0.2">
      <c r="A315" s="120"/>
      <c r="B315" s="120"/>
      <c r="C315" s="120"/>
      <c r="D315" s="120"/>
      <c r="E315" s="121"/>
      <c r="F315" s="114"/>
      <c r="G315" s="279"/>
      <c r="H315" s="186"/>
      <c r="I315" s="322"/>
      <c r="J315" s="120"/>
    </row>
    <row r="316" spans="1:10" x14ac:dyDescent="0.2">
      <c r="A316" s="120"/>
      <c r="B316" s="120"/>
      <c r="C316" s="120"/>
      <c r="D316" s="120"/>
      <c r="E316" s="121"/>
      <c r="F316" s="114"/>
      <c r="G316" s="279"/>
      <c r="H316" s="186"/>
      <c r="I316" s="322"/>
      <c r="J316" s="120"/>
    </row>
    <row r="317" spans="1:10" x14ac:dyDescent="0.2">
      <c r="A317" s="120"/>
      <c r="B317" s="120"/>
      <c r="C317" s="120"/>
      <c r="D317" s="120"/>
      <c r="E317" s="121"/>
      <c r="F317" s="114"/>
      <c r="G317" s="279"/>
      <c r="H317" s="186"/>
      <c r="I317" s="322"/>
      <c r="J317" s="120"/>
    </row>
    <row r="318" spans="1:10" x14ac:dyDescent="0.2">
      <c r="A318" s="120"/>
      <c r="B318" s="120"/>
      <c r="C318" s="120"/>
      <c r="D318" s="120"/>
      <c r="E318" s="121"/>
      <c r="F318" s="114"/>
      <c r="G318" s="279"/>
      <c r="H318" s="186"/>
      <c r="I318" s="322"/>
      <c r="J318" s="120"/>
    </row>
    <row r="319" spans="1:10" x14ac:dyDescent="0.2">
      <c r="A319" s="120"/>
      <c r="B319" s="120"/>
      <c r="C319" s="120"/>
      <c r="D319" s="120"/>
      <c r="E319" s="121"/>
      <c r="F319" s="114"/>
      <c r="G319" s="279"/>
      <c r="H319" s="186"/>
      <c r="I319" s="322"/>
      <c r="J319" s="120"/>
    </row>
    <row r="320" spans="1:10" x14ac:dyDescent="0.2">
      <c r="A320" s="120"/>
      <c r="B320" s="120"/>
      <c r="C320" s="120"/>
      <c r="D320" s="120"/>
      <c r="E320" s="121"/>
      <c r="F320" s="114"/>
      <c r="G320" s="279"/>
      <c r="H320" s="186"/>
      <c r="I320" s="322"/>
      <c r="J320" s="120"/>
    </row>
    <row r="321" spans="1:10" x14ac:dyDescent="0.2">
      <c r="A321" s="120"/>
      <c r="B321" s="120"/>
      <c r="C321" s="120"/>
      <c r="D321" s="120"/>
      <c r="E321" s="121"/>
      <c r="F321" s="114"/>
      <c r="G321" s="279"/>
      <c r="H321" s="186"/>
      <c r="I321" s="322"/>
      <c r="J321" s="120"/>
    </row>
    <row r="322" spans="1:10" x14ac:dyDescent="0.2">
      <c r="A322" s="120"/>
      <c r="B322" s="120"/>
      <c r="C322" s="120"/>
      <c r="D322" s="120"/>
      <c r="E322" s="121"/>
      <c r="F322" s="114"/>
      <c r="G322" s="279"/>
      <c r="H322" s="186"/>
      <c r="I322" s="322"/>
      <c r="J322" s="120"/>
    </row>
    <row r="323" spans="1:10" x14ac:dyDescent="0.2">
      <c r="A323" s="120"/>
      <c r="B323" s="120"/>
      <c r="C323" s="120"/>
      <c r="D323" s="120"/>
      <c r="E323" s="121"/>
      <c r="F323" s="114"/>
      <c r="G323" s="279"/>
      <c r="H323" s="186"/>
      <c r="I323" s="322"/>
      <c r="J323" s="120"/>
    </row>
    <row r="324" spans="1:10" x14ac:dyDescent="0.2">
      <c r="A324" s="120"/>
      <c r="B324" s="120"/>
      <c r="C324" s="120"/>
      <c r="D324" s="120"/>
      <c r="E324" s="121"/>
      <c r="F324" s="114"/>
      <c r="G324" s="279"/>
      <c r="H324" s="186"/>
      <c r="I324" s="322"/>
      <c r="J324" s="120"/>
    </row>
    <row r="325" spans="1:10" x14ac:dyDescent="0.2">
      <c r="A325" s="120"/>
      <c r="B325" s="120"/>
      <c r="C325" s="120"/>
      <c r="D325" s="120"/>
      <c r="E325" s="121"/>
      <c r="F325" s="114"/>
      <c r="G325" s="279"/>
      <c r="H325" s="186"/>
      <c r="I325" s="322"/>
      <c r="J325" s="120"/>
    </row>
    <row r="326" spans="1:10" x14ac:dyDescent="0.2">
      <c r="A326" s="120"/>
      <c r="B326" s="120"/>
      <c r="C326" s="120"/>
      <c r="D326" s="120"/>
      <c r="E326" s="121"/>
      <c r="F326" s="114"/>
      <c r="G326" s="279"/>
      <c r="H326" s="186"/>
      <c r="I326" s="322"/>
      <c r="J326" s="120"/>
    </row>
    <row r="327" spans="1:10" x14ac:dyDescent="0.2">
      <c r="A327" s="120"/>
      <c r="B327" s="120"/>
      <c r="C327" s="120"/>
      <c r="D327" s="120"/>
      <c r="E327" s="121"/>
      <c r="F327" s="114"/>
      <c r="G327" s="279"/>
      <c r="H327" s="186"/>
      <c r="I327" s="322"/>
      <c r="J327" s="120"/>
    </row>
    <row r="328" spans="1:10" x14ac:dyDescent="0.2">
      <c r="A328" s="120"/>
      <c r="B328" s="120"/>
      <c r="C328" s="120"/>
      <c r="D328" s="120"/>
      <c r="E328" s="121"/>
      <c r="F328" s="114"/>
      <c r="G328" s="279"/>
      <c r="H328" s="186"/>
      <c r="I328" s="322"/>
      <c r="J328" s="120"/>
    </row>
    <row r="329" spans="1:10" x14ac:dyDescent="0.2">
      <c r="A329" s="120"/>
      <c r="B329" s="120"/>
      <c r="C329" s="120"/>
      <c r="D329" s="120"/>
      <c r="E329" s="121"/>
      <c r="F329" s="114"/>
      <c r="G329" s="279"/>
      <c r="H329" s="186"/>
      <c r="I329" s="322"/>
      <c r="J329" s="120"/>
    </row>
    <row r="330" spans="1:10" x14ac:dyDescent="0.2">
      <c r="A330" s="120"/>
      <c r="B330" s="120"/>
      <c r="C330" s="120"/>
      <c r="D330" s="120"/>
      <c r="E330" s="121"/>
      <c r="F330" s="114"/>
      <c r="G330" s="279"/>
      <c r="H330" s="186"/>
      <c r="I330" s="322"/>
      <c r="J330" s="120"/>
    </row>
    <row r="331" spans="1:10" x14ac:dyDescent="0.2">
      <c r="A331" s="120"/>
      <c r="B331" s="120"/>
      <c r="C331" s="120"/>
      <c r="D331" s="120"/>
      <c r="E331" s="121"/>
      <c r="F331" s="114"/>
      <c r="G331" s="279"/>
      <c r="H331" s="186"/>
      <c r="I331" s="322"/>
      <c r="J331" s="120"/>
    </row>
    <row r="332" spans="1:10" x14ac:dyDescent="0.2">
      <c r="A332" s="120"/>
      <c r="B332" s="120"/>
      <c r="C332" s="120"/>
      <c r="D332" s="120"/>
      <c r="E332" s="121"/>
      <c r="F332" s="114"/>
      <c r="G332" s="279"/>
      <c r="H332" s="186"/>
      <c r="I332" s="322"/>
      <c r="J332" s="120"/>
    </row>
    <row r="333" spans="1:10" x14ac:dyDescent="0.2">
      <c r="A333" s="120"/>
      <c r="B333" s="120"/>
      <c r="C333" s="120"/>
      <c r="D333" s="120"/>
      <c r="E333" s="121"/>
      <c r="F333" s="114"/>
      <c r="G333" s="279"/>
      <c r="H333" s="186"/>
      <c r="I333" s="322"/>
      <c r="J333" s="120"/>
    </row>
    <row r="334" spans="1:10" x14ac:dyDescent="0.2">
      <c r="A334" s="120"/>
      <c r="B334" s="120"/>
      <c r="C334" s="120"/>
      <c r="D334" s="120"/>
      <c r="E334" s="121"/>
      <c r="F334" s="114"/>
      <c r="G334" s="279"/>
      <c r="H334" s="186"/>
      <c r="I334" s="322"/>
      <c r="J334" s="120"/>
    </row>
    <row r="335" spans="1:10" x14ac:dyDescent="0.2">
      <c r="A335" s="120"/>
      <c r="B335" s="120"/>
      <c r="C335" s="120"/>
      <c r="D335" s="120"/>
      <c r="E335" s="121"/>
      <c r="F335" s="114"/>
      <c r="G335" s="279"/>
      <c r="H335" s="186"/>
      <c r="I335" s="322"/>
      <c r="J335" s="120"/>
    </row>
    <row r="336" spans="1:10" x14ac:dyDescent="0.2">
      <c r="A336" s="120"/>
      <c r="B336" s="120"/>
      <c r="C336" s="120"/>
      <c r="D336" s="120"/>
      <c r="E336" s="121"/>
      <c r="F336" s="114"/>
      <c r="G336" s="279"/>
      <c r="H336" s="186"/>
      <c r="I336" s="322"/>
      <c r="J336" s="120"/>
    </row>
    <row r="337" spans="1:10" x14ac:dyDescent="0.2">
      <c r="A337" s="120"/>
      <c r="B337" s="120"/>
      <c r="C337" s="120"/>
      <c r="D337" s="120"/>
      <c r="E337" s="121"/>
      <c r="F337" s="114"/>
      <c r="G337" s="279"/>
      <c r="H337" s="186"/>
      <c r="I337" s="322"/>
      <c r="J337" s="120"/>
    </row>
    <row r="338" spans="1:10" x14ac:dyDescent="0.2">
      <c r="A338" s="120"/>
      <c r="B338" s="120"/>
      <c r="C338" s="120"/>
      <c r="D338" s="120"/>
      <c r="E338" s="121"/>
      <c r="F338" s="114"/>
      <c r="G338" s="279"/>
      <c r="H338" s="186"/>
      <c r="I338" s="322"/>
      <c r="J338" s="120"/>
    </row>
    <row r="339" spans="1:10" x14ac:dyDescent="0.2">
      <c r="A339" s="120"/>
      <c r="B339" s="120"/>
      <c r="C339" s="120"/>
      <c r="D339" s="120"/>
      <c r="E339" s="121"/>
      <c r="F339" s="114"/>
      <c r="G339" s="279"/>
      <c r="H339" s="186"/>
      <c r="I339" s="322"/>
      <c r="J339" s="120"/>
    </row>
    <row r="340" spans="1:10" x14ac:dyDescent="0.2">
      <c r="A340" s="120"/>
      <c r="B340" s="120"/>
      <c r="C340" s="120"/>
      <c r="D340" s="120"/>
      <c r="E340" s="121"/>
      <c r="F340" s="114"/>
      <c r="G340" s="279"/>
      <c r="H340" s="186"/>
      <c r="I340" s="322"/>
      <c r="J340" s="120"/>
    </row>
    <row r="341" spans="1:10" x14ac:dyDescent="0.2">
      <c r="A341" s="120"/>
      <c r="B341" s="120"/>
      <c r="C341" s="120"/>
      <c r="D341" s="120"/>
      <c r="E341" s="121"/>
      <c r="F341" s="114"/>
      <c r="G341" s="279"/>
      <c r="H341" s="186"/>
      <c r="I341" s="322"/>
      <c r="J341" s="120"/>
    </row>
    <row r="342" spans="1:10" x14ac:dyDescent="0.2">
      <c r="A342" s="120"/>
      <c r="B342" s="120"/>
      <c r="C342" s="120"/>
      <c r="D342" s="120"/>
      <c r="E342" s="121"/>
      <c r="F342" s="114"/>
      <c r="G342" s="279"/>
      <c r="H342" s="186"/>
      <c r="I342" s="322"/>
      <c r="J342" s="120"/>
    </row>
    <row r="343" spans="1:10" x14ac:dyDescent="0.2">
      <c r="A343" s="120"/>
      <c r="B343" s="120"/>
      <c r="C343" s="120"/>
      <c r="D343" s="120"/>
      <c r="E343" s="121"/>
      <c r="F343" s="114"/>
      <c r="G343" s="279"/>
      <c r="H343" s="186"/>
      <c r="I343" s="322"/>
      <c r="J343" s="120"/>
    </row>
    <row r="344" spans="1:10" x14ac:dyDescent="0.2">
      <c r="A344" s="120"/>
      <c r="B344" s="120"/>
      <c r="C344" s="120"/>
      <c r="D344" s="120"/>
      <c r="E344" s="121"/>
      <c r="F344" s="114"/>
      <c r="G344" s="279"/>
      <c r="H344" s="186"/>
      <c r="I344" s="322"/>
      <c r="J344" s="120"/>
    </row>
    <row r="345" spans="1:10" x14ac:dyDescent="0.2">
      <c r="A345" s="120"/>
      <c r="B345" s="120"/>
      <c r="C345" s="120"/>
      <c r="D345" s="120"/>
      <c r="E345" s="121"/>
      <c r="F345" s="114"/>
      <c r="G345" s="279"/>
      <c r="H345" s="186"/>
      <c r="I345" s="322"/>
      <c r="J345" s="120"/>
    </row>
    <row r="346" spans="1:10" x14ac:dyDescent="0.2">
      <c r="A346" s="120"/>
      <c r="B346" s="120"/>
      <c r="C346" s="120"/>
      <c r="D346" s="120"/>
      <c r="E346" s="121"/>
      <c r="F346" s="114"/>
      <c r="G346" s="279"/>
      <c r="H346" s="186"/>
      <c r="I346" s="322"/>
      <c r="J346" s="120"/>
    </row>
    <row r="347" spans="1:10" x14ac:dyDescent="0.2">
      <c r="A347" s="120"/>
      <c r="B347" s="120"/>
      <c r="C347" s="120"/>
      <c r="D347" s="120"/>
      <c r="E347" s="121"/>
      <c r="F347" s="114"/>
      <c r="G347" s="279"/>
      <c r="H347" s="186"/>
      <c r="I347" s="322"/>
      <c r="J347" s="120"/>
    </row>
    <row r="348" spans="1:10" x14ac:dyDescent="0.2">
      <c r="A348" s="120"/>
      <c r="B348" s="120"/>
      <c r="C348" s="120"/>
      <c r="D348" s="120"/>
      <c r="E348" s="121"/>
      <c r="F348" s="114"/>
      <c r="G348" s="279"/>
      <c r="H348" s="186"/>
      <c r="I348" s="322"/>
      <c r="J348" s="120"/>
    </row>
    <row r="349" spans="1:10" x14ac:dyDescent="0.2">
      <c r="A349" s="120"/>
      <c r="B349" s="120"/>
      <c r="C349" s="120"/>
      <c r="D349" s="120"/>
      <c r="E349" s="121"/>
      <c r="F349" s="114"/>
      <c r="G349" s="279"/>
      <c r="H349" s="186"/>
      <c r="I349" s="322"/>
      <c r="J349" s="120"/>
    </row>
    <row r="350" spans="1:10" x14ac:dyDescent="0.2">
      <c r="A350" s="120"/>
      <c r="B350" s="120"/>
      <c r="C350" s="120"/>
      <c r="D350" s="120"/>
      <c r="E350" s="121"/>
      <c r="F350" s="114"/>
      <c r="G350" s="279"/>
      <c r="H350" s="186"/>
      <c r="I350" s="322"/>
      <c r="J350" s="120"/>
    </row>
    <row r="351" spans="1:10" x14ac:dyDescent="0.2">
      <c r="A351" s="120"/>
      <c r="B351" s="120"/>
      <c r="C351" s="120"/>
      <c r="D351" s="120"/>
      <c r="E351" s="121"/>
      <c r="F351" s="114"/>
      <c r="G351" s="279"/>
      <c r="H351" s="186"/>
      <c r="I351" s="322"/>
      <c r="J351" s="120"/>
    </row>
    <row r="352" spans="1:10" x14ac:dyDescent="0.2">
      <c r="A352" s="120"/>
      <c r="B352" s="120"/>
      <c r="C352" s="120"/>
      <c r="D352" s="120"/>
      <c r="E352" s="121"/>
      <c r="F352" s="114"/>
      <c r="G352" s="279"/>
      <c r="H352" s="186"/>
      <c r="I352" s="322"/>
      <c r="J352" s="120"/>
    </row>
    <row r="353" spans="1:10" x14ac:dyDescent="0.2">
      <c r="A353" s="120"/>
      <c r="B353" s="120"/>
      <c r="C353" s="120"/>
      <c r="D353" s="120"/>
      <c r="E353" s="121"/>
      <c r="F353" s="114"/>
      <c r="G353" s="279"/>
      <c r="H353" s="186"/>
      <c r="I353" s="322"/>
      <c r="J353" s="120"/>
    </row>
    <row r="354" spans="1:10" x14ac:dyDescent="0.2">
      <c r="A354" s="120"/>
      <c r="B354" s="120"/>
      <c r="C354" s="120"/>
      <c r="D354" s="120"/>
      <c r="E354" s="121"/>
      <c r="F354" s="114"/>
      <c r="G354" s="279"/>
      <c r="H354" s="186"/>
      <c r="I354" s="322"/>
      <c r="J354" s="120"/>
    </row>
    <row r="355" spans="1:10" x14ac:dyDescent="0.2">
      <c r="A355" s="120"/>
      <c r="B355" s="120"/>
      <c r="C355" s="120"/>
      <c r="D355" s="120"/>
      <c r="E355" s="121"/>
      <c r="F355" s="114"/>
      <c r="G355" s="279"/>
      <c r="H355" s="186"/>
      <c r="I355" s="322"/>
      <c r="J355" s="120"/>
    </row>
    <row r="356" spans="1:10" x14ac:dyDescent="0.2">
      <c r="A356" s="120"/>
      <c r="B356" s="120"/>
      <c r="C356" s="120"/>
      <c r="D356" s="120"/>
      <c r="E356" s="121"/>
      <c r="F356" s="114"/>
      <c r="G356" s="279"/>
      <c r="H356" s="186"/>
      <c r="I356" s="322"/>
      <c r="J356" s="120"/>
    </row>
    <row r="357" spans="1:10" x14ac:dyDescent="0.2">
      <c r="A357" s="120"/>
      <c r="B357" s="120"/>
      <c r="C357" s="120"/>
      <c r="D357" s="120"/>
      <c r="E357" s="121"/>
      <c r="F357" s="114"/>
      <c r="G357" s="279"/>
      <c r="H357" s="186"/>
      <c r="I357" s="322"/>
      <c r="J357" s="120"/>
    </row>
    <row r="358" spans="1:10" x14ac:dyDescent="0.2">
      <c r="A358" s="120"/>
      <c r="B358" s="120"/>
      <c r="C358" s="120"/>
      <c r="D358" s="120"/>
      <c r="E358" s="121"/>
      <c r="F358" s="114"/>
      <c r="G358" s="279"/>
      <c r="H358" s="186"/>
      <c r="I358" s="322"/>
      <c r="J358" s="120"/>
    </row>
    <row r="359" spans="1:10" x14ac:dyDescent="0.2">
      <c r="A359" s="120"/>
      <c r="B359" s="120"/>
      <c r="C359" s="120"/>
      <c r="D359" s="120"/>
      <c r="E359" s="121"/>
      <c r="F359" s="114"/>
      <c r="G359" s="279"/>
      <c r="H359" s="186"/>
      <c r="I359" s="322"/>
      <c r="J359" s="120"/>
    </row>
    <row r="360" spans="1:10" x14ac:dyDescent="0.2">
      <c r="A360" s="120"/>
      <c r="B360" s="120"/>
      <c r="C360" s="120"/>
      <c r="D360" s="120"/>
      <c r="E360" s="121"/>
      <c r="F360" s="114"/>
      <c r="G360" s="279"/>
      <c r="H360" s="186"/>
      <c r="I360" s="322"/>
      <c r="J360" s="120"/>
    </row>
    <row r="361" spans="1:10" x14ac:dyDescent="0.2">
      <c r="A361" s="120"/>
      <c r="B361" s="120"/>
      <c r="C361" s="120"/>
      <c r="D361" s="120"/>
      <c r="E361" s="121"/>
      <c r="F361" s="114"/>
      <c r="G361" s="279"/>
      <c r="H361" s="186"/>
      <c r="I361" s="322"/>
      <c r="J361" s="120"/>
    </row>
    <row r="362" spans="1:10" x14ac:dyDescent="0.2">
      <c r="A362" s="120"/>
      <c r="B362" s="120"/>
      <c r="C362" s="120"/>
      <c r="D362" s="120"/>
      <c r="E362" s="121"/>
      <c r="F362" s="114"/>
      <c r="G362" s="279"/>
      <c r="H362" s="186"/>
      <c r="I362" s="322"/>
      <c r="J362" s="120"/>
    </row>
    <row r="363" spans="1:10" x14ac:dyDescent="0.2">
      <c r="A363" s="120"/>
      <c r="B363" s="120"/>
      <c r="C363" s="120"/>
      <c r="D363" s="120"/>
      <c r="E363" s="121"/>
      <c r="F363" s="114"/>
      <c r="G363" s="279"/>
      <c r="H363" s="186"/>
      <c r="I363" s="322"/>
      <c r="J363" s="120"/>
    </row>
    <row r="364" spans="1:10" x14ac:dyDescent="0.2">
      <c r="A364" s="120"/>
      <c r="B364" s="120"/>
      <c r="C364" s="120"/>
      <c r="D364" s="120"/>
      <c r="E364" s="121"/>
      <c r="F364" s="114"/>
      <c r="G364" s="279"/>
      <c r="H364" s="186"/>
      <c r="I364" s="322"/>
      <c r="J364" s="120"/>
    </row>
    <row r="365" spans="1:10" x14ac:dyDescent="0.2">
      <c r="A365" s="120"/>
      <c r="B365" s="120"/>
      <c r="C365" s="120"/>
      <c r="D365" s="120"/>
      <c r="E365" s="121"/>
      <c r="F365" s="114"/>
      <c r="G365" s="279"/>
      <c r="H365" s="186"/>
      <c r="I365" s="322"/>
      <c r="J365" s="120"/>
    </row>
    <row r="366" spans="1:10" x14ac:dyDescent="0.2">
      <c r="A366" s="120"/>
      <c r="B366" s="120"/>
      <c r="C366" s="120"/>
      <c r="D366" s="120"/>
      <c r="E366" s="121"/>
      <c r="F366" s="114"/>
      <c r="G366" s="279"/>
      <c r="H366" s="186"/>
      <c r="I366" s="322"/>
      <c r="J366" s="120"/>
    </row>
    <row r="367" spans="1:10" x14ac:dyDescent="0.2">
      <c r="A367" s="120"/>
      <c r="B367" s="120"/>
      <c r="C367" s="120"/>
      <c r="D367" s="120"/>
      <c r="E367" s="121"/>
      <c r="F367" s="114"/>
      <c r="G367" s="279"/>
      <c r="H367" s="186"/>
      <c r="I367" s="322"/>
      <c r="J367" s="120"/>
    </row>
    <row r="368" spans="1:10" x14ac:dyDescent="0.2">
      <c r="A368" s="120"/>
      <c r="B368" s="120"/>
      <c r="C368" s="120"/>
      <c r="D368" s="120"/>
      <c r="E368" s="121"/>
      <c r="F368" s="114"/>
      <c r="G368" s="279"/>
      <c r="H368" s="186"/>
      <c r="I368" s="322"/>
      <c r="J368" s="120"/>
    </row>
    <row r="369" spans="1:10" x14ac:dyDescent="0.2">
      <c r="A369" s="120"/>
      <c r="B369" s="120"/>
      <c r="C369" s="120"/>
      <c r="D369" s="120"/>
      <c r="E369" s="121"/>
      <c r="F369" s="114"/>
      <c r="G369" s="279"/>
      <c r="H369" s="186"/>
      <c r="I369" s="322"/>
      <c r="J369" s="120"/>
    </row>
    <row r="370" spans="1:10" x14ac:dyDescent="0.2">
      <c r="A370" s="120"/>
      <c r="B370" s="120"/>
      <c r="C370" s="120"/>
      <c r="D370" s="120"/>
      <c r="E370" s="121"/>
      <c r="F370" s="114"/>
      <c r="G370" s="279"/>
      <c r="H370" s="186"/>
      <c r="I370" s="322"/>
      <c r="J370" s="120"/>
    </row>
    <row r="371" spans="1:10" x14ac:dyDescent="0.2">
      <c r="A371" s="120"/>
      <c r="B371" s="120"/>
      <c r="C371" s="120"/>
      <c r="D371" s="120"/>
      <c r="E371" s="121"/>
      <c r="F371" s="114"/>
      <c r="G371" s="279"/>
      <c r="H371" s="186"/>
      <c r="I371" s="322"/>
      <c r="J371" s="120"/>
    </row>
    <row r="372" spans="1:10" x14ac:dyDescent="0.2">
      <c r="A372" s="120"/>
      <c r="B372" s="120"/>
      <c r="C372" s="120"/>
      <c r="D372" s="120"/>
      <c r="E372" s="121"/>
      <c r="F372" s="114"/>
      <c r="G372" s="279"/>
      <c r="H372" s="186"/>
      <c r="I372" s="322"/>
      <c r="J372" s="120"/>
    </row>
    <row r="373" spans="1:10" x14ac:dyDescent="0.2">
      <c r="A373" s="120"/>
      <c r="B373" s="120"/>
      <c r="C373" s="120"/>
      <c r="D373" s="120"/>
      <c r="E373" s="121"/>
      <c r="F373" s="114"/>
      <c r="G373" s="279"/>
      <c r="H373" s="186"/>
      <c r="I373" s="322"/>
      <c r="J373" s="120"/>
    </row>
    <row r="374" spans="1:10" x14ac:dyDescent="0.2">
      <c r="A374" s="120"/>
      <c r="B374" s="120"/>
      <c r="C374" s="120"/>
      <c r="D374" s="120"/>
      <c r="E374" s="121"/>
      <c r="F374" s="114"/>
      <c r="G374" s="279"/>
      <c r="H374" s="186"/>
      <c r="I374" s="322"/>
      <c r="J374" s="120"/>
    </row>
    <row r="375" spans="1:10" x14ac:dyDescent="0.2">
      <c r="A375" s="120"/>
      <c r="B375" s="120"/>
      <c r="C375" s="120"/>
      <c r="D375" s="120"/>
      <c r="E375" s="121"/>
      <c r="F375" s="114"/>
      <c r="G375" s="279"/>
      <c r="H375" s="186"/>
      <c r="I375" s="322"/>
      <c r="J375" s="120"/>
    </row>
    <row r="376" spans="1:10" x14ac:dyDescent="0.2">
      <c r="A376" s="120"/>
      <c r="B376" s="120"/>
      <c r="C376" s="120"/>
      <c r="D376" s="120"/>
      <c r="E376" s="121"/>
      <c r="F376" s="114"/>
      <c r="G376" s="279"/>
      <c r="H376" s="186"/>
      <c r="I376" s="322"/>
      <c r="J376" s="120"/>
    </row>
    <row r="377" spans="1:10" x14ac:dyDescent="0.2">
      <c r="A377" s="120"/>
      <c r="B377" s="120"/>
      <c r="C377" s="120"/>
      <c r="D377" s="120"/>
      <c r="E377" s="121"/>
      <c r="F377" s="114"/>
      <c r="G377" s="279"/>
      <c r="H377" s="186"/>
      <c r="I377" s="322"/>
      <c r="J377" s="120"/>
    </row>
    <row r="378" spans="1:10" x14ac:dyDescent="0.2">
      <c r="A378" s="120"/>
      <c r="B378" s="120"/>
      <c r="C378" s="120"/>
      <c r="D378" s="120"/>
      <c r="E378" s="121"/>
      <c r="F378" s="114"/>
      <c r="G378" s="279"/>
      <c r="H378" s="186"/>
      <c r="I378" s="322"/>
      <c r="J378" s="120"/>
    </row>
    <row r="379" spans="1:10" x14ac:dyDescent="0.2">
      <c r="A379" s="120"/>
      <c r="B379" s="120"/>
      <c r="C379" s="120"/>
      <c r="D379" s="120"/>
      <c r="E379" s="121"/>
      <c r="F379" s="114"/>
      <c r="G379" s="279"/>
      <c r="H379" s="186"/>
      <c r="I379" s="322"/>
      <c r="J379" s="120"/>
    </row>
    <row r="380" spans="1:10" x14ac:dyDescent="0.2">
      <c r="A380" s="120"/>
      <c r="B380" s="120"/>
      <c r="C380" s="120"/>
      <c r="D380" s="120"/>
      <c r="E380" s="121"/>
      <c r="F380" s="114"/>
      <c r="G380" s="279"/>
      <c r="H380" s="186"/>
      <c r="I380" s="322"/>
      <c r="J380" s="120"/>
    </row>
    <row r="381" spans="1:10" x14ac:dyDescent="0.2">
      <c r="A381" s="120"/>
      <c r="B381" s="120"/>
      <c r="C381" s="120"/>
      <c r="D381" s="120"/>
      <c r="E381" s="121"/>
      <c r="F381" s="114"/>
      <c r="G381" s="279"/>
      <c r="H381" s="186"/>
      <c r="I381" s="322"/>
      <c r="J381" s="120"/>
    </row>
    <row r="382" spans="1:10" x14ac:dyDescent="0.2">
      <c r="A382" s="120"/>
      <c r="B382" s="120"/>
      <c r="C382" s="120"/>
      <c r="D382" s="120"/>
      <c r="E382" s="121"/>
      <c r="F382" s="114"/>
      <c r="G382" s="279"/>
      <c r="H382" s="186"/>
      <c r="I382" s="322"/>
      <c r="J382" s="120"/>
    </row>
    <row r="383" spans="1:10" x14ac:dyDescent="0.2">
      <c r="A383" s="120"/>
      <c r="B383" s="120"/>
      <c r="C383" s="120"/>
      <c r="D383" s="120"/>
      <c r="E383" s="121"/>
      <c r="F383" s="114"/>
      <c r="G383" s="279"/>
      <c r="H383" s="186"/>
      <c r="I383" s="322"/>
      <c r="J383" s="120"/>
    </row>
    <row r="384" spans="1:10" x14ac:dyDescent="0.2">
      <c r="A384" s="120"/>
      <c r="B384" s="120"/>
      <c r="C384" s="120"/>
      <c r="D384" s="120"/>
      <c r="E384" s="121"/>
      <c r="F384" s="114"/>
      <c r="G384" s="279"/>
      <c r="H384" s="186"/>
      <c r="I384" s="322"/>
      <c r="J384" s="120"/>
    </row>
    <row r="385" spans="1:10" x14ac:dyDescent="0.2">
      <c r="A385" s="120"/>
      <c r="B385" s="120"/>
      <c r="C385" s="120"/>
      <c r="D385" s="120"/>
      <c r="E385" s="121"/>
      <c r="F385" s="114"/>
      <c r="G385" s="279"/>
      <c r="H385" s="186"/>
      <c r="I385" s="322"/>
      <c r="J385" s="120"/>
    </row>
    <row r="386" spans="1:10" x14ac:dyDescent="0.2">
      <c r="A386" s="120"/>
      <c r="B386" s="120"/>
      <c r="C386" s="120"/>
      <c r="D386" s="120"/>
      <c r="E386" s="121"/>
      <c r="F386" s="114"/>
      <c r="G386" s="279"/>
      <c r="H386" s="186"/>
      <c r="I386" s="322"/>
      <c r="J386" s="120"/>
    </row>
    <row r="387" spans="1:10" x14ac:dyDescent="0.2">
      <c r="A387" s="120"/>
      <c r="B387" s="120"/>
      <c r="C387" s="120"/>
      <c r="D387" s="120"/>
      <c r="E387" s="121"/>
      <c r="F387" s="114"/>
      <c r="G387" s="279"/>
      <c r="H387" s="186"/>
      <c r="I387" s="322"/>
      <c r="J387" s="120"/>
    </row>
    <row r="388" spans="1:10" x14ac:dyDescent="0.2">
      <c r="A388" s="120"/>
      <c r="B388" s="120"/>
      <c r="C388" s="120"/>
      <c r="D388" s="120"/>
      <c r="E388" s="121"/>
      <c r="F388" s="114"/>
      <c r="G388" s="279"/>
      <c r="H388" s="186"/>
      <c r="I388" s="322"/>
      <c r="J388" s="120"/>
    </row>
    <row r="389" spans="1:10" x14ac:dyDescent="0.2">
      <c r="A389" s="120"/>
      <c r="B389" s="120"/>
      <c r="C389" s="120"/>
      <c r="D389" s="120"/>
      <c r="E389" s="121"/>
      <c r="F389" s="114"/>
      <c r="G389" s="279"/>
      <c r="H389" s="186"/>
      <c r="I389" s="322"/>
      <c r="J389" s="120"/>
    </row>
    <row r="390" spans="1:10" x14ac:dyDescent="0.2">
      <c r="A390" s="120"/>
      <c r="B390" s="120"/>
      <c r="C390" s="120"/>
      <c r="D390" s="120"/>
      <c r="E390" s="121"/>
      <c r="F390" s="114"/>
      <c r="G390" s="279"/>
      <c r="H390" s="186"/>
      <c r="I390" s="322"/>
      <c r="J390" s="120"/>
    </row>
    <row r="391" spans="1:10" x14ac:dyDescent="0.2">
      <c r="A391" s="120"/>
      <c r="B391" s="120"/>
      <c r="C391" s="120"/>
      <c r="D391" s="120"/>
      <c r="E391" s="121"/>
      <c r="F391" s="114"/>
      <c r="G391" s="279"/>
      <c r="H391" s="186"/>
      <c r="I391" s="322"/>
      <c r="J391" s="120"/>
    </row>
    <row r="392" spans="1:10" x14ac:dyDescent="0.2">
      <c r="A392" s="120"/>
      <c r="B392" s="120"/>
      <c r="C392" s="120"/>
      <c r="D392" s="120"/>
      <c r="E392" s="121"/>
      <c r="F392" s="114"/>
      <c r="G392" s="279"/>
      <c r="H392" s="186"/>
      <c r="I392" s="322"/>
      <c r="J392" s="120"/>
    </row>
    <row r="393" spans="1:10" x14ac:dyDescent="0.2">
      <c r="A393" s="120"/>
      <c r="B393" s="120"/>
      <c r="C393" s="120"/>
      <c r="D393" s="120"/>
      <c r="E393" s="121"/>
      <c r="F393" s="114"/>
      <c r="G393" s="279"/>
      <c r="H393" s="186"/>
      <c r="I393" s="322"/>
      <c r="J393" s="120"/>
    </row>
    <row r="394" spans="1:10" x14ac:dyDescent="0.2">
      <c r="A394" s="120"/>
      <c r="B394" s="120"/>
      <c r="C394" s="120"/>
      <c r="D394" s="120"/>
      <c r="E394" s="121"/>
      <c r="F394" s="114"/>
      <c r="G394" s="279"/>
      <c r="H394" s="186"/>
      <c r="I394" s="322"/>
      <c r="J394" s="120"/>
    </row>
    <row r="395" spans="1:10" x14ac:dyDescent="0.2">
      <c r="A395" s="120"/>
      <c r="B395" s="120"/>
      <c r="C395" s="120"/>
      <c r="D395" s="120"/>
      <c r="E395" s="121"/>
      <c r="F395" s="114"/>
      <c r="G395" s="279"/>
      <c r="H395" s="186"/>
      <c r="I395" s="322"/>
      <c r="J395" s="120"/>
    </row>
    <row r="396" spans="1:10" x14ac:dyDescent="0.2">
      <c r="A396" s="120"/>
      <c r="B396" s="120"/>
      <c r="C396" s="120"/>
      <c r="D396" s="120"/>
      <c r="E396" s="121"/>
      <c r="F396" s="114"/>
      <c r="G396" s="279"/>
      <c r="H396" s="186"/>
      <c r="I396" s="322"/>
      <c r="J396" s="120"/>
    </row>
    <row r="397" spans="1:10" x14ac:dyDescent="0.2">
      <c r="A397" s="120"/>
      <c r="B397" s="120"/>
      <c r="C397" s="120"/>
      <c r="D397" s="120"/>
      <c r="E397" s="121"/>
      <c r="F397" s="114"/>
      <c r="G397" s="279"/>
      <c r="H397" s="186"/>
      <c r="I397" s="322"/>
      <c r="J397" s="120"/>
    </row>
    <row r="398" spans="1:10" x14ac:dyDescent="0.2">
      <c r="A398" s="120"/>
      <c r="B398" s="120"/>
      <c r="C398" s="120"/>
      <c r="D398" s="120"/>
      <c r="E398" s="121"/>
      <c r="F398" s="114"/>
      <c r="G398" s="279"/>
      <c r="H398" s="186"/>
      <c r="I398" s="322"/>
      <c r="J398" s="120"/>
    </row>
    <row r="399" spans="1:10" x14ac:dyDescent="0.2">
      <c r="A399" s="120"/>
      <c r="B399" s="120"/>
      <c r="C399" s="120"/>
      <c r="D399" s="120"/>
      <c r="E399" s="121"/>
      <c r="F399" s="114"/>
      <c r="G399" s="279"/>
      <c r="H399" s="186"/>
      <c r="I399" s="322"/>
      <c r="J399" s="120"/>
    </row>
    <row r="400" spans="1:10" x14ac:dyDescent="0.2">
      <c r="A400" s="120"/>
      <c r="B400" s="120"/>
      <c r="C400" s="120"/>
      <c r="D400" s="120"/>
      <c r="E400" s="121"/>
      <c r="F400" s="114"/>
      <c r="G400" s="279"/>
      <c r="H400" s="186"/>
      <c r="I400" s="322"/>
      <c r="J400" s="120"/>
    </row>
    <row r="401" spans="1:10" x14ac:dyDescent="0.2">
      <c r="A401" s="120"/>
      <c r="B401" s="120"/>
      <c r="C401" s="120"/>
      <c r="D401" s="120"/>
      <c r="E401" s="121"/>
      <c r="F401" s="114"/>
      <c r="G401" s="279"/>
      <c r="H401" s="186"/>
      <c r="I401" s="322"/>
      <c r="J401" s="120"/>
    </row>
    <row r="402" spans="1:10" x14ac:dyDescent="0.2">
      <c r="A402" s="120"/>
      <c r="B402" s="120"/>
      <c r="C402" s="120"/>
      <c r="D402" s="120"/>
      <c r="E402" s="121"/>
      <c r="F402" s="114"/>
      <c r="G402" s="279"/>
      <c r="H402" s="186"/>
      <c r="I402" s="322"/>
      <c r="J402" s="120"/>
    </row>
    <row r="403" spans="1:10" x14ac:dyDescent="0.2">
      <c r="A403" s="120"/>
      <c r="B403" s="120"/>
      <c r="C403" s="120"/>
      <c r="D403" s="120"/>
      <c r="E403" s="121"/>
      <c r="F403" s="114"/>
      <c r="G403" s="279"/>
      <c r="H403" s="186"/>
      <c r="I403" s="322"/>
      <c r="J403" s="120"/>
    </row>
    <row r="404" spans="1:10" x14ac:dyDescent="0.2">
      <c r="A404" s="120"/>
      <c r="B404" s="120"/>
      <c r="C404" s="120"/>
      <c r="D404" s="120"/>
      <c r="E404" s="121"/>
      <c r="F404" s="114"/>
      <c r="G404" s="279"/>
      <c r="H404" s="186"/>
      <c r="I404" s="322"/>
      <c r="J404" s="120"/>
    </row>
    <row r="405" spans="1:10" x14ac:dyDescent="0.2">
      <c r="A405" s="120"/>
      <c r="B405" s="120"/>
      <c r="C405" s="120"/>
      <c r="D405" s="120"/>
      <c r="E405" s="121"/>
      <c r="F405" s="114"/>
      <c r="G405" s="279"/>
      <c r="H405" s="186"/>
      <c r="I405" s="322"/>
      <c r="J405" s="120"/>
    </row>
    <row r="406" spans="1:10" x14ac:dyDescent="0.2">
      <c r="A406" s="120"/>
      <c r="B406" s="120"/>
      <c r="C406" s="120"/>
      <c r="D406" s="120"/>
      <c r="E406" s="121"/>
      <c r="F406" s="114"/>
      <c r="G406" s="279"/>
      <c r="H406" s="186"/>
      <c r="I406" s="322"/>
      <c r="J406" s="120"/>
    </row>
    <row r="407" spans="1:10" x14ac:dyDescent="0.2">
      <c r="A407" s="120"/>
      <c r="B407" s="120"/>
      <c r="C407" s="120"/>
      <c r="D407" s="120"/>
      <c r="E407" s="121"/>
      <c r="F407" s="114"/>
      <c r="G407" s="279"/>
      <c r="H407" s="186"/>
      <c r="I407" s="322"/>
      <c r="J407" s="120"/>
    </row>
    <row r="408" spans="1:10" x14ac:dyDescent="0.2">
      <c r="A408" s="120"/>
      <c r="B408" s="120"/>
      <c r="C408" s="120"/>
      <c r="D408" s="120"/>
      <c r="E408" s="121"/>
      <c r="F408" s="114"/>
      <c r="G408" s="279"/>
      <c r="H408" s="186"/>
      <c r="I408" s="322"/>
      <c r="J408" s="120"/>
    </row>
    <row r="409" spans="1:10" x14ac:dyDescent="0.2">
      <c r="A409" s="120"/>
      <c r="B409" s="120"/>
      <c r="C409" s="120"/>
      <c r="D409" s="120"/>
      <c r="E409" s="121"/>
      <c r="F409" s="114"/>
      <c r="G409" s="279"/>
      <c r="H409" s="186"/>
      <c r="I409" s="322"/>
      <c r="J409" s="120"/>
    </row>
    <row r="410" spans="1:10" x14ac:dyDescent="0.2">
      <c r="A410" s="120"/>
      <c r="B410" s="120"/>
      <c r="C410" s="120"/>
      <c r="D410" s="120"/>
      <c r="E410" s="121"/>
      <c r="F410" s="114"/>
      <c r="G410" s="279"/>
      <c r="H410" s="186"/>
      <c r="I410" s="322"/>
      <c r="J410" s="120"/>
    </row>
    <row r="411" spans="1:10" x14ac:dyDescent="0.2">
      <c r="A411" s="120"/>
      <c r="B411" s="120"/>
      <c r="C411" s="120"/>
      <c r="D411" s="120"/>
      <c r="E411" s="121"/>
      <c r="F411" s="114"/>
      <c r="G411" s="279"/>
      <c r="H411" s="186"/>
      <c r="I411" s="322"/>
      <c r="J411" s="120"/>
    </row>
    <row r="412" spans="1:10" x14ac:dyDescent="0.2">
      <c r="A412" s="120"/>
      <c r="B412" s="120"/>
      <c r="C412" s="120"/>
      <c r="D412" s="120"/>
      <c r="E412" s="121"/>
      <c r="F412" s="114"/>
      <c r="G412" s="279"/>
      <c r="H412" s="186"/>
      <c r="I412" s="322"/>
      <c r="J412" s="120"/>
    </row>
    <row r="413" spans="1:10" x14ac:dyDescent="0.2">
      <c r="A413" s="120"/>
      <c r="B413" s="120"/>
      <c r="C413" s="120"/>
      <c r="D413" s="120"/>
      <c r="E413" s="121"/>
      <c r="F413" s="114"/>
      <c r="G413" s="279"/>
      <c r="H413" s="186"/>
      <c r="I413" s="322"/>
      <c r="J413" s="120"/>
    </row>
    <row r="414" spans="1:10" x14ac:dyDescent="0.2">
      <c r="A414" s="120"/>
      <c r="B414" s="120"/>
      <c r="C414" s="120"/>
      <c r="D414" s="120"/>
      <c r="E414" s="121"/>
      <c r="F414" s="114"/>
      <c r="G414" s="279"/>
      <c r="H414" s="186"/>
      <c r="I414" s="322"/>
      <c r="J414" s="120"/>
    </row>
    <row r="415" spans="1:10" x14ac:dyDescent="0.2">
      <c r="A415" s="120"/>
      <c r="B415" s="120"/>
      <c r="C415" s="120"/>
      <c r="D415" s="120"/>
      <c r="E415" s="121"/>
      <c r="F415" s="114"/>
      <c r="G415" s="279"/>
      <c r="H415" s="186"/>
      <c r="I415" s="322"/>
      <c r="J415" s="120"/>
    </row>
    <row r="416" spans="1:10" x14ac:dyDescent="0.2">
      <c r="A416" s="120"/>
      <c r="B416" s="120"/>
      <c r="C416" s="120"/>
      <c r="D416" s="120"/>
      <c r="E416" s="121"/>
      <c r="F416" s="114"/>
      <c r="G416" s="279"/>
      <c r="H416" s="186"/>
      <c r="I416" s="322"/>
      <c r="J416" s="120"/>
    </row>
    <row r="417" spans="1:10" x14ac:dyDescent="0.2">
      <c r="A417" s="120"/>
      <c r="B417" s="120"/>
      <c r="C417" s="120"/>
      <c r="D417" s="120"/>
      <c r="E417" s="121"/>
      <c r="F417" s="114"/>
      <c r="G417" s="279"/>
      <c r="H417" s="186"/>
      <c r="I417" s="322"/>
      <c r="J417" s="120"/>
    </row>
    <row r="418" spans="1:10" x14ac:dyDescent="0.2">
      <c r="A418" s="120"/>
      <c r="B418" s="120"/>
      <c r="C418" s="120"/>
      <c r="D418" s="120"/>
      <c r="E418" s="121"/>
      <c r="F418" s="114"/>
      <c r="G418" s="279"/>
      <c r="H418" s="186"/>
      <c r="I418" s="322"/>
      <c r="J418" s="120"/>
    </row>
    <row r="419" spans="1:10" x14ac:dyDescent="0.2">
      <c r="A419" s="120"/>
      <c r="B419" s="120"/>
      <c r="C419" s="120"/>
      <c r="D419" s="120"/>
      <c r="E419" s="121"/>
      <c r="F419" s="114"/>
      <c r="G419" s="279"/>
      <c r="H419" s="186"/>
      <c r="I419" s="322"/>
      <c r="J419" s="120"/>
    </row>
    <row r="420" spans="1:10" x14ac:dyDescent="0.2">
      <c r="A420" s="120"/>
      <c r="B420" s="120"/>
      <c r="C420" s="120"/>
      <c r="D420" s="120"/>
      <c r="E420" s="121"/>
      <c r="F420" s="114"/>
      <c r="G420" s="279"/>
      <c r="H420" s="186"/>
      <c r="I420" s="322"/>
      <c r="J420" s="120"/>
    </row>
    <row r="421" spans="1:10" x14ac:dyDescent="0.2">
      <c r="A421" s="120"/>
      <c r="B421" s="120"/>
      <c r="C421" s="120"/>
      <c r="D421" s="120"/>
      <c r="E421" s="121"/>
      <c r="F421" s="114"/>
      <c r="G421" s="279"/>
      <c r="H421" s="186"/>
      <c r="I421" s="322"/>
      <c r="J421" s="120"/>
    </row>
    <row r="422" spans="1:10" x14ac:dyDescent="0.2">
      <c r="A422" s="120"/>
      <c r="B422" s="120"/>
      <c r="C422" s="120"/>
      <c r="D422" s="120"/>
      <c r="E422" s="121"/>
      <c r="F422" s="114"/>
      <c r="G422" s="279"/>
      <c r="H422" s="186"/>
      <c r="I422" s="322"/>
      <c r="J422" s="120"/>
    </row>
    <row r="423" spans="1:10" x14ac:dyDescent="0.2">
      <c r="A423" s="120"/>
      <c r="B423" s="120"/>
      <c r="C423" s="120"/>
      <c r="D423" s="120"/>
      <c r="E423" s="121"/>
      <c r="F423" s="114"/>
      <c r="G423" s="279"/>
      <c r="H423" s="186"/>
      <c r="I423" s="322"/>
      <c r="J423" s="120"/>
    </row>
    <row r="424" spans="1:10" x14ac:dyDescent="0.2">
      <c r="A424" s="120"/>
      <c r="B424" s="120"/>
      <c r="C424" s="120"/>
      <c r="D424" s="120"/>
      <c r="E424" s="121"/>
      <c r="F424" s="114"/>
      <c r="G424" s="279"/>
      <c r="H424" s="186"/>
      <c r="I424" s="322"/>
      <c r="J424" s="120"/>
    </row>
    <row r="425" spans="1:10" x14ac:dyDescent="0.2">
      <c r="A425" s="120"/>
      <c r="B425" s="120"/>
      <c r="C425" s="120"/>
      <c r="D425" s="120"/>
      <c r="E425" s="121"/>
      <c r="F425" s="114"/>
      <c r="G425" s="279"/>
      <c r="H425" s="186"/>
      <c r="I425" s="322"/>
      <c r="J425" s="120"/>
    </row>
    <row r="426" spans="1:10" x14ac:dyDescent="0.2">
      <c r="A426" s="120"/>
      <c r="B426" s="120"/>
      <c r="C426" s="120"/>
      <c r="D426" s="120"/>
      <c r="E426" s="121"/>
      <c r="F426" s="114"/>
      <c r="G426" s="279"/>
      <c r="H426" s="186"/>
      <c r="I426" s="322"/>
      <c r="J426" s="120"/>
    </row>
    <row r="427" spans="1:10" x14ac:dyDescent="0.2">
      <c r="A427" s="120"/>
      <c r="B427" s="120"/>
      <c r="C427" s="120"/>
      <c r="D427" s="120"/>
      <c r="E427" s="121"/>
      <c r="F427" s="114"/>
      <c r="G427" s="279"/>
      <c r="H427" s="186"/>
      <c r="I427" s="322"/>
      <c r="J427" s="120"/>
    </row>
    <row r="428" spans="1:10" x14ac:dyDescent="0.2">
      <c r="A428" s="120"/>
      <c r="B428" s="120"/>
      <c r="C428" s="120"/>
      <c r="D428" s="120"/>
      <c r="E428" s="121"/>
      <c r="F428" s="114"/>
      <c r="G428" s="279"/>
      <c r="H428" s="186"/>
      <c r="I428" s="322"/>
      <c r="J428" s="120"/>
    </row>
    <row r="429" spans="1:10" x14ac:dyDescent="0.2">
      <c r="A429" s="120"/>
      <c r="B429" s="120"/>
      <c r="C429" s="120"/>
      <c r="D429" s="120"/>
      <c r="E429" s="121"/>
      <c r="F429" s="114"/>
      <c r="G429" s="279"/>
      <c r="H429" s="186"/>
      <c r="I429" s="322"/>
      <c r="J429" s="120"/>
    </row>
    <row r="430" spans="1:10" x14ac:dyDescent="0.2">
      <c r="A430" s="120"/>
      <c r="B430" s="120"/>
      <c r="C430" s="120"/>
      <c r="D430" s="120"/>
      <c r="E430" s="121"/>
      <c r="F430" s="114"/>
      <c r="G430" s="279"/>
      <c r="H430" s="186"/>
      <c r="I430" s="322"/>
      <c r="J430" s="120"/>
    </row>
    <row r="431" spans="1:10" x14ac:dyDescent="0.2">
      <c r="A431" s="120"/>
      <c r="B431" s="120"/>
      <c r="C431" s="120"/>
      <c r="D431" s="120"/>
      <c r="E431" s="121"/>
      <c r="F431" s="114"/>
      <c r="G431" s="279"/>
      <c r="H431" s="186"/>
      <c r="I431" s="322"/>
      <c r="J431" s="120"/>
    </row>
    <row r="432" spans="1:10" x14ac:dyDescent="0.2">
      <c r="A432" s="120"/>
      <c r="B432" s="120"/>
      <c r="C432" s="120"/>
      <c r="D432" s="120"/>
      <c r="E432" s="121"/>
      <c r="F432" s="114"/>
      <c r="G432" s="279"/>
      <c r="H432" s="186"/>
      <c r="I432" s="322"/>
      <c r="J432" s="120"/>
    </row>
    <row r="433" spans="1:10" x14ac:dyDescent="0.2">
      <c r="A433" s="120"/>
      <c r="B433" s="120"/>
      <c r="C433" s="120"/>
      <c r="D433" s="120"/>
      <c r="E433" s="121"/>
      <c r="F433" s="114"/>
      <c r="G433" s="279"/>
      <c r="H433" s="186"/>
      <c r="I433" s="322"/>
      <c r="J433" s="120"/>
    </row>
    <row r="434" spans="1:10" x14ac:dyDescent="0.2">
      <c r="A434" s="120"/>
      <c r="B434" s="120"/>
      <c r="C434" s="120"/>
      <c r="D434" s="120"/>
      <c r="E434" s="121"/>
      <c r="F434" s="114"/>
      <c r="G434" s="279"/>
      <c r="H434" s="186"/>
      <c r="I434" s="322"/>
      <c r="J434" s="120"/>
    </row>
    <row r="435" spans="1:10" x14ac:dyDescent="0.2">
      <c r="A435" s="120"/>
      <c r="B435" s="120"/>
      <c r="C435" s="120"/>
      <c r="D435" s="120"/>
      <c r="E435" s="121"/>
      <c r="F435" s="114"/>
      <c r="G435" s="279"/>
      <c r="H435" s="186"/>
      <c r="I435" s="322"/>
      <c r="J435" s="120"/>
    </row>
    <row r="436" spans="1:10" x14ac:dyDescent="0.2">
      <c r="A436" s="120"/>
      <c r="B436" s="120"/>
      <c r="C436" s="120"/>
      <c r="D436" s="120"/>
      <c r="E436" s="121"/>
      <c r="F436" s="114"/>
      <c r="G436" s="279"/>
      <c r="H436" s="186"/>
      <c r="I436" s="322"/>
      <c r="J436" s="120"/>
    </row>
    <row r="437" spans="1:10" x14ac:dyDescent="0.2">
      <c r="A437" s="120"/>
      <c r="B437" s="120"/>
      <c r="C437" s="120"/>
      <c r="D437" s="120"/>
      <c r="E437" s="121"/>
      <c r="F437" s="114"/>
      <c r="G437" s="279"/>
      <c r="H437" s="186"/>
      <c r="I437" s="322"/>
      <c r="J437" s="120"/>
    </row>
    <row r="438" spans="1:10" x14ac:dyDescent="0.2">
      <c r="A438" s="120"/>
      <c r="B438" s="120"/>
      <c r="C438" s="120"/>
      <c r="D438" s="120"/>
      <c r="E438" s="121"/>
      <c r="F438" s="114"/>
      <c r="G438" s="279"/>
      <c r="H438" s="186"/>
      <c r="I438" s="322"/>
      <c r="J438" s="120"/>
    </row>
    <row r="439" spans="1:10" x14ac:dyDescent="0.2">
      <c r="A439" s="120"/>
      <c r="B439" s="120"/>
      <c r="C439" s="120"/>
      <c r="D439" s="120"/>
      <c r="E439" s="121"/>
      <c r="F439" s="114"/>
      <c r="G439" s="279"/>
      <c r="H439" s="186"/>
      <c r="I439" s="322"/>
      <c r="J439" s="120"/>
    </row>
    <row r="440" spans="1:10" x14ac:dyDescent="0.2">
      <c r="A440" s="120"/>
      <c r="B440" s="120"/>
      <c r="C440" s="120"/>
      <c r="D440" s="120"/>
      <c r="E440" s="121"/>
      <c r="F440" s="114"/>
      <c r="G440" s="279"/>
      <c r="H440" s="186"/>
      <c r="I440" s="322"/>
      <c r="J440" s="120"/>
    </row>
    <row r="441" spans="1:10" x14ac:dyDescent="0.2">
      <c r="A441" s="120"/>
      <c r="B441" s="120"/>
      <c r="C441" s="120"/>
      <c r="D441" s="120"/>
      <c r="E441" s="121"/>
      <c r="F441" s="114"/>
      <c r="G441" s="279"/>
      <c r="H441" s="186"/>
      <c r="I441" s="322"/>
      <c r="J441" s="120"/>
    </row>
    <row r="442" spans="1:10" x14ac:dyDescent="0.2">
      <c r="A442" s="120"/>
      <c r="B442" s="120"/>
      <c r="C442" s="120"/>
      <c r="D442" s="120"/>
      <c r="E442" s="121"/>
      <c r="F442" s="114"/>
      <c r="G442" s="279"/>
      <c r="H442" s="186"/>
      <c r="I442" s="322"/>
      <c r="J442" s="120"/>
    </row>
    <row r="443" spans="1:10" x14ac:dyDescent="0.2">
      <c r="A443" s="120"/>
      <c r="B443" s="120"/>
      <c r="C443" s="120"/>
      <c r="D443" s="120"/>
      <c r="E443" s="121"/>
      <c r="F443" s="114"/>
      <c r="G443" s="279"/>
      <c r="H443" s="186"/>
      <c r="I443" s="322"/>
      <c r="J443" s="120"/>
    </row>
    <row r="444" spans="1:10" x14ac:dyDescent="0.2">
      <c r="A444" s="120"/>
      <c r="B444" s="120"/>
      <c r="C444" s="120"/>
      <c r="D444" s="120"/>
      <c r="E444" s="121"/>
      <c r="F444" s="114"/>
      <c r="G444" s="279"/>
      <c r="H444" s="186"/>
      <c r="I444" s="322"/>
      <c r="J444" s="120"/>
    </row>
    <row r="445" spans="1:10" x14ac:dyDescent="0.2">
      <c r="A445" s="120"/>
      <c r="B445" s="120"/>
      <c r="C445" s="120"/>
      <c r="D445" s="120"/>
      <c r="E445" s="121"/>
      <c r="F445" s="114"/>
      <c r="G445" s="279"/>
      <c r="H445" s="186"/>
      <c r="I445" s="322"/>
      <c r="J445" s="120"/>
    </row>
    <row r="446" spans="1:10" x14ac:dyDescent="0.2">
      <c r="A446" s="120"/>
      <c r="B446" s="120"/>
      <c r="C446" s="120"/>
      <c r="D446" s="120"/>
      <c r="E446" s="121"/>
      <c r="F446" s="114"/>
      <c r="G446" s="279"/>
      <c r="H446" s="186"/>
      <c r="I446" s="322"/>
      <c r="J446" s="120"/>
    </row>
    <row r="447" spans="1:10" x14ac:dyDescent="0.2">
      <c r="A447" s="120"/>
      <c r="B447" s="120"/>
      <c r="C447" s="120"/>
      <c r="D447" s="120"/>
      <c r="E447" s="121"/>
      <c r="F447" s="114"/>
      <c r="G447" s="279"/>
      <c r="H447" s="186"/>
      <c r="I447" s="322"/>
      <c r="J447" s="120"/>
    </row>
    <row r="448" spans="1:10" x14ac:dyDescent="0.2">
      <c r="A448" s="120"/>
      <c r="B448" s="120"/>
      <c r="C448" s="120"/>
      <c r="D448" s="120"/>
      <c r="E448" s="121"/>
      <c r="F448" s="114"/>
      <c r="G448" s="279"/>
      <c r="H448" s="186"/>
      <c r="I448" s="322"/>
      <c r="J448" s="120"/>
    </row>
    <row r="449" spans="1:10" x14ac:dyDescent="0.2">
      <c r="A449" s="120"/>
      <c r="B449" s="120"/>
      <c r="C449" s="120"/>
      <c r="D449" s="120"/>
      <c r="E449" s="121"/>
      <c r="F449" s="114"/>
      <c r="G449" s="279"/>
      <c r="H449" s="186"/>
      <c r="I449" s="322"/>
      <c r="J449" s="120"/>
    </row>
    <row r="450" spans="1:10" x14ac:dyDescent="0.2">
      <c r="A450" s="120"/>
      <c r="B450" s="120"/>
      <c r="C450" s="120"/>
      <c r="D450" s="120"/>
      <c r="E450" s="121"/>
      <c r="F450" s="114"/>
      <c r="G450" s="279"/>
      <c r="H450" s="186"/>
      <c r="I450" s="322"/>
      <c r="J450" s="120"/>
    </row>
    <row r="451" spans="1:10" x14ac:dyDescent="0.2">
      <c r="A451" s="120"/>
      <c r="B451" s="120"/>
      <c r="C451" s="120"/>
      <c r="D451" s="120"/>
      <c r="E451" s="121"/>
      <c r="F451" s="114"/>
      <c r="G451" s="279"/>
      <c r="H451" s="186"/>
      <c r="I451" s="322"/>
      <c r="J451" s="120"/>
    </row>
    <row r="452" spans="1:10" x14ac:dyDescent="0.2">
      <c r="A452" s="120"/>
      <c r="B452" s="120"/>
      <c r="C452" s="120"/>
      <c r="D452" s="120"/>
      <c r="E452" s="121"/>
      <c r="F452" s="114"/>
      <c r="G452" s="279"/>
      <c r="H452" s="186"/>
      <c r="I452" s="322"/>
      <c r="J452" s="120"/>
    </row>
    <row r="453" spans="1:10" x14ac:dyDescent="0.2">
      <c r="A453" s="120"/>
      <c r="B453" s="120"/>
      <c r="C453" s="120"/>
      <c r="D453" s="120"/>
      <c r="E453" s="121"/>
      <c r="F453" s="114"/>
      <c r="G453" s="279"/>
      <c r="H453" s="186"/>
      <c r="I453" s="322"/>
      <c r="J453" s="120"/>
    </row>
    <row r="454" spans="1:10" x14ac:dyDescent="0.2">
      <c r="A454" s="120"/>
      <c r="B454" s="120"/>
      <c r="C454" s="120"/>
      <c r="D454" s="120"/>
      <c r="E454" s="121"/>
      <c r="F454" s="114"/>
      <c r="G454" s="279"/>
      <c r="H454" s="186"/>
      <c r="I454" s="322"/>
      <c r="J454" s="120"/>
    </row>
    <row r="455" spans="1:10" x14ac:dyDescent="0.2">
      <c r="A455" s="120"/>
      <c r="B455" s="120"/>
      <c r="C455" s="120"/>
      <c r="D455" s="120"/>
      <c r="E455" s="121"/>
      <c r="F455" s="114"/>
      <c r="G455" s="279"/>
      <c r="H455" s="186"/>
      <c r="I455" s="322"/>
      <c r="J455" s="120"/>
    </row>
    <row r="456" spans="1:10" x14ac:dyDescent="0.2">
      <c r="A456" s="120"/>
      <c r="B456" s="120"/>
      <c r="C456" s="120"/>
      <c r="D456" s="120"/>
      <c r="E456" s="121"/>
      <c r="F456" s="114"/>
      <c r="G456" s="279"/>
      <c r="H456" s="186"/>
      <c r="I456" s="322"/>
      <c r="J456" s="120"/>
    </row>
    <row r="457" spans="1:10" x14ac:dyDescent="0.2">
      <c r="A457" s="120"/>
      <c r="B457" s="120"/>
      <c r="C457" s="120"/>
      <c r="D457" s="120"/>
      <c r="E457" s="121"/>
      <c r="F457" s="114"/>
      <c r="G457" s="279"/>
      <c r="H457" s="186"/>
      <c r="I457" s="322"/>
      <c r="J457" s="120"/>
    </row>
    <row r="458" spans="1:10" x14ac:dyDescent="0.2">
      <c r="A458" s="120"/>
      <c r="B458" s="120"/>
      <c r="C458" s="120"/>
      <c r="D458" s="120"/>
      <c r="E458" s="121"/>
      <c r="F458" s="114"/>
      <c r="G458" s="279"/>
      <c r="H458" s="186"/>
      <c r="I458" s="322"/>
      <c r="J458" s="120"/>
    </row>
    <row r="459" spans="1:10" x14ac:dyDescent="0.2">
      <c r="A459" s="120"/>
      <c r="B459" s="120"/>
      <c r="C459" s="120"/>
      <c r="D459" s="120"/>
      <c r="E459" s="121"/>
      <c r="F459" s="114"/>
      <c r="G459" s="279"/>
      <c r="H459" s="186"/>
      <c r="I459" s="322"/>
      <c r="J459" s="120"/>
    </row>
    <row r="460" spans="1:10" x14ac:dyDescent="0.2">
      <c r="A460" s="120"/>
      <c r="B460" s="120"/>
      <c r="C460" s="120"/>
      <c r="D460" s="120"/>
      <c r="E460" s="121"/>
      <c r="F460" s="114"/>
      <c r="G460" s="279"/>
      <c r="H460" s="186"/>
      <c r="I460" s="322"/>
      <c r="J460" s="120"/>
    </row>
    <row r="461" spans="1:10" x14ac:dyDescent="0.2">
      <c r="A461" s="120"/>
      <c r="B461" s="120"/>
      <c r="C461" s="120"/>
      <c r="D461" s="120"/>
      <c r="E461" s="121"/>
      <c r="F461" s="114"/>
      <c r="G461" s="279"/>
      <c r="H461" s="186"/>
      <c r="I461" s="322"/>
      <c r="J461" s="120"/>
    </row>
    <row r="462" spans="1:10" x14ac:dyDescent="0.2">
      <c r="A462" s="120"/>
      <c r="B462" s="120"/>
      <c r="C462" s="120"/>
      <c r="D462" s="120"/>
      <c r="E462" s="121"/>
      <c r="F462" s="114"/>
      <c r="G462" s="279"/>
      <c r="H462" s="186"/>
      <c r="I462" s="322"/>
      <c r="J462" s="120"/>
    </row>
    <row r="463" spans="1:10" x14ac:dyDescent="0.2">
      <c r="A463" s="120"/>
      <c r="B463" s="120"/>
      <c r="C463" s="120"/>
      <c r="D463" s="120"/>
      <c r="E463" s="121"/>
      <c r="F463" s="114"/>
      <c r="G463" s="279"/>
      <c r="H463" s="186"/>
      <c r="I463" s="322"/>
      <c r="J463" s="120"/>
    </row>
    <row r="464" spans="1:10" x14ac:dyDescent="0.2">
      <c r="A464" s="120"/>
      <c r="B464" s="120"/>
      <c r="C464" s="120"/>
      <c r="D464" s="120"/>
      <c r="E464" s="121"/>
      <c r="F464" s="114"/>
      <c r="G464" s="279"/>
      <c r="H464" s="186"/>
      <c r="I464" s="322"/>
      <c r="J464" s="120"/>
    </row>
    <row r="465" spans="1:10" x14ac:dyDescent="0.2">
      <c r="A465" s="120"/>
      <c r="B465" s="120"/>
      <c r="C465" s="120"/>
      <c r="D465" s="120"/>
      <c r="E465" s="121"/>
      <c r="F465" s="114"/>
      <c r="G465" s="279"/>
      <c r="H465" s="186"/>
      <c r="I465" s="322"/>
      <c r="J465" s="120"/>
    </row>
    <row r="466" spans="1:10" x14ac:dyDescent="0.2">
      <c r="A466" s="120"/>
      <c r="B466" s="120"/>
      <c r="C466" s="120"/>
      <c r="D466" s="120"/>
      <c r="E466" s="121"/>
      <c r="F466" s="114"/>
      <c r="G466" s="279"/>
      <c r="H466" s="186"/>
      <c r="I466" s="322"/>
      <c r="J466" s="120"/>
    </row>
    <row r="467" spans="1:10" x14ac:dyDescent="0.2">
      <c r="A467" s="120"/>
      <c r="B467" s="120"/>
      <c r="C467" s="120"/>
      <c r="D467" s="120"/>
      <c r="E467" s="121"/>
      <c r="F467" s="114"/>
      <c r="G467" s="279"/>
      <c r="H467" s="186"/>
      <c r="I467" s="322"/>
      <c r="J467" s="120"/>
    </row>
    <row r="468" spans="1:10" x14ac:dyDescent="0.2">
      <c r="A468" s="120"/>
      <c r="B468" s="120"/>
      <c r="C468" s="120"/>
      <c r="D468" s="120"/>
      <c r="E468" s="121"/>
      <c r="F468" s="114"/>
      <c r="G468" s="279"/>
      <c r="H468" s="186"/>
      <c r="I468" s="322"/>
      <c r="J468" s="120"/>
    </row>
    <row r="469" spans="1:10" x14ac:dyDescent="0.2">
      <c r="A469" s="120"/>
      <c r="B469" s="120"/>
      <c r="C469" s="120"/>
      <c r="D469" s="120"/>
      <c r="E469" s="121"/>
      <c r="F469" s="114"/>
      <c r="G469" s="279"/>
      <c r="H469" s="186"/>
      <c r="I469" s="322"/>
      <c r="J469" s="120"/>
    </row>
    <row r="470" spans="1:10" x14ac:dyDescent="0.2">
      <c r="A470" s="120"/>
      <c r="B470" s="120"/>
      <c r="C470" s="120"/>
      <c r="D470" s="120"/>
      <c r="E470" s="121"/>
      <c r="F470" s="114"/>
      <c r="G470" s="279"/>
      <c r="H470" s="186"/>
      <c r="I470" s="322"/>
      <c r="J470" s="120"/>
    </row>
    <row r="471" spans="1:10" x14ac:dyDescent="0.2">
      <c r="A471" s="120"/>
      <c r="B471" s="120"/>
      <c r="C471" s="120"/>
      <c r="D471" s="120"/>
      <c r="E471" s="121"/>
      <c r="F471" s="114"/>
      <c r="G471" s="279"/>
      <c r="H471" s="186"/>
      <c r="I471" s="322"/>
      <c r="J471" s="120"/>
    </row>
    <row r="472" spans="1:10" x14ac:dyDescent="0.2">
      <c r="A472" s="120"/>
      <c r="B472" s="120"/>
      <c r="C472" s="120"/>
      <c r="D472" s="120"/>
      <c r="E472" s="121"/>
      <c r="F472" s="114"/>
      <c r="G472" s="279"/>
      <c r="H472" s="186"/>
      <c r="I472" s="322"/>
      <c r="J472" s="120"/>
    </row>
    <row r="473" spans="1:10" x14ac:dyDescent="0.2">
      <c r="A473" s="120"/>
      <c r="B473" s="120"/>
      <c r="C473" s="120"/>
      <c r="D473" s="120"/>
      <c r="E473" s="121"/>
      <c r="F473" s="114"/>
      <c r="G473" s="279"/>
      <c r="H473" s="186"/>
      <c r="I473" s="322"/>
      <c r="J473" s="120"/>
    </row>
    <row r="474" spans="1:10" x14ac:dyDescent="0.2">
      <c r="A474" s="120"/>
      <c r="B474" s="120"/>
      <c r="C474" s="120"/>
      <c r="D474" s="120"/>
      <c r="E474" s="121"/>
      <c r="F474" s="114"/>
      <c r="G474" s="279"/>
      <c r="H474" s="186"/>
      <c r="I474" s="322"/>
      <c r="J474" s="120"/>
    </row>
    <row r="475" spans="1:10" x14ac:dyDescent="0.2">
      <c r="A475" s="120"/>
      <c r="B475" s="120"/>
      <c r="C475" s="120"/>
      <c r="D475" s="120"/>
      <c r="E475" s="121"/>
      <c r="F475" s="114"/>
      <c r="G475" s="279"/>
      <c r="H475" s="186"/>
      <c r="I475" s="322"/>
      <c r="J475" s="120"/>
    </row>
    <row r="476" spans="1:10" x14ac:dyDescent="0.2">
      <c r="A476" s="120"/>
      <c r="B476" s="120"/>
      <c r="C476" s="120"/>
      <c r="D476" s="120"/>
      <c r="E476" s="121"/>
      <c r="F476" s="114"/>
      <c r="G476" s="279"/>
      <c r="H476" s="186"/>
      <c r="I476" s="322"/>
      <c r="J476" s="120"/>
    </row>
    <row r="477" spans="1:10" x14ac:dyDescent="0.2">
      <c r="A477" s="120"/>
      <c r="B477" s="120"/>
      <c r="C477" s="120"/>
      <c r="D477" s="120"/>
      <c r="E477" s="121"/>
      <c r="F477" s="114"/>
      <c r="G477" s="279"/>
      <c r="H477" s="186"/>
      <c r="I477" s="322"/>
      <c r="J477" s="120"/>
    </row>
    <row r="478" spans="1:10" x14ac:dyDescent="0.2">
      <c r="A478" s="120"/>
      <c r="B478" s="120"/>
      <c r="C478" s="120"/>
      <c r="D478" s="120"/>
      <c r="E478" s="121"/>
      <c r="F478" s="114"/>
      <c r="G478" s="279"/>
      <c r="H478" s="186"/>
      <c r="I478" s="322"/>
      <c r="J478" s="120"/>
    </row>
    <row r="479" spans="1:10" x14ac:dyDescent="0.2">
      <c r="A479" s="120"/>
      <c r="B479" s="120"/>
      <c r="C479" s="120"/>
      <c r="D479" s="120"/>
      <c r="E479" s="121"/>
      <c r="F479" s="114"/>
      <c r="G479" s="279"/>
      <c r="H479" s="186"/>
      <c r="I479" s="322"/>
      <c r="J479" s="120"/>
    </row>
    <row r="480" spans="1:10" x14ac:dyDescent="0.2">
      <c r="A480" s="120"/>
      <c r="B480" s="120"/>
      <c r="C480" s="120"/>
      <c r="D480" s="120"/>
      <c r="E480" s="121"/>
      <c r="F480" s="114"/>
      <c r="G480" s="279"/>
      <c r="H480" s="186"/>
      <c r="I480" s="322"/>
      <c r="J480" s="120"/>
    </row>
    <row r="481" spans="1:10" x14ac:dyDescent="0.2">
      <c r="A481" s="120"/>
      <c r="B481" s="120"/>
      <c r="C481" s="120"/>
      <c r="D481" s="120"/>
      <c r="E481" s="121"/>
      <c r="F481" s="114"/>
      <c r="G481" s="279"/>
      <c r="H481" s="186"/>
      <c r="I481" s="322"/>
      <c r="J481" s="120"/>
    </row>
    <row r="482" spans="1:10" x14ac:dyDescent="0.2">
      <c r="A482" s="120"/>
      <c r="B482" s="120"/>
      <c r="C482" s="120"/>
      <c r="D482" s="120"/>
      <c r="E482" s="121"/>
      <c r="F482" s="114"/>
      <c r="G482" s="279"/>
      <c r="H482" s="186"/>
      <c r="I482" s="322"/>
      <c r="J482" s="120"/>
    </row>
    <row r="483" spans="1:10" x14ac:dyDescent="0.2">
      <c r="A483" s="120"/>
      <c r="B483" s="120"/>
      <c r="C483" s="120"/>
      <c r="D483" s="120"/>
      <c r="E483" s="121"/>
      <c r="F483" s="114"/>
      <c r="G483" s="279"/>
      <c r="H483" s="186"/>
      <c r="I483" s="322"/>
      <c r="J483" s="120"/>
    </row>
    <row r="484" spans="1:10" x14ac:dyDescent="0.2">
      <c r="A484" s="120"/>
      <c r="B484" s="120"/>
      <c r="C484" s="120"/>
      <c r="D484" s="120"/>
      <c r="E484" s="121"/>
      <c r="F484" s="114"/>
      <c r="G484" s="279"/>
      <c r="H484" s="186"/>
      <c r="I484" s="322"/>
      <c r="J484" s="120"/>
    </row>
    <row r="485" spans="1:10" x14ac:dyDescent="0.2">
      <c r="A485" s="120"/>
      <c r="B485" s="120"/>
      <c r="C485" s="120"/>
      <c r="D485" s="120"/>
      <c r="E485" s="121"/>
      <c r="F485" s="114"/>
      <c r="G485" s="279"/>
      <c r="H485" s="186"/>
      <c r="I485" s="322"/>
      <c r="J485" s="120"/>
    </row>
    <row r="486" spans="1:10" x14ac:dyDescent="0.2">
      <c r="A486" s="120"/>
      <c r="B486" s="120"/>
      <c r="C486" s="120"/>
      <c r="D486" s="120"/>
      <c r="E486" s="121"/>
      <c r="F486" s="114"/>
      <c r="G486" s="279"/>
      <c r="H486" s="186"/>
      <c r="I486" s="322"/>
      <c r="J486" s="120"/>
    </row>
    <row r="487" spans="1:10" x14ac:dyDescent="0.2">
      <c r="A487" s="120"/>
      <c r="B487" s="120"/>
      <c r="C487" s="120"/>
      <c r="D487" s="120"/>
      <c r="E487" s="121"/>
      <c r="F487" s="114"/>
      <c r="G487" s="279"/>
      <c r="H487" s="186"/>
      <c r="I487" s="322"/>
      <c r="J487" s="120"/>
    </row>
    <row r="488" spans="1:10" x14ac:dyDescent="0.2">
      <c r="A488" s="120"/>
      <c r="B488" s="120"/>
      <c r="C488" s="120"/>
      <c r="D488" s="120"/>
      <c r="E488" s="121"/>
      <c r="F488" s="114"/>
      <c r="G488" s="279"/>
      <c r="H488" s="186"/>
      <c r="I488" s="322"/>
      <c r="J488" s="120"/>
    </row>
    <row r="489" spans="1:10" x14ac:dyDescent="0.2">
      <c r="A489" s="120"/>
      <c r="B489" s="120"/>
      <c r="C489" s="120"/>
      <c r="D489" s="120"/>
      <c r="E489" s="121"/>
      <c r="F489" s="114"/>
      <c r="G489" s="279"/>
      <c r="H489" s="186"/>
      <c r="I489" s="322"/>
      <c r="J489" s="120"/>
    </row>
    <row r="490" spans="1:10" x14ac:dyDescent="0.2">
      <c r="A490" s="120"/>
      <c r="B490" s="120"/>
      <c r="C490" s="120"/>
      <c r="D490" s="120"/>
      <c r="E490" s="121"/>
      <c r="F490" s="114"/>
      <c r="G490" s="279"/>
      <c r="H490" s="186"/>
      <c r="I490" s="322"/>
      <c r="J490" s="120"/>
    </row>
    <row r="491" spans="1:10" x14ac:dyDescent="0.2">
      <c r="A491" s="120"/>
      <c r="B491" s="120"/>
      <c r="C491" s="120"/>
      <c r="D491" s="120"/>
      <c r="E491" s="121"/>
      <c r="F491" s="114"/>
      <c r="G491" s="279"/>
      <c r="H491" s="186"/>
      <c r="I491" s="322"/>
      <c r="J491" s="120"/>
    </row>
    <row r="492" spans="1:10" x14ac:dyDescent="0.2">
      <c r="A492" s="120"/>
      <c r="B492" s="120"/>
      <c r="C492" s="120"/>
      <c r="D492" s="120"/>
      <c r="E492" s="121"/>
      <c r="F492" s="114"/>
      <c r="G492" s="279"/>
      <c r="H492" s="186"/>
      <c r="I492" s="322"/>
      <c r="J492" s="120"/>
    </row>
    <row r="493" spans="1:10" x14ac:dyDescent="0.2">
      <c r="A493" s="120"/>
      <c r="B493" s="120"/>
      <c r="C493" s="120"/>
      <c r="D493" s="120"/>
      <c r="E493" s="121"/>
      <c r="F493" s="114"/>
      <c r="G493" s="279"/>
      <c r="H493" s="186"/>
      <c r="I493" s="322"/>
      <c r="J493" s="120"/>
    </row>
    <row r="494" spans="1:10" x14ac:dyDescent="0.2">
      <c r="A494" s="120"/>
      <c r="B494" s="120"/>
      <c r="C494" s="120"/>
      <c r="D494" s="120"/>
      <c r="E494" s="121"/>
      <c r="F494" s="114"/>
      <c r="G494" s="279"/>
      <c r="H494" s="186"/>
      <c r="I494" s="322"/>
      <c r="J494" s="120"/>
    </row>
    <row r="495" spans="1:10" x14ac:dyDescent="0.2">
      <c r="A495" s="120"/>
      <c r="B495" s="120"/>
      <c r="C495" s="120"/>
      <c r="D495" s="120"/>
      <c r="E495" s="121"/>
      <c r="F495" s="114"/>
      <c r="G495" s="279"/>
      <c r="H495" s="186"/>
      <c r="I495" s="322"/>
      <c r="J495" s="120"/>
    </row>
    <row r="496" spans="1:10" x14ac:dyDescent="0.2">
      <c r="A496" s="120"/>
      <c r="B496" s="120"/>
      <c r="C496" s="120"/>
      <c r="D496" s="120"/>
      <c r="E496" s="121"/>
      <c r="F496" s="114"/>
      <c r="G496" s="279"/>
      <c r="H496" s="186"/>
      <c r="I496" s="322"/>
      <c r="J496" s="120"/>
    </row>
    <row r="497" spans="1:10" x14ac:dyDescent="0.2">
      <c r="A497" s="120"/>
      <c r="B497" s="120"/>
      <c r="C497" s="120"/>
      <c r="D497" s="120"/>
      <c r="E497" s="121"/>
      <c r="F497" s="114"/>
      <c r="G497" s="279"/>
      <c r="H497" s="186"/>
      <c r="I497" s="322"/>
      <c r="J497" s="120"/>
    </row>
    <row r="498" spans="1:10" x14ac:dyDescent="0.2">
      <c r="A498" s="120"/>
      <c r="B498" s="120"/>
      <c r="C498" s="120"/>
      <c r="D498" s="120"/>
      <c r="E498" s="121"/>
      <c r="F498" s="114"/>
      <c r="G498" s="279"/>
      <c r="H498" s="186"/>
      <c r="I498" s="322"/>
      <c r="J498" s="120"/>
    </row>
    <row r="499" spans="1:10" x14ac:dyDescent="0.2">
      <c r="A499" s="120"/>
      <c r="B499" s="120"/>
      <c r="C499" s="120"/>
      <c r="D499" s="120"/>
      <c r="E499" s="121"/>
      <c r="F499" s="114"/>
      <c r="G499" s="279"/>
      <c r="H499" s="186"/>
      <c r="I499" s="322"/>
      <c r="J499" s="120"/>
    </row>
    <row r="500" spans="1:10" x14ac:dyDescent="0.2">
      <c r="A500" s="120"/>
      <c r="B500" s="120"/>
      <c r="C500" s="120"/>
      <c r="D500" s="120"/>
      <c r="E500" s="121"/>
      <c r="F500" s="114"/>
      <c r="G500" s="279"/>
      <c r="H500" s="186"/>
      <c r="I500" s="322"/>
      <c r="J500" s="120"/>
    </row>
    <row r="501" spans="1:10" x14ac:dyDescent="0.2">
      <c r="A501" s="120"/>
      <c r="B501" s="120"/>
      <c r="C501" s="120"/>
      <c r="D501" s="120"/>
      <c r="E501" s="121"/>
      <c r="F501" s="114"/>
      <c r="G501" s="279"/>
      <c r="H501" s="186"/>
      <c r="I501" s="322"/>
      <c r="J501" s="120"/>
    </row>
    <row r="502" spans="1:10" x14ac:dyDescent="0.2">
      <c r="A502" s="120"/>
      <c r="B502" s="120"/>
      <c r="C502" s="120"/>
      <c r="D502" s="120"/>
      <c r="E502" s="121"/>
      <c r="F502" s="114"/>
      <c r="G502" s="279"/>
      <c r="H502" s="186"/>
      <c r="I502" s="322"/>
      <c r="J502" s="120"/>
    </row>
    <row r="503" spans="1:10" x14ac:dyDescent="0.2">
      <c r="A503" s="120"/>
      <c r="B503" s="120"/>
      <c r="C503" s="120"/>
      <c r="D503" s="120"/>
      <c r="E503" s="121"/>
      <c r="F503" s="114"/>
      <c r="G503" s="279"/>
      <c r="H503" s="186"/>
      <c r="I503" s="322"/>
      <c r="J503" s="120"/>
    </row>
    <row r="504" spans="1:10" x14ac:dyDescent="0.2">
      <c r="A504" s="120"/>
      <c r="B504" s="120"/>
      <c r="C504" s="120"/>
      <c r="D504" s="120"/>
      <c r="E504" s="121"/>
      <c r="F504" s="114"/>
      <c r="G504" s="279"/>
      <c r="H504" s="186"/>
      <c r="I504" s="322"/>
      <c r="J504" s="120"/>
    </row>
    <row r="505" spans="1:10" x14ac:dyDescent="0.2">
      <c r="A505" s="120"/>
      <c r="B505" s="120"/>
      <c r="C505" s="120"/>
      <c r="D505" s="120"/>
      <c r="E505" s="121"/>
      <c r="F505" s="114"/>
      <c r="G505" s="279"/>
      <c r="H505" s="186"/>
      <c r="I505" s="322"/>
      <c r="J505" s="120"/>
    </row>
    <row r="506" spans="1:10" x14ac:dyDescent="0.2">
      <c r="A506" s="120"/>
      <c r="B506" s="120"/>
      <c r="C506" s="120"/>
      <c r="D506" s="120"/>
      <c r="E506" s="121"/>
      <c r="F506" s="114"/>
      <c r="G506" s="279"/>
      <c r="H506" s="186"/>
      <c r="I506" s="322"/>
      <c r="J506" s="120"/>
    </row>
    <row r="507" spans="1:10" x14ac:dyDescent="0.2">
      <c r="A507" s="120"/>
      <c r="B507" s="120"/>
      <c r="C507" s="120"/>
      <c r="D507" s="120"/>
      <c r="E507" s="121"/>
      <c r="F507" s="114"/>
      <c r="G507" s="279"/>
      <c r="H507" s="186"/>
      <c r="I507" s="322"/>
      <c r="J507" s="120"/>
    </row>
    <row r="508" spans="1:10" x14ac:dyDescent="0.2">
      <c r="A508" s="120"/>
      <c r="B508" s="120"/>
      <c r="C508" s="120"/>
      <c r="D508" s="120"/>
      <c r="E508" s="121"/>
      <c r="F508" s="114"/>
      <c r="G508" s="279"/>
      <c r="H508" s="186"/>
      <c r="I508" s="322"/>
      <c r="J508" s="120"/>
    </row>
    <row r="509" spans="1:10" x14ac:dyDescent="0.2">
      <c r="A509" s="120"/>
      <c r="B509" s="120"/>
      <c r="C509" s="120"/>
      <c r="D509" s="120"/>
      <c r="E509" s="121"/>
      <c r="F509" s="114"/>
      <c r="G509" s="279"/>
      <c r="H509" s="186"/>
      <c r="I509" s="322"/>
      <c r="J509" s="120"/>
    </row>
    <row r="510" spans="1:10" x14ac:dyDescent="0.2">
      <c r="A510" s="120"/>
      <c r="B510" s="120"/>
      <c r="C510" s="120"/>
      <c r="D510" s="120"/>
      <c r="E510" s="121"/>
      <c r="F510" s="114"/>
      <c r="G510" s="279"/>
      <c r="H510" s="186"/>
      <c r="I510" s="322"/>
      <c r="J510" s="120"/>
    </row>
    <row r="511" spans="1:10" x14ac:dyDescent="0.2">
      <c r="A511" s="120"/>
      <c r="B511" s="120"/>
      <c r="C511" s="120"/>
      <c r="D511" s="120"/>
      <c r="E511" s="121"/>
      <c r="F511" s="114"/>
      <c r="G511" s="279"/>
      <c r="H511" s="186"/>
      <c r="I511" s="322"/>
      <c r="J511" s="120"/>
    </row>
    <row r="512" spans="1:10" x14ac:dyDescent="0.2">
      <c r="A512" s="120"/>
      <c r="B512" s="120"/>
      <c r="C512" s="120"/>
      <c r="D512" s="120"/>
      <c r="E512" s="121"/>
      <c r="F512" s="114"/>
      <c r="G512" s="279"/>
      <c r="H512" s="186"/>
      <c r="I512" s="322"/>
      <c r="J512" s="120"/>
    </row>
    <row r="513" spans="1:10" x14ac:dyDescent="0.2">
      <c r="A513" s="120"/>
      <c r="B513" s="120"/>
      <c r="C513" s="120"/>
      <c r="D513" s="120"/>
      <c r="E513" s="121"/>
      <c r="F513" s="114"/>
      <c r="G513" s="279"/>
      <c r="H513" s="186"/>
      <c r="I513" s="322"/>
      <c r="J513" s="120"/>
    </row>
    <row r="514" spans="1:10" x14ac:dyDescent="0.2">
      <c r="A514" s="120"/>
      <c r="B514" s="120"/>
      <c r="C514" s="120"/>
      <c r="D514" s="120"/>
      <c r="E514" s="121"/>
      <c r="F514" s="114"/>
      <c r="G514" s="279"/>
      <c r="H514" s="186"/>
      <c r="I514" s="322"/>
      <c r="J514" s="120"/>
    </row>
    <row r="515" spans="1:10" x14ac:dyDescent="0.2">
      <c r="A515" s="120"/>
      <c r="B515" s="120"/>
      <c r="C515" s="120"/>
      <c r="D515" s="120"/>
      <c r="E515" s="121"/>
      <c r="F515" s="114"/>
      <c r="G515" s="279"/>
      <c r="H515" s="186"/>
      <c r="I515" s="322"/>
      <c r="J515" s="120"/>
    </row>
    <row r="516" spans="1:10" x14ac:dyDescent="0.2">
      <c r="A516" s="120"/>
      <c r="B516" s="120"/>
      <c r="C516" s="120"/>
      <c r="D516" s="120"/>
      <c r="E516" s="121"/>
      <c r="F516" s="114"/>
      <c r="G516" s="279"/>
      <c r="H516" s="186"/>
      <c r="I516" s="322"/>
      <c r="J516" s="120"/>
    </row>
    <row r="517" spans="1:10" x14ac:dyDescent="0.2">
      <c r="A517" s="120"/>
      <c r="B517" s="120"/>
      <c r="C517" s="120"/>
      <c r="D517" s="120"/>
      <c r="E517" s="121"/>
      <c r="F517" s="114"/>
      <c r="G517" s="279"/>
      <c r="H517" s="186"/>
      <c r="I517" s="322"/>
      <c r="J517" s="120"/>
    </row>
    <row r="518" spans="1:10" x14ac:dyDescent="0.2">
      <c r="A518" s="120"/>
      <c r="B518" s="120"/>
      <c r="C518" s="120"/>
      <c r="D518" s="120"/>
      <c r="E518" s="121"/>
      <c r="F518" s="114"/>
      <c r="G518" s="279"/>
      <c r="H518" s="186"/>
      <c r="I518" s="322"/>
      <c r="J518" s="120"/>
    </row>
    <row r="519" spans="1:10" x14ac:dyDescent="0.2">
      <c r="A519" s="120"/>
      <c r="B519" s="120"/>
      <c r="C519" s="120"/>
      <c r="D519" s="120"/>
      <c r="E519" s="121"/>
      <c r="F519" s="114"/>
      <c r="G519" s="279"/>
      <c r="H519" s="186"/>
      <c r="I519" s="322"/>
      <c r="J519" s="120"/>
    </row>
    <row r="520" spans="1:10" x14ac:dyDescent="0.2">
      <c r="A520" s="120"/>
      <c r="B520" s="120"/>
      <c r="C520" s="120"/>
      <c r="D520" s="120"/>
      <c r="E520" s="121"/>
      <c r="F520" s="114"/>
      <c r="G520" s="279"/>
      <c r="H520" s="186"/>
      <c r="I520" s="322"/>
      <c r="J520" s="120"/>
    </row>
    <row r="521" spans="1:10" x14ac:dyDescent="0.2">
      <c r="A521" s="120"/>
      <c r="B521" s="120"/>
      <c r="C521" s="120"/>
      <c r="D521" s="120"/>
      <c r="E521" s="121"/>
      <c r="F521" s="114"/>
      <c r="G521" s="279"/>
      <c r="H521" s="186"/>
      <c r="I521" s="322"/>
      <c r="J521" s="120"/>
    </row>
    <row r="522" spans="1:10" x14ac:dyDescent="0.2">
      <c r="A522" s="120"/>
      <c r="B522" s="120"/>
      <c r="C522" s="120"/>
      <c r="D522" s="120"/>
      <c r="E522" s="121"/>
      <c r="F522" s="114"/>
      <c r="G522" s="279"/>
      <c r="H522" s="186"/>
      <c r="I522" s="322"/>
      <c r="J522" s="120"/>
    </row>
    <row r="523" spans="1:10" x14ac:dyDescent="0.2">
      <c r="A523" s="120"/>
      <c r="B523" s="120"/>
      <c r="C523" s="120"/>
      <c r="D523" s="120"/>
      <c r="E523" s="121"/>
      <c r="F523" s="114"/>
      <c r="G523" s="279"/>
      <c r="H523" s="186"/>
      <c r="I523" s="322"/>
      <c r="J523" s="120"/>
    </row>
    <row r="524" spans="1:10" x14ac:dyDescent="0.2">
      <c r="A524" s="120"/>
      <c r="B524" s="120"/>
      <c r="C524" s="120"/>
      <c r="D524" s="120"/>
      <c r="E524" s="121"/>
      <c r="F524" s="114"/>
      <c r="G524" s="279"/>
      <c r="H524" s="186"/>
      <c r="I524" s="322"/>
      <c r="J524" s="120"/>
    </row>
    <row r="525" spans="1:10" x14ac:dyDescent="0.2">
      <c r="A525" s="120"/>
      <c r="B525" s="120"/>
      <c r="C525" s="120"/>
      <c r="D525" s="120"/>
      <c r="E525" s="121"/>
      <c r="F525" s="114"/>
      <c r="G525" s="279"/>
      <c r="H525" s="186"/>
      <c r="I525" s="322"/>
      <c r="J525" s="120"/>
    </row>
    <row r="526" spans="1:10" x14ac:dyDescent="0.2">
      <c r="A526" s="120"/>
      <c r="B526" s="120"/>
      <c r="C526" s="120"/>
      <c r="D526" s="120"/>
      <c r="E526" s="121"/>
      <c r="F526" s="114"/>
      <c r="G526" s="279"/>
      <c r="H526" s="186"/>
      <c r="I526" s="322"/>
      <c r="J526" s="120"/>
    </row>
    <row r="527" spans="1:10" x14ac:dyDescent="0.2">
      <c r="A527" s="120"/>
      <c r="B527" s="120"/>
      <c r="C527" s="120"/>
      <c r="D527" s="120"/>
      <c r="E527" s="121"/>
      <c r="F527" s="114"/>
      <c r="G527" s="279"/>
      <c r="H527" s="186"/>
      <c r="I527" s="322"/>
      <c r="J527" s="120"/>
    </row>
    <row r="528" spans="1:10" x14ac:dyDescent="0.2">
      <c r="A528" s="120"/>
      <c r="B528" s="120"/>
      <c r="C528" s="120"/>
      <c r="D528" s="120"/>
      <c r="E528" s="121"/>
      <c r="F528" s="114"/>
      <c r="G528" s="279"/>
      <c r="H528" s="186"/>
      <c r="I528" s="322"/>
      <c r="J528" s="120"/>
    </row>
    <row r="529" spans="1:10" x14ac:dyDescent="0.2">
      <c r="A529" s="120"/>
      <c r="B529" s="120"/>
      <c r="C529" s="120"/>
      <c r="D529" s="120"/>
      <c r="E529" s="121"/>
      <c r="F529" s="114"/>
      <c r="G529" s="279"/>
      <c r="H529" s="186"/>
      <c r="I529" s="322"/>
      <c r="J529" s="120"/>
    </row>
    <row r="530" spans="1:10" x14ac:dyDescent="0.2">
      <c r="A530" s="120"/>
      <c r="B530" s="120"/>
      <c r="C530" s="120"/>
      <c r="D530" s="120"/>
      <c r="E530" s="121"/>
      <c r="F530" s="114"/>
      <c r="G530" s="279"/>
      <c r="H530" s="186"/>
      <c r="I530" s="322"/>
      <c r="J530" s="120"/>
    </row>
    <row r="531" spans="1:10" x14ac:dyDescent="0.2">
      <c r="A531" s="120"/>
      <c r="B531" s="120"/>
      <c r="C531" s="120"/>
      <c r="D531" s="120"/>
      <c r="E531" s="121"/>
      <c r="F531" s="114"/>
      <c r="G531" s="279"/>
      <c r="H531" s="186"/>
      <c r="I531" s="322"/>
      <c r="J531" s="120"/>
    </row>
    <row r="532" spans="1:10" x14ac:dyDescent="0.2">
      <c r="A532" s="120"/>
      <c r="B532" s="120"/>
      <c r="C532" s="120"/>
      <c r="D532" s="120"/>
      <c r="E532" s="121"/>
      <c r="F532" s="114"/>
      <c r="G532" s="279"/>
      <c r="H532" s="186"/>
      <c r="I532" s="322"/>
      <c r="J532" s="120"/>
    </row>
    <row r="533" spans="1:10" x14ac:dyDescent="0.2">
      <c r="A533" s="120"/>
      <c r="B533" s="120"/>
      <c r="C533" s="120"/>
      <c r="D533" s="120"/>
      <c r="E533" s="121"/>
      <c r="F533" s="114"/>
      <c r="G533" s="279"/>
      <c r="H533" s="186"/>
      <c r="I533" s="322"/>
      <c r="J533" s="120"/>
    </row>
    <row r="534" spans="1:10" x14ac:dyDescent="0.2">
      <c r="A534" s="120"/>
      <c r="B534" s="120"/>
      <c r="C534" s="120"/>
      <c r="D534" s="120"/>
      <c r="E534" s="121"/>
      <c r="F534" s="114"/>
      <c r="G534" s="279"/>
      <c r="H534" s="186"/>
      <c r="I534" s="322"/>
      <c r="J534" s="120"/>
    </row>
    <row r="535" spans="1:10" x14ac:dyDescent="0.2">
      <c r="A535" s="120"/>
      <c r="B535" s="120"/>
      <c r="C535" s="120"/>
      <c r="D535" s="120"/>
      <c r="E535" s="121"/>
      <c r="F535" s="114"/>
      <c r="G535" s="279"/>
      <c r="H535" s="186"/>
      <c r="I535" s="322"/>
      <c r="J535" s="120"/>
    </row>
    <row r="536" spans="1:10" x14ac:dyDescent="0.2">
      <c r="A536" s="120"/>
      <c r="B536" s="120"/>
      <c r="C536" s="120"/>
      <c r="D536" s="120"/>
      <c r="E536" s="121"/>
      <c r="F536" s="114"/>
      <c r="G536" s="279"/>
      <c r="H536" s="186"/>
      <c r="I536" s="322"/>
      <c r="J536" s="120"/>
    </row>
    <row r="537" spans="1:10" x14ac:dyDescent="0.2">
      <c r="A537" s="120"/>
      <c r="B537" s="120"/>
      <c r="C537" s="120"/>
      <c r="D537" s="122"/>
      <c r="E537" s="121"/>
      <c r="F537" s="114"/>
      <c r="G537" s="279"/>
      <c r="H537" s="186"/>
      <c r="I537" s="322"/>
      <c r="J537" s="120"/>
    </row>
    <row r="538" spans="1:10" x14ac:dyDescent="0.2">
      <c r="A538" s="120"/>
      <c r="B538" s="120"/>
      <c r="C538" s="120"/>
      <c r="D538" s="120"/>
      <c r="E538" s="121"/>
      <c r="F538" s="114"/>
      <c r="G538" s="279"/>
      <c r="H538" s="186"/>
      <c r="I538" s="322"/>
      <c r="J538" s="120"/>
    </row>
    <row r="539" spans="1:10" x14ac:dyDescent="0.2">
      <c r="A539" s="120"/>
      <c r="B539" s="120"/>
      <c r="C539" s="120"/>
      <c r="D539" s="120"/>
      <c r="E539" s="121"/>
      <c r="F539" s="114"/>
      <c r="G539" s="279"/>
      <c r="H539" s="186"/>
      <c r="I539" s="322"/>
      <c r="J539" s="120"/>
    </row>
    <row r="540" spans="1:10" x14ac:dyDescent="0.2">
      <c r="A540" s="120"/>
      <c r="B540" s="120"/>
      <c r="C540" s="120"/>
      <c r="D540" s="120"/>
      <c r="E540" s="121"/>
      <c r="F540" s="114"/>
      <c r="G540" s="279"/>
      <c r="H540" s="186"/>
      <c r="I540" s="322"/>
      <c r="J540" s="120"/>
    </row>
    <row r="541" spans="1:10" x14ac:dyDescent="0.2">
      <c r="A541" s="120"/>
      <c r="B541" s="120"/>
      <c r="C541" s="120"/>
      <c r="D541" s="120"/>
      <c r="E541" s="121"/>
      <c r="F541" s="114"/>
      <c r="G541" s="279"/>
      <c r="H541" s="186"/>
      <c r="I541" s="322"/>
      <c r="J541" s="120"/>
    </row>
    <row r="542" spans="1:10" x14ac:dyDescent="0.2">
      <c r="A542" s="120"/>
      <c r="B542" s="120"/>
      <c r="C542" s="120"/>
      <c r="D542" s="120"/>
      <c r="E542" s="121"/>
      <c r="F542" s="114"/>
      <c r="G542" s="279"/>
      <c r="H542" s="186"/>
      <c r="I542" s="322"/>
      <c r="J542" s="120"/>
    </row>
    <row r="543" spans="1:10" x14ac:dyDescent="0.2">
      <c r="A543" s="120"/>
      <c r="B543" s="120"/>
      <c r="C543" s="120"/>
      <c r="D543" s="120"/>
      <c r="E543" s="121"/>
      <c r="F543" s="114"/>
      <c r="G543" s="279"/>
      <c r="H543" s="186"/>
      <c r="I543" s="322"/>
      <c r="J543" s="120"/>
    </row>
    <row r="544" spans="1:10" x14ac:dyDescent="0.2">
      <c r="A544" s="120"/>
      <c r="B544" s="120"/>
      <c r="C544" s="120"/>
      <c r="D544" s="120"/>
      <c r="E544" s="121"/>
      <c r="F544" s="114"/>
      <c r="G544" s="279"/>
      <c r="H544" s="186"/>
      <c r="I544" s="322"/>
      <c r="J544" s="120"/>
    </row>
    <row r="545" spans="1:10" x14ac:dyDescent="0.2">
      <c r="A545" s="120"/>
      <c r="B545" s="120"/>
      <c r="C545" s="120"/>
      <c r="D545" s="120"/>
      <c r="E545" s="121"/>
      <c r="F545" s="114"/>
      <c r="G545" s="279"/>
      <c r="H545" s="186"/>
      <c r="I545" s="322"/>
      <c r="J545" s="120"/>
    </row>
    <row r="546" spans="1:10" x14ac:dyDescent="0.2">
      <c r="A546" s="120"/>
      <c r="B546" s="120"/>
      <c r="C546" s="120"/>
      <c r="D546" s="120"/>
      <c r="E546" s="121"/>
      <c r="F546" s="114"/>
      <c r="G546" s="279"/>
      <c r="H546" s="186"/>
      <c r="I546" s="322"/>
      <c r="J546" s="120"/>
    </row>
    <row r="547" spans="1:10" x14ac:dyDescent="0.2">
      <c r="A547" s="120"/>
      <c r="B547" s="120"/>
      <c r="C547" s="120"/>
      <c r="D547" s="120"/>
      <c r="E547" s="121"/>
      <c r="F547" s="114"/>
      <c r="G547" s="279"/>
      <c r="H547" s="186"/>
      <c r="I547" s="322"/>
      <c r="J547" s="120"/>
    </row>
    <row r="548" spans="1:10" x14ac:dyDescent="0.2">
      <c r="A548" s="120"/>
      <c r="B548" s="120"/>
      <c r="C548" s="120"/>
      <c r="D548" s="120"/>
      <c r="E548" s="121"/>
      <c r="F548" s="114"/>
      <c r="G548" s="279"/>
      <c r="H548" s="186"/>
      <c r="I548" s="322"/>
      <c r="J548" s="120"/>
    </row>
    <row r="549" spans="1:10" x14ac:dyDescent="0.2">
      <c r="A549" s="120"/>
      <c r="B549" s="120"/>
      <c r="C549" s="120"/>
      <c r="D549" s="120"/>
      <c r="E549" s="121"/>
      <c r="F549" s="114"/>
      <c r="G549" s="279"/>
      <c r="H549" s="186"/>
      <c r="I549" s="322"/>
      <c r="J549" s="120"/>
    </row>
    <row r="550" spans="1:10" x14ac:dyDescent="0.2">
      <c r="A550" s="120"/>
      <c r="B550" s="120"/>
      <c r="C550" s="120"/>
      <c r="D550" s="120"/>
      <c r="E550" s="121"/>
      <c r="F550" s="114"/>
      <c r="G550" s="279"/>
      <c r="H550" s="186"/>
      <c r="I550" s="322"/>
      <c r="J550" s="120"/>
    </row>
    <row r="551" spans="1:10" x14ac:dyDescent="0.2">
      <c r="A551" s="120"/>
      <c r="B551" s="120"/>
      <c r="C551" s="120"/>
      <c r="D551" s="120"/>
      <c r="E551" s="121"/>
      <c r="F551" s="114"/>
      <c r="G551" s="279"/>
      <c r="H551" s="186"/>
      <c r="I551" s="322"/>
      <c r="J551" s="120"/>
    </row>
    <row r="552" spans="1:10" x14ac:dyDescent="0.2">
      <c r="A552" s="120"/>
      <c r="B552" s="120"/>
      <c r="C552" s="120"/>
      <c r="D552" s="120"/>
      <c r="E552" s="121"/>
      <c r="F552" s="114"/>
      <c r="G552" s="279"/>
      <c r="H552" s="186"/>
      <c r="I552" s="322"/>
      <c r="J552" s="120"/>
    </row>
    <row r="553" spans="1:10" x14ac:dyDescent="0.2">
      <c r="A553" s="120"/>
      <c r="B553" s="120"/>
      <c r="C553" s="120"/>
      <c r="D553" s="120"/>
      <c r="E553" s="121"/>
      <c r="F553" s="114"/>
      <c r="G553" s="279"/>
      <c r="H553" s="186"/>
      <c r="I553" s="322"/>
      <c r="J553" s="120"/>
    </row>
    <row r="554" spans="1:10" x14ac:dyDescent="0.2">
      <c r="A554" s="120"/>
      <c r="B554" s="120"/>
      <c r="C554" s="120"/>
      <c r="D554" s="120"/>
      <c r="E554" s="121"/>
      <c r="F554" s="114"/>
      <c r="G554" s="279"/>
      <c r="H554" s="186"/>
      <c r="I554" s="322"/>
      <c r="J554" s="120"/>
    </row>
    <row r="555" spans="1:10" x14ac:dyDescent="0.2">
      <c r="A555" s="120"/>
      <c r="B555" s="120"/>
      <c r="C555" s="120"/>
      <c r="D555" s="120"/>
      <c r="E555" s="121"/>
      <c r="F555" s="114"/>
      <c r="G555" s="279"/>
      <c r="H555" s="186"/>
      <c r="I555" s="322"/>
      <c r="J555" s="120"/>
    </row>
    <row r="556" spans="1:10" x14ac:dyDescent="0.2">
      <c r="A556" s="120"/>
      <c r="B556" s="120"/>
      <c r="C556" s="120"/>
      <c r="D556" s="120"/>
      <c r="E556" s="121"/>
      <c r="F556" s="114"/>
      <c r="G556" s="279"/>
      <c r="H556" s="186"/>
      <c r="I556" s="322"/>
      <c r="J556" s="120"/>
    </row>
    <row r="557" spans="1:10" x14ac:dyDescent="0.2">
      <c r="A557" s="120"/>
      <c r="B557" s="120"/>
      <c r="C557" s="120"/>
      <c r="D557" s="120"/>
      <c r="E557" s="121"/>
      <c r="F557" s="114"/>
      <c r="G557" s="279"/>
      <c r="H557" s="186"/>
      <c r="I557" s="322"/>
      <c r="J557" s="120"/>
    </row>
    <row r="558" spans="1:10" x14ac:dyDescent="0.2">
      <c r="A558" s="120"/>
      <c r="B558" s="120"/>
      <c r="C558" s="120"/>
      <c r="D558" s="120"/>
      <c r="E558" s="121"/>
      <c r="F558" s="114"/>
      <c r="G558" s="279"/>
      <c r="H558" s="186"/>
      <c r="I558" s="322"/>
      <c r="J558" s="120"/>
    </row>
    <row r="559" spans="1:10" x14ac:dyDescent="0.2">
      <c r="A559" s="120"/>
      <c r="B559" s="120"/>
      <c r="C559" s="120"/>
      <c r="D559" s="120"/>
      <c r="E559" s="121"/>
      <c r="F559" s="114"/>
      <c r="G559" s="279"/>
      <c r="H559" s="186"/>
      <c r="I559" s="322"/>
      <c r="J559" s="120"/>
    </row>
    <row r="560" spans="1:10" x14ac:dyDescent="0.2">
      <c r="A560" s="120"/>
      <c r="B560" s="120"/>
      <c r="C560" s="120"/>
      <c r="D560" s="120"/>
      <c r="E560" s="121"/>
      <c r="F560" s="114"/>
      <c r="G560" s="279"/>
      <c r="H560" s="186"/>
      <c r="I560" s="322"/>
      <c r="J560" s="120"/>
    </row>
    <row r="561" spans="1:10" x14ac:dyDescent="0.2">
      <c r="A561" s="120"/>
      <c r="B561" s="120"/>
      <c r="C561" s="120"/>
      <c r="D561" s="120"/>
      <c r="E561" s="121"/>
      <c r="F561" s="114"/>
      <c r="G561" s="279"/>
      <c r="H561" s="186"/>
      <c r="I561" s="322"/>
      <c r="J561" s="120"/>
    </row>
    <row r="562" spans="1:10" x14ac:dyDescent="0.2">
      <c r="A562" s="120"/>
      <c r="B562" s="120"/>
      <c r="C562" s="120"/>
      <c r="D562" s="120"/>
      <c r="E562" s="121"/>
      <c r="F562" s="114"/>
      <c r="G562" s="279"/>
      <c r="H562" s="186"/>
      <c r="I562" s="322"/>
      <c r="J562" s="120"/>
    </row>
    <row r="563" spans="1:10" x14ac:dyDescent="0.2">
      <c r="A563" s="120"/>
      <c r="B563" s="120"/>
      <c r="C563" s="120"/>
      <c r="D563" s="120"/>
      <c r="E563" s="121"/>
      <c r="F563" s="114"/>
      <c r="G563" s="279"/>
      <c r="H563" s="186"/>
      <c r="I563" s="322"/>
      <c r="J563" s="120"/>
    </row>
    <row r="564" spans="1:10" x14ac:dyDescent="0.2">
      <c r="A564" s="120"/>
      <c r="B564" s="120"/>
      <c r="C564" s="120"/>
      <c r="D564" s="120"/>
      <c r="E564" s="121"/>
      <c r="F564" s="114"/>
      <c r="G564" s="279"/>
      <c r="H564" s="186"/>
      <c r="I564" s="322"/>
      <c r="J564" s="120"/>
    </row>
    <row r="565" spans="1:10" x14ac:dyDescent="0.2">
      <c r="A565" s="120"/>
      <c r="B565" s="120"/>
      <c r="C565" s="120"/>
      <c r="D565" s="120"/>
      <c r="E565" s="121"/>
      <c r="F565" s="114"/>
      <c r="G565" s="279"/>
      <c r="H565" s="186"/>
      <c r="I565" s="322"/>
      <c r="J565" s="120"/>
    </row>
    <row r="566" spans="1:10" x14ac:dyDescent="0.2">
      <c r="A566" s="120"/>
      <c r="B566" s="120"/>
      <c r="C566" s="120"/>
      <c r="D566" s="120"/>
      <c r="E566" s="121"/>
      <c r="F566" s="114"/>
      <c r="G566" s="279"/>
      <c r="H566" s="186"/>
      <c r="I566" s="322"/>
      <c r="J566" s="120"/>
    </row>
    <row r="567" spans="1:10" x14ac:dyDescent="0.2">
      <c r="A567" s="120"/>
      <c r="B567" s="120"/>
      <c r="C567" s="120"/>
      <c r="D567" s="120"/>
      <c r="E567" s="121"/>
      <c r="F567" s="114"/>
      <c r="G567" s="279"/>
      <c r="H567" s="186"/>
      <c r="I567" s="322"/>
      <c r="J567" s="120"/>
    </row>
    <row r="568" spans="1:10" x14ac:dyDescent="0.2">
      <c r="A568" s="120"/>
      <c r="B568" s="120"/>
      <c r="C568" s="120"/>
      <c r="D568" s="120"/>
      <c r="E568" s="121"/>
      <c r="F568" s="114"/>
      <c r="G568" s="279"/>
      <c r="H568" s="186"/>
      <c r="I568" s="322"/>
      <c r="J568" s="120"/>
    </row>
    <row r="569" spans="1:10" x14ac:dyDescent="0.2">
      <c r="A569" s="120"/>
      <c r="B569" s="120"/>
      <c r="C569" s="120"/>
      <c r="D569" s="120"/>
      <c r="E569" s="121"/>
      <c r="F569" s="114"/>
      <c r="G569" s="279"/>
      <c r="H569" s="186"/>
      <c r="I569" s="322"/>
      <c r="J569" s="120"/>
    </row>
    <row r="570" spans="1:10" x14ac:dyDescent="0.2">
      <c r="A570" s="120"/>
      <c r="B570" s="120"/>
      <c r="C570" s="120"/>
      <c r="D570" s="120"/>
      <c r="E570" s="121"/>
      <c r="F570" s="114"/>
      <c r="G570" s="279"/>
      <c r="H570" s="186"/>
      <c r="I570" s="322"/>
      <c r="J570" s="120"/>
    </row>
    <row r="571" spans="1:10" x14ac:dyDescent="0.2">
      <c r="A571" s="120"/>
      <c r="B571" s="120"/>
      <c r="C571" s="120"/>
      <c r="D571" s="120"/>
      <c r="E571" s="121"/>
      <c r="F571" s="114"/>
      <c r="G571" s="279"/>
      <c r="H571" s="186"/>
      <c r="I571" s="322"/>
      <c r="J571" s="120"/>
    </row>
    <row r="572" spans="1:10" x14ac:dyDescent="0.2">
      <c r="A572" s="120"/>
      <c r="B572" s="120"/>
      <c r="C572" s="120"/>
      <c r="D572" s="120"/>
      <c r="E572" s="121"/>
      <c r="F572" s="114"/>
      <c r="G572" s="279"/>
      <c r="H572" s="186"/>
      <c r="I572" s="322"/>
      <c r="J572" s="120"/>
    </row>
    <row r="573" spans="1:10" x14ac:dyDescent="0.2">
      <c r="A573" s="120"/>
      <c r="B573" s="120"/>
      <c r="C573" s="120"/>
      <c r="D573" s="120"/>
      <c r="E573" s="121"/>
      <c r="F573" s="114"/>
      <c r="G573" s="279"/>
      <c r="H573" s="186"/>
      <c r="I573" s="322"/>
      <c r="J573" s="120"/>
    </row>
    <row r="574" spans="1:10" x14ac:dyDescent="0.2">
      <c r="A574" s="120"/>
      <c r="B574" s="120"/>
      <c r="C574" s="120"/>
      <c r="D574" s="120"/>
      <c r="E574" s="121"/>
      <c r="F574" s="114"/>
      <c r="G574" s="279"/>
      <c r="H574" s="186"/>
      <c r="I574" s="322"/>
      <c r="J574" s="120"/>
    </row>
    <row r="575" spans="1:10" x14ac:dyDescent="0.2">
      <c r="A575" s="120"/>
      <c r="B575" s="120"/>
      <c r="C575" s="120"/>
      <c r="D575" s="120"/>
      <c r="E575" s="121"/>
      <c r="F575" s="114"/>
      <c r="G575" s="279"/>
      <c r="H575" s="186"/>
      <c r="I575" s="322"/>
      <c r="J575" s="120"/>
    </row>
    <row r="576" spans="1:10" x14ac:dyDescent="0.2">
      <c r="A576" s="120"/>
      <c r="B576" s="120"/>
      <c r="C576" s="120"/>
      <c r="D576" s="120"/>
      <c r="E576" s="121"/>
      <c r="F576" s="114"/>
      <c r="G576" s="279"/>
      <c r="H576" s="186"/>
      <c r="I576" s="322"/>
      <c r="J576" s="120"/>
    </row>
    <row r="577" spans="1:10" x14ac:dyDescent="0.2">
      <c r="A577" s="120"/>
      <c r="B577" s="120"/>
      <c r="C577" s="120"/>
      <c r="D577" s="120"/>
      <c r="E577" s="121"/>
      <c r="F577" s="114"/>
      <c r="G577" s="279"/>
      <c r="H577" s="186"/>
      <c r="I577" s="322"/>
      <c r="J577" s="120"/>
    </row>
    <row r="578" spans="1:10" x14ac:dyDescent="0.2">
      <c r="A578" s="120"/>
      <c r="B578" s="120"/>
      <c r="C578" s="120"/>
      <c r="D578" s="120"/>
      <c r="E578" s="121"/>
      <c r="F578" s="114"/>
      <c r="G578" s="279"/>
      <c r="H578" s="186"/>
      <c r="I578" s="322"/>
      <c r="J578" s="120"/>
    </row>
    <row r="579" spans="1:10" x14ac:dyDescent="0.2">
      <c r="A579" s="120"/>
      <c r="B579" s="120"/>
      <c r="C579" s="120"/>
      <c r="D579" s="120"/>
      <c r="E579" s="121"/>
      <c r="F579" s="114"/>
      <c r="G579" s="279"/>
      <c r="H579" s="186"/>
      <c r="I579" s="322"/>
      <c r="J579" s="120"/>
    </row>
    <row r="580" spans="1:10" x14ac:dyDescent="0.2">
      <c r="A580" s="120"/>
      <c r="B580" s="120"/>
      <c r="C580" s="120"/>
      <c r="D580" s="120"/>
      <c r="E580" s="121"/>
      <c r="F580" s="114"/>
      <c r="G580" s="279"/>
      <c r="H580" s="186"/>
      <c r="I580" s="322"/>
      <c r="J580" s="120"/>
    </row>
    <row r="581" spans="1:10" x14ac:dyDescent="0.2">
      <c r="A581" s="120"/>
      <c r="B581" s="120"/>
      <c r="C581" s="120"/>
      <c r="D581" s="120"/>
      <c r="E581" s="121"/>
      <c r="F581" s="114"/>
      <c r="G581" s="279"/>
      <c r="H581" s="186"/>
      <c r="I581" s="322"/>
      <c r="J581" s="120"/>
    </row>
    <row r="582" spans="1:10" x14ac:dyDescent="0.2">
      <c r="A582" s="120"/>
      <c r="B582" s="120"/>
      <c r="C582" s="120"/>
      <c r="D582" s="120"/>
      <c r="E582" s="121"/>
      <c r="F582" s="114"/>
      <c r="G582" s="279"/>
      <c r="H582" s="186"/>
      <c r="I582" s="322"/>
      <c r="J582" s="120"/>
    </row>
    <row r="583" spans="1:10" x14ac:dyDescent="0.2">
      <c r="A583" s="120"/>
      <c r="B583" s="120"/>
      <c r="C583" s="120"/>
      <c r="D583" s="120"/>
      <c r="E583" s="121"/>
      <c r="F583" s="114"/>
      <c r="G583" s="279"/>
      <c r="H583" s="186"/>
      <c r="I583" s="322"/>
      <c r="J583" s="120"/>
    </row>
    <row r="584" spans="1:10" x14ac:dyDescent="0.2">
      <c r="A584" s="120"/>
      <c r="B584" s="120"/>
      <c r="C584" s="120"/>
      <c r="D584" s="120"/>
      <c r="E584" s="121"/>
      <c r="F584" s="114"/>
      <c r="G584" s="279"/>
      <c r="H584" s="186"/>
      <c r="I584" s="322"/>
      <c r="J584" s="120"/>
    </row>
    <row r="585" spans="1:10" x14ac:dyDescent="0.2">
      <c r="A585" s="120"/>
      <c r="B585" s="120"/>
      <c r="C585" s="120"/>
      <c r="D585" s="120"/>
      <c r="E585" s="121"/>
      <c r="F585" s="114"/>
      <c r="G585" s="279"/>
      <c r="H585" s="186"/>
      <c r="I585" s="322"/>
      <c r="J585" s="120"/>
    </row>
    <row r="586" spans="1:10" x14ac:dyDescent="0.2">
      <c r="A586" s="120"/>
      <c r="B586" s="120"/>
      <c r="C586" s="120"/>
      <c r="D586" s="120"/>
      <c r="E586" s="121"/>
      <c r="F586" s="114"/>
      <c r="G586" s="279"/>
      <c r="H586" s="186"/>
      <c r="I586" s="322"/>
      <c r="J586" s="120"/>
    </row>
    <row r="587" spans="1:10" x14ac:dyDescent="0.2">
      <c r="A587" s="120"/>
      <c r="B587" s="120"/>
      <c r="C587" s="120"/>
      <c r="D587" s="120"/>
      <c r="E587" s="121"/>
      <c r="F587" s="114"/>
      <c r="G587" s="279"/>
      <c r="H587" s="186"/>
      <c r="I587" s="322"/>
      <c r="J587" s="120"/>
    </row>
    <row r="588" spans="1:10" x14ac:dyDescent="0.2">
      <c r="A588" s="120"/>
      <c r="B588" s="120"/>
      <c r="C588" s="120"/>
      <c r="D588" s="120"/>
      <c r="E588" s="121"/>
      <c r="F588" s="114"/>
      <c r="G588" s="279"/>
      <c r="H588" s="186"/>
      <c r="I588" s="322"/>
      <c r="J588" s="120"/>
    </row>
    <row r="589" spans="1:10" x14ac:dyDescent="0.2">
      <c r="A589" s="120"/>
      <c r="B589" s="120"/>
      <c r="C589" s="120"/>
      <c r="D589" s="120"/>
      <c r="E589" s="121"/>
      <c r="F589" s="114"/>
      <c r="G589" s="279"/>
      <c r="H589" s="186"/>
      <c r="I589" s="322"/>
      <c r="J589" s="120"/>
    </row>
    <row r="590" spans="1:10" x14ac:dyDescent="0.2">
      <c r="A590" s="120"/>
      <c r="B590" s="120"/>
      <c r="C590" s="120"/>
      <c r="D590" s="120"/>
      <c r="E590" s="121"/>
      <c r="F590" s="114"/>
      <c r="G590" s="279"/>
      <c r="H590" s="186"/>
      <c r="I590" s="322"/>
      <c r="J590" s="120"/>
    </row>
    <row r="591" spans="1:10" x14ac:dyDescent="0.2">
      <c r="A591" s="120"/>
      <c r="B591" s="120"/>
      <c r="C591" s="120"/>
      <c r="D591" s="120"/>
      <c r="E591" s="121"/>
      <c r="F591" s="114"/>
      <c r="G591" s="279"/>
      <c r="H591" s="186"/>
      <c r="I591" s="322"/>
      <c r="J591" s="120"/>
    </row>
    <row r="592" spans="1:10" x14ac:dyDescent="0.2">
      <c r="A592" s="120"/>
      <c r="B592" s="120"/>
      <c r="C592" s="120"/>
      <c r="D592" s="120"/>
      <c r="E592" s="121"/>
      <c r="F592" s="114"/>
      <c r="G592" s="279"/>
      <c r="H592" s="186"/>
      <c r="I592" s="322"/>
      <c r="J592" s="120"/>
    </row>
    <row r="593" spans="1:10" x14ac:dyDescent="0.2">
      <c r="A593" s="120"/>
      <c r="B593" s="120"/>
      <c r="C593" s="120"/>
      <c r="D593" s="120"/>
      <c r="E593" s="121"/>
      <c r="F593" s="114"/>
      <c r="G593" s="279"/>
      <c r="H593" s="186"/>
      <c r="I593" s="322"/>
      <c r="J593" s="120"/>
    </row>
    <row r="594" spans="1:10" x14ac:dyDescent="0.2">
      <c r="A594" s="120"/>
      <c r="B594" s="120"/>
      <c r="C594" s="120"/>
      <c r="D594" s="120"/>
      <c r="E594" s="121"/>
      <c r="F594" s="114"/>
      <c r="G594" s="279"/>
      <c r="H594" s="186"/>
      <c r="I594" s="322"/>
      <c r="J594" s="120"/>
    </row>
    <row r="595" spans="1:10" x14ac:dyDescent="0.2">
      <c r="A595" s="120"/>
      <c r="B595" s="120"/>
      <c r="C595" s="120"/>
      <c r="D595" s="120"/>
      <c r="E595" s="121"/>
      <c r="F595" s="114"/>
      <c r="G595" s="279"/>
      <c r="H595" s="186"/>
      <c r="I595" s="322"/>
      <c r="J595" s="120"/>
    </row>
    <row r="596" spans="1:10" x14ac:dyDescent="0.2">
      <c r="A596" s="120"/>
      <c r="B596" s="120"/>
      <c r="C596" s="120"/>
      <c r="D596" s="120"/>
      <c r="E596" s="121"/>
      <c r="F596" s="114"/>
      <c r="G596" s="279"/>
      <c r="H596" s="186"/>
      <c r="I596" s="322"/>
      <c r="J596" s="120"/>
    </row>
    <row r="597" spans="1:10" x14ac:dyDescent="0.2">
      <c r="A597" s="120"/>
      <c r="B597" s="120"/>
      <c r="C597" s="120"/>
      <c r="D597" s="120"/>
      <c r="E597" s="121"/>
      <c r="F597" s="114"/>
      <c r="G597" s="279"/>
      <c r="H597" s="186"/>
      <c r="I597" s="322"/>
      <c r="J597" s="120"/>
    </row>
    <row r="598" spans="1:10" x14ac:dyDescent="0.2">
      <c r="A598" s="120"/>
      <c r="B598" s="120"/>
      <c r="C598" s="120"/>
      <c r="D598" s="120"/>
      <c r="E598" s="121"/>
      <c r="F598" s="114"/>
      <c r="G598" s="279"/>
      <c r="H598" s="186"/>
      <c r="I598" s="322"/>
      <c r="J598" s="120"/>
    </row>
    <row r="599" spans="1:10" x14ac:dyDescent="0.2">
      <c r="A599" s="120"/>
      <c r="B599" s="120"/>
      <c r="C599" s="120"/>
      <c r="D599" s="120"/>
      <c r="E599" s="121"/>
      <c r="F599" s="114"/>
      <c r="G599" s="279"/>
      <c r="H599" s="186"/>
      <c r="I599" s="322"/>
      <c r="J599" s="120"/>
    </row>
    <row r="600" spans="1:10" x14ac:dyDescent="0.2">
      <c r="A600" s="120"/>
      <c r="B600" s="120"/>
      <c r="C600" s="120"/>
      <c r="D600" s="120"/>
      <c r="E600" s="121"/>
      <c r="F600" s="114"/>
      <c r="G600" s="279"/>
      <c r="H600" s="186"/>
      <c r="I600" s="322"/>
      <c r="J600" s="120"/>
    </row>
    <row r="601" spans="1:10" x14ac:dyDescent="0.2">
      <c r="A601" s="120"/>
      <c r="B601" s="120"/>
      <c r="C601" s="120"/>
      <c r="D601" s="120"/>
      <c r="E601" s="121"/>
      <c r="F601" s="114"/>
      <c r="G601" s="279"/>
      <c r="H601" s="186"/>
      <c r="I601" s="322"/>
      <c r="J601" s="120"/>
    </row>
    <row r="602" spans="1:10" x14ac:dyDescent="0.2">
      <c r="A602" s="120"/>
      <c r="B602" s="120"/>
      <c r="C602" s="120"/>
      <c r="D602" s="120"/>
      <c r="E602" s="121"/>
      <c r="F602" s="114"/>
      <c r="G602" s="279"/>
      <c r="H602" s="186"/>
      <c r="I602" s="322"/>
      <c r="J602" s="120"/>
    </row>
    <row r="603" spans="1:10" x14ac:dyDescent="0.2">
      <c r="A603" s="120"/>
      <c r="B603" s="120"/>
      <c r="C603" s="120"/>
      <c r="D603" s="120"/>
      <c r="E603" s="121"/>
      <c r="F603" s="114"/>
      <c r="G603" s="279"/>
      <c r="H603" s="186"/>
      <c r="I603" s="322"/>
      <c r="J603" s="120"/>
    </row>
    <row r="604" spans="1:10" x14ac:dyDescent="0.2">
      <c r="A604" s="120"/>
      <c r="B604" s="120"/>
      <c r="C604" s="120"/>
      <c r="D604" s="120"/>
      <c r="E604" s="121"/>
      <c r="F604" s="114"/>
      <c r="G604" s="279"/>
      <c r="H604" s="186"/>
      <c r="I604" s="322"/>
      <c r="J604" s="120"/>
    </row>
    <row r="605" spans="1:10" x14ac:dyDescent="0.2">
      <c r="A605" s="120"/>
      <c r="B605" s="120"/>
      <c r="C605" s="120"/>
      <c r="D605" s="120"/>
      <c r="E605" s="121"/>
      <c r="F605" s="114"/>
      <c r="G605" s="279"/>
      <c r="H605" s="186"/>
      <c r="I605" s="322"/>
      <c r="J605" s="120"/>
    </row>
    <row r="606" spans="1:10" x14ac:dyDescent="0.2">
      <c r="A606" s="120"/>
      <c r="B606" s="120"/>
      <c r="C606" s="120"/>
      <c r="D606" s="120"/>
      <c r="E606" s="121"/>
      <c r="F606" s="114"/>
      <c r="G606" s="279"/>
      <c r="H606" s="186"/>
      <c r="I606" s="322"/>
      <c r="J606" s="120"/>
    </row>
    <row r="607" spans="1:10" x14ac:dyDescent="0.2">
      <c r="A607" s="120"/>
      <c r="B607" s="120"/>
      <c r="C607" s="120"/>
      <c r="D607" s="120"/>
      <c r="E607" s="121"/>
      <c r="F607" s="114"/>
      <c r="G607" s="279"/>
      <c r="H607" s="186"/>
      <c r="I607" s="322"/>
      <c r="J607" s="120"/>
    </row>
    <row r="608" spans="1:10" x14ac:dyDescent="0.2">
      <c r="A608" s="120"/>
      <c r="B608" s="120"/>
      <c r="C608" s="120"/>
      <c r="D608" s="120"/>
      <c r="E608" s="121"/>
      <c r="F608" s="114"/>
      <c r="G608" s="279"/>
      <c r="H608" s="186"/>
      <c r="I608" s="322"/>
      <c r="J608" s="120"/>
    </row>
    <row r="609" spans="1:10" x14ac:dyDescent="0.2">
      <c r="A609" s="120"/>
      <c r="B609" s="120"/>
      <c r="C609" s="120"/>
      <c r="D609" s="120"/>
      <c r="E609" s="121"/>
      <c r="F609" s="114"/>
      <c r="G609" s="279"/>
      <c r="H609" s="186"/>
      <c r="I609" s="322"/>
      <c r="J609" s="120"/>
    </row>
    <row r="610" spans="1:10" x14ac:dyDescent="0.2">
      <c r="A610" s="120"/>
      <c r="B610" s="120"/>
      <c r="C610" s="120"/>
      <c r="D610" s="120"/>
      <c r="E610" s="121"/>
      <c r="F610" s="114"/>
      <c r="G610" s="279"/>
      <c r="H610" s="186"/>
      <c r="I610" s="322"/>
      <c r="J610" s="120"/>
    </row>
    <row r="611" spans="1:10" x14ac:dyDescent="0.2">
      <c r="A611" s="120"/>
      <c r="B611" s="120"/>
      <c r="C611" s="120"/>
      <c r="D611" s="120"/>
      <c r="E611" s="121"/>
      <c r="F611" s="114"/>
      <c r="G611" s="279"/>
      <c r="H611" s="186"/>
      <c r="I611" s="322"/>
      <c r="J611" s="120"/>
    </row>
    <row r="612" spans="1:10" x14ac:dyDescent="0.2">
      <c r="A612" s="120"/>
      <c r="B612" s="120"/>
      <c r="C612" s="120"/>
      <c r="D612" s="120"/>
      <c r="E612" s="121"/>
      <c r="F612" s="114"/>
      <c r="G612" s="279"/>
      <c r="H612" s="186"/>
      <c r="I612" s="322"/>
      <c r="J612" s="120"/>
    </row>
    <row r="613" spans="1:10" x14ac:dyDescent="0.2">
      <c r="A613" s="120"/>
      <c r="B613" s="120"/>
      <c r="C613" s="120"/>
      <c r="D613" s="120"/>
      <c r="E613" s="121"/>
      <c r="F613" s="114"/>
      <c r="G613" s="279"/>
      <c r="H613" s="186"/>
      <c r="I613" s="322"/>
      <c r="J613" s="120"/>
    </row>
    <row r="614" spans="1:10" x14ac:dyDescent="0.2">
      <c r="A614" s="120"/>
      <c r="B614" s="120"/>
      <c r="C614" s="120"/>
      <c r="D614" s="120"/>
      <c r="E614" s="121"/>
      <c r="F614" s="114"/>
      <c r="G614" s="279"/>
      <c r="H614" s="186"/>
      <c r="I614" s="322"/>
      <c r="J614" s="120"/>
    </row>
    <row r="615" spans="1:10" x14ac:dyDescent="0.2">
      <c r="A615" s="120"/>
      <c r="B615" s="120"/>
      <c r="C615" s="120"/>
      <c r="D615" s="120"/>
      <c r="E615" s="121"/>
      <c r="F615" s="114"/>
      <c r="G615" s="279"/>
      <c r="H615" s="186"/>
      <c r="I615" s="322"/>
      <c r="J615" s="120"/>
    </row>
    <row r="616" spans="1:10" x14ac:dyDescent="0.2">
      <c r="A616" s="120"/>
      <c r="B616" s="120"/>
      <c r="C616" s="120"/>
      <c r="D616" s="120"/>
      <c r="E616" s="121"/>
      <c r="F616" s="114"/>
      <c r="G616" s="279"/>
      <c r="H616" s="186"/>
      <c r="I616" s="322"/>
      <c r="J616" s="120"/>
    </row>
    <row r="617" spans="1:10" x14ac:dyDescent="0.2">
      <c r="A617" s="120"/>
      <c r="B617" s="120"/>
      <c r="C617" s="120"/>
      <c r="D617" s="120"/>
      <c r="E617" s="121"/>
      <c r="F617" s="114"/>
      <c r="G617" s="279"/>
      <c r="H617" s="186"/>
      <c r="I617" s="322"/>
      <c r="J617" s="120"/>
    </row>
    <row r="618" spans="1:10" x14ac:dyDescent="0.2">
      <c r="A618" s="120"/>
      <c r="B618" s="120"/>
      <c r="C618" s="120"/>
      <c r="D618" s="120"/>
      <c r="E618" s="121"/>
      <c r="F618" s="114"/>
      <c r="G618" s="279"/>
      <c r="H618" s="186"/>
      <c r="I618" s="322"/>
      <c r="J618" s="120"/>
    </row>
    <row r="619" spans="1:10" x14ac:dyDescent="0.2">
      <c r="A619" s="120"/>
      <c r="B619" s="120"/>
      <c r="C619" s="120"/>
      <c r="D619" s="120"/>
      <c r="E619" s="121"/>
      <c r="F619" s="114"/>
      <c r="G619" s="279"/>
      <c r="H619" s="186"/>
      <c r="I619" s="322"/>
      <c r="J619" s="120"/>
    </row>
    <row r="620" spans="1:10" x14ac:dyDescent="0.2">
      <c r="A620" s="120"/>
      <c r="B620" s="120"/>
      <c r="C620" s="120"/>
      <c r="D620" s="120"/>
      <c r="E620" s="121"/>
      <c r="F620" s="114"/>
      <c r="G620" s="279"/>
      <c r="H620" s="186"/>
      <c r="I620" s="322"/>
      <c r="J620" s="120"/>
    </row>
    <row r="621" spans="1:10" x14ac:dyDescent="0.2">
      <c r="A621" s="120"/>
      <c r="B621" s="120"/>
      <c r="C621" s="120"/>
      <c r="D621" s="120"/>
      <c r="E621" s="121"/>
      <c r="F621" s="114"/>
      <c r="G621" s="279"/>
      <c r="H621" s="186"/>
      <c r="I621" s="322"/>
      <c r="J621" s="120"/>
    </row>
    <row r="622" spans="1:10" x14ac:dyDescent="0.2">
      <c r="A622" s="120"/>
      <c r="B622" s="120"/>
      <c r="C622" s="120"/>
      <c r="D622" s="120"/>
      <c r="E622" s="121"/>
      <c r="F622" s="114"/>
      <c r="G622" s="279"/>
      <c r="H622" s="186"/>
      <c r="I622" s="322"/>
      <c r="J622" s="120"/>
    </row>
    <row r="623" spans="1:10" x14ac:dyDescent="0.2">
      <c r="A623" s="120"/>
      <c r="B623" s="120"/>
      <c r="C623" s="120"/>
      <c r="D623" s="120"/>
      <c r="E623" s="121"/>
      <c r="F623" s="114"/>
      <c r="G623" s="279"/>
      <c r="H623" s="186"/>
      <c r="I623" s="322"/>
      <c r="J623" s="120"/>
    </row>
    <row r="624" spans="1:10" x14ac:dyDescent="0.2">
      <c r="A624" s="120"/>
      <c r="B624" s="120"/>
      <c r="C624" s="120"/>
      <c r="D624" s="120"/>
      <c r="E624" s="121"/>
      <c r="F624" s="114"/>
      <c r="G624" s="279"/>
      <c r="H624" s="186"/>
      <c r="I624" s="322"/>
      <c r="J624" s="120"/>
    </row>
    <row r="625" spans="1:10" x14ac:dyDescent="0.2">
      <c r="A625" s="120"/>
      <c r="B625" s="120"/>
      <c r="C625" s="120"/>
      <c r="D625" s="120"/>
      <c r="E625" s="121"/>
      <c r="F625" s="114"/>
      <c r="G625" s="279"/>
      <c r="H625" s="186"/>
      <c r="I625" s="322"/>
      <c r="J625" s="120"/>
    </row>
    <row r="626" spans="1:10" x14ac:dyDescent="0.2">
      <c r="A626" s="120"/>
      <c r="B626" s="120"/>
      <c r="C626" s="120"/>
      <c r="D626" s="120"/>
      <c r="E626" s="121"/>
      <c r="F626" s="114"/>
      <c r="G626" s="279"/>
      <c r="H626" s="186"/>
      <c r="I626" s="322"/>
      <c r="J626" s="120"/>
    </row>
    <row r="627" spans="1:10" x14ac:dyDescent="0.2">
      <c r="A627" s="120"/>
      <c r="B627" s="120"/>
      <c r="C627" s="120"/>
      <c r="D627" s="120"/>
      <c r="E627" s="121"/>
      <c r="F627" s="114"/>
      <c r="G627" s="279"/>
      <c r="H627" s="186"/>
      <c r="I627" s="322"/>
      <c r="J627" s="120"/>
    </row>
    <row r="628" spans="1:10" x14ac:dyDescent="0.2">
      <c r="A628" s="120"/>
      <c r="B628" s="120"/>
      <c r="C628" s="120"/>
      <c r="D628" s="120"/>
      <c r="E628" s="121"/>
      <c r="F628" s="114"/>
      <c r="G628" s="279"/>
      <c r="H628" s="186"/>
      <c r="I628" s="322"/>
      <c r="J628" s="120"/>
    </row>
  </sheetData>
  <sortState ref="A2:M734">
    <sortCondition ref="B2:B73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3"/>
  <dimension ref="A1:M1348"/>
  <sheetViews>
    <sheetView workbookViewId="0">
      <selection activeCell="D7" sqref="D7"/>
    </sheetView>
  </sheetViews>
  <sheetFormatPr defaultColWidth="10.7109375" defaultRowHeight="12.75" x14ac:dyDescent="0.2"/>
  <cols>
    <col min="1" max="1" width="8.85546875" customWidth="1"/>
    <col min="2" max="2" width="9.7109375" customWidth="1"/>
    <col min="3" max="3" width="4.28515625" customWidth="1"/>
    <col min="4" max="4" width="8.85546875" customWidth="1"/>
    <col min="6" max="8" width="10.7109375" style="100"/>
    <col min="9" max="9" width="18.5703125" style="341" customWidth="1"/>
  </cols>
  <sheetData>
    <row r="1" spans="1:13" x14ac:dyDescent="0.2">
      <c r="A1" s="326" t="s">
        <v>388</v>
      </c>
      <c r="B1" s="326" t="s">
        <v>0</v>
      </c>
      <c r="C1" s="326" t="s">
        <v>389</v>
      </c>
      <c r="D1" s="326" t="s">
        <v>1</v>
      </c>
      <c r="E1" s="326" t="s">
        <v>31</v>
      </c>
      <c r="F1" s="326" t="s">
        <v>32</v>
      </c>
      <c r="G1" s="326" t="s">
        <v>40</v>
      </c>
      <c r="H1" s="326" t="s">
        <v>33</v>
      </c>
      <c r="I1" s="361" t="s">
        <v>2</v>
      </c>
      <c r="J1" s="326" t="s">
        <v>36</v>
      </c>
      <c r="K1" s="326" t="s">
        <v>3</v>
      </c>
      <c r="L1" s="326" t="s">
        <v>34</v>
      </c>
      <c r="M1" s="326" t="s">
        <v>35</v>
      </c>
    </row>
    <row r="2" spans="1:13" x14ac:dyDescent="0.2">
      <c r="A2" s="580"/>
      <c r="B2" s="580"/>
      <c r="C2" s="580"/>
      <c r="D2" s="580"/>
      <c r="E2" s="580"/>
      <c r="F2" s="580"/>
      <c r="G2" s="580"/>
      <c r="H2" s="581"/>
      <c r="I2" s="582"/>
      <c r="J2" s="580"/>
      <c r="K2" s="580"/>
      <c r="L2" s="581"/>
      <c r="M2" s="580"/>
    </row>
    <row r="3" spans="1:13" x14ac:dyDescent="0.2">
      <c r="A3" s="580"/>
      <c r="B3" s="580"/>
      <c r="C3" s="580"/>
      <c r="D3" s="580"/>
      <c r="E3" s="580"/>
      <c r="F3" s="580"/>
      <c r="G3" s="580"/>
      <c r="H3" s="581"/>
      <c r="I3" s="582"/>
      <c r="J3" s="580"/>
      <c r="K3" s="580"/>
      <c r="L3" s="581"/>
      <c r="M3" s="580"/>
    </row>
    <row r="4" spans="1:13" x14ac:dyDescent="0.2">
      <c r="A4" s="516"/>
      <c r="B4" s="516"/>
      <c r="C4" s="516"/>
      <c r="D4" s="516"/>
      <c r="E4" s="516"/>
      <c r="F4" s="516"/>
      <c r="G4" s="516"/>
      <c r="H4" s="517"/>
      <c r="I4" s="169"/>
      <c r="J4" s="516"/>
      <c r="K4" s="516"/>
      <c r="L4" s="517"/>
      <c r="M4" s="516"/>
    </row>
    <row r="5" spans="1:13" x14ac:dyDescent="0.2">
      <c r="A5" s="516"/>
      <c r="B5" s="516"/>
      <c r="C5" s="516"/>
      <c r="D5" s="516"/>
      <c r="E5" s="516"/>
      <c r="F5" s="516"/>
      <c r="G5" s="516"/>
      <c r="H5" s="517"/>
      <c r="I5" s="518"/>
      <c r="J5" s="516"/>
      <c r="K5" s="516"/>
      <c r="L5" s="517"/>
      <c r="M5" s="516"/>
    </row>
    <row r="6" spans="1:13" x14ac:dyDescent="0.2">
      <c r="A6" s="516"/>
      <c r="B6" s="516"/>
      <c r="C6" s="516"/>
      <c r="D6" s="516"/>
      <c r="E6" s="516"/>
      <c r="F6" s="516"/>
      <c r="G6" s="516"/>
      <c r="H6" s="517"/>
      <c r="I6" s="518"/>
      <c r="J6" s="516"/>
      <c r="K6" s="516"/>
      <c r="L6" s="517"/>
      <c r="M6" s="516"/>
    </row>
    <row r="7" spans="1:13" x14ac:dyDescent="0.2">
      <c r="A7" s="516"/>
      <c r="B7" s="516"/>
      <c r="C7" s="516"/>
      <c r="D7" s="516"/>
      <c r="E7" s="516"/>
      <c r="F7" s="516"/>
      <c r="G7" s="516"/>
      <c r="H7" s="517"/>
      <c r="I7" s="518"/>
      <c r="J7" s="516"/>
      <c r="K7" s="516"/>
      <c r="L7" s="517"/>
      <c r="M7" s="516"/>
    </row>
    <row r="8" spans="1:13" x14ac:dyDescent="0.2">
      <c r="A8" s="128"/>
      <c r="B8" s="128"/>
      <c r="C8" s="128"/>
      <c r="D8" s="128"/>
      <c r="E8" s="129"/>
      <c r="F8" s="179"/>
      <c r="G8" s="244"/>
      <c r="H8" s="186"/>
      <c r="I8" s="363"/>
      <c r="J8" s="128"/>
    </row>
    <row r="9" spans="1:13" x14ac:dyDescent="0.2">
      <c r="A9" s="128"/>
      <c r="B9" s="128"/>
      <c r="C9" s="128"/>
      <c r="D9" s="128"/>
      <c r="E9" s="129"/>
      <c r="F9" s="179"/>
      <c r="G9" s="244"/>
      <c r="H9" s="186"/>
      <c r="I9" s="363"/>
      <c r="J9" s="128"/>
    </row>
    <row r="10" spans="1:13" x14ac:dyDescent="0.2">
      <c r="A10" s="128"/>
      <c r="B10" s="128"/>
      <c r="C10" s="128"/>
      <c r="D10" s="128"/>
      <c r="E10" s="129"/>
      <c r="F10" s="179"/>
      <c r="G10" s="244"/>
      <c r="H10" s="186"/>
      <c r="I10" s="363"/>
      <c r="J10" s="128"/>
    </row>
    <row r="11" spans="1:13" x14ac:dyDescent="0.2">
      <c r="A11" s="128"/>
      <c r="B11" s="128"/>
      <c r="C11" s="128"/>
      <c r="D11" s="128"/>
      <c r="E11" s="129"/>
      <c r="F11" s="179"/>
      <c r="G11" s="244"/>
      <c r="H11" s="186"/>
      <c r="I11" s="363"/>
      <c r="J11" s="128"/>
    </row>
    <row r="12" spans="1:13" x14ac:dyDescent="0.2">
      <c r="A12" s="128"/>
      <c r="B12" s="128"/>
      <c r="C12" s="128"/>
      <c r="D12" s="128"/>
      <c r="E12" s="129"/>
      <c r="F12" s="179"/>
      <c r="G12" s="244"/>
      <c r="H12" s="186"/>
      <c r="I12" s="363"/>
      <c r="J12" s="128"/>
    </row>
    <row r="13" spans="1:13" x14ac:dyDescent="0.2">
      <c r="A13" s="128"/>
      <c r="B13" s="128"/>
      <c r="C13" s="128"/>
      <c r="D13" s="128"/>
      <c r="E13" s="129"/>
      <c r="F13" s="179"/>
      <c r="G13" s="244"/>
      <c r="H13" s="186"/>
      <c r="I13" s="363"/>
      <c r="J13" s="128"/>
    </row>
    <row r="14" spans="1:13" x14ac:dyDescent="0.2">
      <c r="A14" s="128"/>
      <c r="B14" s="128"/>
      <c r="C14" s="128"/>
      <c r="D14" s="128"/>
      <c r="E14" s="129"/>
      <c r="F14" s="179"/>
      <c r="G14" s="244"/>
      <c r="H14" s="186"/>
      <c r="I14" s="363"/>
      <c r="J14" s="128"/>
    </row>
    <row r="15" spans="1:13" x14ac:dyDescent="0.2">
      <c r="A15" s="128"/>
      <c r="B15" s="128"/>
      <c r="C15" s="128"/>
      <c r="D15" s="128"/>
      <c r="E15" s="129"/>
      <c r="F15" s="179"/>
      <c r="G15" s="244"/>
      <c r="H15" s="186"/>
      <c r="I15" s="363"/>
      <c r="J15" s="128"/>
    </row>
    <row r="16" spans="1:13" x14ac:dyDescent="0.2">
      <c r="A16" s="128"/>
      <c r="B16" s="128"/>
      <c r="C16" s="128"/>
      <c r="D16" s="128"/>
      <c r="E16" s="129"/>
      <c r="F16" s="179"/>
      <c r="G16" s="244"/>
      <c r="H16" s="186"/>
      <c r="I16" s="363"/>
      <c r="J16" s="128"/>
    </row>
    <row r="17" spans="1:10" x14ac:dyDescent="0.2">
      <c r="A17" s="128"/>
      <c r="B17" s="128"/>
      <c r="C17" s="128"/>
      <c r="D17" s="128"/>
      <c r="E17" s="129"/>
      <c r="F17" s="179"/>
      <c r="G17" s="244"/>
      <c r="H17" s="186"/>
      <c r="I17" s="363"/>
      <c r="J17" s="128"/>
    </row>
    <row r="18" spans="1:10" x14ac:dyDescent="0.2">
      <c r="A18" s="128"/>
      <c r="B18" s="128"/>
      <c r="C18" s="128"/>
      <c r="D18" s="128"/>
      <c r="E18" s="129"/>
      <c r="F18" s="179"/>
      <c r="G18" s="244"/>
      <c r="H18" s="186"/>
      <c r="I18" s="363"/>
      <c r="J18" s="128"/>
    </row>
    <row r="19" spans="1:10" x14ac:dyDescent="0.2">
      <c r="A19" s="128"/>
      <c r="B19" s="128"/>
      <c r="C19" s="128"/>
      <c r="D19" s="128"/>
      <c r="E19" s="129"/>
      <c r="F19" s="179"/>
      <c r="G19" s="244"/>
      <c r="H19" s="186"/>
      <c r="I19" s="363"/>
      <c r="J19" s="128"/>
    </row>
    <row r="20" spans="1:10" x14ac:dyDescent="0.2">
      <c r="A20" s="128"/>
      <c r="B20" s="128"/>
      <c r="C20" s="128"/>
      <c r="D20" s="128"/>
      <c r="E20" s="129"/>
      <c r="F20" s="179"/>
      <c r="G20" s="244"/>
      <c r="H20" s="186"/>
      <c r="I20" s="363"/>
      <c r="J20" s="128"/>
    </row>
    <row r="21" spans="1:10" x14ac:dyDescent="0.2">
      <c r="A21" s="128"/>
      <c r="B21" s="128"/>
      <c r="C21" s="128"/>
      <c r="D21" s="128"/>
      <c r="E21" s="129"/>
      <c r="F21" s="179"/>
      <c r="G21" s="244"/>
      <c r="H21" s="186"/>
      <c r="I21" s="363"/>
      <c r="J21" s="128"/>
    </row>
    <row r="22" spans="1:10" x14ac:dyDescent="0.2">
      <c r="A22" s="128"/>
      <c r="B22" s="128"/>
      <c r="C22" s="128"/>
      <c r="D22" s="128"/>
      <c r="E22" s="129"/>
      <c r="F22" s="179"/>
      <c r="G22" s="244"/>
      <c r="H22" s="186"/>
      <c r="I22" s="363"/>
      <c r="J22" s="128"/>
    </row>
    <row r="23" spans="1:10" x14ac:dyDescent="0.2">
      <c r="A23" s="128"/>
      <c r="B23" s="128"/>
      <c r="C23" s="128"/>
      <c r="D23" s="128"/>
      <c r="E23" s="129"/>
      <c r="F23" s="179"/>
      <c r="G23" s="244"/>
      <c r="H23" s="186"/>
      <c r="I23" s="363"/>
      <c r="J23" s="128"/>
    </row>
    <row r="24" spans="1:10" x14ac:dyDescent="0.2">
      <c r="A24" s="128"/>
      <c r="B24" s="128"/>
      <c r="C24" s="128"/>
      <c r="D24" s="128"/>
      <c r="E24" s="129"/>
      <c r="F24" s="179"/>
      <c r="G24" s="244"/>
      <c r="H24" s="186"/>
      <c r="I24" s="363"/>
      <c r="J24" s="128"/>
    </row>
    <row r="25" spans="1:10" x14ac:dyDescent="0.2">
      <c r="A25" s="128"/>
      <c r="B25" s="128"/>
      <c r="C25" s="128"/>
      <c r="D25" s="128"/>
      <c r="E25" s="129"/>
      <c r="F25" s="179"/>
      <c r="G25" s="244"/>
      <c r="H25" s="186"/>
      <c r="I25" s="363"/>
      <c r="J25" s="128"/>
    </row>
    <row r="26" spans="1:10" x14ac:dyDescent="0.2">
      <c r="A26" s="128"/>
      <c r="B26" s="128"/>
      <c r="C26" s="128"/>
      <c r="D26" s="128"/>
      <c r="E26" s="129"/>
      <c r="F26" s="179"/>
      <c r="G26" s="244"/>
      <c r="H26" s="186"/>
      <c r="I26" s="363"/>
      <c r="J26" s="128"/>
    </row>
    <row r="27" spans="1:10" x14ac:dyDescent="0.2">
      <c r="A27" s="128"/>
      <c r="B27" s="128"/>
      <c r="C27" s="128"/>
      <c r="D27" s="128"/>
      <c r="E27" s="129"/>
      <c r="F27" s="179"/>
      <c r="G27" s="244"/>
      <c r="H27" s="186"/>
      <c r="I27" s="363"/>
      <c r="J27" s="128"/>
    </row>
    <row r="28" spans="1:10" x14ac:dyDescent="0.2">
      <c r="A28" s="128"/>
      <c r="B28" s="128"/>
      <c r="C28" s="128"/>
      <c r="D28" s="128"/>
      <c r="E28" s="129"/>
      <c r="F28" s="179"/>
      <c r="G28" s="244"/>
      <c r="H28" s="186"/>
      <c r="I28" s="363"/>
      <c r="J28" s="128"/>
    </row>
    <row r="29" spans="1:10" x14ac:dyDescent="0.2">
      <c r="A29" s="128"/>
      <c r="B29" s="128"/>
      <c r="C29" s="128"/>
      <c r="D29" s="128"/>
      <c r="E29" s="129"/>
      <c r="F29" s="179"/>
      <c r="G29" s="244"/>
      <c r="H29" s="186"/>
      <c r="I29" s="363"/>
      <c r="J29" s="128"/>
    </row>
    <row r="30" spans="1:10" x14ac:dyDescent="0.2">
      <c r="A30" s="128"/>
      <c r="B30" s="128"/>
      <c r="C30" s="128"/>
      <c r="D30" s="128"/>
      <c r="E30" s="129"/>
      <c r="F30" s="179"/>
      <c r="G30" s="244"/>
      <c r="H30" s="186"/>
      <c r="I30" s="363"/>
      <c r="J30" s="128"/>
    </row>
    <row r="31" spans="1:10" x14ac:dyDescent="0.2">
      <c r="A31" s="128"/>
      <c r="B31" s="128"/>
      <c r="C31" s="128"/>
      <c r="D31" s="128"/>
      <c r="E31" s="129"/>
      <c r="F31" s="179"/>
      <c r="G31" s="244"/>
      <c r="H31" s="186"/>
      <c r="I31" s="363"/>
      <c r="J31" s="128"/>
    </row>
    <row r="32" spans="1:10" x14ac:dyDescent="0.2">
      <c r="A32" s="128"/>
      <c r="B32" s="128"/>
      <c r="C32" s="128"/>
      <c r="D32" s="128"/>
      <c r="E32" s="129"/>
      <c r="F32" s="179"/>
      <c r="G32" s="244"/>
      <c r="H32" s="186"/>
      <c r="I32" s="363"/>
      <c r="J32" s="128"/>
    </row>
    <row r="33" spans="1:10" x14ac:dyDescent="0.2">
      <c r="A33" s="128"/>
      <c r="B33" s="128"/>
      <c r="C33" s="128"/>
      <c r="D33" s="128"/>
      <c r="E33" s="129"/>
      <c r="F33" s="179"/>
      <c r="G33" s="244"/>
      <c r="H33" s="186"/>
      <c r="I33" s="363"/>
      <c r="J33" s="128"/>
    </row>
    <row r="34" spans="1:10" x14ac:dyDescent="0.2">
      <c r="A34" s="128"/>
      <c r="B34" s="128"/>
      <c r="C34" s="128"/>
      <c r="D34" s="128"/>
      <c r="E34" s="129"/>
      <c r="F34" s="179"/>
      <c r="G34" s="244"/>
      <c r="H34" s="186"/>
      <c r="I34" s="363"/>
      <c r="J34" s="128"/>
    </row>
    <row r="35" spans="1:10" x14ac:dyDescent="0.2">
      <c r="A35" s="128"/>
      <c r="B35" s="128"/>
      <c r="C35" s="128"/>
      <c r="D35" s="128"/>
      <c r="E35" s="129"/>
      <c r="F35" s="179"/>
      <c r="G35" s="244"/>
      <c r="H35" s="186"/>
      <c r="I35" s="363"/>
      <c r="J35" s="128"/>
    </row>
    <row r="36" spans="1:10" x14ac:dyDescent="0.2">
      <c r="A36" s="128"/>
      <c r="B36" s="128"/>
      <c r="C36" s="128"/>
      <c r="D36" s="128"/>
      <c r="E36" s="129"/>
      <c r="F36" s="179"/>
      <c r="G36" s="244"/>
      <c r="H36" s="186"/>
      <c r="I36" s="363"/>
      <c r="J36" s="128"/>
    </row>
    <row r="37" spans="1:10" x14ac:dyDescent="0.2">
      <c r="A37" s="128"/>
      <c r="B37" s="128"/>
      <c r="C37" s="128"/>
      <c r="D37" s="128"/>
      <c r="E37" s="129"/>
      <c r="F37" s="179"/>
      <c r="G37" s="244"/>
      <c r="H37" s="186"/>
      <c r="I37" s="363"/>
      <c r="J37" s="128"/>
    </row>
    <row r="38" spans="1:10" x14ac:dyDescent="0.2">
      <c r="A38" s="128"/>
      <c r="B38" s="128"/>
      <c r="C38" s="128"/>
      <c r="D38" s="128"/>
      <c r="E38" s="129"/>
      <c r="F38" s="179"/>
      <c r="G38" s="244"/>
      <c r="H38" s="186"/>
      <c r="I38" s="363"/>
      <c r="J38" s="128"/>
    </row>
    <row r="39" spans="1:10" x14ac:dyDescent="0.2">
      <c r="A39" s="128"/>
      <c r="B39" s="128"/>
      <c r="C39" s="128"/>
      <c r="D39" s="128"/>
      <c r="E39" s="129"/>
      <c r="F39" s="179"/>
      <c r="G39" s="244"/>
      <c r="H39" s="186"/>
      <c r="I39" s="363"/>
      <c r="J39" s="128"/>
    </row>
    <row r="40" spans="1:10" x14ac:dyDescent="0.2">
      <c r="A40" s="128"/>
      <c r="B40" s="128"/>
      <c r="C40" s="128"/>
      <c r="D40" s="128"/>
      <c r="E40" s="129"/>
      <c r="F40" s="179"/>
      <c r="G40" s="244"/>
      <c r="H40" s="186"/>
      <c r="I40" s="363"/>
      <c r="J40" s="128"/>
    </row>
    <row r="41" spans="1:10" x14ac:dyDescent="0.2">
      <c r="A41" s="128"/>
      <c r="B41" s="128"/>
      <c r="C41" s="128"/>
      <c r="D41" s="128"/>
      <c r="E41" s="129"/>
      <c r="F41" s="179"/>
      <c r="G41" s="244"/>
      <c r="H41" s="186"/>
      <c r="I41" s="363"/>
      <c r="J41" s="128"/>
    </row>
    <row r="42" spans="1:10" x14ac:dyDescent="0.2">
      <c r="A42" s="128"/>
      <c r="B42" s="128"/>
      <c r="C42" s="128"/>
      <c r="D42" s="128"/>
      <c r="E42" s="129"/>
      <c r="F42" s="179"/>
      <c r="G42" s="244"/>
      <c r="H42" s="186"/>
      <c r="I42" s="363"/>
      <c r="J42" s="128"/>
    </row>
    <row r="43" spans="1:10" x14ac:dyDescent="0.2">
      <c r="A43" s="128"/>
      <c r="B43" s="128"/>
      <c r="C43" s="128"/>
      <c r="D43" s="128"/>
      <c r="E43" s="129"/>
      <c r="F43" s="179"/>
      <c r="G43" s="244"/>
      <c r="H43" s="186"/>
      <c r="I43" s="363"/>
      <c r="J43" s="128"/>
    </row>
    <row r="44" spans="1:10" x14ac:dyDescent="0.2">
      <c r="A44" s="128"/>
      <c r="B44" s="128"/>
      <c r="C44" s="128"/>
      <c r="D44" s="128"/>
      <c r="E44" s="129"/>
      <c r="F44" s="179"/>
      <c r="G44" s="244"/>
      <c r="H44" s="186"/>
      <c r="I44" s="363"/>
      <c r="J44" s="128"/>
    </row>
    <row r="45" spans="1:10" x14ac:dyDescent="0.2">
      <c r="A45" s="128"/>
      <c r="B45" s="128"/>
      <c r="C45" s="128"/>
      <c r="D45" s="128"/>
      <c r="E45" s="129"/>
      <c r="F45" s="179"/>
      <c r="G45" s="244"/>
      <c r="H45" s="186"/>
      <c r="I45" s="363"/>
      <c r="J45" s="128"/>
    </row>
    <row r="46" spans="1:10" x14ac:dyDescent="0.2">
      <c r="A46" s="128"/>
      <c r="B46" s="128"/>
      <c r="C46" s="128"/>
      <c r="D46" s="128"/>
      <c r="E46" s="129"/>
      <c r="F46" s="179"/>
      <c r="G46" s="244"/>
      <c r="H46" s="186"/>
      <c r="I46" s="363"/>
      <c r="J46" s="128"/>
    </row>
    <row r="47" spans="1:10" x14ac:dyDescent="0.2">
      <c r="A47" s="128"/>
      <c r="B47" s="128"/>
      <c r="C47" s="128"/>
      <c r="D47" s="128"/>
      <c r="E47" s="129"/>
      <c r="F47" s="179"/>
      <c r="G47" s="244"/>
      <c r="H47" s="186"/>
      <c r="I47" s="363"/>
      <c r="J47" s="128"/>
    </row>
    <row r="48" spans="1:10" x14ac:dyDescent="0.2">
      <c r="A48" s="128"/>
      <c r="B48" s="128"/>
      <c r="C48" s="128"/>
      <c r="D48" s="128"/>
      <c r="E48" s="129"/>
      <c r="F48" s="179"/>
      <c r="G48" s="244"/>
      <c r="H48" s="186"/>
      <c r="I48" s="363"/>
      <c r="J48" s="128"/>
    </row>
    <row r="49" spans="1:10" x14ac:dyDescent="0.2">
      <c r="A49" s="128"/>
      <c r="B49" s="128"/>
      <c r="C49" s="128"/>
      <c r="D49" s="128"/>
      <c r="E49" s="129"/>
      <c r="F49" s="179"/>
      <c r="G49" s="244"/>
      <c r="H49" s="186"/>
      <c r="I49" s="363"/>
      <c r="J49" s="128"/>
    </row>
    <row r="50" spans="1:10" x14ac:dyDescent="0.2">
      <c r="A50" s="128"/>
      <c r="B50" s="128"/>
      <c r="C50" s="128"/>
      <c r="D50" s="128"/>
      <c r="E50" s="129"/>
      <c r="F50" s="179"/>
      <c r="G50" s="244"/>
      <c r="H50" s="186"/>
      <c r="I50" s="363"/>
      <c r="J50" s="128"/>
    </row>
    <row r="51" spans="1:10" x14ac:dyDescent="0.2">
      <c r="A51" s="128"/>
      <c r="B51" s="128"/>
      <c r="C51" s="128"/>
      <c r="D51" s="128"/>
      <c r="E51" s="129"/>
      <c r="F51" s="179"/>
      <c r="G51" s="244"/>
      <c r="H51" s="186"/>
      <c r="I51" s="363"/>
      <c r="J51" s="128"/>
    </row>
    <row r="52" spans="1:10" x14ac:dyDescent="0.2">
      <c r="A52" s="128"/>
      <c r="B52" s="128"/>
      <c r="C52" s="128"/>
      <c r="D52" s="128"/>
      <c r="E52" s="129"/>
      <c r="F52" s="179"/>
      <c r="G52" s="244"/>
      <c r="H52" s="186"/>
      <c r="I52" s="363"/>
      <c r="J52" s="128"/>
    </row>
    <row r="53" spans="1:10" x14ac:dyDescent="0.2">
      <c r="A53" s="128"/>
      <c r="B53" s="128"/>
      <c r="C53" s="128"/>
      <c r="D53" s="128"/>
      <c r="E53" s="129"/>
      <c r="F53" s="179"/>
      <c r="G53" s="244"/>
      <c r="H53" s="186"/>
      <c r="I53" s="363"/>
      <c r="J53" s="128"/>
    </row>
    <row r="54" spans="1:10" x14ac:dyDescent="0.2">
      <c r="A54" s="128"/>
      <c r="B54" s="128"/>
      <c r="C54" s="128"/>
      <c r="D54" s="128"/>
      <c r="E54" s="129"/>
      <c r="F54" s="179"/>
      <c r="G54" s="244"/>
      <c r="H54" s="186"/>
      <c r="I54" s="363"/>
      <c r="J54" s="128"/>
    </row>
    <row r="55" spans="1:10" x14ac:dyDescent="0.2">
      <c r="A55" s="128"/>
      <c r="B55" s="128"/>
      <c r="C55" s="128"/>
      <c r="D55" s="128"/>
      <c r="E55" s="129"/>
      <c r="F55" s="179"/>
      <c r="G55" s="244"/>
      <c r="H55" s="186"/>
      <c r="I55" s="363"/>
      <c r="J55" s="128"/>
    </row>
    <row r="56" spans="1:10" x14ac:dyDescent="0.2">
      <c r="A56" s="128"/>
      <c r="B56" s="128"/>
      <c r="C56" s="128"/>
      <c r="D56" s="128"/>
      <c r="E56" s="129"/>
      <c r="F56" s="179"/>
      <c r="G56" s="244"/>
      <c r="H56" s="186"/>
      <c r="I56" s="363"/>
      <c r="J56" s="128"/>
    </row>
    <row r="57" spans="1:10" x14ac:dyDescent="0.2">
      <c r="A57" s="128"/>
      <c r="B57" s="128"/>
      <c r="C57" s="128"/>
      <c r="D57" s="128"/>
      <c r="E57" s="129"/>
      <c r="F57" s="179"/>
      <c r="G57" s="244"/>
      <c r="H57" s="186"/>
      <c r="I57" s="363"/>
      <c r="J57" s="128"/>
    </row>
    <row r="58" spans="1:10" x14ac:dyDescent="0.2">
      <c r="A58" s="128"/>
      <c r="B58" s="128"/>
      <c r="C58" s="128"/>
      <c r="D58" s="128"/>
      <c r="E58" s="129"/>
      <c r="F58" s="179"/>
      <c r="G58" s="244"/>
      <c r="H58" s="186"/>
      <c r="I58" s="363"/>
      <c r="J58" s="128"/>
    </row>
    <row r="59" spans="1:10" x14ac:dyDescent="0.2">
      <c r="A59" s="128"/>
      <c r="B59" s="128"/>
      <c r="C59" s="128"/>
      <c r="D59" s="128"/>
      <c r="E59" s="129"/>
      <c r="F59" s="179"/>
      <c r="G59" s="244"/>
      <c r="H59" s="186"/>
      <c r="I59" s="363"/>
      <c r="J59" s="128"/>
    </row>
    <row r="60" spans="1:10" x14ac:dyDescent="0.2">
      <c r="A60" s="128"/>
      <c r="B60" s="128"/>
      <c r="C60" s="128"/>
      <c r="D60" s="128"/>
      <c r="E60" s="129"/>
      <c r="F60" s="179"/>
      <c r="G60" s="244"/>
      <c r="H60" s="186"/>
      <c r="I60" s="363"/>
      <c r="J60" s="128"/>
    </row>
    <row r="61" spans="1:10" x14ac:dyDescent="0.2">
      <c r="A61" s="128"/>
      <c r="B61" s="128"/>
      <c r="C61" s="128"/>
      <c r="D61" s="128"/>
      <c r="E61" s="129"/>
      <c r="F61" s="179"/>
      <c r="G61" s="244"/>
      <c r="H61" s="186"/>
      <c r="I61" s="363"/>
      <c r="J61" s="128"/>
    </row>
    <row r="62" spans="1:10" x14ac:dyDescent="0.2">
      <c r="A62" s="128"/>
      <c r="B62" s="128"/>
      <c r="C62" s="128"/>
      <c r="D62" s="128"/>
      <c r="E62" s="129"/>
      <c r="F62" s="179"/>
      <c r="G62" s="244"/>
      <c r="H62" s="186"/>
      <c r="I62" s="363"/>
      <c r="J62" s="128"/>
    </row>
    <row r="63" spans="1:10" x14ac:dyDescent="0.2">
      <c r="A63" s="128"/>
      <c r="B63" s="128"/>
      <c r="C63" s="128"/>
      <c r="D63" s="128"/>
      <c r="E63" s="129"/>
      <c r="F63" s="179"/>
      <c r="G63" s="244"/>
      <c r="H63" s="186"/>
      <c r="I63" s="363"/>
      <c r="J63" s="128"/>
    </row>
    <row r="64" spans="1:10" x14ac:dyDescent="0.2">
      <c r="A64" s="128"/>
      <c r="B64" s="128"/>
      <c r="C64" s="128"/>
      <c r="D64" s="128"/>
      <c r="E64" s="129"/>
      <c r="F64" s="179"/>
      <c r="G64" s="244"/>
      <c r="H64" s="186"/>
      <c r="I64" s="363"/>
      <c r="J64" s="128"/>
    </row>
    <row r="65" spans="1:10" x14ac:dyDescent="0.2">
      <c r="A65" s="128"/>
      <c r="B65" s="128"/>
      <c r="C65" s="128"/>
      <c r="D65" s="128"/>
      <c r="E65" s="129"/>
      <c r="F65" s="179"/>
      <c r="G65" s="244"/>
      <c r="H65" s="186"/>
      <c r="I65" s="363"/>
      <c r="J65" s="128"/>
    </row>
    <row r="66" spans="1:10" x14ac:dyDescent="0.2">
      <c r="A66" s="128"/>
      <c r="B66" s="128"/>
      <c r="C66" s="128"/>
      <c r="D66" s="128"/>
      <c r="E66" s="129"/>
      <c r="F66" s="179"/>
      <c r="G66" s="244"/>
      <c r="H66" s="186"/>
      <c r="I66" s="363"/>
      <c r="J66" s="128"/>
    </row>
    <row r="67" spans="1:10" x14ac:dyDescent="0.2">
      <c r="A67" s="128"/>
      <c r="B67" s="128"/>
      <c r="C67" s="128"/>
      <c r="D67" s="128"/>
      <c r="E67" s="129"/>
      <c r="F67" s="179"/>
      <c r="G67" s="244"/>
      <c r="H67" s="186"/>
      <c r="I67" s="363"/>
      <c r="J67" s="128"/>
    </row>
    <row r="68" spans="1:10" x14ac:dyDescent="0.2">
      <c r="A68" s="128"/>
      <c r="B68" s="128"/>
      <c r="C68" s="128"/>
      <c r="D68" s="128"/>
      <c r="E68" s="129"/>
      <c r="F68" s="179"/>
      <c r="G68" s="244"/>
      <c r="H68" s="186"/>
      <c r="I68" s="363"/>
      <c r="J68" s="128"/>
    </row>
    <row r="69" spans="1:10" x14ac:dyDescent="0.2">
      <c r="A69" s="128"/>
      <c r="B69" s="128"/>
      <c r="C69" s="128"/>
      <c r="D69" s="128"/>
      <c r="E69" s="129"/>
      <c r="F69" s="179"/>
      <c r="G69" s="244"/>
      <c r="H69" s="186"/>
      <c r="I69" s="363"/>
      <c r="J69" s="128"/>
    </row>
    <row r="70" spans="1:10" x14ac:dyDescent="0.2">
      <c r="A70" s="128"/>
      <c r="B70" s="128"/>
      <c r="C70" s="128"/>
      <c r="D70" s="128"/>
      <c r="E70" s="129"/>
      <c r="F70" s="179"/>
      <c r="G70" s="244"/>
      <c r="H70" s="186"/>
      <c r="I70" s="363"/>
      <c r="J70" s="128"/>
    </row>
    <row r="71" spans="1:10" x14ac:dyDescent="0.2">
      <c r="A71" s="128"/>
      <c r="B71" s="128"/>
      <c r="C71" s="128"/>
      <c r="D71" s="128"/>
      <c r="E71" s="129"/>
      <c r="F71" s="179"/>
      <c r="G71" s="244"/>
      <c r="H71" s="186"/>
      <c r="I71" s="363"/>
      <c r="J71" s="128"/>
    </row>
    <row r="72" spans="1:10" x14ac:dyDescent="0.2">
      <c r="A72" s="128"/>
      <c r="B72" s="128"/>
      <c r="C72" s="128"/>
      <c r="D72" s="128"/>
      <c r="E72" s="129"/>
      <c r="F72" s="179"/>
      <c r="G72" s="244"/>
      <c r="H72" s="186"/>
      <c r="I72" s="363"/>
      <c r="J72" s="128"/>
    </row>
    <row r="73" spans="1:10" x14ac:dyDescent="0.2">
      <c r="A73" s="128"/>
      <c r="B73" s="128"/>
      <c r="C73" s="128"/>
      <c r="D73" s="128"/>
      <c r="E73" s="129"/>
      <c r="F73" s="179"/>
      <c r="G73" s="244"/>
      <c r="H73" s="186"/>
      <c r="I73" s="363"/>
      <c r="J73" s="128"/>
    </row>
    <row r="74" spans="1:10" x14ac:dyDescent="0.2">
      <c r="A74" s="128"/>
      <c r="B74" s="128"/>
      <c r="C74" s="128"/>
      <c r="D74" s="128"/>
      <c r="E74" s="129"/>
      <c r="F74" s="179"/>
      <c r="G74" s="244"/>
      <c r="H74" s="186"/>
      <c r="I74" s="363"/>
      <c r="J74" s="128"/>
    </row>
    <row r="75" spans="1:10" x14ac:dyDescent="0.2">
      <c r="A75" s="128"/>
      <c r="B75" s="128"/>
      <c r="C75" s="128"/>
      <c r="D75" s="128"/>
      <c r="E75" s="129"/>
      <c r="F75" s="179"/>
      <c r="G75" s="244"/>
      <c r="H75" s="186"/>
      <c r="I75" s="363"/>
      <c r="J75" s="128"/>
    </row>
    <row r="76" spans="1:10" x14ac:dyDescent="0.2">
      <c r="A76" s="128"/>
      <c r="B76" s="128"/>
      <c r="C76" s="128"/>
      <c r="D76" s="128"/>
      <c r="E76" s="129"/>
      <c r="F76" s="179"/>
      <c r="G76" s="244"/>
      <c r="H76" s="186"/>
      <c r="I76" s="363"/>
      <c r="J76" s="128"/>
    </row>
    <row r="77" spans="1:10" x14ac:dyDescent="0.2">
      <c r="A77" s="128"/>
      <c r="B77" s="128"/>
      <c r="C77" s="128"/>
      <c r="D77" s="128"/>
      <c r="E77" s="129"/>
      <c r="F77" s="179"/>
      <c r="G77" s="244"/>
      <c r="H77" s="186"/>
      <c r="I77" s="363"/>
      <c r="J77" s="128"/>
    </row>
    <row r="78" spans="1:10" x14ac:dyDescent="0.2">
      <c r="A78" s="128"/>
      <c r="B78" s="128"/>
      <c r="C78" s="128"/>
      <c r="D78" s="128"/>
      <c r="E78" s="129"/>
      <c r="F78" s="179"/>
      <c r="G78" s="244"/>
      <c r="H78" s="186"/>
      <c r="I78" s="363"/>
      <c r="J78" s="128"/>
    </row>
    <row r="79" spans="1:10" x14ac:dyDescent="0.2">
      <c r="A79" s="128"/>
      <c r="B79" s="128"/>
      <c r="C79" s="128"/>
      <c r="D79" s="128"/>
      <c r="E79" s="129"/>
      <c r="F79" s="179"/>
      <c r="G79" s="244"/>
      <c r="H79" s="186"/>
      <c r="I79" s="363"/>
      <c r="J79" s="128"/>
    </row>
    <row r="80" spans="1:10" x14ac:dyDescent="0.2">
      <c r="A80" s="128"/>
      <c r="B80" s="128"/>
      <c r="C80" s="128"/>
      <c r="D80" s="128"/>
      <c r="E80" s="129"/>
      <c r="F80" s="179"/>
      <c r="G80" s="244"/>
      <c r="H80" s="186"/>
      <c r="I80" s="363"/>
      <c r="J80" s="128"/>
    </row>
    <row r="81" spans="1:10" x14ac:dyDescent="0.2">
      <c r="A81" s="128"/>
      <c r="B81" s="128"/>
      <c r="C81" s="128"/>
      <c r="D81" s="128"/>
      <c r="E81" s="129"/>
      <c r="F81" s="179"/>
      <c r="G81" s="244"/>
      <c r="H81" s="186"/>
      <c r="I81" s="363"/>
      <c r="J81" s="128"/>
    </row>
    <row r="82" spans="1:10" x14ac:dyDescent="0.2">
      <c r="A82" s="128"/>
      <c r="B82" s="128"/>
      <c r="C82" s="128"/>
      <c r="D82" s="128"/>
      <c r="E82" s="129"/>
      <c r="F82" s="179"/>
      <c r="G82" s="244"/>
      <c r="H82" s="186"/>
      <c r="I82" s="363"/>
      <c r="J82" s="128"/>
    </row>
    <row r="83" spans="1:10" x14ac:dyDescent="0.2">
      <c r="A83" s="128"/>
      <c r="B83" s="128"/>
      <c r="C83" s="128"/>
      <c r="D83" s="128"/>
      <c r="E83" s="129"/>
      <c r="F83" s="179"/>
      <c r="G83" s="244"/>
      <c r="H83" s="186"/>
      <c r="I83" s="363"/>
      <c r="J83" s="128"/>
    </row>
    <row r="84" spans="1:10" x14ac:dyDescent="0.2">
      <c r="A84" s="128"/>
      <c r="B84" s="128"/>
      <c r="C84" s="128"/>
      <c r="D84" s="128"/>
      <c r="E84" s="129"/>
      <c r="F84" s="179"/>
      <c r="G84" s="244"/>
      <c r="H84" s="186"/>
      <c r="I84" s="363"/>
      <c r="J84" s="128"/>
    </row>
    <row r="85" spans="1:10" x14ac:dyDescent="0.2">
      <c r="A85" s="128"/>
      <c r="B85" s="128"/>
      <c r="C85" s="128"/>
      <c r="D85" s="128"/>
      <c r="E85" s="129"/>
      <c r="F85" s="179"/>
      <c r="G85" s="244"/>
      <c r="H85" s="186"/>
      <c r="I85" s="363"/>
      <c r="J85" s="128"/>
    </row>
    <row r="86" spans="1:10" x14ac:dyDescent="0.2">
      <c r="A86" s="128"/>
      <c r="B86" s="128"/>
      <c r="C86" s="128"/>
      <c r="D86" s="128"/>
      <c r="E86" s="129"/>
      <c r="F86" s="179"/>
      <c r="G86" s="244"/>
      <c r="H86" s="186"/>
      <c r="I86" s="363"/>
      <c r="J86" s="128"/>
    </row>
    <row r="87" spans="1:10" x14ac:dyDescent="0.2">
      <c r="A87" s="128"/>
      <c r="B87" s="128"/>
      <c r="C87" s="128"/>
      <c r="D87" s="128"/>
      <c r="E87" s="129"/>
      <c r="F87" s="179"/>
      <c r="G87" s="244"/>
      <c r="H87" s="186"/>
      <c r="I87" s="363"/>
      <c r="J87" s="128"/>
    </row>
    <row r="88" spans="1:10" x14ac:dyDescent="0.2">
      <c r="A88" s="128"/>
      <c r="B88" s="128"/>
      <c r="C88" s="128"/>
      <c r="D88" s="128"/>
      <c r="E88" s="129"/>
      <c r="F88" s="179"/>
      <c r="G88" s="244"/>
      <c r="H88" s="186"/>
      <c r="I88" s="363"/>
      <c r="J88" s="128"/>
    </row>
    <row r="89" spans="1:10" x14ac:dyDescent="0.2">
      <c r="A89" s="128"/>
      <c r="B89" s="128"/>
      <c r="C89" s="128"/>
      <c r="D89" s="128"/>
      <c r="E89" s="129"/>
      <c r="F89" s="179"/>
      <c r="G89" s="244"/>
      <c r="H89" s="186"/>
      <c r="I89" s="363"/>
      <c r="J89" s="128"/>
    </row>
    <row r="90" spans="1:10" x14ac:dyDescent="0.2">
      <c r="A90" s="128"/>
      <c r="B90" s="128"/>
      <c r="C90" s="128"/>
      <c r="D90" s="128"/>
      <c r="E90" s="129"/>
      <c r="F90" s="179"/>
      <c r="G90" s="244"/>
      <c r="H90" s="186"/>
      <c r="I90" s="363"/>
      <c r="J90" s="128"/>
    </row>
    <row r="91" spans="1:10" x14ac:dyDescent="0.2">
      <c r="A91" s="128"/>
      <c r="B91" s="128"/>
      <c r="C91" s="128"/>
      <c r="D91" s="128"/>
      <c r="E91" s="129"/>
      <c r="F91" s="179"/>
      <c r="G91" s="244"/>
      <c r="H91" s="186"/>
      <c r="I91" s="363"/>
      <c r="J91" s="128"/>
    </row>
    <row r="92" spans="1:10" x14ac:dyDescent="0.2">
      <c r="A92" s="128"/>
      <c r="B92" s="128"/>
      <c r="C92" s="128"/>
      <c r="D92" s="128"/>
      <c r="E92" s="129"/>
      <c r="F92" s="179"/>
      <c r="G92" s="244"/>
      <c r="H92" s="186"/>
      <c r="I92" s="363"/>
      <c r="J92" s="128"/>
    </row>
    <row r="93" spans="1:10" x14ac:dyDescent="0.2">
      <c r="A93" s="128"/>
      <c r="B93" s="128"/>
      <c r="C93" s="128"/>
      <c r="D93" s="128"/>
      <c r="E93" s="129"/>
      <c r="F93" s="179"/>
      <c r="G93" s="244"/>
      <c r="H93" s="186"/>
      <c r="I93" s="363"/>
      <c r="J93" s="128"/>
    </row>
    <row r="94" spans="1:10" x14ac:dyDescent="0.2">
      <c r="A94" s="128"/>
      <c r="B94" s="128"/>
      <c r="C94" s="128"/>
      <c r="D94" s="128"/>
      <c r="E94" s="129"/>
      <c r="F94" s="179"/>
      <c r="G94" s="244"/>
      <c r="H94" s="186"/>
      <c r="I94" s="363"/>
      <c r="J94" s="128"/>
    </row>
    <row r="95" spans="1:10" x14ac:dyDescent="0.2">
      <c r="A95" s="128"/>
      <c r="B95" s="128"/>
      <c r="C95" s="128"/>
      <c r="D95" s="128"/>
      <c r="E95" s="129"/>
      <c r="F95" s="179"/>
      <c r="G95" s="244"/>
      <c r="H95" s="186"/>
      <c r="I95" s="363"/>
      <c r="J95" s="128"/>
    </row>
    <row r="96" spans="1:10" x14ac:dyDescent="0.2">
      <c r="A96" s="128"/>
      <c r="B96" s="128"/>
      <c r="C96" s="128"/>
      <c r="D96" s="128"/>
      <c r="E96" s="129"/>
      <c r="F96" s="179"/>
      <c r="G96" s="244"/>
      <c r="H96" s="186"/>
      <c r="I96" s="363"/>
      <c r="J96" s="128"/>
    </row>
    <row r="97" spans="1:10" x14ac:dyDescent="0.2">
      <c r="A97" s="128"/>
      <c r="B97" s="128"/>
      <c r="C97" s="128"/>
      <c r="D97" s="128"/>
      <c r="E97" s="129"/>
      <c r="F97" s="179"/>
      <c r="G97" s="244"/>
      <c r="H97" s="186"/>
      <c r="I97" s="363"/>
      <c r="J97" s="128"/>
    </row>
    <row r="98" spans="1:10" x14ac:dyDescent="0.2">
      <c r="A98" s="128"/>
      <c r="B98" s="128"/>
      <c r="C98" s="128"/>
      <c r="D98" s="128"/>
      <c r="E98" s="129"/>
      <c r="F98" s="179"/>
      <c r="G98" s="244"/>
      <c r="H98" s="186"/>
      <c r="I98" s="363"/>
      <c r="J98" s="128"/>
    </row>
    <row r="99" spans="1:10" x14ac:dyDescent="0.2">
      <c r="A99" s="128"/>
      <c r="B99" s="128"/>
      <c r="C99" s="128"/>
      <c r="D99" s="128"/>
      <c r="E99" s="129"/>
      <c r="F99" s="179"/>
      <c r="G99" s="244"/>
      <c r="H99" s="186"/>
      <c r="I99" s="363"/>
      <c r="J99" s="128"/>
    </row>
    <row r="100" spans="1:10" x14ac:dyDescent="0.2">
      <c r="A100" s="128"/>
      <c r="B100" s="128"/>
      <c r="C100" s="128"/>
      <c r="D100" s="128"/>
      <c r="E100" s="129"/>
      <c r="F100" s="179"/>
      <c r="G100" s="244"/>
      <c r="H100" s="186"/>
      <c r="I100" s="363"/>
      <c r="J100" s="128"/>
    </row>
    <row r="101" spans="1:10" x14ac:dyDescent="0.2">
      <c r="A101" s="128"/>
      <c r="B101" s="128"/>
      <c r="C101" s="128"/>
      <c r="D101" s="128"/>
      <c r="E101" s="129"/>
      <c r="F101" s="179"/>
      <c r="G101" s="244"/>
      <c r="H101" s="186"/>
      <c r="I101" s="363"/>
      <c r="J101" s="128"/>
    </row>
    <row r="102" spans="1:10" x14ac:dyDescent="0.2">
      <c r="A102" s="128"/>
      <c r="B102" s="128"/>
      <c r="C102" s="128"/>
      <c r="D102" s="128"/>
      <c r="E102" s="129"/>
      <c r="F102" s="179"/>
      <c r="G102" s="244"/>
      <c r="H102" s="186"/>
      <c r="I102" s="363"/>
      <c r="J102" s="128"/>
    </row>
    <row r="103" spans="1:10" x14ac:dyDescent="0.2">
      <c r="A103" s="128"/>
      <c r="B103" s="128"/>
      <c r="C103" s="128"/>
      <c r="D103" s="128"/>
      <c r="E103" s="129"/>
      <c r="F103" s="179"/>
      <c r="G103" s="244"/>
      <c r="H103" s="186"/>
      <c r="I103" s="363"/>
      <c r="J103" s="128"/>
    </row>
    <row r="104" spans="1:10" x14ac:dyDescent="0.2">
      <c r="A104" s="128"/>
      <c r="B104" s="128"/>
      <c r="C104" s="128"/>
      <c r="D104" s="128"/>
      <c r="E104" s="129"/>
      <c r="F104" s="179"/>
      <c r="G104" s="244"/>
      <c r="H104" s="186"/>
      <c r="I104" s="363"/>
      <c r="J104" s="128"/>
    </row>
    <row r="105" spans="1:10" x14ac:dyDescent="0.2">
      <c r="A105" s="128"/>
      <c r="B105" s="128"/>
      <c r="C105" s="128"/>
      <c r="D105" s="128"/>
      <c r="E105" s="129"/>
      <c r="F105" s="179"/>
      <c r="G105" s="244"/>
      <c r="H105" s="186"/>
      <c r="I105" s="363"/>
      <c r="J105" s="128"/>
    </row>
    <row r="106" spans="1:10" x14ac:dyDescent="0.2">
      <c r="A106" s="128"/>
      <c r="B106" s="128"/>
      <c r="C106" s="128"/>
      <c r="D106" s="128"/>
      <c r="E106" s="129"/>
      <c r="F106" s="179"/>
      <c r="G106" s="244"/>
      <c r="H106" s="186"/>
      <c r="I106" s="363"/>
      <c r="J106" s="128"/>
    </row>
    <row r="107" spans="1:10" x14ac:dyDescent="0.2">
      <c r="A107" s="128"/>
      <c r="B107" s="128"/>
      <c r="C107" s="128"/>
      <c r="D107" s="128"/>
      <c r="E107" s="129"/>
      <c r="F107" s="179"/>
      <c r="G107" s="244"/>
      <c r="H107" s="186"/>
      <c r="I107" s="363"/>
      <c r="J107" s="128"/>
    </row>
    <row r="108" spans="1:10" x14ac:dyDescent="0.2">
      <c r="A108" s="128"/>
      <c r="B108" s="128"/>
      <c r="C108" s="128"/>
      <c r="D108" s="128"/>
      <c r="E108" s="129"/>
      <c r="F108" s="179"/>
      <c r="G108" s="244"/>
      <c r="H108" s="186"/>
      <c r="I108" s="363"/>
      <c r="J108" s="128"/>
    </row>
    <row r="109" spans="1:10" x14ac:dyDescent="0.2">
      <c r="A109" s="128"/>
      <c r="B109" s="128"/>
      <c r="C109" s="128"/>
      <c r="D109" s="128"/>
      <c r="E109" s="129"/>
      <c r="F109" s="179"/>
      <c r="G109" s="244"/>
      <c r="H109" s="186"/>
      <c r="I109" s="363"/>
      <c r="J109" s="128"/>
    </row>
    <row r="110" spans="1:10" x14ac:dyDescent="0.2">
      <c r="A110" s="128"/>
      <c r="B110" s="128"/>
      <c r="C110" s="128"/>
      <c r="D110" s="128"/>
      <c r="E110" s="129"/>
      <c r="F110" s="179"/>
      <c r="G110" s="244"/>
      <c r="H110" s="186"/>
      <c r="I110" s="363"/>
      <c r="J110" s="128"/>
    </row>
    <row r="111" spans="1:10" x14ac:dyDescent="0.2">
      <c r="A111" s="128"/>
      <c r="B111" s="128"/>
      <c r="C111" s="128"/>
      <c r="D111" s="128"/>
      <c r="E111" s="129"/>
      <c r="F111" s="179"/>
      <c r="G111" s="244"/>
      <c r="H111" s="186"/>
      <c r="I111" s="363"/>
      <c r="J111" s="128"/>
    </row>
    <row r="112" spans="1:10" x14ac:dyDescent="0.2">
      <c r="A112" s="128"/>
      <c r="B112" s="128"/>
      <c r="C112" s="128"/>
      <c r="D112" s="128"/>
      <c r="E112" s="129"/>
      <c r="F112" s="179"/>
      <c r="G112" s="244"/>
      <c r="H112" s="186"/>
      <c r="I112" s="363"/>
      <c r="J112" s="128"/>
    </row>
    <row r="113" spans="1:10" x14ac:dyDescent="0.2">
      <c r="A113" s="128"/>
      <c r="B113" s="128"/>
      <c r="C113" s="128"/>
      <c r="D113" s="128"/>
      <c r="E113" s="129"/>
      <c r="F113" s="179"/>
      <c r="G113" s="244"/>
      <c r="H113" s="186"/>
      <c r="I113" s="363"/>
      <c r="J113" s="128"/>
    </row>
    <row r="114" spans="1:10" x14ac:dyDescent="0.2">
      <c r="A114" s="128"/>
      <c r="B114" s="128"/>
      <c r="C114" s="128"/>
      <c r="D114" s="128"/>
      <c r="E114" s="129"/>
      <c r="F114" s="179"/>
      <c r="G114" s="244"/>
      <c r="H114" s="186"/>
      <c r="I114" s="363"/>
      <c r="J114" s="128"/>
    </row>
    <row r="115" spans="1:10" x14ac:dyDescent="0.2">
      <c r="A115" s="128"/>
      <c r="B115" s="128"/>
      <c r="C115" s="128"/>
      <c r="D115" s="128"/>
      <c r="E115" s="129"/>
      <c r="F115" s="179"/>
      <c r="G115" s="244"/>
      <c r="H115" s="186"/>
      <c r="I115" s="363"/>
      <c r="J115" s="128"/>
    </row>
    <row r="116" spans="1:10" x14ac:dyDescent="0.2">
      <c r="A116" s="128"/>
      <c r="B116" s="128"/>
      <c r="C116" s="128"/>
      <c r="D116" s="128"/>
      <c r="E116" s="129"/>
      <c r="F116" s="179"/>
      <c r="G116" s="244"/>
      <c r="H116" s="186"/>
      <c r="I116" s="363"/>
      <c r="J116" s="128"/>
    </row>
    <row r="117" spans="1:10" x14ac:dyDescent="0.2">
      <c r="A117" s="128"/>
      <c r="B117" s="128"/>
      <c r="C117" s="128"/>
      <c r="D117" s="128"/>
      <c r="E117" s="129"/>
      <c r="F117" s="179"/>
      <c r="G117" s="244"/>
      <c r="H117" s="186"/>
      <c r="I117" s="363"/>
      <c r="J117" s="128"/>
    </row>
    <row r="118" spans="1:10" x14ac:dyDescent="0.2">
      <c r="A118" s="128"/>
      <c r="B118" s="128"/>
      <c r="C118" s="128"/>
      <c r="D118" s="128"/>
      <c r="E118" s="129"/>
      <c r="F118" s="179"/>
      <c r="G118" s="244"/>
      <c r="H118" s="186"/>
      <c r="I118" s="363"/>
      <c r="J118" s="128"/>
    </row>
    <row r="119" spans="1:10" x14ac:dyDescent="0.2">
      <c r="A119" s="128"/>
      <c r="B119" s="128"/>
      <c r="C119" s="128"/>
      <c r="D119" s="128"/>
      <c r="E119" s="129"/>
      <c r="F119" s="179"/>
      <c r="G119" s="244"/>
      <c r="H119" s="186"/>
      <c r="I119" s="363"/>
      <c r="J119" s="128"/>
    </row>
    <row r="120" spans="1:10" x14ac:dyDescent="0.2">
      <c r="A120" s="128"/>
      <c r="B120" s="128"/>
      <c r="C120" s="128"/>
      <c r="D120" s="128"/>
      <c r="E120" s="129"/>
      <c r="F120" s="179"/>
      <c r="G120" s="244"/>
      <c r="H120" s="186"/>
      <c r="I120" s="363"/>
      <c r="J120" s="128"/>
    </row>
    <row r="121" spans="1:10" x14ac:dyDescent="0.2">
      <c r="A121" s="128"/>
      <c r="B121" s="128"/>
      <c r="C121" s="128"/>
      <c r="D121" s="128"/>
      <c r="E121" s="129"/>
      <c r="F121" s="179"/>
      <c r="G121" s="244"/>
      <c r="H121" s="186"/>
      <c r="I121" s="363"/>
      <c r="J121" s="128"/>
    </row>
    <row r="122" spans="1:10" x14ac:dyDescent="0.2">
      <c r="A122" s="128"/>
      <c r="B122" s="128"/>
      <c r="C122" s="128"/>
      <c r="D122" s="128"/>
      <c r="E122" s="129"/>
      <c r="F122" s="179"/>
      <c r="G122" s="244"/>
      <c r="H122" s="186"/>
      <c r="I122" s="363"/>
      <c r="J122" s="128"/>
    </row>
    <row r="123" spans="1:10" x14ac:dyDescent="0.2">
      <c r="A123" s="128"/>
      <c r="B123" s="128"/>
      <c r="C123" s="128"/>
      <c r="D123" s="128"/>
      <c r="E123" s="129"/>
      <c r="F123" s="179"/>
      <c r="G123" s="244"/>
      <c r="H123" s="186"/>
      <c r="I123" s="363"/>
      <c r="J123" s="128"/>
    </row>
    <row r="124" spans="1:10" x14ac:dyDescent="0.2">
      <c r="A124" s="128"/>
      <c r="B124" s="128"/>
      <c r="C124" s="128"/>
      <c r="D124" s="128"/>
      <c r="E124" s="129"/>
      <c r="F124" s="179"/>
      <c r="G124" s="244"/>
      <c r="H124" s="186"/>
      <c r="I124" s="363"/>
      <c r="J124" s="128"/>
    </row>
    <row r="125" spans="1:10" x14ac:dyDescent="0.2">
      <c r="A125" s="128"/>
      <c r="B125" s="128"/>
      <c r="C125" s="128"/>
      <c r="D125" s="128"/>
      <c r="E125" s="129"/>
      <c r="F125" s="179"/>
      <c r="G125" s="244"/>
      <c r="H125" s="186"/>
      <c r="I125" s="363"/>
      <c r="J125" s="128"/>
    </row>
    <row r="126" spans="1:10" x14ac:dyDescent="0.2">
      <c r="A126" s="128"/>
      <c r="B126" s="128"/>
      <c r="C126" s="128"/>
      <c r="D126" s="128"/>
      <c r="E126" s="129"/>
      <c r="F126" s="179"/>
      <c r="G126" s="244"/>
      <c r="H126" s="186"/>
      <c r="I126" s="363"/>
      <c r="J126" s="128"/>
    </row>
    <row r="127" spans="1:10" x14ac:dyDescent="0.2">
      <c r="A127" s="128"/>
      <c r="B127" s="128"/>
      <c r="C127" s="128"/>
      <c r="D127" s="128"/>
      <c r="E127" s="129"/>
      <c r="F127" s="179"/>
      <c r="G127" s="244"/>
      <c r="H127" s="186"/>
      <c r="I127" s="363"/>
      <c r="J127" s="128"/>
    </row>
    <row r="128" spans="1:10" x14ac:dyDescent="0.2">
      <c r="A128" s="128"/>
      <c r="B128" s="128"/>
      <c r="C128" s="128"/>
      <c r="D128" s="128"/>
      <c r="E128" s="129"/>
      <c r="F128" s="179"/>
      <c r="G128" s="244"/>
      <c r="H128" s="186"/>
      <c r="I128" s="363"/>
      <c r="J128" s="128"/>
    </row>
    <row r="129" spans="1:10" x14ac:dyDescent="0.2">
      <c r="A129" s="128"/>
      <c r="B129" s="128"/>
      <c r="C129" s="128"/>
      <c r="D129" s="128"/>
      <c r="E129" s="129"/>
      <c r="F129" s="179"/>
      <c r="G129" s="244"/>
      <c r="H129" s="186"/>
      <c r="I129" s="363"/>
      <c r="J129" s="128"/>
    </row>
    <row r="130" spans="1:10" x14ac:dyDescent="0.2">
      <c r="A130" s="128"/>
      <c r="B130" s="128"/>
      <c r="C130" s="128"/>
      <c r="D130" s="128"/>
      <c r="E130" s="129"/>
      <c r="F130" s="179"/>
      <c r="G130" s="244"/>
      <c r="H130" s="186"/>
      <c r="I130" s="363"/>
      <c r="J130" s="128"/>
    </row>
    <row r="131" spans="1:10" x14ac:dyDescent="0.2">
      <c r="A131" s="128"/>
      <c r="B131" s="128"/>
      <c r="C131" s="128"/>
      <c r="D131" s="128"/>
      <c r="E131" s="129"/>
      <c r="F131" s="179"/>
      <c r="G131" s="244"/>
      <c r="H131" s="186"/>
      <c r="I131" s="363"/>
      <c r="J131" s="128"/>
    </row>
    <row r="132" spans="1:10" x14ac:dyDescent="0.2">
      <c r="A132" s="128"/>
      <c r="B132" s="128"/>
      <c r="C132" s="128"/>
      <c r="D132" s="128"/>
      <c r="E132" s="129"/>
      <c r="F132" s="179"/>
      <c r="G132" s="244"/>
      <c r="H132" s="186"/>
      <c r="I132" s="363"/>
      <c r="J132" s="128"/>
    </row>
    <row r="133" spans="1:10" x14ac:dyDescent="0.2">
      <c r="A133" s="128"/>
      <c r="B133" s="128"/>
      <c r="C133" s="128"/>
      <c r="D133" s="128"/>
      <c r="E133" s="129"/>
      <c r="F133" s="179"/>
      <c r="G133" s="244"/>
      <c r="H133" s="186"/>
      <c r="I133" s="363"/>
      <c r="J133" s="128"/>
    </row>
    <row r="134" spans="1:10" x14ac:dyDescent="0.2">
      <c r="A134" s="128"/>
      <c r="B134" s="128"/>
      <c r="C134" s="128"/>
      <c r="D134" s="128"/>
      <c r="E134" s="129"/>
      <c r="F134" s="179"/>
      <c r="G134" s="244"/>
      <c r="H134" s="186"/>
      <c r="I134" s="363"/>
      <c r="J134" s="128"/>
    </row>
    <row r="135" spans="1:10" x14ac:dyDescent="0.2">
      <c r="A135" s="128"/>
      <c r="B135" s="128"/>
      <c r="C135" s="128"/>
      <c r="D135" s="128"/>
      <c r="E135" s="129"/>
      <c r="F135" s="179"/>
      <c r="G135" s="244"/>
      <c r="H135" s="186"/>
      <c r="I135" s="363"/>
      <c r="J135" s="128"/>
    </row>
    <row r="136" spans="1:10" x14ac:dyDescent="0.2">
      <c r="A136" s="128"/>
      <c r="B136" s="128"/>
      <c r="C136" s="128"/>
      <c r="D136" s="128"/>
      <c r="E136" s="129"/>
      <c r="F136" s="179"/>
      <c r="G136" s="244"/>
      <c r="H136" s="186"/>
      <c r="I136" s="363"/>
      <c r="J136" s="128"/>
    </row>
    <row r="137" spans="1:10" x14ac:dyDescent="0.2">
      <c r="A137" s="128"/>
      <c r="B137" s="128"/>
      <c r="C137" s="128"/>
      <c r="D137" s="128"/>
      <c r="E137" s="129"/>
      <c r="F137" s="179"/>
      <c r="G137" s="244"/>
      <c r="H137" s="186"/>
      <c r="I137" s="363"/>
      <c r="J137" s="128"/>
    </row>
    <row r="138" spans="1:10" x14ac:dyDescent="0.2">
      <c r="A138" s="128"/>
      <c r="B138" s="128"/>
      <c r="C138" s="128"/>
      <c r="D138" s="128"/>
      <c r="E138" s="129"/>
      <c r="F138" s="179"/>
      <c r="G138" s="244"/>
      <c r="H138" s="186"/>
      <c r="I138" s="363"/>
      <c r="J138" s="128"/>
    </row>
    <row r="139" spans="1:10" x14ac:dyDescent="0.2">
      <c r="A139" s="128"/>
      <c r="B139" s="128"/>
      <c r="C139" s="128"/>
      <c r="D139" s="128"/>
      <c r="E139" s="129"/>
      <c r="F139" s="179"/>
      <c r="G139" s="244"/>
      <c r="H139" s="186"/>
      <c r="I139" s="363"/>
      <c r="J139" s="128"/>
    </row>
    <row r="140" spans="1:10" x14ac:dyDescent="0.2">
      <c r="A140" s="128"/>
      <c r="B140" s="128"/>
      <c r="C140" s="128"/>
      <c r="D140" s="128"/>
      <c r="E140" s="129"/>
      <c r="F140" s="179"/>
      <c r="G140" s="244"/>
      <c r="H140" s="186"/>
      <c r="I140" s="363"/>
      <c r="J140" s="128"/>
    </row>
    <row r="141" spans="1:10" x14ac:dyDescent="0.2">
      <c r="A141" s="128"/>
      <c r="B141" s="128"/>
      <c r="C141" s="128"/>
      <c r="D141" s="128"/>
      <c r="E141" s="129"/>
      <c r="F141" s="179"/>
      <c r="G141" s="244"/>
      <c r="H141" s="186"/>
      <c r="I141" s="363"/>
      <c r="J141" s="128"/>
    </row>
    <row r="142" spans="1:10" x14ac:dyDescent="0.2">
      <c r="A142" s="128"/>
      <c r="B142" s="128"/>
      <c r="C142" s="128"/>
      <c r="D142" s="128"/>
      <c r="E142" s="129"/>
      <c r="F142" s="179"/>
      <c r="G142" s="244"/>
      <c r="H142" s="186"/>
      <c r="I142" s="363"/>
      <c r="J142" s="128"/>
    </row>
    <row r="143" spans="1:10" x14ac:dyDescent="0.2">
      <c r="A143" s="128"/>
      <c r="B143" s="128"/>
      <c r="C143" s="128"/>
      <c r="D143" s="128"/>
      <c r="E143" s="129"/>
      <c r="F143" s="179"/>
      <c r="G143" s="244"/>
      <c r="H143" s="186"/>
      <c r="I143" s="363"/>
      <c r="J143" s="128"/>
    </row>
    <row r="144" spans="1:10" x14ac:dyDescent="0.2">
      <c r="A144" s="128"/>
      <c r="B144" s="128"/>
      <c r="C144" s="128"/>
      <c r="D144" s="128"/>
      <c r="E144" s="129"/>
      <c r="F144" s="179"/>
      <c r="G144" s="244"/>
      <c r="H144" s="186"/>
      <c r="I144" s="363"/>
      <c r="J144" s="128"/>
    </row>
    <row r="145" spans="1:10" x14ac:dyDescent="0.2">
      <c r="A145" s="128"/>
      <c r="B145" s="128"/>
      <c r="C145" s="128"/>
      <c r="D145" s="128"/>
      <c r="E145" s="129"/>
      <c r="F145" s="179"/>
      <c r="G145" s="244"/>
      <c r="H145" s="186"/>
      <c r="I145" s="363"/>
      <c r="J145" s="128"/>
    </row>
    <row r="146" spans="1:10" x14ac:dyDescent="0.2">
      <c r="A146" s="128"/>
      <c r="B146" s="128"/>
      <c r="C146" s="128"/>
      <c r="D146" s="128"/>
      <c r="E146" s="129"/>
      <c r="F146" s="179"/>
      <c r="G146" s="244"/>
      <c r="H146" s="186"/>
      <c r="I146" s="363"/>
      <c r="J146" s="128"/>
    </row>
    <row r="147" spans="1:10" x14ac:dyDescent="0.2">
      <c r="A147" s="128"/>
      <c r="B147" s="128"/>
      <c r="C147" s="128"/>
      <c r="D147" s="128"/>
      <c r="E147" s="129"/>
      <c r="F147" s="179"/>
      <c r="G147" s="244"/>
      <c r="H147" s="186"/>
      <c r="I147" s="363"/>
      <c r="J147" s="128"/>
    </row>
    <row r="148" spans="1:10" x14ac:dyDescent="0.2">
      <c r="A148" s="128"/>
      <c r="B148" s="128"/>
      <c r="C148" s="128"/>
      <c r="D148" s="128"/>
      <c r="E148" s="129"/>
      <c r="F148" s="179"/>
      <c r="G148" s="244"/>
      <c r="H148" s="186"/>
      <c r="I148" s="363"/>
      <c r="J148" s="128"/>
    </row>
    <row r="149" spans="1:10" x14ac:dyDescent="0.2">
      <c r="A149" s="128"/>
      <c r="B149" s="128"/>
      <c r="C149" s="128"/>
      <c r="D149" s="128"/>
      <c r="E149" s="129"/>
      <c r="F149" s="179"/>
      <c r="G149" s="244"/>
      <c r="H149" s="186"/>
      <c r="I149" s="363"/>
      <c r="J149" s="128"/>
    </row>
    <row r="150" spans="1:10" x14ac:dyDescent="0.2">
      <c r="A150" s="128"/>
      <c r="B150" s="128"/>
      <c r="C150" s="128"/>
      <c r="D150" s="128"/>
      <c r="E150" s="129"/>
      <c r="F150" s="179"/>
      <c r="G150" s="244"/>
      <c r="H150" s="186"/>
      <c r="I150" s="363"/>
      <c r="J150" s="128"/>
    </row>
    <row r="151" spans="1:10" x14ac:dyDescent="0.2">
      <c r="A151" s="128"/>
      <c r="B151" s="128"/>
      <c r="C151" s="128"/>
      <c r="D151" s="128"/>
      <c r="E151" s="129"/>
      <c r="F151" s="179"/>
      <c r="G151" s="244"/>
      <c r="H151" s="186"/>
      <c r="I151" s="363"/>
      <c r="J151" s="128"/>
    </row>
    <row r="152" spans="1:10" x14ac:dyDescent="0.2">
      <c r="A152" s="128"/>
      <c r="B152" s="128"/>
      <c r="C152" s="128"/>
      <c r="D152" s="128"/>
      <c r="E152" s="129"/>
      <c r="F152" s="179"/>
      <c r="G152" s="244"/>
      <c r="H152" s="186"/>
      <c r="I152" s="363"/>
      <c r="J152" s="128"/>
    </row>
    <row r="153" spans="1:10" x14ac:dyDescent="0.2">
      <c r="A153" s="128"/>
      <c r="B153" s="128"/>
      <c r="C153" s="128"/>
      <c r="D153" s="128"/>
      <c r="E153" s="129"/>
      <c r="F153" s="179"/>
      <c r="G153" s="244"/>
      <c r="H153" s="186"/>
      <c r="I153" s="363"/>
      <c r="J153" s="128"/>
    </row>
    <row r="154" spans="1:10" x14ac:dyDescent="0.2">
      <c r="A154" s="128"/>
      <c r="B154" s="128"/>
      <c r="C154" s="128"/>
      <c r="D154" s="128"/>
      <c r="E154" s="129"/>
      <c r="F154" s="179"/>
      <c r="G154" s="244"/>
      <c r="H154" s="186"/>
      <c r="I154" s="363"/>
      <c r="J154" s="128"/>
    </row>
    <row r="155" spans="1:10" x14ac:dyDescent="0.2">
      <c r="A155" s="128"/>
      <c r="B155" s="128"/>
      <c r="C155" s="128"/>
      <c r="D155" s="128"/>
      <c r="E155" s="129"/>
      <c r="F155" s="179"/>
      <c r="G155" s="244"/>
      <c r="H155" s="186"/>
      <c r="I155" s="363"/>
      <c r="J155" s="128"/>
    </row>
    <row r="156" spans="1:10" x14ac:dyDescent="0.2">
      <c r="A156" s="128"/>
      <c r="B156" s="128"/>
      <c r="C156" s="128"/>
      <c r="D156" s="128"/>
      <c r="E156" s="129"/>
      <c r="F156" s="179"/>
      <c r="G156" s="244"/>
      <c r="H156" s="186"/>
      <c r="I156" s="363"/>
      <c r="J156" s="128"/>
    </row>
    <row r="157" spans="1:10" x14ac:dyDescent="0.2">
      <c r="A157" s="128"/>
      <c r="B157" s="128"/>
      <c r="C157" s="128"/>
      <c r="D157" s="128"/>
      <c r="E157" s="129"/>
      <c r="F157" s="179"/>
      <c r="G157" s="244"/>
      <c r="H157" s="186"/>
      <c r="I157" s="363"/>
      <c r="J157" s="128"/>
    </row>
    <row r="158" spans="1:10" x14ac:dyDescent="0.2">
      <c r="A158" s="128"/>
      <c r="B158" s="128"/>
      <c r="C158" s="128"/>
      <c r="D158" s="128"/>
      <c r="E158" s="129"/>
      <c r="F158" s="179"/>
      <c r="G158" s="244"/>
      <c r="H158" s="186"/>
      <c r="I158" s="363"/>
      <c r="J158" s="128"/>
    </row>
    <row r="159" spans="1:10" x14ac:dyDescent="0.2">
      <c r="A159" s="128"/>
      <c r="B159" s="128"/>
      <c r="C159" s="128"/>
      <c r="D159" s="128"/>
      <c r="E159" s="129"/>
      <c r="F159" s="179"/>
      <c r="G159" s="244"/>
      <c r="H159" s="186"/>
      <c r="I159" s="363"/>
      <c r="J159" s="128"/>
    </row>
    <row r="160" spans="1:10" x14ac:dyDescent="0.2">
      <c r="A160" s="128"/>
      <c r="B160" s="128"/>
      <c r="C160" s="128"/>
      <c r="D160" s="128"/>
      <c r="E160" s="129"/>
      <c r="F160" s="179"/>
      <c r="G160" s="244"/>
      <c r="H160" s="186"/>
      <c r="I160" s="363"/>
      <c r="J160" s="128"/>
    </row>
    <row r="161" spans="1:10" x14ac:dyDescent="0.2">
      <c r="A161" s="128"/>
      <c r="B161" s="128"/>
      <c r="C161" s="128"/>
      <c r="D161" s="128"/>
      <c r="E161" s="129"/>
      <c r="F161" s="179"/>
      <c r="G161" s="244"/>
      <c r="H161" s="186"/>
      <c r="I161" s="363"/>
      <c r="J161" s="128"/>
    </row>
    <row r="162" spans="1:10" x14ac:dyDescent="0.2">
      <c r="A162" s="128"/>
      <c r="B162" s="128"/>
      <c r="C162" s="128"/>
      <c r="D162" s="128"/>
      <c r="E162" s="129"/>
      <c r="F162" s="179"/>
      <c r="G162" s="244"/>
      <c r="H162" s="186"/>
      <c r="I162" s="363"/>
      <c r="J162" s="128"/>
    </row>
    <row r="163" spans="1:10" x14ac:dyDescent="0.2">
      <c r="A163" s="128"/>
      <c r="B163" s="128"/>
      <c r="C163" s="128"/>
      <c r="D163" s="128"/>
      <c r="E163" s="129"/>
      <c r="F163" s="179"/>
      <c r="G163" s="244"/>
      <c r="H163" s="186"/>
      <c r="I163" s="363"/>
      <c r="J163" s="128"/>
    </row>
    <row r="164" spans="1:10" x14ac:dyDescent="0.2">
      <c r="A164" s="128"/>
      <c r="B164" s="128"/>
      <c r="C164" s="128"/>
      <c r="D164" s="128"/>
      <c r="E164" s="129"/>
      <c r="F164" s="179"/>
      <c r="G164" s="244"/>
      <c r="H164" s="186"/>
      <c r="I164" s="363"/>
      <c r="J164" s="128"/>
    </row>
    <row r="165" spans="1:10" x14ac:dyDescent="0.2">
      <c r="A165" s="128"/>
      <c r="B165" s="128"/>
      <c r="C165" s="128"/>
      <c r="D165" s="128"/>
      <c r="E165" s="129"/>
      <c r="F165" s="179"/>
      <c r="G165" s="244"/>
      <c r="H165" s="186"/>
      <c r="I165" s="363"/>
      <c r="J165" s="128"/>
    </row>
    <row r="166" spans="1:10" x14ac:dyDescent="0.2">
      <c r="A166" s="128"/>
      <c r="B166" s="128"/>
      <c r="C166" s="128"/>
      <c r="D166" s="128"/>
      <c r="E166" s="129"/>
      <c r="F166" s="179"/>
      <c r="G166" s="244"/>
      <c r="H166" s="186"/>
      <c r="I166" s="363"/>
      <c r="J166" s="128"/>
    </row>
    <row r="167" spans="1:10" x14ac:dyDescent="0.2">
      <c r="A167" s="128"/>
      <c r="B167" s="128"/>
      <c r="C167" s="128"/>
      <c r="D167" s="128"/>
      <c r="E167" s="129"/>
      <c r="F167" s="179"/>
      <c r="G167" s="244"/>
      <c r="H167" s="186"/>
      <c r="I167" s="363"/>
      <c r="J167" s="128"/>
    </row>
    <row r="168" spans="1:10" x14ac:dyDescent="0.2">
      <c r="A168" s="128"/>
      <c r="B168" s="128"/>
      <c r="C168" s="128"/>
      <c r="D168" s="128"/>
      <c r="E168" s="129"/>
      <c r="F168" s="179"/>
      <c r="G168" s="244"/>
      <c r="H168" s="186"/>
      <c r="I168" s="363"/>
      <c r="J168" s="128"/>
    </row>
    <row r="169" spans="1:10" x14ac:dyDescent="0.2">
      <c r="A169" s="128"/>
      <c r="B169" s="128"/>
      <c r="C169" s="128"/>
      <c r="D169" s="128"/>
      <c r="E169" s="129"/>
      <c r="F169" s="179"/>
      <c r="G169" s="244"/>
      <c r="H169" s="186"/>
      <c r="I169" s="363"/>
      <c r="J169" s="128"/>
    </row>
    <row r="170" spans="1:10" x14ac:dyDescent="0.2">
      <c r="A170" s="128"/>
      <c r="B170" s="128"/>
      <c r="C170" s="128"/>
      <c r="D170" s="128"/>
      <c r="E170" s="129"/>
      <c r="F170" s="179"/>
      <c r="G170" s="244"/>
      <c r="H170" s="186"/>
      <c r="I170" s="363"/>
      <c r="J170" s="128"/>
    </row>
    <row r="171" spans="1:10" x14ac:dyDescent="0.2">
      <c r="A171" s="128"/>
      <c r="B171" s="128"/>
      <c r="C171" s="128"/>
      <c r="D171" s="128"/>
      <c r="E171" s="129"/>
      <c r="F171" s="179"/>
      <c r="G171" s="244"/>
      <c r="H171" s="186"/>
      <c r="I171" s="363"/>
      <c r="J171" s="128"/>
    </row>
    <row r="172" spans="1:10" x14ac:dyDescent="0.2">
      <c r="A172" s="128"/>
      <c r="B172" s="128"/>
      <c r="C172" s="128"/>
      <c r="D172" s="128"/>
      <c r="E172" s="129"/>
      <c r="F172" s="179"/>
      <c r="G172" s="244"/>
      <c r="H172" s="186"/>
      <c r="I172" s="363"/>
      <c r="J172" s="128"/>
    </row>
    <row r="173" spans="1:10" x14ac:dyDescent="0.2">
      <c r="A173" s="128"/>
      <c r="B173" s="128"/>
      <c r="C173" s="128"/>
      <c r="D173" s="128"/>
      <c r="E173" s="129"/>
      <c r="F173" s="179"/>
      <c r="G173" s="244"/>
      <c r="H173" s="186"/>
      <c r="I173" s="363"/>
      <c r="J173" s="128"/>
    </row>
    <row r="174" spans="1:10" x14ac:dyDescent="0.2">
      <c r="A174" s="128"/>
      <c r="B174" s="128"/>
      <c r="C174" s="128"/>
      <c r="D174" s="128"/>
      <c r="E174" s="129"/>
      <c r="F174" s="179"/>
      <c r="G174" s="244"/>
      <c r="H174" s="186"/>
      <c r="I174" s="363"/>
      <c r="J174" s="128"/>
    </row>
    <row r="175" spans="1:10" x14ac:dyDescent="0.2">
      <c r="A175" s="128"/>
      <c r="B175" s="128"/>
      <c r="C175" s="128"/>
      <c r="D175" s="128"/>
      <c r="E175" s="129"/>
      <c r="F175" s="179"/>
      <c r="G175" s="244"/>
      <c r="H175" s="186"/>
      <c r="I175" s="363"/>
      <c r="J175" s="128"/>
    </row>
    <row r="176" spans="1:10" x14ac:dyDescent="0.2">
      <c r="A176" s="128"/>
      <c r="B176" s="128"/>
      <c r="C176" s="128"/>
      <c r="D176" s="128"/>
      <c r="E176" s="129"/>
      <c r="F176" s="179"/>
      <c r="G176" s="244"/>
      <c r="H176" s="186"/>
      <c r="I176" s="363"/>
      <c r="J176" s="128"/>
    </row>
    <row r="177" spans="1:10" x14ac:dyDescent="0.2">
      <c r="A177" s="128"/>
      <c r="B177" s="128"/>
      <c r="C177" s="128"/>
      <c r="D177" s="128"/>
      <c r="E177" s="129"/>
      <c r="F177" s="179"/>
      <c r="G177" s="244"/>
      <c r="H177" s="186"/>
      <c r="I177" s="363"/>
      <c r="J177" s="128"/>
    </row>
    <row r="178" spans="1:10" x14ac:dyDescent="0.2">
      <c r="A178" s="128"/>
      <c r="B178" s="128"/>
      <c r="C178" s="128"/>
      <c r="D178" s="128"/>
      <c r="E178" s="129"/>
      <c r="F178" s="179"/>
      <c r="G178" s="244"/>
      <c r="H178" s="186"/>
      <c r="I178" s="363"/>
      <c r="J178" s="128"/>
    </row>
    <row r="179" spans="1:10" x14ac:dyDescent="0.2">
      <c r="A179" s="128"/>
      <c r="B179" s="128"/>
      <c r="C179" s="128"/>
      <c r="D179" s="128"/>
      <c r="E179" s="129"/>
      <c r="F179" s="179"/>
      <c r="G179" s="244"/>
      <c r="H179" s="186"/>
      <c r="I179" s="363"/>
      <c r="J179" s="128"/>
    </row>
    <row r="180" spans="1:10" x14ac:dyDescent="0.2">
      <c r="A180" s="128"/>
      <c r="B180" s="128"/>
      <c r="C180" s="128"/>
      <c r="D180" s="128"/>
      <c r="E180" s="129"/>
      <c r="F180" s="179"/>
      <c r="G180" s="244"/>
      <c r="H180" s="186"/>
      <c r="I180" s="363"/>
      <c r="J180" s="128"/>
    </row>
    <row r="181" spans="1:10" x14ac:dyDescent="0.2">
      <c r="A181" s="128"/>
      <c r="B181" s="128"/>
      <c r="C181" s="128"/>
      <c r="D181" s="128"/>
      <c r="E181" s="129"/>
      <c r="F181" s="179"/>
      <c r="G181" s="244"/>
      <c r="H181" s="186"/>
      <c r="I181" s="363"/>
      <c r="J181" s="128"/>
    </row>
    <row r="182" spans="1:10" x14ac:dyDescent="0.2">
      <c r="A182" s="128"/>
      <c r="B182" s="128"/>
      <c r="C182" s="128"/>
      <c r="D182" s="128"/>
      <c r="E182" s="129"/>
      <c r="F182" s="179"/>
      <c r="G182" s="244"/>
      <c r="H182" s="186"/>
      <c r="I182" s="363"/>
      <c r="J182" s="128"/>
    </row>
    <row r="183" spans="1:10" x14ac:dyDescent="0.2">
      <c r="A183" s="128"/>
      <c r="B183" s="128"/>
      <c r="C183" s="128"/>
      <c r="D183" s="128"/>
      <c r="E183" s="129"/>
      <c r="F183" s="179"/>
      <c r="G183" s="244"/>
      <c r="H183" s="186"/>
      <c r="I183" s="363"/>
      <c r="J183" s="128"/>
    </row>
    <row r="184" spans="1:10" x14ac:dyDescent="0.2">
      <c r="A184" s="128"/>
      <c r="B184" s="128"/>
      <c r="C184" s="128"/>
      <c r="D184" s="128"/>
      <c r="E184" s="129"/>
      <c r="F184" s="179"/>
      <c r="G184" s="244"/>
      <c r="H184" s="186"/>
      <c r="I184" s="363"/>
      <c r="J184" s="128"/>
    </row>
    <row r="185" spans="1:10" x14ac:dyDescent="0.2">
      <c r="A185" s="128"/>
      <c r="B185" s="128"/>
      <c r="C185" s="128"/>
      <c r="D185" s="128"/>
      <c r="E185" s="129"/>
      <c r="F185" s="179"/>
      <c r="G185" s="244"/>
      <c r="H185" s="186"/>
      <c r="I185" s="363"/>
      <c r="J185" s="128"/>
    </row>
    <row r="186" spans="1:10" x14ac:dyDescent="0.2">
      <c r="A186" s="128"/>
      <c r="B186" s="128"/>
      <c r="C186" s="128"/>
      <c r="D186" s="128"/>
      <c r="E186" s="129"/>
      <c r="F186" s="179"/>
      <c r="G186" s="244"/>
      <c r="H186" s="186"/>
      <c r="I186" s="363"/>
      <c r="J186" s="128"/>
    </row>
    <row r="187" spans="1:10" x14ac:dyDescent="0.2">
      <c r="A187" s="128"/>
      <c r="B187" s="128"/>
      <c r="C187" s="128"/>
      <c r="D187" s="128"/>
      <c r="E187" s="129"/>
      <c r="F187" s="179"/>
      <c r="G187" s="244"/>
      <c r="H187" s="186"/>
      <c r="I187" s="363"/>
      <c r="J187" s="128"/>
    </row>
    <row r="188" spans="1:10" x14ac:dyDescent="0.2">
      <c r="A188" s="128"/>
      <c r="B188" s="128"/>
      <c r="C188" s="128"/>
      <c r="D188" s="128"/>
      <c r="E188" s="129"/>
      <c r="F188" s="179"/>
      <c r="G188" s="244"/>
      <c r="H188" s="186"/>
      <c r="I188" s="363"/>
      <c r="J188" s="128"/>
    </row>
    <row r="189" spans="1:10" x14ac:dyDescent="0.2">
      <c r="A189" s="128"/>
      <c r="B189" s="128"/>
      <c r="C189" s="128"/>
      <c r="D189" s="128"/>
      <c r="E189" s="129"/>
      <c r="F189" s="179"/>
      <c r="G189" s="244"/>
      <c r="H189" s="186"/>
      <c r="I189" s="363"/>
      <c r="J189" s="128"/>
    </row>
    <row r="190" spans="1:10" x14ac:dyDescent="0.2">
      <c r="A190" s="128"/>
      <c r="B190" s="128"/>
      <c r="C190" s="128"/>
      <c r="D190" s="128"/>
      <c r="E190" s="129"/>
      <c r="F190" s="179"/>
      <c r="G190" s="244"/>
      <c r="H190" s="186"/>
      <c r="I190" s="363"/>
      <c r="J190" s="128"/>
    </row>
    <row r="191" spans="1:10" x14ac:dyDescent="0.2">
      <c r="A191" s="128"/>
      <c r="B191" s="128"/>
      <c r="C191" s="128"/>
      <c r="D191" s="128"/>
      <c r="E191" s="129"/>
      <c r="F191" s="179"/>
      <c r="G191" s="244"/>
      <c r="H191" s="186"/>
      <c r="I191" s="363"/>
      <c r="J191" s="128"/>
    </row>
    <row r="192" spans="1:10" x14ac:dyDescent="0.2">
      <c r="A192" s="128"/>
      <c r="B192" s="128"/>
      <c r="C192" s="128"/>
      <c r="D192" s="128"/>
      <c r="E192" s="129"/>
      <c r="F192" s="179"/>
      <c r="G192" s="244"/>
      <c r="H192" s="186"/>
      <c r="I192" s="363"/>
      <c r="J192" s="128"/>
    </row>
    <row r="193" spans="1:10" x14ac:dyDescent="0.2">
      <c r="A193" s="128"/>
      <c r="B193" s="128"/>
      <c r="C193" s="128"/>
      <c r="D193" s="128"/>
      <c r="E193" s="129"/>
      <c r="F193" s="179"/>
      <c r="G193" s="244"/>
      <c r="H193" s="186"/>
      <c r="I193" s="363"/>
      <c r="J193" s="128"/>
    </row>
    <row r="194" spans="1:10" x14ac:dyDescent="0.2">
      <c r="A194" s="128"/>
      <c r="B194" s="128"/>
      <c r="C194" s="128"/>
      <c r="D194" s="128"/>
      <c r="E194" s="129"/>
      <c r="F194" s="179"/>
      <c r="G194" s="244"/>
      <c r="H194" s="186"/>
      <c r="I194" s="363"/>
      <c r="J194" s="128"/>
    </row>
    <row r="195" spans="1:10" x14ac:dyDescent="0.2">
      <c r="A195" s="128"/>
      <c r="B195" s="128"/>
      <c r="C195" s="128"/>
      <c r="D195" s="128"/>
      <c r="E195" s="129"/>
      <c r="F195" s="179"/>
      <c r="G195" s="244"/>
      <c r="H195" s="186"/>
      <c r="I195" s="363"/>
      <c r="J195" s="128"/>
    </row>
    <row r="196" spans="1:10" x14ac:dyDescent="0.2">
      <c r="A196" s="128"/>
      <c r="B196" s="128"/>
      <c r="C196" s="128"/>
      <c r="D196" s="128"/>
      <c r="E196" s="129"/>
      <c r="F196" s="179"/>
      <c r="G196" s="244"/>
      <c r="H196" s="186"/>
      <c r="I196" s="363"/>
      <c r="J196" s="128"/>
    </row>
    <row r="197" spans="1:10" x14ac:dyDescent="0.2">
      <c r="A197" s="128"/>
      <c r="B197" s="128"/>
      <c r="C197" s="128"/>
      <c r="D197" s="128"/>
      <c r="E197" s="129"/>
      <c r="F197" s="179"/>
      <c r="G197" s="244"/>
      <c r="H197" s="186"/>
      <c r="I197" s="363"/>
      <c r="J197" s="128"/>
    </row>
    <row r="198" spans="1:10" x14ac:dyDescent="0.2">
      <c r="A198" s="128"/>
      <c r="B198" s="128"/>
      <c r="C198" s="128"/>
      <c r="D198" s="128"/>
      <c r="E198" s="129"/>
      <c r="F198" s="179"/>
      <c r="G198" s="244"/>
      <c r="H198" s="186"/>
      <c r="I198" s="363"/>
      <c r="J198" s="128"/>
    </row>
    <row r="199" spans="1:10" x14ac:dyDescent="0.2">
      <c r="A199" s="128"/>
      <c r="B199" s="128"/>
      <c r="C199" s="128"/>
      <c r="D199" s="128"/>
      <c r="E199" s="129"/>
      <c r="F199" s="179"/>
      <c r="G199" s="244"/>
      <c r="H199" s="186"/>
      <c r="I199" s="363"/>
      <c r="J199" s="128"/>
    </row>
    <row r="200" spans="1:10" x14ac:dyDescent="0.2">
      <c r="A200" s="128"/>
      <c r="B200" s="128"/>
      <c r="C200" s="128"/>
      <c r="D200" s="128"/>
      <c r="E200" s="129"/>
      <c r="F200" s="179"/>
      <c r="G200" s="244"/>
      <c r="H200" s="186"/>
      <c r="I200" s="363"/>
      <c r="J200" s="128"/>
    </row>
    <row r="201" spans="1:10" x14ac:dyDescent="0.2">
      <c r="A201" s="128"/>
      <c r="B201" s="128"/>
      <c r="C201" s="128"/>
      <c r="D201" s="128"/>
      <c r="E201" s="129"/>
      <c r="F201" s="179"/>
      <c r="G201" s="244"/>
      <c r="H201" s="186"/>
      <c r="I201" s="363"/>
      <c r="J201" s="128"/>
    </row>
    <row r="202" spans="1:10" x14ac:dyDescent="0.2">
      <c r="A202" s="128"/>
      <c r="B202" s="128"/>
      <c r="C202" s="128"/>
      <c r="D202" s="128"/>
      <c r="E202" s="129"/>
      <c r="F202" s="179"/>
      <c r="G202" s="244"/>
      <c r="H202" s="186"/>
      <c r="I202" s="363"/>
      <c r="J202" s="128"/>
    </row>
    <row r="203" spans="1:10" x14ac:dyDescent="0.2">
      <c r="A203" s="128"/>
      <c r="B203" s="128"/>
      <c r="C203" s="128"/>
      <c r="D203" s="128"/>
      <c r="E203" s="129"/>
      <c r="F203" s="179"/>
      <c r="G203" s="244"/>
      <c r="H203" s="186"/>
      <c r="I203" s="363"/>
      <c r="J203" s="128"/>
    </row>
    <row r="204" spans="1:10" x14ac:dyDescent="0.2">
      <c r="A204" s="128"/>
      <c r="B204" s="128"/>
      <c r="C204" s="128"/>
      <c r="D204" s="128"/>
      <c r="E204" s="129"/>
      <c r="F204" s="179"/>
      <c r="G204" s="244"/>
      <c r="H204" s="186"/>
      <c r="I204" s="363"/>
      <c r="J204" s="128"/>
    </row>
    <row r="205" spans="1:10" x14ac:dyDescent="0.2">
      <c r="A205" s="128"/>
      <c r="B205" s="128"/>
      <c r="C205" s="128"/>
      <c r="D205" s="128"/>
      <c r="E205" s="129"/>
      <c r="F205" s="179"/>
      <c r="G205" s="244"/>
      <c r="H205" s="186"/>
      <c r="I205" s="363"/>
      <c r="J205" s="128"/>
    </row>
    <row r="206" spans="1:10" x14ac:dyDescent="0.2">
      <c r="A206" s="128"/>
      <c r="B206" s="128"/>
      <c r="C206" s="128"/>
      <c r="D206" s="128"/>
      <c r="E206" s="129"/>
      <c r="F206" s="179"/>
      <c r="G206" s="244"/>
      <c r="H206" s="186"/>
      <c r="I206" s="363"/>
      <c r="J206" s="128"/>
    </row>
    <row r="207" spans="1:10" x14ac:dyDescent="0.2">
      <c r="A207" s="128"/>
      <c r="B207" s="128"/>
      <c r="C207" s="128"/>
      <c r="D207" s="128"/>
      <c r="E207" s="129"/>
      <c r="F207" s="179"/>
      <c r="G207" s="244"/>
      <c r="H207" s="186"/>
      <c r="I207" s="363"/>
      <c r="J207" s="128"/>
    </row>
    <row r="208" spans="1:10" x14ac:dyDescent="0.2">
      <c r="A208" s="128"/>
      <c r="B208" s="128"/>
      <c r="C208" s="128"/>
      <c r="D208" s="128"/>
      <c r="E208" s="129"/>
      <c r="F208" s="179"/>
      <c r="G208" s="244"/>
      <c r="H208" s="186"/>
      <c r="I208" s="363"/>
      <c r="J208" s="128"/>
    </row>
    <row r="209" spans="1:10" x14ac:dyDescent="0.2">
      <c r="A209" s="128"/>
      <c r="B209" s="128"/>
      <c r="C209" s="128"/>
      <c r="D209" s="128"/>
      <c r="E209" s="129"/>
      <c r="F209" s="179"/>
      <c r="G209" s="244"/>
      <c r="H209" s="186"/>
      <c r="I209" s="363"/>
      <c r="J209" s="128"/>
    </row>
    <row r="210" spans="1:10" x14ac:dyDescent="0.2">
      <c r="A210" s="128"/>
      <c r="B210" s="128"/>
      <c r="C210" s="128"/>
      <c r="D210" s="128"/>
      <c r="E210" s="129"/>
      <c r="F210" s="179"/>
      <c r="G210" s="244"/>
      <c r="H210" s="186"/>
      <c r="I210" s="363"/>
      <c r="J210" s="128"/>
    </row>
    <row r="211" spans="1:10" x14ac:dyDescent="0.2">
      <c r="A211" s="128"/>
      <c r="B211" s="128"/>
      <c r="C211" s="128"/>
      <c r="D211" s="128"/>
      <c r="E211" s="129"/>
      <c r="F211" s="179"/>
      <c r="G211" s="244"/>
      <c r="H211" s="186"/>
      <c r="I211" s="363"/>
      <c r="J211" s="128"/>
    </row>
    <row r="212" spans="1:10" x14ac:dyDescent="0.2">
      <c r="A212" s="128"/>
      <c r="B212" s="128"/>
      <c r="C212" s="128"/>
      <c r="D212" s="128"/>
      <c r="E212" s="129"/>
      <c r="F212" s="179"/>
      <c r="G212" s="244"/>
      <c r="H212" s="186"/>
      <c r="I212" s="363"/>
      <c r="J212" s="128"/>
    </row>
    <row r="213" spans="1:10" x14ac:dyDescent="0.2">
      <c r="A213" s="128"/>
      <c r="B213" s="128"/>
      <c r="C213" s="128"/>
      <c r="D213" s="128"/>
      <c r="E213" s="129"/>
      <c r="F213" s="179"/>
      <c r="G213" s="244"/>
      <c r="H213" s="186"/>
      <c r="I213" s="363"/>
      <c r="J213" s="128"/>
    </row>
    <row r="214" spans="1:10" x14ac:dyDescent="0.2">
      <c r="A214" s="128"/>
      <c r="B214" s="128"/>
      <c r="C214" s="128"/>
      <c r="D214" s="128"/>
      <c r="E214" s="129"/>
      <c r="F214" s="179"/>
      <c r="G214" s="244"/>
      <c r="H214" s="186"/>
      <c r="I214" s="363"/>
      <c r="J214" s="128"/>
    </row>
    <row r="215" spans="1:10" x14ac:dyDescent="0.2">
      <c r="A215" s="128"/>
      <c r="B215" s="128"/>
      <c r="C215" s="128"/>
      <c r="D215" s="128"/>
      <c r="E215" s="129"/>
      <c r="F215" s="179"/>
      <c r="G215" s="244"/>
      <c r="H215" s="186"/>
      <c r="I215" s="363"/>
      <c r="J215" s="128"/>
    </row>
    <row r="216" spans="1:10" x14ac:dyDescent="0.2">
      <c r="A216" s="128"/>
      <c r="B216" s="128"/>
      <c r="C216" s="128"/>
      <c r="D216" s="128"/>
      <c r="E216" s="129"/>
      <c r="F216" s="179"/>
      <c r="G216" s="244"/>
      <c r="H216" s="186"/>
      <c r="I216" s="363"/>
      <c r="J216" s="128"/>
    </row>
    <row r="217" spans="1:10" x14ac:dyDescent="0.2">
      <c r="A217" s="128"/>
      <c r="B217" s="128"/>
      <c r="C217" s="128"/>
      <c r="D217" s="128"/>
      <c r="E217" s="129"/>
      <c r="F217" s="179"/>
      <c r="G217" s="244"/>
      <c r="H217" s="186"/>
      <c r="I217" s="363"/>
      <c r="J217" s="128"/>
    </row>
    <row r="218" spans="1:10" x14ac:dyDescent="0.2">
      <c r="A218" s="128"/>
      <c r="B218" s="128"/>
      <c r="C218" s="128"/>
      <c r="D218" s="128"/>
      <c r="E218" s="129"/>
      <c r="F218" s="179"/>
      <c r="G218" s="244"/>
      <c r="H218" s="186"/>
      <c r="I218" s="363"/>
      <c r="J218" s="128"/>
    </row>
    <row r="219" spans="1:10" x14ac:dyDescent="0.2">
      <c r="A219" s="128"/>
      <c r="B219" s="128"/>
      <c r="C219" s="128"/>
      <c r="D219" s="128"/>
      <c r="E219" s="129"/>
      <c r="F219" s="179"/>
      <c r="G219" s="244"/>
      <c r="H219" s="186"/>
      <c r="I219" s="363"/>
      <c r="J219" s="128"/>
    </row>
    <row r="220" spans="1:10" x14ac:dyDescent="0.2">
      <c r="A220" s="128"/>
      <c r="B220" s="128"/>
      <c r="C220" s="128"/>
      <c r="D220" s="128"/>
      <c r="E220" s="129"/>
      <c r="F220" s="179"/>
      <c r="G220" s="244"/>
      <c r="H220" s="186"/>
      <c r="I220" s="363"/>
      <c r="J220" s="128"/>
    </row>
    <row r="221" spans="1:10" x14ac:dyDescent="0.2">
      <c r="A221" s="128"/>
      <c r="B221" s="128"/>
      <c r="C221" s="128"/>
      <c r="D221" s="128"/>
      <c r="E221" s="129"/>
      <c r="F221" s="179"/>
      <c r="G221" s="244"/>
      <c r="H221" s="186"/>
      <c r="I221" s="363"/>
      <c r="J221" s="128"/>
    </row>
    <row r="222" spans="1:10" x14ac:dyDescent="0.2">
      <c r="A222" s="128"/>
      <c r="B222" s="128"/>
      <c r="C222" s="128"/>
      <c r="D222" s="128"/>
      <c r="E222" s="129"/>
      <c r="F222" s="179"/>
      <c r="G222" s="244"/>
      <c r="H222" s="186"/>
      <c r="I222" s="363"/>
      <c r="J222" s="128"/>
    </row>
    <row r="223" spans="1:10" x14ac:dyDescent="0.2">
      <c r="A223" s="128"/>
      <c r="B223" s="128"/>
      <c r="C223" s="128"/>
      <c r="D223" s="128"/>
      <c r="E223" s="129"/>
      <c r="F223" s="179"/>
      <c r="G223" s="244"/>
      <c r="H223" s="186"/>
      <c r="I223" s="363"/>
      <c r="J223" s="128"/>
    </row>
    <row r="224" spans="1:10" x14ac:dyDescent="0.2">
      <c r="A224" s="128"/>
      <c r="B224" s="128"/>
      <c r="C224" s="128"/>
      <c r="D224" s="128"/>
      <c r="E224" s="129"/>
      <c r="F224" s="179"/>
      <c r="G224" s="244"/>
      <c r="H224" s="186"/>
      <c r="I224" s="363"/>
      <c r="J224" s="128"/>
    </row>
    <row r="225" spans="1:10" x14ac:dyDescent="0.2">
      <c r="A225" s="128"/>
      <c r="B225" s="128"/>
      <c r="C225" s="128"/>
      <c r="D225" s="128"/>
      <c r="E225" s="129"/>
      <c r="F225" s="179"/>
      <c r="G225" s="244"/>
      <c r="H225" s="186"/>
      <c r="I225" s="363"/>
      <c r="J225" s="128"/>
    </row>
    <row r="226" spans="1:10" x14ac:dyDescent="0.2">
      <c r="A226" s="128"/>
      <c r="B226" s="128"/>
      <c r="C226" s="128"/>
      <c r="D226" s="128"/>
      <c r="E226" s="129"/>
      <c r="F226" s="179"/>
      <c r="G226" s="244"/>
      <c r="H226" s="186"/>
      <c r="I226" s="363"/>
      <c r="J226" s="128"/>
    </row>
    <row r="227" spans="1:10" x14ac:dyDescent="0.2">
      <c r="A227" s="128"/>
      <c r="B227" s="128"/>
      <c r="C227" s="128"/>
      <c r="D227" s="128"/>
      <c r="E227" s="129"/>
      <c r="F227" s="179"/>
      <c r="G227" s="244"/>
      <c r="H227" s="186"/>
      <c r="I227" s="363"/>
      <c r="J227" s="128"/>
    </row>
    <row r="228" spans="1:10" x14ac:dyDescent="0.2">
      <c r="A228" s="128"/>
      <c r="B228" s="128"/>
      <c r="C228" s="128"/>
      <c r="D228" s="128"/>
      <c r="E228" s="129"/>
      <c r="F228" s="179"/>
      <c r="G228" s="244"/>
      <c r="H228" s="186"/>
      <c r="I228" s="363"/>
      <c r="J228" s="128"/>
    </row>
    <row r="229" spans="1:10" x14ac:dyDescent="0.2">
      <c r="A229" s="128"/>
      <c r="B229" s="128"/>
      <c r="C229" s="128"/>
      <c r="D229" s="128"/>
      <c r="E229" s="129"/>
      <c r="F229" s="179"/>
      <c r="G229" s="244"/>
      <c r="H229" s="186"/>
      <c r="I229" s="363"/>
      <c r="J229" s="128"/>
    </row>
    <row r="230" spans="1:10" x14ac:dyDescent="0.2">
      <c r="A230" s="128"/>
      <c r="B230" s="128"/>
      <c r="C230" s="128"/>
      <c r="D230" s="128"/>
      <c r="E230" s="129"/>
      <c r="F230" s="179"/>
      <c r="G230" s="244"/>
      <c r="H230" s="186"/>
      <c r="I230" s="363"/>
      <c r="J230" s="128"/>
    </row>
    <row r="231" spans="1:10" x14ac:dyDescent="0.2">
      <c r="A231" s="128"/>
      <c r="B231" s="128"/>
      <c r="C231" s="128"/>
      <c r="D231" s="128"/>
      <c r="E231" s="129"/>
      <c r="F231" s="179"/>
      <c r="G231" s="244"/>
      <c r="H231" s="186"/>
      <c r="I231" s="363"/>
      <c r="J231" s="128"/>
    </row>
    <row r="232" spans="1:10" x14ac:dyDescent="0.2">
      <c r="A232" s="128"/>
      <c r="B232" s="128"/>
      <c r="C232" s="128"/>
      <c r="D232" s="128"/>
      <c r="E232" s="129"/>
      <c r="F232" s="179"/>
      <c r="G232" s="244"/>
      <c r="H232" s="186"/>
      <c r="I232" s="363"/>
      <c r="J232" s="128"/>
    </row>
    <row r="233" spans="1:10" x14ac:dyDescent="0.2">
      <c r="A233" s="128"/>
      <c r="B233" s="128"/>
      <c r="C233" s="128"/>
      <c r="D233" s="128"/>
      <c r="E233" s="129"/>
      <c r="F233" s="179"/>
      <c r="G233" s="244"/>
      <c r="H233" s="186"/>
      <c r="I233" s="363"/>
      <c r="J233" s="128"/>
    </row>
    <row r="234" spans="1:10" x14ac:dyDescent="0.2">
      <c r="A234" s="128"/>
      <c r="B234" s="128"/>
      <c r="C234" s="128"/>
      <c r="D234" s="128"/>
      <c r="E234" s="129"/>
      <c r="F234" s="179"/>
      <c r="G234" s="244"/>
      <c r="H234" s="186"/>
      <c r="I234" s="363"/>
      <c r="J234" s="128"/>
    </row>
    <row r="235" spans="1:10" x14ac:dyDescent="0.2">
      <c r="A235" s="128"/>
      <c r="B235" s="128"/>
      <c r="C235" s="128"/>
      <c r="D235" s="128"/>
      <c r="E235" s="129"/>
      <c r="F235" s="179"/>
      <c r="G235" s="244"/>
      <c r="H235" s="186"/>
      <c r="I235" s="363"/>
      <c r="J235" s="128"/>
    </row>
    <row r="236" spans="1:10" x14ac:dyDescent="0.2">
      <c r="A236" s="128"/>
      <c r="B236" s="128"/>
      <c r="C236" s="128"/>
      <c r="D236" s="128"/>
      <c r="E236" s="129"/>
      <c r="F236" s="179"/>
      <c r="G236" s="244"/>
      <c r="H236" s="186"/>
      <c r="I236" s="363"/>
      <c r="J236" s="128"/>
    </row>
    <row r="237" spans="1:10" x14ac:dyDescent="0.2">
      <c r="A237" s="128"/>
      <c r="B237" s="128"/>
      <c r="C237" s="128"/>
      <c r="D237" s="128"/>
      <c r="E237" s="129"/>
      <c r="F237" s="179"/>
      <c r="G237" s="244"/>
      <c r="H237" s="186"/>
      <c r="I237" s="363"/>
      <c r="J237" s="128"/>
    </row>
    <row r="238" spans="1:10" x14ac:dyDescent="0.2">
      <c r="A238" s="128"/>
      <c r="B238" s="128"/>
      <c r="C238" s="128"/>
      <c r="D238" s="128"/>
      <c r="E238" s="129"/>
      <c r="F238" s="179"/>
      <c r="G238" s="244"/>
      <c r="H238" s="186"/>
      <c r="I238" s="363"/>
      <c r="J238" s="128"/>
    </row>
    <row r="239" spans="1:10" x14ac:dyDescent="0.2">
      <c r="A239" s="128"/>
      <c r="B239" s="128"/>
      <c r="C239" s="128"/>
      <c r="D239" s="128"/>
      <c r="E239" s="129"/>
      <c r="F239" s="179"/>
      <c r="G239" s="244"/>
      <c r="H239" s="186"/>
      <c r="I239" s="363"/>
      <c r="J239" s="128"/>
    </row>
    <row r="240" spans="1:10" x14ac:dyDescent="0.2">
      <c r="A240" s="128"/>
      <c r="B240" s="128"/>
      <c r="C240" s="128"/>
      <c r="D240" s="128"/>
      <c r="E240" s="129"/>
      <c r="F240" s="179"/>
      <c r="G240" s="244"/>
      <c r="H240" s="186"/>
      <c r="I240" s="363"/>
      <c r="J240" s="128"/>
    </row>
    <row r="241" spans="1:10" x14ac:dyDescent="0.2">
      <c r="A241" s="128"/>
      <c r="B241" s="128"/>
      <c r="C241" s="128"/>
      <c r="D241" s="128"/>
      <c r="E241" s="129"/>
      <c r="F241" s="179"/>
      <c r="G241" s="244"/>
      <c r="H241" s="186"/>
      <c r="I241" s="363"/>
      <c r="J241" s="128"/>
    </row>
    <row r="242" spans="1:10" x14ac:dyDescent="0.2">
      <c r="A242" s="128"/>
      <c r="B242" s="128"/>
      <c r="C242" s="128"/>
      <c r="D242" s="128"/>
      <c r="E242" s="129"/>
      <c r="F242" s="179"/>
      <c r="G242" s="244"/>
      <c r="H242" s="186"/>
      <c r="I242" s="363"/>
      <c r="J242" s="128"/>
    </row>
    <row r="243" spans="1:10" x14ac:dyDescent="0.2">
      <c r="A243" s="128"/>
      <c r="B243" s="128"/>
      <c r="C243" s="128"/>
      <c r="D243" s="128"/>
      <c r="E243" s="129"/>
      <c r="F243" s="179"/>
      <c r="G243" s="244"/>
      <c r="H243" s="186"/>
      <c r="I243" s="363"/>
      <c r="J243" s="128"/>
    </row>
    <row r="244" spans="1:10" x14ac:dyDescent="0.2">
      <c r="A244" s="128"/>
      <c r="B244" s="128"/>
      <c r="C244" s="128"/>
      <c r="D244" s="128"/>
      <c r="E244" s="129"/>
      <c r="F244" s="179"/>
      <c r="G244" s="244"/>
      <c r="H244" s="186"/>
      <c r="I244" s="363"/>
      <c r="J244" s="128"/>
    </row>
    <row r="245" spans="1:10" x14ac:dyDescent="0.2">
      <c r="A245" s="128"/>
      <c r="B245" s="128"/>
      <c r="C245" s="128"/>
      <c r="D245" s="128"/>
      <c r="E245" s="129"/>
      <c r="F245" s="179"/>
      <c r="G245" s="244"/>
      <c r="H245" s="186"/>
      <c r="I245" s="363"/>
      <c r="J245" s="128"/>
    </row>
    <row r="246" spans="1:10" x14ac:dyDescent="0.2">
      <c r="A246" s="128"/>
      <c r="B246" s="128"/>
      <c r="C246" s="128"/>
      <c r="D246" s="128"/>
      <c r="E246" s="129"/>
      <c r="F246" s="179"/>
      <c r="G246" s="244"/>
      <c r="H246" s="186"/>
      <c r="I246" s="363"/>
      <c r="J246" s="128"/>
    </row>
    <row r="247" spans="1:10" x14ac:dyDescent="0.2">
      <c r="A247" s="128"/>
      <c r="B247" s="128"/>
      <c r="C247" s="128"/>
      <c r="D247" s="128"/>
      <c r="E247" s="129"/>
      <c r="F247" s="179"/>
      <c r="G247" s="244"/>
      <c r="H247" s="186"/>
      <c r="I247" s="363"/>
      <c r="J247" s="128"/>
    </row>
    <row r="248" spans="1:10" x14ac:dyDescent="0.2">
      <c r="A248" s="128"/>
      <c r="B248" s="128"/>
      <c r="C248" s="128"/>
      <c r="D248" s="128"/>
      <c r="E248" s="129"/>
      <c r="F248" s="179"/>
      <c r="G248" s="244"/>
      <c r="H248" s="186"/>
      <c r="I248" s="363"/>
      <c r="J248" s="128"/>
    </row>
    <row r="249" spans="1:10" x14ac:dyDescent="0.2">
      <c r="A249" s="128"/>
      <c r="B249" s="128"/>
      <c r="C249" s="128"/>
      <c r="D249" s="128"/>
      <c r="E249" s="129"/>
      <c r="F249" s="179"/>
      <c r="G249" s="244"/>
      <c r="H249" s="186"/>
      <c r="I249" s="363"/>
      <c r="J249" s="128"/>
    </row>
    <row r="250" spans="1:10" x14ac:dyDescent="0.2">
      <c r="A250" s="128"/>
      <c r="B250" s="128"/>
      <c r="C250" s="128"/>
      <c r="D250" s="128"/>
      <c r="E250" s="129"/>
      <c r="F250" s="179"/>
      <c r="G250" s="244"/>
      <c r="H250" s="186"/>
      <c r="I250" s="363"/>
      <c r="J250" s="128"/>
    </row>
    <row r="251" spans="1:10" x14ac:dyDescent="0.2">
      <c r="A251" s="128"/>
      <c r="B251" s="128"/>
      <c r="C251" s="128"/>
      <c r="D251" s="128"/>
      <c r="E251" s="129"/>
      <c r="F251" s="179"/>
      <c r="G251" s="244"/>
      <c r="H251" s="186"/>
      <c r="I251" s="363"/>
      <c r="J251" s="128"/>
    </row>
    <row r="252" spans="1:10" x14ac:dyDescent="0.2">
      <c r="A252" s="128"/>
      <c r="B252" s="128"/>
      <c r="C252" s="128"/>
      <c r="D252" s="128"/>
      <c r="E252" s="129"/>
      <c r="F252" s="179"/>
      <c r="G252" s="244"/>
      <c r="H252" s="186"/>
      <c r="I252" s="363"/>
      <c r="J252" s="128"/>
    </row>
    <row r="253" spans="1:10" x14ac:dyDescent="0.2">
      <c r="A253" s="128"/>
      <c r="B253" s="128"/>
      <c r="C253" s="128"/>
      <c r="D253" s="128"/>
      <c r="E253" s="129"/>
      <c r="F253" s="179"/>
      <c r="G253" s="244"/>
      <c r="H253" s="186"/>
      <c r="I253" s="363"/>
      <c r="J253" s="128"/>
    </row>
    <row r="254" spans="1:10" x14ac:dyDescent="0.2">
      <c r="A254" s="128"/>
      <c r="B254" s="128"/>
      <c r="C254" s="128"/>
      <c r="D254" s="128"/>
      <c r="E254" s="129"/>
      <c r="F254" s="179"/>
      <c r="G254" s="244"/>
      <c r="H254" s="186"/>
      <c r="I254" s="363"/>
      <c r="J254" s="128"/>
    </row>
    <row r="255" spans="1:10" x14ac:dyDescent="0.2">
      <c r="A255" s="128"/>
      <c r="B255" s="128"/>
      <c r="C255" s="128"/>
      <c r="D255" s="128"/>
      <c r="E255" s="129"/>
      <c r="F255" s="179"/>
      <c r="G255" s="244"/>
      <c r="H255" s="186"/>
      <c r="I255" s="363"/>
      <c r="J255" s="128"/>
    </row>
    <row r="256" spans="1:10" x14ac:dyDescent="0.2">
      <c r="A256" s="128"/>
      <c r="B256" s="128"/>
      <c r="C256" s="128"/>
      <c r="D256" s="128"/>
      <c r="E256" s="129"/>
      <c r="F256" s="179"/>
      <c r="G256" s="244"/>
      <c r="H256" s="186"/>
      <c r="I256" s="363"/>
      <c r="J256" s="128"/>
    </row>
    <row r="257" spans="1:10" x14ac:dyDescent="0.2">
      <c r="A257" s="128"/>
      <c r="B257" s="128"/>
      <c r="C257" s="128"/>
      <c r="D257" s="128"/>
      <c r="E257" s="129"/>
      <c r="F257" s="179"/>
      <c r="G257" s="244"/>
      <c r="H257" s="186"/>
      <c r="I257" s="363"/>
      <c r="J257" s="128"/>
    </row>
    <row r="258" spans="1:10" x14ac:dyDescent="0.2">
      <c r="A258" s="128"/>
      <c r="B258" s="128"/>
      <c r="C258" s="128"/>
      <c r="D258" s="128"/>
      <c r="E258" s="129"/>
      <c r="F258" s="179"/>
      <c r="G258" s="244"/>
      <c r="H258" s="186"/>
      <c r="I258" s="363"/>
      <c r="J258" s="128"/>
    </row>
    <row r="259" spans="1:10" x14ac:dyDescent="0.2">
      <c r="A259" s="128"/>
      <c r="B259" s="128"/>
      <c r="C259" s="128"/>
      <c r="D259" s="128"/>
      <c r="E259" s="129"/>
      <c r="F259" s="179"/>
      <c r="G259" s="244"/>
      <c r="H259" s="186"/>
      <c r="I259" s="363"/>
      <c r="J259" s="128"/>
    </row>
    <row r="260" spans="1:10" x14ac:dyDescent="0.2">
      <c r="A260" s="128"/>
      <c r="B260" s="128"/>
      <c r="C260" s="128"/>
      <c r="D260" s="128"/>
      <c r="E260" s="129"/>
      <c r="F260" s="179"/>
      <c r="G260" s="244"/>
      <c r="H260" s="186"/>
      <c r="I260" s="363"/>
      <c r="J260" s="128"/>
    </row>
    <row r="261" spans="1:10" x14ac:dyDescent="0.2">
      <c r="A261" s="128"/>
      <c r="B261" s="128"/>
      <c r="C261" s="128"/>
      <c r="D261" s="128"/>
      <c r="E261" s="129"/>
      <c r="F261" s="179"/>
      <c r="G261" s="244"/>
      <c r="H261" s="186"/>
      <c r="I261" s="363"/>
      <c r="J261" s="128"/>
    </row>
    <row r="262" spans="1:10" x14ac:dyDescent="0.2">
      <c r="A262" s="128"/>
      <c r="B262" s="128"/>
      <c r="C262" s="128"/>
      <c r="D262" s="128"/>
      <c r="E262" s="129"/>
      <c r="F262" s="179"/>
      <c r="G262" s="244"/>
      <c r="H262" s="186"/>
      <c r="I262" s="363"/>
      <c r="J262" s="128"/>
    </row>
    <row r="263" spans="1:10" x14ac:dyDescent="0.2">
      <c r="A263" s="128"/>
      <c r="B263" s="128"/>
      <c r="C263" s="128"/>
      <c r="D263" s="128"/>
      <c r="E263" s="129"/>
      <c r="F263" s="179"/>
      <c r="G263" s="244"/>
      <c r="H263" s="186"/>
      <c r="I263" s="363"/>
      <c r="J263" s="128"/>
    </row>
    <row r="264" spans="1:10" x14ac:dyDescent="0.2">
      <c r="A264" s="128"/>
      <c r="B264" s="128"/>
      <c r="C264" s="128"/>
      <c r="D264" s="128"/>
      <c r="E264" s="129"/>
      <c r="F264" s="179"/>
      <c r="G264" s="244"/>
      <c r="H264" s="186"/>
      <c r="I264" s="363"/>
      <c r="J264" s="128"/>
    </row>
    <row r="265" spans="1:10" x14ac:dyDescent="0.2">
      <c r="A265" s="128"/>
      <c r="B265" s="128"/>
      <c r="C265" s="128"/>
      <c r="D265" s="128"/>
      <c r="E265" s="129"/>
      <c r="F265" s="179"/>
      <c r="G265" s="244"/>
      <c r="H265" s="186"/>
      <c r="I265" s="363"/>
      <c r="J265" s="128"/>
    </row>
    <row r="266" spans="1:10" x14ac:dyDescent="0.2">
      <c r="A266" s="128"/>
      <c r="B266" s="128"/>
      <c r="C266" s="128"/>
      <c r="D266" s="128"/>
      <c r="E266" s="129"/>
      <c r="F266" s="179"/>
      <c r="G266" s="244"/>
      <c r="H266" s="186"/>
      <c r="I266" s="363"/>
      <c r="J266" s="128"/>
    </row>
    <row r="267" spans="1:10" x14ac:dyDescent="0.2">
      <c r="A267" s="128"/>
      <c r="B267" s="128"/>
      <c r="C267" s="128"/>
      <c r="D267" s="128"/>
      <c r="E267" s="129"/>
      <c r="F267" s="179"/>
      <c r="G267" s="244"/>
      <c r="H267" s="186"/>
      <c r="I267" s="363"/>
      <c r="J267" s="128"/>
    </row>
    <row r="268" spans="1:10" x14ac:dyDescent="0.2">
      <c r="A268" s="128"/>
      <c r="B268" s="128"/>
      <c r="C268" s="128"/>
      <c r="D268" s="128"/>
      <c r="E268" s="129"/>
      <c r="F268" s="179"/>
      <c r="G268" s="244"/>
      <c r="H268" s="186"/>
      <c r="I268" s="363"/>
      <c r="J268" s="128"/>
    </row>
    <row r="269" spans="1:10" x14ac:dyDescent="0.2">
      <c r="A269" s="128"/>
      <c r="B269" s="128"/>
      <c r="C269" s="128"/>
      <c r="D269" s="128"/>
      <c r="E269" s="129"/>
      <c r="F269" s="179"/>
      <c r="G269" s="244"/>
      <c r="H269" s="186"/>
      <c r="I269" s="363"/>
      <c r="J269" s="128"/>
    </row>
    <row r="270" spans="1:10" x14ac:dyDescent="0.2">
      <c r="A270" s="128"/>
      <c r="B270" s="128"/>
      <c r="C270" s="128"/>
      <c r="D270" s="128"/>
      <c r="E270" s="129"/>
      <c r="F270" s="179"/>
      <c r="G270" s="244"/>
      <c r="H270" s="186"/>
      <c r="I270" s="363"/>
      <c r="J270" s="128"/>
    </row>
    <row r="271" spans="1:10" x14ac:dyDescent="0.2">
      <c r="A271" s="128"/>
      <c r="B271" s="128"/>
      <c r="C271" s="128"/>
      <c r="D271" s="128"/>
      <c r="E271" s="129"/>
      <c r="F271" s="179"/>
      <c r="G271" s="244"/>
      <c r="H271" s="186"/>
      <c r="I271" s="363"/>
      <c r="J271" s="128"/>
    </row>
    <row r="272" spans="1:10" x14ac:dyDescent="0.2">
      <c r="A272" s="128"/>
      <c r="B272" s="128"/>
      <c r="C272" s="128"/>
      <c r="D272" s="128"/>
      <c r="E272" s="129"/>
      <c r="F272" s="179"/>
      <c r="G272" s="244"/>
      <c r="H272" s="186"/>
      <c r="I272" s="363"/>
      <c r="J272" s="128"/>
    </row>
    <row r="273" spans="1:10" x14ac:dyDescent="0.2">
      <c r="A273" s="128"/>
      <c r="B273" s="128"/>
      <c r="C273" s="128"/>
      <c r="D273" s="128"/>
      <c r="E273" s="129"/>
      <c r="F273" s="179"/>
      <c r="G273" s="244"/>
      <c r="H273" s="186"/>
      <c r="I273" s="363"/>
      <c r="J273" s="128"/>
    </row>
    <row r="274" spans="1:10" x14ac:dyDescent="0.2">
      <c r="A274" s="128"/>
      <c r="B274" s="128"/>
      <c r="C274" s="128"/>
      <c r="D274" s="128"/>
      <c r="E274" s="129"/>
      <c r="F274" s="179"/>
      <c r="G274" s="244"/>
      <c r="H274" s="186"/>
      <c r="I274" s="363"/>
      <c r="J274" s="128"/>
    </row>
    <row r="275" spans="1:10" x14ac:dyDescent="0.2">
      <c r="A275" s="128"/>
      <c r="B275" s="128"/>
      <c r="C275" s="128"/>
      <c r="D275" s="128"/>
      <c r="E275" s="129"/>
      <c r="F275" s="179"/>
      <c r="G275" s="244"/>
      <c r="H275" s="186"/>
      <c r="I275" s="363"/>
      <c r="J275" s="128"/>
    </row>
    <row r="276" spans="1:10" x14ac:dyDescent="0.2">
      <c r="A276" s="128"/>
      <c r="B276" s="128"/>
      <c r="C276" s="128"/>
      <c r="D276" s="128"/>
      <c r="E276" s="129"/>
      <c r="F276" s="179"/>
      <c r="G276" s="244"/>
      <c r="H276" s="186"/>
      <c r="I276" s="363"/>
      <c r="J276" s="128"/>
    </row>
    <row r="277" spans="1:10" x14ac:dyDescent="0.2">
      <c r="A277" s="128"/>
      <c r="B277" s="128"/>
      <c r="C277" s="128"/>
      <c r="D277" s="128"/>
      <c r="E277" s="129"/>
      <c r="F277" s="179"/>
      <c r="G277" s="244"/>
      <c r="H277" s="186"/>
      <c r="I277" s="363"/>
      <c r="J277" s="128"/>
    </row>
    <row r="278" spans="1:10" x14ac:dyDescent="0.2">
      <c r="A278" s="128"/>
      <c r="B278" s="128"/>
      <c r="C278" s="128"/>
      <c r="D278" s="128"/>
      <c r="E278" s="129"/>
      <c r="F278" s="179"/>
      <c r="G278" s="244"/>
      <c r="H278" s="186"/>
      <c r="I278" s="363"/>
      <c r="J278" s="128"/>
    </row>
    <row r="279" spans="1:10" x14ac:dyDescent="0.2">
      <c r="A279" s="128"/>
      <c r="B279" s="128"/>
      <c r="C279" s="128"/>
      <c r="D279" s="128"/>
      <c r="E279" s="129"/>
      <c r="F279" s="179"/>
      <c r="G279" s="244"/>
      <c r="H279" s="186"/>
      <c r="I279" s="363"/>
      <c r="J279" s="128"/>
    </row>
    <row r="280" spans="1:10" x14ac:dyDescent="0.2">
      <c r="A280" s="128"/>
      <c r="B280" s="128"/>
      <c r="C280" s="128"/>
      <c r="D280" s="128"/>
      <c r="E280" s="129"/>
      <c r="F280" s="179"/>
      <c r="G280" s="244"/>
      <c r="H280" s="186"/>
      <c r="I280" s="363"/>
      <c r="J280" s="128"/>
    </row>
    <row r="281" spans="1:10" x14ac:dyDescent="0.2">
      <c r="A281" s="128"/>
      <c r="B281" s="128"/>
      <c r="C281" s="128"/>
      <c r="D281" s="128"/>
      <c r="E281" s="129"/>
      <c r="F281" s="179"/>
      <c r="G281" s="244"/>
      <c r="H281" s="186"/>
      <c r="I281" s="363"/>
      <c r="J281" s="128"/>
    </row>
    <row r="282" spans="1:10" x14ac:dyDescent="0.2">
      <c r="A282" s="128"/>
      <c r="B282" s="128"/>
      <c r="C282" s="128"/>
      <c r="D282" s="128"/>
      <c r="E282" s="129"/>
      <c r="F282" s="179"/>
      <c r="G282" s="244"/>
      <c r="H282" s="186"/>
      <c r="I282" s="363"/>
      <c r="J282" s="128"/>
    </row>
    <row r="283" spans="1:10" x14ac:dyDescent="0.2">
      <c r="A283" s="128"/>
      <c r="B283" s="128"/>
      <c r="C283" s="128"/>
      <c r="D283" s="128"/>
      <c r="E283" s="129"/>
      <c r="F283" s="179"/>
      <c r="G283" s="244"/>
      <c r="H283" s="186"/>
      <c r="I283" s="363"/>
      <c r="J283" s="128"/>
    </row>
    <row r="284" spans="1:10" x14ac:dyDescent="0.2">
      <c r="A284" s="128"/>
      <c r="B284" s="128"/>
      <c r="C284" s="128"/>
      <c r="D284" s="128"/>
      <c r="E284" s="129"/>
      <c r="F284" s="179"/>
      <c r="G284" s="244"/>
      <c r="H284" s="186"/>
      <c r="I284" s="363"/>
      <c r="J284" s="128"/>
    </row>
    <row r="285" spans="1:10" x14ac:dyDescent="0.2">
      <c r="A285" s="128"/>
      <c r="B285" s="128"/>
      <c r="C285" s="128"/>
      <c r="D285" s="128"/>
      <c r="E285" s="129"/>
      <c r="F285" s="179"/>
      <c r="G285" s="244"/>
      <c r="H285" s="186"/>
      <c r="I285" s="363"/>
      <c r="J285" s="128"/>
    </row>
    <row r="286" spans="1:10" x14ac:dyDescent="0.2">
      <c r="A286" s="128"/>
      <c r="B286" s="128"/>
      <c r="C286" s="128"/>
      <c r="D286" s="128"/>
      <c r="E286" s="129"/>
      <c r="F286" s="179"/>
      <c r="G286" s="244"/>
      <c r="H286" s="186"/>
      <c r="I286" s="363"/>
      <c r="J286" s="128"/>
    </row>
    <row r="287" spans="1:10" x14ac:dyDescent="0.2">
      <c r="A287" s="128"/>
      <c r="B287" s="128"/>
      <c r="C287" s="128"/>
      <c r="D287" s="128"/>
      <c r="E287" s="129"/>
      <c r="F287" s="179"/>
      <c r="G287" s="244"/>
      <c r="H287" s="186"/>
      <c r="I287" s="363"/>
      <c r="J287" s="128"/>
    </row>
    <row r="288" spans="1:10" x14ac:dyDescent="0.2">
      <c r="A288" s="128"/>
      <c r="B288" s="128"/>
      <c r="C288" s="128"/>
      <c r="D288" s="128"/>
      <c r="E288" s="129"/>
      <c r="F288" s="179"/>
      <c r="G288" s="244"/>
      <c r="H288" s="186"/>
      <c r="I288" s="363"/>
      <c r="J288" s="128"/>
    </row>
    <row r="289" spans="1:10" x14ac:dyDescent="0.2">
      <c r="A289" s="128"/>
      <c r="B289" s="128"/>
      <c r="C289" s="128"/>
      <c r="D289" s="128"/>
      <c r="E289" s="129"/>
      <c r="F289" s="179"/>
      <c r="G289" s="244"/>
      <c r="H289" s="186"/>
      <c r="I289" s="363"/>
      <c r="J289" s="128"/>
    </row>
    <row r="290" spans="1:10" x14ac:dyDescent="0.2">
      <c r="A290" s="128"/>
      <c r="B290" s="128"/>
      <c r="C290" s="128"/>
      <c r="D290" s="128"/>
      <c r="E290" s="129"/>
      <c r="F290" s="179"/>
      <c r="G290" s="244"/>
      <c r="H290" s="186"/>
      <c r="I290" s="363"/>
      <c r="J290" s="128"/>
    </row>
    <row r="291" spans="1:10" x14ac:dyDescent="0.2">
      <c r="A291" s="128"/>
      <c r="B291" s="128"/>
      <c r="C291" s="128"/>
      <c r="D291" s="128"/>
      <c r="E291" s="129"/>
      <c r="F291" s="179"/>
      <c r="G291" s="244"/>
      <c r="H291" s="186"/>
      <c r="I291" s="363"/>
      <c r="J291" s="128"/>
    </row>
    <row r="292" spans="1:10" x14ac:dyDescent="0.2">
      <c r="A292" s="128"/>
      <c r="B292" s="128"/>
      <c r="C292" s="128"/>
      <c r="D292" s="128"/>
      <c r="E292" s="129"/>
      <c r="F292" s="179"/>
      <c r="G292" s="244"/>
      <c r="H292" s="186"/>
      <c r="I292" s="363"/>
      <c r="J292" s="128"/>
    </row>
    <row r="293" spans="1:10" x14ac:dyDescent="0.2">
      <c r="A293" s="128"/>
      <c r="B293" s="128"/>
      <c r="C293" s="128"/>
      <c r="D293" s="128"/>
      <c r="E293" s="129"/>
      <c r="F293" s="179"/>
      <c r="G293" s="244"/>
      <c r="H293" s="186"/>
      <c r="I293" s="363"/>
      <c r="J293" s="128"/>
    </row>
    <row r="294" spans="1:10" x14ac:dyDescent="0.2">
      <c r="A294" s="128"/>
      <c r="B294" s="128"/>
      <c r="C294" s="128"/>
      <c r="D294" s="128"/>
      <c r="E294" s="129"/>
      <c r="F294" s="179"/>
      <c r="G294" s="244"/>
      <c r="H294" s="186"/>
      <c r="I294" s="363"/>
      <c r="J294" s="128"/>
    </row>
    <row r="295" spans="1:10" x14ac:dyDescent="0.2">
      <c r="A295" s="128"/>
      <c r="B295" s="128"/>
      <c r="C295" s="128"/>
      <c r="D295" s="128"/>
      <c r="E295" s="129"/>
      <c r="F295" s="179"/>
      <c r="G295" s="244"/>
      <c r="H295" s="186"/>
      <c r="I295" s="363"/>
      <c r="J295" s="128"/>
    </row>
    <row r="296" spans="1:10" x14ac:dyDescent="0.2">
      <c r="A296" s="128"/>
      <c r="B296" s="128"/>
      <c r="C296" s="128"/>
      <c r="D296" s="128"/>
      <c r="E296" s="129"/>
      <c r="F296" s="179"/>
      <c r="G296" s="244"/>
      <c r="H296" s="186"/>
      <c r="I296" s="363"/>
      <c r="J296" s="128"/>
    </row>
    <row r="297" spans="1:10" x14ac:dyDescent="0.2">
      <c r="A297" s="128"/>
      <c r="B297" s="128"/>
      <c r="C297" s="128"/>
      <c r="D297" s="128"/>
      <c r="E297" s="129"/>
      <c r="F297" s="179"/>
      <c r="G297" s="244"/>
      <c r="H297" s="186"/>
      <c r="I297" s="363"/>
      <c r="J297" s="128"/>
    </row>
    <row r="298" spans="1:10" x14ac:dyDescent="0.2">
      <c r="A298" s="128"/>
      <c r="B298" s="128"/>
      <c r="C298" s="128"/>
      <c r="D298" s="128"/>
      <c r="E298" s="129"/>
      <c r="F298" s="179"/>
      <c r="G298" s="244"/>
      <c r="H298" s="186"/>
      <c r="I298" s="363"/>
      <c r="J298" s="128"/>
    </row>
    <row r="299" spans="1:10" x14ac:dyDescent="0.2">
      <c r="A299" s="128"/>
      <c r="B299" s="128"/>
      <c r="C299" s="128"/>
      <c r="D299" s="128"/>
      <c r="E299" s="129"/>
      <c r="F299" s="179"/>
      <c r="G299" s="244"/>
      <c r="H299" s="186"/>
      <c r="I299" s="363"/>
      <c r="J299" s="128"/>
    </row>
    <row r="300" spans="1:10" x14ac:dyDescent="0.2">
      <c r="A300" s="128"/>
      <c r="B300" s="128"/>
      <c r="C300" s="128"/>
      <c r="D300" s="128"/>
      <c r="E300" s="129"/>
      <c r="F300" s="179"/>
      <c r="G300" s="244"/>
      <c r="H300" s="186"/>
      <c r="I300" s="363"/>
      <c r="J300" s="128"/>
    </row>
    <row r="301" spans="1:10" x14ac:dyDescent="0.2">
      <c r="A301" s="128"/>
      <c r="B301" s="128"/>
      <c r="C301" s="128"/>
      <c r="D301" s="128"/>
      <c r="E301" s="129"/>
      <c r="F301" s="179"/>
      <c r="G301" s="244"/>
      <c r="H301" s="186"/>
      <c r="I301" s="363"/>
      <c r="J301" s="128"/>
    </row>
    <row r="302" spans="1:10" x14ac:dyDescent="0.2">
      <c r="A302" s="128"/>
      <c r="B302" s="128"/>
      <c r="C302" s="128"/>
      <c r="D302" s="128"/>
      <c r="E302" s="129"/>
      <c r="F302" s="179"/>
      <c r="G302" s="244"/>
      <c r="H302" s="186"/>
      <c r="I302" s="363"/>
      <c r="J302" s="128"/>
    </row>
    <row r="303" spans="1:10" x14ac:dyDescent="0.2">
      <c r="A303" s="128"/>
      <c r="B303" s="128"/>
      <c r="C303" s="128"/>
      <c r="D303" s="128"/>
      <c r="E303" s="129"/>
      <c r="F303" s="179"/>
      <c r="G303" s="244"/>
      <c r="H303" s="186"/>
      <c r="I303" s="363"/>
      <c r="J303" s="128"/>
    </row>
    <row r="304" spans="1:10" x14ac:dyDescent="0.2">
      <c r="A304" s="128"/>
      <c r="B304" s="128"/>
      <c r="C304" s="128"/>
      <c r="D304" s="128"/>
      <c r="E304" s="129"/>
      <c r="F304" s="179"/>
      <c r="G304" s="244"/>
      <c r="H304" s="186"/>
      <c r="I304" s="363"/>
      <c r="J304" s="128"/>
    </row>
    <row r="305" spans="1:10" x14ac:dyDescent="0.2">
      <c r="A305" s="128"/>
      <c r="B305" s="128"/>
      <c r="C305" s="128"/>
      <c r="D305" s="128"/>
      <c r="E305" s="129"/>
      <c r="F305" s="179"/>
      <c r="G305" s="244"/>
      <c r="H305" s="186"/>
      <c r="I305" s="363"/>
      <c r="J305" s="128"/>
    </row>
    <row r="306" spans="1:10" x14ac:dyDescent="0.2">
      <c r="A306" s="128"/>
      <c r="B306" s="128"/>
      <c r="C306" s="128"/>
      <c r="D306" s="128"/>
      <c r="E306" s="129"/>
      <c r="F306" s="179"/>
      <c r="G306" s="244"/>
      <c r="H306" s="186"/>
      <c r="I306" s="363"/>
      <c r="J306" s="128"/>
    </row>
    <row r="307" spans="1:10" x14ac:dyDescent="0.2">
      <c r="A307" s="128"/>
      <c r="B307" s="128"/>
      <c r="C307" s="128"/>
      <c r="D307" s="128"/>
      <c r="E307" s="129"/>
      <c r="F307" s="179"/>
      <c r="G307" s="244"/>
      <c r="H307" s="186"/>
      <c r="I307" s="363"/>
      <c r="J307" s="128"/>
    </row>
    <row r="308" spans="1:10" x14ac:dyDescent="0.2">
      <c r="A308" s="128"/>
      <c r="B308" s="128"/>
      <c r="C308" s="128"/>
      <c r="D308" s="128"/>
      <c r="E308" s="129"/>
      <c r="F308" s="179"/>
      <c r="G308" s="244"/>
      <c r="H308" s="186"/>
      <c r="I308" s="363"/>
      <c r="J308" s="128"/>
    </row>
    <row r="309" spans="1:10" x14ac:dyDescent="0.2">
      <c r="A309" s="128"/>
      <c r="B309" s="128"/>
      <c r="C309" s="128"/>
      <c r="D309" s="128"/>
      <c r="E309" s="129"/>
      <c r="F309" s="179"/>
      <c r="G309" s="244"/>
      <c r="H309" s="186"/>
      <c r="I309" s="363"/>
      <c r="J309" s="128"/>
    </row>
    <row r="310" spans="1:10" x14ac:dyDescent="0.2">
      <c r="A310" s="128"/>
      <c r="B310" s="128"/>
      <c r="C310" s="128"/>
      <c r="D310" s="128"/>
      <c r="E310" s="129"/>
      <c r="F310" s="179"/>
      <c r="G310" s="244"/>
      <c r="H310" s="186"/>
      <c r="I310" s="363"/>
      <c r="J310" s="128"/>
    </row>
    <row r="311" spans="1:10" x14ac:dyDescent="0.2">
      <c r="A311" s="128"/>
      <c r="B311" s="128"/>
      <c r="C311" s="128"/>
      <c r="D311" s="128"/>
      <c r="E311" s="129"/>
      <c r="F311" s="179"/>
      <c r="G311" s="244"/>
      <c r="H311" s="186"/>
      <c r="I311" s="363"/>
      <c r="J311" s="128"/>
    </row>
    <row r="312" spans="1:10" x14ac:dyDescent="0.2">
      <c r="A312" s="128"/>
      <c r="B312" s="128"/>
      <c r="C312" s="128"/>
      <c r="D312" s="128"/>
      <c r="E312" s="129"/>
      <c r="F312" s="179"/>
      <c r="G312" s="244"/>
      <c r="H312" s="186"/>
      <c r="I312" s="363"/>
      <c r="J312" s="128"/>
    </row>
    <row r="313" spans="1:10" x14ac:dyDescent="0.2">
      <c r="A313" s="128"/>
      <c r="B313" s="128"/>
      <c r="C313" s="128"/>
      <c r="D313" s="128"/>
      <c r="E313" s="129"/>
      <c r="F313" s="179"/>
      <c r="G313" s="244"/>
      <c r="H313" s="186"/>
      <c r="I313" s="363"/>
      <c r="J313" s="128"/>
    </row>
    <row r="314" spans="1:10" x14ac:dyDescent="0.2">
      <c r="A314" s="128"/>
      <c r="B314" s="128"/>
      <c r="C314" s="128"/>
      <c r="D314" s="128"/>
      <c r="E314" s="129"/>
      <c r="F314" s="179"/>
      <c r="G314" s="244"/>
      <c r="H314" s="186"/>
      <c r="I314" s="363"/>
      <c r="J314" s="128"/>
    </row>
    <row r="315" spans="1:10" x14ac:dyDescent="0.2">
      <c r="A315" s="128"/>
      <c r="B315" s="128"/>
      <c r="C315" s="128"/>
      <c r="D315" s="128"/>
      <c r="E315" s="129"/>
      <c r="F315" s="179"/>
      <c r="G315" s="244"/>
      <c r="H315" s="186"/>
      <c r="I315" s="363"/>
      <c r="J315" s="128"/>
    </row>
    <row r="316" spans="1:10" x14ac:dyDescent="0.2">
      <c r="A316" s="128"/>
      <c r="B316" s="128"/>
      <c r="C316" s="128"/>
      <c r="D316" s="128"/>
      <c r="E316" s="129"/>
      <c r="F316" s="179"/>
      <c r="G316" s="244"/>
      <c r="H316" s="186"/>
      <c r="I316" s="363"/>
      <c r="J316" s="128"/>
    </row>
    <row r="317" spans="1:10" x14ac:dyDescent="0.2">
      <c r="A317" s="128"/>
      <c r="B317" s="128"/>
      <c r="C317" s="128"/>
      <c r="D317" s="128"/>
      <c r="E317" s="129"/>
      <c r="F317" s="179"/>
      <c r="G317" s="244"/>
      <c r="H317" s="186"/>
      <c r="I317" s="363"/>
      <c r="J317" s="128"/>
    </row>
    <row r="318" spans="1:10" x14ac:dyDescent="0.2">
      <c r="A318" s="128"/>
      <c r="B318" s="128"/>
      <c r="C318" s="128"/>
      <c r="D318" s="128"/>
      <c r="E318" s="129"/>
      <c r="F318" s="179"/>
      <c r="G318" s="244"/>
      <c r="H318" s="186"/>
      <c r="I318" s="363"/>
      <c r="J318" s="128"/>
    </row>
    <row r="319" spans="1:10" x14ac:dyDescent="0.2">
      <c r="A319" s="128"/>
      <c r="B319" s="128"/>
      <c r="C319" s="128"/>
      <c r="D319" s="128"/>
      <c r="E319" s="129"/>
      <c r="F319" s="179"/>
      <c r="G319" s="244"/>
      <c r="H319" s="186"/>
      <c r="I319" s="363"/>
      <c r="J319" s="128"/>
    </row>
    <row r="320" spans="1:10" x14ac:dyDescent="0.2">
      <c r="A320" s="128"/>
      <c r="B320" s="128"/>
      <c r="C320" s="128"/>
      <c r="D320" s="128"/>
      <c r="E320" s="129"/>
      <c r="F320" s="179"/>
      <c r="G320" s="244"/>
      <c r="H320" s="186"/>
      <c r="I320" s="363"/>
      <c r="J320" s="128"/>
    </row>
    <row r="321" spans="1:10" x14ac:dyDescent="0.2">
      <c r="A321" s="128"/>
      <c r="B321" s="128"/>
      <c r="C321" s="128"/>
      <c r="D321" s="128"/>
      <c r="E321" s="129"/>
      <c r="F321" s="179"/>
      <c r="G321" s="244"/>
      <c r="H321" s="186"/>
      <c r="I321" s="363"/>
      <c r="J321" s="128"/>
    </row>
    <row r="322" spans="1:10" x14ac:dyDescent="0.2">
      <c r="A322" s="128"/>
      <c r="B322" s="128"/>
      <c r="C322" s="128"/>
      <c r="D322" s="128"/>
      <c r="E322" s="129"/>
      <c r="F322" s="179"/>
      <c r="G322" s="244"/>
      <c r="H322" s="186"/>
      <c r="I322" s="363"/>
      <c r="J322" s="128"/>
    </row>
    <row r="323" spans="1:10" x14ac:dyDescent="0.2">
      <c r="A323" s="128"/>
      <c r="B323" s="128"/>
      <c r="C323" s="128"/>
      <c r="D323" s="128"/>
      <c r="E323" s="129"/>
      <c r="F323" s="179"/>
      <c r="G323" s="244"/>
      <c r="H323" s="186"/>
      <c r="I323" s="363"/>
      <c r="J323" s="128"/>
    </row>
    <row r="324" spans="1:10" x14ac:dyDescent="0.2">
      <c r="A324" s="128"/>
      <c r="B324" s="128"/>
      <c r="C324" s="128"/>
      <c r="D324" s="128"/>
      <c r="E324" s="129"/>
      <c r="F324" s="179"/>
      <c r="G324" s="244"/>
      <c r="H324" s="186"/>
      <c r="I324" s="363"/>
      <c r="J324" s="128"/>
    </row>
    <row r="325" spans="1:10" x14ac:dyDescent="0.2">
      <c r="A325" s="128"/>
      <c r="B325" s="128"/>
      <c r="C325" s="128"/>
      <c r="D325" s="128"/>
      <c r="E325" s="129"/>
      <c r="F325" s="179"/>
      <c r="G325" s="244"/>
      <c r="H325" s="186"/>
      <c r="I325" s="363"/>
      <c r="J325" s="128"/>
    </row>
    <row r="326" spans="1:10" x14ac:dyDescent="0.2">
      <c r="A326" s="128"/>
      <c r="B326" s="128"/>
      <c r="C326" s="128"/>
      <c r="D326" s="128"/>
      <c r="E326" s="129"/>
      <c r="F326" s="179"/>
      <c r="G326" s="244"/>
      <c r="H326" s="186"/>
      <c r="I326" s="363"/>
      <c r="J326" s="128"/>
    </row>
    <row r="327" spans="1:10" x14ac:dyDescent="0.2">
      <c r="A327" s="128"/>
      <c r="B327" s="128"/>
      <c r="C327" s="128"/>
      <c r="D327" s="128"/>
      <c r="E327" s="129"/>
      <c r="F327" s="179"/>
      <c r="G327" s="244"/>
      <c r="H327" s="186"/>
      <c r="I327" s="363"/>
      <c r="J327" s="128"/>
    </row>
    <row r="328" spans="1:10" x14ac:dyDescent="0.2">
      <c r="A328" s="128"/>
      <c r="B328" s="128"/>
      <c r="C328" s="128"/>
      <c r="D328" s="128"/>
      <c r="E328" s="129"/>
      <c r="F328" s="179"/>
      <c r="G328" s="244"/>
      <c r="H328" s="186"/>
      <c r="I328" s="363"/>
      <c r="J328" s="128"/>
    </row>
    <row r="329" spans="1:10" x14ac:dyDescent="0.2">
      <c r="A329" s="128"/>
      <c r="B329" s="128"/>
      <c r="C329" s="128"/>
      <c r="D329" s="128"/>
      <c r="E329" s="129"/>
      <c r="F329" s="179"/>
      <c r="G329" s="244"/>
      <c r="H329" s="186"/>
      <c r="I329" s="363"/>
      <c r="J329" s="128"/>
    </row>
    <row r="330" spans="1:10" x14ac:dyDescent="0.2">
      <c r="A330" s="128"/>
      <c r="B330" s="128"/>
      <c r="C330" s="128"/>
      <c r="D330" s="128"/>
      <c r="E330" s="129"/>
      <c r="F330" s="179"/>
      <c r="G330" s="244"/>
      <c r="H330" s="186"/>
      <c r="I330" s="363"/>
      <c r="J330" s="128"/>
    </row>
    <row r="331" spans="1:10" x14ac:dyDescent="0.2">
      <c r="A331" s="128"/>
      <c r="B331" s="128"/>
      <c r="C331" s="128"/>
      <c r="D331" s="128"/>
      <c r="E331" s="129"/>
      <c r="F331" s="179"/>
      <c r="G331" s="244"/>
      <c r="H331" s="186"/>
      <c r="I331" s="363"/>
      <c r="J331" s="128"/>
    </row>
    <row r="332" spans="1:10" x14ac:dyDescent="0.2">
      <c r="A332" s="128"/>
      <c r="B332" s="128"/>
      <c r="C332" s="128"/>
      <c r="D332" s="128"/>
      <c r="E332" s="129"/>
      <c r="F332" s="179"/>
      <c r="G332" s="244"/>
      <c r="H332" s="186"/>
      <c r="I332" s="363"/>
      <c r="J332" s="128"/>
    </row>
    <row r="333" spans="1:10" x14ac:dyDescent="0.2">
      <c r="A333" s="128"/>
      <c r="B333" s="128"/>
      <c r="C333" s="128"/>
      <c r="D333" s="128"/>
      <c r="E333" s="129"/>
      <c r="F333" s="179"/>
      <c r="G333" s="244"/>
      <c r="H333" s="186"/>
      <c r="I333" s="363"/>
      <c r="J333" s="128"/>
    </row>
    <row r="334" spans="1:10" x14ac:dyDescent="0.2">
      <c r="A334" s="128"/>
      <c r="B334" s="128"/>
      <c r="C334" s="128"/>
      <c r="D334" s="128"/>
      <c r="E334" s="129"/>
      <c r="F334" s="179"/>
      <c r="G334" s="244"/>
      <c r="H334" s="186"/>
      <c r="I334" s="363"/>
      <c r="J334" s="128"/>
    </row>
    <row r="335" spans="1:10" x14ac:dyDescent="0.2">
      <c r="A335" s="128"/>
      <c r="B335" s="128"/>
      <c r="C335" s="128"/>
      <c r="D335" s="128"/>
      <c r="E335" s="129"/>
      <c r="F335" s="179"/>
      <c r="G335" s="244"/>
      <c r="H335" s="186"/>
      <c r="I335" s="363"/>
      <c r="J335" s="128"/>
    </row>
    <row r="336" spans="1:10" x14ac:dyDescent="0.2">
      <c r="A336" s="128"/>
      <c r="B336" s="128"/>
      <c r="C336" s="128"/>
      <c r="D336" s="128"/>
      <c r="E336" s="129"/>
      <c r="F336" s="179"/>
      <c r="G336" s="244"/>
      <c r="H336" s="186"/>
      <c r="I336" s="363"/>
      <c r="J336" s="128"/>
    </row>
    <row r="337" spans="1:10" x14ac:dyDescent="0.2">
      <c r="A337" s="128"/>
      <c r="B337" s="128"/>
      <c r="C337" s="128"/>
      <c r="D337" s="128"/>
      <c r="E337" s="129"/>
      <c r="F337" s="179"/>
      <c r="G337" s="244"/>
      <c r="H337" s="186"/>
      <c r="I337" s="363"/>
      <c r="J337" s="128"/>
    </row>
    <row r="338" spans="1:10" x14ac:dyDescent="0.2">
      <c r="A338" s="128"/>
      <c r="B338" s="128"/>
      <c r="C338" s="128"/>
      <c r="D338" s="128"/>
      <c r="E338" s="129"/>
      <c r="F338" s="179"/>
      <c r="G338" s="244"/>
      <c r="H338" s="186"/>
      <c r="I338" s="363"/>
      <c r="J338" s="128"/>
    </row>
    <row r="339" spans="1:10" x14ac:dyDescent="0.2">
      <c r="A339" s="128"/>
      <c r="B339" s="128"/>
      <c r="C339" s="128"/>
      <c r="D339" s="128"/>
      <c r="E339" s="129"/>
      <c r="F339" s="179"/>
      <c r="G339" s="244"/>
      <c r="H339" s="186"/>
      <c r="I339" s="363"/>
      <c r="J339" s="128"/>
    </row>
    <row r="340" spans="1:10" x14ac:dyDescent="0.2">
      <c r="A340" s="128"/>
      <c r="B340" s="128"/>
      <c r="C340" s="128"/>
      <c r="D340" s="128"/>
      <c r="E340" s="129"/>
      <c r="F340" s="179"/>
      <c r="G340" s="244"/>
      <c r="H340" s="186"/>
      <c r="I340" s="363"/>
      <c r="J340" s="128"/>
    </row>
    <row r="341" spans="1:10" x14ac:dyDescent="0.2">
      <c r="A341" s="128"/>
      <c r="B341" s="128"/>
      <c r="C341" s="128"/>
      <c r="D341" s="128"/>
      <c r="E341" s="129"/>
      <c r="F341" s="179"/>
      <c r="G341" s="244"/>
      <c r="H341" s="186"/>
      <c r="I341" s="363"/>
      <c r="J341" s="128"/>
    </row>
    <row r="342" spans="1:10" x14ac:dyDescent="0.2">
      <c r="A342" s="128"/>
      <c r="B342" s="128"/>
      <c r="C342" s="128"/>
      <c r="D342" s="128"/>
      <c r="E342" s="129"/>
      <c r="F342" s="179"/>
      <c r="G342" s="244"/>
      <c r="H342" s="186"/>
      <c r="I342" s="363"/>
      <c r="J342" s="128"/>
    </row>
    <row r="343" spans="1:10" x14ac:dyDescent="0.2">
      <c r="A343" s="128"/>
      <c r="B343" s="128"/>
      <c r="C343" s="128"/>
      <c r="D343" s="128"/>
      <c r="E343" s="129"/>
      <c r="F343" s="179"/>
      <c r="G343" s="244"/>
      <c r="H343" s="186"/>
      <c r="I343" s="363"/>
      <c r="J343" s="128"/>
    </row>
    <row r="344" spans="1:10" x14ac:dyDescent="0.2">
      <c r="A344" s="128"/>
      <c r="B344" s="128"/>
      <c r="C344" s="128"/>
      <c r="D344" s="128"/>
      <c r="E344" s="129"/>
      <c r="F344" s="179"/>
      <c r="G344" s="244"/>
      <c r="H344" s="186"/>
      <c r="I344" s="363"/>
      <c r="J344" s="128"/>
    </row>
    <row r="345" spans="1:10" x14ac:dyDescent="0.2">
      <c r="A345" s="128"/>
      <c r="B345" s="128"/>
      <c r="C345" s="128"/>
      <c r="D345" s="128"/>
      <c r="E345" s="129"/>
      <c r="F345" s="179"/>
      <c r="G345" s="244"/>
      <c r="H345" s="186"/>
      <c r="I345" s="363"/>
      <c r="J345" s="128"/>
    </row>
    <row r="346" spans="1:10" x14ac:dyDescent="0.2">
      <c r="A346" s="128"/>
      <c r="B346" s="128"/>
      <c r="C346" s="128"/>
      <c r="D346" s="128"/>
      <c r="E346" s="129"/>
      <c r="F346" s="179"/>
      <c r="G346" s="244"/>
      <c r="H346" s="186"/>
      <c r="I346" s="363"/>
      <c r="J346" s="128"/>
    </row>
    <row r="347" spans="1:10" x14ac:dyDescent="0.2">
      <c r="A347" s="128"/>
      <c r="B347" s="128"/>
      <c r="C347" s="128"/>
      <c r="D347" s="128"/>
      <c r="E347" s="129"/>
      <c r="F347" s="179"/>
      <c r="G347" s="244"/>
      <c r="H347" s="186"/>
      <c r="I347" s="363"/>
      <c r="J347" s="128"/>
    </row>
    <row r="348" spans="1:10" x14ac:dyDescent="0.2">
      <c r="A348" s="128"/>
      <c r="B348" s="128"/>
      <c r="C348" s="128"/>
      <c r="D348" s="128"/>
      <c r="E348" s="129"/>
      <c r="F348" s="179"/>
      <c r="G348" s="244"/>
      <c r="H348" s="186"/>
      <c r="I348" s="363"/>
      <c r="J348" s="128"/>
    </row>
    <row r="349" spans="1:10" x14ac:dyDescent="0.2">
      <c r="A349" s="128"/>
      <c r="B349" s="128"/>
      <c r="C349" s="128"/>
      <c r="D349" s="128"/>
      <c r="E349" s="129"/>
      <c r="F349" s="179"/>
      <c r="G349" s="244"/>
      <c r="H349" s="186"/>
      <c r="I349" s="363"/>
      <c r="J349" s="128"/>
    </row>
    <row r="350" spans="1:10" x14ac:dyDescent="0.2">
      <c r="A350" s="128"/>
      <c r="B350" s="128"/>
      <c r="C350" s="128"/>
      <c r="D350" s="128"/>
      <c r="E350" s="129"/>
      <c r="F350" s="179"/>
      <c r="G350" s="244"/>
      <c r="H350" s="186"/>
      <c r="I350" s="363"/>
      <c r="J350" s="128"/>
    </row>
    <row r="351" spans="1:10" x14ac:dyDescent="0.2">
      <c r="A351" s="128"/>
      <c r="B351" s="128"/>
      <c r="C351" s="128"/>
      <c r="D351" s="128"/>
      <c r="E351" s="129"/>
      <c r="F351" s="179"/>
      <c r="G351" s="244"/>
      <c r="H351" s="186"/>
      <c r="I351" s="363"/>
      <c r="J351" s="128"/>
    </row>
    <row r="352" spans="1:10" x14ac:dyDescent="0.2">
      <c r="A352" s="128"/>
      <c r="B352" s="128"/>
      <c r="C352" s="128"/>
      <c r="D352" s="128"/>
      <c r="E352" s="129"/>
      <c r="F352" s="179"/>
      <c r="G352" s="244"/>
      <c r="H352" s="186"/>
      <c r="I352" s="363"/>
      <c r="J352" s="128"/>
    </row>
    <row r="353" spans="1:10" x14ac:dyDescent="0.2">
      <c r="A353" s="128"/>
      <c r="B353" s="128"/>
      <c r="C353" s="128"/>
      <c r="D353" s="128"/>
      <c r="E353" s="129"/>
      <c r="F353" s="179"/>
      <c r="G353" s="244"/>
      <c r="H353" s="186"/>
      <c r="I353" s="363"/>
      <c r="J353" s="128"/>
    </row>
    <row r="354" spans="1:10" x14ac:dyDescent="0.2">
      <c r="A354" s="128"/>
      <c r="B354" s="128"/>
      <c r="C354" s="128"/>
      <c r="D354" s="128"/>
      <c r="E354" s="129"/>
      <c r="F354" s="179"/>
      <c r="G354" s="244"/>
      <c r="H354" s="186"/>
      <c r="I354" s="363"/>
      <c r="J354" s="128"/>
    </row>
    <row r="355" spans="1:10" x14ac:dyDescent="0.2">
      <c r="A355" s="128"/>
      <c r="B355" s="128"/>
      <c r="C355" s="128"/>
      <c r="D355" s="128"/>
      <c r="E355" s="129"/>
      <c r="F355" s="179"/>
      <c r="G355" s="244"/>
      <c r="H355" s="186"/>
      <c r="I355" s="363"/>
      <c r="J355" s="128"/>
    </row>
    <row r="356" spans="1:10" x14ac:dyDescent="0.2">
      <c r="A356" s="128"/>
      <c r="B356" s="128"/>
      <c r="C356" s="128"/>
      <c r="D356" s="128"/>
      <c r="E356" s="129"/>
      <c r="F356" s="179"/>
      <c r="G356" s="244"/>
      <c r="H356" s="186"/>
      <c r="I356" s="363"/>
      <c r="J356" s="128"/>
    </row>
    <row r="357" spans="1:10" x14ac:dyDescent="0.2">
      <c r="A357" s="128"/>
      <c r="B357" s="128"/>
      <c r="C357" s="128"/>
      <c r="D357" s="128"/>
      <c r="E357" s="129"/>
      <c r="F357" s="179"/>
      <c r="G357" s="244"/>
      <c r="H357" s="186"/>
      <c r="I357" s="363"/>
      <c r="J357" s="128"/>
    </row>
    <row r="358" spans="1:10" x14ac:dyDescent="0.2">
      <c r="A358" s="128"/>
      <c r="B358" s="128"/>
      <c r="C358" s="128"/>
      <c r="D358" s="128"/>
      <c r="E358" s="129"/>
      <c r="F358" s="179"/>
      <c r="G358" s="244"/>
      <c r="H358" s="186"/>
      <c r="I358" s="363"/>
      <c r="J358" s="128"/>
    </row>
    <row r="359" spans="1:10" x14ac:dyDescent="0.2">
      <c r="A359" s="128"/>
      <c r="B359" s="128"/>
      <c r="C359" s="128"/>
      <c r="D359" s="128"/>
      <c r="E359" s="129"/>
      <c r="F359" s="179"/>
      <c r="G359" s="244"/>
      <c r="H359" s="186"/>
      <c r="I359" s="363"/>
      <c r="J359" s="128"/>
    </row>
    <row r="360" spans="1:10" x14ac:dyDescent="0.2">
      <c r="A360" s="128"/>
      <c r="B360" s="128"/>
      <c r="C360" s="128"/>
      <c r="D360" s="128"/>
      <c r="E360" s="129"/>
      <c r="F360" s="179"/>
      <c r="G360" s="244"/>
      <c r="H360" s="186"/>
      <c r="I360" s="363"/>
      <c r="J360" s="128"/>
    </row>
    <row r="361" spans="1:10" x14ac:dyDescent="0.2">
      <c r="A361" s="128"/>
      <c r="B361" s="128"/>
      <c r="C361" s="128"/>
      <c r="D361" s="128"/>
      <c r="E361" s="129"/>
      <c r="F361" s="179"/>
      <c r="G361" s="244"/>
      <c r="H361" s="186"/>
      <c r="I361" s="363"/>
      <c r="J361" s="128"/>
    </row>
    <row r="362" spans="1:10" x14ac:dyDescent="0.2">
      <c r="A362" s="128"/>
      <c r="B362" s="128"/>
      <c r="C362" s="128"/>
      <c r="D362" s="128"/>
      <c r="E362" s="129"/>
      <c r="F362" s="179"/>
      <c r="G362" s="244"/>
      <c r="H362" s="186"/>
      <c r="I362" s="363"/>
      <c r="J362" s="128"/>
    </row>
    <row r="363" spans="1:10" x14ac:dyDescent="0.2">
      <c r="A363" s="128"/>
      <c r="B363" s="128"/>
      <c r="C363" s="128"/>
      <c r="D363" s="128"/>
      <c r="E363" s="129"/>
      <c r="F363" s="179"/>
      <c r="G363" s="244"/>
      <c r="H363" s="186"/>
      <c r="I363" s="363"/>
      <c r="J363" s="128"/>
    </row>
    <row r="364" spans="1:10" x14ac:dyDescent="0.2">
      <c r="A364" s="128"/>
      <c r="B364" s="128"/>
      <c r="C364" s="128"/>
      <c r="D364" s="128"/>
      <c r="E364" s="129"/>
      <c r="F364" s="179"/>
      <c r="G364" s="244"/>
      <c r="H364" s="186"/>
      <c r="I364" s="363"/>
      <c r="J364" s="128"/>
    </row>
    <row r="365" spans="1:10" x14ac:dyDescent="0.2">
      <c r="A365" s="128"/>
      <c r="B365" s="128"/>
      <c r="C365" s="128"/>
      <c r="D365" s="128"/>
      <c r="E365" s="129"/>
      <c r="F365" s="179"/>
      <c r="G365" s="244"/>
      <c r="H365" s="186"/>
      <c r="I365" s="363"/>
      <c r="J365" s="128"/>
    </row>
    <row r="366" spans="1:10" x14ac:dyDescent="0.2">
      <c r="A366" s="128"/>
      <c r="B366" s="128"/>
      <c r="C366" s="128"/>
      <c r="D366" s="128"/>
      <c r="E366" s="129"/>
      <c r="F366" s="179"/>
      <c r="G366" s="244"/>
      <c r="H366" s="186"/>
      <c r="I366" s="363"/>
      <c r="J366" s="128"/>
    </row>
    <row r="367" spans="1:10" x14ac:dyDescent="0.2">
      <c r="A367" s="128"/>
      <c r="B367" s="128"/>
      <c r="C367" s="128"/>
      <c r="D367" s="128"/>
      <c r="E367" s="129"/>
      <c r="F367" s="179"/>
      <c r="G367" s="244"/>
      <c r="H367" s="186"/>
      <c r="I367" s="363"/>
      <c r="J367" s="128"/>
    </row>
    <row r="368" spans="1:10" x14ac:dyDescent="0.2">
      <c r="A368" s="128"/>
      <c r="B368" s="128"/>
      <c r="C368" s="128"/>
      <c r="D368" s="128"/>
      <c r="E368" s="129"/>
      <c r="F368" s="179"/>
      <c r="G368" s="244"/>
      <c r="H368" s="186"/>
      <c r="I368" s="363"/>
      <c r="J368" s="128"/>
    </row>
    <row r="369" spans="1:10" x14ac:dyDescent="0.2">
      <c r="A369" s="128"/>
      <c r="B369" s="128"/>
      <c r="C369" s="128"/>
      <c r="D369" s="128"/>
      <c r="E369" s="129"/>
      <c r="F369" s="179"/>
      <c r="G369" s="244"/>
      <c r="H369" s="186"/>
      <c r="I369" s="363"/>
      <c r="J369" s="128"/>
    </row>
    <row r="370" spans="1:10" x14ac:dyDescent="0.2">
      <c r="A370" s="128"/>
      <c r="B370" s="128"/>
      <c r="C370" s="128"/>
      <c r="D370" s="128"/>
      <c r="E370" s="129"/>
      <c r="F370" s="179"/>
      <c r="G370" s="244"/>
      <c r="H370" s="186"/>
      <c r="I370" s="363"/>
      <c r="J370" s="128"/>
    </row>
    <row r="371" spans="1:10" x14ac:dyDescent="0.2">
      <c r="A371" s="128"/>
      <c r="B371" s="128"/>
      <c r="C371" s="128"/>
      <c r="D371" s="128"/>
      <c r="E371" s="129"/>
      <c r="F371" s="179"/>
      <c r="G371" s="244"/>
      <c r="H371" s="186"/>
      <c r="I371" s="363"/>
      <c r="J371" s="128"/>
    </row>
    <row r="372" spans="1:10" x14ac:dyDescent="0.2">
      <c r="A372" s="128"/>
      <c r="B372" s="128"/>
      <c r="C372" s="128"/>
      <c r="D372" s="128"/>
      <c r="E372" s="129"/>
      <c r="F372" s="179"/>
      <c r="G372" s="244"/>
      <c r="H372" s="186"/>
      <c r="I372" s="363"/>
      <c r="J372" s="128"/>
    </row>
    <row r="373" spans="1:10" x14ac:dyDescent="0.2">
      <c r="A373" s="128"/>
      <c r="B373" s="128"/>
      <c r="C373" s="128"/>
      <c r="D373" s="128"/>
      <c r="E373" s="129"/>
      <c r="F373" s="179"/>
      <c r="G373" s="244"/>
      <c r="H373" s="186"/>
      <c r="I373" s="363"/>
      <c r="J373" s="128"/>
    </row>
    <row r="374" spans="1:10" x14ac:dyDescent="0.2">
      <c r="A374" s="128"/>
      <c r="B374" s="128"/>
      <c r="C374" s="128"/>
      <c r="D374" s="128"/>
      <c r="E374" s="129"/>
      <c r="F374" s="179"/>
      <c r="G374" s="244"/>
      <c r="H374" s="186"/>
      <c r="I374" s="363"/>
      <c r="J374" s="128"/>
    </row>
    <row r="375" spans="1:10" x14ac:dyDescent="0.2">
      <c r="A375" s="128"/>
      <c r="B375" s="128"/>
      <c r="C375" s="128"/>
      <c r="D375" s="128"/>
      <c r="E375" s="129"/>
      <c r="F375" s="179"/>
      <c r="G375" s="244"/>
      <c r="H375" s="186"/>
      <c r="I375" s="363"/>
      <c r="J375" s="128"/>
    </row>
    <row r="376" spans="1:10" x14ac:dyDescent="0.2">
      <c r="A376" s="128"/>
      <c r="B376" s="128"/>
      <c r="C376" s="128"/>
      <c r="D376" s="128"/>
      <c r="E376" s="129"/>
      <c r="F376" s="179"/>
      <c r="G376" s="244"/>
      <c r="H376" s="186"/>
      <c r="I376" s="363"/>
      <c r="J376" s="128"/>
    </row>
    <row r="377" spans="1:10" x14ac:dyDescent="0.2">
      <c r="A377" s="128"/>
      <c r="B377" s="128"/>
      <c r="C377" s="128"/>
      <c r="D377" s="128"/>
      <c r="E377" s="129"/>
      <c r="F377" s="179"/>
      <c r="G377" s="244"/>
      <c r="H377" s="186"/>
      <c r="I377" s="363"/>
      <c r="J377" s="128"/>
    </row>
    <row r="378" spans="1:10" x14ac:dyDescent="0.2">
      <c r="A378" s="128"/>
      <c r="B378" s="128"/>
      <c r="C378" s="128"/>
      <c r="D378" s="128"/>
      <c r="E378" s="129"/>
      <c r="F378" s="179"/>
      <c r="G378" s="244"/>
      <c r="H378" s="186"/>
      <c r="I378" s="363"/>
      <c r="J378" s="128"/>
    </row>
    <row r="379" spans="1:10" x14ac:dyDescent="0.2">
      <c r="A379" s="128"/>
      <c r="B379" s="128"/>
      <c r="C379" s="128"/>
      <c r="D379" s="128"/>
      <c r="E379" s="129"/>
      <c r="F379" s="179"/>
      <c r="G379" s="244"/>
      <c r="H379" s="186"/>
      <c r="I379" s="363"/>
      <c r="J379" s="128"/>
    </row>
    <row r="380" spans="1:10" x14ac:dyDescent="0.2">
      <c r="A380" s="128"/>
      <c r="B380" s="128"/>
      <c r="C380" s="128"/>
      <c r="D380" s="128"/>
      <c r="E380" s="129"/>
      <c r="F380" s="179"/>
      <c r="G380" s="244"/>
      <c r="H380" s="186"/>
      <c r="I380" s="363"/>
      <c r="J380" s="128"/>
    </row>
    <row r="381" spans="1:10" x14ac:dyDescent="0.2">
      <c r="A381" s="128"/>
      <c r="B381" s="128"/>
      <c r="C381" s="128"/>
      <c r="D381" s="128"/>
      <c r="E381" s="129"/>
      <c r="F381" s="179"/>
      <c r="G381" s="244"/>
      <c r="H381" s="186"/>
      <c r="I381" s="363"/>
      <c r="J381" s="128"/>
    </row>
    <row r="382" spans="1:10" x14ac:dyDescent="0.2">
      <c r="A382" s="128"/>
      <c r="B382" s="128"/>
      <c r="C382" s="128"/>
      <c r="D382" s="128"/>
      <c r="E382" s="129"/>
      <c r="F382" s="179"/>
      <c r="G382" s="244"/>
      <c r="H382" s="186"/>
      <c r="I382" s="363"/>
      <c r="J382" s="128"/>
    </row>
    <row r="383" spans="1:10" x14ac:dyDescent="0.2">
      <c r="A383" s="128"/>
      <c r="B383" s="128"/>
      <c r="C383" s="128"/>
      <c r="D383" s="128"/>
      <c r="E383" s="129"/>
      <c r="F383" s="179"/>
      <c r="G383" s="244"/>
      <c r="H383" s="186"/>
      <c r="I383" s="363"/>
      <c r="J383" s="128"/>
    </row>
    <row r="384" spans="1:10" x14ac:dyDescent="0.2">
      <c r="A384" s="128"/>
      <c r="B384" s="128"/>
      <c r="C384" s="128"/>
      <c r="D384" s="128"/>
      <c r="E384" s="129"/>
      <c r="F384" s="179"/>
      <c r="G384" s="244"/>
      <c r="H384" s="186"/>
      <c r="I384" s="363"/>
      <c r="J384" s="128"/>
    </row>
    <row r="385" spans="1:10" x14ac:dyDescent="0.2">
      <c r="A385" s="128"/>
      <c r="B385" s="128"/>
      <c r="C385" s="128"/>
      <c r="D385" s="128"/>
      <c r="E385" s="129"/>
      <c r="F385" s="179"/>
      <c r="G385" s="244"/>
      <c r="H385" s="186"/>
      <c r="I385" s="363"/>
      <c r="J385" s="128"/>
    </row>
    <row r="386" spans="1:10" x14ac:dyDescent="0.2">
      <c r="A386" s="128"/>
      <c r="B386" s="128"/>
      <c r="C386" s="128"/>
      <c r="D386" s="128"/>
      <c r="E386" s="129"/>
      <c r="F386" s="179"/>
      <c r="G386" s="244"/>
      <c r="H386" s="186"/>
      <c r="I386" s="363"/>
      <c r="J386" s="128"/>
    </row>
    <row r="387" spans="1:10" x14ac:dyDescent="0.2">
      <c r="A387" s="128"/>
      <c r="B387" s="128"/>
      <c r="C387" s="128"/>
      <c r="D387" s="128"/>
      <c r="E387" s="129"/>
      <c r="F387" s="179"/>
      <c r="G387" s="244"/>
      <c r="H387" s="186"/>
      <c r="I387" s="363"/>
      <c r="J387" s="128"/>
    </row>
    <row r="388" spans="1:10" x14ac:dyDescent="0.2">
      <c r="A388" s="128"/>
      <c r="B388" s="128"/>
      <c r="C388" s="128"/>
      <c r="D388" s="128"/>
      <c r="E388" s="129"/>
      <c r="F388" s="179"/>
      <c r="G388" s="244"/>
      <c r="H388" s="186"/>
      <c r="I388" s="363"/>
      <c r="J388" s="128"/>
    </row>
    <row r="389" spans="1:10" x14ac:dyDescent="0.2">
      <c r="A389" s="128"/>
      <c r="B389" s="128"/>
      <c r="C389" s="128"/>
      <c r="D389" s="128"/>
      <c r="E389" s="129"/>
      <c r="F389" s="179"/>
      <c r="G389" s="244"/>
      <c r="H389" s="186"/>
      <c r="I389" s="363"/>
      <c r="J389" s="128"/>
    </row>
    <row r="390" spans="1:10" x14ac:dyDescent="0.2">
      <c r="A390" s="128"/>
      <c r="B390" s="128"/>
      <c r="C390" s="128"/>
      <c r="D390" s="128"/>
      <c r="E390" s="129"/>
      <c r="F390" s="179"/>
      <c r="G390" s="244"/>
      <c r="H390" s="186"/>
      <c r="I390" s="363"/>
      <c r="J390" s="128"/>
    </row>
    <row r="391" spans="1:10" x14ac:dyDescent="0.2">
      <c r="A391" s="128"/>
      <c r="B391" s="128"/>
      <c r="C391" s="128"/>
      <c r="D391" s="128"/>
      <c r="E391" s="129"/>
      <c r="F391" s="179"/>
      <c r="G391" s="244"/>
      <c r="H391" s="186"/>
      <c r="I391" s="363"/>
      <c r="J391" s="128"/>
    </row>
    <row r="392" spans="1:10" x14ac:dyDescent="0.2">
      <c r="A392" s="128"/>
      <c r="B392" s="128"/>
      <c r="C392" s="128"/>
      <c r="D392" s="128"/>
      <c r="E392" s="129"/>
      <c r="F392" s="179"/>
      <c r="G392" s="244"/>
      <c r="H392" s="186"/>
      <c r="I392" s="363"/>
      <c r="J392" s="128"/>
    </row>
    <row r="393" spans="1:10" x14ac:dyDescent="0.2">
      <c r="A393" s="128"/>
      <c r="B393" s="128"/>
      <c r="C393" s="128"/>
      <c r="D393" s="128"/>
      <c r="E393" s="129"/>
      <c r="F393" s="179"/>
      <c r="G393" s="244"/>
      <c r="H393" s="186"/>
      <c r="I393" s="363"/>
      <c r="J393" s="128"/>
    </row>
    <row r="394" spans="1:10" x14ac:dyDescent="0.2">
      <c r="A394" s="128"/>
      <c r="B394" s="128"/>
      <c r="C394" s="128"/>
      <c r="D394" s="128"/>
      <c r="E394" s="129"/>
      <c r="F394" s="179"/>
      <c r="G394" s="244"/>
      <c r="H394" s="186"/>
      <c r="I394" s="363"/>
      <c r="J394" s="128"/>
    </row>
    <row r="395" spans="1:10" x14ac:dyDescent="0.2">
      <c r="A395" s="128"/>
      <c r="B395" s="128"/>
      <c r="C395" s="128"/>
      <c r="D395" s="128"/>
      <c r="E395" s="129"/>
      <c r="F395" s="179"/>
      <c r="G395" s="244"/>
      <c r="H395" s="186"/>
      <c r="I395" s="363"/>
      <c r="J395" s="128"/>
    </row>
    <row r="396" spans="1:10" x14ac:dyDescent="0.2">
      <c r="A396" s="128"/>
      <c r="B396" s="128"/>
      <c r="C396" s="128"/>
      <c r="D396" s="128"/>
      <c r="E396" s="129"/>
      <c r="F396" s="179"/>
      <c r="G396" s="244"/>
      <c r="H396" s="186"/>
      <c r="I396" s="363"/>
      <c r="J396" s="128"/>
    </row>
    <row r="397" spans="1:10" x14ac:dyDescent="0.2">
      <c r="A397" s="128"/>
      <c r="B397" s="128"/>
      <c r="C397" s="128"/>
      <c r="D397" s="128"/>
      <c r="E397" s="129"/>
      <c r="F397" s="179"/>
      <c r="G397" s="244"/>
      <c r="H397" s="186"/>
      <c r="I397" s="363"/>
      <c r="J397" s="128"/>
    </row>
    <row r="398" spans="1:10" x14ac:dyDescent="0.2">
      <c r="A398" s="128"/>
      <c r="B398" s="128"/>
      <c r="C398" s="128"/>
      <c r="D398" s="128"/>
      <c r="E398" s="129"/>
      <c r="F398" s="179"/>
      <c r="G398" s="244"/>
      <c r="H398" s="186"/>
      <c r="I398" s="363"/>
      <c r="J398" s="128"/>
    </row>
    <row r="399" spans="1:10" x14ac:dyDescent="0.2">
      <c r="A399" s="128"/>
      <c r="B399" s="128"/>
      <c r="C399" s="128"/>
      <c r="D399" s="128"/>
      <c r="E399" s="129"/>
      <c r="F399" s="179"/>
      <c r="G399" s="244"/>
      <c r="H399" s="186"/>
      <c r="I399" s="363"/>
      <c r="J399" s="128"/>
    </row>
    <row r="400" spans="1:10" x14ac:dyDescent="0.2">
      <c r="A400" s="128"/>
      <c r="B400" s="128"/>
      <c r="C400" s="128"/>
      <c r="D400" s="128"/>
      <c r="E400" s="129"/>
      <c r="F400" s="179"/>
      <c r="G400" s="244"/>
      <c r="H400" s="186"/>
      <c r="I400" s="363"/>
      <c r="J400" s="128"/>
    </row>
    <row r="401" spans="1:10" x14ac:dyDescent="0.2">
      <c r="A401" s="128"/>
      <c r="B401" s="128"/>
      <c r="C401" s="128"/>
      <c r="D401" s="128"/>
      <c r="E401" s="129"/>
      <c r="F401" s="179"/>
      <c r="G401" s="244"/>
      <c r="H401" s="186"/>
      <c r="I401" s="363"/>
      <c r="J401" s="128"/>
    </row>
    <row r="402" spans="1:10" x14ac:dyDescent="0.2">
      <c r="A402" s="128"/>
      <c r="B402" s="128"/>
      <c r="C402" s="128"/>
      <c r="D402" s="128"/>
      <c r="E402" s="129"/>
      <c r="F402" s="179"/>
      <c r="G402" s="244"/>
      <c r="H402" s="186"/>
      <c r="I402" s="363"/>
      <c r="J402" s="128"/>
    </row>
    <row r="403" spans="1:10" x14ac:dyDescent="0.2">
      <c r="A403" s="128"/>
      <c r="B403" s="128"/>
      <c r="C403" s="128"/>
      <c r="D403" s="128"/>
      <c r="E403" s="129"/>
      <c r="F403" s="179"/>
      <c r="G403" s="244"/>
      <c r="H403" s="186"/>
      <c r="I403" s="363"/>
      <c r="J403" s="128"/>
    </row>
    <row r="404" spans="1:10" x14ac:dyDescent="0.2">
      <c r="A404" s="128"/>
      <c r="B404" s="128"/>
      <c r="C404" s="128"/>
      <c r="D404" s="128"/>
      <c r="E404" s="129"/>
      <c r="F404" s="179"/>
      <c r="G404" s="244"/>
      <c r="H404" s="186"/>
      <c r="I404" s="363"/>
      <c r="J404" s="128"/>
    </row>
    <row r="405" spans="1:10" x14ac:dyDescent="0.2">
      <c r="A405" s="128"/>
      <c r="B405" s="128"/>
      <c r="C405" s="128"/>
      <c r="D405" s="128"/>
      <c r="E405" s="129"/>
      <c r="F405" s="179"/>
      <c r="G405" s="244"/>
      <c r="H405" s="186"/>
      <c r="I405" s="363"/>
      <c r="J405" s="128"/>
    </row>
    <row r="406" spans="1:10" x14ac:dyDescent="0.2">
      <c r="A406" s="128"/>
      <c r="B406" s="128"/>
      <c r="C406" s="128"/>
      <c r="D406" s="128"/>
      <c r="E406" s="129"/>
      <c r="F406" s="179"/>
      <c r="G406" s="244"/>
      <c r="H406" s="186"/>
      <c r="I406" s="363"/>
      <c r="J406" s="128"/>
    </row>
    <row r="407" spans="1:10" x14ac:dyDescent="0.2">
      <c r="A407" s="128"/>
      <c r="B407" s="128"/>
      <c r="C407" s="128"/>
      <c r="D407" s="128"/>
      <c r="E407" s="129"/>
      <c r="F407" s="179"/>
      <c r="G407" s="244"/>
      <c r="H407" s="186"/>
      <c r="I407" s="363"/>
      <c r="J407" s="128"/>
    </row>
    <row r="408" spans="1:10" x14ac:dyDescent="0.2">
      <c r="A408" s="128"/>
      <c r="B408" s="128"/>
      <c r="C408" s="128"/>
      <c r="D408" s="128"/>
      <c r="E408" s="129"/>
      <c r="F408" s="179"/>
      <c r="G408" s="244"/>
      <c r="H408" s="186"/>
      <c r="I408" s="363"/>
      <c r="J408" s="128"/>
    </row>
    <row r="409" spans="1:10" x14ac:dyDescent="0.2">
      <c r="A409" s="128"/>
      <c r="B409" s="128"/>
      <c r="C409" s="128"/>
      <c r="D409" s="128"/>
      <c r="E409" s="129"/>
      <c r="F409" s="179"/>
      <c r="G409" s="244"/>
      <c r="H409" s="186"/>
      <c r="I409" s="363"/>
      <c r="J409" s="128"/>
    </row>
    <row r="410" spans="1:10" x14ac:dyDescent="0.2">
      <c r="A410" s="128"/>
      <c r="B410" s="128"/>
      <c r="C410" s="128"/>
      <c r="D410" s="128"/>
      <c r="E410" s="129"/>
      <c r="F410" s="179"/>
      <c r="G410" s="244"/>
      <c r="H410" s="186"/>
      <c r="I410" s="363"/>
      <c r="J410" s="128"/>
    </row>
    <row r="411" spans="1:10" x14ac:dyDescent="0.2">
      <c r="A411" s="128"/>
      <c r="B411" s="128"/>
      <c r="C411" s="128"/>
      <c r="D411" s="128"/>
      <c r="E411" s="129"/>
      <c r="F411" s="179"/>
      <c r="G411" s="244"/>
      <c r="H411" s="186"/>
      <c r="I411" s="363"/>
      <c r="J411" s="128"/>
    </row>
    <row r="412" spans="1:10" x14ac:dyDescent="0.2">
      <c r="A412" s="128"/>
      <c r="B412" s="128"/>
      <c r="C412" s="128"/>
      <c r="D412" s="128"/>
      <c r="E412" s="129"/>
      <c r="F412" s="179"/>
      <c r="G412" s="244"/>
      <c r="H412" s="186"/>
      <c r="I412" s="363"/>
      <c r="J412" s="128"/>
    </row>
    <row r="413" spans="1:10" x14ac:dyDescent="0.2">
      <c r="A413" s="128"/>
      <c r="B413" s="128"/>
      <c r="C413" s="128"/>
      <c r="D413" s="128"/>
      <c r="E413" s="129"/>
      <c r="F413" s="179"/>
      <c r="G413" s="244"/>
      <c r="H413" s="186"/>
      <c r="I413" s="363"/>
      <c r="J413" s="128"/>
    </row>
    <row r="414" spans="1:10" x14ac:dyDescent="0.2">
      <c r="A414" s="128"/>
      <c r="B414" s="128"/>
      <c r="C414" s="128"/>
      <c r="D414" s="128"/>
      <c r="E414" s="129"/>
      <c r="F414" s="179"/>
      <c r="G414" s="244"/>
      <c r="H414" s="186"/>
      <c r="I414" s="363"/>
      <c r="J414" s="128"/>
    </row>
    <row r="415" spans="1:10" x14ac:dyDescent="0.2">
      <c r="A415" s="128"/>
      <c r="B415" s="128"/>
      <c r="C415" s="128"/>
      <c r="D415" s="128"/>
      <c r="E415" s="129"/>
      <c r="F415" s="179"/>
      <c r="G415" s="244"/>
      <c r="H415" s="186"/>
      <c r="I415" s="363"/>
      <c r="J415" s="128"/>
    </row>
    <row r="416" spans="1:10" x14ac:dyDescent="0.2">
      <c r="A416" s="128"/>
      <c r="B416" s="128"/>
      <c r="C416" s="128"/>
      <c r="D416" s="128"/>
      <c r="E416" s="129"/>
      <c r="F416" s="179"/>
      <c r="G416" s="244"/>
      <c r="H416" s="186"/>
      <c r="I416" s="363"/>
      <c r="J416" s="128"/>
    </row>
    <row r="417" spans="1:10" x14ac:dyDescent="0.2">
      <c r="A417" s="128"/>
      <c r="B417" s="128"/>
      <c r="C417" s="128"/>
      <c r="D417" s="128"/>
      <c r="E417" s="129"/>
      <c r="F417" s="179"/>
      <c r="G417" s="244"/>
      <c r="H417" s="186"/>
      <c r="I417" s="363"/>
      <c r="J417" s="128"/>
    </row>
    <row r="418" spans="1:10" x14ac:dyDescent="0.2">
      <c r="A418" s="128"/>
      <c r="B418" s="128"/>
      <c r="C418" s="128"/>
      <c r="D418" s="128"/>
      <c r="E418" s="129"/>
      <c r="F418" s="179"/>
      <c r="G418" s="244"/>
      <c r="H418" s="186"/>
      <c r="I418" s="363"/>
      <c r="J418" s="128"/>
    </row>
    <row r="419" spans="1:10" x14ac:dyDescent="0.2">
      <c r="A419" s="128"/>
      <c r="B419" s="128"/>
      <c r="C419" s="128"/>
      <c r="D419" s="128"/>
      <c r="E419" s="129"/>
      <c r="F419" s="179"/>
      <c r="G419" s="244"/>
      <c r="H419" s="186"/>
      <c r="I419" s="363"/>
      <c r="J419" s="128"/>
    </row>
    <row r="420" spans="1:10" x14ac:dyDescent="0.2">
      <c r="A420" s="128"/>
      <c r="B420" s="128"/>
      <c r="C420" s="128"/>
      <c r="D420" s="128"/>
      <c r="E420" s="129"/>
      <c r="F420" s="179"/>
      <c r="G420" s="244"/>
      <c r="H420" s="186"/>
      <c r="I420" s="363"/>
      <c r="J420" s="128"/>
    </row>
    <row r="421" spans="1:10" x14ac:dyDescent="0.2">
      <c r="A421" s="128"/>
      <c r="B421" s="128"/>
      <c r="C421" s="128"/>
      <c r="D421" s="128"/>
      <c r="E421" s="129"/>
      <c r="F421" s="179"/>
      <c r="G421" s="244"/>
      <c r="H421" s="186"/>
      <c r="I421" s="363"/>
      <c r="J421" s="128"/>
    </row>
    <row r="422" spans="1:10" x14ac:dyDescent="0.2">
      <c r="A422" s="128"/>
      <c r="B422" s="128"/>
      <c r="C422" s="128"/>
      <c r="D422" s="128"/>
      <c r="E422" s="129"/>
      <c r="F422" s="179"/>
      <c r="G422" s="244"/>
      <c r="H422" s="186"/>
      <c r="I422" s="363"/>
      <c r="J422" s="128"/>
    </row>
    <row r="423" spans="1:10" x14ac:dyDescent="0.2">
      <c r="A423" s="128"/>
      <c r="B423" s="128"/>
      <c r="C423" s="128"/>
      <c r="D423" s="128"/>
      <c r="E423" s="129"/>
      <c r="F423" s="179"/>
      <c r="G423" s="244"/>
      <c r="H423" s="186"/>
      <c r="I423" s="363"/>
      <c r="J423" s="128"/>
    </row>
    <row r="424" spans="1:10" x14ac:dyDescent="0.2">
      <c r="A424" s="128"/>
      <c r="B424" s="128"/>
      <c r="C424" s="128"/>
      <c r="D424" s="128"/>
      <c r="E424" s="129"/>
      <c r="F424" s="179"/>
      <c r="G424" s="244"/>
      <c r="H424" s="186"/>
      <c r="I424" s="363"/>
      <c r="J424" s="128"/>
    </row>
    <row r="425" spans="1:10" x14ac:dyDescent="0.2">
      <c r="A425" s="128"/>
      <c r="B425" s="128"/>
      <c r="C425" s="128"/>
      <c r="D425" s="128"/>
      <c r="E425" s="129"/>
      <c r="F425" s="179"/>
      <c r="G425" s="244"/>
      <c r="H425" s="186"/>
      <c r="I425" s="363"/>
      <c r="J425" s="128"/>
    </row>
    <row r="426" spans="1:10" x14ac:dyDescent="0.2">
      <c r="A426" s="128"/>
      <c r="B426" s="128"/>
      <c r="C426" s="128"/>
      <c r="D426" s="128"/>
      <c r="E426" s="129"/>
      <c r="F426" s="179"/>
      <c r="G426" s="244"/>
      <c r="H426" s="186"/>
      <c r="I426" s="363"/>
      <c r="J426" s="128"/>
    </row>
    <row r="427" spans="1:10" x14ac:dyDescent="0.2">
      <c r="A427" s="128"/>
      <c r="B427" s="128"/>
      <c r="C427" s="128"/>
      <c r="D427" s="128"/>
      <c r="E427" s="129"/>
      <c r="F427" s="179"/>
      <c r="G427" s="244"/>
      <c r="H427" s="186"/>
      <c r="I427" s="363"/>
      <c r="J427" s="128"/>
    </row>
    <row r="428" spans="1:10" x14ac:dyDescent="0.2">
      <c r="A428" s="128"/>
      <c r="B428" s="128"/>
      <c r="C428" s="128"/>
      <c r="D428" s="128"/>
      <c r="E428" s="129"/>
      <c r="F428" s="179"/>
      <c r="G428" s="244"/>
      <c r="H428" s="186"/>
      <c r="I428" s="363"/>
      <c r="J428" s="128"/>
    </row>
    <row r="429" spans="1:10" x14ac:dyDescent="0.2">
      <c r="A429" s="128"/>
      <c r="B429" s="128"/>
      <c r="C429" s="128"/>
      <c r="D429" s="128"/>
      <c r="E429" s="129"/>
      <c r="F429" s="179"/>
      <c r="G429" s="244"/>
      <c r="H429" s="186"/>
      <c r="I429" s="363"/>
      <c r="J429" s="128"/>
    </row>
    <row r="430" spans="1:10" x14ac:dyDescent="0.2">
      <c r="A430" s="128"/>
      <c r="B430" s="128"/>
      <c r="C430" s="128"/>
      <c r="D430" s="128"/>
      <c r="E430" s="129"/>
      <c r="F430" s="179"/>
      <c r="G430" s="244"/>
      <c r="H430" s="186"/>
      <c r="I430" s="363"/>
      <c r="J430" s="128"/>
    </row>
    <row r="431" spans="1:10" x14ac:dyDescent="0.2">
      <c r="A431" s="128"/>
      <c r="B431" s="128"/>
      <c r="C431" s="128"/>
      <c r="D431" s="128"/>
      <c r="E431" s="129"/>
      <c r="F431" s="179"/>
      <c r="G431" s="244"/>
      <c r="H431" s="186"/>
      <c r="I431" s="363"/>
      <c r="J431" s="128"/>
    </row>
    <row r="432" spans="1:10" x14ac:dyDescent="0.2">
      <c r="A432" s="128"/>
      <c r="B432" s="128"/>
      <c r="C432" s="128"/>
      <c r="D432" s="128"/>
      <c r="E432" s="129"/>
      <c r="F432" s="179"/>
      <c r="G432" s="244"/>
      <c r="H432" s="186"/>
      <c r="I432" s="363"/>
      <c r="J432" s="128"/>
    </row>
    <row r="433" spans="1:10" x14ac:dyDescent="0.2">
      <c r="A433" s="128"/>
      <c r="B433" s="128"/>
      <c r="C433" s="128"/>
      <c r="D433" s="128"/>
      <c r="E433" s="129"/>
      <c r="F433" s="179"/>
      <c r="G433" s="244"/>
      <c r="H433" s="186"/>
      <c r="I433" s="363"/>
      <c r="J433" s="128"/>
    </row>
    <row r="434" spans="1:10" x14ac:dyDescent="0.2">
      <c r="A434" s="128"/>
      <c r="B434" s="128"/>
      <c r="C434" s="128"/>
      <c r="D434" s="128"/>
      <c r="E434" s="129"/>
      <c r="F434" s="179"/>
      <c r="G434" s="244"/>
      <c r="H434" s="186"/>
      <c r="I434" s="363"/>
      <c r="J434" s="128"/>
    </row>
    <row r="435" spans="1:10" x14ac:dyDescent="0.2">
      <c r="A435" s="128"/>
      <c r="B435" s="128"/>
      <c r="C435" s="128"/>
      <c r="D435" s="128"/>
      <c r="E435" s="129"/>
      <c r="F435" s="179"/>
      <c r="G435" s="244"/>
      <c r="H435" s="186"/>
      <c r="I435" s="363"/>
      <c r="J435" s="128"/>
    </row>
    <row r="436" spans="1:10" x14ac:dyDescent="0.2">
      <c r="A436" s="128"/>
      <c r="B436" s="128"/>
      <c r="C436" s="128"/>
      <c r="D436" s="128"/>
      <c r="E436" s="129"/>
      <c r="F436" s="179"/>
      <c r="G436" s="244"/>
      <c r="H436" s="186"/>
      <c r="I436" s="363"/>
      <c r="J436" s="128"/>
    </row>
    <row r="437" spans="1:10" x14ac:dyDescent="0.2">
      <c r="A437" s="128"/>
      <c r="B437" s="128"/>
      <c r="C437" s="128"/>
      <c r="D437" s="128"/>
      <c r="E437" s="129"/>
      <c r="F437" s="179"/>
      <c r="G437" s="244"/>
      <c r="H437" s="186"/>
      <c r="I437" s="363"/>
      <c r="J437" s="128"/>
    </row>
    <row r="438" spans="1:10" x14ac:dyDescent="0.2">
      <c r="A438" s="128"/>
      <c r="B438" s="128"/>
      <c r="C438" s="128"/>
      <c r="D438" s="128"/>
      <c r="E438" s="129"/>
      <c r="F438" s="179"/>
      <c r="G438" s="244"/>
      <c r="H438" s="186"/>
      <c r="I438" s="363"/>
      <c r="J438" s="128"/>
    </row>
    <row r="439" spans="1:10" x14ac:dyDescent="0.2">
      <c r="A439" s="128"/>
      <c r="B439" s="128"/>
      <c r="C439" s="128"/>
      <c r="D439" s="128"/>
      <c r="E439" s="129"/>
      <c r="F439" s="179"/>
      <c r="G439" s="244"/>
      <c r="H439" s="186"/>
      <c r="I439" s="363"/>
      <c r="J439" s="128"/>
    </row>
    <row r="440" spans="1:10" x14ac:dyDescent="0.2">
      <c r="A440" s="128"/>
      <c r="B440" s="128"/>
      <c r="C440" s="128"/>
      <c r="D440" s="128"/>
      <c r="E440" s="129"/>
      <c r="F440" s="179"/>
      <c r="G440" s="244"/>
      <c r="H440" s="186"/>
      <c r="I440" s="363"/>
      <c r="J440" s="128"/>
    </row>
    <row r="441" spans="1:10" x14ac:dyDescent="0.2">
      <c r="A441" s="128"/>
      <c r="B441" s="128"/>
      <c r="C441" s="128"/>
      <c r="D441" s="128"/>
      <c r="E441" s="129"/>
      <c r="F441" s="179"/>
      <c r="G441" s="244"/>
      <c r="H441" s="186"/>
      <c r="I441" s="363"/>
      <c r="J441" s="128"/>
    </row>
    <row r="442" spans="1:10" x14ac:dyDescent="0.2">
      <c r="A442" s="128"/>
      <c r="B442" s="128"/>
      <c r="C442" s="128"/>
      <c r="D442" s="128"/>
      <c r="E442" s="129"/>
      <c r="F442" s="179"/>
      <c r="G442" s="244"/>
      <c r="H442" s="186"/>
      <c r="I442" s="363"/>
      <c r="J442" s="128"/>
    </row>
    <row r="443" spans="1:10" x14ac:dyDescent="0.2">
      <c r="A443" s="128"/>
      <c r="B443" s="128"/>
      <c r="C443" s="128"/>
      <c r="D443" s="128"/>
      <c r="E443" s="129"/>
      <c r="F443" s="179"/>
      <c r="G443" s="244"/>
      <c r="H443" s="186"/>
      <c r="I443" s="363"/>
      <c r="J443" s="128"/>
    </row>
    <row r="444" spans="1:10" x14ac:dyDescent="0.2">
      <c r="A444" s="128"/>
      <c r="B444" s="128"/>
      <c r="C444" s="128"/>
      <c r="D444" s="128"/>
      <c r="E444" s="129"/>
      <c r="F444" s="179"/>
      <c r="G444" s="244"/>
      <c r="H444" s="186"/>
      <c r="I444" s="363"/>
      <c r="J444" s="128"/>
    </row>
    <row r="445" spans="1:10" x14ac:dyDescent="0.2">
      <c r="A445" s="128"/>
      <c r="B445" s="128"/>
      <c r="C445" s="128"/>
      <c r="D445" s="128"/>
      <c r="E445" s="129"/>
      <c r="F445" s="179"/>
      <c r="G445" s="244"/>
      <c r="H445" s="186"/>
      <c r="I445" s="363"/>
      <c r="J445" s="128"/>
    </row>
    <row r="446" spans="1:10" x14ac:dyDescent="0.2">
      <c r="A446" s="128"/>
      <c r="B446" s="128"/>
      <c r="C446" s="128"/>
      <c r="D446" s="128"/>
      <c r="E446" s="129"/>
      <c r="F446" s="179"/>
      <c r="G446" s="244"/>
      <c r="H446" s="186"/>
      <c r="I446" s="363"/>
      <c r="J446" s="128"/>
    </row>
    <row r="447" spans="1:10" x14ac:dyDescent="0.2">
      <c r="A447" s="128"/>
      <c r="B447" s="128"/>
      <c r="C447" s="128"/>
      <c r="D447" s="128"/>
      <c r="E447" s="129"/>
      <c r="F447" s="179"/>
      <c r="G447" s="244"/>
      <c r="H447" s="186"/>
      <c r="I447" s="363"/>
      <c r="J447" s="128"/>
    </row>
    <row r="448" spans="1:10" x14ac:dyDescent="0.2">
      <c r="A448" s="128"/>
      <c r="B448" s="128"/>
      <c r="C448" s="128"/>
      <c r="D448" s="128"/>
      <c r="E448" s="129"/>
      <c r="F448" s="179"/>
      <c r="G448" s="244"/>
      <c r="H448" s="186"/>
      <c r="I448" s="363"/>
      <c r="J448" s="128"/>
    </row>
    <row r="449" spans="1:10" x14ac:dyDescent="0.2">
      <c r="A449" s="128"/>
      <c r="B449" s="128"/>
      <c r="C449" s="128"/>
      <c r="D449" s="128"/>
      <c r="E449" s="129"/>
      <c r="F449" s="179"/>
      <c r="G449" s="244"/>
      <c r="H449" s="186"/>
      <c r="I449" s="363"/>
      <c r="J449" s="128"/>
    </row>
    <row r="450" spans="1:10" x14ac:dyDescent="0.2">
      <c r="A450" s="128"/>
      <c r="B450" s="128"/>
      <c r="C450" s="128"/>
      <c r="D450" s="128"/>
      <c r="E450" s="129"/>
      <c r="F450" s="179"/>
      <c r="G450" s="244"/>
      <c r="H450" s="186"/>
      <c r="I450" s="363"/>
      <c r="J450" s="128"/>
    </row>
    <row r="451" spans="1:10" x14ac:dyDescent="0.2">
      <c r="A451" s="128"/>
      <c r="B451" s="128"/>
      <c r="C451" s="128"/>
      <c r="D451" s="128"/>
      <c r="E451" s="129"/>
      <c r="F451" s="179"/>
      <c r="G451" s="244"/>
      <c r="H451" s="186"/>
      <c r="I451" s="363"/>
      <c r="J451" s="128"/>
    </row>
    <row r="452" spans="1:10" x14ac:dyDescent="0.2">
      <c r="A452" s="128"/>
      <c r="B452" s="128"/>
      <c r="C452" s="128"/>
      <c r="D452" s="128"/>
      <c r="E452" s="129"/>
      <c r="F452" s="179"/>
      <c r="G452" s="244"/>
      <c r="H452" s="186"/>
      <c r="I452" s="363"/>
      <c r="J452" s="128"/>
    </row>
    <row r="453" spans="1:10" x14ac:dyDescent="0.2">
      <c r="A453" s="128"/>
      <c r="B453" s="128"/>
      <c r="C453" s="128"/>
      <c r="D453" s="128"/>
      <c r="E453" s="129"/>
      <c r="F453" s="179"/>
      <c r="G453" s="244"/>
      <c r="H453" s="186"/>
      <c r="I453" s="363"/>
      <c r="J453" s="128"/>
    </row>
    <row r="454" spans="1:10" x14ac:dyDescent="0.2">
      <c r="A454" s="128"/>
      <c r="B454" s="128"/>
      <c r="C454" s="128"/>
      <c r="D454" s="128"/>
      <c r="E454" s="129"/>
      <c r="F454" s="179"/>
      <c r="G454" s="244"/>
      <c r="H454" s="186"/>
      <c r="I454" s="363"/>
      <c r="J454" s="128"/>
    </row>
    <row r="455" spans="1:10" x14ac:dyDescent="0.2">
      <c r="A455" s="128"/>
      <c r="B455" s="128"/>
      <c r="C455" s="128"/>
      <c r="D455" s="128"/>
      <c r="E455" s="129"/>
      <c r="F455" s="179"/>
      <c r="G455" s="244"/>
      <c r="H455" s="186"/>
      <c r="I455" s="363"/>
      <c r="J455" s="128"/>
    </row>
    <row r="456" spans="1:10" x14ac:dyDescent="0.2">
      <c r="A456" s="128"/>
      <c r="B456" s="128"/>
      <c r="C456" s="128"/>
      <c r="D456" s="128"/>
      <c r="E456" s="129"/>
      <c r="F456" s="179"/>
      <c r="G456" s="244"/>
      <c r="H456" s="186"/>
      <c r="I456" s="363"/>
      <c r="J456" s="128"/>
    </row>
    <row r="457" spans="1:10" x14ac:dyDescent="0.2">
      <c r="A457" s="128"/>
      <c r="B457" s="128"/>
      <c r="C457" s="128"/>
      <c r="D457" s="128"/>
      <c r="E457" s="129"/>
      <c r="F457" s="179"/>
      <c r="G457" s="244"/>
      <c r="H457" s="186"/>
      <c r="I457" s="363"/>
      <c r="J457" s="128"/>
    </row>
    <row r="458" spans="1:10" x14ac:dyDescent="0.2">
      <c r="A458" s="128"/>
      <c r="B458" s="128"/>
      <c r="C458" s="128"/>
      <c r="D458" s="128"/>
      <c r="E458" s="129"/>
      <c r="F458" s="179"/>
      <c r="G458" s="244"/>
      <c r="H458" s="186"/>
      <c r="I458" s="363"/>
      <c r="J458" s="128"/>
    </row>
    <row r="459" spans="1:10" x14ac:dyDescent="0.2">
      <c r="A459" s="128"/>
      <c r="B459" s="128"/>
      <c r="C459" s="128"/>
      <c r="D459" s="128"/>
      <c r="E459" s="129"/>
      <c r="F459" s="179"/>
      <c r="G459" s="244"/>
      <c r="H459" s="186"/>
      <c r="I459" s="363"/>
      <c r="J459" s="128"/>
    </row>
    <row r="460" spans="1:10" x14ac:dyDescent="0.2">
      <c r="A460" s="128"/>
      <c r="B460" s="128"/>
      <c r="C460" s="128"/>
      <c r="D460" s="128"/>
      <c r="E460" s="129"/>
      <c r="F460" s="179"/>
      <c r="G460" s="244"/>
      <c r="H460" s="186"/>
      <c r="I460" s="363"/>
      <c r="J460" s="128"/>
    </row>
    <row r="461" spans="1:10" x14ac:dyDescent="0.2">
      <c r="A461" s="128"/>
      <c r="B461" s="128"/>
      <c r="C461" s="128"/>
      <c r="D461" s="128"/>
      <c r="E461" s="129"/>
      <c r="F461" s="179"/>
      <c r="G461" s="244"/>
      <c r="H461" s="186"/>
      <c r="I461" s="363"/>
      <c r="J461" s="128"/>
    </row>
    <row r="462" spans="1:10" x14ac:dyDescent="0.2">
      <c r="A462" s="128"/>
      <c r="B462" s="128"/>
      <c r="C462" s="128"/>
      <c r="D462" s="128"/>
      <c r="E462" s="129"/>
      <c r="F462" s="179"/>
      <c r="G462" s="244"/>
      <c r="H462" s="186"/>
      <c r="I462" s="363"/>
      <c r="J462" s="128"/>
    </row>
    <row r="463" spans="1:10" x14ac:dyDescent="0.2">
      <c r="A463" s="128"/>
      <c r="B463" s="128"/>
      <c r="C463" s="128"/>
      <c r="D463" s="128"/>
      <c r="E463" s="129"/>
      <c r="F463" s="179"/>
      <c r="G463" s="244"/>
      <c r="H463" s="186"/>
      <c r="I463" s="363"/>
      <c r="J463" s="128"/>
    </row>
    <row r="464" spans="1:10" x14ac:dyDescent="0.2">
      <c r="A464" s="128"/>
      <c r="B464" s="128"/>
      <c r="C464" s="128"/>
      <c r="D464" s="128"/>
      <c r="E464" s="129"/>
      <c r="F464" s="179"/>
      <c r="G464" s="244"/>
      <c r="H464" s="186"/>
      <c r="I464" s="363"/>
      <c r="J464" s="128"/>
    </row>
    <row r="465" spans="1:10" x14ac:dyDescent="0.2">
      <c r="A465" s="128"/>
      <c r="B465" s="128"/>
      <c r="C465" s="128"/>
      <c r="D465" s="128"/>
      <c r="E465" s="129"/>
      <c r="F465" s="179"/>
      <c r="G465" s="244"/>
      <c r="H465" s="186"/>
      <c r="I465" s="363"/>
      <c r="J465" s="128"/>
    </row>
    <row r="466" spans="1:10" x14ac:dyDescent="0.2">
      <c r="A466" s="128"/>
      <c r="B466" s="128"/>
      <c r="C466" s="128"/>
      <c r="D466" s="128"/>
      <c r="E466" s="129"/>
      <c r="F466" s="179"/>
      <c r="G466" s="244"/>
      <c r="H466" s="186"/>
      <c r="I466" s="363"/>
      <c r="J466" s="128"/>
    </row>
    <row r="467" spans="1:10" x14ac:dyDescent="0.2">
      <c r="A467" s="128"/>
      <c r="B467" s="128"/>
      <c r="C467" s="128"/>
      <c r="D467" s="128"/>
      <c r="E467" s="129"/>
      <c r="F467" s="179"/>
      <c r="G467" s="244"/>
      <c r="H467" s="186"/>
      <c r="I467" s="363"/>
      <c r="J467" s="128"/>
    </row>
    <row r="468" spans="1:10" x14ac:dyDescent="0.2">
      <c r="A468" s="128"/>
      <c r="B468" s="128"/>
      <c r="C468" s="128"/>
      <c r="D468" s="128"/>
      <c r="E468" s="129"/>
      <c r="F468" s="179"/>
      <c r="G468" s="244"/>
      <c r="H468" s="186"/>
      <c r="I468" s="363"/>
      <c r="J468" s="128"/>
    </row>
    <row r="469" spans="1:10" x14ac:dyDescent="0.2">
      <c r="A469" s="128"/>
      <c r="B469" s="128"/>
      <c r="C469" s="128"/>
      <c r="D469" s="128"/>
      <c r="E469" s="129"/>
      <c r="F469" s="179"/>
      <c r="G469" s="244"/>
      <c r="H469" s="186"/>
      <c r="I469" s="363"/>
      <c r="J469" s="128"/>
    </row>
    <row r="470" spans="1:10" x14ac:dyDescent="0.2">
      <c r="A470" s="128"/>
      <c r="B470" s="128"/>
      <c r="C470" s="128"/>
      <c r="D470" s="128"/>
      <c r="E470" s="129"/>
      <c r="F470" s="179"/>
      <c r="G470" s="244"/>
      <c r="H470" s="186"/>
      <c r="I470" s="363"/>
      <c r="J470" s="128"/>
    </row>
    <row r="471" spans="1:10" x14ac:dyDescent="0.2">
      <c r="A471" s="128"/>
      <c r="B471" s="128"/>
      <c r="C471" s="128"/>
      <c r="D471" s="128"/>
      <c r="E471" s="129"/>
      <c r="F471" s="179"/>
      <c r="G471" s="244"/>
      <c r="H471" s="186"/>
      <c r="I471" s="363"/>
      <c r="J471" s="128"/>
    </row>
    <row r="472" spans="1:10" x14ac:dyDescent="0.2">
      <c r="A472" s="128"/>
      <c r="B472" s="128"/>
      <c r="C472" s="128"/>
      <c r="D472" s="128"/>
      <c r="E472" s="129"/>
      <c r="F472" s="179"/>
      <c r="G472" s="244"/>
      <c r="H472" s="186"/>
      <c r="I472" s="363"/>
      <c r="J472" s="128"/>
    </row>
    <row r="473" spans="1:10" x14ac:dyDescent="0.2">
      <c r="A473" s="128"/>
      <c r="B473" s="128"/>
      <c r="C473" s="128"/>
      <c r="D473" s="128"/>
      <c r="E473" s="129"/>
      <c r="F473" s="179"/>
      <c r="G473" s="244"/>
      <c r="H473" s="186"/>
      <c r="I473" s="363"/>
      <c r="J473" s="128"/>
    </row>
    <row r="474" spans="1:10" x14ac:dyDescent="0.2">
      <c r="A474" s="128"/>
      <c r="B474" s="128"/>
      <c r="C474" s="128"/>
      <c r="D474" s="128"/>
      <c r="E474" s="129"/>
      <c r="F474" s="179"/>
      <c r="G474" s="244"/>
      <c r="H474" s="186"/>
      <c r="I474" s="363"/>
      <c r="J474" s="128"/>
    </row>
    <row r="475" spans="1:10" x14ac:dyDescent="0.2">
      <c r="A475" s="128"/>
      <c r="B475" s="128"/>
      <c r="C475" s="128"/>
      <c r="D475" s="128"/>
      <c r="E475" s="129"/>
      <c r="F475" s="179"/>
      <c r="G475" s="244"/>
      <c r="H475" s="186"/>
      <c r="I475" s="363"/>
      <c r="J475" s="128"/>
    </row>
    <row r="476" spans="1:10" x14ac:dyDescent="0.2">
      <c r="A476" s="128"/>
      <c r="B476" s="128"/>
      <c r="C476" s="128"/>
      <c r="D476" s="128"/>
      <c r="E476" s="129"/>
      <c r="F476" s="179"/>
      <c r="G476" s="244"/>
      <c r="H476" s="186"/>
      <c r="I476" s="363"/>
      <c r="J476" s="128"/>
    </row>
    <row r="477" spans="1:10" x14ac:dyDescent="0.2">
      <c r="A477" s="128"/>
      <c r="B477" s="128"/>
      <c r="C477" s="128"/>
      <c r="D477" s="128"/>
      <c r="E477" s="129"/>
      <c r="F477" s="179"/>
      <c r="G477" s="244"/>
      <c r="H477" s="186"/>
      <c r="I477" s="363"/>
      <c r="J477" s="128"/>
    </row>
    <row r="478" spans="1:10" x14ac:dyDescent="0.2">
      <c r="A478" s="128"/>
      <c r="B478" s="128"/>
      <c r="C478" s="128"/>
      <c r="D478" s="128"/>
      <c r="E478" s="129"/>
      <c r="F478" s="179"/>
      <c r="G478" s="244"/>
      <c r="H478" s="186"/>
      <c r="I478" s="363"/>
      <c r="J478" s="128"/>
    </row>
    <row r="479" spans="1:10" x14ac:dyDescent="0.2">
      <c r="A479" s="128"/>
      <c r="B479" s="128"/>
      <c r="C479" s="128"/>
      <c r="D479" s="128"/>
      <c r="E479" s="129"/>
      <c r="F479" s="179"/>
      <c r="G479" s="244"/>
      <c r="H479" s="186"/>
      <c r="I479" s="363"/>
      <c r="J479" s="128"/>
    </row>
    <row r="480" spans="1:10" x14ac:dyDescent="0.2">
      <c r="A480" s="128"/>
      <c r="B480" s="128"/>
      <c r="C480" s="128"/>
      <c r="D480" s="128"/>
      <c r="E480" s="129"/>
      <c r="F480" s="179"/>
      <c r="G480" s="244"/>
      <c r="H480" s="186"/>
      <c r="I480" s="363"/>
      <c r="J480" s="128"/>
    </row>
    <row r="481" spans="1:10" x14ac:dyDescent="0.2">
      <c r="A481" s="128"/>
      <c r="B481" s="128"/>
      <c r="C481" s="128"/>
      <c r="D481" s="128"/>
      <c r="E481" s="129"/>
      <c r="F481" s="179"/>
      <c r="G481" s="244"/>
      <c r="H481" s="186"/>
      <c r="I481" s="363"/>
      <c r="J481" s="128"/>
    </row>
    <row r="482" spans="1:10" x14ac:dyDescent="0.2">
      <c r="A482" s="128"/>
      <c r="B482" s="128"/>
      <c r="C482" s="128"/>
      <c r="D482" s="128"/>
      <c r="E482" s="129"/>
      <c r="F482" s="179"/>
      <c r="G482" s="244"/>
      <c r="H482" s="186"/>
      <c r="I482" s="363"/>
      <c r="J482" s="128"/>
    </row>
    <row r="483" spans="1:10" x14ac:dyDescent="0.2">
      <c r="A483" s="128"/>
      <c r="B483" s="128"/>
      <c r="C483" s="128"/>
      <c r="D483" s="128"/>
      <c r="E483" s="129"/>
      <c r="F483" s="179"/>
      <c r="G483" s="244"/>
      <c r="H483" s="186"/>
      <c r="I483" s="363"/>
      <c r="J483" s="128"/>
    </row>
    <row r="484" spans="1:10" x14ac:dyDescent="0.2">
      <c r="A484" s="128"/>
      <c r="B484" s="128"/>
      <c r="C484" s="128"/>
      <c r="D484" s="128"/>
      <c r="E484" s="129"/>
      <c r="F484" s="179"/>
      <c r="G484" s="244"/>
      <c r="H484" s="186"/>
      <c r="I484" s="363"/>
      <c r="J484" s="128"/>
    </row>
    <row r="485" spans="1:10" x14ac:dyDescent="0.2">
      <c r="A485" s="128"/>
      <c r="B485" s="128"/>
      <c r="C485" s="128"/>
      <c r="D485" s="128"/>
      <c r="E485" s="129"/>
      <c r="F485" s="179"/>
      <c r="G485" s="244"/>
      <c r="H485" s="186"/>
      <c r="I485" s="363"/>
      <c r="J485" s="128"/>
    </row>
    <row r="486" spans="1:10" x14ac:dyDescent="0.2">
      <c r="A486" s="128"/>
      <c r="B486" s="128"/>
      <c r="C486" s="128"/>
      <c r="D486" s="128"/>
      <c r="E486" s="129"/>
      <c r="F486" s="179"/>
      <c r="G486" s="244"/>
      <c r="H486" s="186"/>
      <c r="I486" s="363"/>
      <c r="J486" s="128"/>
    </row>
    <row r="487" spans="1:10" x14ac:dyDescent="0.2">
      <c r="A487" s="128"/>
      <c r="B487" s="128"/>
      <c r="C487" s="128"/>
      <c r="D487" s="128"/>
      <c r="E487" s="129"/>
      <c r="F487" s="179"/>
      <c r="G487" s="244"/>
      <c r="H487" s="186"/>
      <c r="I487" s="363"/>
      <c r="J487" s="128"/>
    </row>
    <row r="488" spans="1:10" x14ac:dyDescent="0.2">
      <c r="A488" s="128"/>
      <c r="B488" s="128"/>
      <c r="C488" s="128"/>
      <c r="D488" s="128"/>
      <c r="E488" s="129"/>
      <c r="F488" s="179"/>
      <c r="G488" s="244"/>
      <c r="H488" s="186"/>
      <c r="I488" s="363"/>
      <c r="J488" s="128"/>
    </row>
    <row r="489" spans="1:10" x14ac:dyDescent="0.2">
      <c r="A489" s="128"/>
      <c r="B489" s="128"/>
      <c r="C489" s="128"/>
      <c r="D489" s="128"/>
      <c r="E489" s="129"/>
      <c r="F489" s="179"/>
      <c r="G489" s="244"/>
      <c r="H489" s="186"/>
      <c r="I489" s="363"/>
      <c r="J489" s="128"/>
    </row>
    <row r="490" spans="1:10" x14ac:dyDescent="0.2">
      <c r="A490" s="128"/>
      <c r="B490" s="128"/>
      <c r="C490" s="128"/>
      <c r="D490" s="128"/>
      <c r="E490" s="129"/>
      <c r="F490" s="179"/>
      <c r="G490" s="244"/>
      <c r="H490" s="186"/>
      <c r="I490" s="363"/>
      <c r="J490" s="128"/>
    </row>
    <row r="491" spans="1:10" x14ac:dyDescent="0.2">
      <c r="A491" s="128"/>
      <c r="B491" s="128"/>
      <c r="C491" s="128"/>
      <c r="D491" s="128"/>
      <c r="E491" s="129"/>
      <c r="F491" s="179"/>
      <c r="G491" s="244"/>
      <c r="H491" s="186"/>
      <c r="I491" s="363"/>
      <c r="J491" s="128"/>
    </row>
    <row r="492" spans="1:10" x14ac:dyDescent="0.2">
      <c r="A492" s="128"/>
      <c r="B492" s="128"/>
      <c r="C492" s="128"/>
      <c r="D492" s="128"/>
      <c r="E492" s="129"/>
      <c r="F492" s="179"/>
      <c r="G492" s="244"/>
      <c r="H492" s="186"/>
      <c r="I492" s="363"/>
      <c r="J492" s="128"/>
    </row>
    <row r="493" spans="1:10" x14ac:dyDescent="0.2">
      <c r="A493" s="128"/>
      <c r="B493" s="128"/>
      <c r="C493" s="128"/>
      <c r="D493" s="128"/>
      <c r="E493" s="129"/>
      <c r="F493" s="179"/>
      <c r="G493" s="244"/>
      <c r="H493" s="186"/>
      <c r="I493" s="363"/>
      <c r="J493" s="128"/>
    </row>
    <row r="494" spans="1:10" x14ac:dyDescent="0.2">
      <c r="A494" s="128"/>
      <c r="B494" s="128"/>
      <c r="C494" s="128"/>
      <c r="D494" s="128"/>
      <c r="E494" s="129"/>
      <c r="F494" s="179"/>
      <c r="G494" s="244"/>
      <c r="H494" s="186"/>
      <c r="I494" s="363"/>
      <c r="J494" s="128"/>
    </row>
    <row r="495" spans="1:10" x14ac:dyDescent="0.2">
      <c r="A495" s="128"/>
      <c r="B495" s="128"/>
      <c r="C495" s="128"/>
      <c r="D495" s="128"/>
      <c r="E495" s="129"/>
      <c r="F495" s="179"/>
      <c r="G495" s="244"/>
      <c r="H495" s="186"/>
      <c r="I495" s="363"/>
      <c r="J495" s="128"/>
    </row>
    <row r="496" spans="1:10" x14ac:dyDescent="0.2">
      <c r="A496" s="128"/>
      <c r="B496" s="128"/>
      <c r="C496" s="128"/>
      <c r="D496" s="128"/>
      <c r="E496" s="129"/>
      <c r="F496" s="179"/>
      <c r="G496" s="244"/>
      <c r="H496" s="186"/>
      <c r="I496" s="363"/>
      <c r="J496" s="128"/>
    </row>
    <row r="497" spans="1:10" x14ac:dyDescent="0.2">
      <c r="A497" s="128"/>
      <c r="B497" s="128"/>
      <c r="C497" s="128"/>
      <c r="D497" s="128"/>
      <c r="E497" s="129"/>
      <c r="F497" s="179"/>
      <c r="G497" s="244"/>
      <c r="H497" s="186"/>
      <c r="I497" s="363"/>
      <c r="J497" s="128"/>
    </row>
    <row r="498" spans="1:10" x14ac:dyDescent="0.2">
      <c r="A498" s="128"/>
      <c r="B498" s="128"/>
      <c r="C498" s="128"/>
      <c r="D498" s="128"/>
      <c r="E498" s="129"/>
      <c r="F498" s="179"/>
      <c r="G498" s="244"/>
      <c r="H498" s="186"/>
      <c r="I498" s="363"/>
      <c r="J498" s="128"/>
    </row>
    <row r="499" spans="1:10" x14ac:dyDescent="0.2">
      <c r="A499" s="128"/>
      <c r="B499" s="128"/>
      <c r="C499" s="128"/>
      <c r="D499" s="128"/>
      <c r="E499" s="129"/>
      <c r="F499" s="179"/>
      <c r="G499" s="244"/>
      <c r="H499" s="186"/>
      <c r="I499" s="363"/>
      <c r="J499" s="128"/>
    </row>
    <row r="500" spans="1:10" x14ac:dyDescent="0.2">
      <c r="A500" s="128"/>
      <c r="B500" s="128"/>
      <c r="C500" s="128"/>
      <c r="D500" s="128"/>
      <c r="E500" s="129"/>
      <c r="F500" s="179"/>
      <c r="G500" s="244"/>
      <c r="H500" s="186"/>
      <c r="I500" s="363"/>
      <c r="J500" s="128"/>
    </row>
    <row r="501" spans="1:10" x14ac:dyDescent="0.2">
      <c r="A501" s="128"/>
      <c r="B501" s="128"/>
      <c r="C501" s="128"/>
      <c r="D501" s="128"/>
      <c r="E501" s="129"/>
      <c r="F501" s="179"/>
      <c r="G501" s="244"/>
      <c r="H501" s="186"/>
      <c r="I501" s="363"/>
      <c r="J501" s="128"/>
    </row>
    <row r="502" spans="1:10" x14ac:dyDescent="0.2">
      <c r="A502" s="128"/>
      <c r="B502" s="128"/>
      <c r="C502" s="128"/>
      <c r="D502" s="128"/>
      <c r="E502" s="129"/>
      <c r="F502" s="179"/>
      <c r="G502" s="244"/>
      <c r="H502" s="186"/>
      <c r="I502" s="363"/>
      <c r="J502" s="128"/>
    </row>
    <row r="503" spans="1:10" x14ac:dyDescent="0.2">
      <c r="A503" s="128"/>
      <c r="B503" s="128"/>
      <c r="C503" s="128"/>
      <c r="D503" s="128"/>
      <c r="E503" s="129"/>
      <c r="F503" s="179"/>
      <c r="G503" s="244"/>
      <c r="H503" s="186"/>
      <c r="I503" s="363"/>
      <c r="J503" s="128"/>
    </row>
    <row r="504" spans="1:10" x14ac:dyDescent="0.2">
      <c r="A504" s="128"/>
      <c r="B504" s="128"/>
      <c r="C504" s="128"/>
      <c r="D504" s="128"/>
      <c r="E504" s="129"/>
      <c r="F504" s="179"/>
      <c r="G504" s="244"/>
      <c r="H504" s="186"/>
      <c r="I504" s="363"/>
      <c r="J504" s="128"/>
    </row>
    <row r="505" spans="1:10" x14ac:dyDescent="0.2">
      <c r="A505" s="128"/>
      <c r="B505" s="128"/>
      <c r="C505" s="128"/>
      <c r="D505" s="128"/>
      <c r="E505" s="129"/>
      <c r="F505" s="179"/>
      <c r="G505" s="244"/>
      <c r="H505" s="186"/>
      <c r="I505" s="363"/>
      <c r="J505" s="128"/>
    </row>
    <row r="506" spans="1:10" x14ac:dyDescent="0.2">
      <c r="A506" s="128"/>
      <c r="B506" s="128"/>
      <c r="C506" s="128"/>
      <c r="D506" s="128"/>
      <c r="E506" s="129"/>
      <c r="F506" s="179"/>
      <c r="G506" s="244"/>
      <c r="H506" s="186"/>
      <c r="I506" s="363"/>
      <c r="J506" s="128"/>
    </row>
    <row r="507" spans="1:10" x14ac:dyDescent="0.2">
      <c r="A507" s="128"/>
      <c r="B507" s="128"/>
      <c r="C507" s="128"/>
      <c r="D507" s="128"/>
      <c r="E507" s="129"/>
      <c r="F507" s="179"/>
      <c r="G507" s="244"/>
      <c r="H507" s="186"/>
      <c r="I507" s="363"/>
      <c r="J507" s="128"/>
    </row>
    <row r="508" spans="1:10" x14ac:dyDescent="0.2">
      <c r="A508" s="128"/>
      <c r="B508" s="128"/>
      <c r="C508" s="128"/>
      <c r="D508" s="128"/>
      <c r="E508" s="129"/>
      <c r="F508" s="179"/>
      <c r="G508" s="244"/>
      <c r="H508" s="186"/>
      <c r="I508" s="363"/>
      <c r="J508" s="128"/>
    </row>
    <row r="509" spans="1:10" x14ac:dyDescent="0.2">
      <c r="A509" s="128"/>
      <c r="B509" s="128"/>
      <c r="C509" s="128"/>
      <c r="D509" s="128"/>
      <c r="E509" s="129"/>
      <c r="F509" s="179"/>
      <c r="G509" s="244"/>
      <c r="H509" s="186"/>
      <c r="I509" s="363"/>
      <c r="J509" s="128"/>
    </row>
    <row r="510" spans="1:10" x14ac:dyDescent="0.2">
      <c r="A510" s="128"/>
      <c r="B510" s="128"/>
      <c r="C510" s="128"/>
      <c r="D510" s="128"/>
      <c r="E510" s="129"/>
      <c r="F510" s="179"/>
      <c r="G510" s="244"/>
      <c r="H510" s="186"/>
      <c r="I510" s="363"/>
      <c r="J510" s="128"/>
    </row>
    <row r="511" spans="1:10" x14ac:dyDescent="0.2">
      <c r="A511" s="128"/>
      <c r="B511" s="128"/>
      <c r="C511" s="128"/>
      <c r="D511" s="128"/>
      <c r="E511" s="129"/>
      <c r="F511" s="179"/>
      <c r="G511" s="244"/>
      <c r="H511" s="186"/>
      <c r="I511" s="363"/>
      <c r="J511" s="128"/>
    </row>
    <row r="512" spans="1:10" x14ac:dyDescent="0.2">
      <c r="A512" s="128"/>
      <c r="B512" s="128"/>
      <c r="C512" s="128"/>
      <c r="D512" s="128"/>
      <c r="E512" s="129"/>
      <c r="F512" s="179"/>
      <c r="G512" s="244"/>
      <c r="H512" s="186"/>
      <c r="I512" s="363"/>
      <c r="J512" s="128"/>
    </row>
    <row r="513" spans="1:10" x14ac:dyDescent="0.2">
      <c r="A513" s="128"/>
      <c r="B513" s="128"/>
      <c r="C513" s="128"/>
      <c r="D513" s="128"/>
      <c r="E513" s="129"/>
      <c r="F513" s="179"/>
      <c r="G513" s="244"/>
      <c r="H513" s="186"/>
      <c r="I513" s="363"/>
      <c r="J513" s="128"/>
    </row>
    <row r="514" spans="1:10" x14ac:dyDescent="0.2">
      <c r="A514" s="128"/>
      <c r="B514" s="128"/>
      <c r="C514" s="128"/>
      <c r="D514" s="128"/>
      <c r="E514" s="129"/>
      <c r="F514" s="179"/>
      <c r="G514" s="244"/>
      <c r="H514" s="186"/>
      <c r="I514" s="363"/>
      <c r="J514" s="128"/>
    </row>
    <row r="515" spans="1:10" x14ac:dyDescent="0.2">
      <c r="A515" s="128"/>
      <c r="B515" s="128"/>
      <c r="C515" s="128"/>
      <c r="D515" s="128"/>
      <c r="E515" s="129"/>
      <c r="F515" s="179"/>
      <c r="G515" s="244"/>
      <c r="H515" s="186"/>
      <c r="I515" s="363"/>
      <c r="J515" s="128"/>
    </row>
    <row r="516" spans="1:10" x14ac:dyDescent="0.2">
      <c r="A516" s="128"/>
      <c r="B516" s="128"/>
      <c r="C516" s="128"/>
      <c r="D516" s="128"/>
      <c r="E516" s="129"/>
      <c r="F516" s="179"/>
      <c r="G516" s="244"/>
      <c r="H516" s="186"/>
      <c r="I516" s="363"/>
      <c r="J516" s="128"/>
    </row>
    <row r="517" spans="1:10" x14ac:dyDescent="0.2">
      <c r="A517" s="128"/>
      <c r="B517" s="128"/>
      <c r="C517" s="128"/>
      <c r="D517" s="128"/>
      <c r="E517" s="129"/>
      <c r="F517" s="179"/>
      <c r="G517" s="244"/>
      <c r="H517" s="186"/>
      <c r="I517" s="363"/>
      <c r="J517" s="128"/>
    </row>
    <row r="518" spans="1:10" x14ac:dyDescent="0.2">
      <c r="A518" s="128"/>
      <c r="B518" s="128"/>
      <c r="C518" s="128"/>
      <c r="D518" s="128"/>
      <c r="E518" s="129"/>
      <c r="F518" s="179"/>
      <c r="G518" s="244"/>
      <c r="H518" s="186"/>
      <c r="I518" s="363"/>
      <c r="J518" s="128"/>
    </row>
    <row r="519" spans="1:10" x14ac:dyDescent="0.2">
      <c r="A519" s="128"/>
      <c r="B519" s="128"/>
      <c r="C519" s="128"/>
      <c r="D519" s="128"/>
      <c r="E519" s="129"/>
      <c r="F519" s="179"/>
      <c r="G519" s="244"/>
      <c r="H519" s="186"/>
      <c r="I519" s="363"/>
      <c r="J519" s="128"/>
    </row>
    <row r="520" spans="1:10" x14ac:dyDescent="0.2">
      <c r="A520" s="128"/>
      <c r="B520" s="128"/>
      <c r="C520" s="128"/>
      <c r="D520" s="128"/>
      <c r="E520" s="129"/>
      <c r="F520" s="179"/>
      <c r="G520" s="244"/>
      <c r="H520" s="186"/>
      <c r="I520" s="363"/>
      <c r="J520" s="128"/>
    </row>
    <row r="521" spans="1:10" x14ac:dyDescent="0.2">
      <c r="A521" s="128"/>
      <c r="B521" s="128"/>
      <c r="C521" s="128"/>
      <c r="D521" s="128"/>
      <c r="E521" s="129"/>
      <c r="F521" s="179"/>
      <c r="G521" s="244"/>
      <c r="H521" s="186"/>
      <c r="I521" s="363"/>
      <c r="J521" s="128"/>
    </row>
    <row r="522" spans="1:10" x14ac:dyDescent="0.2">
      <c r="A522" s="128"/>
      <c r="B522" s="128"/>
      <c r="C522" s="128"/>
      <c r="D522" s="128"/>
      <c r="E522" s="129"/>
      <c r="F522" s="179"/>
      <c r="G522" s="244"/>
      <c r="H522" s="186"/>
      <c r="I522" s="363"/>
      <c r="J522" s="128"/>
    </row>
    <row r="523" spans="1:10" x14ac:dyDescent="0.2">
      <c r="A523" s="128"/>
      <c r="B523" s="128"/>
      <c r="C523" s="128"/>
      <c r="D523" s="128"/>
      <c r="E523" s="129"/>
      <c r="F523" s="179"/>
      <c r="G523" s="244"/>
      <c r="H523" s="186"/>
      <c r="I523" s="363"/>
      <c r="J523" s="128"/>
    </row>
    <row r="524" spans="1:10" x14ac:dyDescent="0.2">
      <c r="A524" s="128"/>
      <c r="B524" s="128"/>
      <c r="C524" s="128"/>
      <c r="D524" s="128"/>
      <c r="E524" s="129"/>
      <c r="F524" s="179"/>
      <c r="G524" s="244"/>
      <c r="H524" s="186"/>
      <c r="I524" s="363"/>
      <c r="J524" s="128"/>
    </row>
    <row r="525" spans="1:10" x14ac:dyDescent="0.2">
      <c r="A525" s="128"/>
      <c r="B525" s="128"/>
      <c r="C525" s="128"/>
      <c r="D525" s="128"/>
      <c r="E525" s="129"/>
      <c r="F525" s="179"/>
      <c r="G525" s="244"/>
      <c r="H525" s="186"/>
      <c r="I525" s="363"/>
      <c r="J525" s="128"/>
    </row>
    <row r="526" spans="1:10" x14ac:dyDescent="0.2">
      <c r="A526" s="128"/>
      <c r="B526" s="128"/>
      <c r="C526" s="128"/>
      <c r="D526" s="128"/>
      <c r="E526" s="129"/>
      <c r="F526" s="179"/>
      <c r="G526" s="244"/>
      <c r="H526" s="186"/>
      <c r="I526" s="363"/>
      <c r="J526" s="128"/>
    </row>
    <row r="527" spans="1:10" x14ac:dyDescent="0.2">
      <c r="A527" s="128"/>
      <c r="B527" s="128"/>
      <c r="C527" s="128"/>
      <c r="D527" s="128"/>
      <c r="E527" s="129"/>
      <c r="F527" s="179"/>
      <c r="G527" s="244"/>
      <c r="H527" s="186"/>
      <c r="I527" s="363"/>
      <c r="J527" s="128"/>
    </row>
    <row r="528" spans="1:10" x14ac:dyDescent="0.2">
      <c r="A528" s="128"/>
      <c r="B528" s="128"/>
      <c r="C528" s="128"/>
      <c r="D528" s="128"/>
      <c r="E528" s="129"/>
      <c r="F528" s="179"/>
      <c r="G528" s="244"/>
      <c r="H528" s="186"/>
      <c r="I528" s="363"/>
      <c r="J528" s="128"/>
    </row>
    <row r="529" spans="1:10" x14ac:dyDescent="0.2">
      <c r="A529" s="128"/>
      <c r="B529" s="128"/>
      <c r="C529" s="128"/>
      <c r="D529" s="128"/>
      <c r="E529" s="129"/>
      <c r="F529" s="179"/>
      <c r="G529" s="244"/>
      <c r="H529" s="186"/>
      <c r="I529" s="363"/>
      <c r="J529" s="128"/>
    </row>
    <row r="530" spans="1:10" x14ac:dyDescent="0.2">
      <c r="A530" s="128"/>
      <c r="B530" s="128"/>
      <c r="C530" s="128"/>
      <c r="D530" s="128"/>
      <c r="E530" s="129"/>
      <c r="F530" s="179"/>
      <c r="G530" s="244"/>
      <c r="H530" s="186"/>
      <c r="I530" s="363"/>
      <c r="J530" s="128"/>
    </row>
    <row r="531" spans="1:10" x14ac:dyDescent="0.2">
      <c r="A531" s="128"/>
      <c r="B531" s="128"/>
      <c r="C531" s="128"/>
      <c r="D531" s="128"/>
      <c r="E531" s="129"/>
      <c r="F531" s="179"/>
      <c r="G531" s="244"/>
      <c r="H531" s="186"/>
      <c r="I531" s="363"/>
      <c r="J531" s="128"/>
    </row>
    <row r="532" spans="1:10" x14ac:dyDescent="0.2">
      <c r="A532" s="128"/>
      <c r="B532" s="128"/>
      <c r="C532" s="128"/>
      <c r="D532" s="128"/>
      <c r="E532" s="129"/>
      <c r="F532" s="179"/>
      <c r="G532" s="244"/>
      <c r="H532" s="186"/>
      <c r="I532" s="363"/>
      <c r="J532" s="128"/>
    </row>
    <row r="533" spans="1:10" x14ac:dyDescent="0.2">
      <c r="A533" s="128"/>
      <c r="B533" s="128"/>
      <c r="C533" s="128"/>
      <c r="D533" s="128"/>
      <c r="E533" s="129"/>
      <c r="F533" s="179"/>
      <c r="G533" s="244"/>
      <c r="H533" s="186"/>
      <c r="I533" s="363"/>
      <c r="J533" s="128"/>
    </row>
    <row r="534" spans="1:10" x14ac:dyDescent="0.2">
      <c r="A534" s="128"/>
      <c r="B534" s="128"/>
      <c r="C534" s="128"/>
      <c r="D534" s="128"/>
      <c r="E534" s="129"/>
      <c r="F534" s="179"/>
      <c r="G534" s="244"/>
      <c r="H534" s="186"/>
      <c r="I534" s="363"/>
      <c r="J534" s="128"/>
    </row>
    <row r="535" spans="1:10" x14ac:dyDescent="0.2">
      <c r="A535" s="128"/>
      <c r="B535" s="128"/>
      <c r="C535" s="128"/>
      <c r="D535" s="128"/>
      <c r="E535" s="129"/>
      <c r="F535" s="179"/>
      <c r="G535" s="244"/>
      <c r="H535" s="186"/>
      <c r="I535" s="363"/>
      <c r="J535" s="128"/>
    </row>
    <row r="536" spans="1:10" x14ac:dyDescent="0.2">
      <c r="A536" s="128"/>
      <c r="B536" s="128"/>
      <c r="C536" s="128"/>
      <c r="D536" s="128"/>
      <c r="E536" s="129"/>
      <c r="F536" s="179"/>
      <c r="G536" s="244"/>
      <c r="H536" s="186"/>
      <c r="I536" s="363"/>
      <c r="J536" s="128"/>
    </row>
    <row r="537" spans="1:10" x14ac:dyDescent="0.2">
      <c r="A537" s="128"/>
      <c r="B537" s="128"/>
      <c r="C537" s="128"/>
      <c r="D537" s="128"/>
      <c r="E537" s="129"/>
      <c r="F537" s="179"/>
      <c r="G537" s="244"/>
      <c r="H537" s="186"/>
      <c r="I537" s="363"/>
      <c r="J537" s="128"/>
    </row>
    <row r="538" spans="1:10" x14ac:dyDescent="0.2">
      <c r="A538" s="128"/>
      <c r="B538" s="128"/>
      <c r="C538" s="128"/>
      <c r="D538" s="128"/>
      <c r="E538" s="129"/>
      <c r="F538" s="179"/>
      <c r="G538" s="244"/>
      <c r="H538" s="186"/>
      <c r="I538" s="363"/>
      <c r="J538" s="128"/>
    </row>
    <row r="539" spans="1:10" x14ac:dyDescent="0.2">
      <c r="A539" s="128"/>
      <c r="B539" s="128"/>
      <c r="C539" s="128"/>
      <c r="D539" s="128"/>
      <c r="E539" s="129"/>
      <c r="F539" s="179"/>
      <c r="G539" s="244"/>
      <c r="H539" s="186"/>
      <c r="I539" s="363"/>
      <c r="J539" s="128"/>
    </row>
    <row r="540" spans="1:10" x14ac:dyDescent="0.2">
      <c r="A540" s="128"/>
      <c r="B540" s="128"/>
      <c r="C540" s="128"/>
      <c r="D540" s="128"/>
      <c r="E540" s="129"/>
      <c r="F540" s="179"/>
      <c r="G540" s="244"/>
      <c r="H540" s="186"/>
      <c r="I540" s="363"/>
      <c r="J540" s="128"/>
    </row>
    <row r="541" spans="1:10" x14ac:dyDescent="0.2">
      <c r="A541" s="128"/>
      <c r="B541" s="128"/>
      <c r="C541" s="128"/>
      <c r="D541" s="128"/>
      <c r="E541" s="129"/>
      <c r="F541" s="179"/>
      <c r="G541" s="244"/>
      <c r="H541" s="186"/>
      <c r="I541" s="363"/>
      <c r="J541" s="128"/>
    </row>
    <row r="542" spans="1:10" x14ac:dyDescent="0.2">
      <c r="A542" s="128"/>
      <c r="B542" s="128"/>
      <c r="C542" s="128"/>
      <c r="D542" s="128"/>
      <c r="E542" s="129"/>
      <c r="F542" s="179"/>
      <c r="G542" s="244"/>
      <c r="H542" s="186"/>
      <c r="I542" s="363"/>
      <c r="J542" s="128"/>
    </row>
    <row r="543" spans="1:10" x14ac:dyDescent="0.2">
      <c r="A543" s="128"/>
      <c r="B543" s="128"/>
      <c r="C543" s="128"/>
      <c r="D543" s="128"/>
      <c r="E543" s="129"/>
      <c r="F543" s="179"/>
      <c r="G543" s="244"/>
      <c r="H543" s="186"/>
      <c r="I543" s="363"/>
      <c r="J543" s="128"/>
    </row>
    <row r="544" spans="1:10" x14ac:dyDescent="0.2">
      <c r="A544" s="128"/>
      <c r="B544" s="128"/>
      <c r="C544" s="128"/>
      <c r="D544" s="128"/>
      <c r="E544" s="129"/>
      <c r="F544" s="179"/>
      <c r="G544" s="244"/>
      <c r="H544" s="186"/>
      <c r="I544" s="363"/>
      <c r="J544" s="128"/>
    </row>
    <row r="545" spans="1:10" x14ac:dyDescent="0.2">
      <c r="A545" s="128"/>
      <c r="B545" s="128"/>
      <c r="C545" s="128"/>
      <c r="D545" s="128"/>
      <c r="E545" s="129"/>
      <c r="F545" s="179"/>
      <c r="G545" s="244"/>
      <c r="H545" s="186"/>
      <c r="I545" s="363"/>
      <c r="J545" s="128"/>
    </row>
    <row r="546" spans="1:10" x14ac:dyDescent="0.2">
      <c r="A546" s="128"/>
      <c r="B546" s="128"/>
      <c r="C546" s="128"/>
      <c r="D546" s="128"/>
      <c r="E546" s="129"/>
      <c r="F546" s="179"/>
      <c r="G546" s="244"/>
      <c r="H546" s="186"/>
      <c r="I546" s="363"/>
      <c r="J546" s="128"/>
    </row>
    <row r="547" spans="1:10" x14ac:dyDescent="0.2">
      <c r="A547" s="128"/>
      <c r="B547" s="128"/>
      <c r="C547" s="128"/>
      <c r="D547" s="128"/>
      <c r="E547" s="129"/>
      <c r="F547" s="179"/>
      <c r="G547" s="244"/>
      <c r="H547" s="186"/>
      <c r="I547" s="363"/>
      <c r="J547" s="128"/>
    </row>
    <row r="548" spans="1:10" x14ac:dyDescent="0.2">
      <c r="A548" s="128"/>
      <c r="B548" s="128"/>
      <c r="C548" s="128"/>
      <c r="D548" s="128"/>
      <c r="E548" s="129"/>
      <c r="F548" s="179"/>
      <c r="G548" s="244"/>
      <c r="H548" s="186"/>
      <c r="I548" s="363"/>
      <c r="J548" s="128"/>
    </row>
    <row r="549" spans="1:10" x14ac:dyDescent="0.2">
      <c r="A549" s="128"/>
      <c r="B549" s="128"/>
      <c r="C549" s="128"/>
      <c r="D549" s="128"/>
      <c r="E549" s="129"/>
      <c r="F549" s="179"/>
      <c r="G549" s="244"/>
      <c r="H549" s="186"/>
      <c r="I549" s="363"/>
      <c r="J549" s="128"/>
    </row>
    <row r="550" spans="1:10" x14ac:dyDescent="0.2">
      <c r="A550" s="128"/>
      <c r="B550" s="128"/>
      <c r="C550" s="128"/>
      <c r="D550" s="128"/>
      <c r="E550" s="129"/>
      <c r="F550" s="179"/>
      <c r="G550" s="244"/>
      <c r="H550" s="186"/>
      <c r="I550" s="363"/>
      <c r="J550" s="128"/>
    </row>
    <row r="551" spans="1:10" x14ac:dyDescent="0.2">
      <c r="A551" s="128"/>
      <c r="B551" s="128"/>
      <c r="C551" s="128"/>
      <c r="D551" s="128"/>
      <c r="E551" s="129"/>
      <c r="F551" s="179"/>
      <c r="G551" s="244"/>
      <c r="H551" s="186"/>
      <c r="I551" s="363"/>
      <c r="J551" s="128"/>
    </row>
    <row r="552" spans="1:10" x14ac:dyDescent="0.2">
      <c r="A552" s="128"/>
      <c r="B552" s="128"/>
      <c r="C552" s="128"/>
      <c r="D552" s="128"/>
      <c r="E552" s="129"/>
      <c r="F552" s="179"/>
      <c r="G552" s="244"/>
      <c r="H552" s="186"/>
      <c r="I552" s="363"/>
      <c r="J552" s="128"/>
    </row>
    <row r="553" spans="1:10" x14ac:dyDescent="0.2">
      <c r="A553" s="128"/>
      <c r="B553" s="128"/>
      <c r="C553" s="128"/>
      <c r="D553" s="128"/>
      <c r="E553" s="129"/>
      <c r="F553" s="179"/>
      <c r="G553" s="244"/>
      <c r="H553" s="186"/>
      <c r="I553" s="363"/>
      <c r="J553" s="128"/>
    </row>
    <row r="554" spans="1:10" x14ac:dyDescent="0.2">
      <c r="A554" s="128"/>
      <c r="B554" s="128"/>
      <c r="C554" s="128"/>
      <c r="D554" s="128"/>
      <c r="E554" s="129"/>
      <c r="F554" s="179"/>
      <c r="G554" s="244"/>
      <c r="H554" s="186"/>
      <c r="I554" s="363"/>
      <c r="J554" s="128"/>
    </row>
    <row r="555" spans="1:10" x14ac:dyDescent="0.2">
      <c r="A555" s="128"/>
      <c r="B555" s="128"/>
      <c r="C555" s="128"/>
      <c r="D555" s="128"/>
      <c r="E555" s="129"/>
      <c r="F555" s="179"/>
      <c r="G555" s="244"/>
      <c r="H555" s="186"/>
      <c r="I555" s="363"/>
      <c r="J555" s="128"/>
    </row>
    <row r="556" spans="1:10" x14ac:dyDescent="0.2">
      <c r="A556" s="128"/>
      <c r="B556" s="128"/>
      <c r="C556" s="128"/>
      <c r="D556" s="128"/>
      <c r="E556" s="129"/>
      <c r="F556" s="179"/>
      <c r="G556" s="244"/>
      <c r="H556" s="186"/>
      <c r="I556" s="363"/>
      <c r="J556" s="128"/>
    </row>
    <row r="557" spans="1:10" x14ac:dyDescent="0.2">
      <c r="A557" s="128"/>
      <c r="B557" s="128"/>
      <c r="C557" s="128"/>
      <c r="D557" s="128"/>
      <c r="E557" s="129"/>
      <c r="F557" s="179"/>
      <c r="G557" s="244"/>
      <c r="H557" s="186"/>
      <c r="I557" s="363"/>
      <c r="J557" s="128"/>
    </row>
    <row r="558" spans="1:10" x14ac:dyDescent="0.2">
      <c r="A558" s="128"/>
      <c r="B558" s="128"/>
      <c r="C558" s="128"/>
      <c r="D558" s="128"/>
      <c r="E558" s="129"/>
      <c r="F558" s="179"/>
      <c r="G558" s="244"/>
      <c r="H558" s="186"/>
      <c r="I558" s="363"/>
      <c r="J558" s="128"/>
    </row>
    <row r="559" spans="1:10" x14ac:dyDescent="0.2">
      <c r="A559" s="128"/>
      <c r="B559" s="128"/>
      <c r="C559" s="128"/>
      <c r="D559" s="128"/>
      <c r="E559" s="129"/>
      <c r="F559" s="179"/>
      <c r="G559" s="244"/>
      <c r="H559" s="186"/>
      <c r="I559" s="363"/>
      <c r="J559" s="128"/>
    </row>
    <row r="560" spans="1:10" x14ac:dyDescent="0.2">
      <c r="A560" s="128"/>
      <c r="B560" s="128"/>
      <c r="C560" s="128"/>
      <c r="D560" s="128"/>
      <c r="E560" s="129"/>
      <c r="F560" s="179"/>
      <c r="G560" s="244"/>
      <c r="H560" s="186"/>
      <c r="I560" s="363"/>
      <c r="J560" s="128"/>
    </row>
    <row r="561" spans="1:10" x14ac:dyDescent="0.2">
      <c r="A561" s="128"/>
      <c r="B561" s="128"/>
      <c r="C561" s="128"/>
      <c r="D561" s="128"/>
      <c r="E561" s="129"/>
      <c r="F561" s="179"/>
      <c r="G561" s="244"/>
      <c r="H561" s="186"/>
      <c r="I561" s="363"/>
      <c r="J561" s="128"/>
    </row>
    <row r="562" spans="1:10" x14ac:dyDescent="0.2">
      <c r="A562" s="128"/>
      <c r="B562" s="128"/>
      <c r="C562" s="128"/>
      <c r="D562" s="128"/>
      <c r="E562" s="129"/>
      <c r="F562" s="179"/>
      <c r="G562" s="244"/>
      <c r="H562" s="186"/>
      <c r="I562" s="363"/>
      <c r="J562" s="128"/>
    </row>
    <row r="563" spans="1:10" x14ac:dyDescent="0.2">
      <c r="A563" s="128"/>
      <c r="B563" s="128"/>
      <c r="C563" s="128"/>
      <c r="D563" s="128"/>
      <c r="E563" s="129"/>
      <c r="F563" s="179"/>
      <c r="G563" s="244"/>
      <c r="H563" s="186"/>
      <c r="I563" s="363"/>
      <c r="J563" s="128"/>
    </row>
    <row r="564" spans="1:10" x14ac:dyDescent="0.2">
      <c r="A564" s="128"/>
      <c r="B564" s="128"/>
      <c r="C564" s="128"/>
      <c r="D564" s="128"/>
      <c r="E564" s="129"/>
      <c r="F564" s="179"/>
      <c r="G564" s="244"/>
      <c r="H564" s="186"/>
      <c r="I564" s="363"/>
      <c r="J564" s="128"/>
    </row>
    <row r="565" spans="1:10" x14ac:dyDescent="0.2">
      <c r="A565" s="128"/>
      <c r="B565" s="128"/>
      <c r="C565" s="128"/>
      <c r="D565" s="128"/>
      <c r="E565" s="129"/>
      <c r="F565" s="179"/>
      <c r="G565" s="244"/>
      <c r="H565" s="186"/>
      <c r="I565" s="363"/>
      <c r="J565" s="128"/>
    </row>
    <row r="566" spans="1:10" x14ac:dyDescent="0.2">
      <c r="A566" s="128"/>
      <c r="B566" s="128"/>
      <c r="C566" s="128"/>
      <c r="D566" s="128"/>
      <c r="E566" s="129"/>
      <c r="F566" s="179"/>
      <c r="G566" s="244"/>
      <c r="H566" s="186"/>
      <c r="I566" s="363"/>
      <c r="J566" s="128"/>
    </row>
    <row r="567" spans="1:10" x14ac:dyDescent="0.2">
      <c r="A567" s="128"/>
      <c r="B567" s="128"/>
      <c r="C567" s="128"/>
      <c r="D567" s="128"/>
      <c r="E567" s="129"/>
      <c r="F567" s="179"/>
      <c r="G567" s="244"/>
      <c r="H567" s="186"/>
      <c r="I567" s="363"/>
      <c r="J567" s="128"/>
    </row>
    <row r="568" spans="1:10" x14ac:dyDescent="0.2">
      <c r="A568" s="128"/>
      <c r="B568" s="128"/>
      <c r="C568" s="128"/>
      <c r="D568" s="128"/>
      <c r="E568" s="129"/>
      <c r="F568" s="179"/>
      <c r="G568" s="244"/>
      <c r="H568" s="186"/>
      <c r="I568" s="363"/>
      <c r="J568" s="128"/>
    </row>
    <row r="569" spans="1:10" x14ac:dyDescent="0.2">
      <c r="A569" s="128"/>
      <c r="B569" s="128"/>
      <c r="C569" s="128"/>
      <c r="D569" s="128"/>
      <c r="E569" s="129"/>
      <c r="F569" s="179"/>
      <c r="G569" s="244"/>
      <c r="H569" s="186"/>
      <c r="I569" s="363"/>
      <c r="J569" s="128"/>
    </row>
    <row r="570" spans="1:10" x14ac:dyDescent="0.2">
      <c r="A570" s="128"/>
      <c r="B570" s="128"/>
      <c r="C570" s="128"/>
      <c r="D570" s="128"/>
      <c r="E570" s="129"/>
      <c r="F570" s="179"/>
      <c r="G570" s="244"/>
      <c r="H570" s="186"/>
      <c r="I570" s="363"/>
      <c r="J570" s="128"/>
    </row>
    <row r="571" spans="1:10" x14ac:dyDescent="0.2">
      <c r="A571" s="128"/>
      <c r="B571" s="128"/>
      <c r="C571" s="128"/>
      <c r="D571" s="128"/>
      <c r="E571" s="129"/>
      <c r="F571" s="179"/>
      <c r="G571" s="244"/>
      <c r="H571" s="186"/>
      <c r="I571" s="363"/>
      <c r="J571" s="128"/>
    </row>
    <row r="572" spans="1:10" x14ac:dyDescent="0.2">
      <c r="A572" s="128"/>
      <c r="B572" s="128"/>
      <c r="C572" s="128"/>
      <c r="D572" s="128"/>
      <c r="E572" s="129"/>
      <c r="F572" s="179"/>
      <c r="G572" s="244"/>
      <c r="H572" s="186"/>
      <c r="I572" s="363"/>
      <c r="J572" s="128"/>
    </row>
    <row r="573" spans="1:10" x14ac:dyDescent="0.2">
      <c r="A573" s="128"/>
      <c r="B573" s="128"/>
      <c r="C573" s="128"/>
      <c r="D573" s="128"/>
      <c r="E573" s="129"/>
      <c r="F573" s="179"/>
      <c r="G573" s="244"/>
      <c r="H573" s="186"/>
      <c r="I573" s="363"/>
      <c r="J573" s="128"/>
    </row>
    <row r="574" spans="1:10" x14ac:dyDescent="0.2">
      <c r="A574" s="128"/>
      <c r="B574" s="128"/>
      <c r="C574" s="128"/>
      <c r="D574" s="128"/>
      <c r="E574" s="129"/>
      <c r="F574" s="179"/>
      <c r="G574" s="244"/>
      <c r="H574" s="186"/>
      <c r="I574" s="363"/>
      <c r="J574" s="128"/>
    </row>
    <row r="575" spans="1:10" x14ac:dyDescent="0.2">
      <c r="A575" s="128"/>
      <c r="B575" s="128"/>
      <c r="C575" s="128"/>
      <c r="D575" s="128"/>
      <c r="E575" s="129"/>
      <c r="F575" s="179"/>
      <c r="G575" s="244"/>
      <c r="H575" s="186"/>
      <c r="I575" s="363"/>
      <c r="J575" s="128"/>
    </row>
    <row r="576" spans="1:10" x14ac:dyDescent="0.2">
      <c r="A576" s="128"/>
      <c r="B576" s="128"/>
      <c r="C576" s="128"/>
      <c r="D576" s="128"/>
      <c r="E576" s="129"/>
      <c r="F576" s="179"/>
      <c r="G576" s="244"/>
      <c r="H576" s="186"/>
      <c r="I576" s="363"/>
      <c r="J576" s="128"/>
    </row>
    <row r="577" spans="1:10" x14ac:dyDescent="0.2">
      <c r="A577" s="128"/>
      <c r="B577" s="128"/>
      <c r="C577" s="128"/>
      <c r="D577" s="128"/>
      <c r="E577" s="129"/>
      <c r="F577" s="179"/>
      <c r="G577" s="244"/>
      <c r="H577" s="186"/>
      <c r="I577" s="363"/>
      <c r="J577" s="128"/>
    </row>
    <row r="578" spans="1:10" x14ac:dyDescent="0.2">
      <c r="A578" s="128"/>
      <c r="B578" s="128"/>
      <c r="C578" s="128"/>
      <c r="D578" s="128"/>
      <c r="E578" s="129"/>
      <c r="F578" s="179"/>
      <c r="G578" s="244"/>
      <c r="H578" s="186"/>
      <c r="I578" s="363"/>
      <c r="J578" s="128"/>
    </row>
    <row r="579" spans="1:10" x14ac:dyDescent="0.2">
      <c r="A579" s="128"/>
      <c r="B579" s="128"/>
      <c r="C579" s="128"/>
      <c r="D579" s="128"/>
      <c r="E579" s="129"/>
      <c r="F579" s="179"/>
      <c r="G579" s="244"/>
      <c r="H579" s="186"/>
      <c r="I579" s="363"/>
      <c r="J579" s="128"/>
    </row>
    <row r="580" spans="1:10" x14ac:dyDescent="0.2">
      <c r="A580" s="128"/>
      <c r="B580" s="128"/>
      <c r="C580" s="128"/>
      <c r="D580" s="128"/>
      <c r="E580" s="129"/>
      <c r="F580" s="179"/>
      <c r="G580" s="244"/>
      <c r="H580" s="186"/>
      <c r="I580" s="363"/>
      <c r="J580" s="128"/>
    </row>
    <row r="581" spans="1:10" x14ac:dyDescent="0.2">
      <c r="A581" s="128"/>
      <c r="B581" s="128"/>
      <c r="C581" s="128"/>
      <c r="D581" s="128"/>
      <c r="E581" s="129"/>
      <c r="F581" s="179"/>
      <c r="G581" s="244"/>
      <c r="H581" s="186"/>
      <c r="I581" s="363"/>
      <c r="J581" s="128"/>
    </row>
    <row r="582" spans="1:10" x14ac:dyDescent="0.2">
      <c r="A582" s="128"/>
      <c r="B582" s="128"/>
      <c r="C582" s="128"/>
      <c r="D582" s="128"/>
      <c r="E582" s="129"/>
      <c r="F582" s="179"/>
      <c r="G582" s="244"/>
      <c r="H582" s="186"/>
      <c r="I582" s="363"/>
      <c r="J582" s="128"/>
    </row>
    <row r="583" spans="1:10" x14ac:dyDescent="0.2">
      <c r="A583" s="128"/>
      <c r="B583" s="128"/>
      <c r="C583" s="128"/>
      <c r="D583" s="128"/>
      <c r="E583" s="129"/>
      <c r="F583" s="179"/>
      <c r="G583" s="244"/>
      <c r="H583" s="186"/>
      <c r="I583" s="363"/>
      <c r="J583" s="128"/>
    </row>
    <row r="584" spans="1:10" x14ac:dyDescent="0.2">
      <c r="A584" s="128"/>
      <c r="B584" s="128"/>
      <c r="C584" s="128"/>
      <c r="D584" s="128"/>
      <c r="E584" s="129"/>
      <c r="F584" s="179"/>
      <c r="G584" s="244"/>
      <c r="H584" s="186"/>
      <c r="I584" s="363"/>
      <c r="J584" s="128"/>
    </row>
    <row r="585" spans="1:10" x14ac:dyDescent="0.2">
      <c r="A585" s="128"/>
      <c r="B585" s="128"/>
      <c r="C585" s="128"/>
      <c r="D585" s="128"/>
      <c r="E585" s="129"/>
      <c r="F585" s="179"/>
      <c r="G585" s="244"/>
      <c r="H585" s="186"/>
      <c r="I585" s="363"/>
      <c r="J585" s="128"/>
    </row>
    <row r="586" spans="1:10" x14ac:dyDescent="0.2">
      <c r="A586" s="128"/>
      <c r="B586" s="128"/>
      <c r="C586" s="128"/>
      <c r="D586" s="128"/>
      <c r="E586" s="129"/>
      <c r="F586" s="179"/>
      <c r="G586" s="244"/>
      <c r="H586" s="186"/>
      <c r="I586" s="363"/>
      <c r="J586" s="128"/>
    </row>
    <row r="587" spans="1:10" x14ac:dyDescent="0.2">
      <c r="A587" s="128"/>
      <c r="B587" s="128"/>
      <c r="C587" s="128"/>
      <c r="D587" s="128"/>
      <c r="E587" s="129"/>
      <c r="F587" s="179"/>
      <c r="G587" s="244"/>
      <c r="H587" s="186"/>
      <c r="I587" s="363"/>
      <c r="J587" s="128"/>
    </row>
    <row r="588" spans="1:10" x14ac:dyDescent="0.2">
      <c r="A588" s="128"/>
      <c r="B588" s="128"/>
      <c r="C588" s="128"/>
      <c r="D588" s="128"/>
      <c r="E588" s="129"/>
      <c r="F588" s="179"/>
      <c r="G588" s="244"/>
      <c r="H588" s="186"/>
      <c r="I588" s="363"/>
      <c r="J588" s="128"/>
    </row>
    <row r="589" spans="1:10" x14ac:dyDescent="0.2">
      <c r="A589" s="128"/>
      <c r="B589" s="128"/>
      <c r="C589" s="128"/>
      <c r="D589" s="128"/>
      <c r="E589" s="129"/>
      <c r="F589" s="179"/>
      <c r="G589" s="244"/>
      <c r="H589" s="186"/>
      <c r="I589" s="363"/>
      <c r="J589" s="128"/>
    </row>
    <row r="590" spans="1:10" x14ac:dyDescent="0.2">
      <c r="A590" s="128"/>
      <c r="B590" s="128"/>
      <c r="C590" s="128"/>
      <c r="D590" s="128"/>
      <c r="E590" s="129"/>
      <c r="F590" s="179"/>
      <c r="G590" s="244"/>
      <c r="H590" s="186"/>
      <c r="I590" s="363"/>
      <c r="J590" s="128"/>
    </row>
    <row r="591" spans="1:10" x14ac:dyDescent="0.2">
      <c r="A591" s="128"/>
      <c r="B591" s="128"/>
      <c r="C591" s="128"/>
      <c r="D591" s="128"/>
      <c r="E591" s="129"/>
      <c r="F591" s="179"/>
      <c r="G591" s="244"/>
      <c r="H591" s="186"/>
      <c r="I591" s="363"/>
      <c r="J591" s="128"/>
    </row>
    <row r="592" spans="1:10" x14ac:dyDescent="0.2">
      <c r="A592" s="128"/>
      <c r="B592" s="128"/>
      <c r="C592" s="128"/>
      <c r="D592" s="128"/>
      <c r="E592" s="129"/>
      <c r="F592" s="179"/>
      <c r="G592" s="244"/>
      <c r="H592" s="186"/>
      <c r="I592" s="363"/>
      <c r="J592" s="128"/>
    </row>
    <row r="593" spans="1:10" x14ac:dyDescent="0.2">
      <c r="A593" s="128"/>
      <c r="B593" s="128"/>
      <c r="C593" s="128"/>
      <c r="D593" s="128"/>
      <c r="E593" s="129"/>
      <c r="F593" s="179"/>
      <c r="G593" s="244"/>
      <c r="H593" s="186"/>
      <c r="I593" s="363"/>
      <c r="J593" s="128"/>
    </row>
    <row r="594" spans="1:10" x14ac:dyDescent="0.2">
      <c r="A594" s="128"/>
      <c r="B594" s="128"/>
      <c r="C594" s="128"/>
      <c r="D594" s="128"/>
      <c r="E594" s="129"/>
      <c r="F594" s="179"/>
      <c r="G594" s="244"/>
      <c r="H594" s="186"/>
      <c r="I594" s="363"/>
      <c r="J594" s="128"/>
    </row>
    <row r="595" spans="1:10" x14ac:dyDescent="0.2">
      <c r="A595" s="128"/>
      <c r="B595" s="128"/>
      <c r="C595" s="128"/>
      <c r="D595" s="128"/>
      <c r="E595" s="129"/>
      <c r="F595" s="179"/>
      <c r="G595" s="244"/>
      <c r="H595" s="186"/>
      <c r="I595" s="363"/>
      <c r="J595" s="128"/>
    </row>
    <row r="596" spans="1:10" x14ac:dyDescent="0.2">
      <c r="A596" s="128"/>
      <c r="B596" s="128"/>
      <c r="C596" s="128"/>
      <c r="D596" s="128"/>
      <c r="E596" s="129"/>
      <c r="F596" s="179"/>
      <c r="G596" s="244"/>
      <c r="H596" s="186"/>
      <c r="I596" s="363"/>
      <c r="J596" s="128"/>
    </row>
    <row r="597" spans="1:10" x14ac:dyDescent="0.2">
      <c r="A597" s="128"/>
      <c r="B597" s="128"/>
      <c r="C597" s="128"/>
      <c r="D597" s="128"/>
      <c r="E597" s="129"/>
      <c r="F597" s="179"/>
      <c r="G597" s="244"/>
      <c r="H597" s="186"/>
      <c r="I597" s="363"/>
      <c r="J597" s="128"/>
    </row>
    <row r="598" spans="1:10" x14ac:dyDescent="0.2">
      <c r="A598" s="128"/>
      <c r="B598" s="128"/>
      <c r="C598" s="128"/>
      <c r="D598" s="128"/>
      <c r="E598" s="129"/>
      <c r="F598" s="179"/>
      <c r="G598" s="244"/>
      <c r="H598" s="186"/>
      <c r="I598" s="363"/>
      <c r="J598" s="128"/>
    </row>
    <row r="599" spans="1:10" x14ac:dyDescent="0.2">
      <c r="A599" s="128"/>
      <c r="B599" s="128"/>
      <c r="C599" s="128"/>
      <c r="D599" s="128"/>
      <c r="E599" s="129"/>
      <c r="F599" s="179"/>
      <c r="G599" s="244"/>
      <c r="H599" s="186"/>
      <c r="I599" s="363"/>
      <c r="J599" s="128"/>
    </row>
    <row r="600" spans="1:10" x14ac:dyDescent="0.2">
      <c r="A600" s="128"/>
      <c r="B600" s="128"/>
      <c r="C600" s="128"/>
      <c r="D600" s="128"/>
      <c r="E600" s="129"/>
      <c r="F600" s="179"/>
      <c r="G600" s="244"/>
      <c r="H600" s="186"/>
      <c r="I600" s="363"/>
      <c r="J600" s="128"/>
    </row>
    <row r="601" spans="1:10" x14ac:dyDescent="0.2">
      <c r="A601" s="128"/>
      <c r="B601" s="128"/>
      <c r="C601" s="128"/>
      <c r="D601" s="128"/>
      <c r="E601" s="129"/>
      <c r="F601" s="179"/>
      <c r="G601" s="244"/>
      <c r="H601" s="186"/>
      <c r="I601" s="363"/>
      <c r="J601" s="128"/>
    </row>
    <row r="602" spans="1:10" x14ac:dyDescent="0.2">
      <c r="A602" s="128"/>
      <c r="B602" s="128"/>
      <c r="C602" s="128"/>
      <c r="D602" s="128"/>
      <c r="E602" s="129"/>
      <c r="F602" s="179"/>
      <c r="G602" s="244"/>
      <c r="H602" s="186"/>
      <c r="I602" s="363"/>
      <c r="J602" s="128"/>
    </row>
    <row r="603" spans="1:10" x14ac:dyDescent="0.2">
      <c r="A603" s="128"/>
      <c r="B603" s="128"/>
      <c r="C603" s="128"/>
      <c r="D603" s="128"/>
      <c r="E603" s="129"/>
      <c r="F603" s="179"/>
      <c r="G603" s="244"/>
      <c r="H603" s="186"/>
      <c r="I603" s="363"/>
      <c r="J603" s="128"/>
    </row>
    <row r="604" spans="1:10" x14ac:dyDescent="0.2">
      <c r="A604" s="128"/>
      <c r="B604" s="128"/>
      <c r="C604" s="128"/>
      <c r="D604" s="128"/>
      <c r="E604" s="129"/>
      <c r="F604" s="179"/>
      <c r="G604" s="244"/>
      <c r="H604" s="186"/>
      <c r="I604" s="363"/>
      <c r="J604" s="128"/>
    </row>
    <row r="605" spans="1:10" x14ac:dyDescent="0.2">
      <c r="A605" s="128"/>
      <c r="B605" s="128"/>
      <c r="C605" s="128"/>
      <c r="D605" s="128"/>
      <c r="E605" s="129"/>
      <c r="F605" s="179"/>
      <c r="G605" s="244"/>
      <c r="H605" s="186"/>
      <c r="I605" s="363"/>
      <c r="J605" s="128"/>
    </row>
    <row r="606" spans="1:10" x14ac:dyDescent="0.2">
      <c r="A606" s="128"/>
      <c r="B606" s="128"/>
      <c r="C606" s="128"/>
      <c r="D606" s="128"/>
      <c r="E606" s="129"/>
      <c r="F606" s="179"/>
      <c r="G606" s="244"/>
      <c r="H606" s="186"/>
      <c r="I606" s="363"/>
      <c r="J606" s="128"/>
    </row>
    <row r="607" spans="1:10" x14ac:dyDescent="0.2">
      <c r="A607" s="128"/>
      <c r="B607" s="128"/>
      <c r="C607" s="128"/>
      <c r="D607" s="128"/>
      <c r="E607" s="129"/>
      <c r="F607" s="179"/>
      <c r="G607" s="244"/>
      <c r="H607" s="186"/>
      <c r="I607" s="363"/>
      <c r="J607" s="128"/>
    </row>
    <row r="608" spans="1:10" x14ac:dyDescent="0.2">
      <c r="A608" s="128"/>
      <c r="B608" s="128"/>
      <c r="C608" s="128"/>
      <c r="D608" s="128"/>
      <c r="E608" s="129"/>
      <c r="F608" s="179"/>
      <c r="G608" s="244"/>
      <c r="H608" s="186"/>
      <c r="I608" s="363"/>
      <c r="J608" s="128"/>
    </row>
    <row r="609" spans="1:10" x14ac:dyDescent="0.2">
      <c r="A609" s="128"/>
      <c r="B609" s="128"/>
      <c r="C609" s="128"/>
      <c r="D609" s="128"/>
      <c r="E609" s="129"/>
      <c r="F609" s="179"/>
      <c r="G609" s="244"/>
      <c r="H609" s="186"/>
      <c r="I609" s="363"/>
      <c r="J609" s="128"/>
    </row>
    <row r="610" spans="1:10" x14ac:dyDescent="0.2">
      <c r="A610" s="128"/>
      <c r="B610" s="128"/>
      <c r="C610" s="128"/>
      <c r="D610" s="128"/>
      <c r="E610" s="129"/>
      <c r="F610" s="179"/>
      <c r="G610" s="244"/>
      <c r="H610" s="186"/>
      <c r="I610" s="363"/>
      <c r="J610" s="128"/>
    </row>
    <row r="611" spans="1:10" x14ac:dyDescent="0.2">
      <c r="A611" s="128"/>
      <c r="B611" s="128"/>
      <c r="C611" s="128"/>
      <c r="D611" s="128"/>
      <c r="E611" s="129"/>
      <c r="F611" s="179"/>
      <c r="G611" s="244"/>
      <c r="H611" s="186"/>
      <c r="I611" s="363"/>
      <c r="J611" s="128"/>
    </row>
    <row r="612" spans="1:10" x14ac:dyDescent="0.2">
      <c r="A612" s="128"/>
      <c r="B612" s="128"/>
      <c r="C612" s="128"/>
      <c r="D612" s="128"/>
      <c r="E612" s="129"/>
      <c r="F612" s="179"/>
      <c r="G612" s="244"/>
      <c r="H612" s="186"/>
      <c r="I612" s="363"/>
      <c r="J612" s="128"/>
    </row>
    <row r="613" spans="1:10" x14ac:dyDescent="0.2">
      <c r="A613" s="128"/>
      <c r="B613" s="128"/>
      <c r="C613" s="128"/>
      <c r="D613" s="128"/>
      <c r="E613" s="129"/>
      <c r="F613" s="179"/>
      <c r="G613" s="244"/>
      <c r="H613" s="186"/>
      <c r="I613" s="363"/>
      <c r="J613" s="128"/>
    </row>
    <row r="614" spans="1:10" x14ac:dyDescent="0.2">
      <c r="A614" s="128"/>
      <c r="B614" s="128"/>
      <c r="C614" s="128"/>
      <c r="D614" s="128"/>
      <c r="E614" s="129"/>
      <c r="F614" s="179"/>
      <c r="G614" s="244"/>
      <c r="H614" s="186"/>
      <c r="I614" s="363"/>
      <c r="J614" s="128"/>
    </row>
    <row r="615" spans="1:10" x14ac:dyDescent="0.2">
      <c r="A615" s="128"/>
      <c r="B615" s="128"/>
      <c r="C615" s="128"/>
      <c r="D615" s="128"/>
      <c r="E615" s="129"/>
      <c r="F615" s="179"/>
      <c r="G615" s="244"/>
      <c r="H615" s="186"/>
      <c r="I615" s="363"/>
      <c r="J615" s="128"/>
    </row>
    <row r="616" spans="1:10" x14ac:dyDescent="0.2">
      <c r="A616" s="128"/>
      <c r="B616" s="128"/>
      <c r="C616" s="128"/>
      <c r="D616" s="128"/>
      <c r="E616" s="129"/>
      <c r="F616" s="179"/>
      <c r="G616" s="244"/>
      <c r="H616" s="186"/>
      <c r="I616" s="363"/>
      <c r="J616" s="128"/>
    </row>
    <row r="617" spans="1:10" x14ac:dyDescent="0.2">
      <c r="A617" s="128"/>
      <c r="B617" s="128"/>
      <c r="C617" s="128"/>
      <c r="D617" s="128"/>
      <c r="E617" s="129"/>
      <c r="F617" s="179"/>
      <c r="G617" s="244"/>
      <c r="H617" s="186"/>
      <c r="I617" s="363"/>
      <c r="J617" s="128"/>
    </row>
    <row r="618" spans="1:10" x14ac:dyDescent="0.2">
      <c r="A618" s="128"/>
      <c r="B618" s="128"/>
      <c r="C618" s="128"/>
      <c r="D618" s="128"/>
      <c r="E618" s="129"/>
      <c r="F618" s="179"/>
      <c r="G618" s="244"/>
      <c r="H618" s="186"/>
      <c r="I618" s="363"/>
      <c r="J618" s="128"/>
    </row>
    <row r="619" spans="1:10" x14ac:dyDescent="0.2">
      <c r="A619" s="128"/>
      <c r="B619" s="128"/>
      <c r="C619" s="128"/>
      <c r="D619" s="128"/>
      <c r="E619" s="129"/>
      <c r="F619" s="179"/>
      <c r="G619" s="244"/>
      <c r="H619" s="186"/>
      <c r="I619" s="363"/>
      <c r="J619" s="128"/>
    </row>
    <row r="620" spans="1:10" x14ac:dyDescent="0.2">
      <c r="A620" s="128"/>
      <c r="B620" s="128"/>
      <c r="C620" s="128"/>
      <c r="D620" s="128"/>
      <c r="E620" s="129"/>
      <c r="F620" s="179"/>
      <c r="G620" s="244"/>
      <c r="H620" s="186"/>
      <c r="I620" s="363"/>
      <c r="J620" s="128"/>
    </row>
    <row r="621" spans="1:10" x14ac:dyDescent="0.2">
      <c r="A621" s="128"/>
      <c r="B621" s="128"/>
      <c r="C621" s="128"/>
      <c r="D621" s="128"/>
      <c r="E621" s="129"/>
      <c r="F621" s="179"/>
      <c r="G621" s="244"/>
      <c r="H621" s="186"/>
      <c r="I621" s="363"/>
      <c r="J621" s="128"/>
    </row>
    <row r="622" spans="1:10" x14ac:dyDescent="0.2">
      <c r="A622" s="128"/>
      <c r="B622" s="128"/>
      <c r="C622" s="128"/>
      <c r="D622" s="128"/>
      <c r="E622" s="129"/>
      <c r="F622" s="179"/>
      <c r="G622" s="244"/>
      <c r="H622" s="186"/>
      <c r="I622" s="363"/>
      <c r="J622" s="128"/>
    </row>
    <row r="623" spans="1:10" x14ac:dyDescent="0.2">
      <c r="A623" s="128"/>
      <c r="B623" s="128"/>
      <c r="C623" s="128"/>
      <c r="D623" s="128"/>
      <c r="E623" s="129"/>
      <c r="F623" s="179"/>
      <c r="G623" s="244"/>
      <c r="H623" s="186"/>
      <c r="I623" s="363"/>
      <c r="J623" s="128"/>
    </row>
    <row r="624" spans="1:10" x14ac:dyDescent="0.2">
      <c r="A624" s="128"/>
      <c r="B624" s="128"/>
      <c r="C624" s="128"/>
      <c r="D624" s="128"/>
      <c r="E624" s="129"/>
      <c r="F624" s="179"/>
      <c r="G624" s="244"/>
      <c r="H624" s="186"/>
      <c r="I624" s="363"/>
      <c r="J624" s="128"/>
    </row>
    <row r="625" spans="1:10" x14ac:dyDescent="0.2">
      <c r="A625" s="128"/>
      <c r="B625" s="128"/>
      <c r="C625" s="128"/>
      <c r="D625" s="128"/>
      <c r="E625" s="129"/>
      <c r="F625" s="179"/>
      <c r="G625" s="244"/>
      <c r="H625" s="186"/>
      <c r="I625" s="363"/>
      <c r="J625" s="128"/>
    </row>
    <row r="626" spans="1:10" x14ac:dyDescent="0.2">
      <c r="A626" s="128"/>
      <c r="B626" s="128"/>
      <c r="C626" s="128"/>
      <c r="D626" s="128"/>
      <c r="E626" s="129"/>
      <c r="F626" s="179"/>
      <c r="G626" s="244"/>
      <c r="H626" s="186"/>
      <c r="I626" s="363"/>
      <c r="J626" s="128"/>
    </row>
    <row r="627" spans="1:10" x14ac:dyDescent="0.2">
      <c r="A627" s="128"/>
      <c r="B627" s="128"/>
      <c r="C627" s="128"/>
      <c r="D627" s="128"/>
      <c r="E627" s="129"/>
      <c r="F627" s="179"/>
      <c r="G627" s="244"/>
      <c r="H627" s="186"/>
      <c r="I627" s="363"/>
      <c r="J627" s="128"/>
    </row>
    <row r="628" spans="1:10" x14ac:dyDescent="0.2">
      <c r="A628" s="128"/>
      <c r="B628" s="128"/>
      <c r="C628" s="128"/>
      <c r="D628" s="128"/>
      <c r="E628" s="129"/>
      <c r="F628" s="179"/>
      <c r="G628" s="244"/>
      <c r="H628" s="186"/>
      <c r="I628" s="363"/>
      <c r="J628" s="128"/>
    </row>
    <row r="629" spans="1:10" x14ac:dyDescent="0.2">
      <c r="A629" s="128"/>
      <c r="B629" s="128"/>
      <c r="C629" s="128"/>
      <c r="D629" s="128"/>
      <c r="E629" s="129"/>
      <c r="F629" s="179"/>
      <c r="G629" s="244"/>
      <c r="H629" s="186"/>
      <c r="I629" s="363"/>
      <c r="J629" s="128"/>
    </row>
    <row r="630" spans="1:10" x14ac:dyDescent="0.2">
      <c r="A630" s="128"/>
      <c r="B630" s="128"/>
      <c r="C630" s="128"/>
      <c r="D630" s="128"/>
      <c r="E630" s="129"/>
      <c r="F630" s="179"/>
      <c r="G630" s="244"/>
      <c r="H630" s="186"/>
      <c r="I630" s="363"/>
      <c r="J630" s="128"/>
    </row>
    <row r="631" spans="1:10" x14ac:dyDescent="0.2">
      <c r="A631" s="128"/>
      <c r="B631" s="128"/>
      <c r="C631" s="128"/>
      <c r="D631" s="128"/>
      <c r="E631" s="129"/>
      <c r="F631" s="179"/>
      <c r="G631" s="244"/>
      <c r="H631" s="186"/>
      <c r="I631" s="363"/>
      <c r="J631" s="128"/>
    </row>
    <row r="632" spans="1:10" x14ac:dyDescent="0.2">
      <c r="A632" s="128"/>
      <c r="B632" s="128"/>
      <c r="C632" s="128"/>
      <c r="D632" s="128"/>
      <c r="E632" s="129"/>
      <c r="F632" s="179"/>
      <c r="G632" s="244"/>
      <c r="H632" s="186"/>
      <c r="I632" s="363"/>
      <c r="J632" s="128"/>
    </row>
    <row r="633" spans="1:10" x14ac:dyDescent="0.2">
      <c r="A633" s="128"/>
      <c r="B633" s="128"/>
      <c r="C633" s="128"/>
      <c r="D633" s="128"/>
      <c r="E633" s="129"/>
      <c r="F633" s="179"/>
      <c r="G633" s="244"/>
      <c r="H633" s="186"/>
      <c r="I633" s="363"/>
      <c r="J633" s="128"/>
    </row>
    <row r="634" spans="1:10" x14ac:dyDescent="0.2">
      <c r="A634" s="128"/>
      <c r="B634" s="128"/>
      <c r="C634" s="128"/>
      <c r="D634" s="128"/>
      <c r="E634" s="129"/>
      <c r="F634" s="179"/>
      <c r="G634" s="244"/>
      <c r="H634" s="186"/>
      <c r="I634" s="363"/>
      <c r="J634" s="128"/>
    </row>
    <row r="635" spans="1:10" x14ac:dyDescent="0.2">
      <c r="A635" s="128"/>
      <c r="B635" s="128"/>
      <c r="C635" s="128"/>
      <c r="D635" s="128"/>
      <c r="E635" s="129"/>
      <c r="F635" s="179"/>
      <c r="G635" s="244"/>
      <c r="H635" s="186"/>
      <c r="I635" s="363"/>
      <c r="J635" s="128"/>
    </row>
    <row r="636" spans="1:10" x14ac:dyDescent="0.2">
      <c r="A636" s="128"/>
      <c r="B636" s="128"/>
      <c r="C636" s="128"/>
      <c r="D636" s="128"/>
      <c r="E636" s="129"/>
      <c r="F636" s="179"/>
      <c r="G636" s="244"/>
      <c r="H636" s="186"/>
      <c r="I636" s="363"/>
      <c r="J636" s="128"/>
    </row>
    <row r="637" spans="1:10" x14ac:dyDescent="0.2">
      <c r="A637" s="128"/>
      <c r="B637" s="128"/>
      <c r="C637" s="128"/>
      <c r="D637" s="128"/>
      <c r="E637" s="129"/>
      <c r="F637" s="179"/>
      <c r="G637" s="244"/>
      <c r="H637" s="186"/>
      <c r="I637" s="363"/>
      <c r="J637" s="128"/>
    </row>
    <row r="638" spans="1:10" x14ac:dyDescent="0.2">
      <c r="A638" s="128"/>
      <c r="B638" s="128"/>
      <c r="C638" s="128"/>
      <c r="D638" s="128"/>
      <c r="E638" s="129"/>
      <c r="F638" s="179"/>
      <c r="G638" s="244"/>
      <c r="H638" s="186"/>
      <c r="I638" s="363"/>
      <c r="J638" s="128"/>
    </row>
    <row r="639" spans="1:10" x14ac:dyDescent="0.2">
      <c r="A639" s="128"/>
      <c r="B639" s="128"/>
      <c r="C639" s="128"/>
      <c r="D639" s="128"/>
      <c r="E639" s="129"/>
      <c r="F639" s="179"/>
      <c r="G639" s="244"/>
      <c r="H639" s="186"/>
      <c r="I639" s="363"/>
      <c r="J639" s="128"/>
    </row>
    <row r="640" spans="1:10" x14ac:dyDescent="0.2">
      <c r="A640" s="128"/>
      <c r="B640" s="128"/>
      <c r="C640" s="128"/>
      <c r="D640" s="128"/>
      <c r="E640" s="129"/>
      <c r="F640" s="179"/>
      <c r="G640" s="244"/>
      <c r="H640" s="186"/>
      <c r="I640" s="363"/>
      <c r="J640" s="128"/>
    </row>
    <row r="641" spans="1:10" x14ac:dyDescent="0.2">
      <c r="A641" s="128"/>
      <c r="B641" s="128"/>
      <c r="C641" s="128"/>
      <c r="D641" s="128"/>
      <c r="E641" s="129"/>
      <c r="F641" s="179"/>
      <c r="G641" s="244"/>
      <c r="H641" s="186"/>
      <c r="I641" s="363"/>
      <c r="J641" s="128"/>
    </row>
    <row r="642" spans="1:10" x14ac:dyDescent="0.2">
      <c r="A642" s="128"/>
      <c r="B642" s="128"/>
      <c r="C642" s="128"/>
      <c r="D642" s="128"/>
      <c r="E642" s="129"/>
      <c r="F642" s="179"/>
      <c r="G642" s="244"/>
      <c r="H642" s="186"/>
      <c r="I642" s="363"/>
      <c r="J642" s="128"/>
    </row>
    <row r="643" spans="1:10" x14ac:dyDescent="0.2">
      <c r="A643" s="128"/>
      <c r="B643" s="128"/>
      <c r="C643" s="128"/>
      <c r="D643" s="128"/>
      <c r="E643" s="129"/>
      <c r="F643" s="179"/>
      <c r="G643" s="244"/>
      <c r="H643" s="186"/>
      <c r="I643" s="363"/>
      <c r="J643" s="128"/>
    </row>
    <row r="644" spans="1:10" x14ac:dyDescent="0.2">
      <c r="A644" s="128"/>
      <c r="B644" s="128"/>
      <c r="C644" s="128"/>
      <c r="D644" s="128"/>
      <c r="E644" s="129"/>
      <c r="F644" s="179"/>
      <c r="G644" s="244"/>
      <c r="H644" s="186"/>
      <c r="I644" s="363"/>
      <c r="J644" s="128"/>
    </row>
    <row r="645" spans="1:10" x14ac:dyDescent="0.2">
      <c r="A645" s="128"/>
      <c r="B645" s="128"/>
      <c r="C645" s="128"/>
      <c r="D645" s="128"/>
      <c r="E645" s="129"/>
      <c r="F645" s="179"/>
      <c r="G645" s="244"/>
      <c r="H645" s="186"/>
      <c r="I645" s="363"/>
      <c r="J645" s="128"/>
    </row>
    <row r="646" spans="1:10" x14ac:dyDescent="0.2">
      <c r="A646" s="128"/>
      <c r="B646" s="128"/>
      <c r="C646" s="128"/>
      <c r="D646" s="128"/>
      <c r="E646" s="129"/>
      <c r="F646" s="179"/>
      <c r="G646" s="244"/>
      <c r="H646" s="186"/>
      <c r="I646" s="363"/>
      <c r="J646" s="128"/>
    </row>
    <row r="647" spans="1:10" x14ac:dyDescent="0.2">
      <c r="A647" s="128"/>
      <c r="B647" s="128"/>
      <c r="C647" s="128"/>
      <c r="D647" s="128"/>
      <c r="E647" s="129"/>
      <c r="F647" s="179"/>
      <c r="G647" s="244"/>
      <c r="H647" s="186"/>
      <c r="I647" s="363"/>
      <c r="J647" s="128"/>
    </row>
    <row r="648" spans="1:10" x14ac:dyDescent="0.2">
      <c r="A648" s="128"/>
      <c r="B648" s="128"/>
      <c r="C648" s="128"/>
      <c r="D648" s="128"/>
      <c r="E648" s="129"/>
      <c r="F648" s="179"/>
      <c r="G648" s="244"/>
      <c r="H648" s="186"/>
      <c r="I648" s="363"/>
      <c r="J648" s="128"/>
    </row>
    <row r="649" spans="1:10" x14ac:dyDescent="0.2">
      <c r="A649" s="128"/>
      <c r="B649" s="128"/>
      <c r="C649" s="128"/>
      <c r="D649" s="128"/>
      <c r="E649" s="129"/>
      <c r="F649" s="179"/>
      <c r="G649" s="244"/>
      <c r="H649" s="186"/>
      <c r="I649" s="363"/>
      <c r="J649" s="128"/>
    </row>
    <row r="650" spans="1:10" x14ac:dyDescent="0.2">
      <c r="A650" s="128"/>
      <c r="B650" s="128"/>
      <c r="C650" s="128"/>
      <c r="D650" s="128"/>
      <c r="E650" s="129"/>
      <c r="F650" s="179"/>
      <c r="G650" s="244"/>
      <c r="H650" s="186"/>
      <c r="I650" s="363"/>
      <c r="J650" s="128"/>
    </row>
    <row r="651" spans="1:10" x14ac:dyDescent="0.2">
      <c r="A651" s="128"/>
      <c r="B651" s="128"/>
      <c r="C651" s="128"/>
      <c r="D651" s="128"/>
      <c r="E651" s="129"/>
      <c r="F651" s="179"/>
      <c r="G651" s="244"/>
      <c r="H651" s="186"/>
      <c r="I651" s="363"/>
      <c r="J651" s="128"/>
    </row>
    <row r="652" spans="1:10" x14ac:dyDescent="0.2">
      <c r="A652" s="128"/>
      <c r="B652" s="128"/>
      <c r="C652" s="128"/>
      <c r="D652" s="128"/>
      <c r="E652" s="129"/>
      <c r="F652" s="179"/>
      <c r="G652" s="244"/>
      <c r="H652" s="186"/>
      <c r="I652" s="363"/>
      <c r="J652" s="128"/>
    </row>
    <row r="653" spans="1:10" x14ac:dyDescent="0.2">
      <c r="A653" s="128"/>
      <c r="B653" s="128"/>
      <c r="C653" s="128"/>
      <c r="D653" s="128"/>
      <c r="E653" s="129"/>
      <c r="F653" s="179"/>
      <c r="G653" s="244"/>
      <c r="H653" s="186"/>
      <c r="I653" s="363"/>
      <c r="J653" s="128"/>
    </row>
    <row r="654" spans="1:10" x14ac:dyDescent="0.2">
      <c r="A654" s="128"/>
      <c r="B654" s="128"/>
      <c r="C654" s="128"/>
      <c r="D654" s="128"/>
      <c r="E654" s="129"/>
      <c r="F654" s="179"/>
      <c r="G654" s="244"/>
      <c r="H654" s="186"/>
      <c r="I654" s="363"/>
      <c r="J654" s="128"/>
    </row>
    <row r="655" spans="1:10" x14ac:dyDescent="0.2">
      <c r="A655" s="128"/>
      <c r="B655" s="128"/>
      <c r="C655" s="128"/>
      <c r="D655" s="128"/>
      <c r="E655" s="129"/>
      <c r="F655" s="179"/>
      <c r="G655" s="244"/>
      <c r="H655" s="186"/>
      <c r="I655" s="363"/>
      <c r="J655" s="128"/>
    </row>
    <row r="656" spans="1:10" x14ac:dyDescent="0.2">
      <c r="A656" s="128"/>
      <c r="B656" s="128"/>
      <c r="C656" s="128"/>
      <c r="D656" s="128"/>
      <c r="E656" s="129"/>
      <c r="F656" s="179"/>
      <c r="G656" s="244"/>
      <c r="H656" s="186"/>
      <c r="I656" s="363"/>
      <c r="J656" s="128"/>
    </row>
    <row r="657" spans="1:10" x14ac:dyDescent="0.2">
      <c r="A657" s="128"/>
      <c r="B657" s="128"/>
      <c r="C657" s="128"/>
      <c r="D657" s="128"/>
      <c r="E657" s="129"/>
      <c r="F657" s="179"/>
      <c r="G657" s="244"/>
      <c r="H657" s="186"/>
      <c r="I657" s="363"/>
      <c r="J657" s="128"/>
    </row>
    <row r="658" spans="1:10" x14ac:dyDescent="0.2">
      <c r="A658" s="128"/>
      <c r="B658" s="128"/>
      <c r="C658" s="128"/>
      <c r="D658" s="128"/>
      <c r="E658" s="129"/>
      <c r="F658" s="179"/>
      <c r="G658" s="244"/>
      <c r="H658" s="186"/>
      <c r="I658" s="363"/>
      <c r="J658" s="128"/>
    </row>
    <row r="659" spans="1:10" x14ac:dyDescent="0.2">
      <c r="A659" s="128"/>
      <c r="B659" s="128"/>
      <c r="C659" s="128"/>
      <c r="D659" s="128"/>
      <c r="E659" s="129"/>
      <c r="F659" s="179"/>
      <c r="G659" s="244"/>
      <c r="H659" s="186"/>
      <c r="I659" s="363"/>
      <c r="J659" s="128"/>
    </row>
    <row r="660" spans="1:10" x14ac:dyDescent="0.2">
      <c r="A660" s="128"/>
      <c r="B660" s="128"/>
      <c r="C660" s="128"/>
      <c r="D660" s="128"/>
      <c r="E660" s="129"/>
      <c r="F660" s="179"/>
      <c r="G660" s="244"/>
      <c r="H660" s="186"/>
      <c r="I660" s="363"/>
      <c r="J660" s="128"/>
    </row>
    <row r="661" spans="1:10" x14ac:dyDescent="0.2">
      <c r="A661" s="128"/>
      <c r="B661" s="128"/>
      <c r="C661" s="128"/>
      <c r="D661" s="128"/>
      <c r="E661" s="129"/>
      <c r="F661" s="179"/>
      <c r="G661" s="244"/>
      <c r="H661" s="186"/>
      <c r="I661" s="363"/>
      <c r="J661" s="128"/>
    </row>
    <row r="662" spans="1:10" x14ac:dyDescent="0.2">
      <c r="A662" s="128"/>
      <c r="B662" s="128"/>
      <c r="C662" s="128"/>
      <c r="D662" s="128"/>
      <c r="E662" s="129"/>
      <c r="F662" s="179"/>
      <c r="G662" s="244"/>
      <c r="H662" s="186"/>
      <c r="I662" s="363"/>
      <c r="J662" s="128"/>
    </row>
    <row r="663" spans="1:10" x14ac:dyDescent="0.2">
      <c r="A663" s="128"/>
      <c r="B663" s="128"/>
      <c r="C663" s="128"/>
      <c r="D663" s="128"/>
      <c r="E663" s="129"/>
      <c r="F663" s="179"/>
      <c r="G663" s="244"/>
      <c r="H663" s="186"/>
      <c r="I663" s="363"/>
      <c r="J663" s="128"/>
    </row>
    <row r="664" spans="1:10" x14ac:dyDescent="0.2">
      <c r="A664" s="128"/>
      <c r="B664" s="128"/>
      <c r="C664" s="128"/>
      <c r="D664" s="128"/>
      <c r="E664" s="129"/>
      <c r="F664" s="179"/>
      <c r="G664" s="244"/>
      <c r="H664" s="186"/>
      <c r="I664" s="363"/>
      <c r="J664" s="128"/>
    </row>
    <row r="665" spans="1:10" x14ac:dyDescent="0.2">
      <c r="A665" s="128"/>
      <c r="B665" s="128"/>
      <c r="C665" s="128"/>
      <c r="D665" s="128"/>
      <c r="E665" s="129"/>
      <c r="F665" s="179"/>
      <c r="G665" s="244"/>
      <c r="H665" s="186"/>
      <c r="I665" s="363"/>
      <c r="J665" s="128"/>
    </row>
    <row r="666" spans="1:10" x14ac:dyDescent="0.2">
      <c r="A666" s="128"/>
      <c r="B666" s="128"/>
      <c r="C666" s="128"/>
      <c r="D666" s="128"/>
      <c r="E666" s="129"/>
      <c r="F666" s="179"/>
      <c r="G666" s="244"/>
      <c r="H666" s="186"/>
      <c r="I666" s="363"/>
      <c r="J666" s="128"/>
    </row>
    <row r="667" spans="1:10" x14ac:dyDescent="0.2">
      <c r="A667" s="128"/>
      <c r="B667" s="128"/>
      <c r="C667" s="128"/>
      <c r="D667" s="128"/>
      <c r="E667" s="129"/>
      <c r="F667" s="179"/>
      <c r="G667" s="244"/>
      <c r="H667" s="186"/>
      <c r="I667" s="363"/>
      <c r="J667" s="128"/>
    </row>
    <row r="668" spans="1:10" x14ac:dyDescent="0.2">
      <c r="A668" s="128"/>
      <c r="B668" s="128"/>
      <c r="C668" s="128"/>
      <c r="D668" s="128"/>
      <c r="E668" s="129"/>
      <c r="F668" s="179"/>
      <c r="G668" s="244"/>
      <c r="H668" s="186"/>
      <c r="I668" s="363"/>
      <c r="J668" s="128"/>
    </row>
    <row r="669" spans="1:10" x14ac:dyDescent="0.2">
      <c r="A669" s="128"/>
      <c r="B669" s="128"/>
      <c r="C669" s="128"/>
      <c r="D669" s="128"/>
      <c r="E669" s="129"/>
      <c r="F669" s="179"/>
      <c r="G669" s="244"/>
      <c r="H669" s="186"/>
      <c r="I669" s="363"/>
      <c r="J669" s="128"/>
    </row>
    <row r="670" spans="1:10" x14ac:dyDescent="0.2">
      <c r="A670" s="128"/>
      <c r="B670" s="128"/>
      <c r="C670" s="128"/>
      <c r="D670" s="128"/>
      <c r="E670" s="129"/>
      <c r="F670" s="179"/>
      <c r="G670" s="244"/>
      <c r="H670" s="186"/>
      <c r="I670" s="363"/>
      <c r="J670" s="128"/>
    </row>
    <row r="671" spans="1:10" x14ac:dyDescent="0.2">
      <c r="A671" s="128"/>
      <c r="B671" s="128"/>
      <c r="C671" s="128"/>
      <c r="D671" s="128"/>
      <c r="E671" s="129"/>
      <c r="F671" s="179"/>
      <c r="G671" s="244"/>
      <c r="H671" s="186"/>
      <c r="I671" s="363"/>
      <c r="J671" s="128"/>
    </row>
    <row r="672" spans="1:10" x14ac:dyDescent="0.2">
      <c r="A672" s="128"/>
      <c r="B672" s="128"/>
      <c r="C672" s="128"/>
      <c r="D672" s="128"/>
      <c r="E672" s="129"/>
      <c r="F672" s="179"/>
      <c r="G672" s="244"/>
      <c r="H672" s="186"/>
      <c r="I672" s="363"/>
      <c r="J672" s="128"/>
    </row>
    <row r="673" spans="1:10" x14ac:dyDescent="0.2">
      <c r="A673" s="128"/>
      <c r="B673" s="128"/>
      <c r="C673" s="128"/>
      <c r="D673" s="128"/>
      <c r="E673" s="129"/>
      <c r="F673" s="179"/>
      <c r="G673" s="244"/>
      <c r="H673" s="186"/>
      <c r="I673" s="363"/>
      <c r="J673" s="128"/>
    </row>
    <row r="674" spans="1:10" x14ac:dyDescent="0.2">
      <c r="A674" s="128"/>
      <c r="B674" s="128"/>
      <c r="C674" s="128"/>
      <c r="D674" s="128"/>
      <c r="E674" s="129"/>
      <c r="F674" s="179"/>
      <c r="G674" s="244"/>
      <c r="H674" s="186"/>
      <c r="I674" s="363"/>
      <c r="J674" s="128"/>
    </row>
    <row r="675" spans="1:10" x14ac:dyDescent="0.2">
      <c r="A675" s="128"/>
      <c r="B675" s="128"/>
      <c r="C675" s="128"/>
      <c r="D675" s="128"/>
      <c r="E675" s="129"/>
      <c r="F675" s="179"/>
      <c r="G675" s="244"/>
      <c r="H675" s="186"/>
      <c r="I675" s="363"/>
      <c r="J675" s="128"/>
    </row>
    <row r="676" spans="1:10" x14ac:dyDescent="0.2">
      <c r="A676" s="128"/>
      <c r="B676" s="128"/>
      <c r="C676" s="128"/>
      <c r="D676" s="128"/>
      <c r="E676" s="129"/>
      <c r="F676" s="179"/>
      <c r="G676" s="244"/>
      <c r="H676" s="186"/>
      <c r="I676" s="363"/>
      <c r="J676" s="128"/>
    </row>
    <row r="677" spans="1:10" x14ac:dyDescent="0.2">
      <c r="A677" s="128"/>
      <c r="B677" s="128"/>
      <c r="C677" s="128"/>
      <c r="D677" s="128"/>
      <c r="E677" s="129"/>
      <c r="F677" s="179"/>
      <c r="G677" s="244"/>
      <c r="H677" s="186"/>
      <c r="I677" s="363"/>
      <c r="J677" s="128"/>
    </row>
    <row r="678" spans="1:10" x14ac:dyDescent="0.2">
      <c r="A678" s="128"/>
      <c r="B678" s="128"/>
      <c r="C678" s="128"/>
      <c r="D678" s="128"/>
      <c r="E678" s="129"/>
      <c r="F678" s="179"/>
      <c r="G678" s="244"/>
      <c r="H678" s="186"/>
      <c r="I678" s="363"/>
      <c r="J678" s="128"/>
    </row>
    <row r="679" spans="1:10" x14ac:dyDescent="0.2">
      <c r="A679" s="128"/>
      <c r="B679" s="128"/>
      <c r="C679" s="128"/>
      <c r="D679" s="128"/>
      <c r="E679" s="129"/>
      <c r="F679" s="179"/>
      <c r="G679" s="244"/>
      <c r="H679" s="186"/>
      <c r="I679" s="363"/>
      <c r="J679" s="128"/>
    </row>
    <row r="680" spans="1:10" x14ac:dyDescent="0.2">
      <c r="A680" s="128"/>
      <c r="B680" s="128"/>
      <c r="C680" s="128"/>
      <c r="D680" s="128"/>
      <c r="E680" s="129"/>
      <c r="F680" s="179"/>
      <c r="G680" s="244"/>
      <c r="H680" s="186"/>
      <c r="I680" s="363"/>
      <c r="J680" s="128"/>
    </row>
    <row r="681" spans="1:10" x14ac:dyDescent="0.2">
      <c r="A681" s="128"/>
      <c r="B681" s="128"/>
      <c r="C681" s="128"/>
      <c r="D681" s="128"/>
      <c r="E681" s="129"/>
      <c r="F681" s="179"/>
      <c r="G681" s="244"/>
      <c r="H681" s="186"/>
      <c r="I681" s="363"/>
      <c r="J681" s="128"/>
    </row>
    <row r="682" spans="1:10" x14ac:dyDescent="0.2">
      <c r="A682" s="128"/>
      <c r="B682" s="128"/>
      <c r="C682" s="128"/>
      <c r="D682" s="128"/>
      <c r="E682" s="129"/>
      <c r="F682" s="179"/>
      <c r="G682" s="244"/>
      <c r="H682" s="186"/>
      <c r="I682" s="363"/>
      <c r="J682" s="128"/>
    </row>
    <row r="683" spans="1:10" x14ac:dyDescent="0.2">
      <c r="A683" s="128"/>
      <c r="B683" s="128"/>
      <c r="C683" s="128"/>
      <c r="D683" s="128"/>
      <c r="E683" s="129"/>
      <c r="F683" s="179"/>
      <c r="G683" s="244"/>
      <c r="H683" s="186"/>
      <c r="I683" s="363"/>
      <c r="J683" s="128"/>
    </row>
    <row r="684" spans="1:10" x14ac:dyDescent="0.2">
      <c r="A684" s="128"/>
      <c r="B684" s="128"/>
      <c r="C684" s="128"/>
      <c r="D684" s="128"/>
      <c r="E684" s="129"/>
      <c r="F684" s="179"/>
      <c r="G684" s="244"/>
      <c r="H684" s="186"/>
      <c r="I684" s="363"/>
      <c r="J684" s="128"/>
    </row>
    <row r="685" spans="1:10" x14ac:dyDescent="0.2">
      <c r="A685" s="128"/>
      <c r="B685" s="128"/>
      <c r="C685" s="128"/>
      <c r="D685" s="128"/>
      <c r="E685" s="129"/>
      <c r="F685" s="179"/>
      <c r="G685" s="244"/>
      <c r="H685" s="186"/>
      <c r="I685" s="363"/>
      <c r="J685" s="128"/>
    </row>
    <row r="686" spans="1:10" x14ac:dyDescent="0.2">
      <c r="A686" s="128"/>
      <c r="B686" s="128"/>
      <c r="C686" s="128"/>
      <c r="D686" s="128"/>
      <c r="E686" s="129"/>
      <c r="F686" s="179"/>
      <c r="G686" s="244"/>
      <c r="H686" s="186"/>
      <c r="I686" s="363"/>
      <c r="J686" s="128"/>
    </row>
    <row r="687" spans="1:10" x14ac:dyDescent="0.2">
      <c r="A687" s="128"/>
      <c r="B687" s="128"/>
      <c r="C687" s="128"/>
      <c r="D687" s="128"/>
      <c r="E687" s="129"/>
      <c r="F687" s="179"/>
      <c r="G687" s="244"/>
      <c r="H687" s="186"/>
      <c r="I687" s="363"/>
      <c r="J687" s="128"/>
    </row>
    <row r="688" spans="1:10" x14ac:dyDescent="0.2">
      <c r="A688" s="128"/>
      <c r="B688" s="128"/>
      <c r="C688" s="128"/>
      <c r="D688" s="128"/>
      <c r="E688" s="129"/>
      <c r="F688" s="179"/>
      <c r="G688" s="244"/>
      <c r="H688" s="186"/>
      <c r="I688" s="363"/>
      <c r="J688" s="128"/>
    </row>
    <row r="689" spans="1:10" x14ac:dyDescent="0.2">
      <c r="A689" s="128"/>
      <c r="B689" s="128"/>
      <c r="C689" s="128"/>
      <c r="D689" s="128"/>
      <c r="E689" s="129"/>
      <c r="F689" s="179"/>
      <c r="G689" s="244"/>
      <c r="H689" s="186"/>
      <c r="I689" s="363"/>
      <c r="J689" s="128"/>
    </row>
    <row r="690" spans="1:10" x14ac:dyDescent="0.2">
      <c r="A690" s="128"/>
      <c r="B690" s="128"/>
      <c r="C690" s="128"/>
      <c r="D690" s="128"/>
      <c r="E690" s="129"/>
      <c r="F690" s="179"/>
      <c r="G690" s="244"/>
      <c r="H690" s="186"/>
      <c r="I690" s="363"/>
      <c r="J690" s="128"/>
    </row>
    <row r="691" spans="1:10" x14ac:dyDescent="0.2">
      <c r="A691" s="128"/>
      <c r="B691" s="128"/>
      <c r="C691" s="128"/>
      <c r="D691" s="128"/>
      <c r="E691" s="129"/>
      <c r="F691" s="179"/>
      <c r="G691" s="244"/>
      <c r="H691" s="186"/>
      <c r="I691" s="363"/>
      <c r="J691" s="128"/>
    </row>
    <row r="692" spans="1:10" x14ac:dyDescent="0.2">
      <c r="A692" s="128"/>
      <c r="B692" s="128"/>
      <c r="C692" s="128"/>
      <c r="D692" s="128"/>
      <c r="E692" s="129"/>
      <c r="F692" s="179"/>
      <c r="G692" s="244"/>
      <c r="H692" s="186"/>
      <c r="I692" s="363"/>
      <c r="J692" s="128"/>
    </row>
    <row r="693" spans="1:10" x14ac:dyDescent="0.2">
      <c r="A693" s="128"/>
      <c r="B693" s="128"/>
      <c r="C693" s="128"/>
      <c r="D693" s="128"/>
      <c r="E693" s="129"/>
      <c r="F693" s="179"/>
      <c r="G693" s="244"/>
      <c r="H693" s="186"/>
      <c r="I693" s="363"/>
      <c r="J693" s="128"/>
    </row>
    <row r="694" spans="1:10" x14ac:dyDescent="0.2">
      <c r="A694" s="128"/>
      <c r="B694" s="128"/>
      <c r="C694" s="128"/>
      <c r="D694" s="128"/>
      <c r="E694" s="129"/>
      <c r="F694" s="179"/>
      <c r="G694" s="244"/>
      <c r="H694" s="186"/>
      <c r="I694" s="363"/>
      <c r="J694" s="128"/>
    </row>
    <row r="695" spans="1:10" x14ac:dyDescent="0.2">
      <c r="A695" s="128"/>
      <c r="B695" s="128"/>
      <c r="C695" s="128"/>
      <c r="D695" s="128"/>
      <c r="E695" s="129"/>
      <c r="F695" s="179"/>
      <c r="G695" s="244"/>
      <c r="H695" s="186"/>
      <c r="I695" s="363"/>
      <c r="J695" s="128"/>
    </row>
    <row r="696" spans="1:10" x14ac:dyDescent="0.2">
      <c r="A696" s="128"/>
      <c r="B696" s="128"/>
      <c r="C696" s="128"/>
      <c r="D696" s="128"/>
      <c r="E696" s="129"/>
      <c r="F696" s="179"/>
      <c r="G696" s="244"/>
      <c r="H696" s="186"/>
      <c r="I696" s="363"/>
      <c r="J696" s="128"/>
    </row>
    <row r="697" spans="1:10" x14ac:dyDescent="0.2">
      <c r="A697" s="128"/>
      <c r="B697" s="128"/>
      <c r="C697" s="128"/>
      <c r="D697" s="128"/>
      <c r="E697" s="129"/>
      <c r="F697" s="179"/>
      <c r="G697" s="244"/>
      <c r="H697" s="186"/>
      <c r="I697" s="363"/>
      <c r="J697" s="128"/>
    </row>
    <row r="698" spans="1:10" x14ac:dyDescent="0.2">
      <c r="A698" s="128"/>
      <c r="B698" s="128"/>
      <c r="C698" s="128"/>
      <c r="D698" s="128"/>
      <c r="E698" s="129"/>
      <c r="F698" s="179"/>
      <c r="G698" s="244"/>
      <c r="H698" s="186"/>
      <c r="I698" s="363"/>
      <c r="J698" s="128"/>
    </row>
    <row r="699" spans="1:10" x14ac:dyDescent="0.2">
      <c r="A699" s="128"/>
      <c r="B699" s="128"/>
      <c r="C699" s="128"/>
      <c r="D699" s="128"/>
      <c r="E699" s="129"/>
      <c r="F699" s="179"/>
      <c r="G699" s="244"/>
      <c r="H699" s="186"/>
      <c r="I699" s="363"/>
      <c r="J699" s="128"/>
    </row>
    <row r="700" spans="1:10" x14ac:dyDescent="0.2">
      <c r="A700" s="128"/>
      <c r="B700" s="128"/>
      <c r="C700" s="128"/>
      <c r="D700" s="128"/>
      <c r="E700" s="129"/>
      <c r="F700" s="179"/>
      <c r="G700" s="244"/>
      <c r="H700" s="186"/>
      <c r="I700" s="363"/>
      <c r="J700" s="128"/>
    </row>
    <row r="701" spans="1:10" x14ac:dyDescent="0.2">
      <c r="A701" s="128"/>
      <c r="B701" s="128"/>
      <c r="C701" s="128"/>
      <c r="D701" s="128"/>
      <c r="E701" s="129"/>
      <c r="F701" s="179"/>
      <c r="G701" s="244"/>
      <c r="H701" s="186"/>
      <c r="I701" s="363"/>
      <c r="J701" s="128"/>
    </row>
    <row r="702" spans="1:10" x14ac:dyDescent="0.2">
      <c r="A702" s="128"/>
      <c r="B702" s="128"/>
      <c r="C702" s="128"/>
      <c r="D702" s="128"/>
      <c r="E702" s="129"/>
      <c r="F702" s="179"/>
      <c r="G702" s="244"/>
      <c r="H702" s="186"/>
      <c r="I702" s="363"/>
      <c r="J702" s="128"/>
    </row>
    <row r="703" spans="1:10" x14ac:dyDescent="0.2">
      <c r="A703" s="128"/>
      <c r="B703" s="128"/>
      <c r="C703" s="128"/>
      <c r="D703" s="128"/>
      <c r="E703" s="129"/>
      <c r="F703" s="179"/>
      <c r="G703" s="244"/>
      <c r="H703" s="186"/>
      <c r="I703" s="363"/>
      <c r="J703" s="128"/>
    </row>
    <row r="704" spans="1:10" x14ac:dyDescent="0.2">
      <c r="A704" s="128"/>
      <c r="B704" s="128"/>
      <c r="C704" s="128"/>
      <c r="D704" s="128"/>
      <c r="E704" s="129"/>
      <c r="F704" s="179"/>
      <c r="G704" s="244"/>
      <c r="H704" s="186"/>
      <c r="I704" s="363"/>
      <c r="J704" s="128"/>
    </row>
    <row r="705" spans="1:10" x14ac:dyDescent="0.2">
      <c r="A705" s="128"/>
      <c r="B705" s="128"/>
      <c r="C705" s="128"/>
      <c r="D705" s="128"/>
      <c r="E705" s="129"/>
      <c r="F705" s="179"/>
      <c r="G705" s="244"/>
      <c r="H705" s="186"/>
      <c r="I705" s="363"/>
      <c r="J705" s="128"/>
    </row>
    <row r="706" spans="1:10" x14ac:dyDescent="0.2">
      <c r="A706" s="128"/>
      <c r="B706" s="128"/>
      <c r="C706" s="128"/>
      <c r="D706" s="128"/>
      <c r="E706" s="129"/>
      <c r="F706" s="179"/>
      <c r="G706" s="244"/>
      <c r="H706" s="186"/>
      <c r="I706" s="363"/>
      <c r="J706" s="128"/>
    </row>
    <row r="707" spans="1:10" x14ac:dyDescent="0.2">
      <c r="A707" s="128"/>
      <c r="B707" s="128"/>
      <c r="C707" s="128"/>
      <c r="D707" s="128"/>
      <c r="E707" s="129"/>
      <c r="F707" s="179"/>
      <c r="G707" s="244"/>
      <c r="H707" s="186"/>
      <c r="I707" s="363"/>
      <c r="J707" s="128"/>
    </row>
    <row r="708" spans="1:10" x14ac:dyDescent="0.2">
      <c r="A708" s="128"/>
      <c r="B708" s="128"/>
      <c r="C708" s="128"/>
      <c r="D708" s="128"/>
      <c r="E708" s="129"/>
      <c r="F708" s="179"/>
      <c r="G708" s="244"/>
      <c r="H708" s="186"/>
      <c r="I708" s="363"/>
      <c r="J708" s="128"/>
    </row>
    <row r="709" spans="1:10" x14ac:dyDescent="0.2">
      <c r="A709" s="128"/>
      <c r="B709" s="128"/>
      <c r="C709" s="128"/>
      <c r="D709" s="128"/>
      <c r="E709" s="129"/>
      <c r="F709" s="179"/>
      <c r="G709" s="244"/>
      <c r="H709" s="186"/>
      <c r="I709" s="363"/>
      <c r="J709" s="128"/>
    </row>
    <row r="710" spans="1:10" x14ac:dyDescent="0.2">
      <c r="A710" s="128"/>
      <c r="B710" s="128"/>
      <c r="C710" s="128"/>
      <c r="D710" s="128"/>
      <c r="E710" s="129"/>
      <c r="F710" s="179"/>
      <c r="G710" s="244"/>
      <c r="H710" s="186"/>
      <c r="I710" s="363"/>
      <c r="J710" s="128"/>
    </row>
    <row r="711" spans="1:10" x14ac:dyDescent="0.2">
      <c r="A711" s="128"/>
      <c r="B711" s="128"/>
      <c r="C711" s="128"/>
      <c r="D711" s="128"/>
      <c r="E711" s="129"/>
      <c r="F711" s="179"/>
      <c r="G711" s="244"/>
      <c r="H711" s="186"/>
      <c r="I711" s="363"/>
      <c r="J711" s="128"/>
    </row>
    <row r="712" spans="1:10" x14ac:dyDescent="0.2">
      <c r="A712" s="128"/>
      <c r="B712" s="128"/>
      <c r="C712" s="128"/>
      <c r="D712" s="128"/>
      <c r="E712" s="129"/>
      <c r="F712" s="179"/>
      <c r="G712" s="244"/>
      <c r="H712" s="186"/>
      <c r="I712" s="363"/>
      <c r="J712" s="128"/>
    </row>
    <row r="713" spans="1:10" x14ac:dyDescent="0.2">
      <c r="A713" s="128"/>
      <c r="B713" s="128"/>
      <c r="C713" s="128"/>
      <c r="D713" s="128"/>
      <c r="E713" s="129"/>
      <c r="F713" s="179"/>
      <c r="G713" s="244"/>
      <c r="H713" s="186"/>
      <c r="I713" s="363"/>
      <c r="J713" s="128"/>
    </row>
    <row r="714" spans="1:10" x14ac:dyDescent="0.2">
      <c r="A714" s="128"/>
      <c r="B714" s="128"/>
      <c r="C714" s="128"/>
      <c r="D714" s="128"/>
      <c r="E714" s="129"/>
      <c r="F714" s="179"/>
      <c r="G714" s="244"/>
      <c r="H714" s="186"/>
      <c r="I714" s="363"/>
      <c r="J714" s="128"/>
    </row>
    <row r="715" spans="1:10" x14ac:dyDescent="0.2">
      <c r="A715" s="128"/>
      <c r="B715" s="128"/>
      <c r="C715" s="128"/>
      <c r="D715" s="128"/>
      <c r="E715" s="129"/>
      <c r="F715" s="179"/>
      <c r="G715" s="244"/>
      <c r="H715" s="186"/>
      <c r="I715" s="363"/>
      <c r="J715" s="128"/>
    </row>
    <row r="716" spans="1:10" x14ac:dyDescent="0.2">
      <c r="A716" s="128"/>
      <c r="B716" s="128"/>
      <c r="C716" s="128"/>
      <c r="D716" s="128"/>
      <c r="E716" s="129"/>
      <c r="F716" s="179"/>
      <c r="G716" s="244"/>
      <c r="H716" s="186"/>
      <c r="I716" s="363"/>
      <c r="J716" s="128"/>
    </row>
    <row r="717" spans="1:10" x14ac:dyDescent="0.2">
      <c r="A717" s="128"/>
      <c r="B717" s="128"/>
      <c r="C717" s="128"/>
      <c r="D717" s="128"/>
      <c r="E717" s="129"/>
      <c r="F717" s="179"/>
      <c r="G717" s="244"/>
      <c r="H717" s="186"/>
      <c r="I717" s="363"/>
      <c r="J717" s="128"/>
    </row>
    <row r="718" spans="1:10" x14ac:dyDescent="0.2">
      <c r="A718" s="128"/>
      <c r="B718" s="128"/>
      <c r="C718" s="128"/>
      <c r="D718" s="128"/>
      <c r="E718" s="129"/>
      <c r="F718" s="179"/>
      <c r="G718" s="244"/>
      <c r="H718" s="186"/>
      <c r="I718" s="363"/>
      <c r="J718" s="128"/>
    </row>
    <row r="719" spans="1:10" x14ac:dyDescent="0.2">
      <c r="A719" s="128"/>
      <c r="B719" s="128"/>
      <c r="C719" s="128"/>
      <c r="D719" s="128"/>
      <c r="E719" s="129"/>
      <c r="F719" s="179"/>
      <c r="G719" s="244"/>
      <c r="H719" s="186"/>
      <c r="I719" s="363"/>
      <c r="J719" s="128"/>
    </row>
    <row r="720" spans="1:10" x14ac:dyDescent="0.2">
      <c r="A720" s="128"/>
      <c r="B720" s="128"/>
      <c r="C720" s="128"/>
      <c r="D720" s="128"/>
      <c r="E720" s="129"/>
      <c r="F720" s="179"/>
      <c r="G720" s="244"/>
      <c r="H720" s="186"/>
      <c r="I720" s="363"/>
      <c r="J720" s="128"/>
    </row>
    <row r="721" spans="1:10" x14ac:dyDescent="0.2">
      <c r="A721" s="128"/>
      <c r="B721" s="128"/>
      <c r="C721" s="128"/>
      <c r="D721" s="128"/>
      <c r="E721" s="129"/>
      <c r="F721" s="179"/>
      <c r="G721" s="244"/>
      <c r="H721" s="186"/>
      <c r="I721" s="363"/>
      <c r="J721" s="128"/>
    </row>
    <row r="722" spans="1:10" x14ac:dyDescent="0.2">
      <c r="A722" s="128"/>
      <c r="B722" s="128"/>
      <c r="C722" s="128"/>
      <c r="D722" s="128"/>
      <c r="E722" s="129"/>
      <c r="F722" s="179"/>
      <c r="G722" s="244"/>
      <c r="H722" s="186"/>
      <c r="I722" s="363"/>
      <c r="J722" s="128"/>
    </row>
    <row r="723" spans="1:10" x14ac:dyDescent="0.2">
      <c r="A723" s="128"/>
      <c r="B723" s="128"/>
      <c r="C723" s="128"/>
      <c r="D723" s="128"/>
      <c r="E723" s="129"/>
      <c r="F723" s="179"/>
      <c r="G723" s="244"/>
      <c r="H723" s="186"/>
      <c r="I723" s="363"/>
      <c r="J723" s="128"/>
    </row>
    <row r="724" spans="1:10" x14ac:dyDescent="0.2">
      <c r="A724" s="128"/>
      <c r="B724" s="128"/>
      <c r="C724" s="128"/>
      <c r="D724" s="128"/>
      <c r="E724" s="129"/>
      <c r="F724" s="179"/>
      <c r="G724" s="244"/>
      <c r="H724" s="186"/>
      <c r="I724" s="363"/>
      <c r="J724" s="128"/>
    </row>
    <row r="725" spans="1:10" x14ac:dyDescent="0.2">
      <c r="A725" s="128"/>
      <c r="B725" s="128"/>
      <c r="C725" s="128"/>
      <c r="D725" s="128"/>
      <c r="E725" s="129"/>
      <c r="F725" s="179"/>
      <c r="G725" s="244"/>
      <c r="H725" s="186"/>
      <c r="I725" s="363"/>
      <c r="J725" s="128"/>
    </row>
    <row r="726" spans="1:10" x14ac:dyDescent="0.2">
      <c r="A726" s="128"/>
      <c r="B726" s="128"/>
      <c r="C726" s="128"/>
      <c r="D726" s="128"/>
      <c r="E726" s="129"/>
      <c r="F726" s="179"/>
      <c r="G726" s="244"/>
      <c r="H726" s="186"/>
      <c r="I726" s="363"/>
      <c r="J726" s="128"/>
    </row>
    <row r="727" spans="1:10" x14ac:dyDescent="0.2">
      <c r="A727" s="128"/>
      <c r="B727" s="128"/>
      <c r="C727" s="128"/>
      <c r="D727" s="128"/>
      <c r="E727" s="129"/>
      <c r="F727" s="179"/>
      <c r="G727" s="244"/>
      <c r="H727" s="186"/>
      <c r="I727" s="363"/>
      <c r="J727" s="128"/>
    </row>
    <row r="728" spans="1:10" x14ac:dyDescent="0.2">
      <c r="A728" s="128"/>
      <c r="B728" s="128"/>
      <c r="C728" s="128"/>
      <c r="D728" s="128"/>
      <c r="E728" s="129"/>
      <c r="F728" s="179"/>
      <c r="G728" s="244"/>
      <c r="H728" s="186"/>
      <c r="I728" s="363"/>
      <c r="J728" s="128"/>
    </row>
    <row r="729" spans="1:10" x14ac:dyDescent="0.2">
      <c r="A729" s="128"/>
      <c r="B729" s="128"/>
      <c r="C729" s="128"/>
      <c r="D729" s="128"/>
      <c r="E729" s="129"/>
      <c r="F729" s="179"/>
      <c r="G729" s="244"/>
      <c r="H729" s="186"/>
      <c r="I729" s="363"/>
      <c r="J729" s="128"/>
    </row>
    <row r="730" spans="1:10" x14ac:dyDescent="0.2">
      <c r="A730" s="128"/>
      <c r="B730" s="128"/>
      <c r="C730" s="128"/>
      <c r="D730" s="128"/>
      <c r="E730" s="129"/>
      <c r="F730" s="179"/>
      <c r="G730" s="244"/>
      <c r="H730" s="186"/>
      <c r="I730" s="363"/>
      <c r="J730" s="128"/>
    </row>
    <row r="731" spans="1:10" x14ac:dyDescent="0.2">
      <c r="A731" s="128"/>
      <c r="B731" s="128"/>
      <c r="C731" s="128"/>
      <c r="D731" s="128"/>
      <c r="E731" s="129"/>
      <c r="F731" s="179"/>
      <c r="G731" s="244"/>
      <c r="H731" s="186"/>
      <c r="I731" s="363"/>
      <c r="J731" s="128"/>
    </row>
    <row r="732" spans="1:10" x14ac:dyDescent="0.2">
      <c r="A732" s="128"/>
      <c r="B732" s="128"/>
      <c r="C732" s="128"/>
      <c r="D732" s="128"/>
      <c r="E732" s="129"/>
      <c r="F732" s="179"/>
      <c r="G732" s="244"/>
      <c r="H732" s="186"/>
      <c r="I732" s="363"/>
      <c r="J732" s="128"/>
    </row>
    <row r="733" spans="1:10" x14ac:dyDescent="0.2">
      <c r="A733" s="128"/>
      <c r="B733" s="128"/>
      <c r="C733" s="128"/>
      <c r="D733" s="128"/>
      <c r="E733" s="129"/>
      <c r="F733" s="179"/>
      <c r="G733" s="244"/>
      <c r="H733" s="186"/>
      <c r="I733" s="363"/>
      <c r="J733" s="128"/>
    </row>
    <row r="734" spans="1:10" x14ac:dyDescent="0.2">
      <c r="A734" s="128"/>
      <c r="B734" s="128"/>
      <c r="C734" s="128"/>
      <c r="D734" s="128"/>
      <c r="E734" s="129"/>
      <c r="F734" s="179"/>
      <c r="G734" s="244"/>
      <c r="H734" s="186"/>
      <c r="I734" s="363"/>
      <c r="J734" s="128"/>
    </row>
    <row r="735" spans="1:10" x14ac:dyDescent="0.2">
      <c r="A735" s="128"/>
      <c r="B735" s="128"/>
      <c r="C735" s="128"/>
      <c r="D735" s="128"/>
      <c r="E735" s="129"/>
      <c r="F735" s="179"/>
      <c r="G735" s="244"/>
      <c r="H735" s="186"/>
      <c r="I735" s="363"/>
      <c r="J735" s="128"/>
    </row>
    <row r="736" spans="1:10" x14ac:dyDescent="0.2">
      <c r="A736" s="128"/>
      <c r="B736" s="128"/>
      <c r="C736" s="128"/>
      <c r="D736" s="128"/>
      <c r="E736" s="129"/>
      <c r="F736" s="179"/>
      <c r="G736" s="244"/>
      <c r="H736" s="186"/>
      <c r="I736" s="363"/>
      <c r="J736" s="128"/>
    </row>
    <row r="737" spans="1:10" x14ac:dyDescent="0.2">
      <c r="A737" s="128"/>
      <c r="B737" s="128"/>
      <c r="C737" s="128"/>
      <c r="D737" s="128"/>
      <c r="E737" s="129"/>
      <c r="F737" s="179"/>
      <c r="G737" s="244"/>
      <c r="H737" s="186"/>
      <c r="I737" s="363"/>
      <c r="J737" s="128"/>
    </row>
    <row r="738" spans="1:10" x14ac:dyDescent="0.2">
      <c r="A738" s="128"/>
      <c r="B738" s="128"/>
      <c r="C738" s="128"/>
      <c r="D738" s="128"/>
      <c r="E738" s="129"/>
      <c r="F738" s="179"/>
      <c r="G738" s="244"/>
      <c r="H738" s="186"/>
      <c r="I738" s="363"/>
      <c r="J738" s="128"/>
    </row>
    <row r="739" spans="1:10" x14ac:dyDescent="0.2">
      <c r="A739" s="128"/>
      <c r="B739" s="128"/>
      <c r="C739" s="128"/>
      <c r="D739" s="128"/>
      <c r="E739" s="129"/>
      <c r="F739" s="179"/>
      <c r="G739" s="244"/>
      <c r="H739" s="186"/>
      <c r="I739" s="363"/>
      <c r="J739" s="128"/>
    </row>
    <row r="740" spans="1:10" x14ac:dyDescent="0.2">
      <c r="A740" s="128"/>
      <c r="B740" s="128"/>
      <c r="C740" s="128"/>
      <c r="D740" s="128"/>
      <c r="E740" s="129"/>
      <c r="F740" s="179"/>
      <c r="G740" s="244"/>
      <c r="H740" s="186"/>
      <c r="I740" s="363"/>
      <c r="J740" s="128"/>
    </row>
    <row r="741" spans="1:10" x14ac:dyDescent="0.2">
      <c r="A741" s="128"/>
      <c r="B741" s="128"/>
      <c r="C741" s="128"/>
      <c r="D741" s="128"/>
      <c r="E741" s="129"/>
      <c r="F741" s="179"/>
      <c r="G741" s="244"/>
      <c r="H741" s="186"/>
      <c r="I741" s="363"/>
      <c r="J741" s="128"/>
    </row>
    <row r="742" spans="1:10" x14ac:dyDescent="0.2">
      <c r="A742" s="128"/>
      <c r="B742" s="128"/>
      <c r="C742" s="128"/>
      <c r="D742" s="128"/>
      <c r="E742" s="129"/>
      <c r="F742" s="179"/>
      <c r="G742" s="244"/>
      <c r="H742" s="186"/>
      <c r="I742" s="363"/>
      <c r="J742" s="128"/>
    </row>
    <row r="743" spans="1:10" x14ac:dyDescent="0.2">
      <c r="A743" s="128"/>
      <c r="B743" s="128"/>
      <c r="C743" s="128"/>
      <c r="D743" s="128"/>
      <c r="E743" s="129"/>
      <c r="F743" s="179"/>
      <c r="G743" s="244"/>
      <c r="H743" s="186"/>
      <c r="I743" s="363"/>
      <c r="J743" s="128"/>
    </row>
    <row r="744" spans="1:10" x14ac:dyDescent="0.2">
      <c r="A744" s="128"/>
      <c r="B744" s="128"/>
      <c r="C744" s="128"/>
      <c r="D744" s="128"/>
      <c r="E744" s="129"/>
      <c r="F744" s="179"/>
      <c r="G744" s="244"/>
      <c r="H744" s="186"/>
      <c r="I744" s="363"/>
      <c r="J744" s="128"/>
    </row>
    <row r="745" spans="1:10" x14ac:dyDescent="0.2">
      <c r="A745" s="128"/>
      <c r="B745" s="128"/>
      <c r="C745" s="128"/>
      <c r="D745" s="128"/>
      <c r="E745" s="129"/>
      <c r="F745" s="179"/>
      <c r="G745" s="244"/>
      <c r="H745" s="186"/>
      <c r="I745" s="363"/>
      <c r="J745" s="128"/>
    </row>
    <row r="746" spans="1:10" x14ac:dyDescent="0.2">
      <c r="A746" s="128"/>
      <c r="B746" s="128"/>
      <c r="C746" s="128"/>
      <c r="D746" s="128"/>
      <c r="E746" s="129"/>
      <c r="F746" s="179"/>
      <c r="G746" s="244"/>
      <c r="H746" s="186"/>
      <c r="I746" s="363"/>
      <c r="J746" s="128"/>
    </row>
    <row r="747" spans="1:10" x14ac:dyDescent="0.2">
      <c r="A747" s="128"/>
      <c r="B747" s="128"/>
      <c r="C747" s="128"/>
      <c r="D747" s="128"/>
      <c r="E747" s="129"/>
      <c r="F747" s="179"/>
      <c r="G747" s="244"/>
      <c r="H747" s="186"/>
      <c r="I747" s="363"/>
      <c r="J747" s="128"/>
    </row>
    <row r="748" spans="1:10" x14ac:dyDescent="0.2">
      <c r="A748" s="128"/>
      <c r="B748" s="128"/>
      <c r="C748" s="128"/>
      <c r="D748" s="128"/>
      <c r="E748" s="129"/>
      <c r="F748" s="179"/>
      <c r="G748" s="244"/>
      <c r="H748" s="186"/>
      <c r="I748" s="363"/>
      <c r="J748" s="128"/>
    </row>
    <row r="749" spans="1:10" x14ac:dyDescent="0.2">
      <c r="A749" s="128"/>
      <c r="B749" s="128"/>
      <c r="C749" s="128"/>
      <c r="D749" s="128"/>
      <c r="E749" s="129"/>
      <c r="F749" s="179"/>
      <c r="G749" s="244"/>
      <c r="H749" s="186"/>
      <c r="I749" s="363"/>
      <c r="J749" s="128"/>
    </row>
    <row r="750" spans="1:10" x14ac:dyDescent="0.2">
      <c r="A750" s="128"/>
      <c r="B750" s="128"/>
      <c r="C750" s="128"/>
      <c r="D750" s="128"/>
      <c r="E750" s="129"/>
      <c r="F750" s="179"/>
      <c r="G750" s="244"/>
      <c r="H750" s="186"/>
      <c r="I750" s="363"/>
      <c r="J750" s="128"/>
    </row>
    <row r="751" spans="1:10" x14ac:dyDescent="0.2">
      <c r="A751" s="128"/>
      <c r="B751" s="128"/>
      <c r="C751" s="128"/>
      <c r="D751" s="128"/>
      <c r="E751" s="129"/>
      <c r="F751" s="179"/>
      <c r="G751" s="244"/>
      <c r="H751" s="186"/>
      <c r="I751" s="363"/>
      <c r="J751" s="128"/>
    </row>
    <row r="752" spans="1:10" x14ac:dyDescent="0.2">
      <c r="A752" s="128"/>
      <c r="B752" s="128"/>
      <c r="C752" s="128"/>
      <c r="D752" s="128"/>
      <c r="E752" s="129"/>
      <c r="F752" s="179"/>
      <c r="G752" s="244"/>
      <c r="H752" s="186"/>
      <c r="I752" s="363"/>
      <c r="J752" s="128"/>
    </row>
    <row r="753" spans="1:10" x14ac:dyDescent="0.2">
      <c r="A753" s="128"/>
      <c r="B753" s="128"/>
      <c r="C753" s="128"/>
      <c r="D753" s="128"/>
      <c r="E753" s="129"/>
      <c r="F753" s="179"/>
      <c r="G753" s="244"/>
      <c r="H753" s="186"/>
      <c r="I753" s="363"/>
      <c r="J753" s="128"/>
    </row>
    <row r="754" spans="1:10" x14ac:dyDescent="0.2">
      <c r="A754" s="128"/>
      <c r="B754" s="128"/>
      <c r="C754" s="128"/>
      <c r="D754" s="128"/>
      <c r="E754" s="129"/>
      <c r="F754" s="179"/>
      <c r="G754" s="244"/>
      <c r="H754" s="186"/>
      <c r="I754" s="363"/>
      <c r="J754" s="128"/>
    </row>
    <row r="755" spans="1:10" x14ac:dyDescent="0.2">
      <c r="A755" s="128"/>
      <c r="B755" s="128"/>
      <c r="C755" s="128"/>
      <c r="D755" s="128"/>
      <c r="E755" s="129"/>
      <c r="F755" s="179"/>
      <c r="G755" s="244"/>
      <c r="H755" s="186"/>
      <c r="I755" s="363"/>
      <c r="J755" s="128"/>
    </row>
    <row r="756" spans="1:10" x14ac:dyDescent="0.2">
      <c r="A756" s="128"/>
      <c r="B756" s="128"/>
      <c r="C756" s="128"/>
      <c r="D756" s="128"/>
      <c r="E756" s="129"/>
      <c r="F756" s="179"/>
      <c r="G756" s="244"/>
      <c r="H756" s="186"/>
      <c r="I756" s="363"/>
      <c r="J756" s="128"/>
    </row>
    <row r="757" spans="1:10" x14ac:dyDescent="0.2">
      <c r="A757" s="128"/>
      <c r="B757" s="128"/>
      <c r="C757" s="128"/>
      <c r="D757" s="128"/>
      <c r="E757" s="129"/>
      <c r="F757" s="179"/>
      <c r="G757" s="244"/>
      <c r="H757" s="186"/>
      <c r="I757" s="363"/>
      <c r="J757" s="128"/>
    </row>
    <row r="758" spans="1:10" x14ac:dyDescent="0.2">
      <c r="A758" s="128"/>
      <c r="B758" s="128"/>
      <c r="C758" s="128"/>
      <c r="D758" s="128"/>
      <c r="E758" s="129"/>
      <c r="F758" s="179"/>
      <c r="G758" s="244"/>
      <c r="H758" s="186"/>
      <c r="I758" s="363"/>
      <c r="J758" s="128"/>
    </row>
    <row r="759" spans="1:10" x14ac:dyDescent="0.2">
      <c r="A759" s="128"/>
      <c r="B759" s="128"/>
      <c r="C759" s="128"/>
      <c r="D759" s="128"/>
      <c r="E759" s="129"/>
      <c r="F759" s="179"/>
      <c r="G759" s="244"/>
      <c r="H759" s="186"/>
      <c r="I759" s="363"/>
      <c r="J759" s="128"/>
    </row>
    <row r="760" spans="1:10" x14ac:dyDescent="0.2">
      <c r="A760" s="128"/>
      <c r="B760" s="128"/>
      <c r="C760" s="128"/>
      <c r="D760" s="128"/>
      <c r="E760" s="129"/>
      <c r="F760" s="179"/>
      <c r="G760" s="244"/>
      <c r="H760" s="186"/>
      <c r="I760" s="363"/>
      <c r="J760" s="128"/>
    </row>
    <row r="761" spans="1:10" x14ac:dyDescent="0.2">
      <c r="A761" s="128"/>
      <c r="B761" s="128"/>
      <c r="C761" s="128"/>
      <c r="D761" s="128"/>
      <c r="E761" s="129"/>
      <c r="F761" s="179"/>
      <c r="G761" s="244"/>
      <c r="H761" s="186"/>
      <c r="I761" s="363"/>
      <c r="J761" s="128"/>
    </row>
    <row r="762" spans="1:10" x14ac:dyDescent="0.2">
      <c r="A762" s="128"/>
      <c r="B762" s="128"/>
      <c r="C762" s="128"/>
      <c r="D762" s="128"/>
      <c r="E762" s="129"/>
      <c r="F762" s="179"/>
      <c r="G762" s="244"/>
      <c r="H762" s="186"/>
      <c r="I762" s="363"/>
      <c r="J762" s="128"/>
    </row>
    <row r="763" spans="1:10" x14ac:dyDescent="0.2">
      <c r="A763" s="128"/>
      <c r="B763" s="128"/>
      <c r="C763" s="128"/>
      <c r="D763" s="128"/>
      <c r="E763" s="129"/>
      <c r="F763" s="179"/>
      <c r="G763" s="244"/>
      <c r="H763" s="186"/>
      <c r="I763" s="363"/>
      <c r="J763" s="128"/>
    </row>
    <row r="764" spans="1:10" x14ac:dyDescent="0.2">
      <c r="A764" s="128"/>
      <c r="B764" s="128"/>
      <c r="C764" s="128"/>
      <c r="D764" s="128"/>
      <c r="E764" s="129"/>
      <c r="F764" s="179"/>
      <c r="G764" s="244"/>
      <c r="H764" s="186"/>
      <c r="I764" s="363"/>
      <c r="J764" s="128"/>
    </row>
    <row r="765" spans="1:10" x14ac:dyDescent="0.2">
      <c r="A765" s="128"/>
      <c r="B765" s="128"/>
      <c r="C765" s="128"/>
      <c r="D765" s="128"/>
      <c r="E765" s="129"/>
      <c r="F765" s="179"/>
      <c r="G765" s="244"/>
      <c r="H765" s="186"/>
      <c r="I765" s="363"/>
      <c r="J765" s="128"/>
    </row>
    <row r="766" spans="1:10" x14ac:dyDescent="0.2">
      <c r="A766" s="128"/>
      <c r="B766" s="128"/>
      <c r="C766" s="128"/>
      <c r="D766" s="128"/>
      <c r="E766" s="129"/>
      <c r="F766" s="179"/>
      <c r="G766" s="244"/>
      <c r="H766" s="186"/>
      <c r="I766" s="363"/>
      <c r="J766" s="128"/>
    </row>
    <row r="767" spans="1:10" x14ac:dyDescent="0.2">
      <c r="A767" s="128"/>
      <c r="B767" s="128"/>
      <c r="C767" s="128"/>
      <c r="D767" s="128"/>
      <c r="E767" s="129"/>
      <c r="F767" s="179"/>
      <c r="G767" s="244"/>
      <c r="H767" s="186"/>
      <c r="I767" s="363"/>
      <c r="J767" s="128"/>
    </row>
    <row r="768" spans="1:10" x14ac:dyDescent="0.2">
      <c r="A768" s="128"/>
      <c r="B768" s="128"/>
      <c r="C768" s="128"/>
      <c r="D768" s="128"/>
      <c r="E768" s="129"/>
      <c r="F768" s="179"/>
      <c r="G768" s="244"/>
      <c r="H768" s="186"/>
      <c r="I768" s="363"/>
      <c r="J768" s="128"/>
    </row>
    <row r="769" spans="1:10" x14ac:dyDescent="0.2">
      <c r="A769" s="128"/>
      <c r="B769" s="128"/>
      <c r="C769" s="128"/>
      <c r="D769" s="128"/>
      <c r="E769" s="129"/>
      <c r="F769" s="179"/>
      <c r="G769" s="244"/>
      <c r="H769" s="186"/>
      <c r="I769" s="363"/>
      <c r="J769" s="128"/>
    </row>
    <row r="770" spans="1:10" x14ac:dyDescent="0.2">
      <c r="A770" s="128"/>
      <c r="B770" s="128"/>
      <c r="C770" s="128"/>
      <c r="D770" s="128"/>
      <c r="E770" s="129"/>
      <c r="F770" s="179"/>
      <c r="G770" s="244"/>
      <c r="H770" s="186"/>
      <c r="I770" s="363"/>
      <c r="J770" s="128"/>
    </row>
    <row r="771" spans="1:10" x14ac:dyDescent="0.2">
      <c r="A771" s="128"/>
      <c r="B771" s="128"/>
      <c r="C771" s="128"/>
      <c r="D771" s="128"/>
      <c r="E771" s="129"/>
      <c r="F771" s="179"/>
      <c r="G771" s="244"/>
      <c r="H771" s="186"/>
      <c r="I771" s="363"/>
      <c r="J771" s="128"/>
    </row>
    <row r="772" spans="1:10" x14ac:dyDescent="0.2">
      <c r="A772" s="128"/>
      <c r="B772" s="128"/>
      <c r="C772" s="128"/>
      <c r="D772" s="128"/>
      <c r="E772" s="129"/>
      <c r="F772" s="179"/>
      <c r="G772" s="244"/>
      <c r="H772" s="186"/>
      <c r="I772" s="363"/>
      <c r="J772" s="128"/>
    </row>
    <row r="773" spans="1:10" x14ac:dyDescent="0.2">
      <c r="A773" s="128"/>
      <c r="B773" s="128"/>
      <c r="C773" s="128"/>
      <c r="D773" s="128"/>
      <c r="E773" s="129"/>
      <c r="F773" s="179"/>
      <c r="G773" s="244"/>
      <c r="H773" s="186"/>
      <c r="I773" s="363"/>
      <c r="J773" s="128"/>
    </row>
    <row r="774" spans="1:10" x14ac:dyDescent="0.2">
      <c r="A774" s="128"/>
      <c r="B774" s="128"/>
      <c r="C774" s="128"/>
      <c r="D774" s="128"/>
      <c r="E774" s="129"/>
      <c r="F774" s="179"/>
      <c r="G774" s="244"/>
      <c r="H774" s="186"/>
      <c r="I774" s="363"/>
      <c r="J774" s="128"/>
    </row>
    <row r="775" spans="1:10" x14ac:dyDescent="0.2">
      <c r="A775" s="128"/>
      <c r="B775" s="128"/>
      <c r="C775" s="128"/>
      <c r="D775" s="128"/>
      <c r="E775" s="129"/>
      <c r="F775" s="179"/>
      <c r="G775" s="244"/>
      <c r="H775" s="186"/>
      <c r="I775" s="363"/>
      <c r="J775" s="128"/>
    </row>
    <row r="776" spans="1:10" x14ac:dyDescent="0.2">
      <c r="A776" s="128"/>
      <c r="B776" s="128"/>
      <c r="C776" s="128"/>
      <c r="D776" s="128"/>
      <c r="E776" s="129"/>
      <c r="F776" s="179"/>
      <c r="G776" s="244"/>
      <c r="H776" s="186"/>
      <c r="I776" s="363"/>
      <c r="J776" s="128"/>
    </row>
    <row r="777" spans="1:10" x14ac:dyDescent="0.2">
      <c r="A777" s="128"/>
      <c r="B777" s="128"/>
      <c r="C777" s="128"/>
      <c r="D777" s="128"/>
      <c r="E777" s="129"/>
      <c r="F777" s="179"/>
      <c r="G777" s="244"/>
      <c r="H777" s="186"/>
      <c r="I777" s="363"/>
      <c r="J777" s="128"/>
    </row>
    <row r="778" spans="1:10" x14ac:dyDescent="0.2">
      <c r="A778" s="128"/>
      <c r="B778" s="128"/>
      <c r="C778" s="128"/>
      <c r="D778" s="128"/>
      <c r="E778" s="129"/>
      <c r="F778" s="179"/>
      <c r="G778" s="244"/>
      <c r="H778" s="186"/>
      <c r="I778" s="363"/>
      <c r="J778" s="128"/>
    </row>
    <row r="779" spans="1:10" x14ac:dyDescent="0.2">
      <c r="A779" s="128"/>
      <c r="B779" s="128"/>
      <c r="C779" s="128"/>
      <c r="D779" s="128"/>
      <c r="E779" s="129"/>
      <c r="F779" s="179"/>
      <c r="G779" s="244"/>
      <c r="H779" s="186"/>
      <c r="I779" s="363"/>
      <c r="J779" s="128"/>
    </row>
    <row r="780" spans="1:10" x14ac:dyDescent="0.2">
      <c r="A780" s="128"/>
      <c r="B780" s="128"/>
      <c r="C780" s="128"/>
      <c r="D780" s="128"/>
      <c r="E780" s="129"/>
      <c r="F780" s="179"/>
      <c r="G780" s="244"/>
      <c r="H780" s="186"/>
      <c r="I780" s="363"/>
      <c r="J780" s="128"/>
    </row>
    <row r="781" spans="1:10" x14ac:dyDescent="0.2">
      <c r="A781" s="128"/>
      <c r="B781" s="128"/>
      <c r="C781" s="128"/>
      <c r="D781" s="128"/>
      <c r="E781" s="129"/>
      <c r="F781" s="179"/>
      <c r="G781" s="244"/>
      <c r="H781" s="186"/>
      <c r="I781" s="363"/>
      <c r="J781" s="128"/>
    </row>
    <row r="782" spans="1:10" x14ac:dyDescent="0.2">
      <c r="A782" s="128"/>
      <c r="B782" s="128"/>
      <c r="C782" s="128"/>
      <c r="D782" s="128"/>
      <c r="E782" s="129"/>
      <c r="F782" s="179"/>
      <c r="G782" s="244"/>
      <c r="H782" s="186"/>
      <c r="I782" s="363"/>
      <c r="J782" s="128"/>
    </row>
    <row r="783" spans="1:10" x14ac:dyDescent="0.2">
      <c r="A783" s="128"/>
      <c r="B783" s="128"/>
      <c r="C783" s="128"/>
      <c r="D783" s="128"/>
      <c r="E783" s="129"/>
      <c r="F783" s="179"/>
      <c r="G783" s="244"/>
      <c r="H783" s="186"/>
      <c r="I783" s="363"/>
      <c r="J783" s="128"/>
    </row>
    <row r="784" spans="1:10" x14ac:dyDescent="0.2">
      <c r="A784" s="128"/>
      <c r="B784" s="128"/>
      <c r="C784" s="128"/>
      <c r="D784" s="128"/>
      <c r="E784" s="129"/>
      <c r="F784" s="179"/>
      <c r="G784" s="244"/>
      <c r="H784" s="186"/>
      <c r="I784" s="363"/>
      <c r="J784" s="128"/>
    </row>
    <row r="785" spans="1:10" x14ac:dyDescent="0.2">
      <c r="A785" s="128"/>
      <c r="B785" s="128"/>
      <c r="C785" s="128"/>
      <c r="D785" s="128"/>
      <c r="E785" s="129"/>
      <c r="F785" s="179"/>
      <c r="G785" s="244"/>
      <c r="H785" s="186"/>
      <c r="I785" s="363"/>
      <c r="J785" s="128"/>
    </row>
    <row r="786" spans="1:10" x14ac:dyDescent="0.2">
      <c r="A786" s="128"/>
      <c r="B786" s="128"/>
      <c r="C786" s="128"/>
      <c r="D786" s="128"/>
      <c r="E786" s="129"/>
      <c r="F786" s="179"/>
      <c r="G786" s="244"/>
      <c r="H786" s="186"/>
      <c r="I786" s="363"/>
      <c r="J786" s="128"/>
    </row>
    <row r="787" spans="1:10" x14ac:dyDescent="0.2">
      <c r="A787" s="128"/>
      <c r="B787" s="128"/>
      <c r="C787" s="128"/>
      <c r="D787" s="128"/>
      <c r="E787" s="129"/>
      <c r="F787" s="179"/>
      <c r="G787" s="244"/>
      <c r="H787" s="186"/>
      <c r="I787" s="363"/>
      <c r="J787" s="128"/>
    </row>
    <row r="788" spans="1:10" x14ac:dyDescent="0.2">
      <c r="A788" s="128"/>
      <c r="B788" s="128"/>
      <c r="C788" s="128"/>
      <c r="D788" s="128"/>
      <c r="E788" s="129"/>
      <c r="F788" s="179"/>
      <c r="G788" s="244"/>
      <c r="H788" s="186"/>
      <c r="I788" s="363"/>
      <c r="J788" s="128"/>
    </row>
    <row r="789" spans="1:10" x14ac:dyDescent="0.2">
      <c r="A789" s="128"/>
      <c r="B789" s="128"/>
      <c r="C789" s="128"/>
      <c r="D789" s="128"/>
      <c r="E789" s="129"/>
      <c r="F789" s="179"/>
      <c r="G789" s="244"/>
      <c r="H789" s="186"/>
      <c r="I789" s="363"/>
      <c r="J789" s="128"/>
    </row>
    <row r="790" spans="1:10" x14ac:dyDescent="0.2">
      <c r="A790" s="128"/>
      <c r="B790" s="128"/>
      <c r="C790" s="128"/>
      <c r="D790" s="128"/>
      <c r="E790" s="129"/>
      <c r="F790" s="179"/>
      <c r="G790" s="244"/>
      <c r="H790" s="186"/>
      <c r="I790" s="363"/>
      <c r="J790" s="128"/>
    </row>
    <row r="791" spans="1:10" x14ac:dyDescent="0.2">
      <c r="A791" s="128"/>
      <c r="B791" s="128"/>
      <c r="C791" s="128"/>
      <c r="D791" s="128"/>
      <c r="E791" s="129"/>
      <c r="F791" s="179"/>
      <c r="G791" s="244"/>
      <c r="H791" s="186"/>
      <c r="I791" s="363"/>
      <c r="J791" s="128"/>
    </row>
    <row r="792" spans="1:10" x14ac:dyDescent="0.2">
      <c r="A792" s="128"/>
      <c r="B792" s="128"/>
      <c r="C792" s="128"/>
      <c r="D792" s="128"/>
      <c r="E792" s="129"/>
      <c r="F792" s="179"/>
      <c r="G792" s="244"/>
      <c r="H792" s="186"/>
      <c r="I792" s="363"/>
      <c r="J792" s="128"/>
    </row>
    <row r="793" spans="1:10" x14ac:dyDescent="0.2">
      <c r="A793" s="128"/>
      <c r="B793" s="128"/>
      <c r="C793" s="128"/>
      <c r="D793" s="128"/>
      <c r="E793" s="129"/>
      <c r="F793" s="179"/>
      <c r="G793" s="244"/>
      <c r="H793" s="186"/>
      <c r="I793" s="363"/>
      <c r="J793" s="128"/>
    </row>
    <row r="794" spans="1:10" x14ac:dyDescent="0.2">
      <c r="A794" s="128"/>
      <c r="B794" s="128"/>
      <c r="C794" s="128"/>
      <c r="D794" s="128"/>
      <c r="E794" s="129"/>
      <c r="F794" s="179"/>
      <c r="G794" s="244"/>
      <c r="H794" s="186"/>
      <c r="I794" s="363"/>
      <c r="J794" s="128"/>
    </row>
    <row r="795" spans="1:10" x14ac:dyDescent="0.2">
      <c r="A795" s="128"/>
      <c r="B795" s="128"/>
      <c r="C795" s="128"/>
      <c r="D795" s="128"/>
      <c r="E795" s="129"/>
      <c r="F795" s="179"/>
      <c r="G795" s="244"/>
      <c r="H795" s="186"/>
      <c r="I795" s="363"/>
      <c r="J795" s="128"/>
    </row>
    <row r="796" spans="1:10" x14ac:dyDescent="0.2">
      <c r="A796" s="128"/>
      <c r="B796" s="128"/>
      <c r="C796" s="128"/>
      <c r="D796" s="128"/>
      <c r="E796" s="129"/>
      <c r="F796" s="179"/>
      <c r="G796" s="244"/>
      <c r="H796" s="186"/>
      <c r="I796" s="363"/>
      <c r="J796" s="128"/>
    </row>
    <row r="797" spans="1:10" x14ac:dyDescent="0.2">
      <c r="A797" s="128"/>
      <c r="B797" s="128"/>
      <c r="C797" s="128"/>
      <c r="D797" s="128"/>
      <c r="E797" s="129"/>
      <c r="F797" s="179"/>
      <c r="G797" s="244"/>
      <c r="H797" s="186"/>
      <c r="I797" s="363"/>
      <c r="J797" s="128"/>
    </row>
    <row r="798" spans="1:10" x14ac:dyDescent="0.2">
      <c r="A798" s="128"/>
      <c r="B798" s="128"/>
      <c r="C798" s="128"/>
      <c r="D798" s="128"/>
      <c r="E798" s="129"/>
      <c r="F798" s="179"/>
      <c r="G798" s="244"/>
      <c r="H798" s="186"/>
      <c r="I798" s="363"/>
      <c r="J798" s="128"/>
    </row>
    <row r="799" spans="1:10" x14ac:dyDescent="0.2">
      <c r="A799" s="128"/>
      <c r="B799" s="128"/>
      <c r="C799" s="128"/>
      <c r="D799" s="128"/>
      <c r="E799" s="129"/>
      <c r="F799" s="179"/>
      <c r="G799" s="244"/>
      <c r="H799" s="186"/>
      <c r="I799" s="363"/>
      <c r="J799" s="128"/>
    </row>
    <row r="800" spans="1:10" x14ac:dyDescent="0.2">
      <c r="A800" s="128"/>
      <c r="B800" s="128"/>
      <c r="C800" s="128"/>
      <c r="D800" s="128"/>
      <c r="E800" s="129"/>
      <c r="F800" s="179"/>
      <c r="G800" s="244"/>
      <c r="H800" s="186"/>
      <c r="I800" s="363"/>
      <c r="J800" s="128"/>
    </row>
    <row r="801" spans="1:10" x14ac:dyDescent="0.2">
      <c r="A801" s="128"/>
      <c r="B801" s="128"/>
      <c r="C801" s="128"/>
      <c r="D801" s="128"/>
      <c r="E801" s="129"/>
      <c r="F801" s="179"/>
      <c r="G801" s="244"/>
      <c r="H801" s="186"/>
      <c r="I801" s="363"/>
      <c r="J801" s="128"/>
    </row>
    <row r="802" spans="1:10" x14ac:dyDescent="0.2">
      <c r="A802" s="128"/>
      <c r="B802" s="128"/>
      <c r="C802" s="128"/>
      <c r="D802" s="128"/>
      <c r="E802" s="129"/>
      <c r="F802" s="179"/>
      <c r="G802" s="244"/>
      <c r="H802" s="186"/>
      <c r="I802" s="363"/>
      <c r="J802" s="128"/>
    </row>
    <row r="803" spans="1:10" x14ac:dyDescent="0.2">
      <c r="A803" s="128"/>
      <c r="B803" s="128"/>
      <c r="C803" s="128"/>
      <c r="D803" s="128"/>
      <c r="E803" s="129"/>
      <c r="F803" s="179"/>
      <c r="G803" s="244"/>
      <c r="H803" s="186"/>
      <c r="I803" s="363"/>
      <c r="J803" s="128"/>
    </row>
    <row r="804" spans="1:10" x14ac:dyDescent="0.2">
      <c r="A804" s="128"/>
      <c r="B804" s="128"/>
      <c r="C804" s="128"/>
      <c r="D804" s="128"/>
      <c r="E804" s="129"/>
      <c r="F804" s="179"/>
      <c r="G804" s="244"/>
      <c r="H804" s="186"/>
      <c r="I804" s="363"/>
      <c r="J804" s="128"/>
    </row>
    <row r="805" spans="1:10" x14ac:dyDescent="0.2">
      <c r="A805" s="128"/>
      <c r="B805" s="128"/>
      <c r="C805" s="128"/>
      <c r="D805" s="128"/>
      <c r="E805" s="129"/>
      <c r="F805" s="179"/>
      <c r="G805" s="244"/>
      <c r="H805" s="186"/>
      <c r="I805" s="363"/>
      <c r="J805" s="128"/>
    </row>
    <row r="806" spans="1:10" x14ac:dyDescent="0.2">
      <c r="A806" s="128"/>
      <c r="B806" s="128"/>
      <c r="C806" s="128"/>
      <c r="D806" s="128"/>
      <c r="E806" s="129"/>
      <c r="F806" s="179"/>
      <c r="G806" s="244"/>
      <c r="H806" s="186"/>
      <c r="I806" s="363"/>
      <c r="J806" s="128"/>
    </row>
    <row r="807" spans="1:10" x14ac:dyDescent="0.2">
      <c r="A807" s="128"/>
      <c r="B807" s="128"/>
      <c r="C807" s="128"/>
      <c r="D807" s="128"/>
      <c r="E807" s="129"/>
      <c r="F807" s="179"/>
      <c r="G807" s="244"/>
      <c r="H807" s="186"/>
      <c r="I807" s="363"/>
      <c r="J807" s="128"/>
    </row>
    <row r="808" spans="1:10" x14ac:dyDescent="0.2">
      <c r="A808" s="128"/>
      <c r="B808" s="128"/>
      <c r="C808" s="128"/>
      <c r="D808" s="128"/>
      <c r="E808" s="129"/>
      <c r="F808" s="179"/>
      <c r="G808" s="244"/>
      <c r="H808" s="186"/>
      <c r="I808" s="363"/>
      <c r="J808" s="128"/>
    </row>
    <row r="809" spans="1:10" x14ac:dyDescent="0.2">
      <c r="A809" s="128"/>
      <c r="B809" s="128"/>
      <c r="C809" s="128"/>
      <c r="D809" s="128"/>
      <c r="E809" s="129"/>
      <c r="F809" s="179"/>
      <c r="G809" s="244"/>
      <c r="H809" s="186"/>
      <c r="I809" s="363"/>
      <c r="J809" s="128"/>
    </row>
    <row r="810" spans="1:10" x14ac:dyDescent="0.2">
      <c r="A810" s="128"/>
      <c r="B810" s="128"/>
      <c r="C810" s="128"/>
      <c r="D810" s="128"/>
      <c r="E810" s="129"/>
      <c r="F810" s="179"/>
      <c r="G810" s="244"/>
      <c r="H810" s="186"/>
      <c r="I810" s="363"/>
      <c r="J810" s="128"/>
    </row>
    <row r="811" spans="1:10" x14ac:dyDescent="0.2">
      <c r="A811" s="128"/>
      <c r="B811" s="128"/>
      <c r="C811" s="128"/>
      <c r="D811" s="128"/>
      <c r="E811" s="129"/>
      <c r="F811" s="179"/>
      <c r="G811" s="244"/>
      <c r="H811" s="186"/>
      <c r="I811" s="363"/>
      <c r="J811" s="128"/>
    </row>
    <row r="812" spans="1:10" x14ac:dyDescent="0.2">
      <c r="A812" s="128"/>
      <c r="B812" s="128"/>
      <c r="C812" s="128"/>
      <c r="D812" s="128"/>
      <c r="E812" s="129"/>
      <c r="F812" s="179"/>
      <c r="G812" s="244"/>
      <c r="H812" s="186"/>
      <c r="I812" s="363"/>
      <c r="J812" s="128"/>
    </row>
    <row r="813" spans="1:10" x14ac:dyDescent="0.2">
      <c r="A813" s="128"/>
      <c r="B813" s="128"/>
      <c r="C813" s="128"/>
      <c r="D813" s="128"/>
      <c r="E813" s="129"/>
      <c r="F813" s="179"/>
      <c r="G813" s="244"/>
      <c r="H813" s="186"/>
      <c r="I813" s="363"/>
      <c r="J813" s="128"/>
    </row>
    <row r="814" spans="1:10" x14ac:dyDescent="0.2">
      <c r="A814" s="128"/>
      <c r="B814" s="128"/>
      <c r="C814" s="128"/>
      <c r="D814" s="128"/>
      <c r="E814" s="129"/>
      <c r="F814" s="179"/>
      <c r="G814" s="244"/>
      <c r="H814" s="186"/>
      <c r="I814" s="363"/>
      <c r="J814" s="128"/>
    </row>
    <row r="815" spans="1:10" x14ac:dyDescent="0.2">
      <c r="A815" s="128"/>
      <c r="B815" s="128"/>
      <c r="C815" s="128"/>
      <c r="D815" s="128"/>
      <c r="E815" s="129"/>
      <c r="F815" s="179"/>
      <c r="G815" s="244"/>
      <c r="H815" s="186"/>
      <c r="I815" s="363"/>
      <c r="J815" s="128"/>
    </row>
    <row r="816" spans="1:10" x14ac:dyDescent="0.2">
      <c r="A816" s="128"/>
      <c r="B816" s="128"/>
      <c r="C816" s="128"/>
      <c r="D816" s="128"/>
      <c r="E816" s="129"/>
      <c r="F816" s="179"/>
      <c r="G816" s="244"/>
      <c r="H816" s="186"/>
      <c r="I816" s="363"/>
      <c r="J816" s="128"/>
    </row>
    <row r="817" spans="1:10" x14ac:dyDescent="0.2">
      <c r="A817" s="128"/>
      <c r="B817" s="128"/>
      <c r="C817" s="128"/>
      <c r="D817" s="128"/>
      <c r="E817" s="129"/>
      <c r="F817" s="179"/>
      <c r="G817" s="244"/>
      <c r="H817" s="186"/>
      <c r="I817" s="363"/>
      <c r="J817" s="128"/>
    </row>
    <row r="818" spans="1:10" x14ac:dyDescent="0.2">
      <c r="A818" s="128"/>
      <c r="B818" s="128"/>
      <c r="C818" s="128"/>
      <c r="D818" s="128"/>
      <c r="E818" s="129"/>
      <c r="F818" s="179"/>
      <c r="G818" s="244"/>
      <c r="H818" s="186"/>
      <c r="I818" s="363"/>
      <c r="J818" s="128"/>
    </row>
    <row r="819" spans="1:10" x14ac:dyDescent="0.2">
      <c r="A819" s="128"/>
      <c r="B819" s="128"/>
      <c r="C819" s="128"/>
      <c r="D819" s="128"/>
      <c r="E819" s="129"/>
      <c r="F819" s="179"/>
      <c r="G819" s="244"/>
      <c r="H819" s="186"/>
      <c r="I819" s="363"/>
      <c r="J819" s="128"/>
    </row>
    <row r="820" spans="1:10" x14ac:dyDescent="0.2">
      <c r="A820" s="128"/>
      <c r="B820" s="128"/>
      <c r="C820" s="128"/>
      <c r="D820" s="128"/>
      <c r="E820" s="129"/>
      <c r="F820" s="179"/>
      <c r="G820" s="244"/>
      <c r="H820" s="186"/>
      <c r="I820" s="363"/>
      <c r="J820" s="128"/>
    </row>
    <row r="821" spans="1:10" x14ac:dyDescent="0.2">
      <c r="A821" s="128"/>
      <c r="B821" s="128"/>
      <c r="C821" s="128"/>
      <c r="D821" s="128"/>
      <c r="E821" s="129"/>
      <c r="F821" s="179"/>
      <c r="G821" s="244"/>
      <c r="H821" s="186"/>
      <c r="I821" s="363"/>
      <c r="J821" s="128"/>
    </row>
    <row r="822" spans="1:10" x14ac:dyDescent="0.2">
      <c r="A822" s="128"/>
      <c r="B822" s="128"/>
      <c r="C822" s="128"/>
      <c r="D822" s="128"/>
      <c r="E822" s="129"/>
      <c r="F822" s="179"/>
      <c r="G822" s="244"/>
      <c r="H822" s="186"/>
      <c r="I822" s="363"/>
      <c r="J822" s="128"/>
    </row>
    <row r="823" spans="1:10" x14ac:dyDescent="0.2">
      <c r="A823" s="128"/>
      <c r="B823" s="128"/>
      <c r="C823" s="128"/>
      <c r="D823" s="128"/>
      <c r="E823" s="129"/>
      <c r="F823" s="179"/>
      <c r="G823" s="244"/>
      <c r="H823" s="186"/>
      <c r="I823" s="363"/>
      <c r="J823" s="128"/>
    </row>
    <row r="824" spans="1:10" x14ac:dyDescent="0.2">
      <c r="A824" s="128"/>
      <c r="B824" s="128"/>
      <c r="C824" s="128"/>
      <c r="D824" s="128"/>
      <c r="E824" s="129"/>
      <c r="F824" s="179"/>
      <c r="G824" s="244"/>
      <c r="H824" s="186"/>
      <c r="I824" s="363"/>
      <c r="J824" s="128"/>
    </row>
    <row r="825" spans="1:10" x14ac:dyDescent="0.2">
      <c r="A825" s="128"/>
      <c r="B825" s="128"/>
      <c r="C825" s="128"/>
      <c r="D825" s="128"/>
      <c r="E825" s="129"/>
      <c r="F825" s="179"/>
      <c r="G825" s="244"/>
      <c r="H825" s="186"/>
      <c r="I825" s="363"/>
      <c r="J825" s="128"/>
    </row>
    <row r="826" spans="1:10" x14ac:dyDescent="0.2">
      <c r="A826" s="128"/>
      <c r="B826" s="128"/>
      <c r="C826" s="128"/>
      <c r="D826" s="128"/>
      <c r="E826" s="129"/>
      <c r="F826" s="179"/>
      <c r="G826" s="244"/>
      <c r="H826" s="186"/>
      <c r="I826" s="363"/>
      <c r="J826" s="128"/>
    </row>
    <row r="827" spans="1:10" x14ac:dyDescent="0.2">
      <c r="A827" s="128"/>
      <c r="B827" s="128"/>
      <c r="C827" s="128"/>
      <c r="D827" s="128"/>
      <c r="E827" s="129"/>
      <c r="F827" s="179"/>
      <c r="G827" s="244"/>
      <c r="H827" s="186"/>
      <c r="I827" s="363"/>
      <c r="J827" s="128"/>
    </row>
    <row r="828" spans="1:10" x14ac:dyDescent="0.2">
      <c r="A828" s="128"/>
      <c r="B828" s="128"/>
      <c r="C828" s="128"/>
      <c r="D828" s="128"/>
      <c r="E828" s="129"/>
      <c r="F828" s="179"/>
      <c r="G828" s="244"/>
      <c r="H828" s="186"/>
      <c r="I828" s="363"/>
      <c r="J828" s="128"/>
    </row>
    <row r="829" spans="1:10" x14ac:dyDescent="0.2">
      <c r="A829" s="128"/>
      <c r="B829" s="128"/>
      <c r="C829" s="128"/>
      <c r="D829" s="128"/>
      <c r="E829" s="129"/>
      <c r="F829" s="179"/>
      <c r="G829" s="244"/>
      <c r="H829" s="186"/>
      <c r="I829" s="363"/>
      <c r="J829" s="128"/>
    </row>
    <row r="830" spans="1:10" x14ac:dyDescent="0.2">
      <c r="A830" s="128"/>
      <c r="B830" s="128"/>
      <c r="C830" s="128"/>
      <c r="D830" s="128"/>
      <c r="E830" s="129"/>
      <c r="F830" s="179"/>
      <c r="G830" s="244"/>
      <c r="H830" s="186"/>
      <c r="I830" s="363"/>
      <c r="J830" s="128"/>
    </row>
    <row r="831" spans="1:10" x14ac:dyDescent="0.2">
      <c r="A831" s="128"/>
      <c r="B831" s="128"/>
      <c r="C831" s="128"/>
      <c r="D831" s="128"/>
      <c r="E831" s="129"/>
      <c r="F831" s="179"/>
      <c r="G831" s="244"/>
      <c r="H831" s="186"/>
      <c r="I831" s="363"/>
      <c r="J831" s="128"/>
    </row>
    <row r="832" spans="1:10" x14ac:dyDescent="0.2">
      <c r="A832" s="128"/>
      <c r="B832" s="128"/>
      <c r="C832" s="128"/>
      <c r="D832" s="128"/>
      <c r="E832" s="129"/>
      <c r="F832" s="179"/>
      <c r="G832" s="244"/>
      <c r="H832" s="186"/>
      <c r="I832" s="363"/>
      <c r="J832" s="128"/>
    </row>
    <row r="833" spans="1:10" x14ac:dyDescent="0.2">
      <c r="A833" s="128"/>
      <c r="B833" s="128"/>
      <c r="C833" s="128"/>
      <c r="D833" s="128"/>
      <c r="E833" s="129"/>
      <c r="F833" s="179"/>
      <c r="G833" s="244"/>
      <c r="H833" s="186"/>
      <c r="I833" s="363"/>
      <c r="J833" s="128"/>
    </row>
    <row r="834" spans="1:10" x14ac:dyDescent="0.2">
      <c r="A834" s="128"/>
      <c r="B834" s="128"/>
      <c r="C834" s="128"/>
      <c r="D834" s="128"/>
      <c r="E834" s="129"/>
      <c r="F834" s="179"/>
      <c r="G834" s="244"/>
      <c r="H834" s="186"/>
      <c r="I834" s="363"/>
      <c r="J834" s="128"/>
    </row>
    <row r="835" spans="1:10" x14ac:dyDescent="0.2">
      <c r="A835" s="128"/>
      <c r="B835" s="128"/>
      <c r="C835" s="128"/>
      <c r="D835" s="128"/>
      <c r="E835" s="129"/>
      <c r="F835" s="179"/>
      <c r="G835" s="244"/>
      <c r="H835" s="186"/>
      <c r="I835" s="363"/>
      <c r="J835" s="128"/>
    </row>
    <row r="836" spans="1:10" x14ac:dyDescent="0.2">
      <c r="A836" s="128"/>
      <c r="B836" s="128"/>
      <c r="C836" s="128"/>
      <c r="D836" s="128"/>
      <c r="E836" s="129"/>
      <c r="F836" s="179"/>
      <c r="G836" s="244"/>
      <c r="H836" s="186"/>
      <c r="I836" s="363"/>
      <c r="J836" s="128"/>
    </row>
    <row r="837" spans="1:10" x14ac:dyDescent="0.2">
      <c r="A837" s="128"/>
      <c r="B837" s="128"/>
      <c r="C837" s="128"/>
      <c r="D837" s="128"/>
      <c r="E837" s="129"/>
      <c r="F837" s="179"/>
      <c r="G837" s="244"/>
      <c r="H837" s="186"/>
      <c r="I837" s="363"/>
      <c r="J837" s="128"/>
    </row>
    <row r="838" spans="1:10" x14ac:dyDescent="0.2">
      <c r="A838" s="128"/>
      <c r="B838" s="128"/>
      <c r="C838" s="128"/>
      <c r="D838" s="128"/>
      <c r="E838" s="129"/>
      <c r="F838" s="179"/>
      <c r="G838" s="244"/>
      <c r="H838" s="186"/>
      <c r="I838" s="363"/>
      <c r="J838" s="128"/>
    </row>
    <row r="839" spans="1:10" x14ac:dyDescent="0.2">
      <c r="A839" s="128"/>
      <c r="B839" s="128"/>
      <c r="C839" s="128"/>
      <c r="D839" s="128"/>
      <c r="E839" s="129"/>
      <c r="F839" s="179"/>
      <c r="G839" s="244"/>
      <c r="H839" s="186"/>
      <c r="I839" s="363"/>
      <c r="J839" s="128"/>
    </row>
    <row r="840" spans="1:10" x14ac:dyDescent="0.2">
      <c r="A840" s="128"/>
      <c r="B840" s="128"/>
      <c r="C840" s="128"/>
      <c r="D840" s="128"/>
      <c r="E840" s="129"/>
      <c r="F840" s="179"/>
      <c r="G840" s="244"/>
      <c r="H840" s="186"/>
      <c r="I840" s="363"/>
      <c r="J840" s="128"/>
    </row>
    <row r="841" spans="1:10" x14ac:dyDescent="0.2">
      <c r="A841" s="128"/>
      <c r="B841" s="128"/>
      <c r="C841" s="128"/>
      <c r="D841" s="128"/>
      <c r="E841" s="129"/>
      <c r="F841" s="179"/>
      <c r="G841" s="244"/>
      <c r="H841" s="186"/>
      <c r="I841" s="363"/>
      <c r="J841" s="128"/>
    </row>
    <row r="842" spans="1:10" x14ac:dyDescent="0.2">
      <c r="A842" s="128"/>
      <c r="B842" s="128"/>
      <c r="C842" s="128"/>
      <c r="D842" s="128"/>
      <c r="E842" s="129"/>
      <c r="F842" s="179"/>
      <c r="G842" s="244"/>
      <c r="H842" s="186"/>
      <c r="I842" s="363"/>
      <c r="J842" s="128"/>
    </row>
    <row r="843" spans="1:10" x14ac:dyDescent="0.2">
      <c r="A843" s="128"/>
      <c r="B843" s="128"/>
      <c r="C843" s="128"/>
      <c r="D843" s="128"/>
      <c r="E843" s="129"/>
      <c r="F843" s="179"/>
      <c r="G843" s="244"/>
      <c r="H843" s="186"/>
      <c r="I843" s="363"/>
      <c r="J843" s="128"/>
    </row>
    <row r="844" spans="1:10" x14ac:dyDescent="0.2">
      <c r="A844" s="128"/>
      <c r="B844" s="128"/>
      <c r="C844" s="128"/>
      <c r="D844" s="128"/>
      <c r="E844" s="129"/>
      <c r="F844" s="179"/>
      <c r="G844" s="244"/>
      <c r="H844" s="186"/>
      <c r="I844" s="363"/>
      <c r="J844" s="128"/>
    </row>
    <row r="845" spans="1:10" x14ac:dyDescent="0.2">
      <c r="A845" s="128"/>
      <c r="B845" s="128"/>
      <c r="C845" s="128"/>
      <c r="D845" s="128"/>
      <c r="E845" s="129"/>
      <c r="F845" s="179"/>
      <c r="G845" s="244"/>
      <c r="H845" s="186"/>
      <c r="I845" s="363"/>
      <c r="J845" s="128"/>
    </row>
    <row r="846" spans="1:10" x14ac:dyDescent="0.2">
      <c r="A846" s="128"/>
      <c r="B846" s="128"/>
      <c r="C846" s="128"/>
      <c r="D846" s="128"/>
      <c r="E846" s="129"/>
      <c r="F846" s="179"/>
      <c r="G846" s="244"/>
      <c r="H846" s="186"/>
      <c r="I846" s="363"/>
      <c r="J846" s="128"/>
    </row>
    <row r="847" spans="1:10" x14ac:dyDescent="0.2">
      <c r="A847" s="128"/>
      <c r="B847" s="128"/>
      <c r="C847" s="128"/>
      <c r="D847" s="128"/>
      <c r="E847" s="129"/>
      <c r="F847" s="179"/>
      <c r="G847" s="244"/>
      <c r="H847" s="186"/>
      <c r="I847" s="363"/>
      <c r="J847" s="128"/>
    </row>
    <row r="848" spans="1:10" x14ac:dyDescent="0.2">
      <c r="A848" s="128"/>
      <c r="B848" s="128"/>
      <c r="C848" s="128"/>
      <c r="D848" s="128"/>
      <c r="E848" s="129"/>
      <c r="F848" s="179"/>
      <c r="G848" s="244"/>
      <c r="H848" s="186"/>
      <c r="I848" s="363"/>
      <c r="J848" s="128"/>
    </row>
    <row r="849" spans="1:10" x14ac:dyDescent="0.2">
      <c r="A849" s="128"/>
      <c r="B849" s="128"/>
      <c r="C849" s="128"/>
      <c r="D849" s="128"/>
      <c r="E849" s="129"/>
      <c r="F849" s="179"/>
      <c r="G849" s="244"/>
      <c r="H849" s="186"/>
      <c r="I849" s="363"/>
      <c r="J849" s="128"/>
    </row>
    <row r="850" spans="1:10" x14ac:dyDescent="0.2">
      <c r="A850" s="128"/>
      <c r="B850" s="128"/>
      <c r="C850" s="128"/>
      <c r="D850" s="128"/>
      <c r="E850" s="129"/>
      <c r="F850" s="179"/>
      <c r="G850" s="244"/>
      <c r="H850" s="186"/>
      <c r="I850" s="363"/>
      <c r="J850" s="128"/>
    </row>
    <row r="851" spans="1:10" x14ac:dyDescent="0.2">
      <c r="A851" s="128"/>
      <c r="B851" s="128"/>
      <c r="C851" s="128"/>
      <c r="D851" s="128"/>
      <c r="E851" s="129"/>
      <c r="F851" s="179"/>
      <c r="G851" s="244"/>
      <c r="H851" s="186"/>
      <c r="I851" s="363"/>
      <c r="J851" s="128"/>
    </row>
    <row r="852" spans="1:10" x14ac:dyDescent="0.2">
      <c r="A852" s="128"/>
      <c r="B852" s="128"/>
      <c r="C852" s="128"/>
      <c r="D852" s="128"/>
      <c r="E852" s="129"/>
      <c r="F852" s="179"/>
      <c r="G852" s="244"/>
      <c r="H852" s="186"/>
      <c r="I852" s="363"/>
      <c r="J852" s="128"/>
    </row>
    <row r="853" spans="1:10" x14ac:dyDescent="0.2">
      <c r="A853" s="128"/>
      <c r="B853" s="128"/>
      <c r="C853" s="128"/>
      <c r="D853" s="128"/>
      <c r="E853" s="129"/>
      <c r="F853" s="179"/>
      <c r="G853" s="244"/>
      <c r="H853" s="186"/>
      <c r="I853" s="363"/>
      <c r="J853" s="128"/>
    </row>
    <row r="854" spans="1:10" x14ac:dyDescent="0.2">
      <c r="A854" s="128"/>
      <c r="B854" s="128"/>
      <c r="C854" s="128"/>
      <c r="D854" s="128"/>
      <c r="E854" s="129"/>
      <c r="F854" s="179"/>
      <c r="G854" s="244"/>
      <c r="H854" s="186"/>
      <c r="I854" s="363"/>
      <c r="J854" s="128"/>
    </row>
    <row r="855" spans="1:10" x14ac:dyDescent="0.2">
      <c r="A855" s="128"/>
      <c r="B855" s="128"/>
      <c r="C855" s="128"/>
      <c r="D855" s="128"/>
      <c r="E855" s="129"/>
      <c r="F855" s="179"/>
      <c r="G855" s="244"/>
      <c r="H855" s="186"/>
      <c r="I855" s="363"/>
      <c r="J855" s="128"/>
    </row>
    <row r="856" spans="1:10" x14ac:dyDescent="0.2">
      <c r="A856" s="128"/>
      <c r="B856" s="128"/>
      <c r="C856" s="128"/>
      <c r="D856" s="128"/>
      <c r="E856" s="129"/>
      <c r="F856" s="179"/>
      <c r="G856" s="244"/>
      <c r="H856" s="186"/>
      <c r="I856" s="363"/>
      <c r="J856" s="128"/>
    </row>
    <row r="857" spans="1:10" x14ac:dyDescent="0.2">
      <c r="A857" s="128"/>
      <c r="B857" s="128"/>
      <c r="C857" s="128"/>
      <c r="D857" s="128"/>
      <c r="E857" s="129"/>
      <c r="F857" s="179"/>
      <c r="G857" s="244"/>
      <c r="H857" s="186"/>
      <c r="I857" s="363"/>
      <c r="J857" s="128"/>
    </row>
    <row r="858" spans="1:10" x14ac:dyDescent="0.2">
      <c r="A858" s="128"/>
      <c r="B858" s="128"/>
      <c r="C858" s="128"/>
      <c r="D858" s="128"/>
      <c r="E858" s="129"/>
      <c r="F858" s="179"/>
      <c r="G858" s="244"/>
      <c r="H858" s="186"/>
      <c r="I858" s="363"/>
      <c r="J858" s="128"/>
    </row>
    <row r="859" spans="1:10" x14ac:dyDescent="0.2">
      <c r="A859" s="128"/>
      <c r="B859" s="128"/>
      <c r="C859" s="128"/>
      <c r="D859" s="128"/>
      <c r="E859" s="129"/>
      <c r="F859" s="179"/>
      <c r="G859" s="244"/>
      <c r="H859" s="186"/>
      <c r="I859" s="363"/>
      <c r="J859" s="128"/>
    </row>
    <row r="860" spans="1:10" x14ac:dyDescent="0.2">
      <c r="A860" s="128"/>
      <c r="B860" s="128"/>
      <c r="C860" s="128"/>
      <c r="D860" s="128"/>
      <c r="E860" s="129"/>
      <c r="F860" s="179"/>
      <c r="G860" s="244"/>
      <c r="H860" s="186"/>
      <c r="I860" s="363"/>
      <c r="J860" s="128"/>
    </row>
    <row r="861" spans="1:10" x14ac:dyDescent="0.2">
      <c r="A861" s="128"/>
      <c r="B861" s="128"/>
      <c r="C861" s="128"/>
      <c r="D861" s="128"/>
      <c r="E861" s="129"/>
      <c r="F861" s="179"/>
      <c r="G861" s="244"/>
      <c r="H861" s="186"/>
      <c r="I861" s="363"/>
      <c r="J861" s="128"/>
    </row>
    <row r="862" spans="1:10" x14ac:dyDescent="0.2">
      <c r="A862" s="128"/>
      <c r="B862" s="128"/>
      <c r="C862" s="128"/>
      <c r="D862" s="128"/>
      <c r="E862" s="129"/>
      <c r="F862" s="179"/>
      <c r="G862" s="244"/>
      <c r="H862" s="186"/>
      <c r="I862" s="363"/>
      <c r="J862" s="128"/>
    </row>
    <row r="863" spans="1:10" x14ac:dyDescent="0.2">
      <c r="A863" s="128"/>
      <c r="B863" s="128"/>
      <c r="C863" s="128"/>
      <c r="D863" s="128"/>
      <c r="E863" s="129"/>
      <c r="F863" s="179"/>
      <c r="G863" s="244"/>
      <c r="H863" s="186"/>
      <c r="I863" s="363"/>
      <c r="J863" s="128"/>
    </row>
    <row r="864" spans="1:10" x14ac:dyDescent="0.2">
      <c r="A864" s="128"/>
      <c r="B864" s="128"/>
      <c r="C864" s="128"/>
      <c r="D864" s="128"/>
      <c r="E864" s="129"/>
      <c r="F864" s="179"/>
      <c r="G864" s="244"/>
      <c r="H864" s="186"/>
      <c r="I864" s="363"/>
      <c r="J864" s="128"/>
    </row>
    <row r="865" spans="1:10" x14ac:dyDescent="0.2">
      <c r="A865" s="128"/>
      <c r="B865" s="128"/>
      <c r="C865" s="128"/>
      <c r="D865" s="128"/>
      <c r="E865" s="129"/>
      <c r="F865" s="179"/>
      <c r="G865" s="244"/>
      <c r="H865" s="186"/>
      <c r="I865" s="363"/>
      <c r="J865" s="128"/>
    </row>
    <row r="866" spans="1:10" x14ac:dyDescent="0.2">
      <c r="A866" s="128"/>
      <c r="B866" s="128"/>
      <c r="C866" s="128"/>
      <c r="D866" s="128"/>
      <c r="E866" s="129"/>
      <c r="F866" s="179"/>
      <c r="G866" s="244"/>
      <c r="H866" s="186"/>
      <c r="I866" s="363"/>
      <c r="J866" s="128"/>
    </row>
    <row r="867" spans="1:10" x14ac:dyDescent="0.2">
      <c r="A867" s="128"/>
      <c r="B867" s="128"/>
      <c r="C867" s="128"/>
      <c r="D867" s="128"/>
      <c r="E867" s="129"/>
      <c r="F867" s="179"/>
      <c r="G867" s="244"/>
      <c r="H867" s="186"/>
      <c r="I867" s="363"/>
      <c r="J867" s="128"/>
    </row>
    <row r="868" spans="1:10" x14ac:dyDescent="0.2">
      <c r="A868" s="128"/>
      <c r="B868" s="128"/>
      <c r="C868" s="128"/>
      <c r="D868" s="128"/>
      <c r="E868" s="129"/>
      <c r="F868" s="179"/>
      <c r="G868" s="244"/>
      <c r="H868" s="186"/>
      <c r="I868" s="363"/>
      <c r="J868" s="128"/>
    </row>
    <row r="869" spans="1:10" x14ac:dyDescent="0.2">
      <c r="A869" s="128"/>
      <c r="B869" s="128"/>
      <c r="C869" s="128"/>
      <c r="D869" s="128"/>
      <c r="E869" s="129"/>
      <c r="F869" s="179"/>
      <c r="G869" s="244"/>
      <c r="H869" s="186"/>
      <c r="I869" s="363"/>
      <c r="J869" s="128"/>
    </row>
    <row r="870" spans="1:10" x14ac:dyDescent="0.2">
      <c r="A870" s="128"/>
      <c r="B870" s="128"/>
      <c r="C870" s="128"/>
      <c r="D870" s="128"/>
      <c r="E870" s="129"/>
      <c r="F870" s="179"/>
      <c r="G870" s="244"/>
      <c r="H870" s="186"/>
      <c r="I870" s="363"/>
      <c r="J870" s="128"/>
    </row>
    <row r="871" spans="1:10" x14ac:dyDescent="0.2">
      <c r="A871" s="128"/>
      <c r="B871" s="128"/>
      <c r="C871" s="128"/>
      <c r="D871" s="128"/>
      <c r="E871" s="129"/>
      <c r="F871" s="179"/>
      <c r="G871" s="244"/>
      <c r="H871" s="186"/>
      <c r="I871" s="363"/>
      <c r="J871" s="128"/>
    </row>
    <row r="872" spans="1:10" x14ac:dyDescent="0.2">
      <c r="A872" s="128"/>
      <c r="B872" s="128"/>
      <c r="C872" s="128"/>
      <c r="D872" s="128"/>
      <c r="E872" s="129"/>
      <c r="F872" s="179"/>
      <c r="G872" s="244"/>
      <c r="H872" s="186"/>
      <c r="I872" s="363"/>
      <c r="J872" s="128"/>
    </row>
    <row r="873" spans="1:10" x14ac:dyDescent="0.2">
      <c r="A873" s="128"/>
      <c r="B873" s="128"/>
      <c r="C873" s="128"/>
      <c r="D873" s="128"/>
      <c r="E873" s="129"/>
      <c r="F873" s="179"/>
      <c r="G873" s="244"/>
      <c r="H873" s="186"/>
      <c r="I873" s="363"/>
      <c r="J873" s="128"/>
    </row>
    <row r="874" spans="1:10" x14ac:dyDescent="0.2">
      <c r="A874" s="128"/>
      <c r="B874" s="128"/>
      <c r="C874" s="128"/>
      <c r="D874" s="128"/>
      <c r="E874" s="129"/>
      <c r="F874" s="179"/>
      <c r="G874" s="244"/>
      <c r="H874" s="186"/>
      <c r="I874" s="363"/>
      <c r="J874" s="128"/>
    </row>
    <row r="875" spans="1:10" x14ac:dyDescent="0.2">
      <c r="A875" s="128"/>
      <c r="B875" s="128"/>
      <c r="C875" s="128"/>
      <c r="D875" s="128"/>
      <c r="E875" s="129"/>
      <c r="F875" s="179"/>
      <c r="G875" s="244"/>
      <c r="H875" s="186"/>
      <c r="I875" s="363"/>
      <c r="J875" s="128"/>
    </row>
    <row r="876" spans="1:10" x14ac:dyDescent="0.2">
      <c r="A876" s="128"/>
      <c r="B876" s="128"/>
      <c r="C876" s="128"/>
      <c r="D876" s="128"/>
      <c r="E876" s="129"/>
      <c r="F876" s="179"/>
      <c r="G876" s="244"/>
      <c r="H876" s="186"/>
      <c r="I876" s="363"/>
      <c r="J876" s="128"/>
    </row>
    <row r="877" spans="1:10" x14ac:dyDescent="0.2">
      <c r="A877" s="128"/>
      <c r="B877" s="128"/>
      <c r="C877" s="128"/>
      <c r="D877" s="128"/>
      <c r="E877" s="129"/>
      <c r="F877" s="179"/>
      <c r="G877" s="244"/>
      <c r="H877" s="186"/>
      <c r="I877" s="363"/>
      <c r="J877" s="128"/>
    </row>
    <row r="878" spans="1:10" x14ac:dyDescent="0.2">
      <c r="A878" s="128"/>
      <c r="B878" s="128"/>
      <c r="C878" s="128"/>
      <c r="D878" s="128"/>
      <c r="E878" s="129"/>
      <c r="F878" s="179"/>
      <c r="G878" s="244"/>
      <c r="H878" s="186"/>
      <c r="I878" s="363"/>
      <c r="J878" s="128"/>
    </row>
    <row r="879" spans="1:10" x14ac:dyDescent="0.2">
      <c r="A879" s="128"/>
      <c r="B879" s="128"/>
      <c r="C879" s="128"/>
      <c r="D879" s="128"/>
      <c r="E879" s="129"/>
      <c r="F879" s="179"/>
      <c r="G879" s="244"/>
      <c r="H879" s="186"/>
      <c r="I879" s="363"/>
      <c r="J879" s="128"/>
    </row>
    <row r="880" spans="1:10" x14ac:dyDescent="0.2">
      <c r="A880" s="128"/>
      <c r="B880" s="128"/>
      <c r="C880" s="128"/>
      <c r="D880" s="128"/>
      <c r="E880" s="129"/>
      <c r="F880" s="179"/>
      <c r="G880" s="244"/>
      <c r="H880" s="186"/>
      <c r="I880" s="363"/>
      <c r="J880" s="128"/>
    </row>
    <row r="881" spans="1:10" x14ac:dyDescent="0.2">
      <c r="A881" s="128"/>
      <c r="B881" s="128"/>
      <c r="C881" s="128"/>
      <c r="D881" s="128"/>
      <c r="E881" s="129"/>
      <c r="F881" s="179"/>
      <c r="G881" s="244"/>
      <c r="H881" s="186"/>
      <c r="I881" s="363"/>
      <c r="J881" s="128"/>
    </row>
    <row r="882" spans="1:10" x14ac:dyDescent="0.2">
      <c r="A882" s="128"/>
      <c r="B882" s="128"/>
      <c r="C882" s="128"/>
      <c r="D882" s="128"/>
      <c r="E882" s="129"/>
      <c r="F882" s="179"/>
      <c r="G882" s="244"/>
      <c r="H882" s="186"/>
      <c r="I882" s="363"/>
      <c r="J882" s="128"/>
    </row>
    <row r="883" spans="1:10" x14ac:dyDescent="0.2">
      <c r="A883" s="128"/>
      <c r="B883" s="128"/>
      <c r="C883" s="128"/>
      <c r="D883" s="128"/>
      <c r="E883" s="129"/>
      <c r="F883" s="179"/>
      <c r="G883" s="244"/>
      <c r="H883" s="186"/>
      <c r="I883" s="363"/>
      <c r="J883" s="128"/>
    </row>
    <row r="884" spans="1:10" x14ac:dyDescent="0.2">
      <c r="A884" s="128"/>
      <c r="B884" s="128"/>
      <c r="C884" s="128"/>
      <c r="D884" s="128"/>
      <c r="E884" s="129"/>
      <c r="F884" s="179"/>
      <c r="G884" s="244"/>
      <c r="H884" s="186"/>
      <c r="I884" s="363"/>
      <c r="J884" s="128"/>
    </row>
    <row r="885" spans="1:10" x14ac:dyDescent="0.2">
      <c r="A885" s="128"/>
      <c r="B885" s="128"/>
      <c r="C885" s="128"/>
      <c r="D885" s="128"/>
      <c r="E885" s="129"/>
      <c r="F885" s="179"/>
      <c r="G885" s="244"/>
      <c r="H885" s="186"/>
      <c r="I885" s="363"/>
      <c r="J885" s="128"/>
    </row>
    <row r="886" spans="1:10" x14ac:dyDescent="0.2">
      <c r="A886" s="128"/>
      <c r="B886" s="128"/>
      <c r="C886" s="128"/>
      <c r="D886" s="128"/>
      <c r="E886" s="129"/>
      <c r="F886" s="179"/>
      <c r="G886" s="244"/>
      <c r="H886" s="186"/>
      <c r="I886" s="363"/>
      <c r="J886" s="128"/>
    </row>
    <row r="887" spans="1:10" x14ac:dyDescent="0.2">
      <c r="A887" s="128"/>
      <c r="B887" s="128"/>
      <c r="C887" s="128"/>
      <c r="D887" s="128"/>
      <c r="E887" s="129"/>
      <c r="F887" s="179"/>
      <c r="G887" s="244"/>
      <c r="H887" s="186"/>
      <c r="I887" s="363"/>
      <c r="J887" s="128"/>
    </row>
    <row r="888" spans="1:10" x14ac:dyDescent="0.2">
      <c r="A888" s="128"/>
      <c r="B888" s="128"/>
      <c r="C888" s="128"/>
      <c r="D888" s="128"/>
      <c r="E888" s="129"/>
      <c r="F888" s="179"/>
      <c r="G888" s="244"/>
      <c r="H888" s="186"/>
      <c r="I888" s="363"/>
      <c r="J888" s="128"/>
    </row>
    <row r="889" spans="1:10" x14ac:dyDescent="0.2">
      <c r="A889" s="128"/>
      <c r="B889" s="128"/>
      <c r="C889" s="128"/>
      <c r="D889" s="128"/>
      <c r="E889" s="129"/>
      <c r="F889" s="179"/>
      <c r="G889" s="244"/>
      <c r="H889" s="186"/>
      <c r="I889" s="363"/>
      <c r="J889" s="128"/>
    </row>
    <row r="890" spans="1:10" x14ac:dyDescent="0.2">
      <c r="A890" s="128"/>
      <c r="B890" s="128"/>
      <c r="C890" s="128"/>
      <c r="D890" s="128"/>
      <c r="E890" s="129"/>
      <c r="F890" s="179"/>
      <c r="G890" s="244"/>
      <c r="H890" s="186"/>
      <c r="I890" s="363"/>
      <c r="J890" s="128"/>
    </row>
    <row r="891" spans="1:10" x14ac:dyDescent="0.2">
      <c r="A891" s="128"/>
      <c r="B891" s="128"/>
      <c r="C891" s="128"/>
      <c r="D891" s="128"/>
      <c r="E891" s="129"/>
      <c r="F891" s="179"/>
      <c r="G891" s="244"/>
      <c r="H891" s="186"/>
      <c r="I891" s="363"/>
      <c r="J891" s="128"/>
    </row>
    <row r="892" spans="1:10" x14ac:dyDescent="0.2">
      <c r="A892" s="128"/>
      <c r="B892" s="128"/>
      <c r="C892" s="128"/>
      <c r="D892" s="128"/>
      <c r="E892" s="129"/>
      <c r="F892" s="179"/>
      <c r="G892" s="244"/>
      <c r="H892" s="186"/>
      <c r="I892" s="363"/>
      <c r="J892" s="128"/>
    </row>
    <row r="893" spans="1:10" x14ac:dyDescent="0.2">
      <c r="A893" s="128"/>
      <c r="B893" s="128"/>
      <c r="C893" s="128"/>
      <c r="D893" s="128"/>
      <c r="E893" s="129"/>
      <c r="F893" s="179"/>
      <c r="G893" s="244"/>
      <c r="H893" s="186"/>
      <c r="I893" s="363"/>
      <c r="J893" s="128"/>
    </row>
    <row r="894" spans="1:10" x14ac:dyDescent="0.2">
      <c r="A894" s="128"/>
      <c r="B894" s="128"/>
      <c r="C894" s="128"/>
      <c r="D894" s="128"/>
      <c r="E894" s="129"/>
      <c r="F894" s="179"/>
      <c r="G894" s="244"/>
      <c r="H894" s="186"/>
      <c r="I894" s="363"/>
      <c r="J894" s="128"/>
    </row>
    <row r="895" spans="1:10" x14ac:dyDescent="0.2">
      <c r="A895" s="128"/>
      <c r="B895" s="128"/>
      <c r="C895" s="128"/>
      <c r="D895" s="128"/>
      <c r="E895" s="129"/>
      <c r="F895" s="179"/>
      <c r="G895" s="244"/>
      <c r="H895" s="186"/>
      <c r="I895" s="363"/>
      <c r="J895" s="128"/>
    </row>
    <row r="896" spans="1:10" x14ac:dyDescent="0.2">
      <c r="A896" s="128"/>
      <c r="B896" s="128"/>
      <c r="C896" s="128"/>
      <c r="D896" s="128"/>
      <c r="E896" s="129"/>
      <c r="F896" s="179"/>
      <c r="G896" s="244"/>
      <c r="H896" s="186"/>
      <c r="I896" s="363"/>
      <c r="J896" s="128"/>
    </row>
    <row r="897" spans="1:10" x14ac:dyDescent="0.2">
      <c r="A897" s="128"/>
      <c r="B897" s="128"/>
      <c r="C897" s="128"/>
      <c r="D897" s="128"/>
      <c r="E897" s="129"/>
      <c r="F897" s="179"/>
      <c r="G897" s="244"/>
      <c r="H897" s="186"/>
      <c r="I897" s="363"/>
      <c r="J897" s="128"/>
    </row>
    <row r="898" spans="1:10" x14ac:dyDescent="0.2">
      <c r="A898" s="128"/>
      <c r="B898" s="128"/>
      <c r="C898" s="128"/>
      <c r="D898" s="128"/>
      <c r="E898" s="129"/>
      <c r="F898" s="179"/>
      <c r="G898" s="244"/>
      <c r="H898" s="186"/>
      <c r="I898" s="363"/>
      <c r="J898" s="128"/>
    </row>
    <row r="899" spans="1:10" x14ac:dyDescent="0.2">
      <c r="A899" s="128"/>
      <c r="B899" s="128"/>
      <c r="C899" s="128"/>
      <c r="D899" s="128"/>
      <c r="E899" s="129"/>
      <c r="F899" s="179"/>
      <c r="G899" s="244"/>
      <c r="H899" s="186"/>
      <c r="I899" s="363"/>
      <c r="J899" s="128"/>
    </row>
    <row r="900" spans="1:10" x14ac:dyDescent="0.2">
      <c r="A900" s="128"/>
      <c r="B900" s="128"/>
      <c r="C900" s="128"/>
      <c r="D900" s="128"/>
      <c r="E900" s="129"/>
      <c r="F900" s="179"/>
      <c r="G900" s="244"/>
      <c r="H900" s="186"/>
      <c r="I900" s="363"/>
      <c r="J900" s="128"/>
    </row>
    <row r="901" spans="1:10" x14ac:dyDescent="0.2">
      <c r="A901" s="128"/>
      <c r="B901" s="128"/>
      <c r="C901" s="128"/>
      <c r="D901" s="128"/>
      <c r="E901" s="129"/>
      <c r="F901" s="179"/>
      <c r="G901" s="244"/>
      <c r="H901" s="186"/>
      <c r="I901" s="363"/>
      <c r="J901" s="128"/>
    </row>
    <row r="902" spans="1:10" x14ac:dyDescent="0.2">
      <c r="A902" s="128"/>
      <c r="B902" s="128"/>
      <c r="C902" s="128"/>
      <c r="D902" s="128"/>
      <c r="E902" s="129"/>
      <c r="F902" s="179"/>
      <c r="G902" s="244"/>
      <c r="H902" s="186"/>
      <c r="I902" s="363"/>
      <c r="J902" s="128"/>
    </row>
    <row r="903" spans="1:10" x14ac:dyDescent="0.2">
      <c r="A903" s="128"/>
      <c r="B903" s="128"/>
      <c r="C903" s="128"/>
      <c r="D903" s="128"/>
      <c r="E903" s="129"/>
      <c r="F903" s="179"/>
      <c r="G903" s="244"/>
      <c r="H903" s="186"/>
      <c r="I903" s="363"/>
      <c r="J903" s="128"/>
    </row>
    <row r="904" spans="1:10" x14ac:dyDescent="0.2">
      <c r="A904" s="128"/>
      <c r="B904" s="128"/>
      <c r="C904" s="128"/>
      <c r="D904" s="128"/>
      <c r="E904" s="129"/>
      <c r="F904" s="179"/>
      <c r="G904" s="244"/>
      <c r="H904" s="186"/>
      <c r="I904" s="363"/>
      <c r="J904" s="128"/>
    </row>
    <row r="905" spans="1:10" x14ac:dyDescent="0.2">
      <c r="A905" s="128"/>
      <c r="B905" s="128"/>
      <c r="C905" s="128"/>
      <c r="D905" s="128"/>
      <c r="E905" s="129"/>
      <c r="F905" s="179"/>
      <c r="G905" s="244"/>
      <c r="H905" s="186"/>
      <c r="I905" s="363"/>
      <c r="J905" s="128"/>
    </row>
    <row r="906" spans="1:10" x14ac:dyDescent="0.2">
      <c r="A906" s="128"/>
      <c r="B906" s="128"/>
      <c r="C906" s="128"/>
      <c r="D906" s="128"/>
      <c r="E906" s="129"/>
      <c r="F906" s="179"/>
      <c r="G906" s="244"/>
      <c r="H906" s="186"/>
      <c r="I906" s="363"/>
      <c r="J906" s="128"/>
    </row>
    <row r="907" spans="1:10" x14ac:dyDescent="0.2">
      <c r="A907" s="128"/>
      <c r="B907" s="128"/>
      <c r="C907" s="128"/>
      <c r="D907" s="128"/>
      <c r="E907" s="129"/>
      <c r="F907" s="179"/>
      <c r="G907" s="244"/>
      <c r="H907" s="186"/>
      <c r="I907" s="363"/>
      <c r="J907" s="128"/>
    </row>
    <row r="908" spans="1:10" x14ac:dyDescent="0.2">
      <c r="A908" s="128"/>
      <c r="B908" s="128"/>
      <c r="C908" s="128"/>
      <c r="D908" s="128"/>
      <c r="E908" s="129"/>
      <c r="F908" s="179"/>
      <c r="G908" s="244"/>
      <c r="H908" s="186"/>
      <c r="I908" s="363"/>
      <c r="J908" s="128"/>
    </row>
    <row r="909" spans="1:10" x14ac:dyDescent="0.2">
      <c r="A909" s="128"/>
      <c r="B909" s="128"/>
      <c r="C909" s="128"/>
      <c r="D909" s="128"/>
      <c r="E909" s="129"/>
      <c r="F909" s="179"/>
      <c r="G909" s="244"/>
      <c r="H909" s="186"/>
      <c r="I909" s="363"/>
      <c r="J909" s="128"/>
    </row>
    <row r="910" spans="1:10" x14ac:dyDescent="0.2">
      <c r="A910" s="128"/>
      <c r="B910" s="128"/>
      <c r="C910" s="128"/>
      <c r="D910" s="128"/>
      <c r="E910" s="129"/>
      <c r="F910" s="179"/>
      <c r="G910" s="244"/>
      <c r="H910" s="186"/>
      <c r="I910" s="363"/>
      <c r="J910" s="128"/>
    </row>
    <row r="911" spans="1:10" x14ac:dyDescent="0.2">
      <c r="A911" s="128"/>
      <c r="B911" s="128"/>
      <c r="C911" s="128"/>
      <c r="D911" s="128"/>
      <c r="E911" s="129"/>
      <c r="F911" s="179"/>
      <c r="G911" s="244"/>
      <c r="H911" s="186"/>
      <c r="I911" s="363"/>
      <c r="J911" s="128"/>
    </row>
    <row r="912" spans="1:10" x14ac:dyDescent="0.2">
      <c r="A912" s="128"/>
      <c r="B912" s="128"/>
      <c r="C912" s="128"/>
      <c r="D912" s="128"/>
      <c r="E912" s="129"/>
      <c r="F912" s="179"/>
      <c r="G912" s="244"/>
      <c r="H912" s="186"/>
      <c r="I912" s="363"/>
      <c r="J912" s="128"/>
    </row>
    <row r="913" spans="1:10" x14ac:dyDescent="0.2">
      <c r="A913" s="128"/>
      <c r="B913" s="128"/>
      <c r="C913" s="128"/>
      <c r="D913" s="128"/>
      <c r="E913" s="129"/>
      <c r="F913" s="179"/>
      <c r="G913" s="244"/>
      <c r="H913" s="186"/>
      <c r="I913" s="363"/>
      <c r="J913" s="128"/>
    </row>
    <row r="914" spans="1:10" x14ac:dyDescent="0.2">
      <c r="A914" s="128"/>
      <c r="B914" s="128"/>
      <c r="C914" s="128"/>
      <c r="D914" s="128"/>
      <c r="E914" s="129"/>
      <c r="F914" s="179"/>
      <c r="G914" s="244"/>
      <c r="H914" s="186"/>
      <c r="I914" s="363"/>
      <c r="J914" s="128"/>
    </row>
    <row r="915" spans="1:10" x14ac:dyDescent="0.2">
      <c r="A915" s="128"/>
      <c r="B915" s="128"/>
      <c r="C915" s="128"/>
      <c r="D915" s="128"/>
      <c r="E915" s="129"/>
      <c r="F915" s="179"/>
      <c r="G915" s="244"/>
      <c r="H915" s="186"/>
      <c r="I915" s="363"/>
      <c r="J915" s="128"/>
    </row>
    <row r="916" spans="1:10" x14ac:dyDescent="0.2">
      <c r="A916" s="128"/>
      <c r="B916" s="128"/>
      <c r="C916" s="128"/>
      <c r="D916" s="128"/>
      <c r="E916" s="129"/>
      <c r="F916" s="179"/>
      <c r="G916" s="244"/>
      <c r="H916" s="186"/>
      <c r="I916" s="363"/>
      <c r="J916" s="128"/>
    </row>
    <row r="917" spans="1:10" x14ac:dyDescent="0.2">
      <c r="A917" s="128"/>
      <c r="B917" s="128"/>
      <c r="C917" s="128"/>
      <c r="D917" s="128"/>
      <c r="E917" s="129"/>
      <c r="F917" s="179"/>
      <c r="G917" s="244"/>
      <c r="H917" s="186"/>
      <c r="I917" s="363"/>
      <c r="J917" s="128"/>
    </row>
    <row r="918" spans="1:10" x14ac:dyDescent="0.2">
      <c r="A918" s="128"/>
      <c r="B918" s="128"/>
      <c r="C918" s="128"/>
      <c r="D918" s="128"/>
      <c r="E918" s="129"/>
      <c r="F918" s="179"/>
      <c r="G918" s="244"/>
      <c r="H918" s="186"/>
      <c r="I918" s="363"/>
      <c r="J918" s="128"/>
    </row>
    <row r="919" spans="1:10" x14ac:dyDescent="0.2">
      <c r="A919" s="128"/>
      <c r="B919" s="128"/>
      <c r="C919" s="128"/>
      <c r="D919" s="128"/>
      <c r="E919" s="129"/>
      <c r="F919" s="179"/>
      <c r="G919" s="244"/>
      <c r="H919" s="186"/>
      <c r="I919" s="363"/>
      <c r="J919" s="128"/>
    </row>
    <row r="920" spans="1:10" x14ac:dyDescent="0.2">
      <c r="A920" s="128"/>
      <c r="B920" s="128"/>
      <c r="C920" s="128"/>
      <c r="D920" s="128"/>
      <c r="E920" s="129"/>
      <c r="F920" s="179"/>
      <c r="G920" s="244"/>
      <c r="H920" s="186"/>
      <c r="I920" s="363"/>
      <c r="J920" s="128"/>
    </row>
    <row r="921" spans="1:10" x14ac:dyDescent="0.2">
      <c r="A921" s="128"/>
      <c r="B921" s="128"/>
      <c r="C921" s="128"/>
      <c r="D921" s="128"/>
      <c r="E921" s="129"/>
      <c r="F921" s="179"/>
      <c r="G921" s="244"/>
      <c r="H921" s="186"/>
      <c r="I921" s="363"/>
      <c r="J921" s="128"/>
    </row>
    <row r="922" spans="1:10" x14ac:dyDescent="0.2">
      <c r="A922" s="128"/>
      <c r="B922" s="128"/>
      <c r="C922" s="128"/>
      <c r="D922" s="128"/>
      <c r="E922" s="129"/>
      <c r="F922" s="179"/>
      <c r="G922" s="244"/>
      <c r="H922" s="186"/>
      <c r="I922" s="363"/>
      <c r="J922" s="128"/>
    </row>
    <row r="923" spans="1:10" x14ac:dyDescent="0.2">
      <c r="A923" s="128"/>
      <c r="B923" s="128"/>
      <c r="C923" s="128"/>
      <c r="D923" s="128"/>
      <c r="E923" s="129"/>
      <c r="F923" s="179"/>
      <c r="G923" s="244"/>
      <c r="H923" s="186"/>
      <c r="I923" s="363"/>
      <c r="J923" s="128"/>
    </row>
    <row r="924" spans="1:10" x14ac:dyDescent="0.2">
      <c r="A924" s="128"/>
      <c r="B924" s="128"/>
      <c r="C924" s="128"/>
      <c r="D924" s="128"/>
      <c r="E924" s="129"/>
      <c r="F924" s="179"/>
      <c r="G924" s="244"/>
      <c r="H924" s="186"/>
      <c r="I924" s="363"/>
      <c r="J924" s="128"/>
    </row>
    <row r="925" spans="1:10" x14ac:dyDescent="0.2">
      <c r="A925" s="128"/>
      <c r="B925" s="128"/>
      <c r="C925" s="128"/>
      <c r="D925" s="128"/>
      <c r="E925" s="129"/>
      <c r="F925" s="179"/>
      <c r="G925" s="244"/>
      <c r="H925" s="186"/>
      <c r="I925" s="363"/>
      <c r="J925" s="128"/>
    </row>
    <row r="926" spans="1:10" x14ac:dyDescent="0.2">
      <c r="A926" s="128"/>
      <c r="B926" s="128"/>
      <c r="C926" s="128"/>
      <c r="D926" s="128"/>
      <c r="E926" s="129"/>
      <c r="F926" s="179"/>
      <c r="G926" s="244"/>
      <c r="H926" s="186"/>
      <c r="I926" s="363"/>
      <c r="J926" s="128"/>
    </row>
    <row r="927" spans="1:10" x14ac:dyDescent="0.2">
      <c r="A927" s="128"/>
      <c r="B927" s="128"/>
      <c r="C927" s="128"/>
      <c r="D927" s="128"/>
      <c r="E927" s="129"/>
      <c r="F927" s="179"/>
      <c r="G927" s="244"/>
      <c r="H927" s="186"/>
      <c r="I927" s="363"/>
      <c r="J927" s="128"/>
    </row>
    <row r="928" spans="1:10" x14ac:dyDescent="0.2">
      <c r="A928" s="128"/>
      <c r="B928" s="128"/>
      <c r="C928" s="128"/>
      <c r="D928" s="128"/>
      <c r="E928" s="129"/>
      <c r="F928" s="179"/>
      <c r="G928" s="244"/>
      <c r="H928" s="186"/>
      <c r="I928" s="363"/>
      <c r="J928" s="128"/>
    </row>
    <row r="929" spans="1:10" x14ac:dyDescent="0.2">
      <c r="A929" s="128"/>
      <c r="B929" s="128"/>
      <c r="C929" s="128"/>
      <c r="D929" s="128"/>
      <c r="E929" s="129"/>
      <c r="F929" s="179"/>
      <c r="G929" s="244"/>
      <c r="H929" s="186"/>
      <c r="I929" s="363"/>
      <c r="J929" s="128"/>
    </row>
    <row r="930" spans="1:10" x14ac:dyDescent="0.2">
      <c r="A930" s="128"/>
      <c r="B930" s="128"/>
      <c r="C930" s="128"/>
      <c r="D930" s="128"/>
      <c r="E930" s="129"/>
      <c r="F930" s="179"/>
      <c r="G930" s="244"/>
      <c r="H930" s="186"/>
      <c r="I930" s="363"/>
      <c r="J930" s="128"/>
    </row>
    <row r="931" spans="1:10" x14ac:dyDescent="0.2">
      <c r="A931" s="128"/>
      <c r="B931" s="128"/>
      <c r="C931" s="128"/>
      <c r="D931" s="128"/>
      <c r="E931" s="129"/>
      <c r="F931" s="179"/>
      <c r="G931" s="244"/>
      <c r="H931" s="186"/>
      <c r="I931" s="363"/>
      <c r="J931" s="128"/>
    </row>
    <row r="932" spans="1:10" x14ac:dyDescent="0.2">
      <c r="A932" s="128"/>
      <c r="B932" s="128"/>
      <c r="C932" s="128"/>
      <c r="D932" s="128"/>
      <c r="E932" s="129"/>
      <c r="F932" s="179"/>
      <c r="G932" s="244"/>
      <c r="H932" s="186"/>
      <c r="I932" s="363"/>
      <c r="J932" s="128"/>
    </row>
    <row r="933" spans="1:10" x14ac:dyDescent="0.2">
      <c r="A933" s="128"/>
      <c r="B933" s="128"/>
      <c r="C933" s="128"/>
      <c r="D933" s="128"/>
      <c r="E933" s="129"/>
      <c r="F933" s="179"/>
      <c r="G933" s="244"/>
      <c r="H933" s="186"/>
      <c r="I933" s="363"/>
      <c r="J933" s="128"/>
    </row>
    <row r="934" spans="1:10" x14ac:dyDescent="0.2">
      <c r="A934" s="128"/>
      <c r="B934" s="128"/>
      <c r="C934" s="128"/>
      <c r="D934" s="128"/>
      <c r="E934" s="129"/>
      <c r="F934" s="179"/>
      <c r="G934" s="244"/>
      <c r="H934" s="186"/>
      <c r="I934" s="363"/>
      <c r="J934" s="128"/>
    </row>
    <row r="935" spans="1:10" x14ac:dyDescent="0.2">
      <c r="A935" s="128"/>
      <c r="B935" s="128"/>
      <c r="C935" s="128"/>
      <c r="D935" s="128"/>
      <c r="E935" s="129"/>
      <c r="F935" s="179"/>
      <c r="G935" s="244"/>
      <c r="H935" s="186"/>
      <c r="I935" s="363"/>
      <c r="J935" s="128"/>
    </row>
    <row r="936" spans="1:10" x14ac:dyDescent="0.2">
      <c r="A936" s="128"/>
      <c r="B936" s="128"/>
      <c r="C936" s="128"/>
      <c r="D936" s="128"/>
      <c r="E936" s="129"/>
      <c r="F936" s="179"/>
      <c r="G936" s="244"/>
      <c r="H936" s="186"/>
      <c r="I936" s="363"/>
      <c r="J936" s="128"/>
    </row>
    <row r="937" spans="1:10" x14ac:dyDescent="0.2">
      <c r="A937" s="128"/>
      <c r="B937" s="128"/>
      <c r="C937" s="128"/>
      <c r="D937" s="128"/>
      <c r="E937" s="129"/>
      <c r="F937" s="179"/>
      <c r="G937" s="244"/>
      <c r="H937" s="186"/>
      <c r="I937" s="363"/>
      <c r="J937" s="128"/>
    </row>
    <row r="938" spans="1:10" x14ac:dyDescent="0.2">
      <c r="A938" s="128"/>
      <c r="B938" s="128"/>
      <c r="C938" s="128"/>
      <c r="D938" s="128"/>
      <c r="E938" s="129"/>
      <c r="F938" s="179"/>
      <c r="G938" s="244"/>
      <c r="H938" s="186"/>
      <c r="I938" s="363"/>
      <c r="J938" s="128"/>
    </row>
    <row r="939" spans="1:10" x14ac:dyDescent="0.2">
      <c r="A939" s="128"/>
      <c r="B939" s="128"/>
      <c r="C939" s="128"/>
      <c r="D939" s="128"/>
      <c r="E939" s="129"/>
      <c r="F939" s="179"/>
      <c r="G939" s="244"/>
      <c r="H939" s="186"/>
      <c r="I939" s="363"/>
      <c r="J939" s="128"/>
    </row>
    <row r="940" spans="1:10" x14ac:dyDescent="0.2">
      <c r="A940" s="128"/>
      <c r="B940" s="128"/>
      <c r="C940" s="128"/>
      <c r="D940" s="128"/>
      <c r="E940" s="129"/>
      <c r="F940" s="179"/>
      <c r="G940" s="244"/>
      <c r="H940" s="186"/>
      <c r="I940" s="363"/>
      <c r="J940" s="128"/>
    </row>
    <row r="941" spans="1:10" x14ac:dyDescent="0.2">
      <c r="A941" s="128"/>
      <c r="B941" s="128"/>
      <c r="C941" s="128"/>
      <c r="D941" s="128"/>
      <c r="E941" s="129"/>
      <c r="F941" s="179"/>
      <c r="G941" s="244"/>
      <c r="H941" s="186"/>
      <c r="I941" s="363"/>
      <c r="J941" s="128"/>
    </row>
    <row r="942" spans="1:10" x14ac:dyDescent="0.2">
      <c r="A942" s="128"/>
      <c r="B942" s="128"/>
      <c r="C942" s="128"/>
      <c r="D942" s="128"/>
      <c r="E942" s="129"/>
      <c r="F942" s="179"/>
      <c r="G942" s="244"/>
      <c r="H942" s="186"/>
      <c r="I942" s="363"/>
      <c r="J942" s="128"/>
    </row>
    <row r="943" spans="1:10" x14ac:dyDescent="0.2">
      <c r="A943" s="128"/>
      <c r="B943" s="128"/>
      <c r="C943" s="128"/>
      <c r="D943" s="128"/>
      <c r="E943" s="129"/>
      <c r="F943" s="179"/>
      <c r="G943" s="244"/>
      <c r="H943" s="186"/>
      <c r="I943" s="363"/>
      <c r="J943" s="128"/>
    </row>
    <row r="944" spans="1:10" x14ac:dyDescent="0.2">
      <c r="A944" s="128"/>
      <c r="B944" s="128"/>
      <c r="C944" s="128"/>
      <c r="D944" s="128"/>
      <c r="E944" s="129"/>
      <c r="F944" s="179"/>
      <c r="G944" s="244"/>
      <c r="H944" s="186"/>
      <c r="I944" s="363"/>
      <c r="J944" s="128"/>
    </row>
    <row r="945" spans="1:10" x14ac:dyDescent="0.2">
      <c r="A945" s="128"/>
      <c r="B945" s="128"/>
      <c r="C945" s="128"/>
      <c r="D945" s="128"/>
      <c r="E945" s="129"/>
      <c r="F945" s="179"/>
      <c r="G945" s="244"/>
      <c r="H945" s="186"/>
      <c r="I945" s="363"/>
      <c r="J945" s="128"/>
    </row>
    <row r="946" spans="1:10" x14ac:dyDescent="0.2">
      <c r="A946" s="128"/>
      <c r="B946" s="128"/>
      <c r="C946" s="128"/>
      <c r="D946" s="128"/>
      <c r="E946" s="129"/>
      <c r="F946" s="179"/>
      <c r="G946" s="244"/>
      <c r="H946" s="186"/>
      <c r="I946" s="363"/>
      <c r="J946" s="128"/>
    </row>
    <row r="947" spans="1:10" x14ac:dyDescent="0.2">
      <c r="A947" s="128"/>
      <c r="B947" s="128"/>
      <c r="C947" s="128"/>
      <c r="D947" s="128"/>
      <c r="E947" s="129"/>
      <c r="F947" s="179"/>
      <c r="G947" s="244"/>
      <c r="H947" s="186"/>
      <c r="I947" s="363"/>
      <c r="J947" s="128"/>
    </row>
    <row r="948" spans="1:10" x14ac:dyDescent="0.2">
      <c r="A948" s="128"/>
      <c r="B948" s="128"/>
      <c r="C948" s="128"/>
      <c r="D948" s="128"/>
      <c r="E948" s="129"/>
      <c r="F948" s="179"/>
      <c r="G948" s="244"/>
      <c r="H948" s="186"/>
      <c r="I948" s="363"/>
      <c r="J948" s="128"/>
    </row>
    <row r="949" spans="1:10" x14ac:dyDescent="0.2">
      <c r="A949" s="128"/>
      <c r="B949" s="128"/>
      <c r="C949" s="128"/>
      <c r="D949" s="128"/>
      <c r="E949" s="129"/>
      <c r="F949" s="179"/>
      <c r="G949" s="244"/>
      <c r="H949" s="186"/>
      <c r="I949" s="363"/>
      <c r="J949" s="128"/>
    </row>
    <row r="950" spans="1:10" x14ac:dyDescent="0.2">
      <c r="A950" s="128"/>
      <c r="B950" s="128"/>
      <c r="C950" s="128"/>
      <c r="D950" s="128"/>
      <c r="E950" s="129"/>
      <c r="F950" s="179"/>
      <c r="G950" s="244"/>
      <c r="H950" s="186"/>
      <c r="I950" s="363"/>
      <c r="J950" s="128"/>
    </row>
    <row r="951" spans="1:10" x14ac:dyDescent="0.2">
      <c r="A951" s="128"/>
      <c r="B951" s="128"/>
      <c r="C951" s="128"/>
      <c r="D951" s="128"/>
      <c r="E951" s="129"/>
      <c r="F951" s="179"/>
      <c r="G951" s="244"/>
      <c r="H951" s="186"/>
      <c r="I951" s="363"/>
      <c r="J951" s="128"/>
    </row>
    <row r="952" spans="1:10" x14ac:dyDescent="0.2">
      <c r="A952" s="128"/>
      <c r="B952" s="128"/>
      <c r="C952" s="128"/>
      <c r="D952" s="128"/>
      <c r="E952" s="129"/>
      <c r="F952" s="179"/>
      <c r="G952" s="244"/>
      <c r="H952" s="186"/>
      <c r="I952" s="363"/>
      <c r="J952" s="128"/>
    </row>
    <row r="953" spans="1:10" x14ac:dyDescent="0.2">
      <c r="A953" s="128"/>
      <c r="B953" s="128"/>
      <c r="C953" s="128"/>
      <c r="D953" s="128"/>
      <c r="E953" s="129"/>
      <c r="F953" s="179"/>
      <c r="G953" s="244"/>
      <c r="H953" s="186"/>
      <c r="I953" s="363"/>
      <c r="J953" s="128"/>
    </row>
    <row r="954" spans="1:10" x14ac:dyDescent="0.2">
      <c r="A954" s="128"/>
      <c r="B954" s="128"/>
      <c r="C954" s="128"/>
      <c r="D954" s="128"/>
      <c r="E954" s="129"/>
      <c r="F954" s="179"/>
      <c r="G954" s="244"/>
      <c r="H954" s="186"/>
      <c r="I954" s="363"/>
      <c r="J954" s="128"/>
    </row>
    <row r="955" spans="1:10" x14ac:dyDescent="0.2">
      <c r="A955" s="128"/>
      <c r="B955" s="128"/>
      <c r="C955" s="128"/>
      <c r="D955" s="128"/>
      <c r="E955" s="129"/>
      <c r="F955" s="179"/>
      <c r="G955" s="244"/>
      <c r="H955" s="186"/>
      <c r="I955" s="363"/>
      <c r="J955" s="128"/>
    </row>
    <row r="956" spans="1:10" x14ac:dyDescent="0.2">
      <c r="A956" s="128"/>
      <c r="B956" s="128"/>
      <c r="C956" s="128"/>
      <c r="D956" s="128"/>
      <c r="E956" s="129"/>
      <c r="F956" s="179"/>
      <c r="G956" s="244"/>
      <c r="H956" s="186"/>
      <c r="I956" s="363"/>
      <c r="J956" s="128"/>
    </row>
    <row r="957" spans="1:10" x14ac:dyDescent="0.2">
      <c r="A957" s="128"/>
      <c r="B957" s="128"/>
      <c r="C957" s="128"/>
      <c r="D957" s="128"/>
      <c r="E957" s="129"/>
      <c r="F957" s="179"/>
      <c r="G957" s="244"/>
      <c r="H957" s="186"/>
      <c r="I957" s="363"/>
      <c r="J957" s="128"/>
    </row>
    <row r="958" spans="1:10" x14ac:dyDescent="0.2">
      <c r="A958" s="128"/>
      <c r="B958" s="128"/>
      <c r="C958" s="128"/>
      <c r="D958" s="128"/>
      <c r="E958" s="129"/>
      <c r="F958" s="179"/>
      <c r="G958" s="244"/>
      <c r="H958" s="186"/>
      <c r="I958" s="363"/>
      <c r="J958" s="128"/>
    </row>
    <row r="959" spans="1:10" x14ac:dyDescent="0.2">
      <c r="A959" s="128"/>
      <c r="B959" s="128"/>
      <c r="C959" s="128"/>
      <c r="D959" s="128"/>
      <c r="E959" s="129"/>
      <c r="F959" s="179"/>
      <c r="G959" s="244"/>
      <c r="H959" s="186"/>
      <c r="I959" s="363"/>
      <c r="J959" s="128"/>
    </row>
    <row r="960" spans="1:10" x14ac:dyDescent="0.2">
      <c r="A960" s="128"/>
      <c r="B960" s="128"/>
      <c r="C960" s="128"/>
      <c r="D960" s="128"/>
      <c r="E960" s="129"/>
      <c r="F960" s="179"/>
      <c r="G960" s="244"/>
      <c r="H960" s="186"/>
      <c r="I960" s="363"/>
      <c r="J960" s="128"/>
    </row>
    <row r="961" spans="1:10" x14ac:dyDescent="0.2">
      <c r="A961" s="128"/>
      <c r="B961" s="128"/>
      <c r="C961" s="128"/>
      <c r="D961" s="128"/>
      <c r="E961" s="129"/>
      <c r="F961" s="179"/>
      <c r="G961" s="244"/>
      <c r="H961" s="186"/>
      <c r="I961" s="363"/>
      <c r="J961" s="128"/>
    </row>
    <row r="962" spans="1:10" x14ac:dyDescent="0.2">
      <c r="A962" s="128"/>
      <c r="B962" s="128"/>
      <c r="C962" s="128"/>
      <c r="D962" s="128"/>
      <c r="E962" s="129"/>
      <c r="F962" s="179"/>
      <c r="G962" s="244"/>
      <c r="H962" s="186"/>
      <c r="I962" s="363"/>
      <c r="J962" s="128"/>
    </row>
    <row r="963" spans="1:10" x14ac:dyDescent="0.2">
      <c r="A963" s="128"/>
      <c r="B963" s="128"/>
      <c r="C963" s="128"/>
      <c r="D963" s="128"/>
      <c r="E963" s="129"/>
      <c r="F963" s="179"/>
      <c r="G963" s="244"/>
      <c r="H963" s="186"/>
      <c r="I963" s="363"/>
      <c r="J963" s="128"/>
    </row>
    <row r="964" spans="1:10" x14ac:dyDescent="0.2">
      <c r="A964" s="128"/>
      <c r="B964" s="128"/>
      <c r="C964" s="128"/>
      <c r="D964" s="128"/>
      <c r="E964" s="129"/>
      <c r="F964" s="179"/>
      <c r="G964" s="244"/>
      <c r="H964" s="186"/>
      <c r="I964" s="363"/>
      <c r="J964" s="128"/>
    </row>
    <row r="965" spans="1:10" x14ac:dyDescent="0.2">
      <c r="A965" s="128"/>
      <c r="B965" s="128"/>
      <c r="C965" s="128"/>
      <c r="D965" s="128"/>
      <c r="E965" s="129"/>
      <c r="F965" s="179"/>
      <c r="G965" s="244"/>
      <c r="H965" s="186"/>
      <c r="I965" s="363"/>
      <c r="J965" s="128"/>
    </row>
    <row r="966" spans="1:10" x14ac:dyDescent="0.2">
      <c r="A966" s="128"/>
      <c r="B966" s="128"/>
      <c r="C966" s="128"/>
      <c r="D966" s="128"/>
      <c r="E966" s="129"/>
      <c r="F966" s="179"/>
      <c r="G966" s="244"/>
      <c r="H966" s="186"/>
      <c r="I966" s="363"/>
      <c r="J966" s="128"/>
    </row>
    <row r="967" spans="1:10" x14ac:dyDescent="0.2">
      <c r="A967" s="128"/>
      <c r="B967" s="128"/>
      <c r="C967" s="128"/>
      <c r="D967" s="128"/>
      <c r="E967" s="129"/>
      <c r="F967" s="179"/>
      <c r="G967" s="244"/>
      <c r="H967" s="186"/>
      <c r="I967" s="363"/>
      <c r="J967" s="128"/>
    </row>
    <row r="968" spans="1:10" x14ac:dyDescent="0.2">
      <c r="A968" s="128"/>
      <c r="B968" s="128"/>
      <c r="C968" s="128"/>
      <c r="D968" s="128"/>
      <c r="E968" s="129"/>
      <c r="F968" s="179"/>
      <c r="G968" s="244"/>
      <c r="H968" s="186"/>
      <c r="I968" s="363"/>
      <c r="J968" s="128"/>
    </row>
    <row r="969" spans="1:10" x14ac:dyDescent="0.2">
      <c r="A969" s="128"/>
      <c r="B969" s="128"/>
      <c r="C969" s="128"/>
      <c r="D969" s="128"/>
      <c r="E969" s="129"/>
      <c r="F969" s="179"/>
      <c r="G969" s="244"/>
      <c r="H969" s="186"/>
      <c r="I969" s="363"/>
      <c r="J969" s="128"/>
    </row>
    <row r="970" spans="1:10" x14ac:dyDescent="0.2">
      <c r="A970" s="128"/>
      <c r="B970" s="128"/>
      <c r="C970" s="128"/>
      <c r="D970" s="128"/>
      <c r="E970" s="129"/>
      <c r="F970" s="179"/>
      <c r="G970" s="244"/>
      <c r="H970" s="186"/>
      <c r="I970" s="363"/>
      <c r="J970" s="128"/>
    </row>
    <row r="971" spans="1:10" x14ac:dyDescent="0.2">
      <c r="A971" s="128"/>
      <c r="B971" s="128"/>
      <c r="C971" s="128"/>
      <c r="D971" s="128"/>
      <c r="E971" s="129"/>
      <c r="F971" s="179"/>
      <c r="G971" s="244"/>
      <c r="H971" s="186"/>
      <c r="I971" s="363"/>
      <c r="J971" s="128"/>
    </row>
    <row r="972" spans="1:10" x14ac:dyDescent="0.2">
      <c r="A972" s="128"/>
      <c r="B972" s="128"/>
      <c r="C972" s="128"/>
      <c r="D972" s="128"/>
      <c r="E972" s="129"/>
      <c r="F972" s="179"/>
      <c r="G972" s="244"/>
      <c r="H972" s="186"/>
      <c r="I972" s="363"/>
      <c r="J972" s="128"/>
    </row>
    <row r="973" spans="1:10" x14ac:dyDescent="0.2">
      <c r="A973" s="128"/>
      <c r="B973" s="128"/>
      <c r="C973" s="128"/>
      <c r="D973" s="128"/>
      <c r="E973" s="129"/>
      <c r="F973" s="179"/>
      <c r="G973" s="244"/>
      <c r="H973" s="186"/>
      <c r="I973" s="363"/>
      <c r="J973" s="128"/>
    </row>
    <row r="974" spans="1:10" x14ac:dyDescent="0.2">
      <c r="A974" s="128"/>
      <c r="B974" s="128"/>
      <c r="C974" s="128"/>
      <c r="D974" s="128"/>
      <c r="E974" s="129"/>
      <c r="F974" s="179"/>
      <c r="G974" s="244"/>
      <c r="H974" s="186"/>
      <c r="I974" s="363"/>
      <c r="J974" s="128"/>
    </row>
    <row r="975" spans="1:10" x14ac:dyDescent="0.2">
      <c r="A975" s="128"/>
      <c r="B975" s="128"/>
      <c r="C975" s="128"/>
      <c r="D975" s="128"/>
      <c r="E975" s="129"/>
      <c r="F975" s="179"/>
      <c r="G975" s="244"/>
      <c r="H975" s="186"/>
      <c r="I975" s="363"/>
      <c r="J975" s="128"/>
    </row>
    <row r="976" spans="1:10" x14ac:dyDescent="0.2">
      <c r="A976" s="128"/>
      <c r="B976" s="128"/>
      <c r="C976" s="128"/>
      <c r="D976" s="128"/>
      <c r="E976" s="129"/>
      <c r="F976" s="179"/>
      <c r="G976" s="244"/>
      <c r="H976" s="186"/>
      <c r="I976" s="363"/>
      <c r="J976" s="128"/>
    </row>
    <row r="977" spans="1:10" x14ac:dyDescent="0.2">
      <c r="A977" s="128"/>
      <c r="B977" s="128"/>
      <c r="C977" s="128"/>
      <c r="D977" s="128"/>
      <c r="E977" s="129"/>
      <c r="F977" s="179"/>
      <c r="G977" s="244"/>
      <c r="H977" s="186"/>
      <c r="I977" s="363"/>
      <c r="J977" s="128"/>
    </row>
    <row r="978" spans="1:10" x14ac:dyDescent="0.2">
      <c r="A978" s="128"/>
      <c r="B978" s="128"/>
      <c r="C978" s="128"/>
      <c r="D978" s="128"/>
      <c r="E978" s="129"/>
      <c r="F978" s="179"/>
      <c r="G978" s="244"/>
      <c r="H978" s="186"/>
      <c r="I978" s="363"/>
      <c r="J978" s="128"/>
    </row>
    <row r="979" spans="1:10" x14ac:dyDescent="0.2">
      <c r="A979" s="128"/>
      <c r="B979" s="128"/>
      <c r="C979" s="128"/>
      <c r="D979" s="128"/>
      <c r="E979" s="129"/>
      <c r="F979" s="179"/>
      <c r="G979" s="244"/>
      <c r="H979" s="186"/>
      <c r="I979" s="363"/>
      <c r="J979" s="128"/>
    </row>
    <row r="980" spans="1:10" x14ac:dyDescent="0.2">
      <c r="A980" s="128"/>
      <c r="B980" s="128"/>
      <c r="C980" s="128"/>
      <c r="D980" s="128"/>
      <c r="E980" s="129"/>
      <c r="F980" s="179"/>
      <c r="G980" s="244"/>
      <c r="H980" s="186"/>
      <c r="I980" s="363"/>
      <c r="J980" s="128"/>
    </row>
    <row r="981" spans="1:10" x14ac:dyDescent="0.2">
      <c r="A981" s="128"/>
      <c r="B981" s="128"/>
      <c r="C981" s="128"/>
      <c r="D981" s="128"/>
      <c r="E981" s="129"/>
      <c r="F981" s="179"/>
      <c r="G981" s="244"/>
      <c r="H981" s="186"/>
      <c r="I981" s="363"/>
      <c r="J981" s="128"/>
    </row>
    <row r="982" spans="1:10" x14ac:dyDescent="0.2">
      <c r="A982" s="128"/>
      <c r="B982" s="128"/>
      <c r="C982" s="128"/>
      <c r="D982" s="128"/>
      <c r="E982" s="129"/>
      <c r="F982" s="179"/>
      <c r="G982" s="244"/>
      <c r="H982" s="186"/>
      <c r="I982" s="363"/>
      <c r="J982" s="128"/>
    </row>
    <row r="983" spans="1:10" x14ac:dyDescent="0.2">
      <c r="A983" s="128"/>
      <c r="B983" s="128"/>
      <c r="C983" s="128"/>
      <c r="D983" s="128"/>
      <c r="E983" s="129"/>
      <c r="F983" s="179"/>
      <c r="G983" s="244"/>
      <c r="H983" s="186"/>
      <c r="I983" s="363"/>
      <c r="J983" s="128"/>
    </row>
    <row r="984" spans="1:10" x14ac:dyDescent="0.2">
      <c r="A984" s="128"/>
      <c r="B984" s="128"/>
      <c r="C984" s="128"/>
      <c r="D984" s="128"/>
      <c r="E984" s="129"/>
      <c r="F984" s="179"/>
      <c r="G984" s="244"/>
      <c r="H984" s="186"/>
      <c r="I984" s="363"/>
      <c r="J984" s="128"/>
    </row>
    <row r="985" spans="1:10" x14ac:dyDescent="0.2">
      <c r="A985" s="128"/>
      <c r="B985" s="128"/>
      <c r="C985" s="128"/>
      <c r="D985" s="128"/>
      <c r="E985" s="129"/>
      <c r="F985" s="179"/>
      <c r="G985" s="244"/>
      <c r="H985" s="186"/>
      <c r="I985" s="363"/>
      <c r="J985" s="128"/>
    </row>
    <row r="986" spans="1:10" x14ac:dyDescent="0.2">
      <c r="A986" s="128"/>
      <c r="B986" s="128"/>
      <c r="C986" s="128"/>
      <c r="D986" s="128"/>
      <c r="E986" s="129"/>
      <c r="F986" s="179"/>
      <c r="G986" s="244"/>
      <c r="H986" s="186"/>
      <c r="I986" s="363"/>
      <c r="J986" s="128"/>
    </row>
    <row r="987" spans="1:10" x14ac:dyDescent="0.2">
      <c r="A987" s="128"/>
      <c r="B987" s="128"/>
      <c r="C987" s="128"/>
      <c r="D987" s="128"/>
      <c r="E987" s="129"/>
      <c r="F987" s="179"/>
      <c r="G987" s="244"/>
      <c r="H987" s="186"/>
      <c r="I987" s="363"/>
      <c r="J987" s="128"/>
    </row>
    <row r="988" spans="1:10" x14ac:dyDescent="0.2">
      <c r="A988" s="128"/>
      <c r="B988" s="128"/>
      <c r="C988" s="128"/>
      <c r="D988" s="128"/>
      <c r="E988" s="129"/>
      <c r="F988" s="179"/>
      <c r="G988" s="244"/>
      <c r="H988" s="186"/>
      <c r="I988" s="363"/>
      <c r="J988" s="128"/>
    </row>
    <row r="989" spans="1:10" x14ac:dyDescent="0.2">
      <c r="A989" s="128"/>
      <c r="B989" s="128"/>
      <c r="C989" s="128"/>
      <c r="D989" s="128"/>
      <c r="E989" s="129"/>
      <c r="F989" s="179"/>
      <c r="G989" s="244"/>
      <c r="H989" s="186"/>
      <c r="I989" s="363"/>
      <c r="J989" s="128"/>
    </row>
    <row r="990" spans="1:10" x14ac:dyDescent="0.2">
      <c r="A990" s="128"/>
      <c r="B990" s="128"/>
      <c r="C990" s="128"/>
      <c r="D990" s="128"/>
      <c r="E990" s="129"/>
      <c r="F990" s="179"/>
      <c r="G990" s="244"/>
      <c r="H990" s="186"/>
      <c r="I990" s="363"/>
      <c r="J990" s="128"/>
    </row>
    <row r="991" spans="1:10" x14ac:dyDescent="0.2">
      <c r="A991" s="128"/>
      <c r="B991" s="128"/>
      <c r="C991" s="128"/>
      <c r="D991" s="128"/>
      <c r="E991" s="129"/>
      <c r="F991" s="179"/>
      <c r="G991" s="244"/>
      <c r="H991" s="186"/>
      <c r="I991" s="363"/>
      <c r="J991" s="128"/>
    </row>
    <row r="992" spans="1:10" x14ac:dyDescent="0.2">
      <c r="A992" s="128"/>
      <c r="B992" s="128"/>
      <c r="C992" s="128"/>
      <c r="D992" s="128"/>
      <c r="E992" s="129"/>
      <c r="F992" s="179"/>
      <c r="G992" s="244"/>
      <c r="H992" s="186"/>
      <c r="I992" s="363"/>
      <c r="J992" s="128"/>
    </row>
    <row r="993" spans="1:10" x14ac:dyDescent="0.2">
      <c r="A993" s="128"/>
      <c r="B993" s="128"/>
      <c r="C993" s="128"/>
      <c r="D993" s="128"/>
      <c r="E993" s="129"/>
      <c r="F993" s="179"/>
      <c r="G993" s="244"/>
      <c r="H993" s="186"/>
      <c r="I993" s="363"/>
      <c r="J993" s="128"/>
    </row>
    <row r="994" spans="1:10" x14ac:dyDescent="0.2">
      <c r="A994" s="128"/>
      <c r="B994" s="128"/>
      <c r="C994" s="128"/>
      <c r="D994" s="128"/>
      <c r="E994" s="129"/>
      <c r="F994" s="179"/>
      <c r="G994" s="244"/>
      <c r="H994" s="186"/>
      <c r="I994" s="363"/>
      <c r="J994" s="128"/>
    </row>
    <row r="995" spans="1:10" x14ac:dyDescent="0.2">
      <c r="A995" s="128"/>
      <c r="B995" s="128"/>
      <c r="C995" s="128"/>
      <c r="D995" s="128"/>
      <c r="E995" s="129"/>
      <c r="F995" s="179"/>
      <c r="G995" s="244"/>
      <c r="H995" s="186"/>
      <c r="I995" s="363"/>
      <c r="J995" s="128"/>
    </row>
    <row r="996" spans="1:10" x14ac:dyDescent="0.2">
      <c r="A996" s="128"/>
      <c r="B996" s="128"/>
      <c r="C996" s="128"/>
      <c r="D996" s="128"/>
      <c r="E996" s="129"/>
      <c r="F996" s="179"/>
      <c r="G996" s="244"/>
      <c r="H996" s="186"/>
      <c r="I996" s="363"/>
      <c r="J996" s="128"/>
    </row>
    <row r="997" spans="1:10" x14ac:dyDescent="0.2">
      <c r="A997" s="128"/>
      <c r="B997" s="128"/>
      <c r="C997" s="128"/>
      <c r="D997" s="128"/>
      <c r="E997" s="129"/>
      <c r="F997" s="179"/>
      <c r="G997" s="244"/>
      <c r="H997" s="186"/>
      <c r="I997" s="363"/>
      <c r="J997" s="128"/>
    </row>
    <row r="998" spans="1:10" x14ac:dyDescent="0.2">
      <c r="A998" s="128"/>
      <c r="B998" s="128"/>
      <c r="C998" s="128"/>
      <c r="D998" s="128"/>
      <c r="E998" s="129"/>
      <c r="F998" s="179"/>
      <c r="G998" s="244"/>
      <c r="H998" s="186"/>
      <c r="I998" s="363"/>
      <c r="J998" s="128"/>
    </row>
    <row r="999" spans="1:10" x14ac:dyDescent="0.2">
      <c r="A999" s="128"/>
      <c r="B999" s="128"/>
      <c r="C999" s="128"/>
      <c r="D999" s="128"/>
      <c r="E999" s="129"/>
      <c r="F999" s="179"/>
      <c r="G999" s="244"/>
      <c r="H999" s="186"/>
      <c r="I999" s="363"/>
      <c r="J999" s="128"/>
    </row>
    <row r="1000" spans="1:10" x14ac:dyDescent="0.2">
      <c r="A1000" s="128"/>
      <c r="B1000" s="128"/>
      <c r="C1000" s="128"/>
      <c r="D1000" s="128"/>
      <c r="E1000" s="129"/>
      <c r="F1000" s="179"/>
      <c r="G1000" s="244"/>
      <c r="H1000" s="186"/>
      <c r="I1000" s="363"/>
      <c r="J1000" s="128"/>
    </row>
    <row r="1001" spans="1:10" x14ac:dyDescent="0.2">
      <c r="A1001" s="128"/>
      <c r="B1001" s="128"/>
      <c r="C1001" s="128"/>
      <c r="D1001" s="128"/>
      <c r="E1001" s="129"/>
      <c r="F1001" s="179"/>
      <c r="G1001" s="244"/>
      <c r="H1001" s="186"/>
      <c r="I1001" s="363"/>
      <c r="J1001" s="128"/>
    </row>
    <row r="1002" spans="1:10" x14ac:dyDescent="0.2">
      <c r="A1002" s="128"/>
      <c r="B1002" s="128"/>
      <c r="C1002" s="128"/>
      <c r="D1002" s="128"/>
      <c r="E1002" s="129"/>
      <c r="F1002" s="179"/>
      <c r="G1002" s="244"/>
      <c r="H1002" s="186"/>
      <c r="I1002" s="363"/>
      <c r="J1002" s="128"/>
    </row>
    <row r="1003" spans="1:10" x14ac:dyDescent="0.2">
      <c r="A1003" s="128"/>
      <c r="B1003" s="128"/>
      <c r="C1003" s="128"/>
      <c r="D1003" s="128"/>
      <c r="E1003" s="129"/>
      <c r="F1003" s="179"/>
      <c r="G1003" s="244"/>
      <c r="H1003" s="186"/>
      <c r="I1003" s="363"/>
      <c r="J1003" s="128"/>
    </row>
    <row r="1004" spans="1:10" x14ac:dyDescent="0.2">
      <c r="A1004" s="128"/>
      <c r="B1004" s="128"/>
      <c r="C1004" s="128"/>
      <c r="D1004" s="128"/>
      <c r="E1004" s="129"/>
      <c r="F1004" s="179"/>
      <c r="G1004" s="244"/>
      <c r="H1004" s="186"/>
      <c r="I1004" s="363"/>
      <c r="J1004" s="128"/>
    </row>
    <row r="1005" spans="1:10" x14ac:dyDescent="0.2">
      <c r="A1005" s="128"/>
      <c r="B1005" s="128"/>
      <c r="C1005" s="128"/>
      <c r="D1005" s="128"/>
      <c r="E1005" s="129"/>
      <c r="F1005" s="179"/>
      <c r="G1005" s="244"/>
      <c r="H1005" s="186"/>
      <c r="I1005" s="363"/>
      <c r="J1005" s="128"/>
    </row>
    <row r="1006" spans="1:10" x14ac:dyDescent="0.2">
      <c r="A1006" s="128"/>
      <c r="B1006" s="128"/>
      <c r="C1006" s="128"/>
      <c r="D1006" s="128"/>
      <c r="E1006" s="129"/>
      <c r="F1006" s="179"/>
      <c r="G1006" s="244"/>
      <c r="H1006" s="186"/>
      <c r="I1006" s="363"/>
      <c r="J1006" s="128"/>
    </row>
    <row r="1007" spans="1:10" x14ac:dyDescent="0.2">
      <c r="A1007" s="128"/>
      <c r="B1007" s="128"/>
      <c r="C1007" s="128"/>
      <c r="D1007" s="128"/>
      <c r="E1007" s="129"/>
      <c r="F1007" s="179"/>
      <c r="G1007" s="244"/>
      <c r="H1007" s="186"/>
      <c r="I1007" s="363"/>
      <c r="J1007" s="128"/>
    </row>
    <row r="1008" spans="1:10" x14ac:dyDescent="0.2">
      <c r="A1008" s="128"/>
      <c r="B1008" s="128"/>
      <c r="C1008" s="128"/>
      <c r="D1008" s="128"/>
      <c r="E1008" s="129"/>
      <c r="F1008" s="179"/>
      <c r="G1008" s="244"/>
      <c r="H1008" s="186"/>
      <c r="I1008" s="363"/>
      <c r="J1008" s="128"/>
    </row>
    <row r="1009" spans="1:10" x14ac:dyDescent="0.2">
      <c r="A1009" s="128"/>
      <c r="B1009" s="128"/>
      <c r="C1009" s="128"/>
      <c r="D1009" s="128"/>
      <c r="E1009" s="129"/>
      <c r="F1009" s="179"/>
      <c r="G1009" s="244"/>
      <c r="H1009" s="186"/>
      <c r="I1009" s="363"/>
      <c r="J1009" s="128"/>
    </row>
    <row r="1010" spans="1:10" x14ac:dyDescent="0.2">
      <c r="A1010" s="128"/>
      <c r="B1010" s="128"/>
      <c r="C1010" s="128"/>
      <c r="D1010" s="128"/>
      <c r="E1010" s="129"/>
      <c r="F1010" s="179"/>
      <c r="G1010" s="244"/>
      <c r="H1010" s="186"/>
      <c r="I1010" s="363"/>
      <c r="J1010" s="128"/>
    </row>
    <row r="1011" spans="1:10" x14ac:dyDescent="0.2">
      <c r="A1011" s="128"/>
      <c r="B1011" s="128"/>
      <c r="C1011" s="128"/>
      <c r="D1011" s="128"/>
      <c r="E1011" s="129"/>
      <c r="F1011" s="179"/>
      <c r="G1011" s="244"/>
      <c r="H1011" s="186"/>
      <c r="I1011" s="363"/>
      <c r="J1011" s="128"/>
    </row>
    <row r="1012" spans="1:10" x14ac:dyDescent="0.2">
      <c r="A1012" s="128"/>
      <c r="B1012" s="128"/>
      <c r="C1012" s="128"/>
      <c r="D1012" s="128"/>
      <c r="E1012" s="129"/>
      <c r="F1012" s="179"/>
      <c r="G1012" s="244"/>
      <c r="H1012" s="186"/>
      <c r="I1012" s="363"/>
      <c r="J1012" s="128"/>
    </row>
    <row r="1013" spans="1:10" x14ac:dyDescent="0.2">
      <c r="A1013" s="128"/>
      <c r="B1013" s="128"/>
      <c r="C1013" s="128"/>
      <c r="D1013" s="128"/>
      <c r="E1013" s="129"/>
      <c r="F1013" s="179"/>
      <c r="G1013" s="244"/>
      <c r="H1013" s="186"/>
      <c r="I1013" s="363"/>
      <c r="J1013" s="128"/>
    </row>
    <row r="1014" spans="1:10" x14ac:dyDescent="0.2">
      <c r="A1014" s="128"/>
      <c r="B1014" s="128"/>
      <c r="C1014" s="128"/>
      <c r="D1014" s="128"/>
      <c r="E1014" s="129"/>
      <c r="F1014" s="179"/>
      <c r="G1014" s="244"/>
      <c r="H1014" s="186"/>
      <c r="I1014" s="363"/>
      <c r="J1014" s="128"/>
    </row>
    <row r="1015" spans="1:10" x14ac:dyDescent="0.2">
      <c r="A1015" s="128"/>
      <c r="B1015" s="128"/>
      <c r="C1015" s="128"/>
      <c r="D1015" s="128"/>
      <c r="E1015" s="129"/>
      <c r="F1015" s="179"/>
      <c r="G1015" s="244"/>
      <c r="H1015" s="186"/>
      <c r="I1015" s="363"/>
      <c r="J1015" s="128"/>
    </row>
    <row r="1016" spans="1:10" x14ac:dyDescent="0.2">
      <c r="A1016" s="128"/>
      <c r="B1016" s="128"/>
      <c r="C1016" s="128"/>
      <c r="D1016" s="128"/>
      <c r="E1016" s="129"/>
      <c r="F1016" s="179"/>
      <c r="G1016" s="244"/>
      <c r="H1016" s="186"/>
      <c r="I1016" s="363"/>
      <c r="J1016" s="128"/>
    </row>
    <row r="1017" spans="1:10" x14ac:dyDescent="0.2">
      <c r="A1017" s="128"/>
      <c r="B1017" s="128"/>
      <c r="C1017" s="128"/>
      <c r="D1017" s="128"/>
      <c r="E1017" s="129"/>
      <c r="F1017" s="179"/>
      <c r="G1017" s="244"/>
      <c r="H1017" s="186"/>
      <c r="I1017" s="363"/>
      <c r="J1017" s="128"/>
    </row>
    <row r="1018" spans="1:10" x14ac:dyDescent="0.2">
      <c r="A1018" s="128"/>
      <c r="B1018" s="128"/>
      <c r="C1018" s="128"/>
      <c r="D1018" s="128"/>
      <c r="E1018" s="129"/>
      <c r="F1018" s="179"/>
      <c r="G1018" s="244"/>
      <c r="H1018" s="186"/>
      <c r="I1018" s="363"/>
      <c r="J1018" s="128"/>
    </row>
    <row r="1019" spans="1:10" x14ac:dyDescent="0.2">
      <c r="A1019" s="128"/>
      <c r="B1019" s="128"/>
      <c r="C1019" s="128"/>
      <c r="D1019" s="128"/>
      <c r="E1019" s="129"/>
      <c r="F1019" s="179"/>
      <c r="G1019" s="244"/>
      <c r="H1019" s="186"/>
      <c r="I1019" s="363"/>
      <c r="J1019" s="128"/>
    </row>
    <row r="1020" spans="1:10" x14ac:dyDescent="0.2">
      <c r="A1020" s="128"/>
      <c r="B1020" s="128"/>
      <c r="C1020" s="128"/>
      <c r="D1020" s="128"/>
      <c r="E1020" s="129"/>
      <c r="F1020" s="179"/>
      <c r="G1020" s="244"/>
      <c r="H1020" s="186"/>
      <c r="I1020" s="363"/>
      <c r="J1020" s="128"/>
    </row>
    <row r="1021" spans="1:10" x14ac:dyDescent="0.2">
      <c r="A1021" s="128"/>
      <c r="B1021" s="128"/>
      <c r="C1021" s="128"/>
      <c r="D1021" s="128"/>
      <c r="E1021" s="129"/>
      <c r="F1021" s="179"/>
      <c r="G1021" s="244"/>
      <c r="H1021" s="186"/>
      <c r="I1021" s="363"/>
      <c r="J1021" s="128"/>
    </row>
    <row r="1022" spans="1:10" x14ac:dyDescent="0.2">
      <c r="A1022" s="128"/>
      <c r="B1022" s="128"/>
      <c r="C1022" s="128"/>
      <c r="D1022" s="128"/>
      <c r="E1022" s="129"/>
      <c r="F1022" s="179"/>
      <c r="G1022" s="244"/>
      <c r="H1022" s="186"/>
      <c r="I1022" s="363"/>
      <c r="J1022" s="128"/>
    </row>
    <row r="1023" spans="1:10" x14ac:dyDescent="0.2">
      <c r="A1023" s="128"/>
      <c r="B1023" s="128"/>
      <c r="C1023" s="128"/>
      <c r="D1023" s="128"/>
      <c r="E1023" s="129"/>
      <c r="F1023" s="179"/>
      <c r="G1023" s="244"/>
      <c r="H1023" s="186"/>
      <c r="I1023" s="363"/>
      <c r="J1023" s="128"/>
    </row>
    <row r="1024" spans="1:10" x14ac:dyDescent="0.2">
      <c r="A1024" s="128"/>
      <c r="B1024" s="128"/>
      <c r="C1024" s="128"/>
      <c r="D1024" s="128"/>
      <c r="E1024" s="129"/>
      <c r="F1024" s="179"/>
      <c r="G1024" s="244"/>
      <c r="H1024" s="186"/>
      <c r="I1024" s="363"/>
      <c r="J1024" s="128"/>
    </row>
    <row r="1025" spans="1:10" x14ac:dyDescent="0.2">
      <c r="A1025" s="128"/>
      <c r="B1025" s="128"/>
      <c r="C1025" s="128"/>
      <c r="D1025" s="128"/>
      <c r="E1025" s="129"/>
      <c r="F1025" s="179"/>
      <c r="G1025" s="244"/>
      <c r="H1025" s="186"/>
      <c r="I1025" s="363"/>
      <c r="J1025" s="128"/>
    </row>
    <row r="1026" spans="1:10" x14ac:dyDescent="0.2">
      <c r="A1026" s="128"/>
      <c r="B1026" s="128"/>
      <c r="C1026" s="128"/>
      <c r="D1026" s="128"/>
      <c r="E1026" s="129"/>
      <c r="F1026" s="179"/>
      <c r="G1026" s="244"/>
      <c r="H1026" s="186"/>
      <c r="I1026" s="363"/>
      <c r="J1026" s="128"/>
    </row>
    <row r="1027" spans="1:10" x14ac:dyDescent="0.2">
      <c r="A1027" s="128"/>
      <c r="B1027" s="128"/>
      <c r="C1027" s="128"/>
      <c r="D1027" s="128"/>
      <c r="E1027" s="129"/>
      <c r="F1027" s="179"/>
      <c r="G1027" s="244"/>
      <c r="H1027" s="186"/>
      <c r="I1027" s="363"/>
      <c r="J1027" s="128"/>
    </row>
    <row r="1028" spans="1:10" x14ac:dyDescent="0.2">
      <c r="A1028" s="128"/>
      <c r="B1028" s="128"/>
      <c r="C1028" s="128"/>
      <c r="D1028" s="128"/>
      <c r="E1028" s="129"/>
      <c r="F1028" s="179"/>
      <c r="G1028" s="244"/>
      <c r="H1028" s="186"/>
      <c r="I1028" s="363"/>
      <c r="J1028" s="128"/>
    </row>
    <row r="1029" spans="1:10" x14ac:dyDescent="0.2">
      <c r="A1029" s="128"/>
      <c r="B1029" s="128"/>
      <c r="C1029" s="128"/>
      <c r="D1029" s="128"/>
      <c r="E1029" s="129"/>
      <c r="F1029" s="179"/>
      <c r="G1029" s="244"/>
      <c r="H1029" s="186"/>
      <c r="I1029" s="363"/>
      <c r="J1029" s="128"/>
    </row>
    <row r="1030" spans="1:10" x14ac:dyDescent="0.2">
      <c r="A1030" s="128"/>
      <c r="B1030" s="128"/>
      <c r="C1030" s="128"/>
      <c r="D1030" s="128"/>
      <c r="E1030" s="129"/>
      <c r="F1030" s="179"/>
      <c r="G1030" s="244"/>
      <c r="H1030" s="186"/>
      <c r="I1030" s="363"/>
      <c r="J1030" s="128"/>
    </row>
    <row r="1031" spans="1:10" x14ac:dyDescent="0.2">
      <c r="A1031" s="128"/>
      <c r="B1031" s="128"/>
      <c r="C1031" s="128"/>
      <c r="D1031" s="128"/>
      <c r="E1031" s="129"/>
      <c r="F1031" s="179"/>
      <c r="G1031" s="244"/>
      <c r="H1031" s="186"/>
      <c r="I1031" s="363"/>
      <c r="J1031" s="128"/>
    </row>
    <row r="1032" spans="1:10" x14ac:dyDescent="0.2">
      <c r="A1032" s="128"/>
      <c r="B1032" s="128"/>
      <c r="C1032" s="128"/>
      <c r="D1032" s="128"/>
      <c r="E1032" s="129"/>
      <c r="F1032" s="179"/>
      <c r="G1032" s="244"/>
      <c r="H1032" s="186"/>
      <c r="I1032" s="363"/>
      <c r="J1032" s="128"/>
    </row>
    <row r="1033" spans="1:10" x14ac:dyDescent="0.2">
      <c r="A1033" s="128"/>
      <c r="B1033" s="128"/>
      <c r="C1033" s="128"/>
      <c r="D1033" s="128"/>
      <c r="E1033" s="129"/>
      <c r="F1033" s="179"/>
      <c r="G1033" s="244"/>
      <c r="H1033" s="186"/>
      <c r="I1033" s="363"/>
      <c r="J1033" s="128"/>
    </row>
    <row r="1034" spans="1:10" x14ac:dyDescent="0.2">
      <c r="A1034" s="128"/>
      <c r="B1034" s="128"/>
      <c r="C1034" s="128"/>
      <c r="D1034" s="128"/>
      <c r="E1034" s="129"/>
      <c r="F1034" s="179"/>
      <c r="G1034" s="244"/>
      <c r="H1034" s="186"/>
      <c r="I1034" s="363"/>
      <c r="J1034" s="128"/>
    </row>
    <row r="1035" spans="1:10" x14ac:dyDescent="0.2">
      <c r="A1035" s="128"/>
      <c r="B1035" s="128"/>
      <c r="C1035" s="128"/>
      <c r="D1035" s="128"/>
      <c r="E1035" s="129"/>
      <c r="F1035" s="179"/>
      <c r="G1035" s="244"/>
      <c r="H1035" s="186"/>
      <c r="I1035" s="363"/>
      <c r="J1035" s="128"/>
    </row>
    <row r="1036" spans="1:10" x14ac:dyDescent="0.2">
      <c r="A1036" s="128"/>
      <c r="B1036" s="128"/>
      <c r="C1036" s="128"/>
      <c r="D1036" s="128"/>
      <c r="E1036" s="129"/>
      <c r="F1036" s="179"/>
      <c r="G1036" s="244"/>
      <c r="H1036" s="186"/>
      <c r="I1036" s="363"/>
      <c r="J1036" s="128"/>
    </row>
    <row r="1037" spans="1:10" x14ac:dyDescent="0.2">
      <c r="A1037" s="128"/>
      <c r="B1037" s="128"/>
      <c r="C1037" s="128"/>
      <c r="D1037" s="128"/>
      <c r="E1037" s="129"/>
      <c r="F1037" s="179"/>
      <c r="G1037" s="244"/>
      <c r="H1037" s="186"/>
      <c r="I1037" s="363"/>
      <c r="J1037" s="128"/>
    </row>
    <row r="1038" spans="1:10" x14ac:dyDescent="0.2">
      <c r="A1038" s="128"/>
      <c r="B1038" s="128"/>
      <c r="C1038" s="128"/>
      <c r="D1038" s="128"/>
      <c r="E1038" s="129"/>
      <c r="F1038" s="179"/>
      <c r="G1038" s="244"/>
      <c r="H1038" s="186"/>
      <c r="I1038" s="363"/>
      <c r="J1038" s="128"/>
    </row>
    <row r="1039" spans="1:10" x14ac:dyDescent="0.2">
      <c r="A1039" s="128"/>
      <c r="B1039" s="128"/>
      <c r="C1039" s="128"/>
      <c r="D1039" s="128"/>
      <c r="E1039" s="129"/>
      <c r="F1039" s="179"/>
      <c r="G1039" s="244"/>
      <c r="H1039" s="186"/>
      <c r="I1039" s="363"/>
      <c r="J1039" s="128"/>
    </row>
    <row r="1040" spans="1:10" x14ac:dyDescent="0.2">
      <c r="A1040" s="128"/>
      <c r="B1040" s="128"/>
      <c r="C1040" s="128"/>
      <c r="D1040" s="128"/>
      <c r="E1040" s="129"/>
      <c r="F1040" s="179"/>
      <c r="G1040" s="244"/>
      <c r="H1040" s="186"/>
      <c r="I1040" s="363"/>
      <c r="J1040" s="128"/>
    </row>
    <row r="1041" spans="1:10" x14ac:dyDescent="0.2">
      <c r="A1041" s="128"/>
      <c r="B1041" s="128"/>
      <c r="C1041" s="128"/>
      <c r="D1041" s="128"/>
      <c r="E1041" s="129"/>
      <c r="F1041" s="179"/>
      <c r="G1041" s="244"/>
      <c r="H1041" s="186"/>
      <c r="I1041" s="363"/>
      <c r="J1041" s="128"/>
    </row>
    <row r="1042" spans="1:10" x14ac:dyDescent="0.2">
      <c r="A1042" s="128"/>
      <c r="B1042" s="128"/>
      <c r="C1042" s="128"/>
      <c r="D1042" s="128"/>
      <c r="E1042" s="129"/>
      <c r="F1042" s="179"/>
      <c r="G1042" s="244"/>
      <c r="H1042" s="186"/>
      <c r="I1042" s="363"/>
      <c r="J1042" s="128"/>
    </row>
    <row r="1043" spans="1:10" x14ac:dyDescent="0.2">
      <c r="A1043" s="128"/>
      <c r="B1043" s="128"/>
      <c r="C1043" s="128"/>
      <c r="D1043" s="128"/>
      <c r="E1043" s="129"/>
      <c r="F1043" s="179"/>
      <c r="G1043" s="244"/>
      <c r="H1043" s="186"/>
      <c r="I1043" s="363"/>
      <c r="J1043" s="128"/>
    </row>
    <row r="1044" spans="1:10" x14ac:dyDescent="0.2">
      <c r="A1044" s="128"/>
      <c r="B1044" s="128"/>
      <c r="C1044" s="128"/>
      <c r="D1044" s="128"/>
      <c r="E1044" s="129"/>
      <c r="F1044" s="179"/>
      <c r="G1044" s="244"/>
      <c r="H1044" s="186"/>
      <c r="I1044" s="363"/>
      <c r="J1044" s="128"/>
    </row>
    <row r="1045" spans="1:10" x14ac:dyDescent="0.2">
      <c r="A1045" s="128"/>
      <c r="B1045" s="128"/>
      <c r="C1045" s="128"/>
      <c r="D1045" s="128"/>
      <c r="E1045" s="129"/>
      <c r="F1045" s="179"/>
      <c r="G1045" s="244"/>
      <c r="H1045" s="186"/>
      <c r="I1045" s="363"/>
      <c r="J1045" s="128"/>
    </row>
    <row r="1046" spans="1:10" x14ac:dyDescent="0.2">
      <c r="A1046" s="128"/>
      <c r="B1046" s="128"/>
      <c r="C1046" s="128"/>
      <c r="D1046" s="128"/>
      <c r="E1046" s="129"/>
      <c r="F1046" s="179"/>
      <c r="G1046" s="244"/>
      <c r="H1046" s="186"/>
      <c r="I1046" s="363"/>
      <c r="J1046" s="128"/>
    </row>
    <row r="1047" spans="1:10" x14ac:dyDescent="0.2">
      <c r="A1047" s="128"/>
      <c r="B1047" s="128"/>
      <c r="C1047" s="128"/>
      <c r="D1047" s="128"/>
      <c r="E1047" s="129"/>
      <c r="F1047" s="179"/>
      <c r="G1047" s="244"/>
      <c r="H1047" s="186"/>
      <c r="I1047" s="363"/>
      <c r="J1047" s="128"/>
    </row>
    <row r="1048" spans="1:10" x14ac:dyDescent="0.2">
      <c r="A1048" s="128"/>
      <c r="B1048" s="128"/>
      <c r="C1048" s="128"/>
      <c r="D1048" s="128"/>
      <c r="E1048" s="129"/>
      <c r="F1048" s="179"/>
      <c r="G1048" s="244"/>
      <c r="H1048" s="186"/>
      <c r="I1048" s="363"/>
      <c r="J1048" s="128"/>
    </row>
    <row r="1049" spans="1:10" x14ac:dyDescent="0.2">
      <c r="A1049" s="128"/>
      <c r="B1049" s="128"/>
      <c r="C1049" s="128"/>
      <c r="D1049" s="128"/>
      <c r="E1049" s="129"/>
      <c r="F1049" s="179"/>
      <c r="G1049" s="244"/>
      <c r="H1049" s="186"/>
      <c r="I1049" s="363"/>
      <c r="J1049" s="128"/>
    </row>
    <row r="1050" spans="1:10" x14ac:dyDescent="0.2">
      <c r="A1050" s="128"/>
      <c r="B1050" s="128"/>
      <c r="C1050" s="128"/>
      <c r="D1050" s="128"/>
      <c r="E1050" s="129"/>
      <c r="F1050" s="179"/>
      <c r="G1050" s="244"/>
      <c r="H1050" s="186"/>
      <c r="I1050" s="363"/>
      <c r="J1050" s="128"/>
    </row>
    <row r="1051" spans="1:10" x14ac:dyDescent="0.2">
      <c r="A1051" s="128"/>
      <c r="B1051" s="128"/>
      <c r="C1051" s="128"/>
      <c r="D1051" s="128"/>
      <c r="E1051" s="129"/>
      <c r="F1051" s="179"/>
      <c r="G1051" s="244"/>
      <c r="H1051" s="186"/>
      <c r="I1051" s="363"/>
      <c r="J1051" s="128"/>
    </row>
    <row r="1052" spans="1:10" x14ac:dyDescent="0.2">
      <c r="A1052" s="128"/>
      <c r="B1052" s="128"/>
      <c r="C1052" s="128"/>
      <c r="D1052" s="128"/>
      <c r="E1052" s="129"/>
      <c r="F1052" s="179"/>
      <c r="G1052" s="244"/>
      <c r="H1052" s="186"/>
      <c r="I1052" s="363"/>
      <c r="J1052" s="128"/>
    </row>
    <row r="1053" spans="1:10" x14ac:dyDescent="0.2">
      <c r="A1053" s="128"/>
      <c r="B1053" s="128"/>
      <c r="C1053" s="128"/>
      <c r="D1053" s="128"/>
      <c r="E1053" s="129"/>
      <c r="F1053" s="179"/>
      <c r="G1053" s="244"/>
      <c r="H1053" s="186"/>
      <c r="I1053" s="363"/>
      <c r="J1053" s="128"/>
    </row>
    <row r="1054" spans="1:10" x14ac:dyDescent="0.2">
      <c r="A1054" s="128"/>
      <c r="B1054" s="128"/>
      <c r="C1054" s="128"/>
      <c r="D1054" s="128"/>
      <c r="E1054" s="129"/>
      <c r="F1054" s="179"/>
      <c r="G1054" s="244"/>
      <c r="H1054" s="186"/>
      <c r="I1054" s="363"/>
      <c r="J1054" s="128"/>
    </row>
    <row r="1055" spans="1:10" x14ac:dyDescent="0.2">
      <c r="A1055" s="128"/>
      <c r="B1055" s="128"/>
      <c r="C1055" s="128"/>
      <c r="D1055" s="128"/>
      <c r="E1055" s="129"/>
      <c r="F1055" s="179"/>
      <c r="G1055" s="244"/>
      <c r="H1055" s="186"/>
      <c r="I1055" s="363"/>
      <c r="J1055" s="128"/>
    </row>
    <row r="1056" spans="1:10" x14ac:dyDescent="0.2">
      <c r="A1056" s="128"/>
      <c r="B1056" s="128"/>
      <c r="C1056" s="128"/>
      <c r="D1056" s="128"/>
      <c r="E1056" s="129"/>
      <c r="F1056" s="179"/>
      <c r="G1056" s="244"/>
      <c r="H1056" s="186"/>
      <c r="I1056" s="363"/>
      <c r="J1056" s="128"/>
    </row>
    <row r="1057" spans="1:10" x14ac:dyDescent="0.2">
      <c r="A1057" s="128"/>
      <c r="B1057" s="128"/>
      <c r="C1057" s="128"/>
      <c r="D1057" s="128"/>
      <c r="E1057" s="129"/>
      <c r="F1057" s="179"/>
      <c r="G1057" s="244"/>
      <c r="H1057" s="186"/>
      <c r="I1057" s="363"/>
      <c r="J1057" s="128"/>
    </row>
    <row r="1058" spans="1:10" x14ac:dyDescent="0.2">
      <c r="A1058" s="128"/>
      <c r="B1058" s="128"/>
      <c r="C1058" s="128"/>
      <c r="D1058" s="128"/>
      <c r="E1058" s="129"/>
      <c r="F1058" s="179"/>
      <c r="G1058" s="244"/>
      <c r="H1058" s="186"/>
      <c r="I1058" s="363"/>
      <c r="J1058" s="128"/>
    </row>
    <row r="1059" spans="1:10" x14ac:dyDescent="0.2">
      <c r="A1059" s="128"/>
      <c r="B1059" s="128"/>
      <c r="C1059" s="128"/>
      <c r="D1059" s="128"/>
      <c r="E1059" s="129"/>
      <c r="F1059" s="179"/>
      <c r="G1059" s="244"/>
      <c r="H1059" s="186"/>
      <c r="I1059" s="363"/>
      <c r="J1059" s="128"/>
    </row>
    <row r="1060" spans="1:10" x14ac:dyDescent="0.2">
      <c r="A1060" s="128"/>
      <c r="B1060" s="128"/>
      <c r="C1060" s="128"/>
      <c r="D1060" s="128"/>
      <c r="E1060" s="129"/>
      <c r="F1060" s="179"/>
      <c r="G1060" s="244"/>
      <c r="H1060" s="186"/>
      <c r="I1060" s="363"/>
      <c r="J1060" s="128"/>
    </row>
    <row r="1061" spans="1:10" x14ac:dyDescent="0.2">
      <c r="A1061" s="128"/>
      <c r="B1061" s="128"/>
      <c r="C1061" s="128"/>
      <c r="D1061" s="128"/>
      <c r="E1061" s="129"/>
      <c r="F1061" s="179"/>
      <c r="G1061" s="244"/>
      <c r="H1061" s="186"/>
      <c r="I1061" s="363"/>
      <c r="J1061" s="128"/>
    </row>
    <row r="1062" spans="1:10" x14ac:dyDescent="0.2">
      <c r="A1062" s="128"/>
      <c r="B1062" s="128"/>
      <c r="C1062" s="128"/>
      <c r="D1062" s="128"/>
      <c r="E1062" s="129"/>
      <c r="F1062" s="179"/>
      <c r="G1062" s="244"/>
      <c r="H1062" s="186"/>
      <c r="I1062" s="363"/>
      <c r="J1062" s="128"/>
    </row>
    <row r="1063" spans="1:10" x14ac:dyDescent="0.2">
      <c r="A1063" s="128"/>
      <c r="B1063" s="128"/>
      <c r="C1063" s="128"/>
      <c r="D1063" s="128"/>
      <c r="E1063" s="129"/>
      <c r="F1063" s="179"/>
      <c r="G1063" s="244"/>
      <c r="H1063" s="186"/>
      <c r="I1063" s="363"/>
      <c r="J1063" s="128"/>
    </row>
    <row r="1064" spans="1:10" x14ac:dyDescent="0.2">
      <c r="A1064" s="128"/>
      <c r="B1064" s="128"/>
      <c r="C1064" s="128"/>
      <c r="D1064" s="128"/>
      <c r="E1064" s="129"/>
      <c r="F1064" s="179"/>
      <c r="G1064" s="244"/>
      <c r="H1064" s="186"/>
      <c r="I1064" s="363"/>
      <c r="J1064" s="128"/>
    </row>
    <row r="1065" spans="1:10" x14ac:dyDescent="0.2">
      <c r="A1065" s="128"/>
      <c r="B1065" s="128"/>
      <c r="C1065" s="128"/>
      <c r="D1065" s="128"/>
      <c r="E1065" s="129"/>
      <c r="F1065" s="179"/>
      <c r="G1065" s="244"/>
      <c r="H1065" s="186"/>
      <c r="I1065" s="363"/>
      <c r="J1065" s="128"/>
    </row>
    <row r="1066" spans="1:10" x14ac:dyDescent="0.2">
      <c r="A1066" s="128"/>
      <c r="B1066" s="128"/>
      <c r="C1066" s="128"/>
      <c r="D1066" s="128"/>
      <c r="E1066" s="129"/>
      <c r="F1066" s="179"/>
      <c r="G1066" s="244"/>
      <c r="H1066" s="186"/>
      <c r="I1066" s="363"/>
      <c r="J1066" s="128"/>
    </row>
    <row r="1067" spans="1:10" x14ac:dyDescent="0.2">
      <c r="A1067" s="128"/>
      <c r="B1067" s="128"/>
      <c r="C1067" s="128"/>
      <c r="D1067" s="128"/>
      <c r="E1067" s="129"/>
      <c r="F1067" s="179"/>
      <c r="G1067" s="244"/>
      <c r="H1067" s="186"/>
      <c r="I1067" s="363"/>
      <c r="J1067" s="128"/>
    </row>
    <row r="1068" spans="1:10" x14ac:dyDescent="0.2">
      <c r="A1068" s="128"/>
      <c r="B1068" s="128"/>
      <c r="C1068" s="128"/>
      <c r="D1068" s="128"/>
      <c r="E1068" s="129"/>
      <c r="F1068" s="179"/>
      <c r="G1068" s="244"/>
      <c r="H1068" s="186"/>
      <c r="I1068" s="363"/>
      <c r="J1068" s="128"/>
    </row>
    <row r="1069" spans="1:10" x14ac:dyDescent="0.2">
      <c r="A1069" s="128"/>
      <c r="B1069" s="128"/>
      <c r="C1069" s="128"/>
      <c r="D1069" s="128"/>
      <c r="E1069" s="129"/>
      <c r="F1069" s="179"/>
      <c r="G1069" s="244"/>
      <c r="H1069" s="186"/>
      <c r="I1069" s="363"/>
      <c r="J1069" s="128"/>
    </row>
    <row r="1070" spans="1:10" x14ac:dyDescent="0.2">
      <c r="A1070" s="128"/>
      <c r="B1070" s="128"/>
      <c r="C1070" s="128"/>
      <c r="D1070" s="128"/>
      <c r="E1070" s="129"/>
      <c r="F1070" s="179"/>
      <c r="G1070" s="244"/>
      <c r="H1070" s="186"/>
      <c r="I1070" s="363"/>
      <c r="J1070" s="128"/>
    </row>
    <row r="1071" spans="1:10" x14ac:dyDescent="0.2">
      <c r="A1071" s="128"/>
      <c r="B1071" s="128"/>
      <c r="C1071" s="128"/>
      <c r="D1071" s="128"/>
      <c r="E1071" s="129"/>
      <c r="F1071" s="179"/>
      <c r="G1071" s="244"/>
      <c r="H1071" s="186"/>
      <c r="I1071" s="363"/>
      <c r="J1071" s="128"/>
    </row>
    <row r="1072" spans="1:10" x14ac:dyDescent="0.2">
      <c r="A1072" s="128"/>
      <c r="B1072" s="128"/>
      <c r="C1072" s="128"/>
      <c r="D1072" s="128"/>
      <c r="E1072" s="129"/>
      <c r="F1072" s="179"/>
      <c r="G1072" s="244"/>
      <c r="H1072" s="186"/>
      <c r="I1072" s="363"/>
      <c r="J1072" s="128"/>
    </row>
    <row r="1073" spans="1:10" x14ac:dyDescent="0.2">
      <c r="A1073" s="128"/>
      <c r="B1073" s="128"/>
      <c r="C1073" s="128"/>
      <c r="D1073" s="128"/>
      <c r="E1073" s="129"/>
      <c r="F1073" s="179"/>
      <c r="G1073" s="244"/>
      <c r="H1073" s="186"/>
      <c r="I1073" s="363"/>
      <c r="J1073" s="128"/>
    </row>
    <row r="1074" spans="1:10" x14ac:dyDescent="0.2">
      <c r="A1074" s="128"/>
      <c r="B1074" s="128"/>
      <c r="C1074" s="128"/>
      <c r="D1074" s="128"/>
      <c r="E1074" s="129"/>
      <c r="F1074" s="179"/>
      <c r="G1074" s="244"/>
      <c r="H1074" s="186"/>
      <c r="I1074" s="363"/>
      <c r="J1074" s="128"/>
    </row>
    <row r="1075" spans="1:10" x14ac:dyDescent="0.2">
      <c r="A1075" s="128"/>
      <c r="B1075" s="128"/>
      <c r="C1075" s="128"/>
      <c r="D1075" s="128"/>
      <c r="E1075" s="129"/>
      <c r="F1075" s="179"/>
      <c r="G1075" s="244"/>
      <c r="H1075" s="186"/>
      <c r="I1075" s="363"/>
      <c r="J1075" s="128"/>
    </row>
    <row r="1076" spans="1:10" x14ac:dyDescent="0.2">
      <c r="A1076" s="128"/>
      <c r="B1076" s="128"/>
      <c r="C1076" s="128"/>
      <c r="D1076" s="128"/>
      <c r="E1076" s="129"/>
      <c r="F1076" s="179"/>
      <c r="G1076" s="244"/>
      <c r="H1076" s="186"/>
      <c r="I1076" s="363"/>
      <c r="J1076" s="128"/>
    </row>
    <row r="1077" spans="1:10" x14ac:dyDescent="0.2">
      <c r="A1077" s="128"/>
      <c r="B1077" s="128"/>
      <c r="C1077" s="128"/>
      <c r="D1077" s="128"/>
      <c r="E1077" s="129"/>
      <c r="F1077" s="179"/>
      <c r="G1077" s="244"/>
      <c r="H1077" s="186"/>
      <c r="I1077" s="363"/>
      <c r="J1077" s="128"/>
    </row>
    <row r="1078" spans="1:10" x14ac:dyDescent="0.2">
      <c r="A1078" s="128"/>
      <c r="B1078" s="128"/>
      <c r="C1078" s="128"/>
      <c r="D1078" s="128"/>
      <c r="E1078" s="129"/>
      <c r="F1078" s="179"/>
      <c r="G1078" s="244"/>
      <c r="H1078" s="186"/>
      <c r="I1078" s="363"/>
      <c r="J1078" s="128"/>
    </row>
    <row r="1079" spans="1:10" x14ac:dyDescent="0.2">
      <c r="A1079" s="128"/>
      <c r="B1079" s="128"/>
      <c r="C1079" s="128"/>
      <c r="D1079" s="128"/>
      <c r="E1079" s="129"/>
      <c r="F1079" s="179"/>
      <c r="G1079" s="244"/>
      <c r="H1079" s="186"/>
      <c r="I1079" s="363"/>
      <c r="J1079" s="128"/>
    </row>
    <row r="1080" spans="1:10" x14ac:dyDescent="0.2">
      <c r="A1080" s="128"/>
      <c r="B1080" s="128"/>
      <c r="C1080" s="128"/>
      <c r="D1080" s="128"/>
      <c r="E1080" s="129"/>
      <c r="F1080" s="179"/>
      <c r="G1080" s="244"/>
      <c r="H1080" s="186"/>
      <c r="I1080" s="363"/>
      <c r="J1080" s="128"/>
    </row>
    <row r="1081" spans="1:10" x14ac:dyDescent="0.2">
      <c r="A1081" s="128"/>
      <c r="B1081" s="128"/>
      <c r="C1081" s="128"/>
      <c r="D1081" s="128"/>
      <c r="E1081" s="129"/>
      <c r="F1081" s="179"/>
      <c r="G1081" s="244"/>
      <c r="H1081" s="186"/>
      <c r="I1081" s="363"/>
      <c r="J1081" s="128"/>
    </row>
    <row r="1082" spans="1:10" x14ac:dyDescent="0.2">
      <c r="A1082" s="128"/>
      <c r="B1082" s="128"/>
      <c r="C1082" s="128"/>
      <c r="D1082" s="128"/>
      <c r="E1082" s="129"/>
      <c r="F1082" s="179"/>
      <c r="G1082" s="244"/>
      <c r="H1082" s="186"/>
      <c r="I1082" s="363"/>
      <c r="J1082" s="128"/>
    </row>
    <row r="1083" spans="1:10" x14ac:dyDescent="0.2">
      <c r="A1083" s="128"/>
      <c r="B1083" s="128"/>
      <c r="C1083" s="128"/>
      <c r="D1083" s="128"/>
      <c r="E1083" s="129"/>
      <c r="F1083" s="179"/>
      <c r="G1083" s="244"/>
      <c r="H1083" s="186"/>
      <c r="I1083" s="363"/>
      <c r="J1083" s="128"/>
    </row>
    <row r="1084" spans="1:10" x14ac:dyDescent="0.2">
      <c r="A1084" s="128"/>
      <c r="B1084" s="128"/>
      <c r="C1084" s="128"/>
      <c r="D1084" s="128"/>
      <c r="E1084" s="129"/>
      <c r="F1084" s="179"/>
      <c r="G1084" s="244"/>
      <c r="H1084" s="186"/>
      <c r="I1084" s="363"/>
      <c r="J1084" s="128"/>
    </row>
    <row r="1085" spans="1:10" x14ac:dyDescent="0.2">
      <c r="A1085" s="128"/>
      <c r="B1085" s="128"/>
      <c r="C1085" s="128"/>
      <c r="D1085" s="128"/>
      <c r="E1085" s="129"/>
      <c r="F1085" s="179"/>
      <c r="G1085" s="244"/>
      <c r="H1085" s="186"/>
      <c r="I1085" s="363"/>
      <c r="J1085" s="128"/>
    </row>
    <row r="1086" spans="1:10" x14ac:dyDescent="0.2">
      <c r="A1086" s="128"/>
      <c r="B1086" s="128"/>
      <c r="C1086" s="128"/>
      <c r="D1086" s="128"/>
      <c r="E1086" s="129"/>
      <c r="F1086" s="179"/>
      <c r="G1086" s="244"/>
      <c r="H1086" s="186"/>
      <c r="I1086" s="363"/>
      <c r="J1086" s="128"/>
    </row>
    <row r="1087" spans="1:10" x14ac:dyDescent="0.2">
      <c r="A1087" s="128"/>
      <c r="B1087" s="128"/>
      <c r="C1087" s="128"/>
      <c r="D1087" s="128"/>
      <c r="E1087" s="129"/>
      <c r="F1087" s="179"/>
      <c r="G1087" s="244"/>
      <c r="H1087" s="186"/>
      <c r="I1087" s="363"/>
      <c r="J1087" s="128"/>
    </row>
    <row r="1088" spans="1:10" x14ac:dyDescent="0.2">
      <c r="A1088" s="128"/>
      <c r="B1088" s="128"/>
      <c r="C1088" s="128"/>
      <c r="D1088" s="128"/>
      <c r="E1088" s="129"/>
      <c r="F1088" s="179"/>
      <c r="G1088" s="244"/>
      <c r="H1088" s="186"/>
      <c r="I1088" s="363"/>
      <c r="J1088" s="128"/>
    </row>
    <row r="1089" spans="1:10" x14ac:dyDescent="0.2">
      <c r="A1089" s="128"/>
      <c r="B1089" s="128"/>
      <c r="C1089" s="128"/>
      <c r="D1089" s="128"/>
      <c r="E1089" s="129"/>
      <c r="F1089" s="179"/>
      <c r="G1089" s="244"/>
      <c r="H1089" s="186"/>
      <c r="I1089" s="363"/>
      <c r="J1089" s="128"/>
    </row>
    <row r="1090" spans="1:10" x14ac:dyDescent="0.2">
      <c r="A1090" s="128"/>
      <c r="B1090" s="128"/>
      <c r="C1090" s="128"/>
      <c r="D1090" s="128"/>
      <c r="E1090" s="129"/>
      <c r="F1090" s="179"/>
      <c r="G1090" s="244"/>
      <c r="H1090" s="186"/>
      <c r="I1090" s="363"/>
      <c r="J1090" s="128"/>
    </row>
    <row r="1091" spans="1:10" x14ac:dyDescent="0.2">
      <c r="A1091" s="128"/>
      <c r="B1091" s="128"/>
      <c r="C1091" s="128"/>
      <c r="D1091" s="128"/>
      <c r="E1091" s="129"/>
      <c r="F1091" s="179"/>
      <c r="G1091" s="244"/>
      <c r="H1091" s="186"/>
      <c r="I1091" s="363"/>
      <c r="J1091" s="128"/>
    </row>
    <row r="1092" spans="1:10" x14ac:dyDescent="0.2">
      <c r="A1092" s="128"/>
      <c r="B1092" s="128"/>
      <c r="C1092" s="128"/>
      <c r="D1092" s="128"/>
      <c r="E1092" s="129"/>
      <c r="F1092" s="179"/>
      <c r="G1092" s="244"/>
      <c r="H1092" s="186"/>
      <c r="I1092" s="363"/>
      <c r="J1092" s="128"/>
    </row>
    <row r="1093" spans="1:10" x14ac:dyDescent="0.2">
      <c r="A1093" s="128"/>
      <c r="B1093" s="128"/>
      <c r="C1093" s="128"/>
      <c r="D1093" s="128"/>
      <c r="E1093" s="129"/>
      <c r="F1093" s="179"/>
      <c r="G1093" s="244"/>
      <c r="H1093" s="186"/>
      <c r="I1093" s="363"/>
      <c r="J1093" s="128"/>
    </row>
    <row r="1094" spans="1:10" x14ac:dyDescent="0.2">
      <c r="A1094" s="128"/>
      <c r="B1094" s="128"/>
      <c r="C1094" s="128"/>
      <c r="D1094" s="128"/>
      <c r="E1094" s="129"/>
      <c r="F1094" s="179"/>
      <c r="G1094" s="244"/>
      <c r="H1094" s="186"/>
      <c r="I1094" s="363"/>
      <c r="J1094" s="128"/>
    </row>
    <row r="1095" spans="1:10" x14ac:dyDescent="0.2">
      <c r="A1095" s="128"/>
      <c r="B1095" s="128"/>
      <c r="C1095" s="128"/>
      <c r="D1095" s="128"/>
      <c r="E1095" s="129"/>
      <c r="F1095" s="179"/>
      <c r="G1095" s="244"/>
      <c r="H1095" s="186"/>
      <c r="I1095" s="363"/>
      <c r="J1095" s="128"/>
    </row>
    <row r="1096" spans="1:10" x14ac:dyDescent="0.2">
      <c r="A1096" s="128"/>
      <c r="B1096" s="128"/>
      <c r="C1096" s="128"/>
      <c r="D1096" s="128"/>
      <c r="E1096" s="129"/>
      <c r="F1096" s="179"/>
      <c r="G1096" s="244"/>
      <c r="H1096" s="186"/>
      <c r="I1096" s="363"/>
      <c r="J1096" s="128"/>
    </row>
    <row r="1097" spans="1:10" x14ac:dyDescent="0.2">
      <c r="A1097" s="128"/>
      <c r="B1097" s="128"/>
      <c r="C1097" s="128"/>
      <c r="D1097" s="128"/>
      <c r="E1097" s="129"/>
      <c r="F1097" s="179"/>
      <c r="G1097" s="244"/>
      <c r="H1097" s="186"/>
      <c r="I1097" s="363"/>
      <c r="J1097" s="128"/>
    </row>
    <row r="1098" spans="1:10" x14ac:dyDescent="0.2">
      <c r="A1098" s="128"/>
      <c r="B1098" s="128"/>
      <c r="C1098" s="128"/>
      <c r="D1098" s="128"/>
      <c r="E1098" s="129"/>
      <c r="F1098" s="179"/>
      <c r="G1098" s="244"/>
      <c r="H1098" s="186"/>
      <c r="I1098" s="363"/>
      <c r="J1098" s="128"/>
    </row>
    <row r="1099" spans="1:10" x14ac:dyDescent="0.2">
      <c r="A1099" s="128"/>
      <c r="B1099" s="128"/>
      <c r="C1099" s="128"/>
      <c r="D1099" s="128"/>
      <c r="E1099" s="129"/>
      <c r="F1099" s="179"/>
      <c r="G1099" s="244"/>
      <c r="H1099" s="186"/>
      <c r="I1099" s="363"/>
      <c r="J1099" s="128"/>
    </row>
    <row r="1100" spans="1:10" x14ac:dyDescent="0.2">
      <c r="A1100" s="128"/>
      <c r="B1100" s="128"/>
      <c r="C1100" s="128"/>
      <c r="D1100" s="128"/>
      <c r="E1100" s="129"/>
      <c r="F1100" s="179"/>
      <c r="G1100" s="244"/>
      <c r="H1100" s="186"/>
      <c r="I1100" s="363"/>
      <c r="J1100" s="128"/>
    </row>
    <row r="1101" spans="1:10" x14ac:dyDescent="0.2">
      <c r="A1101" s="128"/>
      <c r="B1101" s="128"/>
      <c r="C1101" s="128"/>
      <c r="D1101" s="128"/>
      <c r="E1101" s="129"/>
      <c r="F1101" s="179"/>
      <c r="G1101" s="244"/>
      <c r="H1101" s="186"/>
      <c r="I1101" s="363"/>
      <c r="J1101" s="128"/>
    </row>
    <row r="1102" spans="1:10" x14ac:dyDescent="0.2">
      <c r="A1102" s="128"/>
      <c r="B1102" s="128"/>
      <c r="C1102" s="128"/>
      <c r="D1102" s="128"/>
      <c r="E1102" s="129"/>
      <c r="F1102" s="179"/>
      <c r="G1102" s="244"/>
      <c r="H1102" s="186"/>
      <c r="I1102" s="363"/>
      <c r="J1102" s="128"/>
    </row>
    <row r="1103" spans="1:10" x14ac:dyDescent="0.2">
      <c r="A1103" s="128"/>
      <c r="B1103" s="128"/>
      <c r="C1103" s="128"/>
      <c r="D1103" s="128"/>
      <c r="E1103" s="129"/>
      <c r="F1103" s="179"/>
      <c r="G1103" s="244"/>
      <c r="H1103" s="186"/>
      <c r="I1103" s="363"/>
      <c r="J1103" s="128"/>
    </row>
    <row r="1104" spans="1:10" x14ac:dyDescent="0.2">
      <c r="A1104" s="128"/>
      <c r="B1104" s="128"/>
      <c r="C1104" s="128"/>
      <c r="D1104" s="128"/>
      <c r="E1104" s="129"/>
      <c r="F1104" s="179"/>
      <c r="G1104" s="244"/>
      <c r="H1104" s="186"/>
      <c r="I1104" s="363"/>
      <c r="J1104" s="128"/>
    </row>
    <row r="1105" spans="1:10" x14ac:dyDescent="0.2">
      <c r="A1105" s="128"/>
      <c r="B1105" s="128"/>
      <c r="C1105" s="128"/>
      <c r="D1105" s="128"/>
      <c r="E1105" s="129"/>
      <c r="F1105" s="179"/>
      <c r="G1105" s="244"/>
      <c r="H1105" s="186"/>
      <c r="I1105" s="363"/>
      <c r="J1105" s="128"/>
    </row>
    <row r="1106" spans="1:10" x14ac:dyDescent="0.2">
      <c r="A1106" s="128"/>
      <c r="B1106" s="128"/>
      <c r="C1106" s="128"/>
      <c r="D1106" s="128"/>
      <c r="E1106" s="129"/>
      <c r="F1106" s="179"/>
      <c r="G1106" s="244"/>
      <c r="H1106" s="186"/>
      <c r="I1106" s="363"/>
      <c r="J1106" s="128"/>
    </row>
    <row r="1107" spans="1:10" x14ac:dyDescent="0.2">
      <c r="A1107" s="128"/>
      <c r="B1107" s="128"/>
      <c r="C1107" s="128"/>
      <c r="D1107" s="128"/>
      <c r="E1107" s="129"/>
      <c r="F1107" s="179"/>
      <c r="G1107" s="244"/>
      <c r="H1107" s="186"/>
      <c r="I1107" s="363"/>
      <c r="J1107" s="128"/>
    </row>
    <row r="1108" spans="1:10" x14ac:dyDescent="0.2">
      <c r="A1108" s="128"/>
      <c r="B1108" s="128"/>
      <c r="C1108" s="128"/>
      <c r="D1108" s="128"/>
      <c r="E1108" s="129"/>
      <c r="F1108" s="179"/>
      <c r="G1108" s="244"/>
      <c r="H1108" s="186"/>
      <c r="I1108" s="363"/>
      <c r="J1108" s="128"/>
    </row>
    <row r="1109" spans="1:10" x14ac:dyDescent="0.2">
      <c r="A1109" s="128"/>
      <c r="B1109" s="128"/>
      <c r="C1109" s="128"/>
      <c r="D1109" s="128"/>
      <c r="E1109" s="129"/>
      <c r="F1109" s="179"/>
      <c r="G1109" s="244"/>
      <c r="H1109" s="186"/>
      <c r="I1109" s="363"/>
      <c r="J1109" s="128"/>
    </row>
    <row r="1110" spans="1:10" x14ac:dyDescent="0.2">
      <c r="A1110" s="128"/>
      <c r="B1110" s="128"/>
      <c r="C1110" s="128"/>
      <c r="D1110" s="128"/>
      <c r="E1110" s="129"/>
      <c r="F1110" s="179"/>
      <c r="G1110" s="244"/>
      <c r="H1110" s="186"/>
      <c r="I1110" s="363"/>
      <c r="J1110" s="128"/>
    </row>
    <row r="1111" spans="1:10" x14ac:dyDescent="0.2">
      <c r="A1111" s="128"/>
      <c r="B1111" s="128"/>
      <c r="C1111" s="128"/>
      <c r="D1111" s="128"/>
      <c r="E1111" s="129"/>
      <c r="F1111" s="179"/>
      <c r="G1111" s="244"/>
      <c r="H1111" s="186"/>
      <c r="I1111" s="363"/>
      <c r="J1111" s="128"/>
    </row>
    <row r="1112" spans="1:10" x14ac:dyDescent="0.2">
      <c r="A1112" s="128"/>
      <c r="B1112" s="128"/>
      <c r="C1112" s="128"/>
      <c r="D1112" s="128"/>
      <c r="E1112" s="129"/>
      <c r="F1112" s="179"/>
      <c r="G1112" s="244"/>
      <c r="H1112" s="186"/>
      <c r="I1112" s="363"/>
      <c r="J1112" s="128"/>
    </row>
    <row r="1113" spans="1:10" x14ac:dyDescent="0.2">
      <c r="A1113" s="128"/>
      <c r="B1113" s="128"/>
      <c r="C1113" s="128"/>
      <c r="D1113" s="128"/>
      <c r="E1113" s="129"/>
      <c r="F1113" s="179"/>
      <c r="G1113" s="244"/>
      <c r="H1113" s="186"/>
      <c r="I1113" s="363"/>
      <c r="J1113" s="128"/>
    </row>
    <row r="1114" spans="1:10" x14ac:dyDescent="0.2">
      <c r="A1114" s="128"/>
      <c r="B1114" s="128"/>
      <c r="C1114" s="128"/>
      <c r="D1114" s="128"/>
      <c r="E1114" s="129"/>
      <c r="F1114" s="179"/>
      <c r="G1114" s="244"/>
      <c r="H1114" s="186"/>
      <c r="I1114" s="363"/>
      <c r="J1114" s="128"/>
    </row>
    <row r="1115" spans="1:10" x14ac:dyDescent="0.2">
      <c r="A1115" s="128"/>
      <c r="B1115" s="128"/>
      <c r="C1115" s="128"/>
      <c r="D1115" s="128"/>
      <c r="E1115" s="129"/>
      <c r="F1115" s="179"/>
      <c r="G1115" s="244"/>
      <c r="H1115" s="186"/>
      <c r="I1115" s="363"/>
      <c r="J1115" s="128"/>
    </row>
    <row r="1116" spans="1:10" x14ac:dyDescent="0.2">
      <c r="A1116" s="128"/>
      <c r="B1116" s="128"/>
      <c r="C1116" s="128"/>
      <c r="D1116" s="128"/>
      <c r="E1116" s="129"/>
      <c r="F1116" s="179"/>
      <c r="G1116" s="244"/>
      <c r="H1116" s="186"/>
      <c r="I1116" s="363"/>
      <c r="J1116" s="128"/>
    </row>
    <row r="1117" spans="1:10" x14ac:dyDescent="0.2">
      <c r="A1117" s="128"/>
      <c r="B1117" s="128"/>
      <c r="C1117" s="128"/>
      <c r="D1117" s="128"/>
      <c r="E1117" s="129"/>
      <c r="F1117" s="179"/>
      <c r="G1117" s="244"/>
      <c r="H1117" s="186"/>
      <c r="I1117" s="363"/>
      <c r="J1117" s="128"/>
    </row>
    <row r="1118" spans="1:10" x14ac:dyDescent="0.2">
      <c r="A1118" s="128"/>
      <c r="B1118" s="128"/>
      <c r="C1118" s="128"/>
      <c r="D1118" s="128"/>
      <c r="E1118" s="129"/>
      <c r="F1118" s="179"/>
      <c r="G1118" s="244"/>
      <c r="H1118" s="186"/>
      <c r="I1118" s="363"/>
      <c r="J1118" s="128"/>
    </row>
    <row r="1119" spans="1:10" x14ac:dyDescent="0.2">
      <c r="A1119" s="128"/>
      <c r="B1119" s="128"/>
      <c r="C1119" s="128"/>
      <c r="D1119" s="128"/>
      <c r="E1119" s="129"/>
      <c r="F1119" s="179"/>
      <c r="G1119" s="244"/>
      <c r="H1119" s="186"/>
      <c r="I1119" s="363"/>
      <c r="J1119" s="128"/>
    </row>
    <row r="1120" spans="1:10" x14ac:dyDescent="0.2">
      <c r="A1120" s="128"/>
      <c r="B1120" s="128"/>
      <c r="C1120" s="128"/>
      <c r="D1120" s="128"/>
      <c r="E1120" s="129"/>
      <c r="F1120" s="179"/>
      <c r="G1120" s="244"/>
      <c r="H1120" s="186"/>
      <c r="I1120" s="363"/>
      <c r="J1120" s="128"/>
    </row>
    <row r="1121" spans="1:10" x14ac:dyDescent="0.2">
      <c r="A1121" s="128"/>
      <c r="B1121" s="128"/>
      <c r="C1121" s="128"/>
      <c r="D1121" s="128"/>
      <c r="E1121" s="129"/>
      <c r="F1121" s="179"/>
      <c r="G1121" s="244"/>
      <c r="H1121" s="186"/>
      <c r="I1121" s="363"/>
      <c r="J1121" s="128"/>
    </row>
    <row r="1122" spans="1:10" x14ac:dyDescent="0.2">
      <c r="A1122" s="128"/>
      <c r="B1122" s="128"/>
      <c r="C1122" s="128"/>
      <c r="D1122" s="128"/>
      <c r="E1122" s="129"/>
      <c r="F1122" s="179"/>
      <c r="G1122" s="244"/>
      <c r="H1122" s="186"/>
      <c r="I1122" s="363"/>
      <c r="J1122" s="128"/>
    </row>
    <row r="1123" spans="1:10" x14ac:dyDescent="0.2">
      <c r="A1123" s="128"/>
      <c r="B1123" s="128"/>
      <c r="C1123" s="128"/>
      <c r="D1123" s="128"/>
      <c r="E1123" s="129"/>
      <c r="F1123" s="179"/>
      <c r="G1123" s="244"/>
      <c r="H1123" s="186"/>
      <c r="I1123" s="363"/>
      <c r="J1123" s="128"/>
    </row>
    <row r="1124" spans="1:10" x14ac:dyDescent="0.2">
      <c r="A1124" s="128"/>
      <c r="B1124" s="128"/>
      <c r="C1124" s="128"/>
      <c r="D1124" s="128"/>
      <c r="E1124" s="129"/>
      <c r="F1124" s="179"/>
      <c r="G1124" s="244"/>
      <c r="H1124" s="186"/>
      <c r="I1124" s="363"/>
      <c r="J1124" s="128"/>
    </row>
    <row r="1125" spans="1:10" x14ac:dyDescent="0.2">
      <c r="A1125" s="128"/>
      <c r="B1125" s="128"/>
      <c r="C1125" s="128"/>
      <c r="D1125" s="128"/>
      <c r="E1125" s="129"/>
      <c r="F1125" s="179"/>
      <c r="G1125" s="244"/>
      <c r="H1125" s="186"/>
      <c r="I1125" s="363"/>
      <c r="J1125" s="128"/>
    </row>
    <row r="1126" spans="1:10" x14ac:dyDescent="0.2">
      <c r="A1126" s="128"/>
      <c r="B1126" s="128"/>
      <c r="C1126" s="128"/>
      <c r="D1126" s="128"/>
      <c r="E1126" s="129"/>
      <c r="F1126" s="179"/>
      <c r="G1126" s="244"/>
      <c r="H1126" s="186"/>
      <c r="I1126" s="363"/>
      <c r="J1126" s="128"/>
    </row>
    <row r="1127" spans="1:10" x14ac:dyDescent="0.2">
      <c r="A1127" s="128"/>
      <c r="B1127" s="128"/>
      <c r="C1127" s="128"/>
      <c r="D1127" s="128"/>
      <c r="E1127" s="129"/>
      <c r="F1127" s="179"/>
      <c r="G1127" s="244"/>
      <c r="H1127" s="186"/>
      <c r="I1127" s="363"/>
      <c r="J1127" s="128"/>
    </row>
    <row r="1128" spans="1:10" x14ac:dyDescent="0.2">
      <c r="A1128" s="128"/>
      <c r="B1128" s="128"/>
      <c r="C1128" s="128"/>
      <c r="D1128" s="128"/>
      <c r="E1128" s="129"/>
      <c r="F1128" s="179"/>
      <c r="G1128" s="244"/>
      <c r="H1128" s="186"/>
      <c r="I1128" s="363"/>
      <c r="J1128" s="128"/>
    </row>
    <row r="1129" spans="1:10" x14ac:dyDescent="0.2">
      <c r="A1129" s="128"/>
      <c r="B1129" s="128"/>
      <c r="C1129" s="128"/>
      <c r="D1129" s="128"/>
      <c r="E1129" s="129"/>
      <c r="F1129" s="179"/>
      <c r="G1129" s="244"/>
      <c r="H1129" s="186"/>
      <c r="I1129" s="363"/>
      <c r="J1129" s="128"/>
    </row>
    <row r="1130" spans="1:10" x14ac:dyDescent="0.2">
      <c r="A1130" s="128"/>
      <c r="B1130" s="128"/>
      <c r="C1130" s="128"/>
      <c r="D1130" s="128"/>
      <c r="E1130" s="129"/>
      <c r="F1130" s="179"/>
      <c r="G1130" s="244"/>
      <c r="H1130" s="186"/>
      <c r="I1130" s="363"/>
      <c r="J1130" s="128"/>
    </row>
    <row r="1131" spans="1:10" x14ac:dyDescent="0.2">
      <c r="A1131" s="128"/>
      <c r="B1131" s="128"/>
      <c r="C1131" s="128"/>
      <c r="D1131" s="128"/>
      <c r="E1131" s="129"/>
      <c r="F1131" s="179"/>
      <c r="G1131" s="244"/>
      <c r="H1131" s="186"/>
      <c r="I1131" s="363"/>
      <c r="J1131" s="128"/>
    </row>
    <row r="1132" spans="1:10" x14ac:dyDescent="0.2">
      <c r="A1132" s="128"/>
      <c r="B1132" s="128"/>
      <c r="C1132" s="128"/>
      <c r="D1132" s="128"/>
      <c r="E1132" s="129"/>
      <c r="F1132" s="179"/>
      <c r="G1132" s="244"/>
      <c r="H1132" s="186"/>
      <c r="I1132" s="363"/>
      <c r="J1132" s="128"/>
    </row>
    <row r="1133" spans="1:10" x14ac:dyDescent="0.2">
      <c r="A1133" s="128"/>
      <c r="B1133" s="128"/>
      <c r="C1133" s="128"/>
      <c r="D1133" s="128"/>
      <c r="E1133" s="129"/>
      <c r="F1133" s="179"/>
      <c r="G1133" s="244"/>
      <c r="H1133" s="186"/>
      <c r="I1133" s="363"/>
      <c r="J1133" s="128"/>
    </row>
    <row r="1134" spans="1:10" x14ac:dyDescent="0.2">
      <c r="A1134" s="128"/>
      <c r="B1134" s="128"/>
      <c r="C1134" s="128"/>
      <c r="D1134" s="128"/>
      <c r="E1134" s="129"/>
      <c r="F1134" s="179"/>
      <c r="G1134" s="244"/>
      <c r="H1134" s="186"/>
      <c r="I1134" s="363"/>
      <c r="J1134" s="128"/>
    </row>
    <row r="1135" spans="1:10" x14ac:dyDescent="0.2">
      <c r="A1135" s="128"/>
      <c r="B1135" s="128"/>
      <c r="C1135" s="128"/>
      <c r="D1135" s="128"/>
      <c r="E1135" s="129"/>
      <c r="F1135" s="179"/>
      <c r="G1135" s="244"/>
      <c r="H1135" s="186"/>
      <c r="I1135" s="363"/>
      <c r="J1135" s="128"/>
    </row>
    <row r="1136" spans="1:10" x14ac:dyDescent="0.2">
      <c r="A1136" s="128"/>
      <c r="B1136" s="128"/>
      <c r="C1136" s="128"/>
      <c r="D1136" s="128"/>
      <c r="E1136" s="129"/>
      <c r="F1136" s="179"/>
      <c r="G1136" s="244"/>
      <c r="H1136" s="186"/>
      <c r="I1136" s="363"/>
      <c r="J1136" s="128"/>
    </row>
    <row r="1137" spans="1:10" x14ac:dyDescent="0.2">
      <c r="A1137" s="128"/>
      <c r="B1137" s="128"/>
      <c r="C1137" s="128"/>
      <c r="D1137" s="128"/>
      <c r="E1137" s="129"/>
      <c r="F1137" s="179"/>
      <c r="G1137" s="244"/>
      <c r="H1137" s="186"/>
      <c r="I1137" s="363"/>
      <c r="J1137" s="128"/>
    </row>
    <row r="1138" spans="1:10" x14ac:dyDescent="0.2">
      <c r="A1138" s="128"/>
      <c r="B1138" s="128"/>
      <c r="C1138" s="128"/>
      <c r="D1138" s="128"/>
      <c r="E1138" s="129"/>
      <c r="F1138" s="179"/>
      <c r="G1138" s="244"/>
      <c r="H1138" s="186"/>
      <c r="I1138" s="363"/>
      <c r="J1138" s="128"/>
    </row>
    <row r="1139" spans="1:10" x14ac:dyDescent="0.2">
      <c r="A1139" s="128"/>
      <c r="B1139" s="128"/>
      <c r="C1139" s="128"/>
      <c r="D1139" s="128"/>
      <c r="E1139" s="129"/>
      <c r="F1139" s="179"/>
      <c r="G1139" s="244"/>
      <c r="H1139" s="186"/>
      <c r="I1139" s="363"/>
      <c r="J1139" s="128"/>
    </row>
    <row r="1140" spans="1:10" x14ac:dyDescent="0.2">
      <c r="A1140" s="128"/>
      <c r="B1140" s="128"/>
      <c r="C1140" s="128"/>
      <c r="D1140" s="128"/>
      <c r="E1140" s="129"/>
      <c r="F1140" s="179"/>
      <c r="G1140" s="244"/>
      <c r="H1140" s="186"/>
      <c r="I1140" s="363"/>
      <c r="J1140" s="128"/>
    </row>
    <row r="1141" spans="1:10" x14ac:dyDescent="0.2">
      <c r="A1141" s="128"/>
      <c r="B1141" s="128"/>
      <c r="C1141" s="128"/>
      <c r="D1141" s="128"/>
      <c r="E1141" s="129"/>
      <c r="F1141" s="179"/>
      <c r="G1141" s="244"/>
      <c r="H1141" s="186"/>
      <c r="I1141" s="363"/>
      <c r="J1141" s="128"/>
    </row>
    <row r="1142" spans="1:10" x14ac:dyDescent="0.2">
      <c r="A1142" s="128"/>
      <c r="B1142" s="128"/>
      <c r="C1142" s="128"/>
      <c r="D1142" s="128"/>
      <c r="E1142" s="129"/>
      <c r="F1142" s="179"/>
      <c r="G1142" s="244"/>
      <c r="H1142" s="186"/>
      <c r="I1142" s="363"/>
      <c r="J1142" s="128"/>
    </row>
    <row r="1143" spans="1:10" x14ac:dyDescent="0.2">
      <c r="A1143" s="128"/>
      <c r="B1143" s="128"/>
      <c r="C1143" s="128"/>
      <c r="D1143" s="128"/>
      <c r="E1143" s="129"/>
      <c r="F1143" s="179"/>
      <c r="G1143" s="244"/>
      <c r="H1143" s="186"/>
      <c r="I1143" s="363"/>
      <c r="J1143" s="128"/>
    </row>
    <row r="1144" spans="1:10" x14ac:dyDescent="0.2">
      <c r="A1144" s="128"/>
      <c r="B1144" s="128"/>
      <c r="C1144" s="128"/>
      <c r="D1144" s="128"/>
      <c r="E1144" s="129"/>
      <c r="F1144" s="179"/>
      <c r="G1144" s="244"/>
      <c r="H1144" s="186"/>
      <c r="I1144" s="363"/>
      <c r="J1144" s="128"/>
    </row>
    <row r="1145" spans="1:10" x14ac:dyDescent="0.2">
      <c r="A1145" s="128"/>
      <c r="B1145" s="128"/>
      <c r="C1145" s="128"/>
      <c r="D1145" s="128"/>
      <c r="E1145" s="129"/>
      <c r="F1145" s="179"/>
      <c r="G1145" s="244"/>
      <c r="H1145" s="186"/>
      <c r="I1145" s="363"/>
      <c r="J1145" s="128"/>
    </row>
    <row r="1146" spans="1:10" x14ac:dyDescent="0.2">
      <c r="A1146" s="128"/>
      <c r="B1146" s="128"/>
      <c r="C1146" s="128"/>
      <c r="D1146" s="128"/>
      <c r="E1146" s="129"/>
      <c r="F1146" s="179"/>
      <c r="G1146" s="244"/>
      <c r="H1146" s="186"/>
      <c r="I1146" s="363"/>
      <c r="J1146" s="128"/>
    </row>
    <row r="1147" spans="1:10" x14ac:dyDescent="0.2">
      <c r="A1147" s="128"/>
      <c r="B1147" s="128"/>
      <c r="C1147" s="128"/>
      <c r="D1147" s="128"/>
      <c r="E1147" s="129"/>
      <c r="F1147" s="179"/>
      <c r="G1147" s="244"/>
      <c r="H1147" s="186"/>
      <c r="I1147" s="363"/>
      <c r="J1147" s="128"/>
    </row>
    <row r="1148" spans="1:10" x14ac:dyDescent="0.2">
      <c r="A1148" s="128"/>
      <c r="B1148" s="128"/>
      <c r="C1148" s="128"/>
      <c r="D1148" s="128"/>
      <c r="E1148" s="129"/>
      <c r="F1148" s="179"/>
      <c r="G1148" s="244"/>
      <c r="H1148" s="186"/>
      <c r="I1148" s="363"/>
      <c r="J1148" s="128"/>
    </row>
    <row r="1149" spans="1:10" x14ac:dyDescent="0.2">
      <c r="A1149" s="128"/>
      <c r="B1149" s="128"/>
      <c r="C1149" s="128"/>
      <c r="D1149" s="128"/>
      <c r="E1149" s="129"/>
      <c r="F1149" s="179"/>
      <c r="G1149" s="244"/>
      <c r="H1149" s="186"/>
      <c r="I1149" s="363"/>
      <c r="J1149" s="128"/>
    </row>
    <row r="1150" spans="1:10" x14ac:dyDescent="0.2">
      <c r="A1150" s="128"/>
      <c r="B1150" s="128"/>
      <c r="C1150" s="128"/>
      <c r="D1150" s="128"/>
      <c r="E1150" s="129"/>
      <c r="F1150" s="179"/>
      <c r="G1150" s="244"/>
      <c r="H1150" s="186"/>
      <c r="I1150" s="363"/>
      <c r="J1150" s="128"/>
    </row>
    <row r="1151" spans="1:10" x14ac:dyDescent="0.2">
      <c r="A1151" s="128"/>
      <c r="B1151" s="128"/>
      <c r="C1151" s="128"/>
      <c r="D1151" s="128"/>
      <c r="E1151" s="129"/>
      <c r="F1151" s="179"/>
      <c r="G1151" s="244"/>
      <c r="H1151" s="186"/>
      <c r="I1151" s="363"/>
      <c r="J1151" s="128"/>
    </row>
    <row r="1152" spans="1:10" x14ac:dyDescent="0.2">
      <c r="A1152" s="128"/>
      <c r="B1152" s="128"/>
      <c r="C1152" s="128"/>
      <c r="D1152" s="128"/>
      <c r="E1152" s="129"/>
      <c r="F1152" s="179"/>
      <c r="G1152" s="244"/>
      <c r="H1152" s="186"/>
      <c r="I1152" s="363"/>
      <c r="J1152" s="128"/>
    </row>
    <row r="1153" spans="1:10" x14ac:dyDescent="0.2">
      <c r="A1153" s="128"/>
      <c r="B1153" s="128"/>
      <c r="C1153" s="128"/>
      <c r="D1153" s="128"/>
      <c r="E1153" s="129"/>
      <c r="F1153" s="179"/>
      <c r="G1153" s="244"/>
      <c r="H1153" s="186"/>
      <c r="I1153" s="363"/>
      <c r="J1153" s="128"/>
    </row>
    <row r="1154" spans="1:10" x14ac:dyDescent="0.2">
      <c r="A1154" s="128"/>
      <c r="B1154" s="128"/>
      <c r="C1154" s="128"/>
      <c r="D1154" s="128"/>
      <c r="E1154" s="129"/>
      <c r="F1154" s="179"/>
      <c r="G1154" s="244"/>
      <c r="H1154" s="186"/>
      <c r="I1154" s="363"/>
      <c r="J1154" s="128"/>
    </row>
    <row r="1155" spans="1:10" x14ac:dyDescent="0.2">
      <c r="A1155" s="128"/>
      <c r="B1155" s="128"/>
      <c r="C1155" s="128"/>
      <c r="D1155" s="128"/>
      <c r="E1155" s="129"/>
      <c r="F1155" s="179"/>
      <c r="G1155" s="244"/>
      <c r="H1155" s="186"/>
      <c r="I1155" s="363"/>
      <c r="J1155" s="128"/>
    </row>
    <row r="1156" spans="1:10" x14ac:dyDescent="0.2">
      <c r="A1156" s="128"/>
      <c r="B1156" s="128"/>
      <c r="C1156" s="128"/>
      <c r="D1156" s="128"/>
      <c r="E1156" s="129"/>
      <c r="F1156" s="179"/>
      <c r="G1156" s="244"/>
      <c r="H1156" s="186"/>
      <c r="I1156" s="363"/>
      <c r="J1156" s="128"/>
    </row>
    <row r="1157" spans="1:10" x14ac:dyDescent="0.2">
      <c r="A1157" s="128"/>
      <c r="B1157" s="128"/>
      <c r="C1157" s="128"/>
      <c r="D1157" s="128"/>
      <c r="E1157" s="129"/>
      <c r="F1157" s="179"/>
      <c r="G1157" s="244"/>
      <c r="H1157" s="186"/>
      <c r="I1157" s="363"/>
      <c r="J1157" s="128"/>
    </row>
    <row r="1158" spans="1:10" x14ac:dyDescent="0.2">
      <c r="A1158" s="128"/>
      <c r="B1158" s="128"/>
      <c r="C1158" s="128"/>
      <c r="D1158" s="128"/>
      <c r="E1158" s="129"/>
      <c r="F1158" s="179"/>
      <c r="G1158" s="244"/>
      <c r="H1158" s="186"/>
      <c r="I1158" s="363"/>
      <c r="J1158" s="128"/>
    </row>
    <row r="1159" spans="1:10" x14ac:dyDescent="0.2">
      <c r="A1159" s="128"/>
      <c r="B1159" s="128"/>
      <c r="C1159" s="128"/>
      <c r="D1159" s="128"/>
      <c r="E1159" s="129"/>
      <c r="F1159" s="179"/>
      <c r="G1159" s="244"/>
      <c r="H1159" s="186"/>
      <c r="I1159" s="363"/>
      <c r="J1159" s="128"/>
    </row>
    <row r="1160" spans="1:10" x14ac:dyDescent="0.2">
      <c r="A1160" s="128"/>
      <c r="B1160" s="128"/>
      <c r="C1160" s="128"/>
      <c r="D1160" s="128"/>
      <c r="E1160" s="129"/>
      <c r="F1160" s="179"/>
      <c r="G1160" s="244"/>
      <c r="H1160" s="186"/>
      <c r="I1160" s="363"/>
      <c r="J1160" s="128"/>
    </row>
    <row r="1161" spans="1:10" x14ac:dyDescent="0.2">
      <c r="A1161" s="128"/>
      <c r="B1161" s="128"/>
      <c r="C1161" s="128"/>
      <c r="D1161" s="128"/>
      <c r="E1161" s="129"/>
      <c r="F1161" s="179"/>
      <c r="G1161" s="244"/>
      <c r="H1161" s="186"/>
      <c r="I1161" s="363"/>
      <c r="J1161" s="128"/>
    </row>
    <row r="1162" spans="1:10" x14ac:dyDescent="0.2">
      <c r="A1162" s="128"/>
      <c r="B1162" s="128"/>
      <c r="C1162" s="128"/>
      <c r="D1162" s="128"/>
      <c r="E1162" s="129"/>
      <c r="F1162" s="179"/>
      <c r="G1162" s="244"/>
      <c r="H1162" s="186"/>
      <c r="I1162" s="363"/>
      <c r="J1162" s="128"/>
    </row>
    <row r="1163" spans="1:10" x14ac:dyDescent="0.2">
      <c r="A1163" s="128"/>
      <c r="B1163" s="128"/>
      <c r="C1163" s="128"/>
      <c r="D1163" s="128"/>
      <c r="E1163" s="129"/>
      <c r="F1163" s="179"/>
      <c r="G1163" s="244"/>
      <c r="H1163" s="186"/>
      <c r="I1163" s="363"/>
      <c r="J1163" s="128"/>
    </row>
    <row r="1164" spans="1:10" x14ac:dyDescent="0.2">
      <c r="A1164" s="128"/>
      <c r="B1164" s="128"/>
      <c r="C1164" s="128"/>
      <c r="D1164" s="128"/>
      <c r="E1164" s="129"/>
      <c r="F1164" s="179"/>
      <c r="G1164" s="244"/>
      <c r="H1164" s="186"/>
      <c r="I1164" s="363"/>
      <c r="J1164" s="128"/>
    </row>
    <row r="1165" spans="1:10" x14ac:dyDescent="0.2">
      <c r="A1165" s="128"/>
      <c r="B1165" s="128"/>
      <c r="C1165" s="128"/>
      <c r="D1165" s="128"/>
      <c r="E1165" s="129"/>
      <c r="F1165" s="179"/>
      <c r="G1165" s="244"/>
      <c r="H1165" s="186"/>
      <c r="I1165" s="363"/>
      <c r="J1165" s="128"/>
    </row>
    <row r="1166" spans="1:10" x14ac:dyDescent="0.2">
      <c r="A1166" s="128"/>
      <c r="B1166" s="128"/>
      <c r="C1166" s="128"/>
      <c r="D1166" s="128"/>
      <c r="E1166" s="129"/>
      <c r="F1166" s="179"/>
      <c r="G1166" s="244"/>
      <c r="H1166" s="186"/>
      <c r="I1166" s="363"/>
      <c r="J1166" s="128"/>
    </row>
    <row r="1167" spans="1:10" x14ac:dyDescent="0.2">
      <c r="A1167" s="128"/>
      <c r="B1167" s="128"/>
      <c r="C1167" s="128"/>
      <c r="D1167" s="128"/>
      <c r="E1167" s="129"/>
      <c r="F1167" s="179"/>
      <c r="G1167" s="244"/>
      <c r="H1167" s="186"/>
      <c r="I1167" s="363"/>
      <c r="J1167" s="128"/>
    </row>
    <row r="1168" spans="1:10" x14ac:dyDescent="0.2">
      <c r="A1168" s="128"/>
      <c r="B1168" s="128"/>
      <c r="C1168" s="128"/>
      <c r="D1168" s="128"/>
      <c r="E1168" s="129"/>
      <c r="F1168" s="179"/>
      <c r="G1168" s="244"/>
      <c r="H1168" s="186"/>
      <c r="I1168" s="363"/>
      <c r="J1168" s="128"/>
    </row>
    <row r="1169" spans="1:10" x14ac:dyDescent="0.2">
      <c r="A1169" s="128"/>
      <c r="B1169" s="128"/>
      <c r="C1169" s="128"/>
      <c r="D1169" s="128"/>
      <c r="E1169" s="129"/>
      <c r="F1169" s="179"/>
      <c r="G1169" s="244"/>
      <c r="H1169" s="186"/>
      <c r="I1169" s="363"/>
      <c r="J1169" s="128"/>
    </row>
    <row r="1170" spans="1:10" x14ac:dyDescent="0.2">
      <c r="A1170" s="128"/>
      <c r="B1170" s="128"/>
      <c r="C1170" s="128"/>
      <c r="D1170" s="128"/>
      <c r="E1170" s="129"/>
      <c r="F1170" s="179"/>
      <c r="G1170" s="244"/>
      <c r="H1170" s="186"/>
      <c r="I1170" s="363"/>
      <c r="J1170" s="128"/>
    </row>
    <row r="1171" spans="1:10" x14ac:dyDescent="0.2">
      <c r="A1171" s="128"/>
      <c r="B1171" s="128"/>
      <c r="C1171" s="128"/>
      <c r="D1171" s="128"/>
      <c r="E1171" s="129"/>
      <c r="F1171" s="179"/>
      <c r="G1171" s="244"/>
      <c r="H1171" s="186"/>
      <c r="I1171" s="363"/>
      <c r="J1171" s="128"/>
    </row>
    <row r="1172" spans="1:10" x14ac:dyDescent="0.2">
      <c r="A1172" s="128"/>
      <c r="B1172" s="128"/>
      <c r="C1172" s="128"/>
      <c r="D1172" s="128"/>
      <c r="E1172" s="129"/>
      <c r="F1172" s="179"/>
      <c r="G1172" s="244"/>
      <c r="H1172" s="186"/>
      <c r="I1172" s="363"/>
      <c r="J1172" s="128"/>
    </row>
    <row r="1173" spans="1:10" x14ac:dyDescent="0.2">
      <c r="A1173" s="128"/>
      <c r="B1173" s="128"/>
      <c r="C1173" s="128"/>
      <c r="D1173" s="128"/>
      <c r="E1173" s="129"/>
      <c r="F1173" s="179"/>
      <c r="G1173" s="244"/>
      <c r="H1173" s="186"/>
      <c r="I1173" s="363"/>
      <c r="J1173" s="128"/>
    </row>
    <row r="1174" spans="1:10" x14ac:dyDescent="0.2">
      <c r="A1174" s="128"/>
      <c r="B1174" s="128"/>
      <c r="C1174" s="128"/>
      <c r="D1174" s="128"/>
      <c r="E1174" s="129"/>
      <c r="F1174" s="179"/>
      <c r="G1174" s="244"/>
      <c r="H1174" s="186"/>
      <c r="I1174" s="363"/>
      <c r="J1174" s="128"/>
    </row>
    <row r="1175" spans="1:10" x14ac:dyDescent="0.2">
      <c r="A1175" s="128"/>
      <c r="B1175" s="128"/>
      <c r="C1175" s="128"/>
      <c r="D1175" s="128"/>
      <c r="E1175" s="129"/>
      <c r="F1175" s="179"/>
      <c r="G1175" s="244"/>
      <c r="H1175" s="186"/>
      <c r="I1175" s="363"/>
      <c r="J1175" s="128"/>
    </row>
    <row r="1176" spans="1:10" x14ac:dyDescent="0.2">
      <c r="A1176" s="128"/>
      <c r="B1176" s="128"/>
      <c r="C1176" s="128"/>
      <c r="D1176" s="128"/>
      <c r="E1176" s="129"/>
      <c r="F1176" s="179"/>
      <c r="G1176" s="244"/>
      <c r="H1176" s="186"/>
      <c r="I1176" s="363"/>
      <c r="J1176" s="128"/>
    </row>
    <row r="1177" spans="1:10" x14ac:dyDescent="0.2">
      <c r="A1177" s="128"/>
      <c r="B1177" s="128"/>
      <c r="C1177" s="128"/>
      <c r="D1177" s="128"/>
      <c r="E1177" s="129"/>
      <c r="F1177" s="179"/>
      <c r="G1177" s="244"/>
      <c r="H1177" s="186"/>
      <c r="I1177" s="363"/>
      <c r="J1177" s="128"/>
    </row>
    <row r="1178" spans="1:10" x14ac:dyDescent="0.2">
      <c r="A1178" s="128"/>
      <c r="B1178" s="128"/>
      <c r="C1178" s="128"/>
      <c r="D1178" s="128"/>
      <c r="E1178" s="129"/>
      <c r="F1178" s="179"/>
      <c r="G1178" s="244"/>
      <c r="H1178" s="186"/>
      <c r="I1178" s="363"/>
      <c r="J1178" s="128"/>
    </row>
    <row r="1179" spans="1:10" x14ac:dyDescent="0.2">
      <c r="A1179" s="128"/>
      <c r="B1179" s="128"/>
      <c r="C1179" s="128"/>
      <c r="D1179" s="128"/>
      <c r="E1179" s="129"/>
      <c r="F1179" s="179"/>
      <c r="G1179" s="244"/>
      <c r="H1179" s="186"/>
      <c r="I1179" s="363"/>
      <c r="J1179" s="128"/>
    </row>
    <row r="1180" spans="1:10" x14ac:dyDescent="0.2">
      <c r="A1180" s="128"/>
      <c r="B1180" s="128"/>
      <c r="C1180" s="128"/>
      <c r="D1180" s="128"/>
      <c r="E1180" s="129"/>
      <c r="F1180" s="179"/>
      <c r="G1180" s="244"/>
      <c r="H1180" s="186"/>
      <c r="I1180" s="363"/>
      <c r="J1180" s="128"/>
    </row>
    <row r="1181" spans="1:10" x14ac:dyDescent="0.2">
      <c r="A1181" s="128"/>
      <c r="B1181" s="128"/>
      <c r="C1181" s="128"/>
      <c r="D1181" s="128"/>
      <c r="E1181" s="129"/>
      <c r="F1181" s="179"/>
      <c r="G1181" s="244"/>
      <c r="H1181" s="186"/>
      <c r="I1181" s="363"/>
      <c r="J1181" s="128"/>
    </row>
    <row r="1182" spans="1:10" x14ac:dyDescent="0.2">
      <c r="A1182" s="128"/>
      <c r="B1182" s="128"/>
      <c r="C1182" s="128"/>
      <c r="D1182" s="128"/>
      <c r="E1182" s="129"/>
      <c r="F1182" s="179"/>
      <c r="G1182" s="244"/>
      <c r="H1182" s="186"/>
      <c r="I1182" s="363"/>
      <c r="J1182" s="128"/>
    </row>
    <row r="1183" spans="1:10" x14ac:dyDescent="0.2">
      <c r="A1183" s="128"/>
      <c r="B1183" s="128"/>
      <c r="C1183" s="128"/>
      <c r="D1183" s="128"/>
      <c r="E1183" s="129"/>
      <c r="F1183" s="179"/>
      <c r="G1183" s="244"/>
      <c r="H1183" s="186"/>
      <c r="I1183" s="363"/>
      <c r="J1183" s="128"/>
    </row>
    <row r="1184" spans="1:10" x14ac:dyDescent="0.2">
      <c r="A1184" s="128"/>
      <c r="B1184" s="128"/>
      <c r="C1184" s="128"/>
      <c r="D1184" s="128"/>
      <c r="E1184" s="129"/>
      <c r="F1184" s="179"/>
      <c r="G1184" s="244"/>
      <c r="H1184" s="186"/>
      <c r="I1184" s="363"/>
      <c r="J1184" s="128"/>
    </row>
    <row r="1185" spans="1:10" x14ac:dyDescent="0.2">
      <c r="A1185" s="128"/>
      <c r="B1185" s="128"/>
      <c r="C1185" s="128"/>
      <c r="D1185" s="128"/>
      <c r="E1185" s="129"/>
      <c r="F1185" s="179"/>
      <c r="G1185" s="244"/>
      <c r="H1185" s="186"/>
      <c r="I1185" s="363"/>
      <c r="J1185" s="128"/>
    </row>
    <row r="1186" spans="1:10" x14ac:dyDescent="0.2">
      <c r="A1186" s="128"/>
      <c r="B1186" s="128"/>
      <c r="C1186" s="128"/>
      <c r="D1186" s="128"/>
      <c r="E1186" s="129"/>
      <c r="F1186" s="179"/>
      <c r="G1186" s="244"/>
      <c r="H1186" s="186"/>
      <c r="I1186" s="363"/>
      <c r="J1186" s="128"/>
    </row>
    <row r="1187" spans="1:10" x14ac:dyDescent="0.2">
      <c r="A1187" s="128"/>
      <c r="B1187" s="128"/>
      <c r="C1187" s="128"/>
      <c r="D1187" s="128"/>
      <c r="E1187" s="129"/>
      <c r="F1187" s="179"/>
      <c r="G1187" s="244"/>
      <c r="H1187" s="186"/>
      <c r="I1187" s="363"/>
      <c r="J1187" s="128"/>
    </row>
    <row r="1188" spans="1:10" x14ac:dyDescent="0.2">
      <c r="A1188" s="128"/>
      <c r="B1188" s="128"/>
      <c r="C1188" s="128"/>
      <c r="D1188" s="128"/>
      <c r="E1188" s="129"/>
      <c r="F1188" s="179"/>
      <c r="G1188" s="244"/>
      <c r="H1188" s="186"/>
      <c r="I1188" s="363"/>
      <c r="J1188" s="128"/>
    </row>
    <row r="1189" spans="1:10" x14ac:dyDescent="0.2">
      <c r="A1189" s="128"/>
      <c r="B1189" s="128"/>
      <c r="C1189" s="128"/>
      <c r="D1189" s="128"/>
      <c r="E1189" s="129"/>
      <c r="F1189" s="179"/>
      <c r="G1189" s="244"/>
      <c r="H1189" s="186"/>
      <c r="I1189" s="363"/>
      <c r="J1189" s="128"/>
    </row>
    <row r="1190" spans="1:10" x14ac:dyDescent="0.2">
      <c r="A1190" s="128"/>
      <c r="B1190" s="128"/>
      <c r="C1190" s="128"/>
      <c r="D1190" s="128"/>
      <c r="E1190" s="129"/>
      <c r="F1190" s="179"/>
      <c r="G1190" s="244"/>
      <c r="H1190" s="186"/>
      <c r="I1190" s="363"/>
      <c r="J1190" s="128"/>
    </row>
    <row r="1191" spans="1:10" x14ac:dyDescent="0.2">
      <c r="A1191" s="128"/>
      <c r="B1191" s="128"/>
      <c r="C1191" s="128"/>
      <c r="D1191" s="128"/>
      <c r="E1191" s="129"/>
      <c r="F1191" s="179"/>
      <c r="G1191" s="244"/>
      <c r="H1191" s="186"/>
      <c r="I1191" s="363"/>
      <c r="J1191" s="128"/>
    </row>
    <row r="1192" spans="1:10" x14ac:dyDescent="0.2">
      <c r="A1192" s="128"/>
      <c r="B1192" s="128"/>
      <c r="C1192" s="128"/>
      <c r="D1192" s="128"/>
      <c r="E1192" s="129"/>
      <c r="F1192" s="179"/>
      <c r="G1192" s="244"/>
      <c r="H1192" s="186"/>
      <c r="I1192" s="363"/>
      <c r="J1192" s="128"/>
    </row>
    <row r="1193" spans="1:10" x14ac:dyDescent="0.2">
      <c r="A1193" s="128"/>
      <c r="B1193" s="128"/>
      <c r="C1193" s="128"/>
      <c r="D1193" s="128"/>
      <c r="E1193" s="129"/>
      <c r="F1193" s="179"/>
      <c r="G1193" s="244"/>
      <c r="H1193" s="186"/>
      <c r="I1193" s="363"/>
      <c r="J1193" s="128"/>
    </row>
    <row r="1194" spans="1:10" x14ac:dyDescent="0.2">
      <c r="A1194" s="128"/>
      <c r="B1194" s="128"/>
      <c r="C1194" s="128"/>
      <c r="D1194" s="128"/>
      <c r="E1194" s="129"/>
      <c r="F1194" s="179"/>
      <c r="G1194" s="244"/>
      <c r="H1194" s="186"/>
      <c r="I1194" s="363"/>
      <c r="J1194" s="128"/>
    </row>
    <row r="1195" spans="1:10" x14ac:dyDescent="0.2">
      <c r="A1195" s="128"/>
      <c r="B1195" s="128"/>
      <c r="C1195" s="128"/>
      <c r="D1195" s="128"/>
      <c r="E1195" s="129"/>
      <c r="F1195" s="179"/>
      <c r="G1195" s="244"/>
      <c r="H1195" s="186"/>
      <c r="I1195" s="363"/>
      <c r="J1195" s="128"/>
    </row>
    <row r="1196" spans="1:10" x14ac:dyDescent="0.2">
      <c r="A1196" s="128"/>
      <c r="B1196" s="128"/>
      <c r="C1196" s="128"/>
      <c r="D1196" s="128"/>
      <c r="E1196" s="129"/>
      <c r="F1196" s="179"/>
      <c r="G1196" s="244"/>
      <c r="H1196" s="186"/>
      <c r="I1196" s="363"/>
      <c r="J1196" s="128"/>
    </row>
    <row r="1197" spans="1:10" x14ac:dyDescent="0.2">
      <c r="A1197" s="128"/>
      <c r="B1197" s="128"/>
      <c r="C1197" s="128"/>
      <c r="D1197" s="128"/>
      <c r="E1197" s="129"/>
      <c r="F1197" s="179"/>
      <c r="G1197" s="244"/>
      <c r="H1197" s="186"/>
      <c r="I1197" s="363"/>
      <c r="J1197" s="128"/>
    </row>
    <row r="1198" spans="1:10" x14ac:dyDescent="0.2">
      <c r="A1198" s="128"/>
      <c r="B1198" s="128"/>
      <c r="C1198" s="128"/>
      <c r="D1198" s="128"/>
      <c r="E1198" s="129"/>
      <c r="F1198" s="179"/>
      <c r="G1198" s="244"/>
      <c r="H1198" s="186"/>
      <c r="I1198" s="363"/>
      <c r="J1198" s="128"/>
    </row>
    <row r="1199" spans="1:10" x14ac:dyDescent="0.2">
      <c r="A1199" s="128"/>
      <c r="B1199" s="128"/>
      <c r="C1199" s="128"/>
      <c r="D1199" s="128"/>
      <c r="E1199" s="129"/>
      <c r="F1199" s="179"/>
      <c r="G1199" s="244"/>
      <c r="H1199" s="186"/>
      <c r="I1199" s="363"/>
      <c r="J1199" s="128"/>
    </row>
    <row r="1200" spans="1:10" x14ac:dyDescent="0.2">
      <c r="A1200" s="128"/>
      <c r="B1200" s="128"/>
      <c r="C1200" s="128"/>
      <c r="D1200" s="128"/>
      <c r="E1200" s="129"/>
      <c r="F1200" s="179"/>
      <c r="G1200" s="244"/>
      <c r="H1200" s="186"/>
      <c r="I1200" s="363"/>
      <c r="J1200" s="128"/>
    </row>
    <row r="1201" spans="1:10" x14ac:dyDescent="0.2">
      <c r="A1201" s="128"/>
      <c r="B1201" s="128"/>
      <c r="C1201" s="128"/>
      <c r="D1201" s="128"/>
      <c r="E1201" s="129"/>
      <c r="F1201" s="179"/>
      <c r="G1201" s="244"/>
      <c r="H1201" s="186"/>
      <c r="I1201" s="363"/>
      <c r="J1201" s="128"/>
    </row>
    <row r="1202" spans="1:10" x14ac:dyDescent="0.2">
      <c r="A1202" s="128"/>
      <c r="B1202" s="128"/>
      <c r="C1202" s="128"/>
      <c r="D1202" s="128"/>
      <c r="E1202" s="129"/>
      <c r="F1202" s="179"/>
      <c r="G1202" s="244"/>
      <c r="H1202" s="186"/>
      <c r="I1202" s="363"/>
      <c r="J1202" s="128"/>
    </row>
    <row r="1203" spans="1:10" x14ac:dyDescent="0.2">
      <c r="A1203" s="128"/>
      <c r="B1203" s="128"/>
      <c r="C1203" s="128"/>
      <c r="D1203" s="128"/>
      <c r="E1203" s="129"/>
      <c r="F1203" s="179"/>
      <c r="G1203" s="244"/>
      <c r="H1203" s="186"/>
      <c r="I1203" s="363"/>
      <c r="J1203" s="128"/>
    </row>
    <row r="1204" spans="1:10" x14ac:dyDescent="0.2">
      <c r="A1204" s="128"/>
      <c r="B1204" s="128"/>
      <c r="C1204" s="128"/>
      <c r="D1204" s="128"/>
      <c r="E1204" s="129"/>
      <c r="F1204" s="179"/>
      <c r="G1204" s="244"/>
      <c r="H1204" s="186"/>
      <c r="I1204" s="363"/>
      <c r="J1204" s="128"/>
    </row>
    <row r="1205" spans="1:10" x14ac:dyDescent="0.2">
      <c r="A1205" s="128"/>
      <c r="B1205" s="128"/>
      <c r="C1205" s="128"/>
      <c r="D1205" s="128"/>
      <c r="E1205" s="129"/>
      <c r="F1205" s="179"/>
      <c r="G1205" s="244"/>
      <c r="H1205" s="186"/>
      <c r="I1205" s="363"/>
      <c r="J1205" s="128"/>
    </row>
    <row r="1206" spans="1:10" x14ac:dyDescent="0.2">
      <c r="A1206" s="128"/>
      <c r="B1206" s="128"/>
      <c r="C1206" s="128"/>
      <c r="D1206" s="128"/>
      <c r="E1206" s="129"/>
      <c r="F1206" s="179"/>
      <c r="G1206" s="244"/>
      <c r="H1206" s="186"/>
      <c r="I1206" s="363"/>
      <c r="J1206" s="128"/>
    </row>
    <row r="1207" spans="1:10" x14ac:dyDescent="0.2">
      <c r="A1207" s="128"/>
      <c r="B1207" s="128"/>
      <c r="C1207" s="128"/>
      <c r="D1207" s="128"/>
      <c r="E1207" s="129"/>
      <c r="F1207" s="179"/>
      <c r="G1207" s="244"/>
      <c r="H1207" s="186"/>
      <c r="I1207" s="363"/>
      <c r="J1207" s="128"/>
    </row>
    <row r="1208" spans="1:10" x14ac:dyDescent="0.2">
      <c r="A1208" s="128"/>
      <c r="B1208" s="128"/>
      <c r="C1208" s="128"/>
      <c r="D1208" s="128"/>
      <c r="E1208" s="129"/>
      <c r="F1208" s="179"/>
      <c r="G1208" s="244"/>
      <c r="H1208" s="186"/>
      <c r="I1208" s="363"/>
      <c r="J1208" s="128"/>
    </row>
    <row r="1209" spans="1:10" x14ac:dyDescent="0.2">
      <c r="A1209" s="128"/>
      <c r="B1209" s="128"/>
      <c r="C1209" s="128"/>
      <c r="D1209" s="128"/>
      <c r="E1209" s="129"/>
      <c r="F1209" s="179"/>
      <c r="G1209" s="244"/>
      <c r="H1209" s="186"/>
      <c r="I1209" s="363"/>
      <c r="J1209" s="128"/>
    </row>
    <row r="1210" spans="1:10" x14ac:dyDescent="0.2">
      <c r="A1210" s="128"/>
      <c r="B1210" s="128"/>
      <c r="C1210" s="128"/>
      <c r="D1210" s="128"/>
      <c r="E1210" s="129"/>
      <c r="F1210" s="179"/>
      <c r="G1210" s="244"/>
      <c r="H1210" s="186"/>
      <c r="I1210" s="363"/>
      <c r="J1210" s="128"/>
    </row>
    <row r="1211" spans="1:10" x14ac:dyDescent="0.2">
      <c r="A1211" s="128"/>
      <c r="B1211" s="128"/>
      <c r="C1211" s="128"/>
      <c r="D1211" s="128"/>
      <c r="E1211" s="129"/>
      <c r="F1211" s="179"/>
      <c r="G1211" s="244"/>
      <c r="H1211" s="186"/>
      <c r="I1211" s="363"/>
      <c r="J1211" s="128"/>
    </row>
    <row r="1212" spans="1:10" x14ac:dyDescent="0.2">
      <c r="A1212" s="128"/>
      <c r="B1212" s="128"/>
      <c r="C1212" s="128"/>
      <c r="D1212" s="128"/>
      <c r="E1212" s="129"/>
      <c r="F1212" s="179"/>
      <c r="G1212" s="244"/>
      <c r="H1212" s="186"/>
      <c r="I1212" s="363"/>
      <c r="J1212" s="128"/>
    </row>
    <row r="1213" spans="1:10" x14ac:dyDescent="0.2">
      <c r="A1213" s="128"/>
      <c r="B1213" s="128"/>
      <c r="C1213" s="128"/>
      <c r="D1213" s="128"/>
      <c r="E1213" s="129"/>
      <c r="F1213" s="179"/>
      <c r="G1213" s="244"/>
      <c r="H1213" s="186"/>
      <c r="I1213" s="363"/>
      <c r="J1213" s="128"/>
    </row>
    <row r="1214" spans="1:10" x14ac:dyDescent="0.2">
      <c r="A1214" s="128"/>
      <c r="B1214" s="128"/>
      <c r="C1214" s="128"/>
      <c r="D1214" s="128"/>
      <c r="E1214" s="129"/>
      <c r="F1214" s="179"/>
      <c r="G1214" s="244"/>
      <c r="H1214" s="186"/>
      <c r="I1214" s="363"/>
      <c r="J1214" s="128"/>
    </row>
    <row r="1215" spans="1:10" x14ac:dyDescent="0.2">
      <c r="A1215" s="128"/>
      <c r="B1215" s="128"/>
      <c r="C1215" s="128"/>
      <c r="D1215" s="128"/>
      <c r="E1215" s="129"/>
      <c r="F1215" s="179"/>
      <c r="G1215" s="244"/>
      <c r="H1215" s="186"/>
      <c r="I1215" s="363"/>
      <c r="J1215" s="128"/>
    </row>
    <row r="1216" spans="1:10" x14ac:dyDescent="0.2">
      <c r="A1216" s="128"/>
      <c r="B1216" s="128"/>
      <c r="C1216" s="128"/>
      <c r="D1216" s="128"/>
      <c r="E1216" s="129"/>
      <c r="F1216" s="179"/>
      <c r="G1216" s="244"/>
      <c r="H1216" s="186"/>
      <c r="I1216" s="363"/>
      <c r="J1216" s="128"/>
    </row>
    <row r="1217" spans="1:10" x14ac:dyDescent="0.2">
      <c r="A1217" s="128"/>
      <c r="B1217" s="128"/>
      <c r="C1217" s="128"/>
      <c r="D1217" s="128"/>
      <c r="E1217" s="129"/>
      <c r="F1217" s="179"/>
      <c r="G1217" s="244"/>
      <c r="H1217" s="186"/>
      <c r="I1217" s="363"/>
      <c r="J1217" s="128"/>
    </row>
    <row r="1218" spans="1:10" x14ac:dyDescent="0.2">
      <c r="A1218" s="128"/>
      <c r="B1218" s="128"/>
      <c r="C1218" s="128"/>
      <c r="D1218" s="128"/>
      <c r="E1218" s="129"/>
      <c r="F1218" s="179"/>
      <c r="G1218" s="244"/>
      <c r="H1218" s="186"/>
      <c r="I1218" s="363"/>
      <c r="J1218" s="128"/>
    </row>
    <row r="1219" spans="1:10" x14ac:dyDescent="0.2">
      <c r="A1219" s="128"/>
      <c r="B1219" s="128"/>
      <c r="C1219" s="128"/>
      <c r="D1219" s="128"/>
      <c r="E1219" s="129"/>
      <c r="F1219" s="179"/>
      <c r="G1219" s="244"/>
      <c r="H1219" s="186"/>
      <c r="I1219" s="363"/>
      <c r="J1219" s="128"/>
    </row>
    <row r="1220" spans="1:10" x14ac:dyDescent="0.2">
      <c r="A1220" s="128"/>
      <c r="B1220" s="128"/>
      <c r="C1220" s="128"/>
      <c r="D1220" s="128"/>
      <c r="E1220" s="129"/>
      <c r="F1220" s="179"/>
      <c r="G1220" s="244"/>
      <c r="H1220" s="186"/>
      <c r="I1220" s="363"/>
      <c r="J1220" s="128"/>
    </row>
    <row r="1221" spans="1:10" x14ac:dyDescent="0.2">
      <c r="A1221" s="128"/>
      <c r="B1221" s="128"/>
      <c r="C1221" s="128"/>
      <c r="D1221" s="128"/>
      <c r="E1221" s="129"/>
      <c r="F1221" s="179"/>
      <c r="G1221" s="244"/>
      <c r="H1221" s="186"/>
      <c r="I1221" s="363"/>
      <c r="J1221" s="128"/>
    </row>
    <row r="1222" spans="1:10" x14ac:dyDescent="0.2">
      <c r="A1222" s="128"/>
      <c r="B1222" s="128"/>
      <c r="C1222" s="128"/>
      <c r="D1222" s="128"/>
      <c r="E1222" s="129"/>
      <c r="F1222" s="179"/>
      <c r="G1222" s="244"/>
      <c r="H1222" s="186"/>
      <c r="I1222" s="363"/>
      <c r="J1222" s="128"/>
    </row>
    <row r="1223" spans="1:10" x14ac:dyDescent="0.2">
      <c r="A1223" s="128"/>
      <c r="B1223" s="128"/>
      <c r="C1223" s="128"/>
      <c r="D1223" s="128"/>
      <c r="E1223" s="129"/>
      <c r="F1223" s="179"/>
      <c r="G1223" s="244"/>
      <c r="H1223" s="186"/>
      <c r="I1223" s="363"/>
      <c r="J1223" s="128"/>
    </row>
    <row r="1224" spans="1:10" x14ac:dyDescent="0.2">
      <c r="A1224" s="128"/>
      <c r="B1224" s="128"/>
      <c r="C1224" s="128"/>
      <c r="D1224" s="128"/>
      <c r="E1224" s="129"/>
      <c r="F1224" s="179"/>
      <c r="G1224" s="244"/>
      <c r="H1224" s="186"/>
      <c r="I1224" s="363"/>
      <c r="J1224" s="128"/>
    </row>
    <row r="1225" spans="1:10" x14ac:dyDescent="0.2">
      <c r="A1225" s="128"/>
      <c r="B1225" s="128"/>
      <c r="C1225" s="128"/>
      <c r="D1225" s="128"/>
      <c r="E1225" s="129"/>
      <c r="F1225" s="179"/>
      <c r="G1225" s="244"/>
      <c r="H1225" s="186"/>
      <c r="I1225" s="363"/>
      <c r="J1225" s="128"/>
    </row>
    <row r="1226" spans="1:10" x14ac:dyDescent="0.2">
      <c r="A1226" s="128"/>
      <c r="B1226" s="128"/>
      <c r="C1226" s="128"/>
      <c r="D1226" s="128"/>
      <c r="E1226" s="129"/>
      <c r="F1226" s="179"/>
      <c r="G1226" s="244"/>
      <c r="H1226" s="186"/>
      <c r="I1226" s="363"/>
      <c r="J1226" s="128"/>
    </row>
    <row r="1227" spans="1:10" x14ac:dyDescent="0.2">
      <c r="A1227" s="128"/>
      <c r="B1227" s="128"/>
      <c r="C1227" s="128"/>
      <c r="D1227" s="128"/>
      <c r="E1227" s="129"/>
      <c r="F1227" s="179"/>
      <c r="G1227" s="244"/>
      <c r="H1227" s="186"/>
      <c r="I1227" s="363"/>
      <c r="J1227" s="128"/>
    </row>
    <row r="1228" spans="1:10" x14ac:dyDescent="0.2">
      <c r="A1228" s="128"/>
      <c r="B1228" s="128"/>
      <c r="C1228" s="128"/>
      <c r="D1228" s="128"/>
      <c r="E1228" s="129"/>
      <c r="F1228" s="179"/>
      <c r="G1228" s="244"/>
      <c r="H1228" s="186"/>
      <c r="I1228" s="363"/>
      <c r="J1228" s="128"/>
    </row>
    <row r="1229" spans="1:10" x14ac:dyDescent="0.2">
      <c r="A1229" s="128"/>
      <c r="B1229" s="128"/>
      <c r="C1229" s="128"/>
      <c r="D1229" s="128"/>
      <c r="E1229" s="129"/>
      <c r="F1229" s="179"/>
      <c r="G1229" s="244"/>
      <c r="H1229" s="186"/>
      <c r="I1229" s="363"/>
      <c r="J1229" s="128"/>
    </row>
    <row r="1230" spans="1:10" x14ac:dyDescent="0.2">
      <c r="A1230" s="128"/>
      <c r="B1230" s="128"/>
      <c r="C1230" s="128"/>
      <c r="D1230" s="128"/>
      <c r="E1230" s="129"/>
      <c r="F1230" s="179"/>
      <c r="G1230" s="244"/>
      <c r="H1230" s="186"/>
      <c r="I1230" s="363"/>
      <c r="J1230" s="128"/>
    </row>
    <row r="1231" spans="1:10" x14ac:dyDescent="0.2">
      <c r="A1231" s="128"/>
      <c r="B1231" s="128"/>
      <c r="C1231" s="128"/>
      <c r="D1231" s="128"/>
      <c r="E1231" s="129"/>
      <c r="F1231" s="179"/>
      <c r="G1231" s="244"/>
      <c r="H1231" s="186"/>
      <c r="I1231" s="363"/>
      <c r="J1231" s="128"/>
    </row>
    <row r="1232" spans="1:10" x14ac:dyDescent="0.2">
      <c r="A1232" s="128"/>
      <c r="B1232" s="128"/>
      <c r="C1232" s="128"/>
      <c r="D1232" s="128"/>
      <c r="E1232" s="129"/>
      <c r="F1232" s="179"/>
      <c r="G1232" s="244"/>
      <c r="H1232" s="186"/>
      <c r="I1232" s="363"/>
      <c r="J1232" s="128"/>
    </row>
    <row r="1233" spans="1:10" x14ac:dyDescent="0.2">
      <c r="A1233" s="128"/>
      <c r="B1233" s="128"/>
      <c r="C1233" s="128"/>
      <c r="D1233" s="128"/>
      <c r="E1233" s="129"/>
      <c r="F1233" s="179"/>
      <c r="G1233" s="244"/>
      <c r="H1233" s="186"/>
      <c r="I1233" s="363"/>
      <c r="J1233" s="128"/>
    </row>
    <row r="1234" spans="1:10" x14ac:dyDescent="0.2">
      <c r="A1234" s="128"/>
      <c r="B1234" s="128"/>
      <c r="C1234" s="128"/>
      <c r="D1234" s="128"/>
      <c r="E1234" s="129"/>
      <c r="F1234" s="179"/>
      <c r="G1234" s="244"/>
      <c r="H1234" s="186"/>
      <c r="I1234" s="363"/>
      <c r="J1234" s="128"/>
    </row>
    <row r="1235" spans="1:10" x14ac:dyDescent="0.2">
      <c r="A1235" s="128"/>
      <c r="B1235" s="128"/>
      <c r="C1235" s="128"/>
      <c r="D1235" s="128"/>
      <c r="E1235" s="129"/>
      <c r="F1235" s="179"/>
      <c r="G1235" s="244"/>
      <c r="H1235" s="186"/>
      <c r="I1235" s="363"/>
      <c r="J1235" s="128"/>
    </row>
    <row r="1236" spans="1:10" x14ac:dyDescent="0.2">
      <c r="A1236" s="128"/>
      <c r="B1236" s="128"/>
      <c r="C1236" s="128"/>
      <c r="D1236" s="128"/>
      <c r="E1236" s="129"/>
      <c r="F1236" s="179"/>
      <c r="G1236" s="244"/>
      <c r="H1236" s="186"/>
      <c r="I1236" s="363"/>
      <c r="J1236" s="128"/>
    </row>
    <row r="1237" spans="1:10" x14ac:dyDescent="0.2">
      <c r="A1237" s="128"/>
      <c r="B1237" s="128"/>
      <c r="C1237" s="128"/>
      <c r="D1237" s="128"/>
      <c r="E1237" s="129"/>
      <c r="F1237" s="179"/>
      <c r="G1237" s="244"/>
      <c r="H1237" s="186"/>
      <c r="I1237" s="363"/>
      <c r="J1237" s="128"/>
    </row>
    <row r="1238" spans="1:10" x14ac:dyDescent="0.2">
      <c r="A1238" s="128"/>
      <c r="B1238" s="128"/>
      <c r="C1238" s="128"/>
      <c r="D1238" s="128"/>
      <c r="E1238" s="129"/>
      <c r="F1238" s="179"/>
      <c r="G1238" s="244"/>
      <c r="H1238" s="186"/>
      <c r="I1238" s="363"/>
      <c r="J1238" s="128"/>
    </row>
    <row r="1239" spans="1:10" x14ac:dyDescent="0.2">
      <c r="A1239" s="128"/>
      <c r="B1239" s="128"/>
      <c r="C1239" s="128"/>
      <c r="D1239" s="128"/>
      <c r="E1239" s="129"/>
      <c r="F1239" s="179"/>
      <c r="G1239" s="244"/>
      <c r="H1239" s="186"/>
      <c r="I1239" s="363"/>
      <c r="J1239" s="128"/>
    </row>
    <row r="1240" spans="1:10" x14ac:dyDescent="0.2">
      <c r="A1240" s="128"/>
      <c r="B1240" s="128"/>
      <c r="C1240" s="128"/>
      <c r="D1240" s="128"/>
      <c r="E1240" s="129"/>
      <c r="F1240" s="179"/>
      <c r="G1240" s="244"/>
      <c r="H1240" s="186"/>
      <c r="I1240" s="363"/>
      <c r="J1240" s="128"/>
    </row>
    <row r="1241" spans="1:10" x14ac:dyDescent="0.2">
      <c r="A1241" s="128"/>
      <c r="B1241" s="128"/>
      <c r="C1241" s="128"/>
      <c r="D1241" s="128"/>
      <c r="E1241" s="129"/>
      <c r="F1241" s="179"/>
      <c r="G1241" s="244"/>
      <c r="H1241" s="186"/>
      <c r="I1241" s="363"/>
      <c r="J1241" s="128"/>
    </row>
    <row r="1242" spans="1:10" x14ac:dyDescent="0.2">
      <c r="A1242" s="128"/>
      <c r="B1242" s="128"/>
      <c r="C1242" s="128"/>
      <c r="D1242" s="128"/>
      <c r="E1242" s="129"/>
      <c r="F1242" s="179"/>
      <c r="G1242" s="244"/>
      <c r="H1242" s="186"/>
      <c r="I1242" s="363"/>
      <c r="J1242" s="128"/>
    </row>
    <row r="1243" spans="1:10" x14ac:dyDescent="0.2">
      <c r="A1243" s="128"/>
      <c r="B1243" s="128"/>
      <c r="C1243" s="128"/>
      <c r="D1243" s="128"/>
      <c r="E1243" s="129"/>
      <c r="F1243" s="179"/>
      <c r="G1243" s="244"/>
      <c r="H1243" s="186"/>
      <c r="I1243" s="363"/>
      <c r="J1243" s="128"/>
    </row>
    <row r="1244" spans="1:10" x14ac:dyDescent="0.2">
      <c r="A1244" s="128"/>
      <c r="B1244" s="128"/>
      <c r="C1244" s="128"/>
      <c r="D1244" s="128"/>
      <c r="E1244" s="129"/>
      <c r="F1244" s="179"/>
      <c r="G1244" s="244"/>
      <c r="H1244" s="186"/>
      <c r="I1244" s="363"/>
      <c r="J1244" s="128"/>
    </row>
    <row r="1245" spans="1:10" x14ac:dyDescent="0.2">
      <c r="A1245" s="128"/>
      <c r="B1245" s="128"/>
      <c r="C1245" s="128"/>
      <c r="D1245" s="128"/>
      <c r="E1245" s="129"/>
      <c r="F1245" s="179"/>
      <c r="G1245" s="244"/>
      <c r="H1245" s="186"/>
      <c r="I1245" s="363"/>
      <c r="J1245" s="128"/>
    </row>
    <row r="1246" spans="1:10" x14ac:dyDescent="0.2">
      <c r="A1246" s="128"/>
      <c r="B1246" s="128"/>
      <c r="C1246" s="128"/>
      <c r="D1246" s="128"/>
      <c r="E1246" s="129"/>
      <c r="F1246" s="179"/>
      <c r="G1246" s="244"/>
      <c r="H1246" s="186"/>
      <c r="I1246" s="363"/>
      <c r="J1246" s="128"/>
    </row>
    <row r="1247" spans="1:10" x14ac:dyDescent="0.2">
      <c r="A1247" s="128"/>
      <c r="B1247" s="128"/>
      <c r="C1247" s="128"/>
      <c r="D1247" s="128"/>
      <c r="E1247" s="129"/>
      <c r="F1247" s="179"/>
      <c r="G1247" s="244"/>
      <c r="H1247" s="186"/>
      <c r="I1247" s="363"/>
      <c r="J1247" s="128"/>
    </row>
    <row r="1248" spans="1:10" x14ac:dyDescent="0.2">
      <c r="A1248" s="128"/>
      <c r="B1248" s="128"/>
      <c r="C1248" s="128"/>
      <c r="D1248" s="128"/>
      <c r="E1248" s="129"/>
      <c r="F1248" s="179"/>
      <c r="G1248" s="244"/>
      <c r="H1248" s="186"/>
      <c r="I1248" s="363"/>
      <c r="J1248" s="128"/>
    </row>
    <row r="1249" spans="1:10" x14ac:dyDescent="0.2">
      <c r="A1249" s="128"/>
      <c r="B1249" s="128"/>
      <c r="C1249" s="128"/>
      <c r="D1249" s="128"/>
      <c r="E1249" s="129"/>
      <c r="F1249" s="179"/>
      <c r="G1249" s="244"/>
      <c r="H1249" s="186"/>
      <c r="I1249" s="363"/>
      <c r="J1249" s="128"/>
    </row>
    <row r="1250" spans="1:10" x14ac:dyDescent="0.2">
      <c r="A1250" s="128"/>
      <c r="B1250" s="128"/>
      <c r="C1250" s="128"/>
      <c r="D1250" s="128"/>
      <c r="E1250" s="129"/>
      <c r="F1250" s="179"/>
      <c r="G1250" s="244"/>
      <c r="H1250" s="186"/>
      <c r="I1250" s="363"/>
      <c r="J1250" s="128"/>
    </row>
    <row r="1251" spans="1:10" x14ac:dyDescent="0.2">
      <c r="A1251" s="128"/>
      <c r="B1251" s="128"/>
      <c r="C1251" s="128"/>
      <c r="D1251" s="128"/>
      <c r="E1251" s="129"/>
      <c r="F1251" s="179"/>
      <c r="G1251" s="244"/>
      <c r="H1251" s="186"/>
      <c r="I1251" s="363"/>
      <c r="J1251" s="128"/>
    </row>
    <row r="1252" spans="1:10" x14ac:dyDescent="0.2">
      <c r="A1252" s="128"/>
      <c r="B1252" s="128"/>
      <c r="C1252" s="128"/>
      <c r="D1252" s="128"/>
      <c r="E1252" s="129"/>
      <c r="F1252" s="179"/>
      <c r="G1252" s="244"/>
      <c r="H1252" s="186"/>
      <c r="I1252" s="363"/>
      <c r="J1252" s="128"/>
    </row>
    <row r="1253" spans="1:10" x14ac:dyDescent="0.2">
      <c r="A1253" s="128"/>
      <c r="B1253" s="128"/>
      <c r="C1253" s="128"/>
      <c r="D1253" s="128"/>
      <c r="E1253" s="129"/>
      <c r="F1253" s="179"/>
      <c r="G1253" s="244"/>
      <c r="H1253" s="186"/>
      <c r="I1253" s="363"/>
      <c r="J1253" s="128"/>
    </row>
    <row r="1254" spans="1:10" x14ac:dyDescent="0.2">
      <c r="A1254" s="128"/>
      <c r="B1254" s="128"/>
      <c r="C1254" s="128"/>
      <c r="D1254" s="128"/>
      <c r="E1254" s="129"/>
      <c r="F1254" s="179"/>
      <c r="G1254" s="244"/>
      <c r="H1254" s="186"/>
      <c r="I1254" s="363"/>
      <c r="J1254" s="128"/>
    </row>
    <row r="1255" spans="1:10" x14ac:dyDescent="0.2">
      <c r="A1255" s="128"/>
      <c r="B1255" s="128"/>
      <c r="C1255" s="128"/>
      <c r="D1255" s="128"/>
      <c r="E1255" s="129"/>
      <c r="F1255" s="179"/>
      <c r="G1255" s="244"/>
      <c r="H1255" s="186"/>
      <c r="I1255" s="363"/>
      <c r="J1255" s="128"/>
    </row>
    <row r="1256" spans="1:10" x14ac:dyDescent="0.2">
      <c r="A1256" s="128"/>
      <c r="B1256" s="128"/>
      <c r="C1256" s="128"/>
      <c r="D1256" s="128"/>
      <c r="E1256" s="129"/>
      <c r="F1256" s="179"/>
      <c r="G1256" s="244"/>
      <c r="H1256" s="186"/>
      <c r="I1256" s="363"/>
      <c r="J1256" s="128"/>
    </row>
    <row r="1257" spans="1:10" x14ac:dyDescent="0.2">
      <c r="A1257" s="128"/>
      <c r="B1257" s="128"/>
      <c r="C1257" s="128"/>
      <c r="D1257" s="128"/>
      <c r="E1257" s="129"/>
      <c r="F1257" s="179"/>
      <c r="G1257" s="244"/>
      <c r="H1257" s="186"/>
      <c r="I1257" s="363"/>
      <c r="J1257" s="128"/>
    </row>
    <row r="1258" spans="1:10" x14ac:dyDescent="0.2">
      <c r="A1258" s="128"/>
      <c r="B1258" s="128"/>
      <c r="C1258" s="128"/>
      <c r="D1258" s="128"/>
      <c r="E1258" s="129"/>
      <c r="F1258" s="179"/>
      <c r="G1258" s="244"/>
      <c r="H1258" s="186"/>
      <c r="I1258" s="363"/>
      <c r="J1258" s="128"/>
    </row>
    <row r="1259" spans="1:10" x14ac:dyDescent="0.2">
      <c r="A1259" s="128"/>
      <c r="B1259" s="128"/>
      <c r="C1259" s="128"/>
      <c r="D1259" s="128"/>
      <c r="E1259" s="129"/>
      <c r="F1259" s="179"/>
      <c r="G1259" s="244"/>
      <c r="H1259" s="186"/>
      <c r="I1259" s="363"/>
      <c r="J1259" s="128"/>
    </row>
    <row r="1260" spans="1:10" x14ac:dyDescent="0.2">
      <c r="A1260" s="128"/>
      <c r="B1260" s="128"/>
      <c r="C1260" s="128"/>
      <c r="D1260" s="128"/>
      <c r="E1260" s="129"/>
      <c r="F1260" s="179"/>
      <c r="G1260" s="244"/>
      <c r="H1260" s="186"/>
      <c r="I1260" s="363"/>
      <c r="J1260" s="128"/>
    </row>
    <row r="1261" spans="1:10" x14ac:dyDescent="0.2">
      <c r="A1261" s="128"/>
      <c r="B1261" s="128"/>
      <c r="C1261" s="128"/>
      <c r="D1261" s="128"/>
      <c r="E1261" s="129"/>
      <c r="F1261" s="179"/>
      <c r="G1261" s="244"/>
      <c r="H1261" s="186"/>
      <c r="I1261" s="363"/>
      <c r="J1261" s="128"/>
    </row>
    <row r="1262" spans="1:10" x14ac:dyDescent="0.2">
      <c r="A1262" s="128"/>
      <c r="B1262" s="128"/>
      <c r="C1262" s="128"/>
      <c r="D1262" s="128"/>
      <c r="E1262" s="129"/>
      <c r="F1262" s="179"/>
      <c r="G1262" s="244"/>
      <c r="H1262" s="186"/>
      <c r="I1262" s="363"/>
      <c r="J1262" s="128"/>
    </row>
    <row r="1263" spans="1:10" x14ac:dyDescent="0.2">
      <c r="A1263" s="128"/>
      <c r="B1263" s="128"/>
      <c r="C1263" s="128"/>
      <c r="D1263" s="128"/>
      <c r="E1263" s="129"/>
      <c r="F1263" s="179"/>
      <c r="G1263" s="244"/>
      <c r="H1263" s="186"/>
      <c r="I1263" s="363"/>
      <c r="J1263" s="128"/>
    </row>
    <row r="1264" spans="1:10" x14ac:dyDescent="0.2">
      <c r="A1264" s="128"/>
      <c r="B1264" s="128"/>
      <c r="C1264" s="128"/>
      <c r="D1264" s="128"/>
      <c r="E1264" s="129"/>
      <c r="F1264" s="179"/>
      <c r="G1264" s="244"/>
      <c r="H1264" s="186"/>
      <c r="I1264" s="363"/>
      <c r="J1264" s="128"/>
    </row>
    <row r="1265" spans="1:10" x14ac:dyDescent="0.2">
      <c r="A1265" s="128"/>
      <c r="B1265" s="128"/>
      <c r="C1265" s="128"/>
      <c r="D1265" s="128"/>
      <c r="E1265" s="129"/>
      <c r="F1265" s="179"/>
      <c r="G1265" s="244"/>
      <c r="H1265" s="186"/>
      <c r="I1265" s="363"/>
      <c r="J1265" s="128"/>
    </row>
    <row r="1266" spans="1:10" x14ac:dyDescent="0.2">
      <c r="A1266" s="128"/>
      <c r="B1266" s="128"/>
      <c r="C1266" s="128"/>
      <c r="D1266" s="128"/>
      <c r="E1266" s="129"/>
      <c r="F1266" s="179"/>
      <c r="G1266" s="244"/>
      <c r="H1266" s="186"/>
      <c r="I1266" s="363"/>
      <c r="J1266" s="128"/>
    </row>
    <row r="1267" spans="1:10" x14ac:dyDescent="0.2">
      <c r="A1267" s="128"/>
      <c r="B1267" s="128"/>
      <c r="C1267" s="128"/>
      <c r="D1267" s="128"/>
      <c r="E1267" s="129"/>
      <c r="F1267" s="179"/>
      <c r="G1267" s="244"/>
      <c r="H1267" s="186"/>
      <c r="I1267" s="363"/>
      <c r="J1267" s="128"/>
    </row>
    <row r="1268" spans="1:10" x14ac:dyDescent="0.2">
      <c r="A1268" s="128"/>
      <c r="B1268" s="128"/>
      <c r="C1268" s="128"/>
      <c r="D1268" s="128"/>
      <c r="E1268" s="129"/>
      <c r="F1268" s="179"/>
      <c r="G1268" s="244"/>
      <c r="H1268" s="186"/>
      <c r="I1268" s="363"/>
      <c r="J1268" s="128"/>
    </row>
    <row r="1269" spans="1:10" x14ac:dyDescent="0.2">
      <c r="A1269" s="128"/>
      <c r="B1269" s="128"/>
      <c r="C1269" s="128"/>
      <c r="D1269" s="128"/>
      <c r="E1269" s="129"/>
      <c r="F1269" s="179"/>
      <c r="G1269" s="244"/>
      <c r="H1269" s="186"/>
      <c r="I1269" s="363"/>
      <c r="J1269" s="128"/>
    </row>
    <row r="1270" spans="1:10" x14ac:dyDescent="0.2">
      <c r="A1270" s="128"/>
      <c r="B1270" s="128"/>
      <c r="C1270" s="128"/>
      <c r="D1270" s="128"/>
      <c r="E1270" s="129"/>
      <c r="F1270" s="179"/>
      <c r="G1270" s="244"/>
      <c r="H1270" s="186"/>
      <c r="I1270" s="363"/>
      <c r="J1270" s="128"/>
    </row>
    <row r="1271" spans="1:10" x14ac:dyDescent="0.2">
      <c r="A1271" s="128"/>
      <c r="B1271" s="128"/>
      <c r="C1271" s="128"/>
      <c r="D1271" s="128"/>
      <c r="E1271" s="129"/>
      <c r="F1271" s="179"/>
      <c r="G1271" s="244"/>
      <c r="H1271" s="186"/>
      <c r="I1271" s="363"/>
      <c r="J1271" s="128"/>
    </row>
    <row r="1272" spans="1:10" x14ac:dyDescent="0.2">
      <c r="A1272" s="128"/>
      <c r="B1272" s="128"/>
      <c r="C1272" s="128"/>
      <c r="D1272" s="128"/>
      <c r="E1272" s="129"/>
      <c r="F1272" s="179"/>
      <c r="G1272" s="244"/>
      <c r="H1272" s="186"/>
      <c r="I1272" s="363"/>
      <c r="J1272" s="128"/>
    </row>
    <row r="1273" spans="1:10" x14ac:dyDescent="0.2">
      <c r="A1273" s="128"/>
      <c r="B1273" s="128"/>
      <c r="C1273" s="128"/>
      <c r="D1273" s="128"/>
      <c r="E1273" s="129"/>
      <c r="F1273" s="179"/>
      <c r="G1273" s="244"/>
      <c r="H1273" s="186"/>
      <c r="I1273" s="363"/>
      <c r="J1273" s="128"/>
    </row>
    <row r="1274" spans="1:10" x14ac:dyDescent="0.2">
      <c r="A1274" s="128"/>
      <c r="B1274" s="128"/>
      <c r="C1274" s="128"/>
      <c r="D1274" s="128"/>
      <c r="E1274" s="129"/>
      <c r="F1274" s="179"/>
      <c r="G1274" s="244"/>
      <c r="H1274" s="186"/>
      <c r="I1274" s="363"/>
      <c r="J1274" s="128"/>
    </row>
    <row r="1275" spans="1:10" x14ac:dyDescent="0.2">
      <c r="A1275" s="128"/>
      <c r="B1275" s="128"/>
      <c r="C1275" s="128"/>
      <c r="D1275" s="128"/>
      <c r="E1275" s="129"/>
      <c r="F1275" s="179"/>
      <c r="G1275" s="244"/>
      <c r="H1275" s="186"/>
      <c r="I1275" s="363"/>
      <c r="J1275" s="128"/>
    </row>
    <row r="1276" spans="1:10" x14ac:dyDescent="0.2">
      <c r="A1276" s="128"/>
      <c r="B1276" s="128"/>
      <c r="C1276" s="128"/>
      <c r="D1276" s="128"/>
      <c r="E1276" s="129"/>
      <c r="F1276" s="179"/>
      <c r="G1276" s="244"/>
      <c r="H1276" s="186"/>
      <c r="I1276" s="363"/>
      <c r="J1276" s="128"/>
    </row>
    <row r="1277" spans="1:10" x14ac:dyDescent="0.2">
      <c r="A1277" s="128"/>
      <c r="B1277" s="128"/>
      <c r="C1277" s="128"/>
      <c r="D1277" s="128"/>
      <c r="E1277" s="129"/>
      <c r="F1277" s="179"/>
      <c r="G1277" s="244"/>
      <c r="H1277" s="186"/>
      <c r="I1277" s="363"/>
      <c r="J1277" s="128"/>
    </row>
    <row r="1278" spans="1:10" x14ac:dyDescent="0.2">
      <c r="A1278" s="128"/>
      <c r="B1278" s="128"/>
      <c r="C1278" s="128"/>
      <c r="D1278" s="128"/>
      <c r="E1278" s="129"/>
      <c r="F1278" s="179"/>
      <c r="G1278" s="244"/>
      <c r="H1278" s="186"/>
      <c r="I1278" s="363"/>
      <c r="J1278" s="128"/>
    </row>
    <row r="1279" spans="1:10" x14ac:dyDescent="0.2">
      <c r="A1279" s="128"/>
      <c r="B1279" s="128"/>
      <c r="C1279" s="128"/>
      <c r="D1279" s="128"/>
      <c r="E1279" s="129"/>
      <c r="F1279" s="179"/>
      <c r="G1279" s="244"/>
      <c r="H1279" s="186"/>
      <c r="I1279" s="363"/>
      <c r="J1279" s="128"/>
    </row>
    <row r="1280" spans="1:10" x14ac:dyDescent="0.2">
      <c r="A1280" s="128"/>
      <c r="B1280" s="128"/>
      <c r="C1280" s="128"/>
      <c r="D1280" s="128"/>
      <c r="E1280" s="129"/>
      <c r="F1280" s="179"/>
      <c r="G1280" s="244"/>
      <c r="H1280" s="186"/>
      <c r="I1280" s="363"/>
      <c r="J1280" s="128"/>
    </row>
    <row r="1281" spans="1:10" x14ac:dyDescent="0.2">
      <c r="A1281" s="128"/>
      <c r="B1281" s="128"/>
      <c r="C1281" s="128"/>
      <c r="D1281" s="128"/>
      <c r="E1281" s="129"/>
      <c r="F1281" s="179"/>
      <c r="G1281" s="244"/>
      <c r="H1281" s="186"/>
      <c r="I1281" s="363"/>
      <c r="J1281" s="128"/>
    </row>
    <row r="1282" spans="1:10" x14ac:dyDescent="0.2">
      <c r="A1282" s="128"/>
      <c r="B1282" s="128"/>
      <c r="C1282" s="128"/>
      <c r="D1282" s="128"/>
      <c r="E1282" s="129"/>
      <c r="F1282" s="179"/>
      <c r="G1282" s="244"/>
      <c r="H1282" s="186"/>
      <c r="I1282" s="363"/>
      <c r="J1282" s="128"/>
    </row>
    <row r="1283" spans="1:10" x14ac:dyDescent="0.2">
      <c r="A1283" s="128"/>
      <c r="B1283" s="128"/>
      <c r="C1283" s="128"/>
      <c r="D1283" s="128"/>
      <c r="E1283" s="129"/>
      <c r="F1283" s="179"/>
      <c r="G1283" s="244"/>
      <c r="H1283" s="186"/>
      <c r="I1283" s="363"/>
      <c r="J1283" s="128"/>
    </row>
    <row r="1284" spans="1:10" x14ac:dyDescent="0.2">
      <c r="A1284" s="128"/>
      <c r="B1284" s="128"/>
      <c r="C1284" s="128"/>
      <c r="D1284" s="128"/>
      <c r="E1284" s="129"/>
      <c r="F1284" s="179"/>
      <c r="G1284" s="244"/>
      <c r="H1284" s="186"/>
      <c r="I1284" s="363"/>
      <c r="J1284" s="128"/>
    </row>
    <row r="1285" spans="1:10" x14ac:dyDescent="0.2">
      <c r="A1285" s="128"/>
      <c r="B1285" s="128"/>
      <c r="C1285" s="128"/>
      <c r="D1285" s="128"/>
      <c r="E1285" s="129"/>
      <c r="F1285" s="179"/>
      <c r="G1285" s="244"/>
      <c r="H1285" s="186"/>
      <c r="I1285" s="363"/>
      <c r="J1285" s="128"/>
    </row>
    <row r="1286" spans="1:10" x14ac:dyDescent="0.2">
      <c r="A1286" s="128"/>
      <c r="B1286" s="128"/>
      <c r="C1286" s="128"/>
      <c r="D1286" s="128"/>
      <c r="E1286" s="129"/>
      <c r="F1286" s="179"/>
      <c r="G1286" s="244"/>
      <c r="H1286" s="186"/>
      <c r="I1286" s="363"/>
      <c r="J1286" s="128"/>
    </row>
    <row r="1287" spans="1:10" x14ac:dyDescent="0.2">
      <c r="A1287" s="128"/>
      <c r="B1287" s="128"/>
      <c r="C1287" s="128"/>
      <c r="D1287" s="128"/>
      <c r="E1287" s="129"/>
      <c r="F1287" s="179"/>
      <c r="G1287" s="244"/>
      <c r="H1287" s="186"/>
      <c r="I1287" s="363"/>
      <c r="J1287" s="128"/>
    </row>
    <row r="1288" spans="1:10" x14ac:dyDescent="0.2">
      <c r="A1288" s="128"/>
      <c r="B1288" s="128"/>
      <c r="C1288" s="128"/>
      <c r="D1288" s="128"/>
      <c r="E1288" s="129"/>
      <c r="F1288" s="179"/>
      <c r="G1288" s="244"/>
      <c r="H1288" s="186"/>
      <c r="I1288" s="363"/>
      <c r="J1288" s="128"/>
    </row>
    <row r="1289" spans="1:10" x14ac:dyDescent="0.2">
      <c r="A1289" s="128"/>
      <c r="B1289" s="128"/>
      <c r="C1289" s="128"/>
      <c r="D1289" s="128"/>
      <c r="E1289" s="129"/>
      <c r="F1289" s="179"/>
      <c r="G1289" s="244"/>
      <c r="H1289" s="186"/>
      <c r="I1289" s="363"/>
      <c r="J1289" s="128"/>
    </row>
    <row r="1290" spans="1:10" x14ac:dyDescent="0.2">
      <c r="A1290" s="128"/>
      <c r="B1290" s="128"/>
      <c r="C1290" s="128"/>
      <c r="D1290" s="128"/>
      <c r="E1290" s="129"/>
      <c r="F1290" s="179"/>
      <c r="G1290" s="244"/>
      <c r="H1290" s="186"/>
      <c r="I1290" s="363"/>
      <c r="J1290" s="128"/>
    </row>
    <row r="1291" spans="1:10" x14ac:dyDescent="0.2">
      <c r="A1291" s="128"/>
      <c r="B1291" s="128"/>
      <c r="C1291" s="128"/>
      <c r="D1291" s="128"/>
      <c r="E1291" s="129"/>
      <c r="F1291" s="179"/>
      <c r="G1291" s="244"/>
      <c r="H1291" s="186"/>
      <c r="I1291" s="363"/>
      <c r="J1291" s="128"/>
    </row>
    <row r="1292" spans="1:10" x14ac:dyDescent="0.2">
      <c r="A1292" s="128"/>
      <c r="B1292" s="128"/>
      <c r="C1292" s="128"/>
      <c r="D1292" s="128"/>
      <c r="E1292" s="129"/>
      <c r="F1292" s="179"/>
      <c r="G1292" s="244"/>
      <c r="H1292" s="186"/>
      <c r="I1292" s="363"/>
      <c r="J1292" s="128"/>
    </row>
    <row r="1293" spans="1:10" x14ac:dyDescent="0.2">
      <c r="A1293" s="128"/>
      <c r="B1293" s="128"/>
      <c r="C1293" s="128"/>
      <c r="D1293" s="128"/>
      <c r="E1293" s="129"/>
      <c r="F1293" s="179"/>
      <c r="G1293" s="244"/>
      <c r="H1293" s="186"/>
      <c r="I1293" s="363"/>
      <c r="J1293" s="128"/>
    </row>
    <row r="1294" spans="1:10" x14ac:dyDescent="0.2">
      <c r="A1294" s="128"/>
      <c r="B1294" s="128"/>
      <c r="C1294" s="128"/>
      <c r="D1294" s="128"/>
      <c r="E1294" s="129"/>
      <c r="F1294" s="179"/>
      <c r="G1294" s="244"/>
      <c r="H1294" s="186"/>
      <c r="I1294" s="363"/>
      <c r="J1294" s="128"/>
    </row>
    <row r="1295" spans="1:10" x14ac:dyDescent="0.2">
      <c r="A1295" s="128"/>
      <c r="B1295" s="128"/>
      <c r="C1295" s="128"/>
      <c r="D1295" s="128"/>
      <c r="E1295" s="129"/>
      <c r="F1295" s="179"/>
      <c r="G1295" s="244"/>
      <c r="H1295" s="186"/>
      <c r="I1295" s="363"/>
      <c r="J1295" s="128"/>
    </row>
    <row r="1296" spans="1:10" x14ac:dyDescent="0.2">
      <c r="A1296" s="128"/>
      <c r="B1296" s="128"/>
      <c r="C1296" s="128"/>
      <c r="D1296" s="128"/>
      <c r="E1296" s="129"/>
      <c r="F1296" s="179"/>
      <c r="G1296" s="244"/>
      <c r="H1296" s="186"/>
      <c r="I1296" s="363"/>
      <c r="J1296" s="128"/>
    </row>
    <row r="1297" spans="1:10" x14ac:dyDescent="0.2">
      <c r="A1297" s="128"/>
      <c r="B1297" s="128"/>
      <c r="C1297" s="128"/>
      <c r="D1297" s="128"/>
      <c r="E1297" s="129"/>
      <c r="F1297" s="179"/>
      <c r="G1297" s="244"/>
      <c r="H1297" s="186"/>
      <c r="I1297" s="363"/>
      <c r="J1297" s="128"/>
    </row>
    <row r="1298" spans="1:10" x14ac:dyDescent="0.2">
      <c r="A1298" s="128"/>
      <c r="B1298" s="128"/>
      <c r="C1298" s="128"/>
      <c r="D1298" s="128"/>
      <c r="E1298" s="129"/>
      <c r="F1298" s="179"/>
      <c r="G1298" s="244"/>
      <c r="H1298" s="186"/>
      <c r="I1298" s="363"/>
      <c r="J1298" s="128"/>
    </row>
    <row r="1299" spans="1:10" x14ac:dyDescent="0.2">
      <c r="A1299" s="128"/>
      <c r="B1299" s="128"/>
      <c r="C1299" s="128"/>
      <c r="D1299" s="128"/>
      <c r="E1299" s="129"/>
      <c r="F1299" s="179"/>
      <c r="G1299" s="244"/>
      <c r="H1299" s="186"/>
      <c r="I1299" s="363"/>
      <c r="J1299" s="128"/>
    </row>
    <row r="1300" spans="1:10" x14ac:dyDescent="0.2">
      <c r="A1300" s="128"/>
      <c r="B1300" s="128"/>
      <c r="C1300" s="128"/>
      <c r="D1300" s="128"/>
      <c r="E1300" s="129"/>
      <c r="F1300" s="179"/>
      <c r="G1300" s="244"/>
      <c r="H1300" s="186"/>
      <c r="I1300" s="363"/>
      <c r="J1300" s="128"/>
    </row>
    <row r="1301" spans="1:10" x14ac:dyDescent="0.2">
      <c r="A1301" s="128"/>
      <c r="B1301" s="128"/>
      <c r="C1301" s="128"/>
      <c r="D1301" s="128"/>
      <c r="E1301" s="129"/>
      <c r="F1301" s="179"/>
      <c r="G1301" s="244"/>
      <c r="H1301" s="186"/>
      <c r="I1301" s="363"/>
      <c r="J1301" s="128"/>
    </row>
    <row r="1302" spans="1:10" x14ac:dyDescent="0.2">
      <c r="A1302" s="128"/>
      <c r="B1302" s="128"/>
      <c r="C1302" s="128"/>
      <c r="D1302" s="128"/>
      <c r="E1302" s="129"/>
      <c r="F1302" s="179"/>
      <c r="G1302" s="244"/>
      <c r="H1302" s="186"/>
      <c r="I1302" s="363"/>
      <c r="J1302" s="128"/>
    </row>
    <row r="1303" spans="1:10" x14ac:dyDescent="0.2">
      <c r="A1303" s="128"/>
      <c r="B1303" s="128"/>
      <c r="C1303" s="128"/>
      <c r="D1303" s="128"/>
      <c r="E1303" s="129"/>
      <c r="F1303" s="179"/>
      <c r="G1303" s="244"/>
      <c r="H1303" s="186"/>
      <c r="I1303" s="363"/>
      <c r="J1303" s="128"/>
    </row>
    <row r="1304" spans="1:10" x14ac:dyDescent="0.2">
      <c r="A1304" s="128"/>
      <c r="B1304" s="128"/>
      <c r="C1304" s="128"/>
      <c r="D1304" s="128"/>
      <c r="E1304" s="129"/>
      <c r="F1304" s="179"/>
      <c r="G1304" s="244"/>
      <c r="H1304" s="186"/>
      <c r="I1304" s="363"/>
      <c r="J1304" s="128"/>
    </row>
    <row r="1305" spans="1:10" x14ac:dyDescent="0.2">
      <c r="A1305" s="128"/>
      <c r="B1305" s="128"/>
      <c r="C1305" s="128"/>
      <c r="D1305" s="128"/>
      <c r="E1305" s="129"/>
      <c r="F1305" s="179"/>
      <c r="G1305" s="244"/>
      <c r="H1305" s="186"/>
      <c r="I1305" s="363"/>
      <c r="J1305" s="128"/>
    </row>
    <row r="1306" spans="1:10" x14ac:dyDescent="0.2">
      <c r="A1306" s="128"/>
      <c r="B1306" s="128"/>
      <c r="C1306" s="128"/>
      <c r="D1306" s="128"/>
      <c r="E1306" s="129"/>
      <c r="F1306" s="179"/>
      <c r="G1306" s="244"/>
      <c r="H1306" s="186"/>
      <c r="I1306" s="363"/>
      <c r="J1306" s="128"/>
    </row>
    <row r="1307" spans="1:10" x14ac:dyDescent="0.2">
      <c r="A1307" s="128"/>
      <c r="B1307" s="128"/>
      <c r="C1307" s="128"/>
      <c r="D1307" s="128"/>
      <c r="E1307" s="129"/>
      <c r="F1307" s="179"/>
      <c r="G1307" s="244"/>
      <c r="H1307" s="186"/>
      <c r="I1307" s="363"/>
      <c r="J1307" s="128"/>
    </row>
    <row r="1308" spans="1:10" x14ac:dyDescent="0.2">
      <c r="A1308" s="128"/>
      <c r="B1308" s="128"/>
      <c r="C1308" s="128"/>
      <c r="D1308" s="128"/>
      <c r="E1308" s="129"/>
      <c r="F1308" s="179"/>
      <c r="G1308" s="244"/>
      <c r="H1308" s="186"/>
      <c r="I1308" s="363"/>
      <c r="J1308" s="128"/>
    </row>
    <row r="1309" spans="1:10" x14ac:dyDescent="0.2">
      <c r="A1309" s="128"/>
      <c r="B1309" s="128"/>
      <c r="C1309" s="128"/>
      <c r="D1309" s="128"/>
      <c r="E1309" s="129"/>
      <c r="F1309" s="179"/>
      <c r="G1309" s="244"/>
      <c r="H1309" s="186"/>
      <c r="I1309" s="363"/>
      <c r="J1309" s="128"/>
    </row>
    <row r="1310" spans="1:10" x14ac:dyDescent="0.2">
      <c r="A1310" s="128"/>
      <c r="B1310" s="128"/>
      <c r="C1310" s="128"/>
      <c r="D1310" s="128"/>
      <c r="E1310" s="129"/>
      <c r="F1310" s="179"/>
      <c r="G1310" s="244"/>
      <c r="H1310" s="186"/>
      <c r="I1310" s="363"/>
      <c r="J1310" s="128"/>
    </row>
    <row r="1311" spans="1:10" x14ac:dyDescent="0.2">
      <c r="A1311" s="128"/>
      <c r="B1311" s="128"/>
      <c r="C1311" s="128"/>
      <c r="D1311" s="128"/>
      <c r="E1311" s="129"/>
      <c r="F1311" s="179"/>
      <c r="G1311" s="244"/>
      <c r="H1311" s="186"/>
      <c r="I1311" s="363"/>
      <c r="J1311" s="128"/>
    </row>
    <row r="1312" spans="1:10" x14ac:dyDescent="0.2">
      <c r="A1312" s="128"/>
      <c r="B1312" s="128"/>
      <c r="C1312" s="128"/>
      <c r="D1312" s="128"/>
      <c r="E1312" s="129"/>
      <c r="F1312" s="179"/>
      <c r="G1312" s="244"/>
      <c r="H1312" s="186"/>
      <c r="I1312" s="363"/>
      <c r="J1312" s="128"/>
    </row>
    <row r="1313" spans="1:10" x14ac:dyDescent="0.2">
      <c r="A1313" s="128"/>
      <c r="B1313" s="128"/>
      <c r="C1313" s="128"/>
      <c r="D1313" s="128"/>
      <c r="E1313" s="129"/>
      <c r="F1313" s="179"/>
      <c r="G1313" s="244"/>
      <c r="H1313" s="186"/>
      <c r="I1313" s="363"/>
      <c r="J1313" s="128"/>
    </row>
    <row r="1314" spans="1:10" x14ac:dyDescent="0.2">
      <c r="A1314" s="128"/>
      <c r="B1314" s="128"/>
      <c r="C1314" s="128"/>
      <c r="D1314" s="128"/>
      <c r="E1314" s="129"/>
      <c r="F1314" s="179"/>
      <c r="G1314" s="244"/>
      <c r="H1314" s="186"/>
      <c r="I1314" s="363"/>
      <c r="J1314" s="128"/>
    </row>
    <row r="1315" spans="1:10" x14ac:dyDescent="0.2">
      <c r="A1315" s="128"/>
      <c r="B1315" s="128"/>
      <c r="C1315" s="128"/>
      <c r="D1315" s="128"/>
      <c r="E1315" s="129"/>
      <c r="F1315" s="179"/>
      <c r="G1315" s="244"/>
      <c r="H1315" s="186"/>
      <c r="I1315" s="363"/>
      <c r="J1315" s="128"/>
    </row>
    <row r="1316" spans="1:10" x14ac:dyDescent="0.2">
      <c r="A1316" s="128"/>
      <c r="B1316" s="128"/>
      <c r="C1316" s="128"/>
      <c r="D1316" s="128"/>
      <c r="E1316" s="129"/>
      <c r="F1316" s="179"/>
      <c r="G1316" s="244"/>
      <c r="H1316" s="186"/>
      <c r="I1316" s="363"/>
      <c r="J1316" s="128"/>
    </row>
    <row r="1317" spans="1:10" x14ac:dyDescent="0.2">
      <c r="A1317" s="128"/>
      <c r="B1317" s="128"/>
      <c r="C1317" s="128"/>
      <c r="D1317" s="128"/>
      <c r="E1317" s="129"/>
      <c r="F1317" s="179"/>
      <c r="G1317" s="244"/>
      <c r="H1317" s="186"/>
      <c r="I1317" s="363"/>
      <c r="J1317" s="128"/>
    </row>
    <row r="1318" spans="1:10" x14ac:dyDescent="0.2">
      <c r="A1318" s="128"/>
      <c r="B1318" s="128"/>
      <c r="C1318" s="128"/>
      <c r="D1318" s="128"/>
      <c r="E1318" s="129"/>
      <c r="F1318" s="179"/>
      <c r="G1318" s="244"/>
      <c r="H1318" s="186"/>
      <c r="I1318" s="363"/>
      <c r="J1318" s="128"/>
    </row>
    <row r="1319" spans="1:10" x14ac:dyDescent="0.2">
      <c r="A1319" s="128"/>
      <c r="B1319" s="128"/>
      <c r="C1319" s="128"/>
      <c r="D1319" s="128"/>
      <c r="E1319" s="129"/>
      <c r="F1319" s="179"/>
      <c r="G1319" s="244"/>
      <c r="H1319" s="186"/>
      <c r="I1319" s="363"/>
      <c r="J1319" s="128"/>
    </row>
    <row r="1320" spans="1:10" x14ac:dyDescent="0.2">
      <c r="A1320" s="128"/>
      <c r="B1320" s="128"/>
      <c r="C1320" s="128"/>
      <c r="D1320" s="128"/>
      <c r="E1320" s="129"/>
      <c r="F1320" s="179"/>
      <c r="G1320" s="244"/>
      <c r="H1320" s="186"/>
      <c r="I1320" s="363"/>
      <c r="J1320" s="128"/>
    </row>
    <row r="1321" spans="1:10" x14ac:dyDescent="0.2">
      <c r="A1321" s="128"/>
      <c r="B1321" s="128"/>
      <c r="C1321" s="128"/>
      <c r="D1321" s="128"/>
      <c r="E1321" s="129"/>
      <c r="F1321" s="179"/>
      <c r="G1321" s="244"/>
      <c r="H1321" s="186"/>
      <c r="I1321" s="363"/>
      <c r="J1321" s="128"/>
    </row>
    <row r="1322" spans="1:10" x14ac:dyDescent="0.2">
      <c r="A1322" s="128"/>
      <c r="B1322" s="128"/>
      <c r="C1322" s="128"/>
      <c r="D1322" s="128"/>
      <c r="E1322" s="129"/>
      <c r="F1322" s="179"/>
      <c r="G1322" s="244"/>
      <c r="H1322" s="186"/>
      <c r="I1322" s="363"/>
      <c r="J1322" s="128"/>
    </row>
    <row r="1323" spans="1:10" x14ac:dyDescent="0.2">
      <c r="A1323" s="128"/>
      <c r="B1323" s="128"/>
      <c r="C1323" s="128"/>
      <c r="D1323" s="128"/>
      <c r="E1323" s="129"/>
      <c r="F1323" s="179"/>
      <c r="G1323" s="244"/>
      <c r="H1323" s="186"/>
      <c r="I1323" s="363"/>
      <c r="J1323" s="128"/>
    </row>
    <row r="1324" spans="1:10" x14ac:dyDescent="0.2">
      <c r="A1324" s="128"/>
      <c r="B1324" s="128"/>
      <c r="C1324" s="128"/>
      <c r="D1324" s="128"/>
      <c r="E1324" s="129"/>
      <c r="F1324" s="179"/>
      <c r="G1324" s="244"/>
      <c r="H1324" s="186"/>
      <c r="I1324" s="363"/>
      <c r="J1324" s="128"/>
    </row>
    <row r="1325" spans="1:10" x14ac:dyDescent="0.2">
      <c r="A1325" s="128"/>
      <c r="B1325" s="128"/>
      <c r="C1325" s="128"/>
      <c r="D1325" s="128"/>
      <c r="E1325" s="129"/>
      <c r="F1325" s="179"/>
      <c r="G1325" s="244"/>
      <c r="H1325" s="186"/>
      <c r="I1325" s="363"/>
      <c r="J1325" s="128"/>
    </row>
    <row r="1326" spans="1:10" x14ac:dyDescent="0.2">
      <c r="A1326" s="128"/>
      <c r="B1326" s="128"/>
      <c r="C1326" s="128"/>
      <c r="D1326" s="128"/>
      <c r="E1326" s="129"/>
      <c r="F1326" s="179"/>
      <c r="G1326" s="244"/>
      <c r="H1326" s="186"/>
      <c r="I1326" s="363"/>
      <c r="J1326" s="128"/>
    </row>
    <row r="1327" spans="1:10" x14ac:dyDescent="0.2">
      <c r="A1327" s="128"/>
      <c r="B1327" s="128"/>
      <c r="C1327" s="128"/>
      <c r="D1327" s="128"/>
      <c r="E1327" s="129"/>
      <c r="F1327" s="179"/>
      <c r="G1327" s="244"/>
      <c r="H1327" s="186"/>
      <c r="I1327" s="363"/>
      <c r="J1327" s="128"/>
    </row>
    <row r="1328" spans="1:10" x14ac:dyDescent="0.2">
      <c r="A1328" s="128"/>
      <c r="B1328" s="128"/>
      <c r="C1328" s="128"/>
      <c r="D1328" s="128"/>
      <c r="E1328" s="129"/>
      <c r="F1328" s="179"/>
      <c r="G1328" s="244"/>
      <c r="H1328" s="186"/>
      <c r="I1328" s="363"/>
      <c r="J1328" s="128"/>
    </row>
    <row r="1329" spans="1:10" x14ac:dyDescent="0.2">
      <c r="A1329" s="128"/>
      <c r="B1329" s="128"/>
      <c r="C1329" s="128"/>
      <c r="D1329" s="128"/>
      <c r="E1329" s="129"/>
      <c r="F1329" s="179"/>
      <c r="G1329" s="244"/>
      <c r="H1329" s="186"/>
      <c r="I1329" s="363"/>
      <c r="J1329" s="128"/>
    </row>
    <row r="1330" spans="1:10" x14ac:dyDescent="0.2">
      <c r="A1330" s="128"/>
      <c r="B1330" s="128"/>
      <c r="C1330" s="128"/>
      <c r="D1330" s="128"/>
      <c r="E1330" s="129"/>
      <c r="F1330" s="179"/>
      <c r="G1330" s="244"/>
      <c r="H1330" s="186"/>
      <c r="I1330" s="363"/>
      <c r="J1330" s="128"/>
    </row>
    <row r="1331" spans="1:10" x14ac:dyDescent="0.2">
      <c r="A1331" s="128"/>
      <c r="B1331" s="128"/>
      <c r="C1331" s="128"/>
      <c r="D1331" s="128"/>
      <c r="E1331" s="129"/>
      <c r="F1331" s="179"/>
      <c r="G1331" s="244"/>
      <c r="H1331" s="186"/>
      <c r="I1331" s="363"/>
      <c r="J1331" s="128"/>
    </row>
    <row r="1332" spans="1:10" x14ac:dyDescent="0.2">
      <c r="A1332" s="128"/>
      <c r="B1332" s="128"/>
      <c r="C1332" s="128"/>
      <c r="D1332" s="128"/>
      <c r="E1332" s="129"/>
      <c r="F1332" s="179"/>
      <c r="G1332" s="244"/>
      <c r="H1332" s="186"/>
      <c r="I1332" s="363"/>
      <c r="J1332" s="128"/>
    </row>
    <row r="1333" spans="1:10" x14ac:dyDescent="0.2">
      <c r="A1333" s="128"/>
      <c r="B1333" s="128"/>
      <c r="C1333" s="128"/>
      <c r="D1333" s="128"/>
      <c r="E1333" s="129"/>
      <c r="F1333" s="179"/>
      <c r="G1333" s="244"/>
      <c r="H1333" s="186"/>
      <c r="I1333" s="363"/>
      <c r="J1333" s="128"/>
    </row>
    <row r="1334" spans="1:10" x14ac:dyDescent="0.2">
      <c r="A1334" s="128"/>
      <c r="B1334" s="128"/>
      <c r="C1334" s="128"/>
      <c r="D1334" s="128"/>
      <c r="E1334" s="129"/>
      <c r="F1334" s="179"/>
      <c r="G1334" s="244"/>
      <c r="H1334" s="186"/>
      <c r="I1334" s="363"/>
      <c r="J1334" s="128"/>
    </row>
    <row r="1335" spans="1:10" x14ac:dyDescent="0.2">
      <c r="A1335" s="128"/>
      <c r="B1335" s="128"/>
      <c r="C1335" s="128"/>
      <c r="D1335" s="128"/>
      <c r="E1335" s="129"/>
      <c r="F1335" s="179"/>
      <c r="G1335" s="244"/>
      <c r="H1335" s="186"/>
      <c r="I1335" s="363"/>
      <c r="J1335" s="128"/>
    </row>
    <row r="1336" spans="1:10" x14ac:dyDescent="0.2">
      <c r="A1336" s="128"/>
      <c r="B1336" s="128"/>
      <c r="C1336" s="128"/>
      <c r="D1336" s="128"/>
      <c r="E1336" s="129"/>
      <c r="F1336" s="179"/>
      <c r="G1336" s="244"/>
      <c r="H1336" s="186"/>
      <c r="I1336" s="363"/>
      <c r="J1336" s="128"/>
    </row>
    <row r="1337" spans="1:10" x14ac:dyDescent="0.2">
      <c r="A1337" s="128"/>
      <c r="B1337" s="128"/>
      <c r="C1337" s="128"/>
      <c r="D1337" s="128"/>
      <c r="E1337" s="129"/>
      <c r="F1337" s="179"/>
      <c r="G1337" s="244"/>
      <c r="H1337" s="186"/>
      <c r="I1337" s="363"/>
      <c r="J1337" s="128"/>
    </row>
    <row r="1338" spans="1:10" x14ac:dyDescent="0.2">
      <c r="A1338" s="128"/>
      <c r="B1338" s="128"/>
      <c r="C1338" s="128"/>
      <c r="D1338" s="128"/>
      <c r="E1338" s="129"/>
      <c r="F1338" s="179"/>
      <c r="G1338" s="244"/>
      <c r="H1338" s="186"/>
      <c r="I1338" s="363"/>
      <c r="J1338" s="128"/>
    </row>
    <row r="1339" spans="1:10" x14ac:dyDescent="0.2">
      <c r="A1339" s="128"/>
      <c r="B1339" s="128"/>
      <c r="C1339" s="128"/>
      <c r="D1339" s="128"/>
      <c r="E1339" s="129"/>
      <c r="F1339" s="179"/>
      <c r="G1339" s="244"/>
      <c r="H1339" s="186"/>
      <c r="I1339" s="363"/>
      <c r="J1339" s="128"/>
    </row>
    <row r="1340" spans="1:10" x14ac:dyDescent="0.2">
      <c r="A1340" s="128"/>
      <c r="B1340" s="128"/>
      <c r="C1340" s="128"/>
      <c r="D1340" s="128"/>
      <c r="E1340" s="129"/>
      <c r="F1340" s="179"/>
      <c r="G1340" s="244"/>
      <c r="H1340" s="186"/>
      <c r="I1340" s="363"/>
      <c r="J1340" s="128"/>
    </row>
    <row r="1341" spans="1:10" x14ac:dyDescent="0.2">
      <c r="A1341" s="128"/>
      <c r="B1341" s="128"/>
      <c r="C1341" s="128"/>
      <c r="D1341" s="128"/>
      <c r="E1341" s="129"/>
      <c r="F1341" s="179"/>
      <c r="G1341" s="244"/>
      <c r="H1341" s="186"/>
      <c r="I1341" s="363"/>
      <c r="J1341" s="128"/>
    </row>
    <row r="1342" spans="1:10" x14ac:dyDescent="0.2">
      <c r="A1342" s="128"/>
      <c r="B1342" s="128"/>
      <c r="C1342" s="128"/>
      <c r="D1342" s="128"/>
      <c r="E1342" s="129"/>
      <c r="F1342" s="179"/>
      <c r="G1342" s="244"/>
      <c r="H1342" s="186"/>
      <c r="I1342" s="363"/>
      <c r="J1342" s="128"/>
    </row>
    <row r="1343" spans="1:10" x14ac:dyDescent="0.2">
      <c r="A1343" s="128"/>
      <c r="B1343" s="128"/>
      <c r="C1343" s="128"/>
      <c r="D1343" s="128"/>
      <c r="E1343" s="129"/>
      <c r="F1343" s="179"/>
      <c r="G1343" s="244"/>
      <c r="H1343" s="186"/>
      <c r="I1343" s="363"/>
      <c r="J1343" s="128"/>
    </row>
    <row r="1344" spans="1:10" x14ac:dyDescent="0.2">
      <c r="A1344" s="128"/>
      <c r="B1344" s="128"/>
      <c r="C1344" s="128"/>
      <c r="D1344" s="128"/>
      <c r="E1344" s="129"/>
      <c r="F1344" s="179"/>
      <c r="G1344" s="244"/>
      <c r="H1344" s="186"/>
      <c r="I1344" s="363"/>
      <c r="J1344" s="128"/>
    </row>
    <row r="1345" spans="1:10" x14ac:dyDescent="0.2">
      <c r="A1345" s="128"/>
      <c r="B1345" s="128"/>
      <c r="C1345" s="128"/>
      <c r="D1345" s="128"/>
      <c r="E1345" s="129"/>
      <c r="F1345" s="179"/>
      <c r="G1345" s="244"/>
      <c r="H1345" s="186"/>
      <c r="I1345" s="363"/>
      <c r="J1345" s="128"/>
    </row>
    <row r="1346" spans="1:10" x14ac:dyDescent="0.2">
      <c r="A1346" s="128"/>
      <c r="B1346" s="128"/>
      <c r="C1346" s="128"/>
      <c r="D1346" s="128"/>
      <c r="E1346" s="129"/>
      <c r="F1346" s="179"/>
      <c r="G1346" s="244"/>
      <c r="H1346" s="186"/>
      <c r="I1346" s="363"/>
      <c r="J1346" s="128"/>
    </row>
    <row r="1347" spans="1:10" x14ac:dyDescent="0.2">
      <c r="A1347" s="128"/>
      <c r="B1347" s="128"/>
      <c r="C1347" s="128"/>
      <c r="D1347" s="128"/>
      <c r="E1347" s="129"/>
      <c r="F1347" s="179"/>
      <c r="G1347" s="244"/>
      <c r="H1347" s="186"/>
      <c r="I1347" s="363"/>
      <c r="J1347" s="128"/>
    </row>
    <row r="1348" spans="1:10" x14ac:dyDescent="0.2">
      <c r="F1348" s="62"/>
    </row>
  </sheetData>
  <sortState ref="A2:Q1763">
    <sortCondition ref="B2:B1763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2"/>
  <dimension ref="A1:M13"/>
  <sheetViews>
    <sheetView workbookViewId="0">
      <selection activeCell="I2" sqref="I2"/>
    </sheetView>
  </sheetViews>
  <sheetFormatPr defaultRowHeight="12.75" x14ac:dyDescent="0.2"/>
  <cols>
    <col min="1" max="1" width="7.5703125" customWidth="1"/>
    <col min="2" max="2" width="27.5703125" hidden="1" customWidth="1"/>
    <col min="3" max="3" width="5.7109375" customWidth="1"/>
    <col min="4" max="4" width="17.5703125" customWidth="1"/>
    <col min="5" max="5" width="17.42578125" customWidth="1"/>
    <col min="6" max="6" width="11.5703125" style="100" customWidth="1"/>
    <col min="7" max="7" width="16" customWidth="1"/>
    <col min="8" max="8" width="11.140625" style="100" customWidth="1"/>
    <col min="9" max="9" width="14.7109375" style="100" customWidth="1"/>
    <col min="10" max="10" width="12.85546875" customWidth="1"/>
    <col min="11" max="11" width="22.7109375" customWidth="1"/>
    <col min="12" max="12" width="14.140625" customWidth="1"/>
  </cols>
  <sheetData>
    <row r="1" spans="1:13" x14ac:dyDescent="0.2">
      <c r="A1" s="330" t="s">
        <v>388</v>
      </c>
      <c r="B1" s="330" t="s">
        <v>0</v>
      </c>
      <c r="C1" s="330" t="s">
        <v>389</v>
      </c>
      <c r="D1" s="330" t="s">
        <v>1</v>
      </c>
      <c r="E1" s="330" t="s">
        <v>31</v>
      </c>
      <c r="F1" s="330" t="s">
        <v>32</v>
      </c>
      <c r="G1" s="330" t="s">
        <v>40</v>
      </c>
      <c r="H1" s="330" t="s">
        <v>33</v>
      </c>
      <c r="I1" s="327" t="s">
        <v>2</v>
      </c>
      <c r="J1" s="330" t="s">
        <v>36</v>
      </c>
      <c r="K1" s="330" t="s">
        <v>3</v>
      </c>
      <c r="L1" s="330" t="s">
        <v>34</v>
      </c>
      <c r="M1" s="330" t="s">
        <v>35</v>
      </c>
    </row>
    <row r="2" spans="1:13" x14ac:dyDescent="0.2">
      <c r="A2" s="258"/>
      <c r="B2" s="258"/>
      <c r="C2" s="258"/>
      <c r="D2" s="258"/>
      <c r="E2" s="258"/>
      <c r="F2" s="258"/>
      <c r="G2" s="259"/>
      <c r="H2" s="258"/>
      <c r="I2" s="329"/>
      <c r="J2" s="258"/>
      <c r="K2" s="258"/>
    </row>
    <row r="3" spans="1:13" x14ac:dyDescent="0.2">
      <c r="A3" s="126"/>
      <c r="B3" s="126"/>
      <c r="C3" s="126"/>
      <c r="D3" s="126"/>
      <c r="E3" s="127"/>
      <c r="F3" s="114"/>
      <c r="G3" s="126"/>
      <c r="H3" s="186"/>
      <c r="I3" s="328"/>
      <c r="J3" s="126"/>
    </row>
    <row r="4" spans="1:13" x14ac:dyDescent="0.2">
      <c r="A4" s="126"/>
      <c r="B4" s="126"/>
      <c r="C4" s="126"/>
      <c r="D4" s="126"/>
      <c r="E4" s="127"/>
      <c r="F4" s="114"/>
      <c r="G4" s="126"/>
      <c r="H4" s="186"/>
      <c r="I4" s="328"/>
      <c r="J4" s="126"/>
    </row>
    <row r="5" spans="1:13" x14ac:dyDescent="0.2">
      <c r="A5" s="126"/>
      <c r="B5" s="126"/>
      <c r="C5" s="126"/>
      <c r="D5" s="126"/>
      <c r="E5" s="127"/>
      <c r="F5" s="114"/>
      <c r="G5" s="126"/>
      <c r="H5" s="186"/>
      <c r="I5" s="328"/>
      <c r="J5" s="126"/>
    </row>
    <row r="6" spans="1:13" x14ac:dyDescent="0.2">
      <c r="A6" s="126"/>
      <c r="B6" s="126"/>
      <c r="C6" s="126"/>
      <c r="D6" s="126"/>
      <c r="E6" s="127"/>
      <c r="F6" s="114"/>
      <c r="G6" s="126"/>
      <c r="H6" s="186"/>
      <c r="I6" s="328"/>
      <c r="J6" s="126"/>
    </row>
    <row r="7" spans="1:13" x14ac:dyDescent="0.2">
      <c r="A7" s="126"/>
      <c r="B7" s="126"/>
      <c r="C7" s="126"/>
      <c r="D7" s="126"/>
      <c r="E7" s="127"/>
      <c r="F7" s="114"/>
      <c r="G7" s="126"/>
      <c r="H7" s="186"/>
      <c r="I7" s="328"/>
      <c r="J7" s="126"/>
    </row>
    <row r="8" spans="1:13" x14ac:dyDescent="0.2">
      <c r="A8" s="126"/>
      <c r="B8" s="126"/>
      <c r="C8" s="126"/>
      <c r="D8" s="126"/>
      <c r="E8" s="127"/>
      <c r="F8" s="114"/>
      <c r="G8" s="126"/>
      <c r="H8" s="186"/>
      <c r="I8" s="328"/>
      <c r="J8" s="126"/>
    </row>
    <row r="9" spans="1:13" x14ac:dyDescent="0.2">
      <c r="A9" s="126"/>
      <c r="B9" s="126"/>
      <c r="C9" s="126"/>
      <c r="D9" s="126"/>
      <c r="E9" s="127"/>
      <c r="F9" s="114"/>
      <c r="G9" s="126"/>
      <c r="H9" s="186"/>
      <c r="I9" s="328"/>
      <c r="J9" s="126"/>
    </row>
    <row r="10" spans="1:13" x14ac:dyDescent="0.2">
      <c r="A10" s="126"/>
      <c r="B10" s="126"/>
      <c r="C10" s="126"/>
      <c r="D10" s="126"/>
      <c r="E10" s="127"/>
      <c r="F10" s="114"/>
      <c r="G10" s="126"/>
      <c r="H10" s="186"/>
      <c r="I10" s="328"/>
      <c r="J10" s="126"/>
    </row>
    <row r="11" spans="1:13" x14ac:dyDescent="0.2">
      <c r="A11" s="126"/>
      <c r="B11" s="126"/>
      <c r="C11" s="126"/>
      <c r="D11" s="126"/>
      <c r="E11" s="127"/>
      <c r="F11" s="114"/>
      <c r="G11" s="126"/>
      <c r="H11" s="186"/>
      <c r="I11" s="328"/>
      <c r="J11" s="126"/>
    </row>
    <row r="12" spans="1:13" x14ac:dyDescent="0.2">
      <c r="A12" s="126"/>
      <c r="B12" s="126"/>
      <c r="C12" s="126"/>
      <c r="D12" s="126"/>
      <c r="E12" s="127"/>
      <c r="F12" s="114"/>
      <c r="G12" s="126"/>
      <c r="H12" s="186"/>
      <c r="I12" s="328"/>
      <c r="J12" s="126"/>
    </row>
    <row r="13" spans="1:13" x14ac:dyDescent="0.2">
      <c r="F13" s="62"/>
    </row>
  </sheetData>
  <sortState ref="A2:M109">
    <sortCondition ref="B2:B109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5"/>
  <dimension ref="A1:M781"/>
  <sheetViews>
    <sheetView workbookViewId="0">
      <selection activeCell="I2" sqref="I2"/>
    </sheetView>
  </sheetViews>
  <sheetFormatPr defaultRowHeight="12.75" x14ac:dyDescent="0.2"/>
  <cols>
    <col min="2" max="2" width="8.140625" customWidth="1"/>
    <col min="3" max="3" width="4.28515625" customWidth="1"/>
    <col min="5" max="5" width="28.85546875" customWidth="1"/>
    <col min="6" max="6" width="13.42578125" style="100" customWidth="1"/>
    <col min="7" max="7" width="12.140625" style="100" customWidth="1"/>
    <col min="8" max="8" width="17.140625" style="100" customWidth="1"/>
    <col min="9" max="9" width="14.5703125" style="341" customWidth="1"/>
    <col min="10" max="10" width="14.140625" customWidth="1"/>
    <col min="11" max="11" width="14.28515625" customWidth="1"/>
    <col min="12" max="12" width="12.140625" customWidth="1"/>
    <col min="13" max="13" width="12" customWidth="1"/>
  </cols>
  <sheetData>
    <row r="1" spans="1:13" x14ac:dyDescent="0.2">
      <c r="A1" s="331" t="s">
        <v>388</v>
      </c>
      <c r="B1" s="331" t="s">
        <v>0</v>
      </c>
      <c r="C1" s="331" t="s">
        <v>389</v>
      </c>
      <c r="D1" s="331" t="s">
        <v>1</v>
      </c>
      <c r="E1" s="331" t="s">
        <v>31</v>
      </c>
      <c r="F1" s="331" t="s">
        <v>32</v>
      </c>
      <c r="G1" s="331" t="s">
        <v>40</v>
      </c>
      <c r="H1" s="331" t="s">
        <v>33</v>
      </c>
      <c r="I1" s="361" t="s">
        <v>2</v>
      </c>
      <c r="J1" s="331" t="s">
        <v>36</v>
      </c>
      <c r="K1" s="331" t="s">
        <v>3</v>
      </c>
      <c r="L1" s="331" t="s">
        <v>34</v>
      </c>
      <c r="M1" s="331" t="s">
        <v>35</v>
      </c>
    </row>
    <row r="2" spans="1:13" x14ac:dyDescent="0.2">
      <c r="A2" s="454"/>
      <c r="B2" s="454"/>
      <c r="C2" s="454"/>
      <c r="D2" s="454"/>
      <c r="E2" s="454"/>
      <c r="F2" s="454"/>
      <c r="G2" s="454"/>
      <c r="H2" s="455"/>
      <c r="I2" s="113">
        <v>0</v>
      </c>
      <c r="J2" s="454"/>
      <c r="K2" s="454"/>
      <c r="L2" s="455"/>
      <c r="M2" s="454"/>
    </row>
    <row r="3" spans="1:13" x14ac:dyDescent="0.2">
      <c r="A3" s="454"/>
      <c r="B3" s="454"/>
      <c r="C3" s="454"/>
      <c r="D3" s="454"/>
      <c r="E3" s="454"/>
      <c r="F3" s="454"/>
      <c r="G3" s="454"/>
      <c r="H3" s="455"/>
      <c r="I3" s="456"/>
      <c r="J3" s="454"/>
      <c r="K3" s="454"/>
      <c r="L3" s="455"/>
      <c r="M3" s="454"/>
    </row>
    <row r="4" spans="1:13" x14ac:dyDescent="0.2">
      <c r="A4" s="454"/>
      <c r="B4" s="454"/>
      <c r="C4" s="454"/>
      <c r="D4" s="454"/>
      <c r="E4" s="454"/>
      <c r="F4" s="454"/>
      <c r="G4" s="454"/>
      <c r="H4" s="455"/>
      <c r="I4" s="456"/>
      <c r="J4" s="454"/>
      <c r="K4" s="454"/>
      <c r="L4" s="455"/>
      <c r="M4" s="454"/>
    </row>
    <row r="5" spans="1:13" x14ac:dyDescent="0.2">
      <c r="A5" s="149"/>
      <c r="B5" s="149"/>
      <c r="C5" s="149"/>
      <c r="D5" s="149"/>
      <c r="E5" s="150"/>
      <c r="F5" s="179"/>
      <c r="G5" s="280"/>
      <c r="H5" s="186"/>
      <c r="I5" s="363"/>
      <c r="J5" s="149"/>
    </row>
    <row r="6" spans="1:13" x14ac:dyDescent="0.2">
      <c r="A6" s="149"/>
      <c r="B6" s="149"/>
      <c r="C6" s="149"/>
      <c r="D6" s="149"/>
      <c r="E6" s="150"/>
      <c r="F6" s="179"/>
      <c r="G6" s="280"/>
      <c r="H6" s="186"/>
      <c r="I6" s="363"/>
      <c r="J6" s="149"/>
    </row>
    <row r="7" spans="1:13" x14ac:dyDescent="0.2">
      <c r="A7" s="149"/>
      <c r="B7" s="149"/>
      <c r="C7" s="149"/>
      <c r="D7" s="149"/>
      <c r="E7" s="150"/>
      <c r="F7" s="179"/>
      <c r="G7" s="280"/>
      <c r="H7" s="186"/>
      <c r="I7" s="363"/>
      <c r="J7" s="149"/>
    </row>
    <row r="8" spans="1:13" x14ac:dyDescent="0.2">
      <c r="A8" s="149"/>
      <c r="B8" s="149"/>
      <c r="C8" s="149"/>
      <c r="D8" s="149"/>
      <c r="E8" s="150"/>
      <c r="F8" s="179"/>
      <c r="G8" s="280"/>
      <c r="H8" s="186"/>
      <c r="I8" s="363"/>
      <c r="J8" s="149"/>
    </row>
    <row r="9" spans="1:13" x14ac:dyDescent="0.2">
      <c r="A9" s="149"/>
      <c r="B9" s="149"/>
      <c r="C9" s="149"/>
      <c r="D9" s="149"/>
      <c r="E9" s="150"/>
      <c r="F9" s="179"/>
      <c r="G9" s="280"/>
      <c r="H9" s="186"/>
      <c r="I9" s="363"/>
      <c r="J9" s="149"/>
    </row>
    <row r="10" spans="1:13" x14ac:dyDescent="0.2">
      <c r="A10" s="149"/>
      <c r="B10" s="149"/>
      <c r="C10" s="149"/>
      <c r="D10" s="149"/>
      <c r="E10" s="150"/>
      <c r="F10" s="179"/>
      <c r="G10" s="280"/>
      <c r="H10" s="186"/>
      <c r="I10" s="363"/>
      <c r="J10" s="149"/>
    </row>
    <row r="11" spans="1:13" x14ac:dyDescent="0.2">
      <c r="A11" s="149"/>
      <c r="B11" s="149"/>
      <c r="C11" s="149"/>
      <c r="D11" s="149"/>
      <c r="E11" s="150"/>
      <c r="F11" s="179"/>
      <c r="G11" s="280"/>
      <c r="H11" s="186"/>
      <c r="I11" s="363"/>
      <c r="J11" s="149"/>
    </row>
    <row r="12" spans="1:13" x14ac:dyDescent="0.2">
      <c r="A12" s="149"/>
      <c r="B12" s="149"/>
      <c r="C12" s="149"/>
      <c r="D12" s="149"/>
      <c r="E12" s="150"/>
      <c r="F12" s="179"/>
      <c r="G12" s="280"/>
      <c r="H12" s="186"/>
      <c r="I12" s="363"/>
      <c r="J12" s="149"/>
    </row>
    <row r="13" spans="1:13" x14ac:dyDescent="0.2">
      <c r="A13" s="149"/>
      <c r="B13" s="149"/>
      <c r="C13" s="149"/>
      <c r="D13" s="149"/>
      <c r="E13" s="150"/>
      <c r="F13" s="179"/>
      <c r="G13" s="280"/>
      <c r="H13" s="186"/>
      <c r="I13" s="363"/>
      <c r="J13" s="149"/>
    </row>
    <row r="14" spans="1:13" x14ac:dyDescent="0.2">
      <c r="A14" s="149"/>
      <c r="B14" s="149"/>
      <c r="C14" s="149"/>
      <c r="D14" s="149"/>
      <c r="E14" s="150"/>
      <c r="F14" s="179"/>
      <c r="G14" s="280"/>
      <c r="H14" s="186"/>
      <c r="I14" s="363"/>
      <c r="J14" s="149"/>
    </row>
    <row r="15" spans="1:13" x14ac:dyDescent="0.2">
      <c r="A15" s="149"/>
      <c r="B15" s="149"/>
      <c r="C15" s="149"/>
      <c r="D15" s="149"/>
      <c r="E15" s="150"/>
      <c r="F15" s="179"/>
      <c r="G15" s="280"/>
      <c r="H15" s="186"/>
      <c r="I15" s="363"/>
      <c r="J15" s="149"/>
    </row>
    <row r="16" spans="1:13" x14ac:dyDescent="0.2">
      <c r="A16" s="149"/>
      <c r="B16" s="149"/>
      <c r="C16" s="149"/>
      <c r="D16" s="149"/>
      <c r="E16" s="150"/>
      <c r="F16" s="179"/>
      <c r="G16" s="280"/>
      <c r="H16" s="186"/>
      <c r="I16" s="363"/>
      <c r="J16" s="149"/>
    </row>
    <row r="17" spans="1:10" x14ac:dyDescent="0.2">
      <c r="A17" s="149"/>
      <c r="B17" s="149"/>
      <c r="C17" s="149"/>
      <c r="D17" s="149"/>
      <c r="E17" s="150"/>
      <c r="F17" s="179"/>
      <c r="G17" s="280"/>
      <c r="H17" s="186"/>
      <c r="I17" s="363"/>
      <c r="J17" s="149"/>
    </row>
    <row r="18" spans="1:10" x14ac:dyDescent="0.2">
      <c r="A18" s="149"/>
      <c r="B18" s="149"/>
      <c r="C18" s="149"/>
      <c r="D18" s="149"/>
      <c r="E18" s="150"/>
      <c r="F18" s="179"/>
      <c r="G18" s="280"/>
      <c r="H18" s="186"/>
      <c r="I18" s="363"/>
      <c r="J18" s="149"/>
    </row>
    <row r="19" spans="1:10" x14ac:dyDescent="0.2">
      <c r="A19" s="149"/>
      <c r="B19" s="149"/>
      <c r="C19" s="149"/>
      <c r="D19" s="149"/>
      <c r="E19" s="150"/>
      <c r="F19" s="179"/>
      <c r="G19" s="280"/>
      <c r="H19" s="186"/>
      <c r="I19" s="363"/>
      <c r="J19" s="149"/>
    </row>
    <row r="20" spans="1:10" x14ac:dyDescent="0.2">
      <c r="A20" s="149"/>
      <c r="B20" s="149"/>
      <c r="C20" s="149"/>
      <c r="D20" s="149"/>
      <c r="E20" s="150"/>
      <c r="F20" s="179"/>
      <c r="G20" s="280"/>
      <c r="H20" s="186"/>
      <c r="I20" s="363"/>
      <c r="J20" s="149"/>
    </row>
    <row r="21" spans="1:10" x14ac:dyDescent="0.2">
      <c r="A21" s="149"/>
      <c r="B21" s="149"/>
      <c r="C21" s="149"/>
      <c r="D21" s="149"/>
      <c r="E21" s="150"/>
      <c r="F21" s="179"/>
      <c r="G21" s="280"/>
      <c r="H21" s="186"/>
      <c r="I21" s="363"/>
      <c r="J21" s="149"/>
    </row>
    <row r="22" spans="1:10" x14ac:dyDescent="0.2">
      <c r="A22" s="149"/>
      <c r="B22" s="149"/>
      <c r="C22" s="149"/>
      <c r="D22" s="149"/>
      <c r="E22" s="150"/>
      <c r="F22" s="179"/>
      <c r="G22" s="280"/>
      <c r="H22" s="186"/>
      <c r="I22" s="363"/>
      <c r="J22" s="149"/>
    </row>
    <row r="23" spans="1:10" x14ac:dyDescent="0.2">
      <c r="A23" s="149"/>
      <c r="B23" s="149"/>
      <c r="C23" s="149"/>
      <c r="D23" s="149"/>
      <c r="E23" s="150"/>
      <c r="F23" s="179"/>
      <c r="G23" s="280"/>
      <c r="H23" s="186"/>
      <c r="I23" s="363"/>
      <c r="J23" s="149"/>
    </row>
    <row r="24" spans="1:10" x14ac:dyDescent="0.2">
      <c r="A24" s="149"/>
      <c r="B24" s="149"/>
      <c r="C24" s="149"/>
      <c r="D24" s="149"/>
      <c r="E24" s="150"/>
      <c r="F24" s="179"/>
      <c r="G24" s="280"/>
      <c r="H24" s="186"/>
      <c r="I24" s="363"/>
      <c r="J24" s="149"/>
    </row>
    <row r="25" spans="1:10" x14ac:dyDescent="0.2">
      <c r="A25" s="149"/>
      <c r="B25" s="149"/>
      <c r="C25" s="149"/>
      <c r="D25" s="149"/>
      <c r="E25" s="150"/>
      <c r="F25" s="179"/>
      <c r="G25" s="280"/>
      <c r="H25" s="186"/>
      <c r="I25" s="363"/>
      <c r="J25" s="149"/>
    </row>
    <row r="26" spans="1:10" x14ac:dyDescent="0.2">
      <c r="A26" s="149"/>
      <c r="B26" s="149"/>
      <c r="C26" s="149"/>
      <c r="D26" s="149"/>
      <c r="E26" s="150"/>
      <c r="F26" s="179"/>
      <c r="G26" s="280"/>
      <c r="H26" s="186"/>
      <c r="I26" s="363"/>
      <c r="J26" s="149"/>
    </row>
    <row r="27" spans="1:10" x14ac:dyDescent="0.2">
      <c r="A27" s="149"/>
      <c r="B27" s="149"/>
      <c r="C27" s="149"/>
      <c r="D27" s="149"/>
      <c r="E27" s="150"/>
      <c r="F27" s="179"/>
      <c r="G27" s="280"/>
      <c r="H27" s="186"/>
      <c r="I27" s="363"/>
      <c r="J27" s="149"/>
    </row>
    <row r="28" spans="1:10" x14ac:dyDescent="0.2">
      <c r="A28" s="149"/>
      <c r="B28" s="149"/>
      <c r="C28" s="149"/>
      <c r="D28" s="149"/>
      <c r="E28" s="150"/>
      <c r="F28" s="179"/>
      <c r="G28" s="280"/>
      <c r="H28" s="186"/>
      <c r="I28" s="363"/>
      <c r="J28" s="149"/>
    </row>
    <row r="29" spans="1:10" x14ac:dyDescent="0.2">
      <c r="A29" s="149"/>
      <c r="B29" s="149"/>
      <c r="C29" s="149"/>
      <c r="D29" s="149"/>
      <c r="E29" s="150"/>
      <c r="F29" s="179"/>
      <c r="G29" s="280"/>
      <c r="H29" s="186"/>
      <c r="I29" s="363"/>
      <c r="J29" s="149"/>
    </row>
    <row r="30" spans="1:10" x14ac:dyDescent="0.2">
      <c r="A30" s="149"/>
      <c r="B30" s="149"/>
      <c r="C30" s="149"/>
      <c r="D30" s="149"/>
      <c r="E30" s="150"/>
      <c r="F30" s="179"/>
      <c r="G30" s="280"/>
      <c r="H30" s="186"/>
      <c r="I30" s="363"/>
      <c r="J30" s="149"/>
    </row>
    <row r="31" spans="1:10" x14ac:dyDescent="0.2">
      <c r="A31" s="149"/>
      <c r="B31" s="149"/>
      <c r="C31" s="149"/>
      <c r="D31" s="149"/>
      <c r="E31" s="150"/>
      <c r="F31" s="179"/>
      <c r="G31" s="280"/>
      <c r="H31" s="186"/>
      <c r="I31" s="363"/>
      <c r="J31" s="149"/>
    </row>
    <row r="32" spans="1:10" x14ac:dyDescent="0.2">
      <c r="A32" s="149"/>
      <c r="B32" s="149"/>
      <c r="C32" s="149"/>
      <c r="D32" s="149"/>
      <c r="E32" s="150"/>
      <c r="F32" s="179"/>
      <c r="G32" s="280"/>
      <c r="H32" s="186"/>
      <c r="I32" s="363"/>
      <c r="J32" s="149"/>
    </row>
    <row r="33" spans="1:10" x14ac:dyDescent="0.2">
      <c r="A33" s="149"/>
      <c r="B33" s="149"/>
      <c r="C33" s="149"/>
      <c r="D33" s="149"/>
      <c r="E33" s="150"/>
      <c r="F33" s="179"/>
      <c r="G33" s="280"/>
      <c r="H33" s="186"/>
      <c r="I33" s="363"/>
      <c r="J33" s="149"/>
    </row>
    <row r="34" spans="1:10" x14ac:dyDescent="0.2">
      <c r="A34" s="149"/>
      <c r="B34" s="149"/>
      <c r="C34" s="149"/>
      <c r="D34" s="149"/>
      <c r="E34" s="150"/>
      <c r="F34" s="179"/>
      <c r="G34" s="280"/>
      <c r="H34" s="186"/>
      <c r="I34" s="363"/>
      <c r="J34" s="149"/>
    </row>
    <row r="35" spans="1:10" x14ac:dyDescent="0.2">
      <c r="A35" s="149"/>
      <c r="B35" s="149"/>
      <c r="C35" s="149"/>
      <c r="D35" s="149"/>
      <c r="E35" s="150"/>
      <c r="F35" s="179"/>
      <c r="G35" s="280"/>
      <c r="H35" s="186"/>
      <c r="I35" s="363"/>
      <c r="J35" s="149"/>
    </row>
    <row r="36" spans="1:10" x14ac:dyDescent="0.2">
      <c r="A36" s="149"/>
      <c r="B36" s="149"/>
      <c r="C36" s="149"/>
      <c r="D36" s="149"/>
      <c r="E36" s="150"/>
      <c r="F36" s="179"/>
      <c r="G36" s="280"/>
      <c r="H36" s="186"/>
      <c r="I36" s="363"/>
      <c r="J36" s="149"/>
    </row>
    <row r="37" spans="1:10" x14ac:dyDescent="0.2">
      <c r="A37" s="149"/>
      <c r="B37" s="149"/>
      <c r="C37" s="149"/>
      <c r="D37" s="149"/>
      <c r="E37" s="150"/>
      <c r="F37" s="179"/>
      <c r="G37" s="280"/>
      <c r="H37" s="186"/>
      <c r="I37" s="363"/>
      <c r="J37" s="149"/>
    </row>
    <row r="38" spans="1:10" x14ac:dyDescent="0.2">
      <c r="A38" s="149"/>
      <c r="B38" s="149"/>
      <c r="C38" s="149"/>
      <c r="D38" s="149"/>
      <c r="E38" s="150"/>
      <c r="F38" s="179"/>
      <c r="G38" s="280"/>
      <c r="H38" s="186"/>
      <c r="I38" s="363"/>
      <c r="J38" s="149"/>
    </row>
    <row r="39" spans="1:10" x14ac:dyDescent="0.2">
      <c r="A39" s="149"/>
      <c r="B39" s="149"/>
      <c r="C39" s="149"/>
      <c r="D39" s="149"/>
      <c r="E39" s="150"/>
      <c r="F39" s="179"/>
      <c r="G39" s="280"/>
      <c r="H39" s="186"/>
      <c r="I39" s="363"/>
      <c r="J39" s="149"/>
    </row>
    <row r="40" spans="1:10" x14ac:dyDescent="0.2">
      <c r="A40" s="149"/>
      <c r="B40" s="149"/>
      <c r="C40" s="149"/>
      <c r="D40" s="149"/>
      <c r="E40" s="150"/>
      <c r="F40" s="179"/>
      <c r="G40" s="280"/>
      <c r="H40" s="186"/>
      <c r="I40" s="363"/>
      <c r="J40" s="149"/>
    </row>
    <row r="41" spans="1:10" x14ac:dyDescent="0.2">
      <c r="A41" s="149"/>
      <c r="B41" s="149"/>
      <c r="C41" s="149"/>
      <c r="D41" s="149"/>
      <c r="E41" s="150"/>
      <c r="F41" s="179"/>
      <c r="G41" s="280"/>
      <c r="H41" s="186"/>
      <c r="I41" s="363"/>
      <c r="J41" s="149"/>
    </row>
    <row r="42" spans="1:10" x14ac:dyDescent="0.2">
      <c r="A42" s="149"/>
      <c r="B42" s="149"/>
      <c r="C42" s="149"/>
      <c r="D42" s="149"/>
      <c r="E42" s="150"/>
      <c r="F42" s="179"/>
      <c r="G42" s="280"/>
      <c r="H42" s="186"/>
      <c r="I42" s="363"/>
      <c r="J42" s="149"/>
    </row>
    <row r="43" spans="1:10" x14ac:dyDescent="0.2">
      <c r="A43" s="149"/>
      <c r="B43" s="149"/>
      <c r="C43" s="149"/>
      <c r="D43" s="149"/>
      <c r="E43" s="150"/>
      <c r="F43" s="179"/>
      <c r="G43" s="280"/>
      <c r="H43" s="186"/>
      <c r="I43" s="363"/>
      <c r="J43" s="149"/>
    </row>
    <row r="44" spans="1:10" x14ac:dyDescent="0.2">
      <c r="A44" s="149"/>
      <c r="B44" s="149"/>
      <c r="C44" s="149"/>
      <c r="D44" s="149"/>
      <c r="E44" s="150"/>
      <c r="F44" s="179"/>
      <c r="G44" s="280"/>
      <c r="H44" s="186"/>
      <c r="I44" s="363"/>
      <c r="J44" s="149"/>
    </row>
    <row r="45" spans="1:10" x14ac:dyDescent="0.2">
      <c r="A45" s="149"/>
      <c r="B45" s="149"/>
      <c r="C45" s="149"/>
      <c r="D45" s="149"/>
      <c r="E45" s="150"/>
      <c r="F45" s="179"/>
      <c r="G45" s="280"/>
      <c r="H45" s="186"/>
      <c r="I45" s="363"/>
      <c r="J45" s="149"/>
    </row>
    <row r="46" spans="1:10" x14ac:dyDescent="0.2">
      <c r="A46" s="149"/>
      <c r="B46" s="149"/>
      <c r="C46" s="149"/>
      <c r="D46" s="149"/>
      <c r="E46" s="150"/>
      <c r="F46" s="179"/>
      <c r="G46" s="280"/>
      <c r="H46" s="186"/>
      <c r="I46" s="363"/>
      <c r="J46" s="149"/>
    </row>
    <row r="47" spans="1:10" x14ac:dyDescent="0.2">
      <c r="A47" s="149"/>
      <c r="B47" s="149"/>
      <c r="C47" s="149"/>
      <c r="D47" s="149"/>
      <c r="E47" s="150"/>
      <c r="F47" s="179"/>
      <c r="G47" s="280"/>
      <c r="H47" s="186"/>
      <c r="I47" s="363"/>
      <c r="J47" s="149"/>
    </row>
    <row r="48" spans="1:10" x14ac:dyDescent="0.2">
      <c r="A48" s="149"/>
      <c r="B48" s="149"/>
      <c r="C48" s="149"/>
      <c r="D48" s="149"/>
      <c r="E48" s="150"/>
      <c r="F48" s="179"/>
      <c r="G48" s="280"/>
      <c r="H48" s="186"/>
      <c r="I48" s="363"/>
      <c r="J48" s="149"/>
    </row>
    <row r="49" spans="1:10" x14ac:dyDescent="0.2">
      <c r="A49" s="149"/>
      <c r="B49" s="149"/>
      <c r="C49" s="149"/>
      <c r="D49" s="149"/>
      <c r="E49" s="150"/>
      <c r="F49" s="179"/>
      <c r="G49" s="280"/>
      <c r="H49" s="186"/>
      <c r="I49" s="363"/>
      <c r="J49" s="149"/>
    </row>
    <row r="50" spans="1:10" x14ac:dyDescent="0.2">
      <c r="A50" s="149"/>
      <c r="B50" s="149"/>
      <c r="C50" s="149"/>
      <c r="D50" s="149"/>
      <c r="E50" s="150"/>
      <c r="F50" s="179"/>
      <c r="G50" s="280"/>
      <c r="H50" s="186"/>
      <c r="I50" s="363"/>
      <c r="J50" s="149"/>
    </row>
    <row r="51" spans="1:10" x14ac:dyDescent="0.2">
      <c r="A51" s="149"/>
      <c r="B51" s="149"/>
      <c r="C51" s="149"/>
      <c r="D51" s="149"/>
      <c r="E51" s="150"/>
      <c r="F51" s="179"/>
      <c r="G51" s="280"/>
      <c r="H51" s="186"/>
      <c r="I51" s="363"/>
      <c r="J51" s="149"/>
    </row>
    <row r="52" spans="1:10" x14ac:dyDescent="0.2">
      <c r="A52" s="149"/>
      <c r="B52" s="149"/>
      <c r="C52" s="149"/>
      <c r="D52" s="149"/>
      <c r="E52" s="150"/>
      <c r="F52" s="179"/>
      <c r="G52" s="280"/>
      <c r="H52" s="186"/>
      <c r="I52" s="363"/>
      <c r="J52" s="149"/>
    </row>
    <row r="53" spans="1:10" x14ac:dyDescent="0.2">
      <c r="A53" s="149"/>
      <c r="B53" s="149"/>
      <c r="C53" s="149"/>
      <c r="D53" s="149"/>
      <c r="E53" s="150"/>
      <c r="F53" s="179"/>
      <c r="G53" s="280"/>
      <c r="H53" s="186"/>
      <c r="I53" s="363"/>
      <c r="J53" s="149"/>
    </row>
    <row r="54" spans="1:10" x14ac:dyDescent="0.2">
      <c r="A54" s="149"/>
      <c r="B54" s="149"/>
      <c r="C54" s="149"/>
      <c r="D54" s="149"/>
      <c r="E54" s="150"/>
      <c r="F54" s="179"/>
      <c r="G54" s="280"/>
      <c r="H54" s="186"/>
      <c r="I54" s="363"/>
      <c r="J54" s="149"/>
    </row>
    <row r="55" spans="1:10" x14ac:dyDescent="0.2">
      <c r="A55" s="149"/>
      <c r="B55" s="149"/>
      <c r="C55" s="149"/>
      <c r="D55" s="149"/>
      <c r="E55" s="150"/>
      <c r="F55" s="179"/>
      <c r="G55" s="280"/>
      <c r="H55" s="186"/>
      <c r="I55" s="363"/>
      <c r="J55" s="149"/>
    </row>
    <row r="56" spans="1:10" x14ac:dyDescent="0.2">
      <c r="A56" s="149"/>
      <c r="B56" s="149"/>
      <c r="C56" s="149"/>
      <c r="D56" s="149"/>
      <c r="E56" s="150"/>
      <c r="F56" s="179"/>
      <c r="G56" s="280"/>
      <c r="H56" s="186"/>
      <c r="I56" s="363"/>
      <c r="J56" s="149"/>
    </row>
    <row r="57" spans="1:10" x14ac:dyDescent="0.2">
      <c r="A57" s="149"/>
      <c r="B57" s="149"/>
      <c r="C57" s="149"/>
      <c r="D57" s="149"/>
      <c r="E57" s="150"/>
      <c r="F57" s="179"/>
      <c r="G57" s="280"/>
      <c r="H57" s="186"/>
      <c r="I57" s="363"/>
      <c r="J57" s="149"/>
    </row>
    <row r="58" spans="1:10" x14ac:dyDescent="0.2">
      <c r="A58" s="149"/>
      <c r="B58" s="149"/>
      <c r="C58" s="149"/>
      <c r="D58" s="149"/>
      <c r="E58" s="150"/>
      <c r="F58" s="179"/>
      <c r="G58" s="280"/>
      <c r="H58" s="186"/>
      <c r="I58" s="363"/>
      <c r="J58" s="149"/>
    </row>
    <row r="59" spans="1:10" x14ac:dyDescent="0.2">
      <c r="A59" s="149"/>
      <c r="B59" s="149"/>
      <c r="C59" s="149"/>
      <c r="D59" s="149"/>
      <c r="E59" s="150"/>
      <c r="F59" s="179"/>
      <c r="G59" s="280"/>
      <c r="H59" s="186"/>
      <c r="I59" s="363"/>
      <c r="J59" s="149"/>
    </row>
    <row r="60" spans="1:10" x14ac:dyDescent="0.2">
      <c r="A60" s="149"/>
      <c r="B60" s="149"/>
      <c r="C60" s="149"/>
      <c r="D60" s="149"/>
      <c r="E60" s="150"/>
      <c r="F60" s="179"/>
      <c r="G60" s="280"/>
      <c r="H60" s="186"/>
      <c r="I60" s="363"/>
      <c r="J60" s="149"/>
    </row>
    <row r="61" spans="1:10" x14ac:dyDescent="0.2">
      <c r="A61" s="149"/>
      <c r="B61" s="149"/>
      <c r="C61" s="149"/>
      <c r="D61" s="149"/>
      <c r="E61" s="150"/>
      <c r="F61" s="179"/>
      <c r="G61" s="280"/>
      <c r="H61" s="186"/>
      <c r="I61" s="363"/>
      <c r="J61" s="149"/>
    </row>
    <row r="62" spans="1:10" x14ac:dyDescent="0.2">
      <c r="A62" s="149"/>
      <c r="B62" s="149"/>
      <c r="C62" s="149"/>
      <c r="D62" s="149"/>
      <c r="E62" s="150"/>
      <c r="F62" s="179"/>
      <c r="G62" s="280"/>
      <c r="H62" s="186"/>
      <c r="I62" s="363"/>
      <c r="J62" s="149"/>
    </row>
    <row r="63" spans="1:10" x14ac:dyDescent="0.2">
      <c r="A63" s="149"/>
      <c r="B63" s="149"/>
      <c r="C63" s="149"/>
      <c r="D63" s="149"/>
      <c r="E63" s="150"/>
      <c r="F63" s="179"/>
      <c r="G63" s="280"/>
      <c r="H63" s="186"/>
      <c r="I63" s="363"/>
      <c r="J63" s="149"/>
    </row>
    <row r="64" spans="1:10" x14ac:dyDescent="0.2">
      <c r="A64" s="149"/>
      <c r="B64" s="149"/>
      <c r="C64" s="149"/>
      <c r="D64" s="149"/>
      <c r="E64" s="150"/>
      <c r="F64" s="179"/>
      <c r="G64" s="280"/>
      <c r="H64" s="186"/>
      <c r="I64" s="363"/>
      <c r="J64" s="149"/>
    </row>
    <row r="65" spans="1:10" x14ac:dyDescent="0.2">
      <c r="A65" s="149"/>
      <c r="B65" s="149"/>
      <c r="C65" s="149"/>
      <c r="D65" s="149"/>
      <c r="E65" s="150"/>
      <c r="F65" s="179"/>
      <c r="G65" s="280"/>
      <c r="H65" s="186"/>
      <c r="I65" s="363"/>
      <c r="J65" s="149"/>
    </row>
    <row r="66" spans="1:10" x14ac:dyDescent="0.2">
      <c r="A66" s="149"/>
      <c r="B66" s="149"/>
      <c r="C66" s="149"/>
      <c r="D66" s="149"/>
      <c r="E66" s="150"/>
      <c r="F66" s="179"/>
      <c r="G66" s="280"/>
      <c r="H66" s="186"/>
      <c r="I66" s="363"/>
      <c r="J66" s="149"/>
    </row>
    <row r="67" spans="1:10" x14ac:dyDescent="0.2">
      <c r="A67" s="149"/>
      <c r="B67" s="149"/>
      <c r="C67" s="149"/>
      <c r="D67" s="149"/>
      <c r="E67" s="150"/>
      <c r="F67" s="179"/>
      <c r="G67" s="280"/>
      <c r="H67" s="186"/>
      <c r="I67" s="363"/>
      <c r="J67" s="149"/>
    </row>
    <row r="68" spans="1:10" x14ac:dyDescent="0.2">
      <c r="A68" s="149"/>
      <c r="B68" s="149"/>
      <c r="C68" s="149"/>
      <c r="D68" s="149"/>
      <c r="E68" s="150"/>
      <c r="F68" s="179"/>
      <c r="G68" s="280"/>
      <c r="H68" s="186"/>
      <c r="I68" s="363"/>
      <c r="J68" s="149"/>
    </row>
    <row r="69" spans="1:10" x14ac:dyDescent="0.2">
      <c r="A69" s="149"/>
      <c r="B69" s="149"/>
      <c r="C69" s="149"/>
      <c r="D69" s="149"/>
      <c r="E69" s="150"/>
      <c r="F69" s="179"/>
      <c r="G69" s="280"/>
      <c r="H69" s="186"/>
      <c r="I69" s="363"/>
      <c r="J69" s="149"/>
    </row>
    <row r="70" spans="1:10" x14ac:dyDescent="0.2">
      <c r="A70" s="149"/>
      <c r="B70" s="149"/>
      <c r="C70" s="149"/>
      <c r="D70" s="149"/>
      <c r="E70" s="150"/>
      <c r="F70" s="179"/>
      <c r="G70" s="280"/>
      <c r="H70" s="186"/>
      <c r="I70" s="363"/>
      <c r="J70" s="149"/>
    </row>
    <row r="71" spans="1:10" x14ac:dyDescent="0.2">
      <c r="A71" s="149"/>
      <c r="B71" s="149"/>
      <c r="C71" s="149"/>
      <c r="D71" s="149"/>
      <c r="E71" s="150"/>
      <c r="F71" s="179"/>
      <c r="G71" s="280"/>
      <c r="H71" s="186"/>
      <c r="I71" s="363"/>
      <c r="J71" s="149"/>
    </row>
    <row r="72" spans="1:10" x14ac:dyDescent="0.2">
      <c r="A72" s="149"/>
      <c r="B72" s="149"/>
      <c r="C72" s="149"/>
      <c r="D72" s="149"/>
      <c r="E72" s="150"/>
      <c r="F72" s="179"/>
      <c r="G72" s="280"/>
      <c r="H72" s="186"/>
      <c r="I72" s="363"/>
      <c r="J72" s="149"/>
    </row>
    <row r="73" spans="1:10" x14ac:dyDescent="0.2">
      <c r="A73" s="149"/>
      <c r="B73" s="149"/>
      <c r="C73" s="149"/>
      <c r="D73" s="149"/>
      <c r="E73" s="150"/>
      <c r="F73" s="179"/>
      <c r="G73" s="280"/>
      <c r="H73" s="186"/>
      <c r="I73" s="363"/>
      <c r="J73" s="149"/>
    </row>
    <row r="74" spans="1:10" x14ac:dyDescent="0.2">
      <c r="A74" s="149"/>
      <c r="B74" s="149"/>
      <c r="C74" s="149"/>
      <c r="D74" s="149"/>
      <c r="E74" s="150"/>
      <c r="F74" s="179"/>
      <c r="G74" s="280"/>
      <c r="H74" s="186"/>
      <c r="I74" s="363"/>
      <c r="J74" s="149"/>
    </row>
    <row r="75" spans="1:10" x14ac:dyDescent="0.2">
      <c r="A75" s="149"/>
      <c r="B75" s="149"/>
      <c r="C75" s="149"/>
      <c r="D75" s="149"/>
      <c r="E75" s="150"/>
      <c r="F75" s="179"/>
      <c r="G75" s="280"/>
      <c r="H75" s="186"/>
      <c r="I75" s="363"/>
      <c r="J75" s="149"/>
    </row>
    <row r="76" spans="1:10" x14ac:dyDescent="0.2">
      <c r="A76" s="149"/>
      <c r="B76" s="149"/>
      <c r="C76" s="149"/>
      <c r="D76" s="149"/>
      <c r="E76" s="150"/>
      <c r="F76" s="179"/>
      <c r="G76" s="280"/>
      <c r="H76" s="186"/>
      <c r="I76" s="363"/>
      <c r="J76" s="149"/>
    </row>
    <row r="77" spans="1:10" x14ac:dyDescent="0.2">
      <c r="A77" s="149"/>
      <c r="B77" s="149"/>
      <c r="C77" s="149"/>
      <c r="D77" s="149"/>
      <c r="E77" s="150"/>
      <c r="F77" s="179"/>
      <c r="G77" s="280"/>
      <c r="H77" s="186"/>
      <c r="I77" s="363"/>
      <c r="J77" s="149"/>
    </row>
    <row r="78" spans="1:10" x14ac:dyDescent="0.2">
      <c r="A78" s="149"/>
      <c r="B78" s="149"/>
      <c r="C78" s="149"/>
      <c r="D78" s="149"/>
      <c r="E78" s="150"/>
      <c r="F78" s="179"/>
      <c r="G78" s="280"/>
      <c r="H78" s="186"/>
      <c r="I78" s="363"/>
      <c r="J78" s="149"/>
    </row>
    <row r="79" spans="1:10" x14ac:dyDescent="0.2">
      <c r="A79" s="149"/>
      <c r="B79" s="149"/>
      <c r="C79" s="149"/>
      <c r="D79" s="149"/>
      <c r="E79" s="150"/>
      <c r="F79" s="179"/>
      <c r="G79" s="280"/>
      <c r="H79" s="186"/>
      <c r="I79" s="363"/>
      <c r="J79" s="149"/>
    </row>
    <row r="80" spans="1:10" x14ac:dyDescent="0.2">
      <c r="A80" s="149"/>
      <c r="B80" s="149"/>
      <c r="C80" s="149"/>
      <c r="D80" s="149"/>
      <c r="E80" s="150"/>
      <c r="F80" s="179"/>
      <c r="G80" s="280"/>
      <c r="H80" s="186"/>
      <c r="I80" s="363"/>
      <c r="J80" s="149"/>
    </row>
    <row r="81" spans="1:10" x14ac:dyDescent="0.2">
      <c r="A81" s="149"/>
      <c r="B81" s="149"/>
      <c r="C81" s="149"/>
      <c r="D81" s="149"/>
      <c r="E81" s="150"/>
      <c r="F81" s="179"/>
      <c r="G81" s="280"/>
      <c r="H81" s="186"/>
      <c r="I81" s="363"/>
      <c r="J81" s="149"/>
    </row>
    <row r="82" spans="1:10" x14ac:dyDescent="0.2">
      <c r="A82" s="149"/>
      <c r="B82" s="149"/>
      <c r="C82" s="149"/>
      <c r="D82" s="149"/>
      <c r="E82" s="150"/>
      <c r="F82" s="179"/>
      <c r="G82" s="280"/>
      <c r="H82" s="186"/>
      <c r="I82" s="363"/>
      <c r="J82" s="149"/>
    </row>
    <row r="83" spans="1:10" x14ac:dyDescent="0.2">
      <c r="A83" s="149"/>
      <c r="B83" s="149"/>
      <c r="C83" s="149"/>
      <c r="D83" s="149"/>
      <c r="E83" s="150"/>
      <c r="F83" s="179"/>
      <c r="G83" s="280"/>
      <c r="H83" s="186"/>
      <c r="I83" s="363"/>
      <c r="J83" s="149"/>
    </row>
    <row r="84" spans="1:10" x14ac:dyDescent="0.2">
      <c r="A84" s="149"/>
      <c r="B84" s="149"/>
      <c r="C84" s="149"/>
      <c r="D84" s="149"/>
      <c r="E84" s="150"/>
      <c r="F84" s="179"/>
      <c r="G84" s="280"/>
      <c r="H84" s="186"/>
      <c r="I84" s="363"/>
      <c r="J84" s="149"/>
    </row>
    <row r="85" spans="1:10" x14ac:dyDescent="0.2">
      <c r="A85" s="149"/>
      <c r="B85" s="149"/>
      <c r="C85" s="149"/>
      <c r="D85" s="149"/>
      <c r="E85" s="150"/>
      <c r="F85" s="179"/>
      <c r="G85" s="280"/>
      <c r="H85" s="186"/>
      <c r="I85" s="363"/>
      <c r="J85" s="149"/>
    </row>
    <row r="86" spans="1:10" x14ac:dyDescent="0.2">
      <c r="A86" s="149"/>
      <c r="B86" s="149"/>
      <c r="C86" s="149"/>
      <c r="D86" s="149"/>
      <c r="E86" s="150"/>
      <c r="F86" s="179"/>
      <c r="G86" s="280"/>
      <c r="H86" s="186"/>
      <c r="I86" s="363"/>
      <c r="J86" s="149"/>
    </row>
    <row r="87" spans="1:10" x14ac:dyDescent="0.2">
      <c r="A87" s="149"/>
      <c r="B87" s="149"/>
      <c r="C87" s="149"/>
      <c r="D87" s="149"/>
      <c r="E87" s="150"/>
      <c r="F87" s="179"/>
      <c r="G87" s="280"/>
      <c r="H87" s="186"/>
      <c r="I87" s="363"/>
      <c r="J87" s="149"/>
    </row>
    <row r="88" spans="1:10" x14ac:dyDescent="0.2">
      <c r="A88" s="149"/>
      <c r="B88" s="149"/>
      <c r="C88" s="149"/>
      <c r="D88" s="149"/>
      <c r="E88" s="150"/>
      <c r="F88" s="179"/>
      <c r="G88" s="280"/>
      <c r="H88" s="186"/>
      <c r="I88" s="363"/>
      <c r="J88" s="149"/>
    </row>
    <row r="89" spans="1:10" x14ac:dyDescent="0.2">
      <c r="A89" s="149"/>
      <c r="B89" s="149"/>
      <c r="C89" s="149"/>
      <c r="D89" s="149"/>
      <c r="E89" s="150"/>
      <c r="F89" s="179"/>
      <c r="G89" s="280"/>
      <c r="H89" s="186"/>
      <c r="I89" s="363"/>
      <c r="J89" s="149"/>
    </row>
    <row r="90" spans="1:10" x14ac:dyDescent="0.2">
      <c r="A90" s="149"/>
      <c r="B90" s="149"/>
      <c r="C90" s="149"/>
      <c r="D90" s="149"/>
      <c r="E90" s="150"/>
      <c r="F90" s="179"/>
      <c r="G90" s="280"/>
      <c r="H90" s="186"/>
      <c r="I90" s="363"/>
      <c r="J90" s="149"/>
    </row>
    <row r="91" spans="1:10" x14ac:dyDescent="0.2">
      <c r="A91" s="149"/>
      <c r="B91" s="149"/>
      <c r="C91" s="149"/>
      <c r="D91" s="149"/>
      <c r="E91" s="150"/>
      <c r="F91" s="179"/>
      <c r="G91" s="280"/>
      <c r="H91" s="186"/>
      <c r="I91" s="363"/>
      <c r="J91" s="149"/>
    </row>
    <row r="92" spans="1:10" x14ac:dyDescent="0.2">
      <c r="A92" s="149"/>
      <c r="B92" s="149"/>
      <c r="C92" s="149"/>
      <c r="D92" s="149"/>
      <c r="E92" s="150"/>
      <c r="F92" s="179"/>
      <c r="G92" s="280"/>
      <c r="H92" s="186"/>
      <c r="I92" s="363"/>
      <c r="J92" s="149"/>
    </row>
    <row r="93" spans="1:10" x14ac:dyDescent="0.2">
      <c r="A93" s="149"/>
      <c r="B93" s="149"/>
      <c r="C93" s="149"/>
      <c r="D93" s="149"/>
      <c r="E93" s="150"/>
      <c r="F93" s="179"/>
      <c r="G93" s="280"/>
      <c r="H93" s="186"/>
      <c r="I93" s="363"/>
      <c r="J93" s="149"/>
    </row>
    <row r="94" spans="1:10" x14ac:dyDescent="0.2">
      <c r="A94" s="149"/>
      <c r="B94" s="149"/>
      <c r="C94" s="149"/>
      <c r="D94" s="149"/>
      <c r="E94" s="150"/>
      <c r="F94" s="179"/>
      <c r="G94" s="280"/>
      <c r="H94" s="186"/>
      <c r="I94" s="363"/>
      <c r="J94" s="149"/>
    </row>
    <row r="95" spans="1:10" x14ac:dyDescent="0.2">
      <c r="A95" s="149"/>
      <c r="B95" s="149"/>
      <c r="C95" s="149"/>
      <c r="D95" s="149"/>
      <c r="E95" s="150"/>
      <c r="F95" s="179"/>
      <c r="G95" s="280"/>
      <c r="H95" s="186"/>
      <c r="I95" s="363"/>
      <c r="J95" s="149"/>
    </row>
    <row r="96" spans="1:10" x14ac:dyDescent="0.2">
      <c r="A96" s="149"/>
      <c r="B96" s="149"/>
      <c r="C96" s="149"/>
      <c r="D96" s="149"/>
      <c r="E96" s="150"/>
      <c r="F96" s="179"/>
      <c r="G96" s="280"/>
      <c r="H96" s="186"/>
      <c r="I96" s="363"/>
      <c r="J96" s="149"/>
    </row>
    <row r="97" spans="1:10" x14ac:dyDescent="0.2">
      <c r="A97" s="149"/>
      <c r="B97" s="149"/>
      <c r="C97" s="149"/>
      <c r="D97" s="149"/>
      <c r="E97" s="150"/>
      <c r="F97" s="179"/>
      <c r="G97" s="280"/>
      <c r="H97" s="186"/>
      <c r="I97" s="363"/>
      <c r="J97" s="149"/>
    </row>
    <row r="98" spans="1:10" x14ac:dyDescent="0.2">
      <c r="A98" s="149"/>
      <c r="B98" s="149"/>
      <c r="C98" s="149"/>
      <c r="D98" s="149"/>
      <c r="E98" s="150"/>
      <c r="F98" s="179"/>
      <c r="G98" s="280"/>
      <c r="H98" s="186"/>
      <c r="I98" s="363"/>
      <c r="J98" s="149"/>
    </row>
    <row r="99" spans="1:10" x14ac:dyDescent="0.2">
      <c r="A99" s="149"/>
      <c r="B99" s="149"/>
      <c r="C99" s="149"/>
      <c r="D99" s="149"/>
      <c r="E99" s="150"/>
      <c r="F99" s="179"/>
      <c r="G99" s="280"/>
      <c r="H99" s="186"/>
      <c r="I99" s="363"/>
      <c r="J99" s="149"/>
    </row>
    <row r="100" spans="1:10" x14ac:dyDescent="0.2">
      <c r="A100" s="149"/>
      <c r="B100" s="149"/>
      <c r="C100" s="149"/>
      <c r="D100" s="149"/>
      <c r="E100" s="150"/>
      <c r="F100" s="179"/>
      <c r="G100" s="280"/>
      <c r="H100" s="186"/>
      <c r="I100" s="363"/>
      <c r="J100" s="149"/>
    </row>
    <row r="101" spans="1:10" x14ac:dyDescent="0.2">
      <c r="A101" s="149"/>
      <c r="B101" s="149"/>
      <c r="C101" s="149"/>
      <c r="D101" s="149"/>
      <c r="E101" s="150"/>
      <c r="F101" s="179"/>
      <c r="G101" s="280"/>
      <c r="H101" s="186"/>
      <c r="I101" s="363"/>
      <c r="J101" s="149"/>
    </row>
    <row r="102" spans="1:10" x14ac:dyDescent="0.2">
      <c r="A102" s="149"/>
      <c r="B102" s="149"/>
      <c r="C102" s="149"/>
      <c r="D102" s="149"/>
      <c r="E102" s="150"/>
      <c r="F102" s="179"/>
      <c r="G102" s="280"/>
      <c r="H102" s="186"/>
      <c r="I102" s="363"/>
      <c r="J102" s="149"/>
    </row>
    <row r="103" spans="1:10" x14ac:dyDescent="0.2">
      <c r="A103" s="149"/>
      <c r="B103" s="149"/>
      <c r="C103" s="149"/>
      <c r="D103" s="149"/>
      <c r="E103" s="150"/>
      <c r="F103" s="179"/>
      <c r="G103" s="280"/>
      <c r="H103" s="186"/>
      <c r="I103" s="363"/>
      <c r="J103" s="149"/>
    </row>
    <row r="104" spans="1:10" x14ac:dyDescent="0.2">
      <c r="A104" s="149"/>
      <c r="B104" s="149"/>
      <c r="C104" s="149"/>
      <c r="D104" s="149"/>
      <c r="E104" s="150"/>
      <c r="F104" s="179"/>
      <c r="G104" s="280"/>
      <c r="H104" s="186"/>
      <c r="I104" s="363"/>
      <c r="J104" s="149"/>
    </row>
    <row r="105" spans="1:10" x14ac:dyDescent="0.2">
      <c r="A105" s="149"/>
      <c r="B105" s="149"/>
      <c r="C105" s="149"/>
      <c r="D105" s="149"/>
      <c r="E105" s="150"/>
      <c r="F105" s="179"/>
      <c r="G105" s="280"/>
      <c r="H105" s="186"/>
      <c r="I105" s="363"/>
      <c r="J105" s="149"/>
    </row>
    <row r="106" spans="1:10" x14ac:dyDescent="0.2">
      <c r="A106" s="149"/>
      <c r="B106" s="149"/>
      <c r="C106" s="149"/>
      <c r="D106" s="149"/>
      <c r="E106" s="150"/>
      <c r="F106" s="179"/>
      <c r="G106" s="280"/>
      <c r="H106" s="186"/>
      <c r="I106" s="363"/>
      <c r="J106" s="149"/>
    </row>
    <row r="107" spans="1:10" x14ac:dyDescent="0.2">
      <c r="A107" s="149"/>
      <c r="B107" s="149"/>
      <c r="C107" s="149"/>
      <c r="D107" s="149"/>
      <c r="E107" s="150"/>
      <c r="F107" s="179"/>
      <c r="G107" s="280"/>
      <c r="H107" s="186"/>
      <c r="I107" s="363"/>
      <c r="J107" s="149"/>
    </row>
    <row r="108" spans="1:10" x14ac:dyDescent="0.2">
      <c r="A108" s="149"/>
      <c r="B108" s="149"/>
      <c r="C108" s="149"/>
      <c r="D108" s="149"/>
      <c r="E108" s="150"/>
      <c r="F108" s="179"/>
      <c r="G108" s="280"/>
      <c r="H108" s="186"/>
      <c r="I108" s="363"/>
      <c r="J108" s="149"/>
    </row>
    <row r="109" spans="1:10" x14ac:dyDescent="0.2">
      <c r="A109" s="149"/>
      <c r="B109" s="149"/>
      <c r="C109" s="149"/>
      <c r="D109" s="149"/>
      <c r="E109" s="150"/>
      <c r="F109" s="179"/>
      <c r="G109" s="280"/>
      <c r="H109" s="186"/>
      <c r="I109" s="363"/>
      <c r="J109" s="149"/>
    </row>
    <row r="110" spans="1:10" x14ac:dyDescent="0.2">
      <c r="A110" s="149"/>
      <c r="B110" s="149"/>
      <c r="C110" s="149"/>
      <c r="D110" s="149"/>
      <c r="E110" s="150"/>
      <c r="F110" s="179"/>
      <c r="G110" s="280"/>
      <c r="H110" s="186"/>
      <c r="I110" s="363"/>
      <c r="J110" s="149"/>
    </row>
    <row r="111" spans="1:10" x14ac:dyDescent="0.2">
      <c r="A111" s="149"/>
      <c r="B111" s="149"/>
      <c r="C111" s="149"/>
      <c r="D111" s="149"/>
      <c r="E111" s="150"/>
      <c r="F111" s="179"/>
      <c r="G111" s="280"/>
      <c r="H111" s="186"/>
      <c r="I111" s="363"/>
      <c r="J111" s="149"/>
    </row>
    <row r="112" spans="1:10" x14ac:dyDescent="0.2">
      <c r="A112" s="149"/>
      <c r="B112" s="149"/>
      <c r="C112" s="149"/>
      <c r="D112" s="149"/>
      <c r="E112" s="150"/>
      <c r="F112" s="179"/>
      <c r="G112" s="280"/>
      <c r="H112" s="186"/>
      <c r="I112" s="363"/>
      <c r="J112" s="149"/>
    </row>
    <row r="113" spans="1:10" x14ac:dyDescent="0.2">
      <c r="A113" s="149"/>
      <c r="B113" s="149"/>
      <c r="C113" s="149"/>
      <c r="D113" s="149"/>
      <c r="E113" s="150"/>
      <c r="F113" s="179"/>
      <c r="G113" s="280"/>
      <c r="H113" s="186"/>
      <c r="I113" s="363"/>
      <c r="J113" s="149"/>
    </row>
    <row r="114" spans="1:10" x14ac:dyDescent="0.2">
      <c r="A114" s="149"/>
      <c r="B114" s="149"/>
      <c r="C114" s="149"/>
      <c r="D114" s="149"/>
      <c r="E114" s="150"/>
      <c r="F114" s="179"/>
      <c r="G114" s="280"/>
      <c r="H114" s="186"/>
      <c r="I114" s="363"/>
      <c r="J114" s="149"/>
    </row>
    <row r="115" spans="1:10" x14ac:dyDescent="0.2">
      <c r="A115" s="149"/>
      <c r="B115" s="149"/>
      <c r="C115" s="149"/>
      <c r="D115" s="149"/>
      <c r="E115" s="150"/>
      <c r="F115" s="179"/>
      <c r="G115" s="280"/>
      <c r="H115" s="186"/>
      <c r="I115" s="363"/>
      <c r="J115" s="149"/>
    </row>
    <row r="116" spans="1:10" x14ac:dyDescent="0.2">
      <c r="A116" s="149"/>
      <c r="B116" s="149"/>
      <c r="C116" s="149"/>
      <c r="D116" s="149"/>
      <c r="E116" s="150"/>
      <c r="F116" s="179"/>
      <c r="G116" s="280"/>
      <c r="H116" s="186"/>
      <c r="I116" s="363"/>
      <c r="J116" s="149"/>
    </row>
    <row r="117" spans="1:10" x14ac:dyDescent="0.2">
      <c r="A117" s="149"/>
      <c r="B117" s="149"/>
      <c r="C117" s="149"/>
      <c r="D117" s="149"/>
      <c r="E117" s="150"/>
      <c r="F117" s="179"/>
      <c r="G117" s="280"/>
      <c r="H117" s="186"/>
      <c r="I117" s="363"/>
      <c r="J117" s="149"/>
    </row>
    <row r="118" spans="1:10" x14ac:dyDescent="0.2">
      <c r="A118" s="149"/>
      <c r="B118" s="149"/>
      <c r="C118" s="149"/>
      <c r="D118" s="149"/>
      <c r="E118" s="150"/>
      <c r="F118" s="179"/>
      <c r="G118" s="280"/>
      <c r="H118" s="186"/>
      <c r="I118" s="363"/>
      <c r="J118" s="149"/>
    </row>
    <row r="119" spans="1:10" x14ac:dyDescent="0.2">
      <c r="A119" s="149"/>
      <c r="B119" s="149"/>
      <c r="C119" s="149"/>
      <c r="D119" s="149"/>
      <c r="E119" s="150"/>
      <c r="F119" s="179"/>
      <c r="G119" s="280"/>
      <c r="H119" s="186"/>
      <c r="I119" s="363"/>
      <c r="J119" s="149"/>
    </row>
    <row r="120" spans="1:10" x14ac:dyDescent="0.2">
      <c r="A120" s="149"/>
      <c r="B120" s="149"/>
      <c r="C120" s="149"/>
      <c r="D120" s="149"/>
      <c r="E120" s="150"/>
      <c r="F120" s="179"/>
      <c r="G120" s="280"/>
      <c r="H120" s="186"/>
      <c r="I120" s="363"/>
      <c r="J120" s="149"/>
    </row>
    <row r="121" spans="1:10" x14ac:dyDescent="0.2">
      <c r="A121" s="149"/>
      <c r="B121" s="149"/>
      <c r="C121" s="149"/>
      <c r="D121" s="149"/>
      <c r="E121" s="150"/>
      <c r="F121" s="179"/>
      <c r="G121" s="280"/>
      <c r="H121" s="186"/>
      <c r="I121" s="363"/>
      <c r="J121" s="149"/>
    </row>
    <row r="122" spans="1:10" x14ac:dyDescent="0.2">
      <c r="A122" s="149"/>
      <c r="B122" s="149"/>
      <c r="C122" s="149"/>
      <c r="D122" s="149"/>
      <c r="E122" s="150"/>
      <c r="F122" s="179"/>
      <c r="G122" s="280"/>
      <c r="H122" s="186"/>
      <c r="I122" s="363"/>
      <c r="J122" s="149"/>
    </row>
    <row r="123" spans="1:10" x14ac:dyDescent="0.2">
      <c r="A123" s="149"/>
      <c r="B123" s="149"/>
      <c r="C123" s="149"/>
      <c r="D123" s="149"/>
      <c r="E123" s="150"/>
      <c r="F123" s="179"/>
      <c r="G123" s="280"/>
      <c r="H123" s="186"/>
      <c r="I123" s="363"/>
      <c r="J123" s="149"/>
    </row>
    <row r="124" spans="1:10" x14ac:dyDescent="0.2">
      <c r="A124" s="149"/>
      <c r="B124" s="149"/>
      <c r="C124" s="149"/>
      <c r="D124" s="149"/>
      <c r="E124" s="150"/>
      <c r="F124" s="179"/>
      <c r="G124" s="280"/>
      <c r="H124" s="186"/>
      <c r="I124" s="363"/>
      <c r="J124" s="149"/>
    </row>
    <row r="125" spans="1:10" x14ac:dyDescent="0.2">
      <c r="A125" s="149"/>
      <c r="B125" s="149"/>
      <c r="C125" s="149"/>
      <c r="D125" s="149"/>
      <c r="E125" s="150"/>
      <c r="F125" s="179"/>
      <c r="G125" s="280"/>
      <c r="H125" s="186"/>
      <c r="I125" s="363"/>
      <c r="J125" s="149"/>
    </row>
    <row r="126" spans="1:10" x14ac:dyDescent="0.2">
      <c r="A126" s="149"/>
      <c r="B126" s="149"/>
      <c r="C126" s="149"/>
      <c r="D126" s="149"/>
      <c r="E126" s="150"/>
      <c r="F126" s="179"/>
      <c r="G126" s="280"/>
      <c r="H126" s="186"/>
      <c r="I126" s="363"/>
      <c r="J126" s="149"/>
    </row>
    <row r="127" spans="1:10" x14ac:dyDescent="0.2">
      <c r="A127" s="149"/>
      <c r="B127" s="149"/>
      <c r="C127" s="149"/>
      <c r="D127" s="149"/>
      <c r="E127" s="150"/>
      <c r="F127" s="179"/>
      <c r="G127" s="280"/>
      <c r="H127" s="186"/>
      <c r="I127" s="363"/>
      <c r="J127" s="149"/>
    </row>
    <row r="128" spans="1:10" x14ac:dyDescent="0.2">
      <c r="A128" s="149"/>
      <c r="B128" s="149"/>
      <c r="C128" s="149"/>
      <c r="D128" s="149"/>
      <c r="E128" s="150"/>
      <c r="F128" s="179"/>
      <c r="G128" s="280"/>
      <c r="H128" s="186"/>
      <c r="I128" s="363"/>
      <c r="J128" s="149"/>
    </row>
    <row r="129" spans="1:10" x14ac:dyDescent="0.2">
      <c r="A129" s="149"/>
      <c r="B129" s="149"/>
      <c r="C129" s="149"/>
      <c r="D129" s="149"/>
      <c r="E129" s="150"/>
      <c r="F129" s="179"/>
      <c r="G129" s="280"/>
      <c r="H129" s="186"/>
      <c r="I129" s="363"/>
      <c r="J129" s="149"/>
    </row>
    <row r="130" spans="1:10" x14ac:dyDescent="0.2">
      <c r="A130" s="149"/>
      <c r="B130" s="149"/>
      <c r="C130" s="149"/>
      <c r="D130" s="149"/>
      <c r="E130" s="150"/>
      <c r="F130" s="179"/>
      <c r="G130" s="280"/>
      <c r="H130" s="186"/>
      <c r="I130" s="363"/>
      <c r="J130" s="149"/>
    </row>
    <row r="131" spans="1:10" x14ac:dyDescent="0.2">
      <c r="A131" s="149"/>
      <c r="B131" s="149"/>
      <c r="C131" s="149"/>
      <c r="D131" s="149"/>
      <c r="E131" s="150"/>
      <c r="F131" s="179"/>
      <c r="G131" s="280"/>
      <c r="H131" s="186"/>
      <c r="I131" s="363"/>
      <c r="J131" s="149"/>
    </row>
    <row r="132" spans="1:10" x14ac:dyDescent="0.2">
      <c r="A132" s="149"/>
      <c r="B132" s="149"/>
      <c r="C132" s="149"/>
      <c r="D132" s="149"/>
      <c r="E132" s="150"/>
      <c r="F132" s="179"/>
      <c r="G132" s="280"/>
      <c r="H132" s="186"/>
      <c r="I132" s="363"/>
      <c r="J132" s="149"/>
    </row>
    <row r="133" spans="1:10" x14ac:dyDescent="0.2">
      <c r="A133" s="149"/>
      <c r="B133" s="149"/>
      <c r="C133" s="149"/>
      <c r="D133" s="149"/>
      <c r="E133" s="150"/>
      <c r="F133" s="179"/>
      <c r="G133" s="280"/>
      <c r="H133" s="186"/>
      <c r="I133" s="363"/>
      <c r="J133" s="149"/>
    </row>
    <row r="134" spans="1:10" x14ac:dyDescent="0.2">
      <c r="A134" s="149"/>
      <c r="B134" s="149"/>
      <c r="C134" s="149"/>
      <c r="D134" s="149"/>
      <c r="E134" s="150"/>
      <c r="F134" s="179"/>
      <c r="G134" s="280"/>
      <c r="H134" s="186"/>
      <c r="I134" s="363"/>
      <c r="J134" s="149"/>
    </row>
    <row r="135" spans="1:10" x14ac:dyDescent="0.2">
      <c r="A135" s="149"/>
      <c r="B135" s="149"/>
      <c r="C135" s="149"/>
      <c r="D135" s="149"/>
      <c r="E135" s="150"/>
      <c r="F135" s="179"/>
      <c r="G135" s="280"/>
      <c r="H135" s="186"/>
      <c r="I135" s="363"/>
      <c r="J135" s="149"/>
    </row>
    <row r="136" spans="1:10" x14ac:dyDescent="0.2">
      <c r="A136" s="149"/>
      <c r="B136" s="149"/>
      <c r="C136" s="149"/>
      <c r="D136" s="149"/>
      <c r="E136" s="150"/>
      <c r="F136" s="179"/>
      <c r="G136" s="280"/>
      <c r="H136" s="186"/>
      <c r="I136" s="363"/>
      <c r="J136" s="149"/>
    </row>
    <row r="137" spans="1:10" x14ac:dyDescent="0.2">
      <c r="A137" s="149"/>
      <c r="B137" s="149"/>
      <c r="C137" s="149"/>
      <c r="D137" s="149"/>
      <c r="E137" s="150"/>
      <c r="F137" s="179"/>
      <c r="G137" s="280"/>
      <c r="H137" s="186"/>
      <c r="I137" s="363"/>
      <c r="J137" s="149"/>
    </row>
    <row r="138" spans="1:10" x14ac:dyDescent="0.2">
      <c r="A138" s="149"/>
      <c r="B138" s="149"/>
      <c r="C138" s="149"/>
      <c r="D138" s="149"/>
      <c r="E138" s="150"/>
      <c r="F138" s="179"/>
      <c r="G138" s="280"/>
      <c r="H138" s="186"/>
      <c r="I138" s="363"/>
      <c r="J138" s="149"/>
    </row>
    <row r="139" spans="1:10" x14ac:dyDescent="0.2">
      <c r="A139" s="149"/>
      <c r="B139" s="149"/>
      <c r="C139" s="149"/>
      <c r="D139" s="149"/>
      <c r="E139" s="150"/>
      <c r="F139" s="179"/>
      <c r="G139" s="280"/>
      <c r="H139" s="186"/>
      <c r="I139" s="363"/>
      <c r="J139" s="149"/>
    </row>
    <row r="140" spans="1:10" x14ac:dyDescent="0.2">
      <c r="A140" s="149"/>
      <c r="B140" s="149"/>
      <c r="C140" s="149"/>
      <c r="D140" s="149"/>
      <c r="E140" s="150"/>
      <c r="F140" s="179"/>
      <c r="G140" s="280"/>
      <c r="H140" s="186"/>
      <c r="I140" s="363"/>
      <c r="J140" s="149"/>
    </row>
    <row r="141" spans="1:10" x14ac:dyDescent="0.2">
      <c r="A141" s="149"/>
      <c r="B141" s="149"/>
      <c r="C141" s="149"/>
      <c r="D141" s="149"/>
      <c r="E141" s="150"/>
      <c r="F141" s="179"/>
      <c r="G141" s="280"/>
      <c r="H141" s="186"/>
      <c r="I141" s="363"/>
      <c r="J141" s="149"/>
    </row>
    <row r="142" spans="1:10" x14ac:dyDescent="0.2">
      <c r="A142" s="149"/>
      <c r="B142" s="149"/>
      <c r="C142" s="149"/>
      <c r="D142" s="149"/>
      <c r="E142" s="150"/>
      <c r="F142" s="179"/>
      <c r="G142" s="280"/>
      <c r="H142" s="186"/>
      <c r="I142" s="363"/>
      <c r="J142" s="149"/>
    </row>
    <row r="143" spans="1:10" x14ac:dyDescent="0.2">
      <c r="A143" s="149"/>
      <c r="B143" s="149"/>
      <c r="C143" s="149"/>
      <c r="D143" s="149"/>
      <c r="E143" s="150"/>
      <c r="F143" s="179"/>
      <c r="G143" s="280"/>
      <c r="H143" s="186"/>
      <c r="I143" s="363"/>
      <c r="J143" s="149"/>
    </row>
    <row r="144" spans="1:10" x14ac:dyDescent="0.2">
      <c r="A144" s="149"/>
      <c r="B144" s="149"/>
      <c r="C144" s="149"/>
      <c r="D144" s="149"/>
      <c r="E144" s="150"/>
      <c r="F144" s="179"/>
      <c r="G144" s="280"/>
      <c r="H144" s="186"/>
      <c r="I144" s="363"/>
      <c r="J144" s="149"/>
    </row>
    <row r="145" spans="1:10" x14ac:dyDescent="0.2">
      <c r="A145" s="149"/>
      <c r="B145" s="149"/>
      <c r="C145" s="149"/>
      <c r="D145" s="149"/>
      <c r="E145" s="150"/>
      <c r="F145" s="179"/>
      <c r="G145" s="280"/>
      <c r="H145" s="186"/>
      <c r="I145" s="363"/>
      <c r="J145" s="149"/>
    </row>
    <row r="146" spans="1:10" x14ac:dyDescent="0.2">
      <c r="A146" s="149"/>
      <c r="B146" s="149"/>
      <c r="C146" s="149"/>
      <c r="D146" s="149"/>
      <c r="E146" s="150"/>
      <c r="F146" s="179"/>
      <c r="G146" s="280"/>
      <c r="H146" s="186"/>
      <c r="I146" s="363"/>
      <c r="J146" s="149"/>
    </row>
    <row r="147" spans="1:10" x14ac:dyDescent="0.2">
      <c r="A147" s="149"/>
      <c r="B147" s="149"/>
      <c r="C147" s="149"/>
      <c r="D147" s="149"/>
      <c r="E147" s="150"/>
      <c r="F147" s="179"/>
      <c r="G147" s="280"/>
      <c r="H147" s="186"/>
      <c r="I147" s="363"/>
      <c r="J147" s="149"/>
    </row>
    <row r="148" spans="1:10" x14ac:dyDescent="0.2">
      <c r="A148" s="149"/>
      <c r="B148" s="149"/>
      <c r="C148" s="149"/>
      <c r="D148" s="149"/>
      <c r="E148" s="150"/>
      <c r="F148" s="179"/>
      <c r="G148" s="280"/>
      <c r="H148" s="186"/>
      <c r="I148" s="363"/>
      <c r="J148" s="149"/>
    </row>
    <row r="149" spans="1:10" x14ac:dyDescent="0.2">
      <c r="A149" s="149"/>
      <c r="B149" s="149"/>
      <c r="C149" s="149"/>
      <c r="D149" s="149"/>
      <c r="E149" s="150"/>
      <c r="F149" s="179"/>
      <c r="G149" s="280"/>
      <c r="H149" s="186"/>
      <c r="I149" s="363"/>
      <c r="J149" s="149"/>
    </row>
    <row r="150" spans="1:10" x14ac:dyDescent="0.2">
      <c r="A150" s="149"/>
      <c r="B150" s="149"/>
      <c r="C150" s="149"/>
      <c r="D150" s="149"/>
      <c r="E150" s="150"/>
      <c r="F150" s="179"/>
      <c r="G150" s="280"/>
      <c r="H150" s="186"/>
      <c r="I150" s="363"/>
      <c r="J150" s="149"/>
    </row>
    <row r="151" spans="1:10" x14ac:dyDescent="0.2">
      <c r="A151" s="149"/>
      <c r="B151" s="149"/>
      <c r="C151" s="149"/>
      <c r="D151" s="149"/>
      <c r="E151" s="150"/>
      <c r="F151" s="179"/>
      <c r="G151" s="280"/>
      <c r="H151" s="186"/>
      <c r="I151" s="363"/>
      <c r="J151" s="149"/>
    </row>
    <row r="152" spans="1:10" x14ac:dyDescent="0.2">
      <c r="A152" s="149"/>
      <c r="B152" s="149"/>
      <c r="C152" s="149"/>
      <c r="D152" s="149"/>
      <c r="E152" s="150"/>
      <c r="F152" s="179"/>
      <c r="G152" s="280"/>
      <c r="H152" s="186"/>
      <c r="I152" s="363"/>
      <c r="J152" s="149"/>
    </row>
    <row r="153" spans="1:10" x14ac:dyDescent="0.2">
      <c r="A153" s="149"/>
      <c r="B153" s="149"/>
      <c r="C153" s="149"/>
      <c r="D153" s="149"/>
      <c r="E153" s="150"/>
      <c r="F153" s="179"/>
      <c r="G153" s="280"/>
      <c r="H153" s="186"/>
      <c r="I153" s="363"/>
      <c r="J153" s="149"/>
    </row>
    <row r="154" spans="1:10" x14ac:dyDescent="0.2">
      <c r="A154" s="149"/>
      <c r="B154" s="149"/>
      <c r="C154" s="149"/>
      <c r="D154" s="149"/>
      <c r="E154" s="150"/>
      <c r="F154" s="179"/>
      <c r="G154" s="280"/>
      <c r="H154" s="186"/>
      <c r="I154" s="363"/>
      <c r="J154" s="149"/>
    </row>
    <row r="155" spans="1:10" x14ac:dyDescent="0.2">
      <c r="A155" s="149"/>
      <c r="B155" s="149"/>
      <c r="C155" s="149"/>
      <c r="D155" s="149"/>
      <c r="E155" s="150"/>
      <c r="F155" s="179"/>
      <c r="G155" s="280"/>
      <c r="H155" s="186"/>
      <c r="I155" s="363"/>
      <c r="J155" s="149"/>
    </row>
    <row r="156" spans="1:10" x14ac:dyDescent="0.2">
      <c r="A156" s="149"/>
      <c r="B156" s="149"/>
      <c r="C156" s="149"/>
      <c r="D156" s="149"/>
      <c r="E156" s="150"/>
      <c r="F156" s="179"/>
      <c r="G156" s="280"/>
      <c r="H156" s="186"/>
      <c r="I156" s="363"/>
      <c r="J156" s="149"/>
    </row>
    <row r="157" spans="1:10" x14ac:dyDescent="0.2">
      <c r="A157" s="149"/>
      <c r="B157" s="149"/>
      <c r="C157" s="149"/>
      <c r="D157" s="149"/>
      <c r="E157" s="150"/>
      <c r="F157" s="179"/>
      <c r="G157" s="280"/>
      <c r="H157" s="186"/>
      <c r="I157" s="363"/>
      <c r="J157" s="149"/>
    </row>
    <row r="158" spans="1:10" x14ac:dyDescent="0.2">
      <c r="A158" s="149"/>
      <c r="B158" s="149"/>
      <c r="C158" s="149"/>
      <c r="D158" s="149"/>
      <c r="E158" s="150"/>
      <c r="F158" s="179"/>
      <c r="G158" s="280"/>
      <c r="H158" s="186"/>
      <c r="I158" s="363"/>
      <c r="J158" s="149"/>
    </row>
    <row r="159" spans="1:10" x14ac:dyDescent="0.2">
      <c r="A159" s="149"/>
      <c r="B159" s="149"/>
      <c r="C159" s="149"/>
      <c r="D159" s="149"/>
      <c r="E159" s="150"/>
      <c r="F159" s="179"/>
      <c r="G159" s="280"/>
      <c r="H159" s="186"/>
      <c r="I159" s="363"/>
      <c r="J159" s="149"/>
    </row>
    <row r="160" spans="1:10" x14ac:dyDescent="0.2">
      <c r="A160" s="149"/>
      <c r="B160" s="149"/>
      <c r="C160" s="149"/>
      <c r="D160" s="149"/>
      <c r="E160" s="150"/>
      <c r="F160" s="179"/>
      <c r="G160" s="280"/>
      <c r="H160" s="186"/>
      <c r="I160" s="363"/>
      <c r="J160" s="149"/>
    </row>
    <row r="161" spans="1:10" x14ac:dyDescent="0.2">
      <c r="A161" s="149"/>
      <c r="B161" s="149"/>
      <c r="C161" s="149"/>
      <c r="D161" s="149"/>
      <c r="E161" s="150"/>
      <c r="F161" s="179"/>
      <c r="G161" s="280"/>
      <c r="H161" s="186"/>
      <c r="I161" s="363"/>
      <c r="J161" s="149"/>
    </row>
    <row r="162" spans="1:10" x14ac:dyDescent="0.2">
      <c r="A162" s="149"/>
      <c r="B162" s="149"/>
      <c r="C162" s="149"/>
      <c r="D162" s="149"/>
      <c r="E162" s="150"/>
      <c r="F162" s="179"/>
      <c r="G162" s="280"/>
      <c r="H162" s="186"/>
      <c r="I162" s="363"/>
      <c r="J162" s="149"/>
    </row>
    <row r="163" spans="1:10" x14ac:dyDescent="0.2">
      <c r="A163" s="149"/>
      <c r="B163" s="149"/>
      <c r="C163" s="149"/>
      <c r="D163" s="149"/>
      <c r="E163" s="150"/>
      <c r="F163" s="179"/>
      <c r="G163" s="280"/>
      <c r="H163" s="186"/>
      <c r="I163" s="363"/>
      <c r="J163" s="149"/>
    </row>
    <row r="164" spans="1:10" x14ac:dyDescent="0.2">
      <c r="A164" s="149"/>
      <c r="B164" s="149"/>
      <c r="C164" s="149"/>
      <c r="D164" s="149"/>
      <c r="E164" s="150"/>
      <c r="F164" s="179"/>
      <c r="G164" s="280"/>
      <c r="H164" s="186"/>
      <c r="I164" s="363"/>
      <c r="J164" s="149"/>
    </row>
    <row r="165" spans="1:10" x14ac:dyDescent="0.2">
      <c r="A165" s="149"/>
      <c r="B165" s="149"/>
      <c r="C165" s="149"/>
      <c r="D165" s="149"/>
      <c r="E165" s="150"/>
      <c r="F165" s="179"/>
      <c r="G165" s="280"/>
      <c r="H165" s="186"/>
      <c r="I165" s="363"/>
      <c r="J165" s="149"/>
    </row>
    <row r="166" spans="1:10" x14ac:dyDescent="0.2">
      <c r="A166" s="149"/>
      <c r="B166" s="149"/>
      <c r="C166" s="149"/>
      <c r="D166" s="149"/>
      <c r="E166" s="150"/>
      <c r="F166" s="179"/>
      <c r="G166" s="280"/>
      <c r="H166" s="186"/>
      <c r="I166" s="363"/>
      <c r="J166" s="149"/>
    </row>
    <row r="167" spans="1:10" x14ac:dyDescent="0.2">
      <c r="A167" s="149"/>
      <c r="B167" s="149"/>
      <c r="C167" s="149"/>
      <c r="D167" s="149"/>
      <c r="E167" s="150"/>
      <c r="F167" s="179"/>
      <c r="G167" s="280"/>
      <c r="H167" s="186"/>
      <c r="I167" s="363"/>
      <c r="J167" s="149"/>
    </row>
    <row r="168" spans="1:10" x14ac:dyDescent="0.2">
      <c r="A168" s="149"/>
      <c r="B168" s="149"/>
      <c r="C168" s="149"/>
      <c r="D168" s="149"/>
      <c r="E168" s="150"/>
      <c r="F168" s="179"/>
      <c r="G168" s="280"/>
      <c r="H168" s="186"/>
      <c r="I168" s="363"/>
      <c r="J168" s="149"/>
    </row>
    <row r="169" spans="1:10" x14ac:dyDescent="0.2">
      <c r="A169" s="149"/>
      <c r="B169" s="149"/>
      <c r="C169" s="149"/>
      <c r="D169" s="149"/>
      <c r="E169" s="150"/>
      <c r="F169" s="179"/>
      <c r="G169" s="280"/>
      <c r="H169" s="186"/>
      <c r="I169" s="363"/>
      <c r="J169" s="149"/>
    </row>
    <row r="170" spans="1:10" x14ac:dyDescent="0.2">
      <c r="A170" s="149"/>
      <c r="B170" s="149"/>
      <c r="C170" s="149"/>
      <c r="D170" s="149"/>
      <c r="E170" s="150"/>
      <c r="F170" s="179"/>
      <c r="G170" s="280"/>
      <c r="H170" s="186"/>
      <c r="I170" s="363"/>
      <c r="J170" s="149"/>
    </row>
    <row r="171" spans="1:10" x14ac:dyDescent="0.2">
      <c r="A171" s="149"/>
      <c r="B171" s="149"/>
      <c r="C171" s="149"/>
      <c r="D171" s="149"/>
      <c r="E171" s="150"/>
      <c r="F171" s="179"/>
      <c r="G171" s="280"/>
      <c r="H171" s="186"/>
      <c r="I171" s="363"/>
      <c r="J171" s="149"/>
    </row>
    <row r="172" spans="1:10" x14ac:dyDescent="0.2">
      <c r="A172" s="149"/>
      <c r="B172" s="149"/>
      <c r="C172" s="149"/>
      <c r="D172" s="149"/>
      <c r="E172" s="150"/>
      <c r="F172" s="179"/>
      <c r="G172" s="280"/>
      <c r="H172" s="186"/>
      <c r="I172" s="363"/>
      <c r="J172" s="149"/>
    </row>
    <row r="173" spans="1:10" x14ac:dyDescent="0.2">
      <c r="A173" s="149"/>
      <c r="B173" s="149"/>
      <c r="C173" s="149"/>
      <c r="D173" s="149"/>
      <c r="E173" s="150"/>
      <c r="F173" s="179"/>
      <c r="G173" s="280"/>
      <c r="H173" s="186"/>
      <c r="I173" s="363"/>
      <c r="J173" s="149"/>
    </row>
    <row r="174" spans="1:10" x14ac:dyDescent="0.2">
      <c r="A174" s="149"/>
      <c r="B174" s="149"/>
      <c r="C174" s="149"/>
      <c r="D174" s="149"/>
      <c r="E174" s="150"/>
      <c r="F174" s="179"/>
      <c r="G174" s="280"/>
      <c r="H174" s="186"/>
      <c r="I174" s="363"/>
      <c r="J174" s="149"/>
    </row>
    <row r="175" spans="1:10" x14ac:dyDescent="0.2">
      <c r="A175" s="149"/>
      <c r="B175" s="149"/>
      <c r="C175" s="149"/>
      <c r="D175" s="149"/>
      <c r="E175" s="150"/>
      <c r="F175" s="179"/>
      <c r="G175" s="280"/>
      <c r="H175" s="186"/>
      <c r="I175" s="363"/>
      <c r="J175" s="149"/>
    </row>
    <row r="176" spans="1:10" x14ac:dyDescent="0.2">
      <c r="A176" s="149"/>
      <c r="B176" s="149"/>
      <c r="C176" s="149"/>
      <c r="D176" s="149"/>
      <c r="E176" s="150"/>
      <c r="F176" s="179"/>
      <c r="G176" s="280"/>
      <c r="H176" s="186"/>
      <c r="I176" s="363"/>
      <c r="J176" s="149"/>
    </row>
    <row r="177" spans="1:10" x14ac:dyDescent="0.2">
      <c r="A177" s="149"/>
      <c r="B177" s="149"/>
      <c r="C177" s="149"/>
      <c r="D177" s="149"/>
      <c r="E177" s="150"/>
      <c r="F177" s="179"/>
      <c r="G177" s="280"/>
      <c r="H177" s="186"/>
      <c r="I177" s="363"/>
      <c r="J177" s="149"/>
    </row>
    <row r="178" spans="1:10" x14ac:dyDescent="0.2">
      <c r="A178" s="149"/>
      <c r="B178" s="149"/>
      <c r="C178" s="149"/>
      <c r="D178" s="149"/>
      <c r="E178" s="150"/>
      <c r="F178" s="179"/>
      <c r="G178" s="280"/>
      <c r="H178" s="186"/>
      <c r="I178" s="363"/>
      <c r="J178" s="149"/>
    </row>
    <row r="179" spans="1:10" x14ac:dyDescent="0.2">
      <c r="A179" s="149"/>
      <c r="B179" s="149"/>
      <c r="C179" s="149"/>
      <c r="D179" s="149"/>
      <c r="E179" s="150"/>
      <c r="F179" s="179"/>
      <c r="G179" s="280"/>
      <c r="H179" s="186"/>
      <c r="I179" s="363"/>
      <c r="J179" s="149"/>
    </row>
    <row r="180" spans="1:10" x14ac:dyDescent="0.2">
      <c r="A180" s="149"/>
      <c r="B180" s="149"/>
      <c r="C180" s="149"/>
      <c r="D180" s="149"/>
      <c r="E180" s="150"/>
      <c r="F180" s="179"/>
      <c r="G180" s="280"/>
      <c r="H180" s="186"/>
      <c r="I180" s="363"/>
      <c r="J180" s="149"/>
    </row>
    <row r="181" spans="1:10" x14ac:dyDescent="0.2">
      <c r="A181" s="149"/>
      <c r="B181" s="149"/>
      <c r="C181" s="149"/>
      <c r="D181" s="149"/>
      <c r="E181" s="150"/>
      <c r="F181" s="179"/>
      <c r="G181" s="280"/>
      <c r="H181" s="186"/>
      <c r="I181" s="363"/>
      <c r="J181" s="149"/>
    </row>
    <row r="182" spans="1:10" x14ac:dyDescent="0.2">
      <c r="A182" s="149"/>
      <c r="B182" s="149"/>
      <c r="C182" s="149"/>
      <c r="D182" s="149"/>
      <c r="E182" s="150"/>
      <c r="F182" s="179"/>
      <c r="G182" s="280"/>
      <c r="H182" s="186"/>
      <c r="I182" s="363"/>
      <c r="J182" s="149"/>
    </row>
    <row r="183" spans="1:10" x14ac:dyDescent="0.2">
      <c r="A183" s="149"/>
      <c r="B183" s="149"/>
      <c r="C183" s="149"/>
      <c r="D183" s="149"/>
      <c r="E183" s="150"/>
      <c r="F183" s="179"/>
      <c r="G183" s="280"/>
      <c r="H183" s="186"/>
      <c r="I183" s="363"/>
      <c r="J183" s="149"/>
    </row>
    <row r="184" spans="1:10" x14ac:dyDescent="0.2">
      <c r="A184" s="149"/>
      <c r="B184" s="149"/>
      <c r="C184" s="149"/>
      <c r="D184" s="149"/>
      <c r="E184" s="150"/>
      <c r="F184" s="179"/>
      <c r="G184" s="280"/>
      <c r="H184" s="186"/>
      <c r="I184" s="363"/>
      <c r="J184" s="149"/>
    </row>
    <row r="185" spans="1:10" x14ac:dyDescent="0.2">
      <c r="A185" s="149"/>
      <c r="B185" s="149"/>
      <c r="C185" s="149"/>
      <c r="D185" s="149"/>
      <c r="E185" s="150"/>
      <c r="F185" s="179"/>
      <c r="G185" s="280"/>
      <c r="H185" s="186"/>
      <c r="I185" s="363"/>
      <c r="J185" s="149"/>
    </row>
    <row r="186" spans="1:10" x14ac:dyDescent="0.2">
      <c r="A186" s="149"/>
      <c r="B186" s="149"/>
      <c r="C186" s="149"/>
      <c r="D186" s="149"/>
      <c r="E186" s="150"/>
      <c r="F186" s="179"/>
      <c r="G186" s="280"/>
      <c r="H186" s="186"/>
      <c r="I186" s="363"/>
      <c r="J186" s="149"/>
    </row>
    <row r="187" spans="1:10" x14ac:dyDescent="0.2">
      <c r="A187" s="149"/>
      <c r="B187" s="149"/>
      <c r="C187" s="149"/>
      <c r="D187" s="149"/>
      <c r="E187" s="150"/>
      <c r="F187" s="179"/>
      <c r="G187" s="280"/>
      <c r="H187" s="186"/>
      <c r="I187" s="363"/>
      <c r="J187" s="149"/>
    </row>
    <row r="188" spans="1:10" x14ac:dyDescent="0.2">
      <c r="A188" s="149"/>
      <c r="B188" s="149"/>
      <c r="C188" s="149"/>
      <c r="D188" s="149"/>
      <c r="E188" s="150"/>
      <c r="F188" s="179"/>
      <c r="G188" s="280"/>
      <c r="H188" s="186"/>
      <c r="I188" s="363"/>
      <c r="J188" s="149"/>
    </row>
    <row r="189" spans="1:10" x14ac:dyDescent="0.2">
      <c r="A189" s="149"/>
      <c r="B189" s="149"/>
      <c r="C189" s="149"/>
      <c r="D189" s="149"/>
      <c r="E189" s="150"/>
      <c r="F189" s="179"/>
      <c r="G189" s="280"/>
      <c r="H189" s="186"/>
      <c r="I189" s="363"/>
      <c r="J189" s="149"/>
    </row>
    <row r="190" spans="1:10" x14ac:dyDescent="0.2">
      <c r="A190" s="149"/>
      <c r="B190" s="149"/>
      <c r="C190" s="149"/>
      <c r="D190" s="149"/>
      <c r="E190" s="150"/>
      <c r="F190" s="179"/>
      <c r="G190" s="280"/>
      <c r="H190" s="186"/>
      <c r="I190" s="363"/>
      <c r="J190" s="149"/>
    </row>
    <row r="191" spans="1:10" x14ac:dyDescent="0.2">
      <c r="A191" s="149"/>
      <c r="B191" s="149"/>
      <c r="C191" s="149"/>
      <c r="D191" s="149"/>
      <c r="E191" s="150"/>
      <c r="F191" s="179"/>
      <c r="G191" s="280"/>
      <c r="H191" s="186"/>
      <c r="I191" s="363"/>
      <c r="J191" s="149"/>
    </row>
    <row r="192" spans="1:10" x14ac:dyDescent="0.2">
      <c r="A192" s="149"/>
      <c r="B192" s="149"/>
      <c r="C192" s="149"/>
      <c r="D192" s="149"/>
      <c r="E192" s="150"/>
      <c r="F192" s="179"/>
      <c r="G192" s="280"/>
      <c r="H192" s="186"/>
      <c r="I192" s="363"/>
      <c r="J192" s="149"/>
    </row>
    <row r="193" spans="1:10" x14ac:dyDescent="0.2">
      <c r="A193" s="149"/>
      <c r="B193" s="149"/>
      <c r="C193" s="149"/>
      <c r="D193" s="149"/>
      <c r="E193" s="150"/>
      <c r="F193" s="179"/>
      <c r="G193" s="280"/>
      <c r="H193" s="186"/>
      <c r="I193" s="363"/>
      <c r="J193" s="149"/>
    </row>
    <row r="194" spans="1:10" x14ac:dyDescent="0.2">
      <c r="A194" s="149"/>
      <c r="B194" s="149"/>
      <c r="C194" s="149"/>
      <c r="D194" s="149"/>
      <c r="E194" s="150"/>
      <c r="F194" s="179"/>
      <c r="G194" s="280"/>
      <c r="H194" s="186"/>
      <c r="I194" s="363"/>
      <c r="J194" s="149"/>
    </row>
    <row r="195" spans="1:10" x14ac:dyDescent="0.2">
      <c r="A195" s="149"/>
      <c r="B195" s="149"/>
      <c r="C195" s="149"/>
      <c r="D195" s="149"/>
      <c r="E195" s="150"/>
      <c r="F195" s="179"/>
      <c r="G195" s="280"/>
      <c r="H195" s="186"/>
      <c r="I195" s="363"/>
      <c r="J195" s="149"/>
    </row>
    <row r="196" spans="1:10" x14ac:dyDescent="0.2">
      <c r="A196" s="149"/>
      <c r="B196" s="149"/>
      <c r="C196" s="149"/>
      <c r="D196" s="149"/>
      <c r="E196" s="150"/>
      <c r="F196" s="179"/>
      <c r="G196" s="280"/>
      <c r="H196" s="186"/>
      <c r="I196" s="363"/>
      <c r="J196" s="149"/>
    </row>
    <row r="197" spans="1:10" x14ac:dyDescent="0.2">
      <c r="A197" s="149"/>
      <c r="B197" s="149"/>
      <c r="C197" s="149"/>
      <c r="D197" s="149"/>
      <c r="E197" s="150"/>
      <c r="F197" s="179"/>
      <c r="G197" s="280"/>
      <c r="H197" s="186"/>
      <c r="I197" s="363"/>
      <c r="J197" s="149"/>
    </row>
    <row r="198" spans="1:10" x14ac:dyDescent="0.2">
      <c r="A198" s="149"/>
      <c r="B198" s="149"/>
      <c r="C198" s="149"/>
      <c r="D198" s="149"/>
      <c r="E198" s="150"/>
      <c r="F198" s="179"/>
      <c r="G198" s="280"/>
      <c r="H198" s="186"/>
      <c r="I198" s="363"/>
      <c r="J198" s="149"/>
    </row>
    <row r="199" spans="1:10" x14ac:dyDescent="0.2">
      <c r="A199" s="149"/>
      <c r="B199" s="149"/>
      <c r="C199" s="149"/>
      <c r="D199" s="149"/>
      <c r="E199" s="150"/>
      <c r="F199" s="179"/>
      <c r="G199" s="280"/>
      <c r="H199" s="186"/>
      <c r="I199" s="363"/>
      <c r="J199" s="149"/>
    </row>
    <row r="200" spans="1:10" x14ac:dyDescent="0.2">
      <c r="A200" s="149"/>
      <c r="B200" s="149"/>
      <c r="C200" s="149"/>
      <c r="D200" s="149"/>
      <c r="E200" s="150"/>
      <c r="F200" s="179"/>
      <c r="G200" s="280"/>
      <c r="H200" s="186"/>
      <c r="I200" s="363"/>
      <c r="J200" s="149"/>
    </row>
    <row r="201" spans="1:10" x14ac:dyDescent="0.2">
      <c r="A201" s="149"/>
      <c r="B201" s="149"/>
      <c r="C201" s="149"/>
      <c r="D201" s="149"/>
      <c r="E201" s="150"/>
      <c r="F201" s="179"/>
      <c r="G201" s="280"/>
      <c r="H201" s="186"/>
      <c r="I201" s="363"/>
      <c r="J201" s="149"/>
    </row>
    <row r="202" spans="1:10" x14ac:dyDescent="0.2">
      <c r="A202" s="149"/>
      <c r="B202" s="149"/>
      <c r="C202" s="149"/>
      <c r="D202" s="149"/>
      <c r="E202" s="150"/>
      <c r="F202" s="179"/>
      <c r="G202" s="280"/>
      <c r="H202" s="186"/>
      <c r="I202" s="363"/>
      <c r="J202" s="149"/>
    </row>
    <row r="203" spans="1:10" x14ac:dyDescent="0.2">
      <c r="A203" s="149"/>
      <c r="B203" s="149"/>
      <c r="C203" s="149"/>
      <c r="D203" s="149"/>
      <c r="E203" s="150"/>
      <c r="F203" s="179"/>
      <c r="G203" s="280"/>
      <c r="H203" s="186"/>
      <c r="I203" s="363"/>
      <c r="J203" s="149"/>
    </row>
    <row r="204" spans="1:10" x14ac:dyDescent="0.2">
      <c r="A204" s="149"/>
      <c r="B204" s="149"/>
      <c r="C204" s="149"/>
      <c r="D204" s="149"/>
      <c r="E204" s="150"/>
      <c r="F204" s="179"/>
      <c r="G204" s="280"/>
      <c r="H204" s="186"/>
      <c r="I204" s="363"/>
      <c r="J204" s="149"/>
    </row>
    <row r="205" spans="1:10" x14ac:dyDescent="0.2">
      <c r="A205" s="149"/>
      <c r="B205" s="149"/>
      <c r="C205" s="149"/>
      <c r="D205" s="149"/>
      <c r="E205" s="150"/>
      <c r="F205" s="179"/>
      <c r="G205" s="280"/>
      <c r="H205" s="186"/>
      <c r="I205" s="363"/>
      <c r="J205" s="149"/>
    </row>
    <row r="206" spans="1:10" x14ac:dyDescent="0.2">
      <c r="A206" s="149"/>
      <c r="B206" s="149"/>
      <c r="C206" s="149"/>
      <c r="D206" s="149"/>
      <c r="E206" s="150"/>
      <c r="F206" s="179"/>
      <c r="G206" s="280"/>
      <c r="H206" s="186"/>
      <c r="I206" s="363"/>
      <c r="J206" s="149"/>
    </row>
    <row r="207" spans="1:10" x14ac:dyDescent="0.2">
      <c r="A207" s="149"/>
      <c r="B207" s="149"/>
      <c r="C207" s="149"/>
      <c r="D207" s="149"/>
      <c r="E207" s="150"/>
      <c r="F207" s="179"/>
      <c r="G207" s="280"/>
      <c r="H207" s="186"/>
      <c r="I207" s="363"/>
      <c r="J207" s="149"/>
    </row>
    <row r="208" spans="1:10" x14ac:dyDescent="0.2">
      <c r="A208" s="149"/>
      <c r="B208" s="149"/>
      <c r="C208" s="149"/>
      <c r="D208" s="149"/>
      <c r="E208" s="150"/>
      <c r="F208" s="179"/>
      <c r="G208" s="280"/>
      <c r="H208" s="186"/>
      <c r="I208" s="363"/>
      <c r="J208" s="149"/>
    </row>
    <row r="209" spans="1:10" x14ac:dyDescent="0.2">
      <c r="A209" s="149"/>
      <c r="B209" s="149"/>
      <c r="C209" s="149"/>
      <c r="D209" s="149"/>
      <c r="E209" s="150"/>
      <c r="F209" s="179"/>
      <c r="G209" s="280"/>
      <c r="H209" s="186"/>
      <c r="I209" s="363"/>
      <c r="J209" s="149"/>
    </row>
    <row r="210" spans="1:10" x14ac:dyDescent="0.2">
      <c r="A210" s="149"/>
      <c r="B210" s="149"/>
      <c r="C210" s="149"/>
      <c r="D210" s="149"/>
      <c r="E210" s="150"/>
      <c r="F210" s="179"/>
      <c r="G210" s="280"/>
      <c r="H210" s="186"/>
      <c r="I210" s="363"/>
      <c r="J210" s="149"/>
    </row>
    <row r="211" spans="1:10" x14ac:dyDescent="0.2">
      <c r="A211" s="149"/>
      <c r="B211" s="149"/>
      <c r="C211" s="149"/>
      <c r="D211" s="149"/>
      <c r="E211" s="150"/>
      <c r="F211" s="179"/>
      <c r="G211" s="280"/>
      <c r="H211" s="186"/>
      <c r="I211" s="363"/>
      <c r="J211" s="149"/>
    </row>
    <row r="212" spans="1:10" x14ac:dyDescent="0.2">
      <c r="A212" s="149"/>
      <c r="B212" s="149"/>
      <c r="C212" s="149"/>
      <c r="D212" s="149"/>
      <c r="E212" s="150"/>
      <c r="F212" s="179"/>
      <c r="G212" s="280"/>
      <c r="H212" s="186"/>
      <c r="I212" s="363"/>
      <c r="J212" s="149"/>
    </row>
    <row r="213" spans="1:10" x14ac:dyDescent="0.2">
      <c r="A213" s="149"/>
      <c r="B213" s="149"/>
      <c r="C213" s="149"/>
      <c r="D213" s="149"/>
      <c r="E213" s="150"/>
      <c r="F213" s="179"/>
      <c r="G213" s="280"/>
      <c r="H213" s="186"/>
      <c r="I213" s="363"/>
      <c r="J213" s="149"/>
    </row>
    <row r="214" spans="1:10" x14ac:dyDescent="0.2">
      <c r="A214" s="149"/>
      <c r="B214" s="149"/>
      <c r="C214" s="149"/>
      <c r="D214" s="149"/>
      <c r="E214" s="150"/>
      <c r="F214" s="179"/>
      <c r="G214" s="280"/>
      <c r="H214" s="186"/>
      <c r="I214" s="363"/>
      <c r="J214" s="149"/>
    </row>
    <row r="215" spans="1:10" x14ac:dyDescent="0.2">
      <c r="A215" s="149"/>
      <c r="B215" s="149"/>
      <c r="C215" s="149"/>
      <c r="D215" s="149"/>
      <c r="E215" s="150"/>
      <c r="F215" s="179"/>
      <c r="G215" s="280"/>
      <c r="H215" s="186"/>
      <c r="I215" s="363"/>
      <c r="J215" s="149"/>
    </row>
    <row r="216" spans="1:10" x14ac:dyDescent="0.2">
      <c r="A216" s="149"/>
      <c r="B216" s="149"/>
      <c r="C216" s="149"/>
      <c r="D216" s="149"/>
      <c r="E216" s="150"/>
      <c r="F216" s="179"/>
      <c r="G216" s="280"/>
      <c r="H216" s="186"/>
      <c r="I216" s="363"/>
      <c r="J216" s="149"/>
    </row>
    <row r="217" spans="1:10" x14ac:dyDescent="0.2">
      <c r="A217" s="149"/>
      <c r="B217" s="149"/>
      <c r="C217" s="149"/>
      <c r="D217" s="149"/>
      <c r="E217" s="150"/>
      <c r="F217" s="179"/>
      <c r="G217" s="280"/>
      <c r="H217" s="186"/>
      <c r="I217" s="363"/>
      <c r="J217" s="149"/>
    </row>
    <row r="218" spans="1:10" x14ac:dyDescent="0.2">
      <c r="A218" s="149"/>
      <c r="B218" s="149"/>
      <c r="C218" s="149"/>
      <c r="D218" s="149"/>
      <c r="E218" s="150"/>
      <c r="F218" s="179"/>
      <c r="G218" s="280"/>
      <c r="H218" s="186"/>
      <c r="I218" s="363"/>
      <c r="J218" s="149"/>
    </row>
    <row r="219" spans="1:10" x14ac:dyDescent="0.2">
      <c r="A219" s="149"/>
      <c r="B219" s="149"/>
      <c r="C219" s="149"/>
      <c r="D219" s="149"/>
      <c r="E219" s="150"/>
      <c r="F219" s="179"/>
      <c r="G219" s="280"/>
      <c r="H219" s="186"/>
      <c r="I219" s="363"/>
      <c r="J219" s="149"/>
    </row>
    <row r="220" spans="1:10" x14ac:dyDescent="0.2">
      <c r="A220" s="149"/>
      <c r="B220" s="149"/>
      <c r="C220" s="149"/>
      <c r="D220" s="149"/>
      <c r="E220" s="150"/>
      <c r="F220" s="179"/>
      <c r="G220" s="280"/>
      <c r="H220" s="186"/>
      <c r="I220" s="363"/>
      <c r="J220" s="149"/>
    </row>
    <row r="221" spans="1:10" x14ac:dyDescent="0.2">
      <c r="A221" s="149"/>
      <c r="B221" s="149"/>
      <c r="C221" s="149"/>
      <c r="D221" s="149"/>
      <c r="E221" s="150"/>
      <c r="F221" s="179"/>
      <c r="G221" s="280"/>
      <c r="H221" s="186"/>
      <c r="I221" s="363"/>
      <c r="J221" s="149"/>
    </row>
    <row r="222" spans="1:10" x14ac:dyDescent="0.2">
      <c r="A222" s="149"/>
      <c r="B222" s="149"/>
      <c r="C222" s="149"/>
      <c r="D222" s="149"/>
      <c r="E222" s="150"/>
      <c r="F222" s="179"/>
      <c r="G222" s="280"/>
      <c r="H222" s="186"/>
      <c r="I222" s="363"/>
      <c r="J222" s="149"/>
    </row>
    <row r="223" spans="1:10" x14ac:dyDescent="0.2">
      <c r="A223" s="149"/>
      <c r="B223" s="149"/>
      <c r="C223" s="149"/>
      <c r="D223" s="149"/>
      <c r="E223" s="150"/>
      <c r="F223" s="179"/>
      <c r="G223" s="280"/>
      <c r="H223" s="186"/>
      <c r="I223" s="363"/>
      <c r="J223" s="149"/>
    </row>
    <row r="224" spans="1:10" x14ac:dyDescent="0.2">
      <c r="A224" s="149"/>
      <c r="B224" s="149"/>
      <c r="C224" s="149"/>
      <c r="D224" s="149"/>
      <c r="E224" s="150"/>
      <c r="F224" s="179"/>
      <c r="G224" s="280"/>
      <c r="H224" s="186"/>
      <c r="I224" s="363"/>
      <c r="J224" s="149"/>
    </row>
    <row r="225" spans="1:10" x14ac:dyDescent="0.2">
      <c r="A225" s="149"/>
      <c r="B225" s="149"/>
      <c r="C225" s="149"/>
      <c r="D225" s="149"/>
      <c r="E225" s="150"/>
      <c r="F225" s="179"/>
      <c r="G225" s="280"/>
      <c r="H225" s="186"/>
      <c r="I225" s="363"/>
      <c r="J225" s="149"/>
    </row>
    <row r="226" spans="1:10" x14ac:dyDescent="0.2">
      <c r="A226" s="149"/>
      <c r="B226" s="149"/>
      <c r="C226" s="149"/>
      <c r="D226" s="149"/>
      <c r="E226" s="150"/>
      <c r="F226" s="179"/>
      <c r="G226" s="280"/>
      <c r="H226" s="186"/>
      <c r="I226" s="363"/>
      <c r="J226" s="149"/>
    </row>
    <row r="227" spans="1:10" x14ac:dyDescent="0.2">
      <c r="A227" s="149"/>
      <c r="B227" s="149"/>
      <c r="C227" s="149"/>
      <c r="D227" s="149"/>
      <c r="E227" s="150"/>
      <c r="F227" s="179"/>
      <c r="G227" s="280"/>
      <c r="H227" s="186"/>
      <c r="I227" s="363"/>
      <c r="J227" s="149"/>
    </row>
    <row r="228" spans="1:10" x14ac:dyDescent="0.2">
      <c r="A228" s="149"/>
      <c r="B228" s="149"/>
      <c r="C228" s="149"/>
      <c r="D228" s="149"/>
      <c r="E228" s="150"/>
      <c r="F228" s="179"/>
      <c r="G228" s="280"/>
      <c r="H228" s="186"/>
      <c r="I228" s="363"/>
      <c r="J228" s="149"/>
    </row>
    <row r="229" spans="1:10" x14ac:dyDescent="0.2">
      <c r="A229" s="149"/>
      <c r="B229" s="149"/>
      <c r="C229" s="149"/>
      <c r="D229" s="149"/>
      <c r="E229" s="150"/>
      <c r="F229" s="179"/>
      <c r="G229" s="280"/>
      <c r="H229" s="186"/>
      <c r="I229" s="363"/>
      <c r="J229" s="149"/>
    </row>
    <row r="230" spans="1:10" x14ac:dyDescent="0.2">
      <c r="A230" s="149"/>
      <c r="B230" s="149"/>
      <c r="C230" s="149"/>
      <c r="D230" s="149"/>
      <c r="E230" s="150"/>
      <c r="F230" s="179"/>
      <c r="G230" s="280"/>
      <c r="H230" s="186"/>
      <c r="I230" s="363"/>
      <c r="J230" s="149"/>
    </row>
    <row r="231" spans="1:10" x14ac:dyDescent="0.2">
      <c r="A231" s="149"/>
      <c r="B231" s="149"/>
      <c r="C231" s="149"/>
      <c r="D231" s="149"/>
      <c r="E231" s="150"/>
      <c r="F231" s="179"/>
      <c r="G231" s="280"/>
      <c r="H231" s="186"/>
      <c r="I231" s="363"/>
      <c r="J231" s="149"/>
    </row>
    <row r="232" spans="1:10" x14ac:dyDescent="0.2">
      <c r="A232" s="149"/>
      <c r="B232" s="149"/>
      <c r="C232" s="149"/>
      <c r="D232" s="149"/>
      <c r="E232" s="150"/>
      <c r="F232" s="179"/>
      <c r="G232" s="280"/>
      <c r="H232" s="186"/>
      <c r="I232" s="363"/>
      <c r="J232" s="149"/>
    </row>
    <row r="233" spans="1:10" x14ac:dyDescent="0.2">
      <c r="A233" s="149"/>
      <c r="B233" s="149"/>
      <c r="C233" s="149"/>
      <c r="D233" s="149"/>
      <c r="E233" s="150"/>
      <c r="F233" s="179"/>
      <c r="G233" s="280"/>
      <c r="H233" s="186"/>
      <c r="I233" s="363"/>
      <c r="J233" s="149"/>
    </row>
    <row r="234" spans="1:10" x14ac:dyDescent="0.2">
      <c r="A234" s="149"/>
      <c r="B234" s="149"/>
      <c r="C234" s="149"/>
      <c r="D234" s="149"/>
      <c r="E234" s="150"/>
      <c r="F234" s="179"/>
      <c r="G234" s="280"/>
      <c r="H234" s="186"/>
      <c r="I234" s="363"/>
      <c r="J234" s="149"/>
    </row>
    <row r="235" spans="1:10" x14ac:dyDescent="0.2">
      <c r="A235" s="149"/>
      <c r="B235" s="149"/>
      <c r="C235" s="149"/>
      <c r="D235" s="149"/>
      <c r="E235" s="150"/>
      <c r="F235" s="179"/>
      <c r="G235" s="280"/>
      <c r="H235" s="186"/>
      <c r="I235" s="363"/>
      <c r="J235" s="149"/>
    </row>
    <row r="236" spans="1:10" x14ac:dyDescent="0.2">
      <c r="A236" s="149"/>
      <c r="B236" s="149"/>
      <c r="C236" s="149"/>
      <c r="D236" s="149"/>
      <c r="E236" s="150"/>
      <c r="F236" s="179"/>
      <c r="G236" s="280"/>
      <c r="H236" s="186"/>
      <c r="I236" s="363"/>
      <c r="J236" s="149"/>
    </row>
    <row r="237" spans="1:10" x14ac:dyDescent="0.2">
      <c r="A237" s="149"/>
      <c r="B237" s="149"/>
      <c r="C237" s="149"/>
      <c r="D237" s="149"/>
      <c r="E237" s="150"/>
      <c r="F237" s="179"/>
      <c r="G237" s="280"/>
      <c r="H237" s="186"/>
      <c r="I237" s="363"/>
      <c r="J237" s="149"/>
    </row>
    <row r="238" spans="1:10" x14ac:dyDescent="0.2">
      <c r="A238" s="149"/>
      <c r="B238" s="149"/>
      <c r="C238" s="149"/>
      <c r="D238" s="149"/>
      <c r="E238" s="150"/>
      <c r="F238" s="179"/>
      <c r="G238" s="280"/>
      <c r="H238" s="186"/>
      <c r="I238" s="363"/>
      <c r="J238" s="149"/>
    </row>
    <row r="239" spans="1:10" x14ac:dyDescent="0.2">
      <c r="A239" s="149"/>
      <c r="B239" s="149"/>
      <c r="C239" s="149"/>
      <c r="D239" s="149"/>
      <c r="E239" s="150"/>
      <c r="F239" s="179"/>
      <c r="G239" s="280"/>
      <c r="H239" s="186"/>
      <c r="I239" s="363"/>
      <c r="J239" s="149"/>
    </row>
    <row r="240" spans="1:10" x14ac:dyDescent="0.2">
      <c r="A240" s="149"/>
      <c r="B240" s="149"/>
      <c r="C240" s="149"/>
      <c r="D240" s="149"/>
      <c r="E240" s="150"/>
      <c r="F240" s="179"/>
      <c r="G240" s="280"/>
      <c r="H240" s="186"/>
      <c r="I240" s="363"/>
      <c r="J240" s="149"/>
    </row>
    <row r="241" spans="1:10" x14ac:dyDescent="0.2">
      <c r="A241" s="149"/>
      <c r="B241" s="149"/>
      <c r="C241" s="149"/>
      <c r="D241" s="149"/>
      <c r="E241" s="150"/>
      <c r="F241" s="179"/>
      <c r="G241" s="280"/>
      <c r="H241" s="186"/>
      <c r="I241" s="363"/>
      <c r="J241" s="149"/>
    </row>
    <row r="242" spans="1:10" x14ac:dyDescent="0.2">
      <c r="A242" s="149"/>
      <c r="B242" s="149"/>
      <c r="C242" s="149"/>
      <c r="D242" s="149"/>
      <c r="E242" s="150"/>
      <c r="F242" s="179"/>
      <c r="G242" s="280"/>
      <c r="H242" s="186"/>
      <c r="I242" s="363"/>
      <c r="J242" s="149"/>
    </row>
    <row r="243" spans="1:10" x14ac:dyDescent="0.2">
      <c r="A243" s="149"/>
      <c r="B243" s="149"/>
      <c r="C243" s="149"/>
      <c r="D243" s="149"/>
      <c r="E243" s="150"/>
      <c r="F243" s="179"/>
      <c r="G243" s="280"/>
      <c r="H243" s="186"/>
      <c r="I243" s="363"/>
      <c r="J243" s="149"/>
    </row>
    <row r="244" spans="1:10" x14ac:dyDescent="0.2">
      <c r="A244" s="149"/>
      <c r="B244" s="149"/>
      <c r="C244" s="149"/>
      <c r="D244" s="149"/>
      <c r="E244" s="150"/>
      <c r="F244" s="179"/>
      <c r="G244" s="280"/>
      <c r="H244" s="186"/>
      <c r="I244" s="363"/>
      <c r="J244" s="149"/>
    </row>
    <row r="245" spans="1:10" x14ac:dyDescent="0.2">
      <c r="A245" s="149"/>
      <c r="B245" s="149"/>
      <c r="C245" s="149"/>
      <c r="D245" s="149"/>
      <c r="E245" s="150"/>
      <c r="F245" s="179"/>
      <c r="G245" s="280"/>
      <c r="H245" s="186"/>
      <c r="I245" s="363"/>
      <c r="J245" s="149"/>
    </row>
    <row r="246" spans="1:10" x14ac:dyDescent="0.2">
      <c r="A246" s="149"/>
      <c r="B246" s="149"/>
      <c r="C246" s="149"/>
      <c r="D246" s="149"/>
      <c r="E246" s="150"/>
      <c r="F246" s="179"/>
      <c r="G246" s="280"/>
      <c r="H246" s="186"/>
      <c r="I246" s="363"/>
      <c r="J246" s="149"/>
    </row>
    <row r="247" spans="1:10" x14ac:dyDescent="0.2">
      <c r="A247" s="149"/>
      <c r="B247" s="149"/>
      <c r="C247" s="149"/>
      <c r="D247" s="149"/>
      <c r="E247" s="150"/>
      <c r="F247" s="179"/>
      <c r="G247" s="280"/>
      <c r="H247" s="186"/>
      <c r="I247" s="363"/>
      <c r="J247" s="149"/>
    </row>
    <row r="248" spans="1:10" x14ac:dyDescent="0.2">
      <c r="A248" s="149"/>
      <c r="B248" s="149"/>
      <c r="C248" s="149"/>
      <c r="D248" s="149"/>
      <c r="E248" s="150"/>
      <c r="F248" s="179"/>
      <c r="G248" s="280"/>
      <c r="H248" s="186"/>
      <c r="I248" s="363"/>
      <c r="J248" s="149"/>
    </row>
    <row r="249" spans="1:10" x14ac:dyDescent="0.2">
      <c r="A249" s="149"/>
      <c r="B249" s="149"/>
      <c r="C249" s="149"/>
      <c r="D249" s="149"/>
      <c r="E249" s="150"/>
      <c r="F249" s="179"/>
      <c r="G249" s="280"/>
      <c r="H249" s="186"/>
      <c r="I249" s="363"/>
      <c r="J249" s="149"/>
    </row>
    <row r="250" spans="1:10" x14ac:dyDescent="0.2">
      <c r="A250" s="149"/>
      <c r="B250" s="149"/>
      <c r="C250" s="149"/>
      <c r="D250" s="149"/>
      <c r="E250" s="150"/>
      <c r="F250" s="179"/>
      <c r="G250" s="280"/>
      <c r="H250" s="186"/>
      <c r="I250" s="363"/>
      <c r="J250" s="149"/>
    </row>
    <row r="251" spans="1:10" x14ac:dyDescent="0.2">
      <c r="A251" s="149"/>
      <c r="B251" s="149"/>
      <c r="C251" s="149"/>
      <c r="D251" s="149"/>
      <c r="E251" s="150"/>
      <c r="F251" s="179"/>
      <c r="G251" s="280"/>
      <c r="H251" s="186"/>
      <c r="I251" s="363"/>
      <c r="J251" s="149"/>
    </row>
    <row r="252" spans="1:10" x14ac:dyDescent="0.2">
      <c r="A252" s="149"/>
      <c r="B252" s="149"/>
      <c r="C252" s="149"/>
      <c r="D252" s="149"/>
      <c r="E252" s="150"/>
      <c r="F252" s="179"/>
      <c r="G252" s="280"/>
      <c r="H252" s="186"/>
      <c r="I252" s="363"/>
      <c r="J252" s="149"/>
    </row>
    <row r="253" spans="1:10" x14ac:dyDescent="0.2">
      <c r="A253" s="149"/>
      <c r="B253" s="149"/>
      <c r="C253" s="149"/>
      <c r="D253" s="149"/>
      <c r="E253" s="150"/>
      <c r="F253" s="179"/>
      <c r="G253" s="280"/>
      <c r="H253" s="186"/>
      <c r="I253" s="363"/>
      <c r="J253" s="149"/>
    </row>
    <row r="254" spans="1:10" x14ac:dyDescent="0.2">
      <c r="A254" s="149"/>
      <c r="B254" s="149"/>
      <c r="C254" s="149"/>
      <c r="D254" s="149"/>
      <c r="E254" s="150"/>
      <c r="F254" s="179"/>
      <c r="G254" s="280"/>
      <c r="H254" s="186"/>
      <c r="I254" s="363"/>
      <c r="J254" s="149"/>
    </row>
    <row r="255" spans="1:10" x14ac:dyDescent="0.2">
      <c r="A255" s="149"/>
      <c r="B255" s="149"/>
      <c r="C255" s="149"/>
      <c r="D255" s="149"/>
      <c r="E255" s="150"/>
      <c r="F255" s="179"/>
      <c r="G255" s="280"/>
      <c r="H255" s="186"/>
      <c r="I255" s="363"/>
      <c r="J255" s="149"/>
    </row>
    <row r="256" spans="1:10" x14ac:dyDescent="0.2">
      <c r="A256" s="149"/>
      <c r="B256" s="149"/>
      <c r="C256" s="149"/>
      <c r="D256" s="149"/>
      <c r="E256" s="150"/>
      <c r="F256" s="179"/>
      <c r="G256" s="280"/>
      <c r="H256" s="186"/>
      <c r="I256" s="363"/>
      <c r="J256" s="149"/>
    </row>
    <row r="257" spans="1:10" x14ac:dyDescent="0.2">
      <c r="A257" s="149"/>
      <c r="B257" s="149"/>
      <c r="C257" s="149"/>
      <c r="D257" s="149"/>
      <c r="E257" s="150"/>
      <c r="F257" s="179"/>
      <c r="G257" s="280"/>
      <c r="H257" s="186"/>
      <c r="I257" s="363"/>
      <c r="J257" s="149"/>
    </row>
    <row r="258" spans="1:10" x14ac:dyDescent="0.2">
      <c r="A258" s="149"/>
      <c r="B258" s="149"/>
      <c r="C258" s="149"/>
      <c r="D258" s="149"/>
      <c r="E258" s="150"/>
      <c r="F258" s="179"/>
      <c r="G258" s="280"/>
      <c r="H258" s="186"/>
      <c r="I258" s="363"/>
      <c r="J258" s="149"/>
    </row>
    <row r="259" spans="1:10" x14ac:dyDescent="0.2">
      <c r="A259" s="149"/>
      <c r="B259" s="149"/>
      <c r="C259" s="149"/>
      <c r="D259" s="149"/>
      <c r="E259" s="150"/>
      <c r="F259" s="179"/>
      <c r="G259" s="280"/>
      <c r="H259" s="186"/>
      <c r="I259" s="363"/>
      <c r="J259" s="149"/>
    </row>
    <row r="260" spans="1:10" x14ac:dyDescent="0.2">
      <c r="A260" s="149"/>
      <c r="B260" s="149"/>
      <c r="C260" s="149"/>
      <c r="D260" s="149"/>
      <c r="E260" s="150"/>
      <c r="F260" s="179"/>
      <c r="G260" s="280"/>
      <c r="H260" s="186"/>
      <c r="I260" s="363"/>
      <c r="J260" s="149"/>
    </row>
    <row r="261" spans="1:10" x14ac:dyDescent="0.2">
      <c r="A261" s="149"/>
      <c r="B261" s="149"/>
      <c r="C261" s="149"/>
      <c r="D261" s="149"/>
      <c r="E261" s="150"/>
      <c r="F261" s="179"/>
      <c r="G261" s="280"/>
      <c r="H261" s="186"/>
      <c r="I261" s="363"/>
      <c r="J261" s="149"/>
    </row>
    <row r="262" spans="1:10" x14ac:dyDescent="0.2">
      <c r="A262" s="149"/>
      <c r="B262" s="149"/>
      <c r="C262" s="149"/>
      <c r="D262" s="149"/>
      <c r="E262" s="150"/>
      <c r="F262" s="179"/>
      <c r="G262" s="280"/>
      <c r="H262" s="186"/>
      <c r="I262" s="363"/>
      <c r="J262" s="149"/>
    </row>
    <row r="263" spans="1:10" x14ac:dyDescent="0.2">
      <c r="A263" s="149"/>
      <c r="B263" s="149"/>
      <c r="C263" s="149"/>
      <c r="D263" s="149"/>
      <c r="E263" s="150"/>
      <c r="F263" s="179"/>
      <c r="G263" s="280"/>
      <c r="H263" s="186"/>
      <c r="I263" s="363"/>
      <c r="J263" s="149"/>
    </row>
    <row r="264" spans="1:10" x14ac:dyDescent="0.2">
      <c r="A264" s="149"/>
      <c r="B264" s="149"/>
      <c r="C264" s="149"/>
      <c r="D264" s="149"/>
      <c r="E264" s="150"/>
      <c r="F264" s="179"/>
      <c r="G264" s="280"/>
      <c r="H264" s="186"/>
      <c r="I264" s="363"/>
      <c r="J264" s="149"/>
    </row>
    <row r="265" spans="1:10" x14ac:dyDescent="0.2">
      <c r="A265" s="149"/>
      <c r="B265" s="149"/>
      <c r="C265" s="149"/>
      <c r="D265" s="149"/>
      <c r="E265" s="150"/>
      <c r="F265" s="179"/>
      <c r="G265" s="280"/>
      <c r="H265" s="186"/>
      <c r="I265" s="363"/>
      <c r="J265" s="149"/>
    </row>
    <row r="266" spans="1:10" x14ac:dyDescent="0.2">
      <c r="A266" s="149"/>
      <c r="B266" s="149"/>
      <c r="C266" s="149"/>
      <c r="D266" s="149"/>
      <c r="E266" s="150"/>
      <c r="F266" s="179"/>
      <c r="G266" s="280"/>
      <c r="H266" s="186"/>
      <c r="I266" s="363"/>
      <c r="J266" s="149"/>
    </row>
    <row r="267" spans="1:10" x14ac:dyDescent="0.2">
      <c r="A267" s="149"/>
      <c r="B267" s="149"/>
      <c r="C267" s="149"/>
      <c r="D267" s="149"/>
      <c r="E267" s="150"/>
      <c r="F267" s="179"/>
      <c r="G267" s="280"/>
      <c r="H267" s="186"/>
      <c r="I267" s="363"/>
      <c r="J267" s="149"/>
    </row>
    <row r="268" spans="1:10" x14ac:dyDescent="0.2">
      <c r="A268" s="149"/>
      <c r="B268" s="149"/>
      <c r="C268" s="149"/>
      <c r="D268" s="149"/>
      <c r="E268" s="150"/>
      <c r="F268" s="179"/>
      <c r="G268" s="280"/>
      <c r="H268" s="186"/>
      <c r="I268" s="363"/>
      <c r="J268" s="149"/>
    </row>
    <row r="269" spans="1:10" x14ac:dyDescent="0.2">
      <c r="A269" s="149"/>
      <c r="B269" s="149"/>
      <c r="C269" s="149"/>
      <c r="D269" s="149"/>
      <c r="E269" s="150"/>
      <c r="F269" s="179"/>
      <c r="G269" s="280"/>
      <c r="H269" s="186"/>
      <c r="I269" s="363"/>
      <c r="J269" s="149"/>
    </row>
    <row r="270" spans="1:10" x14ac:dyDescent="0.2">
      <c r="A270" s="149"/>
      <c r="B270" s="149"/>
      <c r="C270" s="149"/>
      <c r="D270" s="149"/>
      <c r="E270" s="150"/>
      <c r="F270" s="179"/>
      <c r="G270" s="280"/>
      <c r="H270" s="186"/>
      <c r="I270" s="363"/>
      <c r="J270" s="149"/>
    </row>
    <row r="271" spans="1:10" x14ac:dyDescent="0.2">
      <c r="A271" s="149"/>
      <c r="B271" s="149"/>
      <c r="C271" s="149"/>
      <c r="D271" s="149"/>
      <c r="E271" s="150"/>
      <c r="F271" s="179"/>
      <c r="G271" s="280"/>
      <c r="H271" s="186"/>
      <c r="I271" s="363"/>
      <c r="J271" s="149"/>
    </row>
    <row r="272" spans="1:10" x14ac:dyDescent="0.2">
      <c r="A272" s="149"/>
      <c r="B272" s="149"/>
      <c r="C272" s="149"/>
      <c r="D272" s="149"/>
      <c r="E272" s="150"/>
      <c r="F272" s="179"/>
      <c r="G272" s="280"/>
      <c r="H272" s="186"/>
      <c r="I272" s="363"/>
      <c r="J272" s="149"/>
    </row>
    <row r="273" spans="1:10" x14ac:dyDescent="0.2">
      <c r="A273" s="149"/>
      <c r="B273" s="149"/>
      <c r="C273" s="149"/>
      <c r="D273" s="149"/>
      <c r="E273" s="150"/>
      <c r="F273" s="179"/>
      <c r="G273" s="280"/>
      <c r="H273" s="186"/>
      <c r="I273" s="363"/>
      <c r="J273" s="149"/>
    </row>
    <row r="274" spans="1:10" x14ac:dyDescent="0.2">
      <c r="A274" s="149"/>
      <c r="B274" s="149"/>
      <c r="C274" s="149"/>
      <c r="D274" s="149"/>
      <c r="E274" s="150"/>
      <c r="F274" s="179"/>
      <c r="G274" s="280"/>
      <c r="H274" s="186"/>
      <c r="I274" s="363"/>
      <c r="J274" s="149"/>
    </row>
    <row r="275" spans="1:10" x14ac:dyDescent="0.2">
      <c r="A275" s="149"/>
      <c r="B275" s="149"/>
      <c r="C275" s="149"/>
      <c r="D275" s="149"/>
      <c r="E275" s="150"/>
      <c r="F275" s="179"/>
      <c r="G275" s="280"/>
      <c r="H275" s="186"/>
      <c r="I275" s="363"/>
      <c r="J275" s="149"/>
    </row>
    <row r="276" spans="1:10" x14ac:dyDescent="0.2">
      <c r="A276" s="149"/>
      <c r="B276" s="149"/>
      <c r="C276" s="149"/>
      <c r="D276" s="149"/>
      <c r="E276" s="150"/>
      <c r="F276" s="179"/>
      <c r="G276" s="280"/>
      <c r="H276" s="186"/>
      <c r="I276" s="363"/>
      <c r="J276" s="149"/>
    </row>
    <row r="277" spans="1:10" x14ac:dyDescent="0.2">
      <c r="A277" s="149"/>
      <c r="B277" s="149"/>
      <c r="C277" s="149"/>
      <c r="D277" s="149"/>
      <c r="E277" s="150"/>
      <c r="F277" s="179"/>
      <c r="G277" s="280"/>
      <c r="H277" s="186"/>
      <c r="I277" s="363"/>
      <c r="J277" s="149"/>
    </row>
    <row r="278" spans="1:10" x14ac:dyDescent="0.2">
      <c r="A278" s="149"/>
      <c r="B278" s="149"/>
      <c r="C278" s="149"/>
      <c r="D278" s="149"/>
      <c r="E278" s="150"/>
      <c r="F278" s="179"/>
      <c r="G278" s="280"/>
      <c r="H278" s="186"/>
      <c r="I278" s="363"/>
      <c r="J278" s="149"/>
    </row>
    <row r="279" spans="1:10" x14ac:dyDescent="0.2">
      <c r="A279" s="149"/>
      <c r="B279" s="149"/>
      <c r="C279" s="149"/>
      <c r="D279" s="149"/>
      <c r="E279" s="150"/>
      <c r="F279" s="179"/>
      <c r="G279" s="280"/>
      <c r="H279" s="186"/>
      <c r="I279" s="363"/>
      <c r="J279" s="149"/>
    </row>
    <row r="280" spans="1:10" x14ac:dyDescent="0.2">
      <c r="A280" s="149"/>
      <c r="B280" s="149"/>
      <c r="C280" s="149"/>
      <c r="D280" s="149"/>
      <c r="E280" s="150"/>
      <c r="F280" s="179"/>
      <c r="G280" s="280"/>
      <c r="H280" s="186"/>
      <c r="I280" s="363"/>
      <c r="J280" s="149"/>
    </row>
    <row r="281" spans="1:10" x14ac:dyDescent="0.2">
      <c r="A281" s="149"/>
      <c r="B281" s="149"/>
      <c r="C281" s="149"/>
      <c r="D281" s="149"/>
      <c r="E281" s="150"/>
      <c r="F281" s="179"/>
      <c r="G281" s="280"/>
      <c r="H281" s="186"/>
      <c r="I281" s="363"/>
      <c r="J281" s="149"/>
    </row>
    <row r="282" spans="1:10" x14ac:dyDescent="0.2">
      <c r="A282" s="149"/>
      <c r="B282" s="149"/>
      <c r="C282" s="149"/>
      <c r="D282" s="149"/>
      <c r="E282" s="150"/>
      <c r="F282" s="179"/>
      <c r="G282" s="280"/>
      <c r="H282" s="186"/>
      <c r="I282" s="363"/>
      <c r="J282" s="149"/>
    </row>
    <row r="283" spans="1:10" x14ac:dyDescent="0.2">
      <c r="A283" s="149"/>
      <c r="B283" s="149"/>
      <c r="C283" s="149"/>
      <c r="D283" s="149"/>
      <c r="E283" s="150"/>
      <c r="F283" s="179"/>
      <c r="G283" s="280"/>
      <c r="H283" s="186"/>
      <c r="I283" s="363"/>
      <c r="J283" s="149"/>
    </row>
    <row r="284" spans="1:10" x14ac:dyDescent="0.2">
      <c r="A284" s="149"/>
      <c r="B284" s="149"/>
      <c r="C284" s="149"/>
      <c r="D284" s="149"/>
      <c r="E284" s="150"/>
      <c r="F284" s="179"/>
      <c r="G284" s="280"/>
      <c r="H284" s="186"/>
      <c r="I284" s="363"/>
      <c r="J284" s="149"/>
    </row>
    <row r="285" spans="1:10" x14ac:dyDescent="0.2">
      <c r="A285" s="149"/>
      <c r="B285" s="149"/>
      <c r="C285" s="149"/>
      <c r="D285" s="149"/>
      <c r="E285" s="150"/>
      <c r="F285" s="179"/>
      <c r="G285" s="280"/>
      <c r="H285" s="186"/>
      <c r="I285" s="363"/>
      <c r="J285" s="149"/>
    </row>
    <row r="286" spans="1:10" x14ac:dyDescent="0.2">
      <c r="A286" s="149"/>
      <c r="B286" s="149"/>
      <c r="C286" s="149"/>
      <c r="D286" s="149"/>
      <c r="E286" s="150"/>
      <c r="F286" s="179"/>
      <c r="G286" s="280"/>
      <c r="H286" s="186"/>
      <c r="I286" s="363"/>
      <c r="J286" s="149"/>
    </row>
    <row r="287" spans="1:10" x14ac:dyDescent="0.2">
      <c r="A287" s="149"/>
      <c r="B287" s="149"/>
      <c r="C287" s="149"/>
      <c r="D287" s="149"/>
      <c r="E287" s="150"/>
      <c r="F287" s="179"/>
      <c r="G287" s="280"/>
      <c r="H287" s="186"/>
      <c r="I287" s="363"/>
      <c r="J287" s="149"/>
    </row>
    <row r="288" spans="1:10" x14ac:dyDescent="0.2">
      <c r="A288" s="149"/>
      <c r="B288" s="149"/>
      <c r="C288" s="149"/>
      <c r="D288" s="149"/>
      <c r="E288" s="150"/>
      <c r="F288" s="179"/>
      <c r="G288" s="280"/>
      <c r="H288" s="186"/>
      <c r="I288" s="363"/>
      <c r="J288" s="149"/>
    </row>
    <row r="289" spans="1:10" x14ac:dyDescent="0.2">
      <c r="A289" s="149"/>
      <c r="B289" s="149"/>
      <c r="C289" s="149"/>
      <c r="D289" s="149"/>
      <c r="E289" s="150"/>
      <c r="F289" s="179"/>
      <c r="G289" s="280"/>
      <c r="H289" s="186"/>
      <c r="I289" s="363"/>
      <c r="J289" s="149"/>
    </row>
    <row r="290" spans="1:10" x14ac:dyDescent="0.2">
      <c r="A290" s="149"/>
      <c r="B290" s="149"/>
      <c r="C290" s="149"/>
      <c r="D290" s="149"/>
      <c r="E290" s="150"/>
      <c r="F290" s="179"/>
      <c r="G290" s="280"/>
      <c r="H290" s="186"/>
      <c r="I290" s="363"/>
      <c r="J290" s="149"/>
    </row>
    <row r="291" spans="1:10" x14ac:dyDescent="0.2">
      <c r="A291" s="149"/>
      <c r="B291" s="149"/>
      <c r="C291" s="149"/>
      <c r="D291" s="149"/>
      <c r="E291" s="150"/>
      <c r="F291" s="179"/>
      <c r="G291" s="280"/>
      <c r="H291" s="186"/>
      <c r="I291" s="363"/>
      <c r="J291" s="149"/>
    </row>
    <row r="292" spans="1:10" x14ac:dyDescent="0.2">
      <c r="A292" s="149"/>
      <c r="B292" s="149"/>
      <c r="C292" s="149"/>
      <c r="D292" s="149"/>
      <c r="E292" s="150"/>
      <c r="F292" s="179"/>
      <c r="G292" s="280"/>
      <c r="H292" s="186"/>
      <c r="I292" s="363"/>
      <c r="J292" s="149"/>
    </row>
    <row r="293" spans="1:10" x14ac:dyDescent="0.2">
      <c r="A293" s="149"/>
      <c r="B293" s="149"/>
      <c r="C293" s="149"/>
      <c r="D293" s="149"/>
      <c r="E293" s="150"/>
      <c r="F293" s="179"/>
      <c r="G293" s="280"/>
      <c r="H293" s="186"/>
      <c r="I293" s="363"/>
      <c r="J293" s="149"/>
    </row>
    <row r="294" spans="1:10" x14ac:dyDescent="0.2">
      <c r="A294" s="149"/>
      <c r="B294" s="149"/>
      <c r="C294" s="149"/>
      <c r="D294" s="149"/>
      <c r="E294" s="150"/>
      <c r="F294" s="179"/>
      <c r="G294" s="280"/>
      <c r="H294" s="186"/>
      <c r="I294" s="363"/>
      <c r="J294" s="149"/>
    </row>
    <row r="295" spans="1:10" x14ac:dyDescent="0.2">
      <c r="A295" s="149"/>
      <c r="B295" s="149"/>
      <c r="C295" s="149"/>
      <c r="D295" s="149"/>
      <c r="E295" s="150"/>
      <c r="F295" s="179"/>
      <c r="G295" s="280"/>
      <c r="H295" s="186"/>
      <c r="I295" s="363"/>
      <c r="J295" s="149"/>
    </row>
    <row r="296" spans="1:10" x14ac:dyDescent="0.2">
      <c r="A296" s="149"/>
      <c r="B296" s="149"/>
      <c r="C296" s="149"/>
      <c r="D296" s="149"/>
      <c r="E296" s="150"/>
      <c r="F296" s="179"/>
      <c r="G296" s="280"/>
      <c r="H296" s="186"/>
      <c r="I296" s="363"/>
      <c r="J296" s="149"/>
    </row>
    <row r="297" spans="1:10" x14ac:dyDescent="0.2">
      <c r="A297" s="149"/>
      <c r="B297" s="149"/>
      <c r="C297" s="149"/>
      <c r="D297" s="149"/>
      <c r="E297" s="150"/>
      <c r="F297" s="179"/>
      <c r="G297" s="280"/>
      <c r="H297" s="186"/>
      <c r="I297" s="363"/>
      <c r="J297" s="149"/>
    </row>
    <row r="298" spans="1:10" x14ac:dyDescent="0.2">
      <c r="A298" s="149"/>
      <c r="B298" s="149"/>
      <c r="C298" s="149"/>
      <c r="D298" s="149"/>
      <c r="E298" s="150"/>
      <c r="F298" s="179"/>
      <c r="G298" s="280"/>
      <c r="H298" s="186"/>
      <c r="I298" s="363"/>
      <c r="J298" s="149"/>
    </row>
    <row r="299" spans="1:10" x14ac:dyDescent="0.2">
      <c r="A299" s="149"/>
      <c r="B299" s="149"/>
      <c r="C299" s="149"/>
      <c r="D299" s="149"/>
      <c r="E299" s="150"/>
      <c r="F299" s="179"/>
      <c r="G299" s="280"/>
      <c r="H299" s="186"/>
      <c r="I299" s="363"/>
      <c r="J299" s="149"/>
    </row>
    <row r="300" spans="1:10" x14ac:dyDescent="0.2">
      <c r="A300" s="149"/>
      <c r="B300" s="149"/>
      <c r="C300" s="149"/>
      <c r="D300" s="149"/>
      <c r="E300" s="150"/>
      <c r="F300" s="179"/>
      <c r="G300" s="280"/>
      <c r="H300" s="186"/>
      <c r="I300" s="363"/>
      <c r="J300" s="149"/>
    </row>
    <row r="301" spans="1:10" x14ac:dyDescent="0.2">
      <c r="A301" s="149"/>
      <c r="B301" s="149"/>
      <c r="C301" s="149"/>
      <c r="D301" s="149"/>
      <c r="E301" s="150"/>
      <c r="F301" s="179"/>
      <c r="G301" s="280"/>
      <c r="H301" s="186"/>
      <c r="I301" s="363"/>
      <c r="J301" s="149"/>
    </row>
    <row r="302" spans="1:10" x14ac:dyDescent="0.2">
      <c r="A302" s="149"/>
      <c r="B302" s="149"/>
      <c r="C302" s="149"/>
      <c r="D302" s="149"/>
      <c r="E302" s="150"/>
      <c r="F302" s="179"/>
      <c r="G302" s="280"/>
      <c r="H302" s="186"/>
      <c r="I302" s="363"/>
      <c r="J302" s="149"/>
    </row>
    <row r="303" spans="1:10" x14ac:dyDescent="0.2">
      <c r="A303" s="149"/>
      <c r="B303" s="149"/>
      <c r="C303" s="149"/>
      <c r="D303" s="149"/>
      <c r="E303" s="150"/>
      <c r="F303" s="179"/>
      <c r="G303" s="280"/>
      <c r="H303" s="186"/>
      <c r="I303" s="363"/>
      <c r="J303" s="149"/>
    </row>
    <row r="304" spans="1:10" x14ac:dyDescent="0.2">
      <c r="A304" s="149"/>
      <c r="B304" s="149"/>
      <c r="C304" s="149"/>
      <c r="D304" s="149"/>
      <c r="E304" s="150"/>
      <c r="F304" s="179"/>
      <c r="G304" s="280"/>
      <c r="H304" s="186"/>
      <c r="I304" s="363"/>
      <c r="J304" s="149"/>
    </row>
    <row r="305" spans="1:10" x14ac:dyDescent="0.2">
      <c r="A305" s="149"/>
      <c r="B305" s="149"/>
      <c r="C305" s="149"/>
      <c r="D305" s="149"/>
      <c r="E305" s="150"/>
      <c r="F305" s="179"/>
      <c r="G305" s="280"/>
      <c r="H305" s="186"/>
      <c r="I305" s="363"/>
      <c r="J305" s="149"/>
    </row>
    <row r="306" spans="1:10" x14ac:dyDescent="0.2">
      <c r="A306" s="149"/>
      <c r="B306" s="149"/>
      <c r="C306" s="149"/>
      <c r="D306" s="149"/>
      <c r="E306" s="150"/>
      <c r="F306" s="179"/>
      <c r="G306" s="280"/>
      <c r="H306" s="186"/>
      <c r="I306" s="363"/>
      <c r="J306" s="149"/>
    </row>
    <row r="307" spans="1:10" x14ac:dyDescent="0.2">
      <c r="A307" s="149"/>
      <c r="B307" s="149"/>
      <c r="C307" s="149"/>
      <c r="D307" s="149"/>
      <c r="E307" s="150"/>
      <c r="F307" s="179"/>
      <c r="G307" s="280"/>
      <c r="H307" s="186"/>
      <c r="I307" s="363"/>
      <c r="J307" s="149"/>
    </row>
    <row r="308" spans="1:10" x14ac:dyDescent="0.2">
      <c r="A308" s="149"/>
      <c r="B308" s="149"/>
      <c r="C308" s="149"/>
      <c r="D308" s="149"/>
      <c r="E308" s="150"/>
      <c r="F308" s="179"/>
      <c r="G308" s="280"/>
      <c r="H308" s="186"/>
      <c r="I308" s="363"/>
      <c r="J308" s="149"/>
    </row>
    <row r="309" spans="1:10" x14ac:dyDescent="0.2">
      <c r="A309" s="149"/>
      <c r="B309" s="149"/>
      <c r="C309" s="149"/>
      <c r="D309" s="149"/>
      <c r="E309" s="150"/>
      <c r="F309" s="179"/>
      <c r="G309" s="280"/>
      <c r="H309" s="186"/>
      <c r="I309" s="363"/>
      <c r="J309" s="149"/>
    </row>
    <row r="310" spans="1:10" x14ac:dyDescent="0.2">
      <c r="A310" s="149"/>
      <c r="B310" s="149"/>
      <c r="C310" s="149"/>
      <c r="D310" s="149"/>
      <c r="E310" s="150"/>
      <c r="F310" s="179"/>
      <c r="G310" s="280"/>
      <c r="H310" s="186"/>
      <c r="I310" s="363"/>
      <c r="J310" s="149"/>
    </row>
    <row r="311" spans="1:10" x14ac:dyDescent="0.2">
      <c r="A311" s="149"/>
      <c r="B311" s="149"/>
      <c r="C311" s="149"/>
      <c r="D311" s="149"/>
      <c r="E311" s="150"/>
      <c r="F311" s="179"/>
      <c r="G311" s="280"/>
      <c r="H311" s="186"/>
      <c r="I311" s="363"/>
      <c r="J311" s="149"/>
    </row>
    <row r="312" spans="1:10" x14ac:dyDescent="0.2">
      <c r="A312" s="149"/>
      <c r="B312" s="149"/>
      <c r="C312" s="149"/>
      <c r="D312" s="149"/>
      <c r="E312" s="150"/>
      <c r="F312" s="179"/>
      <c r="G312" s="280"/>
      <c r="H312" s="186"/>
      <c r="I312" s="363"/>
      <c r="J312" s="149"/>
    </row>
    <row r="313" spans="1:10" x14ac:dyDescent="0.2">
      <c r="A313" s="149"/>
      <c r="B313" s="149"/>
      <c r="C313" s="149"/>
      <c r="D313" s="149"/>
      <c r="E313" s="150"/>
      <c r="F313" s="179"/>
      <c r="G313" s="280"/>
      <c r="H313" s="186"/>
      <c r="I313" s="363"/>
      <c r="J313" s="149"/>
    </row>
    <row r="314" spans="1:10" x14ac:dyDescent="0.2">
      <c r="A314" s="149"/>
      <c r="B314" s="149"/>
      <c r="C314" s="149"/>
      <c r="D314" s="149"/>
      <c r="E314" s="150"/>
      <c r="F314" s="179"/>
      <c r="G314" s="280"/>
      <c r="H314" s="186"/>
      <c r="I314" s="363"/>
      <c r="J314" s="149"/>
    </row>
    <row r="315" spans="1:10" x14ac:dyDescent="0.2">
      <c r="A315" s="149"/>
      <c r="B315" s="149"/>
      <c r="C315" s="149"/>
      <c r="D315" s="149"/>
      <c r="E315" s="150"/>
      <c r="F315" s="179"/>
      <c r="G315" s="280"/>
      <c r="H315" s="186"/>
      <c r="I315" s="363"/>
      <c r="J315" s="149"/>
    </row>
    <row r="316" spans="1:10" x14ac:dyDescent="0.2">
      <c r="A316" s="149"/>
      <c r="B316" s="149"/>
      <c r="C316" s="149"/>
      <c r="D316" s="149"/>
      <c r="E316" s="150"/>
      <c r="F316" s="179"/>
      <c r="G316" s="280"/>
      <c r="H316" s="186"/>
      <c r="I316" s="363"/>
      <c r="J316" s="149"/>
    </row>
    <row r="317" spans="1:10" x14ac:dyDescent="0.2">
      <c r="A317" s="149"/>
      <c r="B317" s="149"/>
      <c r="C317" s="149"/>
      <c r="D317" s="149"/>
      <c r="E317" s="150"/>
      <c r="F317" s="179"/>
      <c r="G317" s="280"/>
      <c r="H317" s="186"/>
      <c r="I317" s="363"/>
      <c r="J317" s="149"/>
    </row>
    <row r="318" spans="1:10" x14ac:dyDescent="0.2">
      <c r="A318" s="149"/>
      <c r="B318" s="149"/>
      <c r="C318" s="149"/>
      <c r="D318" s="149"/>
      <c r="E318" s="150"/>
      <c r="F318" s="179"/>
      <c r="G318" s="280"/>
      <c r="H318" s="186"/>
      <c r="I318" s="363"/>
      <c r="J318" s="149"/>
    </row>
    <row r="319" spans="1:10" x14ac:dyDescent="0.2">
      <c r="A319" s="149"/>
      <c r="B319" s="149"/>
      <c r="C319" s="149"/>
      <c r="D319" s="149"/>
      <c r="E319" s="150"/>
      <c r="F319" s="179"/>
      <c r="G319" s="280"/>
      <c r="H319" s="186"/>
      <c r="I319" s="363"/>
      <c r="J319" s="149"/>
    </row>
    <row r="320" spans="1:10" x14ac:dyDescent="0.2">
      <c r="A320" s="149"/>
      <c r="B320" s="149"/>
      <c r="C320" s="149"/>
      <c r="D320" s="149"/>
      <c r="E320" s="150"/>
      <c r="F320" s="179"/>
      <c r="G320" s="280"/>
      <c r="H320" s="186"/>
      <c r="I320" s="363"/>
      <c r="J320" s="149"/>
    </row>
    <row r="321" spans="1:10" x14ac:dyDescent="0.2">
      <c r="A321" s="149"/>
      <c r="B321" s="149"/>
      <c r="C321" s="149"/>
      <c r="D321" s="149"/>
      <c r="E321" s="150"/>
      <c r="F321" s="179"/>
      <c r="G321" s="280"/>
      <c r="H321" s="186"/>
      <c r="I321" s="363"/>
      <c r="J321" s="149"/>
    </row>
    <row r="322" spans="1:10" x14ac:dyDescent="0.2">
      <c r="A322" s="149"/>
      <c r="B322" s="149"/>
      <c r="C322" s="149"/>
      <c r="D322" s="149"/>
      <c r="E322" s="150"/>
      <c r="F322" s="179"/>
      <c r="G322" s="280"/>
      <c r="H322" s="186"/>
      <c r="I322" s="363"/>
      <c r="J322" s="149"/>
    </row>
    <row r="323" spans="1:10" x14ac:dyDescent="0.2">
      <c r="A323" s="149"/>
      <c r="B323" s="149"/>
      <c r="C323" s="149"/>
      <c r="D323" s="149"/>
      <c r="E323" s="150"/>
      <c r="F323" s="179"/>
      <c r="G323" s="280"/>
      <c r="H323" s="186"/>
      <c r="I323" s="363"/>
      <c r="J323" s="149"/>
    </row>
    <row r="324" spans="1:10" x14ac:dyDescent="0.2">
      <c r="A324" s="149"/>
      <c r="B324" s="149"/>
      <c r="C324" s="149"/>
      <c r="D324" s="149"/>
      <c r="E324" s="150"/>
      <c r="F324" s="179"/>
      <c r="G324" s="280"/>
      <c r="H324" s="186"/>
      <c r="I324" s="363"/>
      <c r="J324" s="149"/>
    </row>
    <row r="325" spans="1:10" x14ac:dyDescent="0.2">
      <c r="A325" s="149"/>
      <c r="B325" s="149"/>
      <c r="C325" s="149"/>
      <c r="D325" s="149"/>
      <c r="E325" s="150"/>
      <c r="F325" s="179"/>
      <c r="G325" s="280"/>
      <c r="H325" s="186"/>
      <c r="I325" s="363"/>
      <c r="J325" s="149"/>
    </row>
    <row r="326" spans="1:10" x14ac:dyDescent="0.2">
      <c r="A326" s="149"/>
      <c r="B326" s="149"/>
      <c r="C326" s="149"/>
      <c r="D326" s="149"/>
      <c r="E326" s="150"/>
      <c r="F326" s="179"/>
      <c r="G326" s="280"/>
      <c r="H326" s="186"/>
      <c r="I326" s="363"/>
      <c r="J326" s="149"/>
    </row>
    <row r="327" spans="1:10" x14ac:dyDescent="0.2">
      <c r="A327" s="149"/>
      <c r="B327" s="149"/>
      <c r="C327" s="149"/>
      <c r="D327" s="149"/>
      <c r="E327" s="150"/>
      <c r="F327" s="179"/>
      <c r="G327" s="280"/>
      <c r="H327" s="186"/>
      <c r="I327" s="363"/>
      <c r="J327" s="149"/>
    </row>
    <row r="328" spans="1:10" x14ac:dyDescent="0.2">
      <c r="A328" s="149"/>
      <c r="B328" s="149"/>
      <c r="C328" s="149"/>
      <c r="D328" s="149"/>
      <c r="E328" s="150"/>
      <c r="F328" s="179"/>
      <c r="G328" s="280"/>
      <c r="H328" s="186"/>
      <c r="I328" s="363"/>
      <c r="J328" s="149"/>
    </row>
    <row r="329" spans="1:10" x14ac:dyDescent="0.2">
      <c r="A329" s="149"/>
      <c r="B329" s="149"/>
      <c r="C329" s="149"/>
      <c r="D329" s="149"/>
      <c r="E329" s="150"/>
      <c r="F329" s="179"/>
      <c r="G329" s="280"/>
      <c r="H329" s="186"/>
      <c r="I329" s="363"/>
      <c r="J329" s="149"/>
    </row>
    <row r="330" spans="1:10" x14ac:dyDescent="0.2">
      <c r="A330" s="149"/>
      <c r="B330" s="149"/>
      <c r="C330" s="149"/>
      <c r="D330" s="149"/>
      <c r="E330" s="150"/>
      <c r="F330" s="179"/>
      <c r="G330" s="280"/>
      <c r="H330" s="186"/>
      <c r="I330" s="363"/>
      <c r="J330" s="149"/>
    </row>
    <row r="331" spans="1:10" x14ac:dyDescent="0.2">
      <c r="A331" s="149"/>
      <c r="B331" s="149"/>
      <c r="C331" s="149"/>
      <c r="D331" s="149"/>
      <c r="E331" s="150"/>
      <c r="F331" s="179"/>
      <c r="G331" s="280"/>
      <c r="H331" s="186"/>
      <c r="I331" s="363"/>
      <c r="J331" s="149"/>
    </row>
    <row r="332" spans="1:10" x14ac:dyDescent="0.2">
      <c r="A332" s="149"/>
      <c r="B332" s="149"/>
      <c r="C332" s="149"/>
      <c r="D332" s="149"/>
      <c r="E332" s="150"/>
      <c r="F332" s="179"/>
      <c r="G332" s="280"/>
      <c r="H332" s="186"/>
      <c r="I332" s="363"/>
      <c r="J332" s="149"/>
    </row>
    <row r="333" spans="1:10" x14ac:dyDescent="0.2">
      <c r="A333" s="149"/>
      <c r="B333" s="149"/>
      <c r="C333" s="149"/>
      <c r="D333" s="149"/>
      <c r="E333" s="150"/>
      <c r="F333" s="179"/>
      <c r="G333" s="280"/>
      <c r="H333" s="186"/>
      <c r="I333" s="363"/>
      <c r="J333" s="149"/>
    </row>
    <row r="334" spans="1:10" x14ac:dyDescent="0.2">
      <c r="A334" s="149"/>
      <c r="B334" s="149"/>
      <c r="C334" s="149"/>
      <c r="D334" s="149"/>
      <c r="E334" s="150"/>
      <c r="F334" s="179"/>
      <c r="G334" s="280"/>
      <c r="H334" s="186"/>
      <c r="I334" s="363"/>
      <c r="J334" s="149"/>
    </row>
    <row r="335" spans="1:10" x14ac:dyDescent="0.2">
      <c r="A335" s="149"/>
      <c r="B335" s="149"/>
      <c r="C335" s="149"/>
      <c r="D335" s="149"/>
      <c r="E335" s="150"/>
      <c r="F335" s="179"/>
      <c r="G335" s="280"/>
      <c r="H335" s="186"/>
      <c r="I335" s="363"/>
      <c r="J335" s="149"/>
    </row>
    <row r="336" spans="1:10" x14ac:dyDescent="0.2">
      <c r="A336" s="149"/>
      <c r="B336" s="149"/>
      <c r="C336" s="149"/>
      <c r="D336" s="149"/>
      <c r="E336" s="150"/>
      <c r="F336" s="179"/>
      <c r="G336" s="280"/>
      <c r="H336" s="186"/>
      <c r="I336" s="363"/>
      <c r="J336" s="149"/>
    </row>
    <row r="337" spans="1:10" x14ac:dyDescent="0.2">
      <c r="A337" s="149"/>
      <c r="B337" s="149"/>
      <c r="C337" s="149"/>
      <c r="D337" s="149"/>
      <c r="E337" s="150"/>
      <c r="F337" s="179"/>
      <c r="G337" s="280"/>
      <c r="H337" s="186"/>
      <c r="I337" s="363"/>
      <c r="J337" s="149"/>
    </row>
    <row r="338" spans="1:10" x14ac:dyDescent="0.2">
      <c r="A338" s="149"/>
      <c r="B338" s="149"/>
      <c r="C338" s="149"/>
      <c r="D338" s="149"/>
      <c r="E338" s="150"/>
      <c r="F338" s="179"/>
      <c r="G338" s="280"/>
      <c r="H338" s="186"/>
      <c r="I338" s="363"/>
      <c r="J338" s="149"/>
    </row>
    <row r="339" spans="1:10" x14ac:dyDescent="0.2">
      <c r="A339" s="149"/>
      <c r="B339" s="149"/>
      <c r="C339" s="149"/>
      <c r="D339" s="149"/>
      <c r="E339" s="150"/>
      <c r="F339" s="179"/>
      <c r="G339" s="280"/>
      <c r="H339" s="186"/>
      <c r="I339" s="363"/>
      <c r="J339" s="149"/>
    </row>
    <row r="340" spans="1:10" x14ac:dyDescent="0.2">
      <c r="A340" s="149"/>
      <c r="B340" s="149"/>
      <c r="C340" s="149"/>
      <c r="D340" s="149"/>
      <c r="E340" s="150"/>
      <c r="F340" s="179"/>
      <c r="G340" s="280"/>
      <c r="H340" s="186"/>
      <c r="I340" s="363"/>
      <c r="J340" s="149"/>
    </row>
    <row r="341" spans="1:10" x14ac:dyDescent="0.2">
      <c r="A341" s="149"/>
      <c r="B341" s="149"/>
      <c r="C341" s="149"/>
      <c r="D341" s="149"/>
      <c r="E341" s="150"/>
      <c r="F341" s="179"/>
      <c r="G341" s="280"/>
      <c r="H341" s="186"/>
      <c r="I341" s="363"/>
      <c r="J341" s="149"/>
    </row>
    <row r="342" spans="1:10" x14ac:dyDescent="0.2">
      <c r="A342" s="149"/>
      <c r="B342" s="149"/>
      <c r="C342" s="149"/>
      <c r="D342" s="149"/>
      <c r="E342" s="150"/>
      <c r="F342" s="179"/>
      <c r="G342" s="280"/>
      <c r="H342" s="186"/>
      <c r="I342" s="363"/>
      <c r="J342" s="149"/>
    </row>
    <row r="343" spans="1:10" x14ac:dyDescent="0.2">
      <c r="A343" s="149"/>
      <c r="B343" s="149"/>
      <c r="C343" s="149"/>
      <c r="D343" s="149"/>
      <c r="E343" s="150"/>
      <c r="F343" s="179"/>
      <c r="G343" s="280"/>
      <c r="H343" s="186"/>
      <c r="I343" s="363"/>
      <c r="J343" s="149"/>
    </row>
    <row r="344" spans="1:10" x14ac:dyDescent="0.2">
      <c r="A344" s="149"/>
      <c r="B344" s="149"/>
      <c r="C344" s="149"/>
      <c r="D344" s="149"/>
      <c r="E344" s="150"/>
      <c r="F344" s="179"/>
      <c r="G344" s="280"/>
      <c r="H344" s="186"/>
      <c r="I344" s="363"/>
      <c r="J344" s="149"/>
    </row>
    <row r="345" spans="1:10" x14ac:dyDescent="0.2">
      <c r="A345" s="149"/>
      <c r="B345" s="149"/>
      <c r="C345" s="149"/>
      <c r="D345" s="149"/>
      <c r="E345" s="150"/>
      <c r="F345" s="179"/>
      <c r="G345" s="280"/>
      <c r="H345" s="186"/>
      <c r="I345" s="363"/>
      <c r="J345" s="149"/>
    </row>
    <row r="346" spans="1:10" x14ac:dyDescent="0.2">
      <c r="A346" s="149"/>
      <c r="B346" s="149"/>
      <c r="C346" s="149"/>
      <c r="D346" s="149"/>
      <c r="E346" s="150"/>
      <c r="F346" s="179"/>
      <c r="G346" s="280"/>
      <c r="H346" s="186"/>
      <c r="I346" s="363"/>
      <c r="J346" s="149"/>
    </row>
    <row r="347" spans="1:10" x14ac:dyDescent="0.2">
      <c r="A347" s="149"/>
      <c r="B347" s="149"/>
      <c r="C347" s="149"/>
      <c r="D347" s="149"/>
      <c r="E347" s="150"/>
      <c r="F347" s="179"/>
      <c r="G347" s="280"/>
      <c r="H347" s="186"/>
      <c r="I347" s="363"/>
      <c r="J347" s="149"/>
    </row>
    <row r="348" spans="1:10" x14ac:dyDescent="0.2">
      <c r="A348" s="149"/>
      <c r="B348" s="149"/>
      <c r="C348" s="149"/>
      <c r="D348" s="149"/>
      <c r="E348" s="150"/>
      <c r="F348" s="179"/>
      <c r="G348" s="280"/>
      <c r="H348" s="186"/>
      <c r="I348" s="363"/>
      <c r="J348" s="149"/>
    </row>
    <row r="349" spans="1:10" x14ac:dyDescent="0.2">
      <c r="A349" s="149"/>
      <c r="B349" s="149"/>
      <c r="C349" s="149"/>
      <c r="D349" s="149"/>
      <c r="E349" s="150"/>
      <c r="F349" s="179"/>
      <c r="G349" s="280"/>
      <c r="H349" s="186"/>
      <c r="I349" s="363"/>
      <c r="J349" s="149"/>
    </row>
    <row r="350" spans="1:10" x14ac:dyDescent="0.2">
      <c r="A350" s="149"/>
      <c r="B350" s="149"/>
      <c r="C350" s="149"/>
      <c r="D350" s="149"/>
      <c r="E350" s="150"/>
      <c r="F350" s="179"/>
      <c r="G350" s="280"/>
      <c r="H350" s="186"/>
      <c r="I350" s="363"/>
      <c r="J350" s="149"/>
    </row>
    <row r="351" spans="1:10" x14ac:dyDescent="0.2">
      <c r="A351" s="149"/>
      <c r="B351" s="149"/>
      <c r="C351" s="149"/>
      <c r="D351" s="149"/>
      <c r="E351" s="150"/>
      <c r="F351" s="179"/>
      <c r="G351" s="280"/>
      <c r="H351" s="186"/>
      <c r="I351" s="363"/>
      <c r="J351" s="149"/>
    </row>
    <row r="352" spans="1:10" x14ac:dyDescent="0.2">
      <c r="A352" s="149"/>
      <c r="B352" s="149"/>
      <c r="C352" s="149"/>
      <c r="D352" s="149"/>
      <c r="E352" s="150"/>
      <c r="F352" s="179"/>
      <c r="G352" s="280"/>
      <c r="H352" s="186"/>
      <c r="I352" s="363"/>
      <c r="J352" s="149"/>
    </row>
    <row r="353" spans="1:10" x14ac:dyDescent="0.2">
      <c r="A353" s="149"/>
      <c r="B353" s="149"/>
      <c r="C353" s="149"/>
      <c r="D353" s="149"/>
      <c r="E353" s="150"/>
      <c r="F353" s="179"/>
      <c r="G353" s="280"/>
      <c r="H353" s="186"/>
      <c r="I353" s="363"/>
      <c r="J353" s="149"/>
    </row>
    <row r="354" spans="1:10" x14ac:dyDescent="0.2">
      <c r="A354" s="149"/>
      <c r="B354" s="149"/>
      <c r="C354" s="149"/>
      <c r="D354" s="149"/>
      <c r="E354" s="150"/>
      <c r="F354" s="179"/>
      <c r="G354" s="280"/>
      <c r="H354" s="186"/>
      <c r="I354" s="363"/>
      <c r="J354" s="149"/>
    </row>
    <row r="355" spans="1:10" x14ac:dyDescent="0.2">
      <c r="A355" s="149"/>
      <c r="B355" s="149"/>
      <c r="C355" s="149"/>
      <c r="D355" s="149"/>
      <c r="E355" s="150"/>
      <c r="F355" s="179"/>
      <c r="G355" s="280"/>
      <c r="H355" s="186"/>
      <c r="I355" s="363"/>
      <c r="J355" s="149"/>
    </row>
    <row r="356" spans="1:10" x14ac:dyDescent="0.2">
      <c r="A356" s="149"/>
      <c r="B356" s="149"/>
      <c r="C356" s="149"/>
      <c r="D356" s="149"/>
      <c r="E356" s="150"/>
      <c r="F356" s="179"/>
      <c r="G356" s="280"/>
      <c r="H356" s="186"/>
      <c r="I356" s="363"/>
      <c r="J356" s="149"/>
    </row>
    <row r="357" spans="1:10" x14ac:dyDescent="0.2">
      <c r="A357" s="149"/>
      <c r="B357" s="149"/>
      <c r="C357" s="149"/>
      <c r="D357" s="149"/>
      <c r="E357" s="150"/>
      <c r="F357" s="179"/>
      <c r="G357" s="280"/>
      <c r="H357" s="186"/>
      <c r="I357" s="363"/>
      <c r="J357" s="149"/>
    </row>
    <row r="358" spans="1:10" x14ac:dyDescent="0.2">
      <c r="A358" s="149"/>
      <c r="B358" s="149"/>
      <c r="C358" s="149"/>
      <c r="D358" s="149"/>
      <c r="E358" s="150"/>
      <c r="F358" s="179"/>
      <c r="G358" s="280"/>
      <c r="H358" s="186"/>
      <c r="I358" s="363"/>
      <c r="J358" s="149"/>
    </row>
    <row r="359" spans="1:10" x14ac:dyDescent="0.2">
      <c r="A359" s="149"/>
      <c r="B359" s="149"/>
      <c r="C359" s="149"/>
      <c r="D359" s="149"/>
      <c r="E359" s="150"/>
      <c r="F359" s="179"/>
      <c r="G359" s="280"/>
      <c r="H359" s="186"/>
      <c r="I359" s="363"/>
      <c r="J359" s="149"/>
    </row>
    <row r="360" spans="1:10" x14ac:dyDescent="0.2">
      <c r="A360" s="149"/>
      <c r="B360" s="149"/>
      <c r="C360" s="149"/>
      <c r="D360" s="149"/>
      <c r="E360" s="150"/>
      <c r="F360" s="179"/>
      <c r="G360" s="280"/>
      <c r="H360" s="186"/>
      <c r="I360" s="363"/>
      <c r="J360" s="149"/>
    </row>
    <row r="361" spans="1:10" x14ac:dyDescent="0.2">
      <c r="A361" s="149"/>
      <c r="B361" s="149"/>
      <c r="C361" s="149"/>
      <c r="D361" s="149"/>
      <c r="E361" s="150"/>
      <c r="F361" s="179"/>
      <c r="G361" s="280"/>
      <c r="H361" s="186"/>
      <c r="I361" s="363"/>
      <c r="J361" s="149"/>
    </row>
    <row r="362" spans="1:10" x14ac:dyDescent="0.2">
      <c r="A362" s="149"/>
      <c r="B362" s="149"/>
      <c r="C362" s="149"/>
      <c r="D362" s="149"/>
      <c r="E362" s="150"/>
      <c r="F362" s="179"/>
      <c r="G362" s="280"/>
      <c r="H362" s="186"/>
      <c r="I362" s="363"/>
      <c r="J362" s="149"/>
    </row>
    <row r="363" spans="1:10" x14ac:dyDescent="0.2">
      <c r="A363" s="149"/>
      <c r="B363" s="149"/>
      <c r="C363" s="149"/>
      <c r="D363" s="149"/>
      <c r="E363" s="150"/>
      <c r="F363" s="179"/>
      <c r="G363" s="280"/>
      <c r="H363" s="186"/>
      <c r="I363" s="363"/>
      <c r="J363" s="149"/>
    </row>
    <row r="364" spans="1:10" x14ac:dyDescent="0.2">
      <c r="A364" s="149"/>
      <c r="B364" s="149"/>
      <c r="C364" s="149"/>
      <c r="D364" s="149"/>
      <c r="E364" s="150"/>
      <c r="F364" s="179"/>
      <c r="G364" s="280"/>
      <c r="H364" s="186"/>
      <c r="I364" s="363"/>
      <c r="J364" s="149"/>
    </row>
    <row r="365" spans="1:10" x14ac:dyDescent="0.2">
      <c r="A365" s="149"/>
      <c r="B365" s="149"/>
      <c r="C365" s="149"/>
      <c r="D365" s="149"/>
      <c r="E365" s="150"/>
      <c r="F365" s="179"/>
      <c r="G365" s="280"/>
      <c r="H365" s="186"/>
      <c r="I365" s="363"/>
      <c r="J365" s="149"/>
    </row>
    <row r="366" spans="1:10" x14ac:dyDescent="0.2">
      <c r="A366" s="149"/>
      <c r="B366" s="149"/>
      <c r="C366" s="149"/>
      <c r="D366" s="149"/>
      <c r="E366" s="150"/>
      <c r="F366" s="179"/>
      <c r="G366" s="280"/>
      <c r="H366" s="186"/>
      <c r="I366" s="363"/>
      <c r="J366" s="149"/>
    </row>
    <row r="367" spans="1:10" x14ac:dyDescent="0.2">
      <c r="A367" s="149"/>
      <c r="B367" s="149"/>
      <c r="C367" s="149"/>
      <c r="D367" s="149"/>
      <c r="E367" s="150"/>
      <c r="F367" s="179"/>
      <c r="G367" s="280"/>
      <c r="H367" s="186"/>
      <c r="I367" s="363"/>
      <c r="J367" s="149"/>
    </row>
    <row r="368" spans="1:10" x14ac:dyDescent="0.2">
      <c r="A368" s="149"/>
      <c r="B368" s="149"/>
      <c r="C368" s="149"/>
      <c r="D368" s="149"/>
      <c r="E368" s="150"/>
      <c r="F368" s="179"/>
      <c r="G368" s="280"/>
      <c r="H368" s="186"/>
      <c r="I368" s="363"/>
      <c r="J368" s="149"/>
    </row>
    <row r="369" spans="1:10" x14ac:dyDescent="0.2">
      <c r="A369" s="149"/>
      <c r="B369" s="149"/>
      <c r="C369" s="149"/>
      <c r="D369" s="149"/>
      <c r="E369" s="150"/>
      <c r="F369" s="179"/>
      <c r="G369" s="280"/>
      <c r="H369" s="186"/>
      <c r="I369" s="363"/>
      <c r="J369" s="149"/>
    </row>
    <row r="370" spans="1:10" x14ac:dyDescent="0.2">
      <c r="A370" s="149"/>
      <c r="B370" s="149"/>
      <c r="C370" s="149"/>
      <c r="D370" s="149"/>
      <c r="E370" s="150"/>
      <c r="F370" s="179"/>
      <c r="G370" s="280"/>
      <c r="H370" s="186"/>
      <c r="I370" s="363"/>
      <c r="J370" s="149"/>
    </row>
    <row r="371" spans="1:10" x14ac:dyDescent="0.2">
      <c r="A371" s="149"/>
      <c r="B371" s="149"/>
      <c r="C371" s="149"/>
      <c r="D371" s="149"/>
      <c r="E371" s="150"/>
      <c r="F371" s="179"/>
      <c r="G371" s="280"/>
      <c r="H371" s="186"/>
      <c r="I371" s="363"/>
      <c r="J371" s="149"/>
    </row>
    <row r="372" spans="1:10" x14ac:dyDescent="0.2">
      <c r="A372" s="149"/>
      <c r="B372" s="149"/>
      <c r="C372" s="149"/>
      <c r="D372" s="149"/>
      <c r="E372" s="150"/>
      <c r="F372" s="179"/>
      <c r="G372" s="280"/>
      <c r="H372" s="186"/>
      <c r="I372" s="363"/>
      <c r="J372" s="149"/>
    </row>
    <row r="373" spans="1:10" x14ac:dyDescent="0.2">
      <c r="A373" s="149"/>
      <c r="B373" s="149"/>
      <c r="C373" s="149"/>
      <c r="D373" s="149"/>
      <c r="E373" s="150"/>
      <c r="F373" s="179"/>
      <c r="G373" s="280"/>
      <c r="H373" s="186"/>
      <c r="I373" s="363"/>
      <c r="J373" s="149"/>
    </row>
    <row r="374" spans="1:10" x14ac:dyDescent="0.2">
      <c r="A374" s="149"/>
      <c r="B374" s="149"/>
      <c r="C374" s="149"/>
      <c r="D374" s="149"/>
      <c r="E374" s="150"/>
      <c r="F374" s="179"/>
      <c r="G374" s="280"/>
      <c r="H374" s="186"/>
      <c r="I374" s="363"/>
      <c r="J374" s="149"/>
    </row>
    <row r="375" spans="1:10" x14ac:dyDescent="0.2">
      <c r="A375" s="149"/>
      <c r="B375" s="149"/>
      <c r="C375" s="149"/>
      <c r="D375" s="149"/>
      <c r="E375" s="150"/>
      <c r="F375" s="179"/>
      <c r="G375" s="280"/>
      <c r="H375" s="186"/>
      <c r="I375" s="363"/>
      <c r="J375" s="149"/>
    </row>
    <row r="376" spans="1:10" x14ac:dyDescent="0.2">
      <c r="A376" s="149"/>
      <c r="B376" s="149"/>
      <c r="C376" s="149"/>
      <c r="D376" s="149"/>
      <c r="E376" s="150"/>
      <c r="F376" s="179"/>
      <c r="G376" s="280"/>
      <c r="H376" s="186"/>
      <c r="I376" s="363"/>
      <c r="J376" s="149"/>
    </row>
    <row r="377" spans="1:10" x14ac:dyDescent="0.2">
      <c r="A377" s="149"/>
      <c r="B377" s="149"/>
      <c r="C377" s="149"/>
      <c r="D377" s="149"/>
      <c r="E377" s="150"/>
      <c r="F377" s="179"/>
      <c r="G377" s="280"/>
      <c r="H377" s="186"/>
      <c r="I377" s="363"/>
      <c r="J377" s="149"/>
    </row>
    <row r="378" spans="1:10" x14ac:dyDescent="0.2">
      <c r="A378" s="149"/>
      <c r="B378" s="149"/>
      <c r="C378" s="149"/>
      <c r="D378" s="149"/>
      <c r="E378" s="150"/>
      <c r="F378" s="179"/>
      <c r="G378" s="280"/>
      <c r="H378" s="186"/>
      <c r="I378" s="363"/>
      <c r="J378" s="149"/>
    </row>
    <row r="379" spans="1:10" x14ac:dyDescent="0.2">
      <c r="A379" s="149"/>
      <c r="B379" s="149"/>
      <c r="C379" s="149"/>
      <c r="D379" s="149"/>
      <c r="E379" s="150"/>
      <c r="F379" s="179"/>
      <c r="G379" s="280"/>
      <c r="H379" s="186"/>
      <c r="I379" s="363"/>
      <c r="J379" s="149"/>
    </row>
    <row r="380" spans="1:10" x14ac:dyDescent="0.2">
      <c r="A380" s="149"/>
      <c r="B380" s="149"/>
      <c r="C380" s="149"/>
      <c r="D380" s="149"/>
      <c r="E380" s="150"/>
      <c r="F380" s="179"/>
      <c r="G380" s="280"/>
      <c r="H380" s="186"/>
      <c r="I380" s="363"/>
      <c r="J380" s="149"/>
    </row>
    <row r="381" spans="1:10" x14ac:dyDescent="0.2">
      <c r="A381" s="149"/>
      <c r="B381" s="149"/>
      <c r="C381" s="149"/>
      <c r="D381" s="149"/>
      <c r="E381" s="150"/>
      <c r="F381" s="179"/>
      <c r="G381" s="280"/>
      <c r="H381" s="186"/>
      <c r="I381" s="363"/>
      <c r="J381" s="149"/>
    </row>
    <row r="382" spans="1:10" x14ac:dyDescent="0.2">
      <c r="A382" s="149"/>
      <c r="B382" s="149"/>
      <c r="C382" s="149"/>
      <c r="D382" s="149"/>
      <c r="E382" s="150"/>
      <c r="F382" s="179"/>
      <c r="G382" s="280"/>
      <c r="H382" s="186"/>
      <c r="I382" s="363"/>
      <c r="J382" s="149"/>
    </row>
    <row r="383" spans="1:10" x14ac:dyDescent="0.2">
      <c r="A383" s="149"/>
      <c r="B383" s="149"/>
      <c r="C383" s="149"/>
      <c r="D383" s="149"/>
      <c r="E383" s="150"/>
      <c r="F383" s="179"/>
      <c r="G383" s="280"/>
      <c r="H383" s="186"/>
      <c r="I383" s="363"/>
      <c r="J383" s="149"/>
    </row>
    <row r="384" spans="1:10" x14ac:dyDescent="0.2">
      <c r="A384" s="149"/>
      <c r="B384" s="149"/>
      <c r="C384" s="149"/>
      <c r="D384" s="149"/>
      <c r="E384" s="150"/>
      <c r="F384" s="179"/>
      <c r="G384" s="280"/>
      <c r="H384" s="186"/>
      <c r="I384" s="363"/>
      <c r="J384" s="149"/>
    </row>
    <row r="385" spans="1:10" x14ac:dyDescent="0.2">
      <c r="A385" s="149"/>
      <c r="B385" s="149"/>
      <c r="C385" s="149"/>
      <c r="D385" s="149"/>
      <c r="E385" s="150"/>
      <c r="F385" s="179"/>
      <c r="G385" s="280"/>
      <c r="H385" s="186"/>
      <c r="I385" s="363"/>
      <c r="J385" s="149"/>
    </row>
    <row r="386" spans="1:10" x14ac:dyDescent="0.2">
      <c r="A386" s="149"/>
      <c r="B386" s="149"/>
      <c r="C386" s="149"/>
      <c r="D386" s="149"/>
      <c r="E386" s="150"/>
      <c r="F386" s="179"/>
      <c r="G386" s="280"/>
      <c r="H386" s="186"/>
      <c r="I386" s="363"/>
      <c r="J386" s="149"/>
    </row>
    <row r="387" spans="1:10" x14ac:dyDescent="0.2">
      <c r="A387" s="149"/>
      <c r="B387" s="149"/>
      <c r="C387" s="149"/>
      <c r="D387" s="149"/>
      <c r="E387" s="150"/>
      <c r="F387" s="179"/>
      <c r="G387" s="280"/>
      <c r="H387" s="186"/>
      <c r="I387" s="363"/>
      <c r="J387" s="149"/>
    </row>
    <row r="388" spans="1:10" x14ac:dyDescent="0.2">
      <c r="A388" s="149"/>
      <c r="B388" s="149"/>
      <c r="C388" s="149"/>
      <c r="D388" s="149"/>
      <c r="E388" s="150"/>
      <c r="F388" s="179"/>
      <c r="G388" s="280"/>
      <c r="H388" s="186"/>
      <c r="I388" s="363"/>
      <c r="J388" s="149"/>
    </row>
    <row r="389" spans="1:10" x14ac:dyDescent="0.2">
      <c r="A389" s="149"/>
      <c r="B389" s="149"/>
      <c r="C389" s="149"/>
      <c r="D389" s="149"/>
      <c r="E389" s="150"/>
      <c r="F389" s="179"/>
      <c r="G389" s="280"/>
      <c r="H389" s="186"/>
      <c r="I389" s="363"/>
      <c r="J389" s="149"/>
    </row>
    <row r="390" spans="1:10" x14ac:dyDescent="0.2">
      <c r="A390" s="149"/>
      <c r="B390" s="149"/>
      <c r="C390" s="149"/>
      <c r="D390" s="149"/>
      <c r="E390" s="150"/>
      <c r="F390" s="179"/>
      <c r="G390" s="280"/>
      <c r="H390" s="186"/>
      <c r="I390" s="363"/>
      <c r="J390" s="149"/>
    </row>
    <row r="391" spans="1:10" x14ac:dyDescent="0.2">
      <c r="A391" s="149"/>
      <c r="B391" s="149"/>
      <c r="C391" s="149"/>
      <c r="D391" s="149"/>
      <c r="E391" s="150"/>
      <c r="F391" s="179"/>
      <c r="G391" s="280"/>
      <c r="H391" s="186"/>
      <c r="I391" s="363"/>
      <c r="J391" s="149"/>
    </row>
    <row r="392" spans="1:10" x14ac:dyDescent="0.2">
      <c r="A392" s="149"/>
      <c r="B392" s="149"/>
      <c r="C392" s="149"/>
      <c r="D392" s="149"/>
      <c r="E392" s="150"/>
      <c r="F392" s="179"/>
      <c r="G392" s="280"/>
      <c r="H392" s="186"/>
      <c r="I392" s="363"/>
      <c r="J392" s="149"/>
    </row>
    <row r="393" spans="1:10" x14ac:dyDescent="0.2">
      <c r="A393" s="149"/>
      <c r="B393" s="149"/>
      <c r="C393" s="149"/>
      <c r="D393" s="149"/>
      <c r="E393" s="150"/>
      <c r="F393" s="179"/>
      <c r="G393" s="280"/>
      <c r="H393" s="186"/>
      <c r="I393" s="363"/>
      <c r="J393" s="149"/>
    </row>
    <row r="394" spans="1:10" x14ac:dyDescent="0.2">
      <c r="A394" s="149"/>
      <c r="B394" s="149"/>
      <c r="C394" s="149"/>
      <c r="D394" s="149"/>
      <c r="E394" s="150"/>
      <c r="F394" s="179"/>
      <c r="G394" s="280"/>
      <c r="H394" s="186"/>
      <c r="I394" s="363"/>
      <c r="J394" s="149"/>
    </row>
    <row r="395" spans="1:10" x14ac:dyDescent="0.2">
      <c r="A395" s="149"/>
      <c r="B395" s="149"/>
      <c r="C395" s="149"/>
      <c r="D395" s="149"/>
      <c r="E395" s="150"/>
      <c r="F395" s="179"/>
      <c r="G395" s="280"/>
      <c r="H395" s="186"/>
      <c r="I395" s="363"/>
      <c r="J395" s="149"/>
    </row>
    <row r="396" spans="1:10" x14ac:dyDescent="0.2">
      <c r="A396" s="149"/>
      <c r="B396" s="149"/>
      <c r="C396" s="149"/>
      <c r="D396" s="149"/>
      <c r="E396" s="150"/>
      <c r="F396" s="179"/>
      <c r="G396" s="280"/>
      <c r="H396" s="186"/>
      <c r="I396" s="363"/>
      <c r="J396" s="149"/>
    </row>
    <row r="397" spans="1:10" x14ac:dyDescent="0.2">
      <c r="A397" s="149"/>
      <c r="B397" s="149"/>
      <c r="C397" s="149"/>
      <c r="D397" s="149"/>
      <c r="E397" s="150"/>
      <c r="F397" s="179"/>
      <c r="G397" s="280"/>
      <c r="H397" s="186"/>
      <c r="I397" s="363"/>
      <c r="J397" s="149"/>
    </row>
    <row r="398" spans="1:10" x14ac:dyDescent="0.2">
      <c r="A398" s="149"/>
      <c r="B398" s="149"/>
      <c r="C398" s="149"/>
      <c r="D398" s="149"/>
      <c r="E398" s="150"/>
      <c r="F398" s="179"/>
      <c r="G398" s="280"/>
      <c r="H398" s="186"/>
      <c r="I398" s="363"/>
      <c r="J398" s="149"/>
    </row>
    <row r="399" spans="1:10" x14ac:dyDescent="0.2">
      <c r="A399" s="149"/>
      <c r="B399" s="149"/>
      <c r="C399" s="149"/>
      <c r="D399" s="149"/>
      <c r="E399" s="150"/>
      <c r="F399" s="179"/>
      <c r="G399" s="280"/>
      <c r="H399" s="186"/>
      <c r="I399" s="363"/>
      <c r="J399" s="149"/>
    </row>
    <row r="400" spans="1:10" x14ac:dyDescent="0.2">
      <c r="A400" s="149"/>
      <c r="B400" s="149"/>
      <c r="C400" s="149"/>
      <c r="D400" s="149"/>
      <c r="E400" s="150"/>
      <c r="F400" s="179"/>
      <c r="G400" s="280"/>
      <c r="H400" s="186"/>
      <c r="I400" s="363"/>
      <c r="J400" s="149"/>
    </row>
    <row r="401" spans="1:10" x14ac:dyDescent="0.2">
      <c r="A401" s="149"/>
      <c r="B401" s="149"/>
      <c r="C401" s="149"/>
      <c r="D401" s="149"/>
      <c r="E401" s="150"/>
      <c r="F401" s="179"/>
      <c r="G401" s="280"/>
      <c r="H401" s="186"/>
      <c r="I401" s="363"/>
      <c r="J401" s="149"/>
    </row>
    <row r="402" spans="1:10" x14ac:dyDescent="0.2">
      <c r="A402" s="149"/>
      <c r="B402" s="149"/>
      <c r="C402" s="149"/>
      <c r="D402" s="149"/>
      <c r="E402" s="150"/>
      <c r="F402" s="179"/>
      <c r="G402" s="280"/>
      <c r="H402" s="186"/>
      <c r="I402" s="363"/>
      <c r="J402" s="149"/>
    </row>
    <row r="403" spans="1:10" x14ac:dyDescent="0.2">
      <c r="A403" s="149"/>
      <c r="B403" s="149"/>
      <c r="C403" s="149"/>
      <c r="D403" s="149"/>
      <c r="E403" s="150"/>
      <c r="F403" s="179"/>
      <c r="G403" s="280"/>
      <c r="H403" s="186"/>
      <c r="I403" s="363"/>
      <c r="J403" s="149"/>
    </row>
    <row r="404" spans="1:10" x14ac:dyDescent="0.2">
      <c r="A404" s="149"/>
      <c r="B404" s="149"/>
      <c r="C404" s="149"/>
      <c r="D404" s="149"/>
      <c r="E404" s="150"/>
      <c r="F404" s="179"/>
      <c r="G404" s="280"/>
      <c r="H404" s="186"/>
      <c r="I404" s="363"/>
      <c r="J404" s="149"/>
    </row>
    <row r="405" spans="1:10" x14ac:dyDescent="0.2">
      <c r="A405" s="149"/>
      <c r="B405" s="149"/>
      <c r="C405" s="149"/>
      <c r="D405" s="149"/>
      <c r="E405" s="150"/>
      <c r="F405" s="179"/>
      <c r="G405" s="280"/>
      <c r="H405" s="186"/>
      <c r="I405" s="363"/>
      <c r="J405" s="149"/>
    </row>
    <row r="406" spans="1:10" x14ac:dyDescent="0.2">
      <c r="A406" s="149"/>
      <c r="B406" s="149"/>
      <c r="C406" s="149"/>
      <c r="D406" s="149"/>
      <c r="E406" s="150"/>
      <c r="F406" s="179"/>
      <c r="G406" s="280"/>
      <c r="H406" s="186"/>
      <c r="I406" s="363"/>
      <c r="J406" s="149"/>
    </row>
    <row r="407" spans="1:10" x14ac:dyDescent="0.2">
      <c r="A407" s="149"/>
      <c r="B407" s="149"/>
      <c r="C407" s="149"/>
      <c r="D407" s="149"/>
      <c r="E407" s="150"/>
      <c r="F407" s="179"/>
      <c r="G407" s="280"/>
      <c r="H407" s="186"/>
      <c r="I407" s="363"/>
      <c r="J407" s="149"/>
    </row>
    <row r="408" spans="1:10" x14ac:dyDescent="0.2">
      <c r="A408" s="149"/>
      <c r="B408" s="149"/>
      <c r="C408" s="149"/>
      <c r="D408" s="149"/>
      <c r="E408" s="150"/>
      <c r="F408" s="179"/>
      <c r="G408" s="280"/>
      <c r="H408" s="186"/>
      <c r="I408" s="363"/>
      <c r="J408" s="149"/>
    </row>
    <row r="409" spans="1:10" x14ac:dyDescent="0.2">
      <c r="A409" s="149"/>
      <c r="B409" s="149"/>
      <c r="C409" s="149"/>
      <c r="D409" s="149"/>
      <c r="E409" s="150"/>
      <c r="F409" s="179"/>
      <c r="G409" s="280"/>
      <c r="H409" s="186"/>
      <c r="I409" s="363"/>
      <c r="J409" s="149"/>
    </row>
    <row r="410" spans="1:10" x14ac:dyDescent="0.2">
      <c r="A410" s="149"/>
      <c r="B410" s="149"/>
      <c r="C410" s="149"/>
      <c r="D410" s="149"/>
      <c r="E410" s="150"/>
      <c r="F410" s="179"/>
      <c r="G410" s="280"/>
      <c r="H410" s="186"/>
      <c r="I410" s="363"/>
      <c r="J410" s="149"/>
    </row>
    <row r="411" spans="1:10" x14ac:dyDescent="0.2">
      <c r="A411" s="149"/>
      <c r="B411" s="149"/>
      <c r="C411" s="149"/>
      <c r="D411" s="149"/>
      <c r="E411" s="150"/>
      <c r="F411" s="179"/>
      <c r="G411" s="280"/>
      <c r="H411" s="186"/>
      <c r="I411" s="363"/>
      <c r="J411" s="149"/>
    </row>
    <row r="412" spans="1:10" x14ac:dyDescent="0.2">
      <c r="A412" s="149"/>
      <c r="B412" s="149"/>
      <c r="C412" s="149"/>
      <c r="D412" s="149"/>
      <c r="E412" s="150"/>
      <c r="F412" s="179"/>
      <c r="G412" s="280"/>
      <c r="H412" s="186"/>
      <c r="I412" s="363"/>
      <c r="J412" s="149"/>
    </row>
    <row r="413" spans="1:10" x14ac:dyDescent="0.2">
      <c r="A413" s="149"/>
      <c r="B413" s="149"/>
      <c r="C413" s="149"/>
      <c r="D413" s="149"/>
      <c r="E413" s="150"/>
      <c r="F413" s="179"/>
      <c r="G413" s="280"/>
      <c r="H413" s="186"/>
      <c r="I413" s="363"/>
      <c r="J413" s="149"/>
    </row>
    <row r="414" spans="1:10" x14ac:dyDescent="0.2">
      <c r="A414" s="149"/>
      <c r="B414" s="149"/>
      <c r="C414" s="149"/>
      <c r="D414" s="149"/>
      <c r="E414" s="150"/>
      <c r="F414" s="179"/>
      <c r="G414" s="280"/>
      <c r="H414" s="186"/>
      <c r="I414" s="363"/>
      <c r="J414" s="149"/>
    </row>
    <row r="415" spans="1:10" x14ac:dyDescent="0.2">
      <c r="A415" s="149"/>
      <c r="B415" s="149"/>
      <c r="C415" s="149"/>
      <c r="D415" s="149"/>
      <c r="E415" s="150"/>
      <c r="F415" s="179"/>
      <c r="G415" s="280"/>
      <c r="H415" s="186"/>
      <c r="I415" s="363"/>
      <c r="J415" s="149"/>
    </row>
    <row r="416" spans="1:10" x14ac:dyDescent="0.2">
      <c r="A416" s="149"/>
      <c r="B416" s="149"/>
      <c r="C416" s="149"/>
      <c r="D416" s="149"/>
      <c r="E416" s="150"/>
      <c r="F416" s="179"/>
      <c r="G416" s="280"/>
      <c r="H416" s="186"/>
      <c r="I416" s="363"/>
      <c r="J416" s="149"/>
    </row>
    <row r="417" spans="1:10" x14ac:dyDescent="0.2">
      <c r="A417" s="149"/>
      <c r="B417" s="149"/>
      <c r="C417" s="149"/>
      <c r="D417" s="149"/>
      <c r="E417" s="150"/>
      <c r="F417" s="179"/>
      <c r="G417" s="280"/>
      <c r="H417" s="186"/>
      <c r="I417" s="363"/>
      <c r="J417" s="149"/>
    </row>
    <row r="418" spans="1:10" x14ac:dyDescent="0.2">
      <c r="A418" s="149"/>
      <c r="B418" s="149"/>
      <c r="C418" s="149"/>
      <c r="D418" s="149"/>
      <c r="E418" s="150"/>
      <c r="F418" s="179"/>
      <c r="G418" s="280"/>
      <c r="H418" s="186"/>
      <c r="I418" s="363"/>
      <c r="J418" s="149"/>
    </row>
    <row r="419" spans="1:10" x14ac:dyDescent="0.2">
      <c r="A419" s="149"/>
      <c r="B419" s="149"/>
      <c r="C419" s="149"/>
      <c r="D419" s="149"/>
      <c r="E419" s="150"/>
      <c r="F419" s="179"/>
      <c r="G419" s="280"/>
      <c r="H419" s="186"/>
      <c r="I419" s="363"/>
      <c r="J419" s="149"/>
    </row>
    <row r="420" spans="1:10" x14ac:dyDescent="0.2">
      <c r="A420" s="149"/>
      <c r="B420" s="149"/>
      <c r="C420" s="149"/>
      <c r="D420" s="149"/>
      <c r="E420" s="150"/>
      <c r="F420" s="179"/>
      <c r="G420" s="280"/>
      <c r="H420" s="186"/>
      <c r="I420" s="363"/>
      <c r="J420" s="149"/>
    </row>
    <row r="421" spans="1:10" x14ac:dyDescent="0.2">
      <c r="A421" s="149"/>
      <c r="B421" s="149"/>
      <c r="C421" s="149"/>
      <c r="D421" s="149"/>
      <c r="E421" s="150"/>
      <c r="F421" s="179"/>
      <c r="G421" s="280"/>
      <c r="H421" s="186"/>
      <c r="I421" s="363"/>
      <c r="J421" s="149"/>
    </row>
    <row r="422" spans="1:10" x14ac:dyDescent="0.2">
      <c r="A422" s="149"/>
      <c r="B422" s="149"/>
      <c r="C422" s="149"/>
      <c r="D422" s="149"/>
      <c r="E422" s="150"/>
      <c r="F422" s="179"/>
      <c r="G422" s="280"/>
      <c r="H422" s="186"/>
      <c r="I422" s="363"/>
      <c r="J422" s="149"/>
    </row>
    <row r="423" spans="1:10" x14ac:dyDescent="0.2">
      <c r="A423" s="149"/>
      <c r="B423" s="149"/>
      <c r="C423" s="149"/>
      <c r="D423" s="149"/>
      <c r="E423" s="150"/>
      <c r="F423" s="179"/>
      <c r="G423" s="280"/>
      <c r="H423" s="186"/>
      <c r="I423" s="363"/>
      <c r="J423" s="149"/>
    </row>
    <row r="424" spans="1:10" x14ac:dyDescent="0.2">
      <c r="A424" s="149"/>
      <c r="B424" s="149"/>
      <c r="C424" s="149"/>
      <c r="D424" s="149"/>
      <c r="E424" s="150"/>
      <c r="F424" s="179"/>
      <c r="G424" s="280"/>
      <c r="H424" s="186"/>
      <c r="I424" s="363"/>
      <c r="J424" s="149"/>
    </row>
    <row r="425" spans="1:10" x14ac:dyDescent="0.2">
      <c r="A425" s="149"/>
      <c r="B425" s="149"/>
      <c r="C425" s="149"/>
      <c r="D425" s="149"/>
      <c r="E425" s="150"/>
      <c r="F425" s="179"/>
      <c r="G425" s="280"/>
      <c r="H425" s="186"/>
      <c r="I425" s="363"/>
      <c r="J425" s="149"/>
    </row>
    <row r="426" spans="1:10" x14ac:dyDescent="0.2">
      <c r="A426" s="149"/>
      <c r="B426" s="149"/>
      <c r="C426" s="149"/>
      <c r="D426" s="149"/>
      <c r="E426" s="150"/>
      <c r="F426" s="179"/>
      <c r="G426" s="280"/>
      <c r="H426" s="186"/>
      <c r="I426" s="363"/>
      <c r="J426" s="149"/>
    </row>
    <row r="427" spans="1:10" x14ac:dyDescent="0.2">
      <c r="A427" s="149"/>
      <c r="B427" s="149"/>
      <c r="C427" s="149"/>
      <c r="D427" s="149"/>
      <c r="E427" s="150"/>
      <c r="F427" s="179"/>
      <c r="G427" s="280"/>
      <c r="H427" s="186"/>
      <c r="I427" s="363"/>
      <c r="J427" s="149"/>
    </row>
    <row r="428" spans="1:10" x14ac:dyDescent="0.2">
      <c r="A428" s="149"/>
      <c r="B428" s="149"/>
      <c r="C428" s="149"/>
      <c r="D428" s="149"/>
      <c r="E428" s="150"/>
      <c r="F428" s="179"/>
      <c r="G428" s="280"/>
      <c r="H428" s="186"/>
      <c r="I428" s="363"/>
      <c r="J428" s="149"/>
    </row>
    <row r="429" spans="1:10" x14ac:dyDescent="0.2">
      <c r="A429" s="149"/>
      <c r="B429" s="149"/>
      <c r="C429" s="149"/>
      <c r="D429" s="149"/>
      <c r="E429" s="150"/>
      <c r="F429" s="179"/>
      <c r="G429" s="280"/>
      <c r="H429" s="186"/>
      <c r="I429" s="363"/>
      <c r="J429" s="149"/>
    </row>
    <row r="430" spans="1:10" x14ac:dyDescent="0.2">
      <c r="A430" s="149"/>
      <c r="B430" s="149"/>
      <c r="C430" s="149"/>
      <c r="D430" s="149"/>
      <c r="E430" s="150"/>
      <c r="F430" s="179"/>
      <c r="G430" s="280"/>
      <c r="H430" s="186"/>
      <c r="I430" s="363"/>
      <c r="J430" s="149"/>
    </row>
    <row r="431" spans="1:10" x14ac:dyDescent="0.2">
      <c r="A431" s="149"/>
      <c r="B431" s="149"/>
      <c r="C431" s="149"/>
      <c r="D431" s="149"/>
      <c r="E431" s="150"/>
      <c r="F431" s="179"/>
      <c r="G431" s="280"/>
      <c r="H431" s="186"/>
      <c r="I431" s="363"/>
      <c r="J431" s="149"/>
    </row>
    <row r="432" spans="1:10" x14ac:dyDescent="0.2">
      <c r="A432" s="149"/>
      <c r="B432" s="149"/>
      <c r="C432" s="149"/>
      <c r="D432" s="149"/>
      <c r="E432" s="150"/>
      <c r="F432" s="179"/>
      <c r="G432" s="280"/>
      <c r="H432" s="186"/>
      <c r="I432" s="363"/>
      <c r="J432" s="149"/>
    </row>
    <row r="433" spans="1:10" x14ac:dyDescent="0.2">
      <c r="A433" s="149"/>
      <c r="B433" s="149"/>
      <c r="C433" s="149"/>
      <c r="D433" s="149"/>
      <c r="E433" s="150"/>
      <c r="F433" s="179"/>
      <c r="G433" s="280"/>
      <c r="H433" s="186"/>
      <c r="I433" s="363"/>
      <c r="J433" s="149"/>
    </row>
    <row r="434" spans="1:10" x14ac:dyDescent="0.2">
      <c r="A434" s="149"/>
      <c r="B434" s="149"/>
      <c r="C434" s="149"/>
      <c r="D434" s="149"/>
      <c r="E434" s="150"/>
      <c r="F434" s="179"/>
      <c r="G434" s="280"/>
      <c r="H434" s="186"/>
      <c r="I434" s="363"/>
      <c r="J434" s="149"/>
    </row>
    <row r="435" spans="1:10" x14ac:dyDescent="0.2">
      <c r="A435" s="149"/>
      <c r="B435" s="149"/>
      <c r="C435" s="149"/>
      <c r="D435" s="149"/>
      <c r="E435" s="150"/>
      <c r="F435" s="179"/>
      <c r="G435" s="280"/>
      <c r="H435" s="186"/>
      <c r="I435" s="363"/>
      <c r="J435" s="149"/>
    </row>
    <row r="436" spans="1:10" x14ac:dyDescent="0.2">
      <c r="A436" s="149"/>
      <c r="B436" s="149"/>
      <c r="C436" s="149"/>
      <c r="D436" s="149"/>
      <c r="E436" s="150"/>
      <c r="F436" s="179"/>
      <c r="G436" s="280"/>
      <c r="H436" s="186"/>
      <c r="I436" s="363"/>
      <c r="J436" s="149"/>
    </row>
    <row r="437" spans="1:10" x14ac:dyDescent="0.2">
      <c r="A437" s="149"/>
      <c r="B437" s="149"/>
      <c r="C437" s="149"/>
      <c r="D437" s="149"/>
      <c r="E437" s="150"/>
      <c r="F437" s="179"/>
      <c r="G437" s="280"/>
      <c r="H437" s="186"/>
      <c r="I437" s="363"/>
      <c r="J437" s="149"/>
    </row>
    <row r="438" spans="1:10" x14ac:dyDescent="0.2">
      <c r="A438" s="149"/>
      <c r="B438" s="149"/>
      <c r="C438" s="149"/>
      <c r="D438" s="149"/>
      <c r="E438" s="150"/>
      <c r="F438" s="179"/>
      <c r="G438" s="280"/>
      <c r="H438" s="186"/>
      <c r="I438" s="363"/>
      <c r="J438" s="149"/>
    </row>
    <row r="439" spans="1:10" x14ac:dyDescent="0.2">
      <c r="A439" s="149"/>
      <c r="B439" s="149"/>
      <c r="C439" s="149"/>
      <c r="D439" s="149"/>
      <c r="E439" s="150"/>
      <c r="F439" s="179"/>
      <c r="G439" s="280"/>
      <c r="H439" s="186"/>
      <c r="I439" s="363"/>
      <c r="J439" s="149"/>
    </row>
    <row r="440" spans="1:10" x14ac:dyDescent="0.2">
      <c r="A440" s="149"/>
      <c r="B440" s="149"/>
      <c r="C440" s="149"/>
      <c r="D440" s="149"/>
      <c r="E440" s="150"/>
      <c r="F440" s="179"/>
      <c r="G440" s="280"/>
      <c r="H440" s="186"/>
      <c r="I440" s="363"/>
      <c r="J440" s="149"/>
    </row>
    <row r="441" spans="1:10" x14ac:dyDescent="0.2">
      <c r="A441" s="149"/>
      <c r="B441" s="149"/>
      <c r="C441" s="149"/>
      <c r="D441" s="149"/>
      <c r="E441" s="150"/>
      <c r="F441" s="179"/>
      <c r="G441" s="280"/>
      <c r="H441" s="186"/>
      <c r="I441" s="363"/>
      <c r="J441" s="149"/>
    </row>
    <row r="442" spans="1:10" x14ac:dyDescent="0.2">
      <c r="A442" s="149"/>
      <c r="B442" s="149"/>
      <c r="C442" s="149"/>
      <c r="D442" s="149"/>
      <c r="E442" s="150"/>
      <c r="F442" s="179"/>
      <c r="G442" s="280"/>
      <c r="H442" s="186"/>
      <c r="I442" s="363"/>
      <c r="J442" s="149"/>
    </row>
    <row r="443" spans="1:10" x14ac:dyDescent="0.2">
      <c r="A443" s="149"/>
      <c r="B443" s="149"/>
      <c r="C443" s="149"/>
      <c r="D443" s="149"/>
      <c r="E443" s="150"/>
      <c r="F443" s="179"/>
      <c r="G443" s="280"/>
      <c r="H443" s="186"/>
      <c r="I443" s="363"/>
      <c r="J443" s="149"/>
    </row>
    <row r="444" spans="1:10" x14ac:dyDescent="0.2">
      <c r="A444" s="149"/>
      <c r="B444" s="149"/>
      <c r="C444" s="149"/>
      <c r="D444" s="149"/>
      <c r="E444" s="150"/>
      <c r="F444" s="179"/>
      <c r="G444" s="280"/>
      <c r="H444" s="186"/>
      <c r="I444" s="363"/>
      <c r="J444" s="149"/>
    </row>
    <row r="445" spans="1:10" x14ac:dyDescent="0.2">
      <c r="A445" s="149"/>
      <c r="B445" s="149"/>
      <c r="C445" s="149"/>
      <c r="D445" s="149"/>
      <c r="E445" s="150"/>
      <c r="F445" s="179"/>
      <c r="G445" s="280"/>
      <c r="H445" s="186"/>
      <c r="I445" s="363"/>
      <c r="J445" s="149"/>
    </row>
    <row r="446" spans="1:10" x14ac:dyDescent="0.2">
      <c r="A446" s="149"/>
      <c r="B446" s="149"/>
      <c r="C446" s="149"/>
      <c r="D446" s="149"/>
      <c r="E446" s="150"/>
      <c r="F446" s="179"/>
      <c r="G446" s="280"/>
      <c r="H446" s="186"/>
      <c r="I446" s="363"/>
      <c r="J446" s="149"/>
    </row>
    <row r="447" spans="1:10" x14ac:dyDescent="0.2">
      <c r="A447" s="149"/>
      <c r="B447" s="149"/>
      <c r="C447" s="149"/>
      <c r="D447" s="149"/>
      <c r="E447" s="150"/>
      <c r="F447" s="179"/>
      <c r="G447" s="280"/>
      <c r="H447" s="186"/>
      <c r="I447" s="363"/>
      <c r="J447" s="149"/>
    </row>
    <row r="448" spans="1:10" x14ac:dyDescent="0.2">
      <c r="A448" s="149"/>
      <c r="B448" s="149"/>
      <c r="C448" s="149"/>
      <c r="D448" s="149"/>
      <c r="E448" s="150"/>
      <c r="F448" s="179"/>
      <c r="G448" s="280"/>
      <c r="H448" s="186"/>
      <c r="I448" s="363"/>
      <c r="J448" s="149"/>
    </row>
    <row r="449" spans="1:10" x14ac:dyDescent="0.2">
      <c r="A449" s="149"/>
      <c r="B449" s="149"/>
      <c r="C449" s="149"/>
      <c r="D449" s="149"/>
      <c r="E449" s="150"/>
      <c r="F449" s="179"/>
      <c r="G449" s="280"/>
      <c r="H449" s="186"/>
      <c r="I449" s="363"/>
      <c r="J449" s="149"/>
    </row>
    <row r="450" spans="1:10" x14ac:dyDescent="0.2">
      <c r="A450" s="149"/>
      <c r="B450" s="149"/>
      <c r="C450" s="149"/>
      <c r="D450" s="149"/>
      <c r="E450" s="150"/>
      <c r="F450" s="179"/>
      <c r="G450" s="280"/>
      <c r="H450" s="186"/>
      <c r="I450" s="363"/>
      <c r="J450" s="149"/>
    </row>
    <row r="451" spans="1:10" x14ac:dyDescent="0.2">
      <c r="A451" s="149"/>
      <c r="B451" s="149"/>
      <c r="C451" s="149"/>
      <c r="D451" s="149"/>
      <c r="E451" s="150"/>
      <c r="F451" s="179"/>
      <c r="G451" s="280"/>
      <c r="H451" s="186"/>
      <c r="I451" s="363"/>
      <c r="J451" s="149"/>
    </row>
    <row r="452" spans="1:10" x14ac:dyDescent="0.2">
      <c r="A452" s="149"/>
      <c r="B452" s="149"/>
      <c r="C452" s="149"/>
      <c r="D452" s="149"/>
      <c r="E452" s="150"/>
      <c r="F452" s="179"/>
      <c r="G452" s="280"/>
      <c r="H452" s="186"/>
      <c r="I452" s="363"/>
      <c r="J452" s="149"/>
    </row>
    <row r="453" spans="1:10" x14ac:dyDescent="0.2">
      <c r="A453" s="149"/>
      <c r="B453" s="149"/>
      <c r="C453" s="149"/>
      <c r="D453" s="149"/>
      <c r="E453" s="150"/>
      <c r="F453" s="179"/>
      <c r="G453" s="280"/>
      <c r="H453" s="186"/>
      <c r="I453" s="363"/>
      <c r="J453" s="149"/>
    </row>
    <row r="454" spans="1:10" x14ac:dyDescent="0.2">
      <c r="A454" s="149"/>
      <c r="B454" s="149"/>
      <c r="C454" s="149"/>
      <c r="D454" s="149"/>
      <c r="E454" s="150"/>
      <c r="F454" s="179"/>
      <c r="G454" s="280"/>
      <c r="H454" s="186"/>
      <c r="I454" s="363"/>
      <c r="J454" s="149"/>
    </row>
    <row r="455" spans="1:10" x14ac:dyDescent="0.2">
      <c r="A455" s="149"/>
      <c r="B455" s="149"/>
      <c r="C455" s="149"/>
      <c r="D455" s="149"/>
      <c r="E455" s="150"/>
      <c r="F455" s="179"/>
      <c r="G455" s="280"/>
      <c r="H455" s="186"/>
      <c r="I455" s="363"/>
      <c r="J455" s="149"/>
    </row>
    <row r="456" spans="1:10" x14ac:dyDescent="0.2">
      <c r="A456" s="149"/>
      <c r="B456" s="149"/>
      <c r="C456" s="149"/>
      <c r="D456" s="149"/>
      <c r="E456" s="150"/>
      <c r="F456" s="179"/>
      <c r="G456" s="280"/>
      <c r="H456" s="186"/>
      <c r="I456" s="363"/>
      <c r="J456" s="149"/>
    </row>
    <row r="457" spans="1:10" x14ac:dyDescent="0.2">
      <c r="A457" s="149"/>
      <c r="B457" s="149"/>
      <c r="C457" s="149"/>
      <c r="D457" s="149"/>
      <c r="E457" s="150"/>
      <c r="F457" s="179"/>
      <c r="G457" s="280"/>
      <c r="H457" s="186"/>
      <c r="I457" s="363"/>
      <c r="J457" s="149"/>
    </row>
    <row r="458" spans="1:10" x14ac:dyDescent="0.2">
      <c r="A458" s="149"/>
      <c r="B458" s="149"/>
      <c r="C458" s="149"/>
      <c r="D458" s="149"/>
      <c r="E458" s="150"/>
      <c r="F458" s="179"/>
      <c r="G458" s="280"/>
      <c r="H458" s="186"/>
      <c r="I458" s="363"/>
      <c r="J458" s="149"/>
    </row>
    <row r="459" spans="1:10" x14ac:dyDescent="0.2">
      <c r="A459" s="149"/>
      <c r="B459" s="149"/>
      <c r="C459" s="149"/>
      <c r="D459" s="149"/>
      <c r="E459" s="150"/>
      <c r="F459" s="179"/>
      <c r="G459" s="280"/>
      <c r="H459" s="186"/>
      <c r="I459" s="363"/>
      <c r="J459" s="149"/>
    </row>
    <row r="460" spans="1:10" x14ac:dyDescent="0.2">
      <c r="A460" s="149"/>
      <c r="B460" s="149"/>
      <c r="C460" s="149"/>
      <c r="D460" s="149"/>
      <c r="E460" s="150"/>
      <c r="F460" s="179"/>
      <c r="G460" s="280"/>
      <c r="H460" s="186"/>
      <c r="I460" s="363"/>
      <c r="J460" s="149"/>
    </row>
    <row r="461" spans="1:10" x14ac:dyDescent="0.2">
      <c r="A461" s="149"/>
      <c r="B461" s="149"/>
      <c r="C461" s="149"/>
      <c r="D461" s="149"/>
      <c r="E461" s="150"/>
      <c r="F461" s="179"/>
      <c r="G461" s="280"/>
      <c r="H461" s="186"/>
      <c r="I461" s="363"/>
      <c r="J461" s="149"/>
    </row>
    <row r="462" spans="1:10" x14ac:dyDescent="0.2">
      <c r="A462" s="149"/>
      <c r="B462" s="149"/>
      <c r="C462" s="149"/>
      <c r="D462" s="149"/>
      <c r="E462" s="150"/>
      <c r="F462" s="179"/>
      <c r="G462" s="280"/>
      <c r="H462" s="186"/>
      <c r="I462" s="363"/>
      <c r="J462" s="149"/>
    </row>
    <row r="463" spans="1:10" x14ac:dyDescent="0.2">
      <c r="A463" s="149"/>
      <c r="B463" s="149"/>
      <c r="C463" s="149"/>
      <c r="D463" s="149"/>
      <c r="E463" s="150"/>
      <c r="F463" s="179"/>
      <c r="G463" s="280"/>
      <c r="H463" s="186"/>
      <c r="I463" s="363"/>
      <c r="J463" s="149"/>
    </row>
    <row r="464" spans="1:10" x14ac:dyDescent="0.2">
      <c r="A464" s="149"/>
      <c r="B464" s="149"/>
      <c r="C464" s="149"/>
      <c r="D464" s="149"/>
      <c r="E464" s="150"/>
      <c r="F464" s="179"/>
      <c r="G464" s="280"/>
      <c r="H464" s="186"/>
      <c r="I464" s="363"/>
      <c r="J464" s="149"/>
    </row>
    <row r="465" spans="1:10" x14ac:dyDescent="0.2">
      <c r="A465" s="149"/>
      <c r="B465" s="149"/>
      <c r="C465" s="149"/>
      <c r="D465" s="149"/>
      <c r="E465" s="150"/>
      <c r="F465" s="179"/>
      <c r="G465" s="280"/>
      <c r="H465" s="186"/>
      <c r="I465" s="363"/>
      <c r="J465" s="149"/>
    </row>
    <row r="466" spans="1:10" x14ac:dyDescent="0.2">
      <c r="A466" s="149"/>
      <c r="B466" s="149"/>
      <c r="C466" s="149"/>
      <c r="D466" s="149"/>
      <c r="E466" s="150"/>
      <c r="F466" s="179"/>
      <c r="G466" s="280"/>
      <c r="H466" s="186"/>
      <c r="I466" s="363"/>
      <c r="J466" s="149"/>
    </row>
    <row r="467" spans="1:10" x14ac:dyDescent="0.2">
      <c r="A467" s="149"/>
      <c r="B467" s="149"/>
      <c r="C467" s="149"/>
      <c r="D467" s="149"/>
      <c r="E467" s="150"/>
      <c r="F467" s="179"/>
      <c r="G467" s="280"/>
      <c r="H467" s="186"/>
      <c r="I467" s="363"/>
      <c r="J467" s="149"/>
    </row>
    <row r="468" spans="1:10" x14ac:dyDescent="0.2">
      <c r="A468" s="149"/>
      <c r="B468" s="149"/>
      <c r="C468" s="149"/>
      <c r="D468" s="149"/>
      <c r="E468" s="150"/>
      <c r="F468" s="179"/>
      <c r="G468" s="280"/>
      <c r="H468" s="186"/>
      <c r="I468" s="363"/>
      <c r="J468" s="149"/>
    </row>
    <row r="469" spans="1:10" x14ac:dyDescent="0.2">
      <c r="A469" s="149"/>
      <c r="B469" s="149"/>
      <c r="C469" s="149"/>
      <c r="D469" s="149"/>
      <c r="E469" s="150"/>
      <c r="F469" s="179"/>
      <c r="G469" s="280"/>
      <c r="H469" s="186"/>
      <c r="I469" s="363"/>
      <c r="J469" s="149"/>
    </row>
    <row r="470" spans="1:10" x14ac:dyDescent="0.2">
      <c r="A470" s="149"/>
      <c r="B470" s="149"/>
      <c r="C470" s="149"/>
      <c r="D470" s="149"/>
      <c r="E470" s="150"/>
      <c r="F470" s="179"/>
      <c r="G470" s="280"/>
      <c r="H470" s="186"/>
      <c r="I470" s="363"/>
      <c r="J470" s="149"/>
    </row>
    <row r="471" spans="1:10" x14ac:dyDescent="0.2">
      <c r="A471" s="149"/>
      <c r="B471" s="149"/>
      <c r="C471" s="149"/>
      <c r="D471" s="149"/>
      <c r="E471" s="150"/>
      <c r="F471" s="179"/>
      <c r="G471" s="280"/>
      <c r="H471" s="186"/>
      <c r="I471" s="363"/>
      <c r="J471" s="149"/>
    </row>
    <row r="472" spans="1:10" x14ac:dyDescent="0.2">
      <c r="A472" s="149"/>
      <c r="B472" s="149"/>
      <c r="C472" s="149"/>
      <c r="D472" s="149"/>
      <c r="E472" s="150"/>
      <c r="F472" s="179"/>
      <c r="G472" s="280"/>
      <c r="H472" s="186"/>
      <c r="I472" s="363"/>
      <c r="J472" s="149"/>
    </row>
    <row r="473" spans="1:10" x14ac:dyDescent="0.2">
      <c r="A473" s="149"/>
      <c r="B473" s="149"/>
      <c r="C473" s="149"/>
      <c r="D473" s="149"/>
      <c r="E473" s="150"/>
      <c r="F473" s="179"/>
      <c r="G473" s="280"/>
      <c r="H473" s="186"/>
      <c r="I473" s="363"/>
      <c r="J473" s="149"/>
    </row>
    <row r="474" spans="1:10" x14ac:dyDescent="0.2">
      <c r="A474" s="149"/>
      <c r="B474" s="149"/>
      <c r="C474" s="149"/>
      <c r="D474" s="149"/>
      <c r="E474" s="150"/>
      <c r="F474" s="179"/>
      <c r="G474" s="280"/>
      <c r="H474" s="186"/>
      <c r="I474" s="363"/>
      <c r="J474" s="149"/>
    </row>
    <row r="475" spans="1:10" x14ac:dyDescent="0.2">
      <c r="A475" s="149"/>
      <c r="B475" s="149"/>
      <c r="C475" s="149"/>
      <c r="D475" s="149"/>
      <c r="E475" s="150"/>
      <c r="F475" s="179"/>
      <c r="G475" s="280"/>
      <c r="H475" s="186"/>
      <c r="I475" s="363"/>
      <c r="J475" s="149"/>
    </row>
    <row r="476" spans="1:10" x14ac:dyDescent="0.2">
      <c r="A476" s="149"/>
      <c r="B476" s="149"/>
      <c r="C476" s="149"/>
      <c r="D476" s="149"/>
      <c r="E476" s="150"/>
      <c r="F476" s="179"/>
      <c r="G476" s="280"/>
      <c r="H476" s="186"/>
      <c r="I476" s="363"/>
      <c r="J476" s="149"/>
    </row>
    <row r="477" spans="1:10" x14ac:dyDescent="0.2">
      <c r="A477" s="149"/>
      <c r="B477" s="149"/>
      <c r="C477" s="149"/>
      <c r="D477" s="149"/>
      <c r="E477" s="150"/>
      <c r="F477" s="179"/>
      <c r="G477" s="280"/>
      <c r="H477" s="186"/>
      <c r="I477" s="363"/>
      <c r="J477" s="149"/>
    </row>
    <row r="478" spans="1:10" x14ac:dyDescent="0.2">
      <c r="A478" s="149"/>
      <c r="B478" s="149"/>
      <c r="C478" s="149"/>
      <c r="D478" s="149"/>
      <c r="E478" s="150"/>
      <c r="F478" s="179"/>
      <c r="G478" s="280"/>
      <c r="H478" s="186"/>
      <c r="I478" s="363"/>
      <c r="J478" s="149"/>
    </row>
    <row r="479" spans="1:10" x14ac:dyDescent="0.2">
      <c r="A479" s="149"/>
      <c r="B479" s="149"/>
      <c r="C479" s="149"/>
      <c r="D479" s="149"/>
      <c r="E479" s="150"/>
      <c r="F479" s="179"/>
      <c r="G479" s="280"/>
      <c r="H479" s="186"/>
      <c r="I479" s="363"/>
      <c r="J479" s="149"/>
    </row>
    <row r="480" spans="1:10" x14ac:dyDescent="0.2">
      <c r="A480" s="149"/>
      <c r="B480" s="149"/>
      <c r="C480" s="149"/>
      <c r="D480" s="149"/>
      <c r="E480" s="150"/>
      <c r="F480" s="179"/>
      <c r="G480" s="280"/>
      <c r="H480" s="186"/>
      <c r="I480" s="363"/>
      <c r="J480" s="149"/>
    </row>
    <row r="481" spans="1:10" x14ac:dyDescent="0.2">
      <c r="A481" s="149"/>
      <c r="B481" s="149"/>
      <c r="C481" s="149"/>
      <c r="D481" s="149"/>
      <c r="E481" s="150"/>
      <c r="F481" s="179"/>
      <c r="G481" s="280"/>
      <c r="H481" s="186"/>
      <c r="I481" s="363"/>
      <c r="J481" s="149"/>
    </row>
    <row r="482" spans="1:10" x14ac:dyDescent="0.2">
      <c r="A482" s="149"/>
      <c r="B482" s="149"/>
      <c r="C482" s="149"/>
      <c r="D482" s="149"/>
      <c r="E482" s="150"/>
      <c r="F482" s="179"/>
      <c r="G482" s="280"/>
      <c r="H482" s="186"/>
      <c r="I482" s="363"/>
      <c r="J482" s="149"/>
    </row>
    <row r="483" spans="1:10" x14ac:dyDescent="0.2">
      <c r="A483" s="149"/>
      <c r="B483" s="149"/>
      <c r="C483" s="149"/>
      <c r="D483" s="149"/>
      <c r="E483" s="150"/>
      <c r="F483" s="179"/>
      <c r="G483" s="280"/>
      <c r="H483" s="186"/>
      <c r="I483" s="363"/>
      <c r="J483" s="149"/>
    </row>
    <row r="484" spans="1:10" x14ac:dyDescent="0.2">
      <c r="A484" s="149"/>
      <c r="B484" s="149"/>
      <c r="C484" s="149"/>
      <c r="D484" s="149"/>
      <c r="E484" s="150"/>
      <c r="F484" s="179"/>
      <c r="G484" s="280"/>
      <c r="H484" s="186"/>
      <c r="I484" s="363"/>
      <c r="J484" s="149"/>
    </row>
    <row r="485" spans="1:10" x14ac:dyDescent="0.2">
      <c r="A485" s="149"/>
      <c r="B485" s="149"/>
      <c r="C485" s="149"/>
      <c r="D485" s="149"/>
      <c r="E485" s="150"/>
      <c r="F485" s="179"/>
      <c r="G485" s="280"/>
      <c r="H485" s="186"/>
      <c r="I485" s="363"/>
      <c r="J485" s="149"/>
    </row>
    <row r="486" spans="1:10" x14ac:dyDescent="0.2">
      <c r="A486" s="149"/>
      <c r="B486" s="149"/>
      <c r="C486" s="149"/>
      <c r="D486" s="149"/>
      <c r="E486" s="150"/>
      <c r="F486" s="179"/>
      <c r="G486" s="280"/>
      <c r="H486" s="186"/>
      <c r="I486" s="363"/>
      <c r="J486" s="149"/>
    </row>
    <row r="487" spans="1:10" x14ac:dyDescent="0.2">
      <c r="A487" s="149"/>
      <c r="B487" s="149"/>
      <c r="C487" s="149"/>
      <c r="D487" s="149"/>
      <c r="E487" s="150"/>
      <c r="F487" s="179"/>
      <c r="G487" s="280"/>
      <c r="H487" s="186"/>
      <c r="I487" s="363"/>
      <c r="J487" s="149"/>
    </row>
    <row r="488" spans="1:10" x14ac:dyDescent="0.2">
      <c r="A488" s="149"/>
      <c r="B488" s="149"/>
      <c r="C488" s="149"/>
      <c r="D488" s="149"/>
      <c r="E488" s="150"/>
      <c r="F488" s="179"/>
      <c r="G488" s="280"/>
      <c r="H488" s="186"/>
      <c r="I488" s="363"/>
      <c r="J488" s="149"/>
    </row>
    <row r="489" spans="1:10" x14ac:dyDescent="0.2">
      <c r="A489" s="149"/>
      <c r="B489" s="149"/>
      <c r="C489" s="149"/>
      <c r="D489" s="149"/>
      <c r="E489" s="150"/>
      <c r="F489" s="179"/>
      <c r="G489" s="280"/>
      <c r="H489" s="186"/>
      <c r="I489" s="363"/>
      <c r="J489" s="149"/>
    </row>
    <row r="490" spans="1:10" x14ac:dyDescent="0.2">
      <c r="A490" s="149"/>
      <c r="B490" s="149"/>
      <c r="C490" s="149"/>
      <c r="D490" s="149"/>
      <c r="E490" s="150"/>
      <c r="F490" s="179"/>
      <c r="G490" s="280"/>
      <c r="H490" s="186"/>
      <c r="I490" s="363"/>
      <c r="J490" s="149"/>
    </row>
    <row r="491" spans="1:10" x14ac:dyDescent="0.2">
      <c r="A491" s="149"/>
      <c r="B491" s="149"/>
      <c r="C491" s="149"/>
      <c r="D491" s="149"/>
      <c r="E491" s="150"/>
      <c r="F491" s="179"/>
      <c r="G491" s="280"/>
      <c r="H491" s="186"/>
      <c r="I491" s="363"/>
      <c r="J491" s="149"/>
    </row>
    <row r="492" spans="1:10" x14ac:dyDescent="0.2">
      <c r="A492" s="149"/>
      <c r="B492" s="149"/>
      <c r="C492" s="149"/>
      <c r="D492" s="149"/>
      <c r="E492" s="150"/>
      <c r="F492" s="179"/>
      <c r="G492" s="280"/>
      <c r="H492" s="186"/>
      <c r="I492" s="363"/>
      <c r="J492" s="149"/>
    </row>
    <row r="493" spans="1:10" x14ac:dyDescent="0.2">
      <c r="A493" s="149"/>
      <c r="B493" s="149"/>
      <c r="C493" s="149"/>
      <c r="D493" s="149"/>
      <c r="E493" s="150"/>
      <c r="F493" s="179"/>
      <c r="G493" s="280"/>
      <c r="H493" s="186"/>
      <c r="I493" s="363"/>
      <c r="J493" s="149"/>
    </row>
    <row r="494" spans="1:10" x14ac:dyDescent="0.2">
      <c r="A494" s="149"/>
      <c r="B494" s="149"/>
      <c r="C494" s="149"/>
      <c r="D494" s="149"/>
      <c r="E494" s="150"/>
      <c r="F494" s="179"/>
      <c r="G494" s="280"/>
      <c r="H494" s="186"/>
      <c r="I494" s="363"/>
      <c r="J494" s="149"/>
    </row>
    <row r="495" spans="1:10" x14ac:dyDescent="0.2">
      <c r="A495" s="149"/>
      <c r="B495" s="149"/>
      <c r="C495" s="149"/>
      <c r="D495" s="149"/>
      <c r="E495" s="150"/>
      <c r="F495" s="179"/>
      <c r="G495" s="280"/>
      <c r="H495" s="186"/>
      <c r="I495" s="363"/>
      <c r="J495" s="149"/>
    </row>
    <row r="496" spans="1:10" x14ac:dyDescent="0.2">
      <c r="A496" s="149"/>
      <c r="B496" s="149"/>
      <c r="C496" s="149"/>
      <c r="D496" s="149"/>
      <c r="E496" s="150"/>
      <c r="F496" s="179"/>
      <c r="G496" s="280"/>
      <c r="H496" s="186"/>
      <c r="I496" s="363"/>
      <c r="J496" s="149"/>
    </row>
    <row r="497" spans="1:10" x14ac:dyDescent="0.2">
      <c r="A497" s="149"/>
      <c r="B497" s="149"/>
      <c r="C497" s="149"/>
      <c r="D497" s="149"/>
      <c r="E497" s="150"/>
      <c r="F497" s="179"/>
      <c r="G497" s="280"/>
      <c r="H497" s="186"/>
      <c r="I497" s="363"/>
      <c r="J497" s="149"/>
    </row>
    <row r="498" spans="1:10" x14ac:dyDescent="0.2">
      <c r="A498" s="149"/>
      <c r="B498" s="149"/>
      <c r="C498" s="149"/>
      <c r="D498" s="149"/>
      <c r="E498" s="150"/>
      <c r="F498" s="179"/>
      <c r="G498" s="280"/>
      <c r="H498" s="186"/>
      <c r="I498" s="363"/>
      <c r="J498" s="149"/>
    </row>
    <row r="499" spans="1:10" x14ac:dyDescent="0.2">
      <c r="A499" s="149"/>
      <c r="B499" s="149"/>
      <c r="C499" s="149"/>
      <c r="D499" s="149"/>
      <c r="E499" s="150"/>
      <c r="F499" s="179"/>
      <c r="G499" s="280"/>
      <c r="H499" s="186"/>
      <c r="I499" s="363"/>
      <c r="J499" s="149"/>
    </row>
    <row r="500" spans="1:10" x14ac:dyDescent="0.2">
      <c r="A500" s="149"/>
      <c r="B500" s="149"/>
      <c r="C500" s="149"/>
      <c r="D500" s="149"/>
      <c r="E500" s="150"/>
      <c r="F500" s="179"/>
      <c r="G500" s="280"/>
      <c r="H500" s="186"/>
      <c r="I500" s="363"/>
      <c r="J500" s="149"/>
    </row>
    <row r="501" spans="1:10" x14ac:dyDescent="0.2">
      <c r="A501" s="149"/>
      <c r="B501" s="149"/>
      <c r="C501" s="149"/>
      <c r="D501" s="149"/>
      <c r="E501" s="150"/>
      <c r="F501" s="179"/>
      <c r="G501" s="280"/>
      <c r="H501" s="186"/>
      <c r="I501" s="363"/>
      <c r="J501" s="149"/>
    </row>
    <row r="502" spans="1:10" x14ac:dyDescent="0.2">
      <c r="A502" s="149"/>
      <c r="B502" s="149"/>
      <c r="C502" s="149"/>
      <c r="D502" s="149"/>
      <c r="E502" s="150"/>
      <c r="F502" s="179"/>
      <c r="G502" s="280"/>
      <c r="H502" s="186"/>
      <c r="I502" s="363"/>
      <c r="J502" s="149"/>
    </row>
    <row r="503" spans="1:10" x14ac:dyDescent="0.2">
      <c r="A503" s="149"/>
      <c r="B503" s="149"/>
      <c r="C503" s="149"/>
      <c r="D503" s="149"/>
      <c r="E503" s="150"/>
      <c r="F503" s="179"/>
      <c r="G503" s="280"/>
      <c r="H503" s="186"/>
      <c r="I503" s="363"/>
      <c r="J503" s="149"/>
    </row>
    <row r="504" spans="1:10" x14ac:dyDescent="0.2">
      <c r="A504" s="149"/>
      <c r="B504" s="149"/>
      <c r="C504" s="149"/>
      <c r="D504" s="149"/>
      <c r="E504" s="150"/>
      <c r="F504" s="179"/>
      <c r="G504" s="280"/>
      <c r="H504" s="186"/>
      <c r="I504" s="363"/>
      <c r="J504" s="149"/>
    </row>
    <row r="505" spans="1:10" x14ac:dyDescent="0.2">
      <c r="A505" s="149"/>
      <c r="B505" s="149"/>
      <c r="C505" s="149"/>
      <c r="D505" s="149"/>
      <c r="E505" s="150"/>
      <c r="F505" s="179"/>
      <c r="G505" s="280"/>
      <c r="H505" s="186"/>
      <c r="I505" s="363"/>
      <c r="J505" s="149"/>
    </row>
    <row r="506" spans="1:10" x14ac:dyDescent="0.2">
      <c r="A506" s="149"/>
      <c r="B506" s="149"/>
      <c r="C506" s="149"/>
      <c r="D506" s="149"/>
      <c r="E506" s="150"/>
      <c r="F506" s="179"/>
      <c r="G506" s="280"/>
      <c r="H506" s="186"/>
      <c r="I506" s="363"/>
      <c r="J506" s="149"/>
    </row>
    <row r="507" spans="1:10" x14ac:dyDescent="0.2">
      <c r="A507" s="149"/>
      <c r="B507" s="149"/>
      <c r="C507" s="149"/>
      <c r="D507" s="149"/>
      <c r="E507" s="150"/>
      <c r="F507" s="179"/>
      <c r="G507" s="280"/>
      <c r="H507" s="186"/>
      <c r="I507" s="363"/>
      <c r="J507" s="149"/>
    </row>
    <row r="508" spans="1:10" x14ac:dyDescent="0.2">
      <c r="A508" s="149"/>
      <c r="B508" s="149"/>
      <c r="C508" s="149"/>
      <c r="D508" s="149"/>
      <c r="E508" s="150"/>
      <c r="F508" s="179"/>
      <c r="G508" s="280"/>
      <c r="H508" s="186"/>
      <c r="I508" s="363"/>
      <c r="J508" s="149"/>
    </row>
    <row r="509" spans="1:10" x14ac:dyDescent="0.2">
      <c r="A509" s="149"/>
      <c r="B509" s="149"/>
      <c r="C509" s="149"/>
      <c r="D509" s="149"/>
      <c r="E509" s="150"/>
      <c r="F509" s="179"/>
      <c r="G509" s="280"/>
      <c r="H509" s="186"/>
      <c r="I509" s="363"/>
      <c r="J509" s="149"/>
    </row>
    <row r="510" spans="1:10" x14ac:dyDescent="0.2">
      <c r="A510" s="149"/>
      <c r="B510" s="149"/>
      <c r="C510" s="149"/>
      <c r="D510" s="149"/>
      <c r="E510" s="150"/>
      <c r="F510" s="179"/>
      <c r="G510" s="280"/>
      <c r="H510" s="186"/>
      <c r="I510" s="363"/>
      <c r="J510" s="149"/>
    </row>
    <row r="511" spans="1:10" x14ac:dyDescent="0.2">
      <c r="A511" s="149"/>
      <c r="B511" s="149"/>
      <c r="C511" s="149"/>
      <c r="D511" s="149"/>
      <c r="E511" s="150"/>
      <c r="F511" s="179"/>
      <c r="G511" s="280"/>
      <c r="H511" s="186"/>
      <c r="I511" s="363"/>
      <c r="J511" s="149"/>
    </row>
    <row r="512" spans="1:10" x14ac:dyDescent="0.2">
      <c r="A512" s="149"/>
      <c r="B512" s="149"/>
      <c r="C512" s="149"/>
      <c r="D512" s="149"/>
      <c r="E512" s="150"/>
      <c r="F512" s="179"/>
      <c r="G512" s="280"/>
      <c r="H512" s="186"/>
      <c r="I512" s="363"/>
      <c r="J512" s="149"/>
    </row>
    <row r="513" spans="1:10" x14ac:dyDescent="0.2">
      <c r="A513" s="149"/>
      <c r="B513" s="149"/>
      <c r="C513" s="149"/>
      <c r="D513" s="149"/>
      <c r="E513" s="150"/>
      <c r="F513" s="179"/>
      <c r="G513" s="280"/>
      <c r="H513" s="186"/>
      <c r="I513" s="363"/>
      <c r="J513" s="149"/>
    </row>
    <row r="514" spans="1:10" x14ac:dyDescent="0.2">
      <c r="A514" s="149"/>
      <c r="B514" s="149"/>
      <c r="C514" s="149"/>
      <c r="D514" s="149"/>
      <c r="E514" s="150"/>
      <c r="F514" s="179"/>
      <c r="G514" s="280"/>
      <c r="H514" s="186"/>
      <c r="I514" s="363"/>
      <c r="J514" s="149"/>
    </row>
    <row r="515" spans="1:10" x14ac:dyDescent="0.2">
      <c r="A515" s="149"/>
      <c r="B515" s="149"/>
      <c r="C515" s="149"/>
      <c r="D515" s="149"/>
      <c r="E515" s="150"/>
      <c r="F515" s="179"/>
      <c r="G515" s="280"/>
      <c r="H515" s="186"/>
      <c r="I515" s="363"/>
      <c r="J515" s="149"/>
    </row>
    <row r="516" spans="1:10" x14ac:dyDescent="0.2">
      <c r="A516" s="149"/>
      <c r="B516" s="149"/>
      <c r="C516" s="149"/>
      <c r="D516" s="149"/>
      <c r="E516" s="150"/>
      <c r="F516" s="179"/>
      <c r="G516" s="280"/>
      <c r="H516" s="186"/>
      <c r="I516" s="363"/>
      <c r="J516" s="149"/>
    </row>
    <row r="517" spans="1:10" x14ac:dyDescent="0.2">
      <c r="A517" s="149"/>
      <c r="B517" s="149"/>
      <c r="C517" s="149"/>
      <c r="D517" s="149"/>
      <c r="E517" s="150"/>
      <c r="F517" s="179"/>
      <c r="G517" s="280"/>
      <c r="H517" s="186"/>
      <c r="I517" s="363"/>
      <c r="J517" s="149"/>
    </row>
    <row r="518" spans="1:10" x14ac:dyDescent="0.2">
      <c r="A518" s="149"/>
      <c r="B518" s="149"/>
      <c r="C518" s="149"/>
      <c r="D518" s="149"/>
      <c r="E518" s="150"/>
      <c r="F518" s="179"/>
      <c r="G518" s="280"/>
      <c r="H518" s="186"/>
      <c r="I518" s="363"/>
      <c r="J518" s="149"/>
    </row>
    <row r="519" spans="1:10" x14ac:dyDescent="0.2">
      <c r="A519" s="149"/>
      <c r="B519" s="149"/>
      <c r="C519" s="149"/>
      <c r="D519" s="149"/>
      <c r="E519" s="150"/>
      <c r="F519" s="179"/>
      <c r="G519" s="280"/>
      <c r="H519" s="186"/>
      <c r="I519" s="363"/>
      <c r="J519" s="149"/>
    </row>
    <row r="520" spans="1:10" x14ac:dyDescent="0.2">
      <c r="A520" s="149"/>
      <c r="B520" s="149"/>
      <c r="C520" s="149"/>
      <c r="D520" s="149"/>
      <c r="E520" s="150"/>
      <c r="F520" s="179"/>
      <c r="G520" s="280"/>
      <c r="H520" s="186"/>
      <c r="I520" s="363"/>
      <c r="J520" s="149"/>
    </row>
    <row r="521" spans="1:10" x14ac:dyDescent="0.2">
      <c r="A521" s="149"/>
      <c r="B521" s="149"/>
      <c r="C521" s="149"/>
      <c r="D521" s="149"/>
      <c r="E521" s="150"/>
      <c r="F521" s="179"/>
      <c r="G521" s="280"/>
      <c r="H521" s="186"/>
      <c r="I521" s="363"/>
      <c r="J521" s="149"/>
    </row>
    <row r="522" spans="1:10" x14ac:dyDescent="0.2">
      <c r="A522" s="149"/>
      <c r="B522" s="149"/>
      <c r="C522" s="149"/>
      <c r="D522" s="149"/>
      <c r="E522" s="150"/>
      <c r="F522" s="179"/>
      <c r="G522" s="280"/>
      <c r="H522" s="186"/>
      <c r="I522" s="363"/>
      <c r="J522" s="149"/>
    </row>
    <row r="523" spans="1:10" x14ac:dyDescent="0.2">
      <c r="A523" s="149"/>
      <c r="B523" s="149"/>
      <c r="C523" s="149"/>
      <c r="D523" s="149"/>
      <c r="E523" s="150"/>
      <c r="F523" s="179"/>
      <c r="G523" s="280"/>
      <c r="H523" s="186"/>
      <c r="I523" s="363"/>
      <c r="J523" s="149"/>
    </row>
    <row r="524" spans="1:10" x14ac:dyDescent="0.2">
      <c r="A524" s="149"/>
      <c r="B524" s="149"/>
      <c r="C524" s="149"/>
      <c r="D524" s="149"/>
      <c r="E524" s="150"/>
      <c r="F524" s="179"/>
      <c r="G524" s="280"/>
      <c r="H524" s="186"/>
      <c r="I524" s="363"/>
      <c r="J524" s="149"/>
    </row>
    <row r="525" spans="1:10" x14ac:dyDescent="0.2">
      <c r="A525" s="149"/>
      <c r="B525" s="149"/>
      <c r="C525" s="149"/>
      <c r="D525" s="149"/>
      <c r="E525" s="150"/>
      <c r="F525" s="179"/>
      <c r="G525" s="280"/>
      <c r="H525" s="186"/>
      <c r="I525" s="363"/>
      <c r="J525" s="149"/>
    </row>
    <row r="526" spans="1:10" x14ac:dyDescent="0.2">
      <c r="A526" s="149"/>
      <c r="B526" s="149"/>
      <c r="C526" s="149"/>
      <c r="D526" s="149"/>
      <c r="E526" s="150"/>
      <c r="F526" s="179"/>
      <c r="G526" s="280"/>
      <c r="H526" s="186"/>
      <c r="I526" s="363"/>
      <c r="J526" s="149"/>
    </row>
    <row r="527" spans="1:10" x14ac:dyDescent="0.2">
      <c r="A527" s="149"/>
      <c r="B527" s="149"/>
      <c r="C527" s="149"/>
      <c r="D527" s="149"/>
      <c r="E527" s="150"/>
      <c r="F527" s="179"/>
      <c r="G527" s="280"/>
      <c r="H527" s="186"/>
      <c r="I527" s="363"/>
      <c r="J527" s="149"/>
    </row>
    <row r="528" spans="1:10" x14ac:dyDescent="0.2">
      <c r="A528" s="149"/>
      <c r="B528" s="149"/>
      <c r="C528" s="149"/>
      <c r="D528" s="149"/>
      <c r="E528" s="150"/>
      <c r="F528" s="179"/>
      <c r="G528" s="280"/>
      <c r="H528" s="186"/>
      <c r="I528" s="363"/>
      <c r="J528" s="149"/>
    </row>
    <row r="529" spans="1:10" x14ac:dyDescent="0.2">
      <c r="A529" s="149"/>
      <c r="B529" s="149"/>
      <c r="C529" s="149"/>
      <c r="D529" s="149"/>
      <c r="E529" s="150"/>
      <c r="F529" s="179"/>
      <c r="G529" s="280"/>
      <c r="H529" s="186"/>
      <c r="I529" s="363"/>
      <c r="J529" s="149"/>
    </row>
    <row r="530" spans="1:10" x14ac:dyDescent="0.2">
      <c r="A530" s="149"/>
      <c r="B530" s="149"/>
      <c r="C530" s="149"/>
      <c r="D530" s="149"/>
      <c r="E530" s="150"/>
      <c r="F530" s="179"/>
      <c r="G530" s="280"/>
      <c r="H530" s="186"/>
      <c r="I530" s="363"/>
      <c r="J530" s="149"/>
    </row>
    <row r="531" spans="1:10" x14ac:dyDescent="0.2">
      <c r="A531" s="149"/>
      <c r="B531" s="149"/>
      <c r="C531" s="149"/>
      <c r="D531" s="149"/>
      <c r="E531" s="150"/>
      <c r="F531" s="179"/>
      <c r="G531" s="280"/>
      <c r="H531" s="186"/>
      <c r="I531" s="363"/>
      <c r="J531" s="149"/>
    </row>
    <row r="532" spans="1:10" x14ac:dyDescent="0.2">
      <c r="A532" s="149"/>
      <c r="B532" s="149"/>
      <c r="C532" s="149"/>
      <c r="D532" s="149"/>
      <c r="E532" s="150"/>
      <c r="F532" s="179"/>
      <c r="G532" s="280"/>
      <c r="H532" s="186"/>
      <c r="I532" s="363"/>
      <c r="J532" s="149"/>
    </row>
    <row r="533" spans="1:10" x14ac:dyDescent="0.2">
      <c r="A533" s="149"/>
      <c r="B533" s="149"/>
      <c r="C533" s="149"/>
      <c r="D533" s="149"/>
      <c r="E533" s="150"/>
      <c r="F533" s="179"/>
      <c r="G533" s="280"/>
      <c r="H533" s="186"/>
      <c r="I533" s="363"/>
      <c r="J533" s="149"/>
    </row>
    <row r="534" spans="1:10" x14ac:dyDescent="0.2">
      <c r="A534" s="149"/>
      <c r="B534" s="149"/>
      <c r="C534" s="149"/>
      <c r="D534" s="149"/>
      <c r="E534" s="150"/>
      <c r="F534" s="179"/>
      <c r="G534" s="280"/>
      <c r="H534" s="186"/>
      <c r="I534" s="363"/>
      <c r="J534" s="149"/>
    </row>
    <row r="535" spans="1:10" x14ac:dyDescent="0.2">
      <c r="A535" s="149"/>
      <c r="B535" s="149"/>
      <c r="C535" s="149"/>
      <c r="D535" s="149"/>
      <c r="E535" s="150"/>
      <c r="F535" s="179"/>
      <c r="G535" s="280"/>
      <c r="H535" s="186"/>
      <c r="I535" s="363"/>
      <c r="J535" s="149"/>
    </row>
    <row r="536" spans="1:10" x14ac:dyDescent="0.2">
      <c r="A536" s="149"/>
      <c r="B536" s="149"/>
      <c r="C536" s="149"/>
      <c r="D536" s="149"/>
      <c r="E536" s="150"/>
      <c r="F536" s="179"/>
      <c r="G536" s="280"/>
      <c r="H536" s="186"/>
      <c r="I536" s="363"/>
      <c r="J536" s="149"/>
    </row>
    <row r="537" spans="1:10" x14ac:dyDescent="0.2">
      <c r="A537" s="149"/>
      <c r="B537" s="149"/>
      <c r="C537" s="149"/>
      <c r="D537" s="149"/>
      <c r="E537" s="150"/>
      <c r="F537" s="179"/>
      <c r="G537" s="280"/>
      <c r="H537" s="186"/>
      <c r="I537" s="363"/>
      <c r="J537" s="149"/>
    </row>
    <row r="538" spans="1:10" x14ac:dyDescent="0.2">
      <c r="A538" s="149"/>
      <c r="B538" s="149"/>
      <c r="C538" s="149"/>
      <c r="D538" s="149"/>
      <c r="E538" s="150"/>
      <c r="F538" s="179"/>
      <c r="G538" s="280"/>
      <c r="H538" s="186"/>
      <c r="I538" s="363"/>
      <c r="J538" s="149"/>
    </row>
    <row r="539" spans="1:10" x14ac:dyDescent="0.2">
      <c r="A539" s="149"/>
      <c r="B539" s="149"/>
      <c r="C539" s="149"/>
      <c r="D539" s="149"/>
      <c r="E539" s="150"/>
      <c r="F539" s="179"/>
      <c r="G539" s="280"/>
      <c r="H539" s="186"/>
      <c r="I539" s="363"/>
      <c r="J539" s="149"/>
    </row>
    <row r="540" spans="1:10" x14ac:dyDescent="0.2">
      <c r="A540" s="149"/>
      <c r="B540" s="149"/>
      <c r="C540" s="149"/>
      <c r="D540" s="149"/>
      <c r="E540" s="150"/>
      <c r="F540" s="179"/>
      <c r="G540" s="280"/>
      <c r="H540" s="186"/>
      <c r="I540" s="363"/>
      <c r="J540" s="149"/>
    </row>
    <row r="541" spans="1:10" x14ac:dyDescent="0.2">
      <c r="A541" s="149"/>
      <c r="B541" s="149"/>
      <c r="C541" s="149"/>
      <c r="D541" s="149"/>
      <c r="E541" s="150"/>
      <c r="F541" s="179"/>
      <c r="G541" s="280"/>
      <c r="H541" s="186"/>
      <c r="I541" s="363"/>
      <c r="J541" s="149"/>
    </row>
    <row r="542" spans="1:10" x14ac:dyDescent="0.2">
      <c r="A542" s="149"/>
      <c r="B542" s="149"/>
      <c r="C542" s="149"/>
      <c r="D542" s="149"/>
      <c r="E542" s="150"/>
      <c r="F542" s="179"/>
      <c r="G542" s="280"/>
      <c r="H542" s="186"/>
      <c r="I542" s="363"/>
      <c r="J542" s="149"/>
    </row>
    <row r="543" spans="1:10" x14ac:dyDescent="0.2">
      <c r="A543" s="149"/>
      <c r="B543" s="149"/>
      <c r="C543" s="149"/>
      <c r="D543" s="149"/>
      <c r="E543" s="150"/>
      <c r="F543" s="179"/>
      <c r="G543" s="280"/>
      <c r="H543" s="186"/>
      <c r="I543" s="363"/>
      <c r="J543" s="149"/>
    </row>
    <row r="544" spans="1:10" x14ac:dyDescent="0.2">
      <c r="A544" s="149"/>
      <c r="B544" s="149"/>
      <c r="C544" s="149"/>
      <c r="D544" s="149"/>
      <c r="E544" s="150"/>
      <c r="F544" s="179"/>
      <c r="G544" s="280"/>
      <c r="H544" s="186"/>
      <c r="I544" s="363"/>
      <c r="J544" s="149"/>
    </row>
    <row r="545" spans="1:10" x14ac:dyDescent="0.2">
      <c r="A545" s="149"/>
      <c r="B545" s="149"/>
      <c r="C545" s="149"/>
      <c r="D545" s="149"/>
      <c r="E545" s="150"/>
      <c r="F545" s="179"/>
      <c r="G545" s="280"/>
      <c r="H545" s="186"/>
      <c r="I545" s="363"/>
      <c r="J545" s="149"/>
    </row>
    <row r="546" spans="1:10" x14ac:dyDescent="0.2">
      <c r="A546" s="149"/>
      <c r="B546" s="149"/>
      <c r="C546" s="149"/>
      <c r="D546" s="149"/>
      <c r="E546" s="150"/>
      <c r="F546" s="179"/>
      <c r="G546" s="280"/>
      <c r="H546" s="186"/>
      <c r="I546" s="363"/>
      <c r="J546" s="149"/>
    </row>
    <row r="547" spans="1:10" x14ac:dyDescent="0.2">
      <c r="A547" s="149"/>
      <c r="B547" s="149"/>
      <c r="C547" s="149"/>
      <c r="D547" s="149"/>
      <c r="E547" s="150"/>
      <c r="F547" s="179"/>
      <c r="G547" s="280"/>
      <c r="H547" s="186"/>
      <c r="I547" s="363"/>
      <c r="J547" s="149"/>
    </row>
    <row r="548" spans="1:10" x14ac:dyDescent="0.2">
      <c r="A548" s="149"/>
      <c r="B548" s="149"/>
      <c r="C548" s="149"/>
      <c r="D548" s="149"/>
      <c r="E548" s="150"/>
      <c r="F548" s="179"/>
      <c r="G548" s="280"/>
      <c r="H548" s="186"/>
      <c r="I548" s="363"/>
      <c r="J548" s="149"/>
    </row>
    <row r="549" spans="1:10" x14ac:dyDescent="0.2">
      <c r="A549" s="149"/>
      <c r="B549" s="149"/>
      <c r="C549" s="149"/>
      <c r="D549" s="149"/>
      <c r="E549" s="150"/>
      <c r="F549" s="179"/>
      <c r="G549" s="280"/>
      <c r="H549" s="186"/>
      <c r="I549" s="363"/>
      <c r="J549" s="149"/>
    </row>
    <row r="550" spans="1:10" x14ac:dyDescent="0.2">
      <c r="A550" s="149"/>
      <c r="B550" s="149"/>
      <c r="C550" s="149"/>
      <c r="D550" s="149"/>
      <c r="E550" s="150"/>
      <c r="F550" s="179"/>
      <c r="G550" s="280"/>
      <c r="H550" s="186"/>
      <c r="I550" s="363"/>
      <c r="J550" s="149"/>
    </row>
    <row r="551" spans="1:10" x14ac:dyDescent="0.2">
      <c r="A551" s="149"/>
      <c r="B551" s="149"/>
      <c r="C551" s="149"/>
      <c r="D551" s="149"/>
      <c r="E551" s="150"/>
      <c r="F551" s="179"/>
      <c r="G551" s="280"/>
      <c r="H551" s="186"/>
      <c r="I551" s="363"/>
      <c r="J551" s="149"/>
    </row>
    <row r="552" spans="1:10" x14ac:dyDescent="0.2">
      <c r="A552" s="149"/>
      <c r="B552" s="149"/>
      <c r="C552" s="149"/>
      <c r="D552" s="149"/>
      <c r="E552" s="150"/>
      <c r="F552" s="179"/>
      <c r="G552" s="280"/>
      <c r="H552" s="186"/>
      <c r="I552" s="363"/>
      <c r="J552" s="149"/>
    </row>
    <row r="553" spans="1:10" x14ac:dyDescent="0.2">
      <c r="A553" s="149"/>
      <c r="B553" s="149"/>
      <c r="C553" s="149"/>
      <c r="D553" s="149"/>
      <c r="E553" s="150"/>
      <c r="F553" s="179"/>
      <c r="G553" s="280"/>
      <c r="H553" s="186"/>
      <c r="I553" s="363"/>
      <c r="J553" s="149"/>
    </row>
    <row r="554" spans="1:10" x14ac:dyDescent="0.2">
      <c r="A554" s="149"/>
      <c r="B554" s="149"/>
      <c r="C554" s="149"/>
      <c r="D554" s="149"/>
      <c r="E554" s="150"/>
      <c r="F554" s="179"/>
      <c r="G554" s="280"/>
      <c r="H554" s="186"/>
      <c r="I554" s="363"/>
      <c r="J554" s="149"/>
    </row>
    <row r="555" spans="1:10" x14ac:dyDescent="0.2">
      <c r="A555" s="149"/>
      <c r="B555" s="149"/>
      <c r="C555" s="149"/>
      <c r="D555" s="149"/>
      <c r="E555" s="150"/>
      <c r="F555" s="179"/>
      <c r="G555" s="280"/>
      <c r="H555" s="186"/>
      <c r="I555" s="363"/>
      <c r="J555" s="149"/>
    </row>
    <row r="556" spans="1:10" x14ac:dyDescent="0.2">
      <c r="A556" s="149"/>
      <c r="B556" s="149"/>
      <c r="C556" s="149"/>
      <c r="D556" s="149"/>
      <c r="E556" s="150"/>
      <c r="F556" s="179"/>
      <c r="G556" s="280"/>
      <c r="H556" s="186"/>
      <c r="I556" s="363"/>
      <c r="J556" s="149"/>
    </row>
    <row r="557" spans="1:10" x14ac:dyDescent="0.2">
      <c r="A557" s="149"/>
      <c r="B557" s="149"/>
      <c r="C557" s="149"/>
      <c r="D557" s="149"/>
      <c r="E557" s="150"/>
      <c r="F557" s="179"/>
      <c r="G557" s="280"/>
      <c r="H557" s="186"/>
      <c r="I557" s="363"/>
      <c r="J557" s="149"/>
    </row>
    <row r="558" spans="1:10" x14ac:dyDescent="0.2">
      <c r="A558" s="149"/>
      <c r="B558" s="149"/>
      <c r="C558" s="149"/>
      <c r="D558" s="149"/>
      <c r="E558" s="150"/>
      <c r="F558" s="179"/>
      <c r="G558" s="280"/>
      <c r="H558" s="186"/>
      <c r="I558" s="363"/>
      <c r="J558" s="149"/>
    </row>
    <row r="559" spans="1:10" x14ac:dyDescent="0.2">
      <c r="A559" s="149"/>
      <c r="B559" s="149"/>
      <c r="C559" s="149"/>
      <c r="D559" s="149"/>
      <c r="E559" s="150"/>
      <c r="F559" s="179"/>
      <c r="G559" s="280"/>
      <c r="H559" s="186"/>
      <c r="I559" s="363"/>
      <c r="J559" s="149"/>
    </row>
    <row r="560" spans="1:10" x14ac:dyDescent="0.2">
      <c r="A560" s="149"/>
      <c r="B560" s="149"/>
      <c r="C560" s="149"/>
      <c r="D560" s="149"/>
      <c r="E560" s="150"/>
      <c r="F560" s="179"/>
      <c r="G560" s="280"/>
      <c r="H560" s="186"/>
      <c r="I560" s="363"/>
      <c r="J560" s="149"/>
    </row>
    <row r="561" spans="1:10" x14ac:dyDescent="0.2">
      <c r="A561" s="149"/>
      <c r="B561" s="149"/>
      <c r="C561" s="149"/>
      <c r="D561" s="149"/>
      <c r="E561" s="150"/>
      <c r="F561" s="179"/>
      <c r="G561" s="280"/>
      <c r="H561" s="186"/>
      <c r="I561" s="363"/>
      <c r="J561" s="149"/>
    </row>
    <row r="562" spans="1:10" x14ac:dyDescent="0.2">
      <c r="A562" s="149"/>
      <c r="B562" s="149"/>
      <c r="C562" s="149"/>
      <c r="D562" s="149"/>
      <c r="E562" s="150"/>
      <c r="F562" s="179"/>
      <c r="G562" s="280"/>
      <c r="H562" s="186"/>
      <c r="I562" s="363"/>
      <c r="J562" s="149"/>
    </row>
    <row r="563" spans="1:10" x14ac:dyDescent="0.2">
      <c r="A563" s="149"/>
      <c r="B563" s="149"/>
      <c r="C563" s="149"/>
      <c r="D563" s="149"/>
      <c r="E563" s="150"/>
      <c r="F563" s="179"/>
      <c r="G563" s="280"/>
      <c r="H563" s="186"/>
      <c r="I563" s="363"/>
      <c r="J563" s="149"/>
    </row>
    <row r="564" spans="1:10" x14ac:dyDescent="0.2">
      <c r="A564" s="149"/>
      <c r="B564" s="149"/>
      <c r="C564" s="149"/>
      <c r="D564" s="149"/>
      <c r="E564" s="150"/>
      <c r="F564" s="179"/>
      <c r="G564" s="280"/>
      <c r="H564" s="186"/>
      <c r="I564" s="363"/>
      <c r="J564" s="149"/>
    </row>
    <row r="565" spans="1:10" x14ac:dyDescent="0.2">
      <c r="A565" s="149"/>
      <c r="B565" s="149"/>
      <c r="C565" s="149"/>
      <c r="D565" s="149"/>
      <c r="E565" s="150"/>
      <c r="F565" s="179"/>
      <c r="G565" s="280"/>
      <c r="H565" s="186"/>
      <c r="I565" s="363"/>
      <c r="J565" s="149"/>
    </row>
    <row r="566" spans="1:10" x14ac:dyDescent="0.2">
      <c r="A566" s="149"/>
      <c r="B566" s="149"/>
      <c r="C566" s="149"/>
      <c r="D566" s="149"/>
      <c r="E566" s="150"/>
      <c r="F566" s="179"/>
      <c r="G566" s="280"/>
      <c r="H566" s="186"/>
      <c r="I566" s="363"/>
      <c r="J566" s="149"/>
    </row>
    <row r="567" spans="1:10" x14ac:dyDescent="0.2">
      <c r="A567" s="149"/>
      <c r="B567" s="149"/>
      <c r="C567" s="149"/>
      <c r="D567" s="149"/>
      <c r="E567" s="150"/>
      <c r="F567" s="179"/>
      <c r="G567" s="280"/>
      <c r="H567" s="186"/>
      <c r="I567" s="363"/>
      <c r="J567" s="149"/>
    </row>
    <row r="568" spans="1:10" x14ac:dyDescent="0.2">
      <c r="A568" s="149"/>
      <c r="B568" s="149"/>
      <c r="C568" s="149"/>
      <c r="D568" s="149"/>
      <c r="E568" s="150"/>
      <c r="F568" s="179"/>
      <c r="G568" s="280"/>
      <c r="H568" s="186"/>
      <c r="I568" s="363"/>
      <c r="J568" s="149"/>
    </row>
    <row r="569" spans="1:10" x14ac:dyDescent="0.2">
      <c r="A569" s="149"/>
      <c r="B569" s="149"/>
      <c r="C569" s="149"/>
      <c r="D569" s="149"/>
      <c r="E569" s="150"/>
      <c r="F569" s="179"/>
      <c r="G569" s="280"/>
      <c r="H569" s="186"/>
      <c r="I569" s="363"/>
      <c r="J569" s="149"/>
    </row>
    <row r="570" spans="1:10" x14ac:dyDescent="0.2">
      <c r="A570" s="149"/>
      <c r="B570" s="149"/>
      <c r="C570" s="149"/>
      <c r="D570" s="149"/>
      <c r="E570" s="150"/>
      <c r="F570" s="179"/>
      <c r="G570" s="280"/>
      <c r="H570" s="186"/>
      <c r="I570" s="363"/>
      <c r="J570" s="149"/>
    </row>
    <row r="571" spans="1:10" x14ac:dyDescent="0.2">
      <c r="A571" s="149"/>
      <c r="B571" s="149"/>
      <c r="C571" s="149"/>
      <c r="D571" s="149"/>
      <c r="E571" s="150"/>
      <c r="F571" s="179"/>
      <c r="G571" s="280"/>
      <c r="H571" s="186"/>
      <c r="I571" s="363"/>
      <c r="J571" s="149"/>
    </row>
    <row r="572" spans="1:10" x14ac:dyDescent="0.2">
      <c r="A572" s="149"/>
      <c r="B572" s="149"/>
      <c r="C572" s="149"/>
      <c r="D572" s="149"/>
      <c r="E572" s="150"/>
      <c r="F572" s="179"/>
      <c r="G572" s="280"/>
      <c r="H572" s="186"/>
      <c r="I572" s="363"/>
      <c r="J572" s="149"/>
    </row>
    <row r="573" spans="1:10" x14ac:dyDescent="0.2">
      <c r="A573" s="149"/>
      <c r="B573" s="149"/>
      <c r="C573" s="149"/>
      <c r="D573" s="149"/>
      <c r="E573" s="150"/>
      <c r="F573" s="179"/>
      <c r="G573" s="280"/>
      <c r="H573" s="186"/>
      <c r="I573" s="363"/>
      <c r="J573" s="149"/>
    </row>
    <row r="574" spans="1:10" x14ac:dyDescent="0.2">
      <c r="A574" s="149"/>
      <c r="B574" s="149"/>
      <c r="C574" s="149"/>
      <c r="D574" s="149"/>
      <c r="E574" s="150"/>
      <c r="F574" s="179"/>
      <c r="G574" s="280"/>
      <c r="H574" s="186"/>
      <c r="I574" s="363"/>
      <c r="J574" s="149"/>
    </row>
    <row r="575" spans="1:10" x14ac:dyDescent="0.2">
      <c r="A575" s="149"/>
      <c r="B575" s="149"/>
      <c r="C575" s="149"/>
      <c r="D575" s="149"/>
      <c r="E575" s="150"/>
      <c r="F575" s="179"/>
      <c r="G575" s="280"/>
      <c r="H575" s="186"/>
      <c r="I575" s="363"/>
      <c r="J575" s="149"/>
    </row>
    <row r="576" spans="1:10" x14ac:dyDescent="0.2">
      <c r="A576" s="149"/>
      <c r="B576" s="149"/>
      <c r="C576" s="149"/>
      <c r="D576" s="149"/>
      <c r="E576" s="150"/>
      <c r="F576" s="179"/>
      <c r="G576" s="280"/>
      <c r="H576" s="186"/>
      <c r="I576" s="363"/>
      <c r="J576" s="149"/>
    </row>
    <row r="577" spans="1:10" x14ac:dyDescent="0.2">
      <c r="A577" s="149"/>
      <c r="B577" s="149"/>
      <c r="C577" s="149"/>
      <c r="D577" s="149"/>
      <c r="E577" s="150"/>
      <c r="F577" s="179"/>
      <c r="G577" s="280"/>
      <c r="H577" s="186"/>
      <c r="I577" s="363"/>
      <c r="J577" s="149"/>
    </row>
    <row r="578" spans="1:10" x14ac:dyDescent="0.2">
      <c r="A578" s="149"/>
      <c r="B578" s="149"/>
      <c r="C578" s="149"/>
      <c r="D578" s="149"/>
      <c r="E578" s="150"/>
      <c r="F578" s="179"/>
      <c r="G578" s="280"/>
      <c r="H578" s="186"/>
      <c r="I578" s="363"/>
      <c r="J578" s="149"/>
    </row>
    <row r="579" spans="1:10" x14ac:dyDescent="0.2">
      <c r="A579" s="149"/>
      <c r="B579" s="149"/>
      <c r="C579" s="149"/>
      <c r="D579" s="149"/>
      <c r="E579" s="150"/>
      <c r="F579" s="179"/>
      <c r="G579" s="280"/>
      <c r="H579" s="186"/>
      <c r="I579" s="363"/>
      <c r="J579" s="149"/>
    </row>
    <row r="580" spans="1:10" x14ac:dyDescent="0.2">
      <c r="A580" s="149"/>
      <c r="B580" s="149"/>
      <c r="C580" s="149"/>
      <c r="D580" s="149"/>
      <c r="E580" s="150"/>
      <c r="F580" s="179"/>
      <c r="G580" s="280"/>
      <c r="H580" s="186"/>
      <c r="I580" s="363"/>
      <c r="J580" s="149"/>
    </row>
    <row r="581" spans="1:10" x14ac:dyDescent="0.2">
      <c r="A581" s="149"/>
      <c r="B581" s="149"/>
      <c r="C581" s="149"/>
      <c r="D581" s="149"/>
      <c r="E581" s="150"/>
      <c r="F581" s="179"/>
      <c r="G581" s="280"/>
      <c r="H581" s="186"/>
      <c r="I581" s="363"/>
      <c r="J581" s="149"/>
    </row>
    <row r="582" spans="1:10" x14ac:dyDescent="0.2">
      <c r="A582" s="149"/>
      <c r="B582" s="149"/>
      <c r="C582" s="149"/>
      <c r="D582" s="149"/>
      <c r="E582" s="150"/>
      <c r="F582" s="179"/>
      <c r="G582" s="280"/>
      <c r="H582" s="186"/>
      <c r="I582" s="363"/>
      <c r="J582" s="149"/>
    </row>
    <row r="583" spans="1:10" x14ac:dyDescent="0.2">
      <c r="A583" s="149"/>
      <c r="B583" s="149"/>
      <c r="C583" s="149"/>
      <c r="D583" s="149"/>
      <c r="E583" s="150"/>
      <c r="F583" s="179"/>
      <c r="G583" s="280"/>
      <c r="H583" s="186"/>
      <c r="I583" s="363"/>
      <c r="J583" s="149"/>
    </row>
    <row r="584" spans="1:10" x14ac:dyDescent="0.2">
      <c r="A584" s="149"/>
      <c r="B584" s="149"/>
      <c r="C584" s="149"/>
      <c r="D584" s="149"/>
      <c r="E584" s="150"/>
      <c r="F584" s="179"/>
      <c r="G584" s="280"/>
      <c r="H584" s="186"/>
      <c r="I584" s="363"/>
      <c r="J584" s="149"/>
    </row>
    <row r="585" spans="1:10" x14ac:dyDescent="0.2">
      <c r="A585" s="149"/>
      <c r="B585" s="149"/>
      <c r="C585" s="149"/>
      <c r="D585" s="149"/>
      <c r="E585" s="150"/>
      <c r="F585" s="179"/>
      <c r="G585" s="280"/>
      <c r="H585" s="186"/>
      <c r="I585" s="363"/>
      <c r="J585" s="149"/>
    </row>
    <row r="586" spans="1:10" x14ac:dyDescent="0.2">
      <c r="A586" s="149"/>
      <c r="B586" s="149"/>
      <c r="C586" s="149"/>
      <c r="D586" s="149"/>
      <c r="E586" s="150"/>
      <c r="F586" s="179"/>
      <c r="G586" s="280"/>
      <c r="H586" s="186"/>
      <c r="I586" s="363"/>
      <c r="J586" s="149"/>
    </row>
    <row r="587" spans="1:10" x14ac:dyDescent="0.2">
      <c r="A587" s="149"/>
      <c r="B587" s="149"/>
      <c r="C587" s="149"/>
      <c r="D587" s="149"/>
      <c r="E587" s="150"/>
      <c r="F587" s="179"/>
      <c r="G587" s="280"/>
      <c r="H587" s="186"/>
      <c r="I587" s="363"/>
      <c r="J587" s="149"/>
    </row>
    <row r="588" spans="1:10" x14ac:dyDescent="0.2">
      <c r="A588" s="149"/>
      <c r="B588" s="149"/>
      <c r="C588" s="149"/>
      <c r="D588" s="149"/>
      <c r="E588" s="150"/>
      <c r="F588" s="179"/>
      <c r="G588" s="280"/>
      <c r="H588" s="186"/>
      <c r="I588" s="363"/>
      <c r="J588" s="149"/>
    </row>
    <row r="589" spans="1:10" x14ac:dyDescent="0.2">
      <c r="A589" s="149"/>
      <c r="B589" s="149"/>
      <c r="C589" s="149"/>
      <c r="D589" s="149"/>
      <c r="E589" s="150"/>
      <c r="F589" s="179"/>
      <c r="G589" s="280"/>
      <c r="H589" s="186"/>
      <c r="I589" s="363"/>
      <c r="J589" s="149"/>
    </row>
    <row r="590" spans="1:10" x14ac:dyDescent="0.2">
      <c r="A590" s="149"/>
      <c r="B590" s="149"/>
      <c r="C590" s="149"/>
      <c r="D590" s="149"/>
      <c r="E590" s="150"/>
      <c r="F590" s="179"/>
      <c r="G590" s="280"/>
      <c r="H590" s="186"/>
      <c r="I590" s="363"/>
      <c r="J590" s="149"/>
    </row>
    <row r="591" spans="1:10" x14ac:dyDescent="0.2">
      <c r="A591" s="149"/>
      <c r="B591" s="149"/>
      <c r="C591" s="149"/>
      <c r="D591" s="149"/>
      <c r="E591" s="150"/>
      <c r="F591" s="179"/>
      <c r="G591" s="280"/>
      <c r="H591" s="186"/>
      <c r="I591" s="363"/>
      <c r="J591" s="149"/>
    </row>
    <row r="592" spans="1:10" x14ac:dyDescent="0.2">
      <c r="A592" s="149"/>
      <c r="B592" s="149"/>
      <c r="C592" s="149"/>
      <c r="D592" s="149"/>
      <c r="E592" s="150"/>
      <c r="F592" s="179"/>
      <c r="G592" s="280"/>
      <c r="H592" s="186"/>
      <c r="I592" s="363"/>
      <c r="J592" s="149"/>
    </row>
    <row r="593" spans="1:10" x14ac:dyDescent="0.2">
      <c r="A593" s="149"/>
      <c r="B593" s="149"/>
      <c r="C593" s="149"/>
      <c r="D593" s="149"/>
      <c r="E593" s="150"/>
      <c r="F593" s="179"/>
      <c r="G593" s="280"/>
      <c r="H593" s="186"/>
      <c r="I593" s="363"/>
      <c r="J593" s="149"/>
    </row>
    <row r="594" spans="1:10" x14ac:dyDescent="0.2">
      <c r="A594" s="149"/>
      <c r="B594" s="149"/>
      <c r="C594" s="149"/>
      <c r="D594" s="149"/>
      <c r="E594" s="150"/>
      <c r="F594" s="179"/>
      <c r="G594" s="280"/>
      <c r="H594" s="186"/>
      <c r="I594" s="363"/>
      <c r="J594" s="149"/>
    </row>
    <row r="595" spans="1:10" x14ac:dyDescent="0.2">
      <c r="A595" s="149"/>
      <c r="B595" s="149"/>
      <c r="C595" s="149"/>
      <c r="D595" s="149"/>
      <c r="E595" s="150"/>
      <c r="F595" s="179"/>
      <c r="G595" s="280"/>
      <c r="H595" s="186"/>
      <c r="I595" s="363"/>
      <c r="J595" s="149"/>
    </row>
    <row r="596" spans="1:10" x14ac:dyDescent="0.2">
      <c r="A596" s="149"/>
      <c r="B596" s="149"/>
      <c r="C596" s="149"/>
      <c r="D596" s="149"/>
      <c r="E596" s="150"/>
      <c r="F596" s="179"/>
      <c r="G596" s="280"/>
      <c r="H596" s="186"/>
      <c r="I596" s="363"/>
      <c r="J596" s="149"/>
    </row>
    <row r="597" spans="1:10" x14ac:dyDescent="0.2">
      <c r="A597" s="149"/>
      <c r="B597" s="149"/>
      <c r="C597" s="149"/>
      <c r="D597" s="149"/>
      <c r="E597" s="150"/>
      <c r="F597" s="179"/>
      <c r="G597" s="280"/>
      <c r="H597" s="186"/>
      <c r="I597" s="363"/>
      <c r="J597" s="149"/>
    </row>
    <row r="598" spans="1:10" x14ac:dyDescent="0.2">
      <c r="A598" s="149"/>
      <c r="B598" s="149"/>
      <c r="C598" s="149"/>
      <c r="D598" s="149"/>
      <c r="E598" s="150"/>
      <c r="F598" s="179"/>
      <c r="G598" s="280"/>
      <c r="H598" s="186"/>
      <c r="I598" s="363"/>
      <c r="J598" s="149"/>
    </row>
    <row r="599" spans="1:10" x14ac:dyDescent="0.2">
      <c r="A599" s="149"/>
      <c r="B599" s="149"/>
      <c r="C599" s="149"/>
      <c r="D599" s="149"/>
      <c r="E599" s="150"/>
      <c r="F599" s="179"/>
      <c r="G599" s="280"/>
      <c r="H599" s="186"/>
      <c r="I599" s="363"/>
      <c r="J599" s="149"/>
    </row>
    <row r="600" spans="1:10" x14ac:dyDescent="0.2">
      <c r="A600" s="149"/>
      <c r="B600" s="149"/>
      <c r="C600" s="149"/>
      <c r="D600" s="149"/>
      <c r="E600" s="150"/>
      <c r="F600" s="179"/>
      <c r="G600" s="280"/>
      <c r="H600" s="186"/>
      <c r="I600" s="363"/>
      <c r="J600" s="149"/>
    </row>
    <row r="601" spans="1:10" x14ac:dyDescent="0.2">
      <c r="A601" s="149"/>
      <c r="B601" s="149"/>
      <c r="C601" s="149"/>
      <c r="D601" s="149"/>
      <c r="E601" s="150"/>
      <c r="F601" s="179"/>
      <c r="G601" s="280"/>
      <c r="H601" s="186"/>
      <c r="I601" s="363"/>
      <c r="J601" s="149"/>
    </row>
    <row r="602" spans="1:10" x14ac:dyDescent="0.2">
      <c r="A602" s="149"/>
      <c r="B602" s="149"/>
      <c r="C602" s="149"/>
      <c r="D602" s="149"/>
      <c r="E602" s="150"/>
      <c r="F602" s="179"/>
      <c r="G602" s="280"/>
      <c r="H602" s="186"/>
      <c r="I602" s="363"/>
      <c r="J602" s="149"/>
    </row>
    <row r="603" spans="1:10" x14ac:dyDescent="0.2">
      <c r="A603" s="149"/>
      <c r="B603" s="149"/>
      <c r="C603" s="149"/>
      <c r="D603" s="149"/>
      <c r="E603" s="150"/>
      <c r="F603" s="179"/>
      <c r="G603" s="280"/>
      <c r="H603" s="186"/>
      <c r="I603" s="363"/>
      <c r="J603" s="149"/>
    </row>
    <row r="604" spans="1:10" x14ac:dyDescent="0.2">
      <c r="A604" s="149"/>
      <c r="B604" s="149"/>
      <c r="C604" s="149"/>
      <c r="D604" s="149"/>
      <c r="E604" s="150"/>
      <c r="F604" s="179"/>
      <c r="G604" s="280"/>
      <c r="H604" s="186"/>
      <c r="I604" s="363"/>
      <c r="J604" s="149"/>
    </row>
    <row r="605" spans="1:10" x14ac:dyDescent="0.2">
      <c r="A605" s="149"/>
      <c r="B605" s="149"/>
      <c r="C605" s="149"/>
      <c r="D605" s="149"/>
      <c r="E605" s="150"/>
      <c r="F605" s="179"/>
      <c r="G605" s="280"/>
      <c r="H605" s="186"/>
      <c r="I605" s="363"/>
      <c r="J605" s="149"/>
    </row>
    <row r="606" spans="1:10" x14ac:dyDescent="0.2">
      <c r="A606" s="149"/>
      <c r="B606" s="149"/>
      <c r="C606" s="149"/>
      <c r="D606" s="149"/>
      <c r="E606" s="150"/>
      <c r="F606" s="179"/>
      <c r="G606" s="280"/>
      <c r="H606" s="186"/>
      <c r="I606" s="363"/>
      <c r="J606" s="149"/>
    </row>
    <row r="607" spans="1:10" x14ac:dyDescent="0.2">
      <c r="A607" s="149"/>
      <c r="B607" s="149"/>
      <c r="C607" s="149"/>
      <c r="D607" s="149"/>
      <c r="E607" s="150"/>
      <c r="F607" s="179"/>
      <c r="G607" s="280"/>
      <c r="H607" s="186"/>
      <c r="I607" s="363"/>
      <c r="J607" s="149"/>
    </row>
    <row r="608" spans="1:10" x14ac:dyDescent="0.2">
      <c r="A608" s="149"/>
      <c r="B608" s="149"/>
      <c r="C608" s="149"/>
      <c r="D608" s="149"/>
      <c r="E608" s="150"/>
      <c r="F608" s="179"/>
      <c r="G608" s="280"/>
      <c r="H608" s="186"/>
      <c r="I608" s="363"/>
      <c r="J608" s="149"/>
    </row>
    <row r="609" spans="1:10" x14ac:dyDescent="0.2">
      <c r="A609" s="149"/>
      <c r="B609" s="149"/>
      <c r="C609" s="149"/>
      <c r="D609" s="149"/>
      <c r="E609" s="150"/>
      <c r="F609" s="179"/>
      <c r="G609" s="280"/>
      <c r="H609" s="186"/>
      <c r="I609" s="363"/>
      <c r="J609" s="149"/>
    </row>
    <row r="610" spans="1:10" x14ac:dyDescent="0.2">
      <c r="A610" s="149"/>
      <c r="B610" s="149"/>
      <c r="C610" s="149"/>
      <c r="D610" s="149"/>
      <c r="E610" s="150"/>
      <c r="F610" s="179"/>
      <c r="G610" s="280"/>
      <c r="H610" s="186"/>
      <c r="I610" s="363"/>
      <c r="J610" s="149"/>
    </row>
    <row r="611" spans="1:10" x14ac:dyDescent="0.2">
      <c r="A611" s="149"/>
      <c r="B611" s="149"/>
      <c r="C611" s="149"/>
      <c r="D611" s="149"/>
      <c r="E611" s="150"/>
      <c r="F611" s="179"/>
      <c r="G611" s="280"/>
      <c r="H611" s="186"/>
      <c r="I611" s="363"/>
      <c r="J611" s="149"/>
    </row>
    <row r="612" spans="1:10" x14ac:dyDescent="0.2">
      <c r="A612" s="149"/>
      <c r="B612" s="149"/>
      <c r="C612" s="149"/>
      <c r="D612" s="149"/>
      <c r="E612" s="150"/>
      <c r="F612" s="179"/>
      <c r="G612" s="280"/>
      <c r="H612" s="186"/>
      <c r="I612" s="363"/>
      <c r="J612" s="149"/>
    </row>
    <row r="613" spans="1:10" x14ac:dyDescent="0.2">
      <c r="A613" s="149"/>
      <c r="B613" s="149"/>
      <c r="C613" s="149"/>
      <c r="D613" s="149"/>
      <c r="E613" s="150"/>
      <c r="F613" s="179"/>
      <c r="G613" s="280"/>
      <c r="H613" s="186"/>
      <c r="I613" s="363"/>
      <c r="J613" s="149"/>
    </row>
    <row r="614" spans="1:10" x14ac:dyDescent="0.2">
      <c r="A614" s="149"/>
      <c r="B614" s="149"/>
      <c r="C614" s="149"/>
      <c r="D614" s="149"/>
      <c r="E614" s="150"/>
      <c r="F614" s="179"/>
      <c r="G614" s="280"/>
      <c r="H614" s="186"/>
      <c r="I614" s="363"/>
      <c r="J614" s="149"/>
    </row>
    <row r="615" spans="1:10" x14ac:dyDescent="0.2">
      <c r="A615" s="149"/>
      <c r="B615" s="149"/>
      <c r="C615" s="149"/>
      <c r="D615" s="149"/>
      <c r="E615" s="150"/>
      <c r="F615" s="179"/>
      <c r="G615" s="280"/>
      <c r="H615" s="186"/>
      <c r="I615" s="363"/>
      <c r="J615" s="149"/>
    </row>
    <row r="616" spans="1:10" x14ac:dyDescent="0.2">
      <c r="A616" s="149"/>
      <c r="B616" s="149"/>
      <c r="C616" s="149"/>
      <c r="D616" s="149"/>
      <c r="E616" s="150"/>
      <c r="F616" s="179"/>
      <c r="G616" s="280"/>
      <c r="H616" s="186"/>
      <c r="I616" s="363"/>
      <c r="J616" s="149"/>
    </row>
    <row r="617" spans="1:10" x14ac:dyDescent="0.2">
      <c r="A617" s="149"/>
      <c r="B617" s="149"/>
      <c r="C617" s="149"/>
      <c r="D617" s="149"/>
      <c r="E617" s="150"/>
      <c r="F617" s="179"/>
      <c r="G617" s="280"/>
      <c r="H617" s="186"/>
      <c r="I617" s="363"/>
      <c r="J617" s="149"/>
    </row>
    <row r="618" spans="1:10" x14ac:dyDescent="0.2">
      <c r="A618" s="149"/>
      <c r="B618" s="149"/>
      <c r="C618" s="149"/>
      <c r="D618" s="149"/>
      <c r="E618" s="150"/>
      <c r="F618" s="179"/>
      <c r="G618" s="280"/>
      <c r="H618" s="186"/>
      <c r="I618" s="363"/>
      <c r="J618" s="149"/>
    </row>
    <row r="619" spans="1:10" x14ac:dyDescent="0.2">
      <c r="A619" s="149"/>
      <c r="B619" s="149"/>
      <c r="C619" s="149"/>
      <c r="D619" s="149"/>
      <c r="E619" s="150"/>
      <c r="F619" s="179"/>
      <c r="G619" s="280"/>
      <c r="H619" s="186"/>
      <c r="I619" s="363"/>
      <c r="J619" s="149"/>
    </row>
    <row r="620" spans="1:10" x14ac:dyDescent="0.2">
      <c r="A620" s="149"/>
      <c r="B620" s="149"/>
      <c r="C620" s="149"/>
      <c r="D620" s="149"/>
      <c r="E620" s="150"/>
      <c r="F620" s="179"/>
      <c r="G620" s="280"/>
      <c r="H620" s="186"/>
      <c r="I620" s="363"/>
      <c r="J620" s="149"/>
    </row>
    <row r="621" spans="1:10" x14ac:dyDescent="0.2">
      <c r="A621" s="149"/>
      <c r="B621" s="149"/>
      <c r="C621" s="149"/>
      <c r="D621" s="149"/>
      <c r="E621" s="150"/>
      <c r="F621" s="179"/>
      <c r="G621" s="280"/>
      <c r="H621" s="186"/>
      <c r="I621" s="363"/>
      <c r="J621" s="149"/>
    </row>
    <row r="622" spans="1:10" x14ac:dyDescent="0.2">
      <c r="A622" s="149"/>
      <c r="B622" s="149"/>
      <c r="C622" s="149"/>
      <c r="D622" s="149"/>
      <c r="E622" s="150"/>
      <c r="F622" s="179"/>
      <c r="G622" s="280"/>
      <c r="H622" s="186"/>
      <c r="I622" s="363"/>
      <c r="J622" s="149"/>
    </row>
    <row r="623" spans="1:10" x14ac:dyDescent="0.2">
      <c r="A623" s="149"/>
      <c r="B623" s="149"/>
      <c r="C623" s="149"/>
      <c r="D623" s="149"/>
      <c r="E623" s="150"/>
      <c r="F623" s="179"/>
      <c r="G623" s="280"/>
      <c r="H623" s="186"/>
      <c r="I623" s="363"/>
      <c r="J623" s="149"/>
    </row>
    <row r="624" spans="1:10" x14ac:dyDescent="0.2">
      <c r="A624" s="149"/>
      <c r="B624" s="149"/>
      <c r="C624" s="149"/>
      <c r="D624" s="149"/>
      <c r="E624" s="150"/>
      <c r="F624" s="179"/>
      <c r="G624" s="280"/>
      <c r="H624" s="186"/>
      <c r="I624" s="363"/>
      <c r="J624" s="149"/>
    </row>
    <row r="625" spans="1:10" x14ac:dyDescent="0.2">
      <c r="A625" s="149"/>
      <c r="B625" s="149"/>
      <c r="C625" s="149"/>
      <c r="D625" s="149"/>
      <c r="E625" s="150"/>
      <c r="F625" s="179"/>
      <c r="G625" s="280"/>
      <c r="H625" s="186"/>
      <c r="I625" s="363"/>
      <c r="J625" s="149"/>
    </row>
    <row r="626" spans="1:10" x14ac:dyDescent="0.2">
      <c r="A626" s="149"/>
      <c r="B626" s="149"/>
      <c r="C626" s="149"/>
      <c r="D626" s="149"/>
      <c r="E626" s="150"/>
      <c r="F626" s="179"/>
      <c r="G626" s="280"/>
      <c r="H626" s="186"/>
      <c r="I626" s="363"/>
      <c r="J626" s="149"/>
    </row>
    <row r="627" spans="1:10" x14ac:dyDescent="0.2">
      <c r="A627" s="149"/>
      <c r="B627" s="149"/>
      <c r="C627" s="149"/>
      <c r="D627" s="149"/>
      <c r="E627" s="150"/>
      <c r="F627" s="179"/>
      <c r="G627" s="280"/>
      <c r="H627" s="186"/>
      <c r="I627" s="363"/>
      <c r="J627" s="149"/>
    </row>
    <row r="628" spans="1:10" x14ac:dyDescent="0.2">
      <c r="A628" s="149"/>
      <c r="B628" s="149"/>
      <c r="C628" s="149"/>
      <c r="D628" s="149"/>
      <c r="E628" s="150"/>
      <c r="F628" s="179"/>
      <c r="G628" s="280"/>
      <c r="H628" s="186"/>
      <c r="I628" s="363"/>
      <c r="J628" s="149"/>
    </row>
    <row r="629" spans="1:10" x14ac:dyDescent="0.2">
      <c r="A629" s="149"/>
      <c r="B629" s="149"/>
      <c r="C629" s="149"/>
      <c r="D629" s="149"/>
      <c r="E629" s="150"/>
      <c r="F629" s="179"/>
      <c r="G629" s="280"/>
      <c r="H629" s="186"/>
      <c r="I629" s="363"/>
      <c r="J629" s="149"/>
    </row>
    <row r="630" spans="1:10" x14ac:dyDescent="0.2">
      <c r="A630" s="149"/>
      <c r="B630" s="149"/>
      <c r="C630" s="149"/>
      <c r="D630" s="149"/>
      <c r="E630" s="150"/>
      <c r="F630" s="179"/>
      <c r="G630" s="280"/>
      <c r="H630" s="186"/>
      <c r="I630" s="363"/>
      <c r="J630" s="149"/>
    </row>
    <row r="631" spans="1:10" x14ac:dyDescent="0.2">
      <c r="A631" s="149"/>
      <c r="B631" s="149"/>
      <c r="C631" s="149"/>
      <c r="D631" s="149"/>
      <c r="E631" s="150"/>
      <c r="F631" s="179"/>
      <c r="G631" s="280"/>
      <c r="H631" s="186"/>
      <c r="I631" s="363"/>
      <c r="J631" s="149"/>
    </row>
    <row r="632" spans="1:10" x14ac:dyDescent="0.2">
      <c r="A632" s="149"/>
      <c r="B632" s="149"/>
      <c r="C632" s="149"/>
      <c r="D632" s="149"/>
      <c r="E632" s="150"/>
      <c r="F632" s="179"/>
      <c r="G632" s="280"/>
      <c r="H632" s="186"/>
      <c r="I632" s="363"/>
      <c r="J632" s="149"/>
    </row>
    <row r="633" spans="1:10" x14ac:dyDescent="0.2">
      <c r="A633" s="149"/>
      <c r="B633" s="149"/>
      <c r="C633" s="149"/>
      <c r="D633" s="149"/>
      <c r="E633" s="150"/>
      <c r="F633" s="179"/>
      <c r="G633" s="280"/>
      <c r="H633" s="186"/>
      <c r="I633" s="363"/>
      <c r="J633" s="149"/>
    </row>
    <row r="634" spans="1:10" x14ac:dyDescent="0.2">
      <c r="A634" s="149"/>
      <c r="B634" s="149"/>
      <c r="C634" s="149"/>
      <c r="D634" s="149"/>
      <c r="E634" s="150"/>
      <c r="F634" s="179"/>
      <c r="G634" s="280"/>
      <c r="H634" s="186"/>
      <c r="I634" s="363"/>
      <c r="J634" s="149"/>
    </row>
    <row r="635" spans="1:10" x14ac:dyDescent="0.2">
      <c r="A635" s="149"/>
      <c r="B635" s="149"/>
      <c r="C635" s="149"/>
      <c r="D635" s="149"/>
      <c r="E635" s="150"/>
      <c r="F635" s="179"/>
      <c r="G635" s="280"/>
      <c r="H635" s="186"/>
      <c r="I635" s="363"/>
      <c r="J635" s="149"/>
    </row>
    <row r="636" spans="1:10" x14ac:dyDescent="0.2">
      <c r="A636" s="149"/>
      <c r="B636" s="149"/>
      <c r="C636" s="149"/>
      <c r="D636" s="149"/>
      <c r="E636" s="150"/>
      <c r="F636" s="179"/>
      <c r="G636" s="280"/>
      <c r="H636" s="186"/>
      <c r="I636" s="363"/>
      <c r="J636" s="149"/>
    </row>
    <row r="637" spans="1:10" x14ac:dyDescent="0.2">
      <c r="A637" s="149"/>
      <c r="B637" s="149"/>
      <c r="C637" s="149"/>
      <c r="D637" s="149"/>
      <c r="E637" s="150"/>
      <c r="F637" s="179"/>
      <c r="G637" s="280"/>
      <c r="H637" s="186"/>
      <c r="I637" s="363"/>
      <c r="J637" s="149"/>
    </row>
    <row r="638" spans="1:10" x14ac:dyDescent="0.2">
      <c r="A638" s="149"/>
      <c r="B638" s="149"/>
      <c r="C638" s="149"/>
      <c r="D638" s="149"/>
      <c r="E638" s="150"/>
      <c r="F638" s="179"/>
      <c r="G638" s="280"/>
      <c r="H638" s="186"/>
      <c r="I638" s="363"/>
      <c r="J638" s="149"/>
    </row>
    <row r="639" spans="1:10" x14ac:dyDescent="0.2">
      <c r="A639" s="149"/>
      <c r="B639" s="149"/>
      <c r="C639" s="149"/>
      <c r="D639" s="149"/>
      <c r="E639" s="150"/>
      <c r="F639" s="179"/>
      <c r="G639" s="280"/>
      <c r="H639" s="186"/>
      <c r="I639" s="363"/>
      <c r="J639" s="149"/>
    </row>
    <row r="640" spans="1:10" x14ac:dyDescent="0.2">
      <c r="A640" s="149"/>
      <c r="B640" s="149"/>
      <c r="C640" s="149"/>
      <c r="D640" s="149"/>
      <c r="E640" s="150"/>
      <c r="F640" s="179"/>
      <c r="G640" s="280"/>
      <c r="H640" s="186"/>
      <c r="I640" s="363"/>
      <c r="J640" s="149"/>
    </row>
    <row r="641" spans="1:10" x14ac:dyDescent="0.2">
      <c r="A641" s="149"/>
      <c r="B641" s="149"/>
      <c r="C641" s="149"/>
      <c r="D641" s="149"/>
      <c r="E641" s="150"/>
      <c r="F641" s="179"/>
      <c r="G641" s="280"/>
      <c r="H641" s="186"/>
      <c r="I641" s="363"/>
      <c r="J641" s="149"/>
    </row>
    <row r="642" spans="1:10" x14ac:dyDescent="0.2">
      <c r="A642" s="149"/>
      <c r="B642" s="149"/>
      <c r="C642" s="149"/>
      <c r="D642" s="149"/>
      <c r="E642" s="150"/>
      <c r="F642" s="179"/>
      <c r="G642" s="280"/>
      <c r="H642" s="186"/>
      <c r="I642" s="363"/>
      <c r="J642" s="149"/>
    </row>
    <row r="643" spans="1:10" x14ac:dyDescent="0.2">
      <c r="A643" s="149"/>
      <c r="B643" s="149"/>
      <c r="C643" s="149"/>
      <c r="D643" s="149"/>
      <c r="E643" s="150"/>
      <c r="F643" s="179"/>
      <c r="G643" s="280"/>
      <c r="H643" s="186"/>
      <c r="I643" s="363"/>
      <c r="J643" s="149"/>
    </row>
    <row r="644" spans="1:10" x14ac:dyDescent="0.2">
      <c r="A644" s="149"/>
      <c r="B644" s="149"/>
      <c r="C644" s="149"/>
      <c r="D644" s="149"/>
      <c r="E644" s="150"/>
      <c r="F644" s="179"/>
      <c r="G644" s="280"/>
      <c r="H644" s="186"/>
      <c r="I644" s="363"/>
      <c r="J644" s="149"/>
    </row>
    <row r="645" spans="1:10" x14ac:dyDescent="0.2">
      <c r="A645" s="149"/>
      <c r="B645" s="149"/>
      <c r="C645" s="149"/>
      <c r="D645" s="149"/>
      <c r="E645" s="150"/>
      <c r="F645" s="179"/>
      <c r="G645" s="280"/>
      <c r="H645" s="186"/>
      <c r="I645" s="363"/>
      <c r="J645" s="149"/>
    </row>
    <row r="646" spans="1:10" x14ac:dyDescent="0.2">
      <c r="A646" s="149"/>
      <c r="B646" s="149"/>
      <c r="C646" s="149"/>
      <c r="D646" s="149"/>
      <c r="E646" s="150"/>
      <c r="F646" s="179"/>
      <c r="G646" s="280"/>
      <c r="H646" s="186"/>
      <c r="I646" s="363"/>
      <c r="J646" s="149"/>
    </row>
    <row r="647" spans="1:10" x14ac:dyDescent="0.2">
      <c r="A647" s="149"/>
      <c r="B647" s="149"/>
      <c r="C647" s="149"/>
      <c r="D647" s="149"/>
      <c r="E647" s="150"/>
      <c r="F647" s="179"/>
      <c r="G647" s="280"/>
      <c r="H647" s="186"/>
      <c r="I647" s="363"/>
      <c r="J647" s="149"/>
    </row>
    <row r="648" spans="1:10" x14ac:dyDescent="0.2">
      <c r="A648" s="149"/>
      <c r="B648" s="149"/>
      <c r="C648" s="149"/>
      <c r="D648" s="149"/>
      <c r="E648" s="150"/>
      <c r="F648" s="179"/>
      <c r="G648" s="280"/>
      <c r="H648" s="186"/>
      <c r="I648" s="363"/>
      <c r="J648" s="149"/>
    </row>
    <row r="649" spans="1:10" x14ac:dyDescent="0.2">
      <c r="A649" s="149"/>
      <c r="B649" s="149"/>
      <c r="C649" s="149"/>
      <c r="D649" s="149"/>
      <c r="E649" s="150"/>
      <c r="F649" s="179"/>
      <c r="G649" s="280"/>
      <c r="H649" s="186"/>
      <c r="I649" s="363"/>
      <c r="J649" s="149"/>
    </row>
    <row r="650" spans="1:10" x14ac:dyDescent="0.2">
      <c r="A650" s="149"/>
      <c r="B650" s="149"/>
      <c r="C650" s="149"/>
      <c r="D650" s="149"/>
      <c r="E650" s="150"/>
      <c r="F650" s="179"/>
      <c r="G650" s="280"/>
      <c r="H650" s="186"/>
      <c r="I650" s="363"/>
      <c r="J650" s="149"/>
    </row>
    <row r="651" spans="1:10" x14ac:dyDescent="0.2">
      <c r="A651" s="149"/>
      <c r="B651" s="149"/>
      <c r="C651" s="149"/>
      <c r="D651" s="149"/>
      <c r="E651" s="150"/>
      <c r="F651" s="179"/>
      <c r="G651" s="280"/>
      <c r="H651" s="186"/>
      <c r="I651" s="363"/>
      <c r="J651" s="149"/>
    </row>
    <row r="652" spans="1:10" x14ac:dyDescent="0.2">
      <c r="A652" s="149"/>
      <c r="B652" s="149"/>
      <c r="C652" s="149"/>
      <c r="D652" s="149"/>
      <c r="E652" s="150"/>
      <c r="F652" s="179"/>
      <c r="G652" s="280"/>
      <c r="H652" s="186"/>
      <c r="I652" s="363"/>
      <c r="J652" s="149"/>
    </row>
    <row r="653" spans="1:10" x14ac:dyDescent="0.2">
      <c r="A653" s="149"/>
      <c r="B653" s="149"/>
      <c r="C653" s="149"/>
      <c r="D653" s="149"/>
      <c r="E653" s="150"/>
      <c r="F653" s="179"/>
      <c r="G653" s="280"/>
      <c r="H653" s="186"/>
      <c r="I653" s="363"/>
      <c r="J653" s="149"/>
    </row>
    <row r="654" spans="1:10" x14ac:dyDescent="0.2">
      <c r="A654" s="149"/>
      <c r="B654" s="149"/>
      <c r="C654" s="149"/>
      <c r="D654" s="149"/>
      <c r="E654" s="150"/>
      <c r="F654" s="179"/>
      <c r="G654" s="280"/>
      <c r="H654" s="186"/>
      <c r="I654" s="363"/>
      <c r="J654" s="149"/>
    </row>
    <row r="655" spans="1:10" x14ac:dyDescent="0.2">
      <c r="A655" s="149"/>
      <c r="B655" s="149"/>
      <c r="C655" s="149"/>
      <c r="D655" s="149"/>
      <c r="E655" s="150"/>
      <c r="F655" s="179"/>
      <c r="G655" s="280"/>
      <c r="H655" s="186"/>
      <c r="I655" s="363"/>
      <c r="J655" s="149"/>
    </row>
    <row r="656" spans="1:10" x14ac:dyDescent="0.2">
      <c r="A656" s="149"/>
      <c r="B656" s="149"/>
      <c r="C656" s="149"/>
      <c r="D656" s="149"/>
      <c r="E656" s="150"/>
      <c r="F656" s="179"/>
      <c r="G656" s="280"/>
      <c r="H656" s="186"/>
      <c r="I656" s="363"/>
      <c r="J656" s="149"/>
    </row>
    <row r="657" spans="1:10" x14ac:dyDescent="0.2">
      <c r="A657" s="149"/>
      <c r="B657" s="149"/>
      <c r="C657" s="149"/>
      <c r="D657" s="149"/>
      <c r="E657" s="150"/>
      <c r="F657" s="179"/>
      <c r="G657" s="280"/>
      <c r="H657" s="186"/>
      <c r="I657" s="363"/>
      <c r="J657" s="149"/>
    </row>
    <row r="658" spans="1:10" x14ac:dyDescent="0.2">
      <c r="A658" s="149"/>
      <c r="B658" s="149"/>
      <c r="C658" s="149"/>
      <c r="D658" s="149"/>
      <c r="E658" s="150"/>
      <c r="F658" s="179"/>
      <c r="G658" s="280"/>
      <c r="H658" s="186"/>
      <c r="I658" s="363"/>
      <c r="J658" s="149"/>
    </row>
    <row r="659" spans="1:10" x14ac:dyDescent="0.2">
      <c r="A659" s="149"/>
      <c r="B659" s="149"/>
      <c r="C659" s="149"/>
      <c r="D659" s="149"/>
      <c r="E659" s="150"/>
      <c r="F659" s="179"/>
      <c r="G659" s="280"/>
      <c r="H659" s="186"/>
      <c r="I659" s="363"/>
      <c r="J659" s="149"/>
    </row>
    <row r="660" spans="1:10" x14ac:dyDescent="0.2">
      <c r="A660" s="149"/>
      <c r="B660" s="149"/>
      <c r="C660" s="149"/>
      <c r="D660" s="149"/>
      <c r="E660" s="150"/>
      <c r="F660" s="179"/>
      <c r="G660" s="280"/>
      <c r="H660" s="186"/>
      <c r="I660" s="363"/>
      <c r="J660" s="149"/>
    </row>
    <row r="661" spans="1:10" x14ac:dyDescent="0.2">
      <c r="A661" s="149"/>
      <c r="B661" s="149"/>
      <c r="C661" s="149"/>
      <c r="D661" s="149"/>
      <c r="E661" s="150"/>
      <c r="F661" s="179"/>
      <c r="G661" s="280"/>
      <c r="H661" s="186"/>
      <c r="I661" s="363"/>
      <c r="J661" s="149"/>
    </row>
    <row r="662" spans="1:10" x14ac:dyDescent="0.2">
      <c r="A662" s="149"/>
      <c r="B662" s="149"/>
      <c r="C662" s="149"/>
      <c r="D662" s="149"/>
      <c r="E662" s="150"/>
      <c r="F662" s="179"/>
      <c r="G662" s="280"/>
      <c r="H662" s="186"/>
      <c r="I662" s="363"/>
      <c r="J662" s="149"/>
    </row>
    <row r="663" spans="1:10" x14ac:dyDescent="0.2">
      <c r="A663" s="149"/>
      <c r="B663" s="149"/>
      <c r="C663" s="149"/>
      <c r="D663" s="149"/>
      <c r="E663" s="150"/>
      <c r="F663" s="179"/>
      <c r="G663" s="280"/>
      <c r="H663" s="186"/>
      <c r="I663" s="363"/>
      <c r="J663" s="149"/>
    </row>
    <row r="664" spans="1:10" x14ac:dyDescent="0.2">
      <c r="A664" s="149"/>
      <c r="B664" s="149"/>
      <c r="C664" s="149"/>
      <c r="D664" s="149"/>
      <c r="E664" s="150"/>
      <c r="F664" s="179"/>
      <c r="G664" s="280"/>
      <c r="H664" s="186"/>
      <c r="I664" s="363"/>
      <c r="J664" s="149"/>
    </row>
    <row r="665" spans="1:10" x14ac:dyDescent="0.2">
      <c r="A665" s="149"/>
      <c r="B665" s="149"/>
      <c r="C665" s="149"/>
      <c r="D665" s="149"/>
      <c r="E665" s="150"/>
      <c r="F665" s="179"/>
      <c r="G665" s="280"/>
      <c r="H665" s="186"/>
      <c r="I665" s="363"/>
      <c r="J665" s="149"/>
    </row>
    <row r="666" spans="1:10" x14ac:dyDescent="0.2">
      <c r="A666" s="149"/>
      <c r="B666" s="149"/>
      <c r="C666" s="149"/>
      <c r="D666" s="149"/>
      <c r="E666" s="150"/>
      <c r="F666" s="179"/>
      <c r="G666" s="280"/>
      <c r="H666" s="186"/>
      <c r="I666" s="363"/>
      <c r="J666" s="149"/>
    </row>
    <row r="667" spans="1:10" x14ac:dyDescent="0.2">
      <c r="A667" s="149"/>
      <c r="B667" s="149"/>
      <c r="C667" s="149"/>
      <c r="D667" s="149"/>
      <c r="E667" s="150"/>
      <c r="F667" s="179"/>
      <c r="G667" s="280"/>
      <c r="H667" s="186"/>
      <c r="I667" s="363"/>
      <c r="J667" s="149"/>
    </row>
    <row r="668" spans="1:10" x14ac:dyDescent="0.2">
      <c r="A668" s="149"/>
      <c r="B668" s="149"/>
      <c r="C668" s="149"/>
      <c r="D668" s="149"/>
      <c r="E668" s="150"/>
      <c r="F668" s="179"/>
      <c r="G668" s="280"/>
      <c r="H668" s="186"/>
      <c r="I668" s="363"/>
      <c r="J668" s="149"/>
    </row>
    <row r="669" spans="1:10" x14ac:dyDescent="0.2">
      <c r="A669" s="149"/>
      <c r="B669" s="149"/>
      <c r="C669" s="149"/>
      <c r="D669" s="149"/>
      <c r="E669" s="150"/>
      <c r="F669" s="179"/>
      <c r="G669" s="280"/>
      <c r="H669" s="186"/>
      <c r="I669" s="363"/>
      <c r="J669" s="149"/>
    </row>
    <row r="670" spans="1:10" x14ac:dyDescent="0.2">
      <c r="A670" s="149"/>
      <c r="B670" s="149"/>
      <c r="C670" s="149"/>
      <c r="D670" s="149"/>
      <c r="E670" s="150"/>
      <c r="F670" s="179"/>
      <c r="G670" s="280"/>
      <c r="H670" s="186"/>
      <c r="I670" s="363"/>
      <c r="J670" s="149"/>
    </row>
    <row r="671" spans="1:10" x14ac:dyDescent="0.2">
      <c r="A671" s="149"/>
      <c r="B671" s="149"/>
      <c r="C671" s="149"/>
      <c r="D671" s="149"/>
      <c r="E671" s="150"/>
      <c r="F671" s="179"/>
      <c r="G671" s="280"/>
      <c r="H671" s="186"/>
      <c r="I671" s="363"/>
      <c r="J671" s="149"/>
    </row>
    <row r="672" spans="1:10" x14ac:dyDescent="0.2">
      <c r="A672" s="149"/>
      <c r="B672" s="149"/>
      <c r="C672" s="149"/>
      <c r="D672" s="149"/>
      <c r="E672" s="150"/>
      <c r="F672" s="179"/>
      <c r="G672" s="280"/>
      <c r="H672" s="186"/>
      <c r="I672" s="363"/>
      <c r="J672" s="149"/>
    </row>
    <row r="673" spans="1:10" x14ac:dyDescent="0.2">
      <c r="A673" s="149"/>
      <c r="B673" s="149"/>
      <c r="C673" s="149"/>
      <c r="D673" s="149"/>
      <c r="E673" s="150"/>
      <c r="F673" s="179"/>
      <c r="G673" s="280"/>
      <c r="H673" s="186"/>
      <c r="I673" s="363"/>
      <c r="J673" s="149"/>
    </row>
    <row r="674" spans="1:10" x14ac:dyDescent="0.2">
      <c r="A674" s="149"/>
      <c r="B674" s="149"/>
      <c r="C674" s="149"/>
      <c r="D674" s="149"/>
      <c r="E674" s="150"/>
      <c r="F674" s="179"/>
      <c r="G674" s="280"/>
      <c r="H674" s="186"/>
      <c r="I674" s="363"/>
      <c r="J674" s="149"/>
    </row>
    <row r="675" spans="1:10" x14ac:dyDescent="0.2">
      <c r="A675" s="149"/>
      <c r="B675" s="149"/>
      <c r="C675" s="149"/>
      <c r="D675" s="149"/>
      <c r="E675" s="150"/>
      <c r="F675" s="179"/>
      <c r="G675" s="280"/>
      <c r="H675" s="186"/>
      <c r="I675" s="363"/>
      <c r="J675" s="149"/>
    </row>
    <row r="676" spans="1:10" x14ac:dyDescent="0.2">
      <c r="A676" s="149"/>
      <c r="B676" s="149"/>
      <c r="C676" s="149"/>
      <c r="D676" s="149"/>
      <c r="E676" s="150"/>
      <c r="F676" s="179"/>
      <c r="G676" s="280"/>
      <c r="H676" s="186"/>
      <c r="I676" s="363"/>
      <c r="J676" s="149"/>
    </row>
    <row r="677" spans="1:10" x14ac:dyDescent="0.2">
      <c r="A677" s="149"/>
      <c r="B677" s="149"/>
      <c r="C677" s="149"/>
      <c r="D677" s="149"/>
      <c r="E677" s="150"/>
      <c r="F677" s="179"/>
      <c r="G677" s="280"/>
      <c r="H677" s="186"/>
      <c r="I677" s="363"/>
      <c r="J677" s="149"/>
    </row>
    <row r="678" spans="1:10" x14ac:dyDescent="0.2">
      <c r="A678" s="149"/>
      <c r="B678" s="149"/>
      <c r="C678" s="149"/>
      <c r="D678" s="149"/>
      <c r="E678" s="150"/>
      <c r="F678" s="179"/>
      <c r="G678" s="280"/>
      <c r="H678" s="186"/>
      <c r="I678" s="363"/>
      <c r="J678" s="149"/>
    </row>
    <row r="679" spans="1:10" x14ac:dyDescent="0.2">
      <c r="A679" s="149"/>
      <c r="B679" s="149"/>
      <c r="C679" s="149"/>
      <c r="D679" s="149"/>
      <c r="E679" s="150"/>
      <c r="F679" s="179"/>
      <c r="G679" s="280"/>
      <c r="H679" s="186"/>
      <c r="I679" s="363"/>
      <c r="J679" s="149"/>
    </row>
    <row r="680" spans="1:10" x14ac:dyDescent="0.2">
      <c r="A680" s="149"/>
      <c r="B680" s="149"/>
      <c r="C680" s="149"/>
      <c r="D680" s="149"/>
      <c r="E680" s="150"/>
      <c r="F680" s="179"/>
      <c r="G680" s="280"/>
      <c r="H680" s="186"/>
      <c r="I680" s="363"/>
      <c r="J680" s="149"/>
    </row>
    <row r="681" spans="1:10" x14ac:dyDescent="0.2">
      <c r="A681" s="149"/>
      <c r="B681" s="149"/>
      <c r="C681" s="149"/>
      <c r="D681" s="149"/>
      <c r="E681" s="150"/>
      <c r="F681" s="179"/>
      <c r="G681" s="280"/>
      <c r="H681" s="186"/>
      <c r="I681" s="363"/>
      <c r="J681" s="149"/>
    </row>
    <row r="682" spans="1:10" x14ac:dyDescent="0.2">
      <c r="A682" s="149"/>
      <c r="B682" s="149"/>
      <c r="C682" s="149"/>
      <c r="D682" s="149"/>
      <c r="E682" s="150"/>
      <c r="F682" s="179"/>
      <c r="G682" s="280"/>
      <c r="H682" s="186"/>
      <c r="I682" s="363"/>
      <c r="J682" s="149"/>
    </row>
    <row r="683" spans="1:10" x14ac:dyDescent="0.2">
      <c r="A683" s="149"/>
      <c r="B683" s="149"/>
      <c r="C683" s="149"/>
      <c r="D683" s="149"/>
      <c r="E683" s="150"/>
      <c r="F683" s="179"/>
      <c r="G683" s="280"/>
      <c r="H683" s="186"/>
      <c r="I683" s="363"/>
      <c r="J683" s="149"/>
    </row>
    <row r="684" spans="1:10" x14ac:dyDescent="0.2">
      <c r="A684" s="149"/>
      <c r="B684" s="149"/>
      <c r="C684" s="149"/>
      <c r="D684" s="149"/>
      <c r="E684" s="150"/>
      <c r="F684" s="179"/>
      <c r="G684" s="280"/>
      <c r="H684" s="186"/>
      <c r="I684" s="363"/>
      <c r="J684" s="149"/>
    </row>
    <row r="685" spans="1:10" x14ac:dyDescent="0.2">
      <c r="A685" s="149"/>
      <c r="B685" s="149"/>
      <c r="C685" s="149"/>
      <c r="D685" s="149"/>
      <c r="E685" s="150"/>
      <c r="F685" s="179"/>
      <c r="G685" s="280"/>
      <c r="H685" s="186"/>
      <c r="I685" s="363"/>
      <c r="J685" s="149"/>
    </row>
    <row r="686" spans="1:10" x14ac:dyDescent="0.2">
      <c r="A686" s="149"/>
      <c r="B686" s="149"/>
      <c r="C686" s="149"/>
      <c r="D686" s="149"/>
      <c r="E686" s="150"/>
      <c r="F686" s="179"/>
      <c r="G686" s="280"/>
      <c r="H686" s="186"/>
      <c r="I686" s="363"/>
      <c r="J686" s="149"/>
    </row>
    <row r="687" spans="1:10" x14ac:dyDescent="0.2">
      <c r="A687" s="149"/>
      <c r="B687" s="149"/>
      <c r="C687" s="149"/>
      <c r="D687" s="149"/>
      <c r="E687" s="150"/>
      <c r="F687" s="179"/>
      <c r="G687" s="280"/>
      <c r="H687" s="186"/>
      <c r="I687" s="363"/>
      <c r="J687" s="149"/>
    </row>
    <row r="688" spans="1:10" x14ac:dyDescent="0.2">
      <c r="A688" s="149"/>
      <c r="B688" s="149"/>
      <c r="C688" s="149"/>
      <c r="D688" s="149"/>
      <c r="E688" s="150"/>
      <c r="F688" s="179"/>
      <c r="G688" s="280"/>
      <c r="H688" s="186"/>
      <c r="I688" s="363"/>
      <c r="J688" s="149"/>
    </row>
    <row r="689" spans="1:10" x14ac:dyDescent="0.2">
      <c r="A689" s="149"/>
      <c r="B689" s="149"/>
      <c r="C689" s="149"/>
      <c r="D689" s="149"/>
      <c r="E689" s="150"/>
      <c r="F689" s="179"/>
      <c r="G689" s="280"/>
      <c r="H689" s="186"/>
      <c r="I689" s="363"/>
      <c r="J689" s="149"/>
    </row>
    <row r="690" spans="1:10" x14ac:dyDescent="0.2">
      <c r="A690" s="149"/>
      <c r="B690" s="149"/>
      <c r="C690" s="149"/>
      <c r="D690" s="149"/>
      <c r="E690" s="150"/>
      <c r="F690" s="179"/>
      <c r="G690" s="280"/>
      <c r="H690" s="186"/>
      <c r="I690" s="363"/>
      <c r="J690" s="149"/>
    </row>
    <row r="691" spans="1:10" x14ac:dyDescent="0.2">
      <c r="A691" s="149"/>
      <c r="B691" s="149"/>
      <c r="C691" s="149"/>
      <c r="D691" s="149"/>
      <c r="E691" s="150"/>
      <c r="F691" s="179"/>
      <c r="G691" s="280"/>
      <c r="H691" s="186"/>
      <c r="I691" s="363"/>
      <c r="J691" s="149"/>
    </row>
    <row r="692" spans="1:10" x14ac:dyDescent="0.2">
      <c r="A692" s="149"/>
      <c r="B692" s="149"/>
      <c r="C692" s="149"/>
      <c r="D692" s="149"/>
      <c r="E692" s="150"/>
      <c r="F692" s="179"/>
      <c r="G692" s="280"/>
      <c r="H692" s="186"/>
      <c r="I692" s="363"/>
      <c r="J692" s="149"/>
    </row>
    <row r="693" spans="1:10" x14ac:dyDescent="0.2">
      <c r="A693" s="149"/>
      <c r="B693" s="149"/>
      <c r="C693" s="149"/>
      <c r="D693" s="149"/>
      <c r="E693" s="150"/>
      <c r="F693" s="179"/>
      <c r="G693" s="280"/>
      <c r="H693" s="186"/>
      <c r="I693" s="363"/>
      <c r="J693" s="149"/>
    </row>
    <row r="694" spans="1:10" x14ac:dyDescent="0.2">
      <c r="A694" s="149"/>
      <c r="B694" s="149"/>
      <c r="C694" s="149"/>
      <c r="D694" s="149"/>
      <c r="E694" s="150"/>
      <c r="F694" s="179"/>
      <c r="G694" s="280"/>
      <c r="H694" s="186"/>
      <c r="I694" s="363"/>
      <c r="J694" s="149"/>
    </row>
    <row r="695" spans="1:10" x14ac:dyDescent="0.2">
      <c r="A695" s="149"/>
      <c r="B695" s="149"/>
      <c r="C695" s="149"/>
      <c r="D695" s="149"/>
      <c r="E695" s="150"/>
      <c r="F695" s="179"/>
      <c r="G695" s="280"/>
      <c r="H695" s="186"/>
      <c r="I695" s="363"/>
      <c r="J695" s="149"/>
    </row>
    <row r="696" spans="1:10" x14ac:dyDescent="0.2">
      <c r="A696" s="149"/>
      <c r="B696" s="149"/>
      <c r="C696" s="149"/>
      <c r="D696" s="149"/>
      <c r="E696" s="150"/>
      <c r="F696" s="179"/>
      <c r="G696" s="280"/>
      <c r="H696" s="186"/>
      <c r="I696" s="363"/>
      <c r="J696" s="149"/>
    </row>
    <row r="697" spans="1:10" x14ac:dyDescent="0.2">
      <c r="A697" s="149"/>
      <c r="B697" s="149"/>
      <c r="C697" s="149"/>
      <c r="D697" s="149"/>
      <c r="E697" s="150"/>
      <c r="F697" s="179"/>
      <c r="G697" s="280"/>
      <c r="H697" s="186"/>
      <c r="I697" s="363"/>
      <c r="J697" s="149"/>
    </row>
    <row r="698" spans="1:10" x14ac:dyDescent="0.2">
      <c r="A698" s="149"/>
      <c r="B698" s="149"/>
      <c r="C698" s="149"/>
      <c r="D698" s="149"/>
      <c r="E698" s="150"/>
      <c r="F698" s="179"/>
      <c r="G698" s="280"/>
      <c r="H698" s="186"/>
      <c r="I698" s="363"/>
      <c r="J698" s="149"/>
    </row>
    <row r="699" spans="1:10" x14ac:dyDescent="0.2">
      <c r="A699" s="149"/>
      <c r="B699" s="149"/>
      <c r="C699" s="149"/>
      <c r="D699" s="149"/>
      <c r="E699" s="150"/>
      <c r="F699" s="179"/>
      <c r="G699" s="280"/>
      <c r="H699" s="186"/>
      <c r="I699" s="363"/>
      <c r="J699" s="149"/>
    </row>
    <row r="700" spans="1:10" x14ac:dyDescent="0.2">
      <c r="A700" s="149"/>
      <c r="B700" s="149"/>
      <c r="C700" s="149"/>
      <c r="D700" s="149"/>
      <c r="E700" s="150"/>
      <c r="F700" s="179"/>
      <c r="G700" s="280"/>
      <c r="H700" s="186"/>
      <c r="I700" s="363"/>
      <c r="J700" s="149"/>
    </row>
    <row r="701" spans="1:10" x14ac:dyDescent="0.2">
      <c r="A701" s="149"/>
      <c r="B701" s="149"/>
      <c r="C701" s="149"/>
      <c r="D701" s="149"/>
      <c r="E701" s="150"/>
      <c r="F701" s="179"/>
      <c r="G701" s="280"/>
      <c r="H701" s="186"/>
      <c r="I701" s="363"/>
      <c r="J701" s="149"/>
    </row>
    <row r="702" spans="1:10" x14ac:dyDescent="0.2">
      <c r="A702" s="149"/>
      <c r="B702" s="149"/>
      <c r="C702" s="149"/>
      <c r="D702" s="149"/>
      <c r="E702" s="150"/>
      <c r="F702" s="179"/>
      <c r="G702" s="280"/>
      <c r="H702" s="186"/>
      <c r="I702" s="363"/>
      <c r="J702" s="149"/>
    </row>
    <row r="703" spans="1:10" x14ac:dyDescent="0.2">
      <c r="A703" s="149"/>
      <c r="B703" s="149"/>
      <c r="C703" s="149"/>
      <c r="D703" s="149"/>
      <c r="E703" s="150"/>
      <c r="F703" s="179"/>
      <c r="G703" s="280"/>
      <c r="H703" s="186"/>
      <c r="I703" s="363"/>
      <c r="J703" s="149"/>
    </row>
    <row r="704" spans="1:10" x14ac:dyDescent="0.2">
      <c r="A704" s="149"/>
      <c r="B704" s="149"/>
      <c r="C704" s="149"/>
      <c r="D704" s="149"/>
      <c r="E704" s="150"/>
      <c r="F704" s="179"/>
      <c r="G704" s="280"/>
      <c r="H704" s="186"/>
      <c r="I704" s="363"/>
      <c r="J704" s="149"/>
    </row>
    <row r="705" spans="1:10" x14ac:dyDescent="0.2">
      <c r="A705" s="149"/>
      <c r="B705" s="149"/>
      <c r="C705" s="149"/>
      <c r="D705" s="149"/>
      <c r="E705" s="150"/>
      <c r="F705" s="179"/>
      <c r="G705" s="280"/>
      <c r="H705" s="186"/>
      <c r="I705" s="363"/>
      <c r="J705" s="149"/>
    </row>
    <row r="706" spans="1:10" x14ac:dyDescent="0.2">
      <c r="A706" s="149"/>
      <c r="B706" s="149"/>
      <c r="C706" s="149"/>
      <c r="D706" s="149"/>
      <c r="E706" s="150"/>
      <c r="F706" s="179"/>
      <c r="G706" s="280"/>
      <c r="H706" s="186"/>
      <c r="I706" s="363"/>
      <c r="J706" s="149"/>
    </row>
    <row r="707" spans="1:10" x14ac:dyDescent="0.2">
      <c r="A707" s="149"/>
      <c r="B707" s="149"/>
      <c r="C707" s="149"/>
      <c r="D707" s="149"/>
      <c r="E707" s="150"/>
      <c r="F707" s="179"/>
      <c r="G707" s="280"/>
      <c r="H707" s="186"/>
      <c r="I707" s="363"/>
      <c r="J707" s="149"/>
    </row>
    <row r="708" spans="1:10" x14ac:dyDescent="0.2">
      <c r="A708" s="149"/>
      <c r="B708" s="149"/>
      <c r="C708" s="149"/>
      <c r="D708" s="149"/>
      <c r="E708" s="150"/>
      <c r="F708" s="179"/>
      <c r="G708" s="280"/>
      <c r="H708" s="186"/>
      <c r="I708" s="363"/>
      <c r="J708" s="149"/>
    </row>
    <row r="709" spans="1:10" x14ac:dyDescent="0.2">
      <c r="A709" s="149"/>
      <c r="B709" s="149"/>
      <c r="C709" s="149"/>
      <c r="D709" s="149"/>
      <c r="E709" s="150"/>
      <c r="F709" s="179"/>
      <c r="G709" s="280"/>
      <c r="H709" s="186"/>
      <c r="I709" s="363"/>
      <c r="J709" s="149"/>
    </row>
    <row r="710" spans="1:10" x14ac:dyDescent="0.2">
      <c r="A710" s="149"/>
      <c r="B710" s="149"/>
      <c r="C710" s="149"/>
      <c r="D710" s="149"/>
      <c r="E710" s="150"/>
      <c r="F710" s="179"/>
      <c r="G710" s="280"/>
      <c r="H710" s="186"/>
      <c r="I710" s="363"/>
      <c r="J710" s="149"/>
    </row>
    <row r="711" spans="1:10" x14ac:dyDescent="0.2">
      <c r="A711" s="149"/>
      <c r="B711" s="149"/>
      <c r="C711" s="149"/>
      <c r="D711" s="149"/>
      <c r="E711" s="150"/>
      <c r="F711" s="179"/>
      <c r="G711" s="280"/>
      <c r="H711" s="186"/>
      <c r="I711" s="363"/>
      <c r="J711" s="149"/>
    </row>
    <row r="712" spans="1:10" x14ac:dyDescent="0.2">
      <c r="A712" s="149"/>
      <c r="B712" s="149"/>
      <c r="C712" s="149"/>
      <c r="D712" s="149"/>
      <c r="E712" s="150"/>
      <c r="F712" s="179"/>
      <c r="G712" s="280"/>
      <c r="H712" s="186"/>
      <c r="I712" s="363"/>
      <c r="J712" s="149"/>
    </row>
    <row r="713" spans="1:10" x14ac:dyDescent="0.2">
      <c r="A713" s="149"/>
      <c r="B713" s="149"/>
      <c r="C713" s="149"/>
      <c r="D713" s="149"/>
      <c r="E713" s="150"/>
      <c r="F713" s="179"/>
      <c r="G713" s="280"/>
      <c r="H713" s="186"/>
      <c r="I713" s="363"/>
      <c r="J713" s="149"/>
    </row>
    <row r="714" spans="1:10" x14ac:dyDescent="0.2">
      <c r="A714" s="149"/>
      <c r="B714" s="149"/>
      <c r="C714" s="149"/>
      <c r="D714" s="149"/>
      <c r="E714" s="150"/>
      <c r="F714" s="179"/>
      <c r="G714" s="280"/>
      <c r="H714" s="186"/>
      <c r="I714" s="363"/>
      <c r="J714" s="149"/>
    </row>
    <row r="715" spans="1:10" x14ac:dyDescent="0.2">
      <c r="A715" s="149"/>
      <c r="B715" s="149"/>
      <c r="C715" s="149"/>
      <c r="D715" s="149"/>
      <c r="E715" s="150"/>
      <c r="F715" s="179"/>
      <c r="G715" s="280"/>
      <c r="H715" s="186"/>
      <c r="I715" s="363"/>
      <c r="J715" s="149"/>
    </row>
    <row r="716" spans="1:10" x14ac:dyDescent="0.2">
      <c r="A716" s="149"/>
      <c r="B716" s="149"/>
      <c r="C716" s="149"/>
      <c r="D716" s="149"/>
      <c r="E716" s="150"/>
      <c r="F716" s="179"/>
      <c r="G716" s="280"/>
      <c r="H716" s="186"/>
      <c r="I716" s="363"/>
      <c r="J716" s="149"/>
    </row>
    <row r="717" spans="1:10" x14ac:dyDescent="0.2">
      <c r="A717" s="149"/>
      <c r="B717" s="149"/>
      <c r="C717" s="149"/>
      <c r="D717" s="149"/>
      <c r="E717" s="150"/>
      <c r="F717" s="179"/>
      <c r="G717" s="280"/>
      <c r="H717" s="186"/>
      <c r="I717" s="363"/>
      <c r="J717" s="149"/>
    </row>
    <row r="718" spans="1:10" x14ac:dyDescent="0.2">
      <c r="A718" s="149"/>
      <c r="B718" s="149"/>
      <c r="C718" s="149"/>
      <c r="D718" s="149"/>
      <c r="E718" s="150"/>
      <c r="F718" s="179"/>
      <c r="G718" s="280"/>
      <c r="H718" s="186"/>
      <c r="I718" s="363"/>
      <c r="J718" s="149"/>
    </row>
    <row r="719" spans="1:10" x14ac:dyDescent="0.2">
      <c r="A719" s="149"/>
      <c r="B719" s="149"/>
      <c r="C719" s="149"/>
      <c r="D719" s="149"/>
      <c r="E719" s="150"/>
      <c r="F719" s="179"/>
      <c r="G719" s="280"/>
      <c r="H719" s="186"/>
      <c r="I719" s="363"/>
      <c r="J719" s="149"/>
    </row>
    <row r="720" spans="1:10" x14ac:dyDescent="0.2">
      <c r="A720" s="149"/>
      <c r="B720" s="149"/>
      <c r="C720" s="149"/>
      <c r="D720" s="149"/>
      <c r="E720" s="150"/>
      <c r="F720" s="179"/>
      <c r="G720" s="280"/>
      <c r="H720" s="186"/>
      <c r="I720" s="363"/>
      <c r="J720" s="149"/>
    </row>
    <row r="721" spans="1:10" x14ac:dyDescent="0.2">
      <c r="A721" s="149"/>
      <c r="B721" s="149"/>
      <c r="C721" s="149"/>
      <c r="D721" s="149"/>
      <c r="E721" s="150"/>
      <c r="F721" s="179"/>
      <c r="G721" s="280"/>
      <c r="H721" s="186"/>
      <c r="I721" s="363"/>
      <c r="J721" s="149"/>
    </row>
    <row r="722" spans="1:10" x14ac:dyDescent="0.2">
      <c r="A722" s="149"/>
      <c r="B722" s="149"/>
      <c r="C722" s="149"/>
      <c r="D722" s="149"/>
      <c r="E722" s="150"/>
      <c r="F722" s="179"/>
      <c r="G722" s="280"/>
      <c r="H722" s="186"/>
      <c r="I722" s="363"/>
      <c r="J722" s="149"/>
    </row>
    <row r="723" spans="1:10" x14ac:dyDescent="0.2">
      <c r="A723" s="149"/>
      <c r="B723" s="149"/>
      <c r="C723" s="149"/>
      <c r="D723" s="149"/>
      <c r="E723" s="150"/>
      <c r="F723" s="179"/>
      <c r="G723" s="280"/>
      <c r="H723" s="186"/>
      <c r="I723" s="363"/>
      <c r="J723" s="149"/>
    </row>
    <row r="724" spans="1:10" x14ac:dyDescent="0.2">
      <c r="A724" s="149"/>
      <c r="B724" s="149"/>
      <c r="C724" s="149"/>
      <c r="D724" s="149"/>
      <c r="E724" s="150"/>
      <c r="F724" s="179"/>
      <c r="G724" s="280"/>
      <c r="H724" s="186"/>
      <c r="I724" s="363"/>
      <c r="J724" s="149"/>
    </row>
    <row r="725" spans="1:10" x14ac:dyDescent="0.2">
      <c r="A725" s="149"/>
      <c r="B725" s="149"/>
      <c r="C725" s="149"/>
      <c r="D725" s="149"/>
      <c r="E725" s="150"/>
      <c r="F725" s="179"/>
      <c r="G725" s="280"/>
      <c r="H725" s="186"/>
      <c r="I725" s="363"/>
      <c r="J725" s="149"/>
    </row>
    <row r="726" spans="1:10" x14ac:dyDescent="0.2">
      <c r="A726" s="149"/>
      <c r="B726" s="149"/>
      <c r="C726" s="149"/>
      <c r="D726" s="149"/>
      <c r="E726" s="150"/>
      <c r="F726" s="179"/>
      <c r="G726" s="280"/>
      <c r="H726" s="186"/>
      <c r="I726" s="363"/>
      <c r="J726" s="149"/>
    </row>
    <row r="727" spans="1:10" x14ac:dyDescent="0.2">
      <c r="A727" s="149"/>
      <c r="B727" s="149"/>
      <c r="C727" s="149"/>
      <c r="D727" s="149"/>
      <c r="E727" s="150"/>
      <c r="F727" s="179"/>
      <c r="G727" s="280"/>
      <c r="H727" s="186"/>
      <c r="I727" s="363"/>
      <c r="J727" s="149"/>
    </row>
    <row r="728" spans="1:10" x14ac:dyDescent="0.2">
      <c r="A728" s="149"/>
      <c r="B728" s="149"/>
      <c r="C728" s="149"/>
      <c r="D728" s="149"/>
      <c r="E728" s="150"/>
      <c r="F728" s="179"/>
      <c r="G728" s="280"/>
      <c r="H728" s="186"/>
      <c r="I728" s="363"/>
      <c r="J728" s="149"/>
    </row>
    <row r="729" spans="1:10" x14ac:dyDescent="0.2">
      <c r="A729" s="149"/>
      <c r="B729" s="149"/>
      <c r="C729" s="149"/>
      <c r="D729" s="149"/>
      <c r="E729" s="150"/>
      <c r="F729" s="179"/>
      <c r="G729" s="280"/>
      <c r="H729" s="186"/>
      <c r="I729" s="363"/>
      <c r="J729" s="149"/>
    </row>
    <row r="730" spans="1:10" x14ac:dyDescent="0.2">
      <c r="A730" s="149"/>
      <c r="B730" s="149"/>
      <c r="C730" s="149"/>
      <c r="D730" s="149"/>
      <c r="E730" s="150"/>
      <c r="F730" s="179"/>
      <c r="G730" s="280"/>
      <c r="H730" s="186"/>
      <c r="I730" s="363"/>
      <c r="J730" s="149"/>
    </row>
    <row r="731" spans="1:10" x14ac:dyDescent="0.2">
      <c r="A731" s="149"/>
      <c r="B731" s="149"/>
      <c r="C731" s="149"/>
      <c r="D731" s="149"/>
      <c r="E731" s="150"/>
      <c r="F731" s="179"/>
      <c r="G731" s="280"/>
      <c r="H731" s="186"/>
      <c r="I731" s="363"/>
      <c r="J731" s="149"/>
    </row>
    <row r="732" spans="1:10" x14ac:dyDescent="0.2">
      <c r="A732" s="149"/>
      <c r="B732" s="149"/>
      <c r="C732" s="149"/>
      <c r="D732" s="149"/>
      <c r="E732" s="150"/>
      <c r="F732" s="179"/>
      <c r="G732" s="280"/>
      <c r="H732" s="186"/>
      <c r="I732" s="363"/>
      <c r="J732" s="149"/>
    </row>
    <row r="733" spans="1:10" x14ac:dyDescent="0.2">
      <c r="A733" s="149"/>
      <c r="B733" s="149"/>
      <c r="C733" s="149"/>
      <c r="D733" s="149"/>
      <c r="E733" s="150"/>
      <c r="F733" s="179"/>
      <c r="G733" s="280"/>
      <c r="H733" s="186"/>
      <c r="I733" s="363"/>
      <c r="J733" s="149"/>
    </row>
    <row r="734" spans="1:10" x14ac:dyDescent="0.2">
      <c r="A734" s="149"/>
      <c r="B734" s="149"/>
      <c r="C734" s="149"/>
      <c r="D734" s="149"/>
      <c r="E734" s="150"/>
      <c r="F734" s="179"/>
      <c r="G734" s="280"/>
      <c r="H734" s="186"/>
      <c r="I734" s="363"/>
      <c r="J734" s="149"/>
    </row>
    <row r="735" spans="1:10" x14ac:dyDescent="0.2">
      <c r="A735" s="149"/>
      <c r="B735" s="149"/>
      <c r="C735" s="149"/>
      <c r="D735" s="149"/>
      <c r="E735" s="150"/>
      <c r="F735" s="179"/>
      <c r="G735" s="280"/>
      <c r="H735" s="186"/>
      <c r="I735" s="363"/>
      <c r="J735" s="149"/>
    </row>
    <row r="736" spans="1:10" x14ac:dyDescent="0.2">
      <c r="A736" s="149"/>
      <c r="B736" s="149"/>
      <c r="C736" s="149"/>
      <c r="D736" s="149"/>
      <c r="E736" s="150"/>
      <c r="F736" s="179"/>
      <c r="G736" s="280"/>
      <c r="H736" s="186"/>
      <c r="I736" s="363"/>
      <c r="J736" s="149"/>
    </row>
    <row r="737" spans="1:10" x14ac:dyDescent="0.2">
      <c r="A737" s="149"/>
      <c r="B737" s="149"/>
      <c r="C737" s="149"/>
      <c r="D737" s="149"/>
      <c r="E737" s="150"/>
      <c r="F737" s="179"/>
      <c r="G737" s="280"/>
      <c r="H737" s="186"/>
      <c r="I737" s="363"/>
      <c r="J737" s="149"/>
    </row>
    <row r="738" spans="1:10" x14ac:dyDescent="0.2">
      <c r="A738" s="149"/>
      <c r="B738" s="149"/>
      <c r="C738" s="149"/>
      <c r="D738" s="149"/>
      <c r="E738" s="150"/>
      <c r="F738" s="179"/>
      <c r="G738" s="280"/>
      <c r="H738" s="186"/>
      <c r="I738" s="363"/>
      <c r="J738" s="149"/>
    </row>
    <row r="739" spans="1:10" x14ac:dyDescent="0.2">
      <c r="A739" s="149"/>
      <c r="B739" s="149"/>
      <c r="C739" s="149"/>
      <c r="D739" s="149"/>
      <c r="E739" s="150"/>
      <c r="F739" s="179"/>
      <c r="G739" s="280"/>
      <c r="H739" s="186"/>
      <c r="I739" s="363"/>
      <c r="J739" s="149"/>
    </row>
    <row r="740" spans="1:10" x14ac:dyDescent="0.2">
      <c r="A740" s="149"/>
      <c r="B740" s="149"/>
      <c r="C740" s="149"/>
      <c r="D740" s="149"/>
      <c r="E740" s="150"/>
      <c r="F740" s="179"/>
      <c r="G740" s="280"/>
      <c r="H740" s="186"/>
      <c r="I740" s="363"/>
      <c r="J740" s="149"/>
    </row>
    <row r="741" spans="1:10" x14ac:dyDescent="0.2">
      <c r="A741" s="149"/>
      <c r="B741" s="149"/>
      <c r="C741" s="149"/>
      <c r="D741" s="149"/>
      <c r="E741" s="150"/>
      <c r="F741" s="179"/>
      <c r="G741" s="280"/>
      <c r="H741" s="186"/>
      <c r="I741" s="363"/>
      <c r="J741" s="149"/>
    </row>
    <row r="742" spans="1:10" x14ac:dyDescent="0.2">
      <c r="A742" s="149"/>
      <c r="B742" s="149"/>
      <c r="C742" s="149"/>
      <c r="D742" s="149"/>
      <c r="E742" s="150"/>
      <c r="F742" s="179"/>
      <c r="G742" s="280"/>
      <c r="H742" s="186"/>
      <c r="I742" s="363"/>
      <c r="J742" s="149"/>
    </row>
    <row r="743" spans="1:10" x14ac:dyDescent="0.2">
      <c r="A743" s="149"/>
      <c r="B743" s="149"/>
      <c r="C743" s="149"/>
      <c r="D743" s="149"/>
      <c r="E743" s="150"/>
      <c r="F743" s="179"/>
      <c r="G743" s="280"/>
      <c r="H743" s="186"/>
      <c r="I743" s="363"/>
      <c r="J743" s="149"/>
    </row>
    <row r="744" spans="1:10" x14ac:dyDescent="0.2">
      <c r="A744" s="149"/>
      <c r="B744" s="149"/>
      <c r="C744" s="149"/>
      <c r="D744" s="149"/>
      <c r="E744" s="150"/>
      <c r="F744" s="179"/>
      <c r="G744" s="280"/>
      <c r="H744" s="186"/>
      <c r="I744" s="363"/>
      <c r="J744" s="149"/>
    </row>
    <row r="745" spans="1:10" x14ac:dyDescent="0.2">
      <c r="A745" s="149"/>
      <c r="B745" s="149"/>
      <c r="C745" s="149"/>
      <c r="D745" s="149"/>
      <c r="E745" s="150"/>
      <c r="F745" s="179"/>
      <c r="G745" s="280"/>
      <c r="H745" s="186"/>
      <c r="I745" s="363"/>
      <c r="J745" s="149"/>
    </row>
    <row r="746" spans="1:10" x14ac:dyDescent="0.2">
      <c r="A746" s="149"/>
      <c r="B746" s="149"/>
      <c r="C746" s="149"/>
      <c r="D746" s="149"/>
      <c r="E746" s="150"/>
      <c r="F746" s="179"/>
      <c r="G746" s="280"/>
      <c r="H746" s="186"/>
      <c r="I746" s="363"/>
      <c r="J746" s="149"/>
    </row>
    <row r="747" spans="1:10" x14ac:dyDescent="0.2">
      <c r="A747" s="149"/>
      <c r="B747" s="149"/>
      <c r="C747" s="149"/>
      <c r="D747" s="149"/>
      <c r="E747" s="150"/>
      <c r="F747" s="179"/>
      <c r="G747" s="280"/>
      <c r="H747" s="186"/>
      <c r="I747" s="363"/>
      <c r="J747" s="149"/>
    </row>
    <row r="748" spans="1:10" x14ac:dyDescent="0.2">
      <c r="A748" s="149"/>
      <c r="B748" s="149"/>
      <c r="C748" s="149"/>
      <c r="D748" s="149"/>
      <c r="E748" s="150"/>
      <c r="F748" s="179"/>
      <c r="G748" s="280"/>
      <c r="H748" s="186"/>
      <c r="I748" s="363"/>
      <c r="J748" s="149"/>
    </row>
    <row r="749" spans="1:10" x14ac:dyDescent="0.2">
      <c r="A749" s="149"/>
      <c r="B749" s="149"/>
      <c r="C749" s="149"/>
      <c r="D749" s="149"/>
      <c r="E749" s="150"/>
      <c r="F749" s="179"/>
      <c r="G749" s="280"/>
      <c r="H749" s="186"/>
      <c r="I749" s="363"/>
      <c r="J749" s="149"/>
    </row>
    <row r="750" spans="1:10" x14ac:dyDescent="0.2">
      <c r="A750" s="149"/>
      <c r="B750" s="149"/>
      <c r="C750" s="149"/>
      <c r="D750" s="149"/>
      <c r="E750" s="150"/>
      <c r="F750" s="179"/>
      <c r="G750" s="280"/>
      <c r="H750" s="186"/>
      <c r="I750" s="363"/>
      <c r="J750" s="149"/>
    </row>
    <row r="751" spans="1:10" x14ac:dyDescent="0.2">
      <c r="A751" s="149"/>
      <c r="B751" s="149"/>
      <c r="C751" s="149"/>
      <c r="D751" s="149"/>
      <c r="E751" s="150"/>
      <c r="F751" s="179"/>
      <c r="G751" s="280"/>
      <c r="H751" s="186"/>
      <c r="I751" s="363"/>
      <c r="J751" s="149"/>
    </row>
    <row r="752" spans="1:10" x14ac:dyDescent="0.2">
      <c r="A752" s="149"/>
      <c r="B752" s="149"/>
      <c r="C752" s="149"/>
      <c r="D752" s="149"/>
      <c r="E752" s="150"/>
      <c r="F752" s="179"/>
      <c r="G752" s="280"/>
      <c r="H752" s="186"/>
      <c r="I752" s="363"/>
      <c r="J752" s="149"/>
    </row>
    <row r="753" spans="1:10" x14ac:dyDescent="0.2">
      <c r="A753" s="149"/>
      <c r="B753" s="149"/>
      <c r="C753" s="149"/>
      <c r="D753" s="149"/>
      <c r="E753" s="150"/>
      <c r="F753" s="179"/>
      <c r="G753" s="280"/>
      <c r="H753" s="186"/>
      <c r="I753" s="363"/>
      <c r="J753" s="149"/>
    </row>
    <row r="754" spans="1:10" x14ac:dyDescent="0.2">
      <c r="A754" s="149"/>
      <c r="B754" s="149"/>
      <c r="C754" s="149"/>
      <c r="D754" s="149"/>
      <c r="E754" s="150"/>
      <c r="F754" s="179"/>
      <c r="G754" s="280"/>
      <c r="H754" s="186"/>
      <c r="I754" s="363"/>
      <c r="J754" s="149"/>
    </row>
    <row r="755" spans="1:10" x14ac:dyDescent="0.2">
      <c r="A755" s="149"/>
      <c r="B755" s="149"/>
      <c r="C755" s="149"/>
      <c r="D755" s="149"/>
      <c r="E755" s="150"/>
      <c r="F755" s="179"/>
      <c r="G755" s="280"/>
      <c r="H755" s="186"/>
      <c r="I755" s="363"/>
      <c r="J755" s="149"/>
    </row>
    <row r="756" spans="1:10" x14ac:dyDescent="0.2">
      <c r="A756" s="149"/>
      <c r="B756" s="149"/>
      <c r="C756" s="149"/>
      <c r="D756" s="149"/>
      <c r="E756" s="150"/>
      <c r="F756" s="179"/>
      <c r="G756" s="280"/>
      <c r="H756" s="186"/>
      <c r="I756" s="363"/>
      <c r="J756" s="149"/>
    </row>
    <row r="757" spans="1:10" x14ac:dyDescent="0.2">
      <c r="A757" s="149"/>
      <c r="B757" s="149"/>
      <c r="C757" s="149"/>
      <c r="D757" s="149"/>
      <c r="E757" s="150"/>
      <c r="F757" s="179"/>
      <c r="G757" s="280"/>
      <c r="H757" s="186"/>
      <c r="I757" s="363"/>
      <c r="J757" s="149"/>
    </row>
    <row r="758" spans="1:10" x14ac:dyDescent="0.2">
      <c r="A758" s="149"/>
      <c r="B758" s="149"/>
      <c r="C758" s="149"/>
      <c r="D758" s="149"/>
      <c r="E758" s="150"/>
      <c r="F758" s="179"/>
      <c r="G758" s="280"/>
      <c r="H758" s="186"/>
      <c r="I758" s="363"/>
      <c r="J758" s="149"/>
    </row>
    <row r="759" spans="1:10" x14ac:dyDescent="0.2">
      <c r="A759" s="149"/>
      <c r="B759" s="149"/>
      <c r="C759" s="149"/>
      <c r="D759" s="149"/>
      <c r="E759" s="150"/>
      <c r="F759" s="179"/>
      <c r="G759" s="280"/>
      <c r="H759" s="186"/>
      <c r="I759" s="363"/>
      <c r="J759" s="149"/>
    </row>
    <row r="760" spans="1:10" x14ac:dyDescent="0.2">
      <c r="A760" s="149"/>
      <c r="B760" s="149"/>
      <c r="C760" s="149"/>
      <c r="D760" s="149"/>
      <c r="E760" s="150"/>
      <c r="F760" s="179"/>
      <c r="G760" s="280"/>
      <c r="H760" s="186"/>
      <c r="I760" s="363"/>
      <c r="J760" s="149"/>
    </row>
    <row r="761" spans="1:10" x14ac:dyDescent="0.2">
      <c r="A761" s="149"/>
      <c r="B761" s="149"/>
      <c r="C761" s="149"/>
      <c r="D761" s="149"/>
      <c r="E761" s="150"/>
      <c r="F761" s="179"/>
      <c r="G761" s="280"/>
      <c r="H761" s="186"/>
      <c r="I761" s="363"/>
      <c r="J761" s="149"/>
    </row>
    <row r="762" spans="1:10" x14ac:dyDescent="0.2">
      <c r="A762" s="149"/>
      <c r="B762" s="149"/>
      <c r="C762" s="149"/>
      <c r="D762" s="149"/>
      <c r="E762" s="150"/>
      <c r="F762" s="179"/>
      <c r="G762" s="280"/>
      <c r="H762" s="186"/>
      <c r="I762" s="363"/>
      <c r="J762" s="149"/>
    </row>
    <row r="763" spans="1:10" x14ac:dyDescent="0.2">
      <c r="A763" s="149"/>
      <c r="B763" s="149"/>
      <c r="C763" s="149"/>
      <c r="D763" s="149"/>
      <c r="E763" s="150"/>
      <c r="F763" s="179"/>
      <c r="G763" s="280"/>
      <c r="H763" s="186"/>
      <c r="I763" s="363"/>
      <c r="J763" s="149"/>
    </row>
    <row r="764" spans="1:10" x14ac:dyDescent="0.2">
      <c r="A764" s="149"/>
      <c r="B764" s="149"/>
      <c r="C764" s="149"/>
      <c r="D764" s="149"/>
      <c r="E764" s="150"/>
      <c r="F764" s="179"/>
      <c r="G764" s="280"/>
      <c r="H764" s="186"/>
      <c r="I764" s="363"/>
      <c r="J764" s="149"/>
    </row>
    <row r="765" spans="1:10" x14ac:dyDescent="0.2">
      <c r="A765" s="149"/>
      <c r="B765" s="149"/>
      <c r="C765" s="149"/>
      <c r="D765" s="149"/>
      <c r="E765" s="150"/>
      <c r="F765" s="179"/>
      <c r="G765" s="280"/>
      <c r="H765" s="186"/>
      <c r="I765" s="363"/>
      <c r="J765" s="149"/>
    </row>
    <row r="766" spans="1:10" x14ac:dyDescent="0.2">
      <c r="A766" s="149"/>
      <c r="B766" s="149"/>
      <c r="C766" s="149"/>
      <c r="D766" s="149"/>
      <c r="E766" s="150"/>
      <c r="F766" s="179"/>
      <c r="G766" s="280"/>
      <c r="H766" s="186"/>
      <c r="I766" s="363"/>
      <c r="J766" s="149"/>
    </row>
    <row r="767" spans="1:10" x14ac:dyDescent="0.2">
      <c r="A767" s="149"/>
      <c r="B767" s="149"/>
      <c r="C767" s="149"/>
      <c r="D767" s="149"/>
      <c r="E767" s="150"/>
      <c r="F767" s="179"/>
      <c r="G767" s="280"/>
      <c r="H767" s="186"/>
      <c r="I767" s="363"/>
      <c r="J767" s="149"/>
    </row>
    <row r="768" spans="1:10" x14ac:dyDescent="0.2">
      <c r="A768" s="149"/>
      <c r="B768" s="149"/>
      <c r="C768" s="149"/>
      <c r="D768" s="149"/>
      <c r="E768" s="150"/>
      <c r="F768" s="179"/>
      <c r="G768" s="280"/>
      <c r="H768" s="186"/>
      <c r="I768" s="363"/>
      <c r="J768" s="149"/>
    </row>
    <row r="769" spans="1:10" x14ac:dyDescent="0.2">
      <c r="A769" s="149"/>
      <c r="B769" s="149"/>
      <c r="C769" s="149"/>
      <c r="D769" s="149"/>
      <c r="E769" s="150"/>
      <c r="F769" s="179"/>
      <c r="G769" s="280"/>
      <c r="H769" s="186"/>
      <c r="I769" s="363"/>
      <c r="J769" s="149"/>
    </row>
    <row r="770" spans="1:10" x14ac:dyDescent="0.2">
      <c r="A770" s="149"/>
      <c r="B770" s="149"/>
      <c r="C770" s="149"/>
      <c r="D770" s="149"/>
      <c r="E770" s="150"/>
      <c r="F770" s="179"/>
      <c r="G770" s="280"/>
      <c r="H770" s="186"/>
      <c r="I770" s="363"/>
      <c r="J770" s="149"/>
    </row>
    <row r="771" spans="1:10" x14ac:dyDescent="0.2">
      <c r="A771" s="149"/>
      <c r="B771" s="149"/>
      <c r="C771" s="149"/>
      <c r="D771" s="149"/>
      <c r="E771" s="150"/>
      <c r="F771" s="179"/>
      <c r="G771" s="280"/>
      <c r="H771" s="186"/>
      <c r="I771" s="363"/>
      <c r="J771" s="149"/>
    </row>
    <row r="772" spans="1:10" x14ac:dyDescent="0.2">
      <c r="A772" s="149"/>
      <c r="B772" s="149"/>
      <c r="C772" s="149"/>
      <c r="D772" s="149"/>
      <c r="E772" s="150"/>
      <c r="F772" s="179"/>
      <c r="G772" s="280"/>
      <c r="H772" s="186"/>
      <c r="I772" s="363"/>
      <c r="J772" s="149"/>
    </row>
    <row r="773" spans="1:10" x14ac:dyDescent="0.2">
      <c r="A773" s="149"/>
      <c r="B773" s="149"/>
      <c r="C773" s="149"/>
      <c r="D773" s="149"/>
      <c r="E773" s="150"/>
      <c r="F773" s="179"/>
      <c r="G773" s="280"/>
      <c r="H773" s="186"/>
      <c r="I773" s="363"/>
      <c r="J773" s="149"/>
    </row>
    <row r="774" spans="1:10" x14ac:dyDescent="0.2">
      <c r="A774" s="149"/>
      <c r="B774" s="149"/>
      <c r="C774" s="149"/>
      <c r="D774" s="149"/>
      <c r="E774" s="150"/>
      <c r="F774" s="179"/>
      <c r="G774" s="280"/>
      <c r="H774" s="186"/>
      <c r="I774" s="363"/>
      <c r="J774" s="149"/>
    </row>
    <row r="775" spans="1:10" x14ac:dyDescent="0.2">
      <c r="A775" s="149"/>
      <c r="B775" s="149"/>
      <c r="C775" s="149"/>
      <c r="D775" s="149"/>
      <c r="E775" s="150"/>
      <c r="F775" s="179"/>
      <c r="G775" s="280"/>
      <c r="H775" s="186"/>
      <c r="I775" s="363"/>
      <c r="J775" s="149"/>
    </row>
    <row r="776" spans="1:10" x14ac:dyDescent="0.2">
      <c r="A776" s="149"/>
      <c r="B776" s="149"/>
      <c r="C776" s="149"/>
      <c r="D776" s="149"/>
      <c r="E776" s="150"/>
      <c r="F776" s="179"/>
      <c r="G776" s="280"/>
      <c r="H776" s="186"/>
      <c r="I776" s="363"/>
      <c r="J776" s="149"/>
    </row>
    <row r="777" spans="1:10" x14ac:dyDescent="0.2">
      <c r="A777" s="149"/>
      <c r="B777" s="149"/>
      <c r="C777" s="149"/>
      <c r="D777" s="149"/>
      <c r="E777" s="150"/>
      <c r="F777" s="179"/>
      <c r="G777" s="280"/>
      <c r="H777" s="186"/>
      <c r="I777" s="363"/>
      <c r="J777" s="149"/>
    </row>
    <row r="778" spans="1:10" x14ac:dyDescent="0.2">
      <c r="A778" s="149"/>
      <c r="B778" s="149"/>
      <c r="C778" s="149"/>
      <c r="D778" s="149"/>
      <c r="E778" s="150"/>
      <c r="F778" s="179"/>
      <c r="G778" s="280"/>
      <c r="H778" s="186"/>
      <c r="I778" s="363"/>
      <c r="J778" s="149"/>
    </row>
    <row r="779" spans="1:10" x14ac:dyDescent="0.2">
      <c r="A779" s="149"/>
      <c r="B779" s="149"/>
      <c r="C779" s="149"/>
      <c r="D779" s="149"/>
      <c r="E779" s="150"/>
      <c r="F779" s="179"/>
      <c r="G779" s="280"/>
      <c r="H779" s="186"/>
      <c r="I779" s="363"/>
      <c r="J779" s="149"/>
    </row>
    <row r="780" spans="1:10" x14ac:dyDescent="0.2">
      <c r="A780" s="149"/>
      <c r="B780" s="149"/>
      <c r="C780" s="149"/>
      <c r="D780" s="149"/>
      <c r="E780" s="150"/>
      <c r="F780" s="179"/>
      <c r="G780" s="280"/>
      <c r="H780" s="186"/>
      <c r="I780" s="363"/>
      <c r="J780" s="149"/>
    </row>
    <row r="781" spans="1:10" x14ac:dyDescent="0.2">
      <c r="F781" s="62"/>
    </row>
  </sheetData>
  <sortState ref="A2:M1666">
    <sortCondition ref="B2:B1666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8"/>
  <dimension ref="A1:M25"/>
  <sheetViews>
    <sheetView workbookViewId="0">
      <selection activeCell="A2" sqref="A2:XFD2"/>
    </sheetView>
  </sheetViews>
  <sheetFormatPr defaultColWidth="9.140625" defaultRowHeight="12.75" x14ac:dyDescent="0.2"/>
  <cols>
    <col min="1" max="1" width="9.140625" style="201"/>
    <col min="2" max="2" width="7.28515625" style="201" customWidth="1"/>
    <col min="3" max="3" width="10.5703125" style="201" customWidth="1"/>
    <col min="4" max="4" width="9.140625" style="201"/>
    <col min="5" max="5" width="12.28515625" style="201" customWidth="1"/>
    <col min="6" max="6" width="13.5703125" style="204" customWidth="1"/>
    <col min="7" max="7" width="13.28515625" style="204" customWidth="1"/>
    <col min="8" max="8" width="16.5703125" style="204" customWidth="1"/>
    <col min="9" max="9" width="12.85546875" style="201" customWidth="1"/>
    <col min="10" max="10" width="16.85546875" style="201" customWidth="1"/>
    <col min="11" max="11" width="15.42578125" style="201" customWidth="1"/>
    <col min="12" max="12" width="13.140625" style="201" customWidth="1"/>
    <col min="13" max="13" width="20" style="201" customWidth="1"/>
    <col min="14" max="16384" width="9.140625" style="201"/>
  </cols>
  <sheetData>
    <row r="1" spans="1:13" x14ac:dyDescent="0.2">
      <c r="A1" s="391" t="s">
        <v>388</v>
      </c>
      <c r="B1" s="391" t="s">
        <v>0</v>
      </c>
      <c r="C1" s="391" t="s">
        <v>389</v>
      </c>
      <c r="D1" s="391" t="s">
        <v>1</v>
      </c>
      <c r="E1" s="391" t="s">
        <v>31</v>
      </c>
      <c r="F1" s="391" t="s">
        <v>32</v>
      </c>
      <c r="G1" s="391" t="s">
        <v>40</v>
      </c>
      <c r="H1" s="391" t="s">
        <v>33</v>
      </c>
      <c r="I1" s="391" t="s">
        <v>2</v>
      </c>
      <c r="J1" s="391" t="s">
        <v>36</v>
      </c>
      <c r="K1" s="391" t="s">
        <v>3</v>
      </c>
      <c r="L1" s="391" t="s">
        <v>34</v>
      </c>
      <c r="M1" s="391" t="s">
        <v>35</v>
      </c>
    </row>
    <row r="2" spans="1:13" x14ac:dyDescent="0.2">
      <c r="A2" s="261"/>
      <c r="B2" s="261"/>
      <c r="C2" s="261"/>
      <c r="D2" s="261"/>
      <c r="E2" s="261"/>
      <c r="F2" s="262"/>
      <c r="G2" s="263"/>
      <c r="H2" s="261"/>
      <c r="I2" s="261"/>
      <c r="J2" s="262"/>
      <c r="K2" s="261"/>
    </row>
    <row r="3" spans="1:13" x14ac:dyDescent="0.2">
      <c r="A3" s="261"/>
      <c r="B3" s="261"/>
      <c r="C3" s="261"/>
      <c r="D3" s="261"/>
      <c r="E3" s="261"/>
      <c r="F3" s="262"/>
      <c r="G3" s="263"/>
      <c r="H3" s="261"/>
      <c r="I3" s="261"/>
      <c r="J3" s="262"/>
      <c r="K3" s="261"/>
    </row>
    <row r="4" spans="1:13" x14ac:dyDescent="0.2">
      <c r="A4" s="198"/>
      <c r="B4" s="198"/>
      <c r="C4" s="198"/>
      <c r="D4" s="198"/>
      <c r="E4" s="202"/>
      <c r="F4" s="203"/>
      <c r="G4" s="260"/>
      <c r="H4" s="199"/>
      <c r="I4" s="202"/>
      <c r="J4" s="198"/>
    </row>
    <row r="5" spans="1:13" x14ac:dyDescent="0.2">
      <c r="A5" s="198"/>
      <c r="B5" s="198"/>
      <c r="C5" s="198"/>
      <c r="D5" s="198"/>
      <c r="E5" s="202"/>
      <c r="F5" s="203"/>
      <c r="G5" s="199"/>
      <c r="H5" s="199"/>
      <c r="I5" s="202"/>
      <c r="J5" s="198"/>
    </row>
    <row r="6" spans="1:13" x14ac:dyDescent="0.2">
      <c r="A6" s="198"/>
      <c r="B6" s="198"/>
      <c r="C6" s="198"/>
      <c r="D6" s="198"/>
      <c r="E6" s="202"/>
      <c r="F6" s="203"/>
      <c r="G6" s="199"/>
      <c r="H6" s="199"/>
      <c r="I6" s="202"/>
      <c r="J6" s="198"/>
    </row>
    <row r="7" spans="1:13" x14ac:dyDescent="0.2">
      <c r="A7" s="198"/>
      <c r="B7" s="198"/>
      <c r="C7" s="198"/>
      <c r="D7" s="198"/>
      <c r="E7" s="202"/>
      <c r="F7" s="203"/>
      <c r="G7" s="199"/>
      <c r="H7" s="199"/>
      <c r="I7" s="202"/>
      <c r="J7" s="198"/>
    </row>
    <row r="8" spans="1:13" x14ac:dyDescent="0.2">
      <c r="A8" s="198"/>
      <c r="B8" s="198"/>
      <c r="C8" s="198"/>
      <c r="D8" s="198"/>
      <c r="E8" s="202"/>
      <c r="F8" s="203"/>
      <c r="G8" s="199"/>
      <c r="H8" s="199"/>
      <c r="I8" s="202"/>
      <c r="J8" s="198"/>
    </row>
    <row r="9" spans="1:13" x14ac:dyDescent="0.2">
      <c r="A9" s="198"/>
      <c r="B9" s="198"/>
      <c r="C9" s="198"/>
      <c r="D9" s="198"/>
      <c r="E9" s="202"/>
      <c r="F9" s="203"/>
      <c r="G9" s="199"/>
      <c r="H9" s="199"/>
      <c r="I9" s="202"/>
      <c r="J9" s="198"/>
    </row>
    <row r="10" spans="1:13" x14ac:dyDescent="0.2">
      <c r="A10" s="198"/>
      <c r="B10" s="198"/>
      <c r="C10" s="198"/>
      <c r="D10" s="198"/>
      <c r="E10" s="202"/>
      <c r="F10" s="203"/>
      <c r="G10" s="199"/>
      <c r="H10" s="199"/>
      <c r="I10" s="202"/>
      <c r="J10" s="198"/>
    </row>
    <row r="11" spans="1:13" x14ac:dyDescent="0.2">
      <c r="A11" s="198"/>
      <c r="B11" s="198"/>
      <c r="C11" s="198"/>
      <c r="D11" s="198"/>
      <c r="E11" s="202"/>
      <c r="F11" s="203"/>
      <c r="G11" s="199"/>
      <c r="H11" s="199"/>
      <c r="I11" s="202"/>
      <c r="J11" s="198"/>
    </row>
    <row r="12" spans="1:13" x14ac:dyDescent="0.2">
      <c r="A12" s="198"/>
      <c r="B12" s="198"/>
      <c r="C12" s="198"/>
      <c r="D12" s="198"/>
      <c r="E12" s="202"/>
      <c r="F12" s="203"/>
      <c r="G12" s="199"/>
      <c r="H12" s="199"/>
      <c r="I12" s="202"/>
      <c r="J12" s="198"/>
    </row>
    <row r="13" spans="1:13" x14ac:dyDescent="0.2">
      <c r="A13" s="198"/>
      <c r="B13" s="198"/>
      <c r="C13" s="198"/>
      <c r="D13" s="198"/>
      <c r="E13" s="202"/>
      <c r="F13" s="203"/>
      <c r="G13" s="199"/>
      <c r="H13" s="199"/>
      <c r="I13" s="202"/>
      <c r="J13" s="198"/>
    </row>
    <row r="14" spans="1:13" x14ac:dyDescent="0.2">
      <c r="A14" s="198"/>
      <c r="B14" s="198"/>
      <c r="C14" s="198"/>
      <c r="D14" s="198"/>
      <c r="E14" s="202"/>
      <c r="F14" s="203"/>
      <c r="G14" s="199"/>
      <c r="H14" s="199"/>
      <c r="I14" s="202"/>
      <c r="J14" s="198"/>
    </row>
    <row r="15" spans="1:13" x14ac:dyDescent="0.2">
      <c r="A15" s="198"/>
      <c r="B15" s="198"/>
      <c r="C15" s="198"/>
      <c r="D15" s="198"/>
      <c r="E15" s="202"/>
      <c r="F15" s="203"/>
      <c r="G15" s="199"/>
      <c r="H15" s="199"/>
      <c r="I15" s="202"/>
      <c r="J15" s="198"/>
    </row>
    <row r="16" spans="1:13" x14ac:dyDescent="0.2">
      <c r="A16" s="198"/>
      <c r="B16" s="198"/>
      <c r="C16" s="198"/>
      <c r="D16" s="198"/>
      <c r="E16" s="202"/>
      <c r="F16" s="203"/>
      <c r="G16" s="199"/>
      <c r="H16" s="199"/>
      <c r="I16" s="202"/>
      <c r="J16" s="198"/>
    </row>
    <row r="17" spans="1:10" x14ac:dyDescent="0.2">
      <c r="A17" s="198"/>
      <c r="B17" s="198"/>
      <c r="C17" s="198"/>
      <c r="D17" s="198"/>
      <c r="E17" s="202"/>
      <c r="F17" s="203"/>
      <c r="G17" s="199"/>
      <c r="H17" s="199"/>
      <c r="I17" s="202"/>
      <c r="J17" s="198"/>
    </row>
    <row r="18" spans="1:10" x14ac:dyDescent="0.2">
      <c r="A18" s="198"/>
      <c r="B18" s="198"/>
      <c r="C18" s="198"/>
      <c r="D18" s="198"/>
      <c r="E18" s="202"/>
      <c r="F18" s="203"/>
      <c r="G18" s="199"/>
      <c r="H18" s="199"/>
      <c r="I18" s="202"/>
      <c r="J18" s="198"/>
    </row>
    <row r="19" spans="1:10" x14ac:dyDescent="0.2">
      <c r="A19" s="198"/>
      <c r="B19" s="198"/>
      <c r="C19" s="198"/>
      <c r="D19" s="198"/>
      <c r="E19" s="202"/>
      <c r="F19" s="203"/>
      <c r="G19" s="199"/>
      <c r="H19" s="199"/>
      <c r="I19" s="202"/>
      <c r="J19" s="198"/>
    </row>
    <row r="20" spans="1:10" x14ac:dyDescent="0.2">
      <c r="A20" s="198"/>
      <c r="B20" s="198"/>
      <c r="C20" s="198"/>
      <c r="D20" s="198"/>
      <c r="E20" s="202"/>
      <c r="F20" s="203"/>
      <c r="G20" s="199"/>
      <c r="H20" s="199"/>
      <c r="I20" s="202"/>
      <c r="J20" s="198"/>
    </row>
    <row r="21" spans="1:10" x14ac:dyDescent="0.2">
      <c r="A21" s="198"/>
      <c r="B21" s="198"/>
      <c r="C21" s="198"/>
      <c r="D21" s="198"/>
      <c r="E21" s="202"/>
      <c r="F21" s="203"/>
      <c r="G21" s="199"/>
      <c r="H21" s="199"/>
      <c r="I21" s="202"/>
      <c r="J21" s="198"/>
    </row>
    <row r="22" spans="1:10" x14ac:dyDescent="0.2">
      <c r="A22" s="198"/>
      <c r="B22" s="198"/>
      <c r="C22" s="198"/>
      <c r="D22" s="198"/>
      <c r="E22" s="202"/>
      <c r="F22" s="203"/>
      <c r="G22" s="199"/>
      <c r="H22" s="199"/>
      <c r="I22" s="202"/>
      <c r="J22" s="198"/>
    </row>
    <row r="23" spans="1:10" x14ac:dyDescent="0.2">
      <c r="A23" s="198"/>
      <c r="B23" s="198"/>
      <c r="C23" s="198"/>
      <c r="D23" s="198"/>
      <c r="E23" s="202"/>
      <c r="F23" s="203"/>
      <c r="G23" s="199"/>
      <c r="H23" s="199"/>
      <c r="I23" s="202"/>
      <c r="J23" s="198"/>
    </row>
    <row r="24" spans="1:10" x14ac:dyDescent="0.2">
      <c r="A24" s="198"/>
      <c r="B24" s="198"/>
      <c r="C24" s="198"/>
      <c r="D24" s="198"/>
      <c r="E24" s="202"/>
      <c r="F24" s="203"/>
      <c r="G24" s="199"/>
      <c r="H24" s="199"/>
      <c r="I24" s="202"/>
      <c r="J24" s="198"/>
    </row>
    <row r="25" spans="1:10" x14ac:dyDescent="0.2">
      <c r="F25" s="205"/>
    </row>
  </sheetData>
  <sortState ref="A2:M142">
    <sortCondition ref="B2:B142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7"/>
  <dimension ref="A1:M966"/>
  <sheetViews>
    <sheetView workbookViewId="0">
      <selection activeCell="A2" sqref="A2:XFD3"/>
    </sheetView>
  </sheetViews>
  <sheetFormatPr defaultColWidth="17.42578125" defaultRowHeight="12.75" x14ac:dyDescent="0.2"/>
  <cols>
    <col min="1" max="1" width="10.28515625" style="201" customWidth="1"/>
    <col min="2" max="2" width="8.28515625" style="201" customWidth="1"/>
    <col min="3" max="3" width="3.28515625" style="201" customWidth="1"/>
    <col min="4" max="4" width="8.28515625" style="201" customWidth="1"/>
    <col min="5" max="5" width="17.42578125" style="201"/>
    <col min="6" max="9" width="17.42578125" style="204"/>
    <col min="10" max="16384" width="17.42578125" style="201"/>
  </cols>
  <sheetData>
    <row r="1" spans="1:13" x14ac:dyDescent="0.2">
      <c r="A1" s="334" t="s">
        <v>388</v>
      </c>
      <c r="B1" s="334" t="s">
        <v>0</v>
      </c>
      <c r="C1" s="334" t="s">
        <v>389</v>
      </c>
      <c r="D1" s="334" t="s">
        <v>1</v>
      </c>
      <c r="E1" s="334" t="s">
        <v>31</v>
      </c>
      <c r="F1" s="334" t="s">
        <v>32</v>
      </c>
      <c r="G1" s="334" t="s">
        <v>40</v>
      </c>
      <c r="H1" s="334" t="s">
        <v>33</v>
      </c>
      <c r="I1" s="336" t="s">
        <v>2</v>
      </c>
      <c r="J1" s="334" t="s">
        <v>36</v>
      </c>
      <c r="K1" s="334" t="s">
        <v>3</v>
      </c>
      <c r="L1" s="334" t="s">
        <v>34</v>
      </c>
      <c r="M1" s="334" t="s">
        <v>35</v>
      </c>
    </row>
    <row r="2" spans="1:13" x14ac:dyDescent="0.2">
      <c r="A2" s="583" t="s">
        <v>390</v>
      </c>
      <c r="B2" s="583" t="s">
        <v>193</v>
      </c>
      <c r="C2" s="583" t="s">
        <v>391</v>
      </c>
      <c r="D2" s="583" t="s">
        <v>330</v>
      </c>
      <c r="E2" s="583" t="s">
        <v>331</v>
      </c>
      <c r="F2" s="583" t="s">
        <v>332</v>
      </c>
      <c r="G2" s="583" t="s">
        <v>333</v>
      </c>
      <c r="H2" s="584">
        <v>42114</v>
      </c>
      <c r="I2" s="532">
        <v>60</v>
      </c>
      <c r="J2" s="583"/>
      <c r="K2" s="583" t="s">
        <v>205</v>
      </c>
      <c r="L2" s="584">
        <v>42170</v>
      </c>
      <c r="M2" s="583" t="s">
        <v>71</v>
      </c>
    </row>
    <row r="3" spans="1:13" x14ac:dyDescent="0.2">
      <c r="A3" s="583" t="s">
        <v>390</v>
      </c>
      <c r="B3" s="583" t="s">
        <v>365</v>
      </c>
      <c r="C3" s="583" t="s">
        <v>391</v>
      </c>
      <c r="D3" s="583" t="s">
        <v>68</v>
      </c>
      <c r="E3" s="583" t="s">
        <v>69</v>
      </c>
      <c r="F3" s="583" t="s">
        <v>70</v>
      </c>
      <c r="G3" s="583" t="s">
        <v>377</v>
      </c>
      <c r="H3" s="584">
        <v>40890</v>
      </c>
      <c r="I3" s="532">
        <v>1589.12</v>
      </c>
      <c r="J3" s="583"/>
      <c r="K3" s="583" t="s">
        <v>296</v>
      </c>
      <c r="L3" s="584">
        <v>42174</v>
      </c>
      <c r="M3" s="583" t="s">
        <v>71</v>
      </c>
    </row>
    <row r="4" spans="1:13" x14ac:dyDescent="0.2">
      <c r="A4" s="198"/>
      <c r="B4" s="198"/>
      <c r="C4" s="198"/>
      <c r="D4" s="198"/>
      <c r="E4" s="202"/>
      <c r="F4" s="203"/>
      <c r="G4" s="199"/>
      <c r="H4" s="199"/>
      <c r="I4" s="246">
        <f>SUM(I2:I3)</f>
        <v>1649.12</v>
      </c>
      <c r="J4" s="198"/>
    </row>
    <row r="5" spans="1:13" x14ac:dyDescent="0.2">
      <c r="A5" s="198"/>
      <c r="B5" s="198"/>
      <c r="C5" s="198"/>
      <c r="D5" s="198"/>
      <c r="E5" s="202"/>
      <c r="F5" s="203"/>
      <c r="G5" s="199"/>
      <c r="H5" s="199"/>
      <c r="I5" s="203"/>
      <c r="J5" s="198"/>
    </row>
    <row r="6" spans="1:13" x14ac:dyDescent="0.2">
      <c r="A6" s="198"/>
      <c r="B6" s="198"/>
      <c r="C6" s="198"/>
      <c r="D6" s="198"/>
      <c r="E6" s="202"/>
      <c r="F6" s="203"/>
      <c r="G6" s="199"/>
      <c r="H6" s="199"/>
      <c r="I6" s="203"/>
      <c r="J6" s="198"/>
    </row>
    <row r="7" spans="1:13" x14ac:dyDescent="0.2">
      <c r="A7" s="198"/>
      <c r="B7" s="198"/>
      <c r="C7" s="198"/>
      <c r="D7" s="198"/>
      <c r="E7" s="202"/>
      <c r="F7" s="203"/>
      <c r="G7" s="199"/>
      <c r="H7" s="199"/>
      <c r="I7" s="203"/>
      <c r="J7" s="198"/>
    </row>
    <row r="8" spans="1:13" x14ac:dyDescent="0.2">
      <c r="A8" s="198"/>
      <c r="B8" s="198"/>
      <c r="C8" s="198"/>
      <c r="D8" s="198"/>
      <c r="E8" s="202"/>
      <c r="F8" s="203"/>
      <c r="G8" s="199"/>
      <c r="H8" s="199"/>
      <c r="I8" s="203"/>
      <c r="J8" s="198"/>
    </row>
    <row r="9" spans="1:13" x14ac:dyDescent="0.2">
      <c r="A9" s="198"/>
      <c r="B9" s="198"/>
      <c r="C9" s="198"/>
      <c r="D9" s="198"/>
      <c r="E9" s="202"/>
      <c r="F9" s="203"/>
      <c r="G9" s="199"/>
      <c r="H9" s="199"/>
      <c r="I9" s="203"/>
      <c r="J9" s="198"/>
    </row>
    <row r="10" spans="1:13" x14ac:dyDescent="0.2">
      <c r="A10" s="198"/>
      <c r="B10" s="198"/>
      <c r="C10" s="198"/>
      <c r="D10" s="198"/>
      <c r="E10" s="202"/>
      <c r="F10" s="203"/>
      <c r="G10" s="199"/>
      <c r="H10" s="199"/>
      <c r="I10" s="203"/>
      <c r="J10" s="198"/>
    </row>
    <row r="11" spans="1:13" x14ac:dyDescent="0.2">
      <c r="A11" s="198"/>
      <c r="B11" s="198"/>
      <c r="C11" s="198"/>
      <c r="D11" s="198"/>
      <c r="E11" s="202"/>
      <c r="F11" s="203"/>
      <c r="G11" s="199"/>
      <c r="H11" s="199"/>
      <c r="I11" s="203"/>
      <c r="J11" s="198"/>
    </row>
    <row r="12" spans="1:13" x14ac:dyDescent="0.2">
      <c r="A12" s="198"/>
      <c r="B12" s="198"/>
      <c r="C12" s="198"/>
      <c r="D12" s="198"/>
      <c r="E12" s="202"/>
      <c r="F12" s="203"/>
      <c r="G12" s="199"/>
      <c r="H12" s="199"/>
      <c r="I12" s="203"/>
      <c r="J12" s="198"/>
    </row>
    <row r="13" spans="1:13" x14ac:dyDescent="0.2">
      <c r="A13" s="198"/>
      <c r="B13" s="198"/>
      <c r="C13" s="198"/>
      <c r="D13" s="198"/>
      <c r="E13" s="202"/>
      <c r="F13" s="203"/>
      <c r="G13" s="199"/>
      <c r="H13" s="199"/>
      <c r="I13" s="203"/>
      <c r="J13" s="198"/>
    </row>
    <row r="14" spans="1:13" x14ac:dyDescent="0.2">
      <c r="A14" s="198"/>
      <c r="B14" s="198"/>
      <c r="C14" s="198"/>
      <c r="D14" s="198"/>
      <c r="E14" s="202"/>
      <c r="F14" s="203"/>
      <c r="G14" s="199"/>
      <c r="H14" s="199"/>
      <c r="I14" s="203"/>
      <c r="J14" s="198"/>
    </row>
    <row r="15" spans="1:13" x14ac:dyDescent="0.2">
      <c r="A15" s="198"/>
      <c r="B15" s="198"/>
      <c r="C15" s="198"/>
      <c r="D15" s="198"/>
      <c r="E15" s="202"/>
      <c r="F15" s="203"/>
      <c r="G15" s="199"/>
      <c r="H15" s="199"/>
      <c r="I15" s="203"/>
      <c r="J15" s="198"/>
    </row>
    <row r="16" spans="1:13" x14ac:dyDescent="0.2">
      <c r="A16" s="198"/>
      <c r="B16" s="198"/>
      <c r="C16" s="198"/>
      <c r="D16" s="198"/>
      <c r="E16" s="202"/>
      <c r="F16" s="203"/>
      <c r="G16" s="199"/>
      <c r="H16" s="199"/>
      <c r="I16" s="203"/>
      <c r="J16" s="198"/>
    </row>
    <row r="17" spans="1:10" x14ac:dyDescent="0.2">
      <c r="A17" s="198"/>
      <c r="B17" s="198"/>
      <c r="C17" s="198"/>
      <c r="D17" s="198"/>
      <c r="E17" s="202"/>
      <c r="F17" s="203"/>
      <c r="G17" s="199"/>
      <c r="H17" s="199"/>
      <c r="I17" s="203"/>
      <c r="J17" s="198"/>
    </row>
    <row r="18" spans="1:10" x14ac:dyDescent="0.2">
      <c r="A18" s="198"/>
      <c r="B18" s="198"/>
      <c r="C18" s="198"/>
      <c r="D18" s="198"/>
      <c r="E18" s="202"/>
      <c r="F18" s="203"/>
      <c r="G18" s="199"/>
      <c r="H18" s="199"/>
      <c r="I18" s="203"/>
      <c r="J18" s="198"/>
    </row>
    <row r="19" spans="1:10" x14ac:dyDescent="0.2">
      <c r="A19" s="198"/>
      <c r="B19" s="198"/>
      <c r="C19" s="198"/>
      <c r="D19" s="198"/>
      <c r="E19" s="202"/>
      <c r="F19" s="203"/>
      <c r="G19" s="199"/>
      <c r="H19" s="199"/>
      <c r="I19" s="203"/>
      <c r="J19" s="198"/>
    </row>
    <row r="20" spans="1:10" x14ac:dyDescent="0.2">
      <c r="A20" s="198"/>
      <c r="B20" s="198"/>
      <c r="C20" s="198"/>
      <c r="D20" s="198"/>
      <c r="E20" s="202"/>
      <c r="F20" s="203"/>
      <c r="G20" s="199"/>
      <c r="H20" s="199"/>
      <c r="I20" s="203"/>
      <c r="J20" s="198"/>
    </row>
    <row r="21" spans="1:10" x14ac:dyDescent="0.2">
      <c r="A21" s="198"/>
      <c r="B21" s="198"/>
      <c r="C21" s="198"/>
      <c r="D21" s="198"/>
      <c r="E21" s="202"/>
      <c r="F21" s="203"/>
      <c r="G21" s="199"/>
      <c r="H21" s="199"/>
      <c r="I21" s="203"/>
      <c r="J21" s="198"/>
    </row>
    <row r="22" spans="1:10" x14ac:dyDescent="0.2">
      <c r="A22" s="198"/>
      <c r="B22" s="198"/>
      <c r="C22" s="198"/>
      <c r="D22" s="198"/>
      <c r="E22" s="202"/>
      <c r="F22" s="203"/>
      <c r="G22" s="199"/>
      <c r="H22" s="199"/>
      <c r="I22" s="203"/>
      <c r="J22" s="198"/>
    </row>
    <row r="23" spans="1:10" x14ac:dyDescent="0.2">
      <c r="A23" s="198"/>
      <c r="B23" s="198"/>
      <c r="C23" s="198"/>
      <c r="D23" s="198"/>
      <c r="E23" s="202"/>
      <c r="F23" s="203"/>
      <c r="G23" s="199"/>
      <c r="H23" s="199"/>
      <c r="I23" s="203"/>
      <c r="J23" s="198"/>
    </row>
    <row r="24" spans="1:10" x14ac:dyDescent="0.2">
      <c r="A24" s="198"/>
      <c r="B24" s="198"/>
      <c r="C24" s="198"/>
      <c r="D24" s="198"/>
      <c r="E24" s="202"/>
      <c r="F24" s="203"/>
      <c r="G24" s="199"/>
      <c r="H24" s="199"/>
      <c r="I24" s="203"/>
      <c r="J24" s="198"/>
    </row>
    <row r="25" spans="1:10" x14ac:dyDescent="0.2">
      <c r="A25" s="198"/>
      <c r="B25" s="198"/>
      <c r="C25" s="198"/>
      <c r="D25" s="198"/>
      <c r="E25" s="202"/>
      <c r="F25" s="203"/>
      <c r="G25" s="199"/>
      <c r="H25" s="199"/>
      <c r="I25" s="203"/>
      <c r="J25" s="198"/>
    </row>
    <row r="26" spans="1:10" x14ac:dyDescent="0.2">
      <c r="A26" s="198"/>
      <c r="B26" s="198"/>
      <c r="C26" s="198"/>
      <c r="D26" s="198"/>
      <c r="E26" s="202"/>
      <c r="F26" s="203"/>
      <c r="G26" s="199"/>
      <c r="H26" s="199"/>
      <c r="I26" s="203"/>
      <c r="J26" s="198"/>
    </row>
    <row r="27" spans="1:10" x14ac:dyDescent="0.2">
      <c r="A27" s="198"/>
      <c r="B27" s="198"/>
      <c r="C27" s="198"/>
      <c r="D27" s="198"/>
      <c r="E27" s="202"/>
      <c r="F27" s="203"/>
      <c r="G27" s="199"/>
      <c r="H27" s="199"/>
      <c r="I27" s="203"/>
      <c r="J27" s="198"/>
    </row>
    <row r="28" spans="1:10" x14ac:dyDescent="0.2">
      <c r="A28" s="198"/>
      <c r="B28" s="198"/>
      <c r="C28" s="198"/>
      <c r="D28" s="198"/>
      <c r="E28" s="202"/>
      <c r="F28" s="203"/>
      <c r="G28" s="199"/>
      <c r="H28" s="199"/>
      <c r="I28" s="203"/>
      <c r="J28" s="198"/>
    </row>
    <row r="29" spans="1:10" x14ac:dyDescent="0.2">
      <c r="A29" s="198"/>
      <c r="B29" s="198"/>
      <c r="C29" s="198"/>
      <c r="D29" s="198"/>
      <c r="E29" s="202"/>
      <c r="F29" s="203"/>
      <c r="G29" s="199"/>
      <c r="H29" s="199"/>
      <c r="I29" s="203"/>
      <c r="J29" s="198"/>
    </row>
    <row r="30" spans="1:10" x14ac:dyDescent="0.2">
      <c r="A30" s="198"/>
      <c r="B30" s="198"/>
      <c r="C30" s="198"/>
      <c r="D30" s="198"/>
      <c r="E30" s="202"/>
      <c r="F30" s="203"/>
      <c r="G30" s="199"/>
      <c r="H30" s="199"/>
      <c r="I30" s="203"/>
      <c r="J30" s="198"/>
    </row>
    <row r="31" spans="1:10" x14ac:dyDescent="0.2">
      <c r="A31" s="198"/>
      <c r="B31" s="198"/>
      <c r="C31" s="198"/>
      <c r="D31" s="198"/>
      <c r="E31" s="202"/>
      <c r="F31" s="203"/>
      <c r="G31" s="199"/>
      <c r="H31" s="199"/>
      <c r="I31" s="203"/>
      <c r="J31" s="198"/>
    </row>
    <row r="32" spans="1:10" x14ac:dyDescent="0.2">
      <c r="A32" s="198"/>
      <c r="B32" s="198"/>
      <c r="C32" s="198"/>
      <c r="D32" s="198"/>
      <c r="E32" s="202"/>
      <c r="F32" s="203"/>
      <c r="G32" s="199"/>
      <c r="H32" s="199"/>
      <c r="I32" s="203"/>
      <c r="J32" s="198"/>
    </row>
    <row r="33" spans="1:10" x14ac:dyDescent="0.2">
      <c r="A33" s="198"/>
      <c r="B33" s="198"/>
      <c r="C33" s="198"/>
      <c r="D33" s="198"/>
      <c r="E33" s="202"/>
      <c r="F33" s="203"/>
      <c r="G33" s="199"/>
      <c r="H33" s="199"/>
      <c r="I33" s="203"/>
      <c r="J33" s="198"/>
    </row>
    <row r="34" spans="1:10" x14ac:dyDescent="0.2">
      <c r="A34" s="198"/>
      <c r="B34" s="198"/>
      <c r="C34" s="198"/>
      <c r="D34" s="198"/>
      <c r="E34" s="202"/>
      <c r="F34" s="203"/>
      <c r="G34" s="199"/>
      <c r="H34" s="199"/>
      <c r="I34" s="203"/>
      <c r="J34" s="198"/>
    </row>
    <row r="35" spans="1:10" x14ac:dyDescent="0.2">
      <c r="A35" s="198"/>
      <c r="B35" s="198"/>
      <c r="C35" s="198"/>
      <c r="D35" s="198"/>
      <c r="E35" s="202"/>
      <c r="F35" s="203"/>
      <c r="G35" s="199"/>
      <c r="H35" s="199"/>
      <c r="I35" s="203"/>
      <c r="J35" s="198"/>
    </row>
    <row r="36" spans="1:10" x14ac:dyDescent="0.2">
      <c r="A36" s="198"/>
      <c r="B36" s="198"/>
      <c r="C36" s="198"/>
      <c r="D36" s="198"/>
      <c r="E36" s="202"/>
      <c r="F36" s="203"/>
      <c r="G36" s="199"/>
      <c r="H36" s="199"/>
      <c r="I36" s="203"/>
      <c r="J36" s="198"/>
    </row>
    <row r="37" spans="1:10" x14ac:dyDescent="0.2">
      <c r="A37" s="198"/>
      <c r="B37" s="198"/>
      <c r="C37" s="198"/>
      <c r="D37" s="198"/>
      <c r="E37" s="202"/>
      <c r="F37" s="203"/>
      <c r="G37" s="199"/>
      <c r="H37" s="199"/>
      <c r="I37" s="203"/>
      <c r="J37" s="198"/>
    </row>
    <row r="38" spans="1:10" x14ac:dyDescent="0.2">
      <c r="A38" s="198"/>
      <c r="B38" s="198"/>
      <c r="C38" s="198"/>
      <c r="D38" s="198"/>
      <c r="E38" s="202"/>
      <c r="F38" s="203"/>
      <c r="G38" s="199"/>
      <c r="H38" s="199"/>
      <c r="I38" s="203"/>
      <c r="J38" s="198"/>
    </row>
    <row r="39" spans="1:10" x14ac:dyDescent="0.2">
      <c r="A39" s="198"/>
      <c r="B39" s="198"/>
      <c r="C39" s="198"/>
      <c r="D39" s="198"/>
      <c r="E39" s="202"/>
      <c r="F39" s="203"/>
      <c r="G39" s="199"/>
      <c r="H39" s="199"/>
      <c r="I39" s="203"/>
      <c r="J39" s="198"/>
    </row>
    <row r="40" spans="1:10" x14ac:dyDescent="0.2">
      <c r="A40" s="198"/>
      <c r="B40" s="198"/>
      <c r="C40" s="198"/>
      <c r="D40" s="198"/>
      <c r="E40" s="202"/>
      <c r="F40" s="203"/>
      <c r="G40" s="199"/>
      <c r="H40" s="199"/>
      <c r="I40" s="203"/>
      <c r="J40" s="198"/>
    </row>
    <row r="41" spans="1:10" x14ac:dyDescent="0.2">
      <c r="A41" s="198"/>
      <c r="B41" s="198"/>
      <c r="C41" s="198"/>
      <c r="D41" s="198"/>
      <c r="E41" s="202"/>
      <c r="F41" s="203"/>
      <c r="G41" s="199"/>
      <c r="H41" s="199"/>
      <c r="I41" s="203"/>
      <c r="J41" s="198"/>
    </row>
    <row r="42" spans="1:10" x14ac:dyDescent="0.2">
      <c r="A42" s="198"/>
      <c r="B42" s="198"/>
      <c r="C42" s="198"/>
      <c r="D42" s="198"/>
      <c r="E42" s="202"/>
      <c r="F42" s="203"/>
      <c r="G42" s="199"/>
      <c r="H42" s="199"/>
      <c r="I42" s="203"/>
      <c r="J42" s="198"/>
    </row>
    <row r="43" spans="1:10" x14ac:dyDescent="0.2">
      <c r="A43" s="198"/>
      <c r="B43" s="198"/>
      <c r="C43" s="198"/>
      <c r="D43" s="198"/>
      <c r="E43" s="202"/>
      <c r="F43" s="203"/>
      <c r="G43" s="199"/>
      <c r="H43" s="199"/>
      <c r="I43" s="203"/>
      <c r="J43" s="198"/>
    </row>
    <row r="44" spans="1:10" x14ac:dyDescent="0.2">
      <c r="A44" s="198"/>
      <c r="B44" s="198"/>
      <c r="C44" s="198"/>
      <c r="D44" s="198"/>
      <c r="E44" s="202"/>
      <c r="F44" s="203"/>
      <c r="G44" s="199"/>
      <c r="H44" s="199"/>
      <c r="I44" s="203"/>
      <c r="J44" s="198"/>
    </row>
    <row r="45" spans="1:10" x14ac:dyDescent="0.2">
      <c r="A45" s="198"/>
      <c r="B45" s="198"/>
      <c r="C45" s="198"/>
      <c r="D45" s="198"/>
      <c r="E45" s="202"/>
      <c r="F45" s="203"/>
      <c r="G45" s="199"/>
      <c r="H45" s="199"/>
      <c r="I45" s="203"/>
      <c r="J45" s="198"/>
    </row>
    <row r="46" spans="1:10" x14ac:dyDescent="0.2">
      <c r="A46" s="198"/>
      <c r="B46" s="198"/>
      <c r="C46" s="198"/>
      <c r="D46" s="198"/>
      <c r="E46" s="202"/>
      <c r="F46" s="203"/>
      <c r="G46" s="199"/>
      <c r="H46" s="199"/>
      <c r="I46" s="203"/>
      <c r="J46" s="198"/>
    </row>
    <row r="47" spans="1:10" x14ac:dyDescent="0.2">
      <c r="A47" s="198"/>
      <c r="B47" s="198"/>
      <c r="C47" s="198"/>
      <c r="D47" s="198"/>
      <c r="E47" s="202"/>
      <c r="F47" s="203"/>
      <c r="G47" s="199"/>
      <c r="H47" s="199"/>
      <c r="I47" s="203"/>
      <c r="J47" s="198"/>
    </row>
    <row r="48" spans="1:10" x14ac:dyDescent="0.2">
      <c r="A48" s="198"/>
      <c r="B48" s="198"/>
      <c r="C48" s="198"/>
      <c r="D48" s="198"/>
      <c r="E48" s="202"/>
      <c r="F48" s="203"/>
      <c r="G48" s="199"/>
      <c r="H48" s="199"/>
      <c r="I48" s="203"/>
      <c r="J48" s="198"/>
    </row>
    <row r="49" spans="1:10" x14ac:dyDescent="0.2">
      <c r="A49" s="198"/>
      <c r="B49" s="198"/>
      <c r="C49" s="198"/>
      <c r="D49" s="198"/>
      <c r="E49" s="202"/>
      <c r="F49" s="203"/>
      <c r="G49" s="199"/>
      <c r="H49" s="199"/>
      <c r="I49" s="203"/>
      <c r="J49" s="198"/>
    </row>
    <row r="50" spans="1:10" x14ac:dyDescent="0.2">
      <c r="A50" s="198"/>
      <c r="B50" s="198"/>
      <c r="C50" s="198"/>
      <c r="D50" s="198"/>
      <c r="E50" s="202"/>
      <c r="F50" s="203"/>
      <c r="G50" s="199"/>
      <c r="H50" s="199"/>
      <c r="I50" s="203"/>
      <c r="J50" s="198"/>
    </row>
    <row r="51" spans="1:10" x14ac:dyDescent="0.2">
      <c r="A51" s="198"/>
      <c r="B51" s="198"/>
      <c r="C51" s="198"/>
      <c r="D51" s="198"/>
      <c r="E51" s="202"/>
      <c r="F51" s="203"/>
      <c r="G51" s="199"/>
      <c r="H51" s="199"/>
      <c r="I51" s="203"/>
      <c r="J51" s="198"/>
    </row>
    <row r="52" spans="1:10" x14ac:dyDescent="0.2">
      <c r="A52" s="198"/>
      <c r="B52" s="198"/>
      <c r="C52" s="198"/>
      <c r="D52" s="198"/>
      <c r="E52" s="202"/>
      <c r="F52" s="203"/>
      <c r="G52" s="199"/>
      <c r="H52" s="199"/>
      <c r="I52" s="203"/>
      <c r="J52" s="198"/>
    </row>
    <row r="53" spans="1:10" x14ac:dyDescent="0.2">
      <c r="A53" s="198"/>
      <c r="B53" s="198"/>
      <c r="C53" s="198"/>
      <c r="D53" s="198"/>
      <c r="E53" s="202"/>
      <c r="F53" s="203"/>
      <c r="G53" s="199"/>
      <c r="H53" s="199"/>
      <c r="I53" s="203"/>
      <c r="J53" s="198"/>
    </row>
    <row r="54" spans="1:10" x14ac:dyDescent="0.2">
      <c r="A54" s="198"/>
      <c r="B54" s="198"/>
      <c r="C54" s="198"/>
      <c r="D54" s="198"/>
      <c r="E54" s="202"/>
      <c r="F54" s="203"/>
      <c r="G54" s="199"/>
      <c r="H54" s="199"/>
      <c r="I54" s="203"/>
      <c r="J54" s="198"/>
    </row>
    <row r="55" spans="1:10" x14ac:dyDescent="0.2">
      <c r="A55" s="198"/>
      <c r="B55" s="198"/>
      <c r="C55" s="198"/>
      <c r="D55" s="198"/>
      <c r="E55" s="202"/>
      <c r="F55" s="203"/>
      <c r="G55" s="199"/>
      <c r="H55" s="199"/>
      <c r="I55" s="203"/>
      <c r="J55" s="198"/>
    </row>
    <row r="56" spans="1:10" x14ac:dyDescent="0.2">
      <c r="A56" s="198"/>
      <c r="B56" s="198"/>
      <c r="C56" s="198"/>
      <c r="D56" s="198"/>
      <c r="E56" s="202"/>
      <c r="F56" s="203"/>
      <c r="G56" s="199"/>
      <c r="H56" s="199"/>
      <c r="I56" s="203"/>
      <c r="J56" s="198"/>
    </row>
    <row r="57" spans="1:10" x14ac:dyDescent="0.2">
      <c r="A57" s="198"/>
      <c r="B57" s="198"/>
      <c r="C57" s="198"/>
      <c r="D57" s="198"/>
      <c r="E57" s="202"/>
      <c r="F57" s="203"/>
      <c r="G57" s="199"/>
      <c r="H57" s="199"/>
      <c r="I57" s="203"/>
      <c r="J57" s="198"/>
    </row>
    <row r="58" spans="1:10" x14ac:dyDescent="0.2">
      <c r="A58" s="198"/>
      <c r="B58" s="198"/>
      <c r="C58" s="198"/>
      <c r="D58" s="198"/>
      <c r="E58" s="202"/>
      <c r="F58" s="203"/>
      <c r="G58" s="199"/>
      <c r="H58" s="199"/>
      <c r="I58" s="203"/>
      <c r="J58" s="198"/>
    </row>
    <row r="59" spans="1:10" x14ac:dyDescent="0.2">
      <c r="A59" s="198"/>
      <c r="B59" s="198"/>
      <c r="C59" s="198"/>
      <c r="D59" s="198"/>
      <c r="E59" s="202"/>
      <c r="F59" s="203"/>
      <c r="G59" s="199"/>
      <c r="H59" s="199"/>
      <c r="I59" s="203"/>
      <c r="J59" s="198"/>
    </row>
    <row r="60" spans="1:10" x14ac:dyDescent="0.2">
      <c r="A60" s="198"/>
      <c r="B60" s="198"/>
      <c r="C60" s="198"/>
      <c r="D60" s="198"/>
      <c r="E60" s="202"/>
      <c r="F60" s="203"/>
      <c r="G60" s="199"/>
      <c r="H60" s="199"/>
      <c r="I60" s="203"/>
      <c r="J60" s="198"/>
    </row>
    <row r="61" spans="1:10" x14ac:dyDescent="0.2">
      <c r="A61" s="198"/>
      <c r="B61" s="198"/>
      <c r="C61" s="198"/>
      <c r="D61" s="198"/>
      <c r="E61" s="202"/>
      <c r="F61" s="203"/>
      <c r="G61" s="199"/>
      <c r="H61" s="199"/>
      <c r="I61" s="203"/>
      <c r="J61" s="198"/>
    </row>
    <row r="62" spans="1:10" x14ac:dyDescent="0.2">
      <c r="A62" s="198"/>
      <c r="B62" s="198"/>
      <c r="C62" s="198"/>
      <c r="D62" s="198"/>
      <c r="E62" s="202"/>
      <c r="F62" s="203"/>
      <c r="G62" s="199"/>
      <c r="H62" s="199"/>
      <c r="I62" s="203"/>
      <c r="J62" s="198"/>
    </row>
    <row r="63" spans="1:10" x14ac:dyDescent="0.2">
      <c r="A63" s="198"/>
      <c r="B63" s="198"/>
      <c r="C63" s="198"/>
      <c r="D63" s="198"/>
      <c r="E63" s="202"/>
      <c r="F63" s="203"/>
      <c r="G63" s="199"/>
      <c r="H63" s="199"/>
      <c r="I63" s="203"/>
      <c r="J63" s="198"/>
    </row>
    <row r="64" spans="1:10" x14ac:dyDescent="0.2">
      <c r="A64" s="198"/>
      <c r="B64" s="198"/>
      <c r="C64" s="198"/>
      <c r="D64" s="198"/>
      <c r="E64" s="202"/>
      <c r="F64" s="203"/>
      <c r="G64" s="199"/>
      <c r="H64" s="199"/>
      <c r="I64" s="203"/>
      <c r="J64" s="198"/>
    </row>
    <row r="65" spans="1:10" x14ac:dyDescent="0.2">
      <c r="A65" s="198"/>
      <c r="B65" s="198"/>
      <c r="C65" s="198"/>
      <c r="D65" s="198"/>
      <c r="E65" s="202"/>
      <c r="F65" s="203"/>
      <c r="G65" s="199"/>
      <c r="H65" s="199"/>
      <c r="I65" s="203"/>
      <c r="J65" s="198"/>
    </row>
    <row r="66" spans="1:10" x14ac:dyDescent="0.2">
      <c r="A66" s="198"/>
      <c r="B66" s="198"/>
      <c r="C66" s="198"/>
      <c r="D66" s="198"/>
      <c r="E66" s="202"/>
      <c r="F66" s="203"/>
      <c r="G66" s="199"/>
      <c r="H66" s="199"/>
      <c r="I66" s="203"/>
      <c r="J66" s="198"/>
    </row>
    <row r="67" spans="1:10" x14ac:dyDescent="0.2">
      <c r="A67" s="198"/>
      <c r="B67" s="198"/>
      <c r="C67" s="198"/>
      <c r="D67" s="198"/>
      <c r="E67" s="202"/>
      <c r="F67" s="203"/>
      <c r="G67" s="199"/>
      <c r="H67" s="199"/>
      <c r="I67" s="203"/>
      <c r="J67" s="198"/>
    </row>
    <row r="68" spans="1:10" x14ac:dyDescent="0.2">
      <c r="A68" s="198"/>
      <c r="B68" s="198"/>
      <c r="C68" s="198"/>
      <c r="D68" s="198"/>
      <c r="E68" s="202"/>
      <c r="F68" s="203"/>
      <c r="G68" s="199"/>
      <c r="H68" s="199"/>
      <c r="I68" s="203"/>
      <c r="J68" s="198"/>
    </row>
    <row r="69" spans="1:10" x14ac:dyDescent="0.2">
      <c r="A69" s="198"/>
      <c r="B69" s="198"/>
      <c r="C69" s="198"/>
      <c r="D69" s="198"/>
      <c r="E69" s="202"/>
      <c r="F69" s="203"/>
      <c r="G69" s="199"/>
      <c r="H69" s="199"/>
      <c r="I69" s="203"/>
      <c r="J69" s="198"/>
    </row>
    <row r="70" spans="1:10" x14ac:dyDescent="0.2">
      <c r="A70" s="198"/>
      <c r="B70" s="198"/>
      <c r="C70" s="198"/>
      <c r="D70" s="198"/>
      <c r="E70" s="202"/>
      <c r="F70" s="203"/>
      <c r="G70" s="199"/>
      <c r="H70" s="199"/>
      <c r="I70" s="203"/>
      <c r="J70" s="198"/>
    </row>
    <row r="71" spans="1:10" x14ac:dyDescent="0.2">
      <c r="A71" s="198"/>
      <c r="B71" s="198"/>
      <c r="C71" s="198"/>
      <c r="D71" s="198"/>
      <c r="E71" s="202"/>
      <c r="F71" s="203"/>
      <c r="G71" s="199"/>
      <c r="H71" s="199"/>
      <c r="I71" s="203"/>
      <c r="J71" s="198"/>
    </row>
    <row r="72" spans="1:10" x14ac:dyDescent="0.2">
      <c r="A72" s="198"/>
      <c r="B72" s="198"/>
      <c r="C72" s="198"/>
      <c r="D72" s="198"/>
      <c r="E72" s="202"/>
      <c r="F72" s="203"/>
      <c r="G72" s="199"/>
      <c r="H72" s="199"/>
      <c r="I72" s="203"/>
      <c r="J72" s="198"/>
    </row>
    <row r="73" spans="1:10" x14ac:dyDescent="0.2">
      <c r="A73" s="198"/>
      <c r="B73" s="198"/>
      <c r="C73" s="198"/>
      <c r="D73" s="198"/>
      <c r="E73" s="202"/>
      <c r="F73" s="203"/>
      <c r="G73" s="199"/>
      <c r="H73" s="199"/>
      <c r="I73" s="203"/>
      <c r="J73" s="198"/>
    </row>
    <row r="74" spans="1:10" x14ac:dyDescent="0.2">
      <c r="A74" s="198"/>
      <c r="B74" s="198"/>
      <c r="C74" s="198"/>
      <c r="D74" s="198"/>
      <c r="E74" s="202"/>
      <c r="F74" s="203"/>
      <c r="G74" s="199"/>
      <c r="H74" s="199"/>
      <c r="I74" s="203"/>
      <c r="J74" s="198"/>
    </row>
    <row r="75" spans="1:10" x14ac:dyDescent="0.2">
      <c r="A75" s="198"/>
      <c r="B75" s="198"/>
      <c r="C75" s="198"/>
      <c r="D75" s="198"/>
      <c r="E75" s="202"/>
      <c r="F75" s="203"/>
      <c r="G75" s="199"/>
      <c r="H75" s="199"/>
      <c r="I75" s="203"/>
      <c r="J75" s="198"/>
    </row>
    <row r="76" spans="1:10" x14ac:dyDescent="0.2">
      <c r="A76" s="198"/>
      <c r="B76" s="198"/>
      <c r="C76" s="198"/>
      <c r="D76" s="198"/>
      <c r="E76" s="202"/>
      <c r="F76" s="203"/>
      <c r="G76" s="199"/>
      <c r="H76" s="199"/>
      <c r="I76" s="203"/>
      <c r="J76" s="198"/>
    </row>
    <row r="77" spans="1:10" x14ac:dyDescent="0.2">
      <c r="A77" s="198"/>
      <c r="B77" s="198"/>
      <c r="C77" s="198"/>
      <c r="D77" s="198"/>
      <c r="E77" s="202"/>
      <c r="F77" s="203"/>
      <c r="G77" s="199"/>
      <c r="H77" s="199"/>
      <c r="I77" s="203"/>
      <c r="J77" s="198"/>
    </row>
    <row r="78" spans="1:10" x14ac:dyDescent="0.2">
      <c r="A78" s="198"/>
      <c r="B78" s="198"/>
      <c r="C78" s="198"/>
      <c r="D78" s="198"/>
      <c r="E78" s="202"/>
      <c r="F78" s="203"/>
      <c r="G78" s="199"/>
      <c r="H78" s="199"/>
      <c r="I78" s="203"/>
      <c r="J78" s="198"/>
    </row>
    <row r="79" spans="1:10" x14ac:dyDescent="0.2">
      <c r="A79" s="198"/>
      <c r="B79" s="198"/>
      <c r="C79" s="198"/>
      <c r="D79" s="198"/>
      <c r="E79" s="202"/>
      <c r="F79" s="203"/>
      <c r="G79" s="199"/>
      <c r="H79" s="199"/>
      <c r="I79" s="203"/>
      <c r="J79" s="198"/>
    </row>
    <row r="80" spans="1:10" x14ac:dyDescent="0.2">
      <c r="A80" s="198"/>
      <c r="B80" s="198"/>
      <c r="C80" s="198"/>
      <c r="D80" s="198"/>
      <c r="E80" s="202"/>
      <c r="F80" s="203"/>
      <c r="G80" s="199"/>
      <c r="H80" s="199"/>
      <c r="I80" s="203"/>
      <c r="J80" s="198"/>
    </row>
    <row r="81" spans="1:10" x14ac:dyDescent="0.2">
      <c r="A81" s="198"/>
      <c r="B81" s="198"/>
      <c r="C81" s="198"/>
      <c r="D81" s="198"/>
      <c r="E81" s="202"/>
      <c r="F81" s="203"/>
      <c r="G81" s="199"/>
      <c r="H81" s="199"/>
      <c r="I81" s="203"/>
      <c r="J81" s="198"/>
    </row>
    <row r="82" spans="1:10" x14ac:dyDescent="0.2">
      <c r="A82" s="198"/>
      <c r="B82" s="198"/>
      <c r="C82" s="198"/>
      <c r="D82" s="198"/>
      <c r="E82" s="202"/>
      <c r="F82" s="203"/>
      <c r="G82" s="199"/>
      <c r="H82" s="199"/>
      <c r="I82" s="203"/>
      <c r="J82" s="198"/>
    </row>
    <row r="83" spans="1:10" x14ac:dyDescent="0.2">
      <c r="A83" s="198"/>
      <c r="B83" s="198"/>
      <c r="C83" s="198"/>
      <c r="D83" s="198"/>
      <c r="E83" s="202"/>
      <c r="F83" s="203"/>
      <c r="G83" s="199"/>
      <c r="H83" s="199"/>
      <c r="I83" s="203"/>
      <c r="J83" s="198"/>
    </row>
    <row r="84" spans="1:10" x14ac:dyDescent="0.2">
      <c r="A84" s="198"/>
      <c r="B84" s="198"/>
      <c r="C84" s="198"/>
      <c r="D84" s="198"/>
      <c r="E84" s="202"/>
      <c r="F84" s="203"/>
      <c r="G84" s="199"/>
      <c r="H84" s="199"/>
      <c r="I84" s="203"/>
      <c r="J84" s="198"/>
    </row>
    <row r="85" spans="1:10" x14ac:dyDescent="0.2">
      <c r="A85" s="198"/>
      <c r="B85" s="198"/>
      <c r="C85" s="198"/>
      <c r="D85" s="198"/>
      <c r="E85" s="202"/>
      <c r="F85" s="203"/>
      <c r="G85" s="199"/>
      <c r="H85" s="199"/>
      <c r="I85" s="203"/>
      <c r="J85" s="198"/>
    </row>
    <row r="86" spans="1:10" x14ac:dyDescent="0.2">
      <c r="A86" s="198"/>
      <c r="B86" s="198"/>
      <c r="C86" s="198"/>
      <c r="D86" s="198"/>
      <c r="E86" s="202"/>
      <c r="F86" s="203"/>
      <c r="G86" s="199"/>
      <c r="H86" s="199"/>
      <c r="I86" s="203"/>
      <c r="J86" s="198"/>
    </row>
    <row r="87" spans="1:10" x14ac:dyDescent="0.2">
      <c r="A87" s="198"/>
      <c r="B87" s="198"/>
      <c r="C87" s="198"/>
      <c r="D87" s="198"/>
      <c r="E87" s="202"/>
      <c r="F87" s="203"/>
      <c r="G87" s="199"/>
      <c r="H87" s="199"/>
      <c r="I87" s="203"/>
      <c r="J87" s="198"/>
    </row>
    <row r="88" spans="1:10" x14ac:dyDescent="0.2">
      <c r="A88" s="198"/>
      <c r="B88" s="198"/>
      <c r="C88" s="198"/>
      <c r="D88" s="198"/>
      <c r="E88" s="202"/>
      <c r="F88" s="203"/>
      <c r="G88" s="199"/>
      <c r="H88" s="199"/>
      <c r="I88" s="203"/>
      <c r="J88" s="198"/>
    </row>
    <row r="89" spans="1:10" x14ac:dyDescent="0.2">
      <c r="A89" s="198"/>
      <c r="B89" s="198"/>
      <c r="C89" s="198"/>
      <c r="D89" s="198"/>
      <c r="E89" s="202"/>
      <c r="F89" s="203"/>
      <c r="G89" s="199"/>
      <c r="H89" s="199"/>
      <c r="I89" s="203"/>
      <c r="J89" s="198"/>
    </row>
    <row r="90" spans="1:10" x14ac:dyDescent="0.2">
      <c r="A90" s="198"/>
      <c r="B90" s="198"/>
      <c r="C90" s="198"/>
      <c r="D90" s="198"/>
      <c r="E90" s="202"/>
      <c r="F90" s="203"/>
      <c r="G90" s="199"/>
      <c r="H90" s="199"/>
      <c r="I90" s="203"/>
      <c r="J90" s="198"/>
    </row>
    <row r="91" spans="1:10" x14ac:dyDescent="0.2">
      <c r="A91" s="198"/>
      <c r="B91" s="198"/>
      <c r="C91" s="198"/>
      <c r="D91" s="198"/>
      <c r="E91" s="202"/>
      <c r="F91" s="203"/>
      <c r="G91" s="199"/>
      <c r="H91" s="199"/>
      <c r="I91" s="203"/>
      <c r="J91" s="198"/>
    </row>
    <row r="92" spans="1:10" x14ac:dyDescent="0.2">
      <c r="A92" s="198"/>
      <c r="B92" s="198"/>
      <c r="C92" s="198"/>
      <c r="D92" s="198"/>
      <c r="E92" s="202"/>
      <c r="F92" s="203"/>
      <c r="G92" s="199"/>
      <c r="H92" s="199"/>
      <c r="I92" s="203"/>
      <c r="J92" s="198"/>
    </row>
    <row r="93" spans="1:10" x14ac:dyDescent="0.2">
      <c r="A93" s="198"/>
      <c r="B93" s="198"/>
      <c r="C93" s="198"/>
      <c r="D93" s="198"/>
      <c r="E93" s="202"/>
      <c r="F93" s="203"/>
      <c r="G93" s="199"/>
      <c r="H93" s="199"/>
      <c r="I93" s="203"/>
      <c r="J93" s="198"/>
    </row>
    <row r="94" spans="1:10" x14ac:dyDescent="0.2">
      <c r="A94" s="198"/>
      <c r="B94" s="198"/>
      <c r="C94" s="198"/>
      <c r="D94" s="198"/>
      <c r="E94" s="202"/>
      <c r="F94" s="203"/>
      <c r="G94" s="199"/>
      <c r="H94" s="199"/>
      <c r="I94" s="203"/>
      <c r="J94" s="198"/>
    </row>
    <row r="95" spans="1:10" x14ac:dyDescent="0.2">
      <c r="A95" s="198"/>
      <c r="B95" s="198"/>
      <c r="C95" s="198"/>
      <c r="D95" s="198"/>
      <c r="E95" s="202"/>
      <c r="F95" s="203"/>
      <c r="G95" s="199"/>
      <c r="H95" s="199"/>
      <c r="I95" s="203"/>
      <c r="J95" s="198"/>
    </row>
    <row r="96" spans="1:10" x14ac:dyDescent="0.2">
      <c r="A96" s="198"/>
      <c r="B96" s="198"/>
      <c r="C96" s="198"/>
      <c r="D96" s="198"/>
      <c r="E96" s="202"/>
      <c r="F96" s="203"/>
      <c r="G96" s="199"/>
      <c r="H96" s="199"/>
      <c r="I96" s="203"/>
      <c r="J96" s="198"/>
    </row>
    <row r="97" spans="1:10" x14ac:dyDescent="0.2">
      <c r="A97" s="198"/>
      <c r="B97" s="198"/>
      <c r="C97" s="198"/>
      <c r="D97" s="198"/>
      <c r="E97" s="202"/>
      <c r="F97" s="203"/>
      <c r="G97" s="199"/>
      <c r="H97" s="199"/>
      <c r="I97" s="203"/>
      <c r="J97" s="198"/>
    </row>
    <row r="98" spans="1:10" x14ac:dyDescent="0.2">
      <c r="A98" s="198"/>
      <c r="B98" s="198"/>
      <c r="C98" s="198"/>
      <c r="D98" s="198"/>
      <c r="E98" s="202"/>
      <c r="F98" s="203"/>
      <c r="G98" s="199"/>
      <c r="H98" s="199"/>
      <c r="I98" s="203"/>
      <c r="J98" s="198"/>
    </row>
    <row r="99" spans="1:10" x14ac:dyDescent="0.2">
      <c r="A99" s="198"/>
      <c r="B99" s="198"/>
      <c r="C99" s="198"/>
      <c r="D99" s="198"/>
      <c r="E99" s="202"/>
      <c r="F99" s="203"/>
      <c r="G99" s="199"/>
      <c r="H99" s="199"/>
      <c r="I99" s="203"/>
      <c r="J99" s="198"/>
    </row>
    <row r="100" spans="1:10" x14ac:dyDescent="0.2">
      <c r="A100" s="198"/>
      <c r="B100" s="198"/>
      <c r="C100" s="198"/>
      <c r="D100" s="198"/>
      <c r="E100" s="202"/>
      <c r="F100" s="203"/>
      <c r="G100" s="199"/>
      <c r="H100" s="199"/>
      <c r="I100" s="203"/>
      <c r="J100" s="198"/>
    </row>
    <row r="101" spans="1:10" x14ac:dyDescent="0.2">
      <c r="A101" s="198"/>
      <c r="B101" s="198"/>
      <c r="C101" s="198"/>
      <c r="D101" s="198"/>
      <c r="E101" s="202"/>
      <c r="F101" s="203"/>
      <c r="G101" s="199"/>
      <c r="H101" s="199"/>
      <c r="I101" s="203"/>
      <c r="J101" s="198"/>
    </row>
    <row r="102" spans="1:10" x14ac:dyDescent="0.2">
      <c r="A102" s="198"/>
      <c r="B102" s="198"/>
      <c r="C102" s="198"/>
      <c r="D102" s="198"/>
      <c r="E102" s="202"/>
      <c r="F102" s="203"/>
      <c r="G102" s="199"/>
      <c r="H102" s="199"/>
      <c r="I102" s="203"/>
      <c r="J102" s="198"/>
    </row>
    <row r="103" spans="1:10" x14ac:dyDescent="0.2">
      <c r="A103" s="198"/>
      <c r="B103" s="198"/>
      <c r="C103" s="198"/>
      <c r="D103" s="198"/>
      <c r="E103" s="202"/>
      <c r="F103" s="203"/>
      <c r="G103" s="199"/>
      <c r="H103" s="199"/>
      <c r="I103" s="203"/>
      <c r="J103" s="198"/>
    </row>
    <row r="104" spans="1:10" x14ac:dyDescent="0.2">
      <c r="A104" s="198"/>
      <c r="B104" s="198"/>
      <c r="C104" s="198"/>
      <c r="D104" s="198"/>
      <c r="E104" s="202"/>
      <c r="F104" s="203"/>
      <c r="G104" s="199"/>
      <c r="H104" s="199"/>
      <c r="I104" s="203"/>
      <c r="J104" s="198"/>
    </row>
    <row r="105" spans="1:10" x14ac:dyDescent="0.2">
      <c r="A105" s="198"/>
      <c r="B105" s="198"/>
      <c r="C105" s="198"/>
      <c r="D105" s="198"/>
      <c r="E105" s="202"/>
      <c r="F105" s="203"/>
      <c r="G105" s="199"/>
      <c r="H105" s="199"/>
      <c r="I105" s="203"/>
      <c r="J105" s="198"/>
    </row>
    <row r="106" spans="1:10" x14ac:dyDescent="0.2">
      <c r="A106" s="198"/>
      <c r="B106" s="198"/>
      <c r="C106" s="198"/>
      <c r="D106" s="198"/>
      <c r="E106" s="202"/>
      <c r="F106" s="203"/>
      <c r="G106" s="199"/>
      <c r="H106" s="199"/>
      <c r="I106" s="203"/>
      <c r="J106" s="198"/>
    </row>
    <row r="107" spans="1:10" x14ac:dyDescent="0.2">
      <c r="A107" s="198"/>
      <c r="B107" s="198"/>
      <c r="C107" s="198"/>
      <c r="D107" s="198"/>
      <c r="E107" s="202"/>
      <c r="F107" s="203"/>
      <c r="G107" s="199"/>
      <c r="H107" s="199"/>
      <c r="I107" s="203"/>
      <c r="J107" s="198"/>
    </row>
    <row r="108" spans="1:10" x14ac:dyDescent="0.2">
      <c r="A108" s="198"/>
      <c r="B108" s="198"/>
      <c r="C108" s="198"/>
      <c r="D108" s="198"/>
      <c r="E108" s="202"/>
      <c r="F108" s="203"/>
      <c r="G108" s="199"/>
      <c r="H108" s="199"/>
      <c r="I108" s="203"/>
      <c r="J108" s="198"/>
    </row>
    <row r="109" spans="1:10" x14ac:dyDescent="0.2">
      <c r="A109" s="198"/>
      <c r="B109" s="198"/>
      <c r="C109" s="198"/>
      <c r="D109" s="198"/>
      <c r="E109" s="202"/>
      <c r="F109" s="203"/>
      <c r="G109" s="199"/>
      <c r="H109" s="199"/>
      <c r="I109" s="203"/>
      <c r="J109" s="198"/>
    </row>
    <row r="110" spans="1:10" x14ac:dyDescent="0.2">
      <c r="A110" s="198"/>
      <c r="B110" s="198"/>
      <c r="C110" s="198"/>
      <c r="D110" s="198"/>
      <c r="E110" s="202"/>
      <c r="F110" s="203"/>
      <c r="G110" s="199"/>
      <c r="H110" s="199"/>
      <c r="I110" s="203"/>
      <c r="J110" s="198"/>
    </row>
    <row r="111" spans="1:10" x14ac:dyDescent="0.2">
      <c r="A111" s="198"/>
      <c r="B111" s="198"/>
      <c r="C111" s="198"/>
      <c r="D111" s="198"/>
      <c r="E111" s="202"/>
      <c r="F111" s="203"/>
      <c r="G111" s="199"/>
      <c r="H111" s="199"/>
      <c r="I111" s="203"/>
      <c r="J111" s="198"/>
    </row>
    <row r="112" spans="1:10" x14ac:dyDescent="0.2">
      <c r="A112" s="198"/>
      <c r="B112" s="198"/>
      <c r="C112" s="198"/>
      <c r="D112" s="198"/>
      <c r="E112" s="202"/>
      <c r="F112" s="203"/>
      <c r="G112" s="199"/>
      <c r="H112" s="199"/>
      <c r="I112" s="203"/>
      <c r="J112" s="198"/>
    </row>
    <row r="113" spans="1:10" x14ac:dyDescent="0.2">
      <c r="A113" s="198"/>
      <c r="B113" s="198"/>
      <c r="C113" s="198"/>
      <c r="D113" s="198"/>
      <c r="E113" s="202"/>
      <c r="F113" s="203"/>
      <c r="G113" s="199"/>
      <c r="H113" s="199"/>
      <c r="I113" s="203"/>
      <c r="J113" s="198"/>
    </row>
    <row r="114" spans="1:10" x14ac:dyDescent="0.2">
      <c r="A114" s="198"/>
      <c r="B114" s="198"/>
      <c r="C114" s="198"/>
      <c r="D114" s="198"/>
      <c r="E114" s="202"/>
      <c r="F114" s="203"/>
      <c r="G114" s="199"/>
      <c r="H114" s="199"/>
      <c r="I114" s="203"/>
      <c r="J114" s="198"/>
    </row>
    <row r="115" spans="1:10" x14ac:dyDescent="0.2">
      <c r="A115" s="198"/>
      <c r="B115" s="198"/>
      <c r="C115" s="198"/>
      <c r="D115" s="198"/>
      <c r="E115" s="202"/>
      <c r="F115" s="203"/>
      <c r="G115" s="199"/>
      <c r="H115" s="199"/>
      <c r="I115" s="203"/>
      <c r="J115" s="198"/>
    </row>
    <row r="116" spans="1:10" x14ac:dyDescent="0.2">
      <c r="A116" s="198"/>
      <c r="B116" s="198"/>
      <c r="C116" s="198"/>
      <c r="D116" s="198"/>
      <c r="E116" s="202"/>
      <c r="F116" s="203"/>
      <c r="G116" s="199"/>
      <c r="H116" s="199"/>
      <c r="I116" s="203"/>
      <c r="J116" s="198"/>
    </row>
    <row r="117" spans="1:10" x14ac:dyDescent="0.2">
      <c r="A117" s="198"/>
      <c r="B117" s="198"/>
      <c r="C117" s="198"/>
      <c r="D117" s="198"/>
      <c r="E117" s="202"/>
      <c r="F117" s="203"/>
      <c r="G117" s="199"/>
      <c r="H117" s="199"/>
      <c r="I117" s="203"/>
      <c r="J117" s="198"/>
    </row>
    <row r="118" spans="1:10" x14ac:dyDescent="0.2">
      <c r="A118" s="198"/>
      <c r="B118" s="198"/>
      <c r="C118" s="198"/>
      <c r="D118" s="198"/>
      <c r="E118" s="202"/>
      <c r="F118" s="203"/>
      <c r="G118" s="199"/>
      <c r="H118" s="199"/>
      <c r="I118" s="203"/>
      <c r="J118" s="198"/>
    </row>
    <row r="119" spans="1:10" x14ac:dyDescent="0.2">
      <c r="A119" s="198"/>
      <c r="B119" s="198"/>
      <c r="C119" s="198"/>
      <c r="D119" s="198"/>
      <c r="E119" s="202"/>
      <c r="F119" s="203"/>
      <c r="G119" s="199"/>
      <c r="H119" s="199"/>
      <c r="I119" s="203"/>
      <c r="J119" s="198"/>
    </row>
    <row r="120" spans="1:10" x14ac:dyDescent="0.2">
      <c r="A120" s="198"/>
      <c r="B120" s="198"/>
      <c r="C120" s="198"/>
      <c r="D120" s="198"/>
      <c r="E120" s="202"/>
      <c r="F120" s="203"/>
      <c r="G120" s="199"/>
      <c r="H120" s="199"/>
      <c r="I120" s="203"/>
      <c r="J120" s="198"/>
    </row>
    <row r="121" spans="1:10" x14ac:dyDescent="0.2">
      <c r="A121" s="198"/>
      <c r="B121" s="198"/>
      <c r="C121" s="198"/>
      <c r="D121" s="198"/>
      <c r="E121" s="202"/>
      <c r="F121" s="203"/>
      <c r="G121" s="199"/>
      <c r="H121" s="199"/>
      <c r="I121" s="203"/>
      <c r="J121" s="198"/>
    </row>
    <row r="122" spans="1:10" x14ac:dyDescent="0.2">
      <c r="A122" s="198"/>
      <c r="B122" s="198"/>
      <c r="C122" s="198"/>
      <c r="D122" s="198"/>
      <c r="E122" s="202"/>
      <c r="F122" s="203"/>
      <c r="G122" s="199"/>
      <c r="H122" s="199"/>
      <c r="I122" s="203"/>
      <c r="J122" s="198"/>
    </row>
    <row r="123" spans="1:10" x14ac:dyDescent="0.2">
      <c r="A123" s="198"/>
      <c r="B123" s="198"/>
      <c r="C123" s="198"/>
      <c r="D123" s="198"/>
      <c r="E123" s="202"/>
      <c r="F123" s="203"/>
      <c r="G123" s="199"/>
      <c r="H123" s="199"/>
      <c r="I123" s="203"/>
      <c r="J123" s="198"/>
    </row>
    <row r="124" spans="1:10" x14ac:dyDescent="0.2">
      <c r="A124" s="198"/>
      <c r="B124" s="198"/>
      <c r="C124" s="198"/>
      <c r="D124" s="198"/>
      <c r="E124" s="202"/>
      <c r="F124" s="203"/>
      <c r="G124" s="199"/>
      <c r="H124" s="199"/>
      <c r="I124" s="203"/>
      <c r="J124" s="198"/>
    </row>
    <row r="125" spans="1:10" x14ac:dyDescent="0.2">
      <c r="A125" s="198"/>
      <c r="B125" s="198"/>
      <c r="C125" s="198"/>
      <c r="D125" s="198"/>
      <c r="E125" s="202"/>
      <c r="F125" s="203"/>
      <c r="G125" s="199"/>
      <c r="H125" s="199"/>
      <c r="I125" s="203"/>
      <c r="J125" s="198"/>
    </row>
    <row r="126" spans="1:10" x14ac:dyDescent="0.2">
      <c r="A126" s="198"/>
      <c r="B126" s="198"/>
      <c r="C126" s="198"/>
      <c r="D126" s="198"/>
      <c r="E126" s="202"/>
      <c r="F126" s="203"/>
      <c r="G126" s="199"/>
      <c r="H126" s="199"/>
      <c r="I126" s="203"/>
      <c r="J126" s="198"/>
    </row>
    <row r="127" spans="1:10" x14ac:dyDescent="0.2">
      <c r="A127" s="198"/>
      <c r="B127" s="198"/>
      <c r="C127" s="198"/>
      <c r="D127" s="198"/>
      <c r="E127" s="202"/>
      <c r="F127" s="203"/>
      <c r="G127" s="199"/>
      <c r="H127" s="199"/>
      <c r="I127" s="203"/>
      <c r="J127" s="198"/>
    </row>
    <row r="128" spans="1:10" x14ac:dyDescent="0.2">
      <c r="A128" s="198"/>
      <c r="B128" s="198"/>
      <c r="C128" s="198"/>
      <c r="D128" s="198"/>
      <c r="E128" s="202"/>
      <c r="F128" s="203"/>
      <c r="G128" s="199"/>
      <c r="H128" s="199"/>
      <c r="I128" s="203"/>
      <c r="J128" s="198"/>
    </row>
    <row r="129" spans="1:10" x14ac:dyDescent="0.2">
      <c r="A129" s="198"/>
      <c r="B129" s="198"/>
      <c r="C129" s="198"/>
      <c r="D129" s="198"/>
      <c r="E129" s="202"/>
      <c r="F129" s="203"/>
      <c r="G129" s="199"/>
      <c r="H129" s="199"/>
      <c r="I129" s="203"/>
      <c r="J129" s="198"/>
    </row>
    <row r="130" spans="1:10" x14ac:dyDescent="0.2">
      <c r="A130" s="198"/>
      <c r="B130" s="198"/>
      <c r="C130" s="198"/>
      <c r="D130" s="198"/>
      <c r="E130" s="202"/>
      <c r="F130" s="203"/>
      <c r="G130" s="199"/>
      <c r="H130" s="199"/>
      <c r="I130" s="203"/>
      <c r="J130" s="198"/>
    </row>
    <row r="131" spans="1:10" x14ac:dyDescent="0.2">
      <c r="A131" s="198"/>
      <c r="B131" s="198"/>
      <c r="C131" s="198"/>
      <c r="D131" s="198"/>
      <c r="E131" s="202"/>
      <c r="F131" s="203"/>
      <c r="G131" s="199"/>
      <c r="H131" s="199"/>
      <c r="I131" s="203"/>
      <c r="J131" s="198"/>
    </row>
    <row r="132" spans="1:10" x14ac:dyDescent="0.2">
      <c r="A132" s="198"/>
      <c r="B132" s="198"/>
      <c r="C132" s="198"/>
      <c r="D132" s="198"/>
      <c r="E132" s="202"/>
      <c r="F132" s="203"/>
      <c r="G132" s="199"/>
      <c r="H132" s="199"/>
      <c r="I132" s="203"/>
      <c r="J132" s="198"/>
    </row>
    <row r="133" spans="1:10" x14ac:dyDescent="0.2">
      <c r="A133" s="198"/>
      <c r="B133" s="198"/>
      <c r="C133" s="198"/>
      <c r="D133" s="198"/>
      <c r="E133" s="202"/>
      <c r="F133" s="203"/>
      <c r="G133" s="199"/>
      <c r="H133" s="199"/>
      <c r="I133" s="203"/>
      <c r="J133" s="198"/>
    </row>
    <row r="134" spans="1:10" x14ac:dyDescent="0.2">
      <c r="A134" s="198"/>
      <c r="B134" s="198"/>
      <c r="C134" s="198"/>
      <c r="D134" s="198"/>
      <c r="E134" s="202"/>
      <c r="F134" s="203"/>
      <c r="G134" s="199"/>
      <c r="H134" s="199"/>
      <c r="I134" s="203"/>
      <c r="J134" s="198"/>
    </row>
    <row r="135" spans="1:10" x14ac:dyDescent="0.2">
      <c r="A135" s="198"/>
      <c r="B135" s="198"/>
      <c r="C135" s="198"/>
      <c r="D135" s="198"/>
      <c r="E135" s="202"/>
      <c r="F135" s="203"/>
      <c r="G135" s="199"/>
      <c r="H135" s="199"/>
      <c r="I135" s="203"/>
      <c r="J135" s="198"/>
    </row>
    <row r="136" spans="1:10" x14ac:dyDescent="0.2">
      <c r="A136" s="198"/>
      <c r="B136" s="198"/>
      <c r="C136" s="198"/>
      <c r="D136" s="198"/>
      <c r="E136" s="202"/>
      <c r="F136" s="203"/>
      <c r="G136" s="199"/>
      <c r="H136" s="199"/>
      <c r="I136" s="203"/>
      <c r="J136" s="198"/>
    </row>
    <row r="137" spans="1:10" x14ac:dyDescent="0.2">
      <c r="A137" s="198"/>
      <c r="B137" s="198"/>
      <c r="C137" s="198"/>
      <c r="D137" s="198"/>
      <c r="E137" s="202"/>
      <c r="F137" s="203"/>
      <c r="G137" s="199"/>
      <c r="H137" s="199"/>
      <c r="I137" s="203"/>
      <c r="J137" s="198"/>
    </row>
    <row r="138" spans="1:10" x14ac:dyDescent="0.2">
      <c r="A138" s="198"/>
      <c r="B138" s="198"/>
      <c r="C138" s="198"/>
      <c r="D138" s="198"/>
      <c r="E138" s="202"/>
      <c r="F138" s="203"/>
      <c r="G138" s="199"/>
      <c r="H138" s="199"/>
      <c r="I138" s="203"/>
      <c r="J138" s="198"/>
    </row>
    <row r="139" spans="1:10" x14ac:dyDescent="0.2">
      <c r="A139" s="198"/>
      <c r="B139" s="198"/>
      <c r="C139" s="198"/>
      <c r="D139" s="198"/>
      <c r="E139" s="202"/>
      <c r="F139" s="203"/>
      <c r="G139" s="199"/>
      <c r="H139" s="199"/>
      <c r="I139" s="203"/>
      <c r="J139" s="198"/>
    </row>
    <row r="140" spans="1:10" x14ac:dyDescent="0.2">
      <c r="A140" s="198"/>
      <c r="B140" s="198"/>
      <c r="C140" s="198"/>
      <c r="D140" s="198"/>
      <c r="E140" s="202"/>
      <c r="F140" s="203"/>
      <c r="G140" s="199"/>
      <c r="H140" s="199"/>
      <c r="I140" s="203"/>
      <c r="J140" s="198"/>
    </row>
    <row r="141" spans="1:10" x14ac:dyDescent="0.2">
      <c r="A141" s="198"/>
      <c r="B141" s="198"/>
      <c r="C141" s="198"/>
      <c r="D141" s="198"/>
      <c r="E141" s="202"/>
      <c r="F141" s="203"/>
      <c r="G141" s="199"/>
      <c r="H141" s="199"/>
      <c r="I141" s="203"/>
      <c r="J141" s="198"/>
    </row>
    <row r="142" spans="1:10" x14ac:dyDescent="0.2">
      <c r="A142" s="198"/>
      <c r="B142" s="198"/>
      <c r="C142" s="198"/>
      <c r="D142" s="198"/>
      <c r="E142" s="202"/>
      <c r="F142" s="203"/>
      <c r="G142" s="199"/>
      <c r="H142" s="199"/>
      <c r="I142" s="203"/>
      <c r="J142" s="198"/>
    </row>
    <row r="143" spans="1:10" x14ac:dyDescent="0.2">
      <c r="A143" s="198"/>
      <c r="B143" s="198"/>
      <c r="C143" s="198"/>
      <c r="D143" s="198"/>
      <c r="E143" s="202"/>
      <c r="F143" s="203"/>
      <c r="G143" s="199"/>
      <c r="H143" s="199"/>
      <c r="I143" s="203"/>
      <c r="J143" s="198"/>
    </row>
    <row r="144" spans="1:10" x14ac:dyDescent="0.2">
      <c r="A144" s="198"/>
      <c r="B144" s="198"/>
      <c r="C144" s="198"/>
      <c r="D144" s="198"/>
      <c r="E144" s="202"/>
      <c r="F144" s="203"/>
      <c r="G144" s="199"/>
      <c r="H144" s="199"/>
      <c r="I144" s="203"/>
      <c r="J144" s="198"/>
    </row>
    <row r="145" spans="1:10" x14ac:dyDescent="0.2">
      <c r="A145" s="198"/>
      <c r="B145" s="198"/>
      <c r="C145" s="198"/>
      <c r="D145" s="198"/>
      <c r="E145" s="202"/>
      <c r="F145" s="203"/>
      <c r="G145" s="199"/>
      <c r="H145" s="199"/>
      <c r="I145" s="203"/>
      <c r="J145" s="198"/>
    </row>
    <row r="146" spans="1:10" x14ac:dyDescent="0.2">
      <c r="A146" s="198"/>
      <c r="B146" s="198"/>
      <c r="C146" s="198"/>
      <c r="D146" s="198"/>
      <c r="E146" s="202"/>
      <c r="F146" s="203"/>
      <c r="G146" s="199"/>
      <c r="H146" s="199"/>
      <c r="I146" s="203"/>
      <c r="J146" s="198"/>
    </row>
    <row r="147" spans="1:10" x14ac:dyDescent="0.2">
      <c r="A147" s="198"/>
      <c r="B147" s="198"/>
      <c r="C147" s="198"/>
      <c r="D147" s="198"/>
      <c r="E147" s="202"/>
      <c r="F147" s="203"/>
      <c r="G147" s="199"/>
      <c r="H147" s="199"/>
      <c r="I147" s="203"/>
      <c r="J147" s="198"/>
    </row>
    <row r="148" spans="1:10" x14ac:dyDescent="0.2">
      <c r="A148" s="198"/>
      <c r="B148" s="198"/>
      <c r="C148" s="198"/>
      <c r="D148" s="198"/>
      <c r="E148" s="202"/>
      <c r="F148" s="203"/>
      <c r="G148" s="199"/>
      <c r="H148" s="199"/>
      <c r="I148" s="203"/>
      <c r="J148" s="198"/>
    </row>
    <row r="149" spans="1:10" x14ac:dyDescent="0.2">
      <c r="A149" s="198"/>
      <c r="B149" s="198"/>
      <c r="C149" s="198"/>
      <c r="D149" s="198"/>
      <c r="E149" s="202"/>
      <c r="F149" s="203"/>
      <c r="G149" s="199"/>
      <c r="H149" s="199"/>
      <c r="I149" s="203"/>
      <c r="J149" s="198"/>
    </row>
    <row r="150" spans="1:10" x14ac:dyDescent="0.2">
      <c r="A150" s="198"/>
      <c r="B150" s="198"/>
      <c r="C150" s="198"/>
      <c r="D150" s="198"/>
      <c r="E150" s="202"/>
      <c r="F150" s="203"/>
      <c r="G150" s="199"/>
      <c r="H150" s="199"/>
      <c r="I150" s="203"/>
      <c r="J150" s="198"/>
    </row>
    <row r="151" spans="1:10" x14ac:dyDescent="0.2">
      <c r="A151" s="198"/>
      <c r="B151" s="198"/>
      <c r="C151" s="198"/>
      <c r="D151" s="198"/>
      <c r="E151" s="202"/>
      <c r="F151" s="203"/>
      <c r="G151" s="199"/>
      <c r="H151" s="199"/>
      <c r="I151" s="203"/>
      <c r="J151" s="198"/>
    </row>
    <row r="152" spans="1:10" x14ac:dyDescent="0.2">
      <c r="A152" s="198"/>
      <c r="B152" s="198"/>
      <c r="C152" s="198"/>
      <c r="D152" s="198"/>
      <c r="E152" s="202"/>
      <c r="F152" s="203"/>
      <c r="G152" s="199"/>
      <c r="H152" s="199"/>
      <c r="I152" s="203"/>
      <c r="J152" s="198"/>
    </row>
    <row r="153" spans="1:10" x14ac:dyDescent="0.2">
      <c r="A153" s="198"/>
      <c r="B153" s="198"/>
      <c r="C153" s="198"/>
      <c r="D153" s="198"/>
      <c r="E153" s="202"/>
      <c r="F153" s="203"/>
      <c r="G153" s="199"/>
      <c r="H153" s="199"/>
      <c r="I153" s="203"/>
      <c r="J153" s="198"/>
    </row>
    <row r="154" spans="1:10" x14ac:dyDescent="0.2">
      <c r="A154" s="198"/>
      <c r="B154" s="198"/>
      <c r="C154" s="198"/>
      <c r="D154" s="198"/>
      <c r="E154" s="202"/>
      <c r="F154" s="203"/>
      <c r="G154" s="199"/>
      <c r="H154" s="199"/>
      <c r="I154" s="203"/>
      <c r="J154" s="198"/>
    </row>
    <row r="155" spans="1:10" x14ac:dyDescent="0.2">
      <c r="A155" s="198"/>
      <c r="B155" s="198"/>
      <c r="C155" s="198"/>
      <c r="D155" s="198"/>
      <c r="E155" s="202"/>
      <c r="F155" s="203"/>
      <c r="G155" s="199"/>
      <c r="H155" s="199"/>
      <c r="I155" s="203"/>
      <c r="J155" s="198"/>
    </row>
    <row r="156" spans="1:10" x14ac:dyDescent="0.2">
      <c r="A156" s="198"/>
      <c r="B156" s="198"/>
      <c r="C156" s="198"/>
      <c r="D156" s="198"/>
      <c r="E156" s="202"/>
      <c r="F156" s="203"/>
      <c r="G156" s="199"/>
      <c r="H156" s="199"/>
      <c r="I156" s="203"/>
      <c r="J156" s="198"/>
    </row>
    <row r="157" spans="1:10" x14ac:dyDescent="0.2">
      <c r="A157" s="198"/>
      <c r="B157" s="198"/>
      <c r="C157" s="198"/>
      <c r="D157" s="198"/>
      <c r="E157" s="202"/>
      <c r="F157" s="203"/>
      <c r="G157" s="199"/>
      <c r="H157" s="199"/>
      <c r="I157" s="203"/>
      <c r="J157" s="198"/>
    </row>
    <row r="158" spans="1:10" x14ac:dyDescent="0.2">
      <c r="A158" s="198"/>
      <c r="B158" s="198"/>
      <c r="C158" s="198"/>
      <c r="D158" s="198"/>
      <c r="E158" s="202"/>
      <c r="F158" s="203"/>
      <c r="G158" s="199"/>
      <c r="H158" s="199"/>
      <c r="I158" s="203"/>
      <c r="J158" s="198"/>
    </row>
    <row r="159" spans="1:10" x14ac:dyDescent="0.2">
      <c r="A159" s="198"/>
      <c r="B159" s="198"/>
      <c r="C159" s="198"/>
      <c r="D159" s="198"/>
      <c r="E159" s="202"/>
      <c r="F159" s="203"/>
      <c r="G159" s="199"/>
      <c r="H159" s="199"/>
      <c r="I159" s="203"/>
      <c r="J159" s="198"/>
    </row>
    <row r="160" spans="1:10" x14ac:dyDescent="0.2">
      <c r="A160" s="198"/>
      <c r="B160" s="198"/>
      <c r="C160" s="198"/>
      <c r="D160" s="198"/>
      <c r="E160" s="202"/>
      <c r="F160" s="203"/>
      <c r="G160" s="199"/>
      <c r="H160" s="199"/>
      <c r="I160" s="203"/>
      <c r="J160" s="198"/>
    </row>
    <row r="161" spans="1:10" x14ac:dyDescent="0.2">
      <c r="A161" s="198"/>
      <c r="B161" s="198"/>
      <c r="C161" s="198"/>
      <c r="D161" s="198"/>
      <c r="E161" s="202"/>
      <c r="F161" s="203"/>
      <c r="G161" s="199"/>
      <c r="H161" s="199"/>
      <c r="I161" s="203"/>
      <c r="J161" s="198"/>
    </row>
    <row r="162" spans="1:10" x14ac:dyDescent="0.2">
      <c r="A162" s="198"/>
      <c r="B162" s="198"/>
      <c r="C162" s="198"/>
      <c r="D162" s="198"/>
      <c r="E162" s="202"/>
      <c r="F162" s="203"/>
      <c r="G162" s="199"/>
      <c r="H162" s="199"/>
      <c r="I162" s="203"/>
      <c r="J162" s="198"/>
    </row>
    <row r="163" spans="1:10" x14ac:dyDescent="0.2">
      <c r="A163" s="198"/>
      <c r="B163" s="198"/>
      <c r="C163" s="198"/>
      <c r="D163" s="198"/>
      <c r="E163" s="202"/>
      <c r="F163" s="203"/>
      <c r="G163" s="199"/>
      <c r="H163" s="199"/>
      <c r="I163" s="203"/>
      <c r="J163" s="198"/>
    </row>
    <row r="164" spans="1:10" x14ac:dyDescent="0.2">
      <c r="A164" s="198"/>
      <c r="B164" s="198"/>
      <c r="C164" s="198"/>
      <c r="D164" s="198"/>
      <c r="E164" s="202"/>
      <c r="F164" s="203"/>
      <c r="G164" s="199"/>
      <c r="H164" s="199"/>
      <c r="I164" s="203"/>
      <c r="J164" s="198"/>
    </row>
    <row r="165" spans="1:10" x14ac:dyDescent="0.2">
      <c r="A165" s="198"/>
      <c r="B165" s="198"/>
      <c r="C165" s="198"/>
      <c r="D165" s="198"/>
      <c r="E165" s="202"/>
      <c r="F165" s="203"/>
      <c r="G165" s="199"/>
      <c r="H165" s="199"/>
      <c r="I165" s="203"/>
      <c r="J165" s="198"/>
    </row>
    <row r="166" spans="1:10" x14ac:dyDescent="0.2">
      <c r="A166" s="198"/>
      <c r="B166" s="198"/>
      <c r="C166" s="198"/>
      <c r="D166" s="198"/>
      <c r="E166" s="202"/>
      <c r="F166" s="203"/>
      <c r="G166" s="199"/>
      <c r="H166" s="199"/>
      <c r="I166" s="203"/>
      <c r="J166" s="198"/>
    </row>
    <row r="167" spans="1:10" x14ac:dyDescent="0.2">
      <c r="A167" s="198"/>
      <c r="B167" s="198"/>
      <c r="C167" s="198"/>
      <c r="D167" s="198"/>
      <c r="E167" s="202"/>
      <c r="F167" s="203"/>
      <c r="G167" s="199"/>
      <c r="H167" s="199"/>
      <c r="I167" s="203"/>
      <c r="J167" s="198"/>
    </row>
    <row r="168" spans="1:10" x14ac:dyDescent="0.2">
      <c r="A168" s="198"/>
      <c r="B168" s="198"/>
      <c r="C168" s="198"/>
      <c r="D168" s="198"/>
      <c r="E168" s="202"/>
      <c r="F168" s="203"/>
      <c r="G168" s="199"/>
      <c r="H168" s="199"/>
      <c r="I168" s="203"/>
      <c r="J168" s="198"/>
    </row>
    <row r="169" spans="1:10" x14ac:dyDescent="0.2">
      <c r="A169" s="198"/>
      <c r="B169" s="198"/>
      <c r="C169" s="198"/>
      <c r="D169" s="198"/>
      <c r="E169" s="202"/>
      <c r="F169" s="203"/>
      <c r="G169" s="199"/>
      <c r="H169" s="199"/>
      <c r="I169" s="203"/>
      <c r="J169" s="198"/>
    </row>
    <row r="170" spans="1:10" x14ac:dyDescent="0.2">
      <c r="A170" s="198"/>
      <c r="B170" s="198"/>
      <c r="C170" s="198"/>
      <c r="D170" s="198"/>
      <c r="E170" s="202"/>
      <c r="F170" s="203"/>
      <c r="G170" s="199"/>
      <c r="H170" s="199"/>
      <c r="I170" s="203"/>
      <c r="J170" s="198"/>
    </row>
    <row r="171" spans="1:10" x14ac:dyDescent="0.2">
      <c r="A171" s="198"/>
      <c r="B171" s="198"/>
      <c r="C171" s="198"/>
      <c r="D171" s="198"/>
      <c r="E171" s="202"/>
      <c r="F171" s="203"/>
      <c r="G171" s="199"/>
      <c r="H171" s="199"/>
      <c r="I171" s="203"/>
      <c r="J171" s="198"/>
    </row>
    <row r="172" spans="1:10" x14ac:dyDescent="0.2">
      <c r="A172" s="198"/>
      <c r="B172" s="198"/>
      <c r="C172" s="198"/>
      <c r="D172" s="198"/>
      <c r="E172" s="202"/>
      <c r="F172" s="203"/>
      <c r="G172" s="199"/>
      <c r="H172" s="199"/>
      <c r="I172" s="203"/>
      <c r="J172" s="198"/>
    </row>
    <row r="173" spans="1:10" x14ac:dyDescent="0.2">
      <c r="A173" s="198"/>
      <c r="B173" s="198"/>
      <c r="C173" s="198"/>
      <c r="D173" s="198"/>
      <c r="E173" s="202"/>
      <c r="F173" s="203"/>
      <c r="G173" s="199"/>
      <c r="H173" s="199"/>
      <c r="I173" s="203"/>
      <c r="J173" s="198"/>
    </row>
    <row r="174" spans="1:10" x14ac:dyDescent="0.2">
      <c r="A174" s="198"/>
      <c r="B174" s="198"/>
      <c r="C174" s="198"/>
      <c r="D174" s="198"/>
      <c r="E174" s="202"/>
      <c r="F174" s="203"/>
      <c r="G174" s="199"/>
      <c r="H174" s="199"/>
      <c r="I174" s="203"/>
      <c r="J174" s="198"/>
    </row>
    <row r="175" spans="1:10" x14ac:dyDescent="0.2">
      <c r="A175" s="198"/>
      <c r="B175" s="198"/>
      <c r="C175" s="198"/>
      <c r="D175" s="198"/>
      <c r="E175" s="202"/>
      <c r="F175" s="203"/>
      <c r="G175" s="199"/>
      <c r="H175" s="199"/>
      <c r="I175" s="203"/>
      <c r="J175" s="198"/>
    </row>
    <row r="176" spans="1:10" x14ac:dyDescent="0.2">
      <c r="A176" s="198"/>
      <c r="B176" s="198"/>
      <c r="C176" s="198"/>
      <c r="D176" s="198"/>
      <c r="E176" s="202"/>
      <c r="F176" s="203"/>
      <c r="G176" s="199"/>
      <c r="H176" s="199"/>
      <c r="I176" s="203"/>
      <c r="J176" s="198"/>
    </row>
    <row r="177" spans="1:10" x14ac:dyDescent="0.2">
      <c r="A177" s="198"/>
      <c r="B177" s="198"/>
      <c r="C177" s="198"/>
      <c r="D177" s="198"/>
      <c r="E177" s="202"/>
      <c r="F177" s="203"/>
      <c r="G177" s="199"/>
      <c r="H177" s="199"/>
      <c r="I177" s="203"/>
      <c r="J177" s="198"/>
    </row>
    <row r="178" spans="1:10" x14ac:dyDescent="0.2">
      <c r="A178" s="198"/>
      <c r="B178" s="198"/>
      <c r="C178" s="198"/>
      <c r="D178" s="198"/>
      <c r="E178" s="202"/>
      <c r="F178" s="203"/>
      <c r="G178" s="199"/>
      <c r="H178" s="199"/>
      <c r="I178" s="203"/>
      <c r="J178" s="198"/>
    </row>
    <row r="179" spans="1:10" x14ac:dyDescent="0.2">
      <c r="A179" s="198"/>
      <c r="B179" s="198"/>
      <c r="C179" s="198"/>
      <c r="D179" s="198"/>
      <c r="E179" s="202"/>
      <c r="F179" s="203"/>
      <c r="G179" s="199"/>
      <c r="H179" s="199"/>
      <c r="I179" s="203"/>
      <c r="J179" s="198"/>
    </row>
    <row r="180" spans="1:10" x14ac:dyDescent="0.2">
      <c r="A180" s="198"/>
      <c r="B180" s="198"/>
      <c r="C180" s="198"/>
      <c r="D180" s="198"/>
      <c r="E180" s="202"/>
      <c r="F180" s="203"/>
      <c r="G180" s="199"/>
      <c r="H180" s="199"/>
      <c r="I180" s="203"/>
      <c r="J180" s="198"/>
    </row>
    <row r="181" spans="1:10" x14ac:dyDescent="0.2">
      <c r="A181" s="198"/>
      <c r="B181" s="198"/>
      <c r="C181" s="198"/>
      <c r="D181" s="198"/>
      <c r="E181" s="202"/>
      <c r="F181" s="203"/>
      <c r="G181" s="199"/>
      <c r="H181" s="199"/>
      <c r="I181" s="203"/>
      <c r="J181" s="198"/>
    </row>
    <row r="182" spans="1:10" x14ac:dyDescent="0.2">
      <c r="A182" s="198"/>
      <c r="B182" s="198"/>
      <c r="C182" s="198"/>
      <c r="D182" s="198"/>
      <c r="E182" s="202"/>
      <c r="F182" s="203"/>
      <c r="G182" s="199"/>
      <c r="H182" s="199"/>
      <c r="I182" s="203"/>
      <c r="J182" s="198"/>
    </row>
    <row r="183" spans="1:10" x14ac:dyDescent="0.2">
      <c r="A183" s="198"/>
      <c r="B183" s="198"/>
      <c r="C183" s="198"/>
      <c r="D183" s="198"/>
      <c r="E183" s="202"/>
      <c r="F183" s="203"/>
      <c r="G183" s="199"/>
      <c r="H183" s="199"/>
      <c r="I183" s="203"/>
      <c r="J183" s="198"/>
    </row>
    <row r="184" spans="1:10" x14ac:dyDescent="0.2">
      <c r="A184" s="198"/>
      <c r="B184" s="198"/>
      <c r="C184" s="198"/>
      <c r="D184" s="198"/>
      <c r="E184" s="202"/>
      <c r="F184" s="203"/>
      <c r="G184" s="199"/>
      <c r="H184" s="199"/>
      <c r="I184" s="203"/>
      <c r="J184" s="198"/>
    </row>
    <row r="185" spans="1:10" x14ac:dyDescent="0.2">
      <c r="A185" s="198"/>
      <c r="B185" s="198"/>
      <c r="C185" s="198"/>
      <c r="D185" s="198"/>
      <c r="E185" s="202"/>
      <c r="F185" s="203"/>
      <c r="G185" s="199"/>
      <c r="H185" s="199"/>
      <c r="I185" s="203"/>
      <c r="J185" s="198"/>
    </row>
    <row r="186" spans="1:10" x14ac:dyDescent="0.2">
      <c r="A186" s="198"/>
      <c r="B186" s="198"/>
      <c r="C186" s="198"/>
      <c r="D186" s="198"/>
      <c r="E186" s="202"/>
      <c r="F186" s="203"/>
      <c r="G186" s="199"/>
      <c r="H186" s="199"/>
      <c r="I186" s="203"/>
      <c r="J186" s="198"/>
    </row>
    <row r="187" spans="1:10" x14ac:dyDescent="0.2">
      <c r="A187" s="198"/>
      <c r="B187" s="198"/>
      <c r="C187" s="198"/>
      <c r="D187" s="198"/>
      <c r="E187" s="202"/>
      <c r="F187" s="203"/>
      <c r="G187" s="199"/>
      <c r="H187" s="199"/>
      <c r="I187" s="203"/>
      <c r="J187" s="198"/>
    </row>
    <row r="188" spans="1:10" x14ac:dyDescent="0.2">
      <c r="A188" s="198"/>
      <c r="B188" s="198"/>
      <c r="C188" s="198"/>
      <c r="D188" s="198"/>
      <c r="E188" s="202"/>
      <c r="F188" s="203"/>
      <c r="G188" s="199"/>
      <c r="H188" s="199"/>
      <c r="I188" s="203"/>
      <c r="J188" s="198"/>
    </row>
    <row r="189" spans="1:10" x14ac:dyDescent="0.2">
      <c r="A189" s="198"/>
      <c r="B189" s="198"/>
      <c r="C189" s="198"/>
      <c r="D189" s="198"/>
      <c r="E189" s="202"/>
      <c r="F189" s="203"/>
      <c r="G189" s="199"/>
      <c r="H189" s="199"/>
      <c r="I189" s="203"/>
      <c r="J189" s="198"/>
    </row>
    <row r="190" spans="1:10" x14ac:dyDescent="0.2">
      <c r="A190" s="198"/>
      <c r="B190" s="198"/>
      <c r="C190" s="198"/>
      <c r="D190" s="198"/>
      <c r="E190" s="202"/>
      <c r="F190" s="203"/>
      <c r="G190" s="199"/>
      <c r="H190" s="199"/>
      <c r="I190" s="203"/>
      <c r="J190" s="198"/>
    </row>
    <row r="191" spans="1:10" x14ac:dyDescent="0.2">
      <c r="A191" s="198"/>
      <c r="B191" s="198"/>
      <c r="C191" s="198"/>
      <c r="D191" s="198"/>
      <c r="E191" s="202"/>
      <c r="F191" s="203"/>
      <c r="G191" s="199"/>
      <c r="H191" s="199"/>
      <c r="I191" s="203"/>
      <c r="J191" s="198"/>
    </row>
    <row r="192" spans="1:10" x14ac:dyDescent="0.2">
      <c r="A192" s="198"/>
      <c r="B192" s="198"/>
      <c r="C192" s="198"/>
      <c r="D192" s="198"/>
      <c r="E192" s="202"/>
      <c r="F192" s="203"/>
      <c r="G192" s="199"/>
      <c r="H192" s="199"/>
      <c r="I192" s="203"/>
      <c r="J192" s="198"/>
    </row>
    <row r="193" spans="1:10" x14ac:dyDescent="0.2">
      <c r="A193" s="198"/>
      <c r="B193" s="198"/>
      <c r="C193" s="198"/>
      <c r="D193" s="198"/>
      <c r="E193" s="202"/>
      <c r="F193" s="203"/>
      <c r="G193" s="199"/>
      <c r="H193" s="199"/>
      <c r="I193" s="203"/>
      <c r="J193" s="198"/>
    </row>
    <row r="194" spans="1:10" x14ac:dyDescent="0.2">
      <c r="A194" s="198"/>
      <c r="B194" s="198"/>
      <c r="C194" s="198"/>
      <c r="D194" s="198"/>
      <c r="E194" s="202"/>
      <c r="F194" s="203"/>
      <c r="G194" s="199"/>
      <c r="H194" s="199"/>
      <c r="I194" s="203"/>
      <c r="J194" s="198"/>
    </row>
    <row r="195" spans="1:10" x14ac:dyDescent="0.2">
      <c r="A195" s="198"/>
      <c r="B195" s="198"/>
      <c r="C195" s="198"/>
      <c r="D195" s="198"/>
      <c r="E195" s="202"/>
      <c r="F195" s="203"/>
      <c r="G195" s="199"/>
      <c r="H195" s="199"/>
      <c r="I195" s="203"/>
      <c r="J195" s="198"/>
    </row>
    <row r="196" spans="1:10" x14ac:dyDescent="0.2">
      <c r="A196" s="198"/>
      <c r="B196" s="198"/>
      <c r="C196" s="198"/>
      <c r="D196" s="198"/>
      <c r="E196" s="202"/>
      <c r="F196" s="203"/>
      <c r="G196" s="199"/>
      <c r="H196" s="199"/>
      <c r="I196" s="203"/>
      <c r="J196" s="198"/>
    </row>
    <row r="197" spans="1:10" x14ac:dyDescent="0.2">
      <c r="A197" s="198"/>
      <c r="B197" s="198"/>
      <c r="C197" s="198"/>
      <c r="D197" s="198"/>
      <c r="E197" s="202"/>
      <c r="F197" s="203"/>
      <c r="G197" s="199"/>
      <c r="H197" s="199"/>
      <c r="I197" s="203"/>
      <c r="J197" s="198"/>
    </row>
    <row r="198" spans="1:10" x14ac:dyDescent="0.2">
      <c r="A198" s="198"/>
      <c r="B198" s="198"/>
      <c r="C198" s="198"/>
      <c r="D198" s="198"/>
      <c r="E198" s="202"/>
      <c r="F198" s="203"/>
      <c r="G198" s="199"/>
      <c r="H198" s="199"/>
      <c r="I198" s="203"/>
      <c r="J198" s="198"/>
    </row>
    <row r="199" spans="1:10" x14ac:dyDescent="0.2">
      <c r="A199" s="198"/>
      <c r="B199" s="198"/>
      <c r="C199" s="198"/>
      <c r="D199" s="198"/>
      <c r="E199" s="202"/>
      <c r="F199" s="203"/>
      <c r="G199" s="199"/>
      <c r="H199" s="199"/>
      <c r="I199" s="203"/>
      <c r="J199" s="198"/>
    </row>
    <row r="200" spans="1:10" x14ac:dyDescent="0.2">
      <c r="A200" s="198"/>
      <c r="B200" s="198"/>
      <c r="C200" s="198"/>
      <c r="D200" s="198"/>
      <c r="E200" s="202"/>
      <c r="F200" s="203"/>
      <c r="G200" s="199"/>
      <c r="H200" s="199"/>
      <c r="I200" s="203"/>
      <c r="J200" s="198"/>
    </row>
    <row r="201" spans="1:10" x14ac:dyDescent="0.2">
      <c r="A201" s="198"/>
      <c r="B201" s="198"/>
      <c r="C201" s="198"/>
      <c r="D201" s="198"/>
      <c r="E201" s="202"/>
      <c r="F201" s="203"/>
      <c r="G201" s="199"/>
      <c r="H201" s="199"/>
      <c r="I201" s="203"/>
      <c r="J201" s="198"/>
    </row>
    <row r="202" spans="1:10" x14ac:dyDescent="0.2">
      <c r="A202" s="198"/>
      <c r="B202" s="198"/>
      <c r="C202" s="198"/>
      <c r="D202" s="198"/>
      <c r="E202" s="202"/>
      <c r="F202" s="203"/>
      <c r="G202" s="199"/>
      <c r="H202" s="199"/>
      <c r="I202" s="203"/>
      <c r="J202" s="198"/>
    </row>
    <row r="203" spans="1:10" x14ac:dyDescent="0.2">
      <c r="A203" s="198"/>
      <c r="B203" s="198"/>
      <c r="C203" s="198"/>
      <c r="D203" s="198"/>
      <c r="E203" s="202"/>
      <c r="F203" s="203"/>
      <c r="G203" s="199"/>
      <c r="H203" s="199"/>
      <c r="I203" s="203"/>
      <c r="J203" s="198"/>
    </row>
    <row r="204" spans="1:10" x14ac:dyDescent="0.2">
      <c r="A204" s="198"/>
      <c r="B204" s="198"/>
      <c r="C204" s="198"/>
      <c r="D204" s="198"/>
      <c r="E204" s="202"/>
      <c r="F204" s="203"/>
      <c r="G204" s="199"/>
      <c r="H204" s="199"/>
      <c r="I204" s="203"/>
      <c r="J204" s="198"/>
    </row>
    <row r="205" spans="1:10" x14ac:dyDescent="0.2">
      <c r="A205" s="198"/>
      <c r="B205" s="198"/>
      <c r="C205" s="198"/>
      <c r="D205" s="198"/>
      <c r="E205" s="202"/>
      <c r="F205" s="203"/>
      <c r="G205" s="199"/>
      <c r="H205" s="199"/>
      <c r="I205" s="203"/>
      <c r="J205" s="198"/>
    </row>
    <row r="206" spans="1:10" x14ac:dyDescent="0.2">
      <c r="A206" s="198"/>
      <c r="B206" s="198"/>
      <c r="C206" s="198"/>
      <c r="D206" s="198"/>
      <c r="E206" s="202"/>
      <c r="F206" s="203"/>
      <c r="G206" s="199"/>
      <c r="H206" s="199"/>
      <c r="I206" s="203"/>
      <c r="J206" s="198"/>
    </row>
    <row r="207" spans="1:10" x14ac:dyDescent="0.2">
      <c r="A207" s="198"/>
      <c r="B207" s="198"/>
      <c r="C207" s="198"/>
      <c r="D207" s="198"/>
      <c r="E207" s="202"/>
      <c r="F207" s="203"/>
      <c r="G207" s="199"/>
      <c r="H207" s="199"/>
      <c r="I207" s="203"/>
      <c r="J207" s="198"/>
    </row>
    <row r="208" spans="1:10" x14ac:dyDescent="0.2">
      <c r="A208" s="198"/>
      <c r="B208" s="198"/>
      <c r="C208" s="198"/>
      <c r="D208" s="198"/>
      <c r="E208" s="202"/>
      <c r="F208" s="203"/>
      <c r="G208" s="199"/>
      <c r="H208" s="199"/>
      <c r="I208" s="203"/>
      <c r="J208" s="198"/>
    </row>
    <row r="209" spans="1:10" x14ac:dyDescent="0.2">
      <c r="A209" s="198"/>
      <c r="B209" s="198"/>
      <c r="C209" s="198"/>
      <c r="D209" s="198"/>
      <c r="E209" s="202"/>
      <c r="F209" s="203"/>
      <c r="G209" s="199"/>
      <c r="H209" s="199"/>
      <c r="I209" s="203"/>
      <c r="J209" s="198"/>
    </row>
    <row r="210" spans="1:10" x14ac:dyDescent="0.2">
      <c r="A210" s="198"/>
      <c r="B210" s="198"/>
      <c r="C210" s="198"/>
      <c r="D210" s="198"/>
      <c r="E210" s="202"/>
      <c r="F210" s="203"/>
      <c r="G210" s="199"/>
      <c r="H210" s="199"/>
      <c r="I210" s="203"/>
      <c r="J210" s="198"/>
    </row>
    <row r="211" spans="1:10" x14ac:dyDescent="0.2">
      <c r="A211" s="198"/>
      <c r="B211" s="198"/>
      <c r="C211" s="198"/>
      <c r="D211" s="198"/>
      <c r="E211" s="202"/>
      <c r="F211" s="203"/>
      <c r="G211" s="199"/>
      <c r="H211" s="199"/>
      <c r="I211" s="203"/>
      <c r="J211" s="198"/>
    </row>
    <row r="212" spans="1:10" x14ac:dyDescent="0.2">
      <c r="A212" s="198"/>
      <c r="B212" s="198"/>
      <c r="C212" s="198"/>
      <c r="D212" s="198"/>
      <c r="E212" s="202"/>
      <c r="F212" s="203"/>
      <c r="G212" s="199"/>
      <c r="H212" s="199"/>
      <c r="I212" s="203"/>
      <c r="J212" s="198"/>
    </row>
    <row r="213" spans="1:10" x14ac:dyDescent="0.2">
      <c r="A213" s="198"/>
      <c r="B213" s="198"/>
      <c r="C213" s="198"/>
      <c r="D213" s="198"/>
      <c r="E213" s="202"/>
      <c r="F213" s="203"/>
      <c r="G213" s="199"/>
      <c r="H213" s="199"/>
      <c r="I213" s="203"/>
      <c r="J213" s="198"/>
    </row>
    <row r="214" spans="1:10" x14ac:dyDescent="0.2">
      <c r="A214" s="198"/>
      <c r="B214" s="198"/>
      <c r="C214" s="198"/>
      <c r="D214" s="198"/>
      <c r="E214" s="202"/>
      <c r="F214" s="203"/>
      <c r="G214" s="199"/>
      <c r="H214" s="199"/>
      <c r="I214" s="203"/>
      <c r="J214" s="198"/>
    </row>
    <row r="215" spans="1:10" x14ac:dyDescent="0.2">
      <c r="A215" s="198"/>
      <c r="B215" s="198"/>
      <c r="C215" s="198"/>
      <c r="D215" s="198"/>
      <c r="E215" s="202"/>
      <c r="F215" s="203"/>
      <c r="G215" s="199"/>
      <c r="H215" s="199"/>
      <c r="I215" s="203"/>
      <c r="J215" s="198"/>
    </row>
    <row r="216" spans="1:10" x14ac:dyDescent="0.2">
      <c r="A216" s="198"/>
      <c r="B216" s="198"/>
      <c r="C216" s="198"/>
      <c r="D216" s="198"/>
      <c r="E216" s="202"/>
      <c r="F216" s="203"/>
      <c r="G216" s="199"/>
      <c r="H216" s="199"/>
      <c r="I216" s="203"/>
      <c r="J216" s="198"/>
    </row>
    <row r="217" spans="1:10" x14ac:dyDescent="0.2">
      <c r="A217" s="198"/>
      <c r="B217" s="198"/>
      <c r="C217" s="198"/>
      <c r="D217" s="198"/>
      <c r="E217" s="202"/>
      <c r="F217" s="203"/>
      <c r="G217" s="199"/>
      <c r="H217" s="199"/>
      <c r="I217" s="203"/>
      <c r="J217" s="198"/>
    </row>
    <row r="218" spans="1:10" x14ac:dyDescent="0.2">
      <c r="A218" s="198"/>
      <c r="B218" s="198"/>
      <c r="C218" s="198"/>
      <c r="D218" s="198"/>
      <c r="E218" s="202"/>
      <c r="F218" s="203"/>
      <c r="G218" s="199"/>
      <c r="H218" s="199"/>
      <c r="I218" s="203"/>
      <c r="J218" s="198"/>
    </row>
    <row r="219" spans="1:10" x14ac:dyDescent="0.2">
      <c r="A219" s="198"/>
      <c r="B219" s="198"/>
      <c r="C219" s="198"/>
      <c r="D219" s="198"/>
      <c r="E219" s="202"/>
      <c r="F219" s="203"/>
      <c r="G219" s="199"/>
      <c r="H219" s="199"/>
      <c r="I219" s="203"/>
      <c r="J219" s="198"/>
    </row>
    <row r="220" spans="1:10" x14ac:dyDescent="0.2">
      <c r="A220" s="198"/>
      <c r="B220" s="198"/>
      <c r="C220" s="198"/>
      <c r="D220" s="198"/>
      <c r="E220" s="202"/>
      <c r="F220" s="203"/>
      <c r="G220" s="199"/>
      <c r="H220" s="199"/>
      <c r="I220" s="203"/>
      <c r="J220" s="198"/>
    </row>
    <row r="221" spans="1:10" x14ac:dyDescent="0.2">
      <c r="A221" s="198"/>
      <c r="B221" s="198"/>
      <c r="C221" s="198"/>
      <c r="D221" s="198"/>
      <c r="E221" s="202"/>
      <c r="F221" s="203"/>
      <c r="G221" s="199"/>
      <c r="H221" s="199"/>
      <c r="I221" s="203"/>
      <c r="J221" s="198"/>
    </row>
    <row r="222" spans="1:10" x14ac:dyDescent="0.2">
      <c r="A222" s="198"/>
      <c r="B222" s="198"/>
      <c r="C222" s="198"/>
      <c r="D222" s="198"/>
      <c r="E222" s="202"/>
      <c r="F222" s="203"/>
      <c r="G222" s="199"/>
      <c r="H222" s="199"/>
      <c r="I222" s="203"/>
      <c r="J222" s="198"/>
    </row>
    <row r="223" spans="1:10" x14ac:dyDescent="0.2">
      <c r="A223" s="198"/>
      <c r="B223" s="198"/>
      <c r="C223" s="198"/>
      <c r="D223" s="198"/>
      <c r="E223" s="202"/>
      <c r="F223" s="203"/>
      <c r="G223" s="199"/>
      <c r="H223" s="199"/>
      <c r="I223" s="203"/>
      <c r="J223" s="198"/>
    </row>
    <row r="224" spans="1:10" x14ac:dyDescent="0.2">
      <c r="A224" s="198"/>
      <c r="B224" s="198"/>
      <c r="C224" s="198"/>
      <c r="D224" s="198"/>
      <c r="E224" s="202"/>
      <c r="F224" s="203"/>
      <c r="G224" s="199"/>
      <c r="H224" s="199"/>
      <c r="I224" s="203"/>
      <c r="J224" s="198"/>
    </row>
    <row r="225" spans="1:10" x14ac:dyDescent="0.2">
      <c r="A225" s="198"/>
      <c r="B225" s="198"/>
      <c r="C225" s="198"/>
      <c r="D225" s="198"/>
      <c r="E225" s="202"/>
      <c r="F225" s="203"/>
      <c r="G225" s="199"/>
      <c r="H225" s="199"/>
      <c r="I225" s="203"/>
      <c r="J225" s="198"/>
    </row>
    <row r="226" spans="1:10" x14ac:dyDescent="0.2">
      <c r="A226" s="198"/>
      <c r="B226" s="198"/>
      <c r="C226" s="198"/>
      <c r="D226" s="198"/>
      <c r="E226" s="202"/>
      <c r="F226" s="203"/>
      <c r="G226" s="199"/>
      <c r="H226" s="199"/>
      <c r="I226" s="203"/>
      <c r="J226" s="198"/>
    </row>
    <row r="227" spans="1:10" x14ac:dyDescent="0.2">
      <c r="A227" s="198"/>
      <c r="B227" s="198"/>
      <c r="C227" s="198"/>
      <c r="D227" s="198"/>
      <c r="E227" s="202"/>
      <c r="F227" s="203"/>
      <c r="G227" s="199"/>
      <c r="H227" s="199"/>
      <c r="I227" s="203"/>
      <c r="J227" s="198"/>
    </row>
    <row r="228" spans="1:10" x14ac:dyDescent="0.2">
      <c r="A228" s="198"/>
      <c r="B228" s="198"/>
      <c r="C228" s="198"/>
      <c r="D228" s="198"/>
      <c r="E228" s="202"/>
      <c r="F228" s="203"/>
      <c r="G228" s="199"/>
      <c r="H228" s="199"/>
      <c r="I228" s="203"/>
      <c r="J228" s="198"/>
    </row>
    <row r="229" spans="1:10" x14ac:dyDescent="0.2">
      <c r="A229" s="198"/>
      <c r="B229" s="198"/>
      <c r="C229" s="198"/>
      <c r="D229" s="198"/>
      <c r="E229" s="202"/>
      <c r="F229" s="203"/>
      <c r="G229" s="199"/>
      <c r="H229" s="199"/>
      <c r="I229" s="203"/>
      <c r="J229" s="198"/>
    </row>
    <row r="230" spans="1:10" x14ac:dyDescent="0.2">
      <c r="A230" s="198"/>
      <c r="B230" s="198"/>
      <c r="C230" s="198"/>
      <c r="D230" s="198"/>
      <c r="E230" s="202"/>
      <c r="F230" s="203"/>
      <c r="G230" s="199"/>
      <c r="H230" s="199"/>
      <c r="I230" s="203"/>
      <c r="J230" s="198"/>
    </row>
    <row r="231" spans="1:10" x14ac:dyDescent="0.2">
      <c r="A231" s="198"/>
      <c r="B231" s="198"/>
      <c r="C231" s="198"/>
      <c r="D231" s="198"/>
      <c r="E231" s="202"/>
      <c r="F231" s="203"/>
      <c r="G231" s="199"/>
      <c r="H231" s="199"/>
      <c r="I231" s="203"/>
      <c r="J231" s="198"/>
    </row>
    <row r="232" spans="1:10" x14ac:dyDescent="0.2">
      <c r="A232" s="198"/>
      <c r="B232" s="198"/>
      <c r="C232" s="198"/>
      <c r="D232" s="198"/>
      <c r="E232" s="202"/>
      <c r="F232" s="203"/>
      <c r="G232" s="199"/>
      <c r="H232" s="199"/>
      <c r="I232" s="203"/>
      <c r="J232" s="198"/>
    </row>
    <row r="233" spans="1:10" x14ac:dyDescent="0.2">
      <c r="A233" s="198"/>
      <c r="B233" s="198"/>
      <c r="C233" s="198"/>
      <c r="D233" s="198"/>
      <c r="E233" s="202"/>
      <c r="F233" s="203"/>
      <c r="G233" s="199"/>
      <c r="H233" s="199"/>
      <c r="I233" s="203"/>
      <c r="J233" s="198"/>
    </row>
    <row r="234" spans="1:10" x14ac:dyDescent="0.2">
      <c r="A234" s="198"/>
      <c r="B234" s="198"/>
      <c r="C234" s="198"/>
      <c r="D234" s="198"/>
      <c r="E234" s="202"/>
      <c r="F234" s="203"/>
      <c r="G234" s="199"/>
      <c r="H234" s="199"/>
      <c r="I234" s="203"/>
      <c r="J234" s="198"/>
    </row>
    <row r="235" spans="1:10" x14ac:dyDescent="0.2">
      <c r="A235" s="198"/>
      <c r="B235" s="198"/>
      <c r="C235" s="198"/>
      <c r="D235" s="198"/>
      <c r="E235" s="202"/>
      <c r="F235" s="203"/>
      <c r="G235" s="199"/>
      <c r="H235" s="199"/>
      <c r="I235" s="203"/>
      <c r="J235" s="198"/>
    </row>
    <row r="236" spans="1:10" x14ac:dyDescent="0.2">
      <c r="A236" s="198"/>
      <c r="B236" s="198"/>
      <c r="C236" s="198"/>
      <c r="D236" s="198"/>
      <c r="E236" s="202"/>
      <c r="F236" s="203"/>
      <c r="G236" s="199"/>
      <c r="H236" s="199"/>
      <c r="I236" s="203"/>
      <c r="J236" s="198"/>
    </row>
    <row r="237" spans="1:10" x14ac:dyDescent="0.2">
      <c r="A237" s="198"/>
      <c r="B237" s="198"/>
      <c r="C237" s="198"/>
      <c r="D237" s="198"/>
      <c r="E237" s="202"/>
      <c r="F237" s="203"/>
      <c r="G237" s="199"/>
      <c r="H237" s="199"/>
      <c r="I237" s="203"/>
      <c r="J237" s="198"/>
    </row>
    <row r="238" spans="1:10" x14ac:dyDescent="0.2">
      <c r="A238" s="198"/>
      <c r="B238" s="198"/>
      <c r="C238" s="198"/>
      <c r="D238" s="198"/>
      <c r="E238" s="202"/>
      <c r="F238" s="203"/>
      <c r="G238" s="199"/>
      <c r="H238" s="199"/>
      <c r="I238" s="203"/>
      <c r="J238" s="198"/>
    </row>
    <row r="239" spans="1:10" x14ac:dyDescent="0.2">
      <c r="A239" s="198"/>
      <c r="B239" s="198"/>
      <c r="C239" s="198"/>
      <c r="D239" s="198"/>
      <c r="E239" s="202"/>
      <c r="F239" s="203"/>
      <c r="G239" s="199"/>
      <c r="H239" s="199"/>
      <c r="I239" s="203"/>
      <c r="J239" s="198"/>
    </row>
    <row r="240" spans="1:10" x14ac:dyDescent="0.2">
      <c r="A240" s="198"/>
      <c r="B240" s="198"/>
      <c r="C240" s="198"/>
      <c r="D240" s="198"/>
      <c r="E240" s="202"/>
      <c r="F240" s="203"/>
      <c r="G240" s="199"/>
      <c r="H240" s="199"/>
      <c r="I240" s="203"/>
      <c r="J240" s="198"/>
    </row>
    <row r="241" spans="1:10" x14ac:dyDescent="0.2">
      <c r="A241" s="198"/>
      <c r="B241" s="198"/>
      <c r="C241" s="198"/>
      <c r="D241" s="198"/>
      <c r="E241" s="202"/>
      <c r="F241" s="203"/>
      <c r="G241" s="199"/>
      <c r="H241" s="199"/>
      <c r="I241" s="203"/>
      <c r="J241" s="198"/>
    </row>
    <row r="242" spans="1:10" x14ac:dyDescent="0.2">
      <c r="A242" s="198"/>
      <c r="B242" s="198"/>
      <c r="C242" s="198"/>
      <c r="D242" s="198"/>
      <c r="E242" s="202"/>
      <c r="F242" s="203"/>
      <c r="G242" s="199"/>
      <c r="H242" s="199"/>
      <c r="I242" s="203"/>
      <c r="J242" s="198"/>
    </row>
    <row r="243" spans="1:10" x14ac:dyDescent="0.2">
      <c r="A243" s="198"/>
      <c r="B243" s="198"/>
      <c r="C243" s="198"/>
      <c r="D243" s="198"/>
      <c r="E243" s="202"/>
      <c r="F243" s="203"/>
      <c r="G243" s="199"/>
      <c r="H243" s="199"/>
      <c r="I243" s="203"/>
      <c r="J243" s="198"/>
    </row>
    <row r="244" spans="1:10" x14ac:dyDescent="0.2">
      <c r="A244" s="198"/>
      <c r="B244" s="198"/>
      <c r="C244" s="198"/>
      <c r="D244" s="198"/>
      <c r="E244" s="202"/>
      <c r="F244" s="203"/>
      <c r="G244" s="199"/>
      <c r="H244" s="199"/>
      <c r="I244" s="203"/>
      <c r="J244" s="198"/>
    </row>
    <row r="245" spans="1:10" x14ac:dyDescent="0.2">
      <c r="A245" s="198"/>
      <c r="B245" s="198"/>
      <c r="C245" s="198"/>
      <c r="D245" s="198"/>
      <c r="E245" s="202"/>
      <c r="F245" s="203"/>
      <c r="G245" s="199"/>
      <c r="H245" s="199"/>
      <c r="I245" s="203"/>
      <c r="J245" s="198"/>
    </row>
    <row r="246" spans="1:10" x14ac:dyDescent="0.2">
      <c r="A246" s="198"/>
      <c r="B246" s="198"/>
      <c r="C246" s="198"/>
      <c r="D246" s="198"/>
      <c r="E246" s="202"/>
      <c r="F246" s="203"/>
      <c r="G246" s="199"/>
      <c r="H246" s="199"/>
      <c r="I246" s="203"/>
      <c r="J246" s="198"/>
    </row>
    <row r="247" spans="1:10" x14ac:dyDescent="0.2">
      <c r="A247" s="198"/>
      <c r="B247" s="198"/>
      <c r="C247" s="198"/>
      <c r="D247" s="198"/>
      <c r="E247" s="202"/>
      <c r="F247" s="203"/>
      <c r="G247" s="199"/>
      <c r="H247" s="199"/>
      <c r="I247" s="203"/>
      <c r="J247" s="198"/>
    </row>
    <row r="248" spans="1:10" x14ac:dyDescent="0.2">
      <c r="A248" s="198"/>
      <c r="B248" s="198"/>
      <c r="C248" s="198"/>
      <c r="D248" s="198"/>
      <c r="E248" s="202"/>
      <c r="F248" s="203"/>
      <c r="G248" s="199"/>
      <c r="H248" s="199"/>
      <c r="I248" s="203"/>
      <c r="J248" s="198"/>
    </row>
    <row r="249" spans="1:10" x14ac:dyDescent="0.2">
      <c r="A249" s="198"/>
      <c r="B249" s="198"/>
      <c r="C249" s="198"/>
      <c r="D249" s="198"/>
      <c r="E249" s="202"/>
      <c r="F249" s="203"/>
      <c r="G249" s="199"/>
      <c r="H249" s="199"/>
      <c r="I249" s="203"/>
      <c r="J249" s="198"/>
    </row>
    <row r="250" spans="1:10" x14ac:dyDescent="0.2">
      <c r="A250" s="198"/>
      <c r="B250" s="198"/>
      <c r="C250" s="198"/>
      <c r="D250" s="198"/>
      <c r="E250" s="202"/>
      <c r="F250" s="203"/>
      <c r="G250" s="199"/>
      <c r="H250" s="199"/>
      <c r="I250" s="203"/>
      <c r="J250" s="198"/>
    </row>
    <row r="251" spans="1:10" x14ac:dyDescent="0.2">
      <c r="A251" s="198"/>
      <c r="B251" s="198"/>
      <c r="C251" s="198"/>
      <c r="D251" s="198"/>
      <c r="E251" s="202"/>
      <c r="F251" s="203"/>
      <c r="G251" s="199"/>
      <c r="H251" s="199"/>
      <c r="I251" s="203"/>
      <c r="J251" s="198"/>
    </row>
    <row r="252" spans="1:10" x14ac:dyDescent="0.2">
      <c r="A252" s="198"/>
      <c r="B252" s="198"/>
      <c r="C252" s="198"/>
      <c r="D252" s="198"/>
      <c r="E252" s="202"/>
      <c r="F252" s="203"/>
      <c r="G252" s="199"/>
      <c r="H252" s="199"/>
      <c r="I252" s="203"/>
      <c r="J252" s="198"/>
    </row>
    <row r="253" spans="1:10" x14ac:dyDescent="0.2">
      <c r="A253" s="198"/>
      <c r="B253" s="198"/>
      <c r="C253" s="198"/>
      <c r="D253" s="198"/>
      <c r="E253" s="202"/>
      <c r="F253" s="203"/>
      <c r="G253" s="199"/>
      <c r="H253" s="199"/>
      <c r="I253" s="203"/>
      <c r="J253" s="198"/>
    </row>
    <row r="254" spans="1:10" x14ac:dyDescent="0.2">
      <c r="A254" s="198"/>
      <c r="B254" s="198"/>
      <c r="C254" s="198"/>
      <c r="D254" s="198"/>
      <c r="E254" s="202"/>
      <c r="F254" s="203"/>
      <c r="G254" s="199"/>
      <c r="H254" s="199"/>
      <c r="I254" s="203"/>
      <c r="J254" s="198"/>
    </row>
    <row r="255" spans="1:10" x14ac:dyDescent="0.2">
      <c r="A255" s="198"/>
      <c r="B255" s="198"/>
      <c r="C255" s="198"/>
      <c r="D255" s="198"/>
      <c r="E255" s="202"/>
      <c r="F255" s="203"/>
      <c r="G255" s="199"/>
      <c r="H255" s="199"/>
      <c r="I255" s="203"/>
      <c r="J255" s="198"/>
    </row>
    <row r="256" spans="1:10" x14ac:dyDescent="0.2">
      <c r="A256" s="198"/>
      <c r="B256" s="198"/>
      <c r="C256" s="198"/>
      <c r="D256" s="198"/>
      <c r="E256" s="202"/>
      <c r="F256" s="203"/>
      <c r="G256" s="199"/>
      <c r="H256" s="199"/>
      <c r="I256" s="203"/>
      <c r="J256" s="198"/>
    </row>
    <row r="257" spans="1:10" x14ac:dyDescent="0.2">
      <c r="A257" s="198"/>
      <c r="B257" s="198"/>
      <c r="C257" s="198"/>
      <c r="D257" s="198"/>
      <c r="E257" s="202"/>
      <c r="F257" s="203"/>
      <c r="G257" s="199"/>
      <c r="H257" s="199"/>
      <c r="I257" s="203"/>
      <c r="J257" s="198"/>
    </row>
    <row r="258" spans="1:10" x14ac:dyDescent="0.2">
      <c r="A258" s="198"/>
      <c r="B258" s="198"/>
      <c r="C258" s="198"/>
      <c r="D258" s="198"/>
      <c r="E258" s="202"/>
      <c r="F258" s="203"/>
      <c r="G258" s="199"/>
      <c r="H258" s="199"/>
      <c r="I258" s="203"/>
      <c r="J258" s="198"/>
    </row>
    <row r="259" spans="1:10" x14ac:dyDescent="0.2">
      <c r="A259" s="198"/>
      <c r="B259" s="198"/>
      <c r="C259" s="198"/>
      <c r="D259" s="198"/>
      <c r="E259" s="202"/>
      <c r="F259" s="203"/>
      <c r="G259" s="199"/>
      <c r="H259" s="199"/>
      <c r="I259" s="203"/>
      <c r="J259" s="198"/>
    </row>
    <row r="260" spans="1:10" x14ac:dyDescent="0.2">
      <c r="A260" s="198"/>
      <c r="B260" s="198"/>
      <c r="C260" s="198"/>
      <c r="D260" s="198"/>
      <c r="E260" s="202"/>
      <c r="F260" s="203"/>
      <c r="G260" s="199"/>
      <c r="H260" s="199"/>
      <c r="I260" s="203"/>
      <c r="J260" s="198"/>
    </row>
    <row r="261" spans="1:10" x14ac:dyDescent="0.2">
      <c r="A261" s="198"/>
      <c r="B261" s="198"/>
      <c r="C261" s="198"/>
      <c r="D261" s="198"/>
      <c r="E261" s="202"/>
      <c r="F261" s="203"/>
      <c r="G261" s="199"/>
      <c r="H261" s="199"/>
      <c r="I261" s="203"/>
      <c r="J261" s="198"/>
    </row>
    <row r="262" spans="1:10" x14ac:dyDescent="0.2">
      <c r="A262" s="198"/>
      <c r="B262" s="198"/>
      <c r="C262" s="198"/>
      <c r="D262" s="198"/>
      <c r="E262" s="202"/>
      <c r="F262" s="203"/>
      <c r="G262" s="199"/>
      <c r="H262" s="199"/>
      <c r="I262" s="203"/>
      <c r="J262" s="198"/>
    </row>
    <row r="263" spans="1:10" x14ac:dyDescent="0.2">
      <c r="A263" s="198"/>
      <c r="B263" s="198"/>
      <c r="C263" s="198"/>
      <c r="D263" s="198"/>
      <c r="E263" s="202"/>
      <c r="F263" s="203"/>
      <c r="G263" s="199"/>
      <c r="H263" s="199"/>
      <c r="I263" s="203"/>
      <c r="J263" s="198"/>
    </row>
    <row r="264" spans="1:10" x14ac:dyDescent="0.2">
      <c r="A264" s="198"/>
      <c r="B264" s="198"/>
      <c r="C264" s="198"/>
      <c r="D264" s="198"/>
      <c r="E264" s="202"/>
      <c r="F264" s="203"/>
      <c r="G264" s="199"/>
      <c r="H264" s="199"/>
      <c r="I264" s="203"/>
      <c r="J264" s="198"/>
    </row>
    <row r="265" spans="1:10" x14ac:dyDescent="0.2">
      <c r="A265" s="198"/>
      <c r="B265" s="198"/>
      <c r="C265" s="198"/>
      <c r="D265" s="198"/>
      <c r="E265" s="202"/>
      <c r="F265" s="203"/>
      <c r="G265" s="199"/>
      <c r="H265" s="199"/>
      <c r="I265" s="203"/>
      <c r="J265" s="198"/>
    </row>
    <row r="266" spans="1:10" x14ac:dyDescent="0.2">
      <c r="A266" s="198"/>
      <c r="B266" s="198"/>
      <c r="C266" s="198"/>
      <c r="D266" s="198"/>
      <c r="E266" s="202"/>
      <c r="F266" s="203"/>
      <c r="G266" s="199"/>
      <c r="H266" s="199"/>
      <c r="I266" s="203"/>
      <c r="J266" s="198"/>
    </row>
    <row r="267" spans="1:10" x14ac:dyDescent="0.2">
      <c r="A267" s="198"/>
      <c r="B267" s="198"/>
      <c r="C267" s="198"/>
      <c r="D267" s="198"/>
      <c r="E267" s="202"/>
      <c r="F267" s="203"/>
      <c r="G267" s="199"/>
      <c r="H267" s="199"/>
      <c r="I267" s="203"/>
      <c r="J267" s="198"/>
    </row>
    <row r="268" spans="1:10" x14ac:dyDescent="0.2">
      <c r="A268" s="198"/>
      <c r="B268" s="198"/>
      <c r="C268" s="198"/>
      <c r="D268" s="198"/>
      <c r="E268" s="202"/>
      <c r="F268" s="203"/>
      <c r="G268" s="199"/>
      <c r="H268" s="199"/>
      <c r="I268" s="203"/>
      <c r="J268" s="198"/>
    </row>
    <row r="269" spans="1:10" x14ac:dyDescent="0.2">
      <c r="A269" s="198"/>
      <c r="B269" s="198"/>
      <c r="C269" s="198"/>
      <c r="D269" s="198"/>
      <c r="E269" s="202"/>
      <c r="F269" s="203"/>
      <c r="G269" s="199"/>
      <c r="H269" s="199"/>
      <c r="I269" s="203"/>
      <c r="J269" s="198"/>
    </row>
    <row r="270" spans="1:10" x14ac:dyDescent="0.2">
      <c r="A270" s="198"/>
      <c r="B270" s="198"/>
      <c r="C270" s="198"/>
      <c r="D270" s="198"/>
      <c r="E270" s="202"/>
      <c r="F270" s="203"/>
      <c r="G270" s="199"/>
      <c r="H270" s="199"/>
      <c r="I270" s="203"/>
      <c r="J270" s="198"/>
    </row>
    <row r="271" spans="1:10" x14ac:dyDescent="0.2">
      <c r="A271" s="198"/>
      <c r="B271" s="198"/>
      <c r="C271" s="198"/>
      <c r="D271" s="198"/>
      <c r="E271" s="202"/>
      <c r="F271" s="203"/>
      <c r="G271" s="199"/>
      <c r="H271" s="199"/>
      <c r="I271" s="203"/>
      <c r="J271" s="198"/>
    </row>
    <row r="272" spans="1:10" x14ac:dyDescent="0.2">
      <c r="A272" s="198"/>
      <c r="B272" s="198"/>
      <c r="C272" s="198"/>
      <c r="D272" s="198"/>
      <c r="E272" s="202"/>
      <c r="F272" s="203"/>
      <c r="G272" s="199"/>
      <c r="H272" s="199"/>
      <c r="I272" s="203"/>
      <c r="J272" s="198"/>
    </row>
    <row r="273" spans="1:10" x14ac:dyDescent="0.2">
      <c r="A273" s="198"/>
      <c r="B273" s="198"/>
      <c r="C273" s="198"/>
      <c r="D273" s="198"/>
      <c r="E273" s="202"/>
      <c r="F273" s="203"/>
      <c r="G273" s="199"/>
      <c r="H273" s="199"/>
      <c r="I273" s="203"/>
      <c r="J273" s="198"/>
    </row>
    <row r="274" spans="1:10" x14ac:dyDescent="0.2">
      <c r="A274" s="198"/>
      <c r="B274" s="198"/>
      <c r="C274" s="198"/>
      <c r="D274" s="198"/>
      <c r="E274" s="202"/>
      <c r="F274" s="203"/>
      <c r="G274" s="199"/>
      <c r="H274" s="199"/>
      <c r="I274" s="203"/>
      <c r="J274" s="198"/>
    </row>
    <row r="275" spans="1:10" x14ac:dyDescent="0.2">
      <c r="A275" s="198"/>
      <c r="B275" s="198"/>
      <c r="C275" s="198"/>
      <c r="D275" s="198"/>
      <c r="E275" s="202"/>
      <c r="F275" s="203"/>
      <c r="G275" s="199"/>
      <c r="H275" s="199"/>
      <c r="I275" s="203"/>
      <c r="J275" s="198"/>
    </row>
    <row r="276" spans="1:10" x14ac:dyDescent="0.2">
      <c r="A276" s="198"/>
      <c r="B276" s="198"/>
      <c r="C276" s="198"/>
      <c r="D276" s="198"/>
      <c r="E276" s="202"/>
      <c r="F276" s="203"/>
      <c r="G276" s="199"/>
      <c r="H276" s="199"/>
      <c r="I276" s="203"/>
      <c r="J276" s="198"/>
    </row>
    <row r="277" spans="1:10" x14ac:dyDescent="0.2">
      <c r="A277" s="198"/>
      <c r="B277" s="198"/>
      <c r="C277" s="198"/>
      <c r="D277" s="198"/>
      <c r="E277" s="202"/>
      <c r="F277" s="203"/>
      <c r="G277" s="199"/>
      <c r="H277" s="199"/>
      <c r="I277" s="203"/>
      <c r="J277" s="198"/>
    </row>
    <row r="278" spans="1:10" x14ac:dyDescent="0.2">
      <c r="A278" s="198"/>
      <c r="B278" s="198"/>
      <c r="C278" s="198"/>
      <c r="D278" s="198"/>
      <c r="E278" s="202"/>
      <c r="F278" s="203"/>
      <c r="G278" s="199"/>
      <c r="H278" s="199"/>
      <c r="I278" s="203"/>
      <c r="J278" s="198"/>
    </row>
    <row r="279" spans="1:10" x14ac:dyDescent="0.2">
      <c r="A279" s="198"/>
      <c r="B279" s="198"/>
      <c r="C279" s="198"/>
      <c r="D279" s="198"/>
      <c r="E279" s="202"/>
      <c r="F279" s="203"/>
      <c r="G279" s="199"/>
      <c r="H279" s="199"/>
      <c r="I279" s="203"/>
      <c r="J279" s="198"/>
    </row>
    <row r="280" spans="1:10" x14ac:dyDescent="0.2">
      <c r="A280" s="198"/>
      <c r="B280" s="198"/>
      <c r="C280" s="198"/>
      <c r="D280" s="198"/>
      <c r="E280" s="202"/>
      <c r="F280" s="203"/>
      <c r="G280" s="199"/>
      <c r="H280" s="199"/>
      <c r="I280" s="203"/>
      <c r="J280" s="198"/>
    </row>
    <row r="281" spans="1:10" x14ac:dyDescent="0.2">
      <c r="A281" s="198"/>
      <c r="B281" s="198"/>
      <c r="C281" s="198"/>
      <c r="D281" s="198"/>
      <c r="E281" s="202"/>
      <c r="F281" s="203"/>
      <c r="G281" s="199"/>
      <c r="H281" s="199"/>
      <c r="I281" s="203"/>
      <c r="J281" s="198"/>
    </row>
    <row r="282" spans="1:10" x14ac:dyDescent="0.2">
      <c r="A282" s="198"/>
      <c r="B282" s="198"/>
      <c r="C282" s="198"/>
      <c r="D282" s="198"/>
      <c r="E282" s="202"/>
      <c r="F282" s="203"/>
      <c r="G282" s="199"/>
      <c r="H282" s="199"/>
      <c r="I282" s="203"/>
      <c r="J282" s="198"/>
    </row>
    <row r="283" spans="1:10" x14ac:dyDescent="0.2">
      <c r="A283" s="198"/>
      <c r="B283" s="198"/>
      <c r="C283" s="198"/>
      <c r="D283" s="198"/>
      <c r="E283" s="202"/>
      <c r="F283" s="203"/>
      <c r="G283" s="199"/>
      <c r="H283" s="199"/>
      <c r="I283" s="203"/>
      <c r="J283" s="198"/>
    </row>
    <row r="284" spans="1:10" x14ac:dyDescent="0.2">
      <c r="A284" s="198"/>
      <c r="B284" s="198"/>
      <c r="C284" s="198"/>
      <c r="D284" s="198"/>
      <c r="E284" s="202"/>
      <c r="F284" s="203"/>
      <c r="G284" s="199"/>
      <c r="H284" s="199"/>
      <c r="I284" s="203"/>
      <c r="J284" s="198"/>
    </row>
    <row r="285" spans="1:10" x14ac:dyDescent="0.2">
      <c r="A285" s="198"/>
      <c r="B285" s="198"/>
      <c r="C285" s="198"/>
      <c r="D285" s="198"/>
      <c r="E285" s="202"/>
      <c r="F285" s="203"/>
      <c r="G285" s="199"/>
      <c r="H285" s="199"/>
      <c r="I285" s="203"/>
      <c r="J285" s="198"/>
    </row>
    <row r="286" spans="1:10" x14ac:dyDescent="0.2">
      <c r="A286" s="198"/>
      <c r="B286" s="198"/>
      <c r="C286" s="198"/>
      <c r="D286" s="198"/>
      <c r="E286" s="202"/>
      <c r="F286" s="203"/>
      <c r="G286" s="199"/>
      <c r="H286" s="199"/>
      <c r="I286" s="203"/>
      <c r="J286" s="198"/>
    </row>
    <row r="287" spans="1:10" x14ac:dyDescent="0.2">
      <c r="A287" s="198"/>
      <c r="B287" s="198"/>
      <c r="C287" s="198"/>
      <c r="D287" s="198"/>
      <c r="E287" s="202"/>
      <c r="F287" s="203"/>
      <c r="G287" s="199"/>
      <c r="H287" s="199"/>
      <c r="I287" s="203"/>
      <c r="J287" s="198"/>
    </row>
    <row r="288" spans="1:10" x14ac:dyDescent="0.2">
      <c r="A288" s="198"/>
      <c r="B288" s="198"/>
      <c r="C288" s="198"/>
      <c r="D288" s="198"/>
      <c r="E288" s="202"/>
      <c r="F288" s="203"/>
      <c r="G288" s="199"/>
      <c r="H288" s="199"/>
      <c r="I288" s="203"/>
      <c r="J288" s="198"/>
    </row>
    <row r="289" spans="1:10" x14ac:dyDescent="0.2">
      <c r="A289" s="198"/>
      <c r="B289" s="198"/>
      <c r="C289" s="198"/>
      <c r="D289" s="198"/>
      <c r="E289" s="202"/>
      <c r="F289" s="203"/>
      <c r="G289" s="199"/>
      <c r="H289" s="199"/>
      <c r="I289" s="203"/>
      <c r="J289" s="198"/>
    </row>
    <row r="290" spans="1:10" x14ac:dyDescent="0.2">
      <c r="A290" s="198"/>
      <c r="B290" s="198"/>
      <c r="C290" s="198"/>
      <c r="D290" s="198"/>
      <c r="E290" s="202"/>
      <c r="F290" s="203"/>
      <c r="G290" s="199"/>
      <c r="H290" s="199"/>
      <c r="I290" s="203"/>
      <c r="J290" s="198"/>
    </row>
    <row r="291" spans="1:10" x14ac:dyDescent="0.2">
      <c r="A291" s="198"/>
      <c r="B291" s="198"/>
      <c r="C291" s="198"/>
      <c r="D291" s="198"/>
      <c r="E291" s="202"/>
      <c r="F291" s="203"/>
      <c r="G291" s="199"/>
      <c r="H291" s="199"/>
      <c r="I291" s="203"/>
      <c r="J291" s="198"/>
    </row>
    <row r="292" spans="1:10" x14ac:dyDescent="0.2">
      <c r="A292" s="198"/>
      <c r="B292" s="198"/>
      <c r="C292" s="198"/>
      <c r="D292" s="198"/>
      <c r="E292" s="202"/>
      <c r="F292" s="203"/>
      <c r="G292" s="199"/>
      <c r="H292" s="199"/>
      <c r="I292" s="203"/>
      <c r="J292" s="198"/>
    </row>
    <row r="293" spans="1:10" x14ac:dyDescent="0.2">
      <c r="A293" s="198"/>
      <c r="B293" s="198"/>
      <c r="C293" s="198"/>
      <c r="D293" s="198"/>
      <c r="E293" s="202"/>
      <c r="F293" s="203"/>
      <c r="G293" s="199"/>
      <c r="H293" s="199"/>
      <c r="I293" s="203"/>
      <c r="J293" s="198"/>
    </row>
    <row r="294" spans="1:10" x14ac:dyDescent="0.2">
      <c r="A294" s="198"/>
      <c r="B294" s="198"/>
      <c r="C294" s="198"/>
      <c r="D294" s="198"/>
      <c r="E294" s="202"/>
      <c r="F294" s="203"/>
      <c r="G294" s="199"/>
      <c r="H294" s="199"/>
      <c r="I294" s="203"/>
      <c r="J294" s="198"/>
    </row>
    <row r="295" spans="1:10" x14ac:dyDescent="0.2">
      <c r="A295" s="198"/>
      <c r="B295" s="198"/>
      <c r="C295" s="198"/>
      <c r="D295" s="198"/>
      <c r="E295" s="202"/>
      <c r="F295" s="203"/>
      <c r="G295" s="199"/>
      <c r="H295" s="199"/>
      <c r="I295" s="203"/>
      <c r="J295" s="198"/>
    </row>
    <row r="296" spans="1:10" x14ac:dyDescent="0.2">
      <c r="A296" s="198"/>
      <c r="B296" s="198"/>
      <c r="C296" s="198"/>
      <c r="D296" s="198"/>
      <c r="E296" s="202"/>
      <c r="F296" s="203"/>
      <c r="G296" s="199"/>
      <c r="H296" s="199"/>
      <c r="I296" s="203"/>
      <c r="J296" s="198"/>
    </row>
    <row r="297" spans="1:10" x14ac:dyDescent="0.2">
      <c r="A297" s="198"/>
      <c r="B297" s="198"/>
      <c r="C297" s="198"/>
      <c r="D297" s="198"/>
      <c r="E297" s="202"/>
      <c r="F297" s="203"/>
      <c r="G297" s="199"/>
      <c r="H297" s="199"/>
      <c r="I297" s="203"/>
      <c r="J297" s="198"/>
    </row>
    <row r="298" spans="1:10" x14ac:dyDescent="0.2">
      <c r="A298" s="198"/>
      <c r="B298" s="198"/>
      <c r="C298" s="198"/>
      <c r="D298" s="198"/>
      <c r="E298" s="202"/>
      <c r="F298" s="203"/>
      <c r="G298" s="199"/>
      <c r="H298" s="199"/>
      <c r="I298" s="203"/>
      <c r="J298" s="198"/>
    </row>
    <row r="299" spans="1:10" x14ac:dyDescent="0.2">
      <c r="A299" s="198"/>
      <c r="B299" s="198"/>
      <c r="C299" s="198"/>
      <c r="D299" s="198"/>
      <c r="E299" s="202"/>
      <c r="F299" s="203"/>
      <c r="G299" s="199"/>
      <c r="H299" s="199"/>
      <c r="I299" s="203"/>
      <c r="J299" s="198"/>
    </row>
    <row r="300" spans="1:10" x14ac:dyDescent="0.2">
      <c r="A300" s="198"/>
      <c r="B300" s="198"/>
      <c r="C300" s="198"/>
      <c r="D300" s="198"/>
      <c r="E300" s="202"/>
      <c r="F300" s="203"/>
      <c r="G300" s="199"/>
      <c r="H300" s="199"/>
      <c r="I300" s="203"/>
      <c r="J300" s="198"/>
    </row>
    <row r="301" spans="1:10" x14ac:dyDescent="0.2">
      <c r="A301" s="198"/>
      <c r="B301" s="198"/>
      <c r="C301" s="198"/>
      <c r="D301" s="198"/>
      <c r="E301" s="202"/>
      <c r="F301" s="203"/>
      <c r="G301" s="199"/>
      <c r="H301" s="199"/>
      <c r="I301" s="203"/>
      <c r="J301" s="198"/>
    </row>
    <row r="302" spans="1:10" x14ac:dyDescent="0.2">
      <c r="A302" s="198"/>
      <c r="B302" s="198"/>
      <c r="C302" s="198"/>
      <c r="D302" s="198"/>
      <c r="E302" s="202"/>
      <c r="F302" s="203"/>
      <c r="G302" s="199"/>
      <c r="H302" s="199"/>
      <c r="I302" s="203"/>
      <c r="J302" s="198"/>
    </row>
    <row r="303" spans="1:10" x14ac:dyDescent="0.2">
      <c r="A303" s="198"/>
      <c r="B303" s="198"/>
      <c r="C303" s="198"/>
      <c r="D303" s="198"/>
      <c r="E303" s="202"/>
      <c r="F303" s="203"/>
      <c r="G303" s="199"/>
      <c r="H303" s="199"/>
      <c r="I303" s="203"/>
      <c r="J303" s="198"/>
    </row>
    <row r="304" spans="1:10" x14ac:dyDescent="0.2">
      <c r="A304" s="198"/>
      <c r="B304" s="198"/>
      <c r="C304" s="198"/>
      <c r="D304" s="198"/>
      <c r="E304" s="202"/>
      <c r="F304" s="203"/>
      <c r="G304" s="199"/>
      <c r="H304" s="199"/>
      <c r="I304" s="203"/>
      <c r="J304" s="198"/>
    </row>
    <row r="305" spans="1:10" x14ac:dyDescent="0.2">
      <c r="A305" s="198"/>
      <c r="B305" s="198"/>
      <c r="C305" s="198"/>
      <c r="D305" s="198"/>
      <c r="E305" s="202"/>
      <c r="F305" s="203"/>
      <c r="G305" s="199"/>
      <c r="H305" s="199"/>
      <c r="I305" s="203"/>
      <c r="J305" s="198"/>
    </row>
    <row r="306" spans="1:10" x14ac:dyDescent="0.2">
      <c r="A306" s="198"/>
      <c r="B306" s="198"/>
      <c r="C306" s="198"/>
      <c r="D306" s="198"/>
      <c r="E306" s="202"/>
      <c r="F306" s="203"/>
      <c r="G306" s="199"/>
      <c r="H306" s="199"/>
      <c r="I306" s="203"/>
      <c r="J306" s="198"/>
    </row>
    <row r="307" spans="1:10" x14ac:dyDescent="0.2">
      <c r="A307" s="198"/>
      <c r="B307" s="198"/>
      <c r="C307" s="198"/>
      <c r="D307" s="198"/>
      <c r="E307" s="202"/>
      <c r="F307" s="203"/>
      <c r="G307" s="199"/>
      <c r="H307" s="199"/>
      <c r="I307" s="203"/>
      <c r="J307" s="198"/>
    </row>
    <row r="308" spans="1:10" x14ac:dyDescent="0.2">
      <c r="A308" s="198"/>
      <c r="B308" s="198"/>
      <c r="C308" s="198"/>
      <c r="D308" s="198"/>
      <c r="E308" s="202"/>
      <c r="F308" s="203"/>
      <c r="G308" s="199"/>
      <c r="H308" s="199"/>
      <c r="I308" s="203"/>
      <c r="J308" s="198"/>
    </row>
    <row r="309" spans="1:10" x14ac:dyDescent="0.2">
      <c r="A309" s="198"/>
      <c r="B309" s="198"/>
      <c r="C309" s="198"/>
      <c r="D309" s="198"/>
      <c r="E309" s="202"/>
      <c r="F309" s="203"/>
      <c r="G309" s="199"/>
      <c r="H309" s="199"/>
      <c r="I309" s="203"/>
      <c r="J309" s="198"/>
    </row>
    <row r="310" spans="1:10" x14ac:dyDescent="0.2">
      <c r="A310" s="198"/>
      <c r="B310" s="198"/>
      <c r="C310" s="198"/>
      <c r="D310" s="198"/>
      <c r="E310" s="202"/>
      <c r="F310" s="203"/>
      <c r="G310" s="199"/>
      <c r="H310" s="199"/>
      <c r="I310" s="203"/>
      <c r="J310" s="198"/>
    </row>
    <row r="311" spans="1:10" x14ac:dyDescent="0.2">
      <c r="A311" s="198"/>
      <c r="B311" s="198"/>
      <c r="C311" s="198"/>
      <c r="D311" s="198"/>
      <c r="E311" s="202"/>
      <c r="F311" s="203"/>
      <c r="G311" s="199"/>
      <c r="H311" s="199"/>
      <c r="I311" s="203"/>
      <c r="J311" s="198"/>
    </row>
    <row r="312" spans="1:10" x14ac:dyDescent="0.2">
      <c r="A312" s="198"/>
      <c r="B312" s="198"/>
      <c r="C312" s="198"/>
      <c r="D312" s="198"/>
      <c r="E312" s="202"/>
      <c r="F312" s="203"/>
      <c r="G312" s="199"/>
      <c r="H312" s="199"/>
      <c r="I312" s="203"/>
      <c r="J312" s="198"/>
    </row>
    <row r="313" spans="1:10" x14ac:dyDescent="0.2">
      <c r="A313" s="198"/>
      <c r="B313" s="198"/>
      <c r="C313" s="198"/>
      <c r="D313" s="198"/>
      <c r="E313" s="202"/>
      <c r="F313" s="203"/>
      <c r="G313" s="199"/>
      <c r="H313" s="199"/>
      <c r="I313" s="203"/>
      <c r="J313" s="198"/>
    </row>
    <row r="314" spans="1:10" x14ac:dyDescent="0.2">
      <c r="A314" s="198"/>
      <c r="B314" s="198"/>
      <c r="C314" s="198"/>
      <c r="D314" s="198"/>
      <c r="E314" s="202"/>
      <c r="F314" s="203"/>
      <c r="G314" s="199"/>
      <c r="H314" s="199"/>
      <c r="I314" s="203"/>
      <c r="J314" s="198"/>
    </row>
    <row r="315" spans="1:10" x14ac:dyDescent="0.2">
      <c r="A315" s="198"/>
      <c r="B315" s="198"/>
      <c r="C315" s="198"/>
      <c r="D315" s="198"/>
      <c r="E315" s="202"/>
      <c r="F315" s="203"/>
      <c r="G315" s="199"/>
      <c r="H315" s="199"/>
      <c r="I315" s="203"/>
      <c r="J315" s="198"/>
    </row>
    <row r="316" spans="1:10" x14ac:dyDescent="0.2">
      <c r="A316" s="198"/>
      <c r="B316" s="198"/>
      <c r="C316" s="198"/>
      <c r="D316" s="198"/>
      <c r="E316" s="202"/>
      <c r="F316" s="203"/>
      <c r="G316" s="199"/>
      <c r="H316" s="199"/>
      <c r="I316" s="203"/>
      <c r="J316" s="198"/>
    </row>
    <row r="317" spans="1:10" x14ac:dyDescent="0.2">
      <c r="A317" s="198"/>
      <c r="B317" s="198"/>
      <c r="C317" s="198"/>
      <c r="D317" s="198"/>
      <c r="E317" s="202"/>
      <c r="F317" s="203"/>
      <c r="G317" s="199"/>
      <c r="H317" s="199"/>
      <c r="I317" s="203"/>
      <c r="J317" s="198"/>
    </row>
    <row r="318" spans="1:10" x14ac:dyDescent="0.2">
      <c r="A318" s="198"/>
      <c r="B318" s="198"/>
      <c r="C318" s="198"/>
      <c r="D318" s="198"/>
      <c r="E318" s="202"/>
      <c r="F318" s="203"/>
      <c r="G318" s="199"/>
      <c r="H318" s="199"/>
      <c r="I318" s="203"/>
      <c r="J318" s="198"/>
    </row>
    <row r="319" spans="1:10" x14ac:dyDescent="0.2">
      <c r="A319" s="198"/>
      <c r="B319" s="198"/>
      <c r="C319" s="198"/>
      <c r="D319" s="198"/>
      <c r="E319" s="202"/>
      <c r="F319" s="203"/>
      <c r="G319" s="199"/>
      <c r="H319" s="199"/>
      <c r="I319" s="203"/>
      <c r="J319" s="198"/>
    </row>
    <row r="320" spans="1:10" x14ac:dyDescent="0.2">
      <c r="A320" s="198"/>
      <c r="B320" s="198"/>
      <c r="C320" s="198"/>
      <c r="D320" s="198"/>
      <c r="E320" s="202"/>
      <c r="F320" s="203"/>
      <c r="G320" s="199"/>
      <c r="H320" s="199"/>
      <c r="I320" s="203"/>
      <c r="J320" s="198"/>
    </row>
    <row r="321" spans="1:10" x14ac:dyDescent="0.2">
      <c r="A321" s="198"/>
      <c r="B321" s="198"/>
      <c r="C321" s="198"/>
      <c r="D321" s="198"/>
      <c r="E321" s="202"/>
      <c r="F321" s="203"/>
      <c r="G321" s="199"/>
      <c r="H321" s="199"/>
      <c r="I321" s="203"/>
      <c r="J321" s="198"/>
    </row>
    <row r="322" spans="1:10" x14ac:dyDescent="0.2">
      <c r="A322" s="198"/>
      <c r="B322" s="198"/>
      <c r="C322" s="198"/>
      <c r="D322" s="198"/>
      <c r="E322" s="202"/>
      <c r="F322" s="203"/>
      <c r="G322" s="199"/>
      <c r="H322" s="199"/>
      <c r="I322" s="203"/>
      <c r="J322" s="198"/>
    </row>
    <row r="323" spans="1:10" x14ac:dyDescent="0.2">
      <c r="A323" s="198"/>
      <c r="B323" s="198"/>
      <c r="C323" s="198"/>
      <c r="D323" s="198"/>
      <c r="E323" s="202"/>
      <c r="F323" s="203"/>
      <c r="G323" s="199"/>
      <c r="H323" s="199"/>
      <c r="I323" s="203"/>
      <c r="J323" s="198"/>
    </row>
    <row r="324" spans="1:10" x14ac:dyDescent="0.2">
      <c r="A324" s="198"/>
      <c r="B324" s="198"/>
      <c r="C324" s="198"/>
      <c r="D324" s="198"/>
      <c r="E324" s="202"/>
      <c r="F324" s="203"/>
      <c r="G324" s="199"/>
      <c r="H324" s="199"/>
      <c r="I324" s="203"/>
      <c r="J324" s="198"/>
    </row>
    <row r="325" spans="1:10" x14ac:dyDescent="0.2">
      <c r="A325" s="198"/>
      <c r="B325" s="198"/>
      <c r="C325" s="198"/>
      <c r="D325" s="198"/>
      <c r="E325" s="202"/>
      <c r="F325" s="203"/>
      <c r="G325" s="199"/>
      <c r="H325" s="199"/>
      <c r="I325" s="203"/>
      <c r="J325" s="198"/>
    </row>
    <row r="326" spans="1:10" x14ac:dyDescent="0.2">
      <c r="A326" s="198"/>
      <c r="B326" s="198"/>
      <c r="C326" s="198"/>
      <c r="D326" s="198"/>
      <c r="E326" s="202"/>
      <c r="F326" s="203"/>
      <c r="G326" s="199"/>
      <c r="H326" s="199"/>
      <c r="I326" s="203"/>
      <c r="J326" s="198"/>
    </row>
    <row r="327" spans="1:10" x14ac:dyDescent="0.2">
      <c r="A327" s="198"/>
      <c r="B327" s="198"/>
      <c r="C327" s="198"/>
      <c r="D327" s="198"/>
      <c r="E327" s="202"/>
      <c r="F327" s="203"/>
      <c r="G327" s="199"/>
      <c r="H327" s="199"/>
      <c r="I327" s="203"/>
      <c r="J327" s="198"/>
    </row>
    <row r="328" spans="1:10" x14ac:dyDescent="0.2">
      <c r="A328" s="198"/>
      <c r="B328" s="198"/>
      <c r="C328" s="198"/>
      <c r="D328" s="198"/>
      <c r="E328" s="202"/>
      <c r="F328" s="203"/>
      <c r="G328" s="199"/>
      <c r="H328" s="199"/>
      <c r="I328" s="203"/>
      <c r="J328" s="198"/>
    </row>
    <row r="329" spans="1:10" x14ac:dyDescent="0.2">
      <c r="A329" s="198"/>
      <c r="B329" s="198"/>
      <c r="C329" s="198"/>
      <c r="D329" s="198"/>
      <c r="E329" s="202"/>
      <c r="F329" s="203"/>
      <c r="G329" s="199"/>
      <c r="H329" s="199"/>
      <c r="I329" s="203"/>
      <c r="J329" s="198"/>
    </row>
    <row r="330" spans="1:10" x14ac:dyDescent="0.2">
      <c r="A330" s="198"/>
      <c r="B330" s="198"/>
      <c r="C330" s="198"/>
      <c r="D330" s="198"/>
      <c r="E330" s="202"/>
      <c r="F330" s="203"/>
      <c r="G330" s="199"/>
      <c r="H330" s="199"/>
      <c r="I330" s="203"/>
      <c r="J330" s="198"/>
    </row>
    <row r="331" spans="1:10" x14ac:dyDescent="0.2">
      <c r="A331" s="198"/>
      <c r="B331" s="198"/>
      <c r="C331" s="198"/>
      <c r="D331" s="198"/>
      <c r="E331" s="202"/>
      <c r="F331" s="203"/>
      <c r="G331" s="199"/>
      <c r="H331" s="199"/>
      <c r="I331" s="203"/>
      <c r="J331" s="198"/>
    </row>
    <row r="332" spans="1:10" x14ac:dyDescent="0.2">
      <c r="A332" s="198"/>
      <c r="B332" s="198"/>
      <c r="C332" s="198"/>
      <c r="D332" s="198"/>
      <c r="E332" s="202"/>
      <c r="F332" s="203"/>
      <c r="G332" s="199"/>
      <c r="H332" s="199"/>
      <c r="I332" s="203"/>
      <c r="J332" s="198"/>
    </row>
    <row r="333" spans="1:10" x14ac:dyDescent="0.2">
      <c r="A333" s="198"/>
      <c r="B333" s="198"/>
      <c r="C333" s="198"/>
      <c r="D333" s="198"/>
      <c r="E333" s="202"/>
      <c r="F333" s="203"/>
      <c r="G333" s="199"/>
      <c r="H333" s="199"/>
      <c r="I333" s="203"/>
      <c r="J333" s="198"/>
    </row>
    <row r="334" spans="1:10" x14ac:dyDescent="0.2">
      <c r="A334" s="198"/>
      <c r="B334" s="198"/>
      <c r="C334" s="198"/>
      <c r="D334" s="198"/>
      <c r="E334" s="202"/>
      <c r="F334" s="203"/>
      <c r="G334" s="199"/>
      <c r="H334" s="199"/>
      <c r="I334" s="203"/>
      <c r="J334" s="198"/>
    </row>
    <row r="335" spans="1:10" x14ac:dyDescent="0.2">
      <c r="A335" s="198"/>
      <c r="B335" s="198"/>
      <c r="C335" s="198"/>
      <c r="D335" s="198"/>
      <c r="E335" s="202"/>
      <c r="F335" s="203"/>
      <c r="G335" s="199"/>
      <c r="H335" s="199"/>
      <c r="I335" s="203"/>
      <c r="J335" s="198"/>
    </row>
    <row r="336" spans="1:10" x14ac:dyDescent="0.2">
      <c r="A336" s="198"/>
      <c r="B336" s="198"/>
      <c r="C336" s="198"/>
      <c r="D336" s="198"/>
      <c r="E336" s="202"/>
      <c r="F336" s="203"/>
      <c r="G336" s="199"/>
      <c r="H336" s="199"/>
      <c r="I336" s="203"/>
      <c r="J336" s="198"/>
    </row>
    <row r="337" spans="1:10" x14ac:dyDescent="0.2">
      <c r="A337" s="198"/>
      <c r="B337" s="198"/>
      <c r="C337" s="198"/>
      <c r="D337" s="198"/>
      <c r="E337" s="202"/>
      <c r="F337" s="203"/>
      <c r="G337" s="199"/>
      <c r="H337" s="199"/>
      <c r="I337" s="203"/>
      <c r="J337" s="198"/>
    </row>
    <row r="338" spans="1:10" x14ac:dyDescent="0.2">
      <c r="A338" s="198"/>
      <c r="B338" s="198"/>
      <c r="C338" s="198"/>
      <c r="D338" s="198"/>
      <c r="E338" s="202"/>
      <c r="F338" s="203"/>
      <c r="G338" s="199"/>
      <c r="H338" s="199"/>
      <c r="I338" s="203"/>
      <c r="J338" s="198"/>
    </row>
    <row r="339" spans="1:10" x14ac:dyDescent="0.2">
      <c r="A339" s="198"/>
      <c r="B339" s="198"/>
      <c r="C339" s="198"/>
      <c r="D339" s="198"/>
      <c r="E339" s="202"/>
      <c r="F339" s="203"/>
      <c r="G339" s="199"/>
      <c r="H339" s="199"/>
      <c r="I339" s="203"/>
      <c r="J339" s="198"/>
    </row>
    <row r="340" spans="1:10" x14ac:dyDescent="0.2">
      <c r="A340" s="198"/>
      <c r="B340" s="198"/>
      <c r="C340" s="198"/>
      <c r="D340" s="198"/>
      <c r="E340" s="202"/>
      <c r="F340" s="203"/>
      <c r="G340" s="199"/>
      <c r="H340" s="199"/>
      <c r="I340" s="203"/>
      <c r="J340" s="198"/>
    </row>
    <row r="341" spans="1:10" x14ac:dyDescent="0.2">
      <c r="A341" s="198"/>
      <c r="B341" s="198"/>
      <c r="C341" s="198"/>
      <c r="D341" s="198"/>
      <c r="E341" s="202"/>
      <c r="F341" s="203"/>
      <c r="G341" s="199"/>
      <c r="H341" s="199"/>
      <c r="I341" s="203"/>
      <c r="J341" s="198"/>
    </row>
    <row r="342" spans="1:10" x14ac:dyDescent="0.2">
      <c r="A342" s="198"/>
      <c r="B342" s="198"/>
      <c r="C342" s="198"/>
      <c r="D342" s="198"/>
      <c r="E342" s="202"/>
      <c r="F342" s="203"/>
      <c r="G342" s="199"/>
      <c r="H342" s="199"/>
      <c r="I342" s="203"/>
      <c r="J342" s="198"/>
    </row>
    <row r="343" spans="1:10" x14ac:dyDescent="0.2">
      <c r="A343" s="198"/>
      <c r="B343" s="198"/>
      <c r="C343" s="198"/>
      <c r="D343" s="198"/>
      <c r="E343" s="202"/>
      <c r="F343" s="203"/>
      <c r="G343" s="199"/>
      <c r="H343" s="199"/>
      <c r="I343" s="203"/>
      <c r="J343" s="198"/>
    </row>
    <row r="344" spans="1:10" x14ac:dyDescent="0.2">
      <c r="A344" s="198"/>
      <c r="B344" s="198"/>
      <c r="C344" s="198"/>
      <c r="D344" s="198"/>
      <c r="E344" s="202"/>
      <c r="F344" s="203"/>
      <c r="G344" s="199"/>
      <c r="H344" s="199"/>
      <c r="I344" s="203"/>
      <c r="J344" s="198"/>
    </row>
    <row r="345" spans="1:10" x14ac:dyDescent="0.2">
      <c r="A345" s="198"/>
      <c r="B345" s="198"/>
      <c r="C345" s="198"/>
      <c r="D345" s="198"/>
      <c r="E345" s="202"/>
      <c r="F345" s="203"/>
      <c r="G345" s="199"/>
      <c r="H345" s="199"/>
      <c r="I345" s="203"/>
      <c r="J345" s="198"/>
    </row>
    <row r="346" spans="1:10" x14ac:dyDescent="0.2">
      <c r="A346" s="198"/>
      <c r="B346" s="198"/>
      <c r="C346" s="198"/>
      <c r="D346" s="198"/>
      <c r="E346" s="202"/>
      <c r="F346" s="203"/>
      <c r="G346" s="199"/>
      <c r="H346" s="199"/>
      <c r="I346" s="203"/>
      <c r="J346" s="198"/>
    </row>
    <row r="347" spans="1:10" x14ac:dyDescent="0.2">
      <c r="A347" s="198"/>
      <c r="B347" s="198"/>
      <c r="C347" s="198"/>
      <c r="D347" s="198"/>
      <c r="E347" s="202"/>
      <c r="F347" s="203"/>
      <c r="G347" s="199"/>
      <c r="H347" s="199"/>
      <c r="I347" s="203"/>
      <c r="J347" s="198"/>
    </row>
    <row r="348" spans="1:10" x14ac:dyDescent="0.2">
      <c r="A348" s="198"/>
      <c r="B348" s="198"/>
      <c r="C348" s="198"/>
      <c r="D348" s="198"/>
      <c r="E348" s="202"/>
      <c r="F348" s="203"/>
      <c r="G348" s="199"/>
      <c r="H348" s="199"/>
      <c r="I348" s="203"/>
      <c r="J348" s="198"/>
    </row>
    <row r="349" spans="1:10" x14ac:dyDescent="0.2">
      <c r="A349" s="198"/>
      <c r="B349" s="198"/>
      <c r="C349" s="198"/>
      <c r="D349" s="198"/>
      <c r="E349" s="202"/>
      <c r="F349" s="203"/>
      <c r="G349" s="199"/>
      <c r="H349" s="199"/>
      <c r="I349" s="203"/>
      <c r="J349" s="198"/>
    </row>
    <row r="350" spans="1:10" x14ac:dyDescent="0.2">
      <c r="A350" s="198"/>
      <c r="B350" s="198"/>
      <c r="C350" s="198"/>
      <c r="D350" s="198"/>
      <c r="E350" s="202"/>
      <c r="F350" s="203"/>
      <c r="G350" s="199"/>
      <c r="H350" s="199"/>
      <c r="I350" s="203"/>
      <c r="J350" s="198"/>
    </row>
    <row r="351" spans="1:10" x14ac:dyDescent="0.2">
      <c r="A351" s="198"/>
      <c r="B351" s="198"/>
      <c r="C351" s="198"/>
      <c r="D351" s="198"/>
      <c r="E351" s="202"/>
      <c r="F351" s="203"/>
      <c r="G351" s="199"/>
      <c r="H351" s="199"/>
      <c r="I351" s="203"/>
      <c r="J351" s="198"/>
    </row>
    <row r="352" spans="1:10" x14ac:dyDescent="0.2">
      <c r="A352" s="198"/>
      <c r="B352" s="198"/>
      <c r="C352" s="198"/>
      <c r="D352" s="198"/>
      <c r="E352" s="202"/>
      <c r="F352" s="203"/>
      <c r="G352" s="199"/>
      <c r="H352" s="199"/>
      <c r="I352" s="203"/>
      <c r="J352" s="198"/>
    </row>
    <row r="353" spans="1:10" x14ac:dyDescent="0.2">
      <c r="A353" s="198"/>
      <c r="B353" s="198"/>
      <c r="C353" s="198"/>
      <c r="D353" s="198"/>
      <c r="E353" s="202"/>
      <c r="F353" s="203"/>
      <c r="G353" s="199"/>
      <c r="H353" s="199"/>
      <c r="I353" s="203"/>
      <c r="J353" s="198"/>
    </row>
    <row r="354" spans="1:10" x14ac:dyDescent="0.2">
      <c r="A354" s="198"/>
      <c r="B354" s="198"/>
      <c r="C354" s="198"/>
      <c r="D354" s="198"/>
      <c r="E354" s="202"/>
      <c r="F354" s="203"/>
      <c r="G354" s="199"/>
      <c r="H354" s="199"/>
      <c r="I354" s="203"/>
      <c r="J354" s="198"/>
    </row>
    <row r="355" spans="1:10" x14ac:dyDescent="0.2">
      <c r="A355" s="198"/>
      <c r="B355" s="198"/>
      <c r="C355" s="198"/>
      <c r="D355" s="198"/>
      <c r="E355" s="202"/>
      <c r="F355" s="203"/>
      <c r="G355" s="199"/>
      <c r="H355" s="199"/>
      <c r="I355" s="203"/>
      <c r="J355" s="198"/>
    </row>
    <row r="356" spans="1:10" x14ac:dyDescent="0.2">
      <c r="A356" s="198"/>
      <c r="B356" s="198"/>
      <c r="C356" s="198"/>
      <c r="D356" s="198"/>
      <c r="E356" s="202"/>
      <c r="F356" s="203"/>
      <c r="G356" s="199"/>
      <c r="H356" s="199"/>
      <c r="I356" s="203"/>
      <c r="J356" s="198"/>
    </row>
    <row r="357" spans="1:10" x14ac:dyDescent="0.2">
      <c r="A357" s="198"/>
      <c r="B357" s="198"/>
      <c r="C357" s="198"/>
      <c r="D357" s="198"/>
      <c r="E357" s="202"/>
      <c r="F357" s="203"/>
      <c r="G357" s="199"/>
      <c r="H357" s="199"/>
      <c r="I357" s="203"/>
      <c r="J357" s="198"/>
    </row>
    <row r="358" spans="1:10" x14ac:dyDescent="0.2">
      <c r="A358" s="198"/>
      <c r="B358" s="198"/>
      <c r="C358" s="198"/>
      <c r="D358" s="198"/>
      <c r="E358" s="202"/>
      <c r="F358" s="203"/>
      <c r="G358" s="199"/>
      <c r="H358" s="199"/>
      <c r="I358" s="203"/>
      <c r="J358" s="198"/>
    </row>
    <row r="359" spans="1:10" x14ac:dyDescent="0.2">
      <c r="A359" s="198"/>
      <c r="B359" s="198"/>
      <c r="C359" s="198"/>
      <c r="D359" s="198"/>
      <c r="E359" s="202"/>
      <c r="F359" s="203"/>
      <c r="G359" s="199"/>
      <c r="H359" s="199"/>
      <c r="I359" s="203"/>
      <c r="J359" s="198"/>
    </row>
    <row r="360" spans="1:10" x14ac:dyDescent="0.2">
      <c r="A360" s="198"/>
      <c r="B360" s="198"/>
      <c r="C360" s="198"/>
      <c r="D360" s="198"/>
      <c r="E360" s="202"/>
      <c r="F360" s="203"/>
      <c r="G360" s="199"/>
      <c r="H360" s="199"/>
      <c r="I360" s="203"/>
      <c r="J360" s="198"/>
    </row>
    <row r="361" spans="1:10" x14ac:dyDescent="0.2">
      <c r="A361" s="198"/>
      <c r="B361" s="198"/>
      <c r="C361" s="198"/>
      <c r="D361" s="198"/>
      <c r="E361" s="202"/>
      <c r="F361" s="203"/>
      <c r="G361" s="199"/>
      <c r="H361" s="199"/>
      <c r="I361" s="203"/>
      <c r="J361" s="198"/>
    </row>
    <row r="362" spans="1:10" x14ac:dyDescent="0.2">
      <c r="A362" s="198"/>
      <c r="B362" s="198"/>
      <c r="C362" s="198"/>
      <c r="D362" s="198"/>
      <c r="E362" s="202"/>
      <c r="F362" s="203"/>
      <c r="G362" s="199"/>
      <c r="H362" s="199"/>
      <c r="I362" s="203"/>
      <c r="J362" s="198"/>
    </row>
    <row r="363" spans="1:10" x14ac:dyDescent="0.2">
      <c r="A363" s="198"/>
      <c r="B363" s="198"/>
      <c r="C363" s="198"/>
      <c r="D363" s="198"/>
      <c r="E363" s="202"/>
      <c r="F363" s="203"/>
      <c r="G363" s="199"/>
      <c r="H363" s="199"/>
      <c r="I363" s="203"/>
      <c r="J363" s="198"/>
    </row>
    <row r="364" spans="1:10" x14ac:dyDescent="0.2">
      <c r="A364" s="198"/>
      <c r="B364" s="198"/>
      <c r="C364" s="198"/>
      <c r="D364" s="198"/>
      <c r="E364" s="202"/>
      <c r="F364" s="203"/>
      <c r="G364" s="199"/>
      <c r="H364" s="199"/>
      <c r="I364" s="203"/>
      <c r="J364" s="198"/>
    </row>
    <row r="365" spans="1:10" x14ac:dyDescent="0.2">
      <c r="A365" s="198"/>
      <c r="B365" s="198"/>
      <c r="C365" s="198"/>
      <c r="D365" s="198"/>
      <c r="E365" s="202"/>
      <c r="F365" s="203"/>
      <c r="G365" s="199"/>
      <c r="H365" s="199"/>
      <c r="I365" s="203"/>
      <c r="J365" s="198"/>
    </row>
    <row r="366" spans="1:10" x14ac:dyDescent="0.2">
      <c r="A366" s="198"/>
      <c r="B366" s="198"/>
      <c r="C366" s="198"/>
      <c r="D366" s="198"/>
      <c r="E366" s="202"/>
      <c r="F366" s="203"/>
      <c r="G366" s="199"/>
      <c r="H366" s="199"/>
      <c r="I366" s="203"/>
      <c r="J366" s="198"/>
    </row>
    <row r="367" spans="1:10" x14ac:dyDescent="0.2">
      <c r="A367" s="198"/>
      <c r="B367" s="198"/>
      <c r="C367" s="198"/>
      <c r="D367" s="198"/>
      <c r="E367" s="202"/>
      <c r="F367" s="203"/>
      <c r="G367" s="199"/>
      <c r="H367" s="199"/>
      <c r="I367" s="203"/>
      <c r="J367" s="198"/>
    </row>
    <row r="368" spans="1:10" x14ac:dyDescent="0.2">
      <c r="A368" s="198"/>
      <c r="B368" s="198"/>
      <c r="C368" s="198"/>
      <c r="D368" s="198"/>
      <c r="E368" s="202"/>
      <c r="F368" s="203"/>
      <c r="G368" s="199"/>
      <c r="H368" s="199"/>
      <c r="I368" s="203"/>
      <c r="J368" s="198"/>
    </row>
    <row r="369" spans="1:10" x14ac:dyDescent="0.2">
      <c r="A369" s="198"/>
      <c r="B369" s="198"/>
      <c r="C369" s="198"/>
      <c r="D369" s="198"/>
      <c r="E369" s="202"/>
      <c r="F369" s="203"/>
      <c r="G369" s="199"/>
      <c r="H369" s="199"/>
      <c r="I369" s="203"/>
      <c r="J369" s="198"/>
    </row>
    <row r="370" spans="1:10" x14ac:dyDescent="0.2">
      <c r="A370" s="198"/>
      <c r="B370" s="198"/>
      <c r="C370" s="198"/>
      <c r="D370" s="198"/>
      <c r="E370" s="202"/>
      <c r="F370" s="203"/>
      <c r="G370" s="199"/>
      <c r="H370" s="199"/>
      <c r="I370" s="203"/>
      <c r="J370" s="198"/>
    </row>
    <row r="371" spans="1:10" x14ac:dyDescent="0.2">
      <c r="A371" s="198"/>
      <c r="B371" s="198"/>
      <c r="C371" s="198"/>
      <c r="D371" s="198"/>
      <c r="E371" s="202"/>
      <c r="F371" s="203"/>
      <c r="G371" s="199"/>
      <c r="H371" s="199"/>
      <c r="I371" s="203"/>
      <c r="J371" s="198"/>
    </row>
    <row r="372" spans="1:10" x14ac:dyDescent="0.2">
      <c r="A372" s="198"/>
      <c r="B372" s="198"/>
      <c r="C372" s="198"/>
      <c r="D372" s="198"/>
      <c r="E372" s="202"/>
      <c r="F372" s="203"/>
      <c r="G372" s="199"/>
      <c r="H372" s="199"/>
      <c r="I372" s="203"/>
      <c r="J372" s="198"/>
    </row>
    <row r="373" spans="1:10" x14ac:dyDescent="0.2">
      <c r="A373" s="198"/>
      <c r="B373" s="198"/>
      <c r="C373" s="198"/>
      <c r="D373" s="198"/>
      <c r="E373" s="202"/>
      <c r="F373" s="203"/>
      <c r="G373" s="199"/>
      <c r="H373" s="199"/>
      <c r="I373" s="203"/>
      <c r="J373" s="198"/>
    </row>
    <row r="374" spans="1:10" x14ac:dyDescent="0.2">
      <c r="A374" s="198"/>
      <c r="B374" s="198"/>
      <c r="C374" s="198"/>
      <c r="D374" s="198"/>
      <c r="E374" s="202"/>
      <c r="F374" s="203"/>
      <c r="G374" s="199"/>
      <c r="H374" s="199"/>
      <c r="I374" s="203"/>
      <c r="J374" s="198"/>
    </row>
    <row r="375" spans="1:10" x14ac:dyDescent="0.2">
      <c r="A375" s="198"/>
      <c r="B375" s="198"/>
      <c r="C375" s="198"/>
      <c r="D375" s="198"/>
      <c r="E375" s="202"/>
      <c r="F375" s="203"/>
      <c r="G375" s="199"/>
      <c r="H375" s="199"/>
      <c r="I375" s="203"/>
      <c r="J375" s="198"/>
    </row>
    <row r="376" spans="1:10" x14ac:dyDescent="0.2">
      <c r="A376" s="198"/>
      <c r="B376" s="198"/>
      <c r="C376" s="198"/>
      <c r="D376" s="198"/>
      <c r="E376" s="202"/>
      <c r="F376" s="203"/>
      <c r="G376" s="199"/>
      <c r="H376" s="199"/>
      <c r="I376" s="203"/>
      <c r="J376" s="198"/>
    </row>
    <row r="377" spans="1:10" x14ac:dyDescent="0.2">
      <c r="A377" s="198"/>
      <c r="B377" s="198"/>
      <c r="C377" s="198"/>
      <c r="D377" s="198"/>
      <c r="E377" s="202"/>
      <c r="F377" s="203"/>
      <c r="G377" s="199"/>
      <c r="H377" s="199"/>
      <c r="I377" s="203"/>
      <c r="J377" s="198"/>
    </row>
    <row r="378" spans="1:10" x14ac:dyDescent="0.2">
      <c r="A378" s="198"/>
      <c r="B378" s="198"/>
      <c r="C378" s="198"/>
      <c r="D378" s="198"/>
      <c r="E378" s="202"/>
      <c r="F378" s="203"/>
      <c r="G378" s="199"/>
      <c r="H378" s="199"/>
      <c r="I378" s="203"/>
      <c r="J378" s="198"/>
    </row>
    <row r="379" spans="1:10" x14ac:dyDescent="0.2">
      <c r="A379" s="198"/>
      <c r="B379" s="198"/>
      <c r="C379" s="198"/>
      <c r="D379" s="198"/>
      <c r="E379" s="202"/>
      <c r="F379" s="203"/>
      <c r="G379" s="199"/>
      <c r="H379" s="199"/>
      <c r="I379" s="203"/>
      <c r="J379" s="198"/>
    </row>
    <row r="380" spans="1:10" x14ac:dyDescent="0.2">
      <c r="A380" s="198"/>
      <c r="B380" s="198"/>
      <c r="C380" s="198"/>
      <c r="D380" s="198"/>
      <c r="E380" s="202"/>
      <c r="F380" s="203"/>
      <c r="G380" s="199"/>
      <c r="H380" s="199"/>
      <c r="I380" s="203"/>
      <c r="J380" s="198"/>
    </row>
    <row r="381" spans="1:10" x14ac:dyDescent="0.2">
      <c r="A381" s="198"/>
      <c r="B381" s="198"/>
      <c r="C381" s="198"/>
      <c r="D381" s="198"/>
      <c r="E381" s="202"/>
      <c r="F381" s="203"/>
      <c r="G381" s="199"/>
      <c r="H381" s="199"/>
      <c r="I381" s="203"/>
      <c r="J381" s="198"/>
    </row>
    <row r="382" spans="1:10" x14ac:dyDescent="0.2">
      <c r="A382" s="198"/>
      <c r="B382" s="198"/>
      <c r="C382" s="198"/>
      <c r="D382" s="198"/>
      <c r="E382" s="202"/>
      <c r="F382" s="203"/>
      <c r="G382" s="199"/>
      <c r="H382" s="199"/>
      <c r="I382" s="203"/>
      <c r="J382" s="198"/>
    </row>
    <row r="383" spans="1:10" x14ac:dyDescent="0.2">
      <c r="A383" s="198"/>
      <c r="B383" s="198"/>
      <c r="C383" s="198"/>
      <c r="D383" s="198"/>
      <c r="E383" s="202"/>
      <c r="F383" s="203"/>
      <c r="G383" s="199"/>
      <c r="H383" s="199"/>
      <c r="I383" s="203"/>
      <c r="J383" s="198"/>
    </row>
    <row r="384" spans="1:10" x14ac:dyDescent="0.2">
      <c r="A384" s="198"/>
      <c r="B384" s="198"/>
      <c r="C384" s="198"/>
      <c r="D384" s="198"/>
      <c r="E384" s="202"/>
      <c r="F384" s="203"/>
      <c r="G384" s="199"/>
      <c r="H384" s="199"/>
      <c r="I384" s="203"/>
      <c r="J384" s="198"/>
    </row>
    <row r="385" spans="1:10" x14ac:dyDescent="0.2">
      <c r="A385" s="198"/>
      <c r="B385" s="198"/>
      <c r="C385" s="198"/>
      <c r="D385" s="198"/>
      <c r="E385" s="202"/>
      <c r="F385" s="203"/>
      <c r="G385" s="199"/>
      <c r="H385" s="199"/>
      <c r="I385" s="203"/>
      <c r="J385" s="198"/>
    </row>
    <row r="386" spans="1:10" x14ac:dyDescent="0.2">
      <c r="A386" s="198"/>
      <c r="B386" s="198"/>
      <c r="C386" s="198"/>
      <c r="D386" s="198"/>
      <c r="E386" s="202"/>
      <c r="F386" s="203"/>
      <c r="G386" s="199"/>
      <c r="H386" s="199"/>
      <c r="I386" s="203"/>
      <c r="J386" s="198"/>
    </row>
    <row r="387" spans="1:10" x14ac:dyDescent="0.2">
      <c r="A387" s="198"/>
      <c r="B387" s="198"/>
      <c r="C387" s="198"/>
      <c r="D387" s="198"/>
      <c r="E387" s="202"/>
      <c r="F387" s="203"/>
      <c r="G387" s="199"/>
      <c r="H387" s="199"/>
      <c r="I387" s="203"/>
      <c r="J387" s="198"/>
    </row>
    <row r="388" spans="1:10" x14ac:dyDescent="0.2">
      <c r="A388" s="198"/>
      <c r="B388" s="198"/>
      <c r="C388" s="198"/>
      <c r="D388" s="198"/>
      <c r="E388" s="202"/>
      <c r="F388" s="203"/>
      <c r="G388" s="199"/>
      <c r="H388" s="199"/>
      <c r="I388" s="203"/>
      <c r="J388" s="198"/>
    </row>
    <row r="389" spans="1:10" x14ac:dyDescent="0.2">
      <c r="A389" s="198"/>
      <c r="B389" s="198"/>
      <c r="C389" s="198"/>
      <c r="D389" s="198"/>
      <c r="E389" s="202"/>
      <c r="F389" s="203"/>
      <c r="G389" s="199"/>
      <c r="H389" s="199"/>
      <c r="I389" s="203"/>
      <c r="J389" s="198"/>
    </row>
    <row r="390" spans="1:10" x14ac:dyDescent="0.2">
      <c r="A390" s="198"/>
      <c r="B390" s="198"/>
      <c r="C390" s="198"/>
      <c r="D390" s="198"/>
      <c r="E390" s="202"/>
      <c r="F390" s="203"/>
      <c r="G390" s="199"/>
      <c r="H390" s="199"/>
      <c r="I390" s="203"/>
      <c r="J390" s="198"/>
    </row>
    <row r="391" spans="1:10" x14ac:dyDescent="0.2">
      <c r="A391" s="198"/>
      <c r="B391" s="198"/>
      <c r="C391" s="198"/>
      <c r="D391" s="198"/>
      <c r="E391" s="202"/>
      <c r="F391" s="203"/>
      <c r="G391" s="199"/>
      <c r="H391" s="199"/>
      <c r="I391" s="203"/>
      <c r="J391" s="198"/>
    </row>
    <row r="392" spans="1:10" x14ac:dyDescent="0.2">
      <c r="A392" s="198"/>
      <c r="B392" s="198"/>
      <c r="C392" s="198"/>
      <c r="D392" s="198"/>
      <c r="E392" s="202"/>
      <c r="F392" s="203"/>
      <c r="G392" s="199"/>
      <c r="H392" s="199"/>
      <c r="I392" s="203"/>
      <c r="J392" s="198"/>
    </row>
    <row r="393" spans="1:10" x14ac:dyDescent="0.2">
      <c r="A393" s="198"/>
      <c r="B393" s="198"/>
      <c r="C393" s="198"/>
      <c r="D393" s="198"/>
      <c r="E393" s="202"/>
      <c r="F393" s="203"/>
      <c r="G393" s="199"/>
      <c r="H393" s="199"/>
      <c r="I393" s="203"/>
      <c r="J393" s="198"/>
    </row>
    <row r="394" spans="1:10" x14ac:dyDescent="0.2">
      <c r="A394" s="198"/>
      <c r="B394" s="198"/>
      <c r="C394" s="198"/>
      <c r="D394" s="198"/>
      <c r="E394" s="202"/>
      <c r="F394" s="203"/>
      <c r="G394" s="199"/>
      <c r="H394" s="199"/>
      <c r="I394" s="203"/>
      <c r="J394" s="198"/>
    </row>
    <row r="395" spans="1:10" x14ac:dyDescent="0.2">
      <c r="A395" s="198"/>
      <c r="B395" s="198"/>
      <c r="C395" s="198"/>
      <c r="D395" s="198"/>
      <c r="E395" s="202"/>
      <c r="F395" s="203"/>
      <c r="G395" s="199"/>
      <c r="H395" s="199"/>
      <c r="I395" s="203"/>
      <c r="J395" s="198"/>
    </row>
    <row r="396" spans="1:10" x14ac:dyDescent="0.2">
      <c r="A396" s="198"/>
      <c r="B396" s="198"/>
      <c r="C396" s="198"/>
      <c r="D396" s="198"/>
      <c r="E396" s="202"/>
      <c r="F396" s="203"/>
      <c r="G396" s="199"/>
      <c r="H396" s="199"/>
      <c r="I396" s="203"/>
      <c r="J396" s="198"/>
    </row>
    <row r="397" spans="1:10" x14ac:dyDescent="0.2">
      <c r="A397" s="198"/>
      <c r="B397" s="198"/>
      <c r="C397" s="198"/>
      <c r="D397" s="198"/>
      <c r="E397" s="202"/>
      <c r="F397" s="203"/>
      <c r="G397" s="199"/>
      <c r="H397" s="199"/>
      <c r="I397" s="203"/>
      <c r="J397" s="198"/>
    </row>
    <row r="398" spans="1:10" x14ac:dyDescent="0.2">
      <c r="A398" s="198"/>
      <c r="B398" s="198"/>
      <c r="C398" s="198"/>
      <c r="D398" s="198"/>
      <c r="E398" s="202"/>
      <c r="F398" s="203"/>
      <c r="G398" s="199"/>
      <c r="H398" s="199"/>
      <c r="I398" s="203"/>
      <c r="J398" s="198"/>
    </row>
    <row r="399" spans="1:10" x14ac:dyDescent="0.2">
      <c r="A399" s="198"/>
      <c r="B399" s="198"/>
      <c r="C399" s="198"/>
      <c r="D399" s="198"/>
      <c r="E399" s="202"/>
      <c r="F399" s="203"/>
      <c r="G399" s="199"/>
      <c r="H399" s="199"/>
      <c r="I399" s="203"/>
      <c r="J399" s="198"/>
    </row>
    <row r="400" spans="1:10" x14ac:dyDescent="0.2">
      <c r="A400" s="198"/>
      <c r="B400" s="198"/>
      <c r="C400" s="198"/>
      <c r="D400" s="198"/>
      <c r="E400" s="202"/>
      <c r="F400" s="203"/>
      <c r="G400" s="199"/>
      <c r="H400" s="199"/>
      <c r="I400" s="203"/>
      <c r="J400" s="198"/>
    </row>
    <row r="401" spans="1:10" x14ac:dyDescent="0.2">
      <c r="A401" s="198"/>
      <c r="B401" s="198"/>
      <c r="C401" s="198"/>
      <c r="D401" s="198"/>
      <c r="E401" s="202"/>
      <c r="F401" s="203"/>
      <c r="G401" s="199"/>
      <c r="H401" s="199"/>
      <c r="I401" s="203"/>
      <c r="J401" s="198"/>
    </row>
    <row r="402" spans="1:10" x14ac:dyDescent="0.2">
      <c r="A402" s="198"/>
      <c r="B402" s="198"/>
      <c r="C402" s="198"/>
      <c r="D402" s="198"/>
      <c r="E402" s="202"/>
      <c r="F402" s="203"/>
      <c r="G402" s="199"/>
      <c r="H402" s="199"/>
      <c r="I402" s="203"/>
      <c r="J402" s="198"/>
    </row>
    <row r="403" spans="1:10" x14ac:dyDescent="0.2">
      <c r="A403" s="198"/>
      <c r="B403" s="198"/>
      <c r="C403" s="198"/>
      <c r="D403" s="198"/>
      <c r="E403" s="202"/>
      <c r="F403" s="203"/>
      <c r="G403" s="199"/>
      <c r="H403" s="199"/>
      <c r="I403" s="203"/>
      <c r="J403" s="198"/>
    </row>
    <row r="404" spans="1:10" x14ac:dyDescent="0.2">
      <c r="A404" s="198"/>
      <c r="B404" s="198"/>
      <c r="C404" s="198"/>
      <c r="D404" s="198"/>
      <c r="E404" s="202"/>
      <c r="F404" s="203"/>
      <c r="G404" s="199"/>
      <c r="H404" s="199"/>
      <c r="I404" s="203"/>
      <c r="J404" s="198"/>
    </row>
    <row r="405" spans="1:10" x14ac:dyDescent="0.2">
      <c r="A405" s="198"/>
      <c r="B405" s="198"/>
      <c r="C405" s="198"/>
      <c r="D405" s="198"/>
      <c r="E405" s="202"/>
      <c r="F405" s="203"/>
      <c r="G405" s="199"/>
      <c r="H405" s="199"/>
      <c r="I405" s="203"/>
      <c r="J405" s="198"/>
    </row>
    <row r="406" spans="1:10" x14ac:dyDescent="0.2">
      <c r="A406" s="198"/>
      <c r="B406" s="198"/>
      <c r="C406" s="198"/>
      <c r="D406" s="198"/>
      <c r="E406" s="202"/>
      <c r="F406" s="203"/>
      <c r="G406" s="199"/>
      <c r="H406" s="199"/>
      <c r="I406" s="203"/>
      <c r="J406" s="198"/>
    </row>
    <row r="407" spans="1:10" x14ac:dyDescent="0.2">
      <c r="A407" s="198"/>
      <c r="B407" s="198"/>
      <c r="C407" s="198"/>
      <c r="D407" s="198"/>
      <c r="E407" s="202"/>
      <c r="F407" s="203"/>
      <c r="G407" s="199"/>
      <c r="H407" s="199"/>
      <c r="I407" s="203"/>
      <c r="J407" s="198"/>
    </row>
    <row r="408" spans="1:10" x14ac:dyDescent="0.2">
      <c r="A408" s="198"/>
      <c r="B408" s="198"/>
      <c r="C408" s="198"/>
      <c r="D408" s="198"/>
      <c r="E408" s="202"/>
      <c r="F408" s="203"/>
      <c r="G408" s="199"/>
      <c r="H408" s="199"/>
      <c r="I408" s="203"/>
      <c r="J408" s="198"/>
    </row>
    <row r="409" spans="1:10" x14ac:dyDescent="0.2">
      <c r="A409" s="198"/>
      <c r="B409" s="198"/>
      <c r="C409" s="198"/>
      <c r="D409" s="198"/>
      <c r="E409" s="202"/>
      <c r="F409" s="203"/>
      <c r="G409" s="199"/>
      <c r="H409" s="199"/>
      <c r="I409" s="203"/>
      <c r="J409" s="198"/>
    </row>
    <row r="410" spans="1:10" x14ac:dyDescent="0.2">
      <c r="A410" s="198"/>
      <c r="B410" s="198"/>
      <c r="C410" s="198"/>
      <c r="D410" s="198"/>
      <c r="E410" s="202"/>
      <c r="F410" s="203"/>
      <c r="G410" s="199"/>
      <c r="H410" s="199"/>
      <c r="I410" s="203"/>
      <c r="J410" s="198"/>
    </row>
    <row r="411" spans="1:10" x14ac:dyDescent="0.2">
      <c r="A411" s="198"/>
      <c r="B411" s="198"/>
      <c r="C411" s="198"/>
      <c r="D411" s="198"/>
      <c r="E411" s="202"/>
      <c r="F411" s="203"/>
      <c r="G411" s="199"/>
      <c r="H411" s="199"/>
      <c r="I411" s="203"/>
      <c r="J411" s="198"/>
    </row>
    <row r="412" spans="1:10" x14ac:dyDescent="0.2">
      <c r="A412" s="198"/>
      <c r="B412" s="198"/>
      <c r="C412" s="198"/>
      <c r="D412" s="198"/>
      <c r="E412" s="202"/>
      <c r="F412" s="203"/>
      <c r="G412" s="199"/>
      <c r="H412" s="199"/>
      <c r="I412" s="203"/>
      <c r="J412" s="198"/>
    </row>
    <row r="413" spans="1:10" x14ac:dyDescent="0.2">
      <c r="A413" s="198"/>
      <c r="B413" s="198"/>
      <c r="C413" s="198"/>
      <c r="D413" s="198"/>
      <c r="E413" s="202"/>
      <c r="F413" s="203"/>
      <c r="G413" s="199"/>
      <c r="H413" s="199"/>
      <c r="I413" s="203"/>
      <c r="J413" s="198"/>
    </row>
    <row r="414" spans="1:10" x14ac:dyDescent="0.2">
      <c r="A414" s="198"/>
      <c r="B414" s="198"/>
      <c r="C414" s="198"/>
      <c r="D414" s="198"/>
      <c r="E414" s="202"/>
      <c r="F414" s="203"/>
      <c r="G414" s="199"/>
      <c r="H414" s="199"/>
      <c r="I414" s="203"/>
      <c r="J414" s="198"/>
    </row>
    <row r="415" spans="1:10" x14ac:dyDescent="0.2">
      <c r="A415" s="198"/>
      <c r="B415" s="198"/>
      <c r="C415" s="198"/>
      <c r="D415" s="198"/>
      <c r="E415" s="202"/>
      <c r="F415" s="203"/>
      <c r="G415" s="199"/>
      <c r="H415" s="199"/>
      <c r="I415" s="203"/>
      <c r="J415" s="198"/>
    </row>
    <row r="416" spans="1:10" x14ac:dyDescent="0.2">
      <c r="A416" s="198"/>
      <c r="B416" s="198"/>
      <c r="C416" s="198"/>
      <c r="D416" s="198"/>
      <c r="E416" s="202"/>
      <c r="F416" s="203"/>
      <c r="G416" s="199"/>
      <c r="H416" s="199"/>
      <c r="I416" s="203"/>
      <c r="J416" s="198"/>
    </row>
    <row r="417" spans="1:10" x14ac:dyDescent="0.2">
      <c r="A417" s="198"/>
      <c r="B417" s="198"/>
      <c r="C417" s="198"/>
      <c r="D417" s="198"/>
      <c r="E417" s="202"/>
      <c r="F417" s="203"/>
      <c r="G417" s="199"/>
      <c r="H417" s="199"/>
      <c r="I417" s="203"/>
      <c r="J417" s="198"/>
    </row>
    <row r="418" spans="1:10" x14ac:dyDescent="0.2">
      <c r="A418" s="198"/>
      <c r="B418" s="198"/>
      <c r="C418" s="198"/>
      <c r="D418" s="198"/>
      <c r="E418" s="202"/>
      <c r="F418" s="203"/>
      <c r="G418" s="199"/>
      <c r="H418" s="199"/>
      <c r="I418" s="203"/>
      <c r="J418" s="198"/>
    </row>
    <row r="419" spans="1:10" x14ac:dyDescent="0.2">
      <c r="A419" s="198"/>
      <c r="B419" s="198"/>
      <c r="C419" s="198"/>
      <c r="D419" s="198"/>
      <c r="E419" s="202"/>
      <c r="F419" s="203"/>
      <c r="G419" s="199"/>
      <c r="H419" s="199"/>
      <c r="I419" s="203"/>
      <c r="J419" s="198"/>
    </row>
    <row r="420" spans="1:10" x14ac:dyDescent="0.2">
      <c r="A420" s="198"/>
      <c r="B420" s="198"/>
      <c r="C420" s="198"/>
      <c r="D420" s="198"/>
      <c r="E420" s="202"/>
      <c r="F420" s="203"/>
      <c r="G420" s="199"/>
      <c r="H420" s="199"/>
      <c r="I420" s="203"/>
      <c r="J420" s="198"/>
    </row>
    <row r="421" spans="1:10" x14ac:dyDescent="0.2">
      <c r="A421" s="198"/>
      <c r="B421" s="198"/>
      <c r="C421" s="198"/>
      <c r="D421" s="198"/>
      <c r="E421" s="202"/>
      <c r="F421" s="203"/>
      <c r="G421" s="199"/>
      <c r="H421" s="199"/>
      <c r="I421" s="203"/>
      <c r="J421" s="198"/>
    </row>
    <row r="422" spans="1:10" x14ac:dyDescent="0.2">
      <c r="A422" s="198"/>
      <c r="B422" s="198"/>
      <c r="C422" s="198"/>
      <c r="D422" s="198"/>
      <c r="E422" s="202"/>
      <c r="F422" s="203"/>
      <c r="G422" s="199"/>
      <c r="H422" s="199"/>
      <c r="I422" s="203"/>
      <c r="J422" s="198"/>
    </row>
    <row r="423" spans="1:10" x14ac:dyDescent="0.2">
      <c r="A423" s="198"/>
      <c r="B423" s="198"/>
      <c r="C423" s="198"/>
      <c r="D423" s="198"/>
      <c r="E423" s="202"/>
      <c r="F423" s="203"/>
      <c r="G423" s="199"/>
      <c r="H423" s="199"/>
      <c r="I423" s="203"/>
      <c r="J423" s="198"/>
    </row>
    <row r="424" spans="1:10" x14ac:dyDescent="0.2">
      <c r="A424" s="198"/>
      <c r="B424" s="198"/>
      <c r="C424" s="198"/>
      <c r="D424" s="198"/>
      <c r="E424" s="202"/>
      <c r="F424" s="203"/>
      <c r="G424" s="199"/>
      <c r="H424" s="199"/>
      <c r="I424" s="203"/>
      <c r="J424" s="198"/>
    </row>
    <row r="425" spans="1:10" x14ac:dyDescent="0.2">
      <c r="A425" s="198"/>
      <c r="B425" s="198"/>
      <c r="C425" s="198"/>
      <c r="D425" s="198"/>
      <c r="E425" s="202"/>
      <c r="F425" s="203"/>
      <c r="G425" s="199"/>
      <c r="H425" s="199"/>
      <c r="I425" s="203"/>
      <c r="J425" s="198"/>
    </row>
    <row r="426" spans="1:10" x14ac:dyDescent="0.2">
      <c r="A426" s="198"/>
      <c r="B426" s="198"/>
      <c r="C426" s="198"/>
      <c r="D426" s="198"/>
      <c r="E426" s="202"/>
      <c r="F426" s="203"/>
      <c r="G426" s="199"/>
      <c r="H426" s="199"/>
      <c r="I426" s="203"/>
      <c r="J426" s="198"/>
    </row>
    <row r="427" spans="1:10" x14ac:dyDescent="0.2">
      <c r="A427" s="198"/>
      <c r="B427" s="198"/>
      <c r="C427" s="198"/>
      <c r="D427" s="198"/>
      <c r="E427" s="202"/>
      <c r="F427" s="203"/>
      <c r="G427" s="199"/>
      <c r="H427" s="199"/>
      <c r="I427" s="203"/>
      <c r="J427" s="198"/>
    </row>
    <row r="428" spans="1:10" x14ac:dyDescent="0.2">
      <c r="A428" s="198"/>
      <c r="B428" s="198"/>
      <c r="C428" s="198"/>
      <c r="D428" s="198"/>
      <c r="E428" s="202"/>
      <c r="F428" s="203"/>
      <c r="G428" s="199"/>
      <c r="H428" s="199"/>
      <c r="I428" s="203"/>
      <c r="J428" s="198"/>
    </row>
    <row r="429" spans="1:10" x14ac:dyDescent="0.2">
      <c r="A429" s="198"/>
      <c r="B429" s="198"/>
      <c r="C429" s="198"/>
      <c r="D429" s="198"/>
      <c r="E429" s="202"/>
      <c r="F429" s="203"/>
      <c r="G429" s="199"/>
      <c r="H429" s="199"/>
      <c r="I429" s="203"/>
      <c r="J429" s="198"/>
    </row>
    <row r="430" spans="1:10" x14ac:dyDescent="0.2">
      <c r="A430" s="198"/>
      <c r="B430" s="198"/>
      <c r="C430" s="198"/>
      <c r="D430" s="198"/>
      <c r="E430" s="202"/>
      <c r="F430" s="203"/>
      <c r="G430" s="199"/>
      <c r="H430" s="199"/>
      <c r="I430" s="203"/>
      <c r="J430" s="198"/>
    </row>
    <row r="431" spans="1:10" x14ac:dyDescent="0.2">
      <c r="A431" s="198"/>
      <c r="B431" s="198"/>
      <c r="C431" s="198"/>
      <c r="D431" s="198"/>
      <c r="E431" s="202"/>
      <c r="F431" s="203"/>
      <c r="G431" s="199"/>
      <c r="H431" s="199"/>
      <c r="I431" s="203"/>
      <c r="J431" s="198"/>
    </row>
    <row r="432" spans="1:10" x14ac:dyDescent="0.2">
      <c r="A432" s="198"/>
      <c r="B432" s="198"/>
      <c r="C432" s="198"/>
      <c r="D432" s="198"/>
      <c r="E432" s="202"/>
      <c r="F432" s="203"/>
      <c r="G432" s="199"/>
      <c r="H432" s="199"/>
      <c r="I432" s="203"/>
      <c r="J432" s="198"/>
    </row>
    <row r="433" spans="1:10" x14ac:dyDescent="0.2">
      <c r="A433" s="198"/>
      <c r="B433" s="198"/>
      <c r="C433" s="198"/>
      <c r="D433" s="198"/>
      <c r="E433" s="202"/>
      <c r="F433" s="203"/>
      <c r="G433" s="199"/>
      <c r="H433" s="199"/>
      <c r="I433" s="203"/>
      <c r="J433" s="198"/>
    </row>
    <row r="434" spans="1:10" x14ac:dyDescent="0.2">
      <c r="A434" s="198"/>
      <c r="B434" s="198"/>
      <c r="C434" s="198"/>
      <c r="D434" s="198"/>
      <c r="E434" s="202"/>
      <c r="F434" s="203"/>
      <c r="G434" s="199"/>
      <c r="H434" s="199"/>
      <c r="I434" s="203"/>
      <c r="J434" s="198"/>
    </row>
    <row r="435" spans="1:10" x14ac:dyDescent="0.2">
      <c r="A435" s="198"/>
      <c r="B435" s="198"/>
      <c r="C435" s="198"/>
      <c r="D435" s="198"/>
      <c r="E435" s="202"/>
      <c r="F435" s="203"/>
      <c r="G435" s="199"/>
      <c r="H435" s="199"/>
      <c r="I435" s="203"/>
      <c r="J435" s="198"/>
    </row>
    <row r="436" spans="1:10" x14ac:dyDescent="0.2">
      <c r="A436" s="198"/>
      <c r="B436" s="198"/>
      <c r="C436" s="198"/>
      <c r="D436" s="198"/>
      <c r="E436" s="202"/>
      <c r="F436" s="203"/>
      <c r="G436" s="199"/>
      <c r="H436" s="199"/>
      <c r="I436" s="203"/>
      <c r="J436" s="198"/>
    </row>
    <row r="437" spans="1:10" x14ac:dyDescent="0.2">
      <c r="A437" s="198"/>
      <c r="B437" s="198"/>
      <c r="C437" s="198"/>
      <c r="D437" s="198"/>
      <c r="E437" s="202"/>
      <c r="F437" s="203"/>
      <c r="G437" s="199"/>
      <c r="H437" s="199"/>
      <c r="I437" s="203"/>
      <c r="J437" s="198"/>
    </row>
    <row r="438" spans="1:10" x14ac:dyDescent="0.2">
      <c r="A438" s="198"/>
      <c r="B438" s="198"/>
      <c r="C438" s="198"/>
      <c r="D438" s="198"/>
      <c r="E438" s="202"/>
      <c r="F438" s="203"/>
      <c r="G438" s="199"/>
      <c r="H438" s="199"/>
      <c r="I438" s="203"/>
      <c r="J438" s="198"/>
    </row>
    <row r="439" spans="1:10" x14ac:dyDescent="0.2">
      <c r="A439" s="198"/>
      <c r="B439" s="198"/>
      <c r="C439" s="198"/>
      <c r="D439" s="198"/>
      <c r="E439" s="202"/>
      <c r="F439" s="203"/>
      <c r="G439" s="199"/>
      <c r="H439" s="199"/>
      <c r="I439" s="203"/>
      <c r="J439" s="198"/>
    </row>
    <row r="440" spans="1:10" x14ac:dyDescent="0.2">
      <c r="A440" s="198"/>
      <c r="B440" s="198"/>
      <c r="C440" s="198"/>
      <c r="D440" s="198"/>
      <c r="E440" s="202"/>
      <c r="F440" s="203"/>
      <c r="G440" s="199"/>
      <c r="H440" s="199"/>
      <c r="I440" s="203"/>
      <c r="J440" s="198"/>
    </row>
    <row r="441" spans="1:10" x14ac:dyDescent="0.2">
      <c r="A441" s="198"/>
      <c r="B441" s="198"/>
      <c r="C441" s="198"/>
      <c r="D441" s="198"/>
      <c r="E441" s="202"/>
      <c r="F441" s="203"/>
      <c r="G441" s="199"/>
      <c r="H441" s="199"/>
      <c r="I441" s="203"/>
      <c r="J441" s="198"/>
    </row>
    <row r="442" spans="1:10" x14ac:dyDescent="0.2">
      <c r="A442" s="198"/>
      <c r="B442" s="198"/>
      <c r="C442" s="198"/>
      <c r="D442" s="198"/>
      <c r="E442" s="202"/>
      <c r="F442" s="203"/>
      <c r="G442" s="199"/>
      <c r="H442" s="199"/>
      <c r="I442" s="203"/>
      <c r="J442" s="198"/>
    </row>
    <row r="443" spans="1:10" x14ac:dyDescent="0.2">
      <c r="A443" s="198"/>
      <c r="B443" s="198"/>
      <c r="C443" s="198"/>
      <c r="D443" s="198"/>
      <c r="E443" s="202"/>
      <c r="F443" s="203"/>
      <c r="G443" s="199"/>
      <c r="H443" s="199"/>
      <c r="I443" s="203"/>
      <c r="J443" s="198"/>
    </row>
    <row r="444" spans="1:10" x14ac:dyDescent="0.2">
      <c r="A444" s="198"/>
      <c r="B444" s="198"/>
      <c r="C444" s="198"/>
      <c r="D444" s="198"/>
      <c r="E444" s="202"/>
      <c r="F444" s="203"/>
      <c r="G444" s="199"/>
      <c r="H444" s="199"/>
      <c r="I444" s="203"/>
      <c r="J444" s="198"/>
    </row>
    <row r="445" spans="1:10" x14ac:dyDescent="0.2">
      <c r="A445" s="198"/>
      <c r="B445" s="198"/>
      <c r="C445" s="198"/>
      <c r="D445" s="198"/>
      <c r="E445" s="202"/>
      <c r="F445" s="203"/>
      <c r="G445" s="199"/>
      <c r="H445" s="199"/>
      <c r="I445" s="203"/>
      <c r="J445" s="198"/>
    </row>
    <row r="446" spans="1:10" x14ac:dyDescent="0.2">
      <c r="A446" s="198"/>
      <c r="B446" s="198"/>
      <c r="C446" s="198"/>
      <c r="D446" s="198"/>
      <c r="E446" s="202"/>
      <c r="F446" s="203"/>
      <c r="G446" s="199"/>
      <c r="H446" s="199"/>
      <c r="I446" s="203"/>
      <c r="J446" s="198"/>
    </row>
    <row r="447" spans="1:10" x14ac:dyDescent="0.2">
      <c r="A447" s="198"/>
      <c r="B447" s="198"/>
      <c r="C447" s="198"/>
      <c r="D447" s="198"/>
      <c r="E447" s="202"/>
      <c r="F447" s="203"/>
      <c r="G447" s="199"/>
      <c r="H447" s="199"/>
      <c r="I447" s="203"/>
      <c r="J447" s="198"/>
    </row>
    <row r="448" spans="1:10" x14ac:dyDescent="0.2">
      <c r="A448" s="198"/>
      <c r="B448" s="198"/>
      <c r="C448" s="198"/>
      <c r="D448" s="198"/>
      <c r="E448" s="202"/>
      <c r="F448" s="203"/>
      <c r="G448" s="199"/>
      <c r="H448" s="199"/>
      <c r="I448" s="203"/>
      <c r="J448" s="198"/>
    </row>
    <row r="449" spans="1:10" x14ac:dyDescent="0.2">
      <c r="A449" s="198"/>
      <c r="B449" s="198"/>
      <c r="C449" s="198"/>
      <c r="D449" s="198"/>
      <c r="E449" s="202"/>
      <c r="F449" s="203"/>
      <c r="G449" s="199"/>
      <c r="H449" s="199"/>
      <c r="I449" s="203"/>
      <c r="J449" s="198"/>
    </row>
    <row r="450" spans="1:10" x14ac:dyDescent="0.2">
      <c r="A450" s="198"/>
      <c r="B450" s="198"/>
      <c r="C450" s="198"/>
      <c r="D450" s="198"/>
      <c r="E450" s="202"/>
      <c r="F450" s="203"/>
      <c r="G450" s="199"/>
      <c r="H450" s="199"/>
      <c r="I450" s="203"/>
      <c r="J450" s="198"/>
    </row>
    <row r="451" spans="1:10" x14ac:dyDescent="0.2">
      <c r="A451" s="198"/>
      <c r="B451" s="198"/>
      <c r="C451" s="198"/>
      <c r="D451" s="198"/>
      <c r="E451" s="202"/>
      <c r="F451" s="203"/>
      <c r="G451" s="199"/>
      <c r="H451" s="199"/>
      <c r="I451" s="203"/>
      <c r="J451" s="198"/>
    </row>
    <row r="452" spans="1:10" x14ac:dyDescent="0.2">
      <c r="A452" s="198"/>
      <c r="B452" s="198"/>
      <c r="C452" s="198"/>
      <c r="D452" s="198"/>
      <c r="E452" s="202"/>
      <c r="F452" s="203"/>
      <c r="G452" s="199"/>
      <c r="H452" s="199"/>
      <c r="I452" s="203"/>
      <c r="J452" s="198"/>
    </row>
    <row r="453" spans="1:10" x14ac:dyDescent="0.2">
      <c r="A453" s="198"/>
      <c r="B453" s="198"/>
      <c r="C453" s="198"/>
      <c r="D453" s="198"/>
      <c r="E453" s="202"/>
      <c r="F453" s="203"/>
      <c r="G453" s="199"/>
      <c r="H453" s="199"/>
      <c r="I453" s="203"/>
      <c r="J453" s="198"/>
    </row>
    <row r="454" spans="1:10" x14ac:dyDescent="0.2">
      <c r="A454" s="198"/>
      <c r="B454" s="198"/>
      <c r="C454" s="198"/>
      <c r="D454" s="198"/>
      <c r="E454" s="202"/>
      <c r="F454" s="203"/>
      <c r="G454" s="199"/>
      <c r="H454" s="199"/>
      <c r="I454" s="203"/>
      <c r="J454" s="198"/>
    </row>
    <row r="455" spans="1:10" x14ac:dyDescent="0.2">
      <c r="A455" s="198"/>
      <c r="B455" s="198"/>
      <c r="C455" s="198"/>
      <c r="D455" s="198"/>
      <c r="E455" s="202"/>
      <c r="F455" s="203"/>
      <c r="G455" s="199"/>
      <c r="H455" s="199"/>
      <c r="I455" s="203"/>
      <c r="J455" s="198"/>
    </row>
    <row r="456" spans="1:10" x14ac:dyDescent="0.2">
      <c r="A456" s="198"/>
      <c r="B456" s="198"/>
      <c r="C456" s="198"/>
      <c r="D456" s="198"/>
      <c r="E456" s="202"/>
      <c r="F456" s="203"/>
      <c r="G456" s="199"/>
      <c r="H456" s="199"/>
      <c r="I456" s="203"/>
      <c r="J456" s="198"/>
    </row>
    <row r="457" spans="1:10" x14ac:dyDescent="0.2">
      <c r="A457" s="198"/>
      <c r="B457" s="198"/>
      <c r="C457" s="198"/>
      <c r="D457" s="198"/>
      <c r="E457" s="202"/>
      <c r="F457" s="203"/>
      <c r="G457" s="199"/>
      <c r="H457" s="199"/>
      <c r="I457" s="203"/>
      <c r="J457" s="198"/>
    </row>
    <row r="458" spans="1:10" x14ac:dyDescent="0.2">
      <c r="A458" s="198"/>
      <c r="B458" s="198"/>
      <c r="C458" s="198"/>
      <c r="D458" s="198"/>
      <c r="E458" s="202"/>
      <c r="F458" s="203"/>
      <c r="G458" s="199"/>
      <c r="H458" s="199"/>
      <c r="I458" s="203"/>
      <c r="J458" s="198"/>
    </row>
    <row r="459" spans="1:10" x14ac:dyDescent="0.2">
      <c r="A459" s="198"/>
      <c r="B459" s="198"/>
      <c r="C459" s="198"/>
      <c r="D459" s="198"/>
      <c r="E459" s="202"/>
      <c r="F459" s="203"/>
      <c r="G459" s="199"/>
      <c r="H459" s="199"/>
      <c r="I459" s="203"/>
      <c r="J459" s="198"/>
    </row>
    <row r="460" spans="1:10" x14ac:dyDescent="0.2">
      <c r="A460" s="198"/>
      <c r="B460" s="198"/>
      <c r="C460" s="198"/>
      <c r="D460" s="198"/>
      <c r="E460" s="202"/>
      <c r="F460" s="203"/>
      <c r="G460" s="199"/>
      <c r="H460" s="199"/>
      <c r="I460" s="203"/>
      <c r="J460" s="198"/>
    </row>
    <row r="461" spans="1:10" x14ac:dyDescent="0.2">
      <c r="A461" s="198"/>
      <c r="B461" s="198"/>
      <c r="C461" s="198"/>
      <c r="D461" s="198"/>
      <c r="E461" s="202"/>
      <c r="F461" s="203"/>
      <c r="G461" s="199"/>
      <c r="H461" s="199"/>
      <c r="I461" s="203"/>
      <c r="J461" s="198"/>
    </row>
    <row r="462" spans="1:10" x14ac:dyDescent="0.2">
      <c r="A462" s="198"/>
      <c r="B462" s="198"/>
      <c r="C462" s="198"/>
      <c r="D462" s="198"/>
      <c r="E462" s="202"/>
      <c r="F462" s="203"/>
      <c r="G462" s="199"/>
      <c r="H462" s="199"/>
      <c r="I462" s="203"/>
      <c r="J462" s="198"/>
    </row>
    <row r="463" spans="1:10" x14ac:dyDescent="0.2">
      <c r="A463" s="198"/>
      <c r="B463" s="198"/>
      <c r="C463" s="198"/>
      <c r="D463" s="198"/>
      <c r="E463" s="202"/>
      <c r="F463" s="203"/>
      <c r="G463" s="199"/>
      <c r="H463" s="199"/>
      <c r="I463" s="203"/>
      <c r="J463" s="198"/>
    </row>
    <row r="464" spans="1:10" x14ac:dyDescent="0.2">
      <c r="A464" s="198"/>
      <c r="B464" s="198"/>
      <c r="C464" s="198"/>
      <c r="D464" s="198"/>
      <c r="E464" s="202"/>
      <c r="F464" s="203"/>
      <c r="G464" s="199"/>
      <c r="H464" s="199"/>
      <c r="I464" s="203"/>
      <c r="J464" s="198"/>
    </row>
    <row r="465" spans="1:10" x14ac:dyDescent="0.2">
      <c r="A465" s="198"/>
      <c r="B465" s="198"/>
      <c r="C465" s="198"/>
      <c r="D465" s="198"/>
      <c r="E465" s="202"/>
      <c r="F465" s="203"/>
      <c r="G465" s="199"/>
      <c r="H465" s="199"/>
      <c r="I465" s="203"/>
      <c r="J465" s="198"/>
    </row>
    <row r="466" spans="1:10" x14ac:dyDescent="0.2">
      <c r="A466" s="198"/>
      <c r="B466" s="198"/>
      <c r="C466" s="198"/>
      <c r="D466" s="198"/>
      <c r="E466" s="202"/>
      <c r="F466" s="203"/>
      <c r="G466" s="199"/>
      <c r="H466" s="199"/>
      <c r="I466" s="203"/>
      <c r="J466" s="198"/>
    </row>
    <row r="467" spans="1:10" x14ac:dyDescent="0.2">
      <c r="A467" s="198"/>
      <c r="B467" s="198"/>
      <c r="C467" s="198"/>
      <c r="D467" s="198"/>
      <c r="E467" s="202"/>
      <c r="F467" s="203"/>
      <c r="G467" s="199"/>
      <c r="H467" s="199"/>
      <c r="I467" s="203"/>
      <c r="J467" s="198"/>
    </row>
    <row r="468" spans="1:10" x14ac:dyDescent="0.2">
      <c r="A468" s="198"/>
      <c r="B468" s="198"/>
      <c r="C468" s="198"/>
      <c r="D468" s="198"/>
      <c r="E468" s="202"/>
      <c r="F468" s="203"/>
      <c r="G468" s="199"/>
      <c r="H468" s="199"/>
      <c r="I468" s="203"/>
      <c r="J468" s="198"/>
    </row>
    <row r="469" spans="1:10" x14ac:dyDescent="0.2">
      <c r="A469" s="198"/>
      <c r="B469" s="198"/>
      <c r="C469" s="198"/>
      <c r="D469" s="198"/>
      <c r="E469" s="202"/>
      <c r="F469" s="203"/>
      <c r="G469" s="199"/>
      <c r="H469" s="199"/>
      <c r="I469" s="203"/>
      <c r="J469" s="198"/>
    </row>
    <row r="470" spans="1:10" x14ac:dyDescent="0.2">
      <c r="A470" s="198"/>
      <c r="B470" s="198"/>
      <c r="C470" s="198"/>
      <c r="D470" s="198"/>
      <c r="E470" s="202"/>
      <c r="F470" s="203"/>
      <c r="G470" s="199"/>
      <c r="H470" s="199"/>
      <c r="I470" s="203"/>
      <c r="J470" s="198"/>
    </row>
    <row r="471" spans="1:10" x14ac:dyDescent="0.2">
      <c r="A471" s="198"/>
      <c r="B471" s="198"/>
      <c r="C471" s="198"/>
      <c r="D471" s="198"/>
      <c r="E471" s="202"/>
      <c r="F471" s="203"/>
      <c r="G471" s="199"/>
      <c r="H471" s="199"/>
      <c r="I471" s="203"/>
      <c r="J471" s="198"/>
    </row>
    <row r="472" spans="1:10" x14ac:dyDescent="0.2">
      <c r="A472" s="198"/>
      <c r="B472" s="198"/>
      <c r="C472" s="198"/>
      <c r="D472" s="198"/>
      <c r="E472" s="202"/>
      <c r="F472" s="203"/>
      <c r="G472" s="199"/>
      <c r="H472" s="199"/>
      <c r="I472" s="203"/>
      <c r="J472" s="198"/>
    </row>
    <row r="473" spans="1:10" x14ac:dyDescent="0.2">
      <c r="A473" s="198"/>
      <c r="B473" s="198"/>
      <c r="C473" s="198"/>
      <c r="D473" s="198"/>
      <c r="E473" s="202"/>
      <c r="F473" s="203"/>
      <c r="G473" s="199"/>
      <c r="H473" s="199"/>
      <c r="I473" s="203"/>
      <c r="J473" s="198"/>
    </row>
    <row r="474" spans="1:10" x14ac:dyDescent="0.2">
      <c r="A474" s="198"/>
      <c r="B474" s="198"/>
      <c r="C474" s="198"/>
      <c r="D474" s="198"/>
      <c r="E474" s="202"/>
      <c r="F474" s="203"/>
      <c r="G474" s="199"/>
      <c r="H474" s="199"/>
      <c r="I474" s="203"/>
      <c r="J474" s="198"/>
    </row>
    <row r="475" spans="1:10" x14ac:dyDescent="0.2">
      <c r="A475" s="198"/>
      <c r="B475" s="198"/>
      <c r="C475" s="198"/>
      <c r="D475" s="198"/>
      <c r="E475" s="202"/>
      <c r="F475" s="203"/>
      <c r="G475" s="199"/>
      <c r="H475" s="199"/>
      <c r="I475" s="203"/>
      <c r="J475" s="198"/>
    </row>
    <row r="476" spans="1:10" x14ac:dyDescent="0.2">
      <c r="A476" s="198"/>
      <c r="B476" s="198"/>
      <c r="C476" s="198"/>
      <c r="D476" s="198"/>
      <c r="E476" s="202"/>
      <c r="F476" s="203"/>
      <c r="G476" s="199"/>
      <c r="H476" s="199"/>
      <c r="I476" s="203"/>
      <c r="J476" s="198"/>
    </row>
    <row r="477" spans="1:10" x14ac:dyDescent="0.2">
      <c r="A477" s="198"/>
      <c r="B477" s="198"/>
      <c r="C477" s="198"/>
      <c r="D477" s="198"/>
      <c r="E477" s="202"/>
      <c r="F477" s="203"/>
      <c r="G477" s="199"/>
      <c r="H477" s="199"/>
      <c r="I477" s="203"/>
      <c r="J477" s="198"/>
    </row>
    <row r="478" spans="1:10" x14ac:dyDescent="0.2">
      <c r="A478" s="198"/>
      <c r="B478" s="198"/>
      <c r="C478" s="198"/>
      <c r="D478" s="198"/>
      <c r="E478" s="202"/>
      <c r="F478" s="203"/>
      <c r="G478" s="199"/>
      <c r="H478" s="199"/>
      <c r="I478" s="203"/>
      <c r="J478" s="198"/>
    </row>
    <row r="479" spans="1:10" x14ac:dyDescent="0.2">
      <c r="A479" s="198"/>
      <c r="B479" s="198"/>
      <c r="C479" s="198"/>
      <c r="D479" s="198"/>
      <c r="E479" s="202"/>
      <c r="F479" s="203"/>
      <c r="G479" s="199"/>
      <c r="H479" s="199"/>
      <c r="I479" s="203"/>
      <c r="J479" s="198"/>
    </row>
    <row r="480" spans="1:10" x14ac:dyDescent="0.2">
      <c r="A480" s="198"/>
      <c r="B480" s="198"/>
      <c r="C480" s="198"/>
      <c r="D480" s="198"/>
      <c r="E480" s="202"/>
      <c r="F480" s="203"/>
      <c r="G480" s="199"/>
      <c r="H480" s="199"/>
      <c r="I480" s="203"/>
      <c r="J480" s="198"/>
    </row>
    <row r="481" spans="1:10" x14ac:dyDescent="0.2">
      <c r="A481" s="198"/>
      <c r="B481" s="198"/>
      <c r="C481" s="198"/>
      <c r="D481" s="198"/>
      <c r="E481" s="202"/>
      <c r="F481" s="203"/>
      <c r="G481" s="199"/>
      <c r="H481" s="199"/>
      <c r="I481" s="203"/>
      <c r="J481" s="198"/>
    </row>
    <row r="482" spans="1:10" x14ac:dyDescent="0.2">
      <c r="A482" s="198"/>
      <c r="B482" s="198"/>
      <c r="C482" s="198"/>
      <c r="D482" s="198"/>
      <c r="E482" s="202"/>
      <c r="F482" s="203"/>
      <c r="G482" s="199"/>
      <c r="H482" s="199"/>
      <c r="I482" s="203"/>
      <c r="J482" s="198"/>
    </row>
    <row r="483" spans="1:10" x14ac:dyDescent="0.2">
      <c r="A483" s="198"/>
      <c r="B483" s="198"/>
      <c r="C483" s="198"/>
      <c r="D483" s="198"/>
      <c r="E483" s="202"/>
      <c r="F483" s="203"/>
      <c r="G483" s="199"/>
      <c r="H483" s="199"/>
      <c r="I483" s="203"/>
      <c r="J483" s="198"/>
    </row>
    <row r="484" spans="1:10" x14ac:dyDescent="0.2">
      <c r="A484" s="198"/>
      <c r="B484" s="198"/>
      <c r="C484" s="198"/>
      <c r="D484" s="198"/>
      <c r="E484" s="202"/>
      <c r="F484" s="203"/>
      <c r="G484" s="199"/>
      <c r="H484" s="199"/>
      <c r="I484" s="203"/>
      <c r="J484" s="198"/>
    </row>
    <row r="485" spans="1:10" x14ac:dyDescent="0.2">
      <c r="A485" s="198"/>
      <c r="B485" s="198"/>
      <c r="C485" s="198"/>
      <c r="D485" s="198"/>
      <c r="E485" s="202"/>
      <c r="F485" s="203"/>
      <c r="G485" s="199"/>
      <c r="H485" s="199"/>
      <c r="I485" s="203"/>
      <c r="J485" s="198"/>
    </row>
    <row r="486" spans="1:10" x14ac:dyDescent="0.2">
      <c r="A486" s="198"/>
      <c r="B486" s="198"/>
      <c r="C486" s="198"/>
      <c r="D486" s="198"/>
      <c r="E486" s="202"/>
      <c r="F486" s="203"/>
      <c r="G486" s="199"/>
      <c r="H486" s="199"/>
      <c r="I486" s="203"/>
      <c r="J486" s="198"/>
    </row>
    <row r="487" spans="1:10" x14ac:dyDescent="0.2">
      <c r="A487" s="198"/>
      <c r="B487" s="198"/>
      <c r="C487" s="198"/>
      <c r="D487" s="198"/>
      <c r="E487" s="202"/>
      <c r="F487" s="203"/>
      <c r="G487" s="199"/>
      <c r="H487" s="199"/>
      <c r="I487" s="203"/>
      <c r="J487" s="198"/>
    </row>
    <row r="488" spans="1:10" x14ac:dyDescent="0.2">
      <c r="A488" s="198"/>
      <c r="B488" s="198"/>
      <c r="C488" s="198"/>
      <c r="D488" s="198"/>
      <c r="E488" s="202"/>
      <c r="F488" s="203"/>
      <c r="G488" s="199"/>
      <c r="H488" s="199"/>
      <c r="I488" s="203"/>
      <c r="J488" s="198"/>
    </row>
    <row r="489" spans="1:10" x14ac:dyDescent="0.2">
      <c r="A489" s="198"/>
      <c r="B489" s="198"/>
      <c r="C489" s="198"/>
      <c r="D489" s="198"/>
      <c r="E489" s="202"/>
      <c r="F489" s="203"/>
      <c r="G489" s="199"/>
      <c r="H489" s="199"/>
      <c r="I489" s="203"/>
      <c r="J489" s="198"/>
    </row>
    <row r="490" spans="1:10" x14ac:dyDescent="0.2">
      <c r="A490" s="198"/>
      <c r="B490" s="198"/>
      <c r="C490" s="198"/>
      <c r="D490" s="198"/>
      <c r="E490" s="202"/>
      <c r="F490" s="203"/>
      <c r="G490" s="199"/>
      <c r="H490" s="199"/>
      <c r="I490" s="203"/>
      <c r="J490" s="198"/>
    </row>
    <row r="491" spans="1:10" x14ac:dyDescent="0.2">
      <c r="A491" s="198"/>
      <c r="B491" s="198"/>
      <c r="C491" s="198"/>
      <c r="D491" s="198"/>
      <c r="E491" s="202"/>
      <c r="F491" s="203"/>
      <c r="G491" s="199"/>
      <c r="H491" s="199"/>
      <c r="I491" s="203"/>
      <c r="J491" s="198"/>
    </row>
    <row r="492" spans="1:10" x14ac:dyDescent="0.2">
      <c r="A492" s="198"/>
      <c r="B492" s="198"/>
      <c r="C492" s="198"/>
      <c r="D492" s="198"/>
      <c r="E492" s="202"/>
      <c r="F492" s="203"/>
      <c r="G492" s="199"/>
      <c r="H492" s="199"/>
      <c r="I492" s="203"/>
      <c r="J492" s="198"/>
    </row>
    <row r="493" spans="1:10" x14ac:dyDescent="0.2">
      <c r="A493" s="198"/>
      <c r="B493" s="198"/>
      <c r="C493" s="198"/>
      <c r="D493" s="198"/>
      <c r="E493" s="202"/>
      <c r="F493" s="203"/>
      <c r="G493" s="199"/>
      <c r="H493" s="199"/>
      <c r="I493" s="203"/>
      <c r="J493" s="198"/>
    </row>
    <row r="494" spans="1:10" x14ac:dyDescent="0.2">
      <c r="A494" s="198"/>
      <c r="B494" s="198"/>
      <c r="C494" s="198"/>
      <c r="D494" s="198"/>
      <c r="E494" s="202"/>
      <c r="F494" s="203"/>
      <c r="G494" s="199"/>
      <c r="H494" s="199"/>
      <c r="I494" s="203"/>
      <c r="J494" s="198"/>
    </row>
    <row r="495" spans="1:10" x14ac:dyDescent="0.2">
      <c r="A495" s="198"/>
      <c r="B495" s="198"/>
      <c r="C495" s="198"/>
      <c r="D495" s="198"/>
      <c r="E495" s="202"/>
      <c r="F495" s="203"/>
      <c r="G495" s="199"/>
      <c r="H495" s="199"/>
      <c r="I495" s="203"/>
      <c r="J495" s="198"/>
    </row>
    <row r="496" spans="1:10" x14ac:dyDescent="0.2">
      <c r="A496" s="198"/>
      <c r="B496" s="198"/>
      <c r="C496" s="198"/>
      <c r="D496" s="198"/>
      <c r="E496" s="202"/>
      <c r="F496" s="203"/>
      <c r="G496" s="199"/>
      <c r="H496" s="199"/>
      <c r="I496" s="203"/>
      <c r="J496" s="198"/>
    </row>
    <row r="497" spans="1:10" x14ac:dyDescent="0.2">
      <c r="A497" s="198"/>
      <c r="B497" s="198"/>
      <c r="C497" s="198"/>
      <c r="D497" s="198"/>
      <c r="E497" s="202"/>
      <c r="F497" s="203"/>
      <c r="G497" s="199"/>
      <c r="H497" s="199"/>
      <c r="I497" s="203"/>
      <c r="J497" s="198"/>
    </row>
    <row r="498" spans="1:10" x14ac:dyDescent="0.2">
      <c r="A498" s="198"/>
      <c r="B498" s="198"/>
      <c r="C498" s="198"/>
      <c r="D498" s="198"/>
      <c r="E498" s="202"/>
      <c r="F498" s="203"/>
      <c r="G498" s="199"/>
      <c r="H498" s="199"/>
      <c r="I498" s="203"/>
      <c r="J498" s="198"/>
    </row>
    <row r="499" spans="1:10" x14ac:dyDescent="0.2">
      <c r="A499" s="198"/>
      <c r="B499" s="198"/>
      <c r="C499" s="198"/>
      <c r="D499" s="198"/>
      <c r="E499" s="202"/>
      <c r="F499" s="203"/>
      <c r="G499" s="199"/>
      <c r="H499" s="199"/>
      <c r="I499" s="203"/>
      <c r="J499" s="198"/>
    </row>
    <row r="500" spans="1:10" x14ac:dyDescent="0.2">
      <c r="A500" s="198"/>
      <c r="B500" s="198"/>
      <c r="C500" s="198"/>
      <c r="D500" s="198"/>
      <c r="E500" s="202"/>
      <c r="F500" s="203"/>
      <c r="G500" s="199"/>
      <c r="H500" s="199"/>
      <c r="I500" s="203"/>
      <c r="J500" s="198"/>
    </row>
    <row r="501" spans="1:10" x14ac:dyDescent="0.2">
      <c r="A501" s="198"/>
      <c r="B501" s="198"/>
      <c r="C501" s="198"/>
      <c r="D501" s="198"/>
      <c r="E501" s="202"/>
      <c r="F501" s="203"/>
      <c r="G501" s="199"/>
      <c r="H501" s="199"/>
      <c r="I501" s="203"/>
      <c r="J501" s="198"/>
    </row>
    <row r="502" spans="1:10" x14ac:dyDescent="0.2">
      <c r="A502" s="198"/>
      <c r="B502" s="198"/>
      <c r="C502" s="198"/>
      <c r="D502" s="198"/>
      <c r="E502" s="202"/>
      <c r="F502" s="203"/>
      <c r="G502" s="199"/>
      <c r="H502" s="199"/>
      <c r="I502" s="203"/>
      <c r="J502" s="198"/>
    </row>
    <row r="503" spans="1:10" x14ac:dyDescent="0.2">
      <c r="A503" s="198"/>
      <c r="B503" s="198"/>
      <c r="C503" s="198"/>
      <c r="D503" s="198"/>
      <c r="E503" s="202"/>
      <c r="F503" s="203"/>
      <c r="G503" s="199"/>
      <c r="H503" s="199"/>
      <c r="I503" s="203"/>
      <c r="J503" s="198"/>
    </row>
    <row r="504" spans="1:10" x14ac:dyDescent="0.2">
      <c r="A504" s="198"/>
      <c r="B504" s="198"/>
      <c r="C504" s="198"/>
      <c r="D504" s="198"/>
      <c r="E504" s="202"/>
      <c r="F504" s="203"/>
      <c r="G504" s="199"/>
      <c r="H504" s="199"/>
      <c r="I504" s="203"/>
      <c r="J504" s="198"/>
    </row>
    <row r="505" spans="1:10" x14ac:dyDescent="0.2">
      <c r="A505" s="198"/>
      <c r="B505" s="198"/>
      <c r="C505" s="198"/>
      <c r="D505" s="198"/>
      <c r="E505" s="202"/>
      <c r="F505" s="203"/>
      <c r="G505" s="199"/>
      <c r="H505" s="199"/>
      <c r="I505" s="203"/>
      <c r="J505" s="198"/>
    </row>
    <row r="506" spans="1:10" x14ac:dyDescent="0.2">
      <c r="A506" s="198"/>
      <c r="B506" s="198"/>
      <c r="C506" s="198"/>
      <c r="D506" s="198"/>
      <c r="E506" s="202"/>
      <c r="F506" s="203"/>
      <c r="G506" s="199"/>
      <c r="H506" s="199"/>
      <c r="I506" s="203"/>
      <c r="J506" s="198"/>
    </row>
    <row r="507" spans="1:10" x14ac:dyDescent="0.2">
      <c r="A507" s="198"/>
      <c r="B507" s="198"/>
      <c r="C507" s="198"/>
      <c r="D507" s="198"/>
      <c r="E507" s="202"/>
      <c r="F507" s="203"/>
      <c r="G507" s="199"/>
      <c r="H507" s="199"/>
      <c r="I507" s="203"/>
      <c r="J507" s="198"/>
    </row>
    <row r="508" spans="1:10" x14ac:dyDescent="0.2">
      <c r="A508" s="198"/>
      <c r="B508" s="198"/>
      <c r="C508" s="198"/>
      <c r="D508" s="198"/>
      <c r="E508" s="202"/>
      <c r="F508" s="203"/>
      <c r="G508" s="199"/>
      <c r="H508" s="199"/>
      <c r="I508" s="203"/>
      <c r="J508" s="198"/>
    </row>
    <row r="509" spans="1:10" x14ac:dyDescent="0.2">
      <c r="A509" s="198"/>
      <c r="B509" s="198"/>
      <c r="C509" s="198"/>
      <c r="D509" s="198"/>
      <c r="E509" s="202"/>
      <c r="F509" s="203"/>
      <c r="G509" s="199"/>
      <c r="H509" s="199"/>
      <c r="I509" s="203"/>
      <c r="J509" s="198"/>
    </row>
    <row r="510" spans="1:10" x14ac:dyDescent="0.2">
      <c r="A510" s="198"/>
      <c r="B510" s="198"/>
      <c r="C510" s="198"/>
      <c r="D510" s="198"/>
      <c r="E510" s="202"/>
      <c r="F510" s="203"/>
      <c r="G510" s="199"/>
      <c r="H510" s="199"/>
      <c r="I510" s="203"/>
      <c r="J510" s="198"/>
    </row>
    <row r="511" spans="1:10" x14ac:dyDescent="0.2">
      <c r="A511" s="198"/>
      <c r="B511" s="198"/>
      <c r="C511" s="198"/>
      <c r="D511" s="198"/>
      <c r="E511" s="202"/>
      <c r="F511" s="203"/>
      <c r="G511" s="199"/>
      <c r="H511" s="199"/>
      <c r="I511" s="203"/>
      <c r="J511" s="198"/>
    </row>
    <row r="512" spans="1:10" x14ac:dyDescent="0.2">
      <c r="A512" s="198"/>
      <c r="B512" s="198"/>
      <c r="C512" s="198"/>
      <c r="D512" s="198"/>
      <c r="E512" s="202"/>
      <c r="F512" s="203"/>
      <c r="G512" s="199"/>
      <c r="H512" s="199"/>
      <c r="I512" s="203"/>
      <c r="J512" s="198"/>
    </row>
    <row r="513" spans="1:10" x14ac:dyDescent="0.2">
      <c r="A513" s="198"/>
      <c r="B513" s="198"/>
      <c r="C513" s="198"/>
      <c r="D513" s="198"/>
      <c r="E513" s="202"/>
      <c r="F513" s="203"/>
      <c r="G513" s="199"/>
      <c r="H513" s="199"/>
      <c r="I513" s="203"/>
      <c r="J513" s="198"/>
    </row>
    <row r="514" spans="1:10" x14ac:dyDescent="0.2">
      <c r="A514" s="198"/>
      <c r="B514" s="198"/>
      <c r="C514" s="198"/>
      <c r="D514" s="198"/>
      <c r="E514" s="202"/>
      <c r="F514" s="203"/>
      <c r="G514" s="199"/>
      <c r="H514" s="199"/>
      <c r="I514" s="203"/>
      <c r="J514" s="198"/>
    </row>
    <row r="515" spans="1:10" x14ac:dyDescent="0.2">
      <c r="A515" s="198"/>
      <c r="B515" s="198"/>
      <c r="C515" s="198"/>
      <c r="D515" s="198"/>
      <c r="E515" s="202"/>
      <c r="F515" s="203"/>
      <c r="G515" s="199"/>
      <c r="H515" s="199"/>
      <c r="I515" s="203"/>
      <c r="J515" s="198"/>
    </row>
    <row r="516" spans="1:10" x14ac:dyDescent="0.2">
      <c r="A516" s="198"/>
      <c r="B516" s="198"/>
      <c r="C516" s="198"/>
      <c r="D516" s="198"/>
      <c r="E516" s="202"/>
      <c r="F516" s="203"/>
      <c r="G516" s="199"/>
      <c r="H516" s="199"/>
      <c r="I516" s="203"/>
      <c r="J516" s="198"/>
    </row>
    <row r="517" spans="1:10" x14ac:dyDescent="0.2">
      <c r="A517" s="198"/>
      <c r="B517" s="198"/>
      <c r="C517" s="198"/>
      <c r="D517" s="198"/>
      <c r="E517" s="202"/>
      <c r="F517" s="203"/>
      <c r="G517" s="199"/>
      <c r="H517" s="199"/>
      <c r="I517" s="203"/>
      <c r="J517" s="198"/>
    </row>
    <row r="518" spans="1:10" x14ac:dyDescent="0.2">
      <c r="A518" s="198"/>
      <c r="B518" s="198"/>
      <c r="C518" s="198"/>
      <c r="D518" s="198"/>
      <c r="E518" s="202"/>
      <c r="F518" s="203"/>
      <c r="G518" s="199"/>
      <c r="H518" s="199"/>
      <c r="I518" s="203"/>
      <c r="J518" s="198"/>
    </row>
    <row r="519" spans="1:10" x14ac:dyDescent="0.2">
      <c r="A519" s="198"/>
      <c r="B519" s="198"/>
      <c r="C519" s="198"/>
      <c r="D519" s="198"/>
      <c r="E519" s="202"/>
      <c r="F519" s="203"/>
      <c r="G519" s="199"/>
      <c r="H519" s="199"/>
      <c r="I519" s="203"/>
      <c r="J519" s="198"/>
    </row>
    <row r="520" spans="1:10" x14ac:dyDescent="0.2">
      <c r="A520" s="198"/>
      <c r="B520" s="198"/>
      <c r="C520" s="198"/>
      <c r="D520" s="198"/>
      <c r="E520" s="202"/>
      <c r="F520" s="203"/>
      <c r="G520" s="199"/>
      <c r="H520" s="199"/>
      <c r="I520" s="203"/>
      <c r="J520" s="198"/>
    </row>
    <row r="521" spans="1:10" x14ac:dyDescent="0.2">
      <c r="A521" s="198"/>
      <c r="B521" s="198"/>
      <c r="C521" s="198"/>
      <c r="D521" s="198"/>
      <c r="E521" s="202"/>
      <c r="F521" s="203"/>
      <c r="G521" s="199"/>
      <c r="H521" s="199"/>
      <c r="I521" s="203"/>
      <c r="J521" s="198"/>
    </row>
    <row r="522" spans="1:10" x14ac:dyDescent="0.2">
      <c r="A522" s="198"/>
      <c r="B522" s="198"/>
      <c r="C522" s="198"/>
      <c r="D522" s="198"/>
      <c r="E522" s="202"/>
      <c r="F522" s="203"/>
      <c r="G522" s="199"/>
      <c r="H522" s="199"/>
      <c r="I522" s="203"/>
      <c r="J522" s="198"/>
    </row>
    <row r="523" spans="1:10" x14ac:dyDescent="0.2">
      <c r="A523" s="198"/>
      <c r="B523" s="198"/>
      <c r="C523" s="198"/>
      <c r="D523" s="198"/>
      <c r="E523" s="202"/>
      <c r="F523" s="203"/>
      <c r="G523" s="199"/>
      <c r="H523" s="199"/>
      <c r="I523" s="203"/>
      <c r="J523" s="198"/>
    </row>
    <row r="524" spans="1:10" x14ac:dyDescent="0.2">
      <c r="A524" s="198"/>
      <c r="B524" s="198"/>
      <c r="C524" s="198"/>
      <c r="D524" s="198"/>
      <c r="E524" s="202"/>
      <c r="F524" s="203"/>
      <c r="G524" s="199"/>
      <c r="H524" s="199"/>
      <c r="I524" s="203"/>
      <c r="J524" s="198"/>
    </row>
    <row r="525" spans="1:10" x14ac:dyDescent="0.2">
      <c r="A525" s="198"/>
      <c r="B525" s="198"/>
      <c r="C525" s="198"/>
      <c r="D525" s="198"/>
      <c r="E525" s="202"/>
      <c r="F525" s="203"/>
      <c r="G525" s="199"/>
      <c r="H525" s="199"/>
      <c r="I525" s="203"/>
      <c r="J525" s="198"/>
    </row>
    <row r="526" spans="1:10" x14ac:dyDescent="0.2">
      <c r="A526" s="198"/>
      <c r="B526" s="198"/>
      <c r="C526" s="198"/>
      <c r="D526" s="198"/>
      <c r="E526" s="202"/>
      <c r="F526" s="203"/>
      <c r="G526" s="199"/>
      <c r="H526" s="199"/>
      <c r="I526" s="203"/>
      <c r="J526" s="198"/>
    </row>
    <row r="527" spans="1:10" x14ac:dyDescent="0.2">
      <c r="A527" s="198"/>
      <c r="B527" s="198"/>
      <c r="C527" s="198"/>
      <c r="D527" s="198"/>
      <c r="E527" s="202"/>
      <c r="F527" s="203"/>
      <c r="G527" s="199"/>
      <c r="H527" s="199"/>
      <c r="I527" s="203"/>
      <c r="J527" s="198"/>
    </row>
    <row r="528" spans="1:10" x14ac:dyDescent="0.2">
      <c r="A528" s="198"/>
      <c r="B528" s="198"/>
      <c r="C528" s="198"/>
      <c r="D528" s="198"/>
      <c r="E528" s="202"/>
      <c r="F528" s="203"/>
      <c r="G528" s="199"/>
      <c r="H528" s="199"/>
      <c r="I528" s="203"/>
      <c r="J528" s="198"/>
    </row>
    <row r="529" spans="1:10" x14ac:dyDescent="0.2">
      <c r="A529" s="198"/>
      <c r="B529" s="198"/>
      <c r="C529" s="198"/>
      <c r="D529" s="198"/>
      <c r="E529" s="202"/>
      <c r="F529" s="203"/>
      <c r="G529" s="199"/>
      <c r="H529" s="199"/>
      <c r="I529" s="203"/>
      <c r="J529" s="198"/>
    </row>
    <row r="530" spans="1:10" x14ac:dyDescent="0.2">
      <c r="A530" s="198"/>
      <c r="B530" s="198"/>
      <c r="C530" s="198"/>
      <c r="D530" s="198"/>
      <c r="E530" s="202"/>
      <c r="F530" s="203"/>
      <c r="G530" s="199"/>
      <c r="H530" s="199"/>
      <c r="I530" s="203"/>
      <c r="J530" s="198"/>
    </row>
    <row r="531" spans="1:10" x14ac:dyDescent="0.2">
      <c r="A531" s="198"/>
      <c r="B531" s="198"/>
      <c r="C531" s="198"/>
      <c r="D531" s="198"/>
      <c r="E531" s="202"/>
      <c r="F531" s="203"/>
      <c r="G531" s="199"/>
      <c r="H531" s="199"/>
      <c r="I531" s="203"/>
      <c r="J531" s="198"/>
    </row>
    <row r="532" spans="1:10" x14ac:dyDescent="0.2">
      <c r="A532" s="198"/>
      <c r="B532" s="198"/>
      <c r="C532" s="198"/>
      <c r="D532" s="198"/>
      <c r="E532" s="202"/>
      <c r="F532" s="203"/>
      <c r="G532" s="199"/>
      <c r="H532" s="199"/>
      <c r="I532" s="203"/>
      <c r="J532" s="198"/>
    </row>
    <row r="533" spans="1:10" x14ac:dyDescent="0.2">
      <c r="A533" s="198"/>
      <c r="B533" s="198"/>
      <c r="C533" s="198"/>
      <c r="D533" s="198"/>
      <c r="E533" s="202"/>
      <c r="F533" s="203"/>
      <c r="G533" s="199"/>
      <c r="H533" s="199"/>
      <c r="I533" s="203"/>
      <c r="J533" s="198"/>
    </row>
    <row r="534" spans="1:10" x14ac:dyDescent="0.2">
      <c r="A534" s="198"/>
      <c r="B534" s="198"/>
      <c r="C534" s="198"/>
      <c r="D534" s="198"/>
      <c r="E534" s="202"/>
      <c r="F534" s="203"/>
      <c r="G534" s="199"/>
      <c r="H534" s="199"/>
      <c r="I534" s="203"/>
      <c r="J534" s="198"/>
    </row>
    <row r="535" spans="1:10" x14ac:dyDescent="0.2">
      <c r="A535" s="198"/>
      <c r="B535" s="198"/>
      <c r="C535" s="198"/>
      <c r="D535" s="198"/>
      <c r="E535" s="202"/>
      <c r="F535" s="203"/>
      <c r="G535" s="199"/>
      <c r="H535" s="199"/>
      <c r="I535" s="203"/>
      <c r="J535" s="198"/>
    </row>
    <row r="536" spans="1:10" x14ac:dyDescent="0.2">
      <c r="A536" s="198"/>
      <c r="B536" s="198"/>
      <c r="C536" s="198"/>
      <c r="D536" s="198"/>
      <c r="E536" s="202"/>
      <c r="F536" s="203"/>
      <c r="G536" s="199"/>
      <c r="H536" s="199"/>
      <c r="I536" s="203"/>
      <c r="J536" s="198"/>
    </row>
    <row r="537" spans="1:10" x14ac:dyDescent="0.2">
      <c r="A537" s="198"/>
      <c r="B537" s="198"/>
      <c r="C537" s="198"/>
      <c r="D537" s="198"/>
      <c r="E537" s="202"/>
      <c r="F537" s="203"/>
      <c r="G537" s="199"/>
      <c r="H537" s="199"/>
      <c r="I537" s="203"/>
      <c r="J537" s="198"/>
    </row>
    <row r="538" spans="1:10" x14ac:dyDescent="0.2">
      <c r="A538" s="198"/>
      <c r="B538" s="198"/>
      <c r="C538" s="198"/>
      <c r="D538" s="198"/>
      <c r="E538" s="202"/>
      <c r="F538" s="203"/>
      <c r="G538" s="199"/>
      <c r="H538" s="199"/>
      <c r="I538" s="203"/>
      <c r="J538" s="198"/>
    </row>
    <row r="539" spans="1:10" x14ac:dyDescent="0.2">
      <c r="A539" s="198"/>
      <c r="B539" s="198"/>
      <c r="C539" s="198"/>
      <c r="D539" s="198"/>
      <c r="E539" s="202"/>
      <c r="F539" s="203"/>
      <c r="G539" s="199"/>
      <c r="H539" s="199"/>
      <c r="I539" s="203"/>
      <c r="J539" s="198"/>
    </row>
    <row r="540" spans="1:10" x14ac:dyDescent="0.2">
      <c r="A540" s="198"/>
      <c r="B540" s="198"/>
      <c r="C540" s="198"/>
      <c r="D540" s="198"/>
      <c r="E540" s="202"/>
      <c r="F540" s="203"/>
      <c r="G540" s="199"/>
      <c r="H540" s="199"/>
      <c r="I540" s="203"/>
      <c r="J540" s="198"/>
    </row>
    <row r="541" spans="1:10" x14ac:dyDescent="0.2">
      <c r="A541" s="198"/>
      <c r="B541" s="198"/>
      <c r="C541" s="198"/>
      <c r="D541" s="198"/>
      <c r="E541" s="202"/>
      <c r="F541" s="203"/>
      <c r="G541" s="199"/>
      <c r="H541" s="199"/>
      <c r="I541" s="203"/>
      <c r="J541" s="198"/>
    </row>
    <row r="542" spans="1:10" x14ac:dyDescent="0.2">
      <c r="A542" s="198"/>
      <c r="B542" s="198"/>
      <c r="C542" s="198"/>
      <c r="D542" s="198"/>
      <c r="E542" s="202"/>
      <c r="F542" s="203"/>
      <c r="G542" s="199"/>
      <c r="H542" s="199"/>
      <c r="I542" s="203"/>
      <c r="J542" s="198"/>
    </row>
    <row r="543" spans="1:10" x14ac:dyDescent="0.2">
      <c r="A543" s="198"/>
      <c r="B543" s="198"/>
      <c r="C543" s="198"/>
      <c r="D543" s="198"/>
      <c r="E543" s="202"/>
      <c r="F543" s="203"/>
      <c r="G543" s="199"/>
      <c r="H543" s="199"/>
      <c r="I543" s="203"/>
      <c r="J543" s="198"/>
    </row>
    <row r="544" spans="1:10" x14ac:dyDescent="0.2">
      <c r="A544" s="198"/>
      <c r="B544" s="198"/>
      <c r="C544" s="198"/>
      <c r="D544" s="198"/>
      <c r="E544" s="202"/>
      <c r="F544" s="203"/>
      <c r="G544" s="199"/>
      <c r="H544" s="199"/>
      <c r="I544" s="203"/>
      <c r="J544" s="198"/>
    </row>
    <row r="545" spans="1:10" x14ac:dyDescent="0.2">
      <c r="A545" s="198"/>
      <c r="B545" s="198"/>
      <c r="C545" s="198"/>
      <c r="D545" s="198"/>
      <c r="E545" s="202"/>
      <c r="F545" s="203"/>
      <c r="G545" s="199"/>
      <c r="H545" s="199"/>
      <c r="I545" s="203"/>
      <c r="J545" s="198"/>
    </row>
    <row r="546" spans="1:10" x14ac:dyDescent="0.2">
      <c r="A546" s="198"/>
      <c r="B546" s="198"/>
      <c r="C546" s="198"/>
      <c r="D546" s="198"/>
      <c r="E546" s="202"/>
      <c r="F546" s="203"/>
      <c r="G546" s="199"/>
      <c r="H546" s="199"/>
      <c r="I546" s="203"/>
      <c r="J546" s="198"/>
    </row>
    <row r="547" spans="1:10" x14ac:dyDescent="0.2">
      <c r="A547" s="198"/>
      <c r="B547" s="198"/>
      <c r="C547" s="198"/>
      <c r="D547" s="198"/>
      <c r="E547" s="202"/>
      <c r="F547" s="203"/>
      <c r="G547" s="199"/>
      <c r="H547" s="199"/>
      <c r="I547" s="203"/>
      <c r="J547" s="198"/>
    </row>
    <row r="548" spans="1:10" x14ac:dyDescent="0.2">
      <c r="A548" s="198"/>
      <c r="B548" s="198"/>
      <c r="C548" s="198"/>
      <c r="D548" s="198"/>
      <c r="E548" s="202"/>
      <c r="F548" s="203"/>
      <c r="G548" s="199"/>
      <c r="H548" s="199"/>
      <c r="I548" s="203"/>
      <c r="J548" s="198"/>
    </row>
    <row r="549" spans="1:10" x14ac:dyDescent="0.2">
      <c r="A549" s="198"/>
      <c r="B549" s="198"/>
      <c r="C549" s="198"/>
      <c r="D549" s="198"/>
      <c r="E549" s="202"/>
      <c r="F549" s="203"/>
      <c r="G549" s="199"/>
      <c r="H549" s="199"/>
      <c r="I549" s="203"/>
      <c r="J549" s="198"/>
    </row>
    <row r="550" spans="1:10" x14ac:dyDescent="0.2">
      <c r="A550" s="198"/>
      <c r="B550" s="198"/>
      <c r="C550" s="198"/>
      <c r="D550" s="198"/>
      <c r="E550" s="202"/>
      <c r="F550" s="203"/>
      <c r="G550" s="199"/>
      <c r="H550" s="199"/>
      <c r="I550" s="203"/>
      <c r="J550" s="198"/>
    </row>
    <row r="551" spans="1:10" x14ac:dyDescent="0.2">
      <c r="A551" s="198"/>
      <c r="B551" s="198"/>
      <c r="C551" s="198"/>
      <c r="D551" s="198"/>
      <c r="E551" s="202"/>
      <c r="F551" s="203"/>
      <c r="G551" s="199"/>
      <c r="H551" s="199"/>
      <c r="I551" s="203"/>
      <c r="J551" s="198"/>
    </row>
    <row r="552" spans="1:10" x14ac:dyDescent="0.2">
      <c r="A552" s="198"/>
      <c r="B552" s="198"/>
      <c r="C552" s="198"/>
      <c r="D552" s="198"/>
      <c r="E552" s="202"/>
      <c r="F552" s="203"/>
      <c r="G552" s="199"/>
      <c r="H552" s="199"/>
      <c r="I552" s="203"/>
      <c r="J552" s="198"/>
    </row>
    <row r="553" spans="1:10" x14ac:dyDescent="0.2">
      <c r="A553" s="198"/>
      <c r="B553" s="198"/>
      <c r="C553" s="198"/>
      <c r="D553" s="198"/>
      <c r="E553" s="202"/>
      <c r="F553" s="203"/>
      <c r="G553" s="199"/>
      <c r="H553" s="199"/>
      <c r="I553" s="203"/>
      <c r="J553" s="198"/>
    </row>
    <row r="554" spans="1:10" x14ac:dyDescent="0.2">
      <c r="A554" s="198"/>
      <c r="B554" s="198"/>
      <c r="C554" s="198"/>
      <c r="D554" s="198"/>
      <c r="E554" s="202"/>
      <c r="F554" s="203"/>
      <c r="G554" s="199"/>
      <c r="H554" s="199"/>
      <c r="I554" s="203"/>
      <c r="J554" s="198"/>
    </row>
    <row r="555" spans="1:10" x14ac:dyDescent="0.2">
      <c r="A555" s="198"/>
      <c r="B555" s="198"/>
      <c r="C555" s="198"/>
      <c r="D555" s="198"/>
      <c r="E555" s="202"/>
      <c r="F555" s="203"/>
      <c r="G555" s="199"/>
      <c r="H555" s="199"/>
      <c r="I555" s="203"/>
      <c r="J555" s="198"/>
    </row>
    <row r="556" spans="1:10" x14ac:dyDescent="0.2">
      <c r="A556" s="198"/>
      <c r="B556" s="198"/>
      <c r="C556" s="198"/>
      <c r="D556" s="198"/>
      <c r="E556" s="202"/>
      <c r="F556" s="203"/>
      <c r="G556" s="199"/>
      <c r="H556" s="199"/>
      <c r="I556" s="203"/>
      <c r="J556" s="198"/>
    </row>
    <row r="557" spans="1:10" x14ac:dyDescent="0.2">
      <c r="A557" s="198"/>
      <c r="B557" s="198"/>
      <c r="C557" s="198"/>
      <c r="D557" s="198"/>
      <c r="E557" s="202"/>
      <c r="F557" s="203"/>
      <c r="G557" s="199"/>
      <c r="H557" s="199"/>
      <c r="I557" s="203"/>
      <c r="J557" s="198"/>
    </row>
    <row r="558" spans="1:10" x14ac:dyDescent="0.2">
      <c r="A558" s="198"/>
      <c r="B558" s="198"/>
      <c r="C558" s="198"/>
      <c r="D558" s="198"/>
      <c r="E558" s="202"/>
      <c r="F558" s="203"/>
      <c r="G558" s="199"/>
      <c r="H558" s="199"/>
      <c r="I558" s="203"/>
      <c r="J558" s="198"/>
    </row>
    <row r="559" spans="1:10" x14ac:dyDescent="0.2">
      <c r="A559" s="198"/>
      <c r="B559" s="198"/>
      <c r="C559" s="198"/>
      <c r="D559" s="198"/>
      <c r="E559" s="202"/>
      <c r="F559" s="203"/>
      <c r="G559" s="199"/>
      <c r="H559" s="199"/>
      <c r="I559" s="203"/>
      <c r="J559" s="198"/>
    </row>
    <row r="560" spans="1:10" x14ac:dyDescent="0.2">
      <c r="A560" s="198"/>
      <c r="B560" s="198"/>
      <c r="C560" s="198"/>
      <c r="D560" s="198"/>
      <c r="E560" s="202"/>
      <c r="F560" s="203"/>
      <c r="G560" s="199"/>
      <c r="H560" s="199"/>
      <c r="I560" s="203"/>
      <c r="J560" s="198"/>
    </row>
    <row r="561" spans="1:10" x14ac:dyDescent="0.2">
      <c r="A561" s="198"/>
      <c r="B561" s="198"/>
      <c r="C561" s="198"/>
      <c r="D561" s="198"/>
      <c r="E561" s="202"/>
      <c r="F561" s="203"/>
      <c r="G561" s="199"/>
      <c r="H561" s="199"/>
      <c r="I561" s="203"/>
      <c r="J561" s="198"/>
    </row>
    <row r="562" spans="1:10" x14ac:dyDescent="0.2">
      <c r="A562" s="198"/>
      <c r="B562" s="198"/>
      <c r="C562" s="198"/>
      <c r="D562" s="198"/>
      <c r="E562" s="202"/>
      <c r="F562" s="203"/>
      <c r="G562" s="199"/>
      <c r="H562" s="199"/>
      <c r="I562" s="203"/>
      <c r="J562" s="198"/>
    </row>
    <row r="563" spans="1:10" x14ac:dyDescent="0.2">
      <c r="A563" s="198"/>
      <c r="B563" s="198"/>
      <c r="C563" s="198"/>
      <c r="D563" s="198"/>
      <c r="E563" s="202"/>
      <c r="F563" s="203"/>
      <c r="G563" s="199"/>
      <c r="H563" s="199"/>
      <c r="I563" s="203"/>
      <c r="J563" s="198"/>
    </row>
    <row r="564" spans="1:10" x14ac:dyDescent="0.2">
      <c r="A564" s="198"/>
      <c r="B564" s="198"/>
      <c r="C564" s="198"/>
      <c r="D564" s="198"/>
      <c r="E564" s="202"/>
      <c r="F564" s="203"/>
      <c r="G564" s="199"/>
      <c r="H564" s="199"/>
      <c r="I564" s="203"/>
      <c r="J564" s="198"/>
    </row>
    <row r="565" spans="1:10" x14ac:dyDescent="0.2">
      <c r="A565" s="198"/>
      <c r="B565" s="198"/>
      <c r="C565" s="198"/>
      <c r="D565" s="198"/>
      <c r="E565" s="202"/>
      <c r="F565" s="203"/>
      <c r="G565" s="199"/>
      <c r="H565" s="199"/>
      <c r="I565" s="203"/>
      <c r="J565" s="198"/>
    </row>
    <row r="566" spans="1:10" x14ac:dyDescent="0.2">
      <c r="A566" s="198"/>
      <c r="B566" s="198"/>
      <c r="C566" s="198"/>
      <c r="D566" s="198"/>
      <c r="E566" s="202"/>
      <c r="F566" s="203"/>
      <c r="G566" s="199"/>
      <c r="H566" s="199"/>
      <c r="I566" s="203"/>
      <c r="J566" s="198"/>
    </row>
    <row r="567" spans="1:10" x14ac:dyDescent="0.2">
      <c r="A567" s="198"/>
      <c r="B567" s="198"/>
      <c r="C567" s="198"/>
      <c r="D567" s="198"/>
      <c r="E567" s="202"/>
      <c r="F567" s="203"/>
      <c r="G567" s="199"/>
      <c r="H567" s="199"/>
      <c r="I567" s="203"/>
      <c r="J567" s="198"/>
    </row>
    <row r="568" spans="1:10" x14ac:dyDescent="0.2">
      <c r="A568" s="198"/>
      <c r="B568" s="198"/>
      <c r="C568" s="198"/>
      <c r="D568" s="198"/>
      <c r="E568" s="202"/>
      <c r="F568" s="203"/>
      <c r="G568" s="199"/>
      <c r="H568" s="199"/>
      <c r="I568" s="203"/>
      <c r="J568" s="198"/>
    </row>
    <row r="569" spans="1:10" x14ac:dyDescent="0.2">
      <c r="A569" s="198"/>
      <c r="B569" s="198"/>
      <c r="C569" s="198"/>
      <c r="D569" s="198"/>
      <c r="E569" s="202"/>
      <c r="F569" s="203"/>
      <c r="G569" s="199"/>
      <c r="H569" s="199"/>
      <c r="I569" s="203"/>
      <c r="J569" s="198"/>
    </row>
    <row r="570" spans="1:10" x14ac:dyDescent="0.2">
      <c r="A570" s="198"/>
      <c r="B570" s="198"/>
      <c r="C570" s="198"/>
      <c r="D570" s="198"/>
      <c r="E570" s="202"/>
      <c r="F570" s="203"/>
      <c r="G570" s="199"/>
      <c r="H570" s="199"/>
      <c r="I570" s="203"/>
      <c r="J570" s="198"/>
    </row>
    <row r="571" spans="1:10" x14ac:dyDescent="0.2">
      <c r="A571" s="198"/>
      <c r="B571" s="198"/>
      <c r="C571" s="198"/>
      <c r="D571" s="198"/>
      <c r="E571" s="202"/>
      <c r="F571" s="203"/>
      <c r="G571" s="199"/>
      <c r="H571" s="199"/>
      <c r="I571" s="203"/>
      <c r="J571" s="198"/>
    </row>
    <row r="572" spans="1:10" x14ac:dyDescent="0.2">
      <c r="A572" s="198"/>
      <c r="B572" s="198"/>
      <c r="C572" s="198"/>
      <c r="D572" s="198"/>
      <c r="E572" s="202"/>
      <c r="F572" s="203"/>
      <c r="G572" s="199"/>
      <c r="H572" s="199"/>
      <c r="I572" s="203"/>
      <c r="J572" s="198"/>
    </row>
    <row r="573" spans="1:10" x14ac:dyDescent="0.2">
      <c r="A573" s="198"/>
      <c r="B573" s="198"/>
      <c r="C573" s="198"/>
      <c r="D573" s="198"/>
      <c r="E573" s="202"/>
      <c r="F573" s="203"/>
      <c r="G573" s="199"/>
      <c r="H573" s="199"/>
      <c r="I573" s="203"/>
      <c r="J573" s="198"/>
    </row>
    <row r="574" spans="1:10" x14ac:dyDescent="0.2">
      <c r="A574" s="198"/>
      <c r="B574" s="198"/>
      <c r="C574" s="198"/>
      <c r="D574" s="198"/>
      <c r="E574" s="202"/>
      <c r="F574" s="203"/>
      <c r="G574" s="199"/>
      <c r="H574" s="199"/>
      <c r="I574" s="203"/>
      <c r="J574" s="198"/>
    </row>
    <row r="575" spans="1:10" x14ac:dyDescent="0.2">
      <c r="A575" s="198"/>
      <c r="B575" s="198"/>
      <c r="C575" s="198"/>
      <c r="D575" s="198"/>
      <c r="E575" s="202"/>
      <c r="F575" s="203"/>
      <c r="G575" s="199"/>
      <c r="H575" s="199"/>
      <c r="I575" s="203"/>
      <c r="J575" s="198"/>
    </row>
    <row r="576" spans="1:10" x14ac:dyDescent="0.2">
      <c r="A576" s="198"/>
      <c r="B576" s="198"/>
      <c r="C576" s="198"/>
      <c r="D576" s="198"/>
      <c r="E576" s="202"/>
      <c r="F576" s="203"/>
      <c r="G576" s="199"/>
      <c r="H576" s="199"/>
      <c r="I576" s="203"/>
      <c r="J576" s="198"/>
    </row>
    <row r="577" spans="1:10" x14ac:dyDescent="0.2">
      <c r="A577" s="198"/>
      <c r="B577" s="198"/>
      <c r="C577" s="198"/>
      <c r="D577" s="198"/>
      <c r="E577" s="202"/>
      <c r="F577" s="203"/>
      <c r="G577" s="199"/>
      <c r="H577" s="199"/>
      <c r="I577" s="203"/>
      <c r="J577" s="198"/>
    </row>
    <row r="578" spans="1:10" x14ac:dyDescent="0.2">
      <c r="A578" s="198"/>
      <c r="B578" s="198"/>
      <c r="C578" s="198"/>
      <c r="D578" s="198"/>
      <c r="E578" s="202"/>
      <c r="F578" s="203"/>
      <c r="G578" s="199"/>
      <c r="H578" s="199"/>
      <c r="I578" s="203"/>
      <c r="J578" s="198"/>
    </row>
    <row r="579" spans="1:10" x14ac:dyDescent="0.2">
      <c r="A579" s="198"/>
      <c r="B579" s="198"/>
      <c r="C579" s="198"/>
      <c r="D579" s="198"/>
      <c r="E579" s="202"/>
      <c r="F579" s="203"/>
      <c r="G579" s="199"/>
      <c r="H579" s="199"/>
      <c r="I579" s="203"/>
      <c r="J579" s="198"/>
    </row>
    <row r="580" spans="1:10" x14ac:dyDescent="0.2">
      <c r="A580" s="198"/>
      <c r="B580" s="198"/>
      <c r="C580" s="198"/>
      <c r="D580" s="198"/>
      <c r="E580" s="202"/>
      <c r="F580" s="203"/>
      <c r="G580" s="199"/>
      <c r="H580" s="199"/>
      <c r="I580" s="203"/>
      <c r="J580" s="198"/>
    </row>
    <row r="581" spans="1:10" x14ac:dyDescent="0.2">
      <c r="A581" s="198"/>
      <c r="B581" s="198"/>
      <c r="C581" s="198"/>
      <c r="D581" s="198"/>
      <c r="E581" s="202"/>
      <c r="F581" s="203"/>
      <c r="G581" s="199"/>
      <c r="H581" s="199"/>
      <c r="I581" s="203"/>
      <c r="J581" s="198"/>
    </row>
    <row r="582" spans="1:10" x14ac:dyDescent="0.2">
      <c r="A582" s="198"/>
      <c r="B582" s="198"/>
      <c r="C582" s="198"/>
      <c r="D582" s="198"/>
      <c r="E582" s="202"/>
      <c r="F582" s="203"/>
      <c r="G582" s="199"/>
      <c r="H582" s="199"/>
      <c r="I582" s="203"/>
      <c r="J582" s="198"/>
    </row>
    <row r="583" spans="1:10" x14ac:dyDescent="0.2">
      <c r="A583" s="198"/>
      <c r="B583" s="198"/>
      <c r="C583" s="198"/>
      <c r="D583" s="198"/>
      <c r="E583" s="202"/>
      <c r="F583" s="203"/>
      <c r="G583" s="199"/>
      <c r="H583" s="199"/>
      <c r="I583" s="203"/>
      <c r="J583" s="198"/>
    </row>
    <row r="584" spans="1:10" x14ac:dyDescent="0.2">
      <c r="A584" s="198"/>
      <c r="B584" s="198"/>
      <c r="C584" s="198"/>
      <c r="D584" s="198"/>
      <c r="E584" s="202"/>
      <c r="F584" s="203"/>
      <c r="G584" s="199"/>
      <c r="H584" s="199"/>
      <c r="I584" s="203"/>
      <c r="J584" s="198"/>
    </row>
    <row r="585" spans="1:10" x14ac:dyDescent="0.2">
      <c r="A585" s="198"/>
      <c r="B585" s="198"/>
      <c r="C585" s="198"/>
      <c r="D585" s="198"/>
      <c r="E585" s="202"/>
      <c r="F585" s="203"/>
      <c r="G585" s="199"/>
      <c r="H585" s="199"/>
      <c r="I585" s="203"/>
      <c r="J585" s="198"/>
    </row>
    <row r="586" spans="1:10" x14ac:dyDescent="0.2">
      <c r="A586" s="198"/>
      <c r="B586" s="198"/>
      <c r="C586" s="198"/>
      <c r="D586" s="198"/>
      <c r="E586" s="202"/>
      <c r="F586" s="203"/>
      <c r="G586" s="199"/>
      <c r="H586" s="199"/>
      <c r="I586" s="203"/>
      <c r="J586" s="198"/>
    </row>
    <row r="587" spans="1:10" x14ac:dyDescent="0.2">
      <c r="A587" s="198"/>
      <c r="B587" s="198"/>
      <c r="C587" s="198"/>
      <c r="D587" s="198"/>
      <c r="E587" s="202"/>
      <c r="F587" s="203"/>
      <c r="G587" s="199"/>
      <c r="H587" s="199"/>
      <c r="I587" s="203"/>
      <c r="J587" s="198"/>
    </row>
    <row r="588" spans="1:10" x14ac:dyDescent="0.2">
      <c r="A588" s="198"/>
      <c r="B588" s="198"/>
      <c r="C588" s="198"/>
      <c r="D588" s="198"/>
      <c r="E588" s="202"/>
      <c r="F588" s="203"/>
      <c r="G588" s="199"/>
      <c r="H588" s="199"/>
      <c r="I588" s="203"/>
      <c r="J588" s="198"/>
    </row>
    <row r="589" spans="1:10" x14ac:dyDescent="0.2">
      <c r="A589" s="198"/>
      <c r="B589" s="198"/>
      <c r="C589" s="198"/>
      <c r="D589" s="198"/>
      <c r="E589" s="202"/>
      <c r="F589" s="203"/>
      <c r="G589" s="199"/>
      <c r="H589" s="199"/>
      <c r="I589" s="203"/>
      <c r="J589" s="198"/>
    </row>
    <row r="590" spans="1:10" x14ac:dyDescent="0.2">
      <c r="A590" s="198"/>
      <c r="B590" s="198"/>
      <c r="C590" s="198"/>
      <c r="D590" s="198"/>
      <c r="E590" s="202"/>
      <c r="F590" s="203"/>
      <c r="G590" s="199"/>
      <c r="H590" s="199"/>
      <c r="I590" s="203"/>
      <c r="J590" s="198"/>
    </row>
    <row r="591" spans="1:10" x14ac:dyDescent="0.2">
      <c r="A591" s="198"/>
      <c r="B591" s="198"/>
      <c r="C591" s="198"/>
      <c r="D591" s="198"/>
      <c r="E591" s="202"/>
      <c r="F591" s="203"/>
      <c r="G591" s="199"/>
      <c r="H591" s="199"/>
      <c r="I591" s="203"/>
      <c r="J591" s="198"/>
    </row>
    <row r="592" spans="1:10" x14ac:dyDescent="0.2">
      <c r="A592" s="198"/>
      <c r="B592" s="198"/>
      <c r="C592" s="198"/>
      <c r="D592" s="198"/>
      <c r="E592" s="202"/>
      <c r="F592" s="203"/>
      <c r="G592" s="199"/>
      <c r="H592" s="199"/>
      <c r="I592" s="203"/>
      <c r="J592" s="198"/>
    </row>
    <row r="593" spans="1:10" x14ac:dyDescent="0.2">
      <c r="A593" s="198"/>
      <c r="B593" s="198"/>
      <c r="C593" s="198"/>
      <c r="D593" s="198"/>
      <c r="E593" s="202"/>
      <c r="F593" s="203"/>
      <c r="G593" s="199"/>
      <c r="H593" s="199"/>
      <c r="I593" s="203"/>
      <c r="J593" s="198"/>
    </row>
    <row r="594" spans="1:10" x14ac:dyDescent="0.2">
      <c r="A594" s="198"/>
      <c r="B594" s="198"/>
      <c r="C594" s="198"/>
      <c r="D594" s="198"/>
      <c r="E594" s="202"/>
      <c r="F594" s="203"/>
      <c r="G594" s="199"/>
      <c r="H594" s="199"/>
      <c r="I594" s="203"/>
      <c r="J594" s="198"/>
    </row>
    <row r="595" spans="1:10" x14ac:dyDescent="0.2">
      <c r="A595" s="198"/>
      <c r="B595" s="198"/>
      <c r="C595" s="198"/>
      <c r="D595" s="198"/>
      <c r="E595" s="202"/>
      <c r="F595" s="203"/>
      <c r="G595" s="199"/>
      <c r="H595" s="199"/>
      <c r="I595" s="203"/>
      <c r="J595" s="198"/>
    </row>
    <row r="596" spans="1:10" x14ac:dyDescent="0.2">
      <c r="A596" s="198"/>
      <c r="B596" s="198"/>
      <c r="C596" s="198"/>
      <c r="D596" s="198"/>
      <c r="E596" s="202"/>
      <c r="F596" s="203"/>
      <c r="G596" s="199"/>
      <c r="H596" s="199"/>
      <c r="I596" s="203"/>
      <c r="J596" s="198"/>
    </row>
    <row r="597" spans="1:10" x14ac:dyDescent="0.2">
      <c r="A597" s="198"/>
      <c r="B597" s="198"/>
      <c r="C597" s="198"/>
      <c r="D597" s="198"/>
      <c r="E597" s="202"/>
      <c r="F597" s="203"/>
      <c r="G597" s="199"/>
      <c r="H597" s="199"/>
      <c r="I597" s="203"/>
      <c r="J597" s="198"/>
    </row>
    <row r="598" spans="1:10" x14ac:dyDescent="0.2">
      <c r="A598" s="198"/>
      <c r="B598" s="198"/>
      <c r="C598" s="198"/>
      <c r="D598" s="198"/>
      <c r="E598" s="202"/>
      <c r="F598" s="203"/>
      <c r="G598" s="199"/>
      <c r="H598" s="199"/>
      <c r="I598" s="203"/>
      <c r="J598" s="198"/>
    </row>
    <row r="599" spans="1:10" x14ac:dyDescent="0.2">
      <c r="A599" s="198"/>
      <c r="B599" s="198"/>
      <c r="C599" s="198"/>
      <c r="D599" s="198"/>
      <c r="E599" s="202"/>
      <c r="F599" s="203"/>
      <c r="G599" s="199"/>
      <c r="H599" s="199"/>
      <c r="I599" s="203"/>
      <c r="J599" s="198"/>
    </row>
    <row r="600" spans="1:10" x14ac:dyDescent="0.2">
      <c r="A600" s="198"/>
      <c r="B600" s="198"/>
      <c r="C600" s="198"/>
      <c r="D600" s="198"/>
      <c r="E600" s="202"/>
      <c r="F600" s="203"/>
      <c r="G600" s="199"/>
      <c r="H600" s="199"/>
      <c r="I600" s="203"/>
      <c r="J600" s="198"/>
    </row>
    <row r="601" spans="1:10" x14ac:dyDescent="0.2">
      <c r="A601" s="198"/>
      <c r="B601" s="198"/>
      <c r="C601" s="198"/>
      <c r="D601" s="198"/>
      <c r="E601" s="202"/>
      <c r="F601" s="203"/>
      <c r="G601" s="199"/>
      <c r="H601" s="199"/>
      <c r="I601" s="203"/>
      <c r="J601" s="198"/>
    </row>
    <row r="602" spans="1:10" x14ac:dyDescent="0.2">
      <c r="A602" s="198"/>
      <c r="B602" s="198"/>
      <c r="C602" s="198"/>
      <c r="D602" s="198"/>
      <c r="E602" s="202"/>
      <c r="F602" s="203"/>
      <c r="G602" s="199"/>
      <c r="H602" s="199"/>
      <c r="I602" s="203"/>
      <c r="J602" s="198"/>
    </row>
    <row r="603" spans="1:10" x14ac:dyDescent="0.2">
      <c r="A603" s="198"/>
      <c r="B603" s="198"/>
      <c r="C603" s="198"/>
      <c r="D603" s="198"/>
      <c r="E603" s="202"/>
      <c r="F603" s="203"/>
      <c r="G603" s="199"/>
      <c r="H603" s="199"/>
      <c r="I603" s="203"/>
      <c r="J603" s="198"/>
    </row>
    <row r="604" spans="1:10" x14ac:dyDescent="0.2">
      <c r="A604" s="198"/>
      <c r="B604" s="198"/>
      <c r="C604" s="198"/>
      <c r="D604" s="198"/>
      <c r="E604" s="202"/>
      <c r="F604" s="203"/>
      <c r="G604" s="199"/>
      <c r="H604" s="199"/>
      <c r="I604" s="203"/>
      <c r="J604" s="198"/>
    </row>
    <row r="605" spans="1:10" x14ac:dyDescent="0.2">
      <c r="A605" s="198"/>
      <c r="B605" s="198"/>
      <c r="C605" s="198"/>
      <c r="D605" s="198"/>
      <c r="E605" s="202"/>
      <c r="F605" s="203"/>
      <c r="G605" s="199"/>
      <c r="H605" s="199"/>
      <c r="I605" s="203"/>
      <c r="J605" s="198"/>
    </row>
    <row r="606" spans="1:10" x14ac:dyDescent="0.2">
      <c r="A606" s="198"/>
      <c r="B606" s="198"/>
      <c r="C606" s="198"/>
      <c r="D606" s="198"/>
      <c r="E606" s="202"/>
      <c r="F606" s="203"/>
      <c r="G606" s="199"/>
      <c r="H606" s="199"/>
      <c r="I606" s="203"/>
      <c r="J606" s="198"/>
    </row>
    <row r="607" spans="1:10" x14ac:dyDescent="0.2">
      <c r="A607" s="198"/>
      <c r="B607" s="198"/>
      <c r="C607" s="198"/>
      <c r="D607" s="198"/>
      <c r="E607" s="202"/>
      <c r="F607" s="203"/>
      <c r="G607" s="199"/>
      <c r="H607" s="199"/>
      <c r="I607" s="203"/>
      <c r="J607" s="198"/>
    </row>
    <row r="608" spans="1:10" x14ac:dyDescent="0.2">
      <c r="A608" s="198"/>
      <c r="B608" s="198"/>
      <c r="C608" s="198"/>
      <c r="D608" s="198"/>
      <c r="E608" s="202"/>
      <c r="F608" s="203"/>
      <c r="G608" s="199"/>
      <c r="H608" s="199"/>
      <c r="I608" s="203"/>
      <c r="J608" s="198"/>
    </row>
    <row r="609" spans="1:10" x14ac:dyDescent="0.2">
      <c r="A609" s="198"/>
      <c r="B609" s="198"/>
      <c r="C609" s="198"/>
      <c r="D609" s="198"/>
      <c r="E609" s="202"/>
      <c r="F609" s="203"/>
      <c r="G609" s="199"/>
      <c r="H609" s="199"/>
      <c r="I609" s="203"/>
      <c r="J609" s="198"/>
    </row>
    <row r="610" spans="1:10" x14ac:dyDescent="0.2">
      <c r="A610" s="198"/>
      <c r="B610" s="198"/>
      <c r="C610" s="198"/>
      <c r="D610" s="198"/>
      <c r="E610" s="202"/>
      <c r="F610" s="203"/>
      <c r="G610" s="199"/>
      <c r="H610" s="199"/>
      <c r="I610" s="203"/>
      <c r="J610" s="198"/>
    </row>
    <row r="611" spans="1:10" x14ac:dyDescent="0.2">
      <c r="A611" s="198"/>
      <c r="B611" s="198"/>
      <c r="C611" s="198"/>
      <c r="D611" s="198"/>
      <c r="E611" s="202"/>
      <c r="F611" s="203"/>
      <c r="G611" s="199"/>
      <c r="H611" s="199"/>
      <c r="I611" s="203"/>
      <c r="J611" s="198"/>
    </row>
    <row r="612" spans="1:10" x14ac:dyDescent="0.2">
      <c r="A612" s="198"/>
      <c r="B612" s="198"/>
      <c r="C612" s="198"/>
      <c r="D612" s="198"/>
      <c r="E612" s="202"/>
      <c r="F612" s="203"/>
      <c r="G612" s="199"/>
      <c r="H612" s="199"/>
      <c r="I612" s="203"/>
      <c r="J612" s="198"/>
    </row>
    <row r="613" spans="1:10" x14ac:dyDescent="0.2">
      <c r="A613" s="198"/>
      <c r="B613" s="198"/>
      <c r="C613" s="198"/>
      <c r="D613" s="198"/>
      <c r="E613" s="202"/>
      <c r="F613" s="203"/>
      <c r="G613" s="199"/>
      <c r="H613" s="199"/>
      <c r="I613" s="203"/>
      <c r="J613" s="198"/>
    </row>
    <row r="614" spans="1:10" x14ac:dyDescent="0.2">
      <c r="A614" s="198"/>
      <c r="B614" s="198"/>
      <c r="C614" s="198"/>
      <c r="D614" s="198"/>
      <c r="E614" s="202"/>
      <c r="F614" s="203"/>
      <c r="G614" s="199"/>
      <c r="H614" s="199"/>
      <c r="I614" s="203"/>
      <c r="J614" s="198"/>
    </row>
    <row r="615" spans="1:10" x14ac:dyDescent="0.2">
      <c r="A615" s="198"/>
      <c r="B615" s="198"/>
      <c r="C615" s="198"/>
      <c r="D615" s="198"/>
      <c r="E615" s="202"/>
      <c r="F615" s="203"/>
      <c r="G615" s="199"/>
      <c r="H615" s="199"/>
      <c r="I615" s="203"/>
      <c r="J615" s="198"/>
    </row>
    <row r="616" spans="1:10" x14ac:dyDescent="0.2">
      <c r="A616" s="198"/>
      <c r="B616" s="198"/>
      <c r="C616" s="198"/>
      <c r="D616" s="198"/>
      <c r="E616" s="202"/>
      <c r="F616" s="203"/>
      <c r="G616" s="199"/>
      <c r="H616" s="199"/>
      <c r="I616" s="203"/>
      <c r="J616" s="198"/>
    </row>
    <row r="617" spans="1:10" x14ac:dyDescent="0.2">
      <c r="A617" s="198"/>
      <c r="B617" s="198"/>
      <c r="C617" s="198"/>
      <c r="D617" s="198"/>
      <c r="E617" s="202"/>
      <c r="F617" s="203"/>
      <c r="G617" s="199"/>
      <c r="H617" s="199"/>
      <c r="I617" s="203"/>
      <c r="J617" s="198"/>
    </row>
    <row r="618" spans="1:10" x14ac:dyDescent="0.2">
      <c r="A618" s="198"/>
      <c r="B618" s="198"/>
      <c r="C618" s="198"/>
      <c r="D618" s="198"/>
      <c r="E618" s="202"/>
      <c r="F618" s="203"/>
      <c r="G618" s="199"/>
      <c r="H618" s="199"/>
      <c r="I618" s="203"/>
      <c r="J618" s="198"/>
    </row>
    <row r="619" spans="1:10" x14ac:dyDescent="0.2">
      <c r="A619" s="198"/>
      <c r="B619" s="198"/>
      <c r="C619" s="198"/>
      <c r="D619" s="198"/>
      <c r="E619" s="202"/>
      <c r="F619" s="203"/>
      <c r="G619" s="199"/>
      <c r="H619" s="199"/>
      <c r="I619" s="203"/>
      <c r="J619" s="198"/>
    </row>
    <row r="620" spans="1:10" x14ac:dyDescent="0.2">
      <c r="A620" s="198"/>
      <c r="B620" s="198"/>
      <c r="C620" s="198"/>
      <c r="D620" s="198"/>
      <c r="E620" s="202"/>
      <c r="F620" s="203"/>
      <c r="G620" s="199"/>
      <c r="H620" s="199"/>
      <c r="I620" s="203"/>
      <c r="J620" s="198"/>
    </row>
    <row r="621" spans="1:10" x14ac:dyDescent="0.2">
      <c r="A621" s="198"/>
      <c r="B621" s="198"/>
      <c r="C621" s="198"/>
      <c r="D621" s="198"/>
      <c r="E621" s="202"/>
      <c r="F621" s="203"/>
      <c r="G621" s="199"/>
      <c r="H621" s="199"/>
      <c r="I621" s="203"/>
      <c r="J621" s="198"/>
    </row>
    <row r="622" spans="1:10" x14ac:dyDescent="0.2">
      <c r="A622" s="198"/>
      <c r="B622" s="198"/>
      <c r="C622" s="198"/>
      <c r="D622" s="198"/>
      <c r="E622" s="202"/>
      <c r="F622" s="203"/>
      <c r="G622" s="199"/>
      <c r="H622" s="199"/>
      <c r="I622" s="203"/>
      <c r="J622" s="198"/>
    </row>
    <row r="623" spans="1:10" x14ac:dyDescent="0.2">
      <c r="A623" s="198"/>
      <c r="B623" s="198"/>
      <c r="C623" s="198"/>
      <c r="D623" s="198"/>
      <c r="E623" s="202"/>
      <c r="F623" s="203"/>
      <c r="G623" s="199"/>
      <c r="H623" s="199"/>
      <c r="I623" s="203"/>
      <c r="J623" s="198"/>
    </row>
    <row r="624" spans="1:10" x14ac:dyDescent="0.2">
      <c r="A624" s="198"/>
      <c r="B624" s="198"/>
      <c r="C624" s="198"/>
      <c r="D624" s="198"/>
      <c r="E624" s="202"/>
      <c r="F624" s="203"/>
      <c r="G624" s="199"/>
      <c r="H624" s="199"/>
      <c r="I624" s="203"/>
      <c r="J624" s="198"/>
    </row>
    <row r="625" spans="1:10" x14ac:dyDescent="0.2">
      <c r="A625" s="198"/>
      <c r="B625" s="198"/>
      <c r="C625" s="198"/>
      <c r="D625" s="198"/>
      <c r="E625" s="202"/>
      <c r="F625" s="203"/>
      <c r="G625" s="199"/>
      <c r="H625" s="199"/>
      <c r="I625" s="203"/>
      <c r="J625" s="198"/>
    </row>
    <row r="626" spans="1:10" x14ac:dyDescent="0.2">
      <c r="A626" s="198"/>
      <c r="B626" s="198"/>
      <c r="C626" s="198"/>
      <c r="D626" s="198"/>
      <c r="E626" s="202"/>
      <c r="F626" s="203"/>
      <c r="G626" s="199"/>
      <c r="H626" s="199"/>
      <c r="I626" s="203"/>
      <c r="J626" s="198"/>
    </row>
    <row r="627" spans="1:10" x14ac:dyDescent="0.2">
      <c r="A627" s="198"/>
      <c r="B627" s="198"/>
      <c r="C627" s="198"/>
      <c r="D627" s="198"/>
      <c r="E627" s="202"/>
      <c r="F627" s="203"/>
      <c r="G627" s="199"/>
      <c r="H627" s="199"/>
      <c r="I627" s="203"/>
      <c r="J627" s="198"/>
    </row>
    <row r="628" spans="1:10" x14ac:dyDescent="0.2">
      <c r="A628" s="198"/>
      <c r="B628" s="198"/>
      <c r="C628" s="198"/>
      <c r="D628" s="198"/>
      <c r="E628" s="202"/>
      <c r="F628" s="203"/>
      <c r="G628" s="199"/>
      <c r="H628" s="199"/>
      <c r="I628" s="203"/>
      <c r="J628" s="198"/>
    </row>
    <row r="629" spans="1:10" x14ac:dyDescent="0.2">
      <c r="A629" s="198"/>
      <c r="B629" s="198"/>
      <c r="C629" s="198"/>
      <c r="D629" s="198"/>
      <c r="E629" s="202"/>
      <c r="F629" s="203"/>
      <c r="G629" s="199"/>
      <c r="H629" s="199"/>
      <c r="I629" s="203"/>
      <c r="J629" s="198"/>
    </row>
    <row r="630" spans="1:10" x14ac:dyDescent="0.2">
      <c r="A630" s="198"/>
      <c r="B630" s="198"/>
      <c r="C630" s="198"/>
      <c r="D630" s="198"/>
      <c r="E630" s="202"/>
      <c r="F630" s="203"/>
      <c r="G630" s="199"/>
      <c r="H630" s="199"/>
      <c r="I630" s="203"/>
      <c r="J630" s="198"/>
    </row>
    <row r="631" spans="1:10" x14ac:dyDescent="0.2">
      <c r="A631" s="198"/>
      <c r="B631" s="198"/>
      <c r="C631" s="198"/>
      <c r="D631" s="198"/>
      <c r="E631" s="202"/>
      <c r="F631" s="203"/>
      <c r="G631" s="199"/>
      <c r="H631" s="199"/>
      <c r="I631" s="203"/>
      <c r="J631" s="198"/>
    </row>
    <row r="632" spans="1:10" x14ac:dyDescent="0.2">
      <c r="A632" s="198"/>
      <c r="B632" s="198"/>
      <c r="C632" s="198"/>
      <c r="D632" s="198"/>
      <c r="E632" s="202"/>
      <c r="F632" s="203"/>
      <c r="G632" s="199"/>
      <c r="H632" s="199"/>
      <c r="I632" s="203"/>
      <c r="J632" s="198"/>
    </row>
    <row r="633" spans="1:10" x14ac:dyDescent="0.2">
      <c r="A633" s="198"/>
      <c r="B633" s="198"/>
      <c r="C633" s="198"/>
      <c r="D633" s="198"/>
      <c r="E633" s="202"/>
      <c r="F633" s="203"/>
      <c r="G633" s="199"/>
      <c r="H633" s="199"/>
      <c r="I633" s="203"/>
      <c r="J633" s="198"/>
    </row>
    <row r="634" spans="1:10" x14ac:dyDescent="0.2">
      <c r="A634" s="198"/>
      <c r="B634" s="198"/>
      <c r="C634" s="198"/>
      <c r="D634" s="198"/>
      <c r="E634" s="202"/>
      <c r="F634" s="203"/>
      <c r="G634" s="199"/>
      <c r="H634" s="199"/>
      <c r="I634" s="203"/>
      <c r="J634" s="198"/>
    </row>
    <row r="635" spans="1:10" x14ac:dyDescent="0.2">
      <c r="A635" s="198"/>
      <c r="B635" s="198"/>
      <c r="C635" s="198"/>
      <c r="D635" s="198"/>
      <c r="E635" s="202"/>
      <c r="F635" s="203"/>
      <c r="G635" s="199"/>
      <c r="H635" s="199"/>
      <c r="I635" s="203"/>
      <c r="J635" s="198"/>
    </row>
    <row r="636" spans="1:10" x14ac:dyDescent="0.2">
      <c r="A636" s="198"/>
      <c r="B636" s="198"/>
      <c r="C636" s="198"/>
      <c r="D636" s="198"/>
      <c r="E636" s="202"/>
      <c r="F636" s="203"/>
      <c r="G636" s="199"/>
      <c r="H636" s="199"/>
      <c r="I636" s="203"/>
      <c r="J636" s="198"/>
    </row>
    <row r="637" spans="1:10" x14ac:dyDescent="0.2">
      <c r="A637" s="198"/>
      <c r="B637" s="198"/>
      <c r="C637" s="198"/>
      <c r="D637" s="198"/>
      <c r="E637" s="202"/>
      <c r="F637" s="203"/>
      <c r="G637" s="199"/>
      <c r="H637" s="199"/>
      <c r="I637" s="203"/>
      <c r="J637" s="198"/>
    </row>
    <row r="638" spans="1:10" x14ac:dyDescent="0.2">
      <c r="A638" s="198"/>
      <c r="B638" s="198"/>
      <c r="C638" s="198"/>
      <c r="D638" s="198"/>
      <c r="E638" s="202"/>
      <c r="F638" s="203"/>
      <c r="G638" s="199"/>
      <c r="H638" s="199"/>
      <c r="I638" s="203"/>
      <c r="J638" s="198"/>
    </row>
    <row r="639" spans="1:10" x14ac:dyDescent="0.2">
      <c r="A639" s="198"/>
      <c r="B639" s="198"/>
      <c r="C639" s="198"/>
      <c r="D639" s="198"/>
      <c r="E639" s="202"/>
      <c r="F639" s="203"/>
      <c r="G639" s="199"/>
      <c r="H639" s="199"/>
      <c r="I639" s="203"/>
      <c r="J639" s="198"/>
    </row>
    <row r="640" spans="1:10" x14ac:dyDescent="0.2">
      <c r="A640" s="198"/>
      <c r="B640" s="198"/>
      <c r="C640" s="198"/>
      <c r="D640" s="198"/>
      <c r="E640" s="202"/>
      <c r="F640" s="203"/>
      <c r="G640" s="199"/>
      <c r="H640" s="199"/>
      <c r="I640" s="203"/>
      <c r="J640" s="198"/>
    </row>
    <row r="641" spans="1:10" x14ac:dyDescent="0.2">
      <c r="A641" s="198"/>
      <c r="B641" s="198"/>
      <c r="C641" s="198"/>
      <c r="D641" s="198"/>
      <c r="E641" s="202"/>
      <c r="F641" s="203"/>
      <c r="G641" s="199"/>
      <c r="H641" s="199"/>
      <c r="I641" s="203"/>
      <c r="J641" s="198"/>
    </row>
    <row r="642" spans="1:10" x14ac:dyDescent="0.2">
      <c r="A642" s="198"/>
      <c r="B642" s="198"/>
      <c r="C642" s="198"/>
      <c r="D642" s="198"/>
      <c r="E642" s="202"/>
      <c r="F642" s="203"/>
      <c r="G642" s="199"/>
      <c r="H642" s="199"/>
      <c r="I642" s="203"/>
      <c r="J642" s="198"/>
    </row>
    <row r="643" spans="1:10" x14ac:dyDescent="0.2">
      <c r="A643" s="198"/>
      <c r="B643" s="198"/>
      <c r="C643" s="198"/>
      <c r="D643" s="198"/>
      <c r="E643" s="202"/>
      <c r="F643" s="203"/>
      <c r="G643" s="199"/>
      <c r="H643" s="199"/>
      <c r="I643" s="203"/>
      <c r="J643" s="198"/>
    </row>
    <row r="644" spans="1:10" x14ac:dyDescent="0.2">
      <c r="A644" s="198"/>
      <c r="B644" s="198"/>
      <c r="C644" s="198"/>
      <c r="D644" s="198"/>
      <c r="E644" s="202"/>
      <c r="F644" s="203"/>
      <c r="G644" s="199"/>
      <c r="H644" s="199"/>
      <c r="I644" s="203"/>
      <c r="J644" s="198"/>
    </row>
    <row r="645" spans="1:10" x14ac:dyDescent="0.2">
      <c r="A645" s="198"/>
      <c r="B645" s="198"/>
      <c r="C645" s="198"/>
      <c r="D645" s="198"/>
      <c r="E645" s="202"/>
      <c r="F645" s="203"/>
      <c r="G645" s="199"/>
      <c r="H645" s="199"/>
      <c r="I645" s="203"/>
      <c r="J645" s="198"/>
    </row>
    <row r="646" spans="1:10" x14ac:dyDescent="0.2">
      <c r="A646" s="198"/>
      <c r="B646" s="198"/>
      <c r="C646" s="198"/>
      <c r="D646" s="198"/>
      <c r="E646" s="202"/>
      <c r="F646" s="203"/>
      <c r="G646" s="199"/>
      <c r="H646" s="199"/>
      <c r="I646" s="203"/>
      <c r="J646" s="198"/>
    </row>
    <row r="647" spans="1:10" x14ac:dyDescent="0.2">
      <c r="A647" s="198"/>
      <c r="B647" s="198"/>
      <c r="C647" s="198"/>
      <c r="D647" s="198"/>
      <c r="E647" s="202"/>
      <c r="F647" s="203"/>
      <c r="G647" s="199"/>
      <c r="H647" s="199"/>
      <c r="I647" s="203"/>
      <c r="J647" s="198"/>
    </row>
    <row r="648" spans="1:10" x14ac:dyDescent="0.2">
      <c r="A648" s="198"/>
      <c r="B648" s="198"/>
      <c r="C648" s="198"/>
      <c r="D648" s="198"/>
      <c r="E648" s="202"/>
      <c r="F648" s="203"/>
      <c r="G648" s="199"/>
      <c r="H648" s="199"/>
      <c r="I648" s="203"/>
      <c r="J648" s="198"/>
    </row>
    <row r="649" spans="1:10" x14ac:dyDescent="0.2">
      <c r="A649" s="198"/>
      <c r="B649" s="198"/>
      <c r="C649" s="198"/>
      <c r="D649" s="198"/>
      <c r="E649" s="202"/>
      <c r="F649" s="203"/>
      <c r="G649" s="199"/>
      <c r="H649" s="199"/>
      <c r="I649" s="203"/>
      <c r="J649" s="198"/>
    </row>
    <row r="650" spans="1:10" x14ac:dyDescent="0.2">
      <c r="A650" s="198"/>
      <c r="B650" s="198"/>
      <c r="C650" s="198"/>
      <c r="D650" s="198"/>
      <c r="E650" s="202"/>
      <c r="F650" s="203"/>
      <c r="G650" s="199"/>
      <c r="H650" s="199"/>
      <c r="I650" s="203"/>
      <c r="J650" s="198"/>
    </row>
    <row r="651" spans="1:10" x14ac:dyDescent="0.2">
      <c r="A651" s="198"/>
      <c r="B651" s="198"/>
      <c r="C651" s="198"/>
      <c r="D651" s="198"/>
      <c r="E651" s="202"/>
      <c r="F651" s="203"/>
      <c r="G651" s="199"/>
      <c r="H651" s="199"/>
      <c r="I651" s="203"/>
      <c r="J651" s="198"/>
    </row>
    <row r="652" spans="1:10" x14ac:dyDescent="0.2">
      <c r="A652" s="198"/>
      <c r="B652" s="198"/>
      <c r="C652" s="198"/>
      <c r="D652" s="198"/>
      <c r="E652" s="202"/>
      <c r="F652" s="203"/>
      <c r="G652" s="199"/>
      <c r="H652" s="199"/>
      <c r="I652" s="203"/>
      <c r="J652" s="198"/>
    </row>
    <row r="653" spans="1:10" x14ac:dyDescent="0.2">
      <c r="A653" s="198"/>
      <c r="B653" s="198"/>
      <c r="C653" s="198"/>
      <c r="D653" s="198"/>
      <c r="E653" s="202"/>
      <c r="F653" s="203"/>
      <c r="G653" s="199"/>
      <c r="H653" s="199"/>
      <c r="I653" s="203"/>
      <c r="J653" s="198"/>
    </row>
    <row r="654" spans="1:10" x14ac:dyDescent="0.2">
      <c r="A654" s="198"/>
      <c r="B654" s="198"/>
      <c r="C654" s="198"/>
      <c r="D654" s="198"/>
      <c r="E654" s="202"/>
      <c r="F654" s="203"/>
      <c r="G654" s="199"/>
      <c r="H654" s="199"/>
      <c r="I654" s="203"/>
      <c r="J654" s="198"/>
    </row>
    <row r="655" spans="1:10" x14ac:dyDescent="0.2">
      <c r="A655" s="198"/>
      <c r="B655" s="198"/>
      <c r="C655" s="198"/>
      <c r="D655" s="198"/>
      <c r="E655" s="202"/>
      <c r="F655" s="203"/>
      <c r="G655" s="199"/>
      <c r="H655" s="199"/>
      <c r="I655" s="203"/>
      <c r="J655" s="198"/>
    </row>
    <row r="656" spans="1:10" x14ac:dyDescent="0.2">
      <c r="A656" s="198"/>
      <c r="B656" s="198"/>
      <c r="C656" s="198"/>
      <c r="D656" s="198"/>
      <c r="E656" s="202"/>
      <c r="F656" s="203"/>
      <c r="G656" s="199"/>
      <c r="H656" s="199"/>
      <c r="I656" s="203"/>
      <c r="J656" s="198"/>
    </row>
    <row r="657" spans="1:10" x14ac:dyDescent="0.2">
      <c r="A657" s="198"/>
      <c r="B657" s="198"/>
      <c r="C657" s="198"/>
      <c r="D657" s="198"/>
      <c r="E657" s="202"/>
      <c r="F657" s="203"/>
      <c r="G657" s="199"/>
      <c r="H657" s="199"/>
      <c r="I657" s="203"/>
      <c r="J657" s="198"/>
    </row>
    <row r="658" spans="1:10" x14ac:dyDescent="0.2">
      <c r="A658" s="198"/>
      <c r="B658" s="198"/>
      <c r="C658" s="198"/>
      <c r="D658" s="198"/>
      <c r="E658" s="202"/>
      <c r="F658" s="203"/>
      <c r="G658" s="199"/>
      <c r="H658" s="199"/>
      <c r="I658" s="203"/>
      <c r="J658" s="198"/>
    </row>
    <row r="659" spans="1:10" x14ac:dyDescent="0.2">
      <c r="A659" s="198"/>
      <c r="B659" s="198"/>
      <c r="C659" s="198"/>
      <c r="D659" s="198"/>
      <c r="E659" s="202"/>
      <c r="F659" s="203"/>
      <c r="G659" s="199"/>
      <c r="H659" s="199"/>
      <c r="I659" s="203"/>
      <c r="J659" s="198"/>
    </row>
    <row r="660" spans="1:10" x14ac:dyDescent="0.2">
      <c r="A660" s="198"/>
      <c r="B660" s="198"/>
      <c r="C660" s="198"/>
      <c r="D660" s="198"/>
      <c r="E660" s="202"/>
      <c r="F660" s="203"/>
      <c r="G660" s="199"/>
      <c r="H660" s="199"/>
      <c r="I660" s="203"/>
      <c r="J660" s="198"/>
    </row>
    <row r="661" spans="1:10" x14ac:dyDescent="0.2">
      <c r="A661" s="198"/>
      <c r="B661" s="198"/>
      <c r="C661" s="198"/>
      <c r="D661" s="198"/>
      <c r="E661" s="202"/>
      <c r="F661" s="203"/>
      <c r="G661" s="199"/>
      <c r="H661" s="199"/>
      <c r="I661" s="203"/>
      <c r="J661" s="198"/>
    </row>
    <row r="662" spans="1:10" x14ac:dyDescent="0.2">
      <c r="A662" s="198"/>
      <c r="B662" s="198"/>
      <c r="C662" s="198"/>
      <c r="D662" s="198"/>
      <c r="E662" s="202"/>
      <c r="F662" s="203"/>
      <c r="G662" s="199"/>
      <c r="H662" s="199"/>
      <c r="I662" s="203"/>
      <c r="J662" s="198"/>
    </row>
    <row r="663" spans="1:10" x14ac:dyDescent="0.2">
      <c r="A663" s="198"/>
      <c r="B663" s="198"/>
      <c r="C663" s="198"/>
      <c r="D663" s="198"/>
      <c r="E663" s="202"/>
      <c r="F663" s="203"/>
      <c r="G663" s="199"/>
      <c r="H663" s="199"/>
      <c r="I663" s="203"/>
      <c r="J663" s="198"/>
    </row>
    <row r="664" spans="1:10" x14ac:dyDescent="0.2">
      <c r="A664" s="198"/>
      <c r="B664" s="198"/>
      <c r="C664" s="198"/>
      <c r="D664" s="198"/>
      <c r="E664" s="202"/>
      <c r="F664" s="203"/>
      <c r="G664" s="199"/>
      <c r="H664" s="199"/>
      <c r="I664" s="203"/>
      <c r="J664" s="198"/>
    </row>
    <row r="665" spans="1:10" x14ac:dyDescent="0.2">
      <c r="A665" s="198"/>
      <c r="B665" s="198"/>
      <c r="C665" s="198"/>
      <c r="D665" s="198"/>
      <c r="E665" s="202"/>
      <c r="F665" s="203"/>
      <c r="G665" s="199"/>
      <c r="H665" s="199"/>
      <c r="I665" s="203"/>
      <c r="J665" s="198"/>
    </row>
    <row r="666" spans="1:10" x14ac:dyDescent="0.2">
      <c r="A666" s="198"/>
      <c r="B666" s="198"/>
      <c r="C666" s="198"/>
      <c r="D666" s="198"/>
      <c r="E666" s="202"/>
      <c r="F666" s="203"/>
      <c r="G666" s="199"/>
      <c r="H666" s="199"/>
      <c r="I666" s="203"/>
      <c r="J666" s="198"/>
    </row>
    <row r="667" spans="1:10" x14ac:dyDescent="0.2">
      <c r="A667" s="198"/>
      <c r="B667" s="198"/>
      <c r="C667" s="198"/>
      <c r="D667" s="198"/>
      <c r="E667" s="202"/>
      <c r="F667" s="203"/>
      <c r="G667" s="199"/>
      <c r="H667" s="199"/>
      <c r="I667" s="203"/>
      <c r="J667" s="198"/>
    </row>
    <row r="668" spans="1:10" x14ac:dyDescent="0.2">
      <c r="A668" s="198"/>
      <c r="B668" s="198"/>
      <c r="C668" s="198"/>
      <c r="D668" s="198"/>
      <c r="E668" s="202"/>
      <c r="F668" s="203"/>
      <c r="G668" s="199"/>
      <c r="H668" s="199"/>
      <c r="I668" s="203"/>
      <c r="J668" s="198"/>
    </row>
    <row r="669" spans="1:10" x14ac:dyDescent="0.2">
      <c r="A669" s="198"/>
      <c r="B669" s="198"/>
      <c r="C669" s="198"/>
      <c r="D669" s="198"/>
      <c r="E669" s="202"/>
      <c r="F669" s="203"/>
      <c r="G669" s="199"/>
      <c r="H669" s="199"/>
      <c r="I669" s="203"/>
      <c r="J669" s="198"/>
    </row>
    <row r="670" spans="1:10" x14ac:dyDescent="0.2">
      <c r="A670" s="198"/>
      <c r="B670" s="198"/>
      <c r="C670" s="198"/>
      <c r="D670" s="198"/>
      <c r="E670" s="202"/>
      <c r="F670" s="203"/>
      <c r="G670" s="199"/>
      <c r="H670" s="199"/>
      <c r="I670" s="203"/>
      <c r="J670" s="198"/>
    </row>
    <row r="671" spans="1:10" x14ac:dyDescent="0.2">
      <c r="A671" s="198"/>
      <c r="B671" s="198"/>
      <c r="C671" s="198"/>
      <c r="D671" s="198"/>
      <c r="E671" s="202"/>
      <c r="F671" s="203"/>
      <c r="G671" s="199"/>
      <c r="H671" s="199"/>
      <c r="I671" s="203"/>
      <c r="J671" s="198"/>
    </row>
    <row r="672" spans="1:10" x14ac:dyDescent="0.2">
      <c r="A672" s="198"/>
      <c r="B672" s="198"/>
      <c r="C672" s="198"/>
      <c r="D672" s="198"/>
      <c r="E672" s="202"/>
      <c r="F672" s="203"/>
      <c r="G672" s="199"/>
      <c r="H672" s="199"/>
      <c r="I672" s="203"/>
      <c r="J672" s="198"/>
    </row>
    <row r="673" spans="1:10" x14ac:dyDescent="0.2">
      <c r="A673" s="198"/>
      <c r="B673" s="198"/>
      <c r="C673" s="198"/>
      <c r="D673" s="198"/>
      <c r="E673" s="202"/>
      <c r="F673" s="203"/>
      <c r="G673" s="199"/>
      <c r="H673" s="199"/>
      <c r="I673" s="203"/>
      <c r="J673" s="198"/>
    </row>
    <row r="674" spans="1:10" x14ac:dyDescent="0.2">
      <c r="A674" s="198"/>
      <c r="B674" s="198"/>
      <c r="C674" s="198"/>
      <c r="D674" s="198"/>
      <c r="E674" s="202"/>
      <c r="F674" s="203"/>
      <c r="G674" s="199"/>
      <c r="H674" s="199"/>
      <c r="I674" s="203"/>
      <c r="J674" s="198"/>
    </row>
    <row r="675" spans="1:10" x14ac:dyDescent="0.2">
      <c r="A675" s="198"/>
      <c r="B675" s="198"/>
      <c r="C675" s="198"/>
      <c r="D675" s="198"/>
      <c r="E675" s="202"/>
      <c r="F675" s="203"/>
      <c r="G675" s="199"/>
      <c r="H675" s="199"/>
      <c r="I675" s="203"/>
      <c r="J675" s="198"/>
    </row>
    <row r="676" spans="1:10" x14ac:dyDescent="0.2">
      <c r="A676" s="198"/>
      <c r="B676" s="198"/>
      <c r="C676" s="198"/>
      <c r="D676" s="198"/>
      <c r="E676" s="202"/>
      <c r="F676" s="203"/>
      <c r="G676" s="199"/>
      <c r="H676" s="199"/>
      <c r="I676" s="203"/>
      <c r="J676" s="198"/>
    </row>
    <row r="677" spans="1:10" x14ac:dyDescent="0.2">
      <c r="A677" s="198"/>
      <c r="B677" s="198"/>
      <c r="C677" s="198"/>
      <c r="D677" s="198"/>
      <c r="E677" s="202"/>
      <c r="F677" s="203"/>
      <c r="G677" s="199"/>
      <c r="H677" s="199"/>
      <c r="I677" s="203"/>
      <c r="J677" s="198"/>
    </row>
    <row r="678" spans="1:10" x14ac:dyDescent="0.2">
      <c r="A678" s="198"/>
      <c r="B678" s="198"/>
      <c r="C678" s="198"/>
      <c r="D678" s="198"/>
      <c r="E678" s="202"/>
      <c r="F678" s="203"/>
      <c r="G678" s="199"/>
      <c r="H678" s="199"/>
      <c r="I678" s="203"/>
      <c r="J678" s="198"/>
    </row>
    <row r="679" spans="1:10" x14ac:dyDescent="0.2">
      <c r="A679" s="198"/>
      <c r="B679" s="198"/>
      <c r="C679" s="198"/>
      <c r="D679" s="198"/>
      <c r="E679" s="202"/>
      <c r="F679" s="203"/>
      <c r="G679" s="199"/>
      <c r="H679" s="199"/>
      <c r="I679" s="203"/>
      <c r="J679" s="198"/>
    </row>
    <row r="680" spans="1:10" x14ac:dyDescent="0.2">
      <c r="A680" s="198"/>
      <c r="B680" s="198"/>
      <c r="C680" s="198"/>
      <c r="D680" s="198"/>
      <c r="E680" s="202"/>
      <c r="F680" s="203"/>
      <c r="G680" s="199"/>
      <c r="H680" s="199"/>
      <c r="I680" s="203"/>
      <c r="J680" s="198"/>
    </row>
    <row r="681" spans="1:10" x14ac:dyDescent="0.2">
      <c r="A681" s="198"/>
      <c r="B681" s="198"/>
      <c r="C681" s="198"/>
      <c r="D681" s="198"/>
      <c r="E681" s="202"/>
      <c r="F681" s="203"/>
      <c r="G681" s="199"/>
      <c r="H681" s="199"/>
      <c r="I681" s="203"/>
      <c r="J681" s="198"/>
    </row>
    <row r="682" spans="1:10" x14ac:dyDescent="0.2">
      <c r="A682" s="198"/>
      <c r="B682" s="198"/>
      <c r="C682" s="198"/>
      <c r="D682" s="198"/>
      <c r="E682" s="202"/>
      <c r="F682" s="203"/>
      <c r="G682" s="199"/>
      <c r="H682" s="199"/>
      <c r="I682" s="203"/>
      <c r="J682" s="198"/>
    </row>
    <row r="683" spans="1:10" x14ac:dyDescent="0.2">
      <c r="A683" s="198"/>
      <c r="B683" s="198"/>
      <c r="C683" s="198"/>
      <c r="D683" s="198"/>
      <c r="E683" s="202"/>
      <c r="F683" s="203"/>
      <c r="G683" s="199"/>
      <c r="H683" s="199"/>
      <c r="I683" s="203"/>
      <c r="J683" s="198"/>
    </row>
    <row r="684" spans="1:10" x14ac:dyDescent="0.2">
      <c r="A684" s="198"/>
      <c r="B684" s="198"/>
      <c r="C684" s="198"/>
      <c r="D684" s="198"/>
      <c r="E684" s="202"/>
      <c r="F684" s="203"/>
      <c r="G684" s="199"/>
      <c r="H684" s="199"/>
      <c r="I684" s="203"/>
      <c r="J684" s="198"/>
    </row>
    <row r="685" spans="1:10" x14ac:dyDescent="0.2">
      <c r="A685" s="198"/>
      <c r="B685" s="198"/>
      <c r="C685" s="198"/>
      <c r="D685" s="198"/>
      <c r="E685" s="202"/>
      <c r="F685" s="203"/>
      <c r="G685" s="199"/>
      <c r="H685" s="199"/>
      <c r="I685" s="203"/>
      <c r="J685" s="198"/>
    </row>
    <row r="686" spans="1:10" x14ac:dyDescent="0.2">
      <c r="A686" s="198"/>
      <c r="B686" s="198"/>
      <c r="C686" s="198"/>
      <c r="D686" s="198"/>
      <c r="E686" s="202"/>
      <c r="F686" s="203"/>
      <c r="G686" s="199"/>
      <c r="H686" s="199"/>
      <c r="I686" s="203"/>
      <c r="J686" s="198"/>
    </row>
    <row r="687" spans="1:10" x14ac:dyDescent="0.2">
      <c r="A687" s="198"/>
      <c r="B687" s="198"/>
      <c r="C687" s="198"/>
      <c r="D687" s="198"/>
      <c r="E687" s="202"/>
      <c r="F687" s="203"/>
      <c r="G687" s="199"/>
      <c r="H687" s="199"/>
      <c r="I687" s="203"/>
      <c r="J687" s="198"/>
    </row>
    <row r="688" spans="1:10" x14ac:dyDescent="0.2">
      <c r="A688" s="198"/>
      <c r="B688" s="198"/>
      <c r="C688" s="198"/>
      <c r="D688" s="198"/>
      <c r="E688" s="202"/>
      <c r="F688" s="203"/>
      <c r="G688" s="199"/>
      <c r="H688" s="199"/>
      <c r="I688" s="203"/>
      <c r="J688" s="198"/>
    </row>
    <row r="689" spans="1:10" x14ac:dyDescent="0.2">
      <c r="A689" s="198"/>
      <c r="B689" s="198"/>
      <c r="C689" s="198"/>
      <c r="D689" s="198"/>
      <c r="E689" s="202"/>
      <c r="F689" s="203"/>
      <c r="G689" s="199"/>
      <c r="H689" s="199"/>
      <c r="I689" s="203"/>
      <c r="J689" s="198"/>
    </row>
    <row r="690" spans="1:10" x14ac:dyDescent="0.2">
      <c r="A690" s="198"/>
      <c r="B690" s="198"/>
      <c r="C690" s="198"/>
      <c r="D690" s="198"/>
      <c r="E690" s="202"/>
      <c r="F690" s="203"/>
      <c r="G690" s="199"/>
      <c r="H690" s="199"/>
      <c r="I690" s="203"/>
      <c r="J690" s="198"/>
    </row>
    <row r="691" spans="1:10" x14ac:dyDescent="0.2">
      <c r="A691" s="198"/>
      <c r="B691" s="198"/>
      <c r="C691" s="198"/>
      <c r="D691" s="198"/>
      <c r="E691" s="202"/>
      <c r="F691" s="203"/>
      <c r="G691" s="199"/>
      <c r="H691" s="199"/>
      <c r="I691" s="203"/>
      <c r="J691" s="198"/>
    </row>
    <row r="692" spans="1:10" x14ac:dyDescent="0.2">
      <c r="A692" s="198"/>
      <c r="B692" s="198"/>
      <c r="C692" s="198"/>
      <c r="D692" s="198"/>
      <c r="E692" s="202"/>
      <c r="F692" s="203"/>
      <c r="G692" s="199"/>
      <c r="H692" s="199"/>
      <c r="I692" s="203"/>
      <c r="J692" s="198"/>
    </row>
    <row r="693" spans="1:10" x14ac:dyDescent="0.2">
      <c r="A693" s="198"/>
      <c r="B693" s="198"/>
      <c r="C693" s="198"/>
      <c r="D693" s="198"/>
      <c r="E693" s="202"/>
      <c r="F693" s="203"/>
      <c r="G693" s="199"/>
      <c r="H693" s="199"/>
      <c r="I693" s="203"/>
      <c r="J693" s="198"/>
    </row>
    <row r="694" spans="1:10" x14ac:dyDescent="0.2">
      <c r="A694" s="198"/>
      <c r="B694" s="198"/>
      <c r="C694" s="198"/>
      <c r="D694" s="198"/>
      <c r="E694" s="202"/>
      <c r="F694" s="203"/>
      <c r="G694" s="199"/>
      <c r="H694" s="199"/>
      <c r="I694" s="203"/>
      <c r="J694" s="198"/>
    </row>
    <row r="695" spans="1:10" x14ac:dyDescent="0.2">
      <c r="A695" s="198"/>
      <c r="B695" s="198"/>
      <c r="C695" s="198"/>
      <c r="D695" s="198"/>
      <c r="E695" s="202"/>
      <c r="F695" s="203"/>
      <c r="G695" s="199"/>
      <c r="H695" s="199"/>
      <c r="I695" s="203"/>
      <c r="J695" s="198"/>
    </row>
    <row r="696" spans="1:10" x14ac:dyDescent="0.2">
      <c r="A696" s="198"/>
      <c r="B696" s="198"/>
      <c r="C696" s="198"/>
      <c r="D696" s="198"/>
      <c r="E696" s="202"/>
      <c r="F696" s="203"/>
      <c r="G696" s="199"/>
      <c r="H696" s="199"/>
      <c r="I696" s="203"/>
      <c r="J696" s="198"/>
    </row>
    <row r="697" spans="1:10" x14ac:dyDescent="0.2">
      <c r="A697" s="198"/>
      <c r="B697" s="198"/>
      <c r="C697" s="198"/>
      <c r="D697" s="198"/>
      <c r="E697" s="202"/>
      <c r="F697" s="203"/>
      <c r="G697" s="199"/>
      <c r="H697" s="199"/>
      <c r="I697" s="203"/>
      <c r="J697" s="198"/>
    </row>
    <row r="698" spans="1:10" x14ac:dyDescent="0.2">
      <c r="A698" s="198"/>
      <c r="B698" s="198"/>
      <c r="C698" s="198"/>
      <c r="D698" s="198"/>
      <c r="E698" s="202"/>
      <c r="F698" s="203"/>
      <c r="G698" s="199"/>
      <c r="H698" s="199"/>
      <c r="I698" s="203"/>
      <c r="J698" s="198"/>
    </row>
    <row r="699" spans="1:10" x14ac:dyDescent="0.2">
      <c r="A699" s="198"/>
      <c r="B699" s="198"/>
      <c r="C699" s="198"/>
      <c r="D699" s="198"/>
      <c r="E699" s="202"/>
      <c r="F699" s="203"/>
      <c r="G699" s="199"/>
      <c r="H699" s="199"/>
      <c r="I699" s="203"/>
      <c r="J699" s="198"/>
    </row>
    <row r="700" spans="1:10" x14ac:dyDescent="0.2">
      <c r="A700" s="198"/>
      <c r="B700" s="198"/>
      <c r="C700" s="198"/>
      <c r="D700" s="198"/>
      <c r="E700" s="202"/>
      <c r="F700" s="203"/>
      <c r="G700" s="199"/>
      <c r="H700" s="199"/>
      <c r="I700" s="203"/>
      <c r="J700" s="198"/>
    </row>
    <row r="701" spans="1:10" x14ac:dyDescent="0.2">
      <c r="A701" s="198"/>
      <c r="B701" s="198"/>
      <c r="C701" s="198"/>
      <c r="D701" s="198"/>
      <c r="E701" s="202"/>
      <c r="F701" s="203"/>
      <c r="G701" s="199"/>
      <c r="H701" s="199"/>
      <c r="I701" s="203"/>
      <c r="J701" s="198"/>
    </row>
    <row r="702" spans="1:10" x14ac:dyDescent="0.2">
      <c r="A702" s="198"/>
      <c r="B702" s="198"/>
      <c r="C702" s="198"/>
      <c r="D702" s="198"/>
      <c r="E702" s="202"/>
      <c r="F702" s="203"/>
      <c r="G702" s="199"/>
      <c r="H702" s="199"/>
      <c r="I702" s="203"/>
      <c r="J702" s="198"/>
    </row>
    <row r="703" spans="1:10" x14ac:dyDescent="0.2">
      <c r="A703" s="198"/>
      <c r="B703" s="198"/>
      <c r="C703" s="198"/>
      <c r="D703" s="198"/>
      <c r="E703" s="202"/>
      <c r="F703" s="203"/>
      <c r="G703" s="199"/>
      <c r="H703" s="199"/>
      <c r="I703" s="203"/>
      <c r="J703" s="198"/>
    </row>
    <row r="704" spans="1:10" x14ac:dyDescent="0.2">
      <c r="A704" s="198"/>
      <c r="B704" s="198"/>
      <c r="C704" s="198"/>
      <c r="D704" s="198"/>
      <c r="E704" s="202"/>
      <c r="F704" s="203"/>
      <c r="G704" s="199"/>
      <c r="H704" s="199"/>
      <c r="I704" s="203"/>
      <c r="J704" s="198"/>
    </row>
    <row r="705" spans="1:10" x14ac:dyDescent="0.2">
      <c r="A705" s="198"/>
      <c r="B705" s="198"/>
      <c r="C705" s="198"/>
      <c r="D705" s="198"/>
      <c r="E705" s="202"/>
      <c r="F705" s="203"/>
      <c r="G705" s="199"/>
      <c r="H705" s="199"/>
      <c r="I705" s="203"/>
      <c r="J705" s="198"/>
    </row>
    <row r="706" spans="1:10" x14ac:dyDescent="0.2">
      <c r="A706" s="198"/>
      <c r="B706" s="198"/>
      <c r="C706" s="198"/>
      <c r="D706" s="198"/>
      <c r="E706" s="202"/>
      <c r="F706" s="203"/>
      <c r="G706" s="199"/>
      <c r="H706" s="199"/>
      <c r="I706" s="203"/>
      <c r="J706" s="198"/>
    </row>
    <row r="707" spans="1:10" x14ac:dyDescent="0.2">
      <c r="A707" s="198"/>
      <c r="B707" s="198"/>
      <c r="C707" s="198"/>
      <c r="D707" s="198"/>
      <c r="E707" s="202"/>
      <c r="F707" s="203"/>
      <c r="G707" s="199"/>
      <c r="H707" s="199"/>
      <c r="I707" s="203"/>
      <c r="J707" s="198"/>
    </row>
    <row r="708" spans="1:10" x14ac:dyDescent="0.2">
      <c r="A708" s="198"/>
      <c r="B708" s="198"/>
      <c r="C708" s="198"/>
      <c r="D708" s="198"/>
      <c r="E708" s="202"/>
      <c r="F708" s="203"/>
      <c r="G708" s="199"/>
      <c r="H708" s="199"/>
      <c r="I708" s="203"/>
      <c r="J708" s="198"/>
    </row>
    <row r="709" spans="1:10" x14ac:dyDescent="0.2">
      <c r="A709" s="198"/>
      <c r="B709" s="198"/>
      <c r="C709" s="198"/>
      <c r="D709" s="198"/>
      <c r="E709" s="202"/>
      <c r="F709" s="203"/>
      <c r="G709" s="199"/>
      <c r="H709" s="199"/>
      <c r="I709" s="203"/>
      <c r="J709" s="198"/>
    </row>
    <row r="710" spans="1:10" x14ac:dyDescent="0.2">
      <c r="A710" s="198"/>
      <c r="B710" s="198"/>
      <c r="C710" s="198"/>
      <c r="D710" s="198"/>
      <c r="E710" s="202"/>
      <c r="F710" s="203"/>
      <c r="G710" s="199"/>
      <c r="H710" s="199"/>
      <c r="I710" s="203"/>
      <c r="J710" s="198"/>
    </row>
    <row r="711" spans="1:10" x14ac:dyDescent="0.2">
      <c r="A711" s="198"/>
      <c r="B711" s="198"/>
      <c r="C711" s="198"/>
      <c r="D711" s="198"/>
      <c r="E711" s="202"/>
      <c r="F711" s="203"/>
      <c r="G711" s="199"/>
      <c r="H711" s="199"/>
      <c r="I711" s="203"/>
      <c r="J711" s="198"/>
    </row>
    <row r="712" spans="1:10" x14ac:dyDescent="0.2">
      <c r="A712" s="198"/>
      <c r="B712" s="198"/>
      <c r="C712" s="198"/>
      <c r="D712" s="198"/>
      <c r="E712" s="202"/>
      <c r="F712" s="203"/>
      <c r="G712" s="199"/>
      <c r="H712" s="199"/>
      <c r="I712" s="203"/>
      <c r="J712" s="198"/>
    </row>
    <row r="713" spans="1:10" x14ac:dyDescent="0.2">
      <c r="A713" s="198"/>
      <c r="B713" s="198"/>
      <c r="C713" s="198"/>
      <c r="D713" s="198"/>
      <c r="E713" s="202"/>
      <c r="F713" s="203"/>
      <c r="G713" s="199"/>
      <c r="H713" s="199"/>
      <c r="I713" s="203"/>
      <c r="J713" s="198"/>
    </row>
    <row r="714" spans="1:10" x14ac:dyDescent="0.2">
      <c r="A714" s="198"/>
      <c r="B714" s="198"/>
      <c r="C714" s="198"/>
      <c r="D714" s="198"/>
      <c r="E714" s="202"/>
      <c r="F714" s="203"/>
      <c r="G714" s="199"/>
      <c r="H714" s="199"/>
      <c r="I714" s="203"/>
      <c r="J714" s="198"/>
    </row>
    <row r="715" spans="1:10" x14ac:dyDescent="0.2">
      <c r="A715" s="198"/>
      <c r="B715" s="198"/>
      <c r="C715" s="198"/>
      <c r="D715" s="198"/>
      <c r="E715" s="202"/>
      <c r="F715" s="203"/>
      <c r="G715" s="199"/>
      <c r="H715" s="199"/>
      <c r="I715" s="203"/>
      <c r="J715" s="198"/>
    </row>
    <row r="716" spans="1:10" x14ac:dyDescent="0.2">
      <c r="A716" s="198"/>
      <c r="B716" s="198"/>
      <c r="C716" s="198"/>
      <c r="D716" s="198"/>
      <c r="E716" s="202"/>
      <c r="F716" s="203"/>
      <c r="G716" s="199"/>
      <c r="H716" s="199"/>
      <c r="I716" s="203"/>
      <c r="J716" s="198"/>
    </row>
    <row r="717" spans="1:10" x14ac:dyDescent="0.2">
      <c r="A717" s="198"/>
      <c r="B717" s="198"/>
      <c r="C717" s="198"/>
      <c r="D717" s="198"/>
      <c r="E717" s="202"/>
      <c r="F717" s="203"/>
      <c r="G717" s="199"/>
      <c r="H717" s="199"/>
      <c r="I717" s="203"/>
      <c r="J717" s="198"/>
    </row>
    <row r="718" spans="1:10" x14ac:dyDescent="0.2">
      <c r="A718" s="198"/>
      <c r="B718" s="198"/>
      <c r="C718" s="198"/>
      <c r="D718" s="198"/>
      <c r="E718" s="202"/>
      <c r="F718" s="203"/>
      <c r="G718" s="199"/>
      <c r="H718" s="199"/>
      <c r="I718" s="203"/>
      <c r="J718" s="198"/>
    </row>
    <row r="719" spans="1:10" x14ac:dyDescent="0.2">
      <c r="A719" s="198"/>
      <c r="B719" s="198"/>
      <c r="C719" s="198"/>
      <c r="D719" s="198"/>
      <c r="E719" s="202"/>
      <c r="F719" s="203"/>
      <c r="G719" s="199"/>
      <c r="H719" s="199"/>
      <c r="I719" s="203"/>
      <c r="J719" s="198"/>
    </row>
    <row r="720" spans="1:10" x14ac:dyDescent="0.2">
      <c r="A720" s="198"/>
      <c r="B720" s="198"/>
      <c r="C720" s="198"/>
      <c r="D720" s="198"/>
      <c r="E720" s="202"/>
      <c r="F720" s="203"/>
      <c r="G720" s="199"/>
      <c r="H720" s="199"/>
      <c r="I720" s="203"/>
      <c r="J720" s="198"/>
    </row>
    <row r="721" spans="1:10" x14ac:dyDescent="0.2">
      <c r="A721" s="198"/>
      <c r="B721" s="198"/>
      <c r="C721" s="198"/>
      <c r="D721" s="198"/>
      <c r="E721" s="202"/>
      <c r="F721" s="203"/>
      <c r="G721" s="199"/>
      <c r="H721" s="199"/>
      <c r="I721" s="203"/>
      <c r="J721" s="198"/>
    </row>
    <row r="722" spans="1:10" x14ac:dyDescent="0.2">
      <c r="A722" s="198"/>
      <c r="B722" s="198"/>
      <c r="C722" s="198"/>
      <c r="D722" s="198"/>
      <c r="E722" s="202"/>
      <c r="F722" s="203"/>
      <c r="G722" s="199"/>
      <c r="H722" s="199"/>
      <c r="I722" s="203"/>
      <c r="J722" s="198"/>
    </row>
    <row r="723" spans="1:10" x14ac:dyDescent="0.2">
      <c r="A723" s="198"/>
      <c r="B723" s="198"/>
      <c r="C723" s="198"/>
      <c r="D723" s="198"/>
      <c r="E723" s="202"/>
      <c r="F723" s="203"/>
      <c r="G723" s="199"/>
      <c r="H723" s="199"/>
      <c r="I723" s="203"/>
      <c r="J723" s="198"/>
    </row>
    <row r="724" spans="1:10" x14ac:dyDescent="0.2">
      <c r="A724" s="198"/>
      <c r="B724" s="198"/>
      <c r="C724" s="198"/>
      <c r="D724" s="198"/>
      <c r="E724" s="202"/>
      <c r="F724" s="203"/>
      <c r="G724" s="199"/>
      <c r="H724" s="199"/>
      <c r="I724" s="203"/>
      <c r="J724" s="198"/>
    </row>
    <row r="725" spans="1:10" x14ac:dyDescent="0.2">
      <c r="A725" s="198"/>
      <c r="B725" s="198"/>
      <c r="C725" s="198"/>
      <c r="D725" s="198"/>
      <c r="E725" s="202"/>
      <c r="F725" s="203"/>
      <c r="G725" s="199"/>
      <c r="H725" s="199"/>
      <c r="I725" s="203"/>
      <c r="J725" s="198"/>
    </row>
    <row r="726" spans="1:10" x14ac:dyDescent="0.2">
      <c r="A726" s="198"/>
      <c r="B726" s="198"/>
      <c r="C726" s="198"/>
      <c r="D726" s="198"/>
      <c r="E726" s="202"/>
      <c r="F726" s="203"/>
      <c r="G726" s="199"/>
      <c r="H726" s="199"/>
      <c r="I726" s="203"/>
      <c r="J726" s="198"/>
    </row>
    <row r="727" spans="1:10" x14ac:dyDescent="0.2">
      <c r="A727" s="198"/>
      <c r="B727" s="198"/>
      <c r="C727" s="198"/>
      <c r="D727" s="198"/>
      <c r="E727" s="202"/>
      <c r="F727" s="203"/>
      <c r="G727" s="199"/>
      <c r="H727" s="199"/>
      <c r="I727" s="203"/>
      <c r="J727" s="198"/>
    </row>
    <row r="728" spans="1:10" x14ac:dyDescent="0.2">
      <c r="A728" s="198"/>
      <c r="B728" s="198"/>
      <c r="C728" s="198"/>
      <c r="D728" s="198"/>
      <c r="E728" s="202"/>
      <c r="F728" s="203"/>
      <c r="G728" s="199"/>
      <c r="H728" s="199"/>
      <c r="I728" s="203"/>
      <c r="J728" s="198"/>
    </row>
    <row r="729" spans="1:10" x14ac:dyDescent="0.2">
      <c r="A729" s="198"/>
      <c r="B729" s="198"/>
      <c r="C729" s="198"/>
      <c r="D729" s="198"/>
      <c r="E729" s="202"/>
      <c r="F729" s="203"/>
      <c r="G729" s="199"/>
      <c r="H729" s="199"/>
      <c r="I729" s="203"/>
      <c r="J729" s="198"/>
    </row>
    <row r="730" spans="1:10" x14ac:dyDescent="0.2">
      <c r="A730" s="198"/>
      <c r="B730" s="198"/>
      <c r="C730" s="198"/>
      <c r="D730" s="198"/>
      <c r="E730" s="202"/>
      <c r="F730" s="203"/>
      <c r="G730" s="199"/>
      <c r="H730" s="199"/>
      <c r="I730" s="203"/>
      <c r="J730" s="198"/>
    </row>
    <row r="731" spans="1:10" x14ac:dyDescent="0.2">
      <c r="A731" s="198"/>
      <c r="B731" s="198"/>
      <c r="C731" s="198"/>
      <c r="D731" s="198"/>
      <c r="E731" s="202"/>
      <c r="F731" s="203"/>
      <c r="G731" s="199"/>
      <c r="H731" s="199"/>
      <c r="I731" s="203"/>
      <c r="J731" s="198"/>
    </row>
    <row r="732" spans="1:10" x14ac:dyDescent="0.2">
      <c r="A732" s="198"/>
      <c r="B732" s="198"/>
      <c r="C732" s="198"/>
      <c r="D732" s="198"/>
      <c r="E732" s="202"/>
      <c r="F732" s="203"/>
      <c r="G732" s="199"/>
      <c r="H732" s="199"/>
      <c r="I732" s="203"/>
      <c r="J732" s="198"/>
    </row>
    <row r="733" spans="1:10" x14ac:dyDescent="0.2">
      <c r="A733" s="198"/>
      <c r="B733" s="198"/>
      <c r="C733" s="198"/>
      <c r="D733" s="198"/>
      <c r="E733" s="202"/>
      <c r="F733" s="203"/>
      <c r="G733" s="199"/>
      <c r="H733" s="199"/>
      <c r="I733" s="203"/>
      <c r="J733" s="198"/>
    </row>
    <row r="734" spans="1:10" x14ac:dyDescent="0.2">
      <c r="A734" s="198"/>
      <c r="B734" s="198"/>
      <c r="C734" s="198"/>
      <c r="D734" s="198"/>
      <c r="E734" s="202"/>
      <c r="F734" s="203"/>
      <c r="G734" s="199"/>
      <c r="H734" s="199"/>
      <c r="I734" s="203"/>
      <c r="J734" s="198"/>
    </row>
    <row r="735" spans="1:10" x14ac:dyDescent="0.2">
      <c r="A735" s="198"/>
      <c r="B735" s="198"/>
      <c r="C735" s="198"/>
      <c r="D735" s="198"/>
      <c r="E735" s="202"/>
      <c r="F735" s="203"/>
      <c r="G735" s="199"/>
      <c r="H735" s="199"/>
      <c r="I735" s="203"/>
      <c r="J735" s="198"/>
    </row>
    <row r="736" spans="1:10" x14ac:dyDescent="0.2">
      <c r="A736" s="198"/>
      <c r="B736" s="198"/>
      <c r="C736" s="198"/>
      <c r="D736" s="198"/>
      <c r="E736" s="202"/>
      <c r="F736" s="203"/>
      <c r="G736" s="199"/>
      <c r="H736" s="199"/>
      <c r="I736" s="203"/>
      <c r="J736" s="198"/>
    </row>
    <row r="737" spans="1:10" x14ac:dyDescent="0.2">
      <c r="A737" s="198"/>
      <c r="B737" s="198"/>
      <c r="C737" s="198"/>
      <c r="D737" s="198"/>
      <c r="E737" s="202"/>
      <c r="F737" s="203"/>
      <c r="G737" s="199"/>
      <c r="H737" s="199"/>
      <c r="I737" s="203"/>
      <c r="J737" s="198"/>
    </row>
    <row r="738" spans="1:10" x14ac:dyDescent="0.2">
      <c r="A738" s="198"/>
      <c r="B738" s="198"/>
      <c r="C738" s="198"/>
      <c r="D738" s="198"/>
      <c r="E738" s="202"/>
      <c r="F738" s="203"/>
      <c r="G738" s="199"/>
      <c r="H738" s="199"/>
      <c r="I738" s="203"/>
      <c r="J738" s="198"/>
    </row>
    <row r="739" spans="1:10" x14ac:dyDescent="0.2">
      <c r="A739" s="198"/>
      <c r="B739" s="198"/>
      <c r="C739" s="198"/>
      <c r="D739" s="198"/>
      <c r="E739" s="202"/>
      <c r="F739" s="203"/>
      <c r="G739" s="199"/>
      <c r="H739" s="199"/>
      <c r="I739" s="203"/>
      <c r="J739" s="198"/>
    </row>
    <row r="740" spans="1:10" x14ac:dyDescent="0.2">
      <c r="A740" s="198"/>
      <c r="B740" s="198"/>
      <c r="C740" s="198"/>
      <c r="D740" s="198"/>
      <c r="E740" s="202"/>
      <c r="F740" s="203"/>
      <c r="G740" s="199"/>
      <c r="H740" s="199"/>
      <c r="I740" s="203"/>
      <c r="J740" s="198"/>
    </row>
    <row r="741" spans="1:10" x14ac:dyDescent="0.2">
      <c r="A741" s="198"/>
      <c r="B741" s="198"/>
      <c r="C741" s="198"/>
      <c r="D741" s="198"/>
      <c r="E741" s="202"/>
      <c r="F741" s="203"/>
      <c r="G741" s="199"/>
      <c r="H741" s="199"/>
      <c r="I741" s="203"/>
      <c r="J741" s="198"/>
    </row>
    <row r="742" spans="1:10" x14ac:dyDescent="0.2">
      <c r="A742" s="198"/>
      <c r="B742" s="198"/>
      <c r="C742" s="198"/>
      <c r="D742" s="198"/>
      <c r="E742" s="202"/>
      <c r="F742" s="203"/>
      <c r="G742" s="199"/>
      <c r="H742" s="199"/>
      <c r="I742" s="203"/>
      <c r="J742" s="198"/>
    </row>
    <row r="743" spans="1:10" x14ac:dyDescent="0.2">
      <c r="A743" s="198"/>
      <c r="B743" s="198"/>
      <c r="C743" s="198"/>
      <c r="D743" s="198"/>
      <c r="E743" s="202"/>
      <c r="F743" s="203"/>
      <c r="G743" s="199"/>
      <c r="H743" s="199"/>
      <c r="I743" s="203"/>
      <c r="J743" s="198"/>
    </row>
    <row r="744" spans="1:10" x14ac:dyDescent="0.2">
      <c r="A744" s="198"/>
      <c r="B744" s="198"/>
      <c r="C744" s="198"/>
      <c r="D744" s="198"/>
      <c r="E744" s="202"/>
      <c r="F744" s="203"/>
      <c r="G744" s="199"/>
      <c r="H744" s="199"/>
      <c r="I744" s="203"/>
      <c r="J744" s="198"/>
    </row>
    <row r="745" spans="1:10" x14ac:dyDescent="0.2">
      <c r="A745" s="198"/>
      <c r="B745" s="198"/>
      <c r="C745" s="198"/>
      <c r="D745" s="198"/>
      <c r="E745" s="202"/>
      <c r="F745" s="203"/>
      <c r="G745" s="199"/>
      <c r="H745" s="199"/>
      <c r="I745" s="203"/>
      <c r="J745" s="198"/>
    </row>
    <row r="746" spans="1:10" x14ac:dyDescent="0.2">
      <c r="A746" s="198"/>
      <c r="B746" s="198"/>
      <c r="C746" s="198"/>
      <c r="D746" s="198"/>
      <c r="E746" s="202"/>
      <c r="F746" s="203"/>
      <c r="G746" s="199"/>
      <c r="H746" s="199"/>
      <c r="I746" s="203"/>
      <c r="J746" s="198"/>
    </row>
    <row r="747" spans="1:10" x14ac:dyDescent="0.2">
      <c r="A747" s="198"/>
      <c r="B747" s="198"/>
      <c r="C747" s="198"/>
      <c r="D747" s="198"/>
      <c r="E747" s="202"/>
      <c r="F747" s="203"/>
      <c r="G747" s="199"/>
      <c r="H747" s="199"/>
      <c r="I747" s="203"/>
      <c r="J747" s="198"/>
    </row>
    <row r="748" spans="1:10" x14ac:dyDescent="0.2">
      <c r="A748" s="198"/>
      <c r="B748" s="198"/>
      <c r="C748" s="198"/>
      <c r="D748" s="198"/>
      <c r="E748" s="202"/>
      <c r="F748" s="203"/>
      <c r="G748" s="199"/>
      <c r="H748" s="199"/>
      <c r="I748" s="203"/>
      <c r="J748" s="198"/>
    </row>
    <row r="749" spans="1:10" x14ac:dyDescent="0.2">
      <c r="A749" s="198"/>
      <c r="B749" s="198"/>
      <c r="C749" s="198"/>
      <c r="D749" s="198"/>
      <c r="E749" s="202"/>
      <c r="F749" s="203"/>
      <c r="G749" s="199"/>
      <c r="H749" s="199"/>
      <c r="I749" s="203"/>
      <c r="J749" s="198"/>
    </row>
    <row r="750" spans="1:10" x14ac:dyDescent="0.2">
      <c r="A750" s="198"/>
      <c r="B750" s="198"/>
      <c r="C750" s="198"/>
      <c r="D750" s="198"/>
      <c r="E750" s="202"/>
      <c r="F750" s="203"/>
      <c r="G750" s="199"/>
      <c r="H750" s="199"/>
      <c r="I750" s="203"/>
      <c r="J750" s="198"/>
    </row>
    <row r="751" spans="1:10" x14ac:dyDescent="0.2">
      <c r="A751" s="198"/>
      <c r="B751" s="198"/>
      <c r="C751" s="198"/>
      <c r="D751" s="198"/>
      <c r="E751" s="202"/>
      <c r="F751" s="203"/>
      <c r="G751" s="199"/>
      <c r="H751" s="199"/>
      <c r="I751" s="203"/>
      <c r="J751" s="198"/>
    </row>
    <row r="752" spans="1:10" x14ac:dyDescent="0.2">
      <c r="A752" s="198"/>
      <c r="B752" s="198"/>
      <c r="C752" s="198"/>
      <c r="D752" s="198"/>
      <c r="E752" s="202"/>
      <c r="F752" s="203"/>
      <c r="G752" s="199"/>
      <c r="H752" s="199"/>
      <c r="I752" s="203"/>
      <c r="J752" s="198"/>
    </row>
    <row r="753" spans="1:10" x14ac:dyDescent="0.2">
      <c r="A753" s="198"/>
      <c r="B753" s="198"/>
      <c r="C753" s="198"/>
      <c r="D753" s="198"/>
      <c r="E753" s="202"/>
      <c r="F753" s="203"/>
      <c r="G753" s="199"/>
      <c r="H753" s="199"/>
      <c r="I753" s="203"/>
      <c r="J753" s="198"/>
    </row>
    <row r="754" spans="1:10" x14ac:dyDescent="0.2">
      <c r="A754" s="198"/>
      <c r="B754" s="198"/>
      <c r="C754" s="198"/>
      <c r="D754" s="198"/>
      <c r="E754" s="202"/>
      <c r="F754" s="203"/>
      <c r="G754" s="199"/>
      <c r="H754" s="199"/>
      <c r="I754" s="203"/>
      <c r="J754" s="198"/>
    </row>
    <row r="755" spans="1:10" x14ac:dyDescent="0.2">
      <c r="A755" s="198"/>
      <c r="B755" s="198"/>
      <c r="C755" s="198"/>
      <c r="D755" s="198"/>
      <c r="E755" s="202"/>
      <c r="F755" s="203"/>
      <c r="G755" s="199"/>
      <c r="H755" s="199"/>
      <c r="I755" s="203"/>
      <c r="J755" s="198"/>
    </row>
    <row r="756" spans="1:10" x14ac:dyDescent="0.2">
      <c r="A756" s="198"/>
      <c r="B756" s="198"/>
      <c r="C756" s="198"/>
      <c r="D756" s="198"/>
      <c r="E756" s="202"/>
      <c r="F756" s="203"/>
      <c r="G756" s="199"/>
      <c r="H756" s="199"/>
      <c r="I756" s="203"/>
      <c r="J756" s="198"/>
    </row>
    <row r="757" spans="1:10" x14ac:dyDescent="0.2">
      <c r="A757" s="198"/>
      <c r="B757" s="198"/>
      <c r="C757" s="198"/>
      <c r="D757" s="198"/>
      <c r="E757" s="202"/>
      <c r="F757" s="203"/>
      <c r="G757" s="199"/>
      <c r="H757" s="199"/>
      <c r="I757" s="203"/>
      <c r="J757" s="198"/>
    </row>
    <row r="758" spans="1:10" x14ac:dyDescent="0.2">
      <c r="A758" s="198"/>
      <c r="B758" s="198"/>
      <c r="C758" s="198"/>
      <c r="D758" s="198"/>
      <c r="E758" s="202"/>
      <c r="F758" s="203"/>
      <c r="G758" s="199"/>
      <c r="H758" s="199"/>
      <c r="I758" s="203"/>
      <c r="J758" s="198"/>
    </row>
    <row r="759" spans="1:10" x14ac:dyDescent="0.2">
      <c r="A759" s="198"/>
      <c r="B759" s="198"/>
      <c r="C759" s="198"/>
      <c r="D759" s="198"/>
      <c r="E759" s="202"/>
      <c r="F759" s="203"/>
      <c r="G759" s="199"/>
      <c r="H759" s="199"/>
      <c r="I759" s="203"/>
      <c r="J759" s="198"/>
    </row>
    <row r="760" spans="1:10" x14ac:dyDescent="0.2">
      <c r="A760" s="198"/>
      <c r="B760" s="198"/>
      <c r="C760" s="198"/>
      <c r="D760" s="198"/>
      <c r="E760" s="202"/>
      <c r="F760" s="203"/>
      <c r="G760" s="199"/>
      <c r="H760" s="199"/>
      <c r="I760" s="203"/>
      <c r="J760" s="198"/>
    </row>
    <row r="761" spans="1:10" x14ac:dyDescent="0.2">
      <c r="A761" s="198"/>
      <c r="B761" s="198"/>
      <c r="C761" s="198"/>
      <c r="D761" s="198"/>
      <c r="E761" s="202"/>
      <c r="F761" s="203"/>
      <c r="G761" s="199"/>
      <c r="H761" s="199"/>
      <c r="I761" s="203"/>
      <c r="J761" s="198"/>
    </row>
    <row r="762" spans="1:10" x14ac:dyDescent="0.2">
      <c r="A762" s="198"/>
      <c r="B762" s="198"/>
      <c r="C762" s="198"/>
      <c r="D762" s="198"/>
      <c r="E762" s="202"/>
      <c r="F762" s="203"/>
      <c r="G762" s="199"/>
      <c r="H762" s="199"/>
      <c r="I762" s="203"/>
      <c r="J762" s="198"/>
    </row>
    <row r="763" spans="1:10" x14ac:dyDescent="0.2">
      <c r="A763" s="198"/>
      <c r="B763" s="198"/>
      <c r="C763" s="198"/>
      <c r="D763" s="198"/>
      <c r="E763" s="202"/>
      <c r="F763" s="203"/>
      <c r="G763" s="199"/>
      <c r="H763" s="199"/>
      <c r="I763" s="203"/>
      <c r="J763" s="198"/>
    </row>
    <row r="764" spans="1:10" x14ac:dyDescent="0.2">
      <c r="A764" s="198"/>
      <c r="B764" s="198"/>
      <c r="C764" s="198"/>
      <c r="D764" s="198"/>
      <c r="E764" s="202"/>
      <c r="F764" s="203"/>
      <c r="G764" s="199"/>
      <c r="H764" s="199"/>
      <c r="I764" s="203"/>
      <c r="J764" s="198"/>
    </row>
    <row r="765" spans="1:10" x14ac:dyDescent="0.2">
      <c r="A765" s="198"/>
      <c r="B765" s="198"/>
      <c r="C765" s="198"/>
      <c r="D765" s="198"/>
      <c r="E765" s="202"/>
      <c r="F765" s="203"/>
      <c r="G765" s="199"/>
      <c r="H765" s="199"/>
      <c r="I765" s="203"/>
      <c r="J765" s="198"/>
    </row>
    <row r="766" spans="1:10" x14ac:dyDescent="0.2">
      <c r="A766" s="198"/>
      <c r="B766" s="198"/>
      <c r="C766" s="198"/>
      <c r="D766" s="198"/>
      <c r="E766" s="202"/>
      <c r="F766" s="203"/>
      <c r="G766" s="199"/>
      <c r="H766" s="199"/>
      <c r="I766" s="203"/>
      <c r="J766" s="198"/>
    </row>
    <row r="767" spans="1:10" x14ac:dyDescent="0.2">
      <c r="A767" s="198"/>
      <c r="B767" s="198"/>
      <c r="C767" s="198"/>
      <c r="D767" s="198"/>
      <c r="E767" s="202"/>
      <c r="F767" s="203"/>
      <c r="G767" s="199"/>
      <c r="H767" s="199"/>
      <c r="I767" s="203"/>
      <c r="J767" s="198"/>
    </row>
    <row r="768" spans="1:10" x14ac:dyDescent="0.2">
      <c r="A768" s="198"/>
      <c r="B768" s="198"/>
      <c r="C768" s="198"/>
      <c r="D768" s="198"/>
      <c r="E768" s="202"/>
      <c r="F768" s="203"/>
      <c r="G768" s="199"/>
      <c r="H768" s="199"/>
      <c r="I768" s="203"/>
      <c r="J768" s="198"/>
    </row>
    <row r="769" spans="1:10" x14ac:dyDescent="0.2">
      <c r="A769" s="198"/>
      <c r="B769" s="198"/>
      <c r="C769" s="198"/>
      <c r="D769" s="198"/>
      <c r="E769" s="202"/>
      <c r="F769" s="203"/>
      <c r="G769" s="199"/>
      <c r="H769" s="199"/>
      <c r="I769" s="203"/>
      <c r="J769" s="198"/>
    </row>
    <row r="770" spans="1:10" x14ac:dyDescent="0.2">
      <c r="A770" s="198"/>
      <c r="B770" s="198"/>
      <c r="C770" s="198"/>
      <c r="D770" s="198"/>
      <c r="E770" s="202"/>
      <c r="F770" s="203"/>
      <c r="G770" s="199"/>
      <c r="H770" s="199"/>
      <c r="I770" s="203"/>
      <c r="J770" s="198"/>
    </row>
    <row r="771" spans="1:10" x14ac:dyDescent="0.2">
      <c r="A771" s="198"/>
      <c r="B771" s="198"/>
      <c r="C771" s="198"/>
      <c r="D771" s="198"/>
      <c r="E771" s="202"/>
      <c r="F771" s="203"/>
      <c r="G771" s="199"/>
      <c r="H771" s="199"/>
      <c r="I771" s="203"/>
      <c r="J771" s="198"/>
    </row>
    <row r="772" spans="1:10" x14ac:dyDescent="0.2">
      <c r="A772" s="198"/>
      <c r="B772" s="198"/>
      <c r="C772" s="198"/>
      <c r="D772" s="198"/>
      <c r="E772" s="202"/>
      <c r="F772" s="203"/>
      <c r="G772" s="199"/>
      <c r="H772" s="199"/>
      <c r="I772" s="203"/>
      <c r="J772" s="198"/>
    </row>
    <row r="773" spans="1:10" x14ac:dyDescent="0.2">
      <c r="A773" s="198"/>
      <c r="B773" s="198"/>
      <c r="C773" s="198"/>
      <c r="D773" s="198"/>
      <c r="E773" s="202"/>
      <c r="F773" s="203"/>
      <c r="G773" s="199"/>
      <c r="H773" s="199"/>
      <c r="I773" s="203"/>
      <c r="J773" s="198"/>
    </row>
    <row r="774" spans="1:10" x14ac:dyDescent="0.2">
      <c r="A774" s="198"/>
      <c r="B774" s="198"/>
      <c r="C774" s="198"/>
      <c r="D774" s="198"/>
      <c r="E774" s="202"/>
      <c r="F774" s="203"/>
      <c r="G774" s="199"/>
      <c r="H774" s="199"/>
      <c r="I774" s="203"/>
      <c r="J774" s="198"/>
    </row>
    <row r="775" spans="1:10" x14ac:dyDescent="0.2">
      <c r="A775" s="198"/>
      <c r="B775" s="198"/>
      <c r="C775" s="198"/>
      <c r="D775" s="198"/>
      <c r="E775" s="202"/>
      <c r="F775" s="203"/>
      <c r="G775" s="199"/>
      <c r="H775" s="199"/>
      <c r="I775" s="203"/>
      <c r="J775" s="198"/>
    </row>
    <row r="776" spans="1:10" x14ac:dyDescent="0.2">
      <c r="A776" s="198"/>
      <c r="B776" s="198"/>
      <c r="C776" s="198"/>
      <c r="D776" s="198"/>
      <c r="E776" s="202"/>
      <c r="F776" s="203"/>
      <c r="G776" s="199"/>
      <c r="H776" s="199"/>
      <c r="I776" s="203"/>
      <c r="J776" s="198"/>
    </row>
    <row r="777" spans="1:10" x14ac:dyDescent="0.2">
      <c r="A777" s="198"/>
      <c r="B777" s="198"/>
      <c r="C777" s="198"/>
      <c r="D777" s="198"/>
      <c r="E777" s="202"/>
      <c r="F777" s="203"/>
      <c r="G777" s="199"/>
      <c r="H777" s="199"/>
      <c r="I777" s="203"/>
      <c r="J777" s="198"/>
    </row>
    <row r="778" spans="1:10" x14ac:dyDescent="0.2">
      <c r="A778" s="198"/>
      <c r="B778" s="198"/>
      <c r="C778" s="198"/>
      <c r="D778" s="198"/>
      <c r="E778" s="202"/>
      <c r="F778" s="203"/>
      <c r="G778" s="199"/>
      <c r="H778" s="199"/>
      <c r="I778" s="203"/>
      <c r="J778" s="198"/>
    </row>
    <row r="779" spans="1:10" x14ac:dyDescent="0.2">
      <c r="A779" s="198"/>
      <c r="B779" s="198"/>
      <c r="C779" s="198"/>
      <c r="D779" s="198"/>
      <c r="E779" s="202"/>
      <c r="F779" s="203"/>
      <c r="G779" s="199"/>
      <c r="H779" s="199"/>
      <c r="I779" s="203"/>
      <c r="J779" s="198"/>
    </row>
    <row r="780" spans="1:10" x14ac:dyDescent="0.2">
      <c r="A780" s="198"/>
      <c r="B780" s="198"/>
      <c r="C780" s="198"/>
      <c r="D780" s="198"/>
      <c r="E780" s="202"/>
      <c r="F780" s="203"/>
      <c r="G780" s="199"/>
      <c r="H780" s="199"/>
      <c r="I780" s="203"/>
      <c r="J780" s="198"/>
    </row>
    <row r="781" spans="1:10" x14ac:dyDescent="0.2">
      <c r="A781" s="198"/>
      <c r="B781" s="198"/>
      <c r="C781" s="198"/>
      <c r="D781" s="198"/>
      <c r="E781" s="202"/>
      <c r="F781" s="203"/>
      <c r="G781" s="199"/>
      <c r="H781" s="199"/>
      <c r="I781" s="203"/>
      <c r="J781" s="198"/>
    </row>
    <row r="782" spans="1:10" x14ac:dyDescent="0.2">
      <c r="A782" s="198"/>
      <c r="B782" s="198"/>
      <c r="C782" s="198"/>
      <c r="D782" s="198"/>
      <c r="E782" s="202"/>
      <c r="F782" s="203"/>
      <c r="G782" s="199"/>
      <c r="H782" s="199"/>
      <c r="I782" s="203"/>
      <c r="J782" s="198"/>
    </row>
    <row r="783" spans="1:10" x14ac:dyDescent="0.2">
      <c r="A783" s="198"/>
      <c r="B783" s="198"/>
      <c r="C783" s="198"/>
      <c r="D783" s="198"/>
      <c r="E783" s="202"/>
      <c r="F783" s="203"/>
      <c r="G783" s="199"/>
      <c r="H783" s="199"/>
      <c r="I783" s="203"/>
      <c r="J783" s="198"/>
    </row>
    <row r="784" spans="1:10" x14ac:dyDescent="0.2">
      <c r="A784" s="198"/>
      <c r="B784" s="198"/>
      <c r="C784" s="198"/>
      <c r="D784" s="198"/>
      <c r="E784" s="202"/>
      <c r="F784" s="203"/>
      <c r="G784" s="199"/>
      <c r="H784" s="199"/>
      <c r="I784" s="203"/>
      <c r="J784" s="198"/>
    </row>
    <row r="785" spans="1:10" x14ac:dyDescent="0.2">
      <c r="A785" s="198"/>
      <c r="B785" s="198"/>
      <c r="C785" s="198"/>
      <c r="D785" s="198"/>
      <c r="E785" s="202"/>
      <c r="F785" s="203"/>
      <c r="G785" s="199"/>
      <c r="H785" s="199"/>
      <c r="I785" s="203"/>
      <c r="J785" s="198"/>
    </row>
    <row r="786" spans="1:10" x14ac:dyDescent="0.2">
      <c r="A786" s="198"/>
      <c r="B786" s="198"/>
      <c r="C786" s="198"/>
      <c r="D786" s="198"/>
      <c r="E786" s="202"/>
      <c r="F786" s="203"/>
      <c r="G786" s="199"/>
      <c r="H786" s="199"/>
      <c r="I786" s="203"/>
      <c r="J786" s="198"/>
    </row>
    <row r="787" spans="1:10" x14ac:dyDescent="0.2">
      <c r="A787" s="198"/>
      <c r="B787" s="198"/>
      <c r="C787" s="198"/>
      <c r="D787" s="198"/>
      <c r="E787" s="202"/>
      <c r="F787" s="203"/>
      <c r="G787" s="199"/>
      <c r="H787" s="199"/>
      <c r="I787" s="203"/>
      <c r="J787" s="198"/>
    </row>
    <row r="788" spans="1:10" x14ac:dyDescent="0.2">
      <c r="A788" s="198"/>
      <c r="B788" s="198"/>
      <c r="C788" s="198"/>
      <c r="D788" s="198"/>
      <c r="E788" s="202"/>
      <c r="F788" s="203"/>
      <c r="G788" s="199"/>
      <c r="H788" s="199"/>
      <c r="I788" s="203"/>
      <c r="J788" s="198"/>
    </row>
    <row r="789" spans="1:10" x14ac:dyDescent="0.2">
      <c r="A789" s="198"/>
      <c r="B789" s="198"/>
      <c r="C789" s="198"/>
      <c r="D789" s="198"/>
      <c r="E789" s="202"/>
      <c r="F789" s="203"/>
      <c r="G789" s="199"/>
      <c r="H789" s="199"/>
      <c r="I789" s="203"/>
      <c r="J789" s="198"/>
    </row>
    <row r="790" spans="1:10" x14ac:dyDescent="0.2">
      <c r="A790" s="198"/>
      <c r="B790" s="198"/>
      <c r="C790" s="198"/>
      <c r="D790" s="198"/>
      <c r="E790" s="202"/>
      <c r="F790" s="203"/>
      <c r="G790" s="199"/>
      <c r="H790" s="199"/>
      <c r="I790" s="203"/>
      <c r="J790" s="198"/>
    </row>
    <row r="791" spans="1:10" x14ac:dyDescent="0.2">
      <c r="A791" s="198"/>
      <c r="B791" s="198"/>
      <c r="C791" s="198"/>
      <c r="D791" s="198"/>
      <c r="E791" s="202"/>
      <c r="F791" s="203"/>
      <c r="G791" s="199"/>
      <c r="H791" s="199"/>
      <c r="I791" s="203"/>
      <c r="J791" s="198"/>
    </row>
    <row r="792" spans="1:10" x14ac:dyDescent="0.2">
      <c r="A792" s="198"/>
      <c r="B792" s="198"/>
      <c r="C792" s="198"/>
      <c r="D792" s="198"/>
      <c r="E792" s="202"/>
      <c r="F792" s="203"/>
      <c r="G792" s="199"/>
      <c r="H792" s="199"/>
      <c r="I792" s="203"/>
      <c r="J792" s="198"/>
    </row>
    <row r="793" spans="1:10" x14ac:dyDescent="0.2">
      <c r="A793" s="198"/>
      <c r="B793" s="198"/>
      <c r="C793" s="198"/>
      <c r="D793" s="198"/>
      <c r="E793" s="202"/>
      <c r="F793" s="203"/>
      <c r="G793" s="199"/>
      <c r="H793" s="199"/>
      <c r="I793" s="203"/>
      <c r="J793" s="198"/>
    </row>
    <row r="794" spans="1:10" x14ac:dyDescent="0.2">
      <c r="A794" s="198"/>
      <c r="B794" s="198"/>
      <c r="C794" s="198"/>
      <c r="D794" s="198"/>
      <c r="E794" s="202"/>
      <c r="F794" s="203"/>
      <c r="G794" s="199"/>
      <c r="H794" s="199"/>
      <c r="I794" s="203"/>
      <c r="J794" s="198"/>
    </row>
    <row r="795" spans="1:10" x14ac:dyDescent="0.2">
      <c r="A795" s="198"/>
      <c r="B795" s="198"/>
      <c r="C795" s="198"/>
      <c r="D795" s="198"/>
      <c r="E795" s="202"/>
      <c r="F795" s="203"/>
      <c r="G795" s="199"/>
      <c r="H795" s="199"/>
      <c r="I795" s="203"/>
      <c r="J795" s="198"/>
    </row>
    <row r="796" spans="1:10" x14ac:dyDescent="0.2">
      <c r="A796" s="198"/>
      <c r="B796" s="198"/>
      <c r="C796" s="198"/>
      <c r="D796" s="198"/>
      <c r="E796" s="202"/>
      <c r="F796" s="203"/>
      <c r="G796" s="199"/>
      <c r="H796" s="199"/>
      <c r="I796" s="203"/>
      <c r="J796" s="198"/>
    </row>
    <row r="797" spans="1:10" x14ac:dyDescent="0.2">
      <c r="A797" s="198"/>
      <c r="B797" s="198"/>
      <c r="C797" s="198"/>
      <c r="D797" s="198"/>
      <c r="E797" s="202"/>
      <c r="F797" s="203"/>
      <c r="G797" s="199"/>
      <c r="H797" s="199"/>
      <c r="I797" s="203"/>
      <c r="J797" s="198"/>
    </row>
    <row r="798" spans="1:10" x14ac:dyDescent="0.2">
      <c r="A798" s="198"/>
      <c r="B798" s="198"/>
      <c r="C798" s="198"/>
      <c r="D798" s="198"/>
      <c r="E798" s="202"/>
      <c r="F798" s="203"/>
      <c r="G798" s="199"/>
      <c r="H798" s="199"/>
      <c r="I798" s="203"/>
      <c r="J798" s="198"/>
    </row>
    <row r="799" spans="1:10" x14ac:dyDescent="0.2">
      <c r="A799" s="198"/>
      <c r="B799" s="198"/>
      <c r="C799" s="198"/>
      <c r="D799" s="198"/>
      <c r="E799" s="202"/>
      <c r="F799" s="203"/>
      <c r="G799" s="199"/>
      <c r="H799" s="199"/>
      <c r="I799" s="203"/>
      <c r="J799" s="198"/>
    </row>
    <row r="800" spans="1:10" x14ac:dyDescent="0.2">
      <c r="A800" s="198"/>
      <c r="B800" s="198"/>
      <c r="C800" s="198"/>
      <c r="D800" s="198"/>
      <c r="E800" s="202"/>
      <c r="F800" s="203"/>
      <c r="G800" s="199"/>
      <c r="H800" s="199"/>
      <c r="I800" s="203"/>
      <c r="J800" s="198"/>
    </row>
    <row r="801" spans="1:10" x14ac:dyDescent="0.2">
      <c r="A801" s="198"/>
      <c r="B801" s="198"/>
      <c r="C801" s="198"/>
      <c r="D801" s="198"/>
      <c r="E801" s="202"/>
      <c r="F801" s="203"/>
      <c r="G801" s="199"/>
      <c r="H801" s="199"/>
      <c r="I801" s="203"/>
      <c r="J801" s="198"/>
    </row>
    <row r="802" spans="1:10" x14ac:dyDescent="0.2">
      <c r="A802" s="198"/>
      <c r="B802" s="198"/>
      <c r="C802" s="198"/>
      <c r="D802" s="198"/>
      <c r="E802" s="202"/>
      <c r="F802" s="203"/>
      <c r="G802" s="199"/>
      <c r="H802" s="199"/>
      <c r="I802" s="203"/>
      <c r="J802" s="198"/>
    </row>
    <row r="803" spans="1:10" x14ac:dyDescent="0.2">
      <c r="A803" s="198"/>
      <c r="B803" s="198"/>
      <c r="C803" s="198"/>
      <c r="D803" s="198"/>
      <c r="E803" s="202"/>
      <c r="F803" s="203"/>
      <c r="G803" s="199"/>
      <c r="H803" s="199"/>
      <c r="I803" s="203"/>
      <c r="J803" s="198"/>
    </row>
    <row r="804" spans="1:10" x14ac:dyDescent="0.2">
      <c r="A804" s="198"/>
      <c r="B804" s="198"/>
      <c r="C804" s="198"/>
      <c r="D804" s="198"/>
      <c r="E804" s="202"/>
      <c r="F804" s="203"/>
      <c r="G804" s="199"/>
      <c r="H804" s="199"/>
      <c r="I804" s="203"/>
      <c r="J804" s="198"/>
    </row>
    <row r="805" spans="1:10" x14ac:dyDescent="0.2">
      <c r="A805" s="198"/>
      <c r="B805" s="198"/>
      <c r="C805" s="198"/>
      <c r="D805" s="198"/>
      <c r="E805" s="202"/>
      <c r="F805" s="203"/>
      <c r="G805" s="199"/>
      <c r="H805" s="199"/>
      <c r="I805" s="203"/>
      <c r="J805" s="198"/>
    </row>
    <row r="806" spans="1:10" x14ac:dyDescent="0.2">
      <c r="A806" s="198"/>
      <c r="B806" s="198"/>
      <c r="C806" s="198"/>
      <c r="D806" s="198"/>
      <c r="E806" s="202"/>
      <c r="F806" s="203"/>
      <c r="G806" s="199"/>
      <c r="H806" s="199"/>
      <c r="I806" s="203"/>
      <c r="J806" s="198"/>
    </row>
    <row r="807" spans="1:10" x14ac:dyDescent="0.2">
      <c r="A807" s="198"/>
      <c r="B807" s="198"/>
      <c r="C807" s="198"/>
      <c r="D807" s="198"/>
      <c r="E807" s="202"/>
      <c r="F807" s="203"/>
      <c r="G807" s="199"/>
      <c r="H807" s="199"/>
      <c r="I807" s="203"/>
      <c r="J807" s="198"/>
    </row>
    <row r="808" spans="1:10" x14ac:dyDescent="0.2">
      <c r="A808" s="198"/>
      <c r="B808" s="198"/>
      <c r="C808" s="198"/>
      <c r="D808" s="198"/>
      <c r="E808" s="202"/>
      <c r="F808" s="203"/>
      <c r="G808" s="199"/>
      <c r="H808" s="199"/>
      <c r="I808" s="203"/>
      <c r="J808" s="198"/>
    </row>
    <row r="809" spans="1:10" x14ac:dyDescent="0.2">
      <c r="A809" s="198"/>
      <c r="B809" s="198"/>
      <c r="C809" s="198"/>
      <c r="D809" s="198"/>
      <c r="E809" s="202"/>
      <c r="F809" s="203"/>
      <c r="G809" s="199"/>
      <c r="H809" s="199"/>
      <c r="I809" s="203"/>
      <c r="J809" s="198"/>
    </row>
    <row r="810" spans="1:10" x14ac:dyDescent="0.2">
      <c r="A810" s="198"/>
      <c r="B810" s="198"/>
      <c r="C810" s="198"/>
      <c r="D810" s="198"/>
      <c r="E810" s="202"/>
      <c r="F810" s="203"/>
      <c r="G810" s="199"/>
      <c r="H810" s="199"/>
      <c r="I810" s="203"/>
      <c r="J810" s="198"/>
    </row>
    <row r="811" spans="1:10" x14ac:dyDescent="0.2">
      <c r="A811" s="198"/>
      <c r="B811" s="198"/>
      <c r="C811" s="198"/>
      <c r="D811" s="198"/>
      <c r="E811" s="202"/>
      <c r="F811" s="203"/>
      <c r="G811" s="199"/>
      <c r="H811" s="199"/>
      <c r="I811" s="203"/>
      <c r="J811" s="198"/>
    </row>
    <row r="812" spans="1:10" x14ac:dyDescent="0.2">
      <c r="A812" s="198"/>
      <c r="B812" s="198"/>
      <c r="C812" s="198"/>
      <c r="D812" s="198"/>
      <c r="E812" s="202"/>
      <c r="F812" s="203"/>
      <c r="G812" s="199"/>
      <c r="H812" s="199"/>
      <c r="I812" s="203"/>
      <c r="J812" s="198"/>
    </row>
    <row r="813" spans="1:10" x14ac:dyDescent="0.2">
      <c r="A813" s="198"/>
      <c r="B813" s="198"/>
      <c r="C813" s="198"/>
      <c r="D813" s="198"/>
      <c r="E813" s="202"/>
      <c r="F813" s="203"/>
      <c r="G813" s="199"/>
      <c r="H813" s="199"/>
      <c r="I813" s="203"/>
      <c r="J813" s="198"/>
    </row>
    <row r="814" spans="1:10" x14ac:dyDescent="0.2">
      <c r="A814" s="198"/>
      <c r="B814" s="198"/>
      <c r="C814" s="198"/>
      <c r="D814" s="198"/>
      <c r="E814" s="202"/>
      <c r="F814" s="203"/>
      <c r="G814" s="199"/>
      <c r="H814" s="199"/>
      <c r="I814" s="203"/>
      <c r="J814" s="198"/>
    </row>
    <row r="815" spans="1:10" x14ac:dyDescent="0.2">
      <c r="A815" s="198"/>
      <c r="B815" s="198"/>
      <c r="C815" s="198"/>
      <c r="D815" s="198"/>
      <c r="E815" s="202"/>
      <c r="F815" s="203"/>
      <c r="G815" s="199"/>
      <c r="H815" s="199"/>
      <c r="I815" s="203"/>
      <c r="J815" s="198"/>
    </row>
    <row r="816" spans="1:10" x14ac:dyDescent="0.2">
      <c r="A816" s="198"/>
      <c r="B816" s="198"/>
      <c r="C816" s="198"/>
      <c r="D816" s="198"/>
      <c r="E816" s="202"/>
      <c r="F816" s="203"/>
      <c r="G816" s="199"/>
      <c r="H816" s="199"/>
      <c r="I816" s="203"/>
      <c r="J816" s="198"/>
    </row>
    <row r="817" spans="1:10" x14ac:dyDescent="0.2">
      <c r="A817" s="198"/>
      <c r="B817" s="198"/>
      <c r="C817" s="198"/>
      <c r="D817" s="198"/>
      <c r="E817" s="202"/>
      <c r="F817" s="203"/>
      <c r="G817" s="199"/>
      <c r="H817" s="199"/>
      <c r="I817" s="203"/>
      <c r="J817" s="198"/>
    </row>
    <row r="818" spans="1:10" x14ac:dyDescent="0.2">
      <c r="A818" s="198"/>
      <c r="B818" s="198"/>
      <c r="C818" s="198"/>
      <c r="D818" s="198"/>
      <c r="E818" s="202"/>
      <c r="F818" s="203"/>
      <c r="G818" s="199"/>
      <c r="H818" s="199"/>
      <c r="I818" s="203"/>
      <c r="J818" s="198"/>
    </row>
    <row r="819" spans="1:10" x14ac:dyDescent="0.2">
      <c r="A819" s="198"/>
      <c r="B819" s="198"/>
      <c r="C819" s="198"/>
      <c r="D819" s="198"/>
      <c r="E819" s="202"/>
      <c r="F819" s="203"/>
      <c r="G819" s="199"/>
      <c r="H819" s="199"/>
      <c r="I819" s="203"/>
      <c r="J819" s="198"/>
    </row>
    <row r="820" spans="1:10" x14ac:dyDescent="0.2">
      <c r="A820" s="198"/>
      <c r="B820" s="198"/>
      <c r="C820" s="198"/>
      <c r="D820" s="198"/>
      <c r="E820" s="202"/>
      <c r="F820" s="203"/>
      <c r="G820" s="199"/>
      <c r="H820" s="199"/>
      <c r="I820" s="203"/>
      <c r="J820" s="198"/>
    </row>
    <row r="821" spans="1:10" x14ac:dyDescent="0.2">
      <c r="A821" s="198"/>
      <c r="B821" s="198"/>
      <c r="C821" s="198"/>
      <c r="D821" s="198"/>
      <c r="E821" s="202"/>
      <c r="F821" s="203"/>
      <c r="G821" s="199"/>
      <c r="H821" s="199"/>
      <c r="I821" s="203"/>
      <c r="J821" s="198"/>
    </row>
    <row r="822" spans="1:10" x14ac:dyDescent="0.2">
      <c r="A822" s="198"/>
      <c r="B822" s="198"/>
      <c r="C822" s="198"/>
      <c r="D822" s="198"/>
      <c r="E822" s="202"/>
      <c r="F822" s="203"/>
      <c r="G822" s="199"/>
      <c r="H822" s="199"/>
      <c r="I822" s="203"/>
      <c r="J822" s="198"/>
    </row>
    <row r="823" spans="1:10" x14ac:dyDescent="0.2">
      <c r="A823" s="198"/>
      <c r="B823" s="198"/>
      <c r="C823" s="198"/>
      <c r="D823" s="198"/>
      <c r="E823" s="202"/>
      <c r="F823" s="203"/>
      <c r="G823" s="199"/>
      <c r="H823" s="199"/>
      <c r="I823" s="203"/>
      <c r="J823" s="198"/>
    </row>
    <row r="824" spans="1:10" x14ac:dyDescent="0.2">
      <c r="A824" s="198"/>
      <c r="B824" s="198"/>
      <c r="C824" s="198"/>
      <c r="D824" s="198"/>
      <c r="E824" s="202"/>
      <c r="F824" s="203"/>
      <c r="G824" s="199"/>
      <c r="H824" s="199"/>
      <c r="I824" s="203"/>
      <c r="J824" s="198"/>
    </row>
    <row r="825" spans="1:10" x14ac:dyDescent="0.2">
      <c r="A825" s="198"/>
      <c r="B825" s="198"/>
      <c r="C825" s="198"/>
      <c r="D825" s="198"/>
      <c r="E825" s="202"/>
      <c r="F825" s="203"/>
      <c r="G825" s="199"/>
      <c r="H825" s="199"/>
      <c r="I825" s="203"/>
      <c r="J825" s="198"/>
    </row>
    <row r="826" spans="1:10" x14ac:dyDescent="0.2">
      <c r="A826" s="198"/>
      <c r="B826" s="198"/>
      <c r="C826" s="198"/>
      <c r="D826" s="198"/>
      <c r="E826" s="202"/>
      <c r="F826" s="203"/>
      <c r="G826" s="199"/>
      <c r="H826" s="199"/>
      <c r="I826" s="203"/>
      <c r="J826" s="198"/>
    </row>
    <row r="827" spans="1:10" x14ac:dyDescent="0.2">
      <c r="A827" s="198"/>
      <c r="B827" s="198"/>
      <c r="C827" s="198"/>
      <c r="D827" s="198"/>
      <c r="E827" s="202"/>
      <c r="F827" s="203"/>
      <c r="G827" s="199"/>
      <c r="H827" s="199"/>
      <c r="I827" s="203"/>
      <c r="J827" s="198"/>
    </row>
    <row r="828" spans="1:10" x14ac:dyDescent="0.2">
      <c r="A828" s="198"/>
      <c r="B828" s="198"/>
      <c r="C828" s="198"/>
      <c r="D828" s="198"/>
      <c r="E828" s="202"/>
      <c r="F828" s="203"/>
      <c r="G828" s="199"/>
      <c r="H828" s="199"/>
      <c r="I828" s="203"/>
      <c r="J828" s="198"/>
    </row>
    <row r="829" spans="1:10" x14ac:dyDescent="0.2">
      <c r="A829" s="198"/>
      <c r="B829" s="198"/>
      <c r="C829" s="198"/>
      <c r="D829" s="198"/>
      <c r="E829" s="202"/>
      <c r="F829" s="203"/>
      <c r="G829" s="199"/>
      <c r="H829" s="199"/>
      <c r="I829" s="203"/>
      <c r="J829" s="198"/>
    </row>
    <row r="830" spans="1:10" x14ac:dyDescent="0.2">
      <c r="A830" s="198"/>
      <c r="B830" s="198"/>
      <c r="C830" s="198"/>
      <c r="D830" s="198"/>
      <c r="E830" s="202"/>
      <c r="F830" s="203"/>
      <c r="G830" s="199"/>
      <c r="H830" s="199"/>
      <c r="I830" s="203"/>
      <c r="J830" s="198"/>
    </row>
    <row r="831" spans="1:10" x14ac:dyDescent="0.2">
      <c r="A831" s="198"/>
      <c r="B831" s="198"/>
      <c r="C831" s="198"/>
      <c r="D831" s="198"/>
      <c r="E831" s="202"/>
      <c r="F831" s="203"/>
      <c r="G831" s="199"/>
      <c r="H831" s="199"/>
      <c r="I831" s="203"/>
      <c r="J831" s="198"/>
    </row>
    <row r="832" spans="1:10" x14ac:dyDescent="0.2">
      <c r="A832" s="198"/>
      <c r="B832" s="198"/>
      <c r="C832" s="198"/>
      <c r="D832" s="198"/>
      <c r="E832" s="202"/>
      <c r="F832" s="203"/>
      <c r="G832" s="199"/>
      <c r="H832" s="199"/>
      <c r="I832" s="203"/>
      <c r="J832" s="198"/>
    </row>
    <row r="833" spans="1:10" x14ac:dyDescent="0.2">
      <c r="A833" s="198"/>
      <c r="B833" s="198"/>
      <c r="C833" s="198"/>
      <c r="D833" s="198"/>
      <c r="E833" s="202"/>
      <c r="F833" s="203"/>
      <c r="G833" s="199"/>
      <c r="H833" s="199"/>
      <c r="I833" s="203"/>
      <c r="J833" s="198"/>
    </row>
    <row r="834" spans="1:10" x14ac:dyDescent="0.2">
      <c r="A834" s="198"/>
      <c r="B834" s="198"/>
      <c r="C834" s="198"/>
      <c r="D834" s="198"/>
      <c r="E834" s="202"/>
      <c r="F834" s="203"/>
      <c r="G834" s="199"/>
      <c r="H834" s="199"/>
      <c r="I834" s="203"/>
      <c r="J834" s="198"/>
    </row>
    <row r="835" spans="1:10" x14ac:dyDescent="0.2">
      <c r="A835" s="198"/>
      <c r="B835" s="198"/>
      <c r="C835" s="198"/>
      <c r="D835" s="198"/>
      <c r="E835" s="202"/>
      <c r="F835" s="203"/>
      <c r="G835" s="199"/>
      <c r="H835" s="199"/>
      <c r="I835" s="203"/>
      <c r="J835" s="198"/>
    </row>
    <row r="836" spans="1:10" x14ac:dyDescent="0.2">
      <c r="A836" s="198"/>
      <c r="B836" s="198"/>
      <c r="C836" s="198"/>
      <c r="D836" s="198"/>
      <c r="E836" s="202"/>
      <c r="F836" s="203"/>
      <c r="G836" s="199"/>
      <c r="H836" s="199"/>
      <c r="I836" s="203"/>
      <c r="J836" s="198"/>
    </row>
    <row r="837" spans="1:10" x14ac:dyDescent="0.2">
      <c r="A837" s="198"/>
      <c r="B837" s="198"/>
      <c r="C837" s="198"/>
      <c r="D837" s="198"/>
      <c r="E837" s="202"/>
      <c r="F837" s="203"/>
      <c r="G837" s="199"/>
      <c r="H837" s="199"/>
      <c r="I837" s="203"/>
      <c r="J837" s="198"/>
    </row>
    <row r="838" spans="1:10" x14ac:dyDescent="0.2">
      <c r="A838" s="198"/>
      <c r="B838" s="198"/>
      <c r="C838" s="198"/>
      <c r="D838" s="198"/>
      <c r="E838" s="202"/>
      <c r="F838" s="203"/>
      <c r="G838" s="199"/>
      <c r="H838" s="199"/>
      <c r="I838" s="203"/>
      <c r="J838" s="198"/>
    </row>
    <row r="839" spans="1:10" x14ac:dyDescent="0.2">
      <c r="A839" s="198"/>
      <c r="B839" s="198"/>
      <c r="C839" s="198"/>
      <c r="D839" s="198"/>
      <c r="E839" s="202"/>
      <c r="F839" s="203"/>
      <c r="G839" s="199"/>
      <c r="H839" s="199"/>
      <c r="I839" s="203"/>
      <c r="J839" s="198"/>
    </row>
    <row r="840" spans="1:10" x14ac:dyDescent="0.2">
      <c r="A840" s="198"/>
      <c r="B840" s="198"/>
      <c r="C840" s="198"/>
      <c r="D840" s="198"/>
      <c r="E840" s="202"/>
      <c r="F840" s="203"/>
      <c r="G840" s="199"/>
      <c r="H840" s="199"/>
      <c r="I840" s="203"/>
      <c r="J840" s="198"/>
    </row>
    <row r="841" spans="1:10" x14ac:dyDescent="0.2">
      <c r="A841" s="198"/>
      <c r="B841" s="198"/>
      <c r="C841" s="198"/>
      <c r="D841" s="198"/>
      <c r="E841" s="202"/>
      <c r="F841" s="203"/>
      <c r="G841" s="199"/>
      <c r="H841" s="199"/>
      <c r="I841" s="203"/>
      <c r="J841" s="198"/>
    </row>
    <row r="842" spans="1:10" x14ac:dyDescent="0.2">
      <c r="A842" s="198"/>
      <c r="B842" s="198"/>
      <c r="C842" s="198"/>
      <c r="D842" s="198"/>
      <c r="E842" s="202"/>
      <c r="F842" s="203"/>
      <c r="G842" s="199"/>
      <c r="H842" s="199"/>
      <c r="I842" s="203"/>
      <c r="J842" s="198"/>
    </row>
    <row r="843" spans="1:10" x14ac:dyDescent="0.2">
      <c r="A843" s="198"/>
      <c r="B843" s="198"/>
      <c r="C843" s="198"/>
      <c r="D843" s="198"/>
      <c r="E843" s="202"/>
      <c r="F843" s="203"/>
      <c r="G843" s="199"/>
      <c r="H843" s="199"/>
      <c r="I843" s="203"/>
      <c r="J843" s="198"/>
    </row>
    <row r="844" spans="1:10" x14ac:dyDescent="0.2">
      <c r="A844" s="198"/>
      <c r="B844" s="198"/>
      <c r="C844" s="198"/>
      <c r="D844" s="198"/>
      <c r="E844" s="202"/>
      <c r="F844" s="203"/>
      <c r="G844" s="199"/>
      <c r="H844" s="199"/>
      <c r="I844" s="203"/>
      <c r="J844" s="198"/>
    </row>
    <row r="845" spans="1:10" x14ac:dyDescent="0.2">
      <c r="A845" s="198"/>
      <c r="B845" s="198"/>
      <c r="C845" s="198"/>
      <c r="D845" s="198"/>
      <c r="E845" s="202"/>
      <c r="F845" s="203"/>
      <c r="G845" s="199"/>
      <c r="H845" s="199"/>
      <c r="I845" s="203"/>
      <c r="J845" s="198"/>
    </row>
    <row r="846" spans="1:10" x14ac:dyDescent="0.2">
      <c r="A846" s="198"/>
      <c r="B846" s="198"/>
      <c r="C846" s="198"/>
      <c r="D846" s="198"/>
      <c r="E846" s="202"/>
      <c r="F846" s="203"/>
      <c r="G846" s="199"/>
      <c r="H846" s="199"/>
      <c r="I846" s="203"/>
      <c r="J846" s="198"/>
    </row>
    <row r="847" spans="1:10" x14ac:dyDescent="0.2">
      <c r="A847" s="198"/>
      <c r="B847" s="198"/>
      <c r="C847" s="198"/>
      <c r="D847" s="198"/>
      <c r="E847" s="202"/>
      <c r="F847" s="203"/>
      <c r="G847" s="199"/>
      <c r="H847" s="199"/>
      <c r="I847" s="203"/>
      <c r="J847" s="198"/>
    </row>
    <row r="848" spans="1:10" x14ac:dyDescent="0.2">
      <c r="A848" s="198"/>
      <c r="B848" s="198"/>
      <c r="C848" s="198"/>
      <c r="D848" s="198"/>
      <c r="E848" s="202"/>
      <c r="F848" s="203"/>
      <c r="G848" s="199"/>
      <c r="H848" s="199"/>
      <c r="I848" s="203"/>
      <c r="J848" s="198"/>
    </row>
    <row r="849" spans="1:10" x14ac:dyDescent="0.2">
      <c r="A849" s="198"/>
      <c r="B849" s="198"/>
      <c r="C849" s="198"/>
      <c r="D849" s="198"/>
      <c r="E849" s="202"/>
      <c r="F849" s="203"/>
      <c r="G849" s="199"/>
      <c r="H849" s="199"/>
      <c r="I849" s="203"/>
      <c r="J849" s="198"/>
    </row>
    <row r="850" spans="1:10" x14ac:dyDescent="0.2">
      <c r="A850" s="198"/>
      <c r="B850" s="198"/>
      <c r="C850" s="198"/>
      <c r="D850" s="198"/>
      <c r="E850" s="202"/>
      <c r="F850" s="203"/>
      <c r="G850" s="199"/>
      <c r="H850" s="199"/>
      <c r="I850" s="203"/>
      <c r="J850" s="198"/>
    </row>
    <row r="851" spans="1:10" x14ac:dyDescent="0.2">
      <c r="A851" s="198"/>
      <c r="B851" s="198"/>
      <c r="C851" s="198"/>
      <c r="D851" s="198"/>
      <c r="E851" s="202"/>
      <c r="F851" s="203"/>
      <c r="G851" s="199"/>
      <c r="H851" s="199"/>
      <c r="I851" s="203"/>
      <c r="J851" s="198"/>
    </row>
    <row r="852" spans="1:10" x14ac:dyDescent="0.2">
      <c r="A852" s="198"/>
      <c r="B852" s="198"/>
      <c r="C852" s="198"/>
      <c r="D852" s="198"/>
      <c r="E852" s="202"/>
      <c r="F852" s="203"/>
      <c r="G852" s="199"/>
      <c r="H852" s="199"/>
      <c r="I852" s="203"/>
      <c r="J852" s="198"/>
    </row>
    <row r="853" spans="1:10" x14ac:dyDescent="0.2">
      <c r="A853" s="198"/>
      <c r="B853" s="198"/>
      <c r="C853" s="198"/>
      <c r="D853" s="198"/>
      <c r="E853" s="202"/>
      <c r="F853" s="203"/>
      <c r="G853" s="199"/>
      <c r="H853" s="199"/>
      <c r="I853" s="203"/>
      <c r="J853" s="198"/>
    </row>
    <row r="854" spans="1:10" x14ac:dyDescent="0.2">
      <c r="A854" s="198"/>
      <c r="B854" s="198"/>
      <c r="C854" s="198"/>
      <c r="D854" s="198"/>
      <c r="E854" s="202"/>
      <c r="F854" s="203"/>
      <c r="G854" s="199"/>
      <c r="H854" s="199"/>
      <c r="I854" s="203"/>
      <c r="J854" s="198"/>
    </row>
    <row r="855" spans="1:10" x14ac:dyDescent="0.2">
      <c r="A855" s="198"/>
      <c r="B855" s="198"/>
      <c r="C855" s="198"/>
      <c r="D855" s="198"/>
      <c r="E855" s="202"/>
      <c r="F855" s="203"/>
      <c r="G855" s="199"/>
      <c r="H855" s="199"/>
      <c r="I855" s="203"/>
      <c r="J855" s="198"/>
    </row>
    <row r="856" spans="1:10" x14ac:dyDescent="0.2">
      <c r="A856" s="198"/>
      <c r="B856" s="198"/>
      <c r="C856" s="198"/>
      <c r="D856" s="198"/>
      <c r="E856" s="202"/>
      <c r="F856" s="203"/>
      <c r="G856" s="199"/>
      <c r="H856" s="199"/>
      <c r="I856" s="203"/>
      <c r="J856" s="198"/>
    </row>
    <row r="857" spans="1:10" x14ac:dyDescent="0.2">
      <c r="A857" s="198"/>
      <c r="B857" s="198"/>
      <c r="C857" s="198"/>
      <c r="D857" s="198"/>
      <c r="E857" s="202"/>
      <c r="F857" s="203"/>
      <c r="G857" s="199"/>
      <c r="H857" s="199"/>
      <c r="I857" s="203"/>
      <c r="J857" s="198"/>
    </row>
    <row r="858" spans="1:10" x14ac:dyDescent="0.2">
      <c r="A858" s="198"/>
      <c r="B858" s="198"/>
      <c r="C858" s="198"/>
      <c r="D858" s="198"/>
      <c r="E858" s="202"/>
      <c r="F858" s="203"/>
      <c r="G858" s="199"/>
      <c r="H858" s="199"/>
      <c r="I858" s="203"/>
      <c r="J858" s="198"/>
    </row>
    <row r="859" spans="1:10" x14ac:dyDescent="0.2">
      <c r="A859" s="198"/>
      <c r="B859" s="198"/>
      <c r="C859" s="198"/>
      <c r="D859" s="198"/>
      <c r="E859" s="202"/>
      <c r="F859" s="203"/>
      <c r="G859" s="199"/>
      <c r="H859" s="199"/>
      <c r="I859" s="203"/>
      <c r="J859" s="198"/>
    </row>
    <row r="860" spans="1:10" x14ac:dyDescent="0.2">
      <c r="A860" s="198"/>
      <c r="B860" s="198"/>
      <c r="C860" s="198"/>
      <c r="D860" s="198"/>
      <c r="E860" s="202"/>
      <c r="F860" s="203"/>
      <c r="G860" s="199"/>
      <c r="H860" s="199"/>
      <c r="I860" s="203"/>
      <c r="J860" s="198"/>
    </row>
    <row r="861" spans="1:10" x14ac:dyDescent="0.2">
      <c r="A861" s="198"/>
      <c r="B861" s="198"/>
      <c r="C861" s="198"/>
      <c r="D861" s="198"/>
      <c r="E861" s="202"/>
      <c r="F861" s="203"/>
      <c r="G861" s="199"/>
      <c r="H861" s="199"/>
      <c r="I861" s="203"/>
      <c r="J861" s="198"/>
    </row>
    <row r="862" spans="1:10" x14ac:dyDescent="0.2">
      <c r="A862" s="198"/>
      <c r="B862" s="198"/>
      <c r="C862" s="198"/>
      <c r="D862" s="198"/>
      <c r="E862" s="202"/>
      <c r="F862" s="203"/>
      <c r="G862" s="199"/>
      <c r="H862" s="199"/>
      <c r="I862" s="203"/>
      <c r="J862" s="198"/>
    </row>
    <row r="863" spans="1:10" x14ac:dyDescent="0.2">
      <c r="A863" s="198"/>
      <c r="B863" s="198"/>
      <c r="C863" s="198"/>
      <c r="D863" s="198"/>
      <c r="E863" s="202"/>
      <c r="F863" s="203"/>
      <c r="G863" s="199"/>
      <c r="H863" s="199"/>
      <c r="I863" s="203"/>
      <c r="J863" s="198"/>
    </row>
    <row r="864" spans="1:10" x14ac:dyDescent="0.2">
      <c r="A864" s="198"/>
      <c r="B864" s="198"/>
      <c r="C864" s="198"/>
      <c r="D864" s="198"/>
      <c r="E864" s="202"/>
      <c r="F864" s="203"/>
      <c r="G864" s="199"/>
      <c r="H864" s="199"/>
      <c r="I864" s="203"/>
      <c r="J864" s="198"/>
    </row>
    <row r="865" spans="1:10" x14ac:dyDescent="0.2">
      <c r="A865" s="198"/>
      <c r="B865" s="198"/>
      <c r="C865" s="198"/>
      <c r="D865" s="198"/>
      <c r="E865" s="202"/>
      <c r="F865" s="203"/>
      <c r="G865" s="199"/>
      <c r="H865" s="199"/>
      <c r="I865" s="203"/>
      <c r="J865" s="198"/>
    </row>
    <row r="866" spans="1:10" x14ac:dyDescent="0.2">
      <c r="A866" s="198"/>
      <c r="B866" s="198"/>
      <c r="C866" s="198"/>
      <c r="D866" s="198"/>
      <c r="E866" s="202"/>
      <c r="F866" s="203"/>
      <c r="G866" s="199"/>
      <c r="H866" s="199"/>
      <c r="I866" s="203"/>
      <c r="J866" s="198"/>
    </row>
    <row r="867" spans="1:10" x14ac:dyDescent="0.2">
      <c r="A867" s="198"/>
      <c r="B867" s="198"/>
      <c r="C867" s="198"/>
      <c r="D867" s="198"/>
      <c r="E867" s="202"/>
      <c r="F867" s="203"/>
      <c r="G867" s="199"/>
      <c r="H867" s="199"/>
      <c r="I867" s="203"/>
      <c r="J867" s="198"/>
    </row>
    <row r="868" spans="1:10" x14ac:dyDescent="0.2">
      <c r="A868" s="198"/>
      <c r="B868" s="198"/>
      <c r="C868" s="198"/>
      <c r="D868" s="198"/>
      <c r="E868" s="202"/>
      <c r="F868" s="203"/>
      <c r="G868" s="199"/>
      <c r="H868" s="199"/>
      <c r="I868" s="203"/>
      <c r="J868" s="198"/>
    </row>
    <row r="869" spans="1:10" x14ac:dyDescent="0.2">
      <c r="A869" s="198"/>
      <c r="B869" s="198"/>
      <c r="C869" s="198"/>
      <c r="D869" s="198"/>
      <c r="E869" s="202"/>
      <c r="F869" s="203"/>
      <c r="G869" s="199"/>
      <c r="H869" s="199"/>
      <c r="I869" s="203"/>
      <c r="J869" s="198"/>
    </row>
    <row r="870" spans="1:10" x14ac:dyDescent="0.2">
      <c r="A870" s="198"/>
      <c r="B870" s="198"/>
      <c r="C870" s="198"/>
      <c r="D870" s="198"/>
      <c r="E870" s="202"/>
      <c r="F870" s="203"/>
      <c r="G870" s="199"/>
      <c r="H870" s="199"/>
      <c r="I870" s="203"/>
      <c r="J870" s="198"/>
    </row>
    <row r="871" spans="1:10" x14ac:dyDescent="0.2">
      <c r="A871" s="198"/>
      <c r="B871" s="198"/>
      <c r="C871" s="198"/>
      <c r="D871" s="198"/>
      <c r="E871" s="202"/>
      <c r="F871" s="203"/>
      <c r="G871" s="199"/>
      <c r="H871" s="199"/>
      <c r="I871" s="203"/>
      <c r="J871" s="198"/>
    </row>
    <row r="872" spans="1:10" x14ac:dyDescent="0.2">
      <c r="A872" s="198"/>
      <c r="B872" s="198"/>
      <c r="C872" s="198"/>
      <c r="D872" s="198"/>
      <c r="E872" s="202"/>
      <c r="F872" s="203"/>
      <c r="G872" s="199"/>
      <c r="H872" s="199"/>
      <c r="I872" s="203"/>
      <c r="J872" s="198"/>
    </row>
    <row r="873" spans="1:10" x14ac:dyDescent="0.2">
      <c r="A873" s="198"/>
      <c r="B873" s="198"/>
      <c r="C873" s="198"/>
      <c r="D873" s="198"/>
      <c r="E873" s="202"/>
      <c r="F873" s="203"/>
      <c r="G873" s="199"/>
      <c r="H873" s="199"/>
      <c r="I873" s="203"/>
      <c r="J873" s="198"/>
    </row>
    <row r="874" spans="1:10" x14ac:dyDescent="0.2">
      <c r="A874" s="198"/>
      <c r="B874" s="198"/>
      <c r="C874" s="198"/>
      <c r="D874" s="198"/>
      <c r="E874" s="202"/>
      <c r="F874" s="203"/>
      <c r="G874" s="199"/>
      <c r="H874" s="199"/>
      <c r="I874" s="203"/>
      <c r="J874" s="198"/>
    </row>
    <row r="875" spans="1:10" x14ac:dyDescent="0.2">
      <c r="A875" s="198"/>
      <c r="B875" s="198"/>
      <c r="C875" s="198"/>
      <c r="D875" s="198"/>
      <c r="E875" s="202"/>
      <c r="F875" s="203"/>
      <c r="G875" s="199"/>
      <c r="H875" s="199"/>
      <c r="I875" s="203"/>
      <c r="J875" s="198"/>
    </row>
    <row r="876" spans="1:10" x14ac:dyDescent="0.2">
      <c r="A876" s="198"/>
      <c r="B876" s="198"/>
      <c r="C876" s="198"/>
      <c r="D876" s="198"/>
      <c r="E876" s="202"/>
      <c r="F876" s="203"/>
      <c r="G876" s="199"/>
      <c r="H876" s="199"/>
      <c r="I876" s="203"/>
      <c r="J876" s="198"/>
    </row>
    <row r="877" spans="1:10" x14ac:dyDescent="0.2">
      <c r="A877" s="198"/>
      <c r="B877" s="198"/>
      <c r="C877" s="198"/>
      <c r="D877" s="198"/>
      <c r="E877" s="202"/>
      <c r="F877" s="203"/>
      <c r="G877" s="199"/>
      <c r="H877" s="199"/>
      <c r="I877" s="203"/>
      <c r="J877" s="198"/>
    </row>
    <row r="878" spans="1:10" x14ac:dyDescent="0.2">
      <c r="A878" s="198"/>
      <c r="B878" s="198"/>
      <c r="C878" s="198"/>
      <c r="D878" s="198"/>
      <c r="E878" s="202"/>
      <c r="F878" s="203"/>
      <c r="G878" s="199"/>
      <c r="H878" s="199"/>
      <c r="I878" s="203"/>
      <c r="J878" s="198"/>
    </row>
    <row r="879" spans="1:10" x14ac:dyDescent="0.2">
      <c r="A879" s="198"/>
      <c r="B879" s="198"/>
      <c r="C879" s="198"/>
      <c r="D879" s="198"/>
      <c r="E879" s="202"/>
      <c r="F879" s="203"/>
      <c r="G879" s="199"/>
      <c r="H879" s="199"/>
      <c r="I879" s="203"/>
      <c r="J879" s="198"/>
    </row>
    <row r="880" spans="1:10" x14ac:dyDescent="0.2">
      <c r="A880" s="198"/>
      <c r="B880" s="198"/>
      <c r="C880" s="198"/>
      <c r="D880" s="198"/>
      <c r="E880" s="202"/>
      <c r="F880" s="203"/>
      <c r="G880" s="199"/>
      <c r="H880" s="199"/>
      <c r="I880" s="203"/>
      <c r="J880" s="198"/>
    </row>
    <row r="881" spans="1:10" x14ac:dyDescent="0.2">
      <c r="A881" s="198"/>
      <c r="B881" s="198"/>
      <c r="C881" s="198"/>
      <c r="D881" s="198"/>
      <c r="E881" s="202"/>
      <c r="F881" s="203"/>
      <c r="G881" s="199"/>
      <c r="H881" s="199"/>
      <c r="I881" s="203"/>
      <c r="J881" s="198"/>
    </row>
    <row r="882" spans="1:10" x14ac:dyDescent="0.2">
      <c r="A882" s="198"/>
      <c r="B882" s="198"/>
      <c r="C882" s="198"/>
      <c r="D882" s="198"/>
      <c r="E882" s="202"/>
      <c r="F882" s="203"/>
      <c r="G882" s="199"/>
      <c r="H882" s="199"/>
      <c r="I882" s="203"/>
      <c r="J882" s="198"/>
    </row>
    <row r="883" spans="1:10" x14ac:dyDescent="0.2">
      <c r="A883" s="198"/>
      <c r="B883" s="198"/>
      <c r="C883" s="198"/>
      <c r="D883" s="198"/>
      <c r="E883" s="202"/>
      <c r="F883" s="203"/>
      <c r="G883" s="199"/>
      <c r="H883" s="199"/>
      <c r="I883" s="203"/>
      <c r="J883" s="198"/>
    </row>
    <row r="884" spans="1:10" x14ac:dyDescent="0.2">
      <c r="A884" s="198"/>
      <c r="B884" s="198"/>
      <c r="C884" s="198"/>
      <c r="D884" s="198"/>
      <c r="E884" s="202"/>
      <c r="F884" s="203"/>
      <c r="G884" s="199"/>
      <c r="H884" s="199"/>
      <c r="I884" s="203"/>
      <c r="J884" s="198"/>
    </row>
    <row r="885" spans="1:10" x14ac:dyDescent="0.2">
      <c r="A885" s="198"/>
      <c r="B885" s="198"/>
      <c r="C885" s="198"/>
      <c r="D885" s="198"/>
      <c r="E885" s="202"/>
      <c r="F885" s="203"/>
      <c r="G885" s="199"/>
      <c r="H885" s="199"/>
      <c r="I885" s="203"/>
      <c r="J885" s="198"/>
    </row>
    <row r="886" spans="1:10" x14ac:dyDescent="0.2">
      <c r="A886" s="198"/>
      <c r="B886" s="198"/>
      <c r="C886" s="198"/>
      <c r="D886" s="198"/>
      <c r="E886" s="202"/>
      <c r="F886" s="203"/>
      <c r="G886" s="199"/>
      <c r="H886" s="199"/>
      <c r="I886" s="203"/>
      <c r="J886" s="198"/>
    </row>
    <row r="887" spans="1:10" x14ac:dyDescent="0.2">
      <c r="A887" s="198"/>
      <c r="B887" s="198"/>
      <c r="C887" s="198"/>
      <c r="D887" s="198"/>
      <c r="E887" s="202"/>
      <c r="F887" s="203"/>
      <c r="G887" s="199"/>
      <c r="H887" s="199"/>
      <c r="I887" s="203"/>
      <c r="J887" s="198"/>
    </row>
    <row r="888" spans="1:10" x14ac:dyDescent="0.2">
      <c r="A888" s="198"/>
      <c r="B888" s="198"/>
      <c r="C888" s="198"/>
      <c r="D888" s="198"/>
      <c r="E888" s="202"/>
      <c r="F888" s="203"/>
      <c r="G888" s="199"/>
      <c r="H888" s="199"/>
      <c r="I888" s="203"/>
      <c r="J888" s="198"/>
    </row>
    <row r="889" spans="1:10" x14ac:dyDescent="0.2">
      <c r="A889" s="198"/>
      <c r="B889" s="198"/>
      <c r="C889" s="198"/>
      <c r="D889" s="198"/>
      <c r="E889" s="202"/>
      <c r="F889" s="203"/>
      <c r="G889" s="199"/>
      <c r="H889" s="199"/>
      <c r="I889" s="203"/>
      <c r="J889" s="198"/>
    </row>
    <row r="890" spans="1:10" x14ac:dyDescent="0.2">
      <c r="A890" s="198"/>
      <c r="B890" s="198"/>
      <c r="C890" s="198"/>
      <c r="D890" s="198"/>
      <c r="E890" s="202"/>
      <c r="F890" s="203"/>
      <c r="G890" s="199"/>
      <c r="H890" s="199"/>
      <c r="I890" s="203"/>
      <c r="J890" s="198"/>
    </row>
    <row r="891" spans="1:10" x14ac:dyDescent="0.2">
      <c r="A891" s="198"/>
      <c r="B891" s="198"/>
      <c r="C891" s="198"/>
      <c r="D891" s="198"/>
      <c r="E891" s="202"/>
      <c r="F891" s="203"/>
      <c r="G891" s="199"/>
      <c r="H891" s="199"/>
      <c r="I891" s="203"/>
      <c r="J891" s="198"/>
    </row>
    <row r="892" spans="1:10" x14ac:dyDescent="0.2">
      <c r="A892" s="198"/>
      <c r="B892" s="198"/>
      <c r="C892" s="198"/>
      <c r="D892" s="198"/>
      <c r="E892" s="202"/>
      <c r="F892" s="203"/>
      <c r="G892" s="199"/>
      <c r="H892" s="199"/>
      <c r="I892" s="203"/>
      <c r="J892" s="198"/>
    </row>
    <row r="893" spans="1:10" x14ac:dyDescent="0.2">
      <c r="A893" s="198"/>
      <c r="B893" s="198"/>
      <c r="C893" s="198"/>
      <c r="D893" s="198"/>
      <c r="E893" s="202"/>
      <c r="F893" s="203"/>
      <c r="G893" s="199"/>
      <c r="H893" s="199"/>
      <c r="I893" s="203"/>
      <c r="J893" s="198"/>
    </row>
    <row r="894" spans="1:10" x14ac:dyDescent="0.2">
      <c r="A894" s="198"/>
      <c r="B894" s="198"/>
      <c r="C894" s="198"/>
      <c r="D894" s="198"/>
      <c r="E894" s="202"/>
      <c r="F894" s="203"/>
      <c r="G894" s="199"/>
      <c r="H894" s="199"/>
      <c r="I894" s="203"/>
      <c r="J894" s="198"/>
    </row>
    <row r="895" spans="1:10" x14ac:dyDescent="0.2">
      <c r="A895" s="198"/>
      <c r="B895" s="198"/>
      <c r="C895" s="198"/>
      <c r="D895" s="198"/>
      <c r="E895" s="202"/>
      <c r="F895" s="203"/>
      <c r="G895" s="199"/>
      <c r="H895" s="199"/>
      <c r="I895" s="203"/>
      <c r="J895" s="198"/>
    </row>
    <row r="896" spans="1:10" x14ac:dyDescent="0.2">
      <c r="A896" s="198"/>
      <c r="B896" s="198"/>
      <c r="C896" s="198"/>
      <c r="D896" s="198"/>
      <c r="E896" s="202"/>
      <c r="F896" s="203"/>
      <c r="G896" s="199"/>
      <c r="H896" s="199"/>
      <c r="I896" s="203"/>
      <c r="J896" s="198"/>
    </row>
    <row r="897" spans="1:10" x14ac:dyDescent="0.2">
      <c r="A897" s="198"/>
      <c r="B897" s="198"/>
      <c r="C897" s="198"/>
      <c r="D897" s="198"/>
      <c r="E897" s="202"/>
      <c r="F897" s="203"/>
      <c r="G897" s="199"/>
      <c r="H897" s="199"/>
      <c r="I897" s="203"/>
      <c r="J897" s="198"/>
    </row>
    <row r="898" spans="1:10" x14ac:dyDescent="0.2">
      <c r="A898" s="198"/>
      <c r="B898" s="198"/>
      <c r="C898" s="198"/>
      <c r="D898" s="198"/>
      <c r="E898" s="202"/>
      <c r="F898" s="203"/>
      <c r="G898" s="199"/>
      <c r="H898" s="199"/>
      <c r="I898" s="203"/>
      <c r="J898" s="198"/>
    </row>
    <row r="899" spans="1:10" x14ac:dyDescent="0.2">
      <c r="A899" s="198"/>
      <c r="B899" s="198"/>
      <c r="C899" s="198"/>
      <c r="D899" s="198"/>
      <c r="E899" s="202"/>
      <c r="F899" s="203"/>
      <c r="G899" s="199"/>
      <c r="H899" s="199"/>
      <c r="I899" s="203"/>
      <c r="J899" s="198"/>
    </row>
    <row r="900" spans="1:10" x14ac:dyDescent="0.2">
      <c r="A900" s="198"/>
      <c r="B900" s="198"/>
      <c r="C900" s="198"/>
      <c r="D900" s="198"/>
      <c r="E900" s="202"/>
      <c r="F900" s="203"/>
      <c r="G900" s="199"/>
      <c r="H900" s="199"/>
      <c r="I900" s="203"/>
      <c r="J900" s="198"/>
    </row>
    <row r="901" spans="1:10" x14ac:dyDescent="0.2">
      <c r="A901" s="198"/>
      <c r="B901" s="198"/>
      <c r="C901" s="198"/>
      <c r="D901" s="198"/>
      <c r="E901" s="202"/>
      <c r="F901" s="203"/>
      <c r="G901" s="199"/>
      <c r="H901" s="199"/>
      <c r="I901" s="203"/>
      <c r="J901" s="198"/>
    </row>
    <row r="902" spans="1:10" x14ac:dyDescent="0.2">
      <c r="A902" s="198"/>
      <c r="B902" s="198"/>
      <c r="C902" s="198"/>
      <c r="D902" s="198"/>
      <c r="E902" s="202"/>
      <c r="F902" s="203"/>
      <c r="G902" s="199"/>
      <c r="H902" s="199"/>
      <c r="I902" s="203"/>
      <c r="J902" s="198"/>
    </row>
    <row r="903" spans="1:10" x14ac:dyDescent="0.2">
      <c r="A903" s="198"/>
      <c r="B903" s="198"/>
      <c r="C903" s="198"/>
      <c r="D903" s="198"/>
      <c r="E903" s="202"/>
      <c r="F903" s="203"/>
      <c r="G903" s="199"/>
      <c r="H903" s="199"/>
      <c r="I903" s="203"/>
      <c r="J903" s="198"/>
    </row>
    <row r="904" spans="1:10" x14ac:dyDescent="0.2">
      <c r="A904" s="198"/>
      <c r="B904" s="198"/>
      <c r="C904" s="198"/>
      <c r="D904" s="198"/>
      <c r="E904" s="202"/>
      <c r="F904" s="203"/>
      <c r="G904" s="199"/>
      <c r="H904" s="199"/>
      <c r="I904" s="203"/>
      <c r="J904" s="198"/>
    </row>
    <row r="905" spans="1:10" x14ac:dyDescent="0.2">
      <c r="A905" s="198"/>
      <c r="B905" s="198"/>
      <c r="C905" s="198"/>
      <c r="D905" s="198"/>
      <c r="E905" s="202"/>
      <c r="F905" s="203"/>
      <c r="G905" s="199"/>
      <c r="H905" s="199"/>
      <c r="I905" s="203"/>
      <c r="J905" s="198"/>
    </row>
    <row r="906" spans="1:10" x14ac:dyDescent="0.2">
      <c r="A906" s="198"/>
      <c r="B906" s="198"/>
      <c r="C906" s="198"/>
      <c r="D906" s="198"/>
      <c r="E906" s="202"/>
      <c r="F906" s="203"/>
      <c r="G906" s="199"/>
      <c r="H906" s="199"/>
      <c r="I906" s="203"/>
      <c r="J906" s="198"/>
    </row>
    <row r="907" spans="1:10" x14ac:dyDescent="0.2">
      <c r="A907" s="198"/>
      <c r="B907" s="198"/>
      <c r="C907" s="198"/>
      <c r="D907" s="198"/>
      <c r="E907" s="202"/>
      <c r="F907" s="203"/>
      <c r="G907" s="199"/>
      <c r="H907" s="199"/>
      <c r="I907" s="203"/>
      <c r="J907" s="198"/>
    </row>
    <row r="908" spans="1:10" x14ac:dyDescent="0.2">
      <c r="A908" s="198"/>
      <c r="B908" s="198"/>
      <c r="C908" s="198"/>
      <c r="D908" s="198"/>
      <c r="E908" s="202"/>
      <c r="F908" s="203"/>
      <c r="G908" s="199"/>
      <c r="H908" s="199"/>
      <c r="I908" s="203"/>
      <c r="J908" s="198"/>
    </row>
    <row r="909" spans="1:10" x14ac:dyDescent="0.2">
      <c r="A909" s="198"/>
      <c r="B909" s="198"/>
      <c r="C909" s="198"/>
      <c r="D909" s="198"/>
      <c r="E909" s="202"/>
      <c r="F909" s="203"/>
      <c r="G909" s="199"/>
      <c r="H909" s="199"/>
      <c r="I909" s="203"/>
      <c r="J909" s="198"/>
    </row>
    <row r="910" spans="1:10" x14ac:dyDescent="0.2">
      <c r="A910" s="198"/>
      <c r="B910" s="198"/>
      <c r="C910" s="198"/>
      <c r="D910" s="198"/>
      <c r="E910" s="202"/>
      <c r="F910" s="203"/>
      <c r="G910" s="199"/>
      <c r="H910" s="199"/>
      <c r="I910" s="203"/>
      <c r="J910" s="198"/>
    </row>
    <row r="911" spans="1:10" x14ac:dyDescent="0.2">
      <c r="A911" s="198"/>
      <c r="B911" s="198"/>
      <c r="C911" s="198"/>
      <c r="D911" s="198"/>
      <c r="E911" s="202"/>
      <c r="F911" s="203"/>
      <c r="G911" s="199"/>
      <c r="H911" s="199"/>
      <c r="I911" s="203"/>
      <c r="J911" s="198"/>
    </row>
    <row r="912" spans="1:10" x14ac:dyDescent="0.2">
      <c r="A912" s="198"/>
      <c r="B912" s="198"/>
      <c r="C912" s="198"/>
      <c r="D912" s="198"/>
      <c r="E912" s="202"/>
      <c r="F912" s="203"/>
      <c r="G912" s="199"/>
      <c r="H912" s="199"/>
      <c r="I912" s="203"/>
      <c r="J912" s="198"/>
    </row>
    <row r="913" spans="1:10" x14ac:dyDescent="0.2">
      <c r="A913" s="198"/>
      <c r="B913" s="198"/>
      <c r="C913" s="198"/>
      <c r="D913" s="198"/>
      <c r="E913" s="202"/>
      <c r="F913" s="203"/>
      <c r="G913" s="199"/>
      <c r="H913" s="199"/>
      <c r="I913" s="203"/>
      <c r="J913" s="198"/>
    </row>
    <row r="914" spans="1:10" x14ac:dyDescent="0.2">
      <c r="A914" s="198"/>
      <c r="B914" s="198"/>
      <c r="C914" s="198"/>
      <c r="D914" s="198"/>
      <c r="E914" s="202"/>
      <c r="F914" s="203"/>
      <c r="G914" s="199"/>
      <c r="H914" s="199"/>
      <c r="I914" s="203"/>
      <c r="J914" s="198"/>
    </row>
    <row r="915" spans="1:10" x14ac:dyDescent="0.2">
      <c r="A915" s="198"/>
      <c r="B915" s="198"/>
      <c r="C915" s="198"/>
      <c r="D915" s="198"/>
      <c r="E915" s="202"/>
      <c r="F915" s="203"/>
      <c r="G915" s="199"/>
      <c r="H915" s="199"/>
      <c r="I915" s="203"/>
      <c r="J915" s="198"/>
    </row>
    <row r="916" spans="1:10" x14ac:dyDescent="0.2">
      <c r="A916" s="198"/>
      <c r="B916" s="198"/>
      <c r="C916" s="198"/>
      <c r="D916" s="198"/>
      <c r="E916" s="202"/>
      <c r="F916" s="203"/>
      <c r="G916" s="199"/>
      <c r="H916" s="199"/>
      <c r="I916" s="203"/>
      <c r="J916" s="198"/>
    </row>
    <row r="917" spans="1:10" x14ac:dyDescent="0.2">
      <c r="A917" s="198"/>
      <c r="B917" s="198"/>
      <c r="C917" s="198"/>
      <c r="D917" s="198"/>
      <c r="E917" s="202"/>
      <c r="F917" s="203"/>
      <c r="G917" s="199"/>
      <c r="H917" s="199"/>
      <c r="I917" s="203"/>
      <c r="J917" s="198"/>
    </row>
    <row r="918" spans="1:10" x14ac:dyDescent="0.2">
      <c r="A918" s="198"/>
      <c r="B918" s="198"/>
      <c r="C918" s="198"/>
      <c r="D918" s="198"/>
      <c r="E918" s="202"/>
      <c r="F918" s="203"/>
      <c r="G918" s="199"/>
      <c r="H918" s="199"/>
      <c r="I918" s="203"/>
      <c r="J918" s="198"/>
    </row>
    <row r="919" spans="1:10" x14ac:dyDescent="0.2">
      <c r="A919" s="198"/>
      <c r="B919" s="198"/>
      <c r="C919" s="198"/>
      <c r="D919" s="198"/>
      <c r="E919" s="202"/>
      <c r="F919" s="203"/>
      <c r="G919" s="199"/>
      <c r="H919" s="199"/>
      <c r="I919" s="203"/>
      <c r="J919" s="198"/>
    </row>
    <row r="920" spans="1:10" x14ac:dyDescent="0.2">
      <c r="A920" s="198"/>
      <c r="B920" s="198"/>
      <c r="C920" s="198"/>
      <c r="D920" s="198"/>
      <c r="E920" s="202"/>
      <c r="F920" s="203"/>
      <c r="G920" s="199"/>
      <c r="H920" s="199"/>
      <c r="I920" s="203"/>
      <c r="J920" s="198"/>
    </row>
    <row r="921" spans="1:10" x14ac:dyDescent="0.2">
      <c r="A921" s="198"/>
      <c r="B921" s="198"/>
      <c r="C921" s="198"/>
      <c r="D921" s="198"/>
      <c r="E921" s="202"/>
      <c r="F921" s="203"/>
      <c r="G921" s="199"/>
      <c r="H921" s="199"/>
      <c r="I921" s="203"/>
      <c r="J921" s="198"/>
    </row>
    <row r="922" spans="1:10" x14ac:dyDescent="0.2">
      <c r="A922" s="198"/>
      <c r="B922" s="198"/>
      <c r="C922" s="198"/>
      <c r="D922" s="198"/>
      <c r="E922" s="202"/>
      <c r="F922" s="203"/>
      <c r="G922" s="199"/>
      <c r="H922" s="199"/>
      <c r="I922" s="203"/>
      <c r="J922" s="198"/>
    </row>
    <row r="923" spans="1:10" x14ac:dyDescent="0.2">
      <c r="A923" s="198"/>
      <c r="B923" s="198"/>
      <c r="C923" s="198"/>
      <c r="D923" s="198"/>
      <c r="E923" s="202"/>
      <c r="F923" s="203"/>
      <c r="G923" s="199"/>
      <c r="H923" s="199"/>
      <c r="I923" s="203"/>
      <c r="J923" s="198"/>
    </row>
    <row r="924" spans="1:10" x14ac:dyDescent="0.2">
      <c r="A924" s="198"/>
      <c r="B924" s="198"/>
      <c r="C924" s="198"/>
      <c r="D924" s="198"/>
      <c r="E924" s="202"/>
      <c r="F924" s="203"/>
      <c r="G924" s="199"/>
      <c r="H924" s="199"/>
      <c r="I924" s="203"/>
      <c r="J924" s="198"/>
    </row>
    <row r="925" spans="1:10" x14ac:dyDescent="0.2">
      <c r="A925" s="198"/>
      <c r="B925" s="198"/>
      <c r="C925" s="198"/>
      <c r="D925" s="198"/>
      <c r="E925" s="202"/>
      <c r="F925" s="203"/>
      <c r="G925" s="199"/>
      <c r="H925" s="199"/>
      <c r="I925" s="203"/>
      <c r="J925" s="198"/>
    </row>
    <row r="926" spans="1:10" x14ac:dyDescent="0.2">
      <c r="A926" s="198"/>
      <c r="B926" s="198"/>
      <c r="C926" s="198"/>
      <c r="D926" s="198"/>
      <c r="E926" s="202"/>
      <c r="F926" s="203"/>
      <c r="G926" s="199"/>
      <c r="H926" s="199"/>
      <c r="I926" s="203"/>
      <c r="J926" s="198"/>
    </row>
    <row r="927" spans="1:10" x14ac:dyDescent="0.2">
      <c r="A927" s="198"/>
      <c r="B927" s="198"/>
      <c r="C927" s="198"/>
      <c r="D927" s="198"/>
      <c r="E927" s="202"/>
      <c r="F927" s="203"/>
      <c r="G927" s="199"/>
      <c r="H927" s="199"/>
      <c r="I927" s="203"/>
      <c r="J927" s="198"/>
    </row>
    <row r="928" spans="1:10" x14ac:dyDescent="0.2">
      <c r="A928" s="198"/>
      <c r="B928" s="198"/>
      <c r="C928" s="198"/>
      <c r="D928" s="198"/>
      <c r="E928" s="202"/>
      <c r="F928" s="203"/>
      <c r="G928" s="199"/>
      <c r="H928" s="199"/>
      <c r="I928" s="203"/>
      <c r="J928" s="198"/>
    </row>
    <row r="929" spans="1:10" x14ac:dyDescent="0.2">
      <c r="A929" s="198"/>
      <c r="B929" s="198"/>
      <c r="C929" s="198"/>
      <c r="D929" s="198"/>
      <c r="E929" s="202"/>
      <c r="F929" s="203"/>
      <c r="G929" s="199"/>
      <c r="H929" s="199"/>
      <c r="I929" s="203"/>
      <c r="J929" s="198"/>
    </row>
    <row r="930" spans="1:10" x14ac:dyDescent="0.2">
      <c r="A930" s="198"/>
      <c r="B930" s="198"/>
      <c r="C930" s="198"/>
      <c r="D930" s="198"/>
      <c r="E930" s="202"/>
      <c r="F930" s="203"/>
      <c r="G930" s="199"/>
      <c r="H930" s="199"/>
      <c r="I930" s="203"/>
      <c r="J930" s="198"/>
    </row>
    <row r="931" spans="1:10" x14ac:dyDescent="0.2">
      <c r="A931" s="198"/>
      <c r="B931" s="198"/>
      <c r="C931" s="198"/>
      <c r="D931" s="198"/>
      <c r="E931" s="202"/>
      <c r="F931" s="203"/>
      <c r="G931" s="199"/>
      <c r="H931" s="199"/>
      <c r="I931" s="203"/>
      <c r="J931" s="198"/>
    </row>
    <row r="932" spans="1:10" x14ac:dyDescent="0.2">
      <c r="A932" s="198"/>
      <c r="B932" s="198"/>
      <c r="C932" s="198"/>
      <c r="D932" s="198"/>
      <c r="E932" s="202"/>
      <c r="F932" s="203"/>
      <c r="G932" s="199"/>
      <c r="H932" s="199"/>
      <c r="I932" s="203"/>
      <c r="J932" s="198"/>
    </row>
    <row r="933" spans="1:10" x14ac:dyDescent="0.2">
      <c r="A933" s="198"/>
      <c r="B933" s="198"/>
      <c r="C933" s="198"/>
      <c r="D933" s="198"/>
      <c r="E933" s="202"/>
      <c r="F933" s="203"/>
      <c r="G933" s="199"/>
      <c r="H933" s="199"/>
      <c r="I933" s="203"/>
      <c r="J933" s="198"/>
    </row>
    <row r="934" spans="1:10" x14ac:dyDescent="0.2">
      <c r="A934" s="198"/>
      <c r="B934" s="198"/>
      <c r="C934" s="198"/>
      <c r="D934" s="198"/>
      <c r="E934" s="202"/>
      <c r="F934" s="203"/>
      <c r="G934" s="199"/>
      <c r="H934" s="199"/>
      <c r="I934" s="203"/>
      <c r="J934" s="198"/>
    </row>
    <row r="935" spans="1:10" x14ac:dyDescent="0.2">
      <c r="A935" s="198"/>
      <c r="B935" s="198"/>
      <c r="C935" s="198"/>
      <c r="D935" s="198"/>
      <c r="E935" s="202"/>
      <c r="F935" s="203"/>
      <c r="G935" s="199"/>
      <c r="H935" s="199"/>
      <c r="I935" s="203"/>
      <c r="J935" s="198"/>
    </row>
    <row r="936" spans="1:10" x14ac:dyDescent="0.2">
      <c r="A936" s="198"/>
      <c r="B936" s="198"/>
      <c r="C936" s="198"/>
      <c r="D936" s="198"/>
      <c r="E936" s="202"/>
      <c r="F936" s="203"/>
      <c r="G936" s="199"/>
      <c r="H936" s="199"/>
      <c r="I936" s="203"/>
      <c r="J936" s="198"/>
    </row>
    <row r="937" spans="1:10" x14ac:dyDescent="0.2">
      <c r="A937" s="198"/>
      <c r="B937" s="198"/>
      <c r="C937" s="198"/>
      <c r="D937" s="198"/>
      <c r="E937" s="202"/>
      <c r="F937" s="203"/>
      <c r="G937" s="199"/>
      <c r="H937" s="199"/>
      <c r="I937" s="203"/>
      <c r="J937" s="198"/>
    </row>
    <row r="938" spans="1:10" x14ac:dyDescent="0.2">
      <c r="A938" s="198"/>
      <c r="B938" s="198"/>
      <c r="C938" s="198"/>
      <c r="D938" s="198"/>
      <c r="E938" s="202"/>
      <c r="F938" s="203"/>
      <c r="G938" s="199"/>
      <c r="H938" s="199"/>
      <c r="I938" s="203"/>
      <c r="J938" s="198"/>
    </row>
    <row r="939" spans="1:10" x14ac:dyDescent="0.2">
      <c r="A939" s="198"/>
      <c r="B939" s="198"/>
      <c r="C939" s="198"/>
      <c r="D939" s="198"/>
      <c r="E939" s="202"/>
      <c r="F939" s="203"/>
      <c r="G939" s="199"/>
      <c r="H939" s="199"/>
      <c r="I939" s="203"/>
      <c r="J939" s="198"/>
    </row>
    <row r="940" spans="1:10" x14ac:dyDescent="0.2">
      <c r="A940" s="198"/>
      <c r="B940" s="198"/>
      <c r="C940" s="198"/>
      <c r="D940" s="198"/>
      <c r="E940" s="202"/>
      <c r="F940" s="203"/>
      <c r="G940" s="199"/>
      <c r="H940" s="199"/>
      <c r="I940" s="203"/>
      <c r="J940" s="198"/>
    </row>
    <row r="941" spans="1:10" x14ac:dyDescent="0.2">
      <c r="A941" s="198"/>
      <c r="B941" s="198"/>
      <c r="C941" s="198"/>
      <c r="D941" s="198"/>
      <c r="E941" s="202"/>
      <c r="F941" s="203"/>
      <c r="G941" s="199"/>
      <c r="H941" s="199"/>
      <c r="I941" s="203"/>
      <c r="J941" s="198"/>
    </row>
    <row r="942" spans="1:10" x14ac:dyDescent="0.2">
      <c r="A942" s="198"/>
      <c r="B942" s="198"/>
      <c r="C942" s="198"/>
      <c r="D942" s="198"/>
      <c r="E942" s="202"/>
      <c r="F942" s="203"/>
      <c r="G942" s="199"/>
      <c r="H942" s="199"/>
      <c r="I942" s="203"/>
      <c r="J942" s="198"/>
    </row>
    <row r="943" spans="1:10" x14ac:dyDescent="0.2">
      <c r="A943" s="198"/>
      <c r="B943" s="198"/>
      <c r="C943" s="198"/>
      <c r="D943" s="198"/>
      <c r="E943" s="202"/>
      <c r="F943" s="203"/>
      <c r="G943" s="199"/>
      <c r="H943" s="199"/>
      <c r="I943" s="203"/>
      <c r="J943" s="198"/>
    </row>
    <row r="944" spans="1:10" x14ac:dyDescent="0.2">
      <c r="A944" s="198"/>
      <c r="B944" s="198"/>
      <c r="C944" s="198"/>
      <c r="D944" s="198"/>
      <c r="E944" s="202"/>
      <c r="F944" s="203"/>
      <c r="G944" s="199"/>
      <c r="H944" s="199"/>
      <c r="I944" s="203"/>
      <c r="J944" s="198"/>
    </row>
    <row r="945" spans="1:10" x14ac:dyDescent="0.2">
      <c r="A945" s="198"/>
      <c r="B945" s="198"/>
      <c r="C945" s="198"/>
      <c r="D945" s="198"/>
      <c r="E945" s="202"/>
      <c r="F945" s="203"/>
      <c r="G945" s="199"/>
      <c r="H945" s="199"/>
      <c r="I945" s="203"/>
      <c r="J945" s="198"/>
    </row>
    <row r="946" spans="1:10" x14ac:dyDescent="0.2">
      <c r="A946" s="198"/>
      <c r="B946" s="198"/>
      <c r="C946" s="198"/>
      <c r="D946" s="198"/>
      <c r="E946" s="202"/>
      <c r="F946" s="203"/>
      <c r="G946" s="199"/>
      <c r="H946" s="199"/>
      <c r="I946" s="203"/>
      <c r="J946" s="198"/>
    </row>
    <row r="947" spans="1:10" x14ac:dyDescent="0.2">
      <c r="A947" s="198"/>
      <c r="B947" s="198"/>
      <c r="C947" s="198"/>
      <c r="D947" s="198"/>
      <c r="E947" s="202"/>
      <c r="F947" s="203"/>
      <c r="G947" s="199"/>
      <c r="H947" s="199"/>
      <c r="I947" s="203"/>
      <c r="J947" s="198"/>
    </row>
    <row r="948" spans="1:10" x14ac:dyDescent="0.2">
      <c r="A948" s="198"/>
      <c r="B948" s="198"/>
      <c r="C948" s="198"/>
      <c r="D948" s="198"/>
      <c r="E948" s="202"/>
      <c r="F948" s="203"/>
      <c r="G948" s="199"/>
      <c r="H948" s="199"/>
      <c r="I948" s="203"/>
      <c r="J948" s="198"/>
    </row>
    <row r="949" spans="1:10" x14ac:dyDescent="0.2">
      <c r="A949" s="198"/>
      <c r="B949" s="198"/>
      <c r="C949" s="198"/>
      <c r="D949" s="198"/>
      <c r="E949" s="202"/>
      <c r="F949" s="203"/>
      <c r="G949" s="199"/>
      <c r="H949" s="199"/>
      <c r="I949" s="203"/>
      <c r="J949" s="198"/>
    </row>
    <row r="950" spans="1:10" x14ac:dyDescent="0.2">
      <c r="A950" s="198"/>
      <c r="B950" s="198"/>
      <c r="C950" s="198"/>
      <c r="D950" s="198"/>
      <c r="E950" s="202"/>
      <c r="F950" s="203"/>
      <c r="G950" s="199"/>
      <c r="H950" s="199"/>
      <c r="I950" s="203"/>
      <c r="J950" s="198"/>
    </row>
    <row r="951" spans="1:10" x14ac:dyDescent="0.2">
      <c r="A951" s="198"/>
      <c r="B951" s="198"/>
      <c r="C951" s="198"/>
      <c r="D951" s="198"/>
      <c r="E951" s="202"/>
      <c r="F951" s="203"/>
      <c r="G951" s="199"/>
      <c r="H951" s="199"/>
      <c r="I951" s="203"/>
      <c r="J951" s="198"/>
    </row>
    <row r="952" spans="1:10" x14ac:dyDescent="0.2">
      <c r="A952" s="198"/>
      <c r="B952" s="198"/>
      <c r="C952" s="198"/>
      <c r="D952" s="198"/>
      <c r="E952" s="202"/>
      <c r="F952" s="203"/>
      <c r="G952" s="199"/>
      <c r="H952" s="199"/>
      <c r="I952" s="203"/>
      <c r="J952" s="198"/>
    </row>
    <row r="953" spans="1:10" x14ac:dyDescent="0.2">
      <c r="A953" s="198"/>
      <c r="B953" s="198"/>
      <c r="C953" s="198"/>
      <c r="D953" s="198"/>
      <c r="E953" s="202"/>
      <c r="F953" s="203"/>
      <c r="G953" s="199"/>
      <c r="H953" s="199"/>
      <c r="I953" s="203"/>
      <c r="J953" s="198"/>
    </row>
    <row r="954" spans="1:10" x14ac:dyDescent="0.2">
      <c r="A954" s="198"/>
      <c r="B954" s="198"/>
      <c r="C954" s="198"/>
      <c r="D954" s="198"/>
      <c r="E954" s="202"/>
      <c r="F954" s="203"/>
      <c r="G954" s="199"/>
      <c r="H954" s="199"/>
      <c r="I954" s="203"/>
      <c r="J954" s="198"/>
    </row>
    <row r="955" spans="1:10" x14ac:dyDescent="0.2">
      <c r="A955" s="198"/>
      <c r="B955" s="198"/>
      <c r="C955" s="198"/>
      <c r="D955" s="198"/>
      <c r="E955" s="202"/>
      <c r="F955" s="203"/>
      <c r="G955" s="199"/>
      <c r="H955" s="199"/>
      <c r="I955" s="203"/>
      <c r="J955" s="198"/>
    </row>
    <row r="956" spans="1:10" x14ac:dyDescent="0.2">
      <c r="A956" s="198"/>
      <c r="B956" s="198"/>
      <c r="C956" s="198"/>
      <c r="D956" s="198"/>
      <c r="E956" s="202"/>
      <c r="F956" s="203"/>
      <c r="G956" s="199"/>
      <c r="H956" s="199"/>
      <c r="I956" s="203"/>
      <c r="J956" s="198"/>
    </row>
    <row r="957" spans="1:10" x14ac:dyDescent="0.2">
      <c r="A957" s="198"/>
      <c r="B957" s="198"/>
      <c r="C957" s="198"/>
      <c r="D957" s="198"/>
      <c r="E957" s="202"/>
      <c r="F957" s="203"/>
      <c r="G957" s="199"/>
      <c r="H957" s="199"/>
      <c r="I957" s="203"/>
      <c r="J957" s="198"/>
    </row>
    <row r="958" spans="1:10" x14ac:dyDescent="0.2">
      <c r="A958" s="198"/>
      <c r="B958" s="198"/>
      <c r="C958" s="198"/>
      <c r="D958" s="198"/>
      <c r="E958" s="202"/>
      <c r="F958" s="203"/>
      <c r="G958" s="199"/>
      <c r="H958" s="199"/>
      <c r="I958" s="203"/>
      <c r="J958" s="198"/>
    </row>
    <row r="959" spans="1:10" x14ac:dyDescent="0.2">
      <c r="A959" s="198"/>
      <c r="B959" s="198"/>
      <c r="C959" s="198"/>
      <c r="D959" s="198"/>
      <c r="E959" s="202"/>
      <c r="F959" s="203"/>
      <c r="G959" s="199"/>
      <c r="H959" s="199"/>
      <c r="I959" s="203"/>
      <c r="J959" s="198"/>
    </row>
    <row r="960" spans="1:10" x14ac:dyDescent="0.2">
      <c r="A960" s="198"/>
      <c r="B960" s="198"/>
      <c r="C960" s="198"/>
      <c r="D960" s="198"/>
      <c r="E960" s="202"/>
      <c r="F960" s="203"/>
      <c r="G960" s="199"/>
      <c r="H960" s="199"/>
      <c r="I960" s="203"/>
      <c r="J960" s="198"/>
    </row>
    <row r="961" spans="1:10" x14ac:dyDescent="0.2">
      <c r="A961" s="198"/>
      <c r="B961" s="198"/>
      <c r="C961" s="198"/>
      <c r="D961" s="198"/>
      <c r="E961" s="202"/>
      <c r="F961" s="203"/>
      <c r="G961" s="199"/>
      <c r="H961" s="199"/>
      <c r="I961" s="203"/>
      <c r="J961" s="198"/>
    </row>
    <row r="962" spans="1:10" x14ac:dyDescent="0.2">
      <c r="A962" s="198"/>
      <c r="B962" s="198"/>
      <c r="C962" s="198"/>
      <c r="D962" s="198"/>
      <c r="E962" s="202"/>
      <c r="F962" s="203"/>
      <c r="G962" s="199"/>
      <c r="H962" s="199"/>
      <c r="I962" s="203"/>
      <c r="J962" s="198"/>
    </row>
    <row r="963" spans="1:10" x14ac:dyDescent="0.2">
      <c r="A963" s="198"/>
      <c r="B963" s="198"/>
      <c r="C963" s="198"/>
      <c r="D963" s="198"/>
      <c r="E963" s="202"/>
      <c r="F963" s="203"/>
      <c r="G963" s="199"/>
      <c r="H963" s="199"/>
      <c r="I963" s="203"/>
      <c r="J963" s="198"/>
    </row>
    <row r="964" spans="1:10" x14ac:dyDescent="0.2">
      <c r="A964" s="198"/>
      <c r="B964" s="198"/>
      <c r="C964" s="198"/>
      <c r="D964" s="198"/>
      <c r="E964" s="202"/>
      <c r="F964" s="203"/>
      <c r="G964" s="199"/>
      <c r="H964" s="199"/>
      <c r="I964" s="203"/>
      <c r="J964" s="198"/>
    </row>
    <row r="965" spans="1:10" x14ac:dyDescent="0.2">
      <c r="A965" s="198"/>
      <c r="B965" s="198"/>
      <c r="C965" s="198"/>
      <c r="D965" s="198"/>
      <c r="E965" s="202"/>
      <c r="F965" s="203"/>
      <c r="G965" s="199"/>
      <c r="H965" s="199"/>
      <c r="I965" s="203"/>
      <c r="J965" s="198"/>
    </row>
    <row r="966" spans="1:10" x14ac:dyDescent="0.2">
      <c r="F966" s="205"/>
    </row>
  </sheetData>
  <sortState ref="A2:M1696">
    <sortCondition ref="B2:B169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6"/>
  <dimension ref="A1:M2"/>
  <sheetViews>
    <sheetView workbookViewId="0">
      <selection activeCell="C10" sqref="C10"/>
    </sheetView>
  </sheetViews>
  <sheetFormatPr defaultColWidth="9.140625" defaultRowHeight="12.75" x14ac:dyDescent="0.2"/>
  <cols>
    <col min="1" max="1" width="9.140625" style="201"/>
    <col min="2" max="2" width="8.5703125" style="201" customWidth="1"/>
    <col min="3" max="3" width="23.5703125" style="201" customWidth="1"/>
    <col min="4" max="4" width="9.140625" style="201"/>
    <col min="5" max="5" width="15" style="201" customWidth="1"/>
    <col min="6" max="6" width="13.140625" style="201" customWidth="1"/>
    <col min="7" max="7" width="16.85546875" style="201" customWidth="1"/>
    <col min="8" max="8" width="18.28515625" style="204" customWidth="1"/>
    <col min="9" max="9" width="12.42578125" style="201" customWidth="1"/>
    <col min="10" max="10" width="15.28515625" style="201" customWidth="1"/>
    <col min="11" max="11" width="10.85546875" style="201" customWidth="1"/>
    <col min="12" max="12" width="13" style="201" customWidth="1"/>
    <col min="13" max="16384" width="9.140625" style="201"/>
  </cols>
  <sheetData>
    <row r="1" spans="1:13" s="8" customFormat="1" x14ac:dyDescent="0.2">
      <c r="A1" s="335" t="s">
        <v>388</v>
      </c>
      <c r="B1" s="335" t="s">
        <v>0</v>
      </c>
      <c r="C1" s="335" t="s">
        <v>389</v>
      </c>
      <c r="D1" s="335" t="s">
        <v>1</v>
      </c>
      <c r="E1" s="335" t="s">
        <v>31</v>
      </c>
      <c r="F1" s="335" t="s">
        <v>32</v>
      </c>
      <c r="G1" s="335" t="s">
        <v>40</v>
      </c>
      <c r="H1" s="335" t="s">
        <v>33</v>
      </c>
      <c r="I1" s="336" t="s">
        <v>2</v>
      </c>
      <c r="J1" s="335" t="s">
        <v>36</v>
      </c>
      <c r="K1" s="335" t="s">
        <v>3</v>
      </c>
      <c r="L1" s="335" t="s">
        <v>34</v>
      </c>
      <c r="M1" s="335" t="s">
        <v>35</v>
      </c>
    </row>
    <row r="2" spans="1:13" x14ac:dyDescent="0.2">
      <c r="G2" s="405"/>
      <c r="I2" s="341"/>
    </row>
  </sheetData>
  <sortState ref="A2:M111">
    <sortCondition descending="1" ref="B2:B111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5"/>
  <sheetViews>
    <sheetView workbookViewId="0">
      <selection activeCell="A2" sqref="A2:XFD2"/>
    </sheetView>
  </sheetViews>
  <sheetFormatPr defaultRowHeight="12.75" x14ac:dyDescent="0.2"/>
  <cols>
    <col min="2" max="2" width="8" customWidth="1"/>
    <col min="3" max="3" width="4.5703125" customWidth="1"/>
    <col min="6" max="6" width="11.28515625" customWidth="1"/>
    <col min="7" max="7" width="14.5703125" style="100" customWidth="1"/>
    <col min="8" max="8" width="15.5703125" customWidth="1"/>
    <col min="9" max="9" width="15.28515625" style="341" customWidth="1"/>
    <col min="10" max="10" width="17.140625" customWidth="1"/>
    <col min="11" max="11" width="21.85546875" customWidth="1"/>
    <col min="12" max="12" width="11.7109375" customWidth="1"/>
  </cols>
  <sheetData>
    <row r="1" spans="1:13" x14ac:dyDescent="0.2">
      <c r="A1" s="338" t="s">
        <v>388</v>
      </c>
      <c r="B1" s="338" t="s">
        <v>0</v>
      </c>
      <c r="C1" s="338" t="s">
        <v>389</v>
      </c>
      <c r="D1" s="338" t="s">
        <v>1</v>
      </c>
      <c r="E1" s="338" t="s">
        <v>31</v>
      </c>
      <c r="F1" s="338" t="s">
        <v>32</v>
      </c>
      <c r="G1" s="338" t="s">
        <v>40</v>
      </c>
      <c r="H1" s="338" t="s">
        <v>33</v>
      </c>
      <c r="I1" s="339" t="s">
        <v>2</v>
      </c>
      <c r="J1" s="338" t="s">
        <v>36</v>
      </c>
      <c r="K1" s="338" t="s">
        <v>3</v>
      </c>
      <c r="L1" s="338" t="s">
        <v>34</v>
      </c>
      <c r="M1" s="338" t="s">
        <v>35</v>
      </c>
    </row>
    <row r="2" spans="1:13" s="645" customFormat="1" x14ac:dyDescent="0.2">
      <c r="A2" s="645" t="s">
        <v>390</v>
      </c>
      <c r="B2" s="645" t="s">
        <v>87</v>
      </c>
      <c r="C2" s="645" t="s">
        <v>392</v>
      </c>
      <c r="D2" s="645" t="s">
        <v>88</v>
      </c>
      <c r="E2" s="645" t="s">
        <v>89</v>
      </c>
      <c r="F2" s="645" t="s">
        <v>90</v>
      </c>
      <c r="G2" s="645" t="s">
        <v>340</v>
      </c>
      <c r="H2" s="646">
        <v>41754</v>
      </c>
      <c r="I2" s="647">
        <f>38.24*-1</f>
        <v>-38.24</v>
      </c>
      <c r="J2" s="645" t="s">
        <v>801</v>
      </c>
      <c r="K2" s="645" t="s">
        <v>492</v>
      </c>
      <c r="L2" s="646">
        <v>42215</v>
      </c>
      <c r="M2" s="645" t="s">
        <v>490</v>
      </c>
    </row>
    <row r="3" spans="1:13" s="645" customFormat="1" x14ac:dyDescent="0.2">
      <c r="H3" s="646"/>
      <c r="I3" s="647">
        <f>SUM(I2:I2)</f>
        <v>-38.24</v>
      </c>
      <c r="L3" s="646"/>
    </row>
    <row r="4" spans="1:13" s="645" customFormat="1" x14ac:dyDescent="0.2">
      <c r="H4" s="646"/>
      <c r="I4" s="647"/>
      <c r="L4" s="646"/>
    </row>
    <row r="5" spans="1:13" x14ac:dyDescent="0.2">
      <c r="A5" s="617"/>
      <c r="B5" s="617"/>
      <c r="C5" s="617"/>
      <c r="D5" s="617"/>
      <c r="E5" s="617"/>
      <c r="F5" s="617"/>
      <c r="G5" s="617"/>
      <c r="H5" s="618"/>
      <c r="I5" s="619"/>
      <c r="J5" s="617"/>
      <c r="K5" s="617"/>
      <c r="L5" s="618"/>
      <c r="M5" s="617"/>
    </row>
    <row r="6" spans="1:13" x14ac:dyDescent="0.2">
      <c r="A6" s="617"/>
      <c r="B6" s="617"/>
      <c r="C6" s="617"/>
      <c r="D6" s="617"/>
      <c r="E6" s="617"/>
      <c r="F6" s="617"/>
      <c r="G6" s="617"/>
      <c r="H6" s="618"/>
      <c r="I6" s="619"/>
      <c r="J6" s="617"/>
      <c r="K6" s="617"/>
      <c r="L6" s="618"/>
      <c r="M6" s="617"/>
    </row>
    <row r="7" spans="1:13" x14ac:dyDescent="0.2">
      <c r="A7" s="617"/>
      <c r="B7" s="617"/>
      <c r="C7" s="617"/>
      <c r="D7" s="617"/>
      <c r="E7" s="617"/>
      <c r="F7" s="617"/>
      <c r="G7" s="617"/>
      <c r="H7" s="618"/>
      <c r="I7" s="619"/>
      <c r="J7" s="617"/>
      <c r="K7" s="617"/>
      <c r="L7" s="618"/>
      <c r="M7" s="617"/>
    </row>
    <row r="8" spans="1:13" x14ac:dyDescent="0.2">
      <c r="A8" s="617"/>
      <c r="B8" s="617"/>
      <c r="C8" s="617"/>
      <c r="D8" s="617"/>
      <c r="E8" s="617"/>
      <c r="F8" s="617"/>
      <c r="G8" s="617"/>
      <c r="H8" s="618"/>
      <c r="I8" s="619"/>
      <c r="J8" s="617"/>
      <c r="K8" s="617"/>
      <c r="L8" s="618"/>
      <c r="M8" s="617"/>
    </row>
    <row r="9" spans="1:13" x14ac:dyDescent="0.2">
      <c r="A9" s="214"/>
      <c r="B9" s="214"/>
      <c r="C9" s="214"/>
      <c r="D9" s="214"/>
      <c r="E9" s="214"/>
      <c r="F9" s="215"/>
      <c r="G9" s="210"/>
      <c r="H9" s="214"/>
      <c r="I9" s="364"/>
      <c r="J9" s="215"/>
      <c r="K9" s="214"/>
    </row>
    <row r="10" spans="1:13" x14ac:dyDescent="0.2">
      <c r="A10" s="214"/>
      <c r="B10" s="214"/>
      <c r="C10" s="214"/>
      <c r="D10" s="214"/>
      <c r="E10" s="214"/>
      <c r="F10" s="215"/>
      <c r="G10" s="210"/>
      <c r="H10" s="214"/>
      <c r="I10" s="364"/>
      <c r="J10" s="215"/>
      <c r="K10" s="214"/>
    </row>
    <row r="11" spans="1:13" x14ac:dyDescent="0.2">
      <c r="A11" s="214"/>
      <c r="B11" s="214"/>
      <c r="C11" s="214"/>
      <c r="D11" s="214"/>
      <c r="E11" s="214"/>
      <c r="F11" s="215"/>
      <c r="G11" s="210"/>
      <c r="H11" s="214"/>
      <c r="I11" s="364"/>
      <c r="J11" s="215"/>
      <c r="K11" s="214"/>
    </row>
    <row r="12" spans="1:13" x14ac:dyDescent="0.2">
      <c r="A12" s="214"/>
      <c r="B12" s="214"/>
      <c r="C12" s="214"/>
      <c r="D12" s="214"/>
      <c r="E12" s="214"/>
      <c r="F12" s="215"/>
      <c r="G12" s="210"/>
      <c r="H12" s="214"/>
      <c r="I12" s="364"/>
      <c r="J12" s="215"/>
      <c r="K12" s="214"/>
    </row>
    <row r="13" spans="1:13" x14ac:dyDescent="0.2">
      <c r="A13" s="214"/>
      <c r="B13" s="214"/>
      <c r="C13" s="214"/>
      <c r="D13" s="214"/>
      <c r="E13" s="214"/>
      <c r="F13" s="215"/>
      <c r="G13" s="210"/>
      <c r="H13" s="214"/>
      <c r="I13" s="364"/>
      <c r="J13" s="215"/>
      <c r="K13" s="214"/>
    </row>
    <row r="14" spans="1:13" x14ac:dyDescent="0.2">
      <c r="A14" s="214"/>
      <c r="B14" s="214"/>
      <c r="C14" s="214"/>
      <c r="D14" s="214"/>
      <c r="E14" s="214"/>
      <c r="F14" s="215"/>
      <c r="G14" s="210"/>
      <c r="H14" s="214"/>
      <c r="I14" s="364"/>
      <c r="J14" s="215"/>
      <c r="K14" s="214"/>
    </row>
    <row r="15" spans="1:13" x14ac:dyDescent="0.2">
      <c r="A15" s="214"/>
      <c r="B15" s="214"/>
      <c r="C15" s="214"/>
      <c r="D15" s="214"/>
      <c r="E15" s="214"/>
      <c r="F15" s="215"/>
      <c r="G15" s="210"/>
      <c r="H15" s="214"/>
      <c r="I15" s="364"/>
      <c r="J15" s="215"/>
      <c r="K15" s="214"/>
    </row>
    <row r="16" spans="1:13" x14ac:dyDescent="0.2">
      <c r="A16" s="214"/>
      <c r="B16" s="214"/>
      <c r="C16" s="214"/>
      <c r="D16" s="214"/>
      <c r="E16" s="214"/>
      <c r="F16" s="215"/>
      <c r="G16" s="210"/>
      <c r="H16" s="214"/>
      <c r="I16" s="364"/>
      <c r="J16" s="215"/>
      <c r="K16" s="214"/>
    </row>
    <row r="17" spans="1:11" x14ac:dyDescent="0.2">
      <c r="A17" s="214"/>
      <c r="B17" s="214"/>
      <c r="C17" s="214"/>
      <c r="D17" s="214"/>
      <c r="E17" s="214"/>
      <c r="F17" s="215"/>
      <c r="G17" s="210"/>
      <c r="H17" s="214"/>
      <c r="I17" s="364"/>
      <c r="J17" s="215"/>
      <c r="K17" s="214"/>
    </row>
    <row r="18" spans="1:11" x14ac:dyDescent="0.2">
      <c r="A18" s="214"/>
      <c r="B18" s="214"/>
      <c r="C18" s="214"/>
      <c r="D18" s="214"/>
      <c r="E18" s="214"/>
      <c r="F18" s="215"/>
      <c r="G18" s="210"/>
      <c r="H18" s="214"/>
      <c r="I18" s="364"/>
      <c r="J18" s="215"/>
      <c r="K18" s="214"/>
    </row>
    <row r="19" spans="1:11" x14ac:dyDescent="0.2">
      <c r="A19" s="214"/>
      <c r="B19" s="214"/>
      <c r="C19" s="214"/>
      <c r="D19" s="214"/>
      <c r="E19" s="214"/>
      <c r="F19" s="215"/>
      <c r="G19" s="210"/>
      <c r="H19" s="214"/>
      <c r="I19" s="364"/>
      <c r="J19" s="215"/>
      <c r="K19" s="214"/>
    </row>
    <row r="20" spans="1:11" x14ac:dyDescent="0.2">
      <c r="A20" s="214"/>
      <c r="B20" s="214"/>
      <c r="C20" s="214"/>
      <c r="D20" s="214"/>
      <c r="E20" s="214"/>
      <c r="F20" s="215"/>
      <c r="G20" s="210"/>
      <c r="H20" s="214"/>
      <c r="I20" s="364"/>
      <c r="J20" s="215"/>
      <c r="K20" s="214"/>
    </row>
    <row r="21" spans="1:11" x14ac:dyDescent="0.2">
      <c r="A21" s="214"/>
      <c r="B21" s="214"/>
      <c r="C21" s="214"/>
      <c r="D21" s="214"/>
      <c r="E21" s="214"/>
      <c r="F21" s="215"/>
      <c r="G21" s="210"/>
      <c r="H21" s="214"/>
      <c r="I21" s="364"/>
      <c r="J21" s="215"/>
      <c r="K21" s="214"/>
    </row>
    <row r="22" spans="1:11" x14ac:dyDescent="0.2">
      <c r="A22" s="214"/>
      <c r="B22" s="214"/>
      <c r="C22" s="214"/>
      <c r="D22" s="214"/>
      <c r="E22" s="214"/>
      <c r="F22" s="215"/>
      <c r="G22" s="210"/>
      <c r="H22" s="214"/>
      <c r="I22" s="364"/>
      <c r="J22" s="215"/>
      <c r="K22" s="214"/>
    </row>
    <row r="23" spans="1:11" x14ac:dyDescent="0.2">
      <c r="A23" s="214"/>
      <c r="B23" s="214"/>
      <c r="C23" s="214"/>
      <c r="D23" s="214"/>
      <c r="E23" s="214"/>
      <c r="F23" s="215"/>
      <c r="G23" s="210"/>
      <c r="H23" s="214"/>
      <c r="I23" s="364"/>
      <c r="J23" s="215"/>
      <c r="K23" s="214"/>
    </row>
    <row r="24" spans="1:11" x14ac:dyDescent="0.2">
      <c r="A24" s="214"/>
      <c r="B24" s="214"/>
      <c r="C24" s="214"/>
      <c r="D24" s="214"/>
      <c r="E24" s="214"/>
      <c r="F24" s="215"/>
      <c r="G24" s="210"/>
      <c r="H24" s="214"/>
      <c r="I24" s="364"/>
      <c r="J24" s="215"/>
      <c r="K24" s="214"/>
    </row>
    <row r="25" spans="1:11" x14ac:dyDescent="0.2">
      <c r="A25" s="214"/>
      <c r="B25" s="214"/>
      <c r="C25" s="214"/>
      <c r="D25" s="214"/>
      <c r="E25" s="214"/>
      <c r="F25" s="215"/>
      <c r="G25" s="210"/>
      <c r="H25" s="214"/>
      <c r="I25" s="364"/>
      <c r="J25" s="215"/>
      <c r="K25" s="214"/>
    </row>
    <row r="26" spans="1:11" x14ac:dyDescent="0.2">
      <c r="A26" s="214"/>
      <c r="B26" s="214"/>
      <c r="C26" s="214"/>
      <c r="D26" s="214"/>
      <c r="E26" s="214"/>
      <c r="F26" s="215"/>
      <c r="G26" s="210"/>
      <c r="H26" s="214"/>
      <c r="I26" s="364"/>
      <c r="J26" s="215"/>
      <c r="K26" s="214"/>
    </row>
    <row r="27" spans="1:11" x14ac:dyDescent="0.2">
      <c r="A27" s="214"/>
      <c r="B27" s="214"/>
      <c r="C27" s="214"/>
      <c r="D27" s="214"/>
      <c r="E27" s="214"/>
      <c r="F27" s="215"/>
      <c r="G27" s="210"/>
      <c r="H27" s="214"/>
      <c r="I27" s="364"/>
      <c r="J27" s="215"/>
      <c r="K27" s="214"/>
    </row>
    <row r="28" spans="1:11" x14ac:dyDescent="0.2">
      <c r="A28" s="214"/>
      <c r="B28" s="214"/>
      <c r="C28" s="214"/>
      <c r="D28" s="214"/>
      <c r="E28" s="214"/>
      <c r="F28" s="215"/>
      <c r="G28" s="210"/>
      <c r="H28" s="214"/>
      <c r="I28" s="364"/>
      <c r="J28" s="215"/>
      <c r="K28" s="214"/>
    </row>
    <row r="29" spans="1:11" x14ac:dyDescent="0.2">
      <c r="A29" s="214"/>
      <c r="B29" s="214"/>
      <c r="C29" s="214"/>
      <c r="D29" s="214"/>
      <c r="E29" s="214"/>
      <c r="F29" s="215"/>
      <c r="G29" s="210"/>
      <c r="H29" s="214"/>
      <c r="I29" s="364"/>
      <c r="J29" s="215"/>
      <c r="K29" s="214"/>
    </row>
    <row r="30" spans="1:11" x14ac:dyDescent="0.2">
      <c r="A30" s="214"/>
      <c r="B30" s="214"/>
      <c r="C30" s="214"/>
      <c r="D30" s="214"/>
      <c r="E30" s="214"/>
      <c r="F30" s="215"/>
      <c r="G30" s="210"/>
      <c r="H30" s="214"/>
      <c r="I30" s="364"/>
      <c r="J30" s="215"/>
      <c r="K30" s="214"/>
    </row>
    <row r="31" spans="1:11" x14ac:dyDescent="0.2">
      <c r="A31" s="214"/>
      <c r="B31" s="214"/>
      <c r="C31" s="214"/>
      <c r="D31" s="214"/>
      <c r="E31" s="214"/>
      <c r="F31" s="215"/>
      <c r="G31" s="210"/>
      <c r="H31" s="214"/>
      <c r="I31" s="364"/>
      <c r="J31" s="215"/>
      <c r="K31" s="214"/>
    </row>
    <row r="32" spans="1:11" x14ac:dyDescent="0.2">
      <c r="A32" s="214"/>
      <c r="B32" s="214"/>
      <c r="C32" s="214"/>
      <c r="D32" s="214"/>
      <c r="E32" s="214"/>
      <c r="F32" s="215"/>
      <c r="G32" s="210"/>
      <c r="H32" s="214"/>
      <c r="I32" s="364"/>
      <c r="J32" s="215"/>
      <c r="K32" s="214"/>
    </row>
    <row r="33" spans="1:11" x14ac:dyDescent="0.2">
      <c r="A33" s="214"/>
      <c r="B33" s="214"/>
      <c r="C33" s="214"/>
      <c r="D33" s="214"/>
      <c r="E33" s="214"/>
      <c r="F33" s="215"/>
      <c r="G33" s="210"/>
      <c r="H33" s="214"/>
      <c r="I33" s="364"/>
      <c r="J33" s="215"/>
      <c r="K33" s="214"/>
    </row>
    <row r="34" spans="1:11" x14ac:dyDescent="0.2">
      <c r="A34" s="214"/>
      <c r="B34" s="214"/>
      <c r="C34" s="214"/>
      <c r="D34" s="214"/>
      <c r="E34" s="214"/>
      <c r="F34" s="215"/>
      <c r="G34" s="210"/>
      <c r="H34" s="214"/>
      <c r="I34" s="364"/>
      <c r="J34" s="215"/>
      <c r="K34" s="214"/>
    </row>
    <row r="35" spans="1:11" x14ac:dyDescent="0.2">
      <c r="A35" s="214"/>
      <c r="B35" s="214"/>
      <c r="C35" s="214"/>
      <c r="D35" s="214"/>
      <c r="E35" s="214"/>
      <c r="F35" s="215"/>
      <c r="G35" s="210"/>
      <c r="H35" s="214"/>
      <c r="I35" s="364"/>
      <c r="J35" s="215"/>
      <c r="K35" s="214"/>
    </row>
    <row r="36" spans="1:11" x14ac:dyDescent="0.2">
      <c r="A36" s="214"/>
      <c r="B36" s="214"/>
      <c r="C36" s="214"/>
      <c r="D36" s="214"/>
      <c r="E36" s="214"/>
      <c r="F36" s="215"/>
      <c r="G36" s="210"/>
      <c r="H36" s="214"/>
      <c r="I36" s="364"/>
      <c r="J36" s="215"/>
      <c r="K36" s="214"/>
    </row>
    <row r="37" spans="1:11" x14ac:dyDescent="0.2">
      <c r="A37" s="214"/>
      <c r="B37" s="214"/>
      <c r="C37" s="214"/>
      <c r="D37" s="214"/>
      <c r="E37" s="214"/>
      <c r="F37" s="215"/>
      <c r="G37" s="210"/>
      <c r="H37" s="214"/>
      <c r="I37" s="364"/>
      <c r="J37" s="215"/>
      <c r="K37" s="214"/>
    </row>
    <row r="38" spans="1:11" x14ac:dyDescent="0.2">
      <c r="A38" s="214"/>
      <c r="B38" s="214"/>
      <c r="C38" s="214"/>
      <c r="D38" s="214"/>
      <c r="E38" s="214"/>
      <c r="F38" s="215"/>
      <c r="G38" s="210"/>
      <c r="H38" s="214"/>
      <c r="I38" s="364"/>
      <c r="J38" s="215"/>
      <c r="K38" s="214"/>
    </row>
    <row r="39" spans="1:11" x14ac:dyDescent="0.2">
      <c r="A39" s="214"/>
      <c r="B39" s="214"/>
      <c r="C39" s="214"/>
      <c r="D39" s="214"/>
      <c r="E39" s="214"/>
      <c r="F39" s="215"/>
      <c r="G39" s="210"/>
      <c r="H39" s="214"/>
      <c r="I39" s="364"/>
      <c r="J39" s="215"/>
      <c r="K39" s="214"/>
    </row>
    <row r="40" spans="1:11" x14ac:dyDescent="0.2">
      <c r="A40" s="214"/>
      <c r="B40" s="214"/>
      <c r="C40" s="214"/>
      <c r="D40" s="214"/>
      <c r="E40" s="214"/>
      <c r="F40" s="215"/>
      <c r="G40" s="210"/>
      <c r="H40" s="214"/>
      <c r="I40" s="364"/>
      <c r="J40" s="215"/>
      <c r="K40" s="214"/>
    </row>
    <row r="41" spans="1:11" x14ac:dyDescent="0.2">
      <c r="A41" s="214"/>
      <c r="B41" s="214"/>
      <c r="C41" s="214"/>
      <c r="D41" s="214"/>
      <c r="E41" s="214"/>
      <c r="F41" s="215"/>
      <c r="G41" s="210"/>
      <c r="H41" s="214"/>
      <c r="I41" s="364"/>
      <c r="J41" s="215"/>
      <c r="K41" s="214"/>
    </row>
    <row r="42" spans="1:11" x14ac:dyDescent="0.2">
      <c r="A42" s="214"/>
      <c r="B42" s="214"/>
      <c r="C42" s="214"/>
      <c r="D42" s="214"/>
      <c r="E42" s="214"/>
      <c r="F42" s="215"/>
      <c r="G42" s="210"/>
      <c r="H42" s="214"/>
      <c r="I42" s="364"/>
      <c r="J42" s="215"/>
      <c r="K42" s="214"/>
    </row>
    <row r="43" spans="1:11" x14ac:dyDescent="0.2">
      <c r="A43" s="214"/>
      <c r="B43" s="214"/>
      <c r="C43" s="214"/>
      <c r="D43" s="214"/>
      <c r="E43" s="214"/>
      <c r="F43" s="215"/>
      <c r="G43" s="210"/>
      <c r="H43" s="214"/>
      <c r="I43" s="364"/>
      <c r="J43" s="215"/>
      <c r="K43" s="214"/>
    </row>
    <row r="44" spans="1:11" x14ac:dyDescent="0.2">
      <c r="A44" s="214"/>
      <c r="B44" s="214"/>
      <c r="C44" s="214"/>
      <c r="D44" s="214"/>
      <c r="E44" s="214"/>
      <c r="F44" s="215"/>
      <c r="G44" s="210"/>
      <c r="H44" s="214"/>
      <c r="I44" s="364"/>
      <c r="J44" s="215"/>
      <c r="K44" s="214"/>
    </row>
    <row r="45" spans="1:11" x14ac:dyDescent="0.2">
      <c r="A45" s="214"/>
      <c r="B45" s="214"/>
      <c r="C45" s="214"/>
      <c r="D45" s="214"/>
      <c r="E45" s="214"/>
      <c r="F45" s="215"/>
      <c r="G45" s="210"/>
      <c r="H45" s="214"/>
      <c r="I45" s="364"/>
      <c r="J45" s="215"/>
      <c r="K45" s="214"/>
    </row>
    <row r="46" spans="1:11" x14ac:dyDescent="0.2">
      <c r="A46" s="214"/>
      <c r="B46" s="214"/>
      <c r="C46" s="214"/>
      <c r="D46" s="214"/>
      <c r="E46" s="214"/>
      <c r="F46" s="215"/>
      <c r="G46" s="210"/>
      <c r="H46" s="214"/>
      <c r="I46" s="364"/>
      <c r="J46" s="215"/>
      <c r="K46" s="214"/>
    </row>
    <row r="47" spans="1:11" x14ac:dyDescent="0.2">
      <c r="A47" s="214"/>
      <c r="B47" s="214"/>
      <c r="C47" s="214"/>
      <c r="D47" s="214"/>
      <c r="E47" s="214"/>
      <c r="F47" s="215"/>
      <c r="G47" s="210"/>
      <c r="H47" s="214"/>
      <c r="I47" s="364"/>
      <c r="J47" s="215"/>
      <c r="K47" s="214"/>
    </row>
    <row r="48" spans="1:11" x14ac:dyDescent="0.2">
      <c r="A48" s="214"/>
      <c r="B48" s="214"/>
      <c r="C48" s="214"/>
      <c r="D48" s="214"/>
      <c r="E48" s="214"/>
      <c r="F48" s="215"/>
      <c r="G48" s="210"/>
      <c r="H48" s="214"/>
      <c r="I48" s="364"/>
      <c r="J48" s="215"/>
      <c r="K48" s="214"/>
    </row>
    <row r="49" spans="1:11" x14ac:dyDescent="0.2">
      <c r="A49" s="214"/>
      <c r="B49" s="214"/>
      <c r="C49" s="214"/>
      <c r="D49" s="214"/>
      <c r="E49" s="214"/>
      <c r="F49" s="215"/>
      <c r="G49" s="210"/>
      <c r="H49" s="214"/>
      <c r="I49" s="364"/>
      <c r="J49" s="215"/>
      <c r="K49" s="214"/>
    </row>
    <row r="50" spans="1:11" x14ac:dyDescent="0.2">
      <c r="A50" s="214"/>
      <c r="B50" s="214"/>
      <c r="C50" s="214"/>
      <c r="D50" s="214"/>
      <c r="E50" s="214"/>
      <c r="F50" s="215"/>
      <c r="G50" s="210"/>
      <c r="H50" s="214"/>
      <c r="I50" s="364"/>
      <c r="J50" s="215"/>
      <c r="K50" s="214"/>
    </row>
    <row r="51" spans="1:11" x14ac:dyDescent="0.2">
      <c r="A51" s="214"/>
      <c r="B51" s="214"/>
      <c r="C51" s="214"/>
      <c r="D51" s="214"/>
      <c r="E51" s="214"/>
      <c r="F51" s="215"/>
      <c r="G51" s="210"/>
      <c r="H51" s="214"/>
      <c r="I51" s="364"/>
      <c r="J51" s="215"/>
      <c r="K51" s="214"/>
    </row>
    <row r="52" spans="1:11" x14ac:dyDescent="0.2">
      <c r="A52" s="214"/>
      <c r="B52" s="214"/>
      <c r="C52" s="214"/>
      <c r="D52" s="214"/>
      <c r="E52" s="214"/>
      <c r="F52" s="215"/>
      <c r="G52" s="210"/>
      <c r="H52" s="214"/>
      <c r="I52" s="364"/>
      <c r="J52" s="215"/>
      <c r="K52" s="214"/>
    </row>
    <row r="53" spans="1:11" x14ac:dyDescent="0.2">
      <c r="A53" s="214"/>
      <c r="B53" s="214"/>
      <c r="C53" s="214"/>
      <c r="D53" s="214"/>
      <c r="E53" s="214"/>
      <c r="F53" s="215"/>
      <c r="G53" s="210"/>
      <c r="H53" s="214"/>
      <c r="I53" s="364"/>
      <c r="J53" s="215"/>
      <c r="K53" s="214"/>
    </row>
    <row r="54" spans="1:11" x14ac:dyDescent="0.2">
      <c r="A54" s="214"/>
      <c r="B54" s="214"/>
      <c r="C54" s="214"/>
      <c r="D54" s="214"/>
      <c r="E54" s="214"/>
      <c r="F54" s="215"/>
      <c r="G54" s="210"/>
      <c r="H54" s="214"/>
      <c r="I54" s="364"/>
      <c r="J54" s="215"/>
      <c r="K54" s="214"/>
    </row>
    <row r="55" spans="1:11" x14ac:dyDescent="0.2">
      <c r="A55" s="214"/>
      <c r="B55" s="214"/>
      <c r="C55" s="214"/>
      <c r="D55" s="214"/>
      <c r="E55" s="214"/>
      <c r="F55" s="215"/>
      <c r="G55" s="210"/>
      <c r="H55" s="214"/>
      <c r="I55" s="364"/>
      <c r="J55" s="215"/>
      <c r="K55" s="214"/>
    </row>
    <row r="56" spans="1:11" x14ac:dyDescent="0.2">
      <c r="A56" s="214"/>
      <c r="B56" s="214"/>
      <c r="C56" s="214"/>
      <c r="D56" s="214"/>
      <c r="E56" s="214"/>
      <c r="F56" s="215"/>
      <c r="G56" s="210"/>
      <c r="H56" s="214"/>
      <c r="I56" s="364"/>
      <c r="J56" s="215"/>
      <c r="K56" s="214"/>
    </row>
    <row r="57" spans="1:11" x14ac:dyDescent="0.2">
      <c r="A57" s="214"/>
      <c r="B57" s="214"/>
      <c r="C57" s="214"/>
      <c r="D57" s="214"/>
      <c r="E57" s="214"/>
      <c r="F57" s="215"/>
      <c r="G57" s="210"/>
      <c r="H57" s="214"/>
      <c r="I57" s="364"/>
      <c r="J57" s="215"/>
      <c r="K57" s="214"/>
    </row>
    <row r="58" spans="1:11" x14ac:dyDescent="0.2">
      <c r="A58" s="214"/>
      <c r="B58" s="214"/>
      <c r="C58" s="214"/>
      <c r="D58" s="214"/>
      <c r="E58" s="214"/>
      <c r="F58" s="215"/>
      <c r="G58" s="210"/>
      <c r="H58" s="214"/>
      <c r="I58" s="364"/>
      <c r="J58" s="215"/>
      <c r="K58" s="214"/>
    </row>
    <row r="59" spans="1:11" x14ac:dyDescent="0.2">
      <c r="A59" s="214"/>
      <c r="B59" s="214"/>
      <c r="C59" s="214"/>
      <c r="D59" s="214"/>
      <c r="E59" s="214"/>
      <c r="F59" s="215"/>
      <c r="G59" s="210"/>
      <c r="H59" s="214"/>
      <c r="I59" s="364"/>
      <c r="J59" s="215"/>
      <c r="K59" s="214"/>
    </row>
    <row r="60" spans="1:11" x14ac:dyDescent="0.2">
      <c r="A60" s="214"/>
      <c r="B60" s="214"/>
      <c r="C60" s="214"/>
      <c r="D60" s="214"/>
      <c r="E60" s="214"/>
      <c r="F60" s="215"/>
      <c r="G60" s="210"/>
      <c r="H60" s="214"/>
      <c r="I60" s="364"/>
      <c r="J60" s="215"/>
      <c r="K60" s="214"/>
    </row>
    <row r="61" spans="1:11" x14ac:dyDescent="0.2">
      <c r="A61" s="214"/>
      <c r="B61" s="214"/>
      <c r="C61" s="214"/>
      <c r="D61" s="214"/>
      <c r="E61" s="214"/>
      <c r="F61" s="215"/>
      <c r="G61" s="210"/>
      <c r="H61" s="214"/>
      <c r="I61" s="364"/>
      <c r="J61" s="215"/>
      <c r="K61" s="214"/>
    </row>
    <row r="62" spans="1:11" x14ac:dyDescent="0.2">
      <c r="A62" s="214"/>
      <c r="B62" s="214"/>
      <c r="C62" s="214"/>
      <c r="D62" s="214"/>
      <c r="E62" s="214"/>
      <c r="F62" s="215"/>
      <c r="G62" s="210"/>
      <c r="H62" s="214"/>
      <c r="I62" s="364"/>
      <c r="J62" s="215"/>
      <c r="K62" s="214"/>
    </row>
    <row r="63" spans="1:11" x14ac:dyDescent="0.2">
      <c r="A63" s="214"/>
      <c r="B63" s="214"/>
      <c r="C63" s="214"/>
      <c r="D63" s="214"/>
      <c r="E63" s="214"/>
      <c r="F63" s="215"/>
      <c r="G63" s="210"/>
      <c r="H63" s="214"/>
      <c r="I63" s="364"/>
      <c r="J63" s="215"/>
      <c r="K63" s="214"/>
    </row>
    <row r="64" spans="1:11" x14ac:dyDescent="0.2">
      <c r="A64" s="214"/>
      <c r="B64" s="214"/>
      <c r="C64" s="214"/>
      <c r="D64" s="214"/>
      <c r="E64" s="214"/>
      <c r="F64" s="215"/>
      <c r="G64" s="210"/>
      <c r="H64" s="214"/>
      <c r="I64" s="364"/>
      <c r="J64" s="215"/>
      <c r="K64" s="214"/>
    </row>
    <row r="65" spans="1:11" x14ac:dyDescent="0.2">
      <c r="A65" s="214"/>
      <c r="B65" s="214"/>
      <c r="C65" s="214"/>
      <c r="D65" s="214"/>
      <c r="E65" s="214"/>
      <c r="F65" s="215"/>
      <c r="G65" s="210"/>
      <c r="H65" s="214"/>
      <c r="I65" s="364"/>
      <c r="J65" s="215"/>
      <c r="K65" s="214"/>
    </row>
    <row r="66" spans="1:11" x14ac:dyDescent="0.2">
      <c r="A66" s="214"/>
      <c r="B66" s="214"/>
      <c r="C66" s="214"/>
      <c r="D66" s="214"/>
      <c r="E66" s="214"/>
      <c r="F66" s="215"/>
      <c r="G66" s="210"/>
      <c r="H66" s="214"/>
      <c r="I66" s="364"/>
      <c r="J66" s="215"/>
      <c r="K66" s="214"/>
    </row>
    <row r="67" spans="1:11" x14ac:dyDescent="0.2">
      <c r="A67" s="214"/>
      <c r="B67" s="214"/>
      <c r="C67" s="214"/>
      <c r="D67" s="214"/>
      <c r="E67" s="214"/>
      <c r="F67" s="215"/>
      <c r="G67" s="210"/>
      <c r="H67" s="214"/>
      <c r="I67" s="364"/>
      <c r="J67" s="215"/>
      <c r="K67" s="214"/>
    </row>
    <row r="68" spans="1:11" x14ac:dyDescent="0.2">
      <c r="A68" s="214"/>
      <c r="B68" s="214"/>
      <c r="C68" s="214"/>
      <c r="D68" s="214"/>
      <c r="E68" s="214"/>
      <c r="F68" s="215"/>
      <c r="G68" s="210"/>
      <c r="H68" s="214"/>
      <c r="I68" s="364"/>
      <c r="J68" s="215"/>
      <c r="K68" s="214"/>
    </row>
    <row r="69" spans="1:11" x14ac:dyDescent="0.2">
      <c r="A69" s="214"/>
      <c r="B69" s="214"/>
      <c r="C69" s="214"/>
      <c r="D69" s="214"/>
      <c r="E69" s="214"/>
      <c r="F69" s="215"/>
      <c r="G69" s="210"/>
      <c r="H69" s="214"/>
      <c r="I69" s="364"/>
      <c r="J69" s="215"/>
      <c r="K69" s="214"/>
    </row>
    <row r="70" spans="1:11" x14ac:dyDescent="0.2">
      <c r="A70" s="214"/>
      <c r="B70" s="214"/>
      <c r="C70" s="214"/>
      <c r="D70" s="214"/>
      <c r="E70" s="214"/>
      <c r="F70" s="215"/>
      <c r="G70" s="210"/>
      <c r="H70" s="214"/>
      <c r="I70" s="364"/>
      <c r="J70" s="215"/>
      <c r="K70" s="214"/>
    </row>
    <row r="71" spans="1:11" x14ac:dyDescent="0.2">
      <c r="A71" s="214"/>
      <c r="B71" s="214"/>
      <c r="C71" s="214"/>
      <c r="D71" s="214"/>
      <c r="E71" s="214"/>
      <c r="F71" s="215"/>
      <c r="G71" s="210"/>
      <c r="H71" s="214"/>
      <c r="I71" s="364"/>
      <c r="J71" s="215"/>
      <c r="K71" s="214"/>
    </row>
    <row r="72" spans="1:11" x14ac:dyDescent="0.2">
      <c r="A72" s="214"/>
      <c r="B72" s="214"/>
      <c r="C72" s="214"/>
      <c r="D72" s="214"/>
      <c r="E72" s="214"/>
      <c r="F72" s="215"/>
      <c r="G72" s="210"/>
      <c r="H72" s="214"/>
      <c r="I72" s="364"/>
      <c r="J72" s="215"/>
      <c r="K72" s="214"/>
    </row>
    <row r="73" spans="1:11" x14ac:dyDescent="0.2">
      <c r="A73" s="214"/>
      <c r="B73" s="214"/>
      <c r="C73" s="214"/>
      <c r="D73" s="214"/>
      <c r="E73" s="214"/>
      <c r="F73" s="215"/>
      <c r="G73" s="210"/>
      <c r="H73" s="214"/>
      <c r="I73" s="364"/>
      <c r="J73" s="215"/>
      <c r="K73" s="214"/>
    </row>
    <row r="74" spans="1:11" x14ac:dyDescent="0.2">
      <c r="A74" s="214"/>
      <c r="B74" s="214"/>
      <c r="C74" s="214"/>
      <c r="D74" s="214"/>
      <c r="E74" s="214"/>
      <c r="F74" s="215"/>
      <c r="G74" s="210"/>
      <c r="H74" s="214"/>
      <c r="I74" s="364"/>
      <c r="J74" s="215"/>
      <c r="K74" s="214"/>
    </row>
    <row r="75" spans="1:11" x14ac:dyDescent="0.2">
      <c r="A75" s="214"/>
      <c r="B75" s="214"/>
      <c r="C75" s="214"/>
      <c r="D75" s="214"/>
      <c r="E75" s="214"/>
      <c r="F75" s="215"/>
      <c r="G75" s="210"/>
      <c r="H75" s="214"/>
      <c r="I75" s="364"/>
      <c r="J75" s="215"/>
      <c r="K75" s="214"/>
    </row>
    <row r="76" spans="1:11" x14ac:dyDescent="0.2">
      <c r="A76" s="214"/>
      <c r="B76" s="214"/>
      <c r="C76" s="214"/>
      <c r="D76" s="214"/>
      <c r="E76" s="214"/>
      <c r="F76" s="215"/>
      <c r="G76" s="210"/>
      <c r="H76" s="214"/>
      <c r="I76" s="364"/>
      <c r="J76" s="215"/>
      <c r="K76" s="214"/>
    </row>
    <row r="77" spans="1:11" x14ac:dyDescent="0.2">
      <c r="A77" s="214"/>
      <c r="B77" s="214"/>
      <c r="C77" s="214"/>
      <c r="D77" s="214"/>
      <c r="E77" s="214"/>
      <c r="F77" s="215"/>
      <c r="G77" s="210"/>
      <c r="H77" s="214"/>
      <c r="I77" s="364"/>
      <c r="J77" s="215"/>
      <c r="K77" s="214"/>
    </row>
    <row r="78" spans="1:11" x14ac:dyDescent="0.2">
      <c r="A78" s="214"/>
      <c r="B78" s="214"/>
      <c r="C78" s="214"/>
      <c r="D78" s="214"/>
      <c r="E78" s="214"/>
      <c r="F78" s="215"/>
      <c r="G78" s="210"/>
      <c r="H78" s="214"/>
      <c r="I78" s="364"/>
      <c r="J78" s="215"/>
      <c r="K78" s="214"/>
    </row>
    <row r="79" spans="1:11" x14ac:dyDescent="0.2">
      <c r="A79" s="214"/>
      <c r="B79" s="214"/>
      <c r="C79" s="214"/>
      <c r="D79" s="214"/>
      <c r="E79" s="214"/>
      <c r="F79" s="215"/>
      <c r="G79" s="210"/>
      <c r="H79" s="214"/>
      <c r="I79" s="364"/>
      <c r="J79" s="215"/>
      <c r="K79" s="214"/>
    </row>
    <row r="80" spans="1:11" x14ac:dyDescent="0.2">
      <c r="A80" s="214"/>
      <c r="B80" s="214"/>
      <c r="C80" s="214"/>
      <c r="D80" s="214"/>
      <c r="E80" s="214"/>
      <c r="F80" s="215"/>
      <c r="G80" s="210"/>
      <c r="H80" s="214"/>
      <c r="I80" s="364"/>
      <c r="J80" s="215"/>
      <c r="K80" s="214"/>
    </row>
    <row r="81" spans="1:11" x14ac:dyDescent="0.2">
      <c r="A81" s="214"/>
      <c r="B81" s="214"/>
      <c r="C81" s="214"/>
      <c r="D81" s="214"/>
      <c r="E81" s="214"/>
      <c r="F81" s="215"/>
      <c r="G81" s="210"/>
      <c r="H81" s="214"/>
      <c r="I81" s="364"/>
      <c r="J81" s="215"/>
      <c r="K81" s="214"/>
    </row>
    <row r="82" spans="1:11" x14ac:dyDescent="0.2">
      <c r="A82" s="214"/>
      <c r="B82" s="214"/>
      <c r="C82" s="214"/>
      <c r="D82" s="214"/>
      <c r="E82" s="214"/>
      <c r="F82" s="215"/>
      <c r="G82" s="210"/>
      <c r="H82" s="214"/>
      <c r="I82" s="364"/>
      <c r="J82" s="215"/>
      <c r="K82" s="214"/>
    </row>
    <row r="83" spans="1:11" x14ac:dyDescent="0.2">
      <c r="A83" s="214"/>
      <c r="B83" s="214"/>
      <c r="C83" s="214"/>
      <c r="D83" s="214"/>
      <c r="E83" s="214"/>
      <c r="F83" s="215"/>
      <c r="G83" s="210"/>
      <c r="H83" s="214"/>
      <c r="I83" s="364"/>
      <c r="J83" s="215"/>
      <c r="K83" s="214"/>
    </row>
    <row r="84" spans="1:11" x14ac:dyDescent="0.2">
      <c r="A84" s="214"/>
      <c r="B84" s="214"/>
      <c r="C84" s="214"/>
      <c r="D84" s="214"/>
      <c r="E84" s="214"/>
      <c r="F84" s="215"/>
      <c r="G84" s="210"/>
      <c r="H84" s="214"/>
      <c r="I84" s="364"/>
      <c r="J84" s="215"/>
      <c r="K84" s="214"/>
    </row>
    <row r="85" spans="1:11" x14ac:dyDescent="0.2">
      <c r="A85" s="214"/>
      <c r="B85" s="214"/>
      <c r="C85" s="214"/>
      <c r="D85" s="214"/>
      <c r="E85" s="214"/>
      <c r="F85" s="215"/>
      <c r="G85" s="210"/>
      <c r="H85" s="214"/>
      <c r="I85" s="364"/>
      <c r="J85" s="215"/>
      <c r="K85" s="214"/>
    </row>
    <row r="86" spans="1:11" x14ac:dyDescent="0.2">
      <c r="A86" s="214"/>
      <c r="B86" s="214"/>
      <c r="C86" s="214"/>
      <c r="D86" s="214"/>
      <c r="E86" s="214"/>
      <c r="F86" s="215"/>
      <c r="G86" s="210"/>
      <c r="H86" s="214"/>
      <c r="I86" s="364"/>
      <c r="J86" s="215"/>
      <c r="K86" s="214"/>
    </row>
    <row r="87" spans="1:11" x14ac:dyDescent="0.2">
      <c r="A87" s="214"/>
      <c r="B87" s="214"/>
      <c r="C87" s="214"/>
      <c r="D87" s="214"/>
      <c r="E87" s="214"/>
      <c r="F87" s="215"/>
      <c r="G87" s="210"/>
      <c r="H87" s="214"/>
      <c r="I87" s="364"/>
      <c r="J87" s="215"/>
      <c r="K87" s="214"/>
    </row>
    <row r="88" spans="1:11" x14ac:dyDescent="0.2">
      <c r="A88" s="214"/>
      <c r="B88" s="214"/>
      <c r="C88" s="214"/>
      <c r="D88" s="214"/>
      <c r="E88" s="214"/>
      <c r="F88" s="215"/>
      <c r="G88" s="210"/>
      <c r="H88" s="214"/>
      <c r="I88" s="364"/>
      <c r="J88" s="215"/>
      <c r="K88" s="214"/>
    </row>
    <row r="89" spans="1:11" x14ac:dyDescent="0.2">
      <c r="A89" s="214"/>
      <c r="B89" s="214"/>
      <c r="C89" s="214"/>
      <c r="D89" s="214"/>
      <c r="E89" s="214"/>
      <c r="F89" s="215"/>
      <c r="G89" s="210"/>
      <c r="H89" s="214"/>
      <c r="I89" s="364"/>
      <c r="J89" s="215"/>
      <c r="K89" s="214"/>
    </row>
    <row r="90" spans="1:11" x14ac:dyDescent="0.2">
      <c r="A90" s="214"/>
      <c r="B90" s="214"/>
      <c r="C90" s="214"/>
      <c r="D90" s="214"/>
      <c r="E90" s="214"/>
      <c r="F90" s="215"/>
      <c r="G90" s="210"/>
      <c r="H90" s="214"/>
      <c r="I90" s="364"/>
      <c r="J90" s="215"/>
      <c r="K90" s="214"/>
    </row>
    <row r="91" spans="1:11" x14ac:dyDescent="0.2">
      <c r="A91" s="214"/>
      <c r="B91" s="214"/>
      <c r="C91" s="214"/>
      <c r="D91" s="214"/>
      <c r="E91" s="214"/>
      <c r="F91" s="215"/>
      <c r="G91" s="210"/>
      <c r="H91" s="214"/>
      <c r="I91" s="364"/>
      <c r="J91" s="215"/>
      <c r="K91" s="214"/>
    </row>
    <row r="92" spans="1:11" x14ac:dyDescent="0.2">
      <c r="A92" s="214"/>
      <c r="B92" s="214"/>
      <c r="C92" s="214"/>
      <c r="D92" s="214"/>
      <c r="E92" s="214"/>
      <c r="F92" s="215"/>
      <c r="G92" s="210"/>
      <c r="H92" s="214"/>
      <c r="I92" s="364"/>
      <c r="J92" s="215"/>
      <c r="K92" s="214"/>
    </row>
    <row r="93" spans="1:11" x14ac:dyDescent="0.2">
      <c r="A93" s="214"/>
      <c r="B93" s="214"/>
      <c r="C93" s="214"/>
      <c r="D93" s="214"/>
      <c r="E93" s="214"/>
      <c r="F93" s="215"/>
      <c r="G93" s="210"/>
      <c r="H93" s="214"/>
      <c r="I93" s="364"/>
      <c r="J93" s="215"/>
      <c r="K93" s="214"/>
    </row>
    <row r="94" spans="1:11" x14ac:dyDescent="0.2">
      <c r="A94" s="214"/>
      <c r="B94" s="214"/>
      <c r="C94" s="214"/>
      <c r="D94" s="214"/>
      <c r="E94" s="214"/>
      <c r="F94" s="215"/>
      <c r="G94" s="210"/>
      <c r="H94" s="214"/>
      <c r="I94" s="364"/>
      <c r="J94" s="215"/>
      <c r="K94" s="214"/>
    </row>
    <row r="95" spans="1:11" x14ac:dyDescent="0.2">
      <c r="A95" s="214"/>
      <c r="B95" s="214"/>
      <c r="C95" s="214"/>
      <c r="D95" s="214"/>
      <c r="E95" s="214"/>
      <c r="F95" s="215"/>
      <c r="G95" s="210"/>
      <c r="H95" s="214"/>
      <c r="I95" s="364"/>
      <c r="J95" s="215"/>
      <c r="K95" s="214"/>
    </row>
    <row r="96" spans="1:11" x14ac:dyDescent="0.2">
      <c r="A96" s="214"/>
      <c r="B96" s="214"/>
      <c r="C96" s="214"/>
      <c r="D96" s="214"/>
      <c r="E96" s="214"/>
      <c r="F96" s="215"/>
      <c r="G96" s="210"/>
      <c r="H96" s="214"/>
      <c r="I96" s="364"/>
      <c r="J96" s="215"/>
      <c r="K96" s="214"/>
    </row>
    <row r="97" spans="1:11" x14ac:dyDescent="0.2">
      <c r="A97" s="214"/>
      <c r="B97" s="214"/>
      <c r="C97" s="214"/>
      <c r="D97" s="214"/>
      <c r="E97" s="214"/>
      <c r="F97" s="215"/>
      <c r="G97" s="210"/>
      <c r="H97" s="214"/>
      <c r="I97" s="364"/>
      <c r="J97" s="215"/>
      <c r="K97" s="214"/>
    </row>
    <row r="98" spans="1:11" x14ac:dyDescent="0.2">
      <c r="A98" s="214"/>
      <c r="B98" s="214"/>
      <c r="C98" s="214"/>
      <c r="D98" s="214"/>
      <c r="E98" s="214"/>
      <c r="F98" s="215"/>
      <c r="G98" s="210"/>
      <c r="H98" s="214"/>
      <c r="I98" s="364"/>
      <c r="J98" s="215"/>
      <c r="K98" s="214"/>
    </row>
    <row r="99" spans="1:11" x14ac:dyDescent="0.2">
      <c r="A99" s="214"/>
      <c r="B99" s="214"/>
      <c r="C99" s="214"/>
      <c r="D99" s="214"/>
      <c r="E99" s="214"/>
      <c r="F99" s="215"/>
      <c r="G99" s="210"/>
      <c r="H99" s="214"/>
      <c r="I99" s="364"/>
      <c r="J99" s="215"/>
      <c r="K99" s="214"/>
    </row>
    <row r="100" spans="1:11" x14ac:dyDescent="0.2">
      <c r="A100" s="214"/>
      <c r="B100" s="214"/>
      <c r="C100" s="214"/>
      <c r="D100" s="214"/>
      <c r="E100" s="214"/>
      <c r="F100" s="215"/>
      <c r="G100" s="210"/>
      <c r="H100" s="214"/>
      <c r="I100" s="364"/>
      <c r="J100" s="215"/>
      <c r="K100" s="214"/>
    </row>
    <row r="101" spans="1:11" x14ac:dyDescent="0.2">
      <c r="A101" s="214"/>
      <c r="B101" s="214"/>
      <c r="C101" s="214"/>
      <c r="D101" s="214"/>
      <c r="E101" s="214"/>
      <c r="F101" s="215"/>
      <c r="G101" s="210"/>
      <c r="H101" s="214"/>
      <c r="I101" s="364"/>
      <c r="J101" s="215"/>
      <c r="K101" s="214"/>
    </row>
    <row r="102" spans="1:11" x14ac:dyDescent="0.2">
      <c r="A102" s="214"/>
      <c r="B102" s="214"/>
      <c r="C102" s="214"/>
      <c r="D102" s="214"/>
      <c r="E102" s="214"/>
      <c r="F102" s="215"/>
      <c r="G102" s="210"/>
      <c r="H102" s="214"/>
      <c r="I102" s="364"/>
      <c r="J102" s="215"/>
      <c r="K102" s="214"/>
    </row>
    <row r="103" spans="1:11" x14ac:dyDescent="0.2">
      <c r="A103" s="214"/>
      <c r="B103" s="214"/>
      <c r="C103" s="214"/>
      <c r="D103" s="214"/>
      <c r="E103" s="214"/>
      <c r="F103" s="215"/>
      <c r="G103" s="210"/>
      <c r="H103" s="214"/>
      <c r="I103" s="364"/>
      <c r="J103" s="215"/>
      <c r="K103" s="214"/>
    </row>
    <row r="104" spans="1:11" x14ac:dyDescent="0.2">
      <c r="A104" s="214"/>
      <c r="B104" s="214"/>
      <c r="C104" s="214"/>
      <c r="D104" s="214"/>
      <c r="E104" s="214"/>
      <c r="F104" s="215"/>
      <c r="G104" s="210"/>
      <c r="H104" s="214"/>
      <c r="I104" s="364"/>
      <c r="J104" s="215"/>
      <c r="K104" s="214"/>
    </row>
    <row r="105" spans="1:11" x14ac:dyDescent="0.2">
      <c r="A105" s="214"/>
      <c r="B105" s="214"/>
      <c r="C105" s="214"/>
      <c r="D105" s="214"/>
      <c r="E105" s="214"/>
      <c r="F105" s="215"/>
      <c r="G105" s="210"/>
      <c r="H105" s="214"/>
      <c r="I105" s="364"/>
      <c r="J105" s="215"/>
      <c r="K105" s="214"/>
    </row>
    <row r="106" spans="1:11" x14ac:dyDescent="0.2">
      <c r="A106" s="214"/>
      <c r="B106" s="214"/>
      <c r="C106" s="214"/>
      <c r="D106" s="214"/>
      <c r="E106" s="214"/>
      <c r="F106" s="215"/>
      <c r="G106" s="210"/>
      <c r="H106" s="214"/>
      <c r="I106" s="364"/>
      <c r="J106" s="215"/>
      <c r="K106" s="214"/>
    </row>
    <row r="107" spans="1:11" x14ac:dyDescent="0.2">
      <c r="A107" s="214"/>
      <c r="B107" s="214"/>
      <c r="C107" s="214"/>
      <c r="D107" s="214"/>
      <c r="E107" s="214"/>
      <c r="F107" s="215"/>
      <c r="G107" s="210"/>
      <c r="H107" s="214"/>
      <c r="I107" s="364"/>
      <c r="J107" s="215"/>
      <c r="K107" s="214"/>
    </row>
    <row r="108" spans="1:11" x14ac:dyDescent="0.2">
      <c r="A108" s="214"/>
      <c r="B108" s="214"/>
      <c r="C108" s="214"/>
      <c r="D108" s="214"/>
      <c r="E108" s="214"/>
      <c r="F108" s="215"/>
      <c r="G108" s="210"/>
      <c r="H108" s="214"/>
      <c r="I108" s="364"/>
      <c r="J108" s="215"/>
      <c r="K108" s="214"/>
    </row>
    <row r="109" spans="1:11" x14ac:dyDescent="0.2">
      <c r="A109" s="214"/>
      <c r="B109" s="214"/>
      <c r="C109" s="214"/>
      <c r="D109" s="214"/>
      <c r="E109" s="214"/>
      <c r="F109" s="215"/>
      <c r="G109" s="210"/>
      <c r="H109" s="214"/>
      <c r="I109" s="364"/>
      <c r="J109" s="215"/>
      <c r="K109" s="214"/>
    </row>
    <row r="110" spans="1:11" x14ac:dyDescent="0.2">
      <c r="A110" s="214"/>
      <c r="B110" s="214"/>
      <c r="C110" s="214"/>
      <c r="D110" s="214"/>
      <c r="E110" s="214"/>
      <c r="F110" s="215"/>
      <c r="G110" s="210"/>
      <c r="H110" s="214"/>
      <c r="I110" s="364"/>
      <c r="J110" s="215"/>
      <c r="K110" s="214"/>
    </row>
    <row r="111" spans="1:11" x14ac:dyDescent="0.2">
      <c r="A111" s="214"/>
      <c r="B111" s="214"/>
      <c r="C111" s="214"/>
      <c r="D111" s="214"/>
      <c r="E111" s="214"/>
      <c r="F111" s="215"/>
      <c r="G111" s="210"/>
      <c r="H111" s="214"/>
      <c r="I111" s="364"/>
      <c r="J111" s="215"/>
      <c r="K111" s="214"/>
    </row>
    <row r="112" spans="1:11" x14ac:dyDescent="0.2">
      <c r="A112" s="214"/>
      <c r="B112" s="214"/>
      <c r="C112" s="214"/>
      <c r="D112" s="214"/>
      <c r="E112" s="214"/>
      <c r="F112" s="215"/>
      <c r="G112" s="210"/>
      <c r="H112" s="214"/>
      <c r="I112" s="364"/>
      <c r="J112" s="215"/>
      <c r="K112" s="214"/>
    </row>
    <row r="113" spans="1:11" x14ac:dyDescent="0.2">
      <c r="A113" s="214"/>
      <c r="B113" s="214"/>
      <c r="C113" s="214"/>
      <c r="D113" s="214"/>
      <c r="E113" s="214"/>
      <c r="F113" s="215"/>
      <c r="G113" s="210"/>
      <c r="H113" s="214"/>
      <c r="I113" s="364"/>
      <c r="J113" s="215"/>
      <c r="K113" s="214"/>
    </row>
    <row r="114" spans="1:11" x14ac:dyDescent="0.2">
      <c r="A114" s="214"/>
      <c r="B114" s="214"/>
      <c r="C114" s="214"/>
      <c r="D114" s="214"/>
      <c r="E114" s="214"/>
      <c r="F114" s="215"/>
      <c r="G114" s="210"/>
      <c r="H114" s="214"/>
      <c r="I114" s="364"/>
      <c r="J114" s="215"/>
      <c r="K114" s="214"/>
    </row>
    <row r="115" spans="1:11" x14ac:dyDescent="0.2">
      <c r="A115" s="214"/>
      <c r="B115" s="214"/>
      <c r="C115" s="214"/>
      <c r="D115" s="214"/>
      <c r="E115" s="214"/>
      <c r="F115" s="215"/>
      <c r="G115" s="210"/>
      <c r="H115" s="214"/>
      <c r="I115" s="364"/>
      <c r="J115" s="215"/>
      <c r="K115" s="214"/>
    </row>
    <row r="116" spans="1:11" x14ac:dyDescent="0.2">
      <c r="A116" s="214"/>
      <c r="B116" s="214"/>
      <c r="C116" s="214"/>
      <c r="D116" s="214"/>
      <c r="E116" s="214"/>
      <c r="F116" s="215"/>
      <c r="G116" s="210"/>
      <c r="H116" s="214"/>
      <c r="I116" s="364"/>
      <c r="J116" s="215"/>
      <c r="K116" s="214"/>
    </row>
    <row r="117" spans="1:11" x14ac:dyDescent="0.2">
      <c r="A117" s="214"/>
      <c r="B117" s="214"/>
      <c r="C117" s="214"/>
      <c r="D117" s="214"/>
      <c r="E117" s="214"/>
      <c r="F117" s="215"/>
      <c r="G117" s="210"/>
      <c r="H117" s="214"/>
      <c r="I117" s="364"/>
      <c r="J117" s="215"/>
      <c r="K117" s="214"/>
    </row>
    <row r="118" spans="1:11" x14ac:dyDescent="0.2">
      <c r="A118" s="214"/>
      <c r="B118" s="214"/>
      <c r="C118" s="214"/>
      <c r="D118" s="214"/>
      <c r="E118" s="214"/>
      <c r="F118" s="215"/>
      <c r="G118" s="210"/>
      <c r="H118" s="214"/>
      <c r="I118" s="364"/>
      <c r="J118" s="215"/>
      <c r="K118" s="214"/>
    </row>
    <row r="119" spans="1:11" x14ac:dyDescent="0.2">
      <c r="A119" s="214"/>
      <c r="B119" s="214"/>
      <c r="C119" s="214"/>
      <c r="D119" s="214"/>
      <c r="E119" s="214"/>
      <c r="F119" s="215"/>
      <c r="G119" s="210"/>
      <c r="H119" s="214"/>
      <c r="I119" s="364"/>
      <c r="J119" s="215"/>
      <c r="K119" s="214"/>
    </row>
    <row r="120" spans="1:11" x14ac:dyDescent="0.2">
      <c r="A120" s="214"/>
      <c r="B120" s="214"/>
      <c r="C120" s="214"/>
      <c r="D120" s="214"/>
      <c r="E120" s="214"/>
      <c r="F120" s="215"/>
      <c r="G120" s="210"/>
      <c r="H120" s="214"/>
      <c r="I120" s="364"/>
      <c r="J120" s="215"/>
      <c r="K120" s="214"/>
    </row>
    <row r="121" spans="1:11" x14ac:dyDescent="0.2">
      <c r="A121" s="214"/>
      <c r="B121" s="214"/>
      <c r="C121" s="214"/>
      <c r="D121" s="214"/>
      <c r="E121" s="214"/>
      <c r="F121" s="215"/>
      <c r="G121" s="210"/>
      <c r="H121" s="214"/>
      <c r="I121" s="364"/>
      <c r="J121" s="215"/>
      <c r="K121" s="214"/>
    </row>
    <row r="122" spans="1:11" x14ac:dyDescent="0.2">
      <c r="A122" s="214"/>
      <c r="B122" s="214"/>
      <c r="C122" s="214"/>
      <c r="D122" s="214"/>
      <c r="E122" s="214"/>
      <c r="F122" s="215"/>
      <c r="G122" s="210"/>
      <c r="H122" s="214"/>
      <c r="I122" s="364"/>
      <c r="J122" s="215"/>
      <c r="K122" s="214"/>
    </row>
    <row r="123" spans="1:11" x14ac:dyDescent="0.2">
      <c r="A123" s="214"/>
      <c r="B123" s="214"/>
      <c r="C123" s="214"/>
      <c r="D123" s="214"/>
      <c r="E123" s="214"/>
      <c r="F123" s="215"/>
      <c r="G123" s="210"/>
      <c r="H123" s="214"/>
      <c r="I123" s="364"/>
      <c r="J123" s="215"/>
      <c r="K123" s="214"/>
    </row>
    <row r="124" spans="1:11" x14ac:dyDescent="0.2">
      <c r="A124" s="214"/>
      <c r="B124" s="214"/>
      <c r="C124" s="214"/>
      <c r="D124" s="214"/>
      <c r="E124" s="214"/>
      <c r="F124" s="215"/>
      <c r="G124" s="210"/>
      <c r="H124" s="214"/>
      <c r="I124" s="364"/>
      <c r="J124" s="215"/>
      <c r="K124" s="214"/>
    </row>
    <row r="125" spans="1:11" x14ac:dyDescent="0.2">
      <c r="A125" s="214"/>
      <c r="B125" s="214"/>
      <c r="C125" s="214"/>
      <c r="D125" s="214"/>
      <c r="E125" s="214"/>
      <c r="F125" s="215"/>
      <c r="G125" s="210"/>
      <c r="H125" s="214"/>
      <c r="I125" s="364"/>
      <c r="J125" s="215"/>
      <c r="K125" s="214"/>
    </row>
    <row r="126" spans="1:11" x14ac:dyDescent="0.2">
      <c r="A126" s="214"/>
      <c r="B126" s="214"/>
      <c r="C126" s="214"/>
      <c r="D126" s="214"/>
      <c r="E126" s="214"/>
      <c r="F126" s="215"/>
      <c r="G126" s="210"/>
      <c r="H126" s="214"/>
      <c r="I126" s="364"/>
      <c r="J126" s="215"/>
      <c r="K126" s="214"/>
    </row>
    <row r="127" spans="1:11" x14ac:dyDescent="0.2">
      <c r="A127" s="214"/>
      <c r="B127" s="214"/>
      <c r="C127" s="214"/>
      <c r="D127" s="214"/>
      <c r="E127" s="214"/>
      <c r="F127" s="215"/>
      <c r="G127" s="210"/>
      <c r="H127" s="214"/>
      <c r="I127" s="364"/>
      <c r="J127" s="215"/>
      <c r="K127" s="214"/>
    </row>
    <row r="128" spans="1:11" x14ac:dyDescent="0.2">
      <c r="A128" s="214"/>
      <c r="B128" s="214"/>
      <c r="C128" s="214"/>
      <c r="D128" s="214"/>
      <c r="E128" s="214"/>
      <c r="F128" s="215"/>
      <c r="G128" s="210"/>
      <c r="H128" s="214"/>
      <c r="I128" s="364"/>
      <c r="J128" s="215"/>
      <c r="K128" s="214"/>
    </row>
    <row r="129" spans="1:11" x14ac:dyDescent="0.2">
      <c r="A129" s="214"/>
      <c r="B129" s="214"/>
      <c r="C129" s="214"/>
      <c r="D129" s="214"/>
      <c r="E129" s="214"/>
      <c r="F129" s="215"/>
      <c r="G129" s="210"/>
      <c r="H129" s="214"/>
      <c r="I129" s="364"/>
      <c r="J129" s="215"/>
      <c r="K129" s="214"/>
    </row>
    <row r="130" spans="1:11" x14ac:dyDescent="0.2">
      <c r="A130" s="214"/>
      <c r="B130" s="214"/>
      <c r="C130" s="214"/>
      <c r="D130" s="214"/>
      <c r="E130" s="214"/>
      <c r="F130" s="215"/>
      <c r="G130" s="210"/>
      <c r="H130" s="214"/>
      <c r="I130" s="364"/>
      <c r="J130" s="215"/>
      <c r="K130" s="214"/>
    </row>
    <row r="131" spans="1:11" x14ac:dyDescent="0.2">
      <c r="A131" s="214"/>
      <c r="B131" s="214"/>
      <c r="C131" s="214"/>
      <c r="D131" s="214"/>
      <c r="E131" s="214"/>
      <c r="F131" s="215"/>
      <c r="G131" s="210"/>
      <c r="H131" s="214"/>
      <c r="I131" s="364"/>
      <c r="J131" s="215"/>
      <c r="K131" s="214"/>
    </row>
    <row r="132" spans="1:11" x14ac:dyDescent="0.2">
      <c r="A132" s="214"/>
      <c r="B132" s="214"/>
      <c r="C132" s="214"/>
      <c r="D132" s="214"/>
      <c r="E132" s="214"/>
      <c r="F132" s="215"/>
      <c r="G132" s="210"/>
      <c r="H132" s="214"/>
      <c r="I132" s="364"/>
      <c r="J132" s="215"/>
      <c r="K132" s="214"/>
    </row>
    <row r="133" spans="1:11" x14ac:dyDescent="0.2">
      <c r="A133" s="214"/>
      <c r="B133" s="214"/>
      <c r="C133" s="214"/>
      <c r="D133" s="214"/>
      <c r="E133" s="214"/>
      <c r="F133" s="215"/>
      <c r="G133" s="210"/>
      <c r="H133" s="214"/>
      <c r="I133" s="364"/>
      <c r="J133" s="215"/>
      <c r="K133" s="214"/>
    </row>
    <row r="134" spans="1:11" x14ac:dyDescent="0.2">
      <c r="A134" s="214"/>
      <c r="B134" s="214"/>
      <c r="C134" s="214"/>
      <c r="D134" s="214"/>
      <c r="E134" s="214"/>
      <c r="F134" s="215"/>
      <c r="G134" s="210"/>
      <c r="H134" s="214"/>
      <c r="I134" s="364"/>
      <c r="J134" s="215"/>
      <c r="K134" s="214"/>
    </row>
    <row r="135" spans="1:11" x14ac:dyDescent="0.2">
      <c r="A135" s="214"/>
      <c r="B135" s="214"/>
      <c r="C135" s="214"/>
      <c r="D135" s="214"/>
      <c r="E135" s="214"/>
      <c r="F135" s="215"/>
      <c r="G135" s="210"/>
      <c r="H135" s="214"/>
      <c r="I135" s="364"/>
      <c r="J135" s="215"/>
      <c r="K135" s="214"/>
    </row>
    <row r="136" spans="1:11" x14ac:dyDescent="0.2">
      <c r="A136" s="214"/>
      <c r="B136" s="214"/>
      <c r="C136" s="214"/>
      <c r="D136" s="214"/>
      <c r="E136" s="214"/>
      <c r="F136" s="215"/>
      <c r="G136" s="210"/>
      <c r="H136" s="214"/>
      <c r="I136" s="364"/>
      <c r="J136" s="215"/>
      <c r="K136" s="214"/>
    </row>
    <row r="137" spans="1:11" x14ac:dyDescent="0.2">
      <c r="A137" s="212"/>
      <c r="B137" s="212"/>
      <c r="C137" s="212"/>
      <c r="D137" s="212"/>
      <c r="E137" s="212"/>
      <c r="F137" s="213"/>
      <c r="G137" s="210"/>
      <c r="H137" s="212"/>
      <c r="I137" s="364"/>
      <c r="J137" s="213"/>
      <c r="K137" s="212"/>
    </row>
    <row r="138" spans="1:11" x14ac:dyDescent="0.2">
      <c r="A138" s="189"/>
      <c r="B138" s="189"/>
      <c r="C138" s="189"/>
      <c r="D138" s="189"/>
      <c r="E138" s="189"/>
      <c r="F138" s="189"/>
      <c r="G138" s="147"/>
      <c r="H138" s="190"/>
      <c r="I138" s="363"/>
      <c r="J138" s="191"/>
      <c r="K138" s="189"/>
    </row>
    <row r="139" spans="1:11" x14ac:dyDescent="0.2">
      <c r="A139" s="189"/>
      <c r="B139" s="189"/>
      <c r="C139" s="189"/>
      <c r="D139" s="189"/>
      <c r="E139" s="189"/>
      <c r="F139" s="189"/>
      <c r="G139" s="210"/>
      <c r="H139" s="190"/>
      <c r="I139" s="363"/>
      <c r="J139" s="191"/>
      <c r="K139" s="189"/>
    </row>
    <row r="140" spans="1:11" x14ac:dyDescent="0.2">
      <c r="A140" s="189"/>
      <c r="B140" s="189"/>
      <c r="C140" s="189"/>
      <c r="D140" s="189"/>
      <c r="E140" s="189"/>
      <c r="F140" s="189"/>
      <c r="G140" s="210"/>
      <c r="H140" s="190"/>
      <c r="I140" s="363"/>
      <c r="J140" s="191"/>
      <c r="K140" s="189"/>
    </row>
    <row r="141" spans="1:11" x14ac:dyDescent="0.2">
      <c r="A141" s="189"/>
      <c r="B141" s="189"/>
      <c r="C141" s="189"/>
      <c r="D141" s="189"/>
      <c r="E141" s="189"/>
      <c r="F141" s="189"/>
      <c r="G141" s="210"/>
      <c r="H141" s="190"/>
      <c r="I141" s="363"/>
      <c r="J141" s="191"/>
      <c r="K141" s="189"/>
    </row>
    <row r="142" spans="1:11" x14ac:dyDescent="0.2">
      <c r="A142" s="189"/>
      <c r="B142" s="189"/>
      <c r="C142" s="189"/>
      <c r="D142" s="189"/>
      <c r="E142" s="189"/>
      <c r="F142" s="189"/>
      <c r="G142" s="210"/>
      <c r="H142" s="190"/>
      <c r="I142" s="363"/>
      <c r="J142" s="191"/>
      <c r="K142" s="189"/>
    </row>
    <row r="143" spans="1:11" x14ac:dyDescent="0.2">
      <c r="A143" s="189"/>
      <c r="B143" s="189"/>
      <c r="C143" s="189"/>
      <c r="D143" s="189"/>
      <c r="E143" s="189"/>
      <c r="F143" s="189"/>
      <c r="G143" s="210"/>
      <c r="H143" s="190"/>
      <c r="I143" s="363"/>
      <c r="J143" s="191"/>
      <c r="K143" s="189"/>
    </row>
    <row r="144" spans="1:11" x14ac:dyDescent="0.2">
      <c r="A144" s="189"/>
      <c r="B144" s="189"/>
      <c r="C144" s="189"/>
      <c r="D144" s="189"/>
      <c r="E144" s="189"/>
      <c r="F144" s="189"/>
      <c r="G144" s="210"/>
      <c r="H144" s="190"/>
      <c r="I144" s="363"/>
      <c r="J144" s="191"/>
      <c r="K144" s="189"/>
    </row>
    <row r="145" spans="1:11" x14ac:dyDescent="0.2">
      <c r="A145" s="189"/>
      <c r="B145" s="189"/>
      <c r="C145" s="189"/>
      <c r="D145" s="189"/>
      <c r="E145" s="189"/>
      <c r="F145" s="189"/>
      <c r="G145" s="210"/>
      <c r="H145" s="190"/>
      <c r="I145" s="363"/>
      <c r="J145" s="191"/>
      <c r="K145" s="189"/>
    </row>
    <row r="146" spans="1:11" x14ac:dyDescent="0.2">
      <c r="A146" s="189"/>
      <c r="B146" s="189"/>
      <c r="C146" s="189"/>
      <c r="D146" s="189"/>
      <c r="E146" s="189"/>
      <c r="F146" s="189"/>
      <c r="G146" s="210"/>
      <c r="H146" s="190"/>
      <c r="I146" s="363"/>
      <c r="J146" s="191"/>
      <c r="K146" s="189"/>
    </row>
    <row r="147" spans="1:11" x14ac:dyDescent="0.2">
      <c r="A147" s="189"/>
      <c r="B147" s="189"/>
      <c r="C147" s="189"/>
      <c r="D147" s="189"/>
      <c r="E147" s="189"/>
      <c r="F147" s="189"/>
      <c r="G147" s="210"/>
      <c r="H147" s="190"/>
      <c r="I147" s="363"/>
      <c r="J147" s="191"/>
      <c r="K147" s="189"/>
    </row>
    <row r="148" spans="1:11" x14ac:dyDescent="0.2">
      <c r="A148" s="189"/>
      <c r="B148" s="189"/>
      <c r="C148" s="189"/>
      <c r="D148" s="189"/>
      <c r="E148" s="189"/>
      <c r="F148" s="189"/>
      <c r="G148" s="210"/>
      <c r="H148" s="190"/>
      <c r="I148" s="363"/>
      <c r="J148" s="191"/>
      <c r="K148" s="189"/>
    </row>
    <row r="149" spans="1:11" x14ac:dyDescent="0.2">
      <c r="A149" s="189"/>
      <c r="B149" s="189"/>
      <c r="C149" s="189"/>
      <c r="D149" s="189"/>
      <c r="E149" s="189"/>
      <c r="F149" s="189"/>
      <c r="G149" s="210"/>
      <c r="H149" s="190"/>
      <c r="I149" s="363"/>
      <c r="J149" s="191"/>
      <c r="K149" s="189"/>
    </row>
    <row r="150" spans="1:11" x14ac:dyDescent="0.2">
      <c r="A150" s="189"/>
      <c r="B150" s="189"/>
      <c r="C150" s="189"/>
      <c r="D150" s="189"/>
      <c r="E150" s="189"/>
      <c r="F150" s="189"/>
      <c r="G150" s="210"/>
      <c r="H150" s="190"/>
      <c r="I150" s="363"/>
      <c r="J150" s="191"/>
      <c r="K150" s="189"/>
    </row>
    <row r="151" spans="1:11" x14ac:dyDescent="0.2">
      <c r="A151" s="189"/>
      <c r="B151" s="189"/>
      <c r="C151" s="189"/>
      <c r="D151" s="189"/>
      <c r="E151" s="189"/>
      <c r="F151" s="189"/>
      <c r="G151" s="210"/>
      <c r="H151" s="190"/>
      <c r="I151" s="363"/>
      <c r="J151" s="191"/>
      <c r="K151" s="189"/>
    </row>
    <row r="152" spans="1:11" x14ac:dyDescent="0.2">
      <c r="A152" s="189"/>
      <c r="B152" s="189"/>
      <c r="C152" s="189"/>
      <c r="D152" s="189"/>
      <c r="E152" s="189"/>
      <c r="F152" s="189"/>
      <c r="G152" s="210"/>
      <c r="H152" s="190"/>
      <c r="I152" s="363"/>
      <c r="J152" s="191"/>
      <c r="K152" s="189"/>
    </row>
    <row r="153" spans="1:11" x14ac:dyDescent="0.2">
      <c r="A153" s="189"/>
      <c r="B153" s="189"/>
      <c r="C153" s="189"/>
      <c r="D153" s="189"/>
      <c r="E153" s="189"/>
      <c r="F153" s="189"/>
      <c r="G153" s="210"/>
      <c r="H153" s="190"/>
      <c r="I153" s="363"/>
      <c r="J153" s="191"/>
      <c r="K153" s="189"/>
    </row>
    <row r="154" spans="1:11" x14ac:dyDescent="0.2">
      <c r="A154" s="189"/>
      <c r="B154" s="189"/>
      <c r="C154" s="189"/>
      <c r="D154" s="189"/>
      <c r="E154" s="189"/>
      <c r="F154" s="189"/>
      <c r="G154" s="210"/>
      <c r="H154" s="190"/>
      <c r="I154" s="363"/>
      <c r="J154" s="191"/>
      <c r="K154" s="189"/>
    </row>
    <row r="155" spans="1:11" x14ac:dyDescent="0.2">
      <c r="A155" s="189"/>
      <c r="B155" s="189"/>
      <c r="C155" s="189"/>
      <c r="D155" s="189"/>
      <c r="E155" s="189"/>
      <c r="F155" s="189"/>
      <c r="G155" s="210"/>
      <c r="H155" s="190"/>
      <c r="I155" s="363"/>
      <c r="J155" s="191"/>
      <c r="K155" s="189"/>
    </row>
    <row r="156" spans="1:11" x14ac:dyDescent="0.2">
      <c r="A156" s="189"/>
      <c r="B156" s="189"/>
      <c r="C156" s="189"/>
      <c r="D156" s="189"/>
      <c r="E156" s="189"/>
      <c r="F156" s="189"/>
      <c r="G156" s="210"/>
      <c r="H156" s="190"/>
      <c r="I156" s="363"/>
      <c r="J156" s="191"/>
      <c r="K156" s="189"/>
    </row>
    <row r="157" spans="1:11" x14ac:dyDescent="0.2">
      <c r="A157" s="189"/>
      <c r="B157" s="189"/>
      <c r="C157" s="189"/>
      <c r="D157" s="189"/>
      <c r="E157" s="189"/>
      <c r="F157" s="189"/>
      <c r="G157" s="210"/>
      <c r="H157" s="190"/>
      <c r="I157" s="363"/>
      <c r="J157" s="191"/>
      <c r="K157" s="189"/>
    </row>
    <row r="158" spans="1:11" x14ac:dyDescent="0.2">
      <c r="A158" s="189"/>
      <c r="B158" s="189"/>
      <c r="C158" s="189"/>
      <c r="D158" s="189"/>
      <c r="E158" s="189"/>
      <c r="F158" s="189"/>
      <c r="G158" s="210"/>
      <c r="H158" s="190"/>
      <c r="I158" s="363"/>
      <c r="J158" s="191"/>
      <c r="K158" s="189"/>
    </row>
    <row r="159" spans="1:11" x14ac:dyDescent="0.2">
      <c r="A159" s="189"/>
      <c r="B159" s="189"/>
      <c r="C159" s="189"/>
      <c r="D159" s="189"/>
      <c r="E159" s="189"/>
      <c r="F159" s="189"/>
      <c r="G159" s="210"/>
      <c r="H159" s="190"/>
      <c r="I159" s="363"/>
      <c r="J159" s="191"/>
      <c r="K159" s="189"/>
    </row>
    <row r="160" spans="1:11" x14ac:dyDescent="0.2">
      <c r="A160" s="189"/>
      <c r="B160" s="189"/>
      <c r="C160" s="189"/>
      <c r="D160" s="189"/>
      <c r="E160" s="189"/>
      <c r="F160" s="189"/>
      <c r="G160" s="210"/>
      <c r="H160" s="190"/>
      <c r="I160" s="363"/>
      <c r="J160" s="191"/>
      <c r="K160" s="189"/>
    </row>
    <row r="161" spans="1:11" x14ac:dyDescent="0.2">
      <c r="A161" s="189"/>
      <c r="B161" s="189"/>
      <c r="C161" s="189"/>
      <c r="D161" s="189"/>
      <c r="E161" s="189"/>
      <c r="F161" s="189"/>
      <c r="G161" s="210"/>
      <c r="H161" s="190"/>
      <c r="I161" s="363"/>
      <c r="J161" s="191"/>
      <c r="K161" s="189"/>
    </row>
    <row r="162" spans="1:11" x14ac:dyDescent="0.2">
      <c r="A162" s="189"/>
      <c r="B162" s="189"/>
      <c r="C162" s="189"/>
      <c r="D162" s="189"/>
      <c r="E162" s="189"/>
      <c r="F162" s="189"/>
      <c r="G162" s="210"/>
      <c r="H162" s="190"/>
      <c r="I162" s="363"/>
      <c r="J162" s="191"/>
      <c r="K162" s="189"/>
    </row>
    <row r="163" spans="1:11" x14ac:dyDescent="0.2">
      <c r="A163" s="189"/>
      <c r="B163" s="189"/>
      <c r="C163" s="189"/>
      <c r="D163" s="189"/>
      <c r="E163" s="189"/>
      <c r="F163" s="189"/>
      <c r="G163" s="210"/>
      <c r="H163" s="190"/>
      <c r="I163" s="363"/>
      <c r="J163" s="191"/>
      <c r="K163" s="189"/>
    </row>
    <row r="164" spans="1:11" x14ac:dyDescent="0.2">
      <c r="A164" s="189"/>
      <c r="B164" s="189"/>
      <c r="C164" s="189"/>
      <c r="D164" s="189"/>
      <c r="E164" s="189"/>
      <c r="F164" s="189"/>
      <c r="G164" s="210"/>
      <c r="H164" s="190"/>
      <c r="I164" s="363"/>
      <c r="J164" s="191"/>
      <c r="K164" s="189"/>
    </row>
    <row r="165" spans="1:11" x14ac:dyDescent="0.2">
      <c r="A165" s="189"/>
      <c r="B165" s="189"/>
      <c r="C165" s="189"/>
      <c r="D165" s="189"/>
      <c r="E165" s="189"/>
      <c r="F165" s="189"/>
      <c r="G165" s="210"/>
      <c r="H165" s="190"/>
      <c r="I165" s="363"/>
      <c r="J165" s="191"/>
      <c r="K165" s="189"/>
    </row>
    <row r="166" spans="1:11" x14ac:dyDescent="0.2">
      <c r="A166" s="189"/>
      <c r="B166" s="189"/>
      <c r="C166" s="189"/>
      <c r="D166" s="189"/>
      <c r="E166" s="189"/>
      <c r="F166" s="189"/>
      <c r="G166" s="210"/>
      <c r="H166" s="190"/>
      <c r="I166" s="363"/>
      <c r="J166" s="191"/>
      <c r="K166" s="189"/>
    </row>
    <row r="167" spans="1:11" x14ac:dyDescent="0.2">
      <c r="A167" s="189"/>
      <c r="B167" s="189"/>
      <c r="C167" s="189"/>
      <c r="D167" s="189"/>
      <c r="E167" s="189"/>
      <c r="F167" s="189"/>
      <c r="G167" s="210"/>
      <c r="H167" s="190"/>
      <c r="I167" s="363"/>
      <c r="J167" s="191"/>
      <c r="K167" s="189"/>
    </row>
    <row r="168" spans="1:11" x14ac:dyDescent="0.2">
      <c r="A168" s="189"/>
      <c r="B168" s="189"/>
      <c r="C168" s="189"/>
      <c r="D168" s="189"/>
      <c r="E168" s="189"/>
      <c r="F168" s="189"/>
      <c r="G168" s="210"/>
      <c r="H168" s="190"/>
      <c r="I168" s="363"/>
      <c r="J168" s="191"/>
      <c r="K168" s="189"/>
    </row>
    <row r="169" spans="1:11" x14ac:dyDescent="0.2">
      <c r="A169" s="189"/>
      <c r="B169" s="189"/>
      <c r="C169" s="189"/>
      <c r="D169" s="189"/>
      <c r="E169" s="189"/>
      <c r="F169" s="189"/>
      <c r="G169" s="210"/>
      <c r="H169" s="190"/>
      <c r="I169" s="363"/>
      <c r="J169" s="191"/>
      <c r="K169" s="189"/>
    </row>
    <row r="170" spans="1:11" x14ac:dyDescent="0.2">
      <c r="A170" s="189"/>
      <c r="B170" s="189"/>
      <c r="C170" s="189"/>
      <c r="D170" s="189"/>
      <c r="E170" s="189"/>
      <c r="F170" s="189"/>
      <c r="G170" s="210"/>
      <c r="H170" s="190"/>
      <c r="I170" s="363"/>
      <c r="J170" s="191"/>
      <c r="K170" s="189"/>
    </row>
    <row r="171" spans="1:11" x14ac:dyDescent="0.2">
      <c r="A171" s="189"/>
      <c r="B171" s="189"/>
      <c r="C171" s="189"/>
      <c r="D171" s="189"/>
      <c r="E171" s="189"/>
      <c r="F171" s="189"/>
      <c r="G171" s="210"/>
      <c r="H171" s="190"/>
      <c r="I171" s="363"/>
      <c r="J171" s="191"/>
      <c r="K171" s="189"/>
    </row>
    <row r="172" spans="1:11" x14ac:dyDescent="0.2">
      <c r="A172" s="189"/>
      <c r="B172" s="189"/>
      <c r="C172" s="189"/>
      <c r="D172" s="189"/>
      <c r="E172" s="189"/>
      <c r="F172" s="189"/>
      <c r="G172" s="210"/>
      <c r="H172" s="190"/>
      <c r="I172" s="363"/>
      <c r="J172" s="191"/>
      <c r="K172" s="189"/>
    </row>
    <row r="173" spans="1:11" x14ac:dyDescent="0.2">
      <c r="A173" s="189"/>
      <c r="B173" s="189"/>
      <c r="C173" s="189"/>
      <c r="D173" s="189"/>
      <c r="E173" s="189"/>
      <c r="F173" s="189"/>
      <c r="G173" s="210"/>
      <c r="H173" s="190"/>
      <c r="I173" s="363"/>
      <c r="J173" s="191"/>
      <c r="K173" s="189"/>
    </row>
    <row r="174" spans="1:11" x14ac:dyDescent="0.2">
      <c r="A174" s="189"/>
      <c r="B174" s="189"/>
      <c r="C174" s="189"/>
      <c r="D174" s="189"/>
      <c r="E174" s="189"/>
      <c r="F174" s="189"/>
      <c r="G174" s="210"/>
      <c r="H174" s="190"/>
      <c r="I174" s="363"/>
      <c r="J174" s="191"/>
      <c r="K174" s="189"/>
    </row>
    <row r="175" spans="1:11" x14ac:dyDescent="0.2">
      <c r="A175" s="189"/>
      <c r="B175" s="189"/>
      <c r="C175" s="189"/>
      <c r="D175" s="189"/>
      <c r="E175" s="189"/>
      <c r="F175" s="189"/>
      <c r="G175" s="210"/>
      <c r="H175" s="190"/>
      <c r="I175" s="363"/>
      <c r="J175" s="191"/>
      <c r="K175" s="189"/>
    </row>
    <row r="176" spans="1:11" x14ac:dyDescent="0.2">
      <c r="A176" s="189"/>
      <c r="B176" s="189"/>
      <c r="C176" s="189"/>
      <c r="D176" s="189"/>
      <c r="E176" s="189"/>
      <c r="F176" s="189"/>
      <c r="G176" s="210"/>
      <c r="H176" s="190"/>
      <c r="I176" s="363"/>
      <c r="J176" s="191"/>
      <c r="K176" s="189"/>
    </row>
    <row r="177" spans="1:11" x14ac:dyDescent="0.2">
      <c r="A177" s="189"/>
      <c r="B177" s="189"/>
      <c r="C177" s="189"/>
      <c r="D177" s="189"/>
      <c r="E177" s="189"/>
      <c r="F177" s="189"/>
      <c r="G177" s="210"/>
      <c r="H177" s="190"/>
      <c r="I177" s="363"/>
      <c r="J177" s="191"/>
      <c r="K177" s="189"/>
    </row>
    <row r="178" spans="1:11" x14ac:dyDescent="0.2">
      <c r="A178" s="189"/>
      <c r="B178" s="189"/>
      <c r="C178" s="189"/>
      <c r="D178" s="189"/>
      <c r="E178" s="189"/>
      <c r="F178" s="189"/>
      <c r="G178" s="210"/>
      <c r="H178" s="190"/>
      <c r="I178" s="363"/>
      <c r="J178" s="191"/>
      <c r="K178" s="189"/>
    </row>
    <row r="179" spans="1:11" x14ac:dyDescent="0.2">
      <c r="A179" s="189"/>
      <c r="B179" s="189"/>
      <c r="C179" s="189"/>
      <c r="D179" s="189"/>
      <c r="E179" s="189"/>
      <c r="F179" s="189"/>
      <c r="G179" s="210"/>
      <c r="H179" s="190"/>
      <c r="I179" s="363"/>
      <c r="J179" s="191"/>
      <c r="K179" s="189"/>
    </row>
    <row r="180" spans="1:11" x14ac:dyDescent="0.2">
      <c r="A180" s="189"/>
      <c r="B180" s="189"/>
      <c r="C180" s="189"/>
      <c r="D180" s="189"/>
      <c r="E180" s="189"/>
      <c r="F180" s="189"/>
      <c r="G180" s="210"/>
      <c r="H180" s="190"/>
      <c r="I180" s="363"/>
      <c r="J180" s="191"/>
      <c r="K180" s="189"/>
    </row>
    <row r="181" spans="1:11" x14ac:dyDescent="0.2">
      <c r="A181" s="189"/>
      <c r="B181" s="189"/>
      <c r="C181" s="189"/>
      <c r="D181" s="189"/>
      <c r="E181" s="189"/>
      <c r="F181" s="189"/>
      <c r="G181" s="210"/>
      <c r="H181" s="190"/>
      <c r="I181" s="363"/>
      <c r="J181" s="191"/>
      <c r="K181" s="189"/>
    </row>
    <row r="182" spans="1:11" x14ac:dyDescent="0.2">
      <c r="A182" s="189"/>
      <c r="B182" s="189"/>
      <c r="C182" s="189"/>
      <c r="D182" s="189"/>
      <c r="E182" s="189"/>
      <c r="F182" s="189"/>
      <c r="G182" s="210"/>
      <c r="H182" s="190"/>
      <c r="I182" s="363"/>
      <c r="J182" s="191"/>
      <c r="K182" s="189"/>
    </row>
    <row r="183" spans="1:11" x14ac:dyDescent="0.2">
      <c r="A183" s="189"/>
      <c r="B183" s="189"/>
      <c r="C183" s="189"/>
      <c r="D183" s="189"/>
      <c r="E183" s="189"/>
      <c r="F183" s="189"/>
      <c r="G183" s="210"/>
      <c r="H183" s="190"/>
      <c r="I183" s="363"/>
      <c r="J183" s="191"/>
      <c r="K183" s="189"/>
    </row>
    <row r="184" spans="1:11" x14ac:dyDescent="0.2">
      <c r="A184" s="189"/>
      <c r="B184" s="189"/>
      <c r="C184" s="189"/>
      <c r="D184" s="189"/>
      <c r="E184" s="189"/>
      <c r="F184" s="189"/>
      <c r="G184" s="210"/>
      <c r="H184" s="190"/>
      <c r="I184" s="363"/>
      <c r="J184" s="191"/>
      <c r="K184" s="189"/>
    </row>
    <row r="185" spans="1:11" x14ac:dyDescent="0.2">
      <c r="A185" s="189"/>
      <c r="B185" s="189"/>
      <c r="C185" s="189"/>
      <c r="D185" s="189"/>
      <c r="E185" s="189"/>
      <c r="F185" s="189"/>
      <c r="G185" s="210"/>
      <c r="H185" s="190"/>
      <c r="I185" s="363"/>
      <c r="J185" s="191"/>
      <c r="K185" s="189"/>
    </row>
    <row r="186" spans="1:11" x14ac:dyDescent="0.2">
      <c r="A186" s="189"/>
      <c r="B186" s="189"/>
      <c r="C186" s="189"/>
      <c r="D186" s="189"/>
      <c r="E186" s="189"/>
      <c r="F186" s="189"/>
      <c r="G186" s="210"/>
      <c r="H186" s="190"/>
      <c r="I186" s="363"/>
      <c r="J186" s="191"/>
      <c r="K186" s="189"/>
    </row>
    <row r="187" spans="1:11" x14ac:dyDescent="0.2">
      <c r="A187" s="189"/>
      <c r="B187" s="189"/>
      <c r="C187" s="189"/>
      <c r="D187" s="189"/>
      <c r="E187" s="189"/>
      <c r="F187" s="189"/>
      <c r="G187" s="210"/>
      <c r="H187" s="190"/>
      <c r="I187" s="363"/>
      <c r="J187" s="191"/>
      <c r="K187" s="189"/>
    </row>
    <row r="188" spans="1:11" x14ac:dyDescent="0.2">
      <c r="A188" s="189"/>
      <c r="B188" s="189"/>
      <c r="C188" s="189"/>
      <c r="D188" s="189"/>
      <c r="E188" s="189"/>
      <c r="F188" s="189"/>
      <c r="G188" s="210"/>
      <c r="H188" s="190"/>
      <c r="I188" s="363"/>
      <c r="J188" s="191"/>
      <c r="K188" s="189"/>
    </row>
    <row r="189" spans="1:11" x14ac:dyDescent="0.2">
      <c r="A189" s="189"/>
      <c r="B189" s="189"/>
      <c r="C189" s="189"/>
      <c r="D189" s="189"/>
      <c r="E189" s="189"/>
      <c r="F189" s="189"/>
      <c r="G189" s="210"/>
      <c r="H189" s="190"/>
      <c r="I189" s="363"/>
      <c r="J189" s="191"/>
      <c r="K189" s="189"/>
    </row>
    <row r="190" spans="1:11" x14ac:dyDescent="0.2">
      <c r="A190" s="189"/>
      <c r="B190" s="189"/>
      <c r="C190" s="189"/>
      <c r="D190" s="189"/>
      <c r="E190" s="189"/>
      <c r="F190" s="189"/>
      <c r="G190" s="210"/>
      <c r="H190" s="190"/>
      <c r="I190" s="363"/>
      <c r="J190" s="191"/>
      <c r="K190" s="189"/>
    </row>
    <row r="191" spans="1:11" x14ac:dyDescent="0.2">
      <c r="A191" s="189"/>
      <c r="B191" s="189"/>
      <c r="C191" s="189"/>
      <c r="D191" s="189"/>
      <c r="E191" s="189"/>
      <c r="F191" s="189"/>
      <c r="G191" s="210"/>
      <c r="H191" s="190"/>
      <c r="I191" s="363"/>
      <c r="J191" s="191"/>
      <c r="K191" s="189"/>
    </row>
    <row r="192" spans="1:11" x14ac:dyDescent="0.2">
      <c r="A192" s="189"/>
      <c r="B192" s="189"/>
      <c r="C192" s="189"/>
      <c r="D192" s="189"/>
      <c r="E192" s="189"/>
      <c r="F192" s="189"/>
      <c r="G192" s="210"/>
      <c r="H192" s="190"/>
      <c r="I192" s="363"/>
      <c r="J192" s="191"/>
      <c r="K192" s="189"/>
    </row>
    <row r="193" spans="1:11" x14ac:dyDescent="0.2">
      <c r="A193" s="189"/>
      <c r="B193" s="189"/>
      <c r="C193" s="189"/>
      <c r="D193" s="189"/>
      <c r="E193" s="189"/>
      <c r="F193" s="189"/>
      <c r="G193" s="210"/>
      <c r="H193" s="190"/>
      <c r="I193" s="363"/>
      <c r="J193" s="191"/>
      <c r="K193" s="189"/>
    </row>
    <row r="194" spans="1:11" x14ac:dyDescent="0.2">
      <c r="A194" s="189"/>
      <c r="B194" s="189"/>
      <c r="C194" s="189"/>
      <c r="D194" s="189"/>
      <c r="E194" s="189"/>
      <c r="F194" s="189"/>
      <c r="G194" s="210"/>
      <c r="H194" s="190"/>
      <c r="I194" s="363"/>
      <c r="J194" s="191"/>
      <c r="K194" s="189"/>
    </row>
    <row r="195" spans="1:11" x14ac:dyDescent="0.2">
      <c r="A195" s="189"/>
      <c r="B195" s="189"/>
      <c r="C195" s="189"/>
      <c r="D195" s="189"/>
      <c r="E195" s="189"/>
      <c r="F195" s="189"/>
      <c r="G195" s="210"/>
      <c r="H195" s="190"/>
      <c r="I195" s="363"/>
      <c r="J195" s="191"/>
      <c r="K195" s="189"/>
    </row>
    <row r="196" spans="1:11" x14ac:dyDescent="0.2">
      <c r="A196" s="189"/>
      <c r="B196" s="189"/>
      <c r="C196" s="189"/>
      <c r="D196" s="189"/>
      <c r="E196" s="189"/>
      <c r="F196" s="189"/>
      <c r="G196" s="210"/>
      <c r="H196" s="190"/>
      <c r="I196" s="363"/>
      <c r="J196" s="191"/>
      <c r="K196" s="189"/>
    </row>
    <row r="197" spans="1:11" x14ac:dyDescent="0.2">
      <c r="A197" s="189"/>
      <c r="B197" s="189"/>
      <c r="C197" s="189"/>
      <c r="D197" s="189"/>
      <c r="E197" s="189"/>
      <c r="F197" s="189"/>
      <c r="G197" s="210"/>
      <c r="H197" s="190"/>
      <c r="I197" s="363"/>
      <c r="J197" s="191"/>
      <c r="K197" s="189"/>
    </row>
    <row r="198" spans="1:11" x14ac:dyDescent="0.2">
      <c r="A198" s="189"/>
      <c r="B198" s="189"/>
      <c r="C198" s="189"/>
      <c r="D198" s="189"/>
      <c r="E198" s="189"/>
      <c r="F198" s="189"/>
      <c r="G198" s="210"/>
      <c r="H198" s="190"/>
      <c r="I198" s="363"/>
      <c r="J198" s="191"/>
      <c r="K198" s="189"/>
    </row>
    <row r="199" spans="1:11" x14ac:dyDescent="0.2">
      <c r="A199" s="189"/>
      <c r="B199" s="189"/>
      <c r="C199" s="189"/>
      <c r="D199" s="189"/>
      <c r="E199" s="189"/>
      <c r="F199" s="189"/>
      <c r="G199" s="210"/>
      <c r="H199" s="190"/>
      <c r="I199" s="363"/>
      <c r="J199" s="191"/>
      <c r="K199" s="189"/>
    </row>
    <row r="200" spans="1:11" x14ac:dyDescent="0.2">
      <c r="A200" s="189"/>
      <c r="B200" s="189"/>
      <c r="C200" s="189"/>
      <c r="D200" s="189"/>
      <c r="E200" s="189"/>
      <c r="F200" s="189"/>
      <c r="G200" s="210"/>
      <c r="H200" s="190"/>
      <c r="I200" s="363"/>
      <c r="J200" s="191"/>
      <c r="K200" s="189"/>
    </row>
    <row r="201" spans="1:11" x14ac:dyDescent="0.2">
      <c r="A201" s="189"/>
      <c r="B201" s="189"/>
      <c r="C201" s="189"/>
      <c r="D201" s="189"/>
      <c r="E201" s="189"/>
      <c r="F201" s="189"/>
      <c r="G201" s="210"/>
      <c r="H201" s="190"/>
      <c r="I201" s="363"/>
      <c r="J201" s="191"/>
      <c r="K201" s="189"/>
    </row>
    <row r="202" spans="1:11" x14ac:dyDescent="0.2">
      <c r="A202" s="189"/>
      <c r="B202" s="189"/>
      <c r="C202" s="189"/>
      <c r="D202" s="189"/>
      <c r="E202" s="189"/>
      <c r="F202" s="189"/>
      <c r="G202" s="210"/>
      <c r="H202" s="190"/>
      <c r="I202" s="363"/>
      <c r="J202" s="191"/>
      <c r="K202" s="189"/>
    </row>
    <row r="203" spans="1:11" x14ac:dyDescent="0.2">
      <c r="A203" s="189"/>
      <c r="B203" s="189"/>
      <c r="C203" s="189"/>
      <c r="D203" s="189"/>
      <c r="E203" s="189"/>
      <c r="F203" s="189"/>
      <c r="G203" s="210"/>
      <c r="H203" s="190"/>
      <c r="I203" s="363"/>
      <c r="J203" s="191"/>
      <c r="K203" s="189"/>
    </row>
    <row r="204" spans="1:11" x14ac:dyDescent="0.2">
      <c r="A204" s="189"/>
      <c r="B204" s="189"/>
      <c r="C204" s="189"/>
      <c r="D204" s="189"/>
      <c r="E204" s="189"/>
      <c r="F204" s="189"/>
      <c r="G204" s="210"/>
      <c r="H204" s="190"/>
      <c r="I204" s="363"/>
      <c r="J204" s="191"/>
      <c r="K204" s="189"/>
    </row>
    <row r="205" spans="1:11" x14ac:dyDescent="0.2">
      <c r="A205" s="189"/>
      <c r="B205" s="189"/>
      <c r="C205" s="189"/>
      <c r="D205" s="189"/>
      <c r="E205" s="189"/>
      <c r="F205" s="189"/>
      <c r="G205" s="210"/>
      <c r="H205" s="190"/>
      <c r="I205" s="363"/>
      <c r="J205" s="191"/>
      <c r="K205" s="189"/>
    </row>
    <row r="206" spans="1:11" x14ac:dyDescent="0.2">
      <c r="A206" s="189"/>
      <c r="B206" s="189"/>
      <c r="C206" s="189"/>
      <c r="D206" s="189"/>
      <c r="E206" s="189"/>
      <c r="F206" s="189"/>
      <c r="G206" s="210"/>
      <c r="H206" s="190"/>
      <c r="I206" s="363"/>
      <c r="J206" s="191"/>
      <c r="K206" s="189"/>
    </row>
    <row r="207" spans="1:11" x14ac:dyDescent="0.2">
      <c r="A207" s="189"/>
      <c r="B207" s="189"/>
      <c r="C207" s="189"/>
      <c r="D207" s="189"/>
      <c r="E207" s="189"/>
      <c r="F207" s="189"/>
      <c r="G207" s="210"/>
      <c r="H207" s="190"/>
      <c r="I207" s="363"/>
      <c r="J207" s="191"/>
      <c r="K207" s="189"/>
    </row>
    <row r="208" spans="1:11" x14ac:dyDescent="0.2">
      <c r="A208" s="189"/>
      <c r="B208" s="189"/>
      <c r="C208" s="189"/>
      <c r="D208" s="189"/>
      <c r="E208" s="189"/>
      <c r="F208" s="189"/>
      <c r="G208" s="210"/>
      <c r="H208" s="190"/>
      <c r="I208" s="363"/>
      <c r="J208" s="191"/>
      <c r="K208" s="189"/>
    </row>
    <row r="209" spans="1:11" x14ac:dyDescent="0.2">
      <c r="A209" s="189"/>
      <c r="B209" s="189"/>
      <c r="C209" s="189"/>
      <c r="D209" s="189"/>
      <c r="E209" s="189"/>
      <c r="F209" s="189"/>
      <c r="G209" s="210"/>
      <c r="H209" s="190"/>
      <c r="I209" s="363"/>
      <c r="J209" s="191"/>
      <c r="K209" s="189"/>
    </row>
    <row r="210" spans="1:11" x14ac:dyDescent="0.2">
      <c r="A210" s="189"/>
      <c r="B210" s="189"/>
      <c r="C210" s="189"/>
      <c r="D210" s="189"/>
      <c r="E210" s="189"/>
      <c r="F210" s="189"/>
      <c r="G210" s="210"/>
      <c r="H210" s="190"/>
      <c r="I210" s="363"/>
      <c r="J210" s="191"/>
      <c r="K210" s="189"/>
    </row>
    <row r="211" spans="1:11" x14ac:dyDescent="0.2">
      <c r="A211" s="189"/>
      <c r="B211" s="189"/>
      <c r="C211" s="189"/>
      <c r="D211" s="189"/>
      <c r="E211" s="189"/>
      <c r="F211" s="189"/>
      <c r="G211" s="210"/>
      <c r="H211" s="190"/>
      <c r="I211" s="363"/>
      <c r="J211" s="191"/>
      <c r="K211" s="189"/>
    </row>
    <row r="212" spans="1:11" x14ac:dyDescent="0.2">
      <c r="A212" s="189"/>
      <c r="B212" s="189"/>
      <c r="C212" s="189"/>
      <c r="D212" s="189"/>
      <c r="E212" s="189"/>
      <c r="F212" s="189"/>
      <c r="G212" s="210"/>
      <c r="H212" s="190"/>
      <c r="I212" s="363"/>
      <c r="J212" s="191"/>
      <c r="K212" s="189"/>
    </row>
    <row r="213" spans="1:11" x14ac:dyDescent="0.2">
      <c r="A213" s="189"/>
      <c r="B213" s="189"/>
      <c r="C213" s="189"/>
      <c r="D213" s="189"/>
      <c r="E213" s="189"/>
      <c r="F213" s="189"/>
      <c r="G213" s="210"/>
      <c r="H213" s="190"/>
      <c r="I213" s="363"/>
      <c r="J213" s="191"/>
      <c r="K213" s="189"/>
    </row>
    <row r="214" spans="1:11" x14ac:dyDescent="0.2">
      <c r="A214" s="189"/>
      <c r="B214" s="189"/>
      <c r="C214" s="189"/>
      <c r="D214" s="189"/>
      <c r="E214" s="189"/>
      <c r="F214" s="189"/>
      <c r="G214" s="210"/>
      <c r="H214" s="190"/>
      <c r="I214" s="363"/>
      <c r="J214" s="191"/>
      <c r="K214" s="189"/>
    </row>
    <row r="215" spans="1:11" x14ac:dyDescent="0.2">
      <c r="A215" s="189"/>
      <c r="B215" s="189"/>
      <c r="C215" s="189"/>
      <c r="D215" s="189"/>
      <c r="E215" s="189"/>
      <c r="F215" s="189"/>
      <c r="G215" s="210"/>
      <c r="H215" s="190"/>
      <c r="I215" s="363"/>
      <c r="J215" s="191"/>
      <c r="K215" s="189"/>
    </row>
    <row r="216" spans="1:11" x14ac:dyDescent="0.2">
      <c r="A216" s="189"/>
      <c r="B216" s="189"/>
      <c r="C216" s="189"/>
      <c r="D216" s="189"/>
      <c r="E216" s="189"/>
      <c r="F216" s="189"/>
      <c r="G216" s="210"/>
      <c r="H216" s="190"/>
      <c r="I216" s="363"/>
      <c r="J216" s="191"/>
      <c r="K216" s="189"/>
    </row>
    <row r="217" spans="1:11" x14ac:dyDescent="0.2">
      <c r="A217" s="189"/>
      <c r="B217" s="189"/>
      <c r="C217" s="189"/>
      <c r="D217" s="189"/>
      <c r="E217" s="189"/>
      <c r="F217" s="189"/>
      <c r="G217" s="210"/>
      <c r="H217" s="190"/>
      <c r="I217" s="363"/>
      <c r="J217" s="191"/>
      <c r="K217" s="189"/>
    </row>
    <row r="218" spans="1:11" x14ac:dyDescent="0.2">
      <c r="A218" s="189"/>
      <c r="B218" s="189"/>
      <c r="C218" s="189"/>
      <c r="D218" s="189"/>
      <c r="E218" s="189"/>
      <c r="F218" s="189"/>
      <c r="G218" s="210"/>
      <c r="H218" s="190"/>
      <c r="I218" s="363"/>
      <c r="J218" s="191"/>
      <c r="K218" s="189"/>
    </row>
    <row r="219" spans="1:11" x14ac:dyDescent="0.2">
      <c r="A219" s="189"/>
      <c r="B219" s="189"/>
      <c r="C219" s="189"/>
      <c r="D219" s="189"/>
      <c r="E219" s="189"/>
      <c r="F219" s="189"/>
      <c r="G219" s="210"/>
      <c r="H219" s="190"/>
      <c r="I219" s="363"/>
      <c r="J219" s="191"/>
      <c r="K219" s="189"/>
    </row>
    <row r="220" spans="1:11" x14ac:dyDescent="0.2">
      <c r="A220" s="189"/>
      <c r="B220" s="189"/>
      <c r="C220" s="189"/>
      <c r="D220" s="189"/>
      <c r="E220" s="189"/>
      <c r="F220" s="189"/>
      <c r="G220" s="210"/>
      <c r="H220" s="190"/>
      <c r="I220" s="363"/>
      <c r="J220" s="191"/>
      <c r="K220" s="189"/>
    </row>
    <row r="221" spans="1:11" x14ac:dyDescent="0.2">
      <c r="A221" s="189"/>
      <c r="B221" s="189"/>
      <c r="C221" s="189"/>
      <c r="D221" s="189"/>
      <c r="E221" s="189"/>
      <c r="F221" s="189"/>
      <c r="G221" s="210"/>
      <c r="H221" s="190"/>
      <c r="I221" s="363"/>
      <c r="J221" s="191"/>
      <c r="K221" s="189"/>
    </row>
    <row r="222" spans="1:11" x14ac:dyDescent="0.2">
      <c r="A222" s="189"/>
      <c r="B222" s="189"/>
      <c r="C222" s="189"/>
      <c r="D222" s="189"/>
      <c r="E222" s="189"/>
      <c r="F222" s="189"/>
      <c r="G222" s="210"/>
      <c r="H222" s="190"/>
      <c r="I222" s="363"/>
      <c r="J222" s="191"/>
      <c r="K222" s="189"/>
    </row>
    <row r="223" spans="1:11" x14ac:dyDescent="0.2">
      <c r="A223" s="189"/>
      <c r="B223" s="189"/>
      <c r="C223" s="189"/>
      <c r="D223" s="189"/>
      <c r="E223" s="189"/>
      <c r="F223" s="189"/>
      <c r="G223" s="210"/>
      <c r="H223" s="190"/>
      <c r="I223" s="363"/>
      <c r="J223" s="191"/>
      <c r="K223" s="189"/>
    </row>
    <row r="224" spans="1:11" x14ac:dyDescent="0.2">
      <c r="A224" s="189"/>
      <c r="B224" s="189"/>
      <c r="C224" s="189"/>
      <c r="D224" s="189"/>
      <c r="E224" s="189"/>
      <c r="F224" s="189"/>
      <c r="G224" s="210"/>
      <c r="H224" s="190"/>
      <c r="I224" s="363"/>
      <c r="J224" s="191"/>
      <c r="K224" s="189"/>
    </row>
    <row r="225" spans="1:11" x14ac:dyDescent="0.2">
      <c r="A225" s="189"/>
      <c r="B225" s="189"/>
      <c r="C225" s="189"/>
      <c r="D225" s="189"/>
      <c r="E225" s="189"/>
      <c r="F225" s="189"/>
      <c r="G225" s="210"/>
      <c r="H225" s="190"/>
      <c r="I225" s="363"/>
      <c r="J225" s="191"/>
      <c r="K225" s="189"/>
    </row>
    <row r="226" spans="1:11" x14ac:dyDescent="0.2">
      <c r="A226" s="189"/>
      <c r="B226" s="189"/>
      <c r="C226" s="189"/>
      <c r="D226" s="189"/>
      <c r="E226" s="189"/>
      <c r="F226" s="189"/>
      <c r="G226" s="210"/>
      <c r="H226" s="190"/>
      <c r="I226" s="363"/>
      <c r="J226" s="191"/>
      <c r="K226" s="189"/>
    </row>
    <row r="227" spans="1:11" x14ac:dyDescent="0.2">
      <c r="A227" s="189"/>
      <c r="B227" s="189"/>
      <c r="C227" s="189"/>
      <c r="D227" s="189"/>
      <c r="E227" s="189"/>
      <c r="F227" s="189"/>
      <c r="G227" s="210"/>
      <c r="H227" s="190"/>
      <c r="I227" s="363"/>
      <c r="J227" s="191"/>
      <c r="K227" s="189"/>
    </row>
    <row r="228" spans="1:11" x14ac:dyDescent="0.2">
      <c r="A228" s="189"/>
      <c r="B228" s="189"/>
      <c r="C228" s="189"/>
      <c r="D228" s="189"/>
      <c r="E228" s="189"/>
      <c r="F228" s="189"/>
      <c r="G228" s="210"/>
      <c r="H228" s="190"/>
      <c r="I228" s="363"/>
      <c r="J228" s="191"/>
      <c r="K228" s="189"/>
    </row>
    <row r="229" spans="1:11" x14ac:dyDescent="0.2">
      <c r="A229" s="189"/>
      <c r="B229" s="189"/>
      <c r="C229" s="189"/>
      <c r="D229" s="189"/>
      <c r="E229" s="189"/>
      <c r="F229" s="189"/>
      <c r="G229" s="210"/>
      <c r="H229" s="190"/>
      <c r="I229" s="363"/>
      <c r="J229" s="191"/>
      <c r="K229" s="189"/>
    </row>
    <row r="230" spans="1:11" x14ac:dyDescent="0.2">
      <c r="A230" s="189"/>
      <c r="B230" s="189"/>
      <c r="C230" s="189"/>
      <c r="D230" s="189"/>
      <c r="E230" s="189"/>
      <c r="F230" s="189"/>
      <c r="G230" s="210"/>
      <c r="H230" s="190"/>
      <c r="I230" s="363"/>
      <c r="J230" s="191"/>
      <c r="K230" s="189"/>
    </row>
    <row r="231" spans="1:11" x14ac:dyDescent="0.2">
      <c r="A231" s="189"/>
      <c r="B231" s="189"/>
      <c r="C231" s="189"/>
      <c r="D231" s="189"/>
      <c r="E231" s="189"/>
      <c r="F231" s="189"/>
      <c r="G231" s="210"/>
      <c r="H231" s="190"/>
      <c r="I231" s="363"/>
      <c r="J231" s="191"/>
      <c r="K231" s="189"/>
    </row>
    <row r="232" spans="1:11" x14ac:dyDescent="0.2">
      <c r="A232" s="189"/>
      <c r="B232" s="189"/>
      <c r="C232" s="189"/>
      <c r="D232" s="189"/>
      <c r="E232" s="189"/>
      <c r="F232" s="189"/>
      <c r="G232" s="210"/>
      <c r="H232" s="190"/>
      <c r="I232" s="363"/>
      <c r="J232" s="191"/>
      <c r="K232" s="189"/>
    </row>
    <row r="233" spans="1:11" x14ac:dyDescent="0.2">
      <c r="A233" s="189"/>
      <c r="B233" s="189"/>
      <c r="C233" s="189"/>
      <c r="D233" s="189"/>
      <c r="E233" s="189"/>
      <c r="F233" s="189"/>
      <c r="G233" s="210"/>
      <c r="H233" s="190"/>
      <c r="I233" s="363"/>
      <c r="J233" s="191"/>
      <c r="K233" s="189"/>
    </row>
    <row r="234" spans="1:11" x14ac:dyDescent="0.2">
      <c r="A234" s="189"/>
      <c r="B234" s="189"/>
      <c r="C234" s="189"/>
      <c r="D234" s="189"/>
      <c r="E234" s="189"/>
      <c r="F234" s="189"/>
      <c r="G234" s="210"/>
      <c r="H234" s="190"/>
      <c r="I234" s="363"/>
      <c r="J234" s="191"/>
      <c r="K234" s="189"/>
    </row>
    <row r="235" spans="1:11" x14ac:dyDescent="0.2">
      <c r="A235" s="189"/>
      <c r="B235" s="189"/>
      <c r="C235" s="189"/>
      <c r="D235" s="189"/>
      <c r="E235" s="189"/>
      <c r="F235" s="189"/>
      <c r="G235" s="210"/>
      <c r="H235" s="190"/>
      <c r="I235" s="363"/>
      <c r="J235" s="191"/>
      <c r="K235" s="189"/>
    </row>
    <row r="236" spans="1:11" x14ac:dyDescent="0.2">
      <c r="A236" s="189"/>
      <c r="B236" s="189"/>
      <c r="C236" s="189"/>
      <c r="D236" s="189"/>
      <c r="E236" s="189"/>
      <c r="F236" s="189"/>
      <c r="G236" s="210"/>
      <c r="H236" s="190"/>
      <c r="I236" s="363"/>
      <c r="J236" s="191"/>
      <c r="K236" s="189"/>
    </row>
    <row r="237" spans="1:11" x14ac:dyDescent="0.2">
      <c r="A237" s="189"/>
      <c r="B237" s="189"/>
      <c r="C237" s="189"/>
      <c r="D237" s="189"/>
      <c r="E237" s="189"/>
      <c r="F237" s="189"/>
      <c r="G237" s="210"/>
      <c r="H237" s="190"/>
      <c r="I237" s="363"/>
      <c r="J237" s="191"/>
      <c r="K237" s="189"/>
    </row>
    <row r="238" spans="1:11" x14ac:dyDescent="0.2">
      <c r="A238" s="189"/>
      <c r="B238" s="189"/>
      <c r="C238" s="189"/>
      <c r="D238" s="189"/>
      <c r="E238" s="189"/>
      <c r="F238" s="189"/>
      <c r="G238" s="210"/>
      <c r="H238" s="190"/>
      <c r="I238" s="363"/>
      <c r="J238" s="191"/>
      <c r="K238" s="189"/>
    </row>
    <row r="239" spans="1:11" x14ac:dyDescent="0.2">
      <c r="A239" s="189"/>
      <c r="B239" s="189"/>
      <c r="C239" s="189"/>
      <c r="D239" s="189"/>
      <c r="E239" s="189"/>
      <c r="F239" s="189"/>
      <c r="G239" s="210"/>
      <c r="H239" s="190"/>
      <c r="I239" s="363"/>
      <c r="J239" s="191"/>
      <c r="K239" s="189"/>
    </row>
    <row r="240" spans="1:11" x14ac:dyDescent="0.2">
      <c r="A240" s="189"/>
      <c r="B240" s="189"/>
      <c r="C240" s="189"/>
      <c r="D240" s="189"/>
      <c r="E240" s="189"/>
      <c r="F240" s="189"/>
      <c r="G240" s="210"/>
      <c r="H240" s="190"/>
      <c r="I240" s="363"/>
      <c r="J240" s="191"/>
      <c r="K240" s="189"/>
    </row>
    <row r="241" spans="1:11" x14ac:dyDescent="0.2">
      <c r="A241" s="189"/>
      <c r="B241" s="189"/>
      <c r="C241" s="189"/>
      <c r="D241" s="189"/>
      <c r="E241" s="189"/>
      <c r="F241" s="189"/>
      <c r="G241" s="210"/>
      <c r="H241" s="190"/>
      <c r="I241" s="363"/>
      <c r="J241" s="191"/>
      <c r="K241" s="189"/>
    </row>
    <row r="242" spans="1:11" x14ac:dyDescent="0.2">
      <c r="A242" s="189"/>
      <c r="B242" s="189"/>
      <c r="C242" s="189"/>
      <c r="D242" s="189"/>
      <c r="E242" s="189"/>
      <c r="F242" s="189"/>
      <c r="G242" s="210"/>
      <c r="H242" s="190"/>
      <c r="I242" s="363"/>
      <c r="J242" s="191"/>
      <c r="K242" s="189"/>
    </row>
    <row r="243" spans="1:11" x14ac:dyDescent="0.2">
      <c r="A243" s="189"/>
      <c r="B243" s="189"/>
      <c r="C243" s="189"/>
      <c r="D243" s="189"/>
      <c r="E243" s="189"/>
      <c r="F243" s="189"/>
      <c r="G243" s="210"/>
      <c r="H243" s="190"/>
      <c r="I243" s="363"/>
      <c r="J243" s="191"/>
      <c r="K243" s="189"/>
    </row>
    <row r="244" spans="1:11" x14ac:dyDescent="0.2">
      <c r="A244" s="189"/>
      <c r="B244" s="189"/>
      <c r="C244" s="189"/>
      <c r="D244" s="189"/>
      <c r="E244" s="189"/>
      <c r="F244" s="189"/>
      <c r="G244" s="210"/>
      <c r="H244" s="190"/>
      <c r="I244" s="363"/>
      <c r="J244" s="191"/>
      <c r="K244" s="189"/>
    </row>
    <row r="245" spans="1:11" x14ac:dyDescent="0.2">
      <c r="A245" s="189"/>
      <c r="B245" s="189"/>
      <c r="C245" s="189"/>
      <c r="D245" s="189"/>
      <c r="E245" s="189"/>
      <c r="F245" s="189"/>
      <c r="G245" s="210"/>
      <c r="H245" s="190"/>
      <c r="I245" s="363"/>
      <c r="J245" s="191"/>
      <c r="K245" s="189"/>
    </row>
    <row r="246" spans="1:11" x14ac:dyDescent="0.2">
      <c r="A246" s="189"/>
      <c r="B246" s="189"/>
      <c r="C246" s="189"/>
      <c r="D246" s="189"/>
      <c r="E246" s="189"/>
      <c r="F246" s="189"/>
      <c r="G246" s="210"/>
      <c r="H246" s="190"/>
      <c r="I246" s="363"/>
      <c r="J246" s="191"/>
      <c r="K246" s="189"/>
    </row>
    <row r="247" spans="1:11" x14ac:dyDescent="0.2">
      <c r="A247" s="189"/>
      <c r="B247" s="189"/>
      <c r="C247" s="189"/>
      <c r="D247" s="189"/>
      <c r="E247" s="189"/>
      <c r="F247" s="189"/>
      <c r="G247" s="210"/>
      <c r="H247" s="190"/>
      <c r="I247" s="363"/>
      <c r="J247" s="191"/>
      <c r="K247" s="189"/>
    </row>
    <row r="248" spans="1:11" x14ac:dyDescent="0.2">
      <c r="A248" s="189"/>
      <c r="B248" s="189"/>
      <c r="C248" s="189"/>
      <c r="D248" s="189"/>
      <c r="E248" s="189"/>
      <c r="F248" s="189"/>
      <c r="G248" s="210"/>
      <c r="H248" s="190"/>
      <c r="I248" s="363"/>
      <c r="J248" s="191"/>
      <c r="K248" s="189"/>
    </row>
    <row r="249" spans="1:11" x14ac:dyDescent="0.2">
      <c r="A249" s="189"/>
      <c r="B249" s="189"/>
      <c r="C249" s="189"/>
      <c r="D249" s="189"/>
      <c r="E249" s="189"/>
      <c r="F249" s="189"/>
      <c r="G249" s="210"/>
      <c r="H249" s="190"/>
      <c r="I249" s="363"/>
      <c r="J249" s="191"/>
      <c r="K249" s="189"/>
    </row>
    <row r="250" spans="1:11" x14ac:dyDescent="0.2">
      <c r="A250" s="189"/>
      <c r="B250" s="189"/>
      <c r="C250" s="189"/>
      <c r="D250" s="189"/>
      <c r="E250" s="189"/>
      <c r="F250" s="189"/>
      <c r="G250" s="210"/>
      <c r="H250" s="190"/>
      <c r="I250" s="363"/>
      <c r="J250" s="191"/>
      <c r="K250" s="189"/>
    </row>
    <row r="251" spans="1:11" x14ac:dyDescent="0.2">
      <c r="A251" s="189"/>
      <c r="B251" s="189"/>
      <c r="C251" s="189"/>
      <c r="D251" s="189"/>
      <c r="E251" s="189"/>
      <c r="F251" s="189"/>
      <c r="G251" s="210"/>
      <c r="H251" s="190"/>
      <c r="I251" s="363"/>
      <c r="J251" s="191"/>
      <c r="K251" s="189"/>
    </row>
    <row r="252" spans="1:11" x14ac:dyDescent="0.2">
      <c r="A252" s="189"/>
      <c r="B252" s="189"/>
      <c r="C252" s="189"/>
      <c r="D252" s="189"/>
      <c r="E252" s="189"/>
      <c r="F252" s="189"/>
      <c r="G252" s="210"/>
      <c r="H252" s="190"/>
      <c r="I252" s="363"/>
      <c r="J252" s="191"/>
      <c r="K252" s="189"/>
    </row>
    <row r="253" spans="1:11" x14ac:dyDescent="0.2">
      <c r="A253" s="189"/>
      <c r="B253" s="189"/>
      <c r="C253" s="189"/>
      <c r="D253" s="189"/>
      <c r="E253" s="189"/>
      <c r="F253" s="189"/>
      <c r="G253" s="210"/>
      <c r="H253" s="190"/>
      <c r="I253" s="363"/>
      <c r="J253" s="191"/>
      <c r="K253" s="189"/>
    </row>
    <row r="254" spans="1:11" x14ac:dyDescent="0.2">
      <c r="A254" s="189"/>
      <c r="B254" s="189"/>
      <c r="C254" s="189"/>
      <c r="D254" s="189"/>
      <c r="E254" s="189"/>
      <c r="F254" s="189"/>
      <c r="G254" s="210"/>
      <c r="H254" s="190"/>
      <c r="I254" s="363"/>
      <c r="J254" s="191"/>
      <c r="K254" s="189"/>
    </row>
    <row r="255" spans="1:11" x14ac:dyDescent="0.2">
      <c r="A255" s="189"/>
      <c r="B255" s="189"/>
      <c r="C255" s="189"/>
      <c r="D255" s="189"/>
      <c r="E255" s="189"/>
      <c r="F255" s="189"/>
      <c r="G255" s="210"/>
      <c r="H255" s="190"/>
      <c r="I255" s="363"/>
      <c r="J255" s="191"/>
      <c r="K255" s="189"/>
    </row>
    <row r="256" spans="1:11" x14ac:dyDescent="0.2">
      <c r="A256" s="189"/>
      <c r="B256" s="189"/>
      <c r="C256" s="189"/>
      <c r="D256" s="189"/>
      <c r="E256" s="189"/>
      <c r="F256" s="189"/>
      <c r="G256" s="210"/>
      <c r="H256" s="190"/>
      <c r="I256" s="363"/>
      <c r="J256" s="191"/>
      <c r="K256" s="189"/>
    </row>
    <row r="257" spans="1:11" x14ac:dyDescent="0.2">
      <c r="A257" s="189"/>
      <c r="B257" s="189"/>
      <c r="C257" s="189"/>
      <c r="D257" s="189"/>
      <c r="E257" s="189"/>
      <c r="F257" s="189"/>
      <c r="G257" s="210"/>
      <c r="H257" s="190"/>
      <c r="I257" s="363"/>
      <c r="J257" s="191"/>
      <c r="K257" s="189"/>
    </row>
    <row r="258" spans="1:11" x14ac:dyDescent="0.2">
      <c r="A258" s="189"/>
      <c r="B258" s="189"/>
      <c r="C258" s="189"/>
      <c r="D258" s="189"/>
      <c r="E258" s="189"/>
      <c r="F258" s="189"/>
      <c r="G258" s="210"/>
      <c r="H258" s="190"/>
      <c r="I258" s="363"/>
      <c r="J258" s="191"/>
      <c r="K258" s="189"/>
    </row>
    <row r="259" spans="1:11" x14ac:dyDescent="0.2">
      <c r="A259" s="189"/>
      <c r="B259" s="189"/>
      <c r="C259" s="189"/>
      <c r="D259" s="189"/>
      <c r="E259" s="189"/>
      <c r="F259" s="189"/>
      <c r="G259" s="210"/>
      <c r="H259" s="190"/>
      <c r="I259" s="363"/>
      <c r="J259" s="191"/>
      <c r="K259" s="189"/>
    </row>
    <row r="260" spans="1:11" x14ac:dyDescent="0.2">
      <c r="A260" s="189"/>
      <c r="B260" s="189"/>
      <c r="C260" s="189"/>
      <c r="D260" s="189"/>
      <c r="E260" s="189"/>
      <c r="F260" s="189"/>
      <c r="G260" s="210"/>
      <c r="H260" s="190"/>
      <c r="I260" s="363"/>
      <c r="J260" s="191"/>
      <c r="K260" s="189"/>
    </row>
    <row r="261" spans="1:11" x14ac:dyDescent="0.2">
      <c r="A261" s="189"/>
      <c r="B261" s="189"/>
      <c r="C261" s="189"/>
      <c r="D261" s="189"/>
      <c r="E261" s="189"/>
      <c r="F261" s="189"/>
      <c r="G261" s="210"/>
      <c r="H261" s="190"/>
      <c r="I261" s="363"/>
      <c r="J261" s="191"/>
      <c r="K261" s="189"/>
    </row>
    <row r="262" spans="1:11" x14ac:dyDescent="0.2">
      <c r="A262" s="189"/>
      <c r="B262" s="189"/>
      <c r="C262" s="189"/>
      <c r="D262" s="189"/>
      <c r="E262" s="189"/>
      <c r="F262" s="189"/>
      <c r="G262" s="210"/>
      <c r="H262" s="190"/>
      <c r="I262" s="363"/>
      <c r="J262" s="191"/>
      <c r="K262" s="189"/>
    </row>
    <row r="263" spans="1:11" x14ac:dyDescent="0.2">
      <c r="A263" s="189"/>
      <c r="B263" s="189"/>
      <c r="C263" s="189"/>
      <c r="D263" s="189"/>
      <c r="E263" s="189"/>
      <c r="F263" s="189"/>
      <c r="G263" s="210"/>
      <c r="H263" s="190"/>
      <c r="I263" s="363"/>
      <c r="J263" s="191"/>
      <c r="K263" s="189"/>
    </row>
    <row r="264" spans="1:11" x14ac:dyDescent="0.2">
      <c r="A264" s="189"/>
      <c r="B264" s="189"/>
      <c r="C264" s="189"/>
      <c r="D264" s="189"/>
      <c r="E264" s="189"/>
      <c r="F264" s="189"/>
      <c r="G264" s="210"/>
      <c r="H264" s="190"/>
      <c r="I264" s="363"/>
      <c r="J264" s="191"/>
      <c r="K264" s="189"/>
    </row>
    <row r="265" spans="1:11" x14ac:dyDescent="0.2">
      <c r="A265" s="189"/>
      <c r="B265" s="189"/>
      <c r="C265" s="189"/>
      <c r="D265" s="189"/>
      <c r="E265" s="189"/>
      <c r="F265" s="189"/>
      <c r="G265" s="210"/>
      <c r="H265" s="190"/>
      <c r="I265" s="363"/>
      <c r="J265" s="191"/>
      <c r="K265" s="189"/>
    </row>
    <row r="266" spans="1:11" x14ac:dyDescent="0.2">
      <c r="A266" s="189"/>
      <c r="B266" s="189"/>
      <c r="C266" s="189"/>
      <c r="D266" s="189"/>
      <c r="E266" s="189"/>
      <c r="F266" s="189"/>
      <c r="G266" s="210"/>
      <c r="H266" s="190"/>
      <c r="I266" s="363"/>
      <c r="J266" s="191"/>
      <c r="K266" s="189"/>
    </row>
    <row r="267" spans="1:11" x14ac:dyDescent="0.2">
      <c r="A267" s="189"/>
      <c r="B267" s="189"/>
      <c r="C267" s="189"/>
      <c r="D267" s="189"/>
      <c r="E267" s="189"/>
      <c r="F267" s="189"/>
      <c r="G267" s="210"/>
      <c r="H267" s="190"/>
      <c r="I267" s="363"/>
      <c r="J267" s="191"/>
      <c r="K267" s="189"/>
    </row>
    <row r="268" spans="1:11" x14ac:dyDescent="0.2">
      <c r="A268" s="189"/>
      <c r="B268" s="189"/>
      <c r="C268" s="189"/>
      <c r="D268" s="189"/>
      <c r="E268" s="189"/>
      <c r="F268" s="189"/>
      <c r="G268" s="210"/>
      <c r="H268" s="190"/>
      <c r="I268" s="363"/>
      <c r="J268" s="191"/>
      <c r="K268" s="189"/>
    </row>
    <row r="269" spans="1:11" x14ac:dyDescent="0.2">
      <c r="A269" s="189"/>
      <c r="B269" s="189"/>
      <c r="C269" s="189"/>
      <c r="D269" s="189"/>
      <c r="E269" s="189"/>
      <c r="F269" s="189"/>
      <c r="G269" s="210"/>
      <c r="H269" s="190"/>
      <c r="I269" s="363"/>
      <c r="J269" s="191"/>
      <c r="K269" s="189"/>
    </row>
    <row r="270" spans="1:11" x14ac:dyDescent="0.2">
      <c r="A270" s="189"/>
      <c r="B270" s="189"/>
      <c r="C270" s="189"/>
      <c r="D270" s="189"/>
      <c r="E270" s="189"/>
      <c r="F270" s="189"/>
      <c r="G270" s="210"/>
      <c r="H270" s="190"/>
      <c r="I270" s="363"/>
      <c r="J270" s="191"/>
      <c r="K270" s="189"/>
    </row>
    <row r="271" spans="1:11" x14ac:dyDescent="0.2">
      <c r="A271" s="189"/>
      <c r="B271" s="189"/>
      <c r="C271" s="189"/>
      <c r="D271" s="189"/>
      <c r="E271" s="189"/>
      <c r="F271" s="189"/>
      <c r="G271" s="210"/>
      <c r="H271" s="190"/>
      <c r="I271" s="363"/>
      <c r="J271" s="191"/>
      <c r="K271" s="189"/>
    </row>
    <row r="272" spans="1:11" x14ac:dyDescent="0.2">
      <c r="A272" s="189"/>
      <c r="B272" s="189"/>
      <c r="C272" s="189"/>
      <c r="D272" s="189"/>
      <c r="E272" s="189"/>
      <c r="F272" s="189"/>
      <c r="G272" s="210"/>
      <c r="H272" s="190"/>
      <c r="I272" s="363"/>
      <c r="J272" s="191"/>
      <c r="K272" s="189"/>
    </row>
    <row r="273" spans="1:11" x14ac:dyDescent="0.2">
      <c r="A273" s="189"/>
      <c r="B273" s="189"/>
      <c r="C273" s="189"/>
      <c r="D273" s="189"/>
      <c r="E273" s="189"/>
      <c r="F273" s="189"/>
      <c r="G273" s="210"/>
      <c r="H273" s="190"/>
      <c r="I273" s="363"/>
      <c r="J273" s="191"/>
      <c r="K273" s="189"/>
    </row>
    <row r="274" spans="1:11" x14ac:dyDescent="0.2">
      <c r="A274" s="189"/>
      <c r="B274" s="189"/>
      <c r="C274" s="189"/>
      <c r="D274" s="189"/>
      <c r="E274" s="189"/>
      <c r="F274" s="189"/>
      <c r="G274" s="210"/>
      <c r="H274" s="190"/>
      <c r="I274" s="363"/>
      <c r="J274" s="191"/>
      <c r="K274" s="189"/>
    </row>
    <row r="275" spans="1:11" x14ac:dyDescent="0.2">
      <c r="A275" s="189"/>
      <c r="B275" s="189"/>
      <c r="C275" s="189"/>
      <c r="D275" s="189"/>
      <c r="E275" s="189"/>
      <c r="F275" s="189"/>
      <c r="G275" s="210"/>
      <c r="H275" s="190"/>
      <c r="I275" s="363"/>
      <c r="J275" s="191"/>
      <c r="K275" s="189"/>
    </row>
    <row r="276" spans="1:11" x14ac:dyDescent="0.2">
      <c r="A276" s="189"/>
      <c r="B276" s="189"/>
      <c r="C276" s="189"/>
      <c r="D276" s="189"/>
      <c r="E276" s="189"/>
      <c r="F276" s="189"/>
      <c r="G276" s="210"/>
      <c r="H276" s="190"/>
      <c r="I276" s="363"/>
      <c r="J276" s="191"/>
      <c r="K276" s="189"/>
    </row>
    <row r="277" spans="1:11" x14ac:dyDescent="0.2">
      <c r="A277" s="189"/>
      <c r="B277" s="189"/>
      <c r="C277" s="189"/>
      <c r="D277" s="189"/>
      <c r="E277" s="189"/>
      <c r="F277" s="189"/>
      <c r="G277" s="210"/>
      <c r="H277" s="190"/>
      <c r="I277" s="363"/>
      <c r="J277" s="191"/>
      <c r="K277" s="189"/>
    </row>
    <row r="278" spans="1:11" x14ac:dyDescent="0.2">
      <c r="A278" s="189"/>
      <c r="B278" s="189"/>
      <c r="C278" s="189"/>
      <c r="D278" s="189"/>
      <c r="E278" s="189"/>
      <c r="F278" s="189"/>
      <c r="G278" s="210"/>
      <c r="H278" s="190"/>
      <c r="I278" s="363"/>
      <c r="J278" s="191"/>
      <c r="K278" s="189"/>
    </row>
    <row r="279" spans="1:11" x14ac:dyDescent="0.2">
      <c r="A279" s="189"/>
      <c r="B279" s="189"/>
      <c r="C279" s="189"/>
      <c r="D279" s="189"/>
      <c r="E279" s="189"/>
      <c r="F279" s="189"/>
      <c r="G279" s="210"/>
      <c r="H279" s="190"/>
      <c r="I279" s="363"/>
      <c r="J279" s="191"/>
      <c r="K279" s="189"/>
    </row>
    <row r="280" spans="1:11" x14ac:dyDescent="0.2">
      <c r="A280" s="189"/>
      <c r="B280" s="189"/>
      <c r="C280" s="189"/>
      <c r="D280" s="189"/>
      <c r="E280" s="189"/>
      <c r="F280" s="189"/>
      <c r="G280" s="210"/>
      <c r="H280" s="190"/>
      <c r="I280" s="363"/>
      <c r="J280" s="191"/>
      <c r="K280" s="189"/>
    </row>
    <row r="281" spans="1:11" x14ac:dyDescent="0.2">
      <c r="A281" s="189"/>
      <c r="B281" s="189"/>
      <c r="C281" s="189"/>
      <c r="D281" s="189"/>
      <c r="E281" s="189"/>
      <c r="F281" s="189"/>
      <c r="G281" s="210"/>
      <c r="H281" s="190"/>
      <c r="I281" s="363"/>
      <c r="J281" s="191"/>
      <c r="K281" s="189"/>
    </row>
    <row r="282" spans="1:11" x14ac:dyDescent="0.2">
      <c r="A282" s="189"/>
      <c r="B282" s="189"/>
      <c r="C282" s="189"/>
      <c r="D282" s="189"/>
      <c r="E282" s="189"/>
      <c r="F282" s="189"/>
      <c r="G282" s="210"/>
      <c r="H282" s="190"/>
      <c r="I282" s="363"/>
      <c r="J282" s="191"/>
      <c r="K282" s="189"/>
    </row>
    <row r="283" spans="1:11" x14ac:dyDescent="0.2">
      <c r="A283" s="189"/>
      <c r="B283" s="189"/>
      <c r="C283" s="189"/>
      <c r="D283" s="189"/>
      <c r="E283" s="189"/>
      <c r="F283" s="189"/>
      <c r="G283" s="210"/>
      <c r="H283" s="190"/>
      <c r="I283" s="363"/>
      <c r="J283" s="191"/>
      <c r="K283" s="189"/>
    </row>
    <row r="284" spans="1:11" x14ac:dyDescent="0.2">
      <c r="A284" s="189"/>
      <c r="B284" s="189"/>
      <c r="C284" s="189"/>
      <c r="D284" s="189"/>
      <c r="E284" s="189"/>
      <c r="F284" s="189"/>
      <c r="G284" s="210"/>
      <c r="H284" s="190"/>
      <c r="I284" s="363"/>
      <c r="J284" s="191"/>
      <c r="K284" s="189"/>
    </row>
    <row r="285" spans="1:11" x14ac:dyDescent="0.2">
      <c r="A285" s="189"/>
      <c r="B285" s="189"/>
      <c r="C285" s="189"/>
      <c r="D285" s="189"/>
      <c r="E285" s="189"/>
      <c r="F285" s="189"/>
      <c r="G285" s="210"/>
      <c r="H285" s="190"/>
      <c r="I285" s="363"/>
      <c r="J285" s="191"/>
      <c r="K285" s="189"/>
    </row>
    <row r="286" spans="1:11" x14ac:dyDescent="0.2">
      <c r="A286" s="189"/>
      <c r="B286" s="189"/>
      <c r="C286" s="189"/>
      <c r="D286" s="189"/>
      <c r="E286" s="189"/>
      <c r="F286" s="189"/>
      <c r="G286" s="210"/>
      <c r="H286" s="190"/>
      <c r="I286" s="363"/>
      <c r="J286" s="191"/>
      <c r="K286" s="189"/>
    </row>
    <row r="287" spans="1:11" x14ac:dyDescent="0.2">
      <c r="A287" s="189"/>
      <c r="B287" s="189"/>
      <c r="C287" s="189"/>
      <c r="D287" s="189"/>
      <c r="E287" s="189"/>
      <c r="F287" s="189"/>
      <c r="G287" s="210"/>
      <c r="H287" s="190"/>
      <c r="I287" s="363"/>
      <c r="J287" s="191"/>
      <c r="K287" s="189"/>
    </row>
    <row r="288" spans="1:11" x14ac:dyDescent="0.2">
      <c r="A288" s="189"/>
      <c r="B288" s="189"/>
      <c r="C288" s="189"/>
      <c r="D288" s="189"/>
      <c r="E288" s="189"/>
      <c r="F288" s="189"/>
      <c r="G288" s="210"/>
      <c r="H288" s="190"/>
      <c r="I288" s="363"/>
      <c r="J288" s="191"/>
      <c r="K288" s="189"/>
    </row>
    <row r="289" spans="1:11" x14ac:dyDescent="0.2">
      <c r="A289" s="189"/>
      <c r="B289" s="189"/>
      <c r="C289" s="189"/>
      <c r="D289" s="189"/>
      <c r="E289" s="189"/>
      <c r="F289" s="189"/>
      <c r="G289" s="210"/>
      <c r="H289" s="190"/>
      <c r="I289" s="363"/>
      <c r="J289" s="191"/>
      <c r="K289" s="189"/>
    </row>
    <row r="290" spans="1:11" x14ac:dyDescent="0.2">
      <c r="A290" s="189"/>
      <c r="B290" s="189"/>
      <c r="C290" s="189"/>
      <c r="D290" s="189"/>
      <c r="E290" s="189"/>
      <c r="F290" s="189"/>
      <c r="G290" s="210"/>
      <c r="H290" s="190"/>
      <c r="I290" s="363"/>
      <c r="J290" s="191"/>
      <c r="K290" s="189"/>
    </row>
    <row r="291" spans="1:11" x14ac:dyDescent="0.2">
      <c r="A291" s="189"/>
      <c r="B291" s="189"/>
      <c r="C291" s="189"/>
      <c r="D291" s="189"/>
      <c r="E291" s="189"/>
      <c r="F291" s="189"/>
      <c r="G291" s="210"/>
      <c r="H291" s="190"/>
      <c r="I291" s="363"/>
      <c r="J291" s="191"/>
      <c r="K291" s="189"/>
    </row>
    <row r="292" spans="1:11" x14ac:dyDescent="0.2">
      <c r="A292" s="189"/>
      <c r="B292" s="189"/>
      <c r="C292" s="189"/>
      <c r="D292" s="189"/>
      <c r="E292" s="189"/>
      <c r="F292" s="189"/>
      <c r="G292" s="210"/>
      <c r="H292" s="190"/>
      <c r="I292" s="363"/>
      <c r="J292" s="191"/>
      <c r="K292" s="189"/>
    </row>
    <row r="293" spans="1:11" x14ac:dyDescent="0.2">
      <c r="A293" s="189"/>
      <c r="B293" s="189"/>
      <c r="C293" s="189"/>
      <c r="D293" s="189"/>
      <c r="E293" s="189"/>
      <c r="F293" s="189"/>
      <c r="G293" s="210"/>
      <c r="H293" s="190"/>
      <c r="I293" s="363"/>
      <c r="J293" s="191"/>
      <c r="K293" s="189"/>
    </row>
    <row r="294" spans="1:11" x14ac:dyDescent="0.2">
      <c r="A294" s="189"/>
      <c r="B294" s="189"/>
      <c r="C294" s="189"/>
      <c r="D294" s="189"/>
      <c r="E294" s="189"/>
      <c r="F294" s="189"/>
      <c r="G294" s="210"/>
      <c r="H294" s="190"/>
      <c r="I294" s="363"/>
      <c r="J294" s="191"/>
      <c r="K294" s="189"/>
    </row>
    <row r="295" spans="1:11" x14ac:dyDescent="0.2">
      <c r="A295" s="189"/>
      <c r="B295" s="189"/>
      <c r="C295" s="189"/>
      <c r="D295" s="189"/>
      <c r="E295" s="189"/>
      <c r="F295" s="189"/>
      <c r="G295" s="210"/>
      <c r="H295" s="190"/>
      <c r="I295" s="363"/>
      <c r="J295" s="191"/>
      <c r="K295" s="189"/>
    </row>
    <row r="296" spans="1:11" x14ac:dyDescent="0.2">
      <c r="A296" s="189"/>
      <c r="B296" s="189"/>
      <c r="C296" s="189"/>
      <c r="D296" s="189"/>
      <c r="E296" s="189"/>
      <c r="F296" s="189"/>
      <c r="G296" s="210"/>
      <c r="H296" s="190"/>
      <c r="I296" s="363"/>
      <c r="J296" s="191"/>
      <c r="K296" s="189"/>
    </row>
    <row r="297" spans="1:11" x14ac:dyDescent="0.2">
      <c r="A297" s="189"/>
      <c r="B297" s="189"/>
      <c r="C297" s="189"/>
      <c r="D297" s="189"/>
      <c r="E297" s="189"/>
      <c r="F297" s="189"/>
      <c r="G297" s="210"/>
      <c r="H297" s="190"/>
      <c r="I297" s="363"/>
      <c r="J297" s="191"/>
      <c r="K297" s="189"/>
    </row>
    <row r="298" spans="1:11" x14ac:dyDescent="0.2">
      <c r="A298" s="189"/>
      <c r="B298" s="189"/>
      <c r="C298" s="189"/>
      <c r="D298" s="189"/>
      <c r="E298" s="189"/>
      <c r="F298" s="189"/>
      <c r="G298" s="210"/>
      <c r="H298" s="190"/>
      <c r="I298" s="363"/>
      <c r="J298" s="191"/>
      <c r="K298" s="189"/>
    </row>
    <row r="299" spans="1:11" x14ac:dyDescent="0.2">
      <c r="A299" s="189"/>
      <c r="B299" s="189"/>
      <c r="C299" s="189"/>
      <c r="D299" s="189"/>
      <c r="E299" s="189"/>
      <c r="F299" s="189"/>
      <c r="G299" s="210"/>
      <c r="H299" s="190"/>
      <c r="I299" s="363"/>
      <c r="J299" s="191"/>
      <c r="K299" s="189"/>
    </row>
    <row r="300" spans="1:11" x14ac:dyDescent="0.2">
      <c r="A300" s="189"/>
      <c r="B300" s="189"/>
      <c r="C300" s="189"/>
      <c r="D300" s="189"/>
      <c r="E300" s="189"/>
      <c r="F300" s="189"/>
      <c r="G300" s="210"/>
      <c r="H300" s="190"/>
      <c r="I300" s="363"/>
      <c r="J300" s="191"/>
      <c r="K300" s="189"/>
    </row>
    <row r="301" spans="1:11" x14ac:dyDescent="0.2">
      <c r="A301" s="189"/>
      <c r="B301" s="189"/>
      <c r="C301" s="189"/>
      <c r="D301" s="189"/>
      <c r="E301" s="189"/>
      <c r="F301" s="189"/>
      <c r="G301" s="210"/>
      <c r="H301" s="190"/>
      <c r="I301" s="363"/>
      <c r="J301" s="191"/>
      <c r="K301" s="189"/>
    </row>
    <row r="302" spans="1:11" x14ac:dyDescent="0.2">
      <c r="A302" s="189"/>
      <c r="B302" s="189"/>
      <c r="C302" s="189"/>
      <c r="D302" s="189"/>
      <c r="E302" s="189"/>
      <c r="F302" s="189"/>
      <c r="G302" s="210"/>
      <c r="H302" s="190"/>
      <c r="I302" s="363"/>
      <c r="J302" s="191"/>
      <c r="K302" s="189"/>
    </row>
    <row r="303" spans="1:11" x14ac:dyDescent="0.2">
      <c r="A303" s="189"/>
      <c r="B303" s="189"/>
      <c r="C303" s="189"/>
      <c r="D303" s="189"/>
      <c r="E303" s="189"/>
      <c r="F303" s="189"/>
      <c r="G303" s="210"/>
      <c r="H303" s="190"/>
      <c r="I303" s="363"/>
      <c r="J303" s="191"/>
      <c r="K303" s="189"/>
    </row>
    <row r="304" spans="1:11" x14ac:dyDescent="0.2">
      <c r="A304" s="189"/>
      <c r="B304" s="189"/>
      <c r="C304" s="189"/>
      <c r="D304" s="189"/>
      <c r="E304" s="189"/>
      <c r="F304" s="189"/>
      <c r="G304" s="210"/>
      <c r="H304" s="190"/>
      <c r="I304" s="363"/>
      <c r="J304" s="191"/>
      <c r="K304" s="189"/>
    </row>
    <row r="305" spans="1:11" x14ac:dyDescent="0.2">
      <c r="A305" s="189"/>
      <c r="B305" s="189"/>
      <c r="C305" s="189"/>
      <c r="D305" s="189"/>
      <c r="E305" s="189"/>
      <c r="F305" s="189"/>
      <c r="G305" s="210"/>
      <c r="H305" s="190"/>
      <c r="I305" s="363"/>
      <c r="J305" s="191"/>
      <c r="K305" s="189"/>
    </row>
    <row r="306" spans="1:11" x14ac:dyDescent="0.2">
      <c r="A306" s="189"/>
      <c r="B306" s="189"/>
      <c r="C306" s="189"/>
      <c r="D306" s="189"/>
      <c r="E306" s="189"/>
      <c r="F306" s="189"/>
      <c r="G306" s="210"/>
      <c r="H306" s="190"/>
      <c r="I306" s="363"/>
      <c r="J306" s="191"/>
      <c r="K306" s="189"/>
    </row>
    <row r="307" spans="1:11" x14ac:dyDescent="0.2">
      <c r="A307" s="189"/>
      <c r="B307" s="189"/>
      <c r="C307" s="189"/>
      <c r="D307" s="189"/>
      <c r="E307" s="189"/>
      <c r="F307" s="189"/>
      <c r="G307" s="210"/>
      <c r="H307" s="190"/>
      <c r="I307" s="363"/>
      <c r="J307" s="191"/>
      <c r="K307" s="189"/>
    </row>
    <row r="308" spans="1:11" x14ac:dyDescent="0.2">
      <c r="A308" s="189"/>
      <c r="B308" s="189"/>
      <c r="C308" s="189"/>
      <c r="D308" s="189"/>
      <c r="E308" s="189"/>
      <c r="F308" s="189"/>
      <c r="G308" s="210"/>
      <c r="H308" s="190"/>
      <c r="I308" s="363"/>
      <c r="J308" s="191"/>
      <c r="K308" s="189"/>
    </row>
    <row r="309" spans="1:11" x14ac:dyDescent="0.2">
      <c r="A309" s="189"/>
      <c r="B309" s="189"/>
      <c r="C309" s="189"/>
      <c r="D309" s="189"/>
      <c r="E309" s="189"/>
      <c r="F309" s="189"/>
      <c r="G309" s="210"/>
      <c r="H309" s="190"/>
      <c r="I309" s="363"/>
      <c r="J309" s="191"/>
      <c r="K309" s="189"/>
    </row>
    <row r="310" spans="1:11" x14ac:dyDescent="0.2">
      <c r="A310" s="189"/>
      <c r="B310" s="189"/>
      <c r="C310" s="189"/>
      <c r="D310" s="189"/>
      <c r="E310" s="189"/>
      <c r="F310" s="189"/>
      <c r="G310" s="210"/>
      <c r="H310" s="190"/>
      <c r="I310" s="363"/>
      <c r="J310" s="191"/>
      <c r="K310" s="189"/>
    </row>
    <row r="311" spans="1:11" x14ac:dyDescent="0.2">
      <c r="A311" s="189"/>
      <c r="B311" s="189"/>
      <c r="C311" s="189"/>
      <c r="D311" s="189"/>
      <c r="E311" s="189"/>
      <c r="F311" s="189"/>
      <c r="G311" s="210"/>
      <c r="H311" s="190"/>
      <c r="I311" s="363"/>
      <c r="J311" s="191"/>
      <c r="K311" s="189"/>
    </row>
    <row r="312" spans="1:11" x14ac:dyDescent="0.2">
      <c r="A312" s="189"/>
      <c r="B312" s="189"/>
      <c r="C312" s="189"/>
      <c r="D312" s="189"/>
      <c r="E312" s="189"/>
      <c r="F312" s="189"/>
      <c r="G312" s="210"/>
      <c r="H312" s="190"/>
      <c r="I312" s="363"/>
      <c r="J312" s="191"/>
      <c r="K312" s="189"/>
    </row>
    <row r="313" spans="1:11" x14ac:dyDescent="0.2">
      <c r="A313" s="189"/>
      <c r="B313" s="189"/>
      <c r="C313" s="189"/>
      <c r="D313" s="189"/>
      <c r="E313" s="189"/>
      <c r="F313" s="189"/>
      <c r="G313" s="210"/>
      <c r="H313" s="190"/>
      <c r="I313" s="363"/>
      <c r="J313" s="191"/>
      <c r="K313" s="189"/>
    </row>
    <row r="314" spans="1:11" x14ac:dyDescent="0.2">
      <c r="A314" s="189"/>
      <c r="B314" s="189"/>
      <c r="C314" s="189"/>
      <c r="D314" s="189"/>
      <c r="E314" s="189"/>
      <c r="F314" s="189"/>
      <c r="G314" s="210"/>
      <c r="H314" s="190"/>
      <c r="I314" s="363"/>
      <c r="J314" s="191"/>
      <c r="K314" s="189"/>
    </row>
    <row r="315" spans="1:11" x14ac:dyDescent="0.2">
      <c r="A315" s="189"/>
      <c r="B315" s="189"/>
      <c r="C315" s="189"/>
      <c r="D315" s="189"/>
      <c r="E315" s="189"/>
      <c r="F315" s="189"/>
      <c r="G315" s="210"/>
      <c r="H315" s="190"/>
      <c r="I315" s="363"/>
      <c r="J315" s="191"/>
      <c r="K315" s="189"/>
    </row>
    <row r="316" spans="1:11" x14ac:dyDescent="0.2">
      <c r="A316" s="189"/>
      <c r="B316" s="189"/>
      <c r="C316" s="189"/>
      <c r="D316" s="189"/>
      <c r="E316" s="189"/>
      <c r="F316" s="189"/>
      <c r="G316" s="210"/>
      <c r="H316" s="190"/>
      <c r="I316" s="363"/>
      <c r="J316" s="191"/>
      <c r="K316" s="189"/>
    </row>
    <row r="317" spans="1:11" x14ac:dyDescent="0.2">
      <c r="A317" s="189"/>
      <c r="B317" s="189"/>
      <c r="C317" s="189"/>
      <c r="D317" s="189"/>
      <c r="E317" s="189"/>
      <c r="F317" s="189"/>
      <c r="G317" s="210"/>
      <c r="H317" s="190"/>
      <c r="I317" s="363"/>
      <c r="J317" s="191"/>
      <c r="K317" s="189"/>
    </row>
    <row r="318" spans="1:11" x14ac:dyDescent="0.2">
      <c r="A318" s="189"/>
      <c r="B318" s="189"/>
      <c r="C318" s="189"/>
      <c r="D318" s="189"/>
      <c r="E318" s="189"/>
      <c r="F318" s="189"/>
      <c r="G318" s="210"/>
      <c r="H318" s="190"/>
      <c r="I318" s="363"/>
      <c r="J318" s="191"/>
      <c r="K318" s="189"/>
    </row>
    <row r="319" spans="1:11" x14ac:dyDescent="0.2">
      <c r="A319" s="189"/>
      <c r="B319" s="189"/>
      <c r="C319" s="189"/>
      <c r="D319" s="189"/>
      <c r="E319" s="189"/>
      <c r="F319" s="189"/>
      <c r="G319" s="210"/>
      <c r="H319" s="190"/>
      <c r="I319" s="363"/>
      <c r="J319" s="191"/>
      <c r="K319" s="189"/>
    </row>
    <row r="320" spans="1:11" x14ac:dyDescent="0.2">
      <c r="A320" s="189"/>
      <c r="B320" s="189"/>
      <c r="C320" s="189"/>
      <c r="D320" s="189"/>
      <c r="E320" s="189"/>
      <c r="F320" s="189"/>
      <c r="G320" s="210"/>
      <c r="H320" s="190"/>
      <c r="I320" s="363"/>
      <c r="J320" s="191"/>
      <c r="K320" s="189"/>
    </row>
    <row r="321" spans="1:11" x14ac:dyDescent="0.2">
      <c r="A321" s="189"/>
      <c r="B321" s="189"/>
      <c r="C321" s="189"/>
      <c r="D321" s="189"/>
      <c r="E321" s="189"/>
      <c r="F321" s="189"/>
      <c r="G321" s="210"/>
      <c r="H321" s="190"/>
      <c r="I321" s="363"/>
      <c r="J321" s="191"/>
      <c r="K321" s="189"/>
    </row>
    <row r="322" spans="1:11" x14ac:dyDescent="0.2">
      <c r="A322" s="189"/>
      <c r="B322" s="189"/>
      <c r="C322" s="189"/>
      <c r="D322" s="189"/>
      <c r="E322" s="189"/>
      <c r="F322" s="189"/>
      <c r="G322" s="210"/>
      <c r="H322" s="190"/>
      <c r="I322" s="363"/>
      <c r="J322" s="191"/>
      <c r="K322" s="189"/>
    </row>
    <row r="323" spans="1:11" x14ac:dyDescent="0.2">
      <c r="A323" s="189"/>
      <c r="B323" s="189"/>
      <c r="C323" s="189"/>
      <c r="D323" s="189"/>
      <c r="E323" s="189"/>
      <c r="F323" s="189"/>
      <c r="G323" s="210"/>
      <c r="H323" s="190"/>
      <c r="I323" s="363"/>
      <c r="J323" s="191"/>
      <c r="K323" s="189"/>
    </row>
    <row r="324" spans="1:11" x14ac:dyDescent="0.2">
      <c r="A324" s="189"/>
      <c r="B324" s="189"/>
      <c r="C324" s="189"/>
      <c r="D324" s="189"/>
      <c r="E324" s="189"/>
      <c r="F324" s="189"/>
      <c r="G324" s="210"/>
      <c r="H324" s="190"/>
      <c r="I324" s="363"/>
      <c r="J324" s="191"/>
      <c r="K324" s="189"/>
    </row>
    <row r="325" spans="1:11" x14ac:dyDescent="0.2">
      <c r="A325" s="189"/>
      <c r="B325" s="189"/>
      <c r="C325" s="189"/>
      <c r="D325" s="189"/>
      <c r="E325" s="189"/>
      <c r="F325" s="189"/>
      <c r="G325" s="210"/>
      <c r="H325" s="190"/>
      <c r="I325" s="363"/>
      <c r="J325" s="191"/>
      <c r="K325" s="189"/>
    </row>
    <row r="326" spans="1:11" x14ac:dyDescent="0.2">
      <c r="A326" s="189"/>
      <c r="B326" s="189"/>
      <c r="C326" s="189"/>
      <c r="D326" s="189"/>
      <c r="E326" s="189"/>
      <c r="F326" s="189"/>
      <c r="G326" s="210"/>
      <c r="H326" s="190"/>
      <c r="I326" s="363"/>
      <c r="J326" s="191"/>
      <c r="K326" s="189"/>
    </row>
    <row r="327" spans="1:11" x14ac:dyDescent="0.2">
      <c r="A327" s="189"/>
      <c r="B327" s="189"/>
      <c r="C327" s="189"/>
      <c r="D327" s="189"/>
      <c r="E327" s="189"/>
      <c r="F327" s="189"/>
      <c r="G327" s="210"/>
      <c r="H327" s="190"/>
      <c r="I327" s="363"/>
      <c r="J327" s="191"/>
      <c r="K327" s="189"/>
    </row>
    <row r="328" spans="1:11" x14ac:dyDescent="0.2">
      <c r="A328" s="189"/>
      <c r="B328" s="189"/>
      <c r="C328" s="189"/>
      <c r="D328" s="189"/>
      <c r="E328" s="189"/>
      <c r="F328" s="189"/>
      <c r="G328" s="210"/>
      <c r="H328" s="190"/>
      <c r="I328" s="363"/>
      <c r="J328" s="191"/>
      <c r="K328" s="189"/>
    </row>
    <row r="329" spans="1:11" x14ac:dyDescent="0.2">
      <c r="A329" s="189"/>
      <c r="B329" s="189"/>
      <c r="C329" s="189"/>
      <c r="D329" s="189"/>
      <c r="E329" s="189"/>
      <c r="F329" s="189"/>
      <c r="G329" s="210"/>
      <c r="H329" s="190"/>
      <c r="I329" s="363"/>
      <c r="J329" s="191"/>
      <c r="K329" s="189"/>
    </row>
    <row r="330" spans="1:11" x14ac:dyDescent="0.2">
      <c r="A330" s="189"/>
      <c r="B330" s="189"/>
      <c r="C330" s="189"/>
      <c r="D330" s="189"/>
      <c r="E330" s="189"/>
      <c r="F330" s="189"/>
      <c r="G330" s="210"/>
      <c r="H330" s="190"/>
      <c r="I330" s="363"/>
      <c r="J330" s="191"/>
      <c r="K330" s="189"/>
    </row>
    <row r="331" spans="1:11" x14ac:dyDescent="0.2">
      <c r="A331" s="189"/>
      <c r="B331" s="189"/>
      <c r="C331" s="189"/>
      <c r="D331" s="189"/>
      <c r="E331" s="189"/>
      <c r="F331" s="189"/>
      <c r="G331" s="210"/>
      <c r="H331" s="190"/>
      <c r="I331" s="363"/>
      <c r="J331" s="191"/>
      <c r="K331" s="189"/>
    </row>
    <row r="332" spans="1:11" x14ac:dyDescent="0.2">
      <c r="A332" s="189"/>
      <c r="B332" s="189"/>
      <c r="C332" s="189"/>
      <c r="D332" s="189"/>
      <c r="E332" s="189"/>
      <c r="F332" s="189"/>
      <c r="G332" s="210"/>
      <c r="H332" s="190"/>
      <c r="I332" s="363"/>
      <c r="J332" s="191"/>
      <c r="K332" s="189"/>
    </row>
    <row r="333" spans="1:11" x14ac:dyDescent="0.2">
      <c r="A333" s="189"/>
      <c r="B333" s="189"/>
      <c r="C333" s="189"/>
      <c r="D333" s="189"/>
      <c r="E333" s="189"/>
      <c r="F333" s="189"/>
      <c r="G333" s="210"/>
      <c r="H333" s="190"/>
      <c r="I333" s="363"/>
      <c r="J333" s="191"/>
      <c r="K333" s="189"/>
    </row>
    <row r="334" spans="1:11" x14ac:dyDescent="0.2">
      <c r="A334" s="189"/>
      <c r="B334" s="189"/>
      <c r="C334" s="189"/>
      <c r="D334" s="189"/>
      <c r="E334" s="189"/>
      <c r="F334" s="189"/>
      <c r="G334" s="210"/>
      <c r="H334" s="190"/>
      <c r="I334" s="363"/>
      <c r="J334" s="191"/>
      <c r="K334" s="189"/>
    </row>
    <row r="335" spans="1:11" x14ac:dyDescent="0.2">
      <c r="A335" s="189"/>
      <c r="B335" s="189"/>
      <c r="C335" s="189"/>
      <c r="D335" s="189"/>
      <c r="E335" s="189"/>
      <c r="F335" s="189"/>
      <c r="G335" s="210"/>
      <c r="H335" s="190"/>
      <c r="I335" s="363"/>
      <c r="J335" s="191"/>
      <c r="K335" s="189"/>
    </row>
    <row r="336" spans="1:11" x14ac:dyDescent="0.2">
      <c r="A336" s="189"/>
      <c r="B336" s="189"/>
      <c r="C336" s="189"/>
      <c r="D336" s="189"/>
      <c r="E336" s="189"/>
      <c r="F336" s="189"/>
      <c r="G336" s="210"/>
      <c r="H336" s="190"/>
      <c r="I336" s="363"/>
      <c r="J336" s="191"/>
      <c r="K336" s="189"/>
    </row>
    <row r="337" spans="1:11" x14ac:dyDescent="0.2">
      <c r="A337" s="189"/>
      <c r="B337" s="189"/>
      <c r="C337" s="189"/>
      <c r="D337" s="189"/>
      <c r="E337" s="189"/>
      <c r="F337" s="189"/>
      <c r="G337" s="210"/>
      <c r="H337" s="190"/>
      <c r="I337" s="363"/>
      <c r="J337" s="191"/>
      <c r="K337" s="189"/>
    </row>
    <row r="338" spans="1:11" x14ac:dyDescent="0.2">
      <c r="A338" s="189"/>
      <c r="B338" s="189"/>
      <c r="C338" s="189"/>
      <c r="D338" s="189"/>
      <c r="E338" s="189"/>
      <c r="F338" s="189"/>
      <c r="G338" s="210"/>
      <c r="H338" s="190"/>
      <c r="I338" s="363"/>
      <c r="J338" s="191"/>
      <c r="K338" s="189"/>
    </row>
    <row r="339" spans="1:11" x14ac:dyDescent="0.2">
      <c r="A339" s="189"/>
      <c r="B339" s="189"/>
      <c r="C339" s="189"/>
      <c r="D339" s="189"/>
      <c r="E339" s="189"/>
      <c r="F339" s="189"/>
      <c r="G339" s="210"/>
      <c r="H339" s="190"/>
      <c r="I339" s="363"/>
      <c r="J339" s="191"/>
      <c r="K339" s="189"/>
    </row>
    <row r="340" spans="1:11" x14ac:dyDescent="0.2">
      <c r="A340" s="189"/>
      <c r="B340" s="189"/>
      <c r="C340" s="189"/>
      <c r="D340" s="189"/>
      <c r="E340" s="189"/>
      <c r="F340" s="189"/>
      <c r="G340" s="210"/>
      <c r="H340" s="190"/>
      <c r="I340" s="363"/>
      <c r="J340" s="191"/>
      <c r="K340" s="189"/>
    </row>
    <row r="341" spans="1:11" x14ac:dyDescent="0.2">
      <c r="A341" s="189"/>
      <c r="B341" s="189"/>
      <c r="C341" s="189"/>
      <c r="D341" s="189"/>
      <c r="E341" s="189"/>
      <c r="F341" s="189"/>
      <c r="G341" s="210"/>
      <c r="H341" s="190"/>
      <c r="I341" s="363"/>
      <c r="J341" s="191"/>
      <c r="K341" s="189"/>
    </row>
    <row r="342" spans="1:11" x14ac:dyDescent="0.2">
      <c r="A342" s="189"/>
      <c r="B342" s="189"/>
      <c r="C342" s="189"/>
      <c r="D342" s="189"/>
      <c r="E342" s="189"/>
      <c r="F342" s="189"/>
      <c r="G342" s="210"/>
      <c r="H342" s="190"/>
      <c r="I342" s="363"/>
      <c r="J342" s="191"/>
      <c r="K342" s="189"/>
    </row>
    <row r="343" spans="1:11" x14ac:dyDescent="0.2">
      <c r="A343" s="189"/>
      <c r="B343" s="189"/>
      <c r="C343" s="189"/>
      <c r="D343" s="189"/>
      <c r="E343" s="189"/>
      <c r="F343" s="189"/>
      <c r="G343" s="210"/>
      <c r="H343" s="190"/>
      <c r="I343" s="363"/>
      <c r="J343" s="191"/>
      <c r="K343" s="189"/>
    </row>
    <row r="344" spans="1:11" x14ac:dyDescent="0.2">
      <c r="A344" s="189"/>
      <c r="B344" s="189"/>
      <c r="C344" s="189"/>
      <c r="D344" s="189"/>
      <c r="E344" s="189"/>
      <c r="F344" s="189"/>
      <c r="G344" s="210"/>
      <c r="H344" s="190"/>
      <c r="I344" s="363"/>
      <c r="J344" s="191"/>
      <c r="K344" s="189"/>
    </row>
    <row r="345" spans="1:11" x14ac:dyDescent="0.2">
      <c r="A345" s="189"/>
      <c r="B345" s="189"/>
      <c r="C345" s="189"/>
      <c r="D345" s="189"/>
      <c r="E345" s="189"/>
      <c r="F345" s="189"/>
      <c r="G345" s="210"/>
      <c r="H345" s="190"/>
      <c r="I345" s="363"/>
      <c r="J345" s="191"/>
      <c r="K345" s="189"/>
    </row>
    <row r="346" spans="1:11" x14ac:dyDescent="0.2">
      <c r="A346" s="189"/>
      <c r="B346" s="189"/>
      <c r="C346" s="189"/>
      <c r="D346" s="189"/>
      <c r="E346" s="189"/>
      <c r="F346" s="189"/>
      <c r="G346" s="210"/>
      <c r="H346" s="190"/>
      <c r="I346" s="363"/>
      <c r="J346" s="191"/>
      <c r="K346" s="189"/>
    </row>
    <row r="347" spans="1:11" x14ac:dyDescent="0.2">
      <c r="A347" s="189"/>
      <c r="B347" s="189"/>
      <c r="C347" s="189"/>
      <c r="D347" s="189"/>
      <c r="E347" s="189"/>
      <c r="F347" s="189"/>
      <c r="G347" s="210"/>
      <c r="H347" s="190"/>
      <c r="I347" s="363"/>
      <c r="J347" s="191"/>
      <c r="K347" s="189"/>
    </row>
    <row r="348" spans="1:11" x14ac:dyDescent="0.2">
      <c r="A348" s="189"/>
      <c r="B348" s="189"/>
      <c r="C348" s="189"/>
      <c r="D348" s="189"/>
      <c r="E348" s="189"/>
      <c r="F348" s="189"/>
      <c r="G348" s="210"/>
      <c r="H348" s="190"/>
      <c r="I348" s="363"/>
      <c r="J348" s="191"/>
      <c r="K348" s="189"/>
    </row>
    <row r="349" spans="1:11" x14ac:dyDescent="0.2">
      <c r="A349" s="189"/>
      <c r="B349" s="189"/>
      <c r="C349" s="189"/>
      <c r="D349" s="189"/>
      <c r="E349" s="189"/>
      <c r="F349" s="189"/>
      <c r="G349" s="210"/>
      <c r="H349" s="190"/>
      <c r="I349" s="363"/>
      <c r="J349" s="191"/>
      <c r="K349" s="189"/>
    </row>
    <row r="350" spans="1:11" x14ac:dyDescent="0.2">
      <c r="A350" s="189"/>
      <c r="B350" s="189"/>
      <c r="C350" s="189"/>
      <c r="D350" s="189"/>
      <c r="E350" s="189"/>
      <c r="F350" s="189"/>
      <c r="G350" s="210"/>
      <c r="H350" s="190"/>
      <c r="I350" s="363"/>
      <c r="J350" s="191"/>
      <c r="K350" s="189"/>
    </row>
    <row r="351" spans="1:11" x14ac:dyDescent="0.2">
      <c r="A351" s="189"/>
      <c r="B351" s="189"/>
      <c r="C351" s="189"/>
      <c r="D351" s="189"/>
      <c r="E351" s="189"/>
      <c r="F351" s="189"/>
      <c r="G351" s="210"/>
      <c r="H351" s="190"/>
      <c r="I351" s="363"/>
      <c r="J351" s="191"/>
      <c r="K351" s="189"/>
    </row>
    <row r="352" spans="1:11" x14ac:dyDescent="0.2">
      <c r="A352" s="189"/>
      <c r="B352" s="189"/>
      <c r="C352" s="189"/>
      <c r="D352" s="189"/>
      <c r="E352" s="189"/>
      <c r="F352" s="189"/>
      <c r="G352" s="210"/>
      <c r="H352" s="190"/>
      <c r="I352" s="363"/>
      <c r="J352" s="191"/>
      <c r="K352" s="189"/>
    </row>
    <row r="353" spans="1:11" x14ac:dyDescent="0.2">
      <c r="A353" s="189"/>
      <c r="B353" s="189"/>
      <c r="C353" s="189"/>
      <c r="D353" s="189"/>
      <c r="E353" s="189"/>
      <c r="F353" s="189"/>
      <c r="G353" s="210"/>
      <c r="H353" s="190"/>
      <c r="I353" s="363"/>
      <c r="J353" s="191"/>
      <c r="K353" s="189"/>
    </row>
    <row r="354" spans="1:11" x14ac:dyDescent="0.2">
      <c r="A354" s="189"/>
      <c r="B354" s="189"/>
      <c r="C354" s="189"/>
      <c r="D354" s="189"/>
      <c r="E354" s="189"/>
      <c r="F354" s="189"/>
      <c r="G354" s="210"/>
      <c r="H354" s="190"/>
      <c r="I354" s="363"/>
      <c r="J354" s="191"/>
      <c r="K354" s="189"/>
    </row>
    <row r="355" spans="1:11" x14ac:dyDescent="0.2">
      <c r="A355" s="189"/>
      <c r="B355" s="189"/>
      <c r="C355" s="189"/>
      <c r="D355" s="189"/>
      <c r="E355" s="189"/>
      <c r="F355" s="189"/>
      <c r="G355" s="210"/>
      <c r="H355" s="190"/>
      <c r="I355" s="363"/>
      <c r="J355" s="191"/>
      <c r="K355" s="189"/>
    </row>
    <row r="356" spans="1:11" x14ac:dyDescent="0.2">
      <c r="A356" s="189"/>
      <c r="B356" s="189"/>
      <c r="C356" s="189"/>
      <c r="D356" s="189"/>
      <c r="E356" s="189"/>
      <c r="F356" s="189"/>
      <c r="G356" s="210"/>
      <c r="H356" s="190"/>
      <c r="I356" s="363"/>
      <c r="J356" s="191"/>
      <c r="K356" s="189"/>
    </row>
    <row r="357" spans="1:11" x14ac:dyDescent="0.2">
      <c r="A357" s="189"/>
      <c r="B357" s="189"/>
      <c r="C357" s="189"/>
      <c r="D357" s="189"/>
      <c r="E357" s="189"/>
      <c r="F357" s="189"/>
      <c r="G357" s="210"/>
      <c r="H357" s="190"/>
      <c r="I357" s="363"/>
      <c r="J357" s="191"/>
      <c r="K357" s="189"/>
    </row>
    <row r="358" spans="1:11" x14ac:dyDescent="0.2">
      <c r="A358" s="189"/>
      <c r="B358" s="189"/>
      <c r="C358" s="189"/>
      <c r="D358" s="189"/>
      <c r="E358" s="189"/>
      <c r="F358" s="189"/>
      <c r="G358" s="210"/>
      <c r="H358" s="190"/>
      <c r="I358" s="363"/>
      <c r="J358" s="191"/>
      <c r="K358" s="189"/>
    </row>
    <row r="359" spans="1:11" x14ac:dyDescent="0.2">
      <c r="A359" s="189"/>
      <c r="B359" s="189"/>
      <c r="C359" s="189"/>
      <c r="D359" s="189"/>
      <c r="E359" s="189"/>
      <c r="F359" s="189"/>
      <c r="G359" s="210"/>
      <c r="H359" s="190"/>
      <c r="I359" s="363"/>
      <c r="J359" s="191"/>
      <c r="K359" s="189"/>
    </row>
    <row r="360" spans="1:11" x14ac:dyDescent="0.2">
      <c r="A360" s="189"/>
      <c r="B360" s="189"/>
      <c r="C360" s="189"/>
      <c r="D360" s="189"/>
      <c r="E360" s="189"/>
      <c r="F360" s="189"/>
      <c r="G360" s="210"/>
      <c r="H360" s="190"/>
      <c r="I360" s="363"/>
      <c r="J360" s="191"/>
      <c r="K360" s="189"/>
    </row>
    <row r="361" spans="1:11" x14ac:dyDescent="0.2">
      <c r="A361" s="189"/>
      <c r="B361" s="189"/>
      <c r="C361" s="189"/>
      <c r="D361" s="189"/>
      <c r="E361" s="189"/>
      <c r="F361" s="189"/>
      <c r="G361" s="210"/>
      <c r="H361" s="190"/>
      <c r="I361" s="363"/>
      <c r="J361" s="191"/>
      <c r="K361" s="189"/>
    </row>
    <row r="362" spans="1:11" x14ac:dyDescent="0.2">
      <c r="A362" s="189"/>
      <c r="B362" s="189"/>
      <c r="C362" s="189"/>
      <c r="D362" s="189"/>
      <c r="E362" s="189"/>
      <c r="F362" s="189"/>
      <c r="G362" s="210"/>
      <c r="H362" s="190"/>
      <c r="I362" s="363"/>
      <c r="J362" s="191"/>
      <c r="K362" s="189"/>
    </row>
    <row r="363" spans="1:11" x14ac:dyDescent="0.2">
      <c r="A363" s="189"/>
      <c r="B363" s="189"/>
      <c r="C363" s="189"/>
      <c r="D363" s="189"/>
      <c r="E363" s="189"/>
      <c r="F363" s="189"/>
      <c r="G363" s="210"/>
      <c r="H363" s="190"/>
      <c r="I363" s="363"/>
      <c r="J363" s="191"/>
      <c r="K363" s="189"/>
    </row>
    <row r="364" spans="1:11" x14ac:dyDescent="0.2">
      <c r="A364" s="189"/>
      <c r="B364" s="189"/>
      <c r="C364" s="189"/>
      <c r="D364" s="189"/>
      <c r="E364" s="189"/>
      <c r="F364" s="189"/>
      <c r="G364" s="210"/>
      <c r="H364" s="190"/>
      <c r="I364" s="363"/>
      <c r="J364" s="191"/>
      <c r="K364" s="189"/>
    </row>
    <row r="365" spans="1:11" x14ac:dyDescent="0.2">
      <c r="A365" s="189"/>
      <c r="B365" s="189"/>
      <c r="C365" s="189"/>
      <c r="D365" s="189"/>
      <c r="E365" s="189"/>
      <c r="F365" s="189"/>
      <c r="G365" s="210"/>
      <c r="H365" s="190"/>
      <c r="I365" s="363"/>
      <c r="J365" s="191"/>
      <c r="K365" s="189"/>
    </row>
    <row r="366" spans="1:11" x14ac:dyDescent="0.2">
      <c r="A366" s="189"/>
      <c r="B366" s="189"/>
      <c r="C366" s="189"/>
      <c r="D366" s="189"/>
      <c r="E366" s="189"/>
      <c r="F366" s="189"/>
      <c r="G366" s="210"/>
      <c r="H366" s="190"/>
      <c r="I366" s="363"/>
      <c r="J366" s="191"/>
      <c r="K366" s="189"/>
    </row>
    <row r="367" spans="1:11" x14ac:dyDescent="0.2">
      <c r="A367" s="189"/>
      <c r="B367" s="189"/>
      <c r="C367" s="189"/>
      <c r="D367" s="189"/>
      <c r="E367" s="189"/>
      <c r="F367" s="189"/>
      <c r="G367" s="210"/>
      <c r="H367" s="190"/>
      <c r="I367" s="363"/>
      <c r="J367" s="191"/>
      <c r="K367" s="189"/>
    </row>
    <row r="368" spans="1:11" x14ac:dyDescent="0.2">
      <c r="A368" s="189"/>
      <c r="B368" s="189"/>
      <c r="C368" s="189"/>
      <c r="D368" s="189"/>
      <c r="E368" s="189"/>
      <c r="F368" s="189"/>
      <c r="G368" s="210"/>
      <c r="H368" s="190"/>
      <c r="I368" s="363"/>
      <c r="J368" s="191"/>
      <c r="K368" s="189"/>
    </row>
    <row r="369" spans="1:11" x14ac:dyDescent="0.2">
      <c r="A369" s="189"/>
      <c r="B369" s="189"/>
      <c r="C369" s="189"/>
      <c r="D369" s="189"/>
      <c r="E369" s="189"/>
      <c r="F369" s="189"/>
      <c r="G369" s="210"/>
      <c r="H369" s="190"/>
      <c r="I369" s="363"/>
      <c r="J369" s="191"/>
      <c r="K369" s="189"/>
    </row>
    <row r="370" spans="1:11" x14ac:dyDescent="0.2">
      <c r="A370" s="189"/>
      <c r="B370" s="189"/>
      <c r="C370" s="189"/>
      <c r="D370" s="189"/>
      <c r="E370" s="189"/>
      <c r="F370" s="189"/>
      <c r="G370" s="210"/>
      <c r="H370" s="190"/>
      <c r="I370" s="363"/>
      <c r="J370" s="191"/>
      <c r="K370" s="189"/>
    </row>
    <row r="371" spans="1:11" x14ac:dyDescent="0.2">
      <c r="A371" s="189"/>
      <c r="B371" s="189"/>
      <c r="C371" s="189"/>
      <c r="D371" s="189"/>
      <c r="E371" s="189"/>
      <c r="F371" s="189"/>
      <c r="G371" s="210"/>
      <c r="H371" s="190"/>
      <c r="I371" s="363"/>
      <c r="J371" s="191"/>
      <c r="K371" s="189"/>
    </row>
    <row r="372" spans="1:11" x14ac:dyDescent="0.2">
      <c r="A372" s="189"/>
      <c r="B372" s="189"/>
      <c r="C372" s="189"/>
      <c r="D372" s="189"/>
      <c r="E372" s="189"/>
      <c r="F372" s="189"/>
      <c r="G372" s="210"/>
      <c r="H372" s="190"/>
      <c r="I372" s="363"/>
      <c r="J372" s="191"/>
      <c r="K372" s="189"/>
    </row>
    <row r="373" spans="1:11" x14ac:dyDescent="0.2">
      <c r="A373" s="189"/>
      <c r="B373" s="189"/>
      <c r="C373" s="189"/>
      <c r="D373" s="189"/>
      <c r="E373" s="189"/>
      <c r="F373" s="189"/>
      <c r="G373" s="210"/>
      <c r="H373" s="190"/>
      <c r="I373" s="363"/>
      <c r="J373" s="191"/>
      <c r="K373" s="189"/>
    </row>
    <row r="374" spans="1:11" x14ac:dyDescent="0.2">
      <c r="A374" s="189"/>
      <c r="B374" s="189"/>
      <c r="C374" s="189"/>
      <c r="D374" s="189"/>
      <c r="E374" s="189"/>
      <c r="F374" s="189"/>
      <c r="G374" s="210"/>
      <c r="H374" s="190"/>
      <c r="I374" s="363"/>
      <c r="J374" s="191"/>
      <c r="K374" s="189"/>
    </row>
    <row r="375" spans="1:11" x14ac:dyDescent="0.2">
      <c r="A375" s="189"/>
      <c r="B375" s="189"/>
      <c r="C375" s="189"/>
      <c r="D375" s="189"/>
      <c r="E375" s="189"/>
      <c r="F375" s="189"/>
      <c r="G375" s="210"/>
      <c r="H375" s="190"/>
      <c r="I375" s="363"/>
      <c r="J375" s="191"/>
      <c r="K375" s="189"/>
    </row>
    <row r="376" spans="1:11" x14ac:dyDescent="0.2">
      <c r="A376" s="189"/>
      <c r="B376" s="189"/>
      <c r="C376" s="189"/>
      <c r="D376" s="189"/>
      <c r="E376" s="189"/>
      <c r="F376" s="189"/>
      <c r="G376" s="210"/>
      <c r="H376" s="190"/>
      <c r="I376" s="363"/>
      <c r="J376" s="191"/>
      <c r="K376" s="189"/>
    </row>
    <row r="377" spans="1:11" x14ac:dyDescent="0.2">
      <c r="A377" s="189"/>
      <c r="B377" s="189"/>
      <c r="C377" s="189"/>
      <c r="D377" s="189"/>
      <c r="E377" s="189"/>
      <c r="F377" s="189"/>
      <c r="G377" s="210"/>
      <c r="H377" s="190"/>
      <c r="I377" s="363"/>
      <c r="J377" s="191"/>
      <c r="K377" s="189"/>
    </row>
    <row r="378" spans="1:11" x14ac:dyDescent="0.2">
      <c r="A378" s="189"/>
      <c r="B378" s="189"/>
      <c r="C378" s="189"/>
      <c r="D378" s="189"/>
      <c r="E378" s="189"/>
      <c r="F378" s="189"/>
      <c r="G378" s="210"/>
      <c r="H378" s="190"/>
      <c r="I378" s="363"/>
      <c r="J378" s="191"/>
      <c r="K378" s="189"/>
    </row>
    <row r="379" spans="1:11" x14ac:dyDescent="0.2">
      <c r="A379" s="189"/>
      <c r="B379" s="189"/>
      <c r="C379" s="189"/>
      <c r="D379" s="189"/>
      <c r="E379" s="189"/>
      <c r="F379" s="189"/>
      <c r="G379" s="210"/>
      <c r="H379" s="190"/>
      <c r="I379" s="363"/>
      <c r="J379" s="191"/>
      <c r="K379" s="189"/>
    </row>
    <row r="380" spans="1:11" x14ac:dyDescent="0.2">
      <c r="A380" s="189"/>
      <c r="B380" s="189"/>
      <c r="C380" s="189"/>
      <c r="D380" s="189"/>
      <c r="E380" s="189"/>
      <c r="F380" s="189"/>
      <c r="G380" s="210"/>
      <c r="H380" s="190"/>
      <c r="I380" s="363"/>
      <c r="J380" s="191"/>
      <c r="K380" s="189"/>
    </row>
    <row r="381" spans="1:11" x14ac:dyDescent="0.2">
      <c r="A381" s="189"/>
      <c r="B381" s="189"/>
      <c r="C381" s="189"/>
      <c r="D381" s="189"/>
      <c r="E381" s="189"/>
      <c r="F381" s="189"/>
      <c r="G381" s="210"/>
      <c r="H381" s="190"/>
      <c r="I381" s="363"/>
      <c r="J381" s="191"/>
      <c r="K381" s="189"/>
    </row>
    <row r="382" spans="1:11" x14ac:dyDescent="0.2">
      <c r="A382" s="189"/>
      <c r="B382" s="189"/>
      <c r="C382" s="189"/>
      <c r="D382" s="189"/>
      <c r="E382" s="189"/>
      <c r="F382" s="189"/>
      <c r="G382" s="210"/>
      <c r="H382" s="190"/>
      <c r="I382" s="363"/>
      <c r="J382" s="191"/>
      <c r="K382" s="189"/>
    </row>
    <row r="383" spans="1:11" x14ac:dyDescent="0.2">
      <c r="A383" s="189"/>
      <c r="B383" s="189"/>
      <c r="C383" s="189"/>
      <c r="D383" s="189"/>
      <c r="E383" s="189"/>
      <c r="F383" s="189"/>
      <c r="G383" s="210"/>
      <c r="H383" s="190"/>
      <c r="I383" s="363"/>
      <c r="J383" s="191"/>
      <c r="K383" s="189"/>
    </row>
    <row r="384" spans="1:11" x14ac:dyDescent="0.2">
      <c r="A384" s="189"/>
      <c r="B384" s="189"/>
      <c r="C384" s="189"/>
      <c r="D384" s="189"/>
      <c r="E384" s="189"/>
      <c r="F384" s="189"/>
      <c r="G384" s="210"/>
      <c r="H384" s="190"/>
      <c r="I384" s="363"/>
      <c r="J384" s="191"/>
      <c r="K384" s="189"/>
    </row>
    <row r="385" spans="1:11" x14ac:dyDescent="0.2">
      <c r="A385" s="189"/>
      <c r="B385" s="189"/>
      <c r="C385" s="189"/>
      <c r="D385" s="189"/>
      <c r="E385" s="189"/>
      <c r="F385" s="189"/>
      <c r="G385" s="210"/>
      <c r="H385" s="190"/>
      <c r="I385" s="363"/>
      <c r="J385" s="191"/>
      <c r="K385" s="189"/>
    </row>
    <row r="386" spans="1:11" x14ac:dyDescent="0.2">
      <c r="A386" s="189"/>
      <c r="B386" s="189"/>
      <c r="C386" s="189"/>
      <c r="D386" s="189"/>
      <c r="E386" s="189"/>
      <c r="F386" s="189"/>
      <c r="G386" s="210"/>
      <c r="H386" s="190"/>
      <c r="I386" s="363"/>
      <c r="J386" s="191"/>
      <c r="K386" s="189"/>
    </row>
    <row r="387" spans="1:11" x14ac:dyDescent="0.2">
      <c r="A387" s="189"/>
      <c r="B387" s="189"/>
      <c r="C387" s="189"/>
      <c r="D387" s="189"/>
      <c r="E387" s="189"/>
      <c r="F387" s="189"/>
      <c r="G387" s="210"/>
      <c r="H387" s="190"/>
      <c r="I387" s="363"/>
      <c r="J387" s="191"/>
      <c r="K387" s="189"/>
    </row>
    <row r="388" spans="1:11" x14ac:dyDescent="0.2">
      <c r="A388" s="189"/>
      <c r="B388" s="189"/>
      <c r="C388" s="189"/>
      <c r="D388" s="189"/>
      <c r="E388" s="189"/>
      <c r="F388" s="189"/>
      <c r="G388" s="210"/>
      <c r="H388" s="190"/>
      <c r="I388" s="363"/>
      <c r="J388" s="191"/>
      <c r="K388" s="189"/>
    </row>
    <row r="389" spans="1:11" x14ac:dyDescent="0.2">
      <c r="A389" s="189"/>
      <c r="B389" s="189"/>
      <c r="C389" s="189"/>
      <c r="D389" s="189"/>
      <c r="E389" s="189"/>
      <c r="F389" s="189"/>
      <c r="G389" s="210"/>
      <c r="H389" s="190"/>
      <c r="I389" s="363"/>
      <c r="J389" s="191"/>
      <c r="K389" s="189"/>
    </row>
    <row r="390" spans="1:11" x14ac:dyDescent="0.2">
      <c r="A390" s="189"/>
      <c r="B390" s="189"/>
      <c r="C390" s="189"/>
      <c r="D390" s="189"/>
      <c r="E390" s="189"/>
      <c r="F390" s="189"/>
      <c r="G390" s="210"/>
      <c r="H390" s="190"/>
      <c r="I390" s="363"/>
      <c r="J390" s="191"/>
      <c r="K390" s="189"/>
    </row>
    <row r="391" spans="1:11" x14ac:dyDescent="0.2">
      <c r="A391" s="189"/>
      <c r="B391" s="189"/>
      <c r="C391" s="189"/>
      <c r="D391" s="189"/>
      <c r="E391" s="189"/>
      <c r="F391" s="189"/>
      <c r="G391" s="210"/>
      <c r="H391" s="190"/>
      <c r="I391" s="363"/>
      <c r="J391" s="191"/>
      <c r="K391" s="189"/>
    </row>
    <row r="392" spans="1:11" x14ac:dyDescent="0.2">
      <c r="A392" s="189"/>
      <c r="B392" s="189"/>
      <c r="C392" s="189"/>
      <c r="D392" s="189"/>
      <c r="E392" s="189"/>
      <c r="F392" s="189"/>
      <c r="G392" s="210"/>
      <c r="H392" s="190"/>
      <c r="I392" s="363"/>
      <c r="J392" s="191"/>
      <c r="K392" s="189"/>
    </row>
    <row r="393" spans="1:11" x14ac:dyDescent="0.2">
      <c r="A393" s="189"/>
      <c r="B393" s="189"/>
      <c r="C393" s="189"/>
      <c r="D393" s="189"/>
      <c r="E393" s="189"/>
      <c r="F393" s="189"/>
      <c r="G393" s="210"/>
      <c r="H393" s="190"/>
      <c r="I393" s="363"/>
      <c r="J393" s="191"/>
      <c r="K393" s="189"/>
    </row>
    <row r="394" spans="1:11" x14ac:dyDescent="0.2">
      <c r="A394" s="189"/>
      <c r="B394" s="189"/>
      <c r="C394" s="189"/>
      <c r="D394" s="189"/>
      <c r="E394" s="189"/>
      <c r="F394" s="189"/>
      <c r="G394" s="210"/>
      <c r="H394" s="190"/>
      <c r="I394" s="363"/>
      <c r="J394" s="191"/>
      <c r="K394" s="189"/>
    </row>
    <row r="395" spans="1:11" x14ac:dyDescent="0.2">
      <c r="A395" s="189"/>
      <c r="B395" s="189"/>
      <c r="C395" s="189"/>
      <c r="D395" s="189"/>
      <c r="E395" s="189"/>
      <c r="F395" s="189"/>
      <c r="G395" s="210"/>
      <c r="H395" s="190"/>
      <c r="I395" s="363"/>
      <c r="J395" s="191"/>
      <c r="K395" s="189"/>
    </row>
    <row r="396" spans="1:11" x14ac:dyDescent="0.2">
      <c r="A396" s="189"/>
      <c r="B396" s="189"/>
      <c r="C396" s="189"/>
      <c r="D396" s="189"/>
      <c r="E396" s="189"/>
      <c r="F396" s="189"/>
      <c r="G396" s="210"/>
      <c r="H396" s="190"/>
      <c r="I396" s="363"/>
      <c r="J396" s="191"/>
      <c r="K396" s="189"/>
    </row>
    <row r="397" spans="1:11" x14ac:dyDescent="0.2">
      <c r="A397" s="189"/>
      <c r="B397" s="189"/>
      <c r="C397" s="189"/>
      <c r="D397" s="189"/>
      <c r="E397" s="189"/>
      <c r="F397" s="189"/>
      <c r="G397" s="210"/>
      <c r="H397" s="190"/>
      <c r="I397" s="363"/>
      <c r="J397" s="191"/>
      <c r="K397" s="189"/>
    </row>
    <row r="398" spans="1:11" x14ac:dyDescent="0.2">
      <c r="A398" s="189"/>
      <c r="B398" s="189"/>
      <c r="C398" s="189"/>
      <c r="D398" s="189"/>
      <c r="E398" s="189"/>
      <c r="F398" s="189"/>
      <c r="G398" s="210"/>
      <c r="H398" s="190"/>
      <c r="I398" s="363"/>
      <c r="J398" s="191"/>
      <c r="K398" s="189"/>
    </row>
    <row r="399" spans="1:11" x14ac:dyDescent="0.2">
      <c r="A399" s="189"/>
      <c r="B399" s="189"/>
      <c r="C399" s="189"/>
      <c r="D399" s="189"/>
      <c r="E399" s="189"/>
      <c r="F399" s="189"/>
      <c r="G399" s="210"/>
      <c r="H399" s="190"/>
      <c r="I399" s="363"/>
      <c r="J399" s="191"/>
      <c r="K399" s="189"/>
    </row>
    <row r="400" spans="1:11" x14ac:dyDescent="0.2">
      <c r="A400" s="189"/>
      <c r="B400" s="189"/>
      <c r="C400" s="189"/>
      <c r="D400" s="189"/>
      <c r="E400" s="189"/>
      <c r="F400" s="189"/>
      <c r="G400" s="210"/>
      <c r="H400" s="190"/>
      <c r="I400" s="363"/>
      <c r="J400" s="191"/>
      <c r="K400" s="189"/>
    </row>
    <row r="401" spans="1:11" x14ac:dyDescent="0.2">
      <c r="A401" s="189"/>
      <c r="B401" s="189"/>
      <c r="C401" s="189"/>
      <c r="D401" s="189"/>
      <c r="E401" s="189"/>
      <c r="F401" s="189"/>
      <c r="G401" s="210"/>
      <c r="H401" s="190"/>
      <c r="I401" s="363"/>
      <c r="J401" s="191"/>
      <c r="K401" s="189"/>
    </row>
    <row r="402" spans="1:11" x14ac:dyDescent="0.2">
      <c r="A402" s="189"/>
      <c r="B402" s="189"/>
      <c r="C402" s="189"/>
      <c r="D402" s="189"/>
      <c r="E402" s="189"/>
      <c r="F402" s="189"/>
      <c r="G402" s="210"/>
      <c r="H402" s="190"/>
      <c r="I402" s="363"/>
      <c r="J402" s="191"/>
      <c r="K402" s="189"/>
    </row>
    <row r="403" spans="1:11" x14ac:dyDescent="0.2">
      <c r="A403" s="189"/>
      <c r="B403" s="189"/>
      <c r="C403" s="189"/>
      <c r="D403" s="189"/>
      <c r="E403" s="189"/>
      <c r="F403" s="189"/>
      <c r="G403" s="210"/>
      <c r="H403" s="190"/>
      <c r="I403" s="363"/>
      <c r="J403" s="191"/>
      <c r="K403" s="189"/>
    </row>
    <row r="404" spans="1:11" x14ac:dyDescent="0.2">
      <c r="A404" s="189"/>
      <c r="B404" s="189"/>
      <c r="C404" s="189"/>
      <c r="D404" s="189"/>
      <c r="E404" s="189"/>
      <c r="F404" s="189"/>
      <c r="G404" s="210"/>
      <c r="H404" s="190"/>
      <c r="I404" s="363"/>
      <c r="J404" s="191"/>
      <c r="K404" s="189"/>
    </row>
    <row r="405" spans="1:11" x14ac:dyDescent="0.2">
      <c r="A405" s="189"/>
      <c r="B405" s="189"/>
      <c r="C405" s="189"/>
      <c r="D405" s="189"/>
      <c r="E405" s="189"/>
      <c r="F405" s="189"/>
      <c r="G405" s="210"/>
      <c r="H405" s="190"/>
      <c r="I405" s="363"/>
      <c r="J405" s="191"/>
      <c r="K405" s="189"/>
    </row>
    <row r="406" spans="1:11" x14ac:dyDescent="0.2">
      <c r="A406" s="189"/>
      <c r="B406" s="189"/>
      <c r="C406" s="189"/>
      <c r="D406" s="189"/>
      <c r="E406" s="189"/>
      <c r="F406" s="189"/>
      <c r="G406" s="210"/>
      <c r="H406" s="190"/>
      <c r="I406" s="363"/>
      <c r="J406" s="191"/>
      <c r="K406" s="189"/>
    </row>
    <row r="407" spans="1:11" x14ac:dyDescent="0.2">
      <c r="A407" s="189"/>
      <c r="B407" s="189"/>
      <c r="C407" s="189"/>
      <c r="D407" s="189"/>
      <c r="E407" s="189"/>
      <c r="F407" s="189"/>
      <c r="G407" s="210"/>
      <c r="H407" s="190"/>
      <c r="I407" s="363"/>
      <c r="J407" s="191"/>
      <c r="K407" s="189"/>
    </row>
    <row r="408" spans="1:11" x14ac:dyDescent="0.2">
      <c r="A408" s="189"/>
      <c r="B408" s="189"/>
      <c r="C408" s="189"/>
      <c r="D408" s="189"/>
      <c r="E408" s="189"/>
      <c r="F408" s="189"/>
      <c r="G408" s="210"/>
      <c r="H408" s="190"/>
      <c r="I408" s="363"/>
      <c r="J408" s="191"/>
      <c r="K408" s="189"/>
    </row>
    <row r="409" spans="1:11" x14ac:dyDescent="0.2">
      <c r="A409" s="189"/>
      <c r="B409" s="189"/>
      <c r="C409" s="189"/>
      <c r="D409" s="189"/>
      <c r="E409" s="189"/>
      <c r="F409" s="189"/>
      <c r="G409" s="210"/>
      <c r="H409" s="190"/>
      <c r="I409" s="363"/>
      <c r="J409" s="191"/>
      <c r="K409" s="189"/>
    </row>
    <row r="410" spans="1:11" x14ac:dyDescent="0.2">
      <c r="A410" s="189"/>
      <c r="B410" s="189"/>
      <c r="C410" s="189"/>
      <c r="D410" s="189"/>
      <c r="E410" s="189"/>
      <c r="F410" s="189"/>
      <c r="G410" s="210"/>
      <c r="H410" s="190"/>
      <c r="I410" s="363"/>
      <c r="J410" s="191"/>
      <c r="K410" s="189"/>
    </row>
    <row r="411" spans="1:11" x14ac:dyDescent="0.2">
      <c r="A411" s="189"/>
      <c r="B411" s="189"/>
      <c r="C411" s="189"/>
      <c r="D411" s="189"/>
      <c r="E411" s="189"/>
      <c r="F411" s="189"/>
      <c r="G411" s="210"/>
      <c r="H411" s="190"/>
      <c r="I411" s="363"/>
      <c r="J411" s="191"/>
      <c r="K411" s="189"/>
    </row>
    <row r="412" spans="1:11" x14ac:dyDescent="0.2">
      <c r="A412" s="189"/>
      <c r="B412" s="189"/>
      <c r="C412" s="189"/>
      <c r="D412" s="189"/>
      <c r="E412" s="189"/>
      <c r="F412" s="189"/>
      <c r="G412" s="210"/>
      <c r="H412" s="190"/>
      <c r="I412" s="363"/>
      <c r="J412" s="191"/>
      <c r="K412" s="189"/>
    </row>
    <row r="413" spans="1:11" x14ac:dyDescent="0.2">
      <c r="A413" s="189"/>
      <c r="B413" s="189"/>
      <c r="C413" s="189"/>
      <c r="D413" s="189"/>
      <c r="E413" s="189"/>
      <c r="F413" s="189"/>
      <c r="G413" s="210"/>
      <c r="H413" s="190"/>
      <c r="I413" s="363"/>
      <c r="J413" s="191"/>
      <c r="K413" s="189"/>
    </row>
    <row r="414" spans="1:11" x14ac:dyDescent="0.2">
      <c r="A414" s="189"/>
      <c r="B414" s="189"/>
      <c r="C414" s="189"/>
      <c r="D414" s="189"/>
      <c r="E414" s="189"/>
      <c r="F414" s="189"/>
      <c r="G414" s="210"/>
      <c r="H414" s="190"/>
      <c r="I414" s="363"/>
      <c r="J414" s="191"/>
      <c r="K414" s="189"/>
    </row>
    <row r="415" spans="1:11" x14ac:dyDescent="0.2">
      <c r="A415" s="189"/>
      <c r="B415" s="189"/>
      <c r="C415" s="189"/>
      <c r="D415" s="189"/>
      <c r="E415" s="189"/>
      <c r="F415" s="189"/>
      <c r="G415" s="210"/>
      <c r="H415" s="190"/>
      <c r="I415" s="363"/>
      <c r="J415" s="191"/>
      <c r="K415" s="189"/>
    </row>
    <row r="416" spans="1:11" x14ac:dyDescent="0.2">
      <c r="A416" s="189"/>
      <c r="B416" s="189"/>
      <c r="C416" s="189"/>
      <c r="D416" s="189"/>
      <c r="E416" s="189"/>
      <c r="F416" s="189"/>
      <c r="G416" s="210"/>
      <c r="H416" s="190"/>
      <c r="I416" s="363"/>
      <c r="J416" s="191"/>
      <c r="K416" s="189"/>
    </row>
    <row r="417" spans="1:11" x14ac:dyDescent="0.2">
      <c r="A417" s="189"/>
      <c r="B417" s="189"/>
      <c r="C417" s="189"/>
      <c r="D417" s="189"/>
      <c r="E417" s="189"/>
      <c r="F417" s="189"/>
      <c r="G417" s="210"/>
      <c r="H417" s="190"/>
      <c r="I417" s="363"/>
      <c r="J417" s="191"/>
      <c r="K417" s="189"/>
    </row>
    <row r="418" spans="1:11" x14ac:dyDescent="0.2">
      <c r="A418" s="189"/>
      <c r="B418" s="189"/>
      <c r="C418" s="189"/>
      <c r="D418" s="189"/>
      <c r="E418" s="189"/>
      <c r="F418" s="189"/>
      <c r="G418" s="210"/>
      <c r="H418" s="190"/>
      <c r="I418" s="363"/>
      <c r="J418" s="191"/>
      <c r="K418" s="189"/>
    </row>
    <row r="419" spans="1:11" x14ac:dyDescent="0.2">
      <c r="A419" s="189"/>
      <c r="B419" s="189"/>
      <c r="C419" s="189"/>
      <c r="D419" s="189"/>
      <c r="E419" s="189"/>
      <c r="F419" s="189"/>
      <c r="G419" s="210"/>
      <c r="H419" s="190"/>
      <c r="I419" s="363"/>
      <c r="J419" s="191"/>
      <c r="K419" s="189"/>
    </row>
    <row r="420" spans="1:11" x14ac:dyDescent="0.2">
      <c r="A420" s="189"/>
      <c r="B420" s="189"/>
      <c r="C420" s="189"/>
      <c r="D420" s="189"/>
      <c r="E420" s="189"/>
      <c r="F420" s="189"/>
      <c r="G420" s="210"/>
      <c r="H420" s="190"/>
      <c r="I420" s="363"/>
      <c r="J420" s="191"/>
      <c r="K420" s="189"/>
    </row>
    <row r="421" spans="1:11" x14ac:dyDescent="0.2">
      <c r="A421" s="189"/>
      <c r="B421" s="189"/>
      <c r="C421" s="189"/>
      <c r="D421" s="189"/>
      <c r="E421" s="189"/>
      <c r="F421" s="189"/>
      <c r="G421" s="210"/>
      <c r="H421" s="190"/>
      <c r="I421" s="363"/>
      <c r="J421" s="191"/>
      <c r="K421" s="189"/>
    </row>
    <row r="422" spans="1:11" x14ac:dyDescent="0.2">
      <c r="A422" s="189"/>
      <c r="B422" s="189"/>
      <c r="C422" s="189"/>
      <c r="D422" s="189"/>
      <c r="E422" s="189"/>
      <c r="F422" s="189"/>
      <c r="G422" s="210"/>
      <c r="H422" s="190"/>
      <c r="I422" s="363"/>
      <c r="J422" s="191"/>
      <c r="K422" s="189"/>
    </row>
    <row r="423" spans="1:11" x14ac:dyDescent="0.2">
      <c r="A423" s="189"/>
      <c r="B423" s="189"/>
      <c r="C423" s="189"/>
      <c r="D423" s="189"/>
      <c r="E423" s="189"/>
      <c r="F423" s="189"/>
      <c r="G423" s="210"/>
      <c r="H423" s="190"/>
      <c r="I423" s="363"/>
      <c r="J423" s="191"/>
      <c r="K423" s="189"/>
    </row>
    <row r="424" spans="1:11" x14ac:dyDescent="0.2">
      <c r="A424" s="189"/>
      <c r="B424" s="189"/>
      <c r="C424" s="189"/>
      <c r="D424" s="189"/>
      <c r="E424" s="189"/>
      <c r="F424" s="189"/>
      <c r="G424" s="210"/>
      <c r="H424" s="190"/>
      <c r="I424" s="363"/>
      <c r="J424" s="191"/>
      <c r="K424" s="189"/>
    </row>
    <row r="425" spans="1:11" x14ac:dyDescent="0.2">
      <c r="A425" s="189"/>
      <c r="B425" s="189"/>
      <c r="C425" s="189"/>
      <c r="D425" s="189"/>
      <c r="E425" s="189"/>
      <c r="F425" s="189"/>
      <c r="G425" s="210"/>
      <c r="H425" s="190"/>
      <c r="I425" s="363"/>
      <c r="J425" s="191"/>
      <c r="K425" s="189"/>
    </row>
    <row r="426" spans="1:11" x14ac:dyDescent="0.2">
      <c r="A426" s="189"/>
      <c r="B426" s="189"/>
      <c r="C426" s="189"/>
      <c r="D426" s="189"/>
      <c r="E426" s="189"/>
      <c r="F426" s="189"/>
      <c r="G426" s="210"/>
      <c r="H426" s="190"/>
      <c r="I426" s="363"/>
      <c r="J426" s="191"/>
      <c r="K426" s="189"/>
    </row>
    <row r="427" spans="1:11" x14ac:dyDescent="0.2">
      <c r="A427" s="189"/>
      <c r="B427" s="189"/>
      <c r="C427" s="189"/>
      <c r="D427" s="189"/>
      <c r="E427" s="189"/>
      <c r="F427" s="189"/>
      <c r="G427" s="210"/>
      <c r="H427" s="190"/>
      <c r="I427" s="363"/>
      <c r="J427" s="191"/>
      <c r="K427" s="189"/>
    </row>
    <row r="428" spans="1:11" x14ac:dyDescent="0.2">
      <c r="A428" s="189"/>
      <c r="B428" s="189"/>
      <c r="C428" s="189"/>
      <c r="D428" s="189"/>
      <c r="E428" s="189"/>
      <c r="F428" s="189"/>
      <c r="G428" s="210"/>
      <c r="H428" s="190"/>
      <c r="I428" s="363"/>
      <c r="J428" s="191"/>
      <c r="K428" s="189"/>
    </row>
    <row r="429" spans="1:11" x14ac:dyDescent="0.2">
      <c r="A429" s="189"/>
      <c r="B429" s="189"/>
      <c r="C429" s="189"/>
      <c r="D429" s="189"/>
      <c r="E429" s="189"/>
      <c r="F429" s="189"/>
      <c r="G429" s="210"/>
      <c r="H429" s="190"/>
      <c r="I429" s="363"/>
      <c r="J429" s="191"/>
      <c r="K429" s="189"/>
    </row>
    <row r="430" spans="1:11" x14ac:dyDescent="0.2">
      <c r="A430" s="189"/>
      <c r="B430" s="189"/>
      <c r="C430" s="189"/>
      <c r="D430" s="189"/>
      <c r="E430" s="189"/>
      <c r="F430" s="189"/>
      <c r="G430" s="210"/>
      <c r="H430" s="190"/>
      <c r="I430" s="363"/>
      <c r="J430" s="191"/>
      <c r="K430" s="189"/>
    </row>
    <row r="431" spans="1:11" x14ac:dyDescent="0.2">
      <c r="A431" s="189"/>
      <c r="B431" s="189"/>
      <c r="C431" s="189"/>
      <c r="D431" s="189"/>
      <c r="E431" s="189"/>
      <c r="F431" s="189"/>
      <c r="G431" s="210"/>
      <c r="H431" s="190"/>
      <c r="I431" s="363"/>
      <c r="J431" s="191"/>
      <c r="K431" s="189"/>
    </row>
    <row r="432" spans="1:11" x14ac:dyDescent="0.2">
      <c r="A432" s="189"/>
      <c r="B432" s="189"/>
      <c r="C432" s="189"/>
      <c r="D432" s="189"/>
      <c r="E432" s="189"/>
      <c r="F432" s="189"/>
      <c r="G432" s="210"/>
      <c r="H432" s="190"/>
      <c r="I432" s="363"/>
      <c r="J432" s="191"/>
      <c r="K432" s="189"/>
    </row>
    <row r="433" spans="1:11" x14ac:dyDescent="0.2">
      <c r="A433" s="189"/>
      <c r="B433" s="189"/>
      <c r="C433" s="189"/>
      <c r="D433" s="189"/>
      <c r="E433" s="189"/>
      <c r="F433" s="189"/>
      <c r="G433" s="210"/>
      <c r="H433" s="190"/>
      <c r="I433" s="363"/>
      <c r="J433" s="191"/>
      <c r="K433" s="189"/>
    </row>
    <row r="434" spans="1:11" x14ac:dyDescent="0.2">
      <c r="A434" s="189"/>
      <c r="B434" s="189"/>
      <c r="C434" s="189"/>
      <c r="D434" s="189"/>
      <c r="E434" s="189"/>
      <c r="F434" s="189"/>
      <c r="G434" s="210"/>
      <c r="H434" s="190"/>
      <c r="I434" s="363"/>
      <c r="J434" s="191"/>
      <c r="K434" s="189"/>
    </row>
    <row r="435" spans="1:11" x14ac:dyDescent="0.2">
      <c r="A435" s="189"/>
      <c r="B435" s="189"/>
      <c r="C435" s="189"/>
      <c r="D435" s="189"/>
      <c r="E435" s="189"/>
      <c r="F435" s="189"/>
      <c r="G435" s="210"/>
      <c r="H435" s="190"/>
      <c r="I435" s="363"/>
      <c r="J435" s="191"/>
      <c r="K435" s="189"/>
    </row>
    <row r="436" spans="1:11" x14ac:dyDescent="0.2">
      <c r="A436" s="189"/>
      <c r="B436" s="189"/>
      <c r="C436" s="189"/>
      <c r="D436" s="189"/>
      <c r="E436" s="189"/>
      <c r="F436" s="189"/>
      <c r="G436" s="210"/>
      <c r="H436" s="190"/>
      <c r="I436" s="363"/>
      <c r="J436" s="191"/>
      <c r="K436" s="189"/>
    </row>
    <row r="437" spans="1:11" x14ac:dyDescent="0.2">
      <c r="A437" s="189"/>
      <c r="B437" s="189"/>
      <c r="C437" s="189"/>
      <c r="D437" s="189"/>
      <c r="E437" s="189"/>
      <c r="F437" s="189"/>
      <c r="G437" s="210"/>
      <c r="H437" s="190"/>
      <c r="I437" s="363"/>
      <c r="J437" s="191"/>
      <c r="K437" s="189"/>
    </row>
    <row r="438" spans="1:11" x14ac:dyDescent="0.2">
      <c r="A438" s="189"/>
      <c r="B438" s="189"/>
      <c r="C438" s="189"/>
      <c r="D438" s="189"/>
      <c r="E438" s="189"/>
      <c r="F438" s="189"/>
      <c r="G438" s="210"/>
      <c r="H438" s="190"/>
      <c r="I438" s="363"/>
      <c r="J438" s="191"/>
      <c r="K438" s="189"/>
    </row>
    <row r="439" spans="1:11" x14ac:dyDescent="0.2">
      <c r="A439" s="189"/>
      <c r="B439" s="189"/>
      <c r="C439" s="189"/>
      <c r="D439" s="189"/>
      <c r="E439" s="189"/>
      <c r="F439" s="189"/>
      <c r="G439" s="210"/>
      <c r="H439" s="190"/>
      <c r="I439" s="363"/>
      <c r="J439" s="191"/>
      <c r="K439" s="189"/>
    </row>
    <row r="440" spans="1:11" x14ac:dyDescent="0.2">
      <c r="A440" s="189"/>
      <c r="B440" s="189"/>
      <c r="C440" s="189"/>
      <c r="D440" s="189"/>
      <c r="E440" s="189"/>
      <c r="F440" s="189"/>
      <c r="G440" s="210"/>
      <c r="H440" s="190"/>
      <c r="I440" s="363"/>
      <c r="J440" s="191"/>
      <c r="K440" s="189"/>
    </row>
    <row r="441" spans="1:11" x14ac:dyDescent="0.2">
      <c r="A441" s="189"/>
      <c r="B441" s="189"/>
      <c r="C441" s="189"/>
      <c r="D441" s="189"/>
      <c r="E441" s="189"/>
      <c r="F441" s="189"/>
      <c r="G441" s="210"/>
      <c r="H441" s="190"/>
      <c r="I441" s="363"/>
      <c r="J441" s="191"/>
      <c r="K441" s="189"/>
    </row>
    <row r="442" spans="1:11" x14ac:dyDescent="0.2">
      <c r="A442" s="189"/>
      <c r="B442" s="189"/>
      <c r="C442" s="189"/>
      <c r="D442" s="189"/>
      <c r="E442" s="189"/>
      <c r="F442" s="189"/>
      <c r="G442" s="210"/>
      <c r="H442" s="190"/>
      <c r="I442" s="363"/>
      <c r="J442" s="191"/>
      <c r="K442" s="189"/>
    </row>
    <row r="443" spans="1:11" x14ac:dyDescent="0.2">
      <c r="A443" s="189"/>
      <c r="B443" s="189"/>
      <c r="C443" s="189"/>
      <c r="D443" s="189"/>
      <c r="E443" s="189"/>
      <c r="F443" s="189"/>
      <c r="G443" s="210"/>
      <c r="H443" s="190"/>
      <c r="I443" s="363"/>
      <c r="J443" s="191"/>
      <c r="K443" s="189"/>
    </row>
    <row r="444" spans="1:11" x14ac:dyDescent="0.2">
      <c r="A444" s="189"/>
      <c r="B444" s="189"/>
      <c r="C444" s="189"/>
      <c r="D444" s="189"/>
      <c r="E444" s="189"/>
      <c r="F444" s="189"/>
      <c r="G444" s="210"/>
      <c r="H444" s="190"/>
      <c r="I444" s="363"/>
      <c r="J444" s="191"/>
      <c r="K444" s="189"/>
    </row>
    <row r="445" spans="1:11" x14ac:dyDescent="0.2">
      <c r="A445" s="189"/>
      <c r="B445" s="189"/>
      <c r="C445" s="189"/>
      <c r="D445" s="189"/>
      <c r="E445" s="189"/>
      <c r="F445" s="189"/>
      <c r="G445" s="210"/>
      <c r="H445" s="190"/>
      <c r="I445" s="363"/>
      <c r="J445" s="191"/>
      <c r="K445" s="189"/>
    </row>
    <row r="446" spans="1:11" x14ac:dyDescent="0.2">
      <c r="A446" s="189"/>
      <c r="B446" s="189"/>
      <c r="C446" s="189"/>
      <c r="D446" s="189"/>
      <c r="E446" s="189"/>
      <c r="F446" s="189"/>
      <c r="G446" s="210"/>
      <c r="H446" s="190"/>
      <c r="I446" s="363"/>
      <c r="J446" s="191"/>
      <c r="K446" s="189"/>
    </row>
    <row r="447" spans="1:11" x14ac:dyDescent="0.2">
      <c r="A447" s="189"/>
      <c r="B447" s="189"/>
      <c r="C447" s="189"/>
      <c r="D447" s="189"/>
      <c r="E447" s="189"/>
      <c r="F447" s="189"/>
      <c r="G447" s="210"/>
      <c r="H447" s="190"/>
      <c r="I447" s="363"/>
      <c r="J447" s="191"/>
      <c r="K447" s="189"/>
    </row>
    <row r="448" spans="1:11" x14ac:dyDescent="0.2">
      <c r="A448" s="189"/>
      <c r="B448" s="189"/>
      <c r="C448" s="189"/>
      <c r="D448" s="189"/>
      <c r="E448" s="189"/>
      <c r="F448" s="189"/>
      <c r="G448" s="210"/>
      <c r="H448" s="190"/>
      <c r="I448" s="363"/>
      <c r="J448" s="191"/>
      <c r="K448" s="189"/>
    </row>
    <row r="449" spans="1:11" x14ac:dyDescent="0.2">
      <c r="A449" s="189"/>
      <c r="B449" s="189"/>
      <c r="C449" s="189"/>
      <c r="D449" s="189"/>
      <c r="E449" s="189"/>
      <c r="F449" s="189"/>
      <c r="G449" s="210"/>
      <c r="H449" s="190"/>
      <c r="I449" s="363"/>
      <c r="J449" s="191"/>
      <c r="K449" s="189"/>
    </row>
    <row r="450" spans="1:11" x14ac:dyDescent="0.2">
      <c r="A450" s="189"/>
      <c r="B450" s="189"/>
      <c r="C450" s="189"/>
      <c r="D450" s="189"/>
      <c r="E450" s="189"/>
      <c r="F450" s="189"/>
      <c r="G450" s="210"/>
      <c r="H450" s="190"/>
      <c r="I450" s="363"/>
      <c r="J450" s="191"/>
      <c r="K450" s="189"/>
    </row>
    <row r="451" spans="1:11" x14ac:dyDescent="0.2">
      <c r="A451" s="189"/>
      <c r="B451" s="189"/>
      <c r="C451" s="189"/>
      <c r="D451" s="189"/>
      <c r="E451" s="189"/>
      <c r="F451" s="189"/>
      <c r="G451" s="210"/>
      <c r="H451" s="190"/>
      <c r="I451" s="363"/>
      <c r="J451" s="191"/>
      <c r="K451" s="189"/>
    </row>
    <row r="452" spans="1:11" x14ac:dyDescent="0.2">
      <c r="A452" s="189"/>
      <c r="B452" s="189"/>
      <c r="C452" s="189"/>
      <c r="D452" s="189"/>
      <c r="E452" s="189"/>
      <c r="F452" s="189"/>
      <c r="G452" s="210"/>
      <c r="H452" s="190"/>
      <c r="I452" s="363"/>
      <c r="J452" s="191"/>
      <c r="K452" s="189"/>
    </row>
    <row r="453" spans="1:11" x14ac:dyDescent="0.2">
      <c r="A453" s="189"/>
      <c r="B453" s="189"/>
      <c r="C453" s="189"/>
      <c r="D453" s="189"/>
      <c r="E453" s="189"/>
      <c r="F453" s="189"/>
      <c r="G453" s="210"/>
      <c r="H453" s="190"/>
      <c r="I453" s="363"/>
      <c r="J453" s="191"/>
      <c r="K453" s="189"/>
    </row>
    <row r="454" spans="1:11" x14ac:dyDescent="0.2">
      <c r="A454" s="189"/>
      <c r="B454" s="189"/>
      <c r="C454" s="189"/>
      <c r="D454" s="189"/>
      <c r="E454" s="189"/>
      <c r="F454" s="189"/>
      <c r="G454" s="210"/>
      <c r="H454" s="190"/>
      <c r="I454" s="363"/>
      <c r="J454" s="191"/>
      <c r="K454" s="189"/>
    </row>
    <row r="455" spans="1:11" x14ac:dyDescent="0.2">
      <c r="A455" s="189"/>
      <c r="B455" s="189"/>
      <c r="C455" s="189"/>
      <c r="D455" s="189"/>
      <c r="E455" s="189"/>
      <c r="F455" s="189"/>
      <c r="G455" s="210"/>
      <c r="H455" s="190"/>
      <c r="I455" s="363"/>
      <c r="J455" s="191"/>
      <c r="K455" s="189"/>
    </row>
    <row r="456" spans="1:11" x14ac:dyDescent="0.2">
      <c r="A456" s="189"/>
      <c r="B456" s="189"/>
      <c r="C456" s="189"/>
      <c r="D456" s="189"/>
      <c r="E456" s="189"/>
      <c r="F456" s="189"/>
      <c r="G456" s="210"/>
      <c r="H456" s="190"/>
      <c r="I456" s="363"/>
      <c r="J456" s="191"/>
      <c r="K456" s="189"/>
    </row>
    <row r="457" spans="1:11" x14ac:dyDescent="0.2">
      <c r="A457" s="189"/>
      <c r="B457" s="189"/>
      <c r="C457" s="189"/>
      <c r="D457" s="189"/>
      <c r="E457" s="189"/>
      <c r="F457" s="189"/>
      <c r="G457" s="210"/>
      <c r="H457" s="190"/>
      <c r="I457" s="363"/>
      <c r="J457" s="191"/>
      <c r="K457" s="189"/>
    </row>
    <row r="458" spans="1:11" x14ac:dyDescent="0.2">
      <c r="A458" s="189"/>
      <c r="B458" s="189"/>
      <c r="C458" s="189"/>
      <c r="D458" s="189"/>
      <c r="E458" s="189"/>
      <c r="F458" s="189"/>
      <c r="G458" s="210"/>
      <c r="H458" s="190"/>
      <c r="I458" s="363"/>
      <c r="J458" s="191"/>
      <c r="K458" s="189"/>
    </row>
    <row r="459" spans="1:11" x14ac:dyDescent="0.2">
      <c r="A459" s="189"/>
      <c r="B459" s="189"/>
      <c r="C459" s="189"/>
      <c r="D459" s="189"/>
      <c r="E459" s="189"/>
      <c r="F459" s="189"/>
      <c r="G459" s="210"/>
      <c r="H459" s="190"/>
      <c r="I459" s="363"/>
      <c r="J459" s="191"/>
      <c r="K459" s="189"/>
    </row>
    <row r="460" spans="1:11" x14ac:dyDescent="0.2">
      <c r="A460" s="189"/>
      <c r="B460" s="189"/>
      <c r="C460" s="189"/>
      <c r="D460" s="189"/>
      <c r="E460" s="189"/>
      <c r="F460" s="189"/>
      <c r="G460" s="210"/>
      <c r="H460" s="190"/>
      <c r="I460" s="363"/>
      <c r="J460" s="191"/>
      <c r="K460" s="189"/>
    </row>
    <row r="461" spans="1:11" x14ac:dyDescent="0.2">
      <c r="A461" s="189"/>
      <c r="B461" s="189"/>
      <c r="C461" s="189"/>
      <c r="D461" s="189"/>
      <c r="E461" s="189"/>
      <c r="F461" s="189"/>
      <c r="G461" s="210"/>
      <c r="H461" s="190"/>
      <c r="I461" s="363"/>
      <c r="J461" s="191"/>
      <c r="K461" s="189"/>
    </row>
    <row r="462" spans="1:11" x14ac:dyDescent="0.2">
      <c r="A462" s="189"/>
      <c r="B462" s="189"/>
      <c r="C462" s="189"/>
      <c r="D462" s="189"/>
      <c r="E462" s="189"/>
      <c r="F462" s="189"/>
      <c r="G462" s="210"/>
      <c r="H462" s="190"/>
      <c r="I462" s="363"/>
      <c r="J462" s="191"/>
      <c r="K462" s="189"/>
    </row>
    <row r="463" spans="1:11" x14ac:dyDescent="0.2">
      <c r="A463" s="189"/>
      <c r="B463" s="189"/>
      <c r="C463" s="189"/>
      <c r="D463" s="189"/>
      <c r="E463" s="189"/>
      <c r="F463" s="189"/>
      <c r="G463" s="210"/>
      <c r="H463" s="190"/>
      <c r="I463" s="363"/>
      <c r="J463" s="191"/>
      <c r="K463" s="189"/>
    </row>
    <row r="464" spans="1:11" x14ac:dyDescent="0.2">
      <c r="A464" s="189"/>
      <c r="B464" s="189"/>
      <c r="C464" s="189"/>
      <c r="D464" s="189"/>
      <c r="E464" s="189"/>
      <c r="F464" s="189"/>
      <c r="G464" s="210"/>
      <c r="H464" s="190"/>
      <c r="I464" s="363"/>
      <c r="J464" s="191"/>
      <c r="K464" s="189"/>
    </row>
    <row r="465" spans="1:11" x14ac:dyDescent="0.2">
      <c r="A465" s="189"/>
      <c r="B465" s="189"/>
      <c r="C465" s="189"/>
      <c r="D465" s="189"/>
      <c r="E465" s="189"/>
      <c r="F465" s="189"/>
      <c r="G465" s="210"/>
      <c r="H465" s="190"/>
      <c r="I465" s="363"/>
      <c r="J465" s="191"/>
      <c r="K465" s="189"/>
    </row>
    <row r="466" spans="1:11" x14ac:dyDescent="0.2">
      <c r="A466" s="189"/>
      <c r="B466" s="189"/>
      <c r="C466" s="189"/>
      <c r="D466" s="189"/>
      <c r="E466" s="189"/>
      <c r="F466" s="189"/>
      <c r="G466" s="210"/>
      <c r="H466" s="190"/>
      <c r="I466" s="363"/>
      <c r="J466" s="191"/>
      <c r="K466" s="189"/>
    </row>
    <row r="467" spans="1:11" x14ac:dyDescent="0.2">
      <c r="A467" s="189"/>
      <c r="B467" s="189"/>
      <c r="C467" s="189"/>
      <c r="D467" s="189"/>
      <c r="E467" s="189"/>
      <c r="F467" s="189"/>
      <c r="G467" s="210"/>
      <c r="H467" s="190"/>
      <c r="I467" s="363"/>
      <c r="J467" s="191"/>
      <c r="K467" s="189"/>
    </row>
    <row r="468" spans="1:11" x14ac:dyDescent="0.2">
      <c r="A468" s="189"/>
      <c r="B468" s="189"/>
      <c r="C468" s="189"/>
      <c r="D468" s="189"/>
      <c r="E468" s="189"/>
      <c r="F468" s="189"/>
      <c r="G468" s="210"/>
      <c r="H468" s="190"/>
      <c r="I468" s="363"/>
      <c r="J468" s="191"/>
      <c r="K468" s="189"/>
    </row>
    <row r="469" spans="1:11" x14ac:dyDescent="0.2">
      <c r="A469" s="189"/>
      <c r="B469" s="189"/>
      <c r="C469" s="189"/>
      <c r="D469" s="189"/>
      <c r="E469" s="189"/>
      <c r="F469" s="189"/>
      <c r="G469" s="210"/>
      <c r="H469" s="190"/>
      <c r="I469" s="363"/>
      <c r="J469" s="191"/>
      <c r="K469" s="189"/>
    </row>
    <row r="470" spans="1:11" x14ac:dyDescent="0.2">
      <c r="A470" s="189"/>
      <c r="B470" s="189"/>
      <c r="C470" s="189"/>
      <c r="D470" s="189"/>
      <c r="E470" s="189"/>
      <c r="F470" s="189"/>
      <c r="G470" s="210"/>
      <c r="H470" s="190"/>
      <c r="I470" s="363"/>
      <c r="J470" s="191"/>
      <c r="K470" s="189"/>
    </row>
    <row r="471" spans="1:11" x14ac:dyDescent="0.2">
      <c r="A471" s="189"/>
      <c r="B471" s="189"/>
      <c r="C471" s="189"/>
      <c r="D471" s="189"/>
      <c r="E471" s="189"/>
      <c r="F471" s="189"/>
      <c r="G471" s="210"/>
      <c r="H471" s="190"/>
      <c r="I471" s="363"/>
      <c r="J471" s="191"/>
      <c r="K471" s="189"/>
    </row>
    <row r="472" spans="1:11" x14ac:dyDescent="0.2">
      <c r="A472" s="189"/>
      <c r="B472" s="189"/>
      <c r="C472" s="189"/>
      <c r="D472" s="189"/>
      <c r="E472" s="189"/>
      <c r="F472" s="189"/>
      <c r="G472" s="210"/>
      <c r="H472" s="190"/>
      <c r="I472" s="363"/>
      <c r="J472" s="191"/>
      <c r="K472" s="189"/>
    </row>
    <row r="473" spans="1:11" x14ac:dyDescent="0.2">
      <c r="A473" s="189"/>
      <c r="B473" s="189"/>
      <c r="C473" s="189"/>
      <c r="D473" s="189"/>
      <c r="E473" s="189"/>
      <c r="F473" s="189"/>
      <c r="G473" s="210"/>
      <c r="H473" s="190"/>
      <c r="I473" s="363"/>
      <c r="J473" s="191"/>
      <c r="K473" s="189"/>
    </row>
    <row r="474" spans="1:11" x14ac:dyDescent="0.2">
      <c r="A474" s="189"/>
      <c r="B474" s="189"/>
      <c r="C474" s="189"/>
      <c r="D474" s="189"/>
      <c r="E474" s="189"/>
      <c r="F474" s="189"/>
      <c r="G474" s="210"/>
      <c r="H474" s="190"/>
      <c r="I474" s="363"/>
      <c r="J474" s="191"/>
      <c r="K474" s="189"/>
    </row>
    <row r="475" spans="1:11" x14ac:dyDescent="0.2">
      <c r="A475" s="189"/>
      <c r="B475" s="189"/>
      <c r="C475" s="189"/>
      <c r="D475" s="189"/>
      <c r="E475" s="189"/>
      <c r="F475" s="189"/>
      <c r="G475" s="210"/>
      <c r="H475" s="190"/>
      <c r="I475" s="363"/>
      <c r="J475" s="191"/>
      <c r="K475" s="189"/>
    </row>
    <row r="476" spans="1:11" x14ac:dyDescent="0.2">
      <c r="A476" s="189"/>
      <c r="B476" s="189"/>
      <c r="C476" s="189"/>
      <c r="D476" s="189"/>
      <c r="E476" s="189"/>
      <c r="F476" s="189"/>
      <c r="G476" s="210"/>
      <c r="H476" s="190"/>
      <c r="I476" s="363"/>
      <c r="J476" s="191"/>
      <c r="K476" s="189"/>
    </row>
    <row r="477" spans="1:11" x14ac:dyDescent="0.2">
      <c r="A477" s="189"/>
      <c r="B477" s="189"/>
      <c r="C477" s="189"/>
      <c r="D477" s="189"/>
      <c r="E477" s="189"/>
      <c r="F477" s="189"/>
      <c r="G477" s="210"/>
      <c r="H477" s="190"/>
      <c r="I477" s="363"/>
      <c r="J477" s="191"/>
      <c r="K477" s="189"/>
    </row>
    <row r="478" spans="1:11" x14ac:dyDescent="0.2">
      <c r="A478" s="189"/>
      <c r="B478" s="189"/>
      <c r="C478" s="189"/>
      <c r="D478" s="189"/>
      <c r="E478" s="189"/>
      <c r="F478" s="189"/>
      <c r="G478" s="210"/>
      <c r="H478" s="190"/>
      <c r="I478" s="363"/>
      <c r="J478" s="191"/>
      <c r="K478" s="189"/>
    </row>
    <row r="479" spans="1:11" x14ac:dyDescent="0.2">
      <c r="A479" s="189"/>
      <c r="B479" s="189"/>
      <c r="C479" s="189"/>
      <c r="D479" s="189"/>
      <c r="E479" s="189"/>
      <c r="F479" s="189"/>
      <c r="G479" s="210"/>
      <c r="H479" s="190"/>
      <c r="I479" s="363"/>
      <c r="J479" s="191"/>
      <c r="K479" s="189"/>
    </row>
    <row r="480" spans="1:11" x14ac:dyDescent="0.2">
      <c r="A480" s="189"/>
      <c r="B480" s="189"/>
      <c r="C480" s="189"/>
      <c r="D480" s="189"/>
      <c r="E480" s="189"/>
      <c r="F480" s="189"/>
      <c r="G480" s="210"/>
      <c r="H480" s="190"/>
      <c r="I480" s="363"/>
      <c r="J480" s="191"/>
      <c r="K480" s="189"/>
    </row>
    <row r="481" spans="1:11" x14ac:dyDescent="0.2">
      <c r="A481" s="189"/>
      <c r="B481" s="189"/>
      <c r="C481" s="189"/>
      <c r="D481" s="189"/>
      <c r="E481" s="189"/>
      <c r="F481" s="189"/>
      <c r="G481" s="210"/>
      <c r="H481" s="190"/>
      <c r="I481" s="363"/>
      <c r="J481" s="191"/>
      <c r="K481" s="189"/>
    </row>
    <row r="482" spans="1:11" x14ac:dyDescent="0.2">
      <c r="A482" s="189"/>
      <c r="B482" s="189"/>
      <c r="C482" s="189"/>
      <c r="D482" s="189"/>
      <c r="E482" s="189"/>
      <c r="F482" s="189"/>
      <c r="G482" s="210"/>
      <c r="H482" s="190"/>
      <c r="I482" s="363"/>
      <c r="J482" s="191"/>
      <c r="K482" s="189"/>
    </row>
    <row r="483" spans="1:11" x14ac:dyDescent="0.2">
      <c r="A483" s="189"/>
      <c r="B483" s="189"/>
      <c r="C483" s="189"/>
      <c r="D483" s="189"/>
      <c r="E483" s="189"/>
      <c r="F483" s="189"/>
      <c r="G483" s="210"/>
      <c r="H483" s="190"/>
      <c r="I483" s="363"/>
      <c r="J483" s="191"/>
      <c r="K483" s="189"/>
    </row>
    <row r="484" spans="1:11" x14ac:dyDescent="0.2">
      <c r="A484" s="189"/>
      <c r="B484" s="189"/>
      <c r="C484" s="189"/>
      <c r="D484" s="189"/>
      <c r="E484" s="189"/>
      <c r="F484" s="189"/>
      <c r="G484" s="210"/>
      <c r="H484" s="190"/>
      <c r="I484" s="363"/>
      <c r="J484" s="191"/>
      <c r="K484" s="189"/>
    </row>
    <row r="485" spans="1:11" x14ac:dyDescent="0.2">
      <c r="A485" s="189"/>
      <c r="B485" s="189"/>
      <c r="C485" s="189"/>
      <c r="D485" s="189"/>
      <c r="E485" s="189"/>
      <c r="F485" s="189"/>
      <c r="G485" s="210"/>
      <c r="H485" s="190"/>
      <c r="I485" s="363"/>
      <c r="J485" s="191"/>
      <c r="K485" s="189"/>
    </row>
    <row r="486" spans="1:11" x14ac:dyDescent="0.2">
      <c r="A486" s="189"/>
      <c r="B486" s="189"/>
      <c r="C486" s="189"/>
      <c r="D486" s="189"/>
      <c r="E486" s="189"/>
      <c r="F486" s="189"/>
      <c r="G486" s="210"/>
      <c r="H486" s="190"/>
      <c r="I486" s="363"/>
      <c r="J486" s="191"/>
      <c r="K486" s="189"/>
    </row>
    <row r="487" spans="1:11" x14ac:dyDescent="0.2">
      <c r="A487" s="189"/>
      <c r="B487" s="189"/>
      <c r="C487" s="189"/>
      <c r="D487" s="189"/>
      <c r="E487" s="189"/>
      <c r="F487" s="189"/>
      <c r="G487" s="210"/>
      <c r="H487" s="190"/>
      <c r="I487" s="363"/>
      <c r="J487" s="191"/>
      <c r="K487" s="189"/>
    </row>
    <row r="488" spans="1:11" x14ac:dyDescent="0.2">
      <c r="A488" s="189"/>
      <c r="B488" s="189"/>
      <c r="C488" s="189"/>
      <c r="D488" s="189"/>
      <c r="E488" s="189"/>
      <c r="F488" s="189"/>
      <c r="G488" s="210"/>
      <c r="H488" s="190"/>
      <c r="I488" s="363"/>
      <c r="J488" s="191"/>
      <c r="K488" s="189"/>
    </row>
    <row r="489" spans="1:11" x14ac:dyDescent="0.2">
      <c r="A489" s="189"/>
      <c r="B489" s="189"/>
      <c r="C489" s="189"/>
      <c r="D489" s="189"/>
      <c r="E489" s="189"/>
      <c r="F489" s="189"/>
      <c r="G489" s="210"/>
      <c r="H489" s="190"/>
      <c r="I489" s="363"/>
      <c r="J489" s="191"/>
      <c r="K489" s="189"/>
    </row>
    <row r="490" spans="1:11" x14ac:dyDescent="0.2">
      <c r="A490" s="189"/>
      <c r="B490" s="189"/>
      <c r="C490" s="189"/>
      <c r="D490" s="189"/>
      <c r="E490" s="189"/>
      <c r="F490" s="189"/>
      <c r="G490" s="210"/>
      <c r="H490" s="190"/>
      <c r="I490" s="363"/>
      <c r="J490" s="191"/>
      <c r="K490" s="189"/>
    </row>
    <row r="491" spans="1:11" x14ac:dyDescent="0.2">
      <c r="A491" s="189"/>
      <c r="B491" s="189"/>
      <c r="C491" s="189"/>
      <c r="D491" s="189"/>
      <c r="E491" s="189"/>
      <c r="F491" s="189"/>
      <c r="G491" s="210"/>
      <c r="H491" s="190"/>
      <c r="I491" s="363"/>
      <c r="J491" s="191"/>
      <c r="K491" s="189"/>
    </row>
    <row r="492" spans="1:11" x14ac:dyDescent="0.2">
      <c r="A492" s="189"/>
      <c r="B492" s="189"/>
      <c r="C492" s="189"/>
      <c r="D492" s="189"/>
      <c r="E492" s="189"/>
      <c r="F492" s="189"/>
      <c r="G492" s="210"/>
      <c r="H492" s="190"/>
      <c r="I492" s="363"/>
      <c r="J492" s="191"/>
      <c r="K492" s="189"/>
    </row>
    <row r="493" spans="1:11" x14ac:dyDescent="0.2">
      <c r="A493" s="189"/>
      <c r="B493" s="189"/>
      <c r="C493" s="189"/>
      <c r="D493" s="189"/>
      <c r="E493" s="189"/>
      <c r="F493" s="189"/>
      <c r="G493" s="210"/>
      <c r="H493" s="190"/>
      <c r="I493" s="363"/>
      <c r="J493" s="191"/>
      <c r="K493" s="189"/>
    </row>
    <row r="494" spans="1:11" x14ac:dyDescent="0.2">
      <c r="A494" s="189"/>
      <c r="B494" s="189"/>
      <c r="C494" s="189"/>
      <c r="D494" s="189"/>
      <c r="E494" s="189"/>
      <c r="F494" s="189"/>
      <c r="G494" s="210"/>
      <c r="H494" s="190"/>
      <c r="I494" s="363"/>
      <c r="J494" s="191"/>
      <c r="K494" s="189"/>
    </row>
    <row r="495" spans="1:11" x14ac:dyDescent="0.2">
      <c r="A495" s="189"/>
      <c r="B495" s="189"/>
      <c r="C495" s="189"/>
      <c r="D495" s="189"/>
      <c r="E495" s="189"/>
      <c r="F495" s="189"/>
      <c r="G495" s="210"/>
      <c r="H495" s="190"/>
      <c r="I495" s="363"/>
      <c r="J495" s="191"/>
      <c r="K495" s="189"/>
    </row>
    <row r="496" spans="1:11" x14ac:dyDescent="0.2">
      <c r="A496" s="189"/>
      <c r="B496" s="189"/>
      <c r="C496" s="189"/>
      <c r="D496" s="189"/>
      <c r="E496" s="189"/>
      <c r="F496" s="189"/>
      <c r="G496" s="210"/>
      <c r="H496" s="190"/>
      <c r="I496" s="363"/>
      <c r="J496" s="191"/>
      <c r="K496" s="189"/>
    </row>
    <row r="497" spans="1:11" x14ac:dyDescent="0.2">
      <c r="A497" s="189"/>
      <c r="B497" s="189"/>
      <c r="C497" s="189"/>
      <c r="D497" s="189"/>
      <c r="E497" s="189"/>
      <c r="F497" s="189"/>
      <c r="G497" s="210"/>
      <c r="H497" s="190"/>
      <c r="I497" s="363"/>
      <c r="J497" s="191"/>
      <c r="K497" s="189"/>
    </row>
    <row r="498" spans="1:11" x14ac:dyDescent="0.2">
      <c r="A498" s="189"/>
      <c r="B498" s="189"/>
      <c r="C498" s="189"/>
      <c r="D498" s="189"/>
      <c r="E498" s="189"/>
      <c r="F498" s="189"/>
      <c r="G498" s="210"/>
      <c r="H498" s="190"/>
      <c r="I498" s="363"/>
      <c r="J498" s="191"/>
      <c r="K498" s="189"/>
    </row>
    <row r="499" spans="1:11" x14ac:dyDescent="0.2">
      <c r="A499" s="189"/>
      <c r="B499" s="189"/>
      <c r="C499" s="189"/>
      <c r="D499" s="189"/>
      <c r="E499" s="189"/>
      <c r="F499" s="189"/>
      <c r="G499" s="210"/>
      <c r="H499" s="190"/>
      <c r="I499" s="363"/>
      <c r="J499" s="191"/>
      <c r="K499" s="189"/>
    </row>
    <row r="500" spans="1:11" x14ac:dyDescent="0.2">
      <c r="A500" s="189"/>
      <c r="B500" s="189"/>
      <c r="C500" s="189"/>
      <c r="D500" s="189"/>
      <c r="E500" s="189"/>
      <c r="F500" s="189"/>
      <c r="G500" s="210"/>
      <c r="H500" s="190"/>
      <c r="I500" s="363"/>
      <c r="J500" s="191"/>
      <c r="K500" s="189"/>
    </row>
    <row r="501" spans="1:11" x14ac:dyDescent="0.2">
      <c r="A501" s="189"/>
      <c r="B501" s="189"/>
      <c r="C501" s="189"/>
      <c r="D501" s="189"/>
      <c r="E501" s="189"/>
      <c r="F501" s="189"/>
      <c r="G501" s="210"/>
      <c r="H501" s="190"/>
      <c r="I501" s="363"/>
      <c r="J501" s="191"/>
      <c r="K501" s="189"/>
    </row>
    <row r="502" spans="1:11" x14ac:dyDescent="0.2">
      <c r="A502" s="189"/>
      <c r="B502" s="189"/>
      <c r="C502" s="189"/>
      <c r="D502" s="189"/>
      <c r="E502" s="189"/>
      <c r="F502" s="189"/>
      <c r="G502" s="210"/>
      <c r="H502" s="190"/>
      <c r="I502" s="363"/>
      <c r="J502" s="191"/>
      <c r="K502" s="189"/>
    </row>
    <row r="503" spans="1:11" x14ac:dyDescent="0.2">
      <c r="A503" s="189"/>
      <c r="B503" s="189"/>
      <c r="C503" s="189"/>
      <c r="D503" s="189"/>
      <c r="E503" s="189"/>
      <c r="F503" s="189"/>
      <c r="G503" s="210"/>
      <c r="H503" s="190"/>
      <c r="I503" s="363"/>
      <c r="J503" s="191"/>
      <c r="K503" s="189"/>
    </row>
    <row r="504" spans="1:11" x14ac:dyDescent="0.2">
      <c r="A504" s="189"/>
      <c r="B504" s="189"/>
      <c r="C504" s="189"/>
      <c r="D504" s="189"/>
      <c r="E504" s="189"/>
      <c r="F504" s="189"/>
      <c r="G504" s="210"/>
      <c r="H504" s="190"/>
      <c r="I504" s="363"/>
      <c r="J504" s="191"/>
      <c r="K504" s="189"/>
    </row>
    <row r="505" spans="1:11" x14ac:dyDescent="0.2">
      <c r="A505" s="189"/>
      <c r="B505" s="189"/>
      <c r="C505" s="189"/>
      <c r="D505" s="189"/>
      <c r="E505" s="189"/>
      <c r="F505" s="189"/>
      <c r="G505" s="210"/>
      <c r="H505" s="190"/>
      <c r="I505" s="363"/>
      <c r="J505" s="191"/>
      <c r="K505" s="189"/>
    </row>
    <row r="506" spans="1:11" x14ac:dyDescent="0.2">
      <c r="A506" s="189"/>
      <c r="B506" s="189"/>
      <c r="C506" s="189"/>
      <c r="D506" s="189"/>
      <c r="E506" s="189"/>
      <c r="F506" s="189"/>
      <c r="G506" s="210"/>
      <c r="H506" s="190"/>
      <c r="I506" s="363"/>
      <c r="J506" s="191"/>
      <c r="K506" s="189"/>
    </row>
    <row r="507" spans="1:11" x14ac:dyDescent="0.2">
      <c r="A507" s="189"/>
      <c r="B507" s="189"/>
      <c r="C507" s="189"/>
      <c r="D507" s="189"/>
      <c r="E507" s="189"/>
      <c r="F507" s="189"/>
      <c r="G507" s="210"/>
      <c r="H507" s="190"/>
      <c r="I507" s="363"/>
      <c r="J507" s="191"/>
      <c r="K507" s="189"/>
    </row>
    <row r="508" spans="1:11" x14ac:dyDescent="0.2">
      <c r="A508" s="189"/>
      <c r="B508" s="189"/>
      <c r="C508" s="189"/>
      <c r="D508" s="189"/>
      <c r="E508" s="189"/>
      <c r="F508" s="189"/>
      <c r="G508" s="210"/>
      <c r="H508" s="190"/>
      <c r="I508" s="363"/>
      <c r="J508" s="191"/>
      <c r="K508" s="189"/>
    </row>
    <row r="509" spans="1:11" x14ac:dyDescent="0.2">
      <c r="A509" s="189"/>
      <c r="B509" s="189"/>
      <c r="C509" s="189"/>
      <c r="D509" s="189"/>
      <c r="E509" s="189"/>
      <c r="F509" s="189"/>
      <c r="G509" s="210"/>
      <c r="H509" s="190"/>
      <c r="I509" s="363"/>
      <c r="J509" s="191"/>
      <c r="K509" s="189"/>
    </row>
    <row r="510" spans="1:11" x14ac:dyDescent="0.2">
      <c r="A510" s="189"/>
      <c r="B510" s="189"/>
      <c r="C510" s="189"/>
      <c r="D510" s="189"/>
      <c r="E510" s="189"/>
      <c r="F510" s="189"/>
      <c r="G510" s="210"/>
      <c r="H510" s="190"/>
      <c r="I510" s="363"/>
      <c r="J510" s="191"/>
      <c r="K510" s="189"/>
    </row>
    <row r="511" spans="1:11" x14ac:dyDescent="0.2">
      <c r="A511" s="189"/>
      <c r="B511" s="189"/>
      <c r="C511" s="189"/>
      <c r="D511" s="189"/>
      <c r="E511" s="189"/>
      <c r="F511" s="189"/>
      <c r="G511" s="210"/>
      <c r="H511" s="190"/>
      <c r="I511" s="363"/>
      <c r="J511" s="191"/>
      <c r="K511" s="189"/>
    </row>
    <row r="512" spans="1:11" x14ac:dyDescent="0.2">
      <c r="A512" s="189"/>
      <c r="B512" s="189"/>
      <c r="C512" s="189"/>
      <c r="D512" s="189"/>
      <c r="E512" s="189"/>
      <c r="F512" s="189"/>
      <c r="G512" s="210"/>
      <c r="H512" s="190"/>
      <c r="I512" s="363"/>
      <c r="J512" s="191"/>
      <c r="K512" s="189"/>
    </row>
    <row r="513" spans="1:11" x14ac:dyDescent="0.2">
      <c r="A513" s="189"/>
      <c r="B513" s="189"/>
      <c r="C513" s="189"/>
      <c r="D513" s="189"/>
      <c r="E513" s="189"/>
      <c r="F513" s="189"/>
      <c r="G513" s="210"/>
      <c r="H513" s="190"/>
      <c r="I513" s="363"/>
      <c r="J513" s="191"/>
      <c r="K513" s="189"/>
    </row>
    <row r="514" spans="1:11" x14ac:dyDescent="0.2">
      <c r="A514" s="189"/>
      <c r="B514" s="189"/>
      <c r="C514" s="189"/>
      <c r="D514" s="189"/>
      <c r="E514" s="189"/>
      <c r="F514" s="189"/>
      <c r="G514" s="210"/>
      <c r="H514" s="190"/>
      <c r="I514" s="363"/>
      <c r="J514" s="191"/>
      <c r="K514" s="189"/>
    </row>
    <row r="515" spans="1:11" x14ac:dyDescent="0.2">
      <c r="A515" s="189"/>
      <c r="B515" s="189"/>
      <c r="C515" s="189"/>
      <c r="D515" s="189"/>
      <c r="E515" s="189"/>
      <c r="F515" s="189"/>
      <c r="G515" s="210"/>
      <c r="H515" s="190"/>
      <c r="I515" s="363"/>
      <c r="J515" s="191"/>
      <c r="K515" s="189"/>
    </row>
    <row r="516" spans="1:11" x14ac:dyDescent="0.2">
      <c r="A516" s="189"/>
      <c r="B516" s="189"/>
      <c r="C516" s="189"/>
      <c r="D516" s="189"/>
      <c r="E516" s="189"/>
      <c r="F516" s="189"/>
      <c r="G516" s="210"/>
      <c r="H516" s="190"/>
      <c r="I516" s="363"/>
      <c r="J516" s="191"/>
      <c r="K516" s="189"/>
    </row>
    <row r="517" spans="1:11" x14ac:dyDescent="0.2">
      <c r="A517" s="189"/>
      <c r="B517" s="189"/>
      <c r="C517" s="189"/>
      <c r="D517" s="189"/>
      <c r="E517" s="189"/>
      <c r="F517" s="189"/>
      <c r="G517" s="210"/>
      <c r="H517" s="190"/>
      <c r="I517" s="363"/>
      <c r="J517" s="191"/>
      <c r="K517" s="189"/>
    </row>
    <row r="518" spans="1:11" x14ac:dyDescent="0.2">
      <c r="A518" s="189"/>
      <c r="B518" s="189"/>
      <c r="C518" s="189"/>
      <c r="D518" s="189"/>
      <c r="E518" s="189"/>
      <c r="F518" s="189"/>
      <c r="G518" s="210"/>
      <c r="H518" s="190"/>
      <c r="I518" s="363"/>
      <c r="J518" s="191"/>
      <c r="K518" s="189"/>
    </row>
    <row r="519" spans="1:11" x14ac:dyDescent="0.2">
      <c r="A519" s="189"/>
      <c r="B519" s="189"/>
      <c r="C519" s="189"/>
      <c r="D519" s="189"/>
      <c r="E519" s="189"/>
      <c r="F519" s="189"/>
      <c r="G519" s="210"/>
      <c r="H519" s="190"/>
      <c r="I519" s="363"/>
      <c r="J519" s="191"/>
      <c r="K519" s="189"/>
    </row>
    <row r="520" spans="1:11" x14ac:dyDescent="0.2">
      <c r="A520" s="189"/>
      <c r="B520" s="189"/>
      <c r="C520" s="189"/>
      <c r="D520" s="189"/>
      <c r="E520" s="189"/>
      <c r="F520" s="189"/>
      <c r="G520" s="210"/>
      <c r="H520" s="190"/>
      <c r="I520" s="363"/>
      <c r="J520" s="191"/>
      <c r="K520" s="189"/>
    </row>
    <row r="521" spans="1:11" x14ac:dyDescent="0.2">
      <c r="A521" s="189"/>
      <c r="B521" s="189"/>
      <c r="C521" s="189"/>
      <c r="D521" s="189"/>
      <c r="E521" s="189"/>
      <c r="F521" s="189"/>
      <c r="G521" s="210"/>
      <c r="H521" s="190"/>
      <c r="I521" s="363"/>
      <c r="J521" s="191"/>
      <c r="K521" s="189"/>
    </row>
    <row r="522" spans="1:11" x14ac:dyDescent="0.2">
      <c r="A522" s="189"/>
      <c r="B522" s="189"/>
      <c r="C522" s="189"/>
      <c r="D522" s="189"/>
      <c r="E522" s="189"/>
      <c r="F522" s="189"/>
      <c r="G522" s="210"/>
      <c r="H522" s="190"/>
      <c r="I522" s="363"/>
      <c r="J522" s="191"/>
      <c r="K522" s="189"/>
    </row>
    <row r="523" spans="1:11" x14ac:dyDescent="0.2">
      <c r="A523" s="189"/>
      <c r="B523" s="189"/>
      <c r="C523" s="189"/>
      <c r="D523" s="189"/>
      <c r="E523" s="189"/>
      <c r="F523" s="189"/>
      <c r="G523" s="210"/>
      <c r="H523" s="190"/>
      <c r="I523" s="363"/>
      <c r="J523" s="191"/>
      <c r="K523" s="189"/>
    </row>
    <row r="524" spans="1:11" x14ac:dyDescent="0.2">
      <c r="A524" s="189"/>
      <c r="B524" s="189"/>
      <c r="C524" s="189"/>
      <c r="D524" s="189"/>
      <c r="E524" s="189"/>
      <c r="F524" s="189"/>
      <c r="G524" s="210"/>
      <c r="H524" s="190"/>
      <c r="I524" s="363"/>
      <c r="J524" s="191"/>
      <c r="K524" s="189"/>
    </row>
    <row r="525" spans="1:11" x14ac:dyDescent="0.2">
      <c r="A525" s="189"/>
      <c r="B525" s="189"/>
      <c r="C525" s="189"/>
      <c r="D525" s="189"/>
      <c r="E525" s="189"/>
      <c r="F525" s="189"/>
      <c r="G525" s="210"/>
      <c r="H525" s="190"/>
      <c r="I525" s="363"/>
      <c r="J525" s="191"/>
      <c r="K525" s="189"/>
    </row>
    <row r="526" spans="1:11" x14ac:dyDescent="0.2">
      <c r="A526" s="189"/>
      <c r="B526" s="189"/>
      <c r="C526" s="189"/>
      <c r="D526" s="189"/>
      <c r="E526" s="189"/>
      <c r="F526" s="189"/>
      <c r="G526" s="210"/>
      <c r="H526" s="190"/>
      <c r="I526" s="363"/>
      <c r="J526" s="191"/>
      <c r="K526" s="189"/>
    </row>
    <row r="527" spans="1:11" x14ac:dyDescent="0.2">
      <c r="A527" s="189"/>
      <c r="B527" s="189"/>
      <c r="C527" s="189"/>
      <c r="D527" s="189"/>
      <c r="E527" s="189"/>
      <c r="F527" s="189"/>
      <c r="G527" s="210"/>
      <c r="H527" s="190"/>
      <c r="I527" s="363"/>
      <c r="J527" s="191"/>
      <c r="K527" s="189"/>
    </row>
    <row r="528" spans="1:11" x14ac:dyDescent="0.2">
      <c r="A528" s="189"/>
      <c r="B528" s="189"/>
      <c r="C528" s="189"/>
      <c r="D528" s="189"/>
      <c r="E528" s="189"/>
      <c r="F528" s="189"/>
      <c r="G528" s="210"/>
      <c r="H528" s="190"/>
      <c r="I528" s="363"/>
      <c r="J528" s="191"/>
      <c r="K528" s="189"/>
    </row>
    <row r="529" spans="1:11" x14ac:dyDescent="0.2">
      <c r="A529" s="189"/>
      <c r="B529" s="189"/>
      <c r="C529" s="189"/>
      <c r="D529" s="189"/>
      <c r="E529" s="189"/>
      <c r="F529" s="189"/>
      <c r="G529" s="210"/>
      <c r="H529" s="190"/>
      <c r="I529" s="363"/>
      <c r="J529" s="191"/>
      <c r="K529" s="189"/>
    </row>
    <row r="530" spans="1:11" x14ac:dyDescent="0.2">
      <c r="A530" s="189"/>
      <c r="B530" s="189"/>
      <c r="C530" s="189"/>
      <c r="D530" s="189"/>
      <c r="E530" s="189"/>
      <c r="F530" s="189"/>
      <c r="G530" s="210"/>
      <c r="H530" s="190"/>
      <c r="I530" s="363"/>
      <c r="J530" s="191"/>
      <c r="K530" s="189"/>
    </row>
    <row r="531" spans="1:11" x14ac:dyDescent="0.2">
      <c r="A531" s="189"/>
      <c r="B531" s="189"/>
      <c r="C531" s="189"/>
      <c r="D531" s="189"/>
      <c r="E531" s="189"/>
      <c r="F531" s="189"/>
      <c r="G531" s="210"/>
      <c r="H531" s="190"/>
      <c r="I531" s="363"/>
      <c r="J531" s="191"/>
      <c r="K531" s="189"/>
    </row>
    <row r="532" spans="1:11" x14ac:dyDescent="0.2">
      <c r="A532" s="189"/>
      <c r="B532" s="189"/>
      <c r="C532" s="189"/>
      <c r="D532" s="189"/>
      <c r="E532" s="189"/>
      <c r="F532" s="189"/>
      <c r="G532" s="210"/>
      <c r="H532" s="190"/>
      <c r="I532" s="363"/>
      <c r="J532" s="191"/>
      <c r="K532" s="189"/>
    </row>
    <row r="533" spans="1:11" x14ac:dyDescent="0.2">
      <c r="A533" s="189"/>
      <c r="B533" s="189"/>
      <c r="C533" s="189"/>
      <c r="D533" s="189"/>
      <c r="E533" s="189"/>
      <c r="F533" s="189"/>
      <c r="G533" s="210"/>
      <c r="H533" s="190"/>
      <c r="I533" s="363"/>
      <c r="J533" s="191"/>
      <c r="K533" s="189"/>
    </row>
    <row r="534" spans="1:11" x14ac:dyDescent="0.2">
      <c r="A534" s="189"/>
      <c r="B534" s="189"/>
      <c r="C534" s="189"/>
      <c r="D534" s="189"/>
      <c r="E534" s="189"/>
      <c r="F534" s="189"/>
      <c r="G534" s="210"/>
      <c r="H534" s="190"/>
      <c r="I534" s="363"/>
      <c r="J534" s="191"/>
      <c r="K534" s="189"/>
    </row>
    <row r="535" spans="1:11" x14ac:dyDescent="0.2">
      <c r="A535" s="189"/>
      <c r="B535" s="189"/>
      <c r="C535" s="189"/>
      <c r="D535" s="189"/>
      <c r="E535" s="189"/>
      <c r="F535" s="189"/>
      <c r="G535" s="210"/>
      <c r="H535" s="190"/>
      <c r="I535" s="363"/>
      <c r="J535" s="191"/>
      <c r="K535" s="189"/>
    </row>
    <row r="536" spans="1:11" x14ac:dyDescent="0.2">
      <c r="A536" s="189"/>
      <c r="B536" s="189"/>
      <c r="C536" s="189"/>
      <c r="D536" s="189"/>
      <c r="E536" s="189"/>
      <c r="F536" s="189"/>
      <c r="G536" s="210"/>
      <c r="H536" s="190"/>
      <c r="I536" s="363"/>
      <c r="J536" s="191"/>
      <c r="K536" s="189"/>
    </row>
    <row r="537" spans="1:11" x14ac:dyDescent="0.2">
      <c r="A537" s="189"/>
      <c r="B537" s="189"/>
      <c r="C537" s="189"/>
      <c r="D537" s="189"/>
      <c r="E537" s="189"/>
      <c r="F537" s="189"/>
      <c r="G537" s="210"/>
      <c r="H537" s="190"/>
      <c r="I537" s="363"/>
      <c r="J537" s="191"/>
      <c r="K537" s="189"/>
    </row>
    <row r="538" spans="1:11" x14ac:dyDescent="0.2">
      <c r="A538" s="189"/>
      <c r="B538" s="189"/>
      <c r="C538" s="189"/>
      <c r="D538" s="189"/>
      <c r="E538" s="189"/>
      <c r="F538" s="189"/>
      <c r="G538" s="210"/>
      <c r="H538" s="190"/>
      <c r="I538" s="363"/>
      <c r="J538" s="191"/>
      <c r="K538" s="189"/>
    </row>
    <row r="539" spans="1:11" x14ac:dyDescent="0.2">
      <c r="A539" s="189"/>
      <c r="B539" s="189"/>
      <c r="C539" s="189"/>
      <c r="D539" s="189"/>
      <c r="E539" s="189"/>
      <c r="F539" s="189"/>
      <c r="G539" s="210"/>
      <c r="H539" s="190"/>
      <c r="I539" s="363"/>
      <c r="J539" s="191"/>
      <c r="K539" s="189"/>
    </row>
    <row r="540" spans="1:11" x14ac:dyDescent="0.2">
      <c r="A540" s="189"/>
      <c r="B540" s="189"/>
      <c r="C540" s="189"/>
      <c r="D540" s="189"/>
      <c r="E540" s="189"/>
      <c r="F540" s="189"/>
      <c r="G540" s="210"/>
      <c r="H540" s="190"/>
      <c r="I540" s="363"/>
      <c r="J540" s="191"/>
      <c r="K540" s="189"/>
    </row>
    <row r="541" spans="1:11" x14ac:dyDescent="0.2">
      <c r="A541" s="189"/>
      <c r="B541" s="189"/>
      <c r="C541" s="189"/>
      <c r="D541" s="189"/>
      <c r="E541" s="189"/>
      <c r="F541" s="189"/>
      <c r="G541" s="210"/>
      <c r="H541" s="190"/>
      <c r="I541" s="363"/>
      <c r="J541" s="191"/>
      <c r="K541" s="189"/>
    </row>
    <row r="542" spans="1:11" x14ac:dyDescent="0.2">
      <c r="A542" s="189"/>
      <c r="B542" s="189"/>
      <c r="C542" s="189"/>
      <c r="D542" s="189"/>
      <c r="E542" s="189"/>
      <c r="F542" s="189"/>
      <c r="G542" s="210"/>
      <c r="H542" s="190"/>
      <c r="I542" s="363"/>
      <c r="J542" s="191"/>
      <c r="K542" s="189"/>
    </row>
    <row r="543" spans="1:11" x14ac:dyDescent="0.2">
      <c r="A543" s="189"/>
      <c r="B543" s="189"/>
      <c r="C543" s="189"/>
      <c r="D543" s="189"/>
      <c r="E543" s="189"/>
      <c r="F543" s="189"/>
      <c r="G543" s="210"/>
      <c r="H543" s="190"/>
      <c r="I543" s="363"/>
      <c r="J543" s="191"/>
      <c r="K543" s="189"/>
    </row>
    <row r="544" spans="1:11" x14ac:dyDescent="0.2">
      <c r="A544" s="189"/>
      <c r="B544" s="189"/>
      <c r="C544" s="189"/>
      <c r="D544" s="189"/>
      <c r="E544" s="189"/>
      <c r="F544" s="189"/>
      <c r="G544" s="210"/>
      <c r="H544" s="190"/>
      <c r="I544" s="363"/>
      <c r="J544" s="191"/>
      <c r="K544" s="189"/>
    </row>
    <row r="545" spans="1:11" x14ac:dyDescent="0.2">
      <c r="A545" s="189"/>
      <c r="B545" s="189"/>
      <c r="C545" s="189"/>
      <c r="D545" s="189"/>
      <c r="E545" s="189"/>
      <c r="F545" s="189"/>
      <c r="G545" s="210"/>
      <c r="H545" s="190"/>
      <c r="I545" s="363"/>
      <c r="J545" s="191"/>
      <c r="K545" s="189"/>
    </row>
    <row r="546" spans="1:11" x14ac:dyDescent="0.2">
      <c r="A546" s="189"/>
      <c r="B546" s="189"/>
      <c r="C546" s="189"/>
      <c r="D546" s="189"/>
      <c r="E546" s="189"/>
      <c r="F546" s="189"/>
      <c r="G546" s="210"/>
      <c r="H546" s="190"/>
      <c r="I546" s="363"/>
      <c r="J546" s="191"/>
      <c r="K546" s="189"/>
    </row>
    <row r="547" spans="1:11" x14ac:dyDescent="0.2">
      <c r="A547" s="189"/>
      <c r="B547" s="189"/>
      <c r="C547" s="189"/>
      <c r="D547" s="189"/>
      <c r="E547" s="189"/>
      <c r="F547" s="189"/>
      <c r="G547" s="210"/>
      <c r="H547" s="190"/>
      <c r="I547" s="363"/>
      <c r="J547" s="191"/>
      <c r="K547" s="189"/>
    </row>
    <row r="548" spans="1:11" x14ac:dyDescent="0.2">
      <c r="A548" s="189"/>
      <c r="B548" s="189"/>
      <c r="C548" s="189"/>
      <c r="D548" s="189"/>
      <c r="E548" s="189"/>
      <c r="F548" s="189"/>
      <c r="G548" s="210"/>
      <c r="H548" s="190"/>
      <c r="I548" s="363"/>
      <c r="J548" s="191"/>
      <c r="K548" s="189"/>
    </row>
    <row r="549" spans="1:11" x14ac:dyDescent="0.2">
      <c r="A549" s="189"/>
      <c r="B549" s="189"/>
      <c r="C549" s="189"/>
      <c r="D549" s="189"/>
      <c r="E549" s="189"/>
      <c r="F549" s="189"/>
      <c r="G549" s="210"/>
      <c r="H549" s="190"/>
      <c r="I549" s="363"/>
      <c r="J549" s="191"/>
      <c r="K549" s="189"/>
    </row>
    <row r="550" spans="1:11" x14ac:dyDescent="0.2">
      <c r="A550" s="189"/>
      <c r="B550" s="189"/>
      <c r="C550" s="189"/>
      <c r="D550" s="189"/>
      <c r="E550" s="189"/>
      <c r="F550" s="189"/>
      <c r="G550" s="210"/>
      <c r="H550" s="190"/>
      <c r="I550" s="363"/>
      <c r="J550" s="191"/>
      <c r="K550" s="189"/>
    </row>
    <row r="551" spans="1:11" x14ac:dyDescent="0.2">
      <c r="A551" s="189"/>
      <c r="B551" s="189"/>
      <c r="C551" s="189"/>
      <c r="D551" s="189"/>
      <c r="E551" s="189"/>
      <c r="F551" s="189"/>
      <c r="G551" s="210"/>
      <c r="H551" s="190"/>
      <c r="I551" s="363"/>
      <c r="J551" s="191"/>
      <c r="K551" s="189"/>
    </row>
    <row r="552" spans="1:11" x14ac:dyDescent="0.2">
      <c r="A552" s="189"/>
      <c r="B552" s="189"/>
      <c r="C552" s="189"/>
      <c r="D552" s="189"/>
      <c r="E552" s="189"/>
      <c r="F552" s="189"/>
      <c r="G552" s="210"/>
      <c r="H552" s="190"/>
      <c r="I552" s="363"/>
      <c r="J552" s="191"/>
      <c r="K552" s="189"/>
    </row>
    <row r="553" spans="1:11" x14ac:dyDescent="0.2">
      <c r="A553" s="189"/>
      <c r="B553" s="189"/>
      <c r="C553" s="189"/>
      <c r="D553" s="189"/>
      <c r="E553" s="189"/>
      <c r="F553" s="189"/>
      <c r="G553" s="210"/>
      <c r="H553" s="190"/>
      <c r="I553" s="363"/>
      <c r="J553" s="191"/>
      <c r="K553" s="189"/>
    </row>
    <row r="554" spans="1:11" x14ac:dyDescent="0.2">
      <c r="A554" s="189"/>
      <c r="B554" s="189"/>
      <c r="C554" s="189"/>
      <c r="D554" s="189"/>
      <c r="E554" s="189"/>
      <c r="F554" s="189"/>
      <c r="G554" s="210"/>
      <c r="H554" s="190"/>
      <c r="I554" s="363"/>
      <c r="J554" s="191"/>
      <c r="K554" s="189"/>
    </row>
    <row r="555" spans="1:11" x14ac:dyDescent="0.2">
      <c r="A555" s="189"/>
      <c r="B555" s="189"/>
      <c r="C555" s="189"/>
      <c r="D555" s="189"/>
      <c r="E555" s="189"/>
      <c r="F555" s="189"/>
      <c r="G555" s="210"/>
      <c r="H555" s="190"/>
      <c r="I555" s="363"/>
      <c r="J555" s="191"/>
      <c r="K555" s="189"/>
    </row>
    <row r="556" spans="1:11" x14ac:dyDescent="0.2">
      <c r="A556" s="189"/>
      <c r="B556" s="189"/>
      <c r="C556" s="189"/>
      <c r="D556" s="189"/>
      <c r="E556" s="189"/>
      <c r="F556" s="189"/>
      <c r="G556" s="210"/>
      <c r="H556" s="190"/>
      <c r="I556" s="363"/>
      <c r="J556" s="191"/>
      <c r="K556" s="189"/>
    </row>
    <row r="557" spans="1:11" x14ac:dyDescent="0.2">
      <c r="A557" s="189"/>
      <c r="B557" s="189"/>
      <c r="C557" s="189"/>
      <c r="D557" s="189"/>
      <c r="E557" s="189"/>
      <c r="F557" s="189"/>
      <c r="G557" s="210"/>
      <c r="H557" s="190"/>
      <c r="I557" s="363"/>
      <c r="J557" s="191"/>
      <c r="K557" s="189"/>
    </row>
    <row r="558" spans="1:11" x14ac:dyDescent="0.2">
      <c r="A558" s="189"/>
      <c r="B558" s="189"/>
      <c r="C558" s="189"/>
      <c r="D558" s="189"/>
      <c r="E558" s="189"/>
      <c r="F558" s="189"/>
      <c r="G558" s="210"/>
      <c r="H558" s="190"/>
      <c r="I558" s="363"/>
      <c r="J558" s="191"/>
      <c r="K558" s="189"/>
    </row>
    <row r="559" spans="1:11" x14ac:dyDescent="0.2">
      <c r="A559" s="189"/>
      <c r="B559" s="189"/>
      <c r="C559" s="189"/>
      <c r="D559" s="189"/>
      <c r="E559" s="189"/>
      <c r="F559" s="189"/>
      <c r="G559" s="210"/>
      <c r="H559" s="190"/>
      <c r="I559" s="363"/>
      <c r="J559" s="191"/>
      <c r="K559" s="189"/>
    </row>
    <row r="560" spans="1:11" x14ac:dyDescent="0.2">
      <c r="A560" s="189"/>
      <c r="B560" s="189"/>
      <c r="C560" s="189"/>
      <c r="D560" s="189"/>
      <c r="E560" s="189"/>
      <c r="F560" s="189"/>
      <c r="G560" s="210"/>
      <c r="H560" s="190"/>
      <c r="I560" s="363"/>
      <c r="J560" s="191"/>
      <c r="K560" s="189"/>
    </row>
    <row r="561" spans="1:11" x14ac:dyDescent="0.2">
      <c r="A561" s="189"/>
      <c r="B561" s="189"/>
      <c r="C561" s="189"/>
      <c r="D561" s="189"/>
      <c r="E561" s="189"/>
      <c r="F561" s="189"/>
      <c r="G561" s="210"/>
      <c r="H561" s="190"/>
      <c r="I561" s="363"/>
      <c r="J561" s="191"/>
      <c r="K561" s="189"/>
    </row>
    <row r="562" spans="1:11" x14ac:dyDescent="0.2">
      <c r="A562" s="189"/>
      <c r="B562" s="189"/>
      <c r="C562" s="189"/>
      <c r="D562" s="189"/>
      <c r="E562" s="189"/>
      <c r="F562" s="189"/>
      <c r="G562" s="210"/>
      <c r="H562" s="190"/>
      <c r="I562" s="363"/>
      <c r="J562" s="191"/>
      <c r="K562" s="189"/>
    </row>
    <row r="563" spans="1:11" x14ac:dyDescent="0.2">
      <c r="A563" s="189"/>
      <c r="B563" s="189"/>
      <c r="C563" s="189"/>
      <c r="D563" s="189"/>
      <c r="E563" s="189"/>
      <c r="F563" s="189"/>
      <c r="G563" s="210"/>
      <c r="H563" s="190"/>
      <c r="I563" s="363"/>
      <c r="J563" s="191"/>
      <c r="K563" s="189"/>
    </row>
    <row r="564" spans="1:11" x14ac:dyDescent="0.2">
      <c r="A564" s="189"/>
      <c r="B564" s="189"/>
      <c r="C564" s="189"/>
      <c r="D564" s="189"/>
      <c r="E564" s="189"/>
      <c r="F564" s="189"/>
      <c r="G564" s="210"/>
      <c r="H564" s="190"/>
      <c r="I564" s="363"/>
      <c r="J564" s="191"/>
      <c r="K564" s="189"/>
    </row>
    <row r="565" spans="1:11" x14ac:dyDescent="0.2">
      <c r="A565" s="189"/>
      <c r="B565" s="189"/>
      <c r="C565" s="189"/>
      <c r="D565" s="189"/>
      <c r="E565" s="189"/>
      <c r="F565" s="189"/>
      <c r="G565" s="210"/>
      <c r="H565" s="190"/>
      <c r="I565" s="363"/>
      <c r="J565" s="191"/>
      <c r="K565" s="189"/>
    </row>
    <row r="566" spans="1:11" x14ac:dyDescent="0.2">
      <c r="A566" s="189"/>
      <c r="B566" s="189"/>
      <c r="C566" s="189"/>
      <c r="D566" s="189"/>
      <c r="E566" s="189"/>
      <c r="F566" s="189"/>
      <c r="G566" s="210"/>
      <c r="H566" s="190"/>
      <c r="I566" s="363"/>
      <c r="J566" s="191"/>
      <c r="K566" s="189"/>
    </row>
    <row r="567" spans="1:11" x14ac:dyDescent="0.2">
      <c r="A567" s="189"/>
      <c r="B567" s="189"/>
      <c r="C567" s="189"/>
      <c r="D567" s="189"/>
      <c r="E567" s="189"/>
      <c r="F567" s="189"/>
      <c r="G567" s="210"/>
      <c r="H567" s="190"/>
      <c r="I567" s="363"/>
      <c r="J567" s="191"/>
      <c r="K567" s="189"/>
    </row>
    <row r="568" spans="1:11" x14ac:dyDescent="0.2">
      <c r="A568" s="189"/>
      <c r="B568" s="189"/>
      <c r="C568" s="189"/>
      <c r="D568" s="189"/>
      <c r="E568" s="189"/>
      <c r="F568" s="189"/>
      <c r="G568" s="210"/>
      <c r="H568" s="190"/>
      <c r="I568" s="363"/>
      <c r="J568" s="191"/>
      <c r="K568" s="189"/>
    </row>
    <row r="569" spans="1:11" x14ac:dyDescent="0.2">
      <c r="A569" s="189"/>
      <c r="B569" s="189"/>
      <c r="C569" s="189"/>
      <c r="D569" s="189"/>
      <c r="E569" s="189"/>
      <c r="F569" s="189"/>
      <c r="G569" s="210"/>
      <c r="H569" s="190"/>
      <c r="I569" s="363"/>
      <c r="J569" s="191"/>
      <c r="K569" s="189"/>
    </row>
    <row r="570" spans="1:11" x14ac:dyDescent="0.2">
      <c r="A570" s="189"/>
      <c r="B570" s="189"/>
      <c r="C570" s="189"/>
      <c r="D570" s="189"/>
      <c r="E570" s="189"/>
      <c r="F570" s="189"/>
      <c r="G570" s="210"/>
      <c r="H570" s="190"/>
      <c r="I570" s="363"/>
      <c r="J570" s="191"/>
      <c r="K570" s="189"/>
    </row>
    <row r="571" spans="1:11" x14ac:dyDescent="0.2">
      <c r="A571" s="189"/>
      <c r="B571" s="189"/>
      <c r="C571" s="189"/>
      <c r="D571" s="189"/>
      <c r="E571" s="189"/>
      <c r="F571" s="189"/>
      <c r="G571" s="210"/>
      <c r="H571" s="190"/>
      <c r="I571" s="363"/>
      <c r="J571" s="191"/>
      <c r="K571" s="189"/>
    </row>
    <row r="572" spans="1:11" x14ac:dyDescent="0.2">
      <c r="A572" s="189"/>
      <c r="B572" s="189"/>
      <c r="C572" s="189"/>
      <c r="D572" s="189"/>
      <c r="E572" s="189"/>
      <c r="F572" s="189"/>
      <c r="G572" s="210"/>
      <c r="H572" s="190"/>
      <c r="I572" s="363"/>
      <c r="J572" s="191"/>
      <c r="K572" s="189"/>
    </row>
    <row r="573" spans="1:11" x14ac:dyDescent="0.2">
      <c r="A573" s="189"/>
      <c r="B573" s="189"/>
      <c r="C573" s="189"/>
      <c r="D573" s="189"/>
      <c r="E573" s="189"/>
      <c r="F573" s="189"/>
      <c r="G573" s="210"/>
      <c r="H573" s="190"/>
      <c r="I573" s="363"/>
      <c r="J573" s="191"/>
      <c r="K573" s="189"/>
    </row>
    <row r="574" spans="1:11" x14ac:dyDescent="0.2">
      <c r="A574" s="189"/>
      <c r="B574" s="189"/>
      <c r="C574" s="189"/>
      <c r="D574" s="189"/>
      <c r="E574" s="189"/>
      <c r="F574" s="189"/>
      <c r="G574" s="210"/>
      <c r="H574" s="190"/>
      <c r="I574" s="363"/>
      <c r="J574" s="191"/>
      <c r="K574" s="189"/>
    </row>
    <row r="575" spans="1:11" x14ac:dyDescent="0.2">
      <c r="A575" s="189"/>
      <c r="B575" s="189"/>
      <c r="C575" s="189"/>
      <c r="D575" s="189"/>
      <c r="E575" s="189"/>
      <c r="F575" s="189"/>
      <c r="G575" s="210"/>
      <c r="H575" s="190"/>
      <c r="I575" s="363"/>
      <c r="J575" s="191"/>
      <c r="K575" s="189"/>
    </row>
    <row r="576" spans="1:11" x14ac:dyDescent="0.2">
      <c r="A576" s="189"/>
      <c r="B576" s="189"/>
      <c r="C576" s="189"/>
      <c r="D576" s="189"/>
      <c r="E576" s="189"/>
      <c r="F576" s="189"/>
      <c r="G576" s="210"/>
      <c r="H576" s="190"/>
      <c r="I576" s="363"/>
      <c r="J576" s="191"/>
      <c r="K576" s="189"/>
    </row>
    <row r="577" spans="1:11" x14ac:dyDescent="0.2">
      <c r="A577" s="189"/>
      <c r="B577" s="189"/>
      <c r="C577" s="189"/>
      <c r="D577" s="189"/>
      <c r="E577" s="189"/>
      <c r="F577" s="189"/>
      <c r="G577" s="210"/>
      <c r="H577" s="190"/>
      <c r="I577" s="363"/>
      <c r="J577" s="191"/>
      <c r="K577" s="189"/>
    </row>
    <row r="578" spans="1:11" x14ac:dyDescent="0.2">
      <c r="A578" s="189"/>
      <c r="B578" s="189"/>
      <c r="C578" s="189"/>
      <c r="D578" s="189"/>
      <c r="E578" s="189"/>
      <c r="F578" s="189"/>
      <c r="G578" s="210"/>
      <c r="H578" s="190"/>
      <c r="I578" s="363"/>
      <c r="J578" s="191"/>
      <c r="K578" s="189"/>
    </row>
    <row r="579" spans="1:11" x14ac:dyDescent="0.2">
      <c r="A579" s="189"/>
      <c r="B579" s="189"/>
      <c r="C579" s="189"/>
      <c r="D579" s="189"/>
      <c r="E579" s="189"/>
      <c r="F579" s="189"/>
      <c r="G579" s="210"/>
      <c r="H579" s="190"/>
      <c r="I579" s="363"/>
      <c r="J579" s="191"/>
      <c r="K579" s="189"/>
    </row>
    <row r="580" spans="1:11" x14ac:dyDescent="0.2">
      <c r="A580" s="189"/>
      <c r="B580" s="189"/>
      <c r="C580" s="189"/>
      <c r="D580" s="189"/>
      <c r="E580" s="189"/>
      <c r="F580" s="189"/>
      <c r="G580" s="210"/>
      <c r="H580" s="190"/>
      <c r="I580" s="363"/>
      <c r="J580" s="191"/>
      <c r="K580" s="189"/>
    </row>
    <row r="581" spans="1:11" x14ac:dyDescent="0.2">
      <c r="A581" s="189"/>
      <c r="B581" s="189"/>
      <c r="C581" s="189"/>
      <c r="D581" s="189"/>
      <c r="E581" s="189"/>
      <c r="F581" s="189"/>
      <c r="G581" s="210"/>
      <c r="H581" s="190"/>
      <c r="I581" s="363"/>
      <c r="J581" s="191"/>
      <c r="K581" s="189"/>
    </row>
    <row r="582" spans="1:11" x14ac:dyDescent="0.2">
      <c r="A582" s="189"/>
      <c r="B582" s="189"/>
      <c r="C582" s="189"/>
      <c r="D582" s="189"/>
      <c r="E582" s="189"/>
      <c r="F582" s="189"/>
      <c r="G582" s="210"/>
      <c r="H582" s="190"/>
      <c r="I582" s="363"/>
      <c r="J582" s="191"/>
      <c r="K582" s="189"/>
    </row>
    <row r="583" spans="1:11" x14ac:dyDescent="0.2">
      <c r="A583" s="189"/>
      <c r="B583" s="189"/>
      <c r="C583" s="189"/>
      <c r="D583" s="189"/>
      <c r="E583" s="189"/>
      <c r="F583" s="189"/>
      <c r="G583" s="210"/>
      <c r="H583" s="190"/>
      <c r="I583" s="363"/>
      <c r="J583" s="191"/>
      <c r="K583" s="189"/>
    </row>
    <row r="584" spans="1:11" x14ac:dyDescent="0.2">
      <c r="A584" s="189"/>
      <c r="B584" s="189"/>
      <c r="C584" s="189"/>
      <c r="D584" s="189"/>
      <c r="E584" s="189"/>
      <c r="F584" s="189"/>
      <c r="G584" s="210"/>
      <c r="H584" s="190"/>
      <c r="I584" s="363"/>
      <c r="J584" s="191"/>
      <c r="K584" s="189"/>
    </row>
    <row r="585" spans="1:11" x14ac:dyDescent="0.2">
      <c r="A585" s="189"/>
      <c r="B585" s="189"/>
      <c r="C585" s="189"/>
      <c r="D585" s="189"/>
      <c r="E585" s="189"/>
      <c r="F585" s="189"/>
      <c r="G585" s="210"/>
      <c r="H585" s="190"/>
      <c r="I585" s="363"/>
      <c r="J585" s="191"/>
      <c r="K585" s="189"/>
    </row>
    <row r="586" spans="1:11" x14ac:dyDescent="0.2">
      <c r="A586" s="189"/>
      <c r="B586" s="189"/>
      <c r="C586" s="189"/>
      <c r="D586" s="189"/>
      <c r="E586" s="189"/>
      <c r="F586" s="189"/>
      <c r="G586" s="210"/>
      <c r="H586" s="190"/>
      <c r="I586" s="363"/>
      <c r="J586" s="191"/>
      <c r="K586" s="189"/>
    </row>
    <row r="587" spans="1:11" x14ac:dyDescent="0.2">
      <c r="A587" s="189"/>
      <c r="B587" s="189"/>
      <c r="C587" s="189"/>
      <c r="D587" s="189"/>
      <c r="E587" s="189"/>
      <c r="F587" s="189"/>
      <c r="G587" s="210"/>
      <c r="H587" s="190"/>
      <c r="I587" s="363"/>
      <c r="J587" s="191"/>
      <c r="K587" s="189"/>
    </row>
    <row r="588" spans="1:11" x14ac:dyDescent="0.2">
      <c r="A588" s="189"/>
      <c r="B588" s="189"/>
      <c r="C588" s="189"/>
      <c r="D588" s="189"/>
      <c r="E588" s="189"/>
      <c r="F588" s="189"/>
      <c r="G588" s="210"/>
      <c r="H588" s="190"/>
      <c r="I588" s="363"/>
      <c r="J588" s="191"/>
      <c r="K588" s="189"/>
    </row>
    <row r="589" spans="1:11" x14ac:dyDescent="0.2">
      <c r="A589" s="189"/>
      <c r="B589" s="189"/>
      <c r="C589" s="189"/>
      <c r="D589" s="189"/>
      <c r="E589" s="189"/>
      <c r="F589" s="189"/>
      <c r="G589" s="210"/>
      <c r="H589" s="190"/>
      <c r="I589" s="363"/>
      <c r="J589" s="191"/>
      <c r="K589" s="189"/>
    </row>
    <row r="590" spans="1:11" x14ac:dyDescent="0.2">
      <c r="A590" s="189"/>
      <c r="B590" s="189"/>
      <c r="C590" s="189"/>
      <c r="D590" s="189"/>
      <c r="E590" s="189"/>
      <c r="F590" s="189"/>
      <c r="G590" s="210"/>
      <c r="H590" s="190"/>
      <c r="I590" s="363"/>
      <c r="J590" s="191"/>
      <c r="K590" s="189"/>
    </row>
    <row r="591" spans="1:11" x14ac:dyDescent="0.2">
      <c r="A591" s="189"/>
      <c r="B591" s="189"/>
      <c r="C591" s="189"/>
      <c r="D591" s="189"/>
      <c r="E591" s="189"/>
      <c r="F591" s="189"/>
      <c r="G591" s="210"/>
      <c r="H591" s="190"/>
      <c r="I591" s="363"/>
      <c r="J591" s="191"/>
      <c r="K591" s="189"/>
    </row>
    <row r="592" spans="1:11" x14ac:dyDescent="0.2">
      <c r="A592" s="189"/>
      <c r="B592" s="189"/>
      <c r="C592" s="189"/>
      <c r="D592" s="189"/>
      <c r="E592" s="189"/>
      <c r="F592" s="189"/>
      <c r="G592" s="210"/>
      <c r="H592" s="190"/>
      <c r="I592" s="363"/>
      <c r="J592" s="191"/>
      <c r="K592" s="189"/>
    </row>
    <row r="593" spans="1:11" x14ac:dyDescent="0.2">
      <c r="A593" s="189"/>
      <c r="B593" s="189"/>
      <c r="C593" s="189"/>
      <c r="D593" s="189"/>
      <c r="E593" s="189"/>
      <c r="F593" s="189"/>
      <c r="G593" s="210"/>
      <c r="H593" s="190"/>
      <c r="I593" s="363"/>
      <c r="J593" s="191"/>
      <c r="K593" s="189"/>
    </row>
    <row r="594" spans="1:11" x14ac:dyDescent="0.2">
      <c r="A594" s="189"/>
      <c r="B594" s="189"/>
      <c r="C594" s="189"/>
      <c r="D594" s="189"/>
      <c r="E594" s="189"/>
      <c r="F594" s="189"/>
      <c r="G594" s="210"/>
      <c r="H594" s="190"/>
      <c r="I594" s="363"/>
      <c r="J594" s="191"/>
      <c r="K594" s="189"/>
    </row>
    <row r="595" spans="1:11" x14ac:dyDescent="0.2">
      <c r="A595" s="189"/>
      <c r="B595" s="189"/>
      <c r="C595" s="189"/>
      <c r="D595" s="189"/>
      <c r="E595" s="189"/>
      <c r="F595" s="189"/>
      <c r="G595" s="210"/>
      <c r="H595" s="190"/>
      <c r="I595" s="363"/>
      <c r="J595" s="191"/>
      <c r="K595" s="189"/>
    </row>
    <row r="596" spans="1:11" x14ac:dyDescent="0.2">
      <c r="A596" s="189"/>
      <c r="B596" s="189"/>
      <c r="C596" s="189"/>
      <c r="D596" s="189"/>
      <c r="E596" s="189"/>
      <c r="F596" s="189"/>
      <c r="G596" s="210"/>
      <c r="H596" s="190"/>
      <c r="I596" s="363"/>
      <c r="J596" s="191"/>
      <c r="K596" s="189"/>
    </row>
    <row r="597" spans="1:11" x14ac:dyDescent="0.2">
      <c r="A597" s="189"/>
      <c r="B597" s="189"/>
      <c r="C597" s="189"/>
      <c r="D597" s="189"/>
      <c r="E597" s="189"/>
      <c r="F597" s="189"/>
      <c r="G597" s="210"/>
      <c r="H597" s="190"/>
      <c r="I597" s="363"/>
      <c r="J597" s="191"/>
      <c r="K597" s="189"/>
    </row>
    <row r="598" spans="1:11" x14ac:dyDescent="0.2">
      <c r="A598" s="189"/>
      <c r="B598" s="189"/>
      <c r="C598" s="189"/>
      <c r="D598" s="189"/>
      <c r="E598" s="189"/>
      <c r="F598" s="189"/>
      <c r="G598" s="210"/>
      <c r="H598" s="190"/>
      <c r="I598" s="363"/>
      <c r="J598" s="191"/>
      <c r="K598" s="189"/>
    </row>
    <row r="599" spans="1:11" x14ac:dyDescent="0.2">
      <c r="A599" s="189"/>
      <c r="B599" s="189"/>
      <c r="C599" s="189"/>
      <c r="D599" s="189"/>
      <c r="E599" s="189"/>
      <c r="F599" s="189"/>
      <c r="G599" s="210"/>
      <c r="H599" s="190"/>
      <c r="I599" s="363"/>
      <c r="J599" s="191"/>
      <c r="K599" s="189"/>
    </row>
    <row r="600" spans="1:11" x14ac:dyDescent="0.2">
      <c r="A600" s="189"/>
      <c r="B600" s="189"/>
      <c r="C600" s="189"/>
      <c r="D600" s="189"/>
      <c r="E600" s="189"/>
      <c r="F600" s="189"/>
      <c r="G600" s="210"/>
      <c r="H600" s="190"/>
      <c r="I600" s="363"/>
      <c r="J600" s="191"/>
      <c r="K600" s="189"/>
    </row>
    <row r="601" spans="1:11" x14ac:dyDescent="0.2">
      <c r="A601" s="189"/>
      <c r="B601" s="189"/>
      <c r="C601" s="189"/>
      <c r="D601" s="189"/>
      <c r="E601" s="189"/>
      <c r="F601" s="189"/>
      <c r="G601" s="210"/>
      <c r="H601" s="190"/>
      <c r="I601" s="363"/>
      <c r="J601" s="191"/>
      <c r="K601" s="189"/>
    </row>
    <row r="602" spans="1:11" x14ac:dyDescent="0.2">
      <c r="A602" s="189"/>
      <c r="B602" s="189"/>
      <c r="C602" s="189"/>
      <c r="D602" s="189"/>
      <c r="E602" s="189"/>
      <c r="F602" s="189"/>
      <c r="G602" s="210"/>
      <c r="H602" s="190"/>
      <c r="I602" s="363"/>
      <c r="J602" s="191"/>
      <c r="K602" s="189"/>
    </row>
    <row r="603" spans="1:11" x14ac:dyDescent="0.2">
      <c r="A603" s="189"/>
      <c r="B603" s="189"/>
      <c r="C603" s="189"/>
      <c r="D603" s="189"/>
      <c r="E603" s="189"/>
      <c r="F603" s="189"/>
      <c r="G603" s="210"/>
      <c r="H603" s="190"/>
      <c r="I603" s="363"/>
      <c r="J603" s="191"/>
      <c r="K603" s="189"/>
    </row>
    <row r="604" spans="1:11" x14ac:dyDescent="0.2">
      <c r="A604" s="189"/>
      <c r="B604" s="189"/>
      <c r="C604" s="189"/>
      <c r="D604" s="189"/>
      <c r="E604" s="189"/>
      <c r="F604" s="189"/>
      <c r="G604" s="210"/>
      <c r="H604" s="190"/>
      <c r="I604" s="363"/>
      <c r="J604" s="191"/>
      <c r="K604" s="189"/>
    </row>
    <row r="605" spans="1:11" x14ac:dyDescent="0.2">
      <c r="A605" s="189"/>
      <c r="B605" s="189"/>
      <c r="C605" s="189"/>
      <c r="D605" s="189"/>
      <c r="E605" s="189"/>
      <c r="F605" s="189"/>
      <c r="G605" s="210"/>
      <c r="H605" s="190"/>
      <c r="I605" s="363"/>
      <c r="J605" s="191"/>
      <c r="K605" s="189"/>
    </row>
    <row r="606" spans="1:11" x14ac:dyDescent="0.2">
      <c r="A606" s="189"/>
      <c r="B606" s="189"/>
      <c r="C606" s="189"/>
      <c r="D606" s="189"/>
      <c r="E606" s="189"/>
      <c r="F606" s="189"/>
      <c r="G606" s="210"/>
      <c r="H606" s="190"/>
      <c r="I606" s="363"/>
      <c r="J606" s="191"/>
      <c r="K606" s="189"/>
    </row>
    <row r="607" spans="1:11" x14ac:dyDescent="0.2">
      <c r="A607" s="189"/>
      <c r="B607" s="189"/>
      <c r="C607" s="189"/>
      <c r="D607" s="189"/>
      <c r="E607" s="189"/>
      <c r="F607" s="189"/>
      <c r="G607" s="210"/>
      <c r="H607" s="190"/>
      <c r="I607" s="363"/>
      <c r="J607" s="191"/>
      <c r="K607" s="189"/>
    </row>
    <row r="608" spans="1:11" x14ac:dyDescent="0.2">
      <c r="A608" s="189"/>
      <c r="B608" s="189"/>
      <c r="C608" s="189"/>
      <c r="D608" s="189"/>
      <c r="E608" s="189"/>
      <c r="F608" s="189"/>
      <c r="G608" s="210"/>
      <c r="H608" s="190"/>
      <c r="I608" s="363"/>
      <c r="J608" s="191"/>
      <c r="K608" s="189"/>
    </row>
    <row r="609" spans="1:11" x14ac:dyDescent="0.2">
      <c r="A609" s="189"/>
      <c r="B609" s="189"/>
      <c r="C609" s="189"/>
      <c r="D609" s="189"/>
      <c r="E609" s="189"/>
      <c r="F609" s="189"/>
      <c r="G609" s="210"/>
      <c r="H609" s="190"/>
      <c r="I609" s="363"/>
      <c r="J609" s="191"/>
      <c r="K609" s="189"/>
    </row>
    <row r="610" spans="1:11" x14ac:dyDescent="0.2">
      <c r="A610" s="189"/>
      <c r="B610" s="189"/>
      <c r="C610" s="189"/>
      <c r="D610" s="189"/>
      <c r="E610" s="189"/>
      <c r="F610" s="189"/>
      <c r="G610" s="210"/>
      <c r="H610" s="190"/>
      <c r="I610" s="363"/>
      <c r="J610" s="191"/>
      <c r="K610" s="189"/>
    </row>
    <row r="611" spans="1:11" x14ac:dyDescent="0.2">
      <c r="A611" s="189"/>
      <c r="B611" s="189"/>
      <c r="C611" s="189"/>
      <c r="D611" s="189"/>
      <c r="E611" s="189"/>
      <c r="F611" s="189"/>
      <c r="G611" s="210"/>
      <c r="H611" s="190"/>
      <c r="I611" s="363"/>
      <c r="J611" s="191"/>
      <c r="K611" s="189"/>
    </row>
    <row r="612" spans="1:11" x14ac:dyDescent="0.2">
      <c r="A612" s="189"/>
      <c r="B612" s="189"/>
      <c r="C612" s="189"/>
      <c r="D612" s="189"/>
      <c r="E612" s="189"/>
      <c r="F612" s="189"/>
      <c r="G612" s="210"/>
      <c r="H612" s="190"/>
      <c r="I612" s="363"/>
      <c r="J612" s="191"/>
      <c r="K612" s="189"/>
    </row>
    <row r="613" spans="1:11" x14ac:dyDescent="0.2">
      <c r="A613" s="189"/>
      <c r="B613" s="189"/>
      <c r="C613" s="189"/>
      <c r="D613" s="189"/>
      <c r="E613" s="189"/>
      <c r="F613" s="189"/>
      <c r="G613" s="210"/>
      <c r="H613" s="190"/>
      <c r="I613" s="363"/>
      <c r="J613" s="191"/>
      <c r="K613" s="189"/>
    </row>
    <row r="614" spans="1:11" x14ac:dyDescent="0.2">
      <c r="A614" s="189"/>
      <c r="B614" s="189"/>
      <c r="C614" s="189"/>
      <c r="D614" s="189"/>
      <c r="E614" s="189"/>
      <c r="F614" s="189"/>
      <c r="G614" s="210"/>
      <c r="H614" s="190"/>
      <c r="I614" s="363"/>
      <c r="J614" s="191"/>
      <c r="K614" s="189"/>
    </row>
    <row r="615" spans="1:11" x14ac:dyDescent="0.2">
      <c r="A615" s="189"/>
      <c r="B615" s="189"/>
      <c r="C615" s="189"/>
      <c r="D615" s="189"/>
      <c r="E615" s="189"/>
      <c r="F615" s="189"/>
      <c r="G615" s="210"/>
      <c r="H615" s="190"/>
      <c r="I615" s="363"/>
      <c r="J615" s="191"/>
      <c r="K615" s="189"/>
    </row>
    <row r="616" spans="1:11" x14ac:dyDescent="0.2">
      <c r="A616" s="189"/>
      <c r="B616" s="189"/>
      <c r="C616" s="189"/>
      <c r="D616" s="189"/>
      <c r="E616" s="189"/>
      <c r="F616" s="189"/>
      <c r="G616" s="210"/>
      <c r="H616" s="190"/>
      <c r="I616" s="363"/>
      <c r="J616" s="191"/>
      <c r="K616" s="189"/>
    </row>
    <row r="617" spans="1:11" x14ac:dyDescent="0.2">
      <c r="A617" s="189"/>
      <c r="B617" s="189"/>
      <c r="C617" s="189"/>
      <c r="D617" s="189"/>
      <c r="E617" s="189"/>
      <c r="F617" s="189"/>
      <c r="G617" s="210"/>
      <c r="H617" s="190"/>
      <c r="I617" s="363"/>
      <c r="J617" s="191"/>
      <c r="K617" s="189"/>
    </row>
    <row r="618" spans="1:11" x14ac:dyDescent="0.2">
      <c r="A618" s="189"/>
      <c r="B618" s="189"/>
      <c r="C618" s="189"/>
      <c r="D618" s="189"/>
      <c r="E618" s="189"/>
      <c r="F618" s="189"/>
      <c r="G618" s="210"/>
      <c r="H618" s="190"/>
      <c r="I618" s="363"/>
      <c r="J618" s="191"/>
      <c r="K618" s="189"/>
    </row>
    <row r="619" spans="1:11" x14ac:dyDescent="0.2">
      <c r="A619" s="189"/>
      <c r="B619" s="189"/>
      <c r="C619" s="189"/>
      <c r="D619" s="189"/>
      <c r="E619" s="189"/>
      <c r="F619" s="189"/>
      <c r="G619" s="210"/>
      <c r="H619" s="190"/>
      <c r="I619" s="363"/>
      <c r="J619" s="191"/>
      <c r="K619" s="189"/>
    </row>
    <row r="620" spans="1:11" x14ac:dyDescent="0.2">
      <c r="A620" s="189"/>
      <c r="B620" s="189"/>
      <c r="C620" s="189"/>
      <c r="D620" s="189"/>
      <c r="E620" s="189"/>
      <c r="F620" s="189"/>
      <c r="G620" s="210"/>
      <c r="H620" s="190"/>
      <c r="I620" s="363"/>
      <c r="J620" s="191"/>
      <c r="K620" s="189"/>
    </row>
    <row r="621" spans="1:11" x14ac:dyDescent="0.2">
      <c r="A621" s="189"/>
      <c r="B621" s="189"/>
      <c r="C621" s="189"/>
      <c r="D621" s="189"/>
      <c r="E621" s="189"/>
      <c r="F621" s="189"/>
      <c r="G621" s="210"/>
      <c r="H621" s="190"/>
      <c r="I621" s="363"/>
      <c r="J621" s="191"/>
      <c r="K621" s="189"/>
    </row>
    <row r="622" spans="1:11" x14ac:dyDescent="0.2">
      <c r="A622" s="189"/>
      <c r="B622" s="189"/>
      <c r="C622" s="189"/>
      <c r="D622" s="189"/>
      <c r="E622" s="189"/>
      <c r="F622" s="189"/>
      <c r="G622" s="210"/>
      <c r="H622" s="190"/>
      <c r="I622" s="363"/>
      <c r="J622" s="191"/>
      <c r="K622" s="189"/>
    </row>
    <row r="623" spans="1:11" x14ac:dyDescent="0.2">
      <c r="A623" s="189"/>
      <c r="B623" s="189"/>
      <c r="C623" s="189"/>
      <c r="D623" s="189"/>
      <c r="E623" s="189"/>
      <c r="F623" s="189"/>
      <c r="G623" s="210"/>
      <c r="H623" s="190"/>
      <c r="I623" s="363"/>
      <c r="J623" s="191"/>
      <c r="K623" s="189"/>
    </row>
    <row r="624" spans="1:11" x14ac:dyDescent="0.2">
      <c r="A624" s="189"/>
      <c r="B624" s="189"/>
      <c r="C624" s="189"/>
      <c r="D624" s="189"/>
      <c r="E624" s="189"/>
      <c r="F624" s="189"/>
      <c r="G624" s="210"/>
      <c r="H624" s="190"/>
      <c r="I624" s="363"/>
      <c r="J624" s="191"/>
      <c r="K624" s="189"/>
    </row>
    <row r="625" spans="1:11" x14ac:dyDescent="0.2">
      <c r="A625" s="189"/>
      <c r="B625" s="189"/>
      <c r="C625" s="189"/>
      <c r="D625" s="189"/>
      <c r="E625" s="189"/>
      <c r="F625" s="189"/>
      <c r="G625" s="210"/>
      <c r="H625" s="190"/>
      <c r="I625" s="363"/>
      <c r="J625" s="191"/>
      <c r="K625" s="189"/>
    </row>
    <row r="626" spans="1:11" x14ac:dyDescent="0.2">
      <c r="A626" s="189"/>
      <c r="B626" s="189"/>
      <c r="C626" s="189"/>
      <c r="D626" s="189"/>
      <c r="E626" s="189"/>
      <c r="F626" s="189"/>
      <c r="G626" s="210"/>
      <c r="H626" s="190"/>
      <c r="I626" s="363"/>
      <c r="J626" s="191"/>
      <c r="K626" s="189"/>
    </row>
    <row r="627" spans="1:11" x14ac:dyDescent="0.2">
      <c r="A627" s="189"/>
      <c r="B627" s="189"/>
      <c r="C627" s="189"/>
      <c r="D627" s="189"/>
      <c r="E627" s="189"/>
      <c r="F627" s="189"/>
      <c r="G627" s="210"/>
      <c r="H627" s="190"/>
      <c r="I627" s="363"/>
      <c r="J627" s="191"/>
      <c r="K627" s="189"/>
    </row>
    <row r="628" spans="1:11" x14ac:dyDescent="0.2">
      <c r="A628" s="189"/>
      <c r="B628" s="189"/>
      <c r="C628" s="189"/>
      <c r="D628" s="189"/>
      <c r="E628" s="189"/>
      <c r="F628" s="189"/>
      <c r="G628" s="210"/>
      <c r="H628" s="190"/>
      <c r="I628" s="363"/>
      <c r="J628" s="191"/>
      <c r="K628" s="189"/>
    </row>
    <row r="629" spans="1:11" x14ac:dyDescent="0.2">
      <c r="A629" s="189"/>
      <c r="B629" s="189"/>
      <c r="C629" s="189"/>
      <c r="D629" s="189"/>
      <c r="E629" s="189"/>
      <c r="F629" s="189"/>
      <c r="G629" s="210"/>
      <c r="H629" s="190"/>
      <c r="I629" s="363"/>
      <c r="J629" s="191"/>
      <c r="K629" s="189"/>
    </row>
    <row r="630" spans="1:11" x14ac:dyDescent="0.2">
      <c r="A630" s="189"/>
      <c r="B630" s="189"/>
      <c r="C630" s="189"/>
      <c r="D630" s="189"/>
      <c r="E630" s="189"/>
      <c r="F630" s="189"/>
      <c r="G630" s="210"/>
      <c r="H630" s="190"/>
      <c r="I630" s="363"/>
      <c r="J630" s="191"/>
      <c r="K630" s="189"/>
    </row>
    <row r="631" spans="1:11" x14ac:dyDescent="0.2">
      <c r="A631" s="189"/>
      <c r="B631" s="189"/>
      <c r="C631" s="189"/>
      <c r="D631" s="189"/>
      <c r="E631" s="189"/>
      <c r="F631" s="189"/>
      <c r="G631" s="210"/>
      <c r="H631" s="190"/>
      <c r="I631" s="363"/>
      <c r="J631" s="191"/>
      <c r="K631" s="189"/>
    </row>
    <row r="632" spans="1:11" x14ac:dyDescent="0.2">
      <c r="A632" s="189"/>
      <c r="B632" s="189"/>
      <c r="C632" s="189"/>
      <c r="D632" s="189"/>
      <c r="E632" s="189"/>
      <c r="F632" s="189"/>
      <c r="G632" s="210"/>
      <c r="H632" s="190"/>
      <c r="I632" s="363"/>
      <c r="J632" s="191"/>
      <c r="K632" s="189"/>
    </row>
    <row r="633" spans="1:11" x14ac:dyDescent="0.2">
      <c r="A633" s="189"/>
      <c r="B633" s="189"/>
      <c r="C633" s="189"/>
      <c r="D633" s="189"/>
      <c r="E633" s="189"/>
      <c r="F633" s="189"/>
      <c r="G633" s="210"/>
      <c r="H633" s="190"/>
      <c r="I633" s="363"/>
      <c r="J633" s="191"/>
      <c r="K633" s="189"/>
    </row>
    <row r="634" spans="1:11" x14ac:dyDescent="0.2">
      <c r="A634" s="189"/>
      <c r="B634" s="189"/>
      <c r="C634" s="189"/>
      <c r="D634" s="189"/>
      <c r="E634" s="189"/>
      <c r="F634" s="189"/>
      <c r="G634" s="210"/>
      <c r="H634" s="190"/>
      <c r="I634" s="363"/>
      <c r="J634" s="191"/>
      <c r="K634" s="189"/>
    </row>
    <row r="635" spans="1:11" x14ac:dyDescent="0.2">
      <c r="A635" s="189"/>
      <c r="B635" s="189"/>
      <c r="C635" s="189"/>
      <c r="D635" s="189"/>
      <c r="E635" s="189"/>
      <c r="F635" s="189"/>
      <c r="G635" s="210"/>
      <c r="H635" s="190"/>
      <c r="I635" s="363"/>
      <c r="J635" s="191"/>
      <c r="K635" s="189"/>
    </row>
    <row r="636" spans="1:11" x14ac:dyDescent="0.2">
      <c r="A636" s="189"/>
      <c r="B636" s="189"/>
      <c r="C636" s="189"/>
      <c r="D636" s="189"/>
      <c r="E636" s="189"/>
      <c r="F636" s="189"/>
      <c r="G636" s="210"/>
      <c r="H636" s="190"/>
      <c r="I636" s="363"/>
      <c r="J636" s="191"/>
      <c r="K636" s="189"/>
    </row>
    <row r="637" spans="1:11" x14ac:dyDescent="0.2">
      <c r="A637" s="189"/>
      <c r="B637" s="189"/>
      <c r="C637" s="189"/>
      <c r="D637" s="189"/>
      <c r="E637" s="189"/>
      <c r="F637" s="189"/>
      <c r="G637" s="210"/>
      <c r="H637" s="190"/>
      <c r="I637" s="363"/>
      <c r="J637" s="191"/>
      <c r="K637" s="189"/>
    </row>
    <row r="638" spans="1:11" x14ac:dyDescent="0.2">
      <c r="A638" s="189"/>
      <c r="B638" s="189"/>
      <c r="C638" s="189"/>
      <c r="D638" s="189"/>
      <c r="E638" s="189"/>
      <c r="F638" s="189"/>
      <c r="G638" s="210"/>
      <c r="H638" s="190"/>
      <c r="I638" s="363"/>
      <c r="J638" s="191"/>
      <c r="K638" s="189"/>
    </row>
    <row r="639" spans="1:11" x14ac:dyDescent="0.2">
      <c r="A639" s="189"/>
      <c r="B639" s="189"/>
      <c r="C639" s="189"/>
      <c r="D639" s="189"/>
      <c r="E639" s="189"/>
      <c r="F639" s="189"/>
      <c r="G639" s="210"/>
      <c r="H639" s="190"/>
      <c r="I639" s="363"/>
      <c r="J639" s="191"/>
      <c r="K639" s="189"/>
    </row>
    <row r="640" spans="1:11" x14ac:dyDescent="0.2">
      <c r="A640" s="189"/>
      <c r="B640" s="189"/>
      <c r="C640" s="189"/>
      <c r="D640" s="189"/>
      <c r="E640" s="189"/>
      <c r="F640" s="189"/>
      <c r="G640" s="210"/>
      <c r="H640" s="190"/>
      <c r="I640" s="363"/>
      <c r="J640" s="191"/>
      <c r="K640" s="189"/>
    </row>
    <row r="641" spans="1:11" x14ac:dyDescent="0.2">
      <c r="A641" s="189"/>
      <c r="B641" s="189"/>
      <c r="C641" s="189"/>
      <c r="D641" s="189"/>
      <c r="E641" s="189"/>
      <c r="F641" s="189"/>
      <c r="G641" s="210"/>
      <c r="H641" s="190"/>
      <c r="I641" s="363"/>
      <c r="J641" s="191"/>
      <c r="K641" s="189"/>
    </row>
    <row r="642" spans="1:11" x14ac:dyDescent="0.2">
      <c r="A642" s="189"/>
      <c r="B642" s="189"/>
      <c r="C642" s="189"/>
      <c r="D642" s="189"/>
      <c r="E642" s="189"/>
      <c r="F642" s="189"/>
      <c r="G642" s="210"/>
      <c r="H642" s="190"/>
      <c r="I642" s="363"/>
      <c r="J642" s="191"/>
      <c r="K642" s="189"/>
    </row>
    <row r="643" spans="1:11" x14ac:dyDescent="0.2">
      <c r="A643" s="189"/>
      <c r="B643" s="189"/>
      <c r="C643" s="189"/>
      <c r="D643" s="189"/>
      <c r="E643" s="189"/>
      <c r="F643" s="189"/>
      <c r="G643" s="210"/>
      <c r="H643" s="190"/>
      <c r="I643" s="363"/>
      <c r="J643" s="191"/>
      <c r="K643" s="189"/>
    </row>
    <row r="644" spans="1:11" x14ac:dyDescent="0.2">
      <c r="A644" s="189"/>
      <c r="B644" s="189"/>
      <c r="C644" s="189"/>
      <c r="D644" s="189"/>
      <c r="E644" s="189"/>
      <c r="F644" s="189"/>
      <c r="G644" s="210"/>
      <c r="H644" s="190"/>
      <c r="I644" s="363"/>
      <c r="J644" s="191"/>
      <c r="K644" s="189"/>
    </row>
    <row r="645" spans="1:11" x14ac:dyDescent="0.2">
      <c r="A645" s="189"/>
      <c r="B645" s="189"/>
      <c r="C645" s="189"/>
      <c r="D645" s="189"/>
      <c r="E645" s="189"/>
      <c r="F645" s="189"/>
      <c r="G645" s="210"/>
      <c r="H645" s="190"/>
      <c r="I645" s="363"/>
      <c r="J645" s="191"/>
      <c r="K645" s="189"/>
    </row>
    <row r="646" spans="1:11" x14ac:dyDescent="0.2">
      <c r="A646" s="189"/>
      <c r="B646" s="189"/>
      <c r="C646" s="189"/>
      <c r="D646" s="189"/>
      <c r="E646" s="189"/>
      <c r="F646" s="189"/>
      <c r="G646" s="210"/>
      <c r="H646" s="190"/>
      <c r="I646" s="363"/>
      <c r="J646" s="191"/>
      <c r="K646" s="189"/>
    </row>
    <row r="647" spans="1:11" x14ac:dyDescent="0.2">
      <c r="A647" s="189"/>
      <c r="B647" s="189"/>
      <c r="C647" s="189"/>
      <c r="D647" s="189"/>
      <c r="E647" s="189"/>
      <c r="F647" s="189"/>
      <c r="G647" s="210"/>
      <c r="H647" s="190"/>
      <c r="I647" s="363"/>
      <c r="J647" s="191"/>
      <c r="K647" s="189"/>
    </row>
    <row r="648" spans="1:11" x14ac:dyDescent="0.2">
      <c r="A648" s="189"/>
      <c r="B648" s="189"/>
      <c r="C648" s="189"/>
      <c r="D648" s="189"/>
      <c r="E648" s="189"/>
      <c r="F648" s="189"/>
      <c r="G648" s="210"/>
      <c r="H648" s="190"/>
      <c r="I648" s="363"/>
      <c r="J648" s="191"/>
      <c r="K648" s="189"/>
    </row>
    <row r="649" spans="1:11" x14ac:dyDescent="0.2">
      <c r="A649" s="189"/>
      <c r="B649" s="189"/>
      <c r="C649" s="189"/>
      <c r="D649" s="189"/>
      <c r="E649" s="189"/>
      <c r="F649" s="189"/>
      <c r="G649" s="210"/>
      <c r="H649" s="190"/>
      <c r="I649" s="363"/>
      <c r="J649" s="191"/>
      <c r="K649" s="189"/>
    </row>
    <row r="650" spans="1:11" x14ac:dyDescent="0.2">
      <c r="A650" s="189"/>
      <c r="B650" s="189"/>
      <c r="C650" s="189"/>
      <c r="D650" s="189"/>
      <c r="E650" s="189"/>
      <c r="F650" s="189"/>
      <c r="G650" s="210"/>
      <c r="H650" s="190"/>
      <c r="I650" s="363"/>
      <c r="J650" s="191"/>
      <c r="K650" s="189"/>
    </row>
    <row r="651" spans="1:11" x14ac:dyDescent="0.2">
      <c r="A651" s="189"/>
      <c r="B651" s="189"/>
      <c r="C651" s="189"/>
      <c r="D651" s="189"/>
      <c r="E651" s="189"/>
      <c r="F651" s="189"/>
      <c r="G651" s="210"/>
      <c r="H651" s="190"/>
      <c r="I651" s="363"/>
      <c r="J651" s="191"/>
      <c r="K651" s="189"/>
    </row>
    <row r="652" spans="1:11" x14ac:dyDescent="0.2">
      <c r="A652" s="189"/>
      <c r="B652" s="189"/>
      <c r="C652" s="189"/>
      <c r="D652" s="189"/>
      <c r="E652" s="189"/>
      <c r="F652" s="189"/>
      <c r="G652" s="210"/>
      <c r="H652" s="190"/>
      <c r="I652" s="363"/>
      <c r="J652" s="191"/>
      <c r="K652" s="189"/>
    </row>
    <row r="653" spans="1:11" x14ac:dyDescent="0.2">
      <c r="A653" s="189"/>
      <c r="B653" s="189"/>
      <c r="C653" s="189"/>
      <c r="D653" s="189"/>
      <c r="E653" s="189"/>
      <c r="F653" s="189"/>
      <c r="G653" s="210"/>
      <c r="H653" s="190"/>
      <c r="I653" s="363"/>
      <c r="J653" s="191"/>
      <c r="K653" s="189"/>
    </row>
    <row r="654" spans="1:11" x14ac:dyDescent="0.2">
      <c r="A654" s="189"/>
      <c r="B654" s="189"/>
      <c r="C654" s="189"/>
      <c r="D654" s="189"/>
      <c r="E654" s="189"/>
      <c r="F654" s="189"/>
      <c r="G654" s="210"/>
      <c r="H654" s="190"/>
      <c r="I654" s="363"/>
      <c r="J654" s="191"/>
      <c r="K654" s="189"/>
    </row>
    <row r="655" spans="1:11" x14ac:dyDescent="0.2">
      <c r="A655" s="189"/>
      <c r="B655" s="189"/>
      <c r="C655" s="189"/>
      <c r="D655" s="189"/>
      <c r="E655" s="189"/>
      <c r="F655" s="189"/>
      <c r="G655" s="210"/>
      <c r="H655" s="190"/>
      <c r="I655" s="363"/>
      <c r="J655" s="191"/>
      <c r="K655" s="189"/>
    </row>
    <row r="656" spans="1:11" x14ac:dyDescent="0.2">
      <c r="A656" s="189"/>
      <c r="B656" s="189"/>
      <c r="C656" s="189"/>
      <c r="D656" s="189"/>
      <c r="E656" s="189"/>
      <c r="F656" s="189"/>
      <c r="G656" s="210"/>
      <c r="H656" s="190"/>
      <c r="I656" s="363"/>
      <c r="J656" s="191"/>
      <c r="K656" s="189"/>
    </row>
    <row r="657" spans="1:11" x14ac:dyDescent="0.2">
      <c r="A657" s="189"/>
      <c r="B657" s="189"/>
      <c r="C657" s="189"/>
      <c r="D657" s="189"/>
      <c r="E657" s="189"/>
      <c r="F657" s="189"/>
      <c r="G657" s="210"/>
      <c r="H657" s="190"/>
      <c r="I657" s="363"/>
      <c r="J657" s="191"/>
      <c r="K657" s="189"/>
    </row>
    <row r="658" spans="1:11" x14ac:dyDescent="0.2">
      <c r="A658" s="189"/>
      <c r="B658" s="189"/>
      <c r="C658" s="189"/>
      <c r="D658" s="189"/>
      <c r="E658" s="189"/>
      <c r="F658" s="189"/>
      <c r="G658" s="210"/>
      <c r="H658" s="190"/>
      <c r="I658" s="363"/>
      <c r="J658" s="191"/>
      <c r="K658" s="189"/>
    </row>
    <row r="659" spans="1:11" x14ac:dyDescent="0.2">
      <c r="A659" s="189"/>
      <c r="B659" s="189"/>
      <c r="C659" s="189"/>
      <c r="D659" s="189"/>
      <c r="E659" s="189"/>
      <c r="F659" s="189"/>
      <c r="G659" s="210"/>
      <c r="H659" s="190"/>
      <c r="I659" s="363"/>
      <c r="J659" s="191"/>
      <c r="K659" s="189"/>
    </row>
    <row r="660" spans="1:11" x14ac:dyDescent="0.2">
      <c r="A660" s="189"/>
      <c r="B660" s="189"/>
      <c r="C660" s="189"/>
      <c r="D660" s="189"/>
      <c r="E660" s="189"/>
      <c r="F660" s="189"/>
      <c r="G660" s="210"/>
      <c r="H660" s="190"/>
      <c r="I660" s="363"/>
      <c r="J660" s="191"/>
      <c r="K660" s="189"/>
    </row>
    <row r="661" spans="1:11" x14ac:dyDescent="0.2">
      <c r="A661" s="189"/>
      <c r="B661" s="189"/>
      <c r="C661" s="189"/>
      <c r="D661" s="189"/>
      <c r="E661" s="189"/>
      <c r="F661" s="189"/>
      <c r="G661" s="210"/>
      <c r="H661" s="190"/>
      <c r="I661" s="363"/>
      <c r="J661" s="191"/>
      <c r="K661" s="189"/>
    </row>
    <row r="662" spans="1:11" x14ac:dyDescent="0.2">
      <c r="A662" s="189"/>
      <c r="B662" s="189"/>
      <c r="C662" s="189"/>
      <c r="D662" s="189"/>
      <c r="E662" s="189"/>
      <c r="F662" s="189"/>
      <c r="G662" s="210"/>
      <c r="H662" s="190"/>
      <c r="I662" s="363"/>
      <c r="J662" s="191"/>
      <c r="K662" s="189"/>
    </row>
    <row r="663" spans="1:11" x14ac:dyDescent="0.2">
      <c r="A663" s="189"/>
      <c r="B663" s="189"/>
      <c r="C663" s="189"/>
      <c r="D663" s="189"/>
      <c r="E663" s="189"/>
      <c r="F663" s="189"/>
      <c r="G663" s="210"/>
      <c r="H663" s="190"/>
      <c r="I663" s="363"/>
      <c r="J663" s="191"/>
      <c r="K663" s="189"/>
    </row>
    <row r="664" spans="1:11" x14ac:dyDescent="0.2">
      <c r="A664" s="189"/>
      <c r="B664" s="189"/>
      <c r="C664" s="189"/>
      <c r="D664" s="189"/>
      <c r="E664" s="189"/>
      <c r="F664" s="189"/>
      <c r="G664" s="210"/>
      <c r="H664" s="190"/>
      <c r="I664" s="363"/>
      <c r="J664" s="191"/>
      <c r="K664" s="189"/>
    </row>
    <row r="665" spans="1:11" x14ac:dyDescent="0.2">
      <c r="A665" s="189"/>
      <c r="B665" s="189"/>
      <c r="C665" s="189"/>
      <c r="D665" s="189"/>
      <c r="E665" s="189"/>
      <c r="F665" s="189"/>
      <c r="G665" s="210"/>
      <c r="H665" s="190"/>
      <c r="I665" s="363"/>
      <c r="J665" s="191"/>
      <c r="K665" s="189"/>
    </row>
    <row r="666" spans="1:11" x14ac:dyDescent="0.2">
      <c r="A666" s="189"/>
      <c r="B666" s="189"/>
      <c r="C666" s="189"/>
      <c r="D666" s="189"/>
      <c r="E666" s="189"/>
      <c r="F666" s="189"/>
      <c r="G666" s="210"/>
      <c r="H666" s="190"/>
      <c r="I666" s="363"/>
      <c r="J666" s="191"/>
      <c r="K666" s="189"/>
    </row>
    <row r="667" spans="1:11" x14ac:dyDescent="0.2">
      <c r="A667" s="189"/>
      <c r="B667" s="189"/>
      <c r="C667" s="189"/>
      <c r="D667" s="189"/>
      <c r="E667" s="189"/>
      <c r="F667" s="189"/>
      <c r="G667" s="210"/>
      <c r="H667" s="190"/>
      <c r="I667" s="363"/>
      <c r="J667" s="191"/>
      <c r="K667" s="189"/>
    </row>
    <row r="668" spans="1:11" x14ac:dyDescent="0.2">
      <c r="A668" s="189"/>
      <c r="B668" s="189"/>
      <c r="C668" s="189"/>
      <c r="D668" s="189"/>
      <c r="E668" s="189"/>
      <c r="F668" s="189"/>
      <c r="G668" s="210"/>
      <c r="H668" s="190"/>
      <c r="I668" s="363"/>
      <c r="J668" s="191"/>
      <c r="K668" s="189"/>
    </row>
    <row r="669" spans="1:11" x14ac:dyDescent="0.2">
      <c r="A669" s="189"/>
      <c r="B669" s="189"/>
      <c r="C669" s="189"/>
      <c r="D669" s="189"/>
      <c r="E669" s="189"/>
      <c r="F669" s="189"/>
      <c r="G669" s="210"/>
      <c r="H669" s="190"/>
      <c r="I669" s="363"/>
      <c r="J669" s="191"/>
      <c r="K669" s="189"/>
    </row>
    <row r="670" spans="1:11" x14ac:dyDescent="0.2">
      <c r="A670" s="189"/>
      <c r="B670" s="189"/>
      <c r="C670" s="189"/>
      <c r="D670" s="189"/>
      <c r="E670" s="189"/>
      <c r="F670" s="189"/>
      <c r="G670" s="210"/>
      <c r="H670" s="190"/>
      <c r="I670" s="363"/>
      <c r="J670" s="191"/>
      <c r="K670" s="189"/>
    </row>
    <row r="671" spans="1:11" x14ac:dyDescent="0.2">
      <c r="A671" s="189"/>
      <c r="B671" s="189"/>
      <c r="C671" s="189"/>
      <c r="D671" s="189"/>
      <c r="E671" s="189"/>
      <c r="F671" s="189"/>
      <c r="G671" s="210"/>
      <c r="H671" s="190"/>
      <c r="I671" s="363"/>
      <c r="J671" s="191"/>
      <c r="K671" s="189"/>
    </row>
    <row r="672" spans="1:11" x14ac:dyDescent="0.2">
      <c r="A672" s="189"/>
      <c r="B672" s="189"/>
      <c r="C672" s="189"/>
      <c r="D672" s="189"/>
      <c r="E672" s="189"/>
      <c r="F672" s="189"/>
      <c r="G672" s="210"/>
      <c r="H672" s="190"/>
      <c r="I672" s="363"/>
      <c r="J672" s="191"/>
      <c r="K672" s="189"/>
    </row>
    <row r="673" spans="1:11" x14ac:dyDescent="0.2">
      <c r="A673" s="189"/>
      <c r="B673" s="189"/>
      <c r="C673" s="189"/>
      <c r="D673" s="189"/>
      <c r="E673" s="189"/>
      <c r="F673" s="189"/>
      <c r="G673" s="210"/>
      <c r="H673" s="190"/>
      <c r="I673" s="363"/>
      <c r="J673" s="191"/>
      <c r="K673" s="189"/>
    </row>
    <row r="674" spans="1:11" x14ac:dyDescent="0.2">
      <c r="A674" s="189"/>
      <c r="B674" s="189"/>
      <c r="C674" s="189"/>
      <c r="D674" s="189"/>
      <c r="E674" s="189"/>
      <c r="F674" s="189"/>
      <c r="G674" s="210"/>
      <c r="H674" s="190"/>
      <c r="I674" s="363"/>
      <c r="J674" s="191"/>
      <c r="K674" s="189"/>
    </row>
    <row r="675" spans="1:11" x14ac:dyDescent="0.2">
      <c r="A675" s="189"/>
      <c r="B675" s="189"/>
      <c r="C675" s="189"/>
      <c r="D675" s="189"/>
      <c r="E675" s="189"/>
      <c r="F675" s="189"/>
      <c r="G675" s="210"/>
      <c r="H675" s="190"/>
      <c r="I675" s="363"/>
      <c r="J675" s="191"/>
      <c r="K675" s="189"/>
    </row>
    <row r="676" spans="1:11" x14ac:dyDescent="0.2">
      <c r="A676" s="189"/>
      <c r="B676" s="189"/>
      <c r="C676" s="189"/>
      <c r="D676" s="189"/>
      <c r="E676" s="189"/>
      <c r="F676" s="189"/>
      <c r="G676" s="210"/>
      <c r="H676" s="190"/>
      <c r="I676" s="363"/>
      <c r="J676" s="191"/>
      <c r="K676" s="189"/>
    </row>
    <row r="677" spans="1:11" x14ac:dyDescent="0.2">
      <c r="A677" s="189"/>
      <c r="B677" s="189"/>
      <c r="C677" s="189"/>
      <c r="D677" s="189"/>
      <c r="E677" s="189"/>
      <c r="F677" s="189"/>
      <c r="G677" s="210"/>
      <c r="H677" s="190"/>
      <c r="I677" s="363"/>
      <c r="J677" s="191"/>
      <c r="K677" s="189"/>
    </row>
    <row r="678" spans="1:11" x14ac:dyDescent="0.2">
      <c r="A678" s="189"/>
      <c r="B678" s="189"/>
      <c r="C678" s="189"/>
      <c r="D678" s="189"/>
      <c r="E678" s="189"/>
      <c r="F678" s="189"/>
      <c r="G678" s="210"/>
      <c r="H678" s="190"/>
      <c r="I678" s="363"/>
      <c r="J678" s="191"/>
      <c r="K678" s="189"/>
    </row>
    <row r="679" spans="1:11" x14ac:dyDescent="0.2">
      <c r="A679" s="189"/>
      <c r="B679" s="189"/>
      <c r="C679" s="189"/>
      <c r="D679" s="189"/>
      <c r="E679" s="189"/>
      <c r="F679" s="189"/>
      <c r="G679" s="210"/>
      <c r="H679" s="190"/>
      <c r="I679" s="363"/>
      <c r="J679" s="191"/>
      <c r="K679" s="189"/>
    </row>
    <row r="680" spans="1:11" x14ac:dyDescent="0.2">
      <c r="A680" s="189"/>
      <c r="B680" s="189"/>
      <c r="C680" s="189"/>
      <c r="D680" s="189"/>
      <c r="E680" s="189"/>
      <c r="F680" s="189"/>
      <c r="G680" s="210"/>
      <c r="H680" s="190"/>
      <c r="I680" s="363"/>
      <c r="J680" s="191"/>
      <c r="K680" s="189"/>
    </row>
    <row r="681" spans="1:11" x14ac:dyDescent="0.2">
      <c r="A681" s="189"/>
      <c r="B681" s="189"/>
      <c r="C681" s="189"/>
      <c r="D681" s="189"/>
      <c r="E681" s="189"/>
      <c r="F681" s="189"/>
      <c r="G681" s="210"/>
      <c r="H681" s="190"/>
      <c r="I681" s="363"/>
      <c r="J681" s="191"/>
      <c r="K681" s="189"/>
    </row>
    <row r="682" spans="1:11" x14ac:dyDescent="0.2">
      <c r="A682" s="189"/>
      <c r="B682" s="189"/>
      <c r="C682" s="189"/>
      <c r="D682" s="189"/>
      <c r="E682" s="189"/>
      <c r="F682" s="189"/>
      <c r="G682" s="210"/>
      <c r="H682" s="190"/>
      <c r="I682" s="363"/>
      <c r="J682" s="191"/>
      <c r="K682" s="189"/>
    </row>
    <row r="683" spans="1:11" x14ac:dyDescent="0.2">
      <c r="A683" s="189"/>
      <c r="B683" s="189"/>
      <c r="C683" s="189"/>
      <c r="D683" s="189"/>
      <c r="E683" s="189"/>
      <c r="F683" s="189"/>
      <c r="G683" s="210"/>
      <c r="H683" s="190"/>
      <c r="I683" s="363"/>
      <c r="J683" s="191"/>
      <c r="K683" s="189"/>
    </row>
    <row r="684" spans="1:11" x14ac:dyDescent="0.2">
      <c r="A684" s="189"/>
      <c r="B684" s="189"/>
      <c r="C684" s="189"/>
      <c r="D684" s="189"/>
      <c r="E684" s="189"/>
      <c r="F684" s="189"/>
      <c r="G684" s="210"/>
      <c r="H684" s="190"/>
      <c r="I684" s="363"/>
      <c r="J684" s="191"/>
      <c r="K684" s="189"/>
    </row>
    <row r="685" spans="1:11" x14ac:dyDescent="0.2">
      <c r="A685" s="189"/>
      <c r="B685" s="189"/>
      <c r="C685" s="189"/>
      <c r="D685" s="189"/>
      <c r="E685" s="189"/>
      <c r="F685" s="189"/>
      <c r="G685" s="210"/>
      <c r="H685" s="190"/>
      <c r="I685" s="363"/>
      <c r="J685" s="191"/>
      <c r="K685" s="189"/>
    </row>
    <row r="686" spans="1:11" x14ac:dyDescent="0.2">
      <c r="A686" s="189"/>
      <c r="B686" s="189"/>
      <c r="C686" s="189"/>
      <c r="D686" s="189"/>
      <c r="E686" s="189"/>
      <c r="F686" s="189"/>
      <c r="G686" s="210"/>
      <c r="H686" s="190"/>
      <c r="I686" s="363"/>
      <c r="J686" s="191"/>
      <c r="K686" s="189"/>
    </row>
    <row r="687" spans="1:11" x14ac:dyDescent="0.2">
      <c r="A687" s="189"/>
      <c r="B687" s="189"/>
      <c r="C687" s="189"/>
      <c r="D687" s="189"/>
      <c r="E687" s="189"/>
      <c r="F687" s="189"/>
      <c r="G687" s="210"/>
      <c r="H687" s="190"/>
      <c r="I687" s="363"/>
      <c r="J687" s="191"/>
      <c r="K687" s="189"/>
    </row>
    <row r="688" spans="1:11" x14ac:dyDescent="0.2">
      <c r="A688" s="189"/>
      <c r="B688" s="189"/>
      <c r="C688" s="189"/>
      <c r="D688" s="189"/>
      <c r="E688" s="189"/>
      <c r="F688" s="189"/>
      <c r="G688" s="210"/>
      <c r="H688" s="190"/>
      <c r="I688" s="363"/>
      <c r="J688" s="191"/>
      <c r="K688" s="189"/>
    </row>
    <row r="689" spans="1:11" x14ac:dyDescent="0.2">
      <c r="A689" s="189"/>
      <c r="B689" s="189"/>
      <c r="C689" s="189"/>
      <c r="D689" s="189"/>
      <c r="E689" s="189"/>
      <c r="F689" s="189"/>
      <c r="G689" s="210"/>
      <c r="H689" s="190"/>
      <c r="I689" s="363"/>
      <c r="J689" s="191"/>
      <c r="K689" s="189"/>
    </row>
    <row r="690" spans="1:11" x14ac:dyDescent="0.2">
      <c r="A690" s="189"/>
      <c r="B690" s="189"/>
      <c r="C690" s="189"/>
      <c r="D690" s="189"/>
      <c r="E690" s="189"/>
      <c r="F690" s="189"/>
      <c r="G690" s="210"/>
      <c r="H690" s="190"/>
      <c r="I690" s="363"/>
      <c r="J690" s="191"/>
      <c r="K690" s="189"/>
    </row>
    <row r="691" spans="1:11" x14ac:dyDescent="0.2">
      <c r="A691" s="189"/>
      <c r="B691" s="189"/>
      <c r="C691" s="189"/>
      <c r="D691" s="189"/>
      <c r="E691" s="189"/>
      <c r="F691" s="189"/>
      <c r="G691" s="210"/>
      <c r="H691" s="190"/>
      <c r="I691" s="363"/>
      <c r="J691" s="191"/>
      <c r="K691" s="189"/>
    </row>
    <row r="692" spans="1:11" x14ac:dyDescent="0.2">
      <c r="A692" s="189"/>
      <c r="B692" s="189"/>
      <c r="C692" s="189"/>
      <c r="D692" s="189"/>
      <c r="E692" s="189"/>
      <c r="F692" s="189"/>
      <c r="G692" s="210"/>
      <c r="H692" s="190"/>
      <c r="I692" s="363"/>
      <c r="J692" s="191"/>
      <c r="K692" s="189"/>
    </row>
    <row r="693" spans="1:11" x14ac:dyDescent="0.2">
      <c r="A693" s="189"/>
      <c r="B693" s="189"/>
      <c r="C693" s="189"/>
      <c r="D693" s="189"/>
      <c r="E693" s="189"/>
      <c r="F693" s="189"/>
      <c r="G693" s="210"/>
      <c r="H693" s="190"/>
      <c r="I693" s="363"/>
      <c r="J693" s="191"/>
      <c r="K693" s="189"/>
    </row>
    <row r="694" spans="1:11" x14ac:dyDescent="0.2">
      <c r="A694" s="189"/>
      <c r="B694" s="189"/>
      <c r="C694" s="189"/>
      <c r="D694" s="189"/>
      <c r="E694" s="189"/>
      <c r="F694" s="189"/>
      <c r="G694" s="210"/>
      <c r="H694" s="190"/>
      <c r="I694" s="363"/>
      <c r="J694" s="191"/>
      <c r="K694" s="189"/>
    </row>
    <row r="695" spans="1:11" x14ac:dyDescent="0.2">
      <c r="A695" s="189"/>
      <c r="B695" s="189"/>
      <c r="C695" s="189"/>
      <c r="D695" s="189"/>
      <c r="E695" s="189"/>
      <c r="F695" s="189"/>
      <c r="G695" s="210"/>
      <c r="H695" s="190"/>
      <c r="I695" s="363"/>
      <c r="J695" s="191"/>
      <c r="K695" s="189"/>
    </row>
    <row r="696" spans="1:11" x14ac:dyDescent="0.2">
      <c r="A696" s="189"/>
      <c r="B696" s="189"/>
      <c r="C696" s="189"/>
      <c r="D696" s="189"/>
      <c r="E696" s="189"/>
      <c r="F696" s="189"/>
      <c r="G696" s="210"/>
      <c r="H696" s="190"/>
      <c r="I696" s="363"/>
      <c r="J696" s="191"/>
      <c r="K696" s="189"/>
    </row>
    <row r="697" spans="1:11" x14ac:dyDescent="0.2">
      <c r="A697" s="189"/>
      <c r="B697" s="189"/>
      <c r="C697" s="189"/>
      <c r="D697" s="189"/>
      <c r="E697" s="189"/>
      <c r="F697" s="189"/>
      <c r="G697" s="210"/>
      <c r="H697" s="190"/>
      <c r="I697" s="363"/>
      <c r="J697" s="191"/>
      <c r="K697" s="189"/>
    </row>
    <row r="698" spans="1:11" x14ac:dyDescent="0.2">
      <c r="A698" s="189"/>
      <c r="B698" s="189"/>
      <c r="C698" s="189"/>
      <c r="D698" s="189"/>
      <c r="E698" s="189"/>
      <c r="F698" s="189"/>
      <c r="G698" s="210"/>
      <c r="H698" s="190"/>
      <c r="I698" s="363"/>
      <c r="J698" s="191"/>
      <c r="K698" s="189"/>
    </row>
    <row r="699" spans="1:11" x14ac:dyDescent="0.2">
      <c r="A699" s="189"/>
      <c r="B699" s="189"/>
      <c r="C699" s="189"/>
      <c r="D699" s="189"/>
      <c r="E699" s="189"/>
      <c r="F699" s="189"/>
      <c r="G699" s="210"/>
      <c r="H699" s="190"/>
      <c r="I699" s="363"/>
      <c r="J699" s="191"/>
      <c r="K699" s="189"/>
    </row>
    <row r="700" spans="1:11" x14ac:dyDescent="0.2">
      <c r="A700" s="189"/>
      <c r="B700" s="189"/>
      <c r="C700" s="189"/>
      <c r="D700" s="189"/>
      <c r="E700" s="189"/>
      <c r="F700" s="189"/>
      <c r="G700" s="210"/>
      <c r="H700" s="190"/>
      <c r="I700" s="363"/>
      <c r="J700" s="191"/>
      <c r="K700" s="189"/>
    </row>
    <row r="701" spans="1:11" x14ac:dyDescent="0.2">
      <c r="A701" s="189"/>
      <c r="B701" s="189"/>
      <c r="C701" s="189"/>
      <c r="D701" s="189"/>
      <c r="E701" s="189"/>
      <c r="F701" s="189"/>
      <c r="G701" s="210"/>
      <c r="H701" s="190"/>
      <c r="I701" s="363"/>
      <c r="J701" s="191"/>
      <c r="K701" s="189"/>
    </row>
    <row r="702" spans="1:11" x14ac:dyDescent="0.2">
      <c r="A702" s="189"/>
      <c r="B702" s="189"/>
      <c r="C702" s="189"/>
      <c r="D702" s="189"/>
      <c r="E702" s="189"/>
      <c r="F702" s="189"/>
      <c r="G702" s="210"/>
      <c r="H702" s="190"/>
      <c r="I702" s="363"/>
      <c r="J702" s="191"/>
      <c r="K702" s="189"/>
    </row>
    <row r="703" spans="1:11" x14ac:dyDescent="0.2">
      <c r="A703" s="189"/>
      <c r="B703" s="189"/>
      <c r="C703" s="189"/>
      <c r="D703" s="189"/>
      <c r="E703" s="189"/>
      <c r="F703" s="189"/>
      <c r="G703" s="210"/>
      <c r="H703" s="190"/>
      <c r="I703" s="363"/>
      <c r="J703" s="191"/>
      <c r="K703" s="189"/>
    </row>
    <row r="704" spans="1:11" x14ac:dyDescent="0.2">
      <c r="A704" s="189"/>
      <c r="B704" s="189"/>
      <c r="C704" s="189"/>
      <c r="D704" s="189"/>
      <c r="E704" s="189"/>
      <c r="F704" s="189"/>
      <c r="G704" s="210"/>
      <c r="H704" s="190"/>
      <c r="I704" s="363"/>
      <c r="J704" s="191"/>
      <c r="K704" s="189"/>
    </row>
    <row r="705" spans="1:11" x14ac:dyDescent="0.2">
      <c r="A705" s="189"/>
      <c r="B705" s="189"/>
      <c r="C705" s="189"/>
      <c r="D705" s="189"/>
      <c r="E705" s="189"/>
      <c r="F705" s="189"/>
      <c r="G705" s="210"/>
      <c r="H705" s="190"/>
      <c r="I705" s="363"/>
      <c r="J705" s="191"/>
      <c r="K705" s="189"/>
    </row>
    <row r="706" spans="1:11" x14ac:dyDescent="0.2">
      <c r="A706" s="189"/>
      <c r="B706" s="189"/>
      <c r="C706" s="189"/>
      <c r="D706" s="189"/>
      <c r="E706" s="189"/>
      <c r="F706" s="189"/>
      <c r="G706" s="210"/>
      <c r="H706" s="190"/>
      <c r="I706" s="363"/>
      <c r="J706" s="191"/>
      <c r="K706" s="189"/>
    </row>
    <row r="707" spans="1:11" x14ac:dyDescent="0.2">
      <c r="A707" s="189"/>
      <c r="B707" s="189"/>
      <c r="C707" s="189"/>
      <c r="D707" s="189"/>
      <c r="E707" s="189"/>
      <c r="F707" s="189"/>
      <c r="G707" s="210"/>
      <c r="H707" s="190"/>
      <c r="I707" s="363"/>
      <c r="J707" s="191"/>
      <c r="K707" s="189"/>
    </row>
    <row r="708" spans="1:11" x14ac:dyDescent="0.2">
      <c r="A708" s="189"/>
      <c r="B708" s="189"/>
      <c r="C708" s="189"/>
      <c r="D708" s="189"/>
      <c r="E708" s="189"/>
      <c r="F708" s="189"/>
      <c r="G708" s="210"/>
      <c r="H708" s="190"/>
      <c r="I708" s="363"/>
      <c r="J708" s="191"/>
      <c r="K708" s="189"/>
    </row>
    <row r="709" spans="1:11" x14ac:dyDescent="0.2">
      <c r="A709" s="189"/>
      <c r="B709" s="189"/>
      <c r="C709" s="189"/>
      <c r="D709" s="189"/>
      <c r="E709" s="189"/>
      <c r="F709" s="189"/>
      <c r="G709" s="210"/>
      <c r="H709" s="190"/>
      <c r="I709" s="363"/>
      <c r="J709" s="191"/>
      <c r="K709" s="189"/>
    </row>
    <row r="710" spans="1:11" x14ac:dyDescent="0.2">
      <c r="A710" s="189"/>
      <c r="B710" s="189"/>
      <c r="C710" s="189"/>
      <c r="D710" s="189"/>
      <c r="E710" s="189"/>
      <c r="F710" s="189"/>
      <c r="G710" s="210"/>
      <c r="H710" s="190"/>
      <c r="I710" s="363"/>
      <c r="J710" s="191"/>
      <c r="K710" s="189"/>
    </row>
    <row r="711" spans="1:11" x14ac:dyDescent="0.2">
      <c r="A711" s="189"/>
      <c r="B711" s="189"/>
      <c r="C711" s="189"/>
      <c r="D711" s="189"/>
      <c r="E711" s="189"/>
      <c r="F711" s="189"/>
      <c r="G711" s="210"/>
      <c r="H711" s="190"/>
      <c r="I711" s="363"/>
      <c r="J711" s="191"/>
      <c r="K711" s="189"/>
    </row>
    <row r="712" spans="1:11" x14ac:dyDescent="0.2">
      <c r="A712" s="189"/>
      <c r="B712" s="189"/>
      <c r="C712" s="189"/>
      <c r="D712" s="189"/>
      <c r="E712" s="189"/>
      <c r="F712" s="189"/>
      <c r="G712" s="210"/>
      <c r="H712" s="190"/>
      <c r="I712" s="363"/>
      <c r="J712" s="191"/>
      <c r="K712" s="189"/>
    </row>
    <row r="713" spans="1:11" x14ac:dyDescent="0.2">
      <c r="A713" s="189"/>
      <c r="B713" s="189"/>
      <c r="C713" s="189"/>
      <c r="D713" s="189"/>
      <c r="E713" s="189"/>
      <c r="F713" s="189"/>
      <c r="G713" s="210"/>
      <c r="H713" s="190"/>
      <c r="I713" s="363"/>
      <c r="J713" s="191"/>
      <c r="K713" s="189"/>
    </row>
    <row r="714" spans="1:11" x14ac:dyDescent="0.2">
      <c r="A714" s="189"/>
      <c r="B714" s="189"/>
      <c r="C714" s="189"/>
      <c r="D714" s="189"/>
      <c r="E714" s="189"/>
      <c r="F714" s="189"/>
      <c r="G714" s="210"/>
      <c r="H714" s="190"/>
      <c r="I714" s="363"/>
      <c r="J714" s="191"/>
      <c r="K714" s="189"/>
    </row>
    <row r="715" spans="1:11" x14ac:dyDescent="0.2">
      <c r="A715" s="189"/>
      <c r="B715" s="189"/>
      <c r="C715" s="189"/>
      <c r="D715" s="189"/>
      <c r="E715" s="189"/>
      <c r="F715" s="189"/>
      <c r="G715" s="210"/>
      <c r="H715" s="190"/>
      <c r="I715" s="363"/>
      <c r="J715" s="191"/>
      <c r="K715" s="189"/>
    </row>
    <row r="716" spans="1:11" x14ac:dyDescent="0.2">
      <c r="A716" s="189"/>
      <c r="B716" s="189"/>
      <c r="C716" s="189"/>
      <c r="D716" s="189"/>
      <c r="E716" s="189"/>
      <c r="F716" s="189"/>
      <c r="G716" s="210"/>
      <c r="H716" s="190"/>
      <c r="I716" s="363"/>
      <c r="J716" s="191"/>
      <c r="K716" s="189"/>
    </row>
    <row r="717" spans="1:11" x14ac:dyDescent="0.2">
      <c r="A717" s="189"/>
      <c r="B717" s="189"/>
      <c r="C717" s="189"/>
      <c r="D717" s="189"/>
      <c r="E717" s="189"/>
      <c r="F717" s="189"/>
      <c r="G717" s="210"/>
      <c r="H717" s="190"/>
      <c r="I717" s="363"/>
      <c r="J717" s="191"/>
      <c r="K717" s="189"/>
    </row>
    <row r="718" spans="1:11" x14ac:dyDescent="0.2">
      <c r="A718" s="189"/>
      <c r="B718" s="189"/>
      <c r="C718" s="189"/>
      <c r="D718" s="189"/>
      <c r="E718" s="189"/>
      <c r="F718" s="189"/>
      <c r="G718" s="210"/>
      <c r="H718" s="190"/>
      <c r="I718" s="363"/>
      <c r="J718" s="191"/>
      <c r="K718" s="189"/>
    </row>
    <row r="719" spans="1:11" x14ac:dyDescent="0.2">
      <c r="A719" s="189"/>
      <c r="B719" s="189"/>
      <c r="C719" s="189"/>
      <c r="D719" s="189"/>
      <c r="E719" s="189"/>
      <c r="F719" s="189"/>
      <c r="G719" s="210"/>
      <c r="H719" s="190"/>
      <c r="I719" s="363"/>
      <c r="J719" s="191"/>
      <c r="K719" s="189"/>
    </row>
    <row r="720" spans="1:11" x14ac:dyDescent="0.2">
      <c r="A720" s="189"/>
      <c r="B720" s="189"/>
      <c r="C720" s="189"/>
      <c r="D720" s="189"/>
      <c r="E720" s="189"/>
      <c r="F720" s="189"/>
      <c r="G720" s="210"/>
      <c r="H720" s="190"/>
      <c r="I720" s="363"/>
      <c r="J720" s="191"/>
      <c r="K720" s="189"/>
    </row>
    <row r="721" spans="1:11" x14ac:dyDescent="0.2">
      <c r="A721" s="189"/>
      <c r="B721" s="189"/>
      <c r="C721" s="189"/>
      <c r="D721" s="189"/>
      <c r="E721" s="189"/>
      <c r="F721" s="189"/>
      <c r="G721" s="210"/>
      <c r="H721" s="190"/>
      <c r="I721" s="363"/>
      <c r="J721" s="191"/>
      <c r="K721" s="189"/>
    </row>
    <row r="722" spans="1:11" x14ac:dyDescent="0.2">
      <c r="A722" s="189"/>
      <c r="B722" s="189"/>
      <c r="C722" s="189"/>
      <c r="D722" s="189"/>
      <c r="E722" s="189"/>
      <c r="F722" s="189"/>
      <c r="G722" s="210"/>
      <c r="H722" s="190"/>
      <c r="I722" s="363"/>
      <c r="J722" s="191"/>
      <c r="K722" s="189"/>
    </row>
    <row r="723" spans="1:11" x14ac:dyDescent="0.2">
      <c r="A723" s="189"/>
      <c r="B723" s="189"/>
      <c r="C723" s="189"/>
      <c r="D723" s="189"/>
      <c r="E723" s="189"/>
      <c r="F723" s="189"/>
      <c r="G723" s="210"/>
      <c r="H723" s="190"/>
      <c r="I723" s="363"/>
      <c r="J723" s="191"/>
      <c r="K723" s="189"/>
    </row>
    <row r="724" spans="1:11" x14ac:dyDescent="0.2">
      <c r="A724" s="189"/>
      <c r="B724" s="189"/>
      <c r="C724" s="189"/>
      <c r="D724" s="189"/>
      <c r="E724" s="189"/>
      <c r="F724" s="189"/>
      <c r="G724" s="210"/>
      <c r="H724" s="190"/>
      <c r="I724" s="363"/>
      <c r="J724" s="191"/>
      <c r="K724" s="189"/>
    </row>
    <row r="725" spans="1:11" x14ac:dyDescent="0.2">
      <c r="A725" s="189"/>
      <c r="B725" s="189"/>
      <c r="C725" s="189"/>
      <c r="D725" s="189"/>
      <c r="E725" s="189"/>
      <c r="F725" s="189"/>
      <c r="G725" s="210"/>
      <c r="H725" s="190"/>
      <c r="I725" s="363"/>
      <c r="J725" s="191"/>
      <c r="K725" s="189"/>
    </row>
    <row r="726" spans="1:11" x14ac:dyDescent="0.2">
      <c r="A726" s="189"/>
      <c r="B726" s="189"/>
      <c r="C726" s="189"/>
      <c r="D726" s="189"/>
      <c r="E726" s="189"/>
      <c r="F726" s="189"/>
      <c r="G726" s="210"/>
      <c r="H726" s="190"/>
      <c r="I726" s="363"/>
      <c r="J726" s="191"/>
      <c r="K726" s="189"/>
    </row>
    <row r="727" spans="1:11" x14ac:dyDescent="0.2">
      <c r="A727" s="189"/>
      <c r="B727" s="189"/>
      <c r="C727" s="189"/>
      <c r="D727" s="189"/>
      <c r="E727" s="189"/>
      <c r="F727" s="189"/>
      <c r="G727" s="210"/>
      <c r="H727" s="190"/>
      <c r="I727" s="363"/>
      <c r="J727" s="191"/>
      <c r="K727" s="189"/>
    </row>
    <row r="728" spans="1:11" x14ac:dyDescent="0.2">
      <c r="A728" s="189"/>
      <c r="B728" s="189"/>
      <c r="C728" s="189"/>
      <c r="D728" s="189"/>
      <c r="E728" s="189"/>
      <c r="F728" s="189"/>
      <c r="G728" s="210"/>
      <c r="H728" s="190"/>
      <c r="I728" s="363"/>
      <c r="J728" s="191"/>
      <c r="K728" s="189"/>
    </row>
    <row r="729" spans="1:11" x14ac:dyDescent="0.2">
      <c r="A729" s="189"/>
      <c r="B729" s="189"/>
      <c r="C729" s="189"/>
      <c r="D729" s="189"/>
      <c r="E729" s="189"/>
      <c r="F729" s="189"/>
      <c r="G729" s="210"/>
      <c r="H729" s="190"/>
      <c r="I729" s="363"/>
      <c r="J729" s="191"/>
      <c r="K729" s="189"/>
    </row>
    <row r="730" spans="1:11" x14ac:dyDescent="0.2">
      <c r="A730" s="189"/>
      <c r="B730" s="189"/>
      <c r="C730" s="189"/>
      <c r="D730" s="189"/>
      <c r="E730" s="189"/>
      <c r="F730" s="189"/>
      <c r="G730" s="210"/>
      <c r="H730" s="190"/>
      <c r="I730" s="363"/>
      <c r="J730" s="191"/>
      <c r="K730" s="189"/>
    </row>
    <row r="731" spans="1:11" x14ac:dyDescent="0.2">
      <c r="A731" s="189"/>
      <c r="B731" s="189"/>
      <c r="C731" s="189"/>
      <c r="D731" s="189"/>
      <c r="E731" s="189"/>
      <c r="F731" s="189"/>
      <c r="G731" s="210"/>
      <c r="H731" s="190"/>
      <c r="I731" s="363"/>
      <c r="J731" s="191"/>
      <c r="K731" s="189"/>
    </row>
    <row r="732" spans="1:11" x14ac:dyDescent="0.2">
      <c r="A732" s="189"/>
      <c r="B732" s="189"/>
      <c r="C732" s="189"/>
      <c r="D732" s="189"/>
      <c r="E732" s="189"/>
      <c r="F732" s="189"/>
      <c r="G732" s="210"/>
      <c r="H732" s="190"/>
      <c r="I732" s="363"/>
      <c r="J732" s="191"/>
      <c r="K732" s="189"/>
    </row>
    <row r="733" spans="1:11" x14ac:dyDescent="0.2">
      <c r="A733" s="189"/>
      <c r="B733" s="189"/>
      <c r="C733" s="189"/>
      <c r="D733" s="189"/>
      <c r="E733" s="189"/>
      <c r="F733" s="189"/>
      <c r="G733" s="210"/>
      <c r="H733" s="190"/>
      <c r="I733" s="363"/>
      <c r="J733" s="191"/>
      <c r="K733" s="189"/>
    </row>
    <row r="734" spans="1:11" x14ac:dyDescent="0.2">
      <c r="A734" s="189"/>
      <c r="B734" s="189"/>
      <c r="C734" s="189"/>
      <c r="D734" s="189"/>
      <c r="E734" s="189"/>
      <c r="F734" s="189"/>
      <c r="G734" s="210"/>
      <c r="H734" s="190"/>
      <c r="I734" s="363"/>
      <c r="J734" s="191"/>
      <c r="K734" s="189"/>
    </row>
    <row r="735" spans="1:11" x14ac:dyDescent="0.2">
      <c r="A735" s="189"/>
      <c r="B735" s="189"/>
      <c r="C735" s="189"/>
      <c r="D735" s="189"/>
      <c r="E735" s="189"/>
      <c r="F735" s="189"/>
      <c r="G735" s="210"/>
      <c r="H735" s="190"/>
      <c r="I735" s="363"/>
      <c r="J735" s="191"/>
      <c r="K735" s="189"/>
    </row>
    <row r="736" spans="1:11" x14ac:dyDescent="0.2">
      <c r="A736" s="189"/>
      <c r="B736" s="189"/>
      <c r="C736" s="189"/>
      <c r="D736" s="189"/>
      <c r="E736" s="189"/>
      <c r="F736" s="189"/>
      <c r="G736" s="210"/>
      <c r="H736" s="190"/>
      <c r="I736" s="363"/>
      <c r="J736" s="191"/>
      <c r="K736" s="189"/>
    </row>
    <row r="737" spans="1:11" x14ac:dyDescent="0.2">
      <c r="A737" s="189"/>
      <c r="B737" s="189"/>
      <c r="C737" s="189"/>
      <c r="D737" s="189"/>
      <c r="E737" s="189"/>
      <c r="F737" s="189"/>
      <c r="G737" s="210"/>
      <c r="H737" s="190"/>
      <c r="I737" s="363"/>
      <c r="J737" s="191"/>
      <c r="K737" s="189"/>
    </row>
    <row r="738" spans="1:11" x14ac:dyDescent="0.2">
      <c r="A738" s="189"/>
      <c r="B738" s="189"/>
      <c r="C738" s="189"/>
      <c r="D738" s="189"/>
      <c r="E738" s="189"/>
      <c r="F738" s="189"/>
      <c r="G738" s="210"/>
      <c r="H738" s="190"/>
      <c r="I738" s="363"/>
      <c r="J738" s="191"/>
      <c r="K738" s="189"/>
    </row>
    <row r="739" spans="1:11" x14ac:dyDescent="0.2">
      <c r="A739" s="189"/>
      <c r="B739" s="189"/>
      <c r="C739" s="189"/>
      <c r="D739" s="189"/>
      <c r="E739" s="189"/>
      <c r="F739" s="189"/>
      <c r="G739" s="210"/>
      <c r="H739" s="190"/>
      <c r="I739" s="363"/>
      <c r="J739" s="191"/>
      <c r="K739" s="189"/>
    </row>
    <row r="740" spans="1:11" x14ac:dyDescent="0.2">
      <c r="A740" s="189"/>
      <c r="B740" s="189"/>
      <c r="C740" s="189"/>
      <c r="D740" s="189"/>
      <c r="E740" s="189"/>
      <c r="F740" s="189"/>
      <c r="G740" s="210"/>
      <c r="H740" s="190"/>
      <c r="I740" s="363"/>
      <c r="J740" s="191"/>
      <c r="K740" s="189"/>
    </row>
    <row r="741" spans="1:11" x14ac:dyDescent="0.2">
      <c r="A741" s="189"/>
      <c r="B741" s="189"/>
      <c r="C741" s="189"/>
      <c r="D741" s="189"/>
      <c r="E741" s="189"/>
      <c r="F741" s="189"/>
      <c r="G741" s="210"/>
      <c r="H741" s="190"/>
      <c r="I741" s="363"/>
      <c r="J741" s="191"/>
      <c r="K741" s="189"/>
    </row>
    <row r="742" spans="1:11" x14ac:dyDescent="0.2">
      <c r="A742" s="189"/>
      <c r="B742" s="189"/>
      <c r="C742" s="189"/>
      <c r="D742" s="189"/>
      <c r="E742" s="189"/>
      <c r="F742" s="189"/>
      <c r="G742" s="210"/>
      <c r="H742" s="190"/>
      <c r="I742" s="363"/>
      <c r="J742" s="191"/>
      <c r="K742" s="189"/>
    </row>
    <row r="743" spans="1:11" x14ac:dyDescent="0.2">
      <c r="A743" s="189"/>
      <c r="B743" s="189"/>
      <c r="C743" s="189"/>
      <c r="D743" s="189"/>
      <c r="E743" s="189"/>
      <c r="F743" s="189"/>
      <c r="G743" s="210"/>
      <c r="H743" s="190"/>
      <c r="I743" s="363"/>
      <c r="J743" s="191"/>
      <c r="K743" s="189"/>
    </row>
    <row r="744" spans="1:11" x14ac:dyDescent="0.2">
      <c r="A744" s="189"/>
      <c r="B744" s="189"/>
      <c r="C744" s="189"/>
      <c r="D744" s="189"/>
      <c r="E744" s="189"/>
      <c r="F744" s="189"/>
      <c r="G744" s="210"/>
      <c r="H744" s="190"/>
      <c r="I744" s="363"/>
      <c r="J744" s="191"/>
      <c r="K744" s="189"/>
    </row>
    <row r="745" spans="1:11" x14ac:dyDescent="0.2">
      <c r="A745" s="189"/>
      <c r="B745" s="189"/>
      <c r="C745" s="189"/>
      <c r="D745" s="189"/>
      <c r="E745" s="189"/>
      <c r="F745" s="189"/>
      <c r="G745" s="210"/>
      <c r="H745" s="190"/>
      <c r="I745" s="363"/>
      <c r="J745" s="191"/>
      <c r="K745" s="189"/>
    </row>
    <row r="746" spans="1:11" x14ac:dyDescent="0.2">
      <c r="A746" s="189"/>
      <c r="B746" s="189"/>
      <c r="C746" s="189"/>
      <c r="D746" s="189"/>
      <c r="E746" s="189"/>
      <c r="F746" s="189"/>
      <c r="G746" s="210"/>
      <c r="H746" s="190"/>
      <c r="I746" s="363"/>
      <c r="J746" s="191"/>
      <c r="K746" s="189"/>
    </row>
    <row r="747" spans="1:11" x14ac:dyDescent="0.2">
      <c r="A747" s="189"/>
      <c r="B747" s="189"/>
      <c r="C747" s="189"/>
      <c r="D747" s="189"/>
      <c r="E747" s="189"/>
      <c r="F747" s="189"/>
      <c r="G747" s="210"/>
      <c r="H747" s="190"/>
      <c r="I747" s="363"/>
      <c r="J747" s="191"/>
      <c r="K747" s="189"/>
    </row>
    <row r="748" spans="1:11" x14ac:dyDescent="0.2">
      <c r="A748" s="189"/>
      <c r="B748" s="189"/>
      <c r="C748" s="189"/>
      <c r="D748" s="189"/>
      <c r="E748" s="189"/>
      <c r="F748" s="189"/>
      <c r="G748" s="210"/>
      <c r="H748" s="190"/>
      <c r="I748" s="363"/>
      <c r="J748" s="191"/>
      <c r="K748" s="189"/>
    </row>
    <row r="749" spans="1:11" x14ac:dyDescent="0.2">
      <c r="A749" s="189"/>
      <c r="B749" s="189"/>
      <c r="C749" s="189"/>
      <c r="D749" s="189"/>
      <c r="E749" s="189"/>
      <c r="F749" s="189"/>
      <c r="G749" s="210"/>
      <c r="H749" s="190"/>
      <c r="I749" s="363"/>
      <c r="J749" s="191"/>
      <c r="K749" s="189"/>
    </row>
    <row r="750" spans="1:11" x14ac:dyDescent="0.2">
      <c r="A750" s="189"/>
      <c r="B750" s="189"/>
      <c r="C750" s="189"/>
      <c r="D750" s="189"/>
      <c r="E750" s="189"/>
      <c r="F750" s="189"/>
      <c r="G750" s="210"/>
      <c r="H750" s="190"/>
      <c r="I750" s="363"/>
      <c r="J750" s="191"/>
      <c r="K750" s="189"/>
    </row>
    <row r="751" spans="1:11" x14ac:dyDescent="0.2">
      <c r="A751" s="189"/>
      <c r="B751" s="189"/>
      <c r="C751" s="189"/>
      <c r="D751" s="189"/>
      <c r="E751" s="189"/>
      <c r="F751" s="189"/>
      <c r="G751" s="210"/>
      <c r="H751" s="190"/>
      <c r="I751" s="363"/>
      <c r="J751" s="191"/>
      <c r="K751" s="189"/>
    </row>
    <row r="752" spans="1:11" x14ac:dyDescent="0.2">
      <c r="A752" s="189"/>
      <c r="B752" s="189"/>
      <c r="C752" s="189"/>
      <c r="D752" s="189"/>
      <c r="E752" s="189"/>
      <c r="F752" s="189"/>
      <c r="G752" s="210"/>
      <c r="H752" s="190"/>
      <c r="I752" s="363"/>
      <c r="J752" s="191"/>
      <c r="K752" s="189"/>
    </row>
    <row r="753" spans="1:11" x14ac:dyDescent="0.2">
      <c r="A753" s="189"/>
      <c r="B753" s="189"/>
      <c r="C753" s="189"/>
      <c r="D753" s="189"/>
      <c r="E753" s="189"/>
      <c r="F753" s="189"/>
      <c r="G753" s="210"/>
      <c r="H753" s="190"/>
      <c r="I753" s="363"/>
      <c r="J753" s="191"/>
      <c r="K753" s="189"/>
    </row>
    <row r="754" spans="1:11" x14ac:dyDescent="0.2">
      <c r="A754" s="189"/>
      <c r="B754" s="189"/>
      <c r="C754" s="189"/>
      <c r="D754" s="189"/>
      <c r="E754" s="189"/>
      <c r="F754" s="189"/>
      <c r="G754" s="210"/>
      <c r="H754" s="190"/>
      <c r="I754" s="363"/>
      <c r="J754" s="191"/>
      <c r="K754" s="189"/>
    </row>
    <row r="755" spans="1:11" x14ac:dyDescent="0.2">
      <c r="A755" s="189"/>
      <c r="B755" s="189"/>
      <c r="C755" s="189"/>
      <c r="D755" s="189"/>
      <c r="E755" s="189"/>
      <c r="F755" s="189"/>
      <c r="G755" s="210"/>
      <c r="H755" s="190"/>
      <c r="I755" s="363"/>
      <c r="J755" s="191"/>
      <c r="K755" s="189"/>
    </row>
    <row r="756" spans="1:11" x14ac:dyDescent="0.2">
      <c r="A756" s="189"/>
      <c r="B756" s="189"/>
      <c r="C756" s="189"/>
      <c r="D756" s="189"/>
      <c r="E756" s="189"/>
      <c r="F756" s="189"/>
      <c r="G756" s="210"/>
      <c r="H756" s="190"/>
      <c r="I756" s="363"/>
      <c r="J756" s="191"/>
      <c r="K756" s="189"/>
    </row>
    <row r="757" spans="1:11" x14ac:dyDescent="0.2">
      <c r="A757" s="189"/>
      <c r="B757" s="189"/>
      <c r="C757" s="189"/>
      <c r="D757" s="189"/>
      <c r="E757" s="189"/>
      <c r="F757" s="189"/>
      <c r="G757" s="210"/>
      <c r="H757" s="190"/>
      <c r="I757" s="363"/>
      <c r="J757" s="191"/>
      <c r="K757" s="189"/>
    </row>
    <row r="758" spans="1:11" x14ac:dyDescent="0.2">
      <c r="A758" s="189"/>
      <c r="B758" s="189"/>
      <c r="C758" s="189"/>
      <c r="D758" s="189"/>
      <c r="E758" s="189"/>
      <c r="F758" s="189"/>
      <c r="G758" s="210"/>
      <c r="H758" s="190"/>
      <c r="I758" s="363"/>
      <c r="J758" s="191"/>
      <c r="K758" s="189"/>
    </row>
    <row r="759" spans="1:11" x14ac:dyDescent="0.2">
      <c r="A759" s="189"/>
      <c r="B759" s="189"/>
      <c r="C759" s="189"/>
      <c r="D759" s="189"/>
      <c r="E759" s="189"/>
      <c r="F759" s="189"/>
      <c r="G759" s="210"/>
      <c r="H759" s="190"/>
      <c r="I759" s="363"/>
      <c r="J759" s="191"/>
      <c r="K759" s="189"/>
    </row>
    <row r="760" spans="1:11" x14ac:dyDescent="0.2">
      <c r="A760" s="189"/>
      <c r="B760" s="189"/>
      <c r="C760" s="189"/>
      <c r="D760" s="189"/>
      <c r="E760" s="189"/>
      <c r="F760" s="189"/>
      <c r="G760" s="210"/>
      <c r="H760" s="190"/>
      <c r="I760" s="363"/>
      <c r="J760" s="191"/>
      <c r="K760" s="189"/>
    </row>
    <row r="761" spans="1:11" x14ac:dyDescent="0.2">
      <c r="A761" s="189"/>
      <c r="B761" s="189"/>
      <c r="C761" s="189"/>
      <c r="D761" s="189"/>
      <c r="E761" s="189"/>
      <c r="F761" s="189"/>
      <c r="G761" s="210"/>
      <c r="H761" s="190"/>
      <c r="I761" s="363"/>
      <c r="J761" s="191"/>
      <c r="K761" s="189"/>
    </row>
    <row r="762" spans="1:11" x14ac:dyDescent="0.2">
      <c r="A762" s="189"/>
      <c r="B762" s="189"/>
      <c r="C762" s="189"/>
      <c r="D762" s="189"/>
      <c r="E762" s="189"/>
      <c r="F762" s="189"/>
      <c r="G762" s="210"/>
      <c r="H762" s="190"/>
      <c r="I762" s="363"/>
      <c r="J762" s="191"/>
      <c r="K762" s="189"/>
    </row>
    <row r="763" spans="1:11" x14ac:dyDescent="0.2">
      <c r="A763" s="189"/>
      <c r="B763" s="189"/>
      <c r="C763" s="189"/>
      <c r="D763" s="189"/>
      <c r="E763" s="189"/>
      <c r="F763" s="189"/>
      <c r="G763" s="210"/>
      <c r="H763" s="190"/>
      <c r="I763" s="363"/>
      <c r="J763" s="191"/>
      <c r="K763" s="189"/>
    </row>
    <row r="764" spans="1:11" x14ac:dyDescent="0.2">
      <c r="A764" s="189"/>
      <c r="B764" s="189"/>
      <c r="C764" s="189"/>
      <c r="D764" s="189"/>
      <c r="E764" s="189"/>
      <c r="F764" s="189"/>
      <c r="G764" s="210"/>
      <c r="H764" s="190"/>
      <c r="I764" s="363"/>
      <c r="J764" s="191"/>
      <c r="K764" s="189"/>
    </row>
    <row r="765" spans="1:11" x14ac:dyDescent="0.2">
      <c r="A765" s="189"/>
      <c r="B765" s="189"/>
      <c r="C765" s="189"/>
      <c r="D765" s="189"/>
      <c r="E765" s="189"/>
      <c r="F765" s="189"/>
      <c r="G765" s="210"/>
      <c r="H765" s="190"/>
      <c r="I765" s="363"/>
      <c r="J765" s="191"/>
      <c r="K765" s="189"/>
    </row>
    <row r="766" spans="1:11" x14ac:dyDescent="0.2">
      <c r="A766" s="189"/>
      <c r="B766" s="189"/>
      <c r="C766" s="189"/>
      <c r="D766" s="189"/>
      <c r="E766" s="189"/>
      <c r="F766" s="189"/>
      <c r="G766" s="210"/>
      <c r="H766" s="190"/>
      <c r="I766" s="363"/>
      <c r="J766" s="191"/>
      <c r="K766" s="189"/>
    </row>
    <row r="767" spans="1:11" x14ac:dyDescent="0.2">
      <c r="A767" s="189"/>
      <c r="B767" s="189"/>
      <c r="C767" s="189"/>
      <c r="D767" s="189"/>
      <c r="E767" s="189"/>
      <c r="F767" s="189"/>
      <c r="G767" s="210"/>
      <c r="H767" s="190"/>
      <c r="I767" s="363"/>
      <c r="J767" s="191"/>
      <c r="K767" s="189"/>
    </row>
    <row r="768" spans="1:11" x14ac:dyDescent="0.2">
      <c r="A768" s="189"/>
      <c r="B768" s="189"/>
      <c r="C768" s="189"/>
      <c r="D768" s="189"/>
      <c r="E768" s="189"/>
      <c r="F768" s="189"/>
      <c r="G768" s="210"/>
      <c r="H768" s="190"/>
      <c r="I768" s="363"/>
      <c r="J768" s="191"/>
      <c r="K768" s="189"/>
    </row>
    <row r="769" spans="1:11" x14ac:dyDescent="0.2">
      <c r="A769" s="189"/>
      <c r="B769" s="189"/>
      <c r="C769" s="189"/>
      <c r="D769" s="189"/>
      <c r="E769" s="189"/>
      <c r="F769" s="189"/>
      <c r="G769" s="210"/>
      <c r="H769" s="190"/>
      <c r="I769" s="363"/>
      <c r="J769" s="191"/>
      <c r="K769" s="189"/>
    </row>
    <row r="770" spans="1:11" x14ac:dyDescent="0.2">
      <c r="A770" s="189"/>
      <c r="B770" s="189"/>
      <c r="C770" s="189"/>
      <c r="D770" s="189"/>
      <c r="E770" s="189"/>
      <c r="F770" s="189"/>
      <c r="G770" s="210"/>
      <c r="H770" s="190"/>
      <c r="I770" s="363"/>
      <c r="J770" s="191"/>
      <c r="K770" s="189"/>
    </row>
    <row r="771" spans="1:11" x14ac:dyDescent="0.2">
      <c r="A771" s="189"/>
      <c r="B771" s="189"/>
      <c r="C771" s="189"/>
      <c r="D771" s="189"/>
      <c r="E771" s="189"/>
      <c r="F771" s="189"/>
      <c r="G771" s="210"/>
      <c r="H771" s="190"/>
      <c r="I771" s="363"/>
      <c r="J771" s="191"/>
      <c r="K771" s="189"/>
    </row>
    <row r="772" spans="1:11" x14ac:dyDescent="0.2">
      <c r="A772" s="189"/>
      <c r="B772" s="189"/>
      <c r="C772" s="189"/>
      <c r="D772" s="189"/>
      <c r="E772" s="189"/>
      <c r="F772" s="189"/>
      <c r="G772" s="210"/>
      <c r="H772" s="190"/>
      <c r="I772" s="363"/>
      <c r="J772" s="191"/>
      <c r="K772" s="189"/>
    </row>
    <row r="773" spans="1:11" x14ac:dyDescent="0.2">
      <c r="A773" s="189"/>
      <c r="B773" s="189"/>
      <c r="C773" s="189"/>
      <c r="D773" s="189"/>
      <c r="E773" s="189"/>
      <c r="F773" s="189"/>
      <c r="G773" s="210"/>
      <c r="H773" s="190"/>
      <c r="I773" s="363"/>
      <c r="J773" s="191"/>
      <c r="K773" s="189"/>
    </row>
    <row r="774" spans="1:11" x14ac:dyDescent="0.2">
      <c r="A774" s="189"/>
      <c r="B774" s="189"/>
      <c r="C774" s="189"/>
      <c r="D774" s="189"/>
      <c r="E774" s="189"/>
      <c r="F774" s="189"/>
      <c r="G774" s="210"/>
      <c r="H774" s="190"/>
      <c r="I774" s="363"/>
      <c r="J774" s="191"/>
      <c r="K774" s="189"/>
    </row>
    <row r="775" spans="1:11" x14ac:dyDescent="0.2">
      <c r="A775" s="189"/>
      <c r="B775" s="189"/>
      <c r="C775" s="189"/>
      <c r="D775" s="189"/>
      <c r="E775" s="189"/>
      <c r="F775" s="189"/>
      <c r="G775" s="210"/>
      <c r="H775" s="190"/>
      <c r="I775" s="363"/>
      <c r="J775" s="191"/>
      <c r="K775" s="189"/>
    </row>
    <row r="776" spans="1:11" x14ac:dyDescent="0.2">
      <c r="A776" s="189"/>
      <c r="B776" s="189"/>
      <c r="C776" s="189"/>
      <c r="D776" s="189"/>
      <c r="E776" s="189"/>
      <c r="F776" s="189"/>
      <c r="G776" s="210"/>
      <c r="H776" s="190"/>
      <c r="I776" s="363"/>
      <c r="J776" s="191"/>
      <c r="K776" s="189"/>
    </row>
    <row r="777" spans="1:11" x14ac:dyDescent="0.2">
      <c r="A777" s="189"/>
      <c r="B777" s="189"/>
      <c r="C777" s="189"/>
      <c r="D777" s="189"/>
      <c r="E777" s="189"/>
      <c r="F777" s="189"/>
      <c r="G777" s="210"/>
      <c r="H777" s="190"/>
      <c r="I777" s="363"/>
      <c r="J777" s="191"/>
      <c r="K777" s="189"/>
    </row>
    <row r="778" spans="1:11" x14ac:dyDescent="0.2">
      <c r="A778" s="189"/>
      <c r="B778" s="189"/>
      <c r="C778" s="189"/>
      <c r="D778" s="189"/>
      <c r="E778" s="189"/>
      <c r="F778" s="189"/>
      <c r="G778" s="210"/>
      <c r="H778" s="190"/>
      <c r="I778" s="363"/>
      <c r="J778" s="191"/>
      <c r="K778" s="189"/>
    </row>
    <row r="779" spans="1:11" x14ac:dyDescent="0.2">
      <c r="A779" s="189"/>
      <c r="B779" s="189"/>
      <c r="C779" s="189"/>
      <c r="D779" s="189"/>
      <c r="E779" s="189"/>
      <c r="F779" s="189"/>
      <c r="G779" s="210"/>
      <c r="H779" s="190"/>
      <c r="I779" s="363"/>
      <c r="J779" s="191"/>
      <c r="K779" s="189"/>
    </row>
    <row r="780" spans="1:11" x14ac:dyDescent="0.2">
      <c r="A780" s="189"/>
      <c r="B780" s="189"/>
      <c r="C780" s="189"/>
      <c r="D780" s="189"/>
      <c r="E780" s="189"/>
      <c r="F780" s="189"/>
      <c r="G780" s="210"/>
      <c r="H780" s="190"/>
      <c r="I780" s="363"/>
      <c r="J780" s="191"/>
      <c r="K780" s="189"/>
    </row>
    <row r="781" spans="1:11" x14ac:dyDescent="0.2">
      <c r="A781" s="189"/>
      <c r="B781" s="189"/>
      <c r="C781" s="189"/>
      <c r="D781" s="189"/>
      <c r="E781" s="189"/>
      <c r="F781" s="189"/>
      <c r="G781" s="210"/>
      <c r="H781" s="190"/>
      <c r="I781" s="363"/>
      <c r="J781" s="191"/>
      <c r="K781" s="189"/>
    </row>
    <row r="782" spans="1:11" x14ac:dyDescent="0.2">
      <c r="A782" s="189"/>
      <c r="B782" s="189"/>
      <c r="C782" s="189"/>
      <c r="D782" s="189"/>
      <c r="E782" s="189"/>
      <c r="F782" s="189"/>
      <c r="G782" s="210"/>
      <c r="H782" s="190"/>
      <c r="I782" s="363"/>
      <c r="J782" s="191"/>
      <c r="K782" s="189"/>
    </row>
    <row r="783" spans="1:11" x14ac:dyDescent="0.2">
      <c r="A783" s="189"/>
      <c r="B783" s="189"/>
      <c r="C783" s="189"/>
      <c r="D783" s="189"/>
      <c r="E783" s="189"/>
      <c r="F783" s="189"/>
      <c r="G783" s="210"/>
      <c r="H783" s="190"/>
      <c r="I783" s="363"/>
      <c r="J783" s="191"/>
      <c r="K783" s="189"/>
    </row>
    <row r="784" spans="1:11" x14ac:dyDescent="0.2">
      <c r="A784" s="189"/>
      <c r="B784" s="189"/>
      <c r="C784" s="189"/>
      <c r="D784" s="189"/>
      <c r="E784" s="189"/>
      <c r="F784" s="189"/>
      <c r="G784" s="210"/>
      <c r="H784" s="190"/>
      <c r="I784" s="363"/>
      <c r="J784" s="191"/>
      <c r="K784" s="189"/>
    </row>
    <row r="785" spans="1:11" x14ac:dyDescent="0.2">
      <c r="A785" s="189"/>
      <c r="B785" s="189"/>
      <c r="C785" s="189"/>
      <c r="D785" s="189"/>
      <c r="E785" s="189"/>
      <c r="F785" s="189"/>
      <c r="G785" s="210"/>
      <c r="H785" s="190"/>
      <c r="I785" s="363"/>
      <c r="J785" s="191"/>
      <c r="K785" s="189"/>
    </row>
    <row r="786" spans="1:11" x14ac:dyDescent="0.2">
      <c r="A786" s="189"/>
      <c r="B786" s="189"/>
      <c r="C786" s="189"/>
      <c r="D786" s="189"/>
      <c r="E786" s="189"/>
      <c r="F786" s="189"/>
      <c r="G786" s="210"/>
      <c r="H786" s="190"/>
      <c r="I786" s="363"/>
      <c r="J786" s="191"/>
      <c r="K786" s="189"/>
    </row>
    <row r="787" spans="1:11" x14ac:dyDescent="0.2">
      <c r="A787" s="189"/>
      <c r="B787" s="189"/>
      <c r="C787" s="189"/>
      <c r="D787" s="189"/>
      <c r="E787" s="189"/>
      <c r="F787" s="189"/>
      <c r="G787" s="210"/>
      <c r="H787" s="190"/>
      <c r="I787" s="363"/>
      <c r="J787" s="191"/>
      <c r="K787" s="189"/>
    </row>
    <row r="788" spans="1:11" x14ac:dyDescent="0.2">
      <c r="A788" s="189"/>
      <c r="B788" s="189"/>
      <c r="C788" s="189"/>
      <c r="D788" s="189"/>
      <c r="E788" s="189"/>
      <c r="F788" s="189"/>
      <c r="G788" s="210"/>
      <c r="H788" s="190"/>
      <c r="I788" s="363"/>
      <c r="J788" s="191"/>
      <c r="K788" s="189"/>
    </row>
    <row r="789" spans="1:11" x14ac:dyDescent="0.2">
      <c r="A789" s="189"/>
      <c r="B789" s="189"/>
      <c r="C789" s="189"/>
      <c r="D789" s="189"/>
      <c r="E789" s="189"/>
      <c r="F789" s="189"/>
      <c r="G789" s="210"/>
      <c r="H789" s="190"/>
      <c r="I789" s="363"/>
      <c r="J789" s="191"/>
      <c r="K789" s="189"/>
    </row>
    <row r="790" spans="1:11" x14ac:dyDescent="0.2">
      <c r="A790" s="189"/>
      <c r="B790" s="189"/>
      <c r="C790" s="189"/>
      <c r="D790" s="189"/>
      <c r="E790" s="189"/>
      <c r="F790" s="189"/>
      <c r="G790" s="210"/>
      <c r="H790" s="190"/>
      <c r="I790" s="363"/>
      <c r="J790" s="191"/>
      <c r="K790" s="189"/>
    </row>
    <row r="791" spans="1:11" x14ac:dyDescent="0.2">
      <c r="A791" s="189"/>
      <c r="B791" s="189"/>
      <c r="C791" s="189"/>
      <c r="D791" s="189"/>
      <c r="E791" s="189"/>
      <c r="F791" s="189"/>
      <c r="G791" s="210"/>
      <c r="H791" s="190"/>
      <c r="I791" s="363"/>
      <c r="J791" s="191"/>
      <c r="K791" s="189"/>
    </row>
    <row r="792" spans="1:11" x14ac:dyDescent="0.2">
      <c r="A792" s="189"/>
      <c r="B792" s="189"/>
      <c r="C792" s="189"/>
      <c r="D792" s="189"/>
      <c r="E792" s="189"/>
      <c r="F792" s="189"/>
      <c r="G792" s="210"/>
      <c r="H792" s="190"/>
      <c r="I792" s="363"/>
      <c r="J792" s="191"/>
      <c r="K792" s="189"/>
    </row>
    <row r="793" spans="1:11" x14ac:dyDescent="0.2">
      <c r="A793" s="189"/>
      <c r="B793" s="189"/>
      <c r="C793" s="189"/>
      <c r="D793" s="189"/>
      <c r="E793" s="189"/>
      <c r="F793" s="189"/>
      <c r="G793" s="210"/>
      <c r="H793" s="190"/>
      <c r="I793" s="363"/>
      <c r="J793" s="191"/>
      <c r="K793" s="189"/>
    </row>
    <row r="794" spans="1:11" x14ac:dyDescent="0.2">
      <c r="A794" s="189"/>
      <c r="B794" s="189"/>
      <c r="C794" s="189"/>
      <c r="D794" s="189"/>
      <c r="E794" s="189"/>
      <c r="F794" s="189"/>
      <c r="G794" s="210"/>
      <c r="H794" s="190"/>
      <c r="I794" s="363"/>
      <c r="J794" s="191"/>
      <c r="K794" s="189"/>
    </row>
    <row r="795" spans="1:11" x14ac:dyDescent="0.2">
      <c r="A795" s="189"/>
      <c r="B795" s="189"/>
      <c r="C795" s="189"/>
      <c r="D795" s="189"/>
      <c r="E795" s="189"/>
      <c r="F795" s="189"/>
      <c r="G795" s="210"/>
      <c r="H795" s="190"/>
      <c r="I795" s="363"/>
      <c r="J795" s="191"/>
      <c r="K795" s="189"/>
    </row>
    <row r="796" spans="1:11" x14ac:dyDescent="0.2">
      <c r="A796" s="189"/>
      <c r="B796" s="189"/>
      <c r="C796" s="189"/>
      <c r="D796" s="189"/>
      <c r="E796" s="189"/>
      <c r="F796" s="189"/>
      <c r="G796" s="210"/>
      <c r="H796" s="190"/>
      <c r="I796" s="363"/>
      <c r="J796" s="191"/>
      <c r="K796" s="189"/>
    </row>
    <row r="797" spans="1:11" x14ac:dyDescent="0.2">
      <c r="A797" s="189"/>
      <c r="B797" s="189"/>
      <c r="C797" s="189"/>
      <c r="D797" s="189"/>
      <c r="E797" s="189"/>
      <c r="F797" s="189"/>
      <c r="G797" s="210"/>
      <c r="H797" s="190"/>
      <c r="I797" s="363"/>
      <c r="J797" s="191"/>
      <c r="K797" s="189"/>
    </row>
    <row r="798" spans="1:11" x14ac:dyDescent="0.2">
      <c r="A798" s="189"/>
      <c r="B798" s="189"/>
      <c r="C798" s="189"/>
      <c r="D798" s="189"/>
      <c r="E798" s="189"/>
      <c r="F798" s="189"/>
      <c r="G798" s="210"/>
      <c r="H798" s="190"/>
      <c r="I798" s="363"/>
      <c r="J798" s="191"/>
      <c r="K798" s="189"/>
    </row>
    <row r="799" spans="1:11" x14ac:dyDescent="0.2">
      <c r="A799" s="189"/>
      <c r="B799" s="189"/>
      <c r="C799" s="189"/>
      <c r="D799" s="189"/>
      <c r="E799" s="189"/>
      <c r="F799" s="189"/>
      <c r="G799" s="210"/>
      <c r="H799" s="190"/>
      <c r="I799" s="363"/>
      <c r="J799" s="191"/>
      <c r="K799" s="189"/>
    </row>
    <row r="800" spans="1:11" x14ac:dyDescent="0.2">
      <c r="A800" s="189"/>
      <c r="B800" s="189"/>
      <c r="C800" s="189"/>
      <c r="D800" s="189"/>
      <c r="E800" s="189"/>
      <c r="F800" s="189"/>
      <c r="G800" s="210"/>
      <c r="H800" s="190"/>
      <c r="I800" s="363"/>
      <c r="J800" s="191"/>
      <c r="K800" s="189"/>
    </row>
    <row r="801" spans="1:11" x14ac:dyDescent="0.2">
      <c r="A801" s="189"/>
      <c r="B801" s="189"/>
      <c r="C801" s="189"/>
      <c r="D801" s="189"/>
      <c r="E801" s="189"/>
      <c r="F801" s="189"/>
      <c r="G801" s="210"/>
      <c r="H801" s="190"/>
      <c r="I801" s="363"/>
      <c r="J801" s="191"/>
      <c r="K801" s="189"/>
    </row>
    <row r="802" spans="1:11" x14ac:dyDescent="0.2">
      <c r="A802" s="189"/>
      <c r="B802" s="189"/>
      <c r="C802" s="189"/>
      <c r="D802" s="189"/>
      <c r="E802" s="189"/>
      <c r="F802" s="189"/>
      <c r="G802" s="210"/>
      <c r="H802" s="190"/>
      <c r="I802" s="363"/>
      <c r="J802" s="191"/>
      <c r="K802" s="189"/>
    </row>
    <row r="803" spans="1:11" x14ac:dyDescent="0.2">
      <c r="A803" s="189"/>
      <c r="B803" s="189"/>
      <c r="C803" s="189"/>
      <c r="D803" s="189"/>
      <c r="E803" s="189"/>
      <c r="F803" s="189"/>
      <c r="G803" s="210"/>
      <c r="H803" s="190"/>
      <c r="I803" s="363"/>
      <c r="J803" s="191"/>
      <c r="K803" s="189"/>
    </row>
    <row r="804" spans="1:11" x14ac:dyDescent="0.2">
      <c r="A804" s="189"/>
      <c r="B804" s="189"/>
      <c r="C804" s="189"/>
      <c r="D804" s="189"/>
      <c r="E804" s="189"/>
      <c r="F804" s="189"/>
      <c r="G804" s="210"/>
      <c r="H804" s="190"/>
      <c r="I804" s="363"/>
      <c r="J804" s="191"/>
      <c r="K804" s="189"/>
    </row>
    <row r="805" spans="1:11" x14ac:dyDescent="0.2">
      <c r="A805" s="189"/>
      <c r="B805" s="189"/>
      <c r="C805" s="189"/>
      <c r="D805" s="189"/>
      <c r="E805" s="189"/>
      <c r="F805" s="189"/>
      <c r="G805" s="210"/>
      <c r="H805" s="190"/>
      <c r="I805" s="363"/>
      <c r="J805" s="191"/>
      <c r="K805" s="189"/>
    </row>
    <row r="806" spans="1:11" x14ac:dyDescent="0.2">
      <c r="A806" s="189"/>
      <c r="B806" s="189"/>
      <c r="C806" s="189"/>
      <c r="D806" s="189"/>
      <c r="E806" s="189"/>
      <c r="F806" s="189"/>
      <c r="G806" s="210"/>
      <c r="H806" s="190"/>
      <c r="I806" s="363"/>
      <c r="J806" s="191"/>
      <c r="K806" s="189"/>
    </row>
    <row r="807" spans="1:11" x14ac:dyDescent="0.2">
      <c r="A807" s="189"/>
      <c r="B807" s="189"/>
      <c r="C807" s="189"/>
      <c r="D807" s="189"/>
      <c r="E807" s="189"/>
      <c r="F807" s="189"/>
      <c r="G807" s="210"/>
      <c r="H807" s="190"/>
      <c r="I807" s="363"/>
      <c r="J807" s="191"/>
      <c r="K807" s="189"/>
    </row>
    <row r="808" spans="1:11" x14ac:dyDescent="0.2">
      <c r="A808" s="189"/>
      <c r="B808" s="189"/>
      <c r="C808" s="189"/>
      <c r="D808" s="189"/>
      <c r="E808" s="189"/>
      <c r="F808" s="189"/>
      <c r="G808" s="210"/>
      <c r="H808" s="190"/>
      <c r="I808" s="363"/>
      <c r="J808" s="191"/>
      <c r="K808" s="189"/>
    </row>
    <row r="809" spans="1:11" x14ac:dyDescent="0.2">
      <c r="A809" s="189"/>
      <c r="B809" s="189"/>
      <c r="C809" s="189"/>
      <c r="D809" s="189"/>
      <c r="E809" s="189"/>
      <c r="F809" s="189"/>
      <c r="G809" s="210"/>
      <c r="H809" s="190"/>
      <c r="I809" s="363"/>
      <c r="J809" s="191"/>
      <c r="K809" s="189"/>
    </row>
    <row r="810" spans="1:11" x14ac:dyDescent="0.2">
      <c r="A810" s="189"/>
      <c r="B810" s="189"/>
      <c r="C810" s="189"/>
      <c r="D810" s="189"/>
      <c r="E810" s="189"/>
      <c r="F810" s="189"/>
      <c r="G810" s="210"/>
      <c r="H810" s="190"/>
      <c r="I810" s="363"/>
      <c r="J810" s="191"/>
      <c r="K810" s="189"/>
    </row>
    <row r="811" spans="1:11" x14ac:dyDescent="0.2">
      <c r="A811" s="189"/>
      <c r="B811" s="189"/>
      <c r="C811" s="189"/>
      <c r="D811" s="189"/>
      <c r="E811" s="189"/>
      <c r="F811" s="189"/>
      <c r="G811" s="210"/>
      <c r="H811" s="190"/>
      <c r="I811" s="363"/>
      <c r="J811" s="191"/>
      <c r="K811" s="189"/>
    </row>
    <row r="812" spans="1:11" x14ac:dyDescent="0.2">
      <c r="A812" s="189"/>
      <c r="B812" s="189"/>
      <c r="C812" s="189"/>
      <c r="D812" s="189"/>
      <c r="E812" s="189"/>
      <c r="F812" s="189"/>
      <c r="G812" s="210"/>
      <c r="H812" s="190"/>
      <c r="I812" s="363"/>
      <c r="J812" s="191"/>
      <c r="K812" s="189"/>
    </row>
    <row r="813" spans="1:11" x14ac:dyDescent="0.2">
      <c r="A813" s="189"/>
      <c r="B813" s="189"/>
      <c r="C813" s="189"/>
      <c r="D813" s="189"/>
      <c r="E813" s="189"/>
      <c r="F813" s="189"/>
      <c r="G813" s="210"/>
      <c r="H813" s="190"/>
      <c r="I813" s="363"/>
      <c r="J813" s="191"/>
      <c r="K813" s="189"/>
    </row>
    <row r="814" spans="1:11" x14ac:dyDescent="0.2">
      <c r="A814" s="189"/>
      <c r="B814" s="189"/>
      <c r="C814" s="189"/>
      <c r="D814" s="189"/>
      <c r="E814" s="189"/>
      <c r="F814" s="189"/>
      <c r="G814" s="210"/>
      <c r="H814" s="190"/>
      <c r="I814" s="363"/>
      <c r="J814" s="191"/>
      <c r="K814" s="189"/>
    </row>
    <row r="815" spans="1:11" x14ac:dyDescent="0.2">
      <c r="A815" s="189"/>
      <c r="B815" s="189"/>
      <c r="C815" s="189"/>
      <c r="D815" s="189"/>
      <c r="E815" s="189"/>
      <c r="F815" s="189"/>
      <c r="G815" s="210"/>
      <c r="H815" s="190"/>
      <c r="I815" s="363"/>
      <c r="J815" s="191"/>
      <c r="K815" s="189"/>
    </row>
    <row r="816" spans="1:11" x14ac:dyDescent="0.2">
      <c r="A816" s="189"/>
      <c r="B816" s="189"/>
      <c r="C816" s="189"/>
      <c r="D816" s="189"/>
      <c r="E816" s="189"/>
      <c r="F816" s="189"/>
      <c r="G816" s="210"/>
      <c r="H816" s="190"/>
      <c r="I816" s="363"/>
      <c r="J816" s="191"/>
      <c r="K816" s="189"/>
    </row>
    <row r="817" spans="1:11" x14ac:dyDescent="0.2">
      <c r="A817" s="189"/>
      <c r="B817" s="189"/>
      <c r="C817" s="189"/>
      <c r="D817" s="189"/>
      <c r="E817" s="189"/>
      <c r="F817" s="189"/>
      <c r="G817" s="210"/>
      <c r="H817" s="190"/>
      <c r="I817" s="363"/>
      <c r="J817" s="191"/>
      <c r="K817" s="189"/>
    </row>
    <row r="818" spans="1:11" x14ac:dyDescent="0.2">
      <c r="A818" s="189"/>
      <c r="B818" s="189"/>
      <c r="C818" s="189"/>
      <c r="D818" s="189"/>
      <c r="E818" s="189"/>
      <c r="F818" s="189"/>
      <c r="G818" s="210"/>
      <c r="H818" s="190"/>
      <c r="I818" s="363"/>
      <c r="J818" s="191"/>
      <c r="K818" s="189"/>
    </row>
    <row r="819" spans="1:11" x14ac:dyDescent="0.2">
      <c r="A819" s="189"/>
      <c r="B819" s="189"/>
      <c r="C819" s="189"/>
      <c r="D819" s="189"/>
      <c r="E819" s="189"/>
      <c r="F819" s="189"/>
      <c r="G819" s="210"/>
      <c r="H819" s="190"/>
      <c r="I819" s="363"/>
      <c r="J819" s="191"/>
      <c r="K819" s="189"/>
    </row>
    <row r="820" spans="1:11" x14ac:dyDescent="0.2">
      <c r="A820" s="189"/>
      <c r="B820" s="189"/>
      <c r="C820" s="189"/>
      <c r="D820" s="189"/>
      <c r="E820" s="189"/>
      <c r="F820" s="189"/>
      <c r="G820" s="210"/>
      <c r="H820" s="190"/>
      <c r="I820" s="363"/>
      <c r="J820" s="191"/>
      <c r="K820" s="189"/>
    </row>
    <row r="821" spans="1:11" x14ac:dyDescent="0.2">
      <c r="A821" s="189"/>
      <c r="B821" s="189"/>
      <c r="C821" s="189"/>
      <c r="D821" s="189"/>
      <c r="E821" s="189"/>
      <c r="F821" s="189"/>
      <c r="G821" s="210"/>
      <c r="H821" s="190"/>
      <c r="I821" s="363"/>
      <c r="J821" s="191"/>
      <c r="K821" s="189"/>
    </row>
    <row r="822" spans="1:11" x14ac:dyDescent="0.2">
      <c r="A822" s="189"/>
      <c r="B822" s="189"/>
      <c r="C822" s="189"/>
      <c r="D822" s="189"/>
      <c r="E822" s="189"/>
      <c r="F822" s="189"/>
      <c r="G822" s="210"/>
      <c r="H822" s="190"/>
      <c r="I822" s="363"/>
      <c r="J822" s="191"/>
      <c r="K822" s="189"/>
    </row>
    <row r="823" spans="1:11" x14ac:dyDescent="0.2">
      <c r="A823" s="189"/>
      <c r="B823" s="189"/>
      <c r="C823" s="189"/>
      <c r="D823" s="189"/>
      <c r="E823" s="189"/>
      <c r="F823" s="189"/>
      <c r="G823" s="210"/>
      <c r="H823" s="190"/>
      <c r="I823" s="363"/>
      <c r="J823" s="191"/>
      <c r="K823" s="189"/>
    </row>
    <row r="824" spans="1:11" x14ac:dyDescent="0.2">
      <c r="A824" s="189"/>
      <c r="B824" s="189"/>
      <c r="C824" s="189"/>
      <c r="D824" s="189"/>
      <c r="E824" s="189"/>
      <c r="F824" s="189"/>
      <c r="G824" s="210"/>
      <c r="H824" s="190"/>
      <c r="I824" s="363"/>
      <c r="J824" s="191"/>
      <c r="K824" s="189"/>
    </row>
    <row r="825" spans="1:11" x14ac:dyDescent="0.2">
      <c r="A825" s="189"/>
      <c r="B825" s="189"/>
      <c r="C825" s="189"/>
      <c r="D825" s="189"/>
      <c r="E825" s="189"/>
      <c r="F825" s="189"/>
      <c r="G825" s="210"/>
      <c r="H825" s="190"/>
      <c r="I825" s="363"/>
      <c r="J825" s="191"/>
      <c r="K825" s="189"/>
    </row>
    <row r="826" spans="1:11" x14ac:dyDescent="0.2">
      <c r="A826" s="189"/>
      <c r="B826" s="189"/>
      <c r="C826" s="189"/>
      <c r="D826" s="189"/>
      <c r="E826" s="189"/>
      <c r="F826" s="189"/>
      <c r="G826" s="210"/>
      <c r="H826" s="190"/>
      <c r="I826" s="363"/>
      <c r="J826" s="191"/>
      <c r="K826" s="189"/>
    </row>
    <row r="827" spans="1:11" x14ac:dyDescent="0.2">
      <c r="A827" s="189"/>
      <c r="B827" s="189"/>
      <c r="C827" s="189"/>
      <c r="D827" s="189"/>
      <c r="E827" s="189"/>
      <c r="F827" s="189"/>
      <c r="G827" s="210"/>
      <c r="H827" s="190"/>
      <c r="I827" s="363"/>
      <c r="J827" s="191"/>
      <c r="K827" s="189"/>
    </row>
    <row r="828" spans="1:11" x14ac:dyDescent="0.2">
      <c r="A828" s="189"/>
      <c r="B828" s="189"/>
      <c r="C828" s="189"/>
      <c r="D828" s="189"/>
      <c r="E828" s="189"/>
      <c r="F828" s="189"/>
      <c r="G828" s="210"/>
      <c r="H828" s="190"/>
      <c r="I828" s="363"/>
      <c r="J828" s="191"/>
      <c r="K828" s="189"/>
    </row>
    <row r="829" spans="1:11" x14ac:dyDescent="0.2">
      <c r="A829" s="189"/>
      <c r="B829" s="189"/>
      <c r="C829" s="189"/>
      <c r="D829" s="189"/>
      <c r="E829" s="189"/>
      <c r="F829" s="189"/>
      <c r="G829" s="210"/>
      <c r="H829" s="190"/>
      <c r="I829" s="363"/>
      <c r="J829" s="191"/>
      <c r="K829" s="189"/>
    </row>
    <row r="830" spans="1:11" x14ac:dyDescent="0.2">
      <c r="A830" s="189"/>
      <c r="B830" s="189"/>
      <c r="C830" s="189"/>
      <c r="D830" s="189"/>
      <c r="E830" s="189"/>
      <c r="F830" s="189"/>
      <c r="G830" s="210"/>
      <c r="H830" s="190"/>
      <c r="I830" s="363"/>
      <c r="J830" s="191"/>
      <c r="K830" s="189"/>
    </row>
    <row r="831" spans="1:11" x14ac:dyDescent="0.2">
      <c r="A831" s="189"/>
      <c r="B831" s="189"/>
      <c r="C831" s="189"/>
      <c r="D831" s="189"/>
      <c r="E831" s="189"/>
      <c r="F831" s="189"/>
      <c r="G831" s="210"/>
      <c r="H831" s="190"/>
      <c r="I831" s="363"/>
      <c r="J831" s="191"/>
      <c r="K831" s="189"/>
    </row>
    <row r="832" spans="1:11" x14ac:dyDescent="0.2">
      <c r="A832" s="189"/>
      <c r="B832" s="189"/>
      <c r="C832" s="189"/>
      <c r="D832" s="189"/>
      <c r="E832" s="189"/>
      <c r="F832" s="189"/>
      <c r="G832" s="210"/>
      <c r="H832" s="190"/>
      <c r="I832" s="363"/>
      <c r="J832" s="191"/>
      <c r="K832" s="189"/>
    </row>
    <row r="833" spans="1:11" x14ac:dyDescent="0.2">
      <c r="A833" s="189"/>
      <c r="B833" s="189"/>
      <c r="C833" s="189"/>
      <c r="D833" s="189"/>
      <c r="E833" s="189"/>
      <c r="F833" s="189"/>
      <c r="G833" s="210"/>
      <c r="H833" s="190"/>
      <c r="I833" s="363"/>
      <c r="J833" s="191"/>
      <c r="K833" s="189"/>
    </row>
    <row r="834" spans="1:11" x14ac:dyDescent="0.2">
      <c r="A834" s="189"/>
      <c r="B834" s="189"/>
      <c r="C834" s="189"/>
      <c r="D834" s="189"/>
      <c r="E834" s="189"/>
      <c r="F834" s="189"/>
      <c r="G834" s="210"/>
      <c r="H834" s="190"/>
      <c r="I834" s="363"/>
      <c r="J834" s="191"/>
      <c r="K834" s="189"/>
    </row>
    <row r="835" spans="1:11" x14ac:dyDescent="0.2">
      <c r="A835" s="189"/>
      <c r="B835" s="189"/>
      <c r="C835" s="189"/>
      <c r="D835" s="189"/>
      <c r="E835" s="189"/>
      <c r="F835" s="189"/>
      <c r="G835" s="210"/>
      <c r="H835" s="190"/>
      <c r="I835" s="363"/>
      <c r="J835" s="191"/>
      <c r="K835" s="189"/>
    </row>
    <row r="836" spans="1:11" x14ac:dyDescent="0.2">
      <c r="A836" s="189"/>
      <c r="B836" s="189"/>
      <c r="C836" s="189"/>
      <c r="D836" s="189"/>
      <c r="E836" s="189"/>
      <c r="F836" s="189"/>
      <c r="G836" s="210"/>
      <c r="H836" s="190"/>
      <c r="I836" s="363"/>
      <c r="J836" s="191"/>
      <c r="K836" s="189"/>
    </row>
    <row r="837" spans="1:11" x14ac:dyDescent="0.2">
      <c r="A837" s="189"/>
      <c r="B837" s="189"/>
      <c r="C837" s="189"/>
      <c r="D837" s="189"/>
      <c r="E837" s="189"/>
      <c r="F837" s="189"/>
      <c r="G837" s="210"/>
      <c r="H837" s="190"/>
      <c r="I837" s="363"/>
      <c r="J837" s="191"/>
      <c r="K837" s="189"/>
    </row>
    <row r="838" spans="1:11" x14ac:dyDescent="0.2">
      <c r="A838" s="189"/>
      <c r="B838" s="189"/>
      <c r="C838" s="189"/>
      <c r="D838" s="189"/>
      <c r="E838" s="189"/>
      <c r="F838" s="189"/>
      <c r="G838" s="210"/>
      <c r="H838" s="190"/>
      <c r="I838" s="363"/>
      <c r="J838" s="191"/>
      <c r="K838" s="189"/>
    </row>
    <row r="839" spans="1:11" x14ac:dyDescent="0.2">
      <c r="A839" s="189"/>
      <c r="B839" s="189"/>
      <c r="C839" s="189"/>
      <c r="D839" s="189"/>
      <c r="E839" s="189"/>
      <c r="F839" s="189"/>
      <c r="G839" s="210"/>
      <c r="H839" s="190"/>
      <c r="I839" s="363"/>
      <c r="J839" s="191"/>
      <c r="K839" s="189"/>
    </row>
    <row r="840" spans="1:11" x14ac:dyDescent="0.2">
      <c r="A840" s="189"/>
      <c r="B840" s="189"/>
      <c r="C840" s="189"/>
      <c r="D840" s="189"/>
      <c r="E840" s="189"/>
      <c r="F840" s="189"/>
      <c r="G840" s="210"/>
      <c r="H840" s="190"/>
      <c r="I840" s="363"/>
      <c r="J840" s="191"/>
      <c r="K840" s="189"/>
    </row>
    <row r="841" spans="1:11" x14ac:dyDescent="0.2">
      <c r="A841" s="189"/>
      <c r="B841" s="189"/>
      <c r="C841" s="189"/>
      <c r="D841" s="189"/>
      <c r="E841" s="189"/>
      <c r="F841" s="189"/>
      <c r="G841" s="210"/>
      <c r="H841" s="190"/>
      <c r="I841" s="363"/>
      <c r="J841" s="191"/>
      <c r="K841" s="189"/>
    </row>
    <row r="842" spans="1:11" x14ac:dyDescent="0.2">
      <c r="A842" s="189"/>
      <c r="B842" s="189"/>
      <c r="C842" s="189"/>
      <c r="D842" s="189"/>
      <c r="E842" s="189"/>
      <c r="F842" s="189"/>
      <c r="G842" s="210"/>
      <c r="H842" s="190"/>
      <c r="I842" s="363"/>
      <c r="J842" s="191"/>
      <c r="K842" s="189"/>
    </row>
    <row r="843" spans="1:11" x14ac:dyDescent="0.2">
      <c r="A843" s="189"/>
      <c r="B843" s="189"/>
      <c r="C843" s="189"/>
      <c r="D843" s="189"/>
      <c r="E843" s="189"/>
      <c r="F843" s="189"/>
      <c r="G843" s="210"/>
      <c r="H843" s="190"/>
      <c r="I843" s="363"/>
      <c r="J843" s="191"/>
      <c r="K843" s="189"/>
    </row>
    <row r="844" spans="1:11" x14ac:dyDescent="0.2">
      <c r="A844" s="189"/>
      <c r="B844" s="189"/>
      <c r="C844" s="189"/>
      <c r="D844" s="189"/>
      <c r="E844" s="189"/>
      <c r="F844" s="189"/>
      <c r="G844" s="210"/>
      <c r="H844" s="190"/>
      <c r="I844" s="363"/>
      <c r="J844" s="191"/>
      <c r="K844" s="189"/>
    </row>
    <row r="845" spans="1:11" x14ac:dyDescent="0.2">
      <c r="A845" s="189"/>
      <c r="B845" s="189"/>
      <c r="C845" s="189"/>
      <c r="D845" s="189"/>
      <c r="E845" s="189"/>
      <c r="F845" s="189"/>
      <c r="G845" s="210"/>
      <c r="H845" s="190"/>
      <c r="I845" s="363"/>
      <c r="J845" s="191"/>
      <c r="K845" s="189"/>
    </row>
    <row r="846" spans="1:11" x14ac:dyDescent="0.2">
      <c r="A846" s="189"/>
      <c r="B846" s="189"/>
      <c r="C846" s="189"/>
      <c r="D846" s="189"/>
      <c r="E846" s="189"/>
      <c r="F846" s="189"/>
      <c r="G846" s="210"/>
      <c r="H846" s="190"/>
      <c r="I846" s="363"/>
      <c r="J846" s="191"/>
      <c r="K846" s="189"/>
    </row>
    <row r="847" spans="1:11" x14ac:dyDescent="0.2">
      <c r="A847" s="189"/>
      <c r="B847" s="189"/>
      <c r="C847" s="189"/>
      <c r="D847" s="189"/>
      <c r="E847" s="189"/>
      <c r="F847" s="189"/>
      <c r="G847" s="210"/>
      <c r="H847" s="190"/>
      <c r="I847" s="363"/>
      <c r="J847" s="191"/>
      <c r="K847" s="189"/>
    </row>
    <row r="848" spans="1:11" x14ac:dyDescent="0.2">
      <c r="A848" s="189"/>
      <c r="B848" s="189"/>
      <c r="C848" s="189"/>
      <c r="D848" s="189"/>
      <c r="E848" s="189"/>
      <c r="F848" s="189"/>
      <c r="G848" s="210"/>
      <c r="H848" s="190"/>
      <c r="I848" s="363"/>
      <c r="J848" s="191"/>
      <c r="K848" s="189"/>
    </row>
    <row r="849" spans="1:11" x14ac:dyDescent="0.2">
      <c r="A849" s="189"/>
      <c r="B849" s="189"/>
      <c r="C849" s="189"/>
      <c r="D849" s="189"/>
      <c r="E849" s="189"/>
      <c r="F849" s="189"/>
      <c r="G849" s="210"/>
      <c r="H849" s="190"/>
      <c r="I849" s="363"/>
      <c r="J849" s="191"/>
      <c r="K849" s="189"/>
    </row>
    <row r="850" spans="1:11" x14ac:dyDescent="0.2">
      <c r="A850" s="189"/>
      <c r="B850" s="189"/>
      <c r="C850" s="189"/>
      <c r="D850" s="189"/>
      <c r="E850" s="189"/>
      <c r="F850" s="189"/>
      <c r="G850" s="210"/>
      <c r="H850" s="190"/>
      <c r="I850" s="363"/>
      <c r="J850" s="191"/>
      <c r="K850" s="189"/>
    </row>
    <row r="851" spans="1:11" x14ac:dyDescent="0.2">
      <c r="A851" s="189"/>
      <c r="B851" s="189"/>
      <c r="C851" s="189"/>
      <c r="D851" s="189"/>
      <c r="E851" s="189"/>
      <c r="F851" s="189"/>
      <c r="G851" s="210"/>
      <c r="H851" s="190"/>
      <c r="I851" s="363"/>
      <c r="J851" s="191"/>
      <c r="K851" s="189"/>
    </row>
    <row r="852" spans="1:11" x14ac:dyDescent="0.2">
      <c r="A852" s="189"/>
      <c r="B852" s="189"/>
      <c r="C852" s="189"/>
      <c r="D852" s="189"/>
      <c r="E852" s="189"/>
      <c r="F852" s="189"/>
      <c r="G852" s="210"/>
      <c r="H852" s="190"/>
      <c r="I852" s="363"/>
      <c r="J852" s="191"/>
      <c r="K852" s="189"/>
    </row>
    <row r="853" spans="1:11" x14ac:dyDescent="0.2">
      <c r="A853" s="189"/>
      <c r="B853" s="189"/>
      <c r="C853" s="189"/>
      <c r="D853" s="189"/>
      <c r="E853" s="189"/>
      <c r="F853" s="189"/>
      <c r="G853" s="210"/>
      <c r="H853" s="190"/>
      <c r="I853" s="363"/>
      <c r="J853" s="191"/>
      <c r="K853" s="189"/>
    </row>
    <row r="854" spans="1:11" x14ac:dyDescent="0.2">
      <c r="A854" s="189"/>
      <c r="B854" s="189"/>
      <c r="C854" s="189"/>
      <c r="D854" s="189"/>
      <c r="E854" s="189"/>
      <c r="F854" s="189"/>
      <c r="G854" s="210"/>
      <c r="H854" s="190"/>
      <c r="I854" s="363"/>
      <c r="J854" s="191"/>
      <c r="K854" s="189"/>
    </row>
    <row r="855" spans="1:11" x14ac:dyDescent="0.2">
      <c r="A855" s="189"/>
      <c r="B855" s="189"/>
      <c r="C855" s="189"/>
      <c r="D855" s="189"/>
      <c r="E855" s="189"/>
      <c r="F855" s="189"/>
      <c r="G855" s="210"/>
      <c r="H855" s="190"/>
      <c r="I855" s="363"/>
      <c r="J855" s="191"/>
      <c r="K855" s="189"/>
    </row>
    <row r="856" spans="1:11" x14ac:dyDescent="0.2">
      <c r="A856" s="189"/>
      <c r="B856" s="189"/>
      <c r="C856" s="189"/>
      <c r="D856" s="189"/>
      <c r="E856" s="189"/>
      <c r="F856" s="189"/>
      <c r="G856" s="210"/>
      <c r="H856" s="190"/>
      <c r="I856" s="363"/>
      <c r="J856" s="191"/>
      <c r="K856" s="189"/>
    </row>
    <row r="857" spans="1:11" x14ac:dyDescent="0.2">
      <c r="A857" s="189"/>
      <c r="B857" s="189"/>
      <c r="C857" s="189"/>
      <c r="D857" s="189"/>
      <c r="E857" s="189"/>
      <c r="F857" s="189"/>
      <c r="G857" s="210"/>
      <c r="H857" s="190"/>
      <c r="I857" s="363"/>
      <c r="J857" s="191"/>
      <c r="K857" s="189"/>
    </row>
    <row r="858" spans="1:11" x14ac:dyDescent="0.2">
      <c r="A858" s="189"/>
      <c r="B858" s="189"/>
      <c r="C858" s="189"/>
      <c r="D858" s="189"/>
      <c r="E858" s="189"/>
      <c r="F858" s="189"/>
      <c r="G858" s="210"/>
      <c r="H858" s="190"/>
      <c r="I858" s="363"/>
      <c r="J858" s="191"/>
      <c r="K858" s="189"/>
    </row>
    <row r="859" spans="1:11" x14ac:dyDescent="0.2">
      <c r="A859" s="189"/>
      <c r="B859" s="189"/>
      <c r="C859" s="189"/>
      <c r="D859" s="189"/>
      <c r="E859" s="189"/>
      <c r="F859" s="189"/>
      <c r="G859" s="210"/>
      <c r="H859" s="190"/>
      <c r="I859" s="363"/>
      <c r="J859" s="191"/>
      <c r="K859" s="189"/>
    </row>
    <row r="860" spans="1:11" x14ac:dyDescent="0.2">
      <c r="A860" s="189"/>
      <c r="B860" s="189"/>
      <c r="C860" s="189"/>
      <c r="D860" s="189"/>
      <c r="E860" s="189"/>
      <c r="F860" s="189"/>
      <c r="G860" s="210"/>
      <c r="H860" s="190"/>
      <c r="I860" s="363"/>
      <c r="J860" s="191"/>
      <c r="K860" s="189"/>
    </row>
    <row r="861" spans="1:11" x14ac:dyDescent="0.2">
      <c r="A861" s="189"/>
      <c r="B861" s="189"/>
      <c r="C861" s="189"/>
      <c r="D861" s="189"/>
      <c r="E861" s="189"/>
      <c r="F861" s="189"/>
      <c r="G861" s="210"/>
      <c r="H861" s="190"/>
      <c r="I861" s="363"/>
      <c r="J861" s="191"/>
      <c r="K861" s="189"/>
    </row>
    <row r="862" spans="1:11" x14ac:dyDescent="0.2">
      <c r="A862" s="189"/>
      <c r="B862" s="189"/>
      <c r="C862" s="189"/>
      <c r="D862" s="189"/>
      <c r="E862" s="189"/>
      <c r="F862" s="189"/>
      <c r="G862" s="210"/>
      <c r="H862" s="190"/>
      <c r="I862" s="363"/>
      <c r="J862" s="191"/>
      <c r="K862" s="189"/>
    </row>
    <row r="863" spans="1:11" x14ac:dyDescent="0.2">
      <c r="A863" s="189"/>
      <c r="B863" s="189"/>
      <c r="C863" s="189"/>
      <c r="D863" s="189"/>
      <c r="E863" s="189"/>
      <c r="F863" s="189"/>
      <c r="G863" s="210"/>
      <c r="H863" s="190"/>
      <c r="I863" s="363"/>
      <c r="J863" s="191"/>
      <c r="K863" s="189"/>
    </row>
    <row r="864" spans="1:11" x14ac:dyDescent="0.2">
      <c r="A864" s="189"/>
      <c r="B864" s="189"/>
      <c r="C864" s="189"/>
      <c r="D864" s="189"/>
      <c r="E864" s="189"/>
      <c r="F864" s="189"/>
      <c r="G864" s="210"/>
      <c r="H864" s="190"/>
      <c r="I864" s="363"/>
      <c r="J864" s="191"/>
      <c r="K864" s="189"/>
    </row>
    <row r="865" spans="1:11" x14ac:dyDescent="0.2">
      <c r="A865" s="189"/>
      <c r="B865" s="189"/>
      <c r="C865" s="189"/>
      <c r="D865" s="189"/>
      <c r="E865" s="189"/>
      <c r="F865" s="189"/>
      <c r="G865" s="210"/>
      <c r="H865" s="190"/>
      <c r="I865" s="363"/>
      <c r="J865" s="191"/>
      <c r="K865" s="189"/>
    </row>
    <row r="866" spans="1:11" x14ac:dyDescent="0.2">
      <c r="A866" s="189"/>
      <c r="B866" s="189"/>
      <c r="C866" s="189"/>
      <c r="D866" s="189"/>
      <c r="E866" s="189"/>
      <c r="F866" s="189"/>
      <c r="G866" s="210"/>
      <c r="H866" s="190"/>
      <c r="I866" s="363"/>
      <c r="J866" s="191"/>
      <c r="K866" s="189"/>
    </row>
    <row r="867" spans="1:11" x14ac:dyDescent="0.2">
      <c r="A867" s="189"/>
      <c r="B867" s="189"/>
      <c r="C867" s="189"/>
      <c r="D867" s="189"/>
      <c r="E867" s="189"/>
      <c r="F867" s="189"/>
      <c r="G867" s="210"/>
      <c r="H867" s="190"/>
      <c r="I867" s="363"/>
      <c r="J867" s="191"/>
      <c r="K867" s="189"/>
    </row>
    <row r="868" spans="1:11" x14ac:dyDescent="0.2">
      <c r="A868" s="189"/>
      <c r="B868" s="189"/>
      <c r="C868" s="189"/>
      <c r="D868" s="189"/>
      <c r="E868" s="189"/>
      <c r="F868" s="189"/>
      <c r="G868" s="210"/>
      <c r="H868" s="190"/>
      <c r="I868" s="363"/>
      <c r="J868" s="191"/>
      <c r="K868" s="189"/>
    </row>
    <row r="869" spans="1:11" x14ac:dyDescent="0.2">
      <c r="A869" s="189"/>
      <c r="B869" s="189"/>
      <c r="C869" s="189"/>
      <c r="D869" s="189"/>
      <c r="E869" s="189"/>
      <c r="F869" s="189"/>
      <c r="G869" s="210"/>
      <c r="H869" s="190"/>
      <c r="I869" s="363"/>
      <c r="J869" s="191"/>
      <c r="K869" s="189"/>
    </row>
    <row r="870" spans="1:11" x14ac:dyDescent="0.2">
      <c r="A870" s="189"/>
      <c r="B870" s="189"/>
      <c r="C870" s="189"/>
      <c r="D870" s="189"/>
      <c r="E870" s="189"/>
      <c r="F870" s="189"/>
      <c r="G870" s="210"/>
      <c r="H870" s="190"/>
      <c r="I870" s="363"/>
      <c r="J870" s="191"/>
      <c r="K870" s="189"/>
    </row>
    <row r="871" spans="1:11" x14ac:dyDescent="0.2">
      <c r="A871" s="189"/>
      <c r="B871" s="189"/>
      <c r="C871" s="189"/>
      <c r="D871" s="189"/>
      <c r="E871" s="189"/>
      <c r="F871" s="189"/>
      <c r="G871" s="210"/>
      <c r="H871" s="190"/>
      <c r="I871" s="363"/>
      <c r="J871" s="191"/>
      <c r="K871" s="189"/>
    </row>
    <row r="872" spans="1:11" x14ac:dyDescent="0.2">
      <c r="A872" s="189"/>
      <c r="B872" s="189"/>
      <c r="C872" s="189"/>
      <c r="D872" s="189"/>
      <c r="E872" s="189"/>
      <c r="F872" s="189"/>
      <c r="G872" s="210"/>
      <c r="H872" s="190"/>
      <c r="I872" s="363"/>
      <c r="J872" s="191"/>
      <c r="K872" s="189"/>
    </row>
    <row r="873" spans="1:11" x14ac:dyDescent="0.2">
      <c r="A873" s="189"/>
      <c r="B873" s="189"/>
      <c r="C873" s="189"/>
      <c r="D873" s="189"/>
      <c r="E873" s="189"/>
      <c r="F873" s="189"/>
      <c r="G873" s="210"/>
      <c r="H873" s="190"/>
      <c r="I873" s="363"/>
      <c r="J873" s="191"/>
      <c r="K873" s="189"/>
    </row>
    <row r="874" spans="1:11" x14ac:dyDescent="0.2">
      <c r="A874" s="189"/>
      <c r="B874" s="189"/>
      <c r="C874" s="189"/>
      <c r="D874" s="189"/>
      <c r="E874" s="189"/>
      <c r="F874" s="189"/>
      <c r="G874" s="210"/>
      <c r="H874" s="190"/>
      <c r="I874" s="363"/>
      <c r="J874" s="191"/>
      <c r="K874" s="189"/>
    </row>
    <row r="875" spans="1:11" x14ac:dyDescent="0.2">
      <c r="A875" s="189"/>
      <c r="B875" s="189"/>
      <c r="C875" s="189"/>
      <c r="D875" s="189"/>
      <c r="E875" s="189"/>
      <c r="F875" s="189"/>
      <c r="G875" s="210"/>
      <c r="H875" s="190"/>
      <c r="I875" s="363"/>
      <c r="J875" s="191"/>
      <c r="K875" s="189"/>
    </row>
    <row r="876" spans="1:11" x14ac:dyDescent="0.2">
      <c r="A876" s="189"/>
      <c r="B876" s="189"/>
      <c r="C876" s="189"/>
      <c r="D876" s="189"/>
      <c r="E876" s="189"/>
      <c r="F876" s="189"/>
      <c r="G876" s="210"/>
      <c r="H876" s="190"/>
      <c r="I876" s="363"/>
      <c r="J876" s="191"/>
      <c r="K876" s="189"/>
    </row>
    <row r="877" spans="1:11" x14ac:dyDescent="0.2">
      <c r="A877" s="189"/>
      <c r="B877" s="189"/>
      <c r="C877" s="189"/>
      <c r="D877" s="189"/>
      <c r="E877" s="189"/>
      <c r="F877" s="189"/>
      <c r="G877" s="210"/>
      <c r="H877" s="190"/>
      <c r="I877" s="363"/>
      <c r="J877" s="191"/>
      <c r="K877" s="189"/>
    </row>
    <row r="878" spans="1:11" x14ac:dyDescent="0.2">
      <c r="A878" s="189"/>
      <c r="B878" s="189"/>
      <c r="C878" s="189"/>
      <c r="D878" s="189"/>
      <c r="E878" s="189"/>
      <c r="F878" s="189"/>
      <c r="G878" s="210"/>
      <c r="H878" s="190"/>
      <c r="I878" s="363"/>
      <c r="J878" s="191"/>
      <c r="K878" s="189"/>
    </row>
    <row r="879" spans="1:11" x14ac:dyDescent="0.2">
      <c r="A879" s="189"/>
      <c r="B879" s="189"/>
      <c r="C879" s="189"/>
      <c r="D879" s="189"/>
      <c r="E879" s="189"/>
      <c r="F879" s="189"/>
      <c r="G879" s="210"/>
      <c r="H879" s="190"/>
      <c r="I879" s="363"/>
      <c r="J879" s="191"/>
      <c r="K879" s="189"/>
    </row>
    <row r="880" spans="1:11" x14ac:dyDescent="0.2">
      <c r="A880" s="189"/>
      <c r="B880" s="189"/>
      <c r="C880" s="189"/>
      <c r="D880" s="189"/>
      <c r="E880" s="189"/>
      <c r="F880" s="189"/>
      <c r="G880" s="210"/>
      <c r="H880" s="190"/>
      <c r="I880" s="363"/>
      <c r="J880" s="191"/>
      <c r="K880" s="189"/>
    </row>
    <row r="881" spans="1:11" x14ac:dyDescent="0.2">
      <c r="A881" s="189"/>
      <c r="B881" s="189"/>
      <c r="C881" s="189"/>
      <c r="D881" s="189"/>
      <c r="E881" s="189"/>
      <c r="F881" s="189"/>
      <c r="G881" s="210"/>
      <c r="H881" s="190"/>
      <c r="I881" s="363"/>
      <c r="J881" s="191"/>
      <c r="K881" s="189"/>
    </row>
    <row r="882" spans="1:11" x14ac:dyDescent="0.2">
      <c r="A882" s="189"/>
      <c r="B882" s="189"/>
      <c r="C882" s="189"/>
      <c r="D882" s="189"/>
      <c r="E882" s="189"/>
      <c r="F882" s="189"/>
      <c r="G882" s="210"/>
      <c r="H882" s="190"/>
      <c r="I882" s="363"/>
      <c r="J882" s="191"/>
      <c r="K882" s="189"/>
    </row>
    <row r="883" spans="1:11" x14ac:dyDescent="0.2">
      <c r="A883" s="189"/>
      <c r="B883" s="189"/>
      <c r="C883" s="189"/>
      <c r="D883" s="189"/>
      <c r="E883" s="189"/>
      <c r="F883" s="189"/>
      <c r="G883" s="210"/>
      <c r="H883" s="190"/>
      <c r="I883" s="363"/>
      <c r="J883" s="191"/>
      <c r="K883" s="189"/>
    </row>
    <row r="884" spans="1:11" x14ac:dyDescent="0.2">
      <c r="A884" s="189"/>
      <c r="B884" s="189"/>
      <c r="C884" s="189"/>
      <c r="D884" s="189"/>
      <c r="E884" s="189"/>
      <c r="F884" s="189"/>
      <c r="G884" s="210"/>
      <c r="H884" s="190"/>
      <c r="I884" s="363"/>
      <c r="J884" s="191"/>
      <c r="K884" s="189"/>
    </row>
    <row r="885" spans="1:11" x14ac:dyDescent="0.2">
      <c r="A885" s="189"/>
      <c r="B885" s="189"/>
      <c r="C885" s="189"/>
      <c r="D885" s="189"/>
      <c r="E885" s="189"/>
      <c r="F885" s="189"/>
      <c r="G885" s="210"/>
      <c r="H885" s="190"/>
      <c r="I885" s="363"/>
      <c r="J885" s="191"/>
      <c r="K885" s="189"/>
    </row>
    <row r="886" spans="1:11" x14ac:dyDescent="0.2">
      <c r="A886" s="189"/>
      <c r="B886" s="189"/>
      <c r="C886" s="189"/>
      <c r="D886" s="189"/>
      <c r="E886" s="189"/>
      <c r="F886" s="189"/>
      <c r="G886" s="210"/>
      <c r="H886" s="190"/>
      <c r="I886" s="363"/>
      <c r="J886" s="191"/>
      <c r="K886" s="189"/>
    </row>
    <row r="887" spans="1:11" x14ac:dyDescent="0.2">
      <c r="A887" s="189"/>
      <c r="B887" s="189"/>
      <c r="C887" s="189"/>
      <c r="D887" s="189"/>
      <c r="E887" s="189"/>
      <c r="F887" s="189"/>
      <c r="G887" s="210"/>
      <c r="H887" s="190"/>
      <c r="I887" s="363"/>
      <c r="J887" s="191"/>
      <c r="K887" s="189"/>
    </row>
    <row r="888" spans="1:11" x14ac:dyDescent="0.2">
      <c r="A888" s="189"/>
      <c r="B888" s="189"/>
      <c r="C888" s="189"/>
      <c r="D888" s="189"/>
      <c r="E888" s="189"/>
      <c r="F888" s="189"/>
      <c r="G888" s="210"/>
      <c r="H888" s="190"/>
      <c r="I888" s="363"/>
      <c r="J888" s="191"/>
      <c r="K888" s="189"/>
    </row>
    <row r="889" spans="1:11" x14ac:dyDescent="0.2">
      <c r="A889" s="189"/>
      <c r="B889" s="189"/>
      <c r="C889" s="189"/>
      <c r="D889" s="189"/>
      <c r="E889" s="189"/>
      <c r="F889" s="189"/>
      <c r="G889" s="210"/>
      <c r="H889" s="190"/>
      <c r="I889" s="363"/>
      <c r="J889" s="191"/>
      <c r="K889" s="189"/>
    </row>
    <row r="890" spans="1:11" x14ac:dyDescent="0.2">
      <c r="A890" s="189"/>
      <c r="B890" s="189"/>
      <c r="C890" s="189"/>
      <c r="D890" s="189"/>
      <c r="E890" s="189"/>
      <c r="F890" s="189"/>
      <c r="G890" s="210"/>
      <c r="H890" s="190"/>
      <c r="I890" s="363"/>
      <c r="J890" s="191"/>
      <c r="K890" s="189"/>
    </row>
    <row r="891" spans="1:11" x14ac:dyDescent="0.2">
      <c r="A891" s="189"/>
      <c r="B891" s="189"/>
      <c r="C891" s="189"/>
      <c r="D891" s="189"/>
      <c r="E891" s="189"/>
      <c r="F891" s="189"/>
      <c r="G891" s="210"/>
      <c r="H891" s="190"/>
      <c r="I891" s="363"/>
      <c r="J891" s="191"/>
      <c r="K891" s="189"/>
    </row>
    <row r="892" spans="1:11" x14ac:dyDescent="0.2">
      <c r="A892" s="189"/>
      <c r="B892" s="189"/>
      <c r="C892" s="189"/>
      <c r="D892" s="189"/>
      <c r="E892" s="189"/>
      <c r="F892" s="189"/>
      <c r="G892" s="210"/>
      <c r="H892" s="190"/>
      <c r="I892" s="363"/>
      <c r="J892" s="191"/>
      <c r="K892" s="189"/>
    </row>
    <row r="893" spans="1:11" x14ac:dyDescent="0.2">
      <c r="A893" s="189"/>
      <c r="B893" s="189"/>
      <c r="C893" s="189"/>
      <c r="D893" s="189"/>
      <c r="E893" s="189"/>
      <c r="F893" s="189"/>
      <c r="G893" s="210"/>
      <c r="H893" s="190"/>
      <c r="I893" s="363"/>
      <c r="J893" s="191"/>
      <c r="K893" s="189"/>
    </row>
    <row r="894" spans="1:11" x14ac:dyDescent="0.2">
      <c r="A894" s="189"/>
      <c r="B894" s="189"/>
      <c r="C894" s="189"/>
      <c r="D894" s="189"/>
      <c r="E894" s="189"/>
      <c r="F894" s="189"/>
      <c r="G894" s="210"/>
      <c r="H894" s="190"/>
      <c r="I894" s="363"/>
      <c r="J894" s="191"/>
      <c r="K894" s="189"/>
    </row>
    <row r="895" spans="1:11" x14ac:dyDescent="0.2">
      <c r="A895" s="189"/>
      <c r="B895" s="189"/>
      <c r="C895" s="189"/>
      <c r="D895" s="189"/>
      <c r="E895" s="189"/>
      <c r="F895" s="189"/>
      <c r="G895" s="210"/>
      <c r="H895" s="190"/>
      <c r="I895" s="363"/>
      <c r="J895" s="191"/>
      <c r="K895" s="189"/>
    </row>
    <row r="896" spans="1:11" x14ac:dyDescent="0.2">
      <c r="A896" s="189"/>
      <c r="B896" s="189"/>
      <c r="C896" s="189"/>
      <c r="D896" s="189"/>
      <c r="E896" s="189"/>
      <c r="F896" s="189"/>
      <c r="G896" s="210"/>
      <c r="H896" s="190"/>
      <c r="I896" s="363"/>
      <c r="J896" s="191"/>
      <c r="K896" s="189"/>
    </row>
    <row r="897" spans="1:11" x14ac:dyDescent="0.2">
      <c r="A897" s="189"/>
      <c r="B897" s="189"/>
      <c r="C897" s="189"/>
      <c r="D897" s="189"/>
      <c r="E897" s="189"/>
      <c r="F897" s="189"/>
      <c r="G897" s="210"/>
      <c r="H897" s="190"/>
      <c r="I897" s="363"/>
      <c r="J897" s="191"/>
      <c r="K897" s="189"/>
    </row>
    <row r="898" spans="1:11" x14ac:dyDescent="0.2">
      <c r="A898" s="189"/>
      <c r="B898" s="189"/>
      <c r="C898" s="189"/>
      <c r="D898" s="189"/>
      <c r="E898" s="189"/>
      <c r="F898" s="189"/>
      <c r="G898" s="210"/>
      <c r="H898" s="190"/>
      <c r="I898" s="363"/>
      <c r="J898" s="191"/>
      <c r="K898" s="189"/>
    </row>
    <row r="899" spans="1:11" x14ac:dyDescent="0.2">
      <c r="A899" s="189"/>
      <c r="B899" s="189"/>
      <c r="C899" s="189"/>
      <c r="D899" s="189"/>
      <c r="E899" s="189"/>
      <c r="F899" s="189"/>
      <c r="G899" s="210"/>
      <c r="H899" s="190"/>
      <c r="I899" s="363"/>
      <c r="J899" s="191"/>
      <c r="K899" s="189"/>
    </row>
    <row r="900" spans="1:11" x14ac:dyDescent="0.2">
      <c r="A900" s="189"/>
      <c r="B900" s="189"/>
      <c r="C900" s="189"/>
      <c r="D900" s="189"/>
      <c r="E900" s="189"/>
      <c r="F900" s="189"/>
      <c r="G900" s="210"/>
      <c r="H900" s="190"/>
      <c r="I900" s="363"/>
      <c r="J900" s="191"/>
      <c r="K900" s="189"/>
    </row>
    <row r="901" spans="1:11" x14ac:dyDescent="0.2">
      <c r="A901" s="189"/>
      <c r="B901" s="189"/>
      <c r="C901" s="189"/>
      <c r="D901" s="189"/>
      <c r="E901" s="189"/>
      <c r="F901" s="189"/>
      <c r="G901" s="210"/>
      <c r="H901" s="190"/>
      <c r="I901" s="363"/>
      <c r="J901" s="191"/>
      <c r="K901" s="189"/>
    </row>
    <row r="902" spans="1:11" x14ac:dyDescent="0.2">
      <c r="A902" s="189"/>
      <c r="B902" s="189"/>
      <c r="C902" s="189"/>
      <c r="D902" s="189"/>
      <c r="E902" s="189"/>
      <c r="F902" s="189"/>
      <c r="G902" s="210"/>
      <c r="H902" s="190"/>
      <c r="I902" s="363"/>
      <c r="J902" s="191"/>
      <c r="K902" s="189"/>
    </row>
    <row r="903" spans="1:11" x14ac:dyDescent="0.2">
      <c r="A903" s="189"/>
      <c r="B903" s="189"/>
      <c r="C903" s="189"/>
      <c r="D903" s="189"/>
      <c r="E903" s="189"/>
      <c r="F903" s="189"/>
      <c r="G903" s="210"/>
      <c r="H903" s="190"/>
      <c r="I903" s="363"/>
      <c r="J903" s="191"/>
      <c r="K903" s="189"/>
    </row>
    <row r="904" spans="1:11" x14ac:dyDescent="0.2">
      <c r="A904" s="189"/>
      <c r="B904" s="189"/>
      <c r="C904" s="189"/>
      <c r="D904" s="189"/>
      <c r="E904" s="189"/>
      <c r="F904" s="189"/>
      <c r="G904" s="210"/>
      <c r="H904" s="190"/>
      <c r="I904" s="363"/>
      <c r="J904" s="191"/>
      <c r="K904" s="189"/>
    </row>
    <row r="905" spans="1:11" x14ac:dyDescent="0.2">
      <c r="A905" s="189"/>
      <c r="B905" s="189"/>
      <c r="C905" s="189"/>
      <c r="D905" s="189"/>
      <c r="E905" s="189"/>
      <c r="F905" s="189"/>
      <c r="G905" s="210"/>
      <c r="H905" s="190"/>
      <c r="I905" s="363"/>
      <c r="J905" s="191"/>
      <c r="K905" s="189"/>
    </row>
    <row r="906" spans="1:11" x14ac:dyDescent="0.2">
      <c r="A906" s="189"/>
      <c r="B906" s="189"/>
      <c r="C906" s="189"/>
      <c r="D906" s="189"/>
      <c r="E906" s="189"/>
      <c r="F906" s="189"/>
      <c r="G906" s="210"/>
      <c r="H906" s="190"/>
      <c r="I906" s="363"/>
      <c r="J906" s="191"/>
      <c r="K906" s="189"/>
    </row>
    <row r="907" spans="1:11" x14ac:dyDescent="0.2">
      <c r="A907" s="189"/>
      <c r="B907" s="189"/>
      <c r="C907" s="189"/>
      <c r="D907" s="189"/>
      <c r="E907" s="189"/>
      <c r="F907" s="189"/>
      <c r="G907" s="210"/>
      <c r="H907" s="190"/>
      <c r="I907" s="363"/>
      <c r="J907" s="191"/>
      <c r="K907" s="189"/>
    </row>
    <row r="908" spans="1:11" x14ac:dyDescent="0.2">
      <c r="A908" s="189"/>
      <c r="B908" s="189"/>
      <c r="C908" s="189"/>
      <c r="D908" s="189"/>
      <c r="E908" s="189"/>
      <c r="F908" s="189"/>
      <c r="G908" s="210"/>
      <c r="H908" s="190"/>
      <c r="I908" s="363"/>
      <c r="J908" s="191"/>
      <c r="K908" s="189"/>
    </row>
    <row r="909" spans="1:11" x14ac:dyDescent="0.2">
      <c r="A909" s="189"/>
      <c r="B909" s="189"/>
      <c r="C909" s="189"/>
      <c r="D909" s="189"/>
      <c r="E909" s="189"/>
      <c r="F909" s="189"/>
      <c r="G909" s="210"/>
      <c r="H909" s="190"/>
      <c r="I909" s="363"/>
      <c r="J909" s="191"/>
      <c r="K909" s="189"/>
    </row>
    <row r="910" spans="1:11" x14ac:dyDescent="0.2">
      <c r="A910" s="189"/>
      <c r="B910" s="189"/>
      <c r="C910" s="189"/>
      <c r="D910" s="189"/>
      <c r="E910" s="189"/>
      <c r="F910" s="189"/>
      <c r="G910" s="210"/>
      <c r="H910" s="190"/>
      <c r="I910" s="363"/>
      <c r="J910" s="191"/>
      <c r="K910" s="189"/>
    </row>
    <row r="911" spans="1:11" x14ac:dyDescent="0.2">
      <c r="A911" s="189"/>
      <c r="B911" s="189"/>
      <c r="C911" s="189"/>
      <c r="D911" s="189"/>
      <c r="E911" s="189"/>
      <c r="F911" s="189"/>
      <c r="G911" s="210"/>
      <c r="H911" s="190"/>
      <c r="I911" s="363"/>
      <c r="J911" s="191"/>
      <c r="K911" s="189"/>
    </row>
    <row r="912" spans="1:11" x14ac:dyDescent="0.2">
      <c r="A912" s="189"/>
      <c r="B912" s="189"/>
      <c r="C912" s="189"/>
      <c r="D912" s="189"/>
      <c r="E912" s="189"/>
      <c r="F912" s="189"/>
      <c r="G912" s="210"/>
      <c r="H912" s="190"/>
      <c r="I912" s="363"/>
      <c r="J912" s="191"/>
      <c r="K912" s="189"/>
    </row>
    <row r="913" spans="1:11" x14ac:dyDescent="0.2">
      <c r="A913" s="189"/>
      <c r="B913" s="189"/>
      <c r="C913" s="189"/>
      <c r="D913" s="189"/>
      <c r="E913" s="189"/>
      <c r="F913" s="189"/>
      <c r="G913" s="210"/>
      <c r="H913" s="190"/>
      <c r="I913" s="363"/>
      <c r="J913" s="191"/>
      <c r="K913" s="189"/>
    </row>
    <row r="914" spans="1:11" x14ac:dyDescent="0.2">
      <c r="A914" s="189"/>
      <c r="B914" s="189"/>
      <c r="C914" s="189"/>
      <c r="D914" s="189"/>
      <c r="E914" s="189"/>
      <c r="F914" s="189"/>
      <c r="G914" s="210"/>
      <c r="H914" s="190"/>
      <c r="I914" s="363"/>
      <c r="J914" s="191"/>
      <c r="K914" s="189"/>
    </row>
    <row r="915" spans="1:11" x14ac:dyDescent="0.2">
      <c r="A915" s="189"/>
      <c r="B915" s="189"/>
      <c r="C915" s="189"/>
      <c r="D915" s="189"/>
      <c r="E915" s="189"/>
      <c r="F915" s="189"/>
      <c r="G915" s="210"/>
      <c r="H915" s="190"/>
      <c r="I915" s="363"/>
      <c r="J915" s="191"/>
      <c r="K915" s="189"/>
    </row>
    <row r="916" spans="1:11" x14ac:dyDescent="0.2">
      <c r="A916" s="189"/>
      <c r="B916" s="189"/>
      <c r="C916" s="189"/>
      <c r="D916" s="189"/>
      <c r="E916" s="189"/>
      <c r="F916" s="189"/>
      <c r="G916" s="210"/>
      <c r="H916" s="190"/>
      <c r="I916" s="363"/>
      <c r="J916" s="191"/>
      <c r="K916" s="189"/>
    </row>
    <row r="917" spans="1:11" x14ac:dyDescent="0.2">
      <c r="A917" s="189"/>
      <c r="B917" s="189"/>
      <c r="C917" s="189"/>
      <c r="D917" s="189"/>
      <c r="E917" s="189"/>
      <c r="F917" s="189"/>
      <c r="G917" s="210"/>
      <c r="H917" s="190"/>
      <c r="I917" s="363"/>
      <c r="J917" s="191"/>
      <c r="K917" s="189"/>
    </row>
    <row r="918" spans="1:11" x14ac:dyDescent="0.2">
      <c r="A918" s="189"/>
      <c r="B918" s="189"/>
      <c r="C918" s="189"/>
      <c r="D918" s="189"/>
      <c r="E918" s="189"/>
      <c r="F918" s="189"/>
      <c r="G918" s="210"/>
      <c r="H918" s="190"/>
      <c r="I918" s="363"/>
      <c r="J918" s="191"/>
      <c r="K918" s="189"/>
    </row>
    <row r="919" spans="1:11" x14ac:dyDescent="0.2">
      <c r="A919" s="189"/>
      <c r="B919" s="189"/>
      <c r="C919" s="189"/>
      <c r="D919" s="189"/>
      <c r="E919" s="189"/>
      <c r="F919" s="189"/>
      <c r="G919" s="210"/>
      <c r="H919" s="190"/>
      <c r="I919" s="363"/>
      <c r="J919" s="191"/>
      <c r="K919" s="189"/>
    </row>
    <row r="920" spans="1:11" x14ac:dyDescent="0.2">
      <c r="A920" s="189"/>
      <c r="B920" s="189"/>
      <c r="C920" s="189"/>
      <c r="D920" s="189"/>
      <c r="E920" s="189"/>
      <c r="F920" s="189"/>
      <c r="G920" s="210"/>
      <c r="H920" s="190"/>
      <c r="I920" s="363"/>
      <c r="J920" s="191"/>
      <c r="K920" s="189"/>
    </row>
    <row r="921" spans="1:11" x14ac:dyDescent="0.2">
      <c r="A921" s="189"/>
      <c r="B921" s="189"/>
      <c r="C921" s="189"/>
      <c r="D921" s="189"/>
      <c r="E921" s="189"/>
      <c r="F921" s="189"/>
      <c r="G921" s="210"/>
      <c r="H921" s="190"/>
      <c r="I921" s="363"/>
      <c r="J921" s="191"/>
      <c r="K921" s="189"/>
    </row>
    <row r="922" spans="1:11" x14ac:dyDescent="0.2">
      <c r="A922" s="189"/>
      <c r="B922" s="189"/>
      <c r="C922" s="189"/>
      <c r="D922" s="189"/>
      <c r="E922" s="189"/>
      <c r="F922" s="189"/>
      <c r="G922" s="210"/>
      <c r="H922" s="190"/>
      <c r="I922" s="363"/>
      <c r="J922" s="191"/>
      <c r="K922" s="189"/>
    </row>
    <row r="923" spans="1:11" x14ac:dyDescent="0.2">
      <c r="A923" s="189"/>
      <c r="B923" s="189"/>
      <c r="C923" s="189"/>
      <c r="D923" s="189"/>
      <c r="E923" s="189"/>
      <c r="F923" s="189"/>
      <c r="G923" s="210"/>
      <c r="H923" s="190"/>
      <c r="I923" s="363"/>
      <c r="J923" s="191"/>
      <c r="K923" s="189"/>
    </row>
    <row r="924" spans="1:11" x14ac:dyDescent="0.2">
      <c r="A924" s="189"/>
      <c r="B924" s="189"/>
      <c r="C924" s="189"/>
      <c r="D924" s="189"/>
      <c r="E924" s="189"/>
      <c r="F924" s="189"/>
      <c r="G924" s="210"/>
      <c r="H924" s="190"/>
      <c r="I924" s="363"/>
      <c r="J924" s="191"/>
      <c r="K924" s="189"/>
    </row>
    <row r="925" spans="1:11" x14ac:dyDescent="0.2">
      <c r="A925" s="189"/>
      <c r="B925" s="189"/>
      <c r="C925" s="189"/>
      <c r="D925" s="189"/>
      <c r="E925" s="189"/>
      <c r="F925" s="189"/>
      <c r="G925" s="210"/>
      <c r="H925" s="190"/>
      <c r="I925" s="363"/>
      <c r="J925" s="191"/>
      <c r="K925" s="189"/>
    </row>
    <row r="926" spans="1:11" x14ac:dyDescent="0.2">
      <c r="A926" s="189"/>
      <c r="B926" s="189"/>
      <c r="C926" s="189"/>
      <c r="D926" s="189"/>
      <c r="E926" s="189"/>
      <c r="F926" s="189"/>
      <c r="G926" s="210"/>
      <c r="H926" s="190"/>
      <c r="I926" s="363"/>
      <c r="J926" s="191"/>
      <c r="K926" s="189"/>
    </row>
    <row r="927" spans="1:11" x14ac:dyDescent="0.2">
      <c r="A927" s="189"/>
      <c r="B927" s="189"/>
      <c r="C927" s="189"/>
      <c r="D927" s="189"/>
      <c r="E927" s="189"/>
      <c r="F927" s="189"/>
      <c r="G927" s="210"/>
      <c r="H927" s="190"/>
      <c r="I927" s="363"/>
      <c r="J927" s="191"/>
      <c r="K927" s="189"/>
    </row>
    <row r="928" spans="1:11" x14ac:dyDescent="0.2">
      <c r="A928" s="189"/>
      <c r="B928" s="189"/>
      <c r="C928" s="189"/>
      <c r="D928" s="189"/>
      <c r="E928" s="189"/>
      <c r="F928" s="189"/>
      <c r="G928" s="210"/>
      <c r="H928" s="190"/>
      <c r="I928" s="363"/>
      <c r="J928" s="191"/>
      <c r="K928" s="189"/>
    </row>
    <row r="929" spans="1:11" x14ac:dyDescent="0.2">
      <c r="A929" s="189"/>
      <c r="B929" s="189"/>
      <c r="C929" s="189"/>
      <c r="D929" s="189"/>
      <c r="E929" s="189"/>
      <c r="F929" s="189"/>
      <c r="G929" s="210"/>
      <c r="H929" s="190"/>
      <c r="I929" s="363"/>
      <c r="J929" s="191"/>
      <c r="K929" s="189"/>
    </row>
    <row r="930" spans="1:11" x14ac:dyDescent="0.2">
      <c r="A930" s="189"/>
      <c r="B930" s="189"/>
      <c r="C930" s="189"/>
      <c r="D930" s="189"/>
      <c r="E930" s="189"/>
      <c r="F930" s="189"/>
      <c r="G930" s="210"/>
      <c r="H930" s="190"/>
      <c r="I930" s="363"/>
      <c r="J930" s="191"/>
      <c r="K930" s="189"/>
    </row>
    <row r="931" spans="1:11" x14ac:dyDescent="0.2">
      <c r="A931" s="189"/>
      <c r="B931" s="189"/>
      <c r="C931" s="189"/>
      <c r="D931" s="189"/>
      <c r="E931" s="189"/>
      <c r="F931" s="189"/>
      <c r="G931" s="210"/>
      <c r="H931" s="190"/>
      <c r="I931" s="363"/>
      <c r="J931" s="191"/>
      <c r="K931" s="189"/>
    </row>
    <row r="932" spans="1:11" x14ac:dyDescent="0.2">
      <c r="A932" s="189"/>
      <c r="B932" s="189"/>
      <c r="C932" s="189"/>
      <c r="D932" s="189"/>
      <c r="E932" s="189"/>
      <c r="F932" s="189"/>
      <c r="G932" s="210"/>
      <c r="H932" s="190"/>
      <c r="I932" s="363"/>
      <c r="J932" s="191"/>
      <c r="K932" s="189"/>
    </row>
    <row r="933" spans="1:11" x14ac:dyDescent="0.2">
      <c r="A933" s="189"/>
      <c r="B933" s="189"/>
      <c r="C933" s="189"/>
      <c r="D933" s="189"/>
      <c r="E933" s="189"/>
      <c r="F933" s="189"/>
      <c r="G933" s="210"/>
      <c r="H933" s="190"/>
      <c r="I933" s="363"/>
      <c r="J933" s="191"/>
      <c r="K933" s="189"/>
    </row>
    <row r="934" spans="1:11" x14ac:dyDescent="0.2">
      <c r="A934" s="189"/>
      <c r="B934" s="189"/>
      <c r="C934" s="189"/>
      <c r="D934" s="189"/>
      <c r="E934" s="189"/>
      <c r="F934" s="189"/>
      <c r="G934" s="210"/>
      <c r="H934" s="190"/>
      <c r="I934" s="363"/>
      <c r="J934" s="191"/>
      <c r="K934" s="189"/>
    </row>
    <row r="935" spans="1:11" x14ac:dyDescent="0.2">
      <c r="A935" s="189"/>
      <c r="B935" s="189"/>
      <c r="C935" s="189"/>
      <c r="D935" s="189"/>
      <c r="E935" s="189"/>
      <c r="F935" s="189"/>
      <c r="G935" s="210"/>
      <c r="H935" s="190"/>
      <c r="I935" s="363"/>
      <c r="J935" s="191"/>
      <c r="K935" s="189"/>
    </row>
    <row r="936" spans="1:11" x14ac:dyDescent="0.2">
      <c r="A936" s="189"/>
      <c r="B936" s="189"/>
      <c r="C936" s="189"/>
      <c r="D936" s="189"/>
      <c r="E936" s="189"/>
      <c r="F936" s="189"/>
      <c r="G936" s="210"/>
      <c r="H936" s="190"/>
      <c r="I936" s="363"/>
      <c r="J936" s="191"/>
      <c r="K936" s="189"/>
    </row>
    <row r="937" spans="1:11" x14ac:dyDescent="0.2">
      <c r="A937" s="189"/>
      <c r="B937" s="189"/>
      <c r="C937" s="189"/>
      <c r="D937" s="189"/>
      <c r="E937" s="189"/>
      <c r="F937" s="189"/>
      <c r="G937" s="210"/>
      <c r="H937" s="190"/>
      <c r="I937" s="363"/>
      <c r="J937" s="191"/>
      <c r="K937" s="189"/>
    </row>
    <row r="938" spans="1:11" x14ac:dyDescent="0.2">
      <c r="A938" s="189"/>
      <c r="B938" s="189"/>
      <c r="C938" s="189"/>
      <c r="D938" s="189"/>
      <c r="E938" s="189"/>
      <c r="F938" s="189"/>
      <c r="G938" s="210"/>
      <c r="H938" s="190"/>
      <c r="I938" s="363"/>
      <c r="J938" s="191"/>
      <c r="K938" s="189"/>
    </row>
    <row r="939" spans="1:11" x14ac:dyDescent="0.2">
      <c r="A939" s="189"/>
      <c r="B939" s="189"/>
      <c r="C939" s="189"/>
      <c r="D939" s="189"/>
      <c r="E939" s="189"/>
      <c r="F939" s="189"/>
      <c r="G939" s="210"/>
      <c r="H939" s="190"/>
      <c r="I939" s="363"/>
      <c r="J939" s="191"/>
      <c r="K939" s="189"/>
    </row>
    <row r="940" spans="1:11" x14ac:dyDescent="0.2">
      <c r="A940" s="189"/>
      <c r="B940" s="189"/>
      <c r="C940" s="189"/>
      <c r="D940" s="189"/>
      <c r="E940" s="189"/>
      <c r="F940" s="189"/>
      <c r="G940" s="210"/>
      <c r="H940" s="190"/>
      <c r="I940" s="363"/>
      <c r="J940" s="191"/>
      <c r="K940" s="189"/>
    </row>
    <row r="941" spans="1:11" x14ac:dyDescent="0.2">
      <c r="A941" s="189"/>
      <c r="B941" s="189"/>
      <c r="C941" s="189"/>
      <c r="D941" s="189"/>
      <c r="E941" s="189"/>
      <c r="F941" s="189"/>
      <c r="G941" s="210"/>
      <c r="H941" s="190"/>
      <c r="I941" s="363"/>
      <c r="J941" s="191"/>
      <c r="K941" s="189"/>
    </row>
    <row r="942" spans="1:11" x14ac:dyDescent="0.2">
      <c r="A942" s="189"/>
      <c r="B942" s="189"/>
      <c r="C942" s="189"/>
      <c r="D942" s="189"/>
      <c r="E942" s="189"/>
      <c r="F942" s="189"/>
      <c r="G942" s="210"/>
      <c r="H942" s="190"/>
      <c r="I942" s="363"/>
      <c r="J942" s="191"/>
      <c r="K942" s="189"/>
    </row>
    <row r="943" spans="1:11" x14ac:dyDescent="0.2">
      <c r="A943" s="189"/>
      <c r="B943" s="189"/>
      <c r="C943" s="189"/>
      <c r="D943" s="189"/>
      <c r="E943" s="189"/>
      <c r="F943" s="189"/>
      <c r="G943" s="210"/>
      <c r="H943" s="190"/>
      <c r="I943" s="363"/>
      <c r="J943" s="191"/>
      <c r="K943" s="189"/>
    </row>
    <row r="944" spans="1:11" x14ac:dyDescent="0.2">
      <c r="A944" s="189"/>
      <c r="B944" s="189"/>
      <c r="C944" s="189"/>
      <c r="D944" s="189"/>
      <c r="E944" s="189"/>
      <c r="F944" s="189"/>
      <c r="G944" s="210"/>
      <c r="H944" s="190"/>
      <c r="I944" s="363"/>
      <c r="J944" s="191"/>
      <c r="K944" s="189"/>
    </row>
    <row r="945" spans="1:11" x14ac:dyDescent="0.2">
      <c r="A945" s="189"/>
      <c r="B945" s="189"/>
      <c r="C945" s="189"/>
      <c r="D945" s="189"/>
      <c r="E945" s="189"/>
      <c r="F945" s="189"/>
      <c r="G945" s="210"/>
      <c r="H945" s="190"/>
      <c r="I945" s="363"/>
      <c r="J945" s="191"/>
      <c r="K945" s="189"/>
    </row>
    <row r="946" spans="1:11" x14ac:dyDescent="0.2">
      <c r="A946" s="189"/>
      <c r="B946" s="189"/>
      <c r="C946" s="189"/>
      <c r="D946" s="189"/>
      <c r="E946" s="189"/>
      <c r="F946" s="189"/>
      <c r="G946" s="210"/>
      <c r="H946" s="190"/>
      <c r="I946" s="363"/>
      <c r="J946" s="191"/>
      <c r="K946" s="189"/>
    </row>
    <row r="947" spans="1:11" x14ac:dyDescent="0.2">
      <c r="A947" s="189"/>
      <c r="B947" s="189"/>
      <c r="C947" s="189"/>
      <c r="D947" s="189"/>
      <c r="E947" s="189"/>
      <c r="F947" s="189"/>
      <c r="G947" s="210"/>
      <c r="H947" s="190"/>
      <c r="I947" s="363"/>
      <c r="J947" s="191"/>
      <c r="K947" s="189"/>
    </row>
    <row r="948" spans="1:11" x14ac:dyDescent="0.2">
      <c r="A948" s="189"/>
      <c r="B948" s="189"/>
      <c r="C948" s="189"/>
      <c r="D948" s="189"/>
      <c r="E948" s="189"/>
      <c r="F948" s="189"/>
      <c r="G948" s="210"/>
      <c r="H948" s="190"/>
      <c r="I948" s="363"/>
      <c r="J948" s="191"/>
      <c r="K948" s="189"/>
    </row>
    <row r="949" spans="1:11" x14ac:dyDescent="0.2">
      <c r="A949" s="189"/>
      <c r="B949" s="189"/>
      <c r="C949" s="189"/>
      <c r="D949" s="189"/>
      <c r="E949" s="189"/>
      <c r="F949" s="189"/>
      <c r="G949" s="210"/>
      <c r="H949" s="190"/>
      <c r="I949" s="363"/>
      <c r="J949" s="191"/>
      <c r="K949" s="189"/>
    </row>
    <row r="950" spans="1:11" x14ac:dyDescent="0.2">
      <c r="A950" s="189"/>
      <c r="B950" s="189"/>
      <c r="C950" s="189"/>
      <c r="D950" s="189"/>
      <c r="E950" s="189"/>
      <c r="F950" s="189"/>
      <c r="G950" s="210"/>
      <c r="H950" s="190"/>
      <c r="I950" s="363"/>
      <c r="J950" s="191"/>
      <c r="K950" s="189"/>
    </row>
    <row r="951" spans="1:11" x14ac:dyDescent="0.2">
      <c r="A951" s="189"/>
      <c r="B951" s="189"/>
      <c r="C951" s="189"/>
      <c r="D951" s="189"/>
      <c r="E951" s="189"/>
      <c r="F951" s="189"/>
      <c r="G951" s="210"/>
      <c r="H951" s="190"/>
      <c r="I951" s="363"/>
      <c r="J951" s="191"/>
      <c r="K951" s="189"/>
    </row>
    <row r="952" spans="1:11" x14ac:dyDescent="0.2">
      <c r="A952" s="189"/>
      <c r="B952" s="189"/>
      <c r="C952" s="189"/>
      <c r="D952" s="189"/>
      <c r="E952" s="189"/>
      <c r="F952" s="189"/>
      <c r="G952" s="210"/>
      <c r="H952" s="190"/>
      <c r="I952" s="363"/>
      <c r="J952" s="191"/>
      <c r="K952" s="189"/>
    </row>
    <row r="953" spans="1:11" x14ac:dyDescent="0.2">
      <c r="A953" s="189"/>
      <c r="B953" s="189"/>
      <c r="C953" s="189"/>
      <c r="D953" s="189"/>
      <c r="E953" s="189"/>
      <c r="F953" s="189"/>
      <c r="G953" s="210"/>
      <c r="H953" s="190"/>
      <c r="I953" s="363"/>
      <c r="J953" s="191"/>
      <c r="K953" s="189"/>
    </row>
    <row r="954" spans="1:11" x14ac:dyDescent="0.2">
      <c r="A954" s="189"/>
      <c r="B954" s="189"/>
      <c r="C954" s="189"/>
      <c r="D954" s="189"/>
      <c r="E954" s="189"/>
      <c r="F954" s="189"/>
      <c r="G954" s="210"/>
      <c r="H954" s="190"/>
      <c r="I954" s="363"/>
      <c r="J954" s="191"/>
      <c r="K954" s="189"/>
    </row>
    <row r="955" spans="1:11" x14ac:dyDescent="0.2">
      <c r="A955" s="189"/>
      <c r="B955" s="189"/>
      <c r="C955" s="189"/>
      <c r="D955" s="189"/>
      <c r="E955" s="189"/>
      <c r="F955" s="189"/>
      <c r="G955" s="210"/>
      <c r="H955" s="190"/>
      <c r="I955" s="363"/>
      <c r="J955" s="191"/>
      <c r="K955" s="189"/>
    </row>
    <row r="956" spans="1:11" x14ac:dyDescent="0.2">
      <c r="A956" s="189"/>
      <c r="B956" s="189"/>
      <c r="C956" s="189"/>
      <c r="D956" s="189"/>
      <c r="E956" s="189"/>
      <c r="F956" s="189"/>
      <c r="G956" s="210"/>
      <c r="H956" s="190"/>
      <c r="I956" s="363"/>
      <c r="J956" s="191"/>
      <c r="K956" s="189"/>
    </row>
    <row r="957" spans="1:11" x14ac:dyDescent="0.2">
      <c r="A957" s="189"/>
      <c r="B957" s="189"/>
      <c r="C957" s="189"/>
      <c r="D957" s="189"/>
      <c r="E957" s="189"/>
      <c r="F957" s="189"/>
      <c r="G957" s="210"/>
      <c r="H957" s="190"/>
      <c r="I957" s="363"/>
      <c r="J957" s="191"/>
      <c r="K957" s="189"/>
    </row>
    <row r="958" spans="1:11" x14ac:dyDescent="0.2">
      <c r="A958" s="189"/>
      <c r="B958" s="189"/>
      <c r="C958" s="189"/>
      <c r="D958" s="189"/>
      <c r="E958" s="189"/>
      <c r="F958" s="189"/>
      <c r="G958" s="210"/>
      <c r="H958" s="190"/>
      <c r="I958" s="363"/>
      <c r="J958" s="191"/>
      <c r="K958" s="189"/>
    </row>
    <row r="959" spans="1:11" x14ac:dyDescent="0.2">
      <c r="A959" s="189"/>
      <c r="B959" s="189"/>
      <c r="C959" s="189"/>
      <c r="D959" s="189"/>
      <c r="E959" s="189"/>
      <c r="F959" s="189"/>
      <c r="G959" s="210"/>
      <c r="H959" s="190"/>
      <c r="I959" s="363"/>
      <c r="J959" s="191"/>
      <c r="K959" s="189"/>
    </row>
    <row r="960" spans="1:11" x14ac:dyDescent="0.2">
      <c r="A960" s="189"/>
      <c r="B960" s="189"/>
      <c r="C960" s="189"/>
      <c r="D960" s="189"/>
      <c r="E960" s="189"/>
      <c r="F960" s="189"/>
      <c r="G960" s="210"/>
      <c r="H960" s="190"/>
      <c r="I960" s="363"/>
      <c r="J960" s="191"/>
      <c r="K960" s="189"/>
    </row>
    <row r="961" spans="1:11" x14ac:dyDescent="0.2">
      <c r="A961" s="189"/>
      <c r="B961" s="189"/>
      <c r="C961" s="189"/>
      <c r="D961" s="189"/>
      <c r="E961" s="189"/>
      <c r="F961" s="189"/>
      <c r="G961" s="210"/>
      <c r="H961" s="190"/>
      <c r="I961" s="363"/>
      <c r="J961" s="191"/>
      <c r="K961" s="189"/>
    </row>
    <row r="962" spans="1:11" x14ac:dyDescent="0.2">
      <c r="A962" s="189"/>
      <c r="B962" s="189"/>
      <c r="C962" s="189"/>
      <c r="D962" s="189"/>
      <c r="E962" s="189"/>
      <c r="F962" s="189"/>
      <c r="G962" s="210"/>
      <c r="H962" s="190"/>
      <c r="I962" s="363"/>
      <c r="J962" s="191"/>
      <c r="K962" s="189"/>
    </row>
    <row r="963" spans="1:11" x14ac:dyDescent="0.2">
      <c r="A963" s="189"/>
      <c r="B963" s="189"/>
      <c r="C963" s="189"/>
      <c r="D963" s="189"/>
      <c r="E963" s="189"/>
      <c r="F963" s="189"/>
      <c r="G963" s="210"/>
      <c r="H963" s="190"/>
      <c r="I963" s="363"/>
      <c r="J963" s="191"/>
      <c r="K963" s="189"/>
    </row>
    <row r="964" spans="1:11" x14ac:dyDescent="0.2">
      <c r="A964" s="189"/>
      <c r="B964" s="189"/>
      <c r="C964" s="189"/>
      <c r="D964" s="189"/>
      <c r="E964" s="189"/>
      <c r="F964" s="189"/>
      <c r="G964" s="210"/>
      <c r="H964" s="190"/>
      <c r="I964" s="363"/>
      <c r="J964" s="191"/>
      <c r="K964" s="189"/>
    </row>
    <row r="965" spans="1:11" x14ac:dyDescent="0.2">
      <c r="A965" s="189"/>
      <c r="B965" s="189"/>
      <c r="C965" s="189"/>
      <c r="D965" s="189"/>
      <c r="E965" s="189"/>
      <c r="F965" s="189"/>
      <c r="G965" s="210"/>
      <c r="H965" s="190"/>
      <c r="I965" s="363"/>
      <c r="J965" s="191"/>
      <c r="K965" s="189"/>
    </row>
    <row r="966" spans="1:11" x14ac:dyDescent="0.2">
      <c r="A966" s="189"/>
      <c r="B966" s="189"/>
      <c r="C966" s="189"/>
      <c r="D966" s="189"/>
      <c r="E966" s="189"/>
      <c r="F966" s="189"/>
      <c r="G966" s="210"/>
      <c r="H966" s="190"/>
      <c r="I966" s="363"/>
      <c r="J966" s="191"/>
      <c r="K966" s="189"/>
    </row>
    <row r="967" spans="1:11" x14ac:dyDescent="0.2">
      <c r="A967" s="189"/>
      <c r="B967" s="189"/>
      <c r="C967" s="189"/>
      <c r="D967" s="189"/>
      <c r="E967" s="189"/>
      <c r="F967" s="189"/>
      <c r="G967" s="210"/>
      <c r="H967" s="190"/>
      <c r="I967" s="363"/>
      <c r="J967" s="191"/>
      <c r="K967" s="189"/>
    </row>
    <row r="968" spans="1:11" x14ac:dyDescent="0.2">
      <c r="A968" s="189"/>
      <c r="B968" s="189"/>
      <c r="C968" s="189"/>
      <c r="D968" s="189"/>
      <c r="E968" s="189"/>
      <c r="F968" s="189"/>
      <c r="G968" s="210"/>
      <c r="H968" s="190"/>
      <c r="I968" s="363"/>
      <c r="J968" s="191"/>
      <c r="K968" s="189"/>
    </row>
    <row r="969" spans="1:11" x14ac:dyDescent="0.2">
      <c r="A969" s="189"/>
      <c r="B969" s="189"/>
      <c r="C969" s="189"/>
      <c r="D969" s="189"/>
      <c r="E969" s="189"/>
      <c r="F969" s="189"/>
      <c r="G969" s="210"/>
      <c r="H969" s="190"/>
      <c r="I969" s="363"/>
      <c r="J969" s="191"/>
      <c r="K969" s="189"/>
    </row>
    <row r="970" spans="1:11" x14ac:dyDescent="0.2">
      <c r="A970" s="189"/>
      <c r="B970" s="189"/>
      <c r="C970" s="189"/>
      <c r="D970" s="189"/>
      <c r="E970" s="189"/>
      <c r="F970" s="189"/>
      <c r="G970" s="210"/>
      <c r="H970" s="190"/>
      <c r="I970" s="363"/>
      <c r="J970" s="191"/>
      <c r="K970" s="189"/>
    </row>
    <row r="971" spans="1:11" x14ac:dyDescent="0.2">
      <c r="A971" s="189"/>
      <c r="B971" s="189"/>
      <c r="C971" s="189"/>
      <c r="D971" s="189"/>
      <c r="E971" s="189"/>
      <c r="F971" s="189"/>
      <c r="G971" s="210"/>
      <c r="H971" s="190"/>
      <c r="I971" s="363"/>
      <c r="J971" s="191"/>
      <c r="K971" s="189"/>
    </row>
    <row r="972" spans="1:11" x14ac:dyDescent="0.2">
      <c r="A972" s="189"/>
      <c r="B972" s="189"/>
      <c r="C972" s="189"/>
      <c r="D972" s="189"/>
      <c r="E972" s="189"/>
      <c r="F972" s="189"/>
      <c r="G972" s="210"/>
      <c r="H972" s="190"/>
      <c r="I972" s="363"/>
      <c r="J972" s="191"/>
      <c r="K972" s="189"/>
    </row>
    <row r="973" spans="1:11" x14ac:dyDescent="0.2">
      <c r="A973" s="189"/>
      <c r="B973" s="189"/>
      <c r="C973" s="189"/>
      <c r="D973" s="189"/>
      <c r="E973" s="189"/>
      <c r="F973" s="189"/>
      <c r="G973" s="210"/>
      <c r="H973" s="190"/>
      <c r="I973" s="363"/>
      <c r="J973" s="191"/>
      <c r="K973" s="189"/>
    </row>
    <row r="974" spans="1:11" x14ac:dyDescent="0.2">
      <c r="A974" s="189"/>
      <c r="B974" s="189"/>
      <c r="C974" s="189"/>
      <c r="D974" s="189"/>
      <c r="E974" s="189"/>
      <c r="F974" s="189"/>
      <c r="G974" s="210"/>
      <c r="H974" s="190"/>
      <c r="I974" s="363"/>
      <c r="J974" s="191"/>
      <c r="K974" s="189"/>
    </row>
    <row r="975" spans="1:11" x14ac:dyDescent="0.2">
      <c r="A975" s="189"/>
      <c r="B975" s="189"/>
      <c r="C975" s="189"/>
      <c r="D975" s="189"/>
      <c r="E975" s="189"/>
      <c r="F975" s="189"/>
      <c r="G975" s="210"/>
      <c r="H975" s="190"/>
      <c r="I975" s="363"/>
      <c r="J975" s="191"/>
      <c r="K975" s="189"/>
    </row>
    <row r="976" spans="1:11" x14ac:dyDescent="0.2">
      <c r="A976" s="189"/>
      <c r="B976" s="189"/>
      <c r="C976" s="189"/>
      <c r="D976" s="189"/>
      <c r="E976" s="189"/>
      <c r="F976" s="189"/>
      <c r="G976" s="210"/>
      <c r="H976" s="190"/>
      <c r="I976" s="363"/>
      <c r="J976" s="191"/>
      <c r="K976" s="189"/>
    </row>
    <row r="977" spans="1:11" x14ac:dyDescent="0.2">
      <c r="A977" s="189"/>
      <c r="B977" s="189"/>
      <c r="C977" s="189"/>
      <c r="D977" s="189"/>
      <c r="E977" s="189"/>
      <c r="F977" s="189"/>
      <c r="G977" s="210"/>
      <c r="H977" s="190"/>
      <c r="I977" s="363"/>
      <c r="J977" s="191"/>
      <c r="K977" s="189"/>
    </row>
    <row r="978" spans="1:11" x14ac:dyDescent="0.2">
      <c r="A978" s="189"/>
      <c r="B978" s="189"/>
      <c r="C978" s="189"/>
      <c r="D978" s="189"/>
      <c r="E978" s="189"/>
      <c r="F978" s="189"/>
      <c r="G978" s="210"/>
      <c r="H978" s="190"/>
      <c r="I978" s="363"/>
      <c r="J978" s="191"/>
      <c r="K978" s="189"/>
    </row>
    <row r="979" spans="1:11" x14ac:dyDescent="0.2">
      <c r="A979" s="189"/>
      <c r="B979" s="189"/>
      <c r="C979" s="189"/>
      <c r="D979" s="189"/>
      <c r="E979" s="189"/>
      <c r="F979" s="189"/>
      <c r="G979" s="210"/>
      <c r="H979" s="190"/>
      <c r="I979" s="363"/>
      <c r="J979" s="191"/>
      <c r="K979" s="189"/>
    </row>
    <row r="980" spans="1:11" x14ac:dyDescent="0.2">
      <c r="A980" s="189"/>
      <c r="B980" s="189"/>
      <c r="C980" s="189"/>
      <c r="D980" s="189"/>
      <c r="E980" s="189"/>
      <c r="F980" s="189"/>
      <c r="G980" s="210"/>
      <c r="H980" s="190"/>
      <c r="I980" s="363"/>
      <c r="J980" s="191"/>
      <c r="K980" s="189"/>
    </row>
    <row r="981" spans="1:11" x14ac:dyDescent="0.2">
      <c r="A981" s="189"/>
      <c r="B981" s="189"/>
      <c r="C981" s="189"/>
      <c r="D981" s="189"/>
      <c r="E981" s="189"/>
      <c r="F981" s="189"/>
      <c r="G981" s="210"/>
      <c r="H981" s="190"/>
      <c r="I981" s="363"/>
      <c r="J981" s="191"/>
      <c r="K981" s="189"/>
    </row>
    <row r="982" spans="1:11" x14ac:dyDescent="0.2">
      <c r="A982" s="189"/>
      <c r="B982" s="189"/>
      <c r="C982" s="189"/>
      <c r="D982" s="189"/>
      <c r="E982" s="189"/>
      <c r="F982" s="189"/>
      <c r="G982" s="210"/>
      <c r="H982" s="190"/>
      <c r="I982" s="363"/>
      <c r="J982" s="191"/>
      <c r="K982" s="189"/>
    </row>
    <row r="983" spans="1:11" x14ac:dyDescent="0.2">
      <c r="A983" s="189"/>
      <c r="B983" s="189"/>
      <c r="C983" s="189"/>
      <c r="D983" s="189"/>
      <c r="E983" s="189"/>
      <c r="F983" s="189"/>
      <c r="G983" s="210"/>
      <c r="H983" s="190"/>
      <c r="I983" s="363"/>
      <c r="J983" s="191"/>
      <c r="K983" s="189"/>
    </row>
    <row r="984" spans="1:11" x14ac:dyDescent="0.2">
      <c r="A984" s="189"/>
      <c r="B984" s="189"/>
      <c r="C984" s="189"/>
      <c r="D984" s="189"/>
      <c r="E984" s="189"/>
      <c r="F984" s="189"/>
      <c r="G984" s="210"/>
      <c r="H984" s="190"/>
      <c r="I984" s="363"/>
      <c r="J984" s="191"/>
      <c r="K984" s="189"/>
    </row>
    <row r="985" spans="1:11" x14ac:dyDescent="0.2">
      <c r="A985" s="189"/>
      <c r="B985" s="189"/>
      <c r="C985" s="189"/>
      <c r="D985" s="189"/>
      <c r="E985" s="189"/>
      <c r="F985" s="189"/>
      <c r="G985" s="210"/>
      <c r="H985" s="190"/>
      <c r="I985" s="363"/>
      <c r="J985" s="191"/>
      <c r="K985" s="189"/>
    </row>
    <row r="986" spans="1:11" x14ac:dyDescent="0.2">
      <c r="A986" s="189"/>
      <c r="B986" s="189"/>
      <c r="C986" s="189"/>
      <c r="D986" s="189"/>
      <c r="E986" s="189"/>
      <c r="F986" s="189"/>
      <c r="G986" s="210"/>
      <c r="H986" s="190"/>
      <c r="I986" s="363"/>
      <c r="J986" s="191"/>
      <c r="K986" s="189"/>
    </row>
    <row r="987" spans="1:11" x14ac:dyDescent="0.2">
      <c r="A987" s="189"/>
      <c r="B987" s="189"/>
      <c r="C987" s="189"/>
      <c r="D987" s="189"/>
      <c r="E987" s="189"/>
      <c r="F987" s="189"/>
      <c r="G987" s="210"/>
      <c r="H987" s="190"/>
      <c r="I987" s="363"/>
      <c r="J987" s="191"/>
      <c r="K987" s="189"/>
    </row>
    <row r="988" spans="1:11" x14ac:dyDescent="0.2">
      <c r="A988" s="189"/>
      <c r="B988" s="189"/>
      <c r="C988" s="189"/>
      <c r="D988" s="189"/>
      <c r="E988" s="189"/>
      <c r="F988" s="189"/>
      <c r="G988" s="210"/>
      <c r="H988" s="190"/>
      <c r="I988" s="363"/>
      <c r="J988" s="191"/>
      <c r="K988" s="189"/>
    </row>
    <row r="989" spans="1:11" x14ac:dyDescent="0.2">
      <c r="A989" s="189"/>
      <c r="B989" s="189"/>
      <c r="C989" s="189"/>
      <c r="D989" s="189"/>
      <c r="E989" s="189"/>
      <c r="F989" s="189"/>
      <c r="G989" s="210"/>
      <c r="H989" s="190"/>
      <c r="I989" s="363"/>
      <c r="J989" s="191"/>
      <c r="K989" s="189"/>
    </row>
    <row r="990" spans="1:11" x14ac:dyDescent="0.2">
      <c r="A990" s="189"/>
      <c r="B990" s="189"/>
      <c r="C990" s="189"/>
      <c r="D990" s="189"/>
      <c r="E990" s="189"/>
      <c r="F990" s="189"/>
      <c r="G990" s="210"/>
      <c r="H990" s="190"/>
      <c r="I990" s="363"/>
      <c r="J990" s="191"/>
      <c r="K990" s="189"/>
    </row>
    <row r="991" spans="1:11" x14ac:dyDescent="0.2">
      <c r="A991" s="189"/>
      <c r="B991" s="189"/>
      <c r="C991" s="189"/>
      <c r="D991" s="189"/>
      <c r="E991" s="189"/>
      <c r="F991" s="189"/>
      <c r="G991" s="210"/>
      <c r="H991" s="190"/>
      <c r="I991" s="363"/>
      <c r="J991" s="191"/>
      <c r="K991" s="189"/>
    </row>
    <row r="992" spans="1:11" x14ac:dyDescent="0.2">
      <c r="A992" s="189"/>
      <c r="B992" s="189"/>
      <c r="C992" s="189"/>
      <c r="D992" s="189"/>
      <c r="E992" s="189"/>
      <c r="F992" s="189"/>
      <c r="G992" s="210"/>
      <c r="H992" s="190"/>
      <c r="I992" s="363"/>
      <c r="J992" s="191"/>
      <c r="K992" s="189"/>
    </row>
    <row r="993" spans="1:11" x14ac:dyDescent="0.2">
      <c r="A993" s="189"/>
      <c r="B993" s="189"/>
      <c r="C993" s="189"/>
      <c r="D993" s="189"/>
      <c r="E993" s="189"/>
      <c r="F993" s="189"/>
      <c r="G993" s="210"/>
      <c r="H993" s="190"/>
      <c r="I993" s="363"/>
      <c r="J993" s="191"/>
      <c r="K993" s="189"/>
    </row>
    <row r="994" spans="1:11" x14ac:dyDescent="0.2">
      <c r="A994" s="189"/>
      <c r="B994" s="189"/>
      <c r="C994" s="189"/>
      <c r="D994" s="189"/>
      <c r="E994" s="189"/>
      <c r="F994" s="189"/>
      <c r="G994" s="210"/>
      <c r="H994" s="190"/>
      <c r="I994" s="363"/>
      <c r="J994" s="191"/>
      <c r="K994" s="189"/>
    </row>
    <row r="995" spans="1:11" x14ac:dyDescent="0.2">
      <c r="A995" s="189"/>
      <c r="B995" s="189"/>
      <c r="C995" s="189"/>
      <c r="D995" s="189"/>
      <c r="E995" s="189"/>
      <c r="F995" s="189"/>
      <c r="G995" s="210"/>
      <c r="H995" s="190"/>
      <c r="I995" s="363"/>
      <c r="J995" s="191"/>
      <c r="K995" s="189"/>
    </row>
    <row r="996" spans="1:11" x14ac:dyDescent="0.2">
      <c r="A996" s="189"/>
      <c r="B996" s="189"/>
      <c r="C996" s="189"/>
      <c r="D996" s="189"/>
      <c r="E996" s="189"/>
      <c r="F996" s="189"/>
      <c r="G996" s="210"/>
      <c r="H996" s="190"/>
      <c r="I996" s="363"/>
      <c r="J996" s="191"/>
      <c r="K996" s="189"/>
    </row>
    <row r="997" spans="1:11" x14ac:dyDescent="0.2">
      <c r="A997" s="189"/>
      <c r="B997" s="189"/>
      <c r="C997" s="189"/>
      <c r="D997" s="189"/>
      <c r="E997" s="189"/>
      <c r="F997" s="189"/>
      <c r="G997" s="210"/>
      <c r="H997" s="190"/>
      <c r="I997" s="363"/>
      <c r="J997" s="191"/>
      <c r="K997" s="189"/>
    </row>
    <row r="998" spans="1:11" x14ac:dyDescent="0.2">
      <c r="A998" s="189"/>
      <c r="B998" s="189"/>
      <c r="C998" s="189"/>
      <c r="D998" s="189"/>
      <c r="E998" s="189"/>
      <c r="F998" s="189"/>
      <c r="G998" s="210"/>
      <c r="H998" s="190"/>
      <c r="I998" s="363"/>
      <c r="J998" s="191"/>
      <c r="K998" s="189"/>
    </row>
    <row r="999" spans="1:11" x14ac:dyDescent="0.2">
      <c r="A999" s="189"/>
      <c r="B999" s="189"/>
      <c r="C999" s="189"/>
      <c r="D999" s="189"/>
      <c r="E999" s="189"/>
      <c r="F999" s="189"/>
      <c r="G999" s="210"/>
      <c r="H999" s="190"/>
      <c r="I999" s="363"/>
      <c r="J999" s="191"/>
      <c r="K999" s="189"/>
    </row>
    <row r="1000" spans="1:11" x14ac:dyDescent="0.2">
      <c r="A1000" s="189"/>
      <c r="B1000" s="189"/>
      <c r="C1000" s="189"/>
      <c r="D1000" s="189"/>
      <c r="E1000" s="189"/>
      <c r="F1000" s="189"/>
      <c r="G1000" s="210"/>
      <c r="H1000" s="190"/>
      <c r="I1000" s="363"/>
      <c r="J1000" s="191"/>
      <c r="K1000" s="189"/>
    </row>
    <row r="1001" spans="1:11" x14ac:dyDescent="0.2">
      <c r="A1001" s="189"/>
      <c r="B1001" s="189"/>
      <c r="C1001" s="189"/>
      <c r="D1001" s="189"/>
      <c r="E1001" s="189"/>
      <c r="F1001" s="189"/>
      <c r="G1001" s="210"/>
      <c r="H1001" s="190"/>
      <c r="I1001" s="363"/>
      <c r="J1001" s="191"/>
      <c r="K1001" s="189"/>
    </row>
    <row r="1002" spans="1:11" x14ac:dyDescent="0.2">
      <c r="A1002" s="189"/>
      <c r="B1002" s="189"/>
      <c r="C1002" s="189"/>
      <c r="D1002" s="189"/>
      <c r="E1002" s="189"/>
      <c r="F1002" s="189"/>
      <c r="G1002" s="210"/>
      <c r="H1002" s="190"/>
      <c r="I1002" s="363"/>
      <c r="J1002" s="191"/>
      <c r="K1002" s="189"/>
    </row>
    <row r="1003" spans="1:11" x14ac:dyDescent="0.2">
      <c r="A1003" s="189"/>
      <c r="B1003" s="189"/>
      <c r="C1003" s="189"/>
      <c r="D1003" s="189"/>
      <c r="E1003" s="189"/>
      <c r="F1003" s="189"/>
      <c r="G1003" s="210"/>
      <c r="H1003" s="190"/>
      <c r="I1003" s="363"/>
      <c r="J1003" s="191"/>
      <c r="K1003" s="189"/>
    </row>
    <row r="1004" spans="1:11" x14ac:dyDescent="0.2">
      <c r="A1004" s="189"/>
      <c r="B1004" s="189"/>
      <c r="C1004" s="189"/>
      <c r="D1004" s="189"/>
      <c r="E1004" s="189"/>
      <c r="F1004" s="189"/>
      <c r="G1004" s="210"/>
      <c r="H1004" s="190"/>
      <c r="I1004" s="363"/>
      <c r="J1004" s="191"/>
      <c r="K1004" s="189"/>
    </row>
    <row r="1005" spans="1:11" x14ac:dyDescent="0.2">
      <c r="A1005" s="189"/>
      <c r="B1005" s="189"/>
      <c r="C1005" s="189"/>
      <c r="D1005" s="189"/>
      <c r="E1005" s="189"/>
      <c r="F1005" s="189"/>
      <c r="G1005" s="210"/>
      <c r="H1005" s="190"/>
      <c r="I1005" s="363"/>
      <c r="J1005" s="191"/>
      <c r="K1005" s="189"/>
    </row>
    <row r="1006" spans="1:11" x14ac:dyDescent="0.2">
      <c r="A1006" s="189"/>
      <c r="B1006" s="189"/>
      <c r="C1006" s="189"/>
      <c r="D1006" s="189"/>
      <c r="E1006" s="189"/>
      <c r="F1006" s="189"/>
      <c r="G1006" s="210"/>
      <c r="H1006" s="190"/>
      <c r="I1006" s="363"/>
      <c r="J1006" s="191"/>
      <c r="K1006" s="189"/>
    </row>
    <row r="1007" spans="1:11" x14ac:dyDescent="0.2">
      <c r="A1007" s="189"/>
      <c r="B1007" s="189"/>
      <c r="C1007" s="189"/>
      <c r="D1007" s="189"/>
      <c r="E1007" s="189"/>
      <c r="F1007" s="189"/>
      <c r="G1007" s="210"/>
      <c r="H1007" s="190"/>
      <c r="I1007" s="363"/>
      <c r="J1007" s="191"/>
      <c r="K1007" s="189"/>
    </row>
    <row r="1008" spans="1:11" x14ac:dyDescent="0.2">
      <c r="A1008" s="189"/>
      <c r="B1008" s="189"/>
      <c r="C1008" s="189"/>
      <c r="D1008" s="189"/>
      <c r="E1008" s="189"/>
      <c r="F1008" s="189"/>
      <c r="G1008" s="210"/>
      <c r="H1008" s="190"/>
      <c r="I1008" s="363"/>
      <c r="J1008" s="191"/>
      <c r="K1008" s="189"/>
    </row>
    <row r="1009" spans="1:11" x14ac:dyDescent="0.2">
      <c r="A1009" s="189"/>
      <c r="B1009" s="189"/>
      <c r="C1009" s="189"/>
      <c r="D1009" s="189"/>
      <c r="E1009" s="189"/>
      <c r="F1009" s="189"/>
      <c r="G1009" s="210"/>
      <c r="H1009" s="190"/>
      <c r="I1009" s="363"/>
      <c r="J1009" s="191"/>
      <c r="K1009" s="189"/>
    </row>
    <row r="1010" spans="1:11" x14ac:dyDescent="0.2">
      <c r="A1010" s="189"/>
      <c r="B1010" s="189"/>
      <c r="C1010" s="189"/>
      <c r="D1010" s="189"/>
      <c r="E1010" s="189"/>
      <c r="F1010" s="189"/>
      <c r="G1010" s="210"/>
      <c r="H1010" s="190"/>
      <c r="I1010" s="363"/>
      <c r="J1010" s="191"/>
      <c r="K1010" s="189"/>
    </row>
    <row r="1011" spans="1:11" x14ac:dyDescent="0.2">
      <c r="A1011" s="189"/>
      <c r="B1011" s="189"/>
      <c r="C1011" s="189"/>
      <c r="D1011" s="189"/>
      <c r="E1011" s="189"/>
      <c r="F1011" s="189"/>
      <c r="G1011" s="210"/>
      <c r="H1011" s="190"/>
      <c r="I1011" s="363"/>
      <c r="J1011" s="191"/>
      <c r="K1011" s="189"/>
    </row>
    <row r="1012" spans="1:11" x14ac:dyDescent="0.2">
      <c r="A1012" s="189"/>
      <c r="B1012" s="189"/>
      <c r="C1012" s="189"/>
      <c r="D1012" s="189"/>
      <c r="E1012" s="189"/>
      <c r="F1012" s="189"/>
      <c r="G1012" s="210"/>
      <c r="H1012" s="190"/>
      <c r="I1012" s="363"/>
      <c r="J1012" s="191"/>
      <c r="K1012" s="189"/>
    </row>
    <row r="1013" spans="1:11" x14ac:dyDescent="0.2">
      <c r="A1013" s="189"/>
      <c r="B1013" s="189"/>
      <c r="C1013" s="189"/>
      <c r="D1013" s="189"/>
      <c r="E1013" s="189"/>
      <c r="F1013" s="189"/>
      <c r="G1013" s="210"/>
      <c r="H1013" s="190"/>
      <c r="I1013" s="363"/>
      <c r="J1013" s="191"/>
      <c r="K1013" s="189"/>
    </row>
    <row r="1014" spans="1:11" x14ac:dyDescent="0.2">
      <c r="A1014" s="189"/>
      <c r="B1014" s="189"/>
      <c r="C1014" s="189"/>
      <c r="D1014" s="189"/>
      <c r="E1014" s="189"/>
      <c r="F1014" s="189"/>
      <c r="G1014" s="210"/>
      <c r="H1014" s="190"/>
      <c r="I1014" s="363"/>
      <c r="J1014" s="191"/>
      <c r="K1014" s="189"/>
    </row>
    <row r="1015" spans="1:11" x14ac:dyDescent="0.2">
      <c r="A1015" s="189"/>
      <c r="B1015" s="189"/>
      <c r="C1015" s="189"/>
      <c r="D1015" s="189"/>
      <c r="E1015" s="189"/>
      <c r="F1015" s="189"/>
      <c r="G1015" s="210"/>
      <c r="H1015" s="190"/>
      <c r="I1015" s="363"/>
      <c r="J1015" s="191"/>
      <c r="K1015" s="189"/>
    </row>
    <row r="1016" spans="1:11" x14ac:dyDescent="0.2">
      <c r="A1016" s="189"/>
      <c r="B1016" s="189"/>
      <c r="C1016" s="189"/>
      <c r="D1016" s="189"/>
      <c r="E1016" s="189"/>
      <c r="F1016" s="189"/>
      <c r="G1016" s="210"/>
      <c r="H1016" s="190"/>
      <c r="I1016" s="363"/>
      <c r="J1016" s="191"/>
      <c r="K1016" s="189"/>
    </row>
    <row r="1017" spans="1:11" x14ac:dyDescent="0.2">
      <c r="A1017" s="189"/>
      <c r="B1017" s="189"/>
      <c r="C1017" s="189"/>
      <c r="D1017" s="189"/>
      <c r="E1017" s="189"/>
      <c r="F1017" s="189"/>
      <c r="G1017" s="210"/>
      <c r="H1017" s="190"/>
      <c r="I1017" s="363"/>
      <c r="J1017" s="191"/>
      <c r="K1017" s="189"/>
    </row>
    <row r="1018" spans="1:11" x14ac:dyDescent="0.2">
      <c r="A1018" s="189"/>
      <c r="B1018" s="189"/>
      <c r="C1018" s="189"/>
      <c r="D1018" s="189"/>
      <c r="E1018" s="189"/>
      <c r="F1018" s="189"/>
      <c r="G1018" s="210"/>
      <c r="H1018" s="190"/>
      <c r="I1018" s="363"/>
      <c r="J1018" s="191"/>
      <c r="K1018" s="189"/>
    </row>
    <row r="1019" spans="1:11" x14ac:dyDescent="0.2">
      <c r="A1019" s="189"/>
      <c r="B1019" s="189"/>
      <c r="C1019" s="189"/>
      <c r="D1019" s="189"/>
      <c r="E1019" s="189"/>
      <c r="F1019" s="189"/>
      <c r="G1019" s="210"/>
      <c r="H1019" s="190"/>
      <c r="I1019" s="363"/>
      <c r="J1019" s="191"/>
      <c r="K1019" s="189"/>
    </row>
    <row r="1020" spans="1:11" x14ac:dyDescent="0.2">
      <c r="A1020" s="189"/>
      <c r="B1020" s="189"/>
      <c r="C1020" s="189"/>
      <c r="D1020" s="189"/>
      <c r="E1020" s="189"/>
      <c r="F1020" s="189"/>
      <c r="G1020" s="210"/>
      <c r="H1020" s="190"/>
      <c r="I1020" s="363"/>
      <c r="J1020" s="191"/>
      <c r="K1020" s="189"/>
    </row>
    <row r="1021" spans="1:11" x14ac:dyDescent="0.2">
      <c r="A1021" s="189"/>
      <c r="B1021" s="189"/>
      <c r="C1021" s="189"/>
      <c r="D1021" s="189"/>
      <c r="E1021" s="189"/>
      <c r="F1021" s="189"/>
      <c r="G1021" s="210"/>
      <c r="H1021" s="190"/>
      <c r="I1021" s="363"/>
      <c r="J1021" s="191"/>
      <c r="K1021" s="189"/>
    </row>
    <row r="1022" spans="1:11" x14ac:dyDescent="0.2">
      <c r="A1022" s="189"/>
      <c r="B1022" s="189"/>
      <c r="C1022" s="189"/>
      <c r="D1022" s="189"/>
      <c r="E1022" s="189"/>
      <c r="F1022" s="189"/>
      <c r="G1022" s="210"/>
      <c r="H1022" s="190"/>
      <c r="I1022" s="363"/>
      <c r="J1022" s="191"/>
      <c r="K1022" s="189"/>
    </row>
    <row r="1023" spans="1:11" x14ac:dyDescent="0.2">
      <c r="A1023" s="189"/>
      <c r="B1023" s="189"/>
      <c r="C1023" s="189"/>
      <c r="D1023" s="189"/>
      <c r="E1023" s="189"/>
      <c r="F1023" s="189"/>
      <c r="G1023" s="210"/>
      <c r="H1023" s="190"/>
      <c r="I1023" s="363"/>
      <c r="J1023" s="191"/>
      <c r="K1023" s="189"/>
    </row>
    <row r="1024" spans="1:11" x14ac:dyDescent="0.2">
      <c r="A1024" s="189"/>
      <c r="B1024" s="189"/>
      <c r="C1024" s="189"/>
      <c r="D1024" s="189"/>
      <c r="E1024" s="189"/>
      <c r="F1024" s="189"/>
      <c r="G1024" s="210"/>
      <c r="H1024" s="190"/>
      <c r="I1024" s="363"/>
      <c r="J1024" s="191"/>
      <c r="K1024" s="189"/>
    </row>
    <row r="1025" spans="1:11" x14ac:dyDescent="0.2">
      <c r="A1025" s="189"/>
      <c r="B1025" s="189"/>
      <c r="C1025" s="189"/>
      <c r="D1025" s="189"/>
      <c r="E1025" s="189"/>
      <c r="F1025" s="189"/>
      <c r="G1025" s="210"/>
      <c r="H1025" s="190"/>
      <c r="I1025" s="363"/>
      <c r="J1025" s="191"/>
      <c r="K1025" s="189"/>
    </row>
    <row r="1026" spans="1:11" x14ac:dyDescent="0.2">
      <c r="A1026" s="189"/>
      <c r="B1026" s="189"/>
      <c r="C1026" s="189"/>
      <c r="D1026" s="189"/>
      <c r="E1026" s="189"/>
      <c r="F1026" s="189"/>
      <c r="G1026" s="210"/>
      <c r="H1026" s="190"/>
      <c r="I1026" s="363"/>
      <c r="J1026" s="191"/>
      <c r="K1026" s="189"/>
    </row>
    <row r="1027" spans="1:11" x14ac:dyDescent="0.2">
      <c r="A1027" s="189"/>
      <c r="B1027" s="189"/>
      <c r="C1027" s="189"/>
      <c r="D1027" s="189"/>
      <c r="E1027" s="189"/>
      <c r="F1027" s="189"/>
      <c r="G1027" s="210"/>
      <c r="H1027" s="190"/>
      <c r="I1027" s="363"/>
      <c r="J1027" s="191"/>
      <c r="K1027" s="189"/>
    </row>
    <row r="1028" spans="1:11" x14ac:dyDescent="0.2">
      <c r="A1028" s="189"/>
      <c r="B1028" s="189"/>
      <c r="C1028" s="189"/>
      <c r="D1028" s="189"/>
      <c r="E1028" s="189"/>
      <c r="F1028" s="189"/>
      <c r="G1028" s="210"/>
      <c r="H1028" s="190"/>
      <c r="I1028" s="363"/>
      <c r="J1028" s="191"/>
      <c r="K1028" s="189"/>
    </row>
    <row r="1029" spans="1:11" x14ac:dyDescent="0.2">
      <c r="A1029" s="189"/>
      <c r="B1029" s="189"/>
      <c r="C1029" s="189"/>
      <c r="D1029" s="189"/>
      <c r="E1029" s="189"/>
      <c r="F1029" s="189"/>
      <c r="G1029" s="210"/>
      <c r="H1029" s="190"/>
      <c r="I1029" s="363"/>
      <c r="J1029" s="191"/>
      <c r="K1029" s="189"/>
    </row>
    <row r="1030" spans="1:11" x14ac:dyDescent="0.2">
      <c r="A1030" s="189"/>
      <c r="B1030" s="189"/>
      <c r="C1030" s="189"/>
      <c r="D1030" s="189"/>
      <c r="E1030" s="189"/>
      <c r="F1030" s="189"/>
      <c r="G1030" s="210"/>
      <c r="H1030" s="190"/>
      <c r="I1030" s="363"/>
      <c r="J1030" s="191"/>
      <c r="K1030" s="189"/>
    </row>
    <row r="1031" spans="1:11" x14ac:dyDescent="0.2">
      <c r="A1031" s="189"/>
      <c r="B1031" s="189"/>
      <c r="C1031" s="189"/>
      <c r="D1031" s="189"/>
      <c r="E1031" s="189"/>
      <c r="F1031" s="189"/>
      <c r="G1031" s="210"/>
      <c r="H1031" s="190"/>
      <c r="I1031" s="363"/>
      <c r="J1031" s="191"/>
      <c r="K1031" s="189"/>
    </row>
    <row r="1032" spans="1:11" x14ac:dyDescent="0.2">
      <c r="A1032" s="189"/>
      <c r="B1032" s="189"/>
      <c r="C1032" s="189"/>
      <c r="D1032" s="189"/>
      <c r="E1032" s="189"/>
      <c r="F1032" s="189"/>
      <c r="G1032" s="210"/>
      <c r="H1032" s="190"/>
      <c r="I1032" s="363"/>
      <c r="J1032" s="191"/>
      <c r="K1032" s="189"/>
    </row>
    <row r="1033" spans="1:11" x14ac:dyDescent="0.2">
      <c r="A1033" s="189"/>
      <c r="B1033" s="189"/>
      <c r="C1033" s="189"/>
      <c r="D1033" s="189"/>
      <c r="E1033" s="189"/>
      <c r="F1033" s="189"/>
      <c r="G1033" s="210"/>
      <c r="H1033" s="190"/>
      <c r="I1033" s="363"/>
      <c r="J1033" s="191"/>
      <c r="K1033" s="189"/>
    </row>
    <row r="1034" spans="1:11" x14ac:dyDescent="0.2">
      <c r="A1034" s="189"/>
      <c r="B1034" s="189"/>
      <c r="C1034" s="189"/>
      <c r="D1034" s="189"/>
      <c r="E1034" s="189"/>
      <c r="F1034" s="189"/>
      <c r="G1034" s="210"/>
      <c r="H1034" s="190"/>
      <c r="I1034" s="363"/>
      <c r="J1034" s="191"/>
      <c r="K1034" s="189"/>
    </row>
    <row r="1035" spans="1:11" x14ac:dyDescent="0.2">
      <c r="A1035" s="189"/>
      <c r="B1035" s="189"/>
      <c r="C1035" s="189"/>
      <c r="D1035" s="189"/>
      <c r="E1035" s="189"/>
      <c r="F1035" s="189"/>
      <c r="G1035" s="210"/>
      <c r="H1035" s="190"/>
      <c r="I1035" s="363"/>
      <c r="J1035" s="191"/>
      <c r="K1035" s="189"/>
    </row>
    <row r="1036" spans="1:11" x14ac:dyDescent="0.2">
      <c r="A1036" s="189"/>
      <c r="B1036" s="189"/>
      <c r="C1036" s="189"/>
      <c r="D1036" s="189"/>
      <c r="E1036" s="189"/>
      <c r="F1036" s="189"/>
      <c r="G1036" s="210"/>
      <c r="H1036" s="190"/>
      <c r="I1036" s="363"/>
      <c r="J1036" s="191"/>
      <c r="K1036" s="189"/>
    </row>
    <row r="1037" spans="1:11" x14ac:dyDescent="0.2">
      <c r="A1037" s="189"/>
      <c r="B1037" s="189"/>
      <c r="C1037" s="189"/>
      <c r="D1037" s="189"/>
      <c r="E1037" s="189"/>
      <c r="F1037" s="189"/>
      <c r="G1037" s="210"/>
      <c r="H1037" s="190"/>
      <c r="I1037" s="363"/>
      <c r="J1037" s="191"/>
      <c r="K1037" s="189"/>
    </row>
    <row r="1038" spans="1:11" x14ac:dyDescent="0.2">
      <c r="A1038" s="189"/>
      <c r="B1038" s="189"/>
      <c r="C1038" s="189"/>
      <c r="D1038" s="189"/>
      <c r="E1038" s="189"/>
      <c r="F1038" s="189"/>
      <c r="G1038" s="210"/>
      <c r="H1038" s="190"/>
      <c r="I1038" s="363"/>
      <c r="J1038" s="191"/>
      <c r="K1038" s="189"/>
    </row>
    <row r="1039" spans="1:11" x14ac:dyDescent="0.2">
      <c r="A1039" s="189"/>
      <c r="B1039" s="189"/>
      <c r="C1039" s="189"/>
      <c r="D1039" s="189"/>
      <c r="E1039" s="189"/>
      <c r="F1039" s="189"/>
      <c r="G1039" s="210"/>
      <c r="H1039" s="190"/>
      <c r="I1039" s="363"/>
      <c r="J1039" s="191"/>
      <c r="K1039" s="189"/>
    </row>
    <row r="1040" spans="1:11" x14ac:dyDescent="0.2">
      <c r="A1040" s="189"/>
      <c r="B1040" s="189"/>
      <c r="C1040" s="189"/>
      <c r="D1040" s="189"/>
      <c r="E1040" s="189"/>
      <c r="F1040" s="189"/>
      <c r="G1040" s="210"/>
      <c r="H1040" s="190"/>
      <c r="I1040" s="363"/>
      <c r="J1040" s="191"/>
      <c r="K1040" s="189"/>
    </row>
    <row r="1041" spans="1:11" x14ac:dyDescent="0.2">
      <c r="A1041" s="189"/>
      <c r="B1041" s="189"/>
      <c r="C1041" s="189"/>
      <c r="D1041" s="189"/>
      <c r="E1041" s="189"/>
      <c r="F1041" s="189"/>
      <c r="G1041" s="210"/>
      <c r="H1041" s="190"/>
      <c r="I1041" s="363"/>
      <c r="J1041" s="191"/>
      <c r="K1041" s="189"/>
    </row>
    <row r="1042" spans="1:11" x14ac:dyDescent="0.2">
      <c r="A1042" s="189"/>
      <c r="B1042" s="189"/>
      <c r="C1042" s="189"/>
      <c r="D1042" s="189"/>
      <c r="E1042" s="189"/>
      <c r="F1042" s="189"/>
      <c r="G1042" s="210"/>
      <c r="H1042" s="190"/>
      <c r="I1042" s="363"/>
      <c r="J1042" s="191"/>
      <c r="K1042" s="189"/>
    </row>
    <row r="1043" spans="1:11" x14ac:dyDescent="0.2">
      <c r="A1043" s="189"/>
      <c r="B1043" s="189"/>
      <c r="C1043" s="189"/>
      <c r="D1043" s="189"/>
      <c r="E1043" s="189"/>
      <c r="F1043" s="189"/>
      <c r="G1043" s="210"/>
      <c r="H1043" s="190"/>
      <c r="I1043" s="363"/>
      <c r="J1043" s="191"/>
      <c r="K1043" s="189"/>
    </row>
    <row r="1044" spans="1:11" x14ac:dyDescent="0.2">
      <c r="A1044" s="189"/>
      <c r="B1044" s="189"/>
      <c r="C1044" s="189"/>
      <c r="D1044" s="189"/>
      <c r="E1044" s="189"/>
      <c r="F1044" s="189"/>
      <c r="G1044" s="210"/>
      <c r="H1044" s="190"/>
      <c r="I1044" s="363"/>
      <c r="J1044" s="191"/>
      <c r="K1044" s="189"/>
    </row>
    <row r="1045" spans="1:11" x14ac:dyDescent="0.2">
      <c r="A1045" s="189"/>
      <c r="B1045" s="189"/>
      <c r="C1045" s="189"/>
      <c r="D1045" s="189"/>
      <c r="E1045" s="189"/>
      <c r="F1045" s="189"/>
      <c r="G1045" s="210"/>
      <c r="H1045" s="190"/>
      <c r="I1045" s="363"/>
      <c r="J1045" s="191"/>
      <c r="K1045" s="189"/>
    </row>
    <row r="1046" spans="1:11" x14ac:dyDescent="0.2">
      <c r="A1046" s="189"/>
      <c r="B1046" s="189"/>
      <c r="C1046" s="189"/>
      <c r="D1046" s="189"/>
      <c r="E1046" s="189"/>
      <c r="F1046" s="189"/>
      <c r="G1046" s="210"/>
      <c r="H1046" s="190"/>
      <c r="I1046" s="363"/>
      <c r="J1046" s="191"/>
      <c r="K1046" s="189"/>
    </row>
    <row r="1047" spans="1:11" x14ac:dyDescent="0.2">
      <c r="A1047" s="189"/>
      <c r="B1047" s="189"/>
      <c r="C1047" s="189"/>
      <c r="D1047" s="189"/>
      <c r="E1047" s="189"/>
      <c r="F1047" s="189"/>
      <c r="G1047" s="210"/>
      <c r="H1047" s="190"/>
      <c r="I1047" s="363"/>
      <c r="J1047" s="191"/>
      <c r="K1047" s="189"/>
    </row>
    <row r="1048" spans="1:11" x14ac:dyDescent="0.2">
      <c r="A1048" s="189"/>
      <c r="B1048" s="189"/>
      <c r="C1048" s="189"/>
      <c r="D1048" s="189"/>
      <c r="E1048" s="189"/>
      <c r="F1048" s="189"/>
      <c r="G1048" s="210"/>
      <c r="H1048" s="190"/>
      <c r="I1048" s="363"/>
      <c r="J1048" s="191"/>
      <c r="K1048" s="189"/>
    </row>
    <row r="1049" spans="1:11" x14ac:dyDescent="0.2">
      <c r="A1049" s="189"/>
      <c r="B1049" s="189"/>
      <c r="C1049" s="189"/>
      <c r="D1049" s="189"/>
      <c r="E1049" s="189"/>
      <c r="F1049" s="189"/>
      <c r="G1049" s="210"/>
      <c r="H1049" s="190"/>
      <c r="I1049" s="363"/>
      <c r="J1049" s="191"/>
      <c r="K1049" s="189"/>
    </row>
    <row r="1050" spans="1:11" x14ac:dyDescent="0.2">
      <c r="A1050" s="189"/>
      <c r="B1050" s="189"/>
      <c r="C1050" s="189"/>
      <c r="D1050" s="189"/>
      <c r="E1050" s="189"/>
      <c r="F1050" s="189"/>
      <c r="G1050" s="210"/>
      <c r="H1050" s="190"/>
      <c r="I1050" s="363"/>
      <c r="J1050" s="191"/>
      <c r="K1050" s="189"/>
    </row>
    <row r="1051" spans="1:11" x14ac:dyDescent="0.2">
      <c r="A1051" s="189"/>
      <c r="B1051" s="189"/>
      <c r="C1051" s="189"/>
      <c r="D1051" s="189"/>
      <c r="E1051" s="189"/>
      <c r="F1051" s="189"/>
      <c r="G1051" s="210"/>
      <c r="H1051" s="190"/>
      <c r="I1051" s="363"/>
      <c r="J1051" s="191"/>
      <c r="K1051" s="189"/>
    </row>
    <row r="1052" spans="1:11" x14ac:dyDescent="0.2">
      <c r="A1052" s="189"/>
      <c r="B1052" s="189"/>
      <c r="C1052" s="189"/>
      <c r="D1052" s="189"/>
      <c r="E1052" s="189"/>
      <c r="F1052" s="189"/>
      <c r="G1052" s="210"/>
      <c r="H1052" s="190"/>
      <c r="I1052" s="363"/>
      <c r="J1052" s="191"/>
      <c r="K1052" s="189"/>
    </row>
    <row r="1053" spans="1:11" x14ac:dyDescent="0.2">
      <c r="A1053" s="189"/>
      <c r="B1053" s="189"/>
      <c r="C1053" s="189"/>
      <c r="D1053" s="189"/>
      <c r="E1053" s="189"/>
      <c r="F1053" s="189"/>
      <c r="G1053" s="210"/>
      <c r="H1053" s="190"/>
      <c r="I1053" s="363"/>
      <c r="J1053" s="191"/>
      <c r="K1053" s="189"/>
    </row>
    <row r="1054" spans="1:11" x14ac:dyDescent="0.2">
      <c r="A1054" s="189"/>
      <c r="B1054" s="189"/>
      <c r="C1054" s="189"/>
      <c r="D1054" s="189"/>
      <c r="E1054" s="189"/>
      <c r="F1054" s="189"/>
      <c r="G1054" s="210"/>
      <c r="H1054" s="190"/>
      <c r="I1054" s="363"/>
      <c r="J1054" s="191"/>
      <c r="K1054" s="189"/>
    </row>
    <row r="1055" spans="1:11" x14ac:dyDescent="0.2">
      <c r="A1055" s="189"/>
      <c r="B1055" s="189"/>
      <c r="C1055" s="189"/>
      <c r="D1055" s="189"/>
      <c r="E1055" s="189"/>
      <c r="F1055" s="189"/>
      <c r="G1055" s="210"/>
      <c r="H1055" s="190"/>
      <c r="I1055" s="363"/>
      <c r="J1055" s="191"/>
      <c r="K1055" s="189"/>
    </row>
    <row r="1056" spans="1:11" x14ac:dyDescent="0.2">
      <c r="A1056" s="189"/>
      <c r="B1056" s="189"/>
      <c r="C1056" s="189"/>
      <c r="D1056" s="189"/>
      <c r="E1056" s="189"/>
      <c r="F1056" s="189"/>
      <c r="G1056" s="210"/>
      <c r="H1056" s="190"/>
      <c r="I1056" s="363"/>
      <c r="J1056" s="191"/>
      <c r="K1056" s="189"/>
    </row>
    <row r="1057" spans="1:11" x14ac:dyDescent="0.2">
      <c r="A1057" s="189"/>
      <c r="B1057" s="189"/>
      <c r="C1057" s="189"/>
      <c r="D1057" s="189"/>
      <c r="E1057" s="189"/>
      <c r="F1057" s="189"/>
      <c r="G1057" s="210"/>
      <c r="H1057" s="190"/>
      <c r="I1057" s="363"/>
      <c r="J1057" s="191"/>
      <c r="K1057" s="189"/>
    </row>
    <row r="1058" spans="1:11" x14ac:dyDescent="0.2">
      <c r="A1058" s="189"/>
      <c r="B1058" s="189"/>
      <c r="C1058" s="189"/>
      <c r="D1058" s="189"/>
      <c r="E1058" s="189"/>
      <c r="F1058" s="189"/>
      <c r="G1058" s="210"/>
      <c r="H1058" s="190"/>
      <c r="I1058" s="363"/>
      <c r="J1058" s="191"/>
      <c r="K1058" s="189"/>
    </row>
    <row r="1059" spans="1:11" x14ac:dyDescent="0.2">
      <c r="A1059" s="189"/>
      <c r="B1059" s="189"/>
      <c r="C1059" s="189"/>
      <c r="D1059" s="189"/>
      <c r="E1059" s="189"/>
      <c r="F1059" s="189"/>
      <c r="G1059" s="210"/>
      <c r="H1059" s="190"/>
      <c r="I1059" s="363"/>
      <c r="J1059" s="191"/>
      <c r="K1059" s="189"/>
    </row>
    <row r="1060" spans="1:11" x14ac:dyDescent="0.2">
      <c r="A1060" s="189"/>
      <c r="B1060" s="189"/>
      <c r="C1060" s="189"/>
      <c r="D1060" s="189"/>
      <c r="E1060" s="189"/>
      <c r="F1060" s="189"/>
      <c r="G1060" s="210"/>
      <c r="H1060" s="190"/>
      <c r="I1060" s="363"/>
      <c r="J1060" s="191"/>
      <c r="K1060" s="189"/>
    </row>
    <row r="1061" spans="1:11" x14ac:dyDescent="0.2">
      <c r="A1061" s="189"/>
      <c r="B1061" s="189"/>
      <c r="C1061" s="189"/>
      <c r="D1061" s="189"/>
      <c r="E1061" s="189"/>
      <c r="F1061" s="189"/>
      <c r="G1061" s="210"/>
      <c r="H1061" s="190"/>
      <c r="I1061" s="363"/>
      <c r="J1061" s="191"/>
      <c r="K1061" s="189"/>
    </row>
    <row r="1062" spans="1:11" x14ac:dyDescent="0.2">
      <c r="A1062" s="189"/>
      <c r="B1062" s="189"/>
      <c r="C1062" s="189"/>
      <c r="D1062" s="189"/>
      <c r="E1062" s="189"/>
      <c r="F1062" s="189"/>
      <c r="G1062" s="210"/>
      <c r="H1062" s="190"/>
      <c r="I1062" s="363"/>
      <c r="J1062" s="191"/>
      <c r="K1062" s="189"/>
    </row>
    <row r="1063" spans="1:11" x14ac:dyDescent="0.2">
      <c r="A1063" s="189"/>
      <c r="B1063" s="189"/>
      <c r="C1063" s="189"/>
      <c r="D1063" s="189"/>
      <c r="E1063" s="189"/>
      <c r="F1063" s="189"/>
      <c r="G1063" s="210"/>
      <c r="H1063" s="190"/>
      <c r="I1063" s="363"/>
      <c r="J1063" s="191"/>
      <c r="K1063" s="189"/>
    </row>
    <row r="1064" spans="1:11" x14ac:dyDescent="0.2">
      <c r="A1064" s="189"/>
      <c r="B1064" s="189"/>
      <c r="C1064" s="189"/>
      <c r="D1064" s="189"/>
      <c r="E1064" s="189"/>
      <c r="F1064" s="189"/>
      <c r="G1064" s="210"/>
      <c r="H1064" s="190"/>
      <c r="I1064" s="363"/>
      <c r="J1064" s="191"/>
      <c r="K1064" s="189"/>
    </row>
    <row r="1065" spans="1:11" x14ac:dyDescent="0.2">
      <c r="A1065" s="189"/>
      <c r="B1065" s="189"/>
      <c r="C1065" s="189"/>
      <c r="D1065" s="189"/>
      <c r="E1065" s="189"/>
      <c r="F1065" s="189"/>
      <c r="G1065" s="210"/>
      <c r="H1065" s="190"/>
      <c r="I1065" s="363"/>
      <c r="J1065" s="191"/>
      <c r="K1065" s="189"/>
    </row>
    <row r="1066" spans="1:11" x14ac:dyDescent="0.2">
      <c r="A1066" s="189"/>
      <c r="B1066" s="189"/>
      <c r="C1066" s="189"/>
      <c r="D1066" s="189"/>
      <c r="E1066" s="189"/>
      <c r="F1066" s="189"/>
      <c r="G1066" s="210"/>
      <c r="H1066" s="190"/>
      <c r="I1066" s="363"/>
      <c r="J1066" s="191"/>
      <c r="K1066" s="189"/>
    </row>
    <row r="1067" spans="1:11" x14ac:dyDescent="0.2">
      <c r="A1067" s="189"/>
      <c r="B1067" s="189"/>
      <c r="C1067" s="189"/>
      <c r="D1067" s="189"/>
      <c r="E1067" s="189"/>
      <c r="F1067" s="189"/>
      <c r="G1067" s="210"/>
      <c r="H1067" s="190"/>
      <c r="I1067" s="363"/>
      <c r="J1067" s="191"/>
      <c r="K1067" s="189"/>
    </row>
    <row r="1068" spans="1:11" x14ac:dyDescent="0.2">
      <c r="A1068" s="189"/>
      <c r="B1068" s="189"/>
      <c r="C1068" s="189"/>
      <c r="D1068" s="189"/>
      <c r="E1068" s="189"/>
      <c r="F1068" s="189"/>
      <c r="G1068" s="210"/>
      <c r="H1068" s="190"/>
      <c r="I1068" s="363"/>
      <c r="J1068" s="191"/>
      <c r="K1068" s="189"/>
    </row>
    <row r="1069" spans="1:11" x14ac:dyDescent="0.2">
      <c r="A1069" s="189"/>
      <c r="B1069" s="189"/>
      <c r="C1069" s="189"/>
      <c r="D1069" s="189"/>
      <c r="E1069" s="189"/>
      <c r="F1069" s="189"/>
      <c r="G1069" s="210"/>
      <c r="H1069" s="190"/>
      <c r="I1069" s="363"/>
      <c r="J1069" s="191"/>
      <c r="K1069" s="189"/>
    </row>
    <row r="1070" spans="1:11" x14ac:dyDescent="0.2">
      <c r="A1070" s="189"/>
      <c r="B1070" s="189"/>
      <c r="C1070" s="189"/>
      <c r="D1070" s="189"/>
      <c r="E1070" s="189"/>
      <c r="F1070" s="189"/>
      <c r="G1070" s="210"/>
      <c r="H1070" s="190"/>
      <c r="I1070" s="363"/>
      <c r="J1070" s="191"/>
      <c r="K1070" s="189"/>
    </row>
    <row r="1071" spans="1:11" x14ac:dyDescent="0.2">
      <c r="A1071" s="189"/>
      <c r="B1071" s="189"/>
      <c r="C1071" s="189"/>
      <c r="D1071" s="189"/>
      <c r="E1071" s="189"/>
      <c r="F1071" s="189"/>
      <c r="G1071" s="210"/>
      <c r="H1071" s="190"/>
      <c r="I1071" s="363"/>
      <c r="J1071" s="191"/>
      <c r="K1071" s="189"/>
    </row>
    <row r="1072" spans="1:11" x14ac:dyDescent="0.2">
      <c r="A1072" s="189"/>
      <c r="B1072" s="189"/>
      <c r="C1072" s="189"/>
      <c r="D1072" s="189"/>
      <c r="E1072" s="189"/>
      <c r="F1072" s="189"/>
      <c r="G1072" s="210"/>
      <c r="H1072" s="190"/>
      <c r="I1072" s="363"/>
      <c r="J1072" s="191"/>
      <c r="K1072" s="189"/>
    </row>
    <row r="1073" spans="1:11" x14ac:dyDescent="0.2">
      <c r="A1073" s="189"/>
      <c r="B1073" s="189"/>
      <c r="C1073" s="189"/>
      <c r="D1073" s="189"/>
      <c r="E1073" s="189"/>
      <c r="F1073" s="189"/>
      <c r="G1073" s="210"/>
      <c r="H1073" s="190"/>
      <c r="I1073" s="363"/>
      <c r="J1073" s="191"/>
      <c r="K1073" s="189"/>
    </row>
    <row r="1074" spans="1:11" x14ac:dyDescent="0.2">
      <c r="A1074" s="189"/>
      <c r="B1074" s="189"/>
      <c r="C1074" s="189"/>
      <c r="D1074" s="189"/>
      <c r="E1074" s="189"/>
      <c r="F1074" s="189"/>
      <c r="G1074" s="210"/>
      <c r="H1074" s="190"/>
      <c r="I1074" s="363"/>
      <c r="J1074" s="191"/>
      <c r="K1074" s="189"/>
    </row>
    <row r="1075" spans="1:11" x14ac:dyDescent="0.2">
      <c r="A1075" s="189"/>
      <c r="B1075" s="189"/>
      <c r="C1075" s="189"/>
      <c r="D1075" s="189"/>
      <c r="E1075" s="189"/>
      <c r="F1075" s="189"/>
      <c r="G1075" s="210"/>
      <c r="H1075" s="190"/>
      <c r="I1075" s="363"/>
      <c r="J1075" s="191"/>
      <c r="K1075" s="189"/>
    </row>
    <row r="1076" spans="1:11" x14ac:dyDescent="0.2">
      <c r="A1076" s="189"/>
      <c r="B1076" s="189"/>
      <c r="C1076" s="189"/>
      <c r="D1076" s="189"/>
      <c r="E1076" s="189"/>
      <c r="F1076" s="189"/>
      <c r="G1076" s="210"/>
      <c r="H1076" s="190"/>
      <c r="I1076" s="363"/>
      <c r="J1076" s="191"/>
      <c r="K1076" s="189"/>
    </row>
    <row r="1077" spans="1:11" x14ac:dyDescent="0.2">
      <c r="A1077" s="189"/>
      <c r="B1077" s="189"/>
      <c r="C1077" s="189"/>
      <c r="D1077" s="189"/>
      <c r="E1077" s="189"/>
      <c r="F1077" s="189"/>
      <c r="G1077" s="210"/>
      <c r="H1077" s="190"/>
      <c r="I1077" s="363"/>
      <c r="J1077" s="191"/>
      <c r="K1077" s="189"/>
    </row>
    <row r="1078" spans="1:11" x14ac:dyDescent="0.2">
      <c r="A1078" s="189"/>
      <c r="B1078" s="189"/>
      <c r="C1078" s="189"/>
      <c r="D1078" s="189"/>
      <c r="E1078" s="189"/>
      <c r="F1078" s="189"/>
      <c r="G1078" s="210"/>
      <c r="H1078" s="190"/>
      <c r="I1078" s="363"/>
      <c r="J1078" s="191"/>
      <c r="K1078" s="189"/>
    </row>
    <row r="1079" spans="1:11" x14ac:dyDescent="0.2">
      <c r="A1079" s="189"/>
      <c r="B1079" s="189"/>
      <c r="C1079" s="189"/>
      <c r="D1079" s="189"/>
      <c r="E1079" s="189"/>
      <c r="F1079" s="189"/>
      <c r="G1079" s="210"/>
      <c r="H1079" s="190"/>
      <c r="I1079" s="363"/>
      <c r="J1079" s="191"/>
      <c r="K1079" s="189"/>
    </row>
    <row r="1080" spans="1:11" x14ac:dyDescent="0.2">
      <c r="A1080" s="189"/>
      <c r="B1080" s="189"/>
      <c r="C1080" s="189"/>
      <c r="D1080" s="189"/>
      <c r="E1080" s="189"/>
      <c r="F1080" s="189"/>
      <c r="G1080" s="210"/>
      <c r="H1080" s="190"/>
      <c r="I1080" s="363"/>
      <c r="J1080" s="191"/>
      <c r="K1080" s="189"/>
    </row>
    <row r="1081" spans="1:11" x14ac:dyDescent="0.2">
      <c r="A1081" s="189"/>
      <c r="B1081" s="189"/>
      <c r="C1081" s="189"/>
      <c r="D1081" s="189"/>
      <c r="E1081" s="189"/>
      <c r="F1081" s="189"/>
      <c r="G1081" s="210"/>
      <c r="H1081" s="190"/>
      <c r="I1081" s="363"/>
      <c r="J1081" s="191"/>
      <c r="K1081" s="189"/>
    </row>
    <row r="1082" spans="1:11" x14ac:dyDescent="0.2">
      <c r="A1082" s="189"/>
      <c r="B1082" s="189"/>
      <c r="C1082" s="189"/>
      <c r="D1082" s="189"/>
      <c r="E1082" s="189"/>
      <c r="F1082" s="189"/>
      <c r="G1082" s="210"/>
      <c r="H1082" s="190"/>
      <c r="I1082" s="363"/>
      <c r="J1082" s="191"/>
      <c r="K1082" s="189"/>
    </row>
    <row r="1083" spans="1:11" x14ac:dyDescent="0.2">
      <c r="A1083" s="189"/>
      <c r="B1083" s="189"/>
      <c r="C1083" s="189"/>
      <c r="D1083" s="189"/>
      <c r="E1083" s="189"/>
      <c r="F1083" s="189"/>
      <c r="G1083" s="210"/>
      <c r="H1083" s="190"/>
      <c r="I1083" s="363"/>
      <c r="J1083" s="191"/>
      <c r="K1083" s="189"/>
    </row>
    <row r="1084" spans="1:11" x14ac:dyDescent="0.2">
      <c r="A1084" s="189"/>
      <c r="B1084" s="189"/>
      <c r="C1084" s="189"/>
      <c r="D1084" s="189"/>
      <c r="E1084" s="189"/>
      <c r="F1084" s="189"/>
      <c r="G1084" s="210"/>
      <c r="H1084" s="190"/>
      <c r="I1084" s="363"/>
      <c r="J1084" s="191"/>
      <c r="K1084" s="189"/>
    </row>
    <row r="1085" spans="1:11" x14ac:dyDescent="0.2">
      <c r="A1085" s="189"/>
      <c r="B1085" s="189"/>
      <c r="C1085" s="189"/>
      <c r="D1085" s="189"/>
      <c r="E1085" s="189"/>
      <c r="F1085" s="189"/>
      <c r="G1085" s="210"/>
      <c r="H1085" s="190"/>
      <c r="I1085" s="363"/>
      <c r="J1085" s="191"/>
      <c r="K1085" s="189"/>
    </row>
    <row r="1086" spans="1:11" x14ac:dyDescent="0.2">
      <c r="A1086" s="189"/>
      <c r="B1086" s="189"/>
      <c r="C1086" s="189"/>
      <c r="D1086" s="189"/>
      <c r="E1086" s="189"/>
      <c r="F1086" s="189"/>
      <c r="G1086" s="210"/>
      <c r="H1086" s="190"/>
      <c r="I1086" s="363"/>
      <c r="J1086" s="191"/>
      <c r="K1086" s="189"/>
    </row>
    <row r="1087" spans="1:11" x14ac:dyDescent="0.2">
      <c r="A1087" s="189"/>
      <c r="B1087" s="189"/>
      <c r="C1087" s="189"/>
      <c r="D1087" s="189"/>
      <c r="E1087" s="189"/>
      <c r="F1087" s="189"/>
      <c r="G1087" s="210"/>
      <c r="H1087" s="190"/>
      <c r="I1087" s="363"/>
      <c r="J1087" s="191"/>
      <c r="K1087" s="189"/>
    </row>
    <row r="1088" spans="1:11" x14ac:dyDescent="0.2">
      <c r="A1088" s="189"/>
      <c r="B1088" s="189"/>
      <c r="C1088" s="189"/>
      <c r="D1088" s="189"/>
      <c r="E1088" s="189"/>
      <c r="F1088" s="189"/>
      <c r="G1088" s="210"/>
      <c r="H1088" s="190"/>
      <c r="I1088" s="363"/>
      <c r="J1088" s="191"/>
      <c r="K1088" s="189"/>
    </row>
    <row r="1089" spans="1:11" x14ac:dyDescent="0.2">
      <c r="A1089" s="189"/>
      <c r="B1089" s="189"/>
      <c r="C1089" s="189"/>
      <c r="D1089" s="189"/>
      <c r="E1089" s="189"/>
      <c r="F1089" s="189"/>
      <c r="G1089" s="210"/>
      <c r="H1089" s="190"/>
      <c r="I1089" s="363"/>
      <c r="J1089" s="191"/>
      <c r="K1089" s="189"/>
    </row>
    <row r="1090" spans="1:11" x14ac:dyDescent="0.2">
      <c r="A1090" s="189"/>
      <c r="B1090" s="189"/>
      <c r="C1090" s="189"/>
      <c r="D1090" s="189"/>
      <c r="E1090" s="189"/>
      <c r="F1090" s="189"/>
      <c r="G1090" s="210"/>
      <c r="H1090" s="190"/>
      <c r="I1090" s="363"/>
      <c r="J1090" s="191"/>
      <c r="K1090" s="189"/>
    </row>
    <row r="1091" spans="1:11" x14ac:dyDescent="0.2">
      <c r="A1091" s="189"/>
      <c r="B1091" s="189"/>
      <c r="C1091" s="189"/>
      <c r="D1091" s="189"/>
      <c r="E1091" s="189"/>
      <c r="F1091" s="189"/>
      <c r="G1091" s="210"/>
      <c r="H1091" s="190"/>
      <c r="I1091" s="363"/>
      <c r="J1091" s="191"/>
      <c r="K1091" s="189"/>
    </row>
    <row r="1092" spans="1:11" x14ac:dyDescent="0.2">
      <c r="A1092" s="189"/>
      <c r="B1092" s="189"/>
      <c r="C1092" s="189"/>
      <c r="D1092" s="189"/>
      <c r="E1092" s="189"/>
      <c r="F1092" s="189"/>
      <c r="G1092" s="210"/>
      <c r="H1092" s="190"/>
      <c r="I1092" s="363"/>
      <c r="J1092" s="191"/>
      <c r="K1092" s="189"/>
    </row>
    <row r="1093" spans="1:11" x14ac:dyDescent="0.2">
      <c r="A1093" s="189"/>
      <c r="B1093" s="189"/>
      <c r="C1093" s="189"/>
      <c r="D1093" s="189"/>
      <c r="E1093" s="189"/>
      <c r="F1093" s="189"/>
      <c r="G1093" s="210"/>
      <c r="H1093" s="190"/>
      <c r="I1093" s="363"/>
      <c r="J1093" s="191"/>
      <c r="K1093" s="189"/>
    </row>
    <row r="1094" spans="1:11" x14ac:dyDescent="0.2">
      <c r="A1094" s="189"/>
      <c r="B1094" s="189"/>
      <c r="C1094" s="189"/>
      <c r="D1094" s="189"/>
      <c r="E1094" s="189"/>
      <c r="F1094" s="189"/>
      <c r="G1094" s="210"/>
      <c r="H1094" s="190"/>
      <c r="I1094" s="363"/>
      <c r="J1094" s="191"/>
      <c r="K1094" s="189"/>
    </row>
    <row r="1095" spans="1:11" x14ac:dyDescent="0.2">
      <c r="A1095" s="189"/>
      <c r="B1095" s="189"/>
      <c r="C1095" s="189"/>
      <c r="D1095" s="189"/>
      <c r="E1095" s="189"/>
      <c r="F1095" s="189"/>
      <c r="G1095" s="210"/>
      <c r="H1095" s="190"/>
      <c r="I1095" s="363"/>
      <c r="J1095" s="191"/>
      <c r="K1095" s="189"/>
    </row>
    <row r="1096" spans="1:11" x14ac:dyDescent="0.2">
      <c r="A1096" s="189"/>
      <c r="B1096" s="189"/>
      <c r="C1096" s="189"/>
      <c r="D1096" s="189"/>
      <c r="E1096" s="189"/>
      <c r="F1096" s="189"/>
      <c r="G1096" s="210"/>
      <c r="H1096" s="190"/>
      <c r="I1096" s="363"/>
      <c r="J1096" s="191"/>
      <c r="K1096" s="189"/>
    </row>
    <row r="1097" spans="1:11" x14ac:dyDescent="0.2">
      <c r="A1097" s="189"/>
      <c r="B1097" s="189"/>
      <c r="C1097" s="189"/>
      <c r="D1097" s="189"/>
      <c r="E1097" s="189"/>
      <c r="F1097" s="189"/>
      <c r="G1097" s="210"/>
      <c r="H1097" s="190"/>
      <c r="I1097" s="363"/>
      <c r="J1097" s="191"/>
      <c r="K1097" s="189"/>
    </row>
    <row r="1098" spans="1:11" x14ac:dyDescent="0.2">
      <c r="A1098" s="189"/>
      <c r="B1098" s="189"/>
      <c r="C1098" s="189"/>
      <c r="D1098" s="189"/>
      <c r="E1098" s="189"/>
      <c r="F1098" s="189"/>
      <c r="G1098" s="210"/>
      <c r="H1098" s="190"/>
      <c r="I1098" s="363"/>
      <c r="J1098" s="191"/>
      <c r="K1098" s="189"/>
    </row>
    <row r="1099" spans="1:11" x14ac:dyDescent="0.2">
      <c r="A1099" s="189"/>
      <c r="B1099" s="189"/>
      <c r="C1099" s="189"/>
      <c r="D1099" s="189"/>
      <c r="E1099" s="189"/>
      <c r="F1099" s="189"/>
      <c r="G1099" s="210"/>
      <c r="H1099" s="190"/>
      <c r="I1099" s="363"/>
      <c r="J1099" s="191"/>
      <c r="K1099" s="189"/>
    </row>
    <row r="1100" spans="1:11" x14ac:dyDescent="0.2">
      <c r="A1100" s="189"/>
      <c r="B1100" s="189"/>
      <c r="C1100" s="189"/>
      <c r="D1100" s="189"/>
      <c r="E1100" s="189"/>
      <c r="F1100" s="189"/>
      <c r="G1100" s="210"/>
      <c r="H1100" s="190"/>
      <c r="I1100" s="363"/>
      <c r="J1100" s="191"/>
      <c r="K1100" s="189"/>
    </row>
    <row r="1101" spans="1:11" x14ac:dyDescent="0.2">
      <c r="A1101" s="189"/>
      <c r="B1101" s="189"/>
      <c r="C1101" s="189"/>
      <c r="D1101" s="189"/>
      <c r="E1101" s="189"/>
      <c r="F1101" s="189"/>
      <c r="G1101" s="210"/>
      <c r="H1101" s="190"/>
      <c r="I1101" s="363"/>
      <c r="J1101" s="191"/>
      <c r="K1101" s="189"/>
    </row>
    <row r="1102" spans="1:11" x14ac:dyDescent="0.2">
      <c r="A1102" s="189"/>
      <c r="B1102" s="189"/>
      <c r="C1102" s="189"/>
      <c r="D1102" s="189"/>
      <c r="E1102" s="189"/>
      <c r="F1102" s="189"/>
      <c r="G1102" s="210"/>
      <c r="H1102" s="190"/>
      <c r="I1102" s="363"/>
      <c r="J1102" s="191"/>
      <c r="K1102" s="189"/>
    </row>
    <row r="1103" spans="1:11" x14ac:dyDescent="0.2">
      <c r="A1103" s="189"/>
      <c r="B1103" s="189"/>
      <c r="C1103" s="189"/>
      <c r="D1103" s="189"/>
      <c r="E1103" s="189"/>
      <c r="F1103" s="189"/>
      <c r="G1103" s="210"/>
      <c r="H1103" s="190"/>
      <c r="I1103" s="363"/>
      <c r="J1103" s="191"/>
      <c r="K1103" s="189"/>
    </row>
    <row r="1104" spans="1:11" x14ac:dyDescent="0.2">
      <c r="A1104" s="189"/>
      <c r="B1104" s="189"/>
      <c r="C1104" s="189"/>
      <c r="D1104" s="189"/>
      <c r="E1104" s="189"/>
      <c r="F1104" s="189"/>
      <c r="G1104" s="210"/>
      <c r="H1104" s="190"/>
      <c r="I1104" s="363"/>
      <c r="J1104" s="191"/>
      <c r="K1104" s="189"/>
    </row>
    <row r="1105" spans="1:11" x14ac:dyDescent="0.2">
      <c r="A1105" s="189"/>
      <c r="B1105" s="189"/>
      <c r="C1105" s="189"/>
      <c r="D1105" s="189"/>
      <c r="E1105" s="189"/>
      <c r="F1105" s="189"/>
      <c r="G1105" s="210"/>
      <c r="H1105" s="190"/>
      <c r="I1105" s="363"/>
      <c r="J1105" s="191"/>
      <c r="K1105" s="189"/>
    </row>
    <row r="1106" spans="1:11" x14ac:dyDescent="0.2">
      <c r="A1106" s="189"/>
      <c r="B1106" s="189"/>
      <c r="C1106" s="189"/>
      <c r="D1106" s="189"/>
      <c r="E1106" s="189"/>
      <c r="F1106" s="189"/>
      <c r="G1106" s="210"/>
      <c r="H1106" s="190"/>
      <c r="I1106" s="363"/>
      <c r="J1106" s="191"/>
      <c r="K1106" s="189"/>
    </row>
    <row r="1107" spans="1:11" x14ac:dyDescent="0.2">
      <c r="A1107" s="189"/>
      <c r="B1107" s="189"/>
      <c r="C1107" s="189"/>
      <c r="D1107" s="189"/>
      <c r="E1107" s="189"/>
      <c r="F1107" s="189"/>
      <c r="G1107" s="210"/>
      <c r="H1107" s="190"/>
      <c r="I1107" s="363"/>
      <c r="J1107" s="191"/>
      <c r="K1107" s="189"/>
    </row>
    <row r="1108" spans="1:11" x14ac:dyDescent="0.2">
      <c r="A1108" s="189"/>
      <c r="B1108" s="189"/>
      <c r="C1108" s="189"/>
      <c r="D1108" s="189"/>
      <c r="E1108" s="189"/>
      <c r="F1108" s="189"/>
      <c r="G1108" s="210"/>
      <c r="H1108" s="190"/>
      <c r="I1108" s="363"/>
      <c r="J1108" s="191"/>
      <c r="K1108" s="189"/>
    </row>
    <row r="1109" spans="1:11" x14ac:dyDescent="0.2">
      <c r="A1109" s="189"/>
      <c r="B1109" s="189"/>
      <c r="C1109" s="189"/>
      <c r="D1109" s="189"/>
      <c r="E1109" s="189"/>
      <c r="F1109" s="189"/>
      <c r="G1109" s="210"/>
      <c r="H1109" s="190"/>
      <c r="I1109" s="363"/>
      <c r="J1109" s="191"/>
      <c r="K1109" s="189"/>
    </row>
    <row r="1110" spans="1:11" x14ac:dyDescent="0.2">
      <c r="A1110" s="189"/>
      <c r="B1110" s="189"/>
      <c r="C1110" s="189"/>
      <c r="D1110" s="189"/>
      <c r="E1110" s="189"/>
      <c r="F1110" s="189"/>
      <c r="G1110" s="210"/>
      <c r="H1110" s="190"/>
      <c r="I1110" s="363"/>
      <c r="J1110" s="191"/>
      <c r="K1110" s="189"/>
    </row>
    <row r="1111" spans="1:11" x14ac:dyDescent="0.2">
      <c r="A1111" s="189"/>
      <c r="B1111" s="189"/>
      <c r="C1111" s="189"/>
      <c r="D1111" s="189"/>
      <c r="E1111" s="189"/>
      <c r="F1111" s="189"/>
      <c r="G1111" s="210"/>
      <c r="H1111" s="190"/>
      <c r="I1111" s="363"/>
      <c r="J1111" s="191"/>
      <c r="K1111" s="189"/>
    </row>
    <row r="1112" spans="1:11" x14ac:dyDescent="0.2">
      <c r="A1112" s="189"/>
      <c r="B1112" s="189"/>
      <c r="C1112" s="189"/>
      <c r="D1112" s="189"/>
      <c r="E1112" s="189"/>
      <c r="F1112" s="189"/>
      <c r="G1112" s="210"/>
      <c r="H1112" s="190"/>
      <c r="I1112" s="363"/>
      <c r="J1112" s="191"/>
      <c r="K1112" s="189"/>
    </row>
    <row r="1113" spans="1:11" x14ac:dyDescent="0.2">
      <c r="A1113" s="189"/>
      <c r="B1113" s="189"/>
      <c r="C1113" s="189"/>
      <c r="D1113" s="189"/>
      <c r="E1113" s="189"/>
      <c r="F1113" s="189"/>
      <c r="G1113" s="210"/>
      <c r="H1113" s="190"/>
      <c r="I1113" s="363"/>
      <c r="J1113" s="191"/>
      <c r="K1113" s="189"/>
    </row>
    <row r="1114" spans="1:11" x14ac:dyDescent="0.2">
      <c r="A1114" s="189"/>
      <c r="B1114" s="189"/>
      <c r="C1114" s="189"/>
      <c r="D1114" s="189"/>
      <c r="E1114" s="189"/>
      <c r="F1114" s="189"/>
      <c r="G1114" s="210"/>
      <c r="H1114" s="190"/>
      <c r="I1114" s="363"/>
      <c r="J1114" s="191"/>
      <c r="K1114" s="189"/>
    </row>
    <row r="1115" spans="1:11" x14ac:dyDescent="0.2">
      <c r="A1115" s="189"/>
      <c r="B1115" s="189"/>
      <c r="C1115" s="189"/>
      <c r="D1115" s="189"/>
      <c r="E1115" s="189"/>
      <c r="F1115" s="189"/>
      <c r="G1115" s="210"/>
      <c r="H1115" s="190"/>
      <c r="I1115" s="363"/>
      <c r="J1115" s="191"/>
      <c r="K1115" s="189"/>
    </row>
    <row r="1116" spans="1:11" x14ac:dyDescent="0.2">
      <c r="A1116" s="189"/>
      <c r="B1116" s="189"/>
      <c r="C1116" s="189"/>
      <c r="D1116" s="189"/>
      <c r="E1116" s="189"/>
      <c r="F1116" s="189"/>
      <c r="G1116" s="210"/>
      <c r="H1116" s="190"/>
      <c r="I1116" s="363"/>
      <c r="J1116" s="191"/>
      <c r="K1116" s="189"/>
    </row>
    <row r="1117" spans="1:11" x14ac:dyDescent="0.2">
      <c r="A1117" s="189"/>
      <c r="B1117" s="189"/>
      <c r="C1117" s="189"/>
      <c r="D1117" s="189"/>
      <c r="E1117" s="189"/>
      <c r="F1117" s="189"/>
      <c r="G1117" s="210"/>
      <c r="H1117" s="190"/>
      <c r="I1117" s="363"/>
      <c r="J1117" s="191"/>
      <c r="K1117" s="189"/>
    </row>
    <row r="1118" spans="1:11" x14ac:dyDescent="0.2">
      <c r="A1118" s="189"/>
      <c r="B1118" s="189"/>
      <c r="C1118" s="189"/>
      <c r="D1118" s="189"/>
      <c r="E1118" s="189"/>
      <c r="F1118" s="189"/>
      <c r="G1118" s="210"/>
      <c r="H1118" s="190"/>
      <c r="I1118" s="363"/>
      <c r="J1118" s="191"/>
      <c r="K1118" s="189"/>
    </row>
    <row r="1119" spans="1:11" x14ac:dyDescent="0.2">
      <c r="A1119" s="189"/>
      <c r="B1119" s="189"/>
      <c r="C1119" s="189"/>
      <c r="D1119" s="189"/>
      <c r="E1119" s="189"/>
      <c r="F1119" s="189"/>
      <c r="G1119" s="210"/>
      <c r="H1119" s="190"/>
      <c r="I1119" s="363"/>
      <c r="J1119" s="191"/>
      <c r="K1119" s="189"/>
    </row>
    <row r="1120" spans="1:11" x14ac:dyDescent="0.2">
      <c r="A1120" s="189"/>
      <c r="B1120" s="189"/>
      <c r="C1120" s="189"/>
      <c r="D1120" s="189"/>
      <c r="E1120" s="189"/>
      <c r="F1120" s="189"/>
      <c r="G1120" s="210"/>
      <c r="H1120" s="190"/>
      <c r="I1120" s="363"/>
      <c r="J1120" s="191"/>
      <c r="K1120" s="189"/>
    </row>
    <row r="1121" spans="1:11" x14ac:dyDescent="0.2">
      <c r="A1121" s="189"/>
      <c r="B1121" s="189"/>
      <c r="C1121" s="189"/>
      <c r="D1121" s="189"/>
      <c r="E1121" s="189"/>
      <c r="F1121" s="189"/>
      <c r="G1121" s="210"/>
      <c r="H1121" s="190"/>
      <c r="I1121" s="363"/>
      <c r="J1121" s="191"/>
      <c r="K1121" s="189"/>
    </row>
    <row r="1122" spans="1:11" x14ac:dyDescent="0.2">
      <c r="A1122" s="189"/>
      <c r="B1122" s="189"/>
      <c r="C1122" s="189"/>
      <c r="D1122" s="189"/>
      <c r="E1122" s="189"/>
      <c r="F1122" s="189"/>
      <c r="G1122" s="210"/>
      <c r="H1122" s="190"/>
      <c r="I1122" s="363"/>
      <c r="J1122" s="191"/>
      <c r="K1122" s="189"/>
    </row>
    <row r="1123" spans="1:11" x14ac:dyDescent="0.2">
      <c r="A1123" s="189"/>
      <c r="B1123" s="189"/>
      <c r="C1123" s="189"/>
      <c r="D1123" s="189"/>
      <c r="E1123" s="189"/>
      <c r="F1123" s="189"/>
      <c r="G1123" s="210"/>
      <c r="H1123" s="190"/>
      <c r="I1123" s="363"/>
      <c r="J1123" s="191"/>
      <c r="K1123" s="189"/>
    </row>
    <row r="1124" spans="1:11" x14ac:dyDescent="0.2">
      <c r="A1124" s="189"/>
      <c r="B1124" s="189"/>
      <c r="C1124" s="189"/>
      <c r="D1124" s="189"/>
      <c r="E1124" s="189"/>
      <c r="F1124" s="189"/>
      <c r="G1124" s="210"/>
      <c r="H1124" s="190"/>
      <c r="I1124" s="363"/>
      <c r="J1124" s="191"/>
      <c r="K1124" s="189"/>
    </row>
    <row r="1125" spans="1:11" x14ac:dyDescent="0.2">
      <c r="A1125" s="189"/>
      <c r="B1125" s="189"/>
      <c r="C1125" s="189"/>
      <c r="D1125" s="189"/>
      <c r="E1125" s="189"/>
      <c r="F1125" s="189"/>
      <c r="G1125" s="210"/>
      <c r="H1125" s="190"/>
      <c r="I1125" s="363"/>
      <c r="J1125" s="191"/>
      <c r="K1125" s="189"/>
    </row>
    <row r="1126" spans="1:11" x14ac:dyDescent="0.2">
      <c r="A1126" s="189"/>
      <c r="B1126" s="189"/>
      <c r="C1126" s="189"/>
      <c r="D1126" s="189"/>
      <c r="E1126" s="189"/>
      <c r="F1126" s="189"/>
      <c r="G1126" s="210"/>
      <c r="H1126" s="190"/>
      <c r="I1126" s="363"/>
      <c r="J1126" s="191"/>
      <c r="K1126" s="189"/>
    </row>
    <row r="1127" spans="1:11" x14ac:dyDescent="0.2">
      <c r="A1127" s="189"/>
      <c r="B1127" s="189"/>
      <c r="C1127" s="189"/>
      <c r="D1127" s="189"/>
      <c r="E1127" s="189"/>
      <c r="F1127" s="189"/>
      <c r="G1127" s="210"/>
      <c r="H1127" s="190"/>
      <c r="I1127" s="363"/>
      <c r="J1127" s="191"/>
      <c r="K1127" s="189"/>
    </row>
    <row r="1128" spans="1:11" x14ac:dyDescent="0.2">
      <c r="A1128" s="189"/>
      <c r="B1128" s="189"/>
      <c r="C1128" s="189"/>
      <c r="D1128" s="189"/>
      <c r="E1128" s="189"/>
      <c r="F1128" s="189"/>
      <c r="G1128" s="210"/>
      <c r="H1128" s="190"/>
      <c r="I1128" s="363"/>
      <c r="J1128" s="191"/>
      <c r="K1128" s="189"/>
    </row>
    <row r="1129" spans="1:11" x14ac:dyDescent="0.2">
      <c r="A1129" s="189"/>
      <c r="B1129" s="189"/>
      <c r="C1129" s="189"/>
      <c r="D1129" s="189"/>
      <c r="E1129" s="189"/>
      <c r="F1129" s="189"/>
      <c r="G1129" s="210"/>
      <c r="H1129" s="190"/>
      <c r="I1129" s="363"/>
      <c r="J1129" s="191"/>
      <c r="K1129" s="189"/>
    </row>
    <row r="1130" spans="1:11" x14ac:dyDescent="0.2">
      <c r="A1130" s="189"/>
      <c r="B1130" s="189"/>
      <c r="C1130" s="189"/>
      <c r="D1130" s="189"/>
      <c r="E1130" s="189"/>
      <c r="F1130" s="189"/>
      <c r="G1130" s="210"/>
      <c r="H1130" s="190"/>
      <c r="I1130" s="363"/>
      <c r="J1130" s="191"/>
      <c r="K1130" s="189"/>
    </row>
    <row r="1131" spans="1:11" x14ac:dyDescent="0.2">
      <c r="A1131" s="189"/>
      <c r="B1131" s="189"/>
      <c r="C1131" s="189"/>
      <c r="D1131" s="189"/>
      <c r="E1131" s="189"/>
      <c r="F1131" s="189"/>
      <c r="G1131" s="210"/>
      <c r="H1131" s="190"/>
      <c r="I1131" s="363"/>
      <c r="J1131" s="191"/>
      <c r="K1131" s="189"/>
    </row>
    <row r="1132" spans="1:11" x14ac:dyDescent="0.2">
      <c r="A1132" s="189"/>
      <c r="B1132" s="189"/>
      <c r="C1132" s="189"/>
      <c r="D1132" s="189"/>
      <c r="E1132" s="189"/>
      <c r="F1132" s="189"/>
      <c r="G1132" s="210"/>
      <c r="H1132" s="190"/>
      <c r="I1132" s="363"/>
      <c r="J1132" s="191"/>
      <c r="K1132" s="189"/>
    </row>
    <row r="1133" spans="1:11" x14ac:dyDescent="0.2">
      <c r="A1133" s="189"/>
      <c r="B1133" s="189"/>
      <c r="C1133" s="189"/>
      <c r="D1133" s="189"/>
      <c r="E1133" s="189"/>
      <c r="F1133" s="189"/>
      <c r="G1133" s="210"/>
      <c r="H1133" s="190"/>
      <c r="I1133" s="363"/>
      <c r="J1133" s="191"/>
      <c r="K1133" s="189"/>
    </row>
    <row r="1134" spans="1:11" x14ac:dyDescent="0.2">
      <c r="A1134" s="189"/>
      <c r="B1134" s="189"/>
      <c r="C1134" s="189"/>
      <c r="D1134" s="189"/>
      <c r="E1134" s="189"/>
      <c r="F1134" s="189"/>
      <c r="G1134" s="210"/>
      <c r="H1134" s="190"/>
      <c r="I1134" s="363"/>
      <c r="J1134" s="191"/>
      <c r="K1134" s="189"/>
    </row>
    <row r="1135" spans="1:11" x14ac:dyDescent="0.2">
      <c r="A1135" s="189"/>
      <c r="B1135" s="189"/>
      <c r="C1135" s="189"/>
      <c r="D1135" s="189"/>
      <c r="E1135" s="189"/>
      <c r="F1135" s="189"/>
      <c r="G1135" s="210"/>
      <c r="H1135" s="190"/>
      <c r="I1135" s="363"/>
      <c r="J1135" s="191"/>
      <c r="K1135" s="189"/>
    </row>
    <row r="1136" spans="1:11" x14ac:dyDescent="0.2">
      <c r="A1136" s="189"/>
      <c r="B1136" s="189"/>
      <c r="C1136" s="189"/>
      <c r="D1136" s="189"/>
      <c r="E1136" s="189"/>
      <c r="F1136" s="189"/>
      <c r="G1136" s="210"/>
      <c r="H1136" s="190"/>
      <c r="I1136" s="363"/>
      <c r="J1136" s="191"/>
      <c r="K1136" s="189"/>
    </row>
    <row r="1137" spans="1:11" x14ac:dyDescent="0.2">
      <c r="A1137" s="189"/>
      <c r="B1137" s="189"/>
      <c r="C1137" s="189"/>
      <c r="D1137" s="189"/>
      <c r="E1137" s="189"/>
      <c r="F1137" s="189"/>
      <c r="G1137" s="210"/>
      <c r="H1137" s="190"/>
      <c r="I1137" s="363"/>
      <c r="J1137" s="191"/>
      <c r="K1137" s="189"/>
    </row>
    <row r="1138" spans="1:11" x14ac:dyDescent="0.2">
      <c r="A1138" s="189"/>
      <c r="B1138" s="189"/>
      <c r="C1138" s="189"/>
      <c r="D1138" s="189"/>
      <c r="E1138" s="189"/>
      <c r="F1138" s="189"/>
      <c r="G1138" s="210"/>
      <c r="H1138" s="190"/>
      <c r="I1138" s="363"/>
      <c r="J1138" s="191"/>
      <c r="K1138" s="189"/>
    </row>
    <row r="1139" spans="1:11" x14ac:dyDescent="0.2">
      <c r="A1139" s="189"/>
      <c r="B1139" s="189"/>
      <c r="C1139" s="189"/>
      <c r="D1139" s="189"/>
      <c r="E1139" s="189"/>
      <c r="F1139" s="189"/>
      <c r="G1139" s="210"/>
      <c r="H1139" s="190"/>
      <c r="I1139" s="363"/>
      <c r="J1139" s="191"/>
      <c r="K1139" s="189"/>
    </row>
    <row r="1140" spans="1:11" x14ac:dyDescent="0.2">
      <c r="A1140" s="189"/>
      <c r="B1140" s="189"/>
      <c r="C1140" s="189"/>
      <c r="D1140" s="189"/>
      <c r="E1140" s="189"/>
      <c r="F1140" s="189"/>
      <c r="G1140" s="210"/>
      <c r="H1140" s="190"/>
      <c r="I1140" s="363"/>
      <c r="J1140" s="191"/>
      <c r="K1140" s="189"/>
    </row>
    <row r="1141" spans="1:11" x14ac:dyDescent="0.2">
      <c r="A1141" s="189"/>
      <c r="B1141" s="189"/>
      <c r="C1141" s="189"/>
      <c r="D1141" s="189"/>
      <c r="E1141" s="189"/>
      <c r="F1141" s="189"/>
      <c r="G1141" s="210"/>
      <c r="H1141" s="190"/>
      <c r="I1141" s="363"/>
      <c r="J1141" s="191"/>
      <c r="K1141" s="189"/>
    </row>
    <row r="1142" spans="1:11" x14ac:dyDescent="0.2">
      <c r="A1142" s="189"/>
      <c r="B1142" s="189"/>
      <c r="C1142" s="189"/>
      <c r="D1142" s="189"/>
      <c r="E1142" s="189"/>
      <c r="F1142" s="189"/>
      <c r="G1142" s="210"/>
      <c r="H1142" s="190"/>
      <c r="I1142" s="363"/>
      <c r="J1142" s="191"/>
      <c r="K1142" s="189"/>
    </row>
    <row r="1143" spans="1:11" x14ac:dyDescent="0.2">
      <c r="A1143" s="189"/>
      <c r="B1143" s="189"/>
      <c r="C1143" s="189"/>
      <c r="D1143" s="189"/>
      <c r="E1143" s="189"/>
      <c r="F1143" s="189"/>
      <c r="G1143" s="210"/>
      <c r="H1143" s="190"/>
      <c r="I1143" s="363"/>
      <c r="J1143" s="191"/>
      <c r="K1143" s="189"/>
    </row>
    <row r="1144" spans="1:11" x14ac:dyDescent="0.2">
      <c r="A1144" s="189"/>
      <c r="B1144" s="189"/>
      <c r="C1144" s="189"/>
      <c r="D1144" s="189"/>
      <c r="E1144" s="189"/>
      <c r="F1144" s="189"/>
      <c r="G1144" s="210"/>
      <c r="H1144" s="190"/>
      <c r="I1144" s="363"/>
      <c r="J1144" s="191"/>
      <c r="K1144" s="189"/>
    </row>
    <row r="1145" spans="1:11" x14ac:dyDescent="0.2">
      <c r="A1145" s="189"/>
      <c r="B1145" s="189"/>
      <c r="C1145" s="189"/>
      <c r="D1145" s="189"/>
      <c r="E1145" s="189"/>
      <c r="F1145" s="189"/>
      <c r="G1145" s="210"/>
      <c r="H1145" s="190"/>
      <c r="I1145" s="363"/>
      <c r="J1145" s="191"/>
      <c r="K1145" s="189"/>
    </row>
    <row r="1146" spans="1:11" x14ac:dyDescent="0.2">
      <c r="A1146" s="189"/>
      <c r="B1146" s="189"/>
      <c r="C1146" s="189"/>
      <c r="D1146" s="189"/>
      <c r="E1146" s="189"/>
      <c r="F1146" s="189"/>
      <c r="G1146" s="210"/>
      <c r="H1146" s="190"/>
      <c r="I1146" s="363"/>
      <c r="J1146" s="191"/>
      <c r="K1146" s="189"/>
    </row>
    <row r="1147" spans="1:11" x14ac:dyDescent="0.2">
      <c r="A1147" s="189"/>
      <c r="B1147" s="189"/>
      <c r="C1147" s="189"/>
      <c r="D1147" s="189"/>
      <c r="E1147" s="189"/>
      <c r="F1147" s="189"/>
      <c r="G1147" s="210"/>
      <c r="H1147" s="190"/>
      <c r="I1147" s="363"/>
      <c r="J1147" s="191"/>
      <c r="K1147" s="189"/>
    </row>
    <row r="1148" spans="1:11" x14ac:dyDescent="0.2">
      <c r="A1148" s="189"/>
      <c r="B1148" s="189"/>
      <c r="C1148" s="189"/>
      <c r="D1148" s="189"/>
      <c r="E1148" s="189"/>
      <c r="F1148" s="189"/>
      <c r="G1148" s="210"/>
      <c r="H1148" s="190"/>
      <c r="I1148" s="363"/>
      <c r="J1148" s="191"/>
      <c r="K1148" s="189"/>
    </row>
    <row r="1149" spans="1:11" x14ac:dyDescent="0.2">
      <c r="A1149" s="189"/>
      <c r="B1149" s="189"/>
      <c r="C1149" s="189"/>
      <c r="D1149" s="189"/>
      <c r="E1149" s="189"/>
      <c r="F1149" s="189"/>
      <c r="G1149" s="210"/>
      <c r="H1149" s="190"/>
      <c r="I1149" s="363"/>
      <c r="J1149" s="191"/>
      <c r="K1149" s="189"/>
    </row>
    <row r="1150" spans="1:11" x14ac:dyDescent="0.2">
      <c r="A1150" s="189"/>
      <c r="B1150" s="189"/>
      <c r="C1150" s="189"/>
      <c r="D1150" s="189"/>
      <c r="E1150" s="189"/>
      <c r="F1150" s="189"/>
      <c r="G1150" s="210"/>
      <c r="H1150" s="190"/>
      <c r="I1150" s="363"/>
      <c r="J1150" s="191"/>
      <c r="K1150" s="189"/>
    </row>
    <row r="1151" spans="1:11" x14ac:dyDescent="0.2">
      <c r="A1151" s="189"/>
      <c r="B1151" s="189"/>
      <c r="C1151" s="189"/>
      <c r="D1151" s="189"/>
      <c r="E1151" s="189"/>
      <c r="F1151" s="189"/>
      <c r="G1151" s="210"/>
      <c r="H1151" s="190"/>
      <c r="I1151" s="363"/>
      <c r="J1151" s="191"/>
      <c r="K1151" s="189"/>
    </row>
    <row r="1152" spans="1:11" x14ac:dyDescent="0.2">
      <c r="A1152" s="189"/>
      <c r="B1152" s="189"/>
      <c r="C1152" s="189"/>
      <c r="D1152" s="189"/>
      <c r="E1152" s="189"/>
      <c r="F1152" s="189"/>
      <c r="G1152" s="210"/>
      <c r="H1152" s="190"/>
      <c r="I1152" s="363"/>
      <c r="J1152" s="191"/>
      <c r="K1152" s="189"/>
    </row>
    <row r="1153" spans="1:11" x14ac:dyDescent="0.2">
      <c r="A1153" s="189"/>
      <c r="B1153" s="189"/>
      <c r="C1153" s="189"/>
      <c r="D1153" s="189"/>
      <c r="E1153" s="189"/>
      <c r="F1153" s="189"/>
      <c r="G1153" s="210"/>
      <c r="H1153" s="190"/>
      <c r="I1153" s="363"/>
      <c r="J1153" s="191"/>
      <c r="K1153" s="189"/>
    </row>
    <row r="1154" spans="1:11" x14ac:dyDescent="0.2">
      <c r="A1154" s="189"/>
      <c r="B1154" s="189"/>
      <c r="C1154" s="189"/>
      <c r="D1154" s="189"/>
      <c r="E1154" s="189"/>
      <c r="F1154" s="189"/>
      <c r="G1154" s="210"/>
      <c r="H1154" s="190"/>
      <c r="I1154" s="363"/>
      <c r="J1154" s="191"/>
      <c r="K1154" s="189"/>
    </row>
    <row r="1155" spans="1:11" x14ac:dyDescent="0.2">
      <c r="A1155" s="189"/>
      <c r="B1155" s="189"/>
      <c r="C1155" s="189"/>
      <c r="D1155" s="189"/>
      <c r="E1155" s="189"/>
      <c r="F1155" s="189"/>
      <c r="G1155" s="210"/>
      <c r="H1155" s="190"/>
      <c r="I1155" s="363"/>
      <c r="J1155" s="191"/>
      <c r="K1155" s="189"/>
    </row>
    <row r="1156" spans="1:11" x14ac:dyDescent="0.2">
      <c r="A1156" s="189"/>
      <c r="B1156" s="189"/>
      <c r="C1156" s="189"/>
      <c r="D1156" s="189"/>
      <c r="E1156" s="189"/>
      <c r="F1156" s="189"/>
      <c r="G1156" s="210"/>
      <c r="H1156" s="190"/>
      <c r="I1156" s="363"/>
      <c r="J1156" s="191"/>
      <c r="K1156" s="189"/>
    </row>
    <row r="1157" spans="1:11" x14ac:dyDescent="0.2">
      <c r="A1157" s="189"/>
      <c r="B1157" s="189"/>
      <c r="C1157" s="189"/>
      <c r="D1157" s="189"/>
      <c r="E1157" s="189"/>
      <c r="F1157" s="189"/>
      <c r="G1157" s="210"/>
      <c r="H1157" s="190"/>
      <c r="I1157" s="363"/>
      <c r="J1157" s="191"/>
      <c r="K1157" s="189"/>
    </row>
    <row r="1158" spans="1:11" x14ac:dyDescent="0.2">
      <c r="A1158" s="189"/>
      <c r="B1158" s="189"/>
      <c r="C1158" s="189"/>
      <c r="D1158" s="189"/>
      <c r="E1158" s="189"/>
      <c r="F1158" s="189"/>
      <c r="G1158" s="210"/>
      <c r="H1158" s="190"/>
      <c r="I1158" s="363"/>
      <c r="J1158" s="191"/>
      <c r="K1158" s="189"/>
    </row>
    <row r="1159" spans="1:11" x14ac:dyDescent="0.2">
      <c r="A1159" s="189"/>
      <c r="B1159" s="189"/>
      <c r="C1159" s="189"/>
      <c r="D1159" s="189"/>
      <c r="E1159" s="189"/>
      <c r="F1159" s="189"/>
      <c r="G1159" s="210"/>
      <c r="H1159" s="190"/>
      <c r="I1159" s="363"/>
      <c r="J1159" s="191"/>
      <c r="K1159" s="189"/>
    </row>
    <row r="1160" spans="1:11" x14ac:dyDescent="0.2">
      <c r="A1160" s="189"/>
      <c r="B1160" s="189"/>
      <c r="C1160" s="189"/>
      <c r="D1160" s="189"/>
      <c r="E1160" s="189"/>
      <c r="F1160" s="189"/>
      <c r="G1160" s="210"/>
      <c r="H1160" s="190"/>
      <c r="I1160" s="363"/>
      <c r="J1160" s="191"/>
      <c r="K1160" s="189"/>
    </row>
    <row r="1161" spans="1:11" x14ac:dyDescent="0.2">
      <c r="A1161" s="189"/>
      <c r="B1161" s="189"/>
      <c r="C1161" s="189"/>
      <c r="D1161" s="189"/>
      <c r="E1161" s="189"/>
      <c r="F1161" s="189"/>
      <c r="G1161" s="210"/>
      <c r="H1161" s="190"/>
      <c r="I1161" s="363"/>
      <c r="J1161" s="191"/>
      <c r="K1161" s="189"/>
    </row>
    <row r="1162" spans="1:11" x14ac:dyDescent="0.2">
      <c r="A1162" s="189"/>
      <c r="B1162" s="189"/>
      <c r="C1162" s="189"/>
      <c r="D1162" s="189"/>
      <c r="E1162" s="189"/>
      <c r="F1162" s="189"/>
      <c r="G1162" s="210"/>
      <c r="H1162" s="190"/>
      <c r="I1162" s="363"/>
      <c r="J1162" s="191"/>
      <c r="K1162" s="189"/>
    </row>
    <row r="1163" spans="1:11" x14ac:dyDescent="0.2">
      <c r="A1163" s="189"/>
      <c r="B1163" s="189"/>
      <c r="C1163" s="189"/>
      <c r="D1163" s="189"/>
      <c r="E1163" s="189"/>
      <c r="F1163" s="189"/>
      <c r="G1163" s="210"/>
      <c r="H1163" s="190"/>
      <c r="I1163" s="363"/>
      <c r="J1163" s="191"/>
      <c r="K1163" s="189"/>
    </row>
    <row r="1164" spans="1:11" x14ac:dyDescent="0.2">
      <c r="A1164" s="189"/>
      <c r="B1164" s="189"/>
      <c r="C1164" s="189"/>
      <c r="D1164" s="189"/>
      <c r="E1164" s="189"/>
      <c r="F1164" s="189"/>
      <c r="G1164" s="210"/>
      <c r="H1164" s="190"/>
      <c r="I1164" s="363"/>
      <c r="J1164" s="191"/>
      <c r="K1164" s="189"/>
    </row>
    <row r="1165" spans="1:11" x14ac:dyDescent="0.2">
      <c r="A1165" s="189"/>
      <c r="B1165" s="189"/>
      <c r="C1165" s="189"/>
      <c r="D1165" s="189"/>
      <c r="E1165" s="189"/>
      <c r="F1165" s="189"/>
      <c r="G1165" s="211"/>
      <c r="H1165" s="189"/>
      <c r="I1165" s="363"/>
      <c r="J1165" s="192"/>
      <c r="K1165" s="189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workbookViewId="0">
      <selection activeCell="A2" sqref="A2:XFD2"/>
    </sheetView>
  </sheetViews>
  <sheetFormatPr defaultRowHeight="12.75" x14ac:dyDescent="0.2"/>
  <cols>
    <col min="2" max="2" width="5" hidden="1" customWidth="1"/>
    <col min="3" max="3" width="7.28515625" customWidth="1"/>
    <col min="4" max="4" width="12.5703125" customWidth="1"/>
    <col min="6" max="6" width="15.140625" customWidth="1"/>
    <col min="7" max="7" width="12.42578125" style="100" customWidth="1"/>
    <col min="8" max="8" width="15.5703125" style="100" customWidth="1"/>
    <col min="9" max="9" width="10.28515625" style="341" customWidth="1"/>
    <col min="10" max="10" width="16.85546875" customWidth="1"/>
    <col min="11" max="11" width="11.5703125" customWidth="1"/>
    <col min="12" max="12" width="13.7109375" customWidth="1"/>
  </cols>
  <sheetData>
    <row r="1" spans="1:13" ht="14.25" customHeight="1" x14ac:dyDescent="0.2">
      <c r="A1" s="342" t="s">
        <v>388</v>
      </c>
      <c r="B1" s="342" t="s">
        <v>0</v>
      </c>
      <c r="C1" s="342" t="s">
        <v>389</v>
      </c>
      <c r="D1" s="342" t="s">
        <v>1</v>
      </c>
      <c r="E1" s="342" t="s">
        <v>31</v>
      </c>
      <c r="F1" s="342" t="s">
        <v>32</v>
      </c>
      <c r="G1" s="342" t="s">
        <v>40</v>
      </c>
      <c r="H1" s="342" t="s">
        <v>33</v>
      </c>
      <c r="I1" s="361" t="s">
        <v>2</v>
      </c>
      <c r="J1" s="342" t="s">
        <v>36</v>
      </c>
      <c r="K1" s="342" t="s">
        <v>3</v>
      </c>
      <c r="L1" s="342" t="s">
        <v>34</v>
      </c>
      <c r="M1" s="342" t="s">
        <v>35</v>
      </c>
    </row>
    <row r="2" spans="1:13" x14ac:dyDescent="0.2">
      <c r="A2" s="187"/>
      <c r="B2" s="187"/>
      <c r="C2" s="187"/>
      <c r="D2" s="187"/>
      <c r="E2" s="187"/>
      <c r="F2" s="187"/>
      <c r="G2" s="265"/>
      <c r="H2" s="185"/>
      <c r="I2" s="349" t="e">
        <f>SUM(#REF!)</f>
        <v>#REF!</v>
      </c>
      <c r="J2" s="187"/>
      <c r="K2" s="188"/>
      <c r="L2" s="187"/>
    </row>
    <row r="3" spans="1:13" x14ac:dyDescent="0.2">
      <c r="A3" s="187"/>
      <c r="B3" s="187"/>
      <c r="C3" s="187"/>
      <c r="D3" s="187"/>
      <c r="E3" s="187"/>
      <c r="F3" s="187"/>
      <c r="G3" s="265"/>
      <c r="H3" s="185"/>
      <c r="I3" s="364"/>
      <c r="J3" s="187"/>
      <c r="K3" s="188"/>
      <c r="L3" s="187"/>
    </row>
    <row r="4" spans="1:13" x14ac:dyDescent="0.2">
      <c r="A4" s="187"/>
      <c r="B4" s="187"/>
      <c r="C4" s="187"/>
      <c r="D4" s="187"/>
      <c r="E4" s="187"/>
      <c r="F4" s="187"/>
      <c r="G4" s="265"/>
      <c r="H4" s="185"/>
      <c r="I4" s="364"/>
      <c r="J4" s="187"/>
      <c r="K4" s="188"/>
      <c r="L4" s="187"/>
    </row>
    <row r="5" spans="1:13" x14ac:dyDescent="0.2">
      <c r="A5" s="187"/>
      <c r="B5" s="187"/>
      <c r="C5" s="187"/>
      <c r="D5" s="187"/>
      <c r="E5" s="187"/>
      <c r="F5" s="187"/>
      <c r="G5" s="265"/>
      <c r="H5" s="185"/>
      <c r="I5" s="364"/>
      <c r="J5" s="187"/>
      <c r="K5" s="188"/>
      <c r="L5" s="187"/>
    </row>
    <row r="6" spans="1:13" x14ac:dyDescent="0.2">
      <c r="A6" s="187"/>
      <c r="B6" s="187"/>
      <c r="C6" s="187"/>
      <c r="D6" s="187"/>
      <c r="E6" s="187"/>
      <c r="F6" s="187"/>
      <c r="G6" s="265"/>
      <c r="H6" s="185"/>
      <c r="I6" s="364"/>
      <c r="J6" s="187"/>
      <c r="K6" s="188"/>
      <c r="L6" s="187"/>
    </row>
    <row r="7" spans="1:13" x14ac:dyDescent="0.2">
      <c r="A7" s="187"/>
      <c r="B7" s="187"/>
      <c r="C7" s="187"/>
      <c r="D7" s="187"/>
      <c r="E7" s="187"/>
      <c r="F7" s="187"/>
      <c r="G7" s="265"/>
      <c r="H7" s="185"/>
      <c r="I7" s="364"/>
      <c r="J7" s="187"/>
      <c r="K7" s="188"/>
      <c r="L7" s="187"/>
    </row>
    <row r="8" spans="1:13" x14ac:dyDescent="0.2">
      <c r="A8" s="187"/>
      <c r="B8" s="187"/>
      <c r="C8" s="187"/>
      <c r="D8" s="187"/>
      <c r="E8" s="187"/>
      <c r="F8" s="187"/>
      <c r="G8" s="265"/>
      <c r="H8" s="185"/>
      <c r="I8" s="364"/>
      <c r="J8" s="187"/>
      <c r="K8" s="188"/>
      <c r="L8" s="187"/>
    </row>
    <row r="9" spans="1:13" x14ac:dyDescent="0.2">
      <c r="A9" s="187"/>
      <c r="B9" s="187"/>
      <c r="C9" s="187"/>
      <c r="D9" s="187"/>
      <c r="E9" s="187"/>
      <c r="F9" s="187"/>
      <c r="G9" s="265"/>
      <c r="H9" s="185"/>
      <c r="I9" s="364"/>
      <c r="J9" s="187"/>
      <c r="K9" s="188"/>
      <c r="L9" s="187"/>
    </row>
    <row r="10" spans="1:13" x14ac:dyDescent="0.2">
      <c r="A10" s="187"/>
      <c r="B10" s="187"/>
      <c r="C10" s="187"/>
      <c r="D10" s="187"/>
      <c r="E10" s="187"/>
      <c r="F10" s="187"/>
      <c r="G10" s="265"/>
      <c r="H10" s="185"/>
      <c r="I10" s="364"/>
      <c r="J10" s="187"/>
      <c r="K10" s="188"/>
      <c r="L10" s="187"/>
    </row>
    <row r="11" spans="1:13" x14ac:dyDescent="0.2">
      <c r="A11" s="187"/>
      <c r="B11" s="187"/>
      <c r="C11" s="187"/>
      <c r="D11" s="187"/>
      <c r="E11" s="187"/>
      <c r="F11" s="187"/>
      <c r="G11" s="265"/>
      <c r="H11" s="185"/>
      <c r="I11" s="364"/>
      <c r="J11" s="187"/>
      <c r="K11" s="188"/>
      <c r="L11" s="187"/>
    </row>
    <row r="12" spans="1:13" x14ac:dyDescent="0.2">
      <c r="A12" s="187"/>
      <c r="B12" s="187"/>
      <c r="C12" s="187"/>
      <c r="D12" s="187"/>
      <c r="E12" s="187"/>
      <c r="F12" s="187"/>
      <c r="G12" s="265"/>
      <c r="H12" s="185"/>
      <c r="I12" s="364"/>
      <c r="J12" s="187"/>
      <c r="K12" s="188"/>
      <c r="L12" s="187"/>
    </row>
    <row r="13" spans="1:13" x14ac:dyDescent="0.2">
      <c r="A13" s="187"/>
      <c r="B13" s="187"/>
      <c r="C13" s="187"/>
      <c r="D13" s="187"/>
      <c r="E13" s="187"/>
      <c r="F13" s="187"/>
      <c r="G13" s="265"/>
      <c r="H13" s="185"/>
      <c r="I13" s="364"/>
      <c r="J13" s="187"/>
      <c r="K13" s="188"/>
      <c r="L13" s="187"/>
    </row>
    <row r="14" spans="1:13" x14ac:dyDescent="0.2">
      <c r="A14" s="187"/>
      <c r="B14" s="187"/>
      <c r="C14" s="187"/>
      <c r="D14" s="187"/>
      <c r="E14" s="187"/>
      <c r="F14" s="187"/>
      <c r="G14" s="265"/>
      <c r="H14" s="185"/>
      <c r="I14" s="364"/>
      <c r="J14" s="187"/>
      <c r="K14" s="188"/>
      <c r="L14" s="187"/>
    </row>
    <row r="15" spans="1:13" x14ac:dyDescent="0.2">
      <c r="A15" s="187"/>
      <c r="B15" s="187"/>
      <c r="C15" s="187"/>
      <c r="D15" s="187"/>
      <c r="E15" s="187"/>
      <c r="F15" s="187"/>
      <c r="G15" s="265"/>
      <c r="H15" s="185"/>
      <c r="I15" s="364"/>
      <c r="J15" s="187"/>
      <c r="K15" s="188"/>
      <c r="L15" s="187"/>
    </row>
    <row r="16" spans="1:13" x14ac:dyDescent="0.2">
      <c r="A16" s="187"/>
      <c r="B16" s="187"/>
      <c r="C16" s="187"/>
      <c r="D16" s="187"/>
      <c r="E16" s="187"/>
      <c r="F16" s="187"/>
      <c r="G16" s="265"/>
      <c r="H16" s="185"/>
      <c r="I16" s="364"/>
      <c r="J16" s="187"/>
      <c r="K16" s="188"/>
      <c r="L16" s="187"/>
    </row>
    <row r="17" spans="1:12" x14ac:dyDescent="0.2">
      <c r="A17" s="187"/>
      <c r="B17" s="187"/>
      <c r="C17" s="187"/>
      <c r="D17" s="187"/>
      <c r="E17" s="187"/>
      <c r="F17" s="187"/>
      <c r="G17" s="265"/>
      <c r="H17" s="185"/>
      <c r="I17" s="364"/>
      <c r="J17" s="187"/>
      <c r="K17" s="188"/>
      <c r="L17" s="187"/>
    </row>
    <row r="18" spans="1:12" x14ac:dyDescent="0.2">
      <c r="A18" s="187"/>
      <c r="B18" s="187"/>
      <c r="C18" s="187"/>
      <c r="D18" s="187"/>
      <c r="E18" s="187"/>
      <c r="F18" s="187"/>
      <c r="G18" s="265"/>
      <c r="H18" s="185"/>
      <c r="I18" s="364"/>
      <c r="J18" s="187"/>
      <c r="K18" s="188"/>
      <c r="L18" s="187"/>
    </row>
    <row r="19" spans="1:12" x14ac:dyDescent="0.2">
      <c r="A19" s="187"/>
      <c r="B19" s="187"/>
      <c r="C19" s="187"/>
      <c r="D19" s="187"/>
      <c r="E19" s="187"/>
      <c r="F19" s="187"/>
      <c r="G19" s="265"/>
      <c r="H19" s="185"/>
      <c r="I19" s="364"/>
      <c r="J19" s="187"/>
      <c r="K19" s="188"/>
      <c r="L19" s="187"/>
    </row>
    <row r="20" spans="1:12" x14ac:dyDescent="0.2">
      <c r="A20" s="187"/>
      <c r="B20" s="187"/>
      <c r="C20" s="187"/>
      <c r="D20" s="187"/>
      <c r="E20" s="187"/>
      <c r="F20" s="187"/>
      <c r="G20" s="265"/>
      <c r="H20" s="185"/>
      <c r="I20" s="364"/>
      <c r="J20" s="187"/>
      <c r="K20" s="188"/>
      <c r="L20" s="187"/>
    </row>
    <row r="21" spans="1:12" x14ac:dyDescent="0.2">
      <c r="A21" s="187"/>
      <c r="B21" s="187"/>
      <c r="C21" s="187"/>
      <c r="D21" s="187"/>
      <c r="E21" s="187"/>
      <c r="F21" s="187"/>
      <c r="G21" s="265"/>
      <c r="H21" s="185"/>
      <c r="I21" s="364"/>
      <c r="J21" s="187"/>
      <c r="K21" s="188"/>
      <c r="L21" s="187"/>
    </row>
    <row r="22" spans="1:12" x14ac:dyDescent="0.2">
      <c r="A22" s="187"/>
      <c r="B22" s="187"/>
      <c r="C22" s="187"/>
      <c r="D22" s="187"/>
      <c r="E22" s="187"/>
      <c r="F22" s="187"/>
      <c r="G22" s="265"/>
      <c r="H22" s="185"/>
      <c r="I22" s="364"/>
      <c r="J22" s="187"/>
      <c r="K22" s="188"/>
      <c r="L22" s="187"/>
    </row>
    <row r="23" spans="1:12" x14ac:dyDescent="0.2">
      <c r="A23" s="187"/>
      <c r="B23" s="187"/>
      <c r="C23" s="187"/>
      <c r="D23" s="187"/>
      <c r="E23" s="187"/>
      <c r="F23" s="187"/>
      <c r="G23" s="265"/>
      <c r="H23" s="185"/>
      <c r="I23" s="364"/>
      <c r="J23" s="187"/>
      <c r="K23" s="188"/>
      <c r="L23" s="187"/>
    </row>
    <row r="24" spans="1:12" x14ac:dyDescent="0.2">
      <c r="A24" s="187"/>
      <c r="B24" s="187"/>
      <c r="C24" s="187"/>
      <c r="D24" s="187"/>
      <c r="E24" s="187"/>
      <c r="F24" s="187"/>
      <c r="G24" s="265"/>
      <c r="H24" s="185"/>
      <c r="I24" s="364"/>
      <c r="J24" s="187"/>
      <c r="K24" s="188"/>
      <c r="L24" s="187"/>
    </row>
    <row r="25" spans="1:12" x14ac:dyDescent="0.2">
      <c r="A25" s="187"/>
      <c r="B25" s="187"/>
      <c r="C25" s="187"/>
      <c r="D25" s="187"/>
      <c r="E25" s="187"/>
      <c r="F25" s="187"/>
      <c r="G25" s="265"/>
      <c r="H25" s="185"/>
      <c r="I25" s="364"/>
      <c r="J25" s="187"/>
      <c r="K25" s="188"/>
      <c r="L25" s="187"/>
    </row>
    <row r="26" spans="1:12" x14ac:dyDescent="0.2">
      <c r="A26" s="187"/>
      <c r="B26" s="187"/>
      <c r="C26" s="187"/>
      <c r="D26" s="187"/>
      <c r="E26" s="187"/>
      <c r="F26" s="187"/>
      <c r="G26" s="265"/>
      <c r="H26" s="185"/>
      <c r="I26" s="364"/>
      <c r="J26" s="187"/>
      <c r="K26" s="188"/>
      <c r="L26" s="187"/>
    </row>
    <row r="27" spans="1:12" x14ac:dyDescent="0.2">
      <c r="A27" s="187"/>
      <c r="B27" s="187"/>
      <c r="C27" s="187"/>
      <c r="D27" s="187"/>
      <c r="E27" s="187"/>
      <c r="F27" s="187"/>
      <c r="G27" s="265"/>
      <c r="H27" s="185"/>
      <c r="I27" s="364"/>
      <c r="J27" s="187"/>
      <c r="K27" s="188"/>
      <c r="L27" s="187"/>
    </row>
    <row r="28" spans="1:12" x14ac:dyDescent="0.2">
      <c r="A28" s="187"/>
      <c r="B28" s="187"/>
      <c r="C28" s="187"/>
      <c r="D28" s="187"/>
      <c r="E28" s="187"/>
      <c r="F28" s="187"/>
      <c r="G28" s="265"/>
      <c r="H28" s="185"/>
      <c r="I28" s="364"/>
      <c r="J28" s="187"/>
      <c r="K28" s="188"/>
      <c r="L28" s="187"/>
    </row>
    <row r="29" spans="1:12" x14ac:dyDescent="0.2">
      <c r="A29" s="187"/>
      <c r="B29" s="187"/>
      <c r="C29" s="187"/>
      <c r="D29" s="187"/>
      <c r="E29" s="187"/>
      <c r="F29" s="187"/>
      <c r="G29" s="265"/>
      <c r="H29" s="185"/>
      <c r="I29" s="364"/>
      <c r="J29" s="187"/>
      <c r="K29" s="188"/>
      <c r="L29" s="187"/>
    </row>
    <row r="30" spans="1:12" x14ac:dyDescent="0.2">
      <c r="A30" s="187"/>
      <c r="B30" s="187"/>
      <c r="C30" s="187"/>
      <c r="D30" s="187"/>
      <c r="E30" s="187"/>
      <c r="F30" s="187"/>
      <c r="G30" s="265"/>
      <c r="H30" s="185"/>
      <c r="I30" s="364"/>
      <c r="J30" s="187"/>
      <c r="K30" s="188"/>
      <c r="L30" s="187"/>
    </row>
    <row r="31" spans="1:12" x14ac:dyDescent="0.2">
      <c r="A31" s="187"/>
      <c r="B31" s="187"/>
      <c r="C31" s="187"/>
      <c r="D31" s="187"/>
      <c r="E31" s="187"/>
      <c r="F31" s="187"/>
      <c r="G31" s="265"/>
      <c r="H31" s="185"/>
      <c r="I31" s="364"/>
      <c r="J31" s="187"/>
      <c r="K31" s="188"/>
      <c r="L31" s="187"/>
    </row>
    <row r="32" spans="1:12" x14ac:dyDescent="0.2">
      <c r="A32" s="187"/>
      <c r="B32" s="187"/>
      <c r="C32" s="187"/>
      <c r="D32" s="187"/>
      <c r="E32" s="187"/>
      <c r="F32" s="187"/>
      <c r="G32" s="265"/>
      <c r="H32" s="185"/>
      <c r="I32" s="364"/>
      <c r="J32" s="187"/>
      <c r="K32" s="188"/>
      <c r="L32" s="187"/>
    </row>
    <row r="33" spans="1:12" x14ac:dyDescent="0.2">
      <c r="A33" s="187"/>
      <c r="B33" s="187"/>
      <c r="C33" s="187"/>
      <c r="D33" s="187"/>
      <c r="E33" s="187"/>
      <c r="F33" s="187"/>
      <c r="G33" s="265"/>
      <c r="H33" s="185"/>
      <c r="I33" s="364"/>
      <c r="J33" s="187"/>
      <c r="K33" s="188"/>
      <c r="L33" s="187"/>
    </row>
    <row r="34" spans="1:12" x14ac:dyDescent="0.2">
      <c r="A34" s="187"/>
      <c r="B34" s="187"/>
      <c r="C34" s="187"/>
      <c r="D34" s="187"/>
      <c r="E34" s="187"/>
      <c r="F34" s="187"/>
      <c r="G34" s="265"/>
      <c r="H34" s="185"/>
      <c r="I34" s="364"/>
      <c r="J34" s="187"/>
      <c r="K34" s="188"/>
      <c r="L34" s="187"/>
    </row>
    <row r="35" spans="1:12" x14ac:dyDescent="0.2">
      <c r="A35" s="187"/>
      <c r="B35" s="187"/>
      <c r="C35" s="187"/>
      <c r="D35" s="187"/>
      <c r="E35" s="187"/>
      <c r="F35" s="187"/>
      <c r="G35" s="265"/>
      <c r="H35" s="185"/>
      <c r="I35" s="364"/>
      <c r="J35" s="187"/>
      <c r="K35" s="188"/>
      <c r="L35" s="187"/>
    </row>
    <row r="36" spans="1:12" x14ac:dyDescent="0.2">
      <c r="A36" s="187"/>
      <c r="B36" s="187"/>
      <c r="C36" s="187"/>
      <c r="D36" s="187"/>
      <c r="E36" s="187"/>
      <c r="F36" s="187"/>
      <c r="G36" s="265"/>
      <c r="H36" s="185"/>
      <c r="I36" s="364"/>
      <c r="J36" s="187"/>
      <c r="K36" s="188"/>
      <c r="L36" s="187"/>
    </row>
    <row r="37" spans="1:12" x14ac:dyDescent="0.2">
      <c r="A37" s="187"/>
      <c r="B37" s="187"/>
      <c r="C37" s="187"/>
      <c r="D37" s="187"/>
      <c r="E37" s="187"/>
      <c r="F37" s="187"/>
      <c r="G37" s="265"/>
      <c r="H37" s="185"/>
      <c r="I37" s="364"/>
      <c r="J37" s="187"/>
      <c r="K37" s="188"/>
      <c r="L37" s="187"/>
    </row>
    <row r="38" spans="1:12" x14ac:dyDescent="0.2">
      <c r="A38" s="187"/>
      <c r="B38" s="187"/>
      <c r="C38" s="187"/>
      <c r="D38" s="187"/>
      <c r="E38" s="187"/>
      <c r="F38" s="187"/>
      <c r="G38" s="265"/>
      <c r="H38" s="185"/>
      <c r="I38" s="364"/>
      <c r="J38" s="187"/>
      <c r="K38" s="188"/>
      <c r="L38" s="187"/>
    </row>
    <row r="39" spans="1:12" x14ac:dyDescent="0.2">
      <c r="A39" s="187"/>
      <c r="B39" s="187"/>
      <c r="C39" s="187"/>
      <c r="D39" s="187"/>
      <c r="E39" s="187"/>
      <c r="F39" s="187"/>
      <c r="G39" s="265"/>
      <c r="H39" s="185"/>
      <c r="I39" s="364"/>
      <c r="J39" s="187"/>
      <c r="K39" s="188"/>
      <c r="L39" s="187"/>
    </row>
    <row r="40" spans="1:12" x14ac:dyDescent="0.2">
      <c r="A40" s="187"/>
      <c r="B40" s="187"/>
      <c r="C40" s="187"/>
      <c r="D40" s="187"/>
      <c r="E40" s="187"/>
      <c r="F40" s="187"/>
      <c r="G40" s="265"/>
      <c r="H40" s="185"/>
      <c r="I40" s="364"/>
      <c r="J40" s="187"/>
      <c r="K40" s="188"/>
      <c r="L40" s="187"/>
    </row>
    <row r="41" spans="1:12" x14ac:dyDescent="0.2">
      <c r="A41" s="187"/>
      <c r="B41" s="187"/>
      <c r="C41" s="187"/>
      <c r="D41" s="187"/>
      <c r="E41" s="187"/>
      <c r="F41" s="187"/>
      <c r="G41" s="265"/>
      <c r="H41" s="185"/>
      <c r="I41" s="364"/>
      <c r="J41" s="187"/>
      <c r="K41" s="188"/>
      <c r="L41" s="187"/>
    </row>
    <row r="42" spans="1:12" x14ac:dyDescent="0.2">
      <c r="A42" s="187"/>
      <c r="B42" s="187"/>
      <c r="C42" s="187"/>
      <c r="D42" s="187"/>
      <c r="E42" s="187"/>
      <c r="F42" s="187"/>
      <c r="G42" s="265"/>
      <c r="H42" s="185"/>
      <c r="I42" s="364"/>
      <c r="J42" s="187"/>
      <c r="K42" s="188"/>
      <c r="L42" s="187"/>
    </row>
    <row r="43" spans="1:12" x14ac:dyDescent="0.2">
      <c r="A43" s="187"/>
      <c r="B43" s="187"/>
      <c r="C43" s="187"/>
      <c r="D43" s="187"/>
      <c r="E43" s="187"/>
      <c r="F43" s="187"/>
      <c r="G43" s="265"/>
      <c r="H43" s="185"/>
      <c r="I43" s="364"/>
      <c r="J43" s="187"/>
      <c r="K43" s="188"/>
      <c r="L43" s="187"/>
    </row>
    <row r="44" spans="1:12" x14ac:dyDescent="0.2">
      <c r="A44" s="187"/>
      <c r="B44" s="187"/>
      <c r="C44" s="187"/>
      <c r="D44" s="187"/>
      <c r="E44" s="187"/>
      <c r="F44" s="187"/>
      <c r="G44" s="265"/>
      <c r="H44" s="185"/>
      <c r="I44" s="364"/>
      <c r="J44" s="187"/>
      <c r="K44" s="188"/>
      <c r="L44" s="187"/>
    </row>
    <row r="45" spans="1:12" x14ac:dyDescent="0.2">
      <c r="A45" s="187"/>
      <c r="B45" s="187"/>
      <c r="C45" s="187"/>
      <c r="D45" s="187"/>
      <c r="E45" s="187"/>
      <c r="F45" s="187"/>
      <c r="G45" s="265"/>
      <c r="H45" s="185"/>
      <c r="I45" s="364"/>
      <c r="J45" s="187"/>
      <c r="K45" s="188"/>
      <c r="L45" s="187"/>
    </row>
    <row r="46" spans="1:12" x14ac:dyDescent="0.2">
      <c r="A46" s="187"/>
      <c r="B46" s="187"/>
      <c r="C46" s="187"/>
      <c r="D46" s="187"/>
      <c r="E46" s="187"/>
      <c r="F46" s="187"/>
      <c r="G46" s="265"/>
      <c r="H46" s="185"/>
      <c r="I46" s="364"/>
      <c r="J46" s="187"/>
      <c r="K46" s="188"/>
      <c r="L46" s="187"/>
    </row>
    <row r="47" spans="1:12" x14ac:dyDescent="0.2">
      <c r="A47" s="187"/>
      <c r="B47" s="187"/>
      <c r="C47" s="187"/>
      <c r="D47" s="187"/>
      <c r="E47" s="187"/>
      <c r="F47" s="187"/>
      <c r="G47" s="265"/>
      <c r="H47" s="185"/>
      <c r="I47" s="364"/>
      <c r="J47" s="187"/>
      <c r="K47" s="188"/>
      <c r="L47" s="187"/>
    </row>
    <row r="48" spans="1:12" x14ac:dyDescent="0.2">
      <c r="A48" s="187"/>
      <c r="B48" s="187"/>
      <c r="C48" s="187"/>
      <c r="D48" s="187"/>
      <c r="E48" s="187"/>
      <c r="F48" s="187"/>
      <c r="G48" s="265"/>
      <c r="H48" s="185"/>
      <c r="I48" s="364"/>
      <c r="J48" s="187"/>
      <c r="K48" s="188"/>
      <c r="L48" s="187"/>
    </row>
    <row r="49" spans="1:12" x14ac:dyDescent="0.2">
      <c r="A49" s="187"/>
      <c r="B49" s="187"/>
      <c r="C49" s="187"/>
      <c r="D49" s="187"/>
      <c r="E49" s="187"/>
      <c r="F49" s="187"/>
      <c r="G49" s="265"/>
      <c r="H49" s="185"/>
      <c r="I49" s="364"/>
      <c r="J49" s="187"/>
      <c r="K49" s="188"/>
      <c r="L49" s="187"/>
    </row>
    <row r="50" spans="1:12" x14ac:dyDescent="0.2">
      <c r="A50" s="187"/>
      <c r="B50" s="187"/>
      <c r="C50" s="187"/>
      <c r="D50" s="187"/>
      <c r="E50" s="187"/>
      <c r="F50" s="187"/>
      <c r="G50" s="265"/>
      <c r="H50" s="185"/>
      <c r="I50" s="364"/>
      <c r="J50" s="187"/>
      <c r="K50" s="188"/>
      <c r="L50" s="187"/>
    </row>
    <row r="51" spans="1:12" x14ac:dyDescent="0.2">
      <c r="A51" s="187"/>
      <c r="B51" s="187"/>
      <c r="C51" s="187"/>
      <c r="D51" s="187"/>
      <c r="E51" s="187"/>
      <c r="F51" s="187"/>
      <c r="G51" s="265"/>
      <c r="H51" s="185"/>
      <c r="I51" s="364"/>
      <c r="J51" s="187"/>
      <c r="K51" s="188"/>
      <c r="L51" s="187"/>
    </row>
    <row r="52" spans="1:12" x14ac:dyDescent="0.2">
      <c r="A52" s="187"/>
      <c r="B52" s="187"/>
      <c r="C52" s="187"/>
      <c r="D52" s="187"/>
      <c r="E52" s="187"/>
      <c r="F52" s="187"/>
      <c r="G52" s="265"/>
      <c r="H52" s="185"/>
      <c r="I52" s="364"/>
      <c r="J52" s="187"/>
      <c r="K52" s="188"/>
      <c r="L52" s="187"/>
    </row>
    <row r="53" spans="1:12" x14ac:dyDescent="0.2">
      <c r="A53" s="187"/>
      <c r="B53" s="187"/>
      <c r="C53" s="187"/>
      <c r="D53" s="187"/>
      <c r="E53" s="187"/>
      <c r="F53" s="187"/>
      <c r="G53" s="265"/>
      <c r="H53" s="185"/>
      <c r="I53" s="364"/>
      <c r="J53" s="187"/>
      <c r="K53" s="188"/>
      <c r="L53" s="187"/>
    </row>
    <row r="54" spans="1:12" x14ac:dyDescent="0.2">
      <c r="A54" s="187"/>
      <c r="B54" s="187"/>
      <c r="C54" s="187"/>
      <c r="D54" s="187"/>
      <c r="E54" s="187"/>
      <c r="F54" s="187"/>
      <c r="G54" s="265"/>
      <c r="H54" s="185"/>
      <c r="I54" s="364"/>
      <c r="J54" s="187"/>
      <c r="K54" s="188"/>
      <c r="L54" s="187"/>
    </row>
    <row r="55" spans="1:12" x14ac:dyDescent="0.2">
      <c r="A55" s="187"/>
      <c r="B55" s="187"/>
      <c r="C55" s="187"/>
      <c r="D55" s="187"/>
      <c r="E55" s="187"/>
      <c r="F55" s="187"/>
      <c r="G55" s="265"/>
      <c r="H55" s="185"/>
      <c r="I55" s="364"/>
      <c r="J55" s="187"/>
      <c r="K55" s="188"/>
      <c r="L55" s="187"/>
    </row>
    <row r="56" spans="1:12" x14ac:dyDescent="0.2">
      <c r="H56" s="62"/>
    </row>
  </sheetData>
  <sortState ref="A2:M133">
    <sortCondition ref="B2:B133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workbookViewId="0">
      <selection activeCell="A2" sqref="A2:XFD2"/>
    </sheetView>
  </sheetViews>
  <sheetFormatPr defaultRowHeight="12.75" x14ac:dyDescent="0.2"/>
  <cols>
    <col min="2" max="2" width="11.140625" customWidth="1"/>
    <col min="3" max="3" width="7.85546875" customWidth="1"/>
    <col min="4" max="4" width="10.7109375" customWidth="1"/>
    <col min="6" max="6" width="13.28515625" customWidth="1"/>
    <col min="7" max="7" width="19.140625" style="100" customWidth="1"/>
    <col min="8" max="8" width="13.85546875" style="100" customWidth="1"/>
    <col min="9" max="9" width="13.28515625" style="341" customWidth="1"/>
    <col min="10" max="10" width="17.7109375" customWidth="1"/>
    <col min="11" max="11" width="13.28515625" customWidth="1"/>
    <col min="12" max="12" width="12.42578125" customWidth="1"/>
  </cols>
  <sheetData>
    <row r="1" spans="1:13" x14ac:dyDescent="0.2">
      <c r="A1" s="343" t="s">
        <v>388</v>
      </c>
      <c r="B1" s="343" t="s">
        <v>0</v>
      </c>
      <c r="C1" s="343" t="s">
        <v>389</v>
      </c>
      <c r="D1" s="343" t="s">
        <v>1</v>
      </c>
      <c r="E1" s="343" t="s">
        <v>31</v>
      </c>
      <c r="F1" s="343" t="s">
        <v>32</v>
      </c>
      <c r="G1" s="343" t="s">
        <v>40</v>
      </c>
      <c r="H1" s="343" t="s">
        <v>33</v>
      </c>
      <c r="I1" s="361" t="s">
        <v>2</v>
      </c>
      <c r="J1" s="343" t="s">
        <v>36</v>
      </c>
      <c r="K1" s="343" t="s">
        <v>3</v>
      </c>
      <c r="L1" s="343" t="s">
        <v>34</v>
      </c>
      <c r="M1" s="343" t="s">
        <v>35</v>
      </c>
    </row>
    <row r="2" spans="1:13" x14ac:dyDescent="0.2">
      <c r="A2" s="217"/>
      <c r="B2" s="217"/>
      <c r="C2" s="217"/>
      <c r="D2" s="217"/>
      <c r="E2" s="217"/>
      <c r="F2" s="218"/>
      <c r="G2" s="265"/>
      <c r="H2" s="217"/>
      <c r="I2" s="364"/>
      <c r="J2" s="218"/>
      <c r="K2" s="217"/>
    </row>
    <row r="3" spans="1:13" x14ac:dyDescent="0.2">
      <c r="A3" s="217"/>
      <c r="B3" s="217"/>
      <c r="C3" s="217"/>
      <c r="D3" s="217"/>
      <c r="E3" s="217"/>
      <c r="F3" s="218"/>
      <c r="G3" s="265"/>
      <c r="H3" s="217"/>
      <c r="I3" s="364"/>
      <c r="J3" s="218"/>
      <c r="K3" s="217"/>
    </row>
    <row r="4" spans="1:13" x14ac:dyDescent="0.2">
      <c r="A4" s="217"/>
      <c r="B4" s="217"/>
      <c r="C4" s="217"/>
      <c r="D4" s="217"/>
      <c r="E4" s="217"/>
      <c r="F4" s="218"/>
      <c r="G4" s="265"/>
      <c r="H4" s="217"/>
      <c r="I4" s="364"/>
      <c r="J4" s="218"/>
      <c r="K4" s="217"/>
    </row>
    <row r="5" spans="1:13" x14ac:dyDescent="0.2">
      <c r="A5" s="217"/>
      <c r="B5" s="217"/>
      <c r="C5" s="217"/>
      <c r="D5" s="217"/>
      <c r="E5" s="217"/>
      <c r="F5" s="218"/>
      <c r="G5" s="265"/>
      <c r="H5" s="217"/>
      <c r="I5" s="364"/>
      <c r="J5" s="218"/>
      <c r="K5" s="217"/>
    </row>
    <row r="6" spans="1:13" x14ac:dyDescent="0.2">
      <c r="A6" s="217"/>
      <c r="B6" s="217"/>
      <c r="C6" s="217"/>
      <c r="D6" s="217"/>
      <c r="E6" s="217"/>
      <c r="F6" s="218"/>
      <c r="G6" s="265"/>
      <c r="H6" s="217"/>
      <c r="I6" s="364"/>
      <c r="J6" s="218"/>
      <c r="K6" s="217"/>
    </row>
    <row r="7" spans="1:13" x14ac:dyDescent="0.2">
      <c r="A7" s="217"/>
      <c r="B7" s="217"/>
      <c r="C7" s="217"/>
      <c r="D7" s="217"/>
      <c r="E7" s="217"/>
      <c r="F7" s="218"/>
      <c r="G7" s="265"/>
      <c r="H7" s="217"/>
      <c r="I7" s="364"/>
      <c r="J7" s="218"/>
      <c r="K7" s="217"/>
    </row>
    <row r="8" spans="1:13" x14ac:dyDescent="0.2">
      <c r="A8" s="217"/>
      <c r="B8" s="217"/>
      <c r="C8" s="217"/>
      <c r="D8" s="217"/>
      <c r="E8" s="217"/>
      <c r="F8" s="218"/>
      <c r="G8" s="265"/>
      <c r="H8" s="217"/>
      <c r="I8" s="364"/>
      <c r="J8" s="218"/>
      <c r="K8" s="217"/>
    </row>
    <row r="9" spans="1:13" x14ac:dyDescent="0.2">
      <c r="A9" s="217"/>
      <c r="B9" s="217"/>
      <c r="C9" s="217"/>
      <c r="D9" s="217"/>
      <c r="E9" s="217"/>
      <c r="F9" s="218"/>
      <c r="G9" s="265"/>
      <c r="H9" s="217"/>
      <c r="I9" s="364"/>
      <c r="J9" s="218"/>
      <c r="K9" s="217"/>
    </row>
    <row r="10" spans="1:13" x14ac:dyDescent="0.2">
      <c r="A10" s="217"/>
      <c r="B10" s="217"/>
      <c r="C10" s="217"/>
      <c r="D10" s="217"/>
      <c r="E10" s="217"/>
      <c r="F10" s="218"/>
      <c r="G10" s="265"/>
      <c r="H10" s="217"/>
      <c r="I10" s="364"/>
      <c r="J10" s="218"/>
      <c r="K10" s="217"/>
    </row>
    <row r="11" spans="1:13" x14ac:dyDescent="0.2">
      <c r="A11" s="217"/>
      <c r="B11" s="217"/>
      <c r="C11" s="217"/>
      <c r="D11" s="217"/>
      <c r="E11" s="217"/>
      <c r="F11" s="218"/>
      <c r="G11" s="265"/>
      <c r="H11" s="217"/>
      <c r="I11" s="364"/>
      <c r="J11" s="218"/>
      <c r="K11" s="217"/>
    </row>
    <row r="12" spans="1:13" x14ac:dyDescent="0.2">
      <c r="A12" s="217"/>
      <c r="B12" s="217"/>
      <c r="C12" s="217"/>
      <c r="D12" s="217"/>
      <c r="E12" s="217"/>
      <c r="F12" s="218"/>
      <c r="G12" s="265"/>
      <c r="H12" s="217"/>
      <c r="I12" s="364"/>
      <c r="J12" s="218"/>
      <c r="K12" s="217"/>
    </row>
    <row r="13" spans="1:13" x14ac:dyDescent="0.2">
      <c r="A13" s="217"/>
      <c r="B13" s="217"/>
      <c r="C13" s="217"/>
      <c r="D13" s="217"/>
      <c r="E13" s="217"/>
      <c r="F13" s="218"/>
      <c r="G13" s="265"/>
      <c r="H13" s="217"/>
      <c r="I13" s="364"/>
      <c r="J13" s="218"/>
      <c r="K13" s="217"/>
    </row>
    <row r="14" spans="1:13" x14ac:dyDescent="0.2">
      <c r="A14" s="217"/>
      <c r="B14" s="217"/>
      <c r="C14" s="217"/>
      <c r="D14" s="217"/>
      <c r="E14" s="217"/>
      <c r="F14" s="218"/>
      <c r="G14" s="265"/>
      <c r="H14" s="217"/>
      <c r="I14" s="364"/>
      <c r="J14" s="218"/>
      <c r="K14" s="217"/>
    </row>
    <row r="15" spans="1:13" x14ac:dyDescent="0.2">
      <c r="A15" s="217"/>
      <c r="B15" s="217"/>
      <c r="C15" s="217"/>
      <c r="D15" s="217"/>
      <c r="E15" s="217"/>
      <c r="F15" s="218"/>
      <c r="G15" s="265"/>
      <c r="H15" s="217"/>
      <c r="I15" s="364"/>
      <c r="J15" s="218"/>
      <c r="K15" s="217"/>
    </row>
    <row r="16" spans="1:13" x14ac:dyDescent="0.2">
      <c r="A16" s="217"/>
      <c r="B16" s="217"/>
      <c r="C16" s="217"/>
      <c r="D16" s="217"/>
      <c r="E16" s="217"/>
      <c r="F16" s="218"/>
      <c r="G16" s="265"/>
      <c r="H16" s="217"/>
      <c r="I16" s="364"/>
      <c r="J16" s="218"/>
      <c r="K16" s="217"/>
    </row>
    <row r="17" spans="1:11" x14ac:dyDescent="0.2">
      <c r="A17" s="217"/>
      <c r="B17" s="217"/>
      <c r="C17" s="217"/>
      <c r="D17" s="217"/>
      <c r="E17" s="217"/>
      <c r="F17" s="218"/>
      <c r="G17" s="265"/>
      <c r="H17" s="217"/>
      <c r="I17" s="364"/>
      <c r="J17" s="218"/>
      <c r="K17" s="217"/>
    </row>
    <row r="18" spans="1:11" x14ac:dyDescent="0.2">
      <c r="A18" s="217"/>
      <c r="B18" s="217"/>
      <c r="C18" s="217"/>
      <c r="D18" s="217"/>
      <c r="E18" s="217"/>
      <c r="F18" s="218"/>
      <c r="G18" s="265"/>
      <c r="H18" s="217"/>
      <c r="I18" s="364"/>
      <c r="J18" s="218"/>
      <c r="K18" s="217"/>
    </row>
    <row r="19" spans="1:11" x14ac:dyDescent="0.2">
      <c r="A19" s="217"/>
      <c r="B19" s="217"/>
      <c r="C19" s="217"/>
      <c r="D19" s="217"/>
      <c r="E19" s="217"/>
      <c r="F19" s="218"/>
      <c r="G19" s="265"/>
      <c r="H19" s="217"/>
      <c r="I19" s="364"/>
      <c r="J19" s="218"/>
      <c r="K19" s="217"/>
    </row>
    <row r="20" spans="1:11" x14ac:dyDescent="0.2">
      <c r="A20" s="217"/>
      <c r="B20" s="217"/>
      <c r="C20" s="217"/>
      <c r="D20" s="217"/>
      <c r="E20" s="217"/>
      <c r="F20" s="218"/>
      <c r="G20" s="265"/>
      <c r="H20" s="217"/>
      <c r="I20" s="364"/>
      <c r="J20" s="218"/>
      <c r="K20" s="217"/>
    </row>
    <row r="21" spans="1:11" x14ac:dyDescent="0.2">
      <c r="A21" s="217"/>
      <c r="B21" s="217"/>
      <c r="C21" s="217"/>
      <c r="D21" s="217"/>
      <c r="E21" s="217"/>
      <c r="F21" s="218"/>
      <c r="G21" s="265"/>
      <c r="H21" s="217"/>
      <c r="I21" s="364"/>
      <c r="J21" s="218"/>
      <c r="K21" s="217"/>
    </row>
    <row r="22" spans="1:11" x14ac:dyDescent="0.2">
      <c r="A22" s="217"/>
      <c r="B22" s="217"/>
      <c r="C22" s="217"/>
      <c r="D22" s="217"/>
      <c r="E22" s="217"/>
      <c r="F22" s="218"/>
      <c r="G22" s="265"/>
      <c r="H22" s="217"/>
      <c r="I22" s="364"/>
      <c r="J22" s="218"/>
      <c r="K22" s="217"/>
    </row>
    <row r="23" spans="1:11" x14ac:dyDescent="0.2">
      <c r="A23" s="217"/>
      <c r="B23" s="217"/>
      <c r="C23" s="217"/>
      <c r="D23" s="217"/>
      <c r="E23" s="217"/>
      <c r="F23" s="218"/>
      <c r="G23" s="265"/>
      <c r="H23" s="217"/>
      <c r="I23" s="364"/>
      <c r="J23" s="218"/>
      <c r="K23" s="217"/>
    </row>
    <row r="24" spans="1:11" x14ac:dyDescent="0.2">
      <c r="A24" s="217"/>
      <c r="B24" s="217"/>
      <c r="C24" s="217"/>
      <c r="D24" s="217"/>
      <c r="E24" s="217"/>
      <c r="F24" s="218"/>
      <c r="G24" s="265"/>
      <c r="H24" s="217"/>
      <c r="I24" s="364"/>
      <c r="J24" s="218"/>
      <c r="K24" s="217"/>
    </row>
    <row r="25" spans="1:11" x14ac:dyDescent="0.2">
      <c r="A25" s="217"/>
      <c r="B25" s="217"/>
      <c r="C25" s="217"/>
      <c r="D25" s="217"/>
      <c r="E25" s="217"/>
      <c r="F25" s="218"/>
      <c r="G25" s="265"/>
      <c r="H25" s="217"/>
      <c r="I25" s="364"/>
      <c r="J25" s="218"/>
      <c r="K25" s="217"/>
    </row>
    <row r="26" spans="1:11" x14ac:dyDescent="0.2">
      <c r="A26" s="217"/>
      <c r="B26" s="217"/>
      <c r="C26" s="217"/>
      <c r="D26" s="217"/>
      <c r="E26" s="217"/>
      <c r="F26" s="218"/>
      <c r="G26" s="265"/>
      <c r="H26" s="217"/>
      <c r="I26" s="364"/>
      <c r="J26" s="218"/>
      <c r="K26" s="217"/>
    </row>
    <row r="27" spans="1:11" x14ac:dyDescent="0.2">
      <c r="A27" s="217"/>
      <c r="B27" s="217"/>
      <c r="C27" s="217"/>
      <c r="D27" s="217"/>
      <c r="E27" s="217"/>
      <c r="F27" s="218"/>
      <c r="G27" s="265"/>
      <c r="H27" s="217"/>
      <c r="I27" s="364"/>
      <c r="J27" s="218"/>
      <c r="K27" s="217"/>
    </row>
    <row r="28" spans="1:11" x14ac:dyDescent="0.2">
      <c r="A28" s="217"/>
      <c r="B28" s="217"/>
      <c r="C28" s="217"/>
      <c r="D28" s="217"/>
      <c r="E28" s="217"/>
      <c r="F28" s="218"/>
      <c r="G28" s="265"/>
      <c r="H28" s="217"/>
      <c r="I28" s="364"/>
      <c r="J28" s="218"/>
      <c r="K28" s="217"/>
    </row>
    <row r="29" spans="1:11" x14ac:dyDescent="0.2">
      <c r="A29" s="217"/>
      <c r="B29" s="217"/>
      <c r="C29" s="217"/>
      <c r="D29" s="217"/>
      <c r="E29" s="217"/>
      <c r="F29" s="218"/>
      <c r="G29" s="265"/>
      <c r="H29" s="217"/>
      <c r="I29" s="364"/>
      <c r="J29" s="218"/>
      <c r="K29" s="217"/>
    </row>
    <row r="30" spans="1:11" x14ac:dyDescent="0.2">
      <c r="A30" s="217"/>
      <c r="B30" s="217"/>
      <c r="C30" s="217"/>
      <c r="D30" s="217"/>
      <c r="E30" s="217"/>
      <c r="F30" s="218"/>
      <c r="G30" s="265"/>
      <c r="H30" s="217"/>
      <c r="I30" s="364"/>
      <c r="J30" s="218"/>
      <c r="K30" s="217"/>
    </row>
    <row r="31" spans="1:11" x14ac:dyDescent="0.2">
      <c r="A31" s="217"/>
      <c r="B31" s="217"/>
      <c r="C31" s="217"/>
      <c r="D31" s="217"/>
      <c r="E31" s="217"/>
      <c r="F31" s="218"/>
      <c r="G31" s="265"/>
      <c r="H31" s="217"/>
      <c r="I31" s="364"/>
      <c r="J31" s="218"/>
      <c r="K31" s="217"/>
    </row>
    <row r="32" spans="1:11" x14ac:dyDescent="0.2">
      <c r="A32" s="217"/>
      <c r="B32" s="217"/>
      <c r="C32" s="217"/>
      <c r="D32" s="217"/>
      <c r="E32" s="217"/>
      <c r="F32" s="218"/>
      <c r="G32" s="265"/>
      <c r="H32" s="217"/>
      <c r="I32" s="364"/>
      <c r="J32" s="218"/>
      <c r="K32" s="217"/>
    </row>
    <row r="33" spans="1:11" x14ac:dyDescent="0.2">
      <c r="A33" s="217"/>
      <c r="B33" s="217"/>
      <c r="C33" s="217"/>
      <c r="D33" s="217"/>
      <c r="E33" s="217"/>
      <c r="F33" s="218"/>
      <c r="G33" s="265"/>
      <c r="H33" s="217"/>
      <c r="I33" s="364"/>
      <c r="J33" s="218"/>
      <c r="K33" s="217"/>
    </row>
    <row r="34" spans="1:11" x14ac:dyDescent="0.2">
      <c r="A34" s="217"/>
      <c r="B34" s="217"/>
      <c r="C34" s="217"/>
      <c r="D34" s="217"/>
      <c r="E34" s="217"/>
      <c r="F34" s="218"/>
      <c r="G34" s="265"/>
      <c r="H34" s="217"/>
      <c r="I34" s="364"/>
      <c r="J34" s="218"/>
      <c r="K34" s="217"/>
    </row>
    <row r="35" spans="1:11" x14ac:dyDescent="0.2">
      <c r="A35" s="217"/>
      <c r="B35" s="217"/>
      <c r="C35" s="217"/>
      <c r="D35" s="217"/>
      <c r="E35" s="217"/>
      <c r="F35" s="218"/>
      <c r="G35" s="265"/>
      <c r="H35" s="217"/>
      <c r="I35" s="364"/>
      <c r="J35" s="218"/>
      <c r="K35" s="217"/>
    </row>
    <row r="36" spans="1:11" x14ac:dyDescent="0.2">
      <c r="A36" s="217"/>
      <c r="B36" s="217"/>
      <c r="C36" s="217"/>
      <c r="D36" s="217"/>
      <c r="E36" s="217"/>
      <c r="F36" s="218"/>
      <c r="G36" s="265"/>
      <c r="H36" s="217"/>
      <c r="I36" s="364"/>
      <c r="J36" s="218"/>
      <c r="K36" s="217"/>
    </row>
    <row r="37" spans="1:11" x14ac:dyDescent="0.2">
      <c r="A37" s="217"/>
      <c r="B37" s="217"/>
      <c r="C37" s="217"/>
      <c r="D37" s="217"/>
      <c r="E37" s="217"/>
      <c r="F37" s="218"/>
      <c r="G37" s="265"/>
      <c r="H37" s="217"/>
      <c r="I37" s="364"/>
      <c r="J37" s="218"/>
      <c r="K37" s="217"/>
    </row>
    <row r="38" spans="1:11" x14ac:dyDescent="0.2">
      <c r="A38" s="217"/>
      <c r="B38" s="217"/>
      <c r="C38" s="217"/>
      <c r="D38" s="217"/>
      <c r="E38" s="217"/>
      <c r="F38" s="218"/>
      <c r="G38" s="265"/>
      <c r="H38" s="217"/>
      <c r="I38" s="364"/>
      <c r="J38" s="218"/>
      <c r="K38" s="217"/>
    </row>
    <row r="39" spans="1:11" x14ac:dyDescent="0.2">
      <c r="A39" s="217"/>
      <c r="B39" s="217"/>
      <c r="C39" s="217"/>
      <c r="D39" s="217"/>
      <c r="E39" s="217"/>
      <c r="F39" s="218"/>
      <c r="G39" s="265"/>
      <c r="H39" s="217"/>
      <c r="I39" s="364"/>
      <c r="J39" s="218"/>
      <c r="K39" s="217"/>
    </row>
    <row r="40" spans="1:11" x14ac:dyDescent="0.2">
      <c r="A40" s="217"/>
      <c r="B40" s="217"/>
      <c r="C40" s="217"/>
      <c r="D40" s="217"/>
      <c r="E40" s="217"/>
      <c r="F40" s="218"/>
      <c r="G40" s="265"/>
      <c r="H40" s="217"/>
      <c r="I40" s="364"/>
      <c r="J40" s="218"/>
      <c r="K40" s="217"/>
    </row>
    <row r="41" spans="1:11" x14ac:dyDescent="0.2">
      <c r="A41" s="217"/>
      <c r="B41" s="217"/>
      <c r="C41" s="217"/>
      <c r="D41" s="217"/>
      <c r="E41" s="217"/>
      <c r="F41" s="218"/>
      <c r="G41" s="265"/>
      <c r="H41" s="217"/>
      <c r="I41" s="364"/>
      <c r="J41" s="218"/>
      <c r="K41" s="217"/>
    </row>
    <row r="42" spans="1:11" x14ac:dyDescent="0.2">
      <c r="A42" s="217"/>
      <c r="B42" s="217"/>
      <c r="C42" s="217"/>
      <c r="D42" s="217"/>
      <c r="E42" s="217"/>
      <c r="F42" s="218"/>
      <c r="G42" s="265"/>
      <c r="H42" s="217"/>
      <c r="I42" s="364"/>
      <c r="J42" s="218"/>
      <c r="K42" s="217"/>
    </row>
    <row r="43" spans="1:11" x14ac:dyDescent="0.2">
      <c r="A43" s="217"/>
      <c r="B43" s="217"/>
      <c r="C43" s="217"/>
      <c r="D43" s="217"/>
      <c r="E43" s="217"/>
      <c r="F43" s="218"/>
      <c r="G43" s="265"/>
      <c r="H43" s="217"/>
      <c r="I43" s="364"/>
      <c r="J43" s="218"/>
      <c r="K43" s="217"/>
    </row>
    <row r="44" spans="1:11" x14ac:dyDescent="0.2">
      <c r="A44" s="217"/>
      <c r="B44" s="217"/>
      <c r="C44" s="217"/>
      <c r="D44" s="217"/>
      <c r="E44" s="217"/>
      <c r="F44" s="218"/>
      <c r="G44" s="265"/>
      <c r="H44" s="217"/>
      <c r="I44" s="364"/>
      <c r="J44" s="218"/>
      <c r="K44" s="217"/>
    </row>
    <row r="45" spans="1:11" x14ac:dyDescent="0.2">
      <c r="A45" s="217"/>
      <c r="B45" s="217"/>
      <c r="C45" s="217"/>
      <c r="D45" s="217"/>
      <c r="E45" s="217"/>
      <c r="F45" s="218"/>
      <c r="G45" s="265"/>
      <c r="H45" s="217"/>
      <c r="I45" s="364"/>
      <c r="J45" s="218"/>
      <c r="K45" s="217"/>
    </row>
    <row r="46" spans="1:11" x14ac:dyDescent="0.2">
      <c r="A46" s="217"/>
      <c r="B46" s="217"/>
      <c r="C46" s="217"/>
      <c r="D46" s="217"/>
      <c r="E46" s="217"/>
      <c r="F46" s="218"/>
      <c r="G46" s="265"/>
      <c r="H46" s="217"/>
      <c r="I46" s="364"/>
      <c r="J46" s="218"/>
      <c r="K46" s="217"/>
    </row>
    <row r="47" spans="1:11" x14ac:dyDescent="0.2">
      <c r="A47" s="217"/>
      <c r="B47" s="217"/>
      <c r="C47" s="217"/>
      <c r="D47" s="217"/>
      <c r="E47" s="217"/>
      <c r="F47" s="218"/>
      <c r="G47" s="265"/>
      <c r="H47" s="217"/>
      <c r="I47" s="364"/>
      <c r="J47" s="218"/>
      <c r="K47" s="217"/>
    </row>
    <row r="48" spans="1:11" x14ac:dyDescent="0.2">
      <c r="A48" s="217"/>
      <c r="B48" s="217"/>
      <c r="C48" s="217"/>
      <c r="D48" s="217"/>
      <c r="E48" s="217"/>
      <c r="F48" s="218"/>
      <c r="G48" s="265"/>
      <c r="H48" s="217"/>
      <c r="I48" s="364"/>
      <c r="J48" s="218"/>
      <c r="K48" s="217"/>
    </row>
    <row r="49" spans="1:11" x14ac:dyDescent="0.2">
      <c r="A49" s="217"/>
      <c r="B49" s="217"/>
      <c r="C49" s="217"/>
      <c r="D49" s="217"/>
      <c r="E49" s="217"/>
      <c r="F49" s="218"/>
      <c r="G49" s="265"/>
      <c r="H49" s="217"/>
      <c r="I49" s="364"/>
      <c r="J49" s="218"/>
      <c r="K49" s="217"/>
    </row>
    <row r="50" spans="1:11" x14ac:dyDescent="0.2">
      <c r="A50" s="217"/>
      <c r="B50" s="217"/>
      <c r="C50" s="217"/>
      <c r="D50" s="217"/>
      <c r="E50" s="217"/>
      <c r="F50" s="218"/>
      <c r="G50" s="265"/>
      <c r="H50" s="217"/>
      <c r="I50" s="364"/>
      <c r="J50" s="218"/>
      <c r="K50" s="217"/>
    </row>
    <row r="51" spans="1:11" x14ac:dyDescent="0.2">
      <c r="A51" s="217"/>
      <c r="B51" s="217"/>
      <c r="C51" s="217"/>
      <c r="D51" s="217"/>
      <c r="E51" s="217"/>
      <c r="F51" s="218"/>
      <c r="G51" s="265"/>
      <c r="H51" s="217"/>
      <c r="I51" s="364"/>
      <c r="J51" s="218"/>
      <c r="K51" s="217"/>
    </row>
    <row r="52" spans="1:11" x14ac:dyDescent="0.2">
      <c r="A52" s="217"/>
      <c r="B52" s="217"/>
      <c r="C52" s="217"/>
      <c r="D52" s="217"/>
      <c r="E52" s="217"/>
      <c r="F52" s="218"/>
      <c r="G52" s="265"/>
      <c r="H52" s="217"/>
      <c r="I52" s="364"/>
      <c r="J52" s="218"/>
      <c r="K52" s="217"/>
    </row>
    <row r="53" spans="1:11" x14ac:dyDescent="0.2">
      <c r="A53" s="217"/>
      <c r="B53" s="217"/>
      <c r="C53" s="217"/>
      <c r="D53" s="217"/>
      <c r="E53" s="217"/>
      <c r="F53" s="218"/>
      <c r="G53" s="265"/>
      <c r="H53" s="217"/>
      <c r="I53" s="364"/>
      <c r="J53" s="218"/>
      <c r="K53" s="217"/>
    </row>
    <row r="54" spans="1:11" x14ac:dyDescent="0.2">
      <c r="A54" s="217"/>
      <c r="B54" s="217"/>
      <c r="C54" s="217"/>
      <c r="D54" s="217"/>
      <c r="E54" s="217"/>
      <c r="F54" s="218"/>
      <c r="G54" s="265"/>
      <c r="H54" s="217"/>
      <c r="I54" s="364"/>
      <c r="J54" s="218"/>
      <c r="K54" s="217"/>
    </row>
    <row r="55" spans="1:11" x14ac:dyDescent="0.2">
      <c r="A55" s="217"/>
      <c r="B55" s="217"/>
      <c r="C55" s="217"/>
      <c r="D55" s="217"/>
      <c r="E55" s="217"/>
      <c r="F55" s="218"/>
      <c r="G55" s="265"/>
      <c r="H55" s="217"/>
      <c r="I55" s="364"/>
      <c r="J55" s="218"/>
      <c r="K55" s="217"/>
    </row>
    <row r="56" spans="1:11" x14ac:dyDescent="0.2">
      <c r="A56" s="217"/>
      <c r="B56" s="217"/>
      <c r="C56" s="217"/>
      <c r="D56" s="217"/>
      <c r="E56" s="217"/>
      <c r="F56" s="218"/>
      <c r="G56" s="265"/>
      <c r="H56" s="217"/>
      <c r="I56" s="364"/>
      <c r="J56" s="218"/>
      <c r="K56" s="217"/>
    </row>
    <row r="57" spans="1:11" x14ac:dyDescent="0.2">
      <c r="A57" s="217"/>
      <c r="B57" s="217"/>
      <c r="C57" s="217"/>
      <c r="D57" s="217"/>
      <c r="E57" s="217"/>
      <c r="F57" s="218"/>
      <c r="G57" s="265"/>
      <c r="H57" s="217"/>
      <c r="I57" s="364"/>
      <c r="J57" s="218"/>
      <c r="K57" s="217"/>
    </row>
    <row r="58" spans="1:11" x14ac:dyDescent="0.2">
      <c r="A58" s="217"/>
      <c r="B58" s="217"/>
      <c r="C58" s="217"/>
      <c r="D58" s="217"/>
      <c r="E58" s="217"/>
      <c r="F58" s="218"/>
      <c r="G58" s="265"/>
      <c r="H58" s="217"/>
      <c r="I58" s="364"/>
      <c r="J58" s="218"/>
      <c r="K58" s="217"/>
    </row>
    <row r="59" spans="1:11" x14ac:dyDescent="0.2">
      <c r="A59" s="217"/>
      <c r="B59" s="217"/>
      <c r="C59" s="217"/>
      <c r="D59" s="217"/>
      <c r="E59" s="217"/>
      <c r="F59" s="218"/>
      <c r="G59" s="265"/>
      <c r="H59" s="217"/>
      <c r="I59" s="364"/>
      <c r="J59" s="218"/>
      <c r="K59" s="217"/>
    </row>
    <row r="60" spans="1:11" x14ac:dyDescent="0.2">
      <c r="A60" s="217"/>
      <c r="B60" s="217"/>
      <c r="C60" s="217"/>
      <c r="D60" s="217"/>
      <c r="E60" s="217"/>
      <c r="F60" s="218"/>
      <c r="G60" s="265"/>
      <c r="H60" s="217"/>
      <c r="I60" s="364"/>
      <c r="J60" s="218"/>
      <c r="K60" s="217"/>
    </row>
    <row r="61" spans="1:11" x14ac:dyDescent="0.2">
      <c r="A61" s="217"/>
      <c r="B61" s="217"/>
      <c r="C61" s="217"/>
      <c r="D61" s="217"/>
      <c r="E61" s="217"/>
      <c r="F61" s="218"/>
      <c r="G61" s="265"/>
      <c r="H61" s="217"/>
      <c r="I61" s="364"/>
      <c r="J61" s="218"/>
      <c r="K61" s="217"/>
    </row>
    <row r="62" spans="1:11" x14ac:dyDescent="0.2">
      <c r="A62" s="217"/>
      <c r="B62" s="217"/>
      <c r="C62" s="217"/>
      <c r="D62" s="217"/>
      <c r="E62" s="217"/>
      <c r="F62" s="218"/>
      <c r="G62" s="265"/>
      <c r="H62" s="217"/>
      <c r="I62" s="364"/>
      <c r="J62" s="218"/>
      <c r="K62" s="217"/>
    </row>
    <row r="63" spans="1:11" x14ac:dyDescent="0.2">
      <c r="A63" s="217"/>
      <c r="B63" s="217"/>
      <c r="C63" s="217"/>
      <c r="D63" s="217"/>
      <c r="E63" s="217"/>
      <c r="F63" s="218"/>
      <c r="G63" s="265"/>
      <c r="H63" s="217"/>
      <c r="I63" s="364"/>
      <c r="J63" s="218"/>
      <c r="K63" s="217"/>
    </row>
    <row r="64" spans="1:11" x14ac:dyDescent="0.2">
      <c r="A64" s="217"/>
      <c r="B64" s="217"/>
      <c r="C64" s="217"/>
      <c r="D64" s="217"/>
      <c r="E64" s="217"/>
      <c r="F64" s="218"/>
      <c r="G64" s="265"/>
      <c r="H64" s="217"/>
      <c r="I64" s="364"/>
      <c r="J64" s="218"/>
      <c r="K64" s="217"/>
    </row>
    <row r="65" spans="1:11" x14ac:dyDescent="0.2">
      <c r="A65" s="217"/>
      <c r="B65" s="217"/>
      <c r="C65" s="217"/>
      <c r="D65" s="217"/>
      <c r="E65" s="217"/>
      <c r="F65" s="218"/>
      <c r="G65" s="265"/>
      <c r="H65" s="217"/>
      <c r="I65" s="364"/>
      <c r="J65" s="218"/>
      <c r="K65" s="217"/>
    </row>
    <row r="66" spans="1:11" x14ac:dyDescent="0.2">
      <c r="A66" s="217"/>
      <c r="B66" s="217"/>
      <c r="C66" s="217"/>
      <c r="D66" s="217"/>
      <c r="E66" s="217"/>
      <c r="F66" s="218"/>
      <c r="G66" s="265"/>
      <c r="H66" s="217"/>
      <c r="I66" s="364"/>
      <c r="J66" s="218"/>
      <c r="K66" s="217"/>
    </row>
    <row r="67" spans="1:11" x14ac:dyDescent="0.2">
      <c r="A67" s="217"/>
      <c r="B67" s="217"/>
      <c r="C67" s="217"/>
      <c r="D67" s="217"/>
      <c r="E67" s="217"/>
      <c r="F67" s="218"/>
      <c r="G67" s="265"/>
      <c r="H67" s="217"/>
      <c r="I67" s="364"/>
      <c r="J67" s="218"/>
      <c r="K67" s="217"/>
    </row>
    <row r="68" spans="1:11" x14ac:dyDescent="0.2">
      <c r="A68" s="217"/>
      <c r="B68" s="217"/>
      <c r="C68" s="217"/>
      <c r="D68" s="217"/>
      <c r="E68" s="217"/>
      <c r="F68" s="218"/>
      <c r="G68" s="265"/>
      <c r="H68" s="217"/>
      <c r="I68" s="364"/>
      <c r="J68" s="218"/>
      <c r="K68" s="217"/>
    </row>
    <row r="69" spans="1:11" x14ac:dyDescent="0.2">
      <c r="A69" s="217"/>
      <c r="B69" s="217"/>
      <c r="C69" s="217"/>
      <c r="D69" s="217"/>
      <c r="E69" s="217"/>
      <c r="F69" s="218"/>
      <c r="G69" s="265"/>
      <c r="H69" s="217"/>
      <c r="I69" s="364"/>
      <c r="J69" s="218"/>
      <c r="K69" s="217"/>
    </row>
    <row r="70" spans="1:11" x14ac:dyDescent="0.2">
      <c r="A70" s="217"/>
      <c r="B70" s="217"/>
      <c r="C70" s="217"/>
      <c r="D70" s="217"/>
      <c r="E70" s="217"/>
      <c r="F70" s="218"/>
      <c r="G70" s="265"/>
      <c r="H70" s="217"/>
      <c r="I70" s="364"/>
      <c r="J70" s="218"/>
      <c r="K70" s="217"/>
    </row>
    <row r="71" spans="1:11" x14ac:dyDescent="0.2">
      <c r="A71" s="217"/>
      <c r="B71" s="217"/>
      <c r="C71" s="217"/>
      <c r="D71" s="217"/>
      <c r="E71" s="217"/>
      <c r="F71" s="218"/>
      <c r="G71" s="265"/>
      <c r="H71" s="217"/>
      <c r="I71" s="364"/>
      <c r="J71" s="218"/>
      <c r="K71" s="217"/>
    </row>
    <row r="72" spans="1:11" x14ac:dyDescent="0.2">
      <c r="A72" s="217"/>
      <c r="B72" s="217"/>
      <c r="C72" s="217"/>
      <c r="D72" s="217"/>
      <c r="E72" s="217"/>
      <c r="F72" s="218"/>
      <c r="G72" s="265"/>
      <c r="H72" s="217"/>
      <c r="I72" s="364"/>
      <c r="J72" s="218"/>
      <c r="K72" s="217"/>
    </row>
    <row r="73" spans="1:11" x14ac:dyDescent="0.2">
      <c r="A73" s="217"/>
      <c r="B73" s="217"/>
      <c r="C73" s="217"/>
      <c r="D73" s="217"/>
      <c r="E73" s="217"/>
      <c r="F73" s="218"/>
      <c r="G73" s="265"/>
      <c r="H73" s="217"/>
      <c r="I73" s="364"/>
      <c r="J73" s="218"/>
      <c r="K73" s="217"/>
    </row>
    <row r="74" spans="1:11" x14ac:dyDescent="0.2">
      <c r="A74" s="217"/>
      <c r="B74" s="217"/>
      <c r="C74" s="217"/>
      <c r="D74" s="217"/>
      <c r="E74" s="217"/>
      <c r="F74" s="218"/>
      <c r="G74" s="265"/>
      <c r="H74" s="217"/>
      <c r="I74" s="364"/>
      <c r="J74" s="218"/>
      <c r="K74" s="217"/>
    </row>
    <row r="75" spans="1:11" x14ac:dyDescent="0.2">
      <c r="A75" s="217"/>
      <c r="B75" s="217"/>
      <c r="C75" s="217"/>
      <c r="D75" s="217"/>
      <c r="E75" s="217"/>
      <c r="F75" s="218"/>
      <c r="G75" s="265"/>
      <c r="H75" s="217"/>
      <c r="I75" s="364"/>
      <c r="J75" s="218"/>
      <c r="K75" s="217"/>
    </row>
    <row r="76" spans="1:11" x14ac:dyDescent="0.2">
      <c r="A76" s="217"/>
      <c r="B76" s="217"/>
      <c r="C76" s="217"/>
      <c r="D76" s="217"/>
      <c r="E76" s="217"/>
      <c r="F76" s="218"/>
      <c r="G76" s="265"/>
      <c r="H76" s="217"/>
      <c r="I76" s="364"/>
      <c r="J76" s="218"/>
      <c r="K76" s="217"/>
    </row>
    <row r="77" spans="1:11" x14ac:dyDescent="0.2">
      <c r="A77" s="217"/>
      <c r="B77" s="217"/>
      <c r="C77" s="217"/>
      <c r="D77" s="217"/>
      <c r="E77" s="217"/>
      <c r="F77" s="218"/>
      <c r="G77" s="265"/>
      <c r="H77" s="217"/>
      <c r="I77" s="364"/>
      <c r="J77" s="218"/>
      <c r="K77" s="217"/>
    </row>
    <row r="78" spans="1:11" x14ac:dyDescent="0.2">
      <c r="A78" s="217"/>
      <c r="B78" s="217"/>
      <c r="C78" s="217"/>
      <c r="D78" s="217"/>
      <c r="E78" s="217"/>
      <c r="F78" s="218"/>
      <c r="G78" s="265"/>
      <c r="H78" s="217"/>
      <c r="I78" s="364"/>
      <c r="J78" s="218"/>
      <c r="K78" s="217"/>
    </row>
    <row r="79" spans="1:11" x14ac:dyDescent="0.2">
      <c r="A79" s="217"/>
      <c r="B79" s="217"/>
      <c r="C79" s="217"/>
      <c r="D79" s="217"/>
      <c r="E79" s="217"/>
      <c r="F79" s="218"/>
      <c r="G79" s="265"/>
      <c r="H79" s="217"/>
      <c r="I79" s="364"/>
      <c r="J79" s="218"/>
      <c r="K79" s="217"/>
    </row>
    <row r="80" spans="1:11" x14ac:dyDescent="0.2">
      <c r="A80" s="217"/>
      <c r="B80" s="217"/>
      <c r="C80" s="217"/>
      <c r="D80" s="217"/>
      <c r="E80" s="217"/>
      <c r="F80" s="218"/>
      <c r="G80" s="265"/>
      <c r="H80" s="217"/>
      <c r="I80" s="364"/>
      <c r="J80" s="218"/>
      <c r="K80" s="217"/>
    </row>
    <row r="81" spans="1:11" x14ac:dyDescent="0.2">
      <c r="A81" s="217"/>
      <c r="B81" s="217"/>
      <c r="C81" s="217"/>
      <c r="D81" s="217"/>
      <c r="E81" s="217"/>
      <c r="F81" s="218"/>
      <c r="G81" s="265"/>
      <c r="H81" s="217"/>
      <c r="I81" s="364"/>
      <c r="J81" s="218"/>
      <c r="K81" s="217"/>
    </row>
    <row r="82" spans="1:11" x14ac:dyDescent="0.2">
      <c r="A82" s="217"/>
      <c r="B82" s="217"/>
      <c r="C82" s="217"/>
      <c r="D82" s="217"/>
      <c r="E82" s="217"/>
      <c r="F82" s="218"/>
      <c r="G82" s="265"/>
      <c r="H82" s="217"/>
      <c r="I82" s="364"/>
      <c r="J82" s="218"/>
      <c r="K82" s="217"/>
    </row>
    <row r="83" spans="1:11" x14ac:dyDescent="0.2">
      <c r="A83" s="217"/>
      <c r="B83" s="217"/>
      <c r="C83" s="217"/>
      <c r="D83" s="217"/>
      <c r="E83" s="217"/>
      <c r="F83" s="218"/>
      <c r="G83" s="265"/>
      <c r="H83" s="217"/>
      <c r="I83" s="364"/>
      <c r="J83" s="218"/>
      <c r="K83" s="217"/>
    </row>
    <row r="84" spans="1:11" x14ac:dyDescent="0.2">
      <c r="G84" s="25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4"/>
  <dimension ref="A1:N1385"/>
  <sheetViews>
    <sheetView topLeftCell="A433" zoomScale="89" zoomScaleNormal="89" workbookViewId="0">
      <selection activeCell="G464" sqref="G464"/>
    </sheetView>
  </sheetViews>
  <sheetFormatPr defaultColWidth="11.42578125" defaultRowHeight="12.75" x14ac:dyDescent="0.2"/>
  <cols>
    <col min="2" max="2" width="13" style="707" customWidth="1"/>
    <col min="3" max="3" width="34.42578125" customWidth="1"/>
    <col min="5" max="5" width="16.140625" style="100" customWidth="1"/>
    <col min="6" max="6" width="24.85546875" hidden="1" customWidth="1"/>
    <col min="7" max="7" width="21.140625" style="341" customWidth="1"/>
    <col min="8" max="8" width="16.5703125" customWidth="1"/>
    <col min="9" max="9" width="19.7109375" customWidth="1"/>
    <col min="10" max="10" width="19.7109375" style="340" customWidth="1"/>
    <col min="12" max="12" width="22.28515625" customWidth="1"/>
  </cols>
  <sheetData>
    <row r="1" spans="1:13" s="410" customFormat="1" ht="21.75" customHeight="1" x14ac:dyDescent="0.2">
      <c r="A1" s="411" t="s">
        <v>0</v>
      </c>
      <c r="B1" s="706" t="s">
        <v>1</v>
      </c>
      <c r="C1" s="411" t="s">
        <v>31</v>
      </c>
      <c r="D1" s="411" t="s">
        <v>32</v>
      </c>
      <c r="E1" s="411" t="s">
        <v>40</v>
      </c>
      <c r="F1" s="411" t="s">
        <v>33</v>
      </c>
      <c r="G1" s="457" t="s">
        <v>2</v>
      </c>
      <c r="H1" s="411" t="s">
        <v>36</v>
      </c>
      <c r="I1" s="411" t="s">
        <v>3</v>
      </c>
      <c r="J1" s="641"/>
      <c r="K1" s="411" t="s">
        <v>34</v>
      </c>
      <c r="L1" s="411" t="s">
        <v>35</v>
      </c>
    </row>
    <row r="2" spans="1:13" s="645" customFormat="1" x14ac:dyDescent="0.2">
      <c r="A2" s="645" t="s">
        <v>395</v>
      </c>
      <c r="B2" s="704" t="s">
        <v>1033</v>
      </c>
      <c r="C2" s="645" t="s">
        <v>1034</v>
      </c>
      <c r="D2" s="645" t="s">
        <v>801</v>
      </c>
      <c r="E2" s="645" t="s">
        <v>1035</v>
      </c>
      <c r="F2" s="646">
        <v>42656</v>
      </c>
      <c r="G2" s="647">
        <v>80.7</v>
      </c>
      <c r="H2" s="645" t="s">
        <v>801</v>
      </c>
      <c r="I2" s="645" t="s">
        <v>949</v>
      </c>
      <c r="K2" s="646">
        <v>42656</v>
      </c>
      <c r="L2" s="645" t="s">
        <v>4</v>
      </c>
      <c r="M2" s="645" t="s">
        <v>801</v>
      </c>
    </row>
    <row r="3" spans="1:13" s="645" customFormat="1" x14ac:dyDescent="0.2">
      <c r="A3" s="645" t="s">
        <v>395</v>
      </c>
      <c r="B3" s="704" t="s">
        <v>154</v>
      </c>
      <c r="C3" s="645" t="s">
        <v>583</v>
      </c>
      <c r="D3" s="645" t="s">
        <v>155</v>
      </c>
      <c r="E3" s="645" t="s">
        <v>1107</v>
      </c>
      <c r="F3" s="646">
        <v>42719</v>
      </c>
      <c r="G3" s="647">
        <v>6628.97</v>
      </c>
      <c r="H3" s="645" t="s">
        <v>801</v>
      </c>
      <c r="I3" s="645" t="s">
        <v>1108</v>
      </c>
      <c r="K3" s="646">
        <v>42724</v>
      </c>
      <c r="L3" s="645" t="s">
        <v>71</v>
      </c>
      <c r="M3" s="645" t="s">
        <v>801</v>
      </c>
    </row>
    <row r="4" spans="1:13" s="645" customFormat="1" x14ac:dyDescent="0.2">
      <c r="A4" s="645" t="s">
        <v>395</v>
      </c>
      <c r="B4" s="704" t="s">
        <v>1048</v>
      </c>
      <c r="C4" s="645" t="s">
        <v>1049</v>
      </c>
      <c r="D4" s="645" t="s">
        <v>1050</v>
      </c>
      <c r="E4" s="645" t="s">
        <v>1540</v>
      </c>
      <c r="F4" s="646">
        <v>42499</v>
      </c>
      <c r="G4" s="647">
        <v>255</v>
      </c>
      <c r="H4" s="645" t="s">
        <v>801</v>
      </c>
      <c r="I4" s="645" t="s">
        <v>1204</v>
      </c>
      <c r="K4" s="646">
        <v>42725</v>
      </c>
      <c r="L4" s="645" t="s">
        <v>71</v>
      </c>
      <c r="M4" s="645" t="s">
        <v>801</v>
      </c>
    </row>
    <row r="5" spans="1:13" s="645" customFormat="1" x14ac:dyDescent="0.2">
      <c r="A5" s="645" t="s">
        <v>395</v>
      </c>
      <c r="B5" s="704" t="s">
        <v>1612</v>
      </c>
      <c r="C5" s="645" t="s">
        <v>1613</v>
      </c>
      <c r="D5" s="645" t="s">
        <v>1614</v>
      </c>
      <c r="E5" s="645" t="s">
        <v>1611</v>
      </c>
      <c r="F5" s="646">
        <v>42706</v>
      </c>
      <c r="G5" s="647">
        <v>79.45</v>
      </c>
      <c r="H5" s="645" t="s">
        <v>801</v>
      </c>
      <c r="I5" s="645" t="s">
        <v>1204</v>
      </c>
      <c r="K5" s="646">
        <v>42724</v>
      </c>
      <c r="L5" s="645" t="s">
        <v>71</v>
      </c>
      <c r="M5" s="645" t="s">
        <v>801</v>
      </c>
    </row>
    <row r="6" spans="1:13" s="645" customFormat="1" x14ac:dyDescent="0.2">
      <c r="A6" s="645" t="s">
        <v>395</v>
      </c>
      <c r="B6" s="704" t="s">
        <v>154</v>
      </c>
      <c r="C6" s="645" t="s">
        <v>583</v>
      </c>
      <c r="D6" s="645" t="s">
        <v>155</v>
      </c>
      <c r="E6" s="645" t="s">
        <v>601</v>
      </c>
      <c r="F6" s="646">
        <v>42538</v>
      </c>
      <c r="G6" s="647">
        <v>254.92</v>
      </c>
      <c r="H6" s="645" t="s">
        <v>801</v>
      </c>
      <c r="I6" s="645" t="s">
        <v>262</v>
      </c>
      <c r="K6" s="646">
        <v>42544</v>
      </c>
      <c r="L6" s="645" t="s">
        <v>71</v>
      </c>
      <c r="M6" s="645" t="s">
        <v>801</v>
      </c>
    </row>
    <row r="7" spans="1:13" s="645" customFormat="1" x14ac:dyDescent="0.2">
      <c r="A7" s="645" t="s">
        <v>193</v>
      </c>
      <c r="B7" s="704" t="s">
        <v>154</v>
      </c>
      <c r="C7" s="645" t="s">
        <v>583</v>
      </c>
      <c r="D7" s="645" t="s">
        <v>155</v>
      </c>
      <c r="E7" s="645" t="s">
        <v>685</v>
      </c>
      <c r="F7" s="646">
        <v>42138</v>
      </c>
      <c r="G7" s="647">
        <v>326</v>
      </c>
      <c r="H7" s="645" t="s">
        <v>801</v>
      </c>
      <c r="I7" s="645" t="s">
        <v>262</v>
      </c>
      <c r="K7" s="646">
        <v>42563</v>
      </c>
      <c r="L7" s="645" t="s">
        <v>71</v>
      </c>
      <c r="M7" s="645" t="s">
        <v>801</v>
      </c>
    </row>
    <row r="8" spans="1:13" s="645" customFormat="1" x14ac:dyDescent="0.2">
      <c r="A8" s="645" t="s">
        <v>395</v>
      </c>
      <c r="B8" s="704" t="s">
        <v>704</v>
      </c>
      <c r="C8" s="645" t="s">
        <v>705</v>
      </c>
      <c r="D8" s="645" t="s">
        <v>706</v>
      </c>
      <c r="E8" s="645" t="s">
        <v>707</v>
      </c>
      <c r="F8" s="646">
        <v>42565</v>
      </c>
      <c r="G8" s="647">
        <v>588.27</v>
      </c>
      <c r="H8" s="645" t="s">
        <v>708</v>
      </c>
      <c r="I8" s="645" t="s">
        <v>262</v>
      </c>
      <c r="K8" s="646">
        <v>42569</v>
      </c>
      <c r="L8" s="645" t="s">
        <v>71</v>
      </c>
      <c r="M8" s="645" t="s">
        <v>4064</v>
      </c>
    </row>
    <row r="9" spans="1:13" s="645" customFormat="1" x14ac:dyDescent="0.2">
      <c r="A9" s="645" t="s">
        <v>395</v>
      </c>
      <c r="B9" s="704" t="s">
        <v>300</v>
      </c>
      <c r="C9" s="645" t="s">
        <v>301</v>
      </c>
      <c r="D9" s="645" t="s">
        <v>302</v>
      </c>
      <c r="E9" s="645" t="s">
        <v>677</v>
      </c>
      <c r="F9" s="646">
        <v>42445</v>
      </c>
      <c r="G9" s="647">
        <f>545.66*-1</f>
        <v>-545.66</v>
      </c>
      <c r="H9" s="645" t="s">
        <v>801</v>
      </c>
      <c r="I9" s="645" t="s">
        <v>262</v>
      </c>
      <c r="K9" s="646">
        <v>42579</v>
      </c>
      <c r="L9" s="645" t="s">
        <v>71</v>
      </c>
      <c r="M9" s="645" t="s">
        <v>801</v>
      </c>
    </row>
    <row r="10" spans="1:13" s="645" customFormat="1" x14ac:dyDescent="0.2">
      <c r="A10" s="645" t="s">
        <v>395</v>
      </c>
      <c r="B10" s="704" t="s">
        <v>154</v>
      </c>
      <c r="C10" s="645" t="s">
        <v>583</v>
      </c>
      <c r="D10" s="645" t="s">
        <v>155</v>
      </c>
      <c r="E10" s="645" t="s">
        <v>4075</v>
      </c>
      <c r="F10" s="646">
        <v>42654</v>
      </c>
      <c r="G10" s="647">
        <v>3880.92</v>
      </c>
      <c r="H10" s="645" t="s">
        <v>4076</v>
      </c>
      <c r="I10" s="645" t="s">
        <v>262</v>
      </c>
      <c r="K10" s="646">
        <v>42656</v>
      </c>
      <c r="L10" s="645" t="s">
        <v>71</v>
      </c>
      <c r="M10" s="645" t="s">
        <v>4077</v>
      </c>
    </row>
    <row r="11" spans="1:13" s="645" customFormat="1" x14ac:dyDescent="0.2">
      <c r="A11" s="645" t="s">
        <v>395</v>
      </c>
      <c r="B11" s="704" t="s">
        <v>81</v>
      </c>
      <c r="C11" s="645" t="s">
        <v>82</v>
      </c>
      <c r="D11" s="645" t="s">
        <v>83</v>
      </c>
      <c r="E11" s="645" t="s">
        <v>856</v>
      </c>
      <c r="F11" s="646">
        <v>42658</v>
      </c>
      <c r="G11" s="647">
        <v>3026.95</v>
      </c>
      <c r="H11" s="645" t="s">
        <v>801</v>
      </c>
      <c r="I11" s="645" t="s">
        <v>262</v>
      </c>
      <c r="K11" s="646">
        <v>42661</v>
      </c>
      <c r="L11" s="645" t="s">
        <v>71</v>
      </c>
      <c r="M11" s="645" t="s">
        <v>801</v>
      </c>
    </row>
    <row r="12" spans="1:13" s="645" customFormat="1" x14ac:dyDescent="0.2">
      <c r="A12" s="645" t="s">
        <v>395</v>
      </c>
      <c r="B12" s="704" t="s">
        <v>154</v>
      </c>
      <c r="C12" s="645" t="s">
        <v>583</v>
      </c>
      <c r="D12" s="645" t="s">
        <v>155</v>
      </c>
      <c r="E12" s="645" t="s">
        <v>908</v>
      </c>
      <c r="F12" s="646">
        <v>42682</v>
      </c>
      <c r="G12" s="647">
        <v>80.78</v>
      </c>
      <c r="H12" s="645" t="s">
        <v>801</v>
      </c>
      <c r="I12" s="645" t="s">
        <v>262</v>
      </c>
      <c r="K12" s="646">
        <v>42684</v>
      </c>
      <c r="L12" s="645" t="s">
        <v>71</v>
      </c>
      <c r="M12" s="645" t="s">
        <v>801</v>
      </c>
    </row>
    <row r="13" spans="1:13" s="645" customFormat="1" x14ac:dyDescent="0.2">
      <c r="A13" s="645" t="s">
        <v>395</v>
      </c>
      <c r="B13" s="704" t="s">
        <v>154</v>
      </c>
      <c r="C13" s="645" t="s">
        <v>583</v>
      </c>
      <c r="D13" s="645" t="s">
        <v>155</v>
      </c>
      <c r="E13" s="645" t="s">
        <v>909</v>
      </c>
      <c r="F13" s="646">
        <v>42682</v>
      </c>
      <c r="G13" s="647">
        <v>178.18</v>
      </c>
      <c r="H13" s="645" t="s">
        <v>801</v>
      </c>
      <c r="I13" s="645" t="s">
        <v>262</v>
      </c>
      <c r="K13" s="646">
        <v>42684</v>
      </c>
      <c r="L13" s="645" t="s">
        <v>71</v>
      </c>
      <c r="M13" s="645" t="s">
        <v>801</v>
      </c>
    </row>
    <row r="14" spans="1:13" s="645" customFormat="1" x14ac:dyDescent="0.2">
      <c r="A14" s="645" t="s">
        <v>395</v>
      </c>
      <c r="B14" s="704" t="s">
        <v>154</v>
      </c>
      <c r="C14" s="645" t="s">
        <v>583</v>
      </c>
      <c r="D14" s="645" t="s">
        <v>155</v>
      </c>
      <c r="E14" s="645" t="s">
        <v>910</v>
      </c>
      <c r="F14" s="646">
        <v>42682</v>
      </c>
      <c r="G14" s="647">
        <v>150.11000000000001</v>
      </c>
      <c r="H14" s="645" t="s">
        <v>801</v>
      </c>
      <c r="I14" s="645" t="s">
        <v>262</v>
      </c>
      <c r="K14" s="646">
        <v>42684</v>
      </c>
      <c r="L14" s="645" t="s">
        <v>71</v>
      </c>
      <c r="M14" s="645" t="s">
        <v>801</v>
      </c>
    </row>
    <row r="15" spans="1:13" s="645" customFormat="1" x14ac:dyDescent="0.2">
      <c r="A15" s="645" t="s">
        <v>395</v>
      </c>
      <c r="B15" s="704" t="s">
        <v>154</v>
      </c>
      <c r="C15" s="645" t="s">
        <v>583</v>
      </c>
      <c r="D15" s="645" t="s">
        <v>155</v>
      </c>
      <c r="E15" s="645" t="s">
        <v>911</v>
      </c>
      <c r="F15" s="646">
        <v>42682</v>
      </c>
      <c r="G15" s="647">
        <v>150.11000000000001</v>
      </c>
      <c r="H15" s="645" t="s">
        <v>801</v>
      </c>
      <c r="I15" s="645" t="s">
        <v>262</v>
      </c>
      <c r="K15" s="646">
        <v>42684</v>
      </c>
      <c r="L15" s="645" t="s">
        <v>71</v>
      </c>
      <c r="M15" s="645" t="s">
        <v>801</v>
      </c>
    </row>
    <row r="16" spans="1:13" s="645" customFormat="1" x14ac:dyDescent="0.2">
      <c r="A16" s="645" t="s">
        <v>395</v>
      </c>
      <c r="B16" s="704" t="s">
        <v>154</v>
      </c>
      <c r="C16" s="645" t="s">
        <v>583</v>
      </c>
      <c r="D16" s="645" t="s">
        <v>155</v>
      </c>
      <c r="E16" s="645" t="s">
        <v>912</v>
      </c>
      <c r="F16" s="646">
        <v>42682</v>
      </c>
      <c r="G16" s="647">
        <v>195.2</v>
      </c>
      <c r="H16" s="645" t="s">
        <v>801</v>
      </c>
      <c r="I16" s="645" t="s">
        <v>262</v>
      </c>
      <c r="K16" s="646">
        <v>42684</v>
      </c>
      <c r="L16" s="645" t="s">
        <v>71</v>
      </c>
      <c r="M16" s="645" t="s">
        <v>801</v>
      </c>
    </row>
    <row r="17" spans="1:13" s="645" customFormat="1" x14ac:dyDescent="0.2">
      <c r="A17" s="645" t="s">
        <v>395</v>
      </c>
      <c r="B17" s="704" t="s">
        <v>154</v>
      </c>
      <c r="C17" s="645" t="s">
        <v>583</v>
      </c>
      <c r="D17" s="645" t="s">
        <v>155</v>
      </c>
      <c r="E17" s="645" t="s">
        <v>913</v>
      </c>
      <c r="F17" s="646">
        <v>42682</v>
      </c>
      <c r="G17" s="647">
        <v>120.06</v>
      </c>
      <c r="H17" s="645" t="s">
        <v>801</v>
      </c>
      <c r="I17" s="645" t="s">
        <v>262</v>
      </c>
      <c r="K17" s="646">
        <v>42684</v>
      </c>
      <c r="L17" s="645" t="s">
        <v>71</v>
      </c>
      <c r="M17" s="645" t="s">
        <v>801</v>
      </c>
    </row>
    <row r="18" spans="1:13" s="645" customFormat="1" x14ac:dyDescent="0.2">
      <c r="A18" s="645" t="s">
        <v>395</v>
      </c>
      <c r="B18" s="704" t="s">
        <v>81</v>
      </c>
      <c r="C18" s="645" t="s">
        <v>82</v>
      </c>
      <c r="D18" s="645" t="s">
        <v>83</v>
      </c>
      <c r="E18" s="645" t="s">
        <v>985</v>
      </c>
      <c r="F18" s="646">
        <v>42689</v>
      </c>
      <c r="G18" s="647">
        <v>1598.42</v>
      </c>
      <c r="H18" s="645" t="s">
        <v>801</v>
      </c>
      <c r="I18" s="645" t="s">
        <v>262</v>
      </c>
      <c r="K18" s="646">
        <v>42692</v>
      </c>
      <c r="L18" s="645" t="s">
        <v>71</v>
      </c>
      <c r="M18" s="645" t="s">
        <v>801</v>
      </c>
    </row>
    <row r="19" spans="1:13" s="645" customFormat="1" x14ac:dyDescent="0.2">
      <c r="A19" s="645" t="s">
        <v>395</v>
      </c>
      <c r="B19" s="704" t="s">
        <v>81</v>
      </c>
      <c r="C19" s="645" t="s">
        <v>82</v>
      </c>
      <c r="D19" s="645" t="s">
        <v>83</v>
      </c>
      <c r="E19" s="645" t="s">
        <v>998</v>
      </c>
      <c r="F19" s="646">
        <v>42674</v>
      </c>
      <c r="G19" s="647">
        <v>1560.75</v>
      </c>
      <c r="H19" s="645" t="s">
        <v>801</v>
      </c>
      <c r="I19" s="645" t="s">
        <v>262</v>
      </c>
      <c r="K19" s="646">
        <v>42681</v>
      </c>
      <c r="L19" s="645" t="s">
        <v>71</v>
      </c>
      <c r="M19" s="645" t="s">
        <v>801</v>
      </c>
    </row>
    <row r="20" spans="1:13" s="645" customFormat="1" x14ac:dyDescent="0.2">
      <c r="A20" s="645" t="s">
        <v>395</v>
      </c>
      <c r="B20" s="704" t="s">
        <v>597</v>
      </c>
      <c r="C20" s="645" t="s">
        <v>598</v>
      </c>
      <c r="D20" s="645" t="s">
        <v>599</v>
      </c>
      <c r="E20" s="645" t="s">
        <v>814</v>
      </c>
      <c r="F20" s="646">
        <v>42709</v>
      </c>
      <c r="G20" s="647">
        <v>42.35</v>
      </c>
      <c r="H20" s="645" t="s">
        <v>801</v>
      </c>
      <c r="I20" s="645" t="s">
        <v>262</v>
      </c>
      <c r="K20" s="646">
        <v>42709</v>
      </c>
      <c r="L20" s="645" t="s">
        <v>71</v>
      </c>
      <c r="M20" s="645" t="s">
        <v>801</v>
      </c>
    </row>
    <row r="21" spans="1:13" s="645" customFormat="1" x14ac:dyDescent="0.2">
      <c r="A21" s="645" t="s">
        <v>395</v>
      </c>
      <c r="B21" s="704" t="s">
        <v>597</v>
      </c>
      <c r="C21" s="645" t="s">
        <v>598</v>
      </c>
      <c r="D21" s="645" t="s">
        <v>599</v>
      </c>
      <c r="E21" s="645" t="s">
        <v>1184</v>
      </c>
      <c r="F21" s="646">
        <v>42709</v>
      </c>
      <c r="G21" s="647">
        <v>84.7</v>
      </c>
      <c r="H21" s="645" t="s">
        <v>801</v>
      </c>
      <c r="I21" s="645" t="s">
        <v>262</v>
      </c>
      <c r="K21" s="646">
        <v>42709</v>
      </c>
      <c r="L21" s="645" t="s">
        <v>71</v>
      </c>
      <c r="M21" s="645" t="s">
        <v>801</v>
      </c>
    </row>
    <row r="22" spans="1:13" s="645" customFormat="1" x14ac:dyDescent="0.2">
      <c r="A22" s="645" t="s">
        <v>395</v>
      </c>
      <c r="B22" s="704" t="s">
        <v>597</v>
      </c>
      <c r="C22" s="645" t="s">
        <v>598</v>
      </c>
      <c r="D22" s="645" t="s">
        <v>599</v>
      </c>
      <c r="E22" s="645" t="s">
        <v>1183</v>
      </c>
      <c r="F22" s="646">
        <v>42709</v>
      </c>
      <c r="G22" s="647">
        <v>42.35</v>
      </c>
      <c r="H22" s="645" t="s">
        <v>801</v>
      </c>
      <c r="I22" s="645" t="s">
        <v>262</v>
      </c>
      <c r="K22" s="646">
        <v>42709</v>
      </c>
      <c r="L22" s="645" t="s">
        <v>71</v>
      </c>
      <c r="M22" s="645" t="s">
        <v>801</v>
      </c>
    </row>
    <row r="23" spans="1:13" s="645" customFormat="1" x14ac:dyDescent="0.2">
      <c r="A23" s="645" t="s">
        <v>395</v>
      </c>
      <c r="B23" s="704" t="s">
        <v>597</v>
      </c>
      <c r="C23" s="645" t="s">
        <v>598</v>
      </c>
      <c r="D23" s="645" t="s">
        <v>599</v>
      </c>
      <c r="E23" s="645" t="s">
        <v>1182</v>
      </c>
      <c r="F23" s="646">
        <v>42709</v>
      </c>
      <c r="G23" s="647">
        <v>127.05</v>
      </c>
      <c r="H23" s="645" t="s">
        <v>801</v>
      </c>
      <c r="I23" s="645" t="s">
        <v>262</v>
      </c>
      <c r="K23" s="646">
        <v>42709</v>
      </c>
      <c r="L23" s="645" t="s">
        <v>71</v>
      </c>
      <c r="M23" s="645" t="s">
        <v>801</v>
      </c>
    </row>
    <row r="24" spans="1:13" s="645" customFormat="1" x14ac:dyDescent="0.2">
      <c r="A24" s="645" t="s">
        <v>395</v>
      </c>
      <c r="B24" s="704" t="s">
        <v>78</v>
      </c>
      <c r="C24" s="645" t="s">
        <v>79</v>
      </c>
      <c r="D24" s="645" t="s">
        <v>80</v>
      </c>
      <c r="E24" s="645" t="s">
        <v>1145</v>
      </c>
      <c r="F24" s="646">
        <v>42725</v>
      </c>
      <c r="G24" s="647">
        <v>201.47</v>
      </c>
      <c r="H24" s="645" t="s">
        <v>1146</v>
      </c>
      <c r="I24" s="645" t="s">
        <v>262</v>
      </c>
      <c r="K24" s="646">
        <v>42726</v>
      </c>
      <c r="L24" s="645" t="s">
        <v>71</v>
      </c>
      <c r="M24" s="645" t="s">
        <v>4097</v>
      </c>
    </row>
    <row r="25" spans="1:13" s="645" customFormat="1" x14ac:dyDescent="0.2">
      <c r="A25" s="645" t="s">
        <v>395</v>
      </c>
      <c r="B25" s="704" t="s">
        <v>1185</v>
      </c>
      <c r="C25" s="645" t="s">
        <v>1186</v>
      </c>
      <c r="D25" s="645" t="s">
        <v>1187</v>
      </c>
      <c r="E25" s="645" t="s">
        <v>1184</v>
      </c>
      <c r="F25" s="646">
        <v>42718</v>
      </c>
      <c r="G25" s="647">
        <v>398.09</v>
      </c>
      <c r="H25" s="645" t="s">
        <v>801</v>
      </c>
      <c r="I25" s="645" t="s">
        <v>262</v>
      </c>
      <c r="K25" s="646">
        <v>42718</v>
      </c>
      <c r="L25" s="645" t="s">
        <v>71</v>
      </c>
      <c r="M25" s="645" t="s">
        <v>801</v>
      </c>
    </row>
    <row r="26" spans="1:13" s="645" customFormat="1" x14ac:dyDescent="0.2">
      <c r="A26" s="645" t="s">
        <v>395</v>
      </c>
      <c r="B26" s="704" t="s">
        <v>154</v>
      </c>
      <c r="C26" s="645" t="s">
        <v>583</v>
      </c>
      <c r="D26" s="645" t="s">
        <v>155</v>
      </c>
      <c r="E26" s="645" t="s">
        <v>1106</v>
      </c>
      <c r="F26" s="646">
        <v>42719</v>
      </c>
      <c r="G26" s="647">
        <v>125.88</v>
      </c>
      <c r="H26" s="645" t="s">
        <v>801</v>
      </c>
      <c r="I26" s="645" t="s">
        <v>262</v>
      </c>
      <c r="K26" s="646">
        <v>42724</v>
      </c>
      <c r="L26" s="645" t="s">
        <v>71</v>
      </c>
      <c r="M26" s="645" t="s">
        <v>801</v>
      </c>
    </row>
    <row r="27" spans="1:13" s="645" customFormat="1" x14ac:dyDescent="0.2">
      <c r="A27" s="645" t="s">
        <v>395</v>
      </c>
      <c r="B27" s="704" t="s">
        <v>154</v>
      </c>
      <c r="C27" s="645" t="s">
        <v>583</v>
      </c>
      <c r="D27" s="645" t="s">
        <v>155</v>
      </c>
      <c r="E27" s="645" t="s">
        <v>1105</v>
      </c>
      <c r="F27" s="646">
        <v>42719</v>
      </c>
      <c r="G27" s="647">
        <v>422.97</v>
      </c>
      <c r="H27" s="645" t="s">
        <v>801</v>
      </c>
      <c r="I27" s="645" t="s">
        <v>262</v>
      </c>
      <c r="K27" s="646">
        <v>42724</v>
      </c>
      <c r="L27" s="645" t="s">
        <v>71</v>
      </c>
      <c r="M27" s="645" t="s">
        <v>801</v>
      </c>
    </row>
    <row r="28" spans="1:13" s="645" customFormat="1" x14ac:dyDescent="0.2">
      <c r="A28" s="645" t="s">
        <v>395</v>
      </c>
      <c r="B28" s="704" t="s">
        <v>154</v>
      </c>
      <c r="C28" s="645" t="s">
        <v>583</v>
      </c>
      <c r="D28" s="645" t="s">
        <v>155</v>
      </c>
      <c r="E28" s="645" t="s">
        <v>1104</v>
      </c>
      <c r="F28" s="646">
        <v>42719</v>
      </c>
      <c r="G28" s="647">
        <v>153.31</v>
      </c>
      <c r="H28" s="645" t="s">
        <v>801</v>
      </c>
      <c r="I28" s="645" t="s">
        <v>262</v>
      </c>
      <c r="K28" s="646">
        <v>42724</v>
      </c>
      <c r="L28" s="645" t="s">
        <v>71</v>
      </c>
      <c r="M28" s="645" t="s">
        <v>801</v>
      </c>
    </row>
    <row r="29" spans="1:13" s="645" customFormat="1" x14ac:dyDescent="0.2">
      <c r="A29" s="645" t="s">
        <v>395</v>
      </c>
      <c r="B29" s="704" t="s">
        <v>154</v>
      </c>
      <c r="C29" s="645" t="s">
        <v>583</v>
      </c>
      <c r="D29" s="645" t="s">
        <v>155</v>
      </c>
      <c r="E29" s="645" t="s">
        <v>1103</v>
      </c>
      <c r="F29" s="646">
        <v>42705</v>
      </c>
      <c r="G29" s="647">
        <v>243.66</v>
      </c>
      <c r="H29" s="645" t="s">
        <v>801</v>
      </c>
      <c r="I29" s="645" t="s">
        <v>262</v>
      </c>
      <c r="K29" s="646">
        <v>42705</v>
      </c>
      <c r="L29" s="645" t="s">
        <v>71</v>
      </c>
      <c r="M29" s="645" t="s">
        <v>801</v>
      </c>
    </row>
    <row r="30" spans="1:13" s="645" customFormat="1" x14ac:dyDescent="0.2">
      <c r="A30" s="645" t="s">
        <v>395</v>
      </c>
      <c r="B30" s="704" t="s">
        <v>154</v>
      </c>
      <c r="C30" s="645" t="s">
        <v>583</v>
      </c>
      <c r="D30" s="645" t="s">
        <v>155</v>
      </c>
      <c r="E30" s="645" t="s">
        <v>1102</v>
      </c>
      <c r="F30" s="646">
        <v>42705</v>
      </c>
      <c r="G30" s="647">
        <v>243.66</v>
      </c>
      <c r="H30" s="645" t="s">
        <v>801</v>
      </c>
      <c r="I30" s="645" t="s">
        <v>262</v>
      </c>
      <c r="K30" s="646">
        <v>42705</v>
      </c>
      <c r="L30" s="645" t="s">
        <v>71</v>
      </c>
      <c r="M30" s="645" t="s">
        <v>801</v>
      </c>
    </row>
    <row r="31" spans="1:13" s="645" customFormat="1" x14ac:dyDescent="0.2">
      <c r="A31" s="645" t="s">
        <v>395</v>
      </c>
      <c r="B31" s="704" t="s">
        <v>154</v>
      </c>
      <c r="C31" s="645" t="s">
        <v>583</v>
      </c>
      <c r="D31" s="645" t="s">
        <v>155</v>
      </c>
      <c r="E31" s="645" t="s">
        <v>1101</v>
      </c>
      <c r="F31" s="646">
        <v>42705</v>
      </c>
      <c r="G31" s="647">
        <v>769.6</v>
      </c>
      <c r="H31" s="645" t="s">
        <v>801</v>
      </c>
      <c r="I31" s="645" t="s">
        <v>262</v>
      </c>
      <c r="K31" s="646">
        <v>42705</v>
      </c>
      <c r="L31" s="645" t="s">
        <v>71</v>
      </c>
      <c r="M31" s="645" t="s">
        <v>801</v>
      </c>
    </row>
    <row r="32" spans="1:13" s="645" customFormat="1" x14ac:dyDescent="0.2">
      <c r="A32" s="645" t="s">
        <v>395</v>
      </c>
      <c r="B32" s="704" t="s">
        <v>154</v>
      </c>
      <c r="C32" s="645" t="s">
        <v>583</v>
      </c>
      <c r="D32" s="645" t="s">
        <v>155</v>
      </c>
      <c r="E32" s="645" t="s">
        <v>1100</v>
      </c>
      <c r="F32" s="646">
        <v>42705</v>
      </c>
      <c r="G32" s="647">
        <v>1169.6500000000001</v>
      </c>
      <c r="H32" s="645" t="s">
        <v>801</v>
      </c>
      <c r="I32" s="645" t="s">
        <v>262</v>
      </c>
      <c r="K32" s="646">
        <v>42705</v>
      </c>
      <c r="L32" s="645" t="s">
        <v>71</v>
      </c>
      <c r="M32" s="645" t="s">
        <v>801</v>
      </c>
    </row>
    <row r="33" spans="1:13" s="645" customFormat="1" x14ac:dyDescent="0.2">
      <c r="A33" s="645" t="s">
        <v>395</v>
      </c>
      <c r="B33" s="704" t="s">
        <v>154</v>
      </c>
      <c r="C33" s="645" t="s">
        <v>583</v>
      </c>
      <c r="D33" s="645" t="s">
        <v>155</v>
      </c>
      <c r="E33" s="645" t="s">
        <v>1099</v>
      </c>
      <c r="F33" s="646">
        <v>42705</v>
      </c>
      <c r="G33" s="647">
        <v>565.07000000000005</v>
      </c>
      <c r="H33" s="645" t="s">
        <v>801</v>
      </c>
      <c r="I33" s="645" t="s">
        <v>262</v>
      </c>
      <c r="K33" s="646">
        <v>42705</v>
      </c>
      <c r="L33" s="645" t="s">
        <v>71</v>
      </c>
      <c r="M33" s="645" t="s">
        <v>801</v>
      </c>
    </row>
    <row r="34" spans="1:13" s="645" customFormat="1" x14ac:dyDescent="0.2">
      <c r="A34" s="645" t="s">
        <v>395</v>
      </c>
      <c r="B34" s="704" t="s">
        <v>154</v>
      </c>
      <c r="C34" s="645" t="s">
        <v>583</v>
      </c>
      <c r="D34" s="645" t="s">
        <v>155</v>
      </c>
      <c r="E34" s="645" t="s">
        <v>1098</v>
      </c>
      <c r="F34" s="646">
        <v>42705</v>
      </c>
      <c r="G34" s="647">
        <v>830.28</v>
      </c>
      <c r="H34" s="645" t="s">
        <v>801</v>
      </c>
      <c r="I34" s="645" t="s">
        <v>262</v>
      </c>
      <c r="K34" s="646">
        <v>42705</v>
      </c>
      <c r="L34" s="645" t="s">
        <v>71</v>
      </c>
      <c r="M34" s="645" t="s">
        <v>801</v>
      </c>
    </row>
    <row r="35" spans="1:13" s="645" customFormat="1" x14ac:dyDescent="0.2">
      <c r="A35" s="645" t="s">
        <v>395</v>
      </c>
      <c r="B35" s="704" t="s">
        <v>154</v>
      </c>
      <c r="C35" s="645" t="s">
        <v>583</v>
      </c>
      <c r="D35" s="645" t="s">
        <v>155</v>
      </c>
      <c r="E35" s="645" t="s">
        <v>1097</v>
      </c>
      <c r="F35" s="646">
        <v>42705</v>
      </c>
      <c r="G35" s="647">
        <v>1467.91</v>
      </c>
      <c r="H35" s="645" t="s">
        <v>801</v>
      </c>
      <c r="I35" s="645" t="s">
        <v>262</v>
      </c>
      <c r="K35" s="646">
        <v>42705</v>
      </c>
      <c r="L35" s="645" t="s">
        <v>71</v>
      </c>
      <c r="M35" s="645" t="s">
        <v>801</v>
      </c>
    </row>
    <row r="36" spans="1:13" s="645" customFormat="1" x14ac:dyDescent="0.2">
      <c r="A36" s="645" t="s">
        <v>395</v>
      </c>
      <c r="B36" s="704" t="s">
        <v>154</v>
      </c>
      <c r="C36" s="645" t="s">
        <v>583</v>
      </c>
      <c r="D36" s="645" t="s">
        <v>155</v>
      </c>
      <c r="E36" s="645" t="s">
        <v>1096</v>
      </c>
      <c r="F36" s="646">
        <v>42705</v>
      </c>
      <c r="G36" s="647">
        <v>359.98</v>
      </c>
      <c r="H36" s="645" t="s">
        <v>801</v>
      </c>
      <c r="I36" s="645" t="s">
        <v>262</v>
      </c>
      <c r="K36" s="646">
        <v>42705</v>
      </c>
      <c r="L36" s="645" t="s">
        <v>71</v>
      </c>
      <c r="M36" s="645" t="s">
        <v>801</v>
      </c>
    </row>
    <row r="37" spans="1:13" s="645" customFormat="1" x14ac:dyDescent="0.2">
      <c r="A37" s="645" t="s">
        <v>395</v>
      </c>
      <c r="B37" s="704" t="s">
        <v>154</v>
      </c>
      <c r="C37" s="645" t="s">
        <v>583</v>
      </c>
      <c r="D37" s="645" t="s">
        <v>155</v>
      </c>
      <c r="E37" s="645" t="s">
        <v>1095</v>
      </c>
      <c r="F37" s="646">
        <v>42705</v>
      </c>
      <c r="G37" s="647">
        <v>358.49</v>
      </c>
      <c r="H37" s="645" t="s">
        <v>801</v>
      </c>
      <c r="I37" s="645" t="s">
        <v>262</v>
      </c>
      <c r="K37" s="646">
        <v>42705</v>
      </c>
      <c r="L37" s="645" t="s">
        <v>71</v>
      </c>
      <c r="M37" s="645" t="s">
        <v>801</v>
      </c>
    </row>
    <row r="38" spans="1:13" s="645" customFormat="1" x14ac:dyDescent="0.2">
      <c r="A38" s="645" t="s">
        <v>395</v>
      </c>
      <c r="B38" s="704" t="s">
        <v>154</v>
      </c>
      <c r="C38" s="645" t="s">
        <v>583</v>
      </c>
      <c r="D38" s="645" t="s">
        <v>155</v>
      </c>
      <c r="E38" s="645" t="s">
        <v>1094</v>
      </c>
      <c r="F38" s="646">
        <v>42705</v>
      </c>
      <c r="G38" s="647">
        <v>1990.55</v>
      </c>
      <c r="H38" s="645" t="s">
        <v>801</v>
      </c>
      <c r="I38" s="645" t="s">
        <v>262</v>
      </c>
      <c r="K38" s="646">
        <v>42705</v>
      </c>
      <c r="L38" s="645" t="s">
        <v>71</v>
      </c>
      <c r="M38" s="645" t="s">
        <v>801</v>
      </c>
    </row>
    <row r="39" spans="1:13" s="645" customFormat="1" x14ac:dyDescent="0.2">
      <c r="A39" s="645" t="s">
        <v>395</v>
      </c>
      <c r="B39" s="704" t="s">
        <v>123</v>
      </c>
      <c r="C39" s="645" t="s">
        <v>124</v>
      </c>
      <c r="D39" s="645" t="s">
        <v>125</v>
      </c>
      <c r="E39" s="645" t="s">
        <v>1495</v>
      </c>
      <c r="F39" s="646">
        <v>42709</v>
      </c>
      <c r="G39" s="647">
        <v>96.8</v>
      </c>
      <c r="H39" s="645" t="s">
        <v>801</v>
      </c>
      <c r="I39" s="645" t="s">
        <v>262</v>
      </c>
      <c r="K39" s="646">
        <v>42711</v>
      </c>
      <c r="L39" s="645" t="s">
        <v>71</v>
      </c>
      <c r="M39" s="645" t="s">
        <v>801</v>
      </c>
    </row>
    <row r="40" spans="1:13" s="645" customFormat="1" x14ac:dyDescent="0.2">
      <c r="A40" s="645" t="s">
        <v>395</v>
      </c>
      <c r="B40" s="704" t="s">
        <v>99</v>
      </c>
      <c r="C40" s="645" t="s">
        <v>100</v>
      </c>
      <c r="D40" s="645" t="s">
        <v>101</v>
      </c>
      <c r="E40" s="645" t="s">
        <v>1174</v>
      </c>
      <c r="F40" s="646">
        <v>42704</v>
      </c>
      <c r="G40" s="647">
        <v>203.86</v>
      </c>
      <c r="H40" s="645" t="s">
        <v>801</v>
      </c>
      <c r="I40" s="645" t="s">
        <v>262</v>
      </c>
      <c r="K40" s="646">
        <v>42709</v>
      </c>
      <c r="L40" s="645" t="s">
        <v>71</v>
      </c>
      <c r="M40" s="645" t="s">
        <v>801</v>
      </c>
    </row>
    <row r="41" spans="1:13" s="645" customFormat="1" x14ac:dyDescent="0.2">
      <c r="A41" s="645" t="s">
        <v>395</v>
      </c>
      <c r="B41" s="704" t="s">
        <v>81</v>
      </c>
      <c r="C41" s="645" t="s">
        <v>82</v>
      </c>
      <c r="D41" s="645" t="s">
        <v>83</v>
      </c>
      <c r="E41" s="645" t="s">
        <v>1370</v>
      </c>
      <c r="F41" s="646">
        <v>42719</v>
      </c>
      <c r="G41" s="647">
        <v>1748.57</v>
      </c>
      <c r="H41" s="645" t="s">
        <v>801</v>
      </c>
      <c r="I41" s="645" t="s">
        <v>262</v>
      </c>
      <c r="K41" s="646">
        <v>42723</v>
      </c>
      <c r="L41" s="645" t="s">
        <v>71</v>
      </c>
      <c r="M41" s="645" t="s">
        <v>801</v>
      </c>
    </row>
    <row r="42" spans="1:13" s="645" customFormat="1" x14ac:dyDescent="0.2">
      <c r="A42" s="645" t="s">
        <v>395</v>
      </c>
      <c r="B42" s="704" t="s">
        <v>81</v>
      </c>
      <c r="C42" s="645" t="s">
        <v>82</v>
      </c>
      <c r="D42" s="645" t="s">
        <v>83</v>
      </c>
      <c r="E42" s="645" t="s">
        <v>1356</v>
      </c>
      <c r="F42" s="646">
        <v>42704</v>
      </c>
      <c r="G42" s="647">
        <v>1770.15</v>
      </c>
      <c r="H42" s="645" t="s">
        <v>801</v>
      </c>
      <c r="I42" s="645" t="s">
        <v>262</v>
      </c>
      <c r="K42" s="646">
        <v>42711</v>
      </c>
      <c r="L42" s="645" t="s">
        <v>71</v>
      </c>
      <c r="M42" s="645" t="s">
        <v>801</v>
      </c>
    </row>
    <row r="43" spans="1:13" s="645" customFormat="1" x14ac:dyDescent="0.2">
      <c r="A43" s="645" t="s">
        <v>395</v>
      </c>
      <c r="B43" s="704" t="s">
        <v>418</v>
      </c>
      <c r="C43" s="645" t="s">
        <v>419</v>
      </c>
      <c r="D43" s="645" t="s">
        <v>420</v>
      </c>
      <c r="E43" s="645" t="s">
        <v>1452</v>
      </c>
      <c r="F43" s="646">
        <v>42706</v>
      </c>
      <c r="G43" s="647">
        <v>3037.28</v>
      </c>
      <c r="H43" s="645" t="s">
        <v>1453</v>
      </c>
      <c r="I43" s="645" t="s">
        <v>262</v>
      </c>
      <c r="K43" s="646">
        <v>42709</v>
      </c>
      <c r="L43" s="645" t="s">
        <v>71</v>
      </c>
      <c r="M43" s="645" t="s">
        <v>4134</v>
      </c>
    </row>
    <row r="44" spans="1:13" s="645" customFormat="1" x14ac:dyDescent="0.2">
      <c r="A44" s="645" t="s">
        <v>395</v>
      </c>
      <c r="B44" s="704" t="s">
        <v>418</v>
      </c>
      <c r="C44" s="645" t="s">
        <v>419</v>
      </c>
      <c r="D44" s="645" t="s">
        <v>420</v>
      </c>
      <c r="E44" s="645" t="s">
        <v>1450</v>
      </c>
      <c r="F44" s="646">
        <v>42706</v>
      </c>
      <c r="G44" s="647">
        <v>27.83</v>
      </c>
      <c r="H44" s="645" t="s">
        <v>1451</v>
      </c>
      <c r="I44" s="645" t="s">
        <v>262</v>
      </c>
      <c r="K44" s="646">
        <v>42709</v>
      </c>
      <c r="L44" s="645" t="s">
        <v>71</v>
      </c>
      <c r="M44" s="645" t="s">
        <v>4135</v>
      </c>
    </row>
    <row r="45" spans="1:13" s="645" customFormat="1" x14ac:dyDescent="0.2">
      <c r="A45" s="645" t="s">
        <v>395</v>
      </c>
      <c r="B45" s="704" t="s">
        <v>418</v>
      </c>
      <c r="C45" s="645" t="s">
        <v>419</v>
      </c>
      <c r="D45" s="645" t="s">
        <v>420</v>
      </c>
      <c r="E45" s="645" t="s">
        <v>1448</v>
      </c>
      <c r="F45" s="646">
        <v>42706</v>
      </c>
      <c r="G45" s="647">
        <v>340.28</v>
      </c>
      <c r="H45" s="645" t="s">
        <v>1449</v>
      </c>
      <c r="I45" s="645" t="s">
        <v>262</v>
      </c>
      <c r="K45" s="646">
        <v>42709</v>
      </c>
      <c r="L45" s="645" t="s">
        <v>71</v>
      </c>
      <c r="M45" s="645" t="s">
        <v>4136</v>
      </c>
    </row>
    <row r="46" spans="1:13" s="645" customFormat="1" x14ac:dyDescent="0.2">
      <c r="A46" s="645" t="s">
        <v>395</v>
      </c>
      <c r="B46" s="704" t="s">
        <v>418</v>
      </c>
      <c r="C46" s="645" t="s">
        <v>419</v>
      </c>
      <c r="D46" s="645" t="s">
        <v>420</v>
      </c>
      <c r="E46" s="645" t="s">
        <v>1446</v>
      </c>
      <c r="F46" s="646">
        <v>42706</v>
      </c>
      <c r="G46" s="647">
        <v>119.83</v>
      </c>
      <c r="H46" s="645" t="s">
        <v>1447</v>
      </c>
      <c r="I46" s="645" t="s">
        <v>262</v>
      </c>
      <c r="K46" s="646">
        <v>42709</v>
      </c>
      <c r="L46" s="645" t="s">
        <v>71</v>
      </c>
      <c r="M46" s="645" t="s">
        <v>4137</v>
      </c>
    </row>
    <row r="47" spans="1:13" s="645" customFormat="1" x14ac:dyDescent="0.2">
      <c r="A47" s="645" t="s">
        <v>395</v>
      </c>
      <c r="B47" s="704" t="s">
        <v>136</v>
      </c>
      <c r="C47" s="645" t="s">
        <v>137</v>
      </c>
      <c r="D47" s="645" t="s">
        <v>138</v>
      </c>
      <c r="E47" s="645" t="s">
        <v>656</v>
      </c>
      <c r="F47" s="646">
        <v>42422</v>
      </c>
      <c r="G47" s="647">
        <v>18.149999999999999</v>
      </c>
      <c r="H47" s="645" t="s">
        <v>657</v>
      </c>
      <c r="I47" s="645" t="s">
        <v>394</v>
      </c>
      <c r="K47" s="646">
        <v>42424</v>
      </c>
      <c r="L47" s="645" t="s">
        <v>71</v>
      </c>
      <c r="M47" s="645" t="s">
        <v>4050</v>
      </c>
    </row>
    <row r="48" spans="1:13" s="645" customFormat="1" x14ac:dyDescent="0.2">
      <c r="A48" s="645" t="s">
        <v>395</v>
      </c>
      <c r="B48" s="704" t="s">
        <v>317</v>
      </c>
      <c r="C48" s="645" t="s">
        <v>318</v>
      </c>
      <c r="D48" s="645" t="s">
        <v>319</v>
      </c>
      <c r="E48" s="645" t="s">
        <v>456</v>
      </c>
      <c r="F48" s="646">
        <v>42429</v>
      </c>
      <c r="G48" s="647">
        <v>580.28</v>
      </c>
      <c r="H48" s="645" t="s">
        <v>801</v>
      </c>
      <c r="I48" s="645" t="s">
        <v>394</v>
      </c>
      <c r="K48" s="646">
        <v>42430</v>
      </c>
      <c r="L48" s="645" t="s">
        <v>71</v>
      </c>
      <c r="M48" s="645" t="s">
        <v>801</v>
      </c>
    </row>
    <row r="49" spans="1:14" s="645" customFormat="1" x14ac:dyDescent="0.2">
      <c r="A49" s="645" t="s">
        <v>395</v>
      </c>
      <c r="B49" s="704" t="s">
        <v>154</v>
      </c>
      <c r="C49" s="645" t="s">
        <v>583</v>
      </c>
      <c r="D49" s="645" t="s">
        <v>155</v>
      </c>
      <c r="E49" s="645" t="s">
        <v>738</v>
      </c>
      <c r="F49" s="646">
        <v>42461</v>
      </c>
      <c r="G49" s="647">
        <v>2520.2600000000002</v>
      </c>
      <c r="H49" s="645" t="s">
        <v>739</v>
      </c>
      <c r="I49" s="645" t="s">
        <v>394</v>
      </c>
      <c r="K49" s="646">
        <v>42464</v>
      </c>
      <c r="L49" s="645" t="s">
        <v>71</v>
      </c>
    </row>
    <row r="50" spans="1:14" s="645" customFormat="1" x14ac:dyDescent="0.2">
      <c r="A50" s="645" t="s">
        <v>395</v>
      </c>
      <c r="B50" s="704" t="s">
        <v>136</v>
      </c>
      <c r="C50" s="645" t="s">
        <v>137</v>
      </c>
      <c r="D50" s="645" t="s">
        <v>138</v>
      </c>
      <c r="E50" s="645" t="s">
        <v>667</v>
      </c>
      <c r="F50" s="646">
        <v>42520</v>
      </c>
      <c r="G50" s="647">
        <v>156.94</v>
      </c>
      <c r="H50" s="645" t="s">
        <v>668</v>
      </c>
      <c r="I50" s="645" t="s">
        <v>394</v>
      </c>
      <c r="K50" s="646">
        <v>42522</v>
      </c>
      <c r="L50" s="645" t="s">
        <v>71</v>
      </c>
      <c r="M50" s="645" t="s">
        <v>4061</v>
      </c>
    </row>
    <row r="51" spans="1:14" s="645" customFormat="1" x14ac:dyDescent="0.2">
      <c r="A51" s="645" t="s">
        <v>395</v>
      </c>
      <c r="B51" s="704" t="s">
        <v>136</v>
      </c>
      <c r="C51" s="645" t="s">
        <v>137</v>
      </c>
      <c r="D51" s="645" t="s">
        <v>138</v>
      </c>
      <c r="E51" s="645" t="s">
        <v>669</v>
      </c>
      <c r="F51" s="646">
        <v>42520</v>
      </c>
      <c r="G51" s="647">
        <v>32.07</v>
      </c>
      <c r="H51" s="645" t="s">
        <v>670</v>
      </c>
      <c r="I51" s="645" t="s">
        <v>394</v>
      </c>
      <c r="K51" s="646">
        <v>42522</v>
      </c>
      <c r="L51" s="645" t="s">
        <v>71</v>
      </c>
      <c r="M51" s="645" t="s">
        <v>4062</v>
      </c>
    </row>
    <row r="52" spans="1:14" s="645" customFormat="1" x14ac:dyDescent="0.2">
      <c r="A52" s="645" t="s">
        <v>395</v>
      </c>
      <c r="B52" s="704" t="s">
        <v>154</v>
      </c>
      <c r="C52" s="645" t="s">
        <v>583</v>
      </c>
      <c r="D52" s="645" t="s">
        <v>155</v>
      </c>
      <c r="E52" s="645" t="s">
        <v>4072</v>
      </c>
      <c r="F52" s="646">
        <v>42654</v>
      </c>
      <c r="G52" s="647">
        <v>339.84</v>
      </c>
      <c r="H52" s="645" t="s">
        <v>4073</v>
      </c>
      <c r="I52" s="645" t="s">
        <v>394</v>
      </c>
      <c r="K52" s="646">
        <v>42656</v>
      </c>
      <c r="L52" s="645" t="s">
        <v>71</v>
      </c>
      <c r="M52" s="645" t="s">
        <v>4074</v>
      </c>
    </row>
    <row r="53" spans="1:14" s="645" customFormat="1" x14ac:dyDescent="0.2">
      <c r="A53" s="645" t="s">
        <v>395</v>
      </c>
      <c r="B53" s="704" t="s">
        <v>154</v>
      </c>
      <c r="C53" s="645" t="s">
        <v>583</v>
      </c>
      <c r="D53" s="645" t="s">
        <v>155</v>
      </c>
      <c r="E53" s="645" t="s">
        <v>4078</v>
      </c>
      <c r="F53" s="646">
        <v>42654</v>
      </c>
      <c r="G53" s="647">
        <v>5050.95</v>
      </c>
      <c r="H53" s="645" t="s">
        <v>801</v>
      </c>
      <c r="I53" s="645" t="s">
        <v>394</v>
      </c>
      <c r="K53" s="646">
        <v>42656</v>
      </c>
      <c r="L53" s="645" t="s">
        <v>71</v>
      </c>
      <c r="M53" s="645" t="s">
        <v>801</v>
      </c>
    </row>
    <row r="54" spans="1:14" s="645" customFormat="1" x14ac:dyDescent="0.2">
      <c r="A54" s="645" t="s">
        <v>395</v>
      </c>
      <c r="B54" s="704" t="s">
        <v>154</v>
      </c>
      <c r="C54" s="645" t="s">
        <v>583</v>
      </c>
      <c r="D54" s="645" t="s">
        <v>155</v>
      </c>
      <c r="E54" s="645" t="s">
        <v>4103</v>
      </c>
      <c r="F54" s="646">
        <v>42705</v>
      </c>
      <c r="G54" s="647">
        <v>2955.41</v>
      </c>
      <c r="H54" s="645" t="s">
        <v>4104</v>
      </c>
      <c r="I54" s="645" t="s">
        <v>394</v>
      </c>
      <c r="K54" s="646">
        <v>42705</v>
      </c>
      <c r="L54" s="645" t="s">
        <v>71</v>
      </c>
      <c r="M54" s="645" t="s">
        <v>4105</v>
      </c>
    </row>
    <row r="55" spans="1:14" s="645" customFormat="1" x14ac:dyDescent="0.2">
      <c r="A55" s="645" t="s">
        <v>395</v>
      </c>
      <c r="B55" s="704" t="s">
        <v>326</v>
      </c>
      <c r="C55" s="645" t="s">
        <v>327</v>
      </c>
      <c r="D55" s="645" t="s">
        <v>328</v>
      </c>
      <c r="E55" s="645" t="s">
        <v>806</v>
      </c>
      <c r="F55" s="646">
        <v>42424</v>
      </c>
      <c r="G55" s="647">
        <v>4882.7700000000004</v>
      </c>
      <c r="H55" s="645" t="s">
        <v>807</v>
      </c>
      <c r="I55" s="645" t="s">
        <v>156</v>
      </c>
      <c r="K55" s="646">
        <v>42429</v>
      </c>
      <c r="L55" s="645" t="s">
        <v>71</v>
      </c>
      <c r="M55" s="645" t="s">
        <v>4049</v>
      </c>
    </row>
    <row r="56" spans="1:14" s="645" customFormat="1" x14ac:dyDescent="0.2">
      <c r="A56" s="645" t="s">
        <v>395</v>
      </c>
      <c r="B56" s="704" t="s">
        <v>505</v>
      </c>
      <c r="C56" s="645" t="s">
        <v>810</v>
      </c>
      <c r="D56" s="645" t="s">
        <v>506</v>
      </c>
      <c r="E56" s="645" t="s">
        <v>507</v>
      </c>
      <c r="F56" s="646">
        <v>42488</v>
      </c>
      <c r="G56" s="647">
        <v>7276.94</v>
      </c>
      <c r="H56" s="645" t="s">
        <v>508</v>
      </c>
      <c r="I56" s="645" t="s">
        <v>156</v>
      </c>
      <c r="K56" s="646">
        <v>42489</v>
      </c>
      <c r="L56" s="645" t="s">
        <v>4</v>
      </c>
      <c r="M56" s="645" t="s">
        <v>4055</v>
      </c>
    </row>
    <row r="57" spans="1:14" s="645" customFormat="1" x14ac:dyDescent="0.2">
      <c r="A57" s="640" t="s">
        <v>193</v>
      </c>
      <c r="B57" s="660" t="s">
        <v>221</v>
      </c>
      <c r="C57" s="640" t="s">
        <v>222</v>
      </c>
      <c r="D57" s="640" t="s">
        <v>223</v>
      </c>
      <c r="E57" s="640" t="s">
        <v>362</v>
      </c>
      <c r="F57" s="642">
        <v>42277</v>
      </c>
      <c r="G57" s="628">
        <v>-99</v>
      </c>
      <c r="H57" s="640"/>
      <c r="I57" s="640" t="s">
        <v>303</v>
      </c>
      <c r="K57" s="642">
        <v>42292</v>
      </c>
      <c r="L57" s="640" t="s">
        <v>71</v>
      </c>
      <c r="M57" s="340"/>
      <c r="N57" s="340"/>
    </row>
    <row r="58" spans="1:14" s="645" customFormat="1" x14ac:dyDescent="0.2">
      <c r="A58" s="645" t="s">
        <v>395</v>
      </c>
      <c r="B58" s="704" t="s">
        <v>221</v>
      </c>
      <c r="C58" s="645" t="s">
        <v>222</v>
      </c>
      <c r="D58" s="645" t="s">
        <v>223</v>
      </c>
      <c r="E58" s="645" t="s">
        <v>512</v>
      </c>
      <c r="F58" s="646">
        <v>42445</v>
      </c>
      <c r="G58" s="647">
        <f>99*-1</f>
        <v>-99</v>
      </c>
      <c r="H58" s="645" t="s">
        <v>801</v>
      </c>
      <c r="I58" s="645" t="s">
        <v>303</v>
      </c>
      <c r="K58" s="646">
        <v>42461</v>
      </c>
      <c r="L58" s="645" t="s">
        <v>71</v>
      </c>
    </row>
    <row r="59" spans="1:14" s="645" customFormat="1" x14ac:dyDescent="0.2">
      <c r="A59" s="645" t="s">
        <v>395</v>
      </c>
      <c r="B59" s="704" t="s">
        <v>221</v>
      </c>
      <c r="C59" s="645" t="s">
        <v>222</v>
      </c>
      <c r="D59" s="645" t="s">
        <v>223</v>
      </c>
      <c r="E59" s="645" t="s">
        <v>714</v>
      </c>
      <c r="F59" s="646">
        <v>42562</v>
      </c>
      <c r="G59" s="647">
        <v>297</v>
      </c>
      <c r="H59" s="645" t="s">
        <v>801</v>
      </c>
      <c r="I59" s="645" t="s">
        <v>303</v>
      </c>
      <c r="K59" s="646">
        <v>42571</v>
      </c>
      <c r="L59" s="645" t="s">
        <v>71</v>
      </c>
      <c r="M59" s="645" t="s">
        <v>801</v>
      </c>
    </row>
    <row r="60" spans="1:14" s="645" customFormat="1" x14ac:dyDescent="0.2">
      <c r="A60" s="645" t="s">
        <v>395</v>
      </c>
      <c r="B60" s="704" t="s">
        <v>1482</v>
      </c>
      <c r="C60" s="645" t="s">
        <v>1483</v>
      </c>
      <c r="D60" s="645" t="s">
        <v>1484</v>
      </c>
      <c r="E60" s="645" t="s">
        <v>1485</v>
      </c>
      <c r="F60" s="646">
        <v>42704</v>
      </c>
      <c r="G60" s="647">
        <v>387.38</v>
      </c>
      <c r="H60" s="645" t="s">
        <v>801</v>
      </c>
      <c r="I60" s="645" t="s">
        <v>303</v>
      </c>
      <c r="K60" s="646">
        <v>42734</v>
      </c>
      <c r="L60" s="645" t="s">
        <v>71</v>
      </c>
      <c r="M60" s="645" t="s">
        <v>801</v>
      </c>
    </row>
    <row r="61" spans="1:14" s="645" customFormat="1" x14ac:dyDescent="0.2">
      <c r="A61" s="645" t="s">
        <v>395</v>
      </c>
      <c r="B61" s="704" t="s">
        <v>221</v>
      </c>
      <c r="C61" s="645" t="s">
        <v>222</v>
      </c>
      <c r="D61" s="645" t="s">
        <v>223</v>
      </c>
      <c r="E61" s="645" t="s">
        <v>1606</v>
      </c>
      <c r="F61" s="646">
        <v>42704</v>
      </c>
      <c r="G61" s="647">
        <v>297</v>
      </c>
      <c r="H61" s="645" t="s">
        <v>801</v>
      </c>
      <c r="I61" s="645" t="s">
        <v>303</v>
      </c>
      <c r="K61" s="646">
        <v>42725</v>
      </c>
      <c r="L61" s="645" t="s">
        <v>71</v>
      </c>
      <c r="M61" s="645" t="s">
        <v>801</v>
      </c>
    </row>
    <row r="62" spans="1:14" s="645" customFormat="1" x14ac:dyDescent="0.2">
      <c r="A62" s="645" t="s">
        <v>395</v>
      </c>
      <c r="B62" s="704" t="s">
        <v>221</v>
      </c>
      <c r="C62" s="645" t="s">
        <v>222</v>
      </c>
      <c r="D62" s="645" t="s">
        <v>223</v>
      </c>
      <c r="E62" s="645" t="s">
        <v>1605</v>
      </c>
      <c r="F62" s="646">
        <v>42704</v>
      </c>
      <c r="G62" s="647">
        <v>298.02999999999997</v>
      </c>
      <c r="H62" s="645" t="s">
        <v>801</v>
      </c>
      <c r="I62" s="645" t="s">
        <v>303</v>
      </c>
      <c r="K62" s="646">
        <v>42725</v>
      </c>
      <c r="L62" s="645" t="s">
        <v>71</v>
      </c>
      <c r="M62" s="645" t="s">
        <v>801</v>
      </c>
    </row>
    <row r="63" spans="1:14" s="645" customFormat="1" x14ac:dyDescent="0.2">
      <c r="A63" s="645" t="s">
        <v>395</v>
      </c>
      <c r="B63" s="704" t="s">
        <v>352</v>
      </c>
      <c r="C63" s="645" t="s">
        <v>353</v>
      </c>
      <c r="D63" s="645" t="s">
        <v>354</v>
      </c>
      <c r="E63" s="645" t="s">
        <v>579</v>
      </c>
      <c r="F63" s="646">
        <v>42492</v>
      </c>
      <c r="G63" s="647">
        <v>1385.09</v>
      </c>
      <c r="H63" s="645" t="s">
        <v>580</v>
      </c>
      <c r="I63" s="645" t="s">
        <v>531</v>
      </c>
      <c r="K63" s="646">
        <v>42493</v>
      </c>
      <c r="L63" s="645" t="s">
        <v>4</v>
      </c>
      <c r="M63" s="645" t="s">
        <v>4058</v>
      </c>
    </row>
    <row r="64" spans="1:14" s="645" customFormat="1" x14ac:dyDescent="0.2">
      <c r="A64" s="645" t="s">
        <v>395</v>
      </c>
      <c r="B64" s="704" t="s">
        <v>123</v>
      </c>
      <c r="C64" s="645" t="s">
        <v>124</v>
      </c>
      <c r="D64" s="645" t="s">
        <v>125</v>
      </c>
      <c r="E64" s="645" t="s">
        <v>1399</v>
      </c>
      <c r="F64" s="646">
        <v>42723</v>
      </c>
      <c r="G64" s="647">
        <v>65.33</v>
      </c>
      <c r="H64" s="645" t="s">
        <v>801</v>
      </c>
      <c r="I64" s="645" t="s">
        <v>273</v>
      </c>
      <c r="K64" s="646">
        <v>42724</v>
      </c>
      <c r="L64" s="645" t="s">
        <v>71</v>
      </c>
      <c r="M64" s="645" t="s">
        <v>801</v>
      </c>
    </row>
    <row r="65" spans="1:13" s="645" customFormat="1" x14ac:dyDescent="0.2">
      <c r="A65" s="645" t="s">
        <v>395</v>
      </c>
      <c r="B65" s="704" t="s">
        <v>81</v>
      </c>
      <c r="C65" s="645" t="s">
        <v>82</v>
      </c>
      <c r="D65" s="645" t="s">
        <v>83</v>
      </c>
      <c r="E65" s="645" t="s">
        <v>1369</v>
      </c>
      <c r="F65" s="646">
        <v>42719</v>
      </c>
      <c r="G65" s="647">
        <v>176.31</v>
      </c>
      <c r="H65" s="645" t="s">
        <v>801</v>
      </c>
      <c r="I65" s="645" t="s">
        <v>273</v>
      </c>
      <c r="K65" s="646">
        <v>42723</v>
      </c>
      <c r="L65" s="645" t="s">
        <v>71</v>
      </c>
      <c r="M65" s="645" t="s">
        <v>801</v>
      </c>
    </row>
    <row r="66" spans="1:13" s="645" customFormat="1" x14ac:dyDescent="0.2">
      <c r="A66" s="645" t="s">
        <v>395</v>
      </c>
      <c r="B66" s="704" t="s">
        <v>81</v>
      </c>
      <c r="C66" s="645" t="s">
        <v>82</v>
      </c>
      <c r="D66" s="645" t="s">
        <v>83</v>
      </c>
      <c r="E66" s="645" t="s">
        <v>1368</v>
      </c>
      <c r="F66" s="646">
        <v>42719</v>
      </c>
      <c r="G66" s="647">
        <v>264.17</v>
      </c>
      <c r="H66" s="645" t="s">
        <v>801</v>
      </c>
      <c r="I66" s="645" t="s">
        <v>273</v>
      </c>
      <c r="K66" s="646">
        <v>42723</v>
      </c>
      <c r="L66" s="645" t="s">
        <v>71</v>
      </c>
      <c r="M66" s="645" t="s">
        <v>801</v>
      </c>
    </row>
    <row r="67" spans="1:13" s="645" customFormat="1" x14ac:dyDescent="0.2">
      <c r="A67" s="645" t="s">
        <v>395</v>
      </c>
      <c r="B67" s="704" t="s">
        <v>81</v>
      </c>
      <c r="C67" s="645" t="s">
        <v>82</v>
      </c>
      <c r="D67" s="645" t="s">
        <v>83</v>
      </c>
      <c r="E67" s="645" t="s">
        <v>1367</v>
      </c>
      <c r="F67" s="646">
        <v>42719</v>
      </c>
      <c r="G67" s="647">
        <v>263.54000000000002</v>
      </c>
      <c r="H67" s="645" t="s">
        <v>801</v>
      </c>
      <c r="I67" s="645" t="s">
        <v>273</v>
      </c>
      <c r="K67" s="646">
        <v>42723</v>
      </c>
      <c r="L67" s="645" t="s">
        <v>71</v>
      </c>
      <c r="M67" s="645" t="s">
        <v>801</v>
      </c>
    </row>
    <row r="68" spans="1:13" s="645" customFormat="1" x14ac:dyDescent="0.2">
      <c r="A68" s="645" t="s">
        <v>395</v>
      </c>
      <c r="B68" s="704" t="s">
        <v>81</v>
      </c>
      <c r="C68" s="645" t="s">
        <v>82</v>
      </c>
      <c r="D68" s="645" t="s">
        <v>83</v>
      </c>
      <c r="E68" s="645" t="s">
        <v>1366</v>
      </c>
      <c r="F68" s="646">
        <v>42719</v>
      </c>
      <c r="G68" s="647">
        <v>287.08999999999997</v>
      </c>
      <c r="H68" s="645" t="s">
        <v>801</v>
      </c>
      <c r="I68" s="645" t="s">
        <v>273</v>
      </c>
      <c r="K68" s="646">
        <v>42723</v>
      </c>
      <c r="L68" s="645" t="s">
        <v>71</v>
      </c>
      <c r="M68" s="645" t="s">
        <v>801</v>
      </c>
    </row>
    <row r="69" spans="1:13" s="645" customFormat="1" x14ac:dyDescent="0.2">
      <c r="A69" s="645" t="s">
        <v>395</v>
      </c>
      <c r="B69" s="704" t="s">
        <v>81</v>
      </c>
      <c r="C69" s="645" t="s">
        <v>82</v>
      </c>
      <c r="D69" s="645" t="s">
        <v>83</v>
      </c>
      <c r="E69" s="645" t="s">
        <v>1365</v>
      </c>
      <c r="F69" s="646">
        <v>42719</v>
      </c>
      <c r="G69" s="647">
        <v>264.17</v>
      </c>
      <c r="H69" s="645" t="s">
        <v>801</v>
      </c>
      <c r="I69" s="645" t="s">
        <v>273</v>
      </c>
      <c r="K69" s="646">
        <v>42723</v>
      </c>
      <c r="L69" s="645" t="s">
        <v>71</v>
      </c>
      <c r="M69" s="645" t="s">
        <v>801</v>
      </c>
    </row>
    <row r="70" spans="1:13" s="645" customFormat="1" x14ac:dyDescent="0.2">
      <c r="A70" s="645" t="s">
        <v>395</v>
      </c>
      <c r="B70" s="704" t="s">
        <v>72</v>
      </c>
      <c r="C70" s="645" t="s">
        <v>73</v>
      </c>
      <c r="D70" s="645" t="s">
        <v>74</v>
      </c>
      <c r="E70" s="645" t="s">
        <v>1618</v>
      </c>
      <c r="F70" s="646">
        <v>42706</v>
      </c>
      <c r="G70" s="647">
        <v>66.55</v>
      </c>
      <c r="H70" s="645" t="s">
        <v>801</v>
      </c>
      <c r="I70" s="645" t="s">
        <v>273</v>
      </c>
      <c r="K70" s="646">
        <v>42725</v>
      </c>
      <c r="L70" s="645" t="s">
        <v>71</v>
      </c>
      <c r="M70" s="645" t="s">
        <v>801</v>
      </c>
    </row>
    <row r="71" spans="1:13" s="645" customFormat="1" x14ac:dyDescent="0.2">
      <c r="A71" s="645" t="s">
        <v>395</v>
      </c>
      <c r="B71" s="704" t="s">
        <v>72</v>
      </c>
      <c r="C71" s="645" t="s">
        <v>73</v>
      </c>
      <c r="D71" s="645" t="s">
        <v>74</v>
      </c>
      <c r="E71" s="645" t="s">
        <v>1617</v>
      </c>
      <c r="F71" s="646">
        <v>42706</v>
      </c>
      <c r="G71" s="647">
        <v>54.45</v>
      </c>
      <c r="H71" s="645" t="s">
        <v>801</v>
      </c>
      <c r="I71" s="645" t="s">
        <v>273</v>
      </c>
      <c r="K71" s="646">
        <v>42725</v>
      </c>
      <c r="L71" s="645" t="s">
        <v>71</v>
      </c>
      <c r="M71" s="645" t="s">
        <v>801</v>
      </c>
    </row>
    <row r="72" spans="1:13" s="645" customFormat="1" x14ac:dyDescent="0.2">
      <c r="A72" s="645" t="s">
        <v>395</v>
      </c>
      <c r="B72" s="704" t="s">
        <v>72</v>
      </c>
      <c r="C72" s="645" t="s">
        <v>73</v>
      </c>
      <c r="D72" s="645" t="s">
        <v>74</v>
      </c>
      <c r="E72" s="645" t="s">
        <v>1615</v>
      </c>
      <c r="F72" s="646">
        <v>42706</v>
      </c>
      <c r="G72" s="647">
        <v>91.36</v>
      </c>
      <c r="H72" s="645" t="s">
        <v>801</v>
      </c>
      <c r="I72" s="645" t="s">
        <v>273</v>
      </c>
      <c r="K72" s="646">
        <v>42717</v>
      </c>
      <c r="L72" s="645" t="s">
        <v>71</v>
      </c>
      <c r="M72" s="645" t="s">
        <v>801</v>
      </c>
    </row>
    <row r="73" spans="1:13" s="645" customFormat="1" x14ac:dyDescent="0.2">
      <c r="A73" s="645" t="s">
        <v>395</v>
      </c>
      <c r="B73" s="704" t="s">
        <v>1250</v>
      </c>
      <c r="C73" s="645" t="s">
        <v>1251</v>
      </c>
      <c r="D73" s="645" t="s">
        <v>1252</v>
      </c>
      <c r="E73" s="645" t="s">
        <v>1253</v>
      </c>
      <c r="F73" s="646">
        <v>42704</v>
      </c>
      <c r="G73" s="647">
        <v>325.01</v>
      </c>
      <c r="H73" s="645" t="s">
        <v>801</v>
      </c>
      <c r="I73" s="645" t="s">
        <v>273</v>
      </c>
      <c r="K73" s="646">
        <v>42720</v>
      </c>
      <c r="L73" s="645" t="s">
        <v>71</v>
      </c>
      <c r="M73" s="645" t="s">
        <v>801</v>
      </c>
    </row>
    <row r="74" spans="1:13" s="645" customFormat="1" x14ac:dyDescent="0.2">
      <c r="A74" s="645" t="s">
        <v>395</v>
      </c>
      <c r="B74" s="704" t="s">
        <v>513</v>
      </c>
      <c r="C74" s="645" t="s">
        <v>514</v>
      </c>
      <c r="D74" s="645" t="s">
        <v>515</v>
      </c>
      <c r="E74" s="645" t="s">
        <v>715</v>
      </c>
      <c r="F74" s="646">
        <v>42551</v>
      </c>
      <c r="G74" s="647">
        <v>50.42</v>
      </c>
      <c r="H74" s="645" t="s">
        <v>801</v>
      </c>
      <c r="I74" s="645" t="s">
        <v>716</v>
      </c>
      <c r="K74" s="646">
        <v>42573</v>
      </c>
      <c r="L74" s="645" t="s">
        <v>71</v>
      </c>
      <c r="M74" s="645" t="s">
        <v>801</v>
      </c>
    </row>
    <row r="75" spans="1:13" s="645" customFormat="1" x14ac:dyDescent="0.2">
      <c r="A75" s="645" t="s">
        <v>395</v>
      </c>
      <c r="B75" s="704" t="s">
        <v>563</v>
      </c>
      <c r="C75" s="645" t="s">
        <v>564</v>
      </c>
      <c r="D75" s="645" t="s">
        <v>565</v>
      </c>
      <c r="E75" s="645" t="s">
        <v>566</v>
      </c>
      <c r="F75" s="646">
        <v>42429</v>
      </c>
      <c r="G75" s="647">
        <v>176.42</v>
      </c>
      <c r="H75" s="645" t="s">
        <v>567</v>
      </c>
      <c r="I75" s="645" t="s">
        <v>544</v>
      </c>
      <c r="K75" s="646">
        <v>42492</v>
      </c>
      <c r="L75" s="645" t="s">
        <v>71</v>
      </c>
      <c r="M75" s="645" t="s">
        <v>4057</v>
      </c>
    </row>
    <row r="76" spans="1:13" s="645" customFormat="1" x14ac:dyDescent="0.2">
      <c r="A76" s="645" t="s">
        <v>395</v>
      </c>
      <c r="B76" s="704" t="s">
        <v>75</v>
      </c>
      <c r="C76" s="645" t="s">
        <v>76</v>
      </c>
      <c r="D76" s="645" t="s">
        <v>77</v>
      </c>
      <c r="E76" s="645" t="s">
        <v>1414</v>
      </c>
      <c r="F76" s="646">
        <v>42704</v>
      </c>
      <c r="G76" s="647">
        <v>1549.53</v>
      </c>
      <c r="H76" s="645" t="s">
        <v>801</v>
      </c>
      <c r="I76" s="645" t="s">
        <v>544</v>
      </c>
      <c r="K76" s="646">
        <v>42717</v>
      </c>
      <c r="L76" s="645" t="s">
        <v>71</v>
      </c>
      <c r="M76" s="645" t="s">
        <v>801</v>
      </c>
    </row>
    <row r="77" spans="1:13" s="645" customFormat="1" x14ac:dyDescent="0.2">
      <c r="A77" s="645" t="s">
        <v>395</v>
      </c>
      <c r="B77" s="704" t="s">
        <v>729</v>
      </c>
      <c r="C77" s="645" t="s">
        <v>730</v>
      </c>
      <c r="D77" s="645" t="s">
        <v>731</v>
      </c>
      <c r="E77" s="645" t="s">
        <v>861</v>
      </c>
      <c r="F77" s="646">
        <v>42639</v>
      </c>
      <c r="G77" s="647">
        <v>218.78</v>
      </c>
      <c r="H77" s="645" t="s">
        <v>801</v>
      </c>
      <c r="I77" s="645" t="s">
        <v>862</v>
      </c>
      <c r="K77" s="646">
        <v>42647</v>
      </c>
      <c r="L77" s="645" t="s">
        <v>71</v>
      </c>
      <c r="M77" s="645" t="s">
        <v>801</v>
      </c>
    </row>
    <row r="78" spans="1:13" s="645" customFormat="1" x14ac:dyDescent="0.2">
      <c r="A78" s="645" t="s">
        <v>365</v>
      </c>
      <c r="B78" s="704" t="s">
        <v>572</v>
      </c>
      <c r="C78" s="645" t="s">
        <v>573</v>
      </c>
      <c r="D78" s="645" t="s">
        <v>574</v>
      </c>
      <c r="E78" s="645" t="s">
        <v>833</v>
      </c>
      <c r="F78" s="646">
        <v>40872</v>
      </c>
      <c r="G78" s="647">
        <v>153.9</v>
      </c>
      <c r="H78" s="645" t="s">
        <v>801</v>
      </c>
      <c r="I78" s="645" t="s">
        <v>1291</v>
      </c>
      <c r="K78" s="646">
        <v>42661</v>
      </c>
      <c r="L78" s="645" t="s">
        <v>71</v>
      </c>
      <c r="M78" s="645" t="s">
        <v>801</v>
      </c>
    </row>
    <row r="79" spans="1:13" s="645" customFormat="1" x14ac:dyDescent="0.2">
      <c r="A79" s="645" t="s">
        <v>395</v>
      </c>
      <c r="B79" s="704" t="s">
        <v>274</v>
      </c>
      <c r="C79" s="645" t="s">
        <v>468</v>
      </c>
      <c r="D79" s="645" t="s">
        <v>275</v>
      </c>
      <c r="E79" s="645" t="s">
        <v>1437</v>
      </c>
      <c r="F79" s="646">
        <v>42727</v>
      </c>
      <c r="G79" s="647">
        <v>1061.46</v>
      </c>
      <c r="H79" s="645" t="s">
        <v>1438</v>
      </c>
      <c r="I79" s="645" t="s">
        <v>320</v>
      </c>
      <c r="K79" s="646">
        <v>42727</v>
      </c>
      <c r="L79" s="645" t="s">
        <v>71</v>
      </c>
      <c r="M79" s="645" t="s">
        <v>4111</v>
      </c>
    </row>
    <row r="80" spans="1:13" s="645" customFormat="1" x14ac:dyDescent="0.2">
      <c r="A80" s="645" t="s">
        <v>395</v>
      </c>
      <c r="B80" s="704" t="s">
        <v>842</v>
      </c>
      <c r="C80" s="645" t="s">
        <v>843</v>
      </c>
      <c r="D80" s="645" t="s">
        <v>844</v>
      </c>
      <c r="E80" s="645" t="s">
        <v>885</v>
      </c>
      <c r="F80" s="646">
        <v>42653</v>
      </c>
      <c r="G80" s="647">
        <v>80</v>
      </c>
      <c r="H80" s="645" t="s">
        <v>801</v>
      </c>
      <c r="I80" s="645" t="s">
        <v>261</v>
      </c>
      <c r="K80" s="646">
        <v>42656</v>
      </c>
      <c r="L80" s="645" t="s">
        <v>4</v>
      </c>
      <c r="M80" s="645" t="s">
        <v>801</v>
      </c>
    </row>
    <row r="81" spans="1:13" s="645" customFormat="1" x14ac:dyDescent="0.2">
      <c r="A81" s="645" t="s">
        <v>395</v>
      </c>
      <c r="B81" s="704" t="s">
        <v>81</v>
      </c>
      <c r="C81" s="645" t="s">
        <v>82</v>
      </c>
      <c r="D81" s="645" t="s">
        <v>83</v>
      </c>
      <c r="E81" s="645" t="s">
        <v>1354</v>
      </c>
      <c r="F81" s="646">
        <v>42704</v>
      </c>
      <c r="G81" s="647">
        <v>20.69</v>
      </c>
      <c r="H81" s="645" t="s">
        <v>801</v>
      </c>
      <c r="I81" s="645" t="s">
        <v>261</v>
      </c>
      <c r="K81" s="646">
        <v>42709</v>
      </c>
      <c r="L81" s="645" t="s">
        <v>71</v>
      </c>
      <c r="M81" s="645" t="s">
        <v>801</v>
      </c>
    </row>
    <row r="82" spans="1:13" s="645" customFormat="1" x14ac:dyDescent="0.2">
      <c r="A82" s="645" t="s">
        <v>395</v>
      </c>
      <c r="B82" s="704" t="s">
        <v>190</v>
      </c>
      <c r="C82" s="645" t="s">
        <v>191</v>
      </c>
      <c r="D82" s="645" t="s">
        <v>192</v>
      </c>
      <c r="E82" s="645" t="s">
        <v>771</v>
      </c>
      <c r="F82" s="646">
        <v>42593</v>
      </c>
      <c r="G82" s="647">
        <v>12.97</v>
      </c>
      <c r="H82" s="645" t="s">
        <v>772</v>
      </c>
      <c r="I82" s="645" t="s">
        <v>196</v>
      </c>
      <c r="K82" s="646">
        <v>42619</v>
      </c>
      <c r="L82" s="645" t="s">
        <v>71</v>
      </c>
      <c r="M82" s="645" t="s">
        <v>4067</v>
      </c>
    </row>
    <row r="83" spans="1:13" s="645" customFormat="1" x14ac:dyDescent="0.2">
      <c r="A83" s="645" t="s">
        <v>395</v>
      </c>
      <c r="B83" s="704" t="s">
        <v>637</v>
      </c>
      <c r="C83" s="645" t="s">
        <v>638</v>
      </c>
      <c r="D83" s="645" t="s">
        <v>639</v>
      </c>
      <c r="E83" s="645" t="s">
        <v>924</v>
      </c>
      <c r="F83" s="646">
        <v>42703</v>
      </c>
      <c r="G83" s="647">
        <v>13902.82</v>
      </c>
      <c r="H83" s="645" t="s">
        <v>801</v>
      </c>
      <c r="I83" s="645" t="s">
        <v>617</v>
      </c>
      <c r="K83" s="646">
        <v>42703</v>
      </c>
      <c r="L83" s="645" t="s">
        <v>71</v>
      </c>
      <c r="M83" s="645" t="s">
        <v>801</v>
      </c>
    </row>
    <row r="84" spans="1:13" s="645" customFormat="1" x14ac:dyDescent="0.2">
      <c r="A84" s="645" t="s">
        <v>395</v>
      </c>
      <c r="B84" s="704" t="s">
        <v>190</v>
      </c>
      <c r="C84" s="645" t="s">
        <v>191</v>
      </c>
      <c r="D84" s="645" t="s">
        <v>192</v>
      </c>
      <c r="E84" s="645" t="s">
        <v>494</v>
      </c>
      <c r="F84" s="646">
        <v>42478</v>
      </c>
      <c r="G84" s="647">
        <f>61.18*-1</f>
        <v>-61.18</v>
      </c>
      <c r="H84" s="645" t="s">
        <v>801</v>
      </c>
      <c r="I84" s="645" t="s">
        <v>160</v>
      </c>
      <c r="K84" s="646">
        <v>42478</v>
      </c>
      <c r="L84" s="645" t="s">
        <v>4</v>
      </c>
      <c r="M84" s="645" t="s">
        <v>801</v>
      </c>
    </row>
    <row r="85" spans="1:13" s="645" customFormat="1" x14ac:dyDescent="0.2">
      <c r="A85" s="645" t="s">
        <v>395</v>
      </c>
      <c r="B85" s="704" t="s">
        <v>190</v>
      </c>
      <c r="C85" s="645" t="s">
        <v>191</v>
      </c>
      <c r="D85" s="645" t="s">
        <v>192</v>
      </c>
      <c r="E85" s="645" t="s">
        <v>495</v>
      </c>
      <c r="F85" s="646">
        <v>42478</v>
      </c>
      <c r="G85" s="647">
        <f>14.06*-1</f>
        <v>-14.06</v>
      </c>
      <c r="H85" s="645" t="s">
        <v>801</v>
      </c>
      <c r="I85" s="645" t="s">
        <v>160</v>
      </c>
      <c r="K85" s="646">
        <v>42478</v>
      </c>
      <c r="L85" s="645" t="s">
        <v>4</v>
      </c>
      <c r="M85" s="645" t="s">
        <v>801</v>
      </c>
    </row>
    <row r="86" spans="1:13" s="645" customFormat="1" x14ac:dyDescent="0.2">
      <c r="A86" s="645" t="s">
        <v>395</v>
      </c>
      <c r="B86" s="704" t="s">
        <v>235</v>
      </c>
      <c r="C86" s="645" t="s">
        <v>236</v>
      </c>
      <c r="D86" s="645" t="s">
        <v>237</v>
      </c>
      <c r="E86" s="645" t="s">
        <v>682</v>
      </c>
      <c r="F86" s="646">
        <v>42578</v>
      </c>
      <c r="G86" s="647">
        <v>2206.13</v>
      </c>
      <c r="H86" s="645" t="s">
        <v>683</v>
      </c>
      <c r="I86" s="645" t="s">
        <v>160</v>
      </c>
      <c r="K86" s="646">
        <v>42579</v>
      </c>
      <c r="L86" s="645" t="s">
        <v>71</v>
      </c>
      <c r="M86" s="645" t="s">
        <v>4063</v>
      </c>
    </row>
    <row r="87" spans="1:13" s="645" customFormat="1" x14ac:dyDescent="0.2">
      <c r="A87" s="645" t="s">
        <v>395</v>
      </c>
      <c r="B87" s="704" t="s">
        <v>235</v>
      </c>
      <c r="C87" s="645" t="s">
        <v>236</v>
      </c>
      <c r="D87" s="645" t="s">
        <v>237</v>
      </c>
      <c r="E87" s="645" t="s">
        <v>914</v>
      </c>
      <c r="F87" s="646">
        <v>42656</v>
      </c>
      <c r="G87" s="647">
        <v>1179.53</v>
      </c>
      <c r="H87" s="645" t="s">
        <v>915</v>
      </c>
      <c r="I87" s="645" t="s">
        <v>160</v>
      </c>
      <c r="K87" s="646">
        <v>42676</v>
      </c>
      <c r="L87" s="645" t="s">
        <v>71</v>
      </c>
      <c r="M87" s="645" t="s">
        <v>4084</v>
      </c>
    </row>
    <row r="88" spans="1:13" s="645" customFormat="1" x14ac:dyDescent="0.2">
      <c r="A88" s="645" t="s">
        <v>395</v>
      </c>
      <c r="B88" s="704" t="s">
        <v>235</v>
      </c>
      <c r="C88" s="645" t="s">
        <v>236</v>
      </c>
      <c r="D88" s="645" t="s">
        <v>237</v>
      </c>
      <c r="E88" s="645" t="s">
        <v>916</v>
      </c>
      <c r="F88" s="646">
        <v>42656</v>
      </c>
      <c r="G88" s="647">
        <v>1764.91</v>
      </c>
      <c r="H88" s="645" t="s">
        <v>917</v>
      </c>
      <c r="I88" s="645" t="s">
        <v>160</v>
      </c>
      <c r="K88" s="646">
        <v>42676</v>
      </c>
      <c r="L88" s="645" t="s">
        <v>71</v>
      </c>
      <c r="M88" s="645" t="s">
        <v>4085</v>
      </c>
    </row>
    <row r="89" spans="1:13" s="645" customFormat="1" x14ac:dyDescent="0.2">
      <c r="A89" s="645" t="s">
        <v>395</v>
      </c>
      <c r="B89" s="704" t="s">
        <v>235</v>
      </c>
      <c r="C89" s="645" t="s">
        <v>236</v>
      </c>
      <c r="D89" s="645" t="s">
        <v>237</v>
      </c>
      <c r="E89" s="645" t="s">
        <v>918</v>
      </c>
      <c r="F89" s="646">
        <v>42656</v>
      </c>
      <c r="G89" s="647">
        <v>871.2</v>
      </c>
      <c r="H89" s="645" t="s">
        <v>919</v>
      </c>
      <c r="I89" s="645" t="s">
        <v>160</v>
      </c>
      <c r="K89" s="646">
        <v>42676</v>
      </c>
      <c r="L89" s="645" t="s">
        <v>71</v>
      </c>
      <c r="M89" s="645" t="s">
        <v>4086</v>
      </c>
    </row>
    <row r="90" spans="1:13" s="645" customFormat="1" x14ac:dyDescent="0.2">
      <c r="A90" s="645" t="s">
        <v>395</v>
      </c>
      <c r="B90" s="704" t="s">
        <v>1464</v>
      </c>
      <c r="C90" s="645" t="s">
        <v>1465</v>
      </c>
      <c r="D90" s="645" t="s">
        <v>1466</v>
      </c>
      <c r="E90" s="645" t="s">
        <v>1470</v>
      </c>
      <c r="F90" s="646">
        <v>42725</v>
      </c>
      <c r="G90" s="647">
        <v>108.9</v>
      </c>
      <c r="H90" s="645" t="s">
        <v>1471</v>
      </c>
      <c r="I90" s="645" t="s">
        <v>160</v>
      </c>
      <c r="K90" s="646">
        <v>42725</v>
      </c>
      <c r="L90" s="645" t="s">
        <v>71</v>
      </c>
      <c r="M90" s="645" t="s">
        <v>4112</v>
      </c>
    </row>
    <row r="91" spans="1:13" s="645" customFormat="1" x14ac:dyDescent="0.2">
      <c r="A91" s="645" t="s">
        <v>395</v>
      </c>
      <c r="B91" s="704" t="s">
        <v>1464</v>
      </c>
      <c r="C91" s="645" t="s">
        <v>1465</v>
      </c>
      <c r="D91" s="645" t="s">
        <v>1466</v>
      </c>
      <c r="E91" s="645" t="s">
        <v>1468</v>
      </c>
      <c r="F91" s="646">
        <v>42725</v>
      </c>
      <c r="G91" s="647">
        <v>577.62</v>
      </c>
      <c r="H91" s="645" t="s">
        <v>1469</v>
      </c>
      <c r="I91" s="645" t="s">
        <v>160</v>
      </c>
      <c r="K91" s="646">
        <v>42725</v>
      </c>
      <c r="L91" s="645" t="s">
        <v>71</v>
      </c>
      <c r="M91" s="645" t="s">
        <v>4113</v>
      </c>
    </row>
    <row r="92" spans="1:13" s="645" customFormat="1" x14ac:dyDescent="0.2">
      <c r="A92" s="645" t="s">
        <v>395</v>
      </c>
      <c r="B92" s="704" t="s">
        <v>235</v>
      </c>
      <c r="C92" s="645" t="s">
        <v>236</v>
      </c>
      <c r="D92" s="645" t="s">
        <v>237</v>
      </c>
      <c r="E92" s="645" t="s">
        <v>1001</v>
      </c>
      <c r="F92" s="646">
        <v>42521</v>
      </c>
      <c r="G92" s="647">
        <v>1007.65</v>
      </c>
      <c r="H92" s="645" t="s">
        <v>801</v>
      </c>
      <c r="I92" s="645" t="s">
        <v>467</v>
      </c>
      <c r="K92" s="646">
        <v>42702</v>
      </c>
      <c r="L92" s="645" t="s">
        <v>71</v>
      </c>
      <c r="M92" s="645" t="s">
        <v>801</v>
      </c>
    </row>
    <row r="93" spans="1:13" s="645" customFormat="1" x14ac:dyDescent="0.2">
      <c r="A93" s="645" t="s">
        <v>395</v>
      </c>
      <c r="B93" s="704" t="s">
        <v>235</v>
      </c>
      <c r="C93" s="645" t="s">
        <v>236</v>
      </c>
      <c r="D93" s="645" t="s">
        <v>237</v>
      </c>
      <c r="E93" s="645" t="s">
        <v>1002</v>
      </c>
      <c r="F93" s="646">
        <v>42521</v>
      </c>
      <c r="G93" s="647">
        <v>621.83000000000004</v>
      </c>
      <c r="H93" s="645" t="s">
        <v>801</v>
      </c>
      <c r="I93" s="645" t="s">
        <v>467</v>
      </c>
      <c r="K93" s="646">
        <v>42702</v>
      </c>
      <c r="L93" s="645" t="s">
        <v>71</v>
      </c>
      <c r="M93" s="645" t="s">
        <v>801</v>
      </c>
    </row>
    <row r="94" spans="1:13" s="645" customFormat="1" x14ac:dyDescent="0.2">
      <c r="A94" s="645" t="s">
        <v>395</v>
      </c>
      <c r="B94" s="704" t="s">
        <v>594</v>
      </c>
      <c r="C94" s="645" t="s">
        <v>595</v>
      </c>
      <c r="D94" s="645" t="s">
        <v>596</v>
      </c>
      <c r="E94" s="645" t="s">
        <v>1171</v>
      </c>
      <c r="F94" s="646">
        <v>42709</v>
      </c>
      <c r="G94" s="647">
        <v>431.6</v>
      </c>
      <c r="H94" s="645" t="s">
        <v>801</v>
      </c>
      <c r="I94" s="645" t="s">
        <v>1172</v>
      </c>
      <c r="K94" s="646">
        <v>42717</v>
      </c>
      <c r="L94" s="645" t="s">
        <v>71</v>
      </c>
      <c r="M94" s="645" t="s">
        <v>801</v>
      </c>
    </row>
    <row r="95" spans="1:13" s="645" customFormat="1" x14ac:dyDescent="0.2">
      <c r="A95" s="645" t="s">
        <v>193</v>
      </c>
      <c r="B95" s="704" t="s">
        <v>2276</v>
      </c>
      <c r="C95" s="645" t="s">
        <v>2277</v>
      </c>
      <c r="D95" s="645" t="s">
        <v>801</v>
      </c>
      <c r="E95" s="645" t="s">
        <v>2278</v>
      </c>
      <c r="F95" s="646">
        <v>42214</v>
      </c>
      <c r="G95" s="647">
        <v>299.2</v>
      </c>
      <c r="H95" s="645" t="s">
        <v>801</v>
      </c>
      <c r="I95" s="645" t="s">
        <v>519</v>
      </c>
      <c r="K95" s="646">
        <v>42487</v>
      </c>
      <c r="L95" s="645" t="s">
        <v>4</v>
      </c>
      <c r="M95" s="645" t="s">
        <v>801</v>
      </c>
    </row>
    <row r="96" spans="1:13" s="645" customFormat="1" x14ac:dyDescent="0.2">
      <c r="A96" s="645" t="s">
        <v>395</v>
      </c>
      <c r="B96" s="704" t="s">
        <v>758</v>
      </c>
      <c r="C96" s="645" t="s">
        <v>759</v>
      </c>
      <c r="D96" s="645" t="s">
        <v>760</v>
      </c>
      <c r="E96" s="645" t="s">
        <v>761</v>
      </c>
      <c r="F96" s="646">
        <v>42633</v>
      </c>
      <c r="G96" s="647">
        <v>157.30000000000001</v>
      </c>
      <c r="H96" s="645" t="s">
        <v>762</v>
      </c>
      <c r="I96" s="645" t="s">
        <v>519</v>
      </c>
      <c r="K96" s="646">
        <v>42642</v>
      </c>
      <c r="L96" s="645" t="s">
        <v>71</v>
      </c>
      <c r="M96" s="645" t="s">
        <v>4066</v>
      </c>
    </row>
    <row r="97" spans="1:14" s="645" customFormat="1" x14ac:dyDescent="0.2">
      <c r="A97" s="645" t="s">
        <v>395</v>
      </c>
      <c r="B97" s="704" t="s">
        <v>181</v>
      </c>
      <c r="C97" s="645" t="s">
        <v>182</v>
      </c>
      <c r="D97" s="645" t="s">
        <v>183</v>
      </c>
      <c r="E97" s="645" t="s">
        <v>1007</v>
      </c>
      <c r="F97" s="646">
        <v>42689</v>
      </c>
      <c r="G97" s="647">
        <v>400</v>
      </c>
      <c r="H97" s="645" t="s">
        <v>801</v>
      </c>
      <c r="I97" s="645" t="s">
        <v>519</v>
      </c>
      <c r="K97" s="646">
        <v>42690</v>
      </c>
      <c r="L97" s="645" t="s">
        <v>4</v>
      </c>
      <c r="M97" s="645" t="s">
        <v>801</v>
      </c>
    </row>
    <row r="98" spans="1:14" s="645" customFormat="1" x14ac:dyDescent="0.2">
      <c r="A98" s="645" t="s">
        <v>395</v>
      </c>
      <c r="B98" s="704" t="s">
        <v>190</v>
      </c>
      <c r="C98" s="645" t="s">
        <v>191</v>
      </c>
      <c r="D98" s="645" t="s">
        <v>192</v>
      </c>
      <c r="E98" s="645" t="s">
        <v>493</v>
      </c>
      <c r="F98" s="646">
        <v>42478</v>
      </c>
      <c r="G98" s="647">
        <f>314.1*-1</f>
        <v>-314.10000000000002</v>
      </c>
      <c r="H98" s="645" t="s">
        <v>801</v>
      </c>
      <c r="I98" s="645" t="s">
        <v>809</v>
      </c>
      <c r="K98" s="646">
        <v>42478</v>
      </c>
      <c r="L98" s="645" t="s">
        <v>71</v>
      </c>
    </row>
    <row r="99" spans="1:14" s="645" customFormat="1" x14ac:dyDescent="0.2">
      <c r="A99" s="645" t="s">
        <v>395</v>
      </c>
      <c r="B99" s="704" t="s">
        <v>147</v>
      </c>
      <c r="C99" s="645" t="s">
        <v>148</v>
      </c>
      <c r="D99" s="645" t="s">
        <v>801</v>
      </c>
      <c r="E99" s="645" t="s">
        <v>845</v>
      </c>
      <c r="F99" s="646">
        <v>42633</v>
      </c>
      <c r="G99" s="647">
        <v>2445.1799999999998</v>
      </c>
      <c r="H99" s="645" t="s">
        <v>801</v>
      </c>
      <c r="I99" s="645" t="s">
        <v>809</v>
      </c>
      <c r="J99" s="682"/>
      <c r="K99" s="646">
        <v>42654</v>
      </c>
      <c r="L99" s="645" t="s">
        <v>71</v>
      </c>
      <c r="M99" s="645" t="s">
        <v>801</v>
      </c>
    </row>
    <row r="100" spans="1:14" s="645" customFormat="1" x14ac:dyDescent="0.2">
      <c r="A100" s="645" t="s">
        <v>395</v>
      </c>
      <c r="B100" s="704" t="s">
        <v>418</v>
      </c>
      <c r="C100" s="645" t="s">
        <v>419</v>
      </c>
      <c r="D100" s="645" t="s">
        <v>420</v>
      </c>
      <c r="E100" s="645" t="s">
        <v>1020</v>
      </c>
      <c r="F100" s="646">
        <v>42702</v>
      </c>
      <c r="G100" s="647">
        <v>353.2</v>
      </c>
      <c r="H100" s="645" t="s">
        <v>1021</v>
      </c>
      <c r="I100" s="645" t="s">
        <v>681</v>
      </c>
      <c r="K100" s="646">
        <v>42702</v>
      </c>
      <c r="L100" s="645" t="s">
        <v>71</v>
      </c>
      <c r="M100" s="645" t="s">
        <v>4092</v>
      </c>
    </row>
    <row r="101" spans="1:14" s="645" customFormat="1" x14ac:dyDescent="0.2">
      <c r="A101" s="645" t="s">
        <v>395</v>
      </c>
      <c r="B101" s="704" t="s">
        <v>1341</v>
      </c>
      <c r="C101" s="645" t="s">
        <v>1342</v>
      </c>
      <c r="D101" s="645" t="s">
        <v>1343</v>
      </c>
      <c r="E101" s="645" t="s">
        <v>1340</v>
      </c>
      <c r="F101" s="646">
        <v>42706</v>
      </c>
      <c r="G101" s="647">
        <v>3000</v>
      </c>
      <c r="H101" s="645" t="s">
        <v>801</v>
      </c>
      <c r="I101" s="645" t="s">
        <v>1344</v>
      </c>
      <c r="K101" s="646">
        <v>42716</v>
      </c>
      <c r="L101" s="645" t="s">
        <v>71</v>
      </c>
      <c r="M101" s="645" t="s">
        <v>801</v>
      </c>
    </row>
    <row r="102" spans="1:14" s="645" customFormat="1" x14ac:dyDescent="0.2">
      <c r="A102" s="645" t="s">
        <v>395</v>
      </c>
      <c r="B102" s="704" t="s">
        <v>181</v>
      </c>
      <c r="C102" s="645" t="s">
        <v>182</v>
      </c>
      <c r="D102" s="645" t="s">
        <v>183</v>
      </c>
      <c r="E102" s="645" t="s">
        <v>1603</v>
      </c>
      <c r="F102" s="646">
        <v>42727</v>
      </c>
      <c r="G102" s="647">
        <v>121</v>
      </c>
      <c r="H102" s="645" t="s">
        <v>801</v>
      </c>
      <c r="I102" s="645" t="s">
        <v>1698</v>
      </c>
      <c r="K102" s="646">
        <v>42731</v>
      </c>
      <c r="L102" s="645" t="s">
        <v>71</v>
      </c>
      <c r="M102" s="645" t="s">
        <v>801</v>
      </c>
    </row>
    <row r="103" spans="1:14" s="645" customFormat="1" x14ac:dyDescent="0.2">
      <c r="A103" s="645" t="s">
        <v>395</v>
      </c>
      <c r="B103" s="704" t="s">
        <v>170</v>
      </c>
      <c r="C103" s="645" t="s">
        <v>171</v>
      </c>
      <c r="D103" s="645" t="s">
        <v>172</v>
      </c>
      <c r="E103" s="645" t="s">
        <v>1601</v>
      </c>
      <c r="F103" s="646">
        <v>42704</v>
      </c>
      <c r="G103" s="647">
        <v>246.13</v>
      </c>
      <c r="H103" s="645" t="s">
        <v>801</v>
      </c>
      <c r="I103" s="645" t="s">
        <v>1207</v>
      </c>
      <c r="K103" s="646">
        <v>42716</v>
      </c>
      <c r="L103" s="645" t="s">
        <v>71</v>
      </c>
      <c r="M103" s="645" t="s">
        <v>801</v>
      </c>
    </row>
    <row r="104" spans="1:14" s="645" customFormat="1" x14ac:dyDescent="0.2">
      <c r="A104" s="640" t="s">
        <v>87</v>
      </c>
      <c r="B104" s="660" t="s">
        <v>164</v>
      </c>
      <c r="C104" s="640" t="s">
        <v>165</v>
      </c>
      <c r="D104" s="640" t="s">
        <v>166</v>
      </c>
      <c r="E104" s="640" t="s">
        <v>173</v>
      </c>
      <c r="F104" s="642">
        <v>41782</v>
      </c>
      <c r="G104" s="628">
        <v>180.51</v>
      </c>
      <c r="H104" s="640"/>
      <c r="I104" s="640" t="s">
        <v>168</v>
      </c>
      <c r="K104" s="642">
        <v>41823</v>
      </c>
      <c r="L104" s="640" t="s">
        <v>71</v>
      </c>
      <c r="M104" s="340"/>
      <c r="N104" s="340"/>
    </row>
    <row r="105" spans="1:14" s="645" customFormat="1" x14ac:dyDescent="0.2">
      <c r="A105" s="640" t="s">
        <v>87</v>
      </c>
      <c r="B105" s="660" t="s">
        <v>164</v>
      </c>
      <c r="C105" s="640" t="s">
        <v>165</v>
      </c>
      <c r="D105" s="640" t="s">
        <v>166</v>
      </c>
      <c r="E105" s="640" t="s">
        <v>174</v>
      </c>
      <c r="F105" s="642">
        <v>41901</v>
      </c>
      <c r="G105" s="639">
        <v>63.9</v>
      </c>
      <c r="H105" s="640"/>
      <c r="I105" s="640" t="s">
        <v>168</v>
      </c>
      <c r="K105" s="642">
        <v>41905</v>
      </c>
      <c r="L105" s="640" t="s">
        <v>71</v>
      </c>
      <c r="M105" s="340"/>
      <c r="N105" s="340"/>
    </row>
    <row r="106" spans="1:14" s="645" customFormat="1" x14ac:dyDescent="0.2">
      <c r="A106" s="640" t="s">
        <v>87</v>
      </c>
      <c r="B106" s="660" t="s">
        <v>164</v>
      </c>
      <c r="C106" s="640" t="s">
        <v>165</v>
      </c>
      <c r="D106" s="640" t="s">
        <v>166</v>
      </c>
      <c r="E106" s="640" t="s">
        <v>167</v>
      </c>
      <c r="F106" s="642">
        <v>41969</v>
      </c>
      <c r="G106" s="628">
        <v>128.63999999999999</v>
      </c>
      <c r="H106" s="640"/>
      <c r="I106" s="640" t="s">
        <v>168</v>
      </c>
      <c r="K106" s="642">
        <v>41991</v>
      </c>
      <c r="L106" s="640" t="s">
        <v>71</v>
      </c>
      <c r="M106" s="340"/>
      <c r="N106" s="340"/>
    </row>
    <row r="107" spans="1:14" s="645" customFormat="1" x14ac:dyDescent="0.2">
      <c r="A107" s="645" t="s">
        <v>395</v>
      </c>
      <c r="B107" s="704" t="s">
        <v>976</v>
      </c>
      <c r="C107" s="645" t="s">
        <v>977</v>
      </c>
      <c r="D107" s="645" t="s">
        <v>978</v>
      </c>
      <c r="E107" s="645" t="s">
        <v>979</v>
      </c>
      <c r="F107" s="646">
        <v>42643</v>
      </c>
      <c r="G107" s="647">
        <v>657.37</v>
      </c>
      <c r="H107" s="645" t="s">
        <v>801</v>
      </c>
      <c r="I107" s="645" t="s">
        <v>610</v>
      </c>
      <c r="K107" s="646">
        <v>42676</v>
      </c>
      <c r="L107" s="645" t="s">
        <v>71</v>
      </c>
      <c r="M107" s="645" t="s">
        <v>801</v>
      </c>
    </row>
    <row r="108" spans="1:14" s="645" customFormat="1" x14ac:dyDescent="0.2">
      <c r="A108" s="645" t="s">
        <v>395</v>
      </c>
      <c r="B108" s="704" t="s">
        <v>693</v>
      </c>
      <c r="C108" s="645" t="s">
        <v>694</v>
      </c>
      <c r="D108" s="645" t="s">
        <v>801</v>
      </c>
      <c r="E108" s="645" t="s">
        <v>695</v>
      </c>
      <c r="F108" s="646">
        <v>42553</v>
      </c>
      <c r="G108" s="647">
        <v>40</v>
      </c>
      <c r="H108" s="645" t="s">
        <v>801</v>
      </c>
      <c r="I108" s="645" t="s">
        <v>613</v>
      </c>
      <c r="K108" s="646">
        <v>42555</v>
      </c>
      <c r="L108" s="645" t="s">
        <v>71</v>
      </c>
      <c r="M108" s="645" t="s">
        <v>801</v>
      </c>
    </row>
    <row r="109" spans="1:14" s="645" customFormat="1" x14ac:dyDescent="0.2">
      <c r="A109" s="645" t="s">
        <v>395</v>
      </c>
      <c r="B109" s="704" t="s">
        <v>1687</v>
      </c>
      <c r="C109" s="645" t="s">
        <v>1688</v>
      </c>
      <c r="D109" s="645" t="s">
        <v>1689</v>
      </c>
      <c r="E109" s="645" t="s">
        <v>1690</v>
      </c>
      <c r="F109" s="646">
        <v>42395</v>
      </c>
      <c r="G109" s="647">
        <v>260</v>
      </c>
      <c r="H109" s="645" t="s">
        <v>801</v>
      </c>
      <c r="I109" s="645" t="s">
        <v>614</v>
      </c>
      <c r="K109" s="646">
        <v>42621</v>
      </c>
      <c r="L109" s="645" t="s">
        <v>4</v>
      </c>
      <c r="M109" s="645" t="s">
        <v>801</v>
      </c>
    </row>
    <row r="110" spans="1:14" s="645" customFormat="1" x14ac:dyDescent="0.2">
      <c r="A110" s="645" t="s">
        <v>395</v>
      </c>
      <c r="B110" s="704" t="s">
        <v>1015</v>
      </c>
      <c r="C110" s="645" t="s">
        <v>1016</v>
      </c>
      <c r="D110" s="645" t="s">
        <v>1017</v>
      </c>
      <c r="E110" s="645" t="s">
        <v>1018</v>
      </c>
      <c r="F110" s="646">
        <v>42671</v>
      </c>
      <c r="G110" s="647">
        <v>42</v>
      </c>
      <c r="H110" s="645" t="s">
        <v>801</v>
      </c>
      <c r="I110" s="645" t="s">
        <v>614</v>
      </c>
      <c r="K110" s="646">
        <v>42682</v>
      </c>
      <c r="L110" s="645" t="s">
        <v>71</v>
      </c>
      <c r="M110" s="645" t="s">
        <v>801</v>
      </c>
    </row>
    <row r="111" spans="1:14" s="645" customFormat="1" x14ac:dyDescent="0.2">
      <c r="A111" s="645" t="s">
        <v>395</v>
      </c>
      <c r="B111" s="704" t="s">
        <v>1015</v>
      </c>
      <c r="C111" s="645" t="s">
        <v>1016</v>
      </c>
      <c r="D111" s="645" t="s">
        <v>1017</v>
      </c>
      <c r="E111" s="645" t="s">
        <v>1019</v>
      </c>
      <c r="F111" s="646">
        <v>42671</v>
      </c>
      <c r="G111" s="647">
        <v>84</v>
      </c>
      <c r="H111" s="645" t="s">
        <v>801</v>
      </c>
      <c r="I111" s="645" t="s">
        <v>614</v>
      </c>
      <c r="K111" s="646">
        <v>42682</v>
      </c>
      <c r="L111" s="645" t="s">
        <v>71</v>
      </c>
      <c r="M111" s="645" t="s">
        <v>801</v>
      </c>
    </row>
    <row r="112" spans="1:14" s="645" customFormat="1" x14ac:dyDescent="0.2">
      <c r="A112" s="645" t="s">
        <v>395</v>
      </c>
      <c r="B112" s="704" t="s">
        <v>238</v>
      </c>
      <c r="C112" s="645" t="s">
        <v>239</v>
      </c>
      <c r="D112" s="645" t="s">
        <v>240</v>
      </c>
      <c r="E112" s="645" t="s">
        <v>1000</v>
      </c>
      <c r="F112" s="646">
        <v>42674</v>
      </c>
      <c r="G112" s="647">
        <v>12.66</v>
      </c>
      <c r="H112" s="645" t="s">
        <v>801</v>
      </c>
      <c r="I112" s="645" t="s">
        <v>582</v>
      </c>
      <c r="K112" s="646">
        <v>42682</v>
      </c>
      <c r="L112" s="645" t="s">
        <v>4</v>
      </c>
      <c r="M112" s="645" t="s">
        <v>801</v>
      </c>
    </row>
    <row r="113" spans="1:13" s="645" customFormat="1" x14ac:dyDescent="0.2">
      <c r="A113" s="645" t="s">
        <v>395</v>
      </c>
      <c r="B113" s="704" t="s">
        <v>238</v>
      </c>
      <c r="C113" s="645" t="s">
        <v>239</v>
      </c>
      <c r="D113" s="645" t="s">
        <v>240</v>
      </c>
      <c r="E113" s="645" t="s">
        <v>1659</v>
      </c>
      <c r="F113" s="646">
        <v>42702</v>
      </c>
      <c r="G113" s="647">
        <v>12.66</v>
      </c>
      <c r="H113" s="645" t="s">
        <v>801</v>
      </c>
      <c r="I113" s="645" t="s">
        <v>582</v>
      </c>
      <c r="K113" s="646">
        <v>42716</v>
      </c>
      <c r="L113" s="645" t="s">
        <v>4</v>
      </c>
      <c r="M113" s="645" t="s">
        <v>801</v>
      </c>
    </row>
    <row r="114" spans="1:13" s="645" customFormat="1" x14ac:dyDescent="0.2">
      <c r="A114" s="645" t="s">
        <v>395</v>
      </c>
      <c r="B114" s="704" t="s">
        <v>1067</v>
      </c>
      <c r="C114" s="645" t="s">
        <v>1068</v>
      </c>
      <c r="D114" s="645" t="s">
        <v>801</v>
      </c>
      <c r="E114" s="645" t="s">
        <v>935</v>
      </c>
      <c r="F114" s="646">
        <v>42677</v>
      </c>
      <c r="G114" s="647">
        <v>459.55</v>
      </c>
      <c r="H114" s="645" t="s">
        <v>801</v>
      </c>
      <c r="I114" s="645" t="s">
        <v>1069</v>
      </c>
      <c r="K114" s="646">
        <v>42726</v>
      </c>
      <c r="L114" s="645" t="s">
        <v>71</v>
      </c>
      <c r="M114" s="645" t="s">
        <v>801</v>
      </c>
    </row>
    <row r="115" spans="1:13" s="645" customFormat="1" x14ac:dyDescent="0.2">
      <c r="A115" s="645" t="s">
        <v>395</v>
      </c>
      <c r="B115" s="704" t="s">
        <v>238</v>
      </c>
      <c r="C115" s="645" t="s">
        <v>239</v>
      </c>
      <c r="D115" s="645" t="s">
        <v>240</v>
      </c>
      <c r="E115" s="645" t="s">
        <v>791</v>
      </c>
      <c r="F115" s="646">
        <v>42613</v>
      </c>
      <c r="G115" s="647">
        <v>11</v>
      </c>
      <c r="H115" s="645" t="s">
        <v>801</v>
      </c>
      <c r="I115" s="645" t="s">
        <v>545</v>
      </c>
      <c r="K115" s="646">
        <v>42622</v>
      </c>
      <c r="L115" s="645" t="s">
        <v>4</v>
      </c>
      <c r="M115" s="645" t="s">
        <v>801</v>
      </c>
    </row>
    <row r="116" spans="1:13" s="645" customFormat="1" x14ac:dyDescent="0.2">
      <c r="A116" s="645" t="s">
        <v>395</v>
      </c>
      <c r="B116" s="704" t="s">
        <v>238</v>
      </c>
      <c r="C116" s="645" t="s">
        <v>239</v>
      </c>
      <c r="D116" s="645" t="s">
        <v>240</v>
      </c>
      <c r="E116" s="645" t="s">
        <v>863</v>
      </c>
      <c r="F116" s="646">
        <v>42653</v>
      </c>
      <c r="G116" s="647">
        <v>17.600000000000001</v>
      </c>
      <c r="H116" s="645" t="s">
        <v>801</v>
      </c>
      <c r="I116" s="645" t="s">
        <v>545</v>
      </c>
      <c r="K116" s="646">
        <v>42660</v>
      </c>
      <c r="L116" s="645" t="s">
        <v>4</v>
      </c>
      <c r="M116" s="645" t="s">
        <v>801</v>
      </c>
    </row>
    <row r="117" spans="1:13" s="645" customFormat="1" x14ac:dyDescent="0.2">
      <c r="A117" s="645" t="s">
        <v>395</v>
      </c>
      <c r="B117" s="704" t="s">
        <v>238</v>
      </c>
      <c r="C117" s="645" t="s">
        <v>239</v>
      </c>
      <c r="D117" s="645" t="s">
        <v>240</v>
      </c>
      <c r="E117" s="645" t="s">
        <v>864</v>
      </c>
      <c r="F117" s="646">
        <v>42640</v>
      </c>
      <c r="G117" s="647">
        <v>11</v>
      </c>
      <c r="H117" s="645" t="s">
        <v>801</v>
      </c>
      <c r="I117" s="645" t="s">
        <v>545</v>
      </c>
      <c r="K117" s="646">
        <v>42648</v>
      </c>
      <c r="L117" s="645" t="s">
        <v>4</v>
      </c>
      <c r="M117" s="645" t="s">
        <v>801</v>
      </c>
    </row>
    <row r="118" spans="1:13" s="645" customFormat="1" x14ac:dyDescent="0.2">
      <c r="A118" s="645" t="s">
        <v>395</v>
      </c>
      <c r="B118" s="704" t="s">
        <v>238</v>
      </c>
      <c r="C118" s="645" t="s">
        <v>239</v>
      </c>
      <c r="D118" s="645" t="s">
        <v>240</v>
      </c>
      <c r="E118" s="645" t="s">
        <v>1654</v>
      </c>
      <c r="F118" s="646">
        <v>42704</v>
      </c>
      <c r="G118" s="647">
        <v>11</v>
      </c>
      <c r="H118" s="645" t="s">
        <v>801</v>
      </c>
      <c r="I118" s="645" t="s">
        <v>545</v>
      </c>
      <c r="K118" s="646">
        <v>42711</v>
      </c>
      <c r="L118" s="645" t="s">
        <v>4</v>
      </c>
      <c r="M118" s="645" t="s">
        <v>801</v>
      </c>
    </row>
    <row r="119" spans="1:13" s="645" customFormat="1" x14ac:dyDescent="0.2">
      <c r="A119" s="645" t="s">
        <v>395</v>
      </c>
      <c r="B119" s="704" t="s">
        <v>154</v>
      </c>
      <c r="C119" s="645" t="s">
        <v>583</v>
      </c>
      <c r="D119" s="645" t="s">
        <v>155</v>
      </c>
      <c r="E119" s="645" t="s">
        <v>907</v>
      </c>
      <c r="F119" s="646">
        <v>42678</v>
      </c>
      <c r="G119" s="647">
        <v>52.42</v>
      </c>
      <c r="H119" s="645" t="s">
        <v>801</v>
      </c>
      <c r="I119" s="645" t="s">
        <v>600</v>
      </c>
      <c r="K119" s="646">
        <v>42678</v>
      </c>
      <c r="L119" s="645" t="s">
        <v>71</v>
      </c>
      <c r="M119" s="645" t="s">
        <v>801</v>
      </c>
    </row>
    <row r="120" spans="1:13" s="645" customFormat="1" x14ac:dyDescent="0.2">
      <c r="A120" s="645" t="s">
        <v>395</v>
      </c>
      <c r="B120" s="704" t="s">
        <v>1043</v>
      </c>
      <c r="C120" s="645" t="s">
        <v>1044</v>
      </c>
      <c r="D120" s="645" t="s">
        <v>801</v>
      </c>
      <c r="E120" s="645" t="s">
        <v>1045</v>
      </c>
      <c r="F120" s="646">
        <v>42529</v>
      </c>
      <c r="G120" s="647">
        <v>190</v>
      </c>
      <c r="H120" s="645" t="s">
        <v>801</v>
      </c>
      <c r="I120" s="645" t="s">
        <v>600</v>
      </c>
      <c r="K120" s="646">
        <v>42681</v>
      </c>
      <c r="L120" s="645" t="s">
        <v>4</v>
      </c>
      <c r="M120" s="645" t="s">
        <v>801</v>
      </c>
    </row>
    <row r="121" spans="1:13" s="645" customFormat="1" x14ac:dyDescent="0.2">
      <c r="A121" s="645" t="s">
        <v>193</v>
      </c>
      <c r="B121" s="704" t="s">
        <v>289</v>
      </c>
      <c r="C121" s="645" t="s">
        <v>290</v>
      </c>
      <c r="D121" s="645" t="s">
        <v>291</v>
      </c>
      <c r="E121" s="645" t="s">
        <v>436</v>
      </c>
      <c r="F121" s="646">
        <v>42369</v>
      </c>
      <c r="G121" s="647">
        <v>30.25</v>
      </c>
      <c r="H121" s="645" t="s">
        <v>437</v>
      </c>
      <c r="I121" s="645" t="s">
        <v>244</v>
      </c>
      <c r="K121" s="646">
        <v>42401</v>
      </c>
      <c r="L121" s="645" t="s">
        <v>4</v>
      </c>
    </row>
    <row r="122" spans="1:13" s="645" customFormat="1" x14ac:dyDescent="0.2">
      <c r="A122" s="645" t="s">
        <v>193</v>
      </c>
      <c r="B122" s="704" t="s">
        <v>459</v>
      </c>
      <c r="C122" s="645" t="s">
        <v>460</v>
      </c>
      <c r="D122" s="645" t="s">
        <v>461</v>
      </c>
      <c r="E122" s="645" t="s">
        <v>462</v>
      </c>
      <c r="F122" s="646">
        <v>42339</v>
      </c>
      <c r="G122" s="647">
        <v>55.7</v>
      </c>
      <c r="H122" s="645" t="s">
        <v>801</v>
      </c>
      <c r="I122" s="645" t="s">
        <v>260</v>
      </c>
      <c r="K122" s="646">
        <v>42459</v>
      </c>
      <c r="L122" s="645" t="s">
        <v>71</v>
      </c>
      <c r="M122" s="645" t="s">
        <v>801</v>
      </c>
    </row>
    <row r="123" spans="1:13" s="645" customFormat="1" x14ac:dyDescent="0.2">
      <c r="A123" s="645" t="s">
        <v>395</v>
      </c>
      <c r="B123" s="704" t="s">
        <v>1163</v>
      </c>
      <c r="C123" s="645" t="s">
        <v>1164</v>
      </c>
      <c r="D123" s="645" t="s">
        <v>1165</v>
      </c>
      <c r="E123" s="645" t="s">
        <v>1162</v>
      </c>
      <c r="F123" s="646">
        <v>42662</v>
      </c>
      <c r="G123" s="647">
        <v>130</v>
      </c>
      <c r="H123" s="645" t="s">
        <v>801</v>
      </c>
      <c r="I123" s="645" t="s">
        <v>585</v>
      </c>
      <c r="K123" s="646">
        <v>42731</v>
      </c>
      <c r="L123" s="645" t="s">
        <v>71</v>
      </c>
      <c r="M123" s="645" t="s">
        <v>801</v>
      </c>
    </row>
    <row r="124" spans="1:13" s="645" customFormat="1" x14ac:dyDescent="0.2">
      <c r="A124" s="645" t="s">
        <v>395</v>
      </c>
      <c r="B124" s="704" t="s">
        <v>469</v>
      </c>
      <c r="C124" s="645" t="s">
        <v>470</v>
      </c>
      <c r="D124" s="645" t="s">
        <v>471</v>
      </c>
      <c r="E124" s="645" t="s">
        <v>1266</v>
      </c>
      <c r="F124" s="646">
        <v>42719</v>
      </c>
      <c r="G124" s="647">
        <v>204.24</v>
      </c>
      <c r="H124" s="645" t="s">
        <v>1267</v>
      </c>
      <c r="I124" s="645" t="s">
        <v>585</v>
      </c>
      <c r="K124" s="646">
        <v>42720</v>
      </c>
      <c r="L124" s="645" t="s">
        <v>71</v>
      </c>
      <c r="M124" s="645" t="s">
        <v>4115</v>
      </c>
    </row>
    <row r="125" spans="1:13" s="645" customFormat="1" x14ac:dyDescent="0.2">
      <c r="A125" s="645" t="s">
        <v>395</v>
      </c>
      <c r="B125" s="704" t="s">
        <v>516</v>
      </c>
      <c r="C125" s="645" t="s">
        <v>517</v>
      </c>
      <c r="D125" s="645" t="s">
        <v>518</v>
      </c>
      <c r="E125" s="645" t="s">
        <v>797</v>
      </c>
      <c r="F125" s="646">
        <v>42628</v>
      </c>
      <c r="G125" s="647">
        <v>83.47</v>
      </c>
      <c r="H125" s="645" t="s">
        <v>801</v>
      </c>
      <c r="I125" s="645" t="s">
        <v>798</v>
      </c>
      <c r="K125" s="646">
        <v>42635</v>
      </c>
      <c r="L125" s="645" t="s">
        <v>71</v>
      </c>
      <c r="M125" s="645" t="s">
        <v>801</v>
      </c>
    </row>
    <row r="126" spans="1:13" s="645" customFormat="1" x14ac:dyDescent="0.2">
      <c r="A126" s="645" t="s">
        <v>395</v>
      </c>
      <c r="B126" s="704" t="s">
        <v>181</v>
      </c>
      <c r="C126" s="645" t="s">
        <v>182</v>
      </c>
      <c r="D126" s="645" t="s">
        <v>183</v>
      </c>
      <c r="E126" s="645" t="s">
        <v>869</v>
      </c>
      <c r="F126" s="646">
        <v>42657</v>
      </c>
      <c r="G126" s="647">
        <v>7.7</v>
      </c>
      <c r="H126" s="645" t="s">
        <v>801</v>
      </c>
      <c r="I126" s="645" t="s">
        <v>798</v>
      </c>
      <c r="K126" s="646">
        <v>42662</v>
      </c>
      <c r="L126" s="645" t="s">
        <v>71</v>
      </c>
      <c r="M126" s="645" t="s">
        <v>801</v>
      </c>
    </row>
    <row r="127" spans="1:13" s="645" customFormat="1" x14ac:dyDescent="0.2">
      <c r="A127" s="645" t="s">
        <v>87</v>
      </c>
      <c r="B127" s="704" t="s">
        <v>88</v>
      </c>
      <c r="C127" s="645" t="s">
        <v>89</v>
      </c>
      <c r="D127" s="645" t="s">
        <v>90</v>
      </c>
      <c r="E127" s="645" t="s">
        <v>340</v>
      </c>
      <c r="F127" s="646">
        <v>41754</v>
      </c>
      <c r="G127" s="647">
        <f>38.24*-1</f>
        <v>-38.24</v>
      </c>
      <c r="H127" s="645" t="s">
        <v>801</v>
      </c>
      <c r="I127" s="645" t="s">
        <v>492</v>
      </c>
      <c r="K127" s="646">
        <v>42215</v>
      </c>
      <c r="L127" s="645" t="s">
        <v>490</v>
      </c>
    </row>
    <row r="128" spans="1:13" s="645" customFormat="1" x14ac:dyDescent="0.2">
      <c r="A128" s="645" t="s">
        <v>395</v>
      </c>
      <c r="B128" s="704" t="s">
        <v>659</v>
      </c>
      <c r="C128" s="645" t="s">
        <v>660</v>
      </c>
      <c r="D128" s="645" t="s">
        <v>661</v>
      </c>
      <c r="E128" s="645" t="s">
        <v>662</v>
      </c>
      <c r="F128" s="646">
        <v>42417</v>
      </c>
      <c r="G128" s="647">
        <v>83</v>
      </c>
      <c r="H128" s="645" t="s">
        <v>801</v>
      </c>
      <c r="I128" s="645" t="s">
        <v>406</v>
      </c>
      <c r="K128" s="646">
        <v>42433</v>
      </c>
      <c r="L128" s="645" t="s">
        <v>71</v>
      </c>
      <c r="M128" s="645" t="s">
        <v>801</v>
      </c>
    </row>
    <row r="129" spans="1:14" s="645" customFormat="1" x14ac:dyDescent="0.2">
      <c r="A129" s="640" t="s">
        <v>365</v>
      </c>
      <c r="B129" s="660" t="s">
        <v>68</v>
      </c>
      <c r="C129" s="640" t="s">
        <v>69</v>
      </c>
      <c r="D129" s="640" t="s">
        <v>70</v>
      </c>
      <c r="E129" s="640" t="s">
        <v>377</v>
      </c>
      <c r="F129" s="642">
        <v>40890</v>
      </c>
      <c r="G129" s="628">
        <v>1589.12</v>
      </c>
      <c r="H129" s="640"/>
      <c r="I129" s="640" t="s">
        <v>296</v>
      </c>
      <c r="J129" s="640"/>
      <c r="K129" s="642">
        <v>42174</v>
      </c>
      <c r="L129" s="640" t="s">
        <v>71</v>
      </c>
      <c r="M129" s="201"/>
      <c r="N129" s="201"/>
    </row>
    <row r="130" spans="1:14" s="645" customFormat="1" x14ac:dyDescent="0.2">
      <c r="A130" s="640" t="s">
        <v>365</v>
      </c>
      <c r="B130" s="660" t="s">
        <v>334</v>
      </c>
      <c r="C130" s="640" t="s">
        <v>335</v>
      </c>
      <c r="D130" s="640" t="s">
        <v>336</v>
      </c>
      <c r="E130" s="640" t="s">
        <v>376</v>
      </c>
      <c r="F130" s="642">
        <v>40633</v>
      </c>
      <c r="G130" s="639">
        <v>28.03</v>
      </c>
      <c r="H130" s="640"/>
      <c r="I130" s="640" t="s">
        <v>361</v>
      </c>
      <c r="J130" s="640"/>
      <c r="K130" s="642">
        <v>41892</v>
      </c>
      <c r="L130" s="640" t="s">
        <v>71</v>
      </c>
      <c r="M130" s="340"/>
      <c r="N130" s="340"/>
    </row>
    <row r="131" spans="1:14" s="645" customFormat="1" x14ac:dyDescent="0.2">
      <c r="A131" s="645" t="s">
        <v>395</v>
      </c>
      <c r="B131" s="704" t="s">
        <v>709</v>
      </c>
      <c r="C131" s="645" t="s">
        <v>710</v>
      </c>
      <c r="D131" s="645" t="s">
        <v>711</v>
      </c>
      <c r="E131" s="645" t="s">
        <v>712</v>
      </c>
      <c r="F131" s="646">
        <v>42551</v>
      </c>
      <c r="G131" s="647">
        <v>137.08000000000001</v>
      </c>
      <c r="H131" s="645" t="s">
        <v>801</v>
      </c>
      <c r="I131" s="645" t="s">
        <v>713</v>
      </c>
      <c r="K131" s="646">
        <v>42558</v>
      </c>
      <c r="L131" s="645" t="s">
        <v>71</v>
      </c>
      <c r="M131" s="645" t="s">
        <v>801</v>
      </c>
    </row>
    <row r="132" spans="1:14" s="645" customFormat="1" x14ac:dyDescent="0.2">
      <c r="A132" s="645" t="s">
        <v>395</v>
      </c>
      <c r="B132" s="704" t="s">
        <v>709</v>
      </c>
      <c r="C132" s="645" t="s">
        <v>710</v>
      </c>
      <c r="D132" s="645" t="s">
        <v>711</v>
      </c>
      <c r="E132" s="645" t="s">
        <v>792</v>
      </c>
      <c r="F132" s="646">
        <v>42615</v>
      </c>
      <c r="G132" s="647">
        <f>137.08*-1</f>
        <v>-137.08000000000001</v>
      </c>
      <c r="H132" s="645" t="s">
        <v>801</v>
      </c>
      <c r="I132" s="645" t="s">
        <v>713</v>
      </c>
      <c r="K132" s="646">
        <v>42621</v>
      </c>
      <c r="L132" s="645" t="s">
        <v>71</v>
      </c>
      <c r="M132" s="645" t="s">
        <v>801</v>
      </c>
    </row>
    <row r="133" spans="1:14" s="645" customFormat="1" x14ac:dyDescent="0.2">
      <c r="A133" s="645" t="s">
        <v>395</v>
      </c>
      <c r="B133" s="704" t="s">
        <v>263</v>
      </c>
      <c r="C133" s="645" t="s">
        <v>264</v>
      </c>
      <c r="D133" s="645" t="s">
        <v>265</v>
      </c>
      <c r="E133" s="645" t="s">
        <v>865</v>
      </c>
      <c r="F133" s="646">
        <v>42657</v>
      </c>
      <c r="G133" s="647">
        <v>61.11</v>
      </c>
      <c r="H133" s="645" t="s">
        <v>801</v>
      </c>
      <c r="I133" s="645" t="s">
        <v>271</v>
      </c>
      <c r="K133" s="646">
        <v>42661</v>
      </c>
      <c r="L133" s="645" t="s">
        <v>71</v>
      </c>
      <c r="M133" s="645" t="s">
        <v>801</v>
      </c>
    </row>
    <row r="134" spans="1:14" s="645" customFormat="1" x14ac:dyDescent="0.2">
      <c r="A134" s="645" t="s">
        <v>395</v>
      </c>
      <c r="B134" s="704" t="s">
        <v>103</v>
      </c>
      <c r="C134" s="645" t="s">
        <v>104</v>
      </c>
      <c r="D134" s="645" t="s">
        <v>105</v>
      </c>
      <c r="E134" s="645" t="s">
        <v>1443</v>
      </c>
      <c r="F134" s="646">
        <v>42724</v>
      </c>
      <c r="G134" s="647">
        <v>274.67</v>
      </c>
      <c r="H134" s="645" t="s">
        <v>1444</v>
      </c>
      <c r="I134" s="645" t="s">
        <v>271</v>
      </c>
      <c r="K134" s="646">
        <v>42724</v>
      </c>
      <c r="L134" s="645" t="s">
        <v>71</v>
      </c>
      <c r="M134" s="645" t="s">
        <v>4106</v>
      </c>
    </row>
    <row r="135" spans="1:14" s="645" customFormat="1" x14ac:dyDescent="0.2">
      <c r="A135" s="645" t="s">
        <v>395</v>
      </c>
      <c r="B135" s="704" t="s">
        <v>103</v>
      </c>
      <c r="C135" s="645" t="s">
        <v>104</v>
      </c>
      <c r="D135" s="645" t="s">
        <v>105</v>
      </c>
      <c r="E135" s="645" t="s">
        <v>1441</v>
      </c>
      <c r="F135" s="646">
        <v>42724</v>
      </c>
      <c r="G135" s="647">
        <v>256.52</v>
      </c>
      <c r="H135" s="645" t="s">
        <v>1442</v>
      </c>
      <c r="I135" s="645" t="s">
        <v>271</v>
      </c>
      <c r="K135" s="646">
        <v>42724</v>
      </c>
      <c r="L135" s="645" t="s">
        <v>71</v>
      </c>
      <c r="M135" s="645" t="s">
        <v>4107</v>
      </c>
    </row>
    <row r="136" spans="1:14" s="645" customFormat="1" x14ac:dyDescent="0.2">
      <c r="A136" s="645" t="s">
        <v>395</v>
      </c>
      <c r="B136" s="704" t="s">
        <v>103</v>
      </c>
      <c r="C136" s="645" t="s">
        <v>104</v>
      </c>
      <c r="D136" s="645" t="s">
        <v>105</v>
      </c>
      <c r="E136" s="645" t="s">
        <v>1439</v>
      </c>
      <c r="F136" s="646">
        <v>42724</v>
      </c>
      <c r="G136" s="647">
        <v>250.47</v>
      </c>
      <c r="H136" s="645" t="s">
        <v>1440</v>
      </c>
      <c r="I136" s="645" t="s">
        <v>271</v>
      </c>
      <c r="K136" s="646">
        <v>42724</v>
      </c>
      <c r="L136" s="645" t="s">
        <v>71</v>
      </c>
      <c r="M136" s="645" t="s">
        <v>4108</v>
      </c>
    </row>
    <row r="137" spans="1:14" s="645" customFormat="1" x14ac:dyDescent="0.2">
      <c r="A137" s="645" t="s">
        <v>395</v>
      </c>
      <c r="B137" s="704" t="s">
        <v>1283</v>
      </c>
      <c r="C137" s="645" t="s">
        <v>1284</v>
      </c>
      <c r="D137" s="645" t="s">
        <v>1285</v>
      </c>
      <c r="E137" s="645" t="s">
        <v>1282</v>
      </c>
      <c r="F137" s="646">
        <v>42703</v>
      </c>
      <c r="G137" s="647">
        <v>820</v>
      </c>
      <c r="H137" s="645" t="s">
        <v>801</v>
      </c>
      <c r="I137" s="645" t="s">
        <v>271</v>
      </c>
      <c r="K137" s="646">
        <v>42725</v>
      </c>
      <c r="L137" s="645" t="s">
        <v>71</v>
      </c>
      <c r="M137" s="645" t="s">
        <v>801</v>
      </c>
    </row>
    <row r="138" spans="1:14" s="645" customFormat="1" x14ac:dyDescent="0.2">
      <c r="A138" s="645" t="s">
        <v>395</v>
      </c>
      <c r="B138" s="704" t="s">
        <v>980</v>
      </c>
      <c r="C138" s="645" t="s">
        <v>981</v>
      </c>
      <c r="D138" s="645" t="s">
        <v>982</v>
      </c>
      <c r="E138" s="645" t="s">
        <v>1335</v>
      </c>
      <c r="F138" s="646">
        <v>42725</v>
      </c>
      <c r="G138" s="647">
        <v>80.92</v>
      </c>
      <c r="H138" s="645" t="s">
        <v>1336</v>
      </c>
      <c r="I138" s="645" t="s">
        <v>271</v>
      </c>
      <c r="K138" s="646">
        <v>42731</v>
      </c>
      <c r="L138" s="645" t="s">
        <v>4</v>
      </c>
      <c r="M138" s="645" t="s">
        <v>4145</v>
      </c>
    </row>
    <row r="139" spans="1:14" s="645" customFormat="1" x14ac:dyDescent="0.2">
      <c r="A139" s="645" t="s">
        <v>365</v>
      </c>
      <c r="B139" s="704" t="s">
        <v>1048</v>
      </c>
      <c r="C139" s="645" t="s">
        <v>1049</v>
      </c>
      <c r="D139" s="645" t="s">
        <v>1050</v>
      </c>
      <c r="E139" s="645" t="s">
        <v>1047</v>
      </c>
      <c r="F139" s="646">
        <v>40854</v>
      </c>
      <c r="G139" s="647">
        <v>352</v>
      </c>
      <c r="H139" s="645" t="s">
        <v>801</v>
      </c>
      <c r="I139" s="645" t="s">
        <v>1180</v>
      </c>
      <c r="K139" s="646">
        <v>42725</v>
      </c>
      <c r="L139" s="645" t="s">
        <v>71</v>
      </c>
      <c r="M139" s="645" t="s">
        <v>801</v>
      </c>
    </row>
    <row r="140" spans="1:14" s="645" customFormat="1" x14ac:dyDescent="0.2">
      <c r="A140" s="645" t="s">
        <v>395</v>
      </c>
      <c r="B140" s="704" t="s">
        <v>88</v>
      </c>
      <c r="C140" s="645" t="s">
        <v>89</v>
      </c>
      <c r="D140" s="645" t="s">
        <v>90</v>
      </c>
      <c r="E140" s="645" t="s">
        <v>1273</v>
      </c>
      <c r="F140" s="646">
        <v>42726</v>
      </c>
      <c r="G140" s="647">
        <f>86.73*-1</f>
        <v>-86.73</v>
      </c>
      <c r="H140" s="645" t="s">
        <v>1274</v>
      </c>
      <c r="I140" s="645" t="s">
        <v>1180</v>
      </c>
      <c r="K140" s="646">
        <v>42727</v>
      </c>
      <c r="L140" s="645" t="s">
        <v>71</v>
      </c>
      <c r="M140" s="645" t="s">
        <v>4129</v>
      </c>
    </row>
    <row r="141" spans="1:14" s="645" customFormat="1" x14ac:dyDescent="0.2">
      <c r="A141" s="645" t="s">
        <v>395</v>
      </c>
      <c r="B141" s="704" t="s">
        <v>449</v>
      </c>
      <c r="C141" s="645" t="s">
        <v>450</v>
      </c>
      <c r="D141" s="645" t="s">
        <v>451</v>
      </c>
      <c r="E141" s="645" t="s">
        <v>452</v>
      </c>
      <c r="F141" s="646">
        <v>42443</v>
      </c>
      <c r="G141" s="647">
        <v>217.8</v>
      </c>
      <c r="H141" s="645" t="s">
        <v>801</v>
      </c>
      <c r="I141" s="645" t="s">
        <v>86</v>
      </c>
      <c r="K141" s="646">
        <v>42444</v>
      </c>
      <c r="L141" s="645" t="s">
        <v>71</v>
      </c>
      <c r="M141" s="645" t="s">
        <v>801</v>
      </c>
    </row>
    <row r="142" spans="1:14" s="645" customFormat="1" x14ac:dyDescent="0.2">
      <c r="A142" s="645" t="s">
        <v>395</v>
      </c>
      <c r="B142" s="704" t="s">
        <v>313</v>
      </c>
      <c r="C142" s="645" t="s">
        <v>314</v>
      </c>
      <c r="D142" s="645" t="s">
        <v>315</v>
      </c>
      <c r="E142" s="645" t="s">
        <v>983</v>
      </c>
      <c r="F142" s="646">
        <v>42690</v>
      </c>
      <c r="G142" s="647">
        <v>168</v>
      </c>
      <c r="H142" s="645" t="s">
        <v>801</v>
      </c>
      <c r="I142" s="645" t="s">
        <v>86</v>
      </c>
      <c r="K142" s="646">
        <v>42691</v>
      </c>
      <c r="L142" s="645" t="s">
        <v>71</v>
      </c>
      <c r="M142" s="645" t="s">
        <v>801</v>
      </c>
    </row>
    <row r="143" spans="1:14" s="645" customFormat="1" x14ac:dyDescent="0.2">
      <c r="A143" s="645" t="s">
        <v>395</v>
      </c>
      <c r="B143" s="704" t="s">
        <v>643</v>
      </c>
      <c r="C143" s="645" t="s">
        <v>644</v>
      </c>
      <c r="D143" s="645" t="s">
        <v>645</v>
      </c>
      <c r="E143" s="645" t="s">
        <v>1256</v>
      </c>
      <c r="F143" s="646">
        <v>42723</v>
      </c>
      <c r="G143" s="647">
        <v>16.940000000000001</v>
      </c>
      <c r="H143" s="645" t="s">
        <v>801</v>
      </c>
      <c r="I143" s="645" t="s">
        <v>86</v>
      </c>
      <c r="K143" s="646">
        <v>42725</v>
      </c>
      <c r="L143" s="645" t="s">
        <v>71</v>
      </c>
      <c r="M143" s="645" t="s">
        <v>801</v>
      </c>
    </row>
    <row r="144" spans="1:14" s="645" customFormat="1" x14ac:dyDescent="0.2">
      <c r="A144" s="645" t="s">
        <v>395</v>
      </c>
      <c r="B144" s="704" t="s">
        <v>92</v>
      </c>
      <c r="C144" s="645" t="s">
        <v>93</v>
      </c>
      <c r="D144" s="645" t="s">
        <v>94</v>
      </c>
      <c r="E144" s="645" t="s">
        <v>900</v>
      </c>
      <c r="F144" s="646">
        <v>42695</v>
      </c>
      <c r="G144" s="647">
        <v>741.73</v>
      </c>
      <c r="H144" s="645" t="s">
        <v>901</v>
      </c>
      <c r="I144" s="645" t="s">
        <v>220</v>
      </c>
      <c r="K144" s="646">
        <v>42695</v>
      </c>
      <c r="L144" s="645" t="s">
        <v>71</v>
      </c>
      <c r="M144" s="645" t="s">
        <v>801</v>
      </c>
    </row>
    <row r="145" spans="1:13" s="645" customFormat="1" x14ac:dyDescent="0.2">
      <c r="A145" s="645" t="s">
        <v>395</v>
      </c>
      <c r="B145" s="704" t="s">
        <v>942</v>
      </c>
      <c r="C145" s="645" t="s">
        <v>943</v>
      </c>
      <c r="D145" s="645" t="s">
        <v>944</v>
      </c>
      <c r="E145" s="645" t="s">
        <v>945</v>
      </c>
      <c r="F145" s="646">
        <v>42662</v>
      </c>
      <c r="G145" s="647">
        <v>93</v>
      </c>
      <c r="H145" s="645" t="s">
        <v>801</v>
      </c>
      <c r="I145" s="645" t="s">
        <v>220</v>
      </c>
      <c r="K145" s="646">
        <v>42676</v>
      </c>
      <c r="L145" s="645" t="s">
        <v>71</v>
      </c>
      <c r="M145" s="645" t="s">
        <v>801</v>
      </c>
    </row>
    <row r="146" spans="1:13" s="645" customFormat="1" x14ac:dyDescent="0.2">
      <c r="A146" s="645" t="s">
        <v>395</v>
      </c>
      <c r="B146" s="704" t="s">
        <v>136</v>
      </c>
      <c r="C146" s="645" t="s">
        <v>137</v>
      </c>
      <c r="D146" s="645" t="s">
        <v>138</v>
      </c>
      <c r="E146" s="645" t="s">
        <v>1025</v>
      </c>
      <c r="F146" s="646">
        <v>42682</v>
      </c>
      <c r="G146" s="647">
        <v>77.62</v>
      </c>
      <c r="H146" s="645" t="s">
        <v>1026</v>
      </c>
      <c r="I146" s="645" t="s">
        <v>220</v>
      </c>
      <c r="K146" s="646">
        <v>42684</v>
      </c>
      <c r="L146" s="645" t="s">
        <v>71</v>
      </c>
      <c r="M146" s="645" t="s">
        <v>801</v>
      </c>
    </row>
    <row r="147" spans="1:13" s="645" customFormat="1" x14ac:dyDescent="0.2">
      <c r="A147" s="645" t="s">
        <v>395</v>
      </c>
      <c r="B147" s="704" t="s">
        <v>1175</v>
      </c>
      <c r="C147" s="645" t="s">
        <v>1176</v>
      </c>
      <c r="D147" s="645" t="s">
        <v>1177</v>
      </c>
      <c r="E147" s="645" t="s">
        <v>1216</v>
      </c>
      <c r="F147" s="646">
        <v>42664</v>
      </c>
      <c r="G147" s="647">
        <v>144.99</v>
      </c>
      <c r="H147" s="645" t="s">
        <v>801</v>
      </c>
      <c r="I147" s="645" t="s">
        <v>220</v>
      </c>
      <c r="K147" s="646">
        <v>42716</v>
      </c>
      <c r="L147" s="645" t="s">
        <v>71</v>
      </c>
      <c r="M147" s="645" t="s">
        <v>801</v>
      </c>
    </row>
    <row r="148" spans="1:13" s="645" customFormat="1" x14ac:dyDescent="0.2">
      <c r="A148" s="645" t="s">
        <v>395</v>
      </c>
      <c r="B148" s="704" t="s">
        <v>1175</v>
      </c>
      <c r="C148" s="645" t="s">
        <v>1176</v>
      </c>
      <c r="D148" s="645" t="s">
        <v>1177</v>
      </c>
      <c r="E148" s="645" t="s">
        <v>1179</v>
      </c>
      <c r="F148" s="646">
        <v>42664</v>
      </c>
      <c r="G148" s="647">
        <v>165.98</v>
      </c>
      <c r="H148" s="645" t="s">
        <v>801</v>
      </c>
      <c r="I148" s="645" t="s">
        <v>220</v>
      </c>
      <c r="K148" s="646">
        <v>42716</v>
      </c>
      <c r="L148" s="645" t="s">
        <v>71</v>
      </c>
      <c r="M148" s="645" t="s">
        <v>801</v>
      </c>
    </row>
    <row r="149" spans="1:13" s="645" customFormat="1" x14ac:dyDescent="0.2">
      <c r="A149" s="645" t="s">
        <v>395</v>
      </c>
      <c r="B149" s="704" t="s">
        <v>1175</v>
      </c>
      <c r="C149" s="645" t="s">
        <v>1176</v>
      </c>
      <c r="D149" s="645" t="s">
        <v>1177</v>
      </c>
      <c r="E149" s="645" t="s">
        <v>1178</v>
      </c>
      <c r="F149" s="646">
        <v>42664</v>
      </c>
      <c r="G149" s="647">
        <v>165.98</v>
      </c>
      <c r="H149" s="645" t="s">
        <v>801</v>
      </c>
      <c r="I149" s="645" t="s">
        <v>220</v>
      </c>
      <c r="K149" s="646">
        <v>42716</v>
      </c>
      <c r="L149" s="645" t="s">
        <v>71</v>
      </c>
      <c r="M149" s="645" t="s">
        <v>801</v>
      </c>
    </row>
    <row r="150" spans="1:13" s="645" customFormat="1" x14ac:dyDescent="0.2">
      <c r="A150" s="645" t="s">
        <v>395</v>
      </c>
      <c r="B150" s="704" t="s">
        <v>1524</v>
      </c>
      <c r="C150" s="645" t="s">
        <v>1525</v>
      </c>
      <c r="D150" s="645" t="s">
        <v>801</v>
      </c>
      <c r="E150" s="645" t="s">
        <v>1523</v>
      </c>
      <c r="F150" s="646">
        <v>42554</v>
      </c>
      <c r="G150" s="647">
        <v>276</v>
      </c>
      <c r="H150" s="645" t="s">
        <v>801</v>
      </c>
      <c r="I150" s="645" t="s">
        <v>220</v>
      </c>
      <c r="K150" s="646">
        <v>42724</v>
      </c>
      <c r="L150" s="645" t="s">
        <v>71</v>
      </c>
      <c r="M150" s="645" t="s">
        <v>801</v>
      </c>
    </row>
    <row r="151" spans="1:13" s="645" customFormat="1" x14ac:dyDescent="0.2">
      <c r="A151" s="645" t="s">
        <v>395</v>
      </c>
      <c r="B151" s="704" t="s">
        <v>1084</v>
      </c>
      <c r="C151" s="645" t="s">
        <v>1085</v>
      </c>
      <c r="D151" s="645" t="s">
        <v>1086</v>
      </c>
      <c r="E151" s="645" t="s">
        <v>1087</v>
      </c>
      <c r="F151" s="646">
        <v>42685</v>
      </c>
      <c r="G151" s="647">
        <v>62.1</v>
      </c>
      <c r="H151" s="645" t="s">
        <v>801</v>
      </c>
      <c r="I151" s="645" t="s">
        <v>220</v>
      </c>
      <c r="K151" s="646">
        <v>42724</v>
      </c>
      <c r="L151" s="645" t="s">
        <v>71</v>
      </c>
      <c r="M151" s="645" t="s">
        <v>801</v>
      </c>
    </row>
    <row r="152" spans="1:13" s="645" customFormat="1" x14ac:dyDescent="0.2">
      <c r="A152" s="645" t="s">
        <v>395</v>
      </c>
      <c r="B152" s="704" t="s">
        <v>1193</v>
      </c>
      <c r="C152" s="645" t="s">
        <v>1194</v>
      </c>
      <c r="D152" s="645" t="s">
        <v>1195</v>
      </c>
      <c r="E152" s="645" t="s">
        <v>1192</v>
      </c>
      <c r="F152" s="646">
        <v>42626</v>
      </c>
      <c r="G152" s="647">
        <v>250</v>
      </c>
      <c r="H152" s="645" t="s">
        <v>801</v>
      </c>
      <c r="I152" s="645" t="s">
        <v>220</v>
      </c>
      <c r="K152" s="646">
        <v>42716</v>
      </c>
      <c r="L152" s="645" t="s">
        <v>71</v>
      </c>
      <c r="M152" s="645" t="s">
        <v>801</v>
      </c>
    </row>
    <row r="153" spans="1:13" s="645" customFormat="1" x14ac:dyDescent="0.2">
      <c r="A153" s="645" t="s">
        <v>395</v>
      </c>
      <c r="B153" s="704" t="s">
        <v>1661</v>
      </c>
      <c r="C153" s="645" t="s">
        <v>1662</v>
      </c>
      <c r="D153" s="645" t="s">
        <v>1663</v>
      </c>
      <c r="E153" s="645" t="s">
        <v>1660</v>
      </c>
      <c r="F153" s="646">
        <v>42725</v>
      </c>
      <c r="G153" s="647">
        <v>1632</v>
      </c>
      <c r="H153" s="645" t="s">
        <v>801</v>
      </c>
      <c r="I153" s="645" t="s">
        <v>504</v>
      </c>
      <c r="K153" s="646">
        <v>42731</v>
      </c>
      <c r="L153" s="645" t="s">
        <v>4</v>
      </c>
      <c r="M153" s="645" t="s">
        <v>801</v>
      </c>
    </row>
    <row r="154" spans="1:13" s="645" customFormat="1" x14ac:dyDescent="0.2">
      <c r="A154" s="645" t="s">
        <v>395</v>
      </c>
      <c r="B154" s="704" t="s">
        <v>485</v>
      </c>
      <c r="C154" s="645" t="s">
        <v>486</v>
      </c>
      <c r="D154" s="645" t="s">
        <v>487</v>
      </c>
      <c r="E154" s="645" t="s">
        <v>546</v>
      </c>
      <c r="F154" s="646">
        <v>42486</v>
      </c>
      <c r="G154" s="647">
        <v>2657.16</v>
      </c>
      <c r="H154" s="645" t="s">
        <v>801</v>
      </c>
      <c r="I154" s="645" t="s">
        <v>85</v>
      </c>
      <c r="K154" s="646">
        <v>42492</v>
      </c>
      <c r="L154" s="645" t="s">
        <v>71</v>
      </c>
      <c r="M154" s="645" t="s">
        <v>801</v>
      </c>
    </row>
    <row r="155" spans="1:13" s="645" customFormat="1" x14ac:dyDescent="0.2">
      <c r="A155" s="645" t="s">
        <v>395</v>
      </c>
      <c r="B155" s="704" t="s">
        <v>485</v>
      </c>
      <c r="C155" s="645" t="s">
        <v>486</v>
      </c>
      <c r="D155" s="645" t="s">
        <v>487</v>
      </c>
      <c r="E155" s="645" t="s">
        <v>547</v>
      </c>
      <c r="F155" s="646">
        <v>42486</v>
      </c>
      <c r="G155" s="647">
        <v>508.2</v>
      </c>
      <c r="H155" s="645" t="s">
        <v>801</v>
      </c>
      <c r="I155" s="645" t="s">
        <v>85</v>
      </c>
      <c r="K155" s="646">
        <v>42492</v>
      </c>
      <c r="L155" s="645" t="s">
        <v>71</v>
      </c>
      <c r="M155" s="645" t="s">
        <v>801</v>
      </c>
    </row>
    <row r="156" spans="1:13" s="645" customFormat="1" x14ac:dyDescent="0.2">
      <c r="A156" s="645" t="s">
        <v>395</v>
      </c>
      <c r="B156" s="704" t="s">
        <v>485</v>
      </c>
      <c r="C156" s="645" t="s">
        <v>486</v>
      </c>
      <c r="D156" s="645" t="s">
        <v>487</v>
      </c>
      <c r="E156" s="645" t="s">
        <v>548</v>
      </c>
      <c r="F156" s="646">
        <v>42486</v>
      </c>
      <c r="G156" s="647">
        <v>169.4</v>
      </c>
      <c r="H156" s="645" t="s">
        <v>801</v>
      </c>
      <c r="I156" s="645" t="s">
        <v>85</v>
      </c>
      <c r="K156" s="646">
        <v>42492</v>
      </c>
      <c r="L156" s="645" t="s">
        <v>71</v>
      </c>
      <c r="M156" s="645" t="s">
        <v>801</v>
      </c>
    </row>
    <row r="157" spans="1:13" s="645" customFormat="1" x14ac:dyDescent="0.2">
      <c r="A157" s="645" t="s">
        <v>395</v>
      </c>
      <c r="B157" s="704" t="s">
        <v>485</v>
      </c>
      <c r="C157" s="645" t="s">
        <v>486</v>
      </c>
      <c r="D157" s="645" t="s">
        <v>487</v>
      </c>
      <c r="E157" s="645" t="s">
        <v>549</v>
      </c>
      <c r="F157" s="646">
        <v>42486</v>
      </c>
      <c r="G157" s="647">
        <v>1016.4</v>
      </c>
      <c r="H157" s="645" t="s">
        <v>801</v>
      </c>
      <c r="I157" s="645" t="s">
        <v>85</v>
      </c>
      <c r="K157" s="646">
        <v>42492</v>
      </c>
      <c r="L157" s="645" t="s">
        <v>71</v>
      </c>
      <c r="M157" s="645" t="s">
        <v>801</v>
      </c>
    </row>
    <row r="158" spans="1:13" s="645" customFormat="1" x14ac:dyDescent="0.2">
      <c r="A158" s="645" t="s">
        <v>395</v>
      </c>
      <c r="B158" s="704" t="s">
        <v>72</v>
      </c>
      <c r="C158" s="645" t="s">
        <v>73</v>
      </c>
      <c r="D158" s="645" t="s">
        <v>74</v>
      </c>
      <c r="E158" s="645" t="s">
        <v>1616</v>
      </c>
      <c r="F158" s="646">
        <v>42706</v>
      </c>
      <c r="G158" s="647">
        <v>99.83</v>
      </c>
      <c r="H158" s="645" t="s">
        <v>801</v>
      </c>
      <c r="I158" s="645" t="s">
        <v>85</v>
      </c>
      <c r="K158" s="646">
        <v>42725</v>
      </c>
      <c r="L158" s="645" t="s">
        <v>71</v>
      </c>
      <c r="M158" s="645" t="s">
        <v>801</v>
      </c>
    </row>
    <row r="159" spans="1:13" s="645" customFormat="1" x14ac:dyDescent="0.2">
      <c r="A159" s="645" t="s">
        <v>193</v>
      </c>
      <c r="B159" s="704" t="s">
        <v>136</v>
      </c>
      <c r="C159" s="645" t="s">
        <v>137</v>
      </c>
      <c r="D159" s="645" t="s">
        <v>138</v>
      </c>
      <c r="E159" s="645" t="s">
        <v>427</v>
      </c>
      <c r="F159" s="646">
        <v>42339</v>
      </c>
      <c r="G159" s="647">
        <v>165.38</v>
      </c>
      <c r="H159" s="645" t="s">
        <v>438</v>
      </c>
      <c r="I159" s="645" t="s">
        <v>200</v>
      </c>
      <c r="K159" s="646">
        <v>42419</v>
      </c>
      <c r="L159" s="645" t="s">
        <v>71</v>
      </c>
      <c r="M159" s="645" t="s">
        <v>4051</v>
      </c>
    </row>
    <row r="160" spans="1:13" s="645" customFormat="1" x14ac:dyDescent="0.2">
      <c r="A160" s="645" t="s">
        <v>395</v>
      </c>
      <c r="B160" s="704" t="s">
        <v>640</v>
      </c>
      <c r="C160" s="645" t="s">
        <v>641</v>
      </c>
      <c r="D160" s="645" t="s">
        <v>642</v>
      </c>
      <c r="E160" s="645" t="s">
        <v>717</v>
      </c>
      <c r="F160" s="646">
        <v>42572</v>
      </c>
      <c r="G160" s="647">
        <v>965.52</v>
      </c>
      <c r="H160" s="645" t="s">
        <v>718</v>
      </c>
      <c r="I160" s="645" t="s">
        <v>200</v>
      </c>
      <c r="K160" s="646">
        <v>42577</v>
      </c>
      <c r="L160" s="645" t="s">
        <v>71</v>
      </c>
      <c r="M160" s="645" t="s">
        <v>801</v>
      </c>
    </row>
    <row r="161" spans="1:13" s="645" customFormat="1" x14ac:dyDescent="0.2">
      <c r="A161" s="645" t="s">
        <v>395</v>
      </c>
      <c r="B161" s="704" t="s">
        <v>136</v>
      </c>
      <c r="C161" s="645" t="s">
        <v>137</v>
      </c>
      <c r="D161" s="645" t="s">
        <v>138</v>
      </c>
      <c r="E161" s="645" t="s">
        <v>1600</v>
      </c>
      <c r="F161" s="646">
        <v>42725</v>
      </c>
      <c r="G161" s="647">
        <v>112</v>
      </c>
      <c r="H161" s="645" t="s">
        <v>801</v>
      </c>
      <c r="I161" s="645" t="s">
        <v>200</v>
      </c>
      <c r="K161" s="646">
        <v>42725</v>
      </c>
      <c r="L161" s="645" t="s">
        <v>71</v>
      </c>
      <c r="M161" s="645" t="s">
        <v>801</v>
      </c>
    </row>
    <row r="162" spans="1:13" s="645" customFormat="1" x14ac:dyDescent="0.2">
      <c r="A162" s="645" t="s">
        <v>395</v>
      </c>
      <c r="B162" s="704" t="s">
        <v>141</v>
      </c>
      <c r="C162" s="645" t="s">
        <v>142</v>
      </c>
      <c r="D162" s="645" t="s">
        <v>143</v>
      </c>
      <c r="E162" s="645" t="s">
        <v>1658</v>
      </c>
      <c r="F162" s="646">
        <v>42723</v>
      </c>
      <c r="G162" s="647">
        <v>652.19000000000005</v>
      </c>
      <c r="H162" s="645" t="s">
        <v>801</v>
      </c>
      <c r="I162" s="645" t="s">
        <v>200</v>
      </c>
      <c r="K162" s="646">
        <v>42724</v>
      </c>
      <c r="L162" s="645" t="s">
        <v>4</v>
      </c>
      <c r="M162" s="645" t="s">
        <v>801</v>
      </c>
    </row>
    <row r="163" spans="1:13" s="645" customFormat="1" x14ac:dyDescent="0.2">
      <c r="A163" s="645" t="s">
        <v>395</v>
      </c>
      <c r="B163" s="704" t="s">
        <v>187</v>
      </c>
      <c r="C163" s="645" t="s">
        <v>808</v>
      </c>
      <c r="D163" s="645" t="s">
        <v>188</v>
      </c>
      <c r="E163" s="645" t="s">
        <v>874</v>
      </c>
      <c r="F163" s="646">
        <v>42654</v>
      </c>
      <c r="G163" s="647">
        <v>27.9</v>
      </c>
      <c r="H163" s="645" t="s">
        <v>873</v>
      </c>
      <c r="I163" s="645" t="s">
        <v>1051</v>
      </c>
      <c r="K163" s="646">
        <v>42662</v>
      </c>
      <c r="L163" s="645" t="s">
        <v>71</v>
      </c>
      <c r="M163" s="645" t="s">
        <v>801</v>
      </c>
    </row>
    <row r="164" spans="1:13" s="645" customFormat="1" x14ac:dyDescent="0.2">
      <c r="A164" s="645" t="s">
        <v>395</v>
      </c>
      <c r="B164" s="704" t="s">
        <v>187</v>
      </c>
      <c r="C164" s="645" t="s">
        <v>808</v>
      </c>
      <c r="D164" s="645" t="s">
        <v>188</v>
      </c>
      <c r="E164" s="645" t="s">
        <v>830</v>
      </c>
      <c r="F164" s="646">
        <v>42667</v>
      </c>
      <c r="G164" s="647">
        <v>486.44</v>
      </c>
      <c r="H164" s="645" t="s">
        <v>801</v>
      </c>
      <c r="I164" s="645" t="s">
        <v>1051</v>
      </c>
      <c r="K164" s="646">
        <v>42668</v>
      </c>
      <c r="L164" s="645" t="s">
        <v>4</v>
      </c>
      <c r="M164" s="645" t="s">
        <v>801</v>
      </c>
    </row>
    <row r="165" spans="1:13" s="645" customFormat="1" x14ac:dyDescent="0.2">
      <c r="A165" s="645" t="s">
        <v>395</v>
      </c>
      <c r="B165" s="704" t="s">
        <v>136</v>
      </c>
      <c r="C165" s="645" t="s">
        <v>137</v>
      </c>
      <c r="D165" s="645" t="s">
        <v>138</v>
      </c>
      <c r="E165" s="645" t="s">
        <v>1023</v>
      </c>
      <c r="F165" s="646">
        <v>42697</v>
      </c>
      <c r="G165" s="647">
        <v>4.5599999999999996</v>
      </c>
      <c r="H165" s="645" t="s">
        <v>801</v>
      </c>
      <c r="I165" s="645" t="s">
        <v>1834</v>
      </c>
      <c r="K165" s="646">
        <v>42698</v>
      </c>
      <c r="L165" s="645" t="s">
        <v>4</v>
      </c>
      <c r="M165" s="645" t="s">
        <v>801</v>
      </c>
    </row>
    <row r="166" spans="1:13" s="645" customFormat="1" x14ac:dyDescent="0.2">
      <c r="A166" s="645" t="s">
        <v>395</v>
      </c>
      <c r="B166" s="704" t="s">
        <v>1246</v>
      </c>
      <c r="C166" s="645" t="s">
        <v>1247</v>
      </c>
      <c r="D166" s="645" t="s">
        <v>1248</v>
      </c>
      <c r="E166" s="645" t="s">
        <v>1245</v>
      </c>
      <c r="F166" s="646">
        <v>42646</v>
      </c>
      <c r="G166" s="647">
        <v>487.63</v>
      </c>
      <c r="H166" s="645" t="s">
        <v>1249</v>
      </c>
      <c r="I166" s="645" t="s">
        <v>543</v>
      </c>
      <c r="K166" s="646">
        <v>42724</v>
      </c>
      <c r="L166" s="645" t="s">
        <v>71</v>
      </c>
      <c r="M166" s="645" t="s">
        <v>4127</v>
      </c>
    </row>
    <row r="167" spans="1:13" s="645" customFormat="1" x14ac:dyDescent="0.2">
      <c r="A167" s="645" t="s">
        <v>395</v>
      </c>
      <c r="B167" s="704" t="s">
        <v>92</v>
      </c>
      <c r="C167" s="645" t="s">
        <v>93</v>
      </c>
      <c r="D167" s="645" t="s">
        <v>94</v>
      </c>
      <c r="E167" s="645" t="s">
        <v>851</v>
      </c>
      <c r="F167" s="646">
        <v>42628</v>
      </c>
      <c r="G167" s="647">
        <v>551.38</v>
      </c>
      <c r="H167" s="645" t="s">
        <v>801</v>
      </c>
      <c r="I167" s="645" t="s">
        <v>647</v>
      </c>
      <c r="K167" s="646">
        <v>42660</v>
      </c>
      <c r="L167" s="645" t="s">
        <v>71</v>
      </c>
      <c r="M167" s="645" t="s">
        <v>801</v>
      </c>
    </row>
    <row r="168" spans="1:13" s="645" customFormat="1" x14ac:dyDescent="0.2">
      <c r="A168" s="645" t="s">
        <v>395</v>
      </c>
      <c r="B168" s="704" t="s">
        <v>92</v>
      </c>
      <c r="C168" s="645" t="s">
        <v>93</v>
      </c>
      <c r="D168" s="645" t="s">
        <v>94</v>
      </c>
      <c r="E168" s="645" t="s">
        <v>1496</v>
      </c>
      <c r="F168" s="646">
        <v>42678</v>
      </c>
      <c r="G168" s="647">
        <f>551.38*-1</f>
        <v>-551.38</v>
      </c>
      <c r="H168" s="645" t="s">
        <v>801</v>
      </c>
      <c r="I168" s="645" t="s">
        <v>647</v>
      </c>
      <c r="K168" s="646">
        <v>42717</v>
      </c>
      <c r="L168" s="645" t="s">
        <v>71</v>
      </c>
      <c r="M168" s="645" t="s">
        <v>801</v>
      </c>
    </row>
    <row r="169" spans="1:13" s="645" customFormat="1" x14ac:dyDescent="0.2">
      <c r="A169" s="645" t="s">
        <v>395</v>
      </c>
      <c r="B169" s="704" t="s">
        <v>891</v>
      </c>
      <c r="C169" s="645" t="s">
        <v>892</v>
      </c>
      <c r="D169" s="645" t="s">
        <v>893</v>
      </c>
      <c r="E169" s="645" t="s">
        <v>894</v>
      </c>
      <c r="F169" s="646">
        <v>42695</v>
      </c>
      <c r="G169" s="647">
        <f>13.2*-1</f>
        <v>-13.2</v>
      </c>
      <c r="H169" s="645" t="s">
        <v>801</v>
      </c>
      <c r="I169" s="645" t="s">
        <v>646</v>
      </c>
      <c r="K169" s="646">
        <v>42699</v>
      </c>
      <c r="L169" s="645" t="s">
        <v>71</v>
      </c>
      <c r="M169" s="645" t="s">
        <v>801</v>
      </c>
    </row>
    <row r="170" spans="1:13" s="645" customFormat="1" x14ac:dyDescent="0.2">
      <c r="A170" s="645" t="s">
        <v>395</v>
      </c>
      <c r="B170" s="704" t="s">
        <v>177</v>
      </c>
      <c r="C170" s="645" t="s">
        <v>178</v>
      </c>
      <c r="D170" s="645" t="s">
        <v>179</v>
      </c>
      <c r="E170" s="645" t="s">
        <v>1239</v>
      </c>
      <c r="F170" s="646">
        <v>42724</v>
      </c>
      <c r="G170" s="647">
        <v>38.72</v>
      </c>
      <c r="H170" s="645" t="s">
        <v>801</v>
      </c>
      <c r="I170" s="645" t="s">
        <v>646</v>
      </c>
      <c r="K170" s="646">
        <v>42725</v>
      </c>
      <c r="L170" s="645" t="s">
        <v>71</v>
      </c>
      <c r="M170" s="645" t="s">
        <v>801</v>
      </c>
    </row>
    <row r="171" spans="1:13" s="645" customFormat="1" x14ac:dyDescent="0.2">
      <c r="A171" s="645" t="s">
        <v>395</v>
      </c>
      <c r="B171" s="704" t="s">
        <v>1374</v>
      </c>
      <c r="C171" s="645" t="s">
        <v>1375</v>
      </c>
      <c r="D171" s="645" t="s">
        <v>1376</v>
      </c>
      <c r="E171" s="645" t="s">
        <v>1377</v>
      </c>
      <c r="F171" s="646">
        <v>42719</v>
      </c>
      <c r="G171" s="647">
        <v>50.48</v>
      </c>
      <c r="H171" s="645" t="s">
        <v>801</v>
      </c>
      <c r="I171" s="645" t="s">
        <v>1242</v>
      </c>
      <c r="K171" s="646">
        <v>42726</v>
      </c>
      <c r="L171" s="645" t="s">
        <v>71</v>
      </c>
      <c r="M171" s="645" t="s">
        <v>801</v>
      </c>
    </row>
    <row r="172" spans="1:13" s="645" customFormat="1" x14ac:dyDescent="0.2">
      <c r="A172" s="645" t="s">
        <v>395</v>
      </c>
      <c r="B172" s="704" t="s">
        <v>92</v>
      </c>
      <c r="C172" s="645" t="s">
        <v>93</v>
      </c>
      <c r="D172" s="645" t="s">
        <v>94</v>
      </c>
      <c r="E172" s="645" t="s">
        <v>1487</v>
      </c>
      <c r="F172" s="646">
        <v>42727</v>
      </c>
      <c r="G172" s="647">
        <v>369.29</v>
      </c>
      <c r="H172" s="645" t="s">
        <v>1488</v>
      </c>
      <c r="I172" s="645" t="s">
        <v>623</v>
      </c>
      <c r="K172" s="646">
        <v>42727</v>
      </c>
      <c r="L172" s="645" t="s">
        <v>4</v>
      </c>
      <c r="M172" s="645" t="s">
        <v>4139</v>
      </c>
    </row>
    <row r="173" spans="1:13" s="645" customFormat="1" x14ac:dyDescent="0.2">
      <c r="A173" s="645" t="s">
        <v>395</v>
      </c>
      <c r="B173" s="704" t="s">
        <v>136</v>
      </c>
      <c r="C173" s="645" t="s">
        <v>137</v>
      </c>
      <c r="D173" s="645" t="s">
        <v>138</v>
      </c>
      <c r="E173" s="645" t="s">
        <v>652</v>
      </c>
      <c r="F173" s="646">
        <v>42550</v>
      </c>
      <c r="G173" s="647">
        <v>54.97</v>
      </c>
      <c r="H173" s="645" t="s">
        <v>801</v>
      </c>
      <c r="I173" s="645" t="s">
        <v>740</v>
      </c>
      <c r="K173" s="646">
        <v>42551</v>
      </c>
      <c r="L173" s="645" t="s">
        <v>71</v>
      </c>
      <c r="M173" s="645" t="s">
        <v>801</v>
      </c>
    </row>
    <row r="174" spans="1:13" s="645" customFormat="1" x14ac:dyDescent="0.2">
      <c r="A174" s="645" t="s">
        <v>395</v>
      </c>
      <c r="B174" s="704" t="s">
        <v>136</v>
      </c>
      <c r="C174" s="645" t="s">
        <v>137</v>
      </c>
      <c r="D174" s="645" t="s">
        <v>138</v>
      </c>
      <c r="E174" s="645" t="s">
        <v>421</v>
      </c>
      <c r="F174" s="646">
        <v>42390</v>
      </c>
      <c r="G174" s="647">
        <v>2648.9</v>
      </c>
      <c r="H174" s="645" t="s">
        <v>801</v>
      </c>
      <c r="I174" s="645" t="s">
        <v>324</v>
      </c>
      <c r="K174" s="646">
        <v>42391</v>
      </c>
      <c r="L174" s="645" t="s">
        <v>71</v>
      </c>
    </row>
    <row r="175" spans="1:13" s="645" customFormat="1" x14ac:dyDescent="0.2">
      <c r="A175" s="645" t="s">
        <v>395</v>
      </c>
      <c r="B175" s="704" t="s">
        <v>136</v>
      </c>
      <c r="C175" s="645" t="s">
        <v>137</v>
      </c>
      <c r="D175" s="645" t="s">
        <v>138</v>
      </c>
      <c r="E175" s="645" t="s">
        <v>1599</v>
      </c>
      <c r="F175" s="646">
        <v>42720</v>
      </c>
      <c r="G175" s="647">
        <v>194.98</v>
      </c>
      <c r="H175" s="645" t="s">
        <v>801</v>
      </c>
      <c r="I175" s="645" t="s">
        <v>324</v>
      </c>
      <c r="K175" s="646">
        <v>42720</v>
      </c>
      <c r="L175" s="645" t="s">
        <v>71</v>
      </c>
      <c r="M175" s="645" t="s">
        <v>801</v>
      </c>
    </row>
    <row r="176" spans="1:13" s="645" customFormat="1" x14ac:dyDescent="0.2">
      <c r="A176" s="645" t="s">
        <v>395</v>
      </c>
      <c r="B176" s="704" t="s">
        <v>136</v>
      </c>
      <c r="C176" s="645" t="s">
        <v>137</v>
      </c>
      <c r="D176" s="645" t="s">
        <v>138</v>
      </c>
      <c r="E176" s="645" t="s">
        <v>1598</v>
      </c>
      <c r="F176" s="646">
        <v>42720</v>
      </c>
      <c r="G176" s="647">
        <v>1709.69</v>
      </c>
      <c r="H176" s="645" t="s">
        <v>801</v>
      </c>
      <c r="I176" s="645" t="s">
        <v>324</v>
      </c>
      <c r="K176" s="646">
        <v>42720</v>
      </c>
      <c r="L176" s="645" t="s">
        <v>71</v>
      </c>
      <c r="M176" s="645" t="s">
        <v>801</v>
      </c>
    </row>
    <row r="177" spans="1:13" s="645" customFormat="1" x14ac:dyDescent="0.2">
      <c r="A177" s="645" t="s">
        <v>395</v>
      </c>
      <c r="B177" s="704" t="s">
        <v>136</v>
      </c>
      <c r="C177" s="645" t="s">
        <v>137</v>
      </c>
      <c r="D177" s="645" t="s">
        <v>138</v>
      </c>
      <c r="E177" s="645" t="s">
        <v>1597</v>
      </c>
      <c r="F177" s="646">
        <v>42720</v>
      </c>
      <c r="G177" s="647">
        <v>1818.16</v>
      </c>
      <c r="H177" s="645" t="s">
        <v>801</v>
      </c>
      <c r="I177" s="645" t="s">
        <v>324</v>
      </c>
      <c r="K177" s="646">
        <v>42720</v>
      </c>
      <c r="L177" s="645" t="s">
        <v>71</v>
      </c>
      <c r="M177" s="645" t="s">
        <v>801</v>
      </c>
    </row>
    <row r="178" spans="1:13" s="645" customFormat="1" x14ac:dyDescent="0.2">
      <c r="A178" s="645" t="s">
        <v>395</v>
      </c>
      <c r="B178" s="704" t="s">
        <v>136</v>
      </c>
      <c r="C178" s="645" t="s">
        <v>137</v>
      </c>
      <c r="D178" s="645" t="s">
        <v>138</v>
      </c>
      <c r="E178" s="645" t="s">
        <v>1596</v>
      </c>
      <c r="F178" s="646">
        <v>42720</v>
      </c>
      <c r="G178" s="647">
        <v>1818.16</v>
      </c>
      <c r="H178" s="645" t="s">
        <v>801</v>
      </c>
      <c r="I178" s="645" t="s">
        <v>324</v>
      </c>
      <c r="K178" s="646">
        <v>42720</v>
      </c>
      <c r="L178" s="645" t="s">
        <v>71</v>
      </c>
      <c r="M178" s="645" t="s">
        <v>801</v>
      </c>
    </row>
    <row r="179" spans="1:13" s="645" customFormat="1" x14ac:dyDescent="0.2">
      <c r="A179" s="645" t="s">
        <v>395</v>
      </c>
      <c r="B179" s="704" t="s">
        <v>136</v>
      </c>
      <c r="C179" s="645" t="s">
        <v>137</v>
      </c>
      <c r="D179" s="645" t="s">
        <v>138</v>
      </c>
      <c r="E179" s="645" t="s">
        <v>1595</v>
      </c>
      <c r="F179" s="646">
        <v>42720</v>
      </c>
      <c r="G179" s="647">
        <v>1709.69</v>
      </c>
      <c r="H179" s="645" t="s">
        <v>801</v>
      </c>
      <c r="I179" s="645" t="s">
        <v>324</v>
      </c>
      <c r="K179" s="646">
        <v>42720</v>
      </c>
      <c r="L179" s="645" t="s">
        <v>71</v>
      </c>
      <c r="M179" s="645" t="s">
        <v>801</v>
      </c>
    </row>
    <row r="180" spans="1:13" s="645" customFormat="1" x14ac:dyDescent="0.2">
      <c r="A180" s="645" t="s">
        <v>395</v>
      </c>
      <c r="B180" s="704" t="s">
        <v>136</v>
      </c>
      <c r="C180" s="645" t="s">
        <v>137</v>
      </c>
      <c r="D180" s="645" t="s">
        <v>138</v>
      </c>
      <c r="E180" s="645" t="s">
        <v>1594</v>
      </c>
      <c r="F180" s="646">
        <v>42720</v>
      </c>
      <c r="G180" s="647">
        <v>1709.69</v>
      </c>
      <c r="H180" s="645" t="s">
        <v>801</v>
      </c>
      <c r="I180" s="645" t="s">
        <v>324</v>
      </c>
      <c r="K180" s="646">
        <v>42720</v>
      </c>
      <c r="L180" s="645" t="s">
        <v>71</v>
      </c>
      <c r="M180" s="645" t="s">
        <v>801</v>
      </c>
    </row>
    <row r="181" spans="1:13" s="645" customFormat="1" x14ac:dyDescent="0.2">
      <c r="A181" s="645" t="s">
        <v>395</v>
      </c>
      <c r="B181" s="704" t="s">
        <v>136</v>
      </c>
      <c r="C181" s="645" t="s">
        <v>137</v>
      </c>
      <c r="D181" s="645" t="s">
        <v>138</v>
      </c>
      <c r="E181" s="645" t="s">
        <v>1593</v>
      </c>
      <c r="F181" s="646">
        <v>42720</v>
      </c>
      <c r="G181" s="647">
        <v>1709.69</v>
      </c>
      <c r="H181" s="645" t="s">
        <v>801</v>
      </c>
      <c r="I181" s="645" t="s">
        <v>324</v>
      </c>
      <c r="K181" s="646">
        <v>42720</v>
      </c>
      <c r="L181" s="645" t="s">
        <v>71</v>
      </c>
      <c r="M181" s="645" t="s">
        <v>801</v>
      </c>
    </row>
    <row r="182" spans="1:13" s="645" customFormat="1" x14ac:dyDescent="0.2">
      <c r="A182" s="645" t="s">
        <v>193</v>
      </c>
      <c r="B182" s="704" t="s">
        <v>1061</v>
      </c>
      <c r="C182" s="645" t="s">
        <v>1062</v>
      </c>
      <c r="D182" s="645" t="s">
        <v>1063</v>
      </c>
      <c r="E182" s="645" t="s">
        <v>1060</v>
      </c>
      <c r="F182" s="646">
        <v>42343</v>
      </c>
      <c r="G182" s="647">
        <v>119.25</v>
      </c>
      <c r="H182" s="645" t="s">
        <v>801</v>
      </c>
      <c r="I182" s="645" t="s">
        <v>324</v>
      </c>
      <c r="K182" s="646">
        <v>42719</v>
      </c>
      <c r="L182" s="645" t="s">
        <v>71</v>
      </c>
      <c r="M182" s="645" t="s">
        <v>801</v>
      </c>
    </row>
    <row r="183" spans="1:13" s="645" customFormat="1" x14ac:dyDescent="0.2">
      <c r="A183" s="645" t="s">
        <v>395</v>
      </c>
      <c r="B183" s="704" t="s">
        <v>177</v>
      </c>
      <c r="C183" s="645" t="s">
        <v>178</v>
      </c>
      <c r="D183" s="645" t="s">
        <v>179</v>
      </c>
      <c r="E183" s="645" t="s">
        <v>1243</v>
      </c>
      <c r="F183" s="646">
        <v>42725</v>
      </c>
      <c r="G183" s="647">
        <v>6.68</v>
      </c>
      <c r="H183" s="645" t="s">
        <v>801</v>
      </c>
      <c r="I183" s="645" t="s">
        <v>1244</v>
      </c>
      <c r="K183" s="646">
        <v>42726</v>
      </c>
      <c r="L183" s="645" t="s">
        <v>71</v>
      </c>
      <c r="M183" s="645" t="s">
        <v>4132</v>
      </c>
    </row>
    <row r="184" spans="1:13" s="645" customFormat="1" x14ac:dyDescent="0.2">
      <c r="A184" s="645" t="s">
        <v>395</v>
      </c>
      <c r="B184" s="704" t="s">
        <v>965</v>
      </c>
      <c r="C184" s="645" t="s">
        <v>966</v>
      </c>
      <c r="D184" s="645" t="s">
        <v>801</v>
      </c>
      <c r="E184" s="645" t="s">
        <v>967</v>
      </c>
      <c r="F184" s="646">
        <v>42663</v>
      </c>
      <c r="G184" s="647">
        <v>788</v>
      </c>
      <c r="H184" s="645" t="s">
        <v>801</v>
      </c>
      <c r="I184" s="645" t="s">
        <v>540</v>
      </c>
      <c r="K184" s="646">
        <v>42691</v>
      </c>
      <c r="L184" s="645" t="s">
        <v>71</v>
      </c>
      <c r="M184" s="645" t="s">
        <v>801</v>
      </c>
    </row>
    <row r="185" spans="1:13" s="645" customFormat="1" x14ac:dyDescent="0.2">
      <c r="A185" s="645" t="s">
        <v>395</v>
      </c>
      <c r="B185" s="704" t="s">
        <v>1560</v>
      </c>
      <c r="C185" s="645" t="s">
        <v>1561</v>
      </c>
      <c r="D185" s="645" t="s">
        <v>1562</v>
      </c>
      <c r="E185" s="645" t="s">
        <v>1563</v>
      </c>
      <c r="F185" s="646">
        <v>42705</v>
      </c>
      <c r="G185" s="647">
        <v>90</v>
      </c>
      <c r="H185" s="645" t="s">
        <v>801</v>
      </c>
      <c r="I185" s="645" t="s">
        <v>540</v>
      </c>
      <c r="K185" s="646">
        <v>42720</v>
      </c>
      <c r="L185" s="645" t="s">
        <v>71</v>
      </c>
      <c r="M185" s="645" t="s">
        <v>801</v>
      </c>
    </row>
    <row r="186" spans="1:13" s="645" customFormat="1" x14ac:dyDescent="0.2">
      <c r="A186" s="645" t="s">
        <v>395</v>
      </c>
      <c r="B186" s="704" t="s">
        <v>1560</v>
      </c>
      <c r="C186" s="645" t="s">
        <v>1561</v>
      </c>
      <c r="D186" s="645" t="s">
        <v>1562</v>
      </c>
      <c r="E186" s="645" t="s">
        <v>1559</v>
      </c>
      <c r="F186" s="646">
        <v>42698</v>
      </c>
      <c r="G186" s="647">
        <v>90</v>
      </c>
      <c r="H186" s="645" t="s">
        <v>801</v>
      </c>
      <c r="I186" s="645" t="s">
        <v>540</v>
      </c>
      <c r="K186" s="646">
        <v>42720</v>
      </c>
      <c r="L186" s="645" t="s">
        <v>71</v>
      </c>
      <c r="M186" s="645" t="s">
        <v>801</v>
      </c>
    </row>
    <row r="187" spans="1:13" s="645" customFormat="1" x14ac:dyDescent="0.2">
      <c r="A187" s="645" t="s">
        <v>395</v>
      </c>
      <c r="B187" s="704" t="s">
        <v>111</v>
      </c>
      <c r="C187" s="645" t="s">
        <v>112</v>
      </c>
      <c r="D187" s="645" t="s">
        <v>113</v>
      </c>
      <c r="E187" s="645" t="s">
        <v>1385</v>
      </c>
      <c r="F187" s="646">
        <v>42709</v>
      </c>
      <c r="G187" s="647">
        <v>14.75</v>
      </c>
      <c r="H187" s="645" t="s">
        <v>801</v>
      </c>
      <c r="I187" s="645" t="s">
        <v>540</v>
      </c>
      <c r="K187" s="646">
        <v>42717</v>
      </c>
      <c r="L187" s="645" t="s">
        <v>71</v>
      </c>
      <c r="M187" s="645" t="s">
        <v>801</v>
      </c>
    </row>
    <row r="188" spans="1:13" s="645" customFormat="1" x14ac:dyDescent="0.2">
      <c r="A188" s="645" t="s">
        <v>395</v>
      </c>
      <c r="B188" s="704" t="s">
        <v>534</v>
      </c>
      <c r="C188" s="645" t="s">
        <v>535</v>
      </c>
      <c r="D188" s="645" t="s">
        <v>536</v>
      </c>
      <c r="E188" s="645" t="s">
        <v>537</v>
      </c>
      <c r="F188" s="646">
        <v>42482</v>
      </c>
      <c r="G188" s="647">
        <v>200</v>
      </c>
      <c r="H188" s="645" t="s">
        <v>801</v>
      </c>
      <c r="I188" s="645" t="s">
        <v>194</v>
      </c>
      <c r="K188" s="646">
        <v>42485</v>
      </c>
      <c r="L188" s="645" t="s">
        <v>4</v>
      </c>
      <c r="M188" s="645" t="s">
        <v>801</v>
      </c>
    </row>
    <row r="189" spans="1:13" s="645" customFormat="1" x14ac:dyDescent="0.2">
      <c r="A189" s="645" t="s">
        <v>395</v>
      </c>
      <c r="B189" s="704" t="s">
        <v>888</v>
      </c>
      <c r="C189" s="645" t="s">
        <v>889</v>
      </c>
      <c r="D189" s="645" t="s">
        <v>801</v>
      </c>
      <c r="E189" s="645" t="s">
        <v>890</v>
      </c>
      <c r="F189" s="646">
        <v>42620</v>
      </c>
      <c r="G189" s="647">
        <v>175</v>
      </c>
      <c r="H189" s="645" t="s">
        <v>801</v>
      </c>
      <c r="I189" s="645" t="s">
        <v>194</v>
      </c>
      <c r="K189" s="646">
        <v>42622</v>
      </c>
      <c r="L189" s="645" t="s">
        <v>4</v>
      </c>
      <c r="M189" s="645" t="s">
        <v>801</v>
      </c>
    </row>
    <row r="190" spans="1:13" s="645" customFormat="1" x14ac:dyDescent="0.2">
      <c r="A190" s="645" t="s">
        <v>395</v>
      </c>
      <c r="B190" s="704" t="s">
        <v>247</v>
      </c>
      <c r="C190" s="645" t="s">
        <v>248</v>
      </c>
      <c r="D190" s="645" t="s">
        <v>249</v>
      </c>
      <c r="E190" s="645" t="s">
        <v>817</v>
      </c>
      <c r="F190" s="646">
        <v>42661</v>
      </c>
      <c r="G190" s="647">
        <v>173.59</v>
      </c>
      <c r="H190" s="645" t="s">
        <v>818</v>
      </c>
      <c r="I190" s="645" t="s">
        <v>194</v>
      </c>
      <c r="K190" s="646">
        <v>42662</v>
      </c>
      <c r="L190" s="645" t="s">
        <v>71</v>
      </c>
      <c r="M190" s="645" t="s">
        <v>4071</v>
      </c>
    </row>
    <row r="191" spans="1:13" s="645" customFormat="1" x14ac:dyDescent="0.2">
      <c r="A191" s="645" t="s">
        <v>395</v>
      </c>
      <c r="B191" s="704" t="s">
        <v>81</v>
      </c>
      <c r="C191" s="645" t="s">
        <v>82</v>
      </c>
      <c r="D191" s="645" t="s">
        <v>83</v>
      </c>
      <c r="E191" s="645" t="s">
        <v>821</v>
      </c>
      <c r="F191" s="646">
        <v>42643</v>
      </c>
      <c r="G191" s="647">
        <v>0</v>
      </c>
      <c r="H191" s="645" t="s">
        <v>801</v>
      </c>
      <c r="I191" s="645" t="s">
        <v>194</v>
      </c>
      <c r="K191" s="646">
        <v>42650</v>
      </c>
      <c r="L191" s="645" t="s">
        <v>71</v>
      </c>
      <c r="M191" s="645" t="s">
        <v>801</v>
      </c>
    </row>
    <row r="192" spans="1:13" s="645" customFormat="1" x14ac:dyDescent="0.2">
      <c r="A192" s="645" t="s">
        <v>395</v>
      </c>
      <c r="B192" s="704" t="s">
        <v>225</v>
      </c>
      <c r="C192" s="645" t="s">
        <v>226</v>
      </c>
      <c r="D192" s="645" t="s">
        <v>227</v>
      </c>
      <c r="E192" s="645" t="s">
        <v>826</v>
      </c>
      <c r="F192" s="646">
        <v>42644</v>
      </c>
      <c r="G192" s="647">
        <v>77.16</v>
      </c>
      <c r="H192" s="645" t="s">
        <v>801</v>
      </c>
      <c r="I192" s="645" t="s">
        <v>194</v>
      </c>
      <c r="K192" s="646">
        <v>42646</v>
      </c>
      <c r="L192" s="645" t="s">
        <v>71</v>
      </c>
      <c r="M192" s="645" t="s">
        <v>801</v>
      </c>
    </row>
    <row r="193" spans="1:13" s="645" customFormat="1" x14ac:dyDescent="0.2">
      <c r="A193" s="645" t="s">
        <v>395</v>
      </c>
      <c r="B193" s="704" t="s">
        <v>1115</v>
      </c>
      <c r="C193" s="645" t="s">
        <v>1116</v>
      </c>
      <c r="D193" s="645" t="s">
        <v>1117</v>
      </c>
      <c r="E193" s="645" t="s">
        <v>1114</v>
      </c>
      <c r="F193" s="646">
        <v>42704</v>
      </c>
      <c r="G193" s="647">
        <v>1450.79</v>
      </c>
      <c r="H193" s="645" t="s">
        <v>801</v>
      </c>
      <c r="I193" s="645" t="s">
        <v>194</v>
      </c>
      <c r="K193" s="646">
        <v>42726</v>
      </c>
      <c r="L193" s="645" t="s">
        <v>71</v>
      </c>
      <c r="M193" s="645" t="s">
        <v>801</v>
      </c>
    </row>
    <row r="194" spans="1:13" s="645" customFormat="1" x14ac:dyDescent="0.2">
      <c r="A194" s="645" t="s">
        <v>395</v>
      </c>
      <c r="B194" s="704" t="s">
        <v>1224</v>
      </c>
      <c r="C194" s="645" t="s">
        <v>1225</v>
      </c>
      <c r="D194" s="645" t="s">
        <v>1226</v>
      </c>
      <c r="E194" s="645" t="s">
        <v>1223</v>
      </c>
      <c r="F194" s="646">
        <v>42709</v>
      </c>
      <c r="G194" s="647">
        <v>505.3</v>
      </c>
      <c r="H194" s="645" t="s">
        <v>1227</v>
      </c>
      <c r="I194" s="645" t="s">
        <v>194</v>
      </c>
      <c r="K194" s="646">
        <v>42711</v>
      </c>
      <c r="L194" s="645" t="s">
        <v>71</v>
      </c>
      <c r="M194" s="645" t="s">
        <v>4120</v>
      </c>
    </row>
    <row r="195" spans="1:13" s="645" customFormat="1" x14ac:dyDescent="0.2">
      <c r="A195" s="645" t="s">
        <v>395</v>
      </c>
      <c r="B195" s="704" t="s">
        <v>1415</v>
      </c>
      <c r="C195" s="645" t="s">
        <v>1416</v>
      </c>
      <c r="D195" s="645" t="s">
        <v>1417</v>
      </c>
      <c r="E195" s="645" t="s">
        <v>1418</v>
      </c>
      <c r="F195" s="646">
        <v>42725</v>
      </c>
      <c r="G195" s="647">
        <v>173.92</v>
      </c>
      <c r="H195" s="645" t="s">
        <v>801</v>
      </c>
      <c r="I195" s="645" t="s">
        <v>194</v>
      </c>
      <c r="K195" s="646">
        <v>42727</v>
      </c>
      <c r="L195" s="645" t="s">
        <v>4</v>
      </c>
      <c r="M195" s="645" t="s">
        <v>801</v>
      </c>
    </row>
    <row r="196" spans="1:13" s="645" customFormat="1" x14ac:dyDescent="0.2">
      <c r="A196" s="645" t="s">
        <v>375</v>
      </c>
      <c r="B196" s="704" t="s">
        <v>197</v>
      </c>
      <c r="C196" s="645" t="s">
        <v>198</v>
      </c>
      <c r="D196" s="645" t="s">
        <v>199</v>
      </c>
      <c r="E196" s="645" t="s">
        <v>400</v>
      </c>
      <c r="F196" s="646">
        <v>40231</v>
      </c>
      <c r="G196" s="647">
        <f>170.52*-1</f>
        <v>-170.52</v>
      </c>
      <c r="H196" s="645" t="s">
        <v>801</v>
      </c>
      <c r="I196" s="645" t="s">
        <v>140</v>
      </c>
      <c r="K196" s="646">
        <v>42381</v>
      </c>
      <c r="L196" s="645" t="s">
        <v>71</v>
      </c>
    </row>
    <row r="197" spans="1:13" s="645" customFormat="1" x14ac:dyDescent="0.2">
      <c r="A197" s="645" t="s">
        <v>395</v>
      </c>
      <c r="B197" s="704" t="s">
        <v>81</v>
      </c>
      <c r="C197" s="645" t="s">
        <v>82</v>
      </c>
      <c r="D197" s="645" t="s">
        <v>83</v>
      </c>
      <c r="E197" s="645" t="s">
        <v>702</v>
      </c>
      <c r="F197" s="646">
        <v>42551</v>
      </c>
      <c r="G197" s="647">
        <v>546</v>
      </c>
      <c r="H197" s="645" t="s">
        <v>801</v>
      </c>
      <c r="I197" s="645" t="s">
        <v>140</v>
      </c>
      <c r="K197" s="646">
        <v>42555</v>
      </c>
      <c r="L197" s="645" t="s">
        <v>71</v>
      </c>
      <c r="M197" s="645" t="s">
        <v>801</v>
      </c>
    </row>
    <row r="198" spans="1:13" s="645" customFormat="1" x14ac:dyDescent="0.2">
      <c r="A198" s="645" t="s">
        <v>395</v>
      </c>
      <c r="B198" s="704" t="s">
        <v>81</v>
      </c>
      <c r="C198" s="645" t="s">
        <v>82</v>
      </c>
      <c r="D198" s="645" t="s">
        <v>83</v>
      </c>
      <c r="E198" s="645" t="s">
        <v>773</v>
      </c>
      <c r="F198" s="646">
        <v>42628</v>
      </c>
      <c r="G198" s="647">
        <v>287.08999999999997</v>
      </c>
      <c r="H198" s="645" t="s">
        <v>801</v>
      </c>
      <c r="I198" s="645" t="s">
        <v>140</v>
      </c>
      <c r="K198" s="646">
        <v>42632</v>
      </c>
      <c r="L198" s="645" t="s">
        <v>71</v>
      </c>
      <c r="M198" s="645" t="s">
        <v>801</v>
      </c>
    </row>
    <row r="199" spans="1:13" s="645" customFormat="1" x14ac:dyDescent="0.2">
      <c r="A199" s="645" t="s">
        <v>395</v>
      </c>
      <c r="B199" s="704" t="s">
        <v>81</v>
      </c>
      <c r="C199" s="645" t="s">
        <v>82</v>
      </c>
      <c r="D199" s="645" t="s">
        <v>83</v>
      </c>
      <c r="E199" s="645" t="s">
        <v>774</v>
      </c>
      <c r="F199" s="646">
        <v>42628</v>
      </c>
      <c r="G199" s="647">
        <v>176.31</v>
      </c>
      <c r="H199" s="645" t="s">
        <v>801</v>
      </c>
      <c r="I199" s="645" t="s">
        <v>140</v>
      </c>
      <c r="K199" s="646">
        <v>42632</v>
      </c>
      <c r="L199" s="645" t="s">
        <v>71</v>
      </c>
      <c r="M199" s="645" t="s">
        <v>801</v>
      </c>
    </row>
    <row r="200" spans="1:13" s="645" customFormat="1" x14ac:dyDescent="0.2">
      <c r="A200" s="645" t="s">
        <v>395</v>
      </c>
      <c r="B200" s="704" t="s">
        <v>81</v>
      </c>
      <c r="C200" s="645" t="s">
        <v>82</v>
      </c>
      <c r="D200" s="645" t="s">
        <v>83</v>
      </c>
      <c r="E200" s="645" t="s">
        <v>775</v>
      </c>
      <c r="F200" s="646">
        <v>42628</v>
      </c>
      <c r="G200" s="647">
        <v>264.17</v>
      </c>
      <c r="H200" s="645" t="s">
        <v>801</v>
      </c>
      <c r="I200" s="645" t="s">
        <v>140</v>
      </c>
      <c r="K200" s="646">
        <v>42632</v>
      </c>
      <c r="L200" s="645" t="s">
        <v>71</v>
      </c>
      <c r="M200" s="645" t="s">
        <v>801</v>
      </c>
    </row>
    <row r="201" spans="1:13" s="645" customFormat="1" x14ac:dyDescent="0.2">
      <c r="A201" s="645" t="s">
        <v>395</v>
      </c>
      <c r="B201" s="704" t="s">
        <v>81</v>
      </c>
      <c r="C201" s="645" t="s">
        <v>82</v>
      </c>
      <c r="D201" s="645" t="s">
        <v>83</v>
      </c>
      <c r="E201" s="645" t="s">
        <v>776</v>
      </c>
      <c r="F201" s="646">
        <v>42628</v>
      </c>
      <c r="G201" s="647">
        <v>287.08999999999997</v>
      </c>
      <c r="H201" s="645" t="s">
        <v>801</v>
      </c>
      <c r="I201" s="645" t="s">
        <v>140</v>
      </c>
      <c r="K201" s="646">
        <v>42632</v>
      </c>
      <c r="L201" s="645" t="s">
        <v>71</v>
      </c>
      <c r="M201" s="645" t="s">
        <v>801</v>
      </c>
    </row>
    <row r="202" spans="1:13" s="645" customFormat="1" x14ac:dyDescent="0.2">
      <c r="A202" s="645" t="s">
        <v>395</v>
      </c>
      <c r="B202" s="704" t="s">
        <v>81</v>
      </c>
      <c r="C202" s="645" t="s">
        <v>82</v>
      </c>
      <c r="D202" s="645" t="s">
        <v>83</v>
      </c>
      <c r="E202" s="645" t="s">
        <v>777</v>
      </c>
      <c r="F202" s="646">
        <v>42628</v>
      </c>
      <c r="G202" s="647">
        <v>550.63</v>
      </c>
      <c r="H202" s="645" t="s">
        <v>801</v>
      </c>
      <c r="I202" s="645" t="s">
        <v>140</v>
      </c>
      <c r="K202" s="646">
        <v>42632</v>
      </c>
      <c r="L202" s="645" t="s">
        <v>71</v>
      </c>
      <c r="M202" s="645" t="s">
        <v>801</v>
      </c>
    </row>
    <row r="203" spans="1:13" s="645" customFormat="1" x14ac:dyDescent="0.2">
      <c r="A203" s="645" t="s">
        <v>395</v>
      </c>
      <c r="B203" s="704" t="s">
        <v>81</v>
      </c>
      <c r="C203" s="645" t="s">
        <v>82</v>
      </c>
      <c r="D203" s="645" t="s">
        <v>83</v>
      </c>
      <c r="E203" s="645" t="s">
        <v>778</v>
      </c>
      <c r="F203" s="646">
        <v>42628</v>
      </c>
      <c r="G203" s="647">
        <v>287.08999999999997</v>
      </c>
      <c r="H203" s="645" t="s">
        <v>801</v>
      </c>
      <c r="I203" s="645" t="s">
        <v>140</v>
      </c>
      <c r="K203" s="646">
        <v>42632</v>
      </c>
      <c r="L203" s="645" t="s">
        <v>71</v>
      </c>
      <c r="M203" s="645" t="s">
        <v>801</v>
      </c>
    </row>
    <row r="204" spans="1:13" s="645" customFormat="1" x14ac:dyDescent="0.2">
      <c r="A204" s="645" t="s">
        <v>395</v>
      </c>
      <c r="B204" s="704" t="s">
        <v>81</v>
      </c>
      <c r="C204" s="645" t="s">
        <v>82</v>
      </c>
      <c r="D204" s="645" t="s">
        <v>83</v>
      </c>
      <c r="E204" s="645" t="s">
        <v>779</v>
      </c>
      <c r="F204" s="646">
        <v>42613</v>
      </c>
      <c r="G204" s="647">
        <v>338.04</v>
      </c>
      <c r="H204" s="645" t="s">
        <v>801</v>
      </c>
      <c r="I204" s="645" t="s">
        <v>140</v>
      </c>
      <c r="K204" s="646">
        <v>42620</v>
      </c>
      <c r="L204" s="645" t="s">
        <v>71</v>
      </c>
      <c r="M204" s="645" t="s">
        <v>801</v>
      </c>
    </row>
    <row r="205" spans="1:13" s="645" customFormat="1" x14ac:dyDescent="0.2">
      <c r="A205" s="645" t="s">
        <v>395</v>
      </c>
      <c r="B205" s="704" t="s">
        <v>81</v>
      </c>
      <c r="C205" s="645" t="s">
        <v>82</v>
      </c>
      <c r="D205" s="645" t="s">
        <v>83</v>
      </c>
      <c r="E205" s="645" t="s">
        <v>780</v>
      </c>
      <c r="F205" s="646">
        <v>42613</v>
      </c>
      <c r="G205" s="647">
        <v>264.17</v>
      </c>
      <c r="H205" s="645" t="s">
        <v>801</v>
      </c>
      <c r="I205" s="645" t="s">
        <v>140</v>
      </c>
      <c r="K205" s="646">
        <v>42620</v>
      </c>
      <c r="L205" s="645" t="s">
        <v>71</v>
      </c>
      <c r="M205" s="645" t="s">
        <v>801</v>
      </c>
    </row>
    <row r="206" spans="1:13" s="645" customFormat="1" x14ac:dyDescent="0.2">
      <c r="A206" s="645" t="s">
        <v>395</v>
      </c>
      <c r="B206" s="704" t="s">
        <v>81</v>
      </c>
      <c r="C206" s="645" t="s">
        <v>82</v>
      </c>
      <c r="D206" s="645" t="s">
        <v>83</v>
      </c>
      <c r="E206" s="645" t="s">
        <v>781</v>
      </c>
      <c r="F206" s="646">
        <v>42613</v>
      </c>
      <c r="G206" s="647">
        <v>263.54000000000002</v>
      </c>
      <c r="H206" s="645" t="s">
        <v>801</v>
      </c>
      <c r="I206" s="645" t="s">
        <v>140</v>
      </c>
      <c r="K206" s="646">
        <v>42620</v>
      </c>
      <c r="L206" s="645" t="s">
        <v>71</v>
      </c>
      <c r="M206" s="645" t="s">
        <v>801</v>
      </c>
    </row>
    <row r="207" spans="1:13" s="645" customFormat="1" x14ac:dyDescent="0.2">
      <c r="A207" s="645" t="s">
        <v>395</v>
      </c>
      <c r="B207" s="704" t="s">
        <v>81</v>
      </c>
      <c r="C207" s="645" t="s">
        <v>82</v>
      </c>
      <c r="D207" s="645" t="s">
        <v>83</v>
      </c>
      <c r="E207" s="645" t="s">
        <v>782</v>
      </c>
      <c r="F207" s="646">
        <v>42613</v>
      </c>
      <c r="G207" s="647">
        <v>132.08000000000001</v>
      </c>
      <c r="H207" s="645" t="s">
        <v>801</v>
      </c>
      <c r="I207" s="645" t="s">
        <v>140</v>
      </c>
      <c r="K207" s="646">
        <v>42620</v>
      </c>
      <c r="L207" s="645" t="s">
        <v>71</v>
      </c>
      <c r="M207" s="645" t="s">
        <v>801</v>
      </c>
    </row>
    <row r="208" spans="1:13" s="645" customFormat="1" x14ac:dyDescent="0.2">
      <c r="A208" s="645" t="s">
        <v>395</v>
      </c>
      <c r="B208" s="704" t="s">
        <v>81</v>
      </c>
      <c r="C208" s="645" t="s">
        <v>82</v>
      </c>
      <c r="D208" s="645" t="s">
        <v>83</v>
      </c>
      <c r="E208" s="645" t="s">
        <v>783</v>
      </c>
      <c r="F208" s="646">
        <v>42597</v>
      </c>
      <c r="G208" s="647">
        <v>287.08999999999997</v>
      </c>
      <c r="H208" s="645" t="s">
        <v>801</v>
      </c>
      <c r="I208" s="645" t="s">
        <v>140</v>
      </c>
      <c r="K208" s="646">
        <v>42619</v>
      </c>
      <c r="L208" s="645" t="s">
        <v>71</v>
      </c>
      <c r="M208" s="645" t="s">
        <v>801</v>
      </c>
    </row>
    <row r="209" spans="1:13" s="645" customFormat="1" x14ac:dyDescent="0.2">
      <c r="A209" s="645" t="s">
        <v>395</v>
      </c>
      <c r="B209" s="704" t="s">
        <v>81</v>
      </c>
      <c r="C209" s="645" t="s">
        <v>82</v>
      </c>
      <c r="D209" s="645" t="s">
        <v>83</v>
      </c>
      <c r="E209" s="645" t="s">
        <v>784</v>
      </c>
      <c r="F209" s="646">
        <v>42597</v>
      </c>
      <c r="G209" s="647">
        <v>264.17</v>
      </c>
      <c r="H209" s="645" t="s">
        <v>801</v>
      </c>
      <c r="I209" s="645" t="s">
        <v>140</v>
      </c>
      <c r="K209" s="646">
        <v>42619</v>
      </c>
      <c r="L209" s="645" t="s">
        <v>71</v>
      </c>
      <c r="M209" s="645" t="s">
        <v>801</v>
      </c>
    </row>
    <row r="210" spans="1:13" s="645" customFormat="1" x14ac:dyDescent="0.2">
      <c r="A210" s="645" t="s">
        <v>395</v>
      </c>
      <c r="B210" s="704" t="s">
        <v>81</v>
      </c>
      <c r="C210" s="645" t="s">
        <v>82</v>
      </c>
      <c r="D210" s="645" t="s">
        <v>83</v>
      </c>
      <c r="E210" s="645" t="s">
        <v>785</v>
      </c>
      <c r="F210" s="646">
        <v>42597</v>
      </c>
      <c r="G210" s="647">
        <v>287.08999999999997</v>
      </c>
      <c r="H210" s="645" t="s">
        <v>801</v>
      </c>
      <c r="I210" s="645" t="s">
        <v>140</v>
      </c>
      <c r="K210" s="646">
        <v>42619</v>
      </c>
      <c r="L210" s="645" t="s">
        <v>71</v>
      </c>
      <c r="M210" s="645" t="s">
        <v>801</v>
      </c>
    </row>
    <row r="211" spans="1:13" s="645" customFormat="1" x14ac:dyDescent="0.2">
      <c r="A211" s="645" t="s">
        <v>395</v>
      </c>
      <c r="B211" s="704" t="s">
        <v>81</v>
      </c>
      <c r="C211" s="645" t="s">
        <v>82</v>
      </c>
      <c r="D211" s="645" t="s">
        <v>83</v>
      </c>
      <c r="E211" s="645" t="s">
        <v>786</v>
      </c>
      <c r="F211" s="646">
        <v>42597</v>
      </c>
      <c r="G211" s="647">
        <v>263.54000000000002</v>
      </c>
      <c r="H211" s="645" t="s">
        <v>801</v>
      </c>
      <c r="I211" s="645" t="s">
        <v>140</v>
      </c>
      <c r="K211" s="646">
        <v>42619</v>
      </c>
      <c r="L211" s="645" t="s">
        <v>71</v>
      </c>
      <c r="M211" s="645" t="s">
        <v>801</v>
      </c>
    </row>
    <row r="212" spans="1:13" s="645" customFormat="1" x14ac:dyDescent="0.2">
      <c r="A212" s="645" t="s">
        <v>395</v>
      </c>
      <c r="B212" s="704" t="s">
        <v>81</v>
      </c>
      <c r="C212" s="645" t="s">
        <v>82</v>
      </c>
      <c r="D212" s="645" t="s">
        <v>83</v>
      </c>
      <c r="E212" s="645" t="s">
        <v>787</v>
      </c>
      <c r="F212" s="646">
        <v>42597</v>
      </c>
      <c r="G212" s="647">
        <v>176.31</v>
      </c>
      <c r="H212" s="645" t="s">
        <v>801</v>
      </c>
      <c r="I212" s="645" t="s">
        <v>140</v>
      </c>
      <c r="K212" s="646">
        <v>42619</v>
      </c>
      <c r="L212" s="645" t="s">
        <v>71</v>
      </c>
      <c r="M212" s="645" t="s">
        <v>801</v>
      </c>
    </row>
    <row r="213" spans="1:13" s="645" customFormat="1" x14ac:dyDescent="0.2">
      <c r="A213" s="645" t="s">
        <v>395</v>
      </c>
      <c r="B213" s="704" t="s">
        <v>81</v>
      </c>
      <c r="C213" s="645" t="s">
        <v>82</v>
      </c>
      <c r="D213" s="645" t="s">
        <v>83</v>
      </c>
      <c r="E213" s="645" t="s">
        <v>788</v>
      </c>
      <c r="F213" s="646">
        <v>42597</v>
      </c>
      <c r="G213" s="647">
        <v>287.08999999999997</v>
      </c>
      <c r="H213" s="645" t="s">
        <v>801</v>
      </c>
      <c r="I213" s="645" t="s">
        <v>140</v>
      </c>
      <c r="K213" s="646">
        <v>42619</v>
      </c>
      <c r="L213" s="645" t="s">
        <v>71</v>
      </c>
      <c r="M213" s="645" t="s">
        <v>801</v>
      </c>
    </row>
    <row r="214" spans="1:13" s="645" customFormat="1" x14ac:dyDescent="0.2">
      <c r="A214" s="645" t="s">
        <v>395</v>
      </c>
      <c r="B214" s="704" t="s">
        <v>81</v>
      </c>
      <c r="C214" s="645" t="s">
        <v>82</v>
      </c>
      <c r="D214" s="645" t="s">
        <v>83</v>
      </c>
      <c r="E214" s="645" t="s">
        <v>789</v>
      </c>
      <c r="F214" s="646">
        <v>42597</v>
      </c>
      <c r="G214" s="647">
        <v>264.17</v>
      </c>
      <c r="H214" s="645" t="s">
        <v>801</v>
      </c>
      <c r="I214" s="645" t="s">
        <v>140</v>
      </c>
      <c r="K214" s="646">
        <v>42619</v>
      </c>
      <c r="L214" s="645" t="s">
        <v>71</v>
      </c>
      <c r="M214" s="645" t="s">
        <v>801</v>
      </c>
    </row>
    <row r="215" spans="1:13" s="645" customFormat="1" x14ac:dyDescent="0.2">
      <c r="A215" s="645" t="s">
        <v>395</v>
      </c>
      <c r="B215" s="704" t="s">
        <v>81</v>
      </c>
      <c r="C215" s="645" t="s">
        <v>82</v>
      </c>
      <c r="D215" s="645" t="s">
        <v>83</v>
      </c>
      <c r="E215" s="645" t="s">
        <v>790</v>
      </c>
      <c r="F215" s="646">
        <v>42597</v>
      </c>
      <c r="G215" s="647">
        <v>287.08999999999997</v>
      </c>
      <c r="H215" s="645" t="s">
        <v>801</v>
      </c>
      <c r="I215" s="645" t="s">
        <v>140</v>
      </c>
      <c r="K215" s="646">
        <v>42619</v>
      </c>
      <c r="L215" s="645" t="s">
        <v>71</v>
      </c>
      <c r="M215" s="645" t="s">
        <v>801</v>
      </c>
    </row>
    <row r="216" spans="1:13" s="645" customFormat="1" x14ac:dyDescent="0.2">
      <c r="A216" s="645" t="s">
        <v>395</v>
      </c>
      <c r="B216" s="704" t="s">
        <v>81</v>
      </c>
      <c r="C216" s="645" t="s">
        <v>82</v>
      </c>
      <c r="D216" s="645" t="s">
        <v>83</v>
      </c>
      <c r="E216" s="645" t="s">
        <v>819</v>
      </c>
      <c r="F216" s="646">
        <v>42643</v>
      </c>
      <c r="G216" s="647">
        <v>0</v>
      </c>
      <c r="H216" s="645" t="s">
        <v>801</v>
      </c>
      <c r="I216" s="645" t="s">
        <v>140</v>
      </c>
      <c r="K216" s="646">
        <v>42650</v>
      </c>
      <c r="L216" s="645" t="s">
        <v>71</v>
      </c>
      <c r="M216" s="645" t="s">
        <v>801</v>
      </c>
    </row>
    <row r="217" spans="1:13" s="645" customFormat="1" x14ac:dyDescent="0.2">
      <c r="A217" s="645" t="s">
        <v>395</v>
      </c>
      <c r="B217" s="704" t="s">
        <v>81</v>
      </c>
      <c r="C217" s="645" t="s">
        <v>82</v>
      </c>
      <c r="D217" s="645" t="s">
        <v>83</v>
      </c>
      <c r="E217" s="645" t="s">
        <v>857</v>
      </c>
      <c r="F217" s="646">
        <v>42658</v>
      </c>
      <c r="G217" s="647">
        <v>287.08999999999997</v>
      </c>
      <c r="H217" s="645" t="s">
        <v>801</v>
      </c>
      <c r="I217" s="645" t="s">
        <v>140</v>
      </c>
      <c r="K217" s="646">
        <v>42661</v>
      </c>
      <c r="L217" s="645" t="s">
        <v>71</v>
      </c>
      <c r="M217" s="645" t="s">
        <v>801</v>
      </c>
    </row>
    <row r="218" spans="1:13" s="645" customFormat="1" x14ac:dyDescent="0.2">
      <c r="A218" s="645" t="s">
        <v>395</v>
      </c>
      <c r="B218" s="704" t="s">
        <v>81</v>
      </c>
      <c r="C218" s="645" t="s">
        <v>82</v>
      </c>
      <c r="D218" s="645" t="s">
        <v>83</v>
      </c>
      <c r="E218" s="645" t="s">
        <v>858</v>
      </c>
      <c r="F218" s="646">
        <v>42658</v>
      </c>
      <c r="G218" s="647">
        <v>338.04</v>
      </c>
      <c r="H218" s="645" t="s">
        <v>801</v>
      </c>
      <c r="I218" s="645" t="s">
        <v>140</v>
      </c>
      <c r="K218" s="646">
        <v>42661</v>
      </c>
      <c r="L218" s="645" t="s">
        <v>71</v>
      </c>
      <c r="M218" s="645" t="s">
        <v>801</v>
      </c>
    </row>
    <row r="219" spans="1:13" s="645" customFormat="1" x14ac:dyDescent="0.2">
      <c r="A219" s="645" t="s">
        <v>395</v>
      </c>
      <c r="B219" s="704" t="s">
        <v>81</v>
      </c>
      <c r="C219" s="645" t="s">
        <v>82</v>
      </c>
      <c r="D219" s="645" t="s">
        <v>83</v>
      </c>
      <c r="E219" s="645" t="s">
        <v>859</v>
      </c>
      <c r="F219" s="646">
        <v>42658</v>
      </c>
      <c r="G219" s="647">
        <v>264.17</v>
      </c>
      <c r="H219" s="645" t="s">
        <v>801</v>
      </c>
      <c r="I219" s="645" t="s">
        <v>140</v>
      </c>
      <c r="K219" s="646">
        <v>42661</v>
      </c>
      <c r="L219" s="645" t="s">
        <v>71</v>
      </c>
      <c r="M219" s="645" t="s">
        <v>801</v>
      </c>
    </row>
    <row r="220" spans="1:13" s="645" customFormat="1" x14ac:dyDescent="0.2">
      <c r="A220" s="645" t="s">
        <v>395</v>
      </c>
      <c r="B220" s="704" t="s">
        <v>81</v>
      </c>
      <c r="C220" s="645" t="s">
        <v>82</v>
      </c>
      <c r="D220" s="645" t="s">
        <v>83</v>
      </c>
      <c r="E220" s="645" t="s">
        <v>860</v>
      </c>
      <c r="F220" s="646">
        <v>42658</v>
      </c>
      <c r="G220" s="647">
        <v>263.54000000000002</v>
      </c>
      <c r="H220" s="645" t="s">
        <v>801</v>
      </c>
      <c r="I220" s="645" t="s">
        <v>140</v>
      </c>
      <c r="K220" s="646">
        <v>42661</v>
      </c>
      <c r="L220" s="645" t="s">
        <v>71</v>
      </c>
      <c r="M220" s="645" t="s">
        <v>801</v>
      </c>
    </row>
    <row r="221" spans="1:13" s="645" customFormat="1" x14ac:dyDescent="0.2">
      <c r="A221" s="645" t="s">
        <v>395</v>
      </c>
      <c r="B221" s="704" t="s">
        <v>81</v>
      </c>
      <c r="C221" s="645" t="s">
        <v>82</v>
      </c>
      <c r="D221" s="645" t="s">
        <v>83</v>
      </c>
      <c r="E221" s="645" t="s">
        <v>986</v>
      </c>
      <c r="F221" s="646">
        <v>42689</v>
      </c>
      <c r="G221" s="647">
        <v>264.17</v>
      </c>
      <c r="H221" s="645" t="s">
        <v>801</v>
      </c>
      <c r="I221" s="645" t="s">
        <v>140</v>
      </c>
      <c r="K221" s="646">
        <v>42692</v>
      </c>
      <c r="L221" s="645" t="s">
        <v>71</v>
      </c>
      <c r="M221" s="645" t="s">
        <v>801</v>
      </c>
    </row>
    <row r="222" spans="1:13" s="645" customFormat="1" x14ac:dyDescent="0.2">
      <c r="A222" s="645" t="s">
        <v>395</v>
      </c>
      <c r="B222" s="704" t="s">
        <v>81</v>
      </c>
      <c r="C222" s="645" t="s">
        <v>82</v>
      </c>
      <c r="D222" s="645" t="s">
        <v>83</v>
      </c>
      <c r="E222" s="645" t="s">
        <v>987</v>
      </c>
      <c r="F222" s="646">
        <v>42689</v>
      </c>
      <c r="G222" s="647">
        <v>264.17</v>
      </c>
      <c r="H222" s="645" t="s">
        <v>801</v>
      </c>
      <c r="I222" s="645" t="s">
        <v>140</v>
      </c>
      <c r="K222" s="646">
        <v>42692</v>
      </c>
      <c r="L222" s="645" t="s">
        <v>71</v>
      </c>
      <c r="M222" s="645" t="s">
        <v>801</v>
      </c>
    </row>
    <row r="223" spans="1:13" s="645" customFormat="1" x14ac:dyDescent="0.2">
      <c r="A223" s="645" t="s">
        <v>395</v>
      </c>
      <c r="B223" s="704" t="s">
        <v>81</v>
      </c>
      <c r="C223" s="645" t="s">
        <v>82</v>
      </c>
      <c r="D223" s="645" t="s">
        <v>83</v>
      </c>
      <c r="E223" s="645" t="s">
        <v>988</v>
      </c>
      <c r="F223" s="646">
        <v>42689</v>
      </c>
      <c r="G223" s="647">
        <v>338.04</v>
      </c>
      <c r="H223" s="645" t="s">
        <v>801</v>
      </c>
      <c r="I223" s="645" t="s">
        <v>140</v>
      </c>
      <c r="K223" s="646">
        <v>42692</v>
      </c>
      <c r="L223" s="645" t="s">
        <v>71</v>
      </c>
      <c r="M223" s="645" t="s">
        <v>801</v>
      </c>
    </row>
    <row r="224" spans="1:13" s="645" customFormat="1" x14ac:dyDescent="0.2">
      <c r="A224" s="645" t="s">
        <v>395</v>
      </c>
      <c r="B224" s="704" t="s">
        <v>81</v>
      </c>
      <c r="C224" s="645" t="s">
        <v>82</v>
      </c>
      <c r="D224" s="645" t="s">
        <v>83</v>
      </c>
      <c r="E224" s="645" t="s">
        <v>989</v>
      </c>
      <c r="F224" s="646">
        <v>42689</v>
      </c>
      <c r="G224" s="647">
        <v>287.08999999999997</v>
      </c>
      <c r="H224" s="645" t="s">
        <v>801</v>
      </c>
      <c r="I224" s="645" t="s">
        <v>140</v>
      </c>
      <c r="K224" s="646">
        <v>42692</v>
      </c>
      <c r="L224" s="645" t="s">
        <v>71</v>
      </c>
      <c r="M224" s="645" t="s">
        <v>801</v>
      </c>
    </row>
    <row r="225" spans="1:13" s="645" customFormat="1" x14ac:dyDescent="0.2">
      <c r="A225" s="645" t="s">
        <v>395</v>
      </c>
      <c r="B225" s="704" t="s">
        <v>81</v>
      </c>
      <c r="C225" s="645" t="s">
        <v>82</v>
      </c>
      <c r="D225" s="645" t="s">
        <v>83</v>
      </c>
      <c r="E225" s="645" t="s">
        <v>990</v>
      </c>
      <c r="F225" s="646">
        <v>42689</v>
      </c>
      <c r="G225" s="647">
        <v>264.17</v>
      </c>
      <c r="H225" s="645" t="s">
        <v>801</v>
      </c>
      <c r="I225" s="645" t="s">
        <v>140</v>
      </c>
      <c r="K225" s="646">
        <v>42692</v>
      </c>
      <c r="L225" s="645" t="s">
        <v>71</v>
      </c>
      <c r="M225" s="645" t="s">
        <v>801</v>
      </c>
    </row>
    <row r="226" spans="1:13" s="645" customFormat="1" x14ac:dyDescent="0.2">
      <c r="A226" s="645" t="s">
        <v>395</v>
      </c>
      <c r="B226" s="704" t="s">
        <v>81</v>
      </c>
      <c r="C226" s="645" t="s">
        <v>82</v>
      </c>
      <c r="D226" s="645" t="s">
        <v>83</v>
      </c>
      <c r="E226" s="645" t="s">
        <v>991</v>
      </c>
      <c r="F226" s="646">
        <v>42689</v>
      </c>
      <c r="G226" s="647">
        <v>338.04</v>
      </c>
      <c r="H226" s="645" t="s">
        <v>801</v>
      </c>
      <c r="I226" s="645" t="s">
        <v>140</v>
      </c>
      <c r="K226" s="646">
        <v>42692</v>
      </c>
      <c r="L226" s="645" t="s">
        <v>71</v>
      </c>
      <c r="M226" s="645" t="s">
        <v>801</v>
      </c>
    </row>
    <row r="227" spans="1:13" s="645" customFormat="1" x14ac:dyDescent="0.2">
      <c r="A227" s="645" t="s">
        <v>395</v>
      </c>
      <c r="B227" s="704" t="s">
        <v>81</v>
      </c>
      <c r="C227" s="645" t="s">
        <v>82</v>
      </c>
      <c r="D227" s="645" t="s">
        <v>83</v>
      </c>
      <c r="E227" s="645" t="s">
        <v>992</v>
      </c>
      <c r="F227" s="646">
        <v>42674</v>
      </c>
      <c r="G227" s="647">
        <v>75.94</v>
      </c>
      <c r="H227" s="645" t="s">
        <v>801</v>
      </c>
      <c r="I227" s="645" t="s">
        <v>140</v>
      </c>
      <c r="K227" s="646">
        <v>42681</v>
      </c>
      <c r="L227" s="645" t="s">
        <v>71</v>
      </c>
      <c r="M227" s="645" t="s">
        <v>801</v>
      </c>
    </row>
    <row r="228" spans="1:13" s="645" customFormat="1" x14ac:dyDescent="0.2">
      <c r="A228" s="645" t="s">
        <v>395</v>
      </c>
      <c r="B228" s="704" t="s">
        <v>81</v>
      </c>
      <c r="C228" s="645" t="s">
        <v>82</v>
      </c>
      <c r="D228" s="645" t="s">
        <v>83</v>
      </c>
      <c r="E228" s="645" t="s">
        <v>993</v>
      </c>
      <c r="F228" s="646">
        <v>42674</v>
      </c>
      <c r="G228" s="647">
        <v>264.17</v>
      </c>
      <c r="H228" s="645" t="s">
        <v>801</v>
      </c>
      <c r="I228" s="645" t="s">
        <v>140</v>
      </c>
      <c r="K228" s="646">
        <v>42681</v>
      </c>
      <c r="L228" s="645" t="s">
        <v>71</v>
      </c>
      <c r="M228" s="645" t="s">
        <v>801</v>
      </c>
    </row>
    <row r="229" spans="1:13" s="645" customFormat="1" x14ac:dyDescent="0.2">
      <c r="A229" s="645" t="s">
        <v>395</v>
      </c>
      <c r="B229" s="704" t="s">
        <v>81</v>
      </c>
      <c r="C229" s="645" t="s">
        <v>82</v>
      </c>
      <c r="D229" s="645" t="s">
        <v>83</v>
      </c>
      <c r="E229" s="645" t="s">
        <v>994</v>
      </c>
      <c r="F229" s="646">
        <v>42674</v>
      </c>
      <c r="G229" s="647">
        <v>264.17</v>
      </c>
      <c r="H229" s="645" t="s">
        <v>801</v>
      </c>
      <c r="I229" s="645" t="s">
        <v>140</v>
      </c>
      <c r="K229" s="646">
        <v>42681</v>
      </c>
      <c r="L229" s="645" t="s">
        <v>71</v>
      </c>
      <c r="M229" s="645" t="s">
        <v>801</v>
      </c>
    </row>
    <row r="230" spans="1:13" s="645" customFormat="1" x14ac:dyDescent="0.2">
      <c r="A230" s="645" t="s">
        <v>395</v>
      </c>
      <c r="B230" s="704" t="s">
        <v>81</v>
      </c>
      <c r="C230" s="645" t="s">
        <v>82</v>
      </c>
      <c r="D230" s="645" t="s">
        <v>83</v>
      </c>
      <c r="E230" s="645" t="s">
        <v>995</v>
      </c>
      <c r="F230" s="646">
        <v>42674</v>
      </c>
      <c r="G230" s="647">
        <v>176.31</v>
      </c>
      <c r="H230" s="645" t="s">
        <v>801</v>
      </c>
      <c r="I230" s="645" t="s">
        <v>140</v>
      </c>
      <c r="K230" s="646">
        <v>42681</v>
      </c>
      <c r="L230" s="645" t="s">
        <v>71</v>
      </c>
      <c r="M230" s="645" t="s">
        <v>801</v>
      </c>
    </row>
    <row r="231" spans="1:13" s="645" customFormat="1" x14ac:dyDescent="0.2">
      <c r="A231" s="645" t="s">
        <v>395</v>
      </c>
      <c r="B231" s="704" t="s">
        <v>81</v>
      </c>
      <c r="C231" s="645" t="s">
        <v>82</v>
      </c>
      <c r="D231" s="645" t="s">
        <v>83</v>
      </c>
      <c r="E231" s="645" t="s">
        <v>996</v>
      </c>
      <c r="F231" s="646">
        <v>42674</v>
      </c>
      <c r="G231" s="647">
        <v>264.17</v>
      </c>
      <c r="H231" s="645" t="s">
        <v>801</v>
      </c>
      <c r="I231" s="645" t="s">
        <v>140</v>
      </c>
      <c r="K231" s="646">
        <v>42681</v>
      </c>
      <c r="L231" s="645" t="s">
        <v>71</v>
      </c>
      <c r="M231" s="645" t="s">
        <v>801</v>
      </c>
    </row>
    <row r="232" spans="1:13" s="645" customFormat="1" x14ac:dyDescent="0.2">
      <c r="A232" s="645" t="s">
        <v>395</v>
      </c>
      <c r="B232" s="704" t="s">
        <v>81</v>
      </c>
      <c r="C232" s="645" t="s">
        <v>82</v>
      </c>
      <c r="D232" s="645" t="s">
        <v>83</v>
      </c>
      <c r="E232" s="645" t="s">
        <v>997</v>
      </c>
      <c r="F232" s="646">
        <v>42674</v>
      </c>
      <c r="G232" s="647">
        <v>263.54000000000002</v>
      </c>
      <c r="H232" s="645" t="s">
        <v>801</v>
      </c>
      <c r="I232" s="645" t="s">
        <v>140</v>
      </c>
      <c r="K232" s="646">
        <v>42681</v>
      </c>
      <c r="L232" s="645" t="s">
        <v>71</v>
      </c>
      <c r="M232" s="645" t="s">
        <v>801</v>
      </c>
    </row>
    <row r="233" spans="1:13" s="645" customFormat="1" x14ac:dyDescent="0.2">
      <c r="A233" s="645" t="s">
        <v>395</v>
      </c>
      <c r="B233" s="704" t="s">
        <v>81</v>
      </c>
      <c r="C233" s="645" t="s">
        <v>82</v>
      </c>
      <c r="D233" s="645" t="s">
        <v>83</v>
      </c>
      <c r="E233" s="645" t="s">
        <v>1364</v>
      </c>
      <c r="F233" s="646">
        <v>42704</v>
      </c>
      <c r="G233" s="647">
        <v>264.17</v>
      </c>
      <c r="H233" s="645" t="s">
        <v>801</v>
      </c>
      <c r="I233" s="645" t="s">
        <v>140</v>
      </c>
      <c r="K233" s="646">
        <v>42711</v>
      </c>
      <c r="L233" s="645" t="s">
        <v>71</v>
      </c>
      <c r="M233" s="645" t="s">
        <v>801</v>
      </c>
    </row>
    <row r="234" spans="1:13" s="645" customFormat="1" x14ac:dyDescent="0.2">
      <c r="A234" s="645" t="s">
        <v>395</v>
      </c>
      <c r="B234" s="704" t="s">
        <v>81</v>
      </c>
      <c r="C234" s="645" t="s">
        <v>82</v>
      </c>
      <c r="D234" s="645" t="s">
        <v>83</v>
      </c>
      <c r="E234" s="645" t="s">
        <v>1363</v>
      </c>
      <c r="F234" s="646">
        <v>42704</v>
      </c>
      <c r="G234" s="647">
        <v>338.04</v>
      </c>
      <c r="H234" s="645" t="s">
        <v>801</v>
      </c>
      <c r="I234" s="645" t="s">
        <v>140</v>
      </c>
      <c r="K234" s="646">
        <v>42711</v>
      </c>
      <c r="L234" s="645" t="s">
        <v>71</v>
      </c>
      <c r="M234" s="645" t="s">
        <v>801</v>
      </c>
    </row>
    <row r="235" spans="1:13" s="645" customFormat="1" x14ac:dyDescent="0.2">
      <c r="A235" s="645" t="s">
        <v>395</v>
      </c>
      <c r="B235" s="704" t="s">
        <v>81</v>
      </c>
      <c r="C235" s="645" t="s">
        <v>82</v>
      </c>
      <c r="D235" s="645" t="s">
        <v>83</v>
      </c>
      <c r="E235" s="645" t="s">
        <v>1362</v>
      </c>
      <c r="F235" s="646">
        <v>42704</v>
      </c>
      <c r="G235" s="647">
        <v>264.17</v>
      </c>
      <c r="H235" s="645" t="s">
        <v>801</v>
      </c>
      <c r="I235" s="645" t="s">
        <v>140</v>
      </c>
      <c r="K235" s="646">
        <v>42711</v>
      </c>
      <c r="L235" s="645" t="s">
        <v>71</v>
      </c>
      <c r="M235" s="645" t="s">
        <v>801</v>
      </c>
    </row>
    <row r="236" spans="1:13" s="645" customFormat="1" x14ac:dyDescent="0.2">
      <c r="A236" s="645" t="s">
        <v>395</v>
      </c>
      <c r="B236" s="704" t="s">
        <v>81</v>
      </c>
      <c r="C236" s="645" t="s">
        <v>82</v>
      </c>
      <c r="D236" s="645" t="s">
        <v>83</v>
      </c>
      <c r="E236" s="645" t="s">
        <v>1361</v>
      </c>
      <c r="F236" s="646">
        <v>42704</v>
      </c>
      <c r="G236" s="647">
        <v>287.08999999999997</v>
      </c>
      <c r="H236" s="645" t="s">
        <v>801</v>
      </c>
      <c r="I236" s="645" t="s">
        <v>140</v>
      </c>
      <c r="K236" s="646">
        <v>42711</v>
      </c>
      <c r="L236" s="645" t="s">
        <v>71</v>
      </c>
      <c r="M236" s="645" t="s">
        <v>801</v>
      </c>
    </row>
    <row r="237" spans="1:13" s="645" customFormat="1" x14ac:dyDescent="0.2">
      <c r="A237" s="645" t="s">
        <v>395</v>
      </c>
      <c r="B237" s="704" t="s">
        <v>81</v>
      </c>
      <c r="C237" s="645" t="s">
        <v>82</v>
      </c>
      <c r="D237" s="645" t="s">
        <v>83</v>
      </c>
      <c r="E237" s="645" t="s">
        <v>1360</v>
      </c>
      <c r="F237" s="646">
        <v>42704</v>
      </c>
      <c r="G237" s="647">
        <v>264.17</v>
      </c>
      <c r="H237" s="645" t="s">
        <v>801</v>
      </c>
      <c r="I237" s="645" t="s">
        <v>140</v>
      </c>
      <c r="K237" s="646">
        <v>42711</v>
      </c>
      <c r="L237" s="645" t="s">
        <v>71</v>
      </c>
      <c r="M237" s="645" t="s">
        <v>801</v>
      </c>
    </row>
    <row r="238" spans="1:13" s="645" customFormat="1" x14ac:dyDescent="0.2">
      <c r="A238" s="645" t="s">
        <v>395</v>
      </c>
      <c r="B238" s="704" t="s">
        <v>81</v>
      </c>
      <c r="C238" s="645" t="s">
        <v>82</v>
      </c>
      <c r="D238" s="645" t="s">
        <v>83</v>
      </c>
      <c r="E238" s="645" t="s">
        <v>1359</v>
      </c>
      <c r="F238" s="646">
        <v>42704</v>
      </c>
      <c r="G238" s="647">
        <v>75.94</v>
      </c>
      <c r="H238" s="645" t="s">
        <v>801</v>
      </c>
      <c r="I238" s="645" t="s">
        <v>140</v>
      </c>
      <c r="K238" s="646">
        <v>42711</v>
      </c>
      <c r="L238" s="645" t="s">
        <v>71</v>
      </c>
      <c r="M238" s="645" t="s">
        <v>801</v>
      </c>
    </row>
    <row r="239" spans="1:13" s="645" customFormat="1" x14ac:dyDescent="0.2">
      <c r="A239" s="645" t="s">
        <v>395</v>
      </c>
      <c r="B239" s="704" t="s">
        <v>81</v>
      </c>
      <c r="C239" s="645" t="s">
        <v>82</v>
      </c>
      <c r="D239" s="645" t="s">
        <v>83</v>
      </c>
      <c r="E239" s="645" t="s">
        <v>1358</v>
      </c>
      <c r="F239" s="646">
        <v>42704</v>
      </c>
      <c r="G239" s="647">
        <v>287.08999999999997</v>
      </c>
      <c r="H239" s="645" t="s">
        <v>801</v>
      </c>
      <c r="I239" s="645" t="s">
        <v>140</v>
      </c>
      <c r="K239" s="646">
        <v>42711</v>
      </c>
      <c r="L239" s="645" t="s">
        <v>71</v>
      </c>
      <c r="M239" s="645" t="s">
        <v>801</v>
      </c>
    </row>
    <row r="240" spans="1:13" s="645" customFormat="1" x14ac:dyDescent="0.2">
      <c r="A240" s="645" t="s">
        <v>395</v>
      </c>
      <c r="B240" s="704" t="s">
        <v>81</v>
      </c>
      <c r="C240" s="645" t="s">
        <v>82</v>
      </c>
      <c r="D240" s="645" t="s">
        <v>83</v>
      </c>
      <c r="E240" s="645" t="s">
        <v>1357</v>
      </c>
      <c r="F240" s="646">
        <v>42704</v>
      </c>
      <c r="G240" s="647">
        <v>264.17</v>
      </c>
      <c r="H240" s="645" t="s">
        <v>801</v>
      </c>
      <c r="I240" s="645" t="s">
        <v>140</v>
      </c>
      <c r="K240" s="646">
        <v>42711</v>
      </c>
      <c r="L240" s="645" t="s">
        <v>71</v>
      </c>
      <c r="M240" s="645" t="s">
        <v>801</v>
      </c>
    </row>
    <row r="241" spans="1:13" s="645" customFormat="1" x14ac:dyDescent="0.2">
      <c r="A241" s="645" t="s">
        <v>395</v>
      </c>
      <c r="B241" s="704" t="s">
        <v>1048</v>
      </c>
      <c r="C241" s="645" t="s">
        <v>1049</v>
      </c>
      <c r="D241" s="645" t="s">
        <v>1050</v>
      </c>
      <c r="E241" s="645" t="s">
        <v>1664</v>
      </c>
      <c r="F241" s="646">
        <v>42702</v>
      </c>
      <c r="G241" s="647">
        <v>200</v>
      </c>
      <c r="H241" s="645" t="s">
        <v>1665</v>
      </c>
      <c r="I241" s="645" t="s">
        <v>140</v>
      </c>
      <c r="K241" s="646">
        <v>42711</v>
      </c>
      <c r="L241" s="645" t="s">
        <v>4</v>
      </c>
      <c r="M241" s="645" t="s">
        <v>4142</v>
      </c>
    </row>
    <row r="242" spans="1:13" s="645" customFormat="1" x14ac:dyDescent="0.2">
      <c r="A242" s="645" t="s">
        <v>395</v>
      </c>
      <c r="B242" s="704" t="s">
        <v>68</v>
      </c>
      <c r="C242" s="645" t="s">
        <v>69</v>
      </c>
      <c r="D242" s="645" t="s">
        <v>70</v>
      </c>
      <c r="E242" s="645" t="s">
        <v>1635</v>
      </c>
      <c r="F242" s="646">
        <v>42702</v>
      </c>
      <c r="G242" s="647">
        <f>302.2*-1</f>
        <v>-302.2</v>
      </c>
      <c r="H242" s="645" t="s">
        <v>801</v>
      </c>
      <c r="I242" s="645" t="s">
        <v>140</v>
      </c>
      <c r="K242" s="646">
        <v>42705</v>
      </c>
      <c r="L242" s="645" t="s">
        <v>4</v>
      </c>
      <c r="M242" s="645" t="s">
        <v>801</v>
      </c>
    </row>
    <row r="243" spans="1:13" s="645" customFormat="1" x14ac:dyDescent="0.2">
      <c r="A243" s="645" t="s">
        <v>395</v>
      </c>
      <c r="B243" s="704" t="s">
        <v>765</v>
      </c>
      <c r="C243" s="645" t="s">
        <v>766</v>
      </c>
      <c r="D243" s="645" t="s">
        <v>767</v>
      </c>
      <c r="E243" s="645" t="s">
        <v>768</v>
      </c>
      <c r="F243" s="646">
        <v>42625</v>
      </c>
      <c r="G243" s="647">
        <v>102.14</v>
      </c>
      <c r="H243" s="645" t="s">
        <v>769</v>
      </c>
      <c r="I243" s="645" t="s">
        <v>811</v>
      </c>
      <c r="K243" s="646">
        <v>42639</v>
      </c>
      <c r="L243" s="645" t="s">
        <v>4</v>
      </c>
      <c r="M243" s="645" t="s">
        <v>4068</v>
      </c>
    </row>
    <row r="244" spans="1:13" s="645" customFormat="1" x14ac:dyDescent="0.2">
      <c r="A244" s="645" t="s">
        <v>395</v>
      </c>
      <c r="B244" s="704" t="s">
        <v>177</v>
      </c>
      <c r="C244" s="645" t="s">
        <v>178</v>
      </c>
      <c r="D244" s="645" t="s">
        <v>179</v>
      </c>
      <c r="E244" s="645" t="s">
        <v>872</v>
      </c>
      <c r="F244" s="646">
        <v>42648</v>
      </c>
      <c r="G244" s="647">
        <v>5.15</v>
      </c>
      <c r="H244" s="645" t="s">
        <v>801</v>
      </c>
      <c r="I244" s="645" t="s">
        <v>811</v>
      </c>
      <c r="K244" s="646">
        <v>42669</v>
      </c>
      <c r="L244" s="645" t="s">
        <v>71</v>
      </c>
      <c r="M244" s="645" t="s">
        <v>801</v>
      </c>
    </row>
    <row r="245" spans="1:13" s="645" customFormat="1" x14ac:dyDescent="0.2">
      <c r="A245" s="645" t="s">
        <v>395</v>
      </c>
      <c r="B245" s="704" t="s">
        <v>937</v>
      </c>
      <c r="C245" s="645" t="s">
        <v>938</v>
      </c>
      <c r="D245" s="645" t="s">
        <v>939</v>
      </c>
      <c r="E245" s="645" t="s">
        <v>940</v>
      </c>
      <c r="F245" s="646">
        <v>42691</v>
      </c>
      <c r="G245" s="647">
        <v>168.43</v>
      </c>
      <c r="H245" s="645" t="s">
        <v>941</v>
      </c>
      <c r="I245" s="645" t="s">
        <v>811</v>
      </c>
      <c r="K245" s="646">
        <v>42692</v>
      </c>
      <c r="L245" s="645" t="s">
        <v>71</v>
      </c>
      <c r="M245" s="645" t="s">
        <v>4088</v>
      </c>
    </row>
    <row r="246" spans="1:13" s="645" customFormat="1" x14ac:dyDescent="0.2">
      <c r="A246" s="645" t="s">
        <v>395</v>
      </c>
      <c r="B246" s="704" t="s">
        <v>208</v>
      </c>
      <c r="C246" s="645" t="s">
        <v>209</v>
      </c>
      <c r="D246" s="645" t="s">
        <v>210</v>
      </c>
      <c r="E246" s="645" t="s">
        <v>1432</v>
      </c>
      <c r="F246" s="646">
        <v>42704</v>
      </c>
      <c r="G246" s="647">
        <v>169.4</v>
      </c>
      <c r="H246" s="645" t="s">
        <v>1433</v>
      </c>
      <c r="I246" s="645" t="s">
        <v>811</v>
      </c>
      <c r="K246" s="646">
        <v>42705</v>
      </c>
      <c r="L246" s="645" t="s">
        <v>71</v>
      </c>
      <c r="M246" s="645" t="s">
        <v>4125</v>
      </c>
    </row>
    <row r="247" spans="1:13" s="645" customFormat="1" x14ac:dyDescent="0.2">
      <c r="A247" s="645" t="s">
        <v>87</v>
      </c>
      <c r="B247" s="704" t="s">
        <v>721</v>
      </c>
      <c r="C247" s="645" t="s">
        <v>722</v>
      </c>
      <c r="D247" s="645" t="s">
        <v>723</v>
      </c>
      <c r="E247" s="645" t="s">
        <v>724</v>
      </c>
      <c r="F247" s="646">
        <v>41911</v>
      </c>
      <c r="G247" s="647">
        <v>174.24</v>
      </c>
      <c r="H247" s="645" t="s">
        <v>801</v>
      </c>
      <c r="I247" s="645" t="s">
        <v>720</v>
      </c>
      <c r="K247" s="646">
        <v>42572</v>
      </c>
      <c r="L247" s="645" t="s">
        <v>71</v>
      </c>
      <c r="M247" s="645" t="s">
        <v>801</v>
      </c>
    </row>
    <row r="248" spans="1:13" s="645" customFormat="1" x14ac:dyDescent="0.2">
      <c r="A248" s="645" t="s">
        <v>395</v>
      </c>
      <c r="B248" s="704" t="s">
        <v>81</v>
      </c>
      <c r="C248" s="645" t="s">
        <v>82</v>
      </c>
      <c r="D248" s="645" t="s">
        <v>83</v>
      </c>
      <c r="E248" s="645" t="s">
        <v>820</v>
      </c>
      <c r="F248" s="646">
        <v>42643</v>
      </c>
      <c r="G248" s="647">
        <v>0</v>
      </c>
      <c r="H248" s="645" t="s">
        <v>801</v>
      </c>
      <c r="I248" s="645" t="s">
        <v>325</v>
      </c>
      <c r="K248" s="646">
        <v>42650</v>
      </c>
      <c r="L248" s="645" t="s">
        <v>71</v>
      </c>
      <c r="M248" s="645" t="s">
        <v>801</v>
      </c>
    </row>
    <row r="249" spans="1:13" s="645" customFormat="1" x14ac:dyDescent="0.2">
      <c r="A249" s="645" t="s">
        <v>395</v>
      </c>
      <c r="B249" s="704" t="s">
        <v>1668</v>
      </c>
      <c r="C249" s="645" t="s">
        <v>1669</v>
      </c>
      <c r="D249" s="645" t="s">
        <v>1670</v>
      </c>
      <c r="E249" s="645" t="s">
        <v>1667</v>
      </c>
      <c r="F249" s="646">
        <v>42711</v>
      </c>
      <c r="G249" s="647">
        <v>1200</v>
      </c>
      <c r="H249" s="645" t="s">
        <v>801</v>
      </c>
      <c r="I249" s="645" t="s">
        <v>325</v>
      </c>
      <c r="K249" s="646">
        <v>42718</v>
      </c>
      <c r="L249" s="645" t="s">
        <v>4</v>
      </c>
      <c r="M249" s="645" t="s">
        <v>801</v>
      </c>
    </row>
    <row r="250" spans="1:13" s="645" customFormat="1" x14ac:dyDescent="0.2">
      <c r="A250" s="645" t="s">
        <v>395</v>
      </c>
      <c r="B250" s="704" t="s">
        <v>1073</v>
      </c>
      <c r="C250" s="645" t="s">
        <v>1074</v>
      </c>
      <c r="D250" s="645" t="s">
        <v>801</v>
      </c>
      <c r="E250" s="645" t="s">
        <v>1075</v>
      </c>
      <c r="F250" s="646">
        <v>42699</v>
      </c>
      <c r="G250" s="647">
        <v>1145.21</v>
      </c>
      <c r="H250" s="645" t="s">
        <v>801</v>
      </c>
      <c r="I250" s="645" t="s">
        <v>1131</v>
      </c>
      <c r="K250" s="646">
        <v>42706</v>
      </c>
      <c r="L250" s="645" t="s">
        <v>4</v>
      </c>
      <c r="M250" s="645" t="s">
        <v>801</v>
      </c>
    </row>
    <row r="251" spans="1:13" s="645" customFormat="1" x14ac:dyDescent="0.2">
      <c r="A251" s="645" t="s">
        <v>395</v>
      </c>
      <c r="B251" s="704" t="s">
        <v>157</v>
      </c>
      <c r="C251" s="645" t="s">
        <v>158</v>
      </c>
      <c r="D251" s="645" t="s">
        <v>159</v>
      </c>
      <c r="E251" s="645" t="s">
        <v>413</v>
      </c>
      <c r="F251" s="646">
        <v>42397</v>
      </c>
      <c r="G251" s="647">
        <v>1923.9</v>
      </c>
      <c r="H251" s="645" t="s">
        <v>414</v>
      </c>
      <c r="I251" s="645" t="s">
        <v>122</v>
      </c>
      <c r="K251" s="646">
        <v>42398</v>
      </c>
      <c r="L251" s="645" t="s">
        <v>4</v>
      </c>
    </row>
    <row r="252" spans="1:13" s="645" customFormat="1" x14ac:dyDescent="0.2">
      <c r="A252" s="645" t="s">
        <v>395</v>
      </c>
      <c r="B252" s="704" t="s">
        <v>187</v>
      </c>
      <c r="C252" s="645" t="s">
        <v>808</v>
      </c>
      <c r="D252" s="645" t="s">
        <v>188</v>
      </c>
      <c r="E252" s="645" t="s">
        <v>472</v>
      </c>
      <c r="F252" s="646">
        <v>42446</v>
      </c>
      <c r="G252" s="647">
        <v>154.53</v>
      </c>
      <c r="H252" s="645" t="s">
        <v>473</v>
      </c>
      <c r="I252" s="645" t="s">
        <v>122</v>
      </c>
      <c r="K252" s="646">
        <v>42451</v>
      </c>
      <c r="L252" s="645" t="s">
        <v>71</v>
      </c>
      <c r="M252" s="645" t="s">
        <v>4054</v>
      </c>
    </row>
    <row r="253" spans="1:13" s="645" customFormat="1" x14ac:dyDescent="0.2">
      <c r="A253" s="645" t="s">
        <v>395</v>
      </c>
      <c r="B253" s="704" t="s">
        <v>157</v>
      </c>
      <c r="C253" s="645" t="s">
        <v>158</v>
      </c>
      <c r="D253" s="645" t="s">
        <v>159</v>
      </c>
      <c r="E253" s="645" t="s">
        <v>624</v>
      </c>
      <c r="F253" s="646">
        <v>42550</v>
      </c>
      <c r="G253" s="647">
        <v>599.70000000000005</v>
      </c>
      <c r="H253" s="645" t="s">
        <v>801</v>
      </c>
      <c r="I253" s="645" t="s">
        <v>122</v>
      </c>
      <c r="K253" s="646">
        <v>42550</v>
      </c>
      <c r="L253" s="645" t="s">
        <v>71</v>
      </c>
      <c r="M253" s="645" t="s">
        <v>801</v>
      </c>
    </row>
    <row r="254" spans="1:13" s="645" customFormat="1" x14ac:dyDescent="0.2">
      <c r="A254" s="645" t="s">
        <v>395</v>
      </c>
      <c r="B254" s="704" t="s">
        <v>250</v>
      </c>
      <c r="C254" s="645" t="s">
        <v>251</v>
      </c>
      <c r="D254" s="645" t="s">
        <v>252</v>
      </c>
      <c r="E254" s="645" t="s">
        <v>1299</v>
      </c>
      <c r="F254" s="646">
        <v>42724</v>
      </c>
      <c r="G254" s="647">
        <v>1175.33</v>
      </c>
      <c r="H254" s="645" t="s">
        <v>1300</v>
      </c>
      <c r="I254" s="645" t="s">
        <v>122</v>
      </c>
      <c r="K254" s="646">
        <v>42726</v>
      </c>
      <c r="L254" s="645" t="s">
        <v>71</v>
      </c>
      <c r="M254" s="645" t="s">
        <v>4094</v>
      </c>
    </row>
    <row r="255" spans="1:13" s="645" customFormat="1" x14ac:dyDescent="0.2">
      <c r="A255" s="645" t="s">
        <v>395</v>
      </c>
      <c r="B255" s="704" t="s">
        <v>157</v>
      </c>
      <c r="C255" s="645" t="s">
        <v>158</v>
      </c>
      <c r="D255" s="645" t="s">
        <v>159</v>
      </c>
      <c r="E255" s="645" t="s">
        <v>1205</v>
      </c>
      <c r="F255" s="646">
        <v>42717</v>
      </c>
      <c r="G255" s="647">
        <v>302.22000000000003</v>
      </c>
      <c r="H255" s="645" t="s">
        <v>801</v>
      </c>
      <c r="I255" s="645" t="s">
        <v>122</v>
      </c>
      <c r="K255" s="646">
        <v>42718</v>
      </c>
      <c r="L255" s="645" t="s">
        <v>71</v>
      </c>
      <c r="M255" s="645" t="s">
        <v>801</v>
      </c>
    </row>
    <row r="256" spans="1:13" s="645" customFormat="1" x14ac:dyDescent="0.2">
      <c r="A256" s="645" t="s">
        <v>395</v>
      </c>
      <c r="B256" s="704" t="s">
        <v>1584</v>
      </c>
      <c r="C256" s="645" t="s">
        <v>1585</v>
      </c>
      <c r="D256" s="645" t="s">
        <v>1586</v>
      </c>
      <c r="E256" s="645" t="s">
        <v>1583</v>
      </c>
      <c r="F256" s="646">
        <v>42720</v>
      </c>
      <c r="G256" s="647">
        <v>370.89</v>
      </c>
      <c r="H256" s="645" t="s">
        <v>1587</v>
      </c>
      <c r="I256" s="645" t="s">
        <v>122</v>
      </c>
      <c r="K256" s="646">
        <v>42723</v>
      </c>
      <c r="L256" s="645" t="s">
        <v>4</v>
      </c>
      <c r="M256" s="645" t="s">
        <v>4138</v>
      </c>
    </row>
    <row r="257" spans="1:13" s="645" customFormat="1" x14ac:dyDescent="0.2">
      <c r="A257" s="645" t="s">
        <v>395</v>
      </c>
      <c r="B257" s="704" t="s">
        <v>187</v>
      </c>
      <c r="C257" s="645" t="s">
        <v>808</v>
      </c>
      <c r="D257" s="645" t="s">
        <v>188</v>
      </c>
      <c r="E257" s="645" t="s">
        <v>929</v>
      </c>
      <c r="F257" s="646">
        <v>42697</v>
      </c>
      <c r="G257" s="647">
        <v>100.83</v>
      </c>
      <c r="H257" s="645" t="s">
        <v>930</v>
      </c>
      <c r="I257" s="645" t="s">
        <v>189</v>
      </c>
      <c r="K257" s="646">
        <v>42698</v>
      </c>
      <c r="L257" s="645" t="s">
        <v>71</v>
      </c>
      <c r="M257" s="645" t="s">
        <v>4087</v>
      </c>
    </row>
    <row r="258" spans="1:13" s="645" customFormat="1" x14ac:dyDescent="0.2">
      <c r="A258" s="645" t="s">
        <v>395</v>
      </c>
      <c r="B258" s="704" t="s">
        <v>81</v>
      </c>
      <c r="C258" s="645" t="s">
        <v>82</v>
      </c>
      <c r="D258" s="645" t="s">
        <v>83</v>
      </c>
      <c r="E258" s="645" t="s">
        <v>539</v>
      </c>
      <c r="F258" s="646">
        <v>42490</v>
      </c>
      <c r="G258" s="647">
        <v>233.87</v>
      </c>
      <c r="H258" s="645" t="s">
        <v>801</v>
      </c>
      <c r="I258" s="645" t="s">
        <v>84</v>
      </c>
      <c r="K258" s="646">
        <v>42494</v>
      </c>
      <c r="L258" s="645" t="s">
        <v>71</v>
      </c>
      <c r="M258" s="645" t="s">
        <v>801</v>
      </c>
    </row>
    <row r="259" spans="1:13" s="645" customFormat="1" x14ac:dyDescent="0.2">
      <c r="A259" s="645" t="s">
        <v>395</v>
      </c>
      <c r="B259" s="704" t="s">
        <v>141</v>
      </c>
      <c r="C259" s="645" t="s">
        <v>142</v>
      </c>
      <c r="D259" s="645" t="s">
        <v>143</v>
      </c>
      <c r="E259" s="645" t="s">
        <v>1514</v>
      </c>
      <c r="F259" s="646">
        <v>42711</v>
      </c>
      <c r="G259" s="647">
        <v>4117.05</v>
      </c>
      <c r="H259" s="645" t="s">
        <v>1515</v>
      </c>
      <c r="I259" s="645" t="s">
        <v>84</v>
      </c>
      <c r="K259" s="646">
        <v>42716</v>
      </c>
      <c r="L259" s="645" t="s">
        <v>71</v>
      </c>
      <c r="M259" s="645" t="s">
        <v>4118</v>
      </c>
    </row>
    <row r="260" spans="1:13" s="645" customFormat="1" x14ac:dyDescent="0.2">
      <c r="A260" s="645" t="s">
        <v>395</v>
      </c>
      <c r="B260" s="704" t="s">
        <v>505</v>
      </c>
      <c r="C260" s="645" t="s">
        <v>810</v>
      </c>
      <c r="D260" s="645" t="s">
        <v>506</v>
      </c>
      <c r="E260" s="645" t="s">
        <v>1503</v>
      </c>
      <c r="F260" s="646">
        <v>42717</v>
      </c>
      <c r="G260" s="647">
        <v>7273.31</v>
      </c>
      <c r="H260" s="645" t="s">
        <v>1504</v>
      </c>
      <c r="I260" s="645" t="s">
        <v>84</v>
      </c>
      <c r="K260" s="646">
        <v>42719</v>
      </c>
      <c r="L260" s="645" t="s">
        <v>71</v>
      </c>
      <c r="M260" s="645" t="s">
        <v>4121</v>
      </c>
    </row>
    <row r="261" spans="1:13" s="645" customFormat="1" x14ac:dyDescent="0.2">
      <c r="A261" s="645" t="s">
        <v>395</v>
      </c>
      <c r="B261" s="704" t="s">
        <v>81</v>
      </c>
      <c r="C261" s="645" t="s">
        <v>82</v>
      </c>
      <c r="D261" s="645" t="s">
        <v>83</v>
      </c>
      <c r="E261" s="645" t="s">
        <v>745</v>
      </c>
      <c r="F261" s="646">
        <v>42628</v>
      </c>
      <c r="G261" s="647">
        <v>132.08000000000001</v>
      </c>
      <c r="H261" s="645" t="s">
        <v>746</v>
      </c>
      <c r="I261" s="645" t="s">
        <v>625</v>
      </c>
      <c r="K261" s="646">
        <v>42633</v>
      </c>
      <c r="L261" s="645" t="s">
        <v>71</v>
      </c>
      <c r="M261" s="645" t="s">
        <v>4065</v>
      </c>
    </row>
    <row r="262" spans="1:13" s="645" customFormat="1" x14ac:dyDescent="0.2">
      <c r="A262" s="645" t="s">
        <v>395</v>
      </c>
      <c r="B262" s="704" t="s">
        <v>304</v>
      </c>
      <c r="C262" s="645" t="s">
        <v>305</v>
      </c>
      <c r="D262" s="645" t="s">
        <v>306</v>
      </c>
      <c r="E262" s="645" t="s">
        <v>1588</v>
      </c>
      <c r="F262" s="646">
        <v>42704</v>
      </c>
      <c r="G262" s="647">
        <v>353.8</v>
      </c>
      <c r="H262" s="645" t="s">
        <v>920</v>
      </c>
      <c r="I262" s="645" t="s">
        <v>625</v>
      </c>
      <c r="K262" s="646">
        <v>42705</v>
      </c>
      <c r="L262" s="645" t="s">
        <v>71</v>
      </c>
      <c r="M262" s="645" t="s">
        <v>4110</v>
      </c>
    </row>
    <row r="263" spans="1:13" s="645" customFormat="1" x14ac:dyDescent="0.2">
      <c r="A263" s="645" t="s">
        <v>395</v>
      </c>
      <c r="B263" s="704" t="s">
        <v>304</v>
      </c>
      <c r="C263" s="645" t="s">
        <v>305</v>
      </c>
      <c r="D263" s="645" t="s">
        <v>306</v>
      </c>
      <c r="E263" s="645" t="s">
        <v>1545</v>
      </c>
      <c r="F263" s="646">
        <v>42724</v>
      </c>
      <c r="G263" s="647">
        <f>353.8*-1</f>
        <v>-353.8</v>
      </c>
      <c r="H263" s="645" t="s">
        <v>920</v>
      </c>
      <c r="I263" s="645" t="s">
        <v>625</v>
      </c>
      <c r="K263" s="646">
        <v>42726</v>
      </c>
      <c r="L263" s="645" t="s">
        <v>71</v>
      </c>
      <c r="M263" s="645" t="s">
        <v>4110</v>
      </c>
    </row>
    <row r="264" spans="1:13" s="645" customFormat="1" x14ac:dyDescent="0.2">
      <c r="A264" s="645" t="s">
        <v>395</v>
      </c>
      <c r="B264" s="704" t="s">
        <v>211</v>
      </c>
      <c r="C264" s="645" t="s">
        <v>212</v>
      </c>
      <c r="D264" s="645" t="s">
        <v>213</v>
      </c>
      <c r="E264" s="645" t="s">
        <v>1543</v>
      </c>
      <c r="F264" s="646">
        <v>42719</v>
      </c>
      <c r="G264" s="647">
        <v>374.94</v>
      </c>
      <c r="H264" s="645" t="s">
        <v>1544</v>
      </c>
      <c r="I264" s="645" t="s">
        <v>625</v>
      </c>
      <c r="K264" s="646">
        <v>42720</v>
      </c>
      <c r="L264" s="645" t="s">
        <v>4</v>
      </c>
      <c r="M264" s="645" t="s">
        <v>4150</v>
      </c>
    </row>
    <row r="265" spans="1:13" s="645" customFormat="1" x14ac:dyDescent="0.2">
      <c r="A265" s="645" t="s">
        <v>395</v>
      </c>
      <c r="B265" s="704" t="s">
        <v>1637</v>
      </c>
      <c r="C265" s="645" t="s">
        <v>1638</v>
      </c>
      <c r="D265" s="645" t="s">
        <v>1639</v>
      </c>
      <c r="E265" s="645" t="s">
        <v>1636</v>
      </c>
      <c r="F265" s="646">
        <v>42678</v>
      </c>
      <c r="G265" s="647">
        <f>42.83*-1</f>
        <v>-42.83</v>
      </c>
      <c r="H265" s="645" t="s">
        <v>801</v>
      </c>
      <c r="I265" s="645" t="s">
        <v>1640</v>
      </c>
      <c r="K265" s="646">
        <v>42723</v>
      </c>
      <c r="L265" s="645" t="s">
        <v>71</v>
      </c>
      <c r="M265" s="645" t="s">
        <v>801</v>
      </c>
    </row>
    <row r="266" spans="1:13" s="645" customFormat="1" x14ac:dyDescent="0.2">
      <c r="A266" s="645" t="s">
        <v>395</v>
      </c>
      <c r="B266" s="704" t="s">
        <v>931</v>
      </c>
      <c r="C266" s="645" t="s">
        <v>932</v>
      </c>
      <c r="D266" s="645" t="s">
        <v>933</v>
      </c>
      <c r="E266" s="645" t="s">
        <v>1014</v>
      </c>
      <c r="F266" s="646">
        <v>42692</v>
      </c>
      <c r="G266" s="647">
        <v>435.6</v>
      </c>
      <c r="H266" s="645" t="s">
        <v>934</v>
      </c>
      <c r="I266" s="645" t="s">
        <v>538</v>
      </c>
      <c r="K266" s="646">
        <v>42703</v>
      </c>
      <c r="L266" s="645" t="s">
        <v>71</v>
      </c>
      <c r="M266" s="645" t="s">
        <v>4091</v>
      </c>
    </row>
    <row r="267" spans="1:13" s="645" customFormat="1" x14ac:dyDescent="0.2">
      <c r="A267" s="645" t="s">
        <v>395</v>
      </c>
      <c r="B267" s="704" t="s">
        <v>626</v>
      </c>
      <c r="C267" s="645" t="s">
        <v>627</v>
      </c>
      <c r="D267" s="645" t="s">
        <v>628</v>
      </c>
      <c r="E267" s="645" t="s">
        <v>984</v>
      </c>
      <c r="F267" s="646">
        <v>42684</v>
      </c>
      <c r="G267" s="647">
        <v>93.6</v>
      </c>
      <c r="H267" s="645" t="s">
        <v>801</v>
      </c>
      <c r="I267" s="645" t="s">
        <v>671</v>
      </c>
      <c r="K267" s="646">
        <v>42703</v>
      </c>
      <c r="L267" s="645" t="s">
        <v>71</v>
      </c>
      <c r="M267" s="645" t="s">
        <v>801</v>
      </c>
    </row>
    <row r="268" spans="1:13" s="645" customFormat="1" x14ac:dyDescent="0.2">
      <c r="A268" s="645" t="s">
        <v>395</v>
      </c>
      <c r="B268" s="704" t="s">
        <v>136</v>
      </c>
      <c r="C268" s="645" t="s">
        <v>137</v>
      </c>
      <c r="D268" s="645" t="s">
        <v>138</v>
      </c>
      <c r="E268" s="645" t="s">
        <v>1024</v>
      </c>
      <c r="F268" s="646">
        <v>42697</v>
      </c>
      <c r="G268" s="647">
        <v>207.93</v>
      </c>
      <c r="H268" s="645" t="s">
        <v>801</v>
      </c>
      <c r="I268" s="645" t="s">
        <v>666</v>
      </c>
      <c r="K268" s="646">
        <v>42698</v>
      </c>
      <c r="L268" s="645" t="s">
        <v>71</v>
      </c>
      <c r="M268" s="645" t="s">
        <v>801</v>
      </c>
    </row>
    <row r="269" spans="1:13" s="645" customFormat="1" x14ac:dyDescent="0.2">
      <c r="A269" s="645" t="s">
        <v>395</v>
      </c>
      <c r="B269" s="704" t="s">
        <v>931</v>
      </c>
      <c r="C269" s="645" t="s">
        <v>932</v>
      </c>
      <c r="D269" s="645" t="s">
        <v>933</v>
      </c>
      <c r="E269" s="645" t="s">
        <v>1268</v>
      </c>
      <c r="F269" s="646">
        <v>42702</v>
      </c>
      <c r="G269" s="647">
        <v>653.4</v>
      </c>
      <c r="H269" s="645" t="s">
        <v>934</v>
      </c>
      <c r="I269" s="645" t="s">
        <v>666</v>
      </c>
      <c r="K269" s="646">
        <v>42705</v>
      </c>
      <c r="L269" s="645" t="s">
        <v>71</v>
      </c>
      <c r="M269" s="645" t="s">
        <v>4091</v>
      </c>
    </row>
    <row r="270" spans="1:13" s="645" customFormat="1" x14ac:dyDescent="0.2">
      <c r="A270" s="645" t="s">
        <v>395</v>
      </c>
      <c r="B270" s="704" t="s">
        <v>1527</v>
      </c>
      <c r="C270" s="645" t="s">
        <v>1528</v>
      </c>
      <c r="D270" s="645" t="s">
        <v>1529</v>
      </c>
      <c r="E270" s="645" t="s">
        <v>1526</v>
      </c>
      <c r="F270" s="646">
        <v>42699</v>
      </c>
      <c r="G270" s="647">
        <v>121.97</v>
      </c>
      <c r="H270" s="645" t="s">
        <v>1530</v>
      </c>
      <c r="I270" s="645" t="s">
        <v>666</v>
      </c>
      <c r="K270" s="646">
        <v>42718</v>
      </c>
      <c r="L270" s="645" t="s">
        <v>71</v>
      </c>
      <c r="M270" s="645" t="s">
        <v>4126</v>
      </c>
    </row>
    <row r="271" spans="1:13" s="645" customFormat="1" x14ac:dyDescent="0.2">
      <c r="A271" s="645" t="s">
        <v>395</v>
      </c>
      <c r="B271" s="704" t="s">
        <v>1324</v>
      </c>
      <c r="C271" s="645" t="s">
        <v>1325</v>
      </c>
      <c r="D271" s="645" t="s">
        <v>1326</v>
      </c>
      <c r="E271" s="645" t="s">
        <v>1641</v>
      </c>
      <c r="F271" s="646">
        <v>42718</v>
      </c>
      <c r="G271" s="647">
        <v>72.7</v>
      </c>
      <c r="H271" s="645" t="s">
        <v>1642</v>
      </c>
      <c r="I271" s="645" t="s">
        <v>1592</v>
      </c>
      <c r="K271" s="646">
        <v>42724</v>
      </c>
      <c r="L271" s="645" t="s">
        <v>4</v>
      </c>
      <c r="M271" s="645" t="s">
        <v>4149</v>
      </c>
    </row>
    <row r="272" spans="1:13" s="645" customFormat="1" x14ac:dyDescent="0.2">
      <c r="A272" s="645" t="s">
        <v>395</v>
      </c>
      <c r="B272" s="704" t="s">
        <v>177</v>
      </c>
      <c r="C272" s="645" t="s">
        <v>178</v>
      </c>
      <c r="D272" s="645" t="s">
        <v>179</v>
      </c>
      <c r="E272" s="645" t="s">
        <v>870</v>
      </c>
      <c r="F272" s="646">
        <v>42657</v>
      </c>
      <c r="G272" s="647">
        <v>29.66</v>
      </c>
      <c r="H272" s="645" t="s">
        <v>801</v>
      </c>
      <c r="I272" s="645" t="s">
        <v>379</v>
      </c>
      <c r="K272" s="646">
        <v>42669</v>
      </c>
      <c r="L272" s="645" t="s">
        <v>71</v>
      </c>
      <c r="M272" s="645" t="s">
        <v>801</v>
      </c>
    </row>
    <row r="273" spans="1:13" s="645" customFormat="1" x14ac:dyDescent="0.2">
      <c r="A273" s="645" t="s">
        <v>395</v>
      </c>
      <c r="B273" s="704" t="s">
        <v>177</v>
      </c>
      <c r="C273" s="645" t="s">
        <v>178</v>
      </c>
      <c r="D273" s="645" t="s">
        <v>179</v>
      </c>
      <c r="E273" s="645" t="s">
        <v>1610</v>
      </c>
      <c r="F273" s="646">
        <v>42717</v>
      </c>
      <c r="G273" s="647">
        <f>29.66*-1</f>
        <v>-29.66</v>
      </c>
      <c r="H273" s="645" t="s">
        <v>801</v>
      </c>
      <c r="I273" s="645" t="s">
        <v>379</v>
      </c>
      <c r="K273" s="646">
        <v>42720</v>
      </c>
      <c r="L273" s="645" t="s">
        <v>71</v>
      </c>
      <c r="M273" s="645" t="s">
        <v>801</v>
      </c>
    </row>
    <row r="274" spans="1:13" s="645" customFormat="1" x14ac:dyDescent="0.2">
      <c r="A274" s="645" t="s">
        <v>395</v>
      </c>
      <c r="B274" s="704" t="s">
        <v>141</v>
      </c>
      <c r="C274" s="645" t="s">
        <v>142</v>
      </c>
      <c r="D274" s="645" t="s">
        <v>143</v>
      </c>
      <c r="E274" s="645" t="s">
        <v>1516</v>
      </c>
      <c r="F274" s="646">
        <v>42712</v>
      </c>
      <c r="G274" s="647">
        <v>202.09</v>
      </c>
      <c r="H274" s="645" t="s">
        <v>1517</v>
      </c>
      <c r="I274" s="645" t="s">
        <v>379</v>
      </c>
      <c r="K274" s="646">
        <v>42716</v>
      </c>
      <c r="L274" s="645" t="s">
        <v>4</v>
      </c>
      <c r="M274" s="645" t="s">
        <v>4148</v>
      </c>
    </row>
    <row r="275" spans="1:13" s="645" customFormat="1" x14ac:dyDescent="0.2">
      <c r="A275" s="645" t="s">
        <v>395</v>
      </c>
      <c r="B275" s="704" t="s">
        <v>469</v>
      </c>
      <c r="C275" s="645" t="s">
        <v>470</v>
      </c>
      <c r="D275" s="645" t="s">
        <v>471</v>
      </c>
      <c r="E275" s="645" t="s">
        <v>1264</v>
      </c>
      <c r="F275" s="646">
        <v>42467</v>
      </c>
      <c r="G275" s="647">
        <v>156.41</v>
      </c>
      <c r="H275" s="645" t="s">
        <v>1265</v>
      </c>
      <c r="I275" s="645" t="s">
        <v>1697</v>
      </c>
      <c r="K275" s="646">
        <v>42705</v>
      </c>
      <c r="L275" s="645" t="s">
        <v>71</v>
      </c>
      <c r="M275" s="645" t="s">
        <v>801</v>
      </c>
    </row>
    <row r="276" spans="1:13" s="645" customFormat="1" x14ac:dyDescent="0.2">
      <c r="A276" s="645" t="s">
        <v>395</v>
      </c>
      <c r="B276" s="704" t="s">
        <v>1296</v>
      </c>
      <c r="C276" s="645" t="s">
        <v>1297</v>
      </c>
      <c r="D276" s="645" t="s">
        <v>1298</v>
      </c>
      <c r="E276" s="645" t="s">
        <v>1295</v>
      </c>
      <c r="F276" s="646">
        <v>42726</v>
      </c>
      <c r="G276" s="647">
        <v>433.68</v>
      </c>
      <c r="H276" s="645" t="s">
        <v>801</v>
      </c>
      <c r="I276" s="645" t="s">
        <v>484</v>
      </c>
      <c r="K276" s="646">
        <v>42727</v>
      </c>
      <c r="L276" s="645" t="s">
        <v>71</v>
      </c>
      <c r="M276" s="645" t="s">
        <v>801</v>
      </c>
    </row>
    <row r="277" spans="1:13" s="645" customFormat="1" x14ac:dyDescent="0.2">
      <c r="A277" s="645" t="s">
        <v>395</v>
      </c>
      <c r="B277" s="704" t="s">
        <v>96</v>
      </c>
      <c r="C277" s="645" t="s">
        <v>97</v>
      </c>
      <c r="D277" s="645" t="s">
        <v>98</v>
      </c>
      <c r="E277" s="645" t="s">
        <v>1293</v>
      </c>
      <c r="F277" s="646">
        <v>42723</v>
      </c>
      <c r="G277" s="647">
        <v>131.94999999999999</v>
      </c>
      <c r="H277" s="645" t="s">
        <v>801</v>
      </c>
      <c r="I277" s="645" t="s">
        <v>575</v>
      </c>
      <c r="K277" s="646">
        <v>42724</v>
      </c>
      <c r="L277" s="645" t="s">
        <v>71</v>
      </c>
      <c r="M277" s="645" t="s">
        <v>801</v>
      </c>
    </row>
    <row r="278" spans="1:13" s="645" customFormat="1" x14ac:dyDescent="0.2">
      <c r="A278" s="645" t="s">
        <v>395</v>
      </c>
      <c r="B278" s="704" t="s">
        <v>729</v>
      </c>
      <c r="C278" s="645" t="s">
        <v>730</v>
      </c>
      <c r="D278" s="645" t="s">
        <v>731</v>
      </c>
      <c r="E278" s="645" t="s">
        <v>895</v>
      </c>
      <c r="F278" s="646">
        <v>42669</v>
      </c>
      <c r="G278" s="647">
        <f>218.78*-1</f>
        <v>-218.78</v>
      </c>
      <c r="H278" s="645" t="s">
        <v>801</v>
      </c>
      <c r="I278" s="645" t="s">
        <v>266</v>
      </c>
      <c r="K278" s="646">
        <v>42691</v>
      </c>
      <c r="L278" s="645" t="s">
        <v>71</v>
      </c>
      <c r="M278" s="645" t="s">
        <v>801</v>
      </c>
    </row>
    <row r="279" spans="1:13" s="645" customFormat="1" x14ac:dyDescent="0.2">
      <c r="A279" s="645" t="s">
        <v>395</v>
      </c>
      <c r="B279" s="704" t="s">
        <v>729</v>
      </c>
      <c r="C279" s="645" t="s">
        <v>730</v>
      </c>
      <c r="D279" s="645" t="s">
        <v>731</v>
      </c>
      <c r="E279" s="645" t="s">
        <v>896</v>
      </c>
      <c r="F279" s="646">
        <v>42667</v>
      </c>
      <c r="G279" s="647">
        <f>94.69*-1</f>
        <v>-94.69</v>
      </c>
      <c r="H279" s="645" t="s">
        <v>801</v>
      </c>
      <c r="I279" s="645" t="s">
        <v>266</v>
      </c>
      <c r="K279" s="646">
        <v>42677</v>
      </c>
      <c r="L279" s="645" t="s">
        <v>71</v>
      </c>
      <c r="M279" s="645" t="s">
        <v>801</v>
      </c>
    </row>
    <row r="280" spans="1:13" s="645" customFormat="1" x14ac:dyDescent="0.2">
      <c r="A280" s="645" t="s">
        <v>395</v>
      </c>
      <c r="B280" s="704" t="s">
        <v>1565</v>
      </c>
      <c r="C280" s="645" t="s">
        <v>1566</v>
      </c>
      <c r="D280" s="645" t="s">
        <v>1567</v>
      </c>
      <c r="E280" s="645" t="s">
        <v>1568</v>
      </c>
      <c r="F280" s="646">
        <v>42724</v>
      </c>
      <c r="G280" s="647">
        <v>102</v>
      </c>
      <c r="H280" s="645" t="s">
        <v>1569</v>
      </c>
      <c r="I280" s="645" t="s">
        <v>266</v>
      </c>
      <c r="K280" s="646">
        <v>42724</v>
      </c>
      <c r="L280" s="645" t="s">
        <v>71</v>
      </c>
      <c r="M280" s="645" t="s">
        <v>4093</v>
      </c>
    </row>
    <row r="281" spans="1:13" s="645" customFormat="1" x14ac:dyDescent="0.2">
      <c r="A281" s="645" t="s">
        <v>395</v>
      </c>
      <c r="B281" s="704" t="s">
        <v>904</v>
      </c>
      <c r="C281" s="645" t="s">
        <v>905</v>
      </c>
      <c r="D281" s="645" t="s">
        <v>906</v>
      </c>
      <c r="E281" s="645" t="s">
        <v>1476</v>
      </c>
      <c r="F281" s="646">
        <v>42725</v>
      </c>
      <c r="G281" s="647">
        <v>514.26</v>
      </c>
      <c r="H281" s="645" t="s">
        <v>1477</v>
      </c>
      <c r="I281" s="645" t="s">
        <v>266</v>
      </c>
      <c r="K281" s="646">
        <v>42725</v>
      </c>
      <c r="L281" s="645" t="s">
        <v>1602</v>
      </c>
      <c r="M281" s="645" t="s">
        <v>4095</v>
      </c>
    </row>
    <row r="282" spans="1:13" s="645" customFormat="1" x14ac:dyDescent="0.2">
      <c r="A282" s="645" t="s">
        <v>395</v>
      </c>
      <c r="B282" s="704" t="s">
        <v>68</v>
      </c>
      <c r="C282" s="645" t="s">
        <v>69</v>
      </c>
      <c r="D282" s="645" t="s">
        <v>70</v>
      </c>
      <c r="E282" s="645" t="s">
        <v>1308</v>
      </c>
      <c r="F282" s="646">
        <v>42724</v>
      </c>
      <c r="G282" s="647">
        <v>6005.45</v>
      </c>
      <c r="H282" s="645" t="s">
        <v>801</v>
      </c>
      <c r="I282" s="645" t="s">
        <v>266</v>
      </c>
      <c r="K282" s="646">
        <v>42726</v>
      </c>
      <c r="L282" s="645" t="s">
        <v>71</v>
      </c>
      <c r="M282" s="645" t="s">
        <v>801</v>
      </c>
    </row>
    <row r="283" spans="1:13" s="645" customFormat="1" x14ac:dyDescent="0.2">
      <c r="A283" s="645" t="s">
        <v>395</v>
      </c>
      <c r="B283" s="704" t="s">
        <v>103</v>
      </c>
      <c r="C283" s="645" t="s">
        <v>104</v>
      </c>
      <c r="D283" s="645" t="s">
        <v>105</v>
      </c>
      <c r="E283" s="645" t="s">
        <v>602</v>
      </c>
      <c r="F283" s="646">
        <v>42516</v>
      </c>
      <c r="G283" s="647">
        <v>98.74</v>
      </c>
      <c r="H283" s="645" t="s">
        <v>603</v>
      </c>
      <c r="I283" s="645" t="s">
        <v>277</v>
      </c>
      <c r="K283" s="646">
        <v>42538</v>
      </c>
      <c r="L283" s="645" t="s">
        <v>71</v>
      </c>
      <c r="M283" s="645" t="s">
        <v>4059</v>
      </c>
    </row>
    <row r="284" spans="1:13" s="645" customFormat="1" x14ac:dyDescent="0.2">
      <c r="A284" s="645" t="s">
        <v>395</v>
      </c>
      <c r="B284" s="704" t="s">
        <v>103</v>
      </c>
      <c r="C284" s="645" t="s">
        <v>104</v>
      </c>
      <c r="D284" s="645" t="s">
        <v>105</v>
      </c>
      <c r="E284" s="645" t="s">
        <v>604</v>
      </c>
      <c r="F284" s="646">
        <v>42494</v>
      </c>
      <c r="G284" s="647">
        <v>991.72</v>
      </c>
      <c r="H284" s="645" t="s">
        <v>605</v>
      </c>
      <c r="I284" s="645" t="s">
        <v>277</v>
      </c>
      <c r="K284" s="646">
        <v>42538</v>
      </c>
      <c r="L284" s="645" t="s">
        <v>71</v>
      </c>
      <c r="M284" s="645" t="s">
        <v>4060</v>
      </c>
    </row>
    <row r="285" spans="1:13" s="645" customFormat="1" x14ac:dyDescent="0.2">
      <c r="A285" s="645" t="s">
        <v>395</v>
      </c>
      <c r="B285" s="704" t="s">
        <v>618</v>
      </c>
      <c r="C285" s="645" t="s">
        <v>619</v>
      </c>
      <c r="D285" s="645" t="s">
        <v>801</v>
      </c>
      <c r="E285" s="645" t="s">
        <v>763</v>
      </c>
      <c r="F285" s="646">
        <v>42619</v>
      </c>
      <c r="G285" s="647">
        <v>108.6</v>
      </c>
      <c r="H285" s="645" t="s">
        <v>801</v>
      </c>
      <c r="I285" s="645" t="s">
        <v>764</v>
      </c>
      <c r="K285" s="646">
        <v>42671</v>
      </c>
      <c r="L285" s="645" t="s">
        <v>71</v>
      </c>
      <c r="M285" s="645" t="s">
        <v>801</v>
      </c>
    </row>
    <row r="286" spans="1:13" s="645" customFormat="1" x14ac:dyDescent="0.2">
      <c r="A286" s="645" t="s">
        <v>364</v>
      </c>
      <c r="B286" s="704" t="s">
        <v>103</v>
      </c>
      <c r="C286" s="645" t="s">
        <v>104</v>
      </c>
      <c r="D286" s="645" t="s">
        <v>105</v>
      </c>
      <c r="E286" s="645" t="s">
        <v>439</v>
      </c>
      <c r="F286" s="646">
        <v>41250</v>
      </c>
      <c r="G286" s="647">
        <v>262.57</v>
      </c>
      <c r="H286" s="645" t="s">
        <v>399</v>
      </c>
      <c r="I286" s="645" t="s">
        <v>95</v>
      </c>
      <c r="K286" s="646">
        <v>42401</v>
      </c>
      <c r="L286" s="645" t="s">
        <v>71</v>
      </c>
      <c r="M286" s="645" t="s">
        <v>4053</v>
      </c>
    </row>
    <row r="287" spans="1:13" s="645" customFormat="1" x14ac:dyDescent="0.2">
      <c r="A287" s="645" t="s">
        <v>395</v>
      </c>
      <c r="B287" s="704" t="s">
        <v>92</v>
      </c>
      <c r="C287" s="645" t="s">
        <v>93</v>
      </c>
      <c r="D287" s="645" t="s">
        <v>94</v>
      </c>
      <c r="E287" s="645" t="s">
        <v>770</v>
      </c>
      <c r="F287" s="646">
        <v>42445</v>
      </c>
      <c r="G287" s="647">
        <v>87.12</v>
      </c>
      <c r="H287" s="645" t="s">
        <v>801</v>
      </c>
      <c r="I287" s="645" t="s">
        <v>95</v>
      </c>
      <c r="K287" s="646">
        <v>42634</v>
      </c>
      <c r="L287" s="645" t="s">
        <v>71</v>
      </c>
      <c r="M287" s="645" t="s">
        <v>801</v>
      </c>
    </row>
    <row r="288" spans="1:13" s="645" customFormat="1" x14ac:dyDescent="0.2">
      <c r="A288" s="645" t="s">
        <v>395</v>
      </c>
      <c r="B288" s="704" t="s">
        <v>326</v>
      </c>
      <c r="C288" s="645" t="s">
        <v>327</v>
      </c>
      <c r="D288" s="645" t="s">
        <v>328</v>
      </c>
      <c r="E288" s="645" t="s">
        <v>1038</v>
      </c>
      <c r="F288" s="646">
        <v>42641</v>
      </c>
      <c r="G288" s="647">
        <v>1393.92</v>
      </c>
      <c r="H288" s="645" t="s">
        <v>801</v>
      </c>
      <c r="I288" s="645" t="s">
        <v>95</v>
      </c>
      <c r="K288" s="646">
        <v>42698</v>
      </c>
      <c r="L288" s="645" t="s">
        <v>71</v>
      </c>
      <c r="M288" s="645" t="s">
        <v>801</v>
      </c>
    </row>
    <row r="289" spans="1:13" s="645" customFormat="1" x14ac:dyDescent="0.2">
      <c r="A289" s="645" t="s">
        <v>395</v>
      </c>
      <c r="B289" s="704" t="s">
        <v>321</v>
      </c>
      <c r="C289" s="645" t="s">
        <v>322</v>
      </c>
      <c r="D289" s="645" t="s">
        <v>323</v>
      </c>
      <c r="E289" s="645" t="s">
        <v>1003</v>
      </c>
      <c r="F289" s="646">
        <v>42702</v>
      </c>
      <c r="G289" s="647">
        <v>809.49</v>
      </c>
      <c r="H289" s="645" t="s">
        <v>1004</v>
      </c>
      <c r="I289" s="645" t="s">
        <v>95</v>
      </c>
      <c r="K289" s="646">
        <v>42703</v>
      </c>
      <c r="L289" s="645" t="s">
        <v>71</v>
      </c>
      <c r="M289" s="645" t="s">
        <v>4089</v>
      </c>
    </row>
    <row r="290" spans="1:13" s="645" customFormat="1" x14ac:dyDescent="0.2">
      <c r="A290" s="645" t="s">
        <v>395</v>
      </c>
      <c r="B290" s="704" t="s">
        <v>1305</v>
      </c>
      <c r="C290" s="645" t="s">
        <v>1306</v>
      </c>
      <c r="D290" s="645" t="s">
        <v>1307</v>
      </c>
      <c r="E290" s="645" t="s">
        <v>1311</v>
      </c>
      <c r="F290" s="646">
        <v>42704</v>
      </c>
      <c r="G290" s="647">
        <v>158.56</v>
      </c>
      <c r="H290" s="645" t="s">
        <v>801</v>
      </c>
      <c r="I290" s="645" t="s">
        <v>95</v>
      </c>
      <c r="K290" s="646">
        <v>42719</v>
      </c>
      <c r="L290" s="645" t="s">
        <v>71</v>
      </c>
      <c r="M290" s="645" t="s">
        <v>801</v>
      </c>
    </row>
    <row r="291" spans="1:13" s="645" customFormat="1" x14ac:dyDescent="0.2">
      <c r="A291" s="645" t="s">
        <v>395</v>
      </c>
      <c r="B291" s="704" t="s">
        <v>1305</v>
      </c>
      <c r="C291" s="645" t="s">
        <v>1306</v>
      </c>
      <c r="D291" s="645" t="s">
        <v>1307</v>
      </c>
      <c r="E291" s="645" t="s">
        <v>1310</v>
      </c>
      <c r="F291" s="646">
        <v>42704</v>
      </c>
      <c r="G291" s="647">
        <v>303.27999999999997</v>
      </c>
      <c r="H291" s="645" t="s">
        <v>801</v>
      </c>
      <c r="I291" s="645" t="s">
        <v>95</v>
      </c>
      <c r="K291" s="646">
        <v>42719</v>
      </c>
      <c r="L291" s="645" t="s">
        <v>71</v>
      </c>
      <c r="M291" s="645" t="s">
        <v>801</v>
      </c>
    </row>
    <row r="292" spans="1:13" s="645" customFormat="1" x14ac:dyDescent="0.2">
      <c r="A292" s="645" t="s">
        <v>395</v>
      </c>
      <c r="B292" s="704" t="s">
        <v>1305</v>
      </c>
      <c r="C292" s="645" t="s">
        <v>1306</v>
      </c>
      <c r="D292" s="645" t="s">
        <v>1307</v>
      </c>
      <c r="E292" s="645" t="s">
        <v>1309</v>
      </c>
      <c r="F292" s="646">
        <v>42704</v>
      </c>
      <c r="G292" s="647">
        <v>287.56</v>
      </c>
      <c r="H292" s="645" t="s">
        <v>801</v>
      </c>
      <c r="I292" s="645" t="s">
        <v>95</v>
      </c>
      <c r="K292" s="646">
        <v>42719</v>
      </c>
      <c r="L292" s="645" t="s">
        <v>71</v>
      </c>
      <c r="M292" s="645" t="s">
        <v>801</v>
      </c>
    </row>
    <row r="293" spans="1:13" s="645" customFormat="1" x14ac:dyDescent="0.2">
      <c r="A293" s="645" t="s">
        <v>395</v>
      </c>
      <c r="B293" s="704" t="s">
        <v>1305</v>
      </c>
      <c r="C293" s="645" t="s">
        <v>1306</v>
      </c>
      <c r="D293" s="645" t="s">
        <v>1307</v>
      </c>
      <c r="E293" s="645" t="s">
        <v>1304</v>
      </c>
      <c r="F293" s="646">
        <v>42704</v>
      </c>
      <c r="G293" s="647">
        <v>161.37</v>
      </c>
      <c r="H293" s="645" t="s">
        <v>801</v>
      </c>
      <c r="I293" s="645" t="s">
        <v>95</v>
      </c>
      <c r="K293" s="646">
        <v>42719</v>
      </c>
      <c r="L293" s="645" t="s">
        <v>71</v>
      </c>
      <c r="M293" s="645" t="s">
        <v>801</v>
      </c>
    </row>
    <row r="294" spans="1:13" s="645" customFormat="1" x14ac:dyDescent="0.2">
      <c r="A294" s="645" t="s">
        <v>395</v>
      </c>
      <c r="B294" s="704" t="s">
        <v>141</v>
      </c>
      <c r="C294" s="645" t="s">
        <v>142</v>
      </c>
      <c r="D294" s="645" t="s">
        <v>143</v>
      </c>
      <c r="E294" s="645" t="s">
        <v>1512</v>
      </c>
      <c r="F294" s="646">
        <v>42706</v>
      </c>
      <c r="G294" s="647">
        <v>374.62</v>
      </c>
      <c r="H294" s="645" t="s">
        <v>1513</v>
      </c>
      <c r="I294" s="645" t="s">
        <v>95</v>
      </c>
      <c r="K294" s="646">
        <v>42709</v>
      </c>
      <c r="L294" s="645" t="s">
        <v>71</v>
      </c>
      <c r="M294" s="645" t="s">
        <v>4119</v>
      </c>
    </row>
    <row r="295" spans="1:13" s="645" customFormat="1" x14ac:dyDescent="0.2">
      <c r="A295" s="645" t="s">
        <v>395</v>
      </c>
      <c r="B295" s="704" t="s">
        <v>1651</v>
      </c>
      <c r="C295" s="645" t="s">
        <v>1652</v>
      </c>
      <c r="D295" s="645" t="s">
        <v>1653</v>
      </c>
      <c r="E295" s="645" t="s">
        <v>1650</v>
      </c>
      <c r="F295" s="646">
        <v>42716</v>
      </c>
      <c r="G295" s="647">
        <v>108.41</v>
      </c>
      <c r="H295" s="645" t="s">
        <v>801</v>
      </c>
      <c r="I295" s="645" t="s">
        <v>95</v>
      </c>
      <c r="K295" s="646">
        <v>42724</v>
      </c>
      <c r="L295" s="645" t="s">
        <v>4</v>
      </c>
      <c r="M295" s="645" t="s">
        <v>801</v>
      </c>
    </row>
    <row r="296" spans="1:13" s="645" customFormat="1" x14ac:dyDescent="0.2">
      <c r="A296" s="645" t="s">
        <v>395</v>
      </c>
      <c r="B296" s="704" t="s">
        <v>211</v>
      </c>
      <c r="C296" s="645" t="s">
        <v>212</v>
      </c>
      <c r="D296" s="645" t="s">
        <v>213</v>
      </c>
      <c r="E296" s="645" t="s">
        <v>1541</v>
      </c>
      <c r="F296" s="646">
        <v>42704</v>
      </c>
      <c r="G296" s="647">
        <v>19.23</v>
      </c>
      <c r="H296" s="645" t="s">
        <v>1542</v>
      </c>
      <c r="I296" s="645" t="s">
        <v>1696</v>
      </c>
      <c r="K296" s="646">
        <v>42709</v>
      </c>
      <c r="L296" s="645" t="s">
        <v>71</v>
      </c>
      <c r="M296" s="645" t="s">
        <v>4124</v>
      </c>
    </row>
    <row r="297" spans="1:13" s="645" customFormat="1" x14ac:dyDescent="0.2">
      <c r="A297" s="645" t="s">
        <v>365</v>
      </c>
      <c r="B297" s="704" t="s">
        <v>572</v>
      </c>
      <c r="C297" s="645" t="s">
        <v>573</v>
      </c>
      <c r="D297" s="645" t="s">
        <v>574</v>
      </c>
      <c r="E297" s="645" t="s">
        <v>838</v>
      </c>
      <c r="F297" s="646">
        <v>40645</v>
      </c>
      <c r="G297" s="647">
        <v>554.69000000000005</v>
      </c>
      <c r="H297" s="645" t="s">
        <v>801</v>
      </c>
      <c r="I297" s="645" t="s">
        <v>295</v>
      </c>
      <c r="K297" s="646">
        <v>42661</v>
      </c>
      <c r="L297" s="645" t="s">
        <v>71</v>
      </c>
      <c r="M297" s="645" t="s">
        <v>801</v>
      </c>
    </row>
    <row r="298" spans="1:13" s="645" customFormat="1" x14ac:dyDescent="0.2">
      <c r="A298" s="645" t="s">
        <v>87</v>
      </c>
      <c r="B298" s="704" t="s">
        <v>75</v>
      </c>
      <c r="C298" s="645" t="s">
        <v>76</v>
      </c>
      <c r="D298" s="645" t="s">
        <v>77</v>
      </c>
      <c r="E298" s="645" t="s">
        <v>428</v>
      </c>
      <c r="F298" s="646">
        <v>41795</v>
      </c>
      <c r="G298" s="647">
        <v>148.54</v>
      </c>
      <c r="H298" s="645" t="s">
        <v>801</v>
      </c>
      <c r="I298" s="645" t="s">
        <v>267</v>
      </c>
      <c r="K298" s="646">
        <v>42402</v>
      </c>
      <c r="L298" s="645" t="s">
        <v>71</v>
      </c>
      <c r="M298" s="645" t="s">
        <v>801</v>
      </c>
    </row>
    <row r="299" spans="1:13" s="645" customFormat="1" x14ac:dyDescent="0.2">
      <c r="A299" s="645" t="s">
        <v>87</v>
      </c>
      <c r="B299" s="704" t="s">
        <v>75</v>
      </c>
      <c r="C299" s="645" t="s">
        <v>76</v>
      </c>
      <c r="D299" s="645" t="s">
        <v>77</v>
      </c>
      <c r="E299" s="645" t="s">
        <v>429</v>
      </c>
      <c r="F299" s="646">
        <v>41791</v>
      </c>
      <c r="G299" s="647">
        <v>97.21</v>
      </c>
      <c r="H299" s="645" t="s">
        <v>430</v>
      </c>
      <c r="I299" s="645" t="s">
        <v>267</v>
      </c>
      <c r="K299" s="646">
        <v>42402</v>
      </c>
      <c r="L299" s="645" t="s">
        <v>71</v>
      </c>
      <c r="M299" s="645" t="s">
        <v>4052</v>
      </c>
    </row>
    <row r="300" spans="1:13" s="645" customFormat="1" x14ac:dyDescent="0.2">
      <c r="A300" s="645" t="s">
        <v>193</v>
      </c>
      <c r="B300" s="704" t="s">
        <v>521</v>
      </c>
      <c r="C300" s="645" t="s">
        <v>522</v>
      </c>
      <c r="D300" s="645" t="s">
        <v>523</v>
      </c>
      <c r="E300" s="645" t="s">
        <v>524</v>
      </c>
      <c r="F300" s="646">
        <v>42275</v>
      </c>
      <c r="G300" s="647">
        <v>8.5399999999999991</v>
      </c>
      <c r="H300" s="645" t="s">
        <v>525</v>
      </c>
      <c r="I300" s="645" t="s">
        <v>267</v>
      </c>
      <c r="K300" s="646">
        <v>42467</v>
      </c>
      <c r="L300" s="645" t="s">
        <v>4</v>
      </c>
      <c r="M300" s="645" t="s">
        <v>4056</v>
      </c>
    </row>
    <row r="301" spans="1:13" s="645" customFormat="1" x14ac:dyDescent="0.2">
      <c r="A301" s="645" t="s">
        <v>395</v>
      </c>
      <c r="B301" s="704" t="s">
        <v>307</v>
      </c>
      <c r="C301" s="645" t="s">
        <v>308</v>
      </c>
      <c r="D301" s="645" t="s">
        <v>309</v>
      </c>
      <c r="E301" s="645" t="s">
        <v>1092</v>
      </c>
      <c r="F301" s="646">
        <v>42719</v>
      </c>
      <c r="G301" s="647">
        <v>164.66</v>
      </c>
      <c r="H301" s="645" t="s">
        <v>1093</v>
      </c>
      <c r="I301" s="645" t="s">
        <v>680</v>
      </c>
      <c r="K301" s="646">
        <v>42720</v>
      </c>
      <c r="L301" s="645" t="s">
        <v>4</v>
      </c>
      <c r="M301" s="645" t="s">
        <v>4140</v>
      </c>
    </row>
    <row r="302" spans="1:13" s="645" customFormat="1" x14ac:dyDescent="0.2">
      <c r="A302" s="645" t="s">
        <v>395</v>
      </c>
      <c r="B302" s="704" t="s">
        <v>672</v>
      </c>
      <c r="C302" s="645" t="s">
        <v>673</v>
      </c>
      <c r="D302" s="645" t="s">
        <v>674</v>
      </c>
      <c r="E302" s="645" t="s">
        <v>675</v>
      </c>
      <c r="F302" s="646">
        <v>42559</v>
      </c>
      <c r="G302" s="647">
        <f>168.94*-1</f>
        <v>-168.94</v>
      </c>
      <c r="H302" s="645" t="s">
        <v>801</v>
      </c>
      <c r="I302" s="645" t="s">
        <v>590</v>
      </c>
      <c r="K302" s="646">
        <v>42576</v>
      </c>
      <c r="L302" s="645" t="s">
        <v>71</v>
      </c>
      <c r="M302" s="645" t="s">
        <v>801</v>
      </c>
    </row>
    <row r="303" spans="1:13" s="645" customFormat="1" x14ac:dyDescent="0.2">
      <c r="A303" s="645" t="s">
        <v>395</v>
      </c>
      <c r="B303" s="704" t="s">
        <v>852</v>
      </c>
      <c r="C303" s="645" t="s">
        <v>853</v>
      </c>
      <c r="D303" s="645" t="s">
        <v>854</v>
      </c>
      <c r="E303" s="645" t="s">
        <v>855</v>
      </c>
      <c r="F303" s="646">
        <v>42650</v>
      </c>
      <c r="G303" s="647">
        <v>736.12</v>
      </c>
      <c r="H303" s="645" t="s">
        <v>801</v>
      </c>
      <c r="I303" s="645" t="s">
        <v>590</v>
      </c>
      <c r="K303" s="646">
        <v>42654</v>
      </c>
      <c r="L303" s="645" t="s">
        <v>71</v>
      </c>
      <c r="M303" s="645" t="s">
        <v>801</v>
      </c>
    </row>
    <row r="304" spans="1:13" s="645" customFormat="1" x14ac:dyDescent="0.2">
      <c r="A304" s="645" t="s">
        <v>193</v>
      </c>
      <c r="B304" s="704" t="s">
        <v>501</v>
      </c>
      <c r="C304" s="645" t="s">
        <v>502</v>
      </c>
      <c r="D304" s="645" t="s">
        <v>503</v>
      </c>
      <c r="E304" s="645" t="s">
        <v>520</v>
      </c>
      <c r="F304" s="646">
        <v>42035</v>
      </c>
      <c r="G304" s="647">
        <v>33.94</v>
      </c>
      <c r="H304" s="645" t="s">
        <v>801</v>
      </c>
      <c r="I304" s="645" t="s">
        <v>475</v>
      </c>
      <c r="K304" s="646">
        <v>42489</v>
      </c>
      <c r="L304" s="645" t="s">
        <v>71</v>
      </c>
    </row>
    <row r="305" spans="1:13" s="645" customFormat="1" x14ac:dyDescent="0.2">
      <c r="A305" s="645" t="s">
        <v>395</v>
      </c>
      <c r="B305" s="704" t="s">
        <v>697</v>
      </c>
      <c r="C305" s="645" t="s">
        <v>698</v>
      </c>
      <c r="D305" s="645" t="s">
        <v>699</v>
      </c>
      <c r="E305" s="645" t="s">
        <v>968</v>
      </c>
      <c r="F305" s="646">
        <v>42696</v>
      </c>
      <c r="G305" s="647">
        <v>26.68</v>
      </c>
      <c r="H305" s="645" t="s">
        <v>801</v>
      </c>
      <c r="I305" s="645" t="s">
        <v>475</v>
      </c>
      <c r="K305" s="646">
        <v>42697</v>
      </c>
      <c r="L305" s="645" t="s">
        <v>71</v>
      </c>
      <c r="M305" s="645" t="s">
        <v>801</v>
      </c>
    </row>
    <row r="306" spans="1:13" s="645" customFormat="1" x14ac:dyDescent="0.2">
      <c r="A306" s="645" t="s">
        <v>395</v>
      </c>
      <c r="B306" s="704" t="s">
        <v>211</v>
      </c>
      <c r="C306" s="645" t="s">
        <v>212</v>
      </c>
      <c r="D306" s="645" t="s">
        <v>213</v>
      </c>
      <c r="E306" s="645" t="s">
        <v>1006</v>
      </c>
      <c r="F306" s="646">
        <v>42696</v>
      </c>
      <c r="G306" s="647">
        <v>231.94</v>
      </c>
      <c r="H306" s="645" t="s">
        <v>801</v>
      </c>
      <c r="I306" s="645" t="s">
        <v>4090</v>
      </c>
      <c r="K306" s="646">
        <v>42698</v>
      </c>
      <c r="L306" s="645" t="s">
        <v>71</v>
      </c>
      <c r="M306" s="645" t="s">
        <v>801</v>
      </c>
    </row>
    <row r="307" spans="1:13" s="645" customFormat="1" x14ac:dyDescent="0.2">
      <c r="A307" s="645" t="s">
        <v>395</v>
      </c>
      <c r="B307" s="704" t="s">
        <v>969</v>
      </c>
      <c r="C307" s="645" t="s">
        <v>970</v>
      </c>
      <c r="D307" s="645" t="s">
        <v>971</v>
      </c>
      <c r="E307" s="645" t="s">
        <v>972</v>
      </c>
      <c r="F307" s="646">
        <v>42690</v>
      </c>
      <c r="G307" s="647">
        <v>1291.8699999999999</v>
      </c>
      <c r="H307" s="645" t="s">
        <v>801</v>
      </c>
      <c r="I307" s="645" t="s">
        <v>2539</v>
      </c>
      <c r="K307" s="646">
        <v>42698</v>
      </c>
      <c r="L307" s="645" t="s">
        <v>4</v>
      </c>
      <c r="M307" s="645" t="s">
        <v>801</v>
      </c>
    </row>
    <row r="308" spans="1:13" s="645" customFormat="1" x14ac:dyDescent="0.2">
      <c r="A308" s="645" t="s">
        <v>395</v>
      </c>
      <c r="B308" s="704" t="s">
        <v>969</v>
      </c>
      <c r="C308" s="645" t="s">
        <v>970</v>
      </c>
      <c r="D308" s="645" t="s">
        <v>971</v>
      </c>
      <c r="E308" s="645" t="s">
        <v>1431</v>
      </c>
      <c r="F308" s="646">
        <v>42702</v>
      </c>
      <c r="G308" s="647">
        <v>2237.16</v>
      </c>
      <c r="H308" s="645" t="s">
        <v>801</v>
      </c>
      <c r="I308" s="645" t="s">
        <v>2539</v>
      </c>
      <c r="K308" s="646">
        <v>42720</v>
      </c>
      <c r="L308" s="645" t="s">
        <v>4</v>
      </c>
      <c r="M308" s="645" t="s">
        <v>801</v>
      </c>
    </row>
    <row r="309" spans="1:13" s="645" customFormat="1" x14ac:dyDescent="0.2">
      <c r="A309" s="645" t="s">
        <v>395</v>
      </c>
      <c r="B309" s="704" t="s">
        <v>847</v>
      </c>
      <c r="C309" s="645" t="s">
        <v>848</v>
      </c>
      <c r="D309" s="645" t="s">
        <v>849</v>
      </c>
      <c r="E309" s="645" t="s">
        <v>850</v>
      </c>
      <c r="F309" s="646">
        <v>42635</v>
      </c>
      <c r="G309" s="647">
        <v>135</v>
      </c>
      <c r="H309" s="645" t="s">
        <v>801</v>
      </c>
      <c r="I309" s="645" t="s">
        <v>91</v>
      </c>
      <c r="K309" s="646">
        <v>42653</v>
      </c>
      <c r="L309" s="645" t="s">
        <v>71</v>
      </c>
      <c r="M309" s="645" t="s">
        <v>801</v>
      </c>
    </row>
    <row r="310" spans="1:13" s="645" customFormat="1" x14ac:dyDescent="0.2">
      <c r="A310" s="645" t="s">
        <v>395</v>
      </c>
      <c r="B310" s="704" t="s">
        <v>92</v>
      </c>
      <c r="C310" s="645" t="s">
        <v>93</v>
      </c>
      <c r="D310" s="645" t="s">
        <v>94</v>
      </c>
      <c r="E310" s="645" t="s">
        <v>816</v>
      </c>
      <c r="F310" s="646">
        <v>42663</v>
      </c>
      <c r="G310" s="647">
        <v>618.66999999999996</v>
      </c>
      <c r="H310" s="645" t="s">
        <v>815</v>
      </c>
      <c r="I310" s="645" t="s">
        <v>91</v>
      </c>
      <c r="K310" s="646">
        <v>42664</v>
      </c>
      <c r="L310" s="645" t="s">
        <v>4</v>
      </c>
      <c r="M310" s="645" t="s">
        <v>4081</v>
      </c>
    </row>
    <row r="311" spans="1:13" s="645" customFormat="1" x14ac:dyDescent="0.2">
      <c r="A311" s="645" t="s">
        <v>395</v>
      </c>
      <c r="B311" s="704" t="s">
        <v>92</v>
      </c>
      <c r="C311" s="645" t="s">
        <v>93</v>
      </c>
      <c r="D311" s="645" t="s">
        <v>94</v>
      </c>
      <c r="E311" s="645" t="s">
        <v>902</v>
      </c>
      <c r="F311" s="646">
        <v>42695</v>
      </c>
      <c r="G311" s="647">
        <v>741.73</v>
      </c>
      <c r="H311" s="645" t="s">
        <v>903</v>
      </c>
      <c r="I311" s="645" t="s">
        <v>91</v>
      </c>
      <c r="K311" s="646">
        <v>42695</v>
      </c>
      <c r="L311" s="645" t="s">
        <v>71</v>
      </c>
      <c r="M311" s="645" t="s">
        <v>4083</v>
      </c>
    </row>
    <row r="312" spans="1:13" s="645" customFormat="1" x14ac:dyDescent="0.2">
      <c r="A312" s="645" t="s">
        <v>395</v>
      </c>
      <c r="B312" s="704" t="s">
        <v>840</v>
      </c>
      <c r="C312" s="645" t="s">
        <v>1692</v>
      </c>
      <c r="D312" s="645" t="s">
        <v>841</v>
      </c>
      <c r="E312" s="645" t="s">
        <v>936</v>
      </c>
      <c r="F312" s="646">
        <v>42700</v>
      </c>
      <c r="G312" s="647">
        <v>159.72</v>
      </c>
      <c r="H312" s="645" t="s">
        <v>801</v>
      </c>
      <c r="I312" s="645" t="s">
        <v>91</v>
      </c>
      <c r="K312" s="646">
        <v>42702</v>
      </c>
      <c r="L312" s="645" t="s">
        <v>71</v>
      </c>
      <c r="M312" s="645" t="s">
        <v>801</v>
      </c>
    </row>
    <row r="313" spans="1:13" s="645" customFormat="1" x14ac:dyDescent="0.2">
      <c r="A313" s="645" t="s">
        <v>395</v>
      </c>
      <c r="B313" s="704" t="s">
        <v>1064</v>
      </c>
      <c r="C313" s="645" t="s">
        <v>1065</v>
      </c>
      <c r="D313" s="645" t="s">
        <v>801</v>
      </c>
      <c r="E313" s="645" t="s">
        <v>1076</v>
      </c>
      <c r="F313" s="646">
        <v>42716</v>
      </c>
      <c r="G313" s="647">
        <v>2250</v>
      </c>
      <c r="H313" s="645" t="s">
        <v>801</v>
      </c>
      <c r="I313" s="645" t="s">
        <v>91</v>
      </c>
      <c r="K313" s="646">
        <v>42725</v>
      </c>
      <c r="L313" s="645" t="s">
        <v>71</v>
      </c>
      <c r="M313" s="645" t="s">
        <v>801</v>
      </c>
    </row>
    <row r="314" spans="1:13" s="645" customFormat="1" x14ac:dyDescent="0.2">
      <c r="A314" s="645" t="s">
        <v>395</v>
      </c>
      <c r="B314" s="704" t="s">
        <v>1064</v>
      </c>
      <c r="C314" s="645" t="s">
        <v>1065</v>
      </c>
      <c r="D314" s="645" t="s">
        <v>801</v>
      </c>
      <c r="E314" s="645" t="s">
        <v>1066</v>
      </c>
      <c r="F314" s="646">
        <v>42686</v>
      </c>
      <c r="G314" s="647">
        <v>2250</v>
      </c>
      <c r="H314" s="645" t="s">
        <v>801</v>
      </c>
      <c r="I314" s="645" t="s">
        <v>91</v>
      </c>
      <c r="K314" s="646">
        <v>42726</v>
      </c>
      <c r="L314" s="645" t="s">
        <v>71</v>
      </c>
      <c r="M314" s="645" t="s">
        <v>801</v>
      </c>
    </row>
    <row r="315" spans="1:13" s="645" customFormat="1" x14ac:dyDescent="0.2">
      <c r="A315" s="645" t="s">
        <v>395</v>
      </c>
      <c r="B315" s="704" t="s">
        <v>1064</v>
      </c>
      <c r="C315" s="645" t="s">
        <v>1065</v>
      </c>
      <c r="D315" s="645" t="s">
        <v>801</v>
      </c>
      <c r="E315" s="645" t="s">
        <v>1080</v>
      </c>
      <c r="F315" s="646">
        <v>42625</v>
      </c>
      <c r="G315" s="647">
        <v>2250</v>
      </c>
      <c r="H315" s="645" t="s">
        <v>801</v>
      </c>
      <c r="I315" s="645" t="s">
        <v>91</v>
      </c>
      <c r="K315" s="646">
        <v>42726</v>
      </c>
      <c r="L315" s="645" t="s">
        <v>71</v>
      </c>
      <c r="M315" s="645" t="s">
        <v>801</v>
      </c>
    </row>
    <row r="316" spans="1:13" s="645" customFormat="1" x14ac:dyDescent="0.2">
      <c r="A316" s="645" t="s">
        <v>395</v>
      </c>
      <c r="B316" s="704" t="s">
        <v>345</v>
      </c>
      <c r="C316" s="645" t="s">
        <v>346</v>
      </c>
      <c r="D316" s="645" t="s">
        <v>347</v>
      </c>
      <c r="E316" s="645" t="s">
        <v>1434</v>
      </c>
      <c r="F316" s="646">
        <v>42704</v>
      </c>
      <c r="G316" s="647">
        <v>1483.9</v>
      </c>
      <c r="H316" s="645" t="s">
        <v>1435</v>
      </c>
      <c r="I316" s="645" t="s">
        <v>91</v>
      </c>
      <c r="K316" s="646">
        <v>42705</v>
      </c>
      <c r="L316" s="645" t="s">
        <v>71</v>
      </c>
      <c r="M316" s="645" t="s">
        <v>4114</v>
      </c>
    </row>
    <row r="317" spans="1:13" s="645" customFormat="1" x14ac:dyDescent="0.2">
      <c r="A317" s="645" t="s">
        <v>365</v>
      </c>
      <c r="B317" s="704" t="s">
        <v>572</v>
      </c>
      <c r="C317" s="645" t="s">
        <v>573</v>
      </c>
      <c r="D317" s="645" t="s">
        <v>574</v>
      </c>
      <c r="E317" s="645" t="s">
        <v>839</v>
      </c>
      <c r="F317" s="646">
        <v>40585</v>
      </c>
      <c r="G317" s="647">
        <v>172.8</v>
      </c>
      <c r="H317" s="645" t="s">
        <v>801</v>
      </c>
      <c r="I317" s="645" t="s">
        <v>1139</v>
      </c>
      <c r="K317" s="646">
        <v>42661</v>
      </c>
      <c r="L317" s="645" t="s">
        <v>71</v>
      </c>
      <c r="M317" s="645" t="s">
        <v>801</v>
      </c>
    </row>
    <row r="318" spans="1:13" s="645" customFormat="1" x14ac:dyDescent="0.2">
      <c r="A318" s="645" t="s">
        <v>395</v>
      </c>
      <c r="B318" s="704" t="s">
        <v>103</v>
      </c>
      <c r="C318" s="645" t="s">
        <v>104</v>
      </c>
      <c r="D318" s="645" t="s">
        <v>105</v>
      </c>
      <c r="E318" s="645" t="s">
        <v>1445</v>
      </c>
      <c r="F318" s="646">
        <v>42724</v>
      </c>
      <c r="G318" s="647">
        <v>66.86</v>
      </c>
      <c r="H318" s="645" t="s">
        <v>801</v>
      </c>
      <c r="I318" s="645" t="s">
        <v>1139</v>
      </c>
      <c r="K318" s="646">
        <v>42725</v>
      </c>
      <c r="L318" s="645" t="s">
        <v>4</v>
      </c>
      <c r="M318" s="645" t="s">
        <v>801</v>
      </c>
    </row>
    <row r="319" spans="1:13" s="645" customFormat="1" x14ac:dyDescent="0.2">
      <c r="A319" s="645" t="s">
        <v>395</v>
      </c>
      <c r="B319" s="704" t="s">
        <v>78</v>
      </c>
      <c r="C319" s="645" t="s">
        <v>79</v>
      </c>
      <c r="D319" s="645" t="s">
        <v>80</v>
      </c>
      <c r="E319" s="645" t="s">
        <v>1140</v>
      </c>
      <c r="F319" s="646">
        <v>42724</v>
      </c>
      <c r="G319" s="647">
        <v>357.05</v>
      </c>
      <c r="H319" s="645" t="s">
        <v>1141</v>
      </c>
      <c r="I319" s="645" t="s">
        <v>1133</v>
      </c>
      <c r="K319" s="646">
        <v>42725</v>
      </c>
      <c r="L319" s="645" t="s">
        <v>71</v>
      </c>
      <c r="M319" s="645" t="s">
        <v>4099</v>
      </c>
    </row>
    <row r="320" spans="1:13" s="645" customFormat="1" x14ac:dyDescent="0.2">
      <c r="A320" s="645" t="s">
        <v>395</v>
      </c>
      <c r="B320" s="704" t="s">
        <v>78</v>
      </c>
      <c r="C320" s="645" t="s">
        <v>79</v>
      </c>
      <c r="D320" s="645" t="s">
        <v>80</v>
      </c>
      <c r="E320" s="645" t="s">
        <v>1135</v>
      </c>
      <c r="F320" s="646">
        <v>42723</v>
      </c>
      <c r="G320" s="647">
        <v>419.77</v>
      </c>
      <c r="H320" s="645" t="s">
        <v>1136</v>
      </c>
      <c r="I320" s="645" t="s">
        <v>1133</v>
      </c>
      <c r="K320" s="646">
        <v>42723</v>
      </c>
      <c r="L320" s="645" t="s">
        <v>71</v>
      </c>
      <c r="M320" s="645" t="s">
        <v>4100</v>
      </c>
    </row>
    <row r="321" spans="1:13" s="645" customFormat="1" x14ac:dyDescent="0.2">
      <c r="A321" s="645" t="s">
        <v>395</v>
      </c>
      <c r="B321" s="704" t="s">
        <v>78</v>
      </c>
      <c r="C321" s="645" t="s">
        <v>79</v>
      </c>
      <c r="D321" s="645" t="s">
        <v>80</v>
      </c>
      <c r="E321" s="645" t="s">
        <v>1132</v>
      </c>
      <c r="F321" s="646">
        <v>42723</v>
      </c>
      <c r="G321" s="647">
        <v>404.35</v>
      </c>
      <c r="H321" s="645" t="s">
        <v>1134</v>
      </c>
      <c r="I321" s="645" t="s">
        <v>1133</v>
      </c>
      <c r="K321" s="646">
        <v>42723</v>
      </c>
      <c r="L321" s="645" t="s">
        <v>71</v>
      </c>
      <c r="M321" s="645" t="s">
        <v>4101</v>
      </c>
    </row>
    <row r="322" spans="1:13" s="645" customFormat="1" x14ac:dyDescent="0.2">
      <c r="A322" s="645" t="s">
        <v>395</v>
      </c>
      <c r="B322" s="704" t="s">
        <v>88</v>
      </c>
      <c r="C322" s="645" t="s">
        <v>89</v>
      </c>
      <c r="D322" s="645" t="s">
        <v>90</v>
      </c>
      <c r="E322" s="645" t="s">
        <v>1275</v>
      </c>
      <c r="F322" s="646">
        <v>42727</v>
      </c>
      <c r="G322" s="647">
        <f>108.9*-1</f>
        <v>-108.9</v>
      </c>
      <c r="H322" s="645" t="s">
        <v>1276</v>
      </c>
      <c r="I322" s="645" t="s">
        <v>1133</v>
      </c>
      <c r="K322" s="646">
        <v>42731</v>
      </c>
      <c r="L322" s="645" t="s">
        <v>71</v>
      </c>
      <c r="M322" s="645" t="s">
        <v>4128</v>
      </c>
    </row>
    <row r="323" spans="1:13" s="645" customFormat="1" x14ac:dyDescent="0.2">
      <c r="A323" s="645" t="s">
        <v>395</v>
      </c>
      <c r="B323" s="704" t="s">
        <v>119</v>
      </c>
      <c r="C323" s="645" t="s">
        <v>120</v>
      </c>
      <c r="D323" s="645" t="s">
        <v>121</v>
      </c>
      <c r="E323" s="645" t="s">
        <v>866</v>
      </c>
      <c r="F323" s="646">
        <v>42643</v>
      </c>
      <c r="G323" s="647">
        <v>13.07</v>
      </c>
      <c r="H323" s="645" t="s">
        <v>793</v>
      </c>
      <c r="I323" s="645" t="s">
        <v>115</v>
      </c>
      <c r="K323" s="646">
        <v>42647</v>
      </c>
      <c r="L323" s="645" t="s">
        <v>71</v>
      </c>
      <c r="M323" s="645" t="s">
        <v>4079</v>
      </c>
    </row>
    <row r="324" spans="1:13" s="645" customFormat="1" x14ac:dyDescent="0.2">
      <c r="A324" s="645" t="s">
        <v>395</v>
      </c>
      <c r="B324" s="704" t="s">
        <v>513</v>
      </c>
      <c r="C324" s="645" t="s">
        <v>514</v>
      </c>
      <c r="D324" s="645" t="s">
        <v>515</v>
      </c>
      <c r="E324" s="645" t="s">
        <v>1287</v>
      </c>
      <c r="F324" s="646">
        <v>42716</v>
      </c>
      <c r="G324" s="647">
        <v>32.15</v>
      </c>
      <c r="H324" s="645" t="s">
        <v>801</v>
      </c>
      <c r="I324" s="645" t="s">
        <v>1240</v>
      </c>
      <c r="K324" s="646">
        <v>42725</v>
      </c>
      <c r="L324" s="645" t="s">
        <v>71</v>
      </c>
      <c r="M324" s="645" t="s">
        <v>801</v>
      </c>
    </row>
    <row r="325" spans="1:13" s="645" customFormat="1" x14ac:dyDescent="0.2">
      <c r="A325" s="645" t="s">
        <v>395</v>
      </c>
      <c r="B325" s="704" t="s">
        <v>119</v>
      </c>
      <c r="C325" s="645" t="s">
        <v>120</v>
      </c>
      <c r="D325" s="645" t="s">
        <v>121</v>
      </c>
      <c r="E325" s="645" t="s">
        <v>1459</v>
      </c>
      <c r="F325" s="646">
        <v>42727</v>
      </c>
      <c r="G325" s="647">
        <v>1036.73</v>
      </c>
      <c r="H325" s="645" t="s">
        <v>1460</v>
      </c>
      <c r="I325" s="645" t="s">
        <v>1355</v>
      </c>
      <c r="K325" s="646">
        <v>42731</v>
      </c>
      <c r="L325" s="645" t="s">
        <v>71</v>
      </c>
      <c r="M325" s="645" t="s">
        <v>4122</v>
      </c>
    </row>
    <row r="326" spans="1:13" s="645" customFormat="1" x14ac:dyDescent="0.2">
      <c r="A326" s="645" t="s">
        <v>87</v>
      </c>
      <c r="B326" s="704" t="s">
        <v>572</v>
      </c>
      <c r="C326" s="645" t="s">
        <v>573</v>
      </c>
      <c r="D326" s="645" t="s">
        <v>574</v>
      </c>
      <c r="E326" s="645" t="s">
        <v>749</v>
      </c>
      <c r="F326" s="646">
        <v>41795</v>
      </c>
      <c r="G326" s="647">
        <v>99.59</v>
      </c>
      <c r="H326" s="645" t="s">
        <v>801</v>
      </c>
      <c r="I326" s="645" t="s">
        <v>1122</v>
      </c>
      <c r="K326" s="646">
        <v>42633</v>
      </c>
      <c r="L326" s="645" t="s">
        <v>71</v>
      </c>
      <c r="M326" s="645" t="s">
        <v>801</v>
      </c>
    </row>
    <row r="327" spans="1:13" s="645" customFormat="1" x14ac:dyDescent="0.2">
      <c r="A327" s="645" t="s">
        <v>395</v>
      </c>
      <c r="B327" s="704" t="s">
        <v>235</v>
      </c>
      <c r="C327" s="645" t="s">
        <v>236</v>
      </c>
      <c r="D327" s="645" t="s">
        <v>237</v>
      </c>
      <c r="E327" s="645" t="s">
        <v>1123</v>
      </c>
      <c r="F327" s="646">
        <v>42727</v>
      </c>
      <c r="G327" s="647">
        <v>1575.8</v>
      </c>
      <c r="H327" s="645" t="s">
        <v>1124</v>
      </c>
      <c r="I327" s="645" t="s">
        <v>1122</v>
      </c>
      <c r="K327" s="646">
        <v>42731</v>
      </c>
      <c r="L327" s="645" t="s">
        <v>71</v>
      </c>
      <c r="M327" s="645" t="s">
        <v>4109</v>
      </c>
    </row>
    <row r="328" spans="1:13" s="645" customFormat="1" x14ac:dyDescent="0.2">
      <c r="A328" s="645" t="s">
        <v>395</v>
      </c>
      <c r="B328" s="704" t="s">
        <v>1011</v>
      </c>
      <c r="C328" s="645" t="s">
        <v>1012</v>
      </c>
      <c r="D328" s="645" t="s">
        <v>1013</v>
      </c>
      <c r="E328" s="645" t="s">
        <v>1301</v>
      </c>
      <c r="F328" s="646">
        <v>42720</v>
      </c>
      <c r="G328" s="647">
        <v>27.13</v>
      </c>
      <c r="H328" s="645" t="s">
        <v>1302</v>
      </c>
      <c r="I328" s="645" t="s">
        <v>1122</v>
      </c>
      <c r="K328" s="646">
        <v>42724</v>
      </c>
      <c r="L328" s="645" t="s">
        <v>71</v>
      </c>
      <c r="M328" s="645" t="s">
        <v>4133</v>
      </c>
    </row>
    <row r="329" spans="1:13" s="645" customFormat="1" x14ac:dyDescent="0.2">
      <c r="A329" s="645" t="s">
        <v>395</v>
      </c>
      <c r="B329" s="704" t="s">
        <v>1313</v>
      </c>
      <c r="C329" s="645" t="s">
        <v>1314</v>
      </c>
      <c r="D329" s="645" t="s">
        <v>801</v>
      </c>
      <c r="E329" s="645" t="s">
        <v>1312</v>
      </c>
      <c r="F329" s="646">
        <v>42718</v>
      </c>
      <c r="G329" s="647">
        <v>975</v>
      </c>
      <c r="H329" s="645" t="s">
        <v>1315</v>
      </c>
      <c r="I329" s="645" t="s">
        <v>1122</v>
      </c>
      <c r="K329" s="646">
        <v>42726</v>
      </c>
      <c r="L329" s="645" t="s">
        <v>4</v>
      </c>
      <c r="M329" s="645" t="s">
        <v>4143</v>
      </c>
    </row>
    <row r="330" spans="1:13" s="645" customFormat="1" x14ac:dyDescent="0.2">
      <c r="A330" s="645" t="s">
        <v>364</v>
      </c>
      <c r="B330" s="704" t="s">
        <v>572</v>
      </c>
      <c r="C330" s="645" t="s">
        <v>573</v>
      </c>
      <c r="D330" s="645" t="s">
        <v>574</v>
      </c>
      <c r="E330" s="645" t="s">
        <v>831</v>
      </c>
      <c r="F330" s="646">
        <v>40946</v>
      </c>
      <c r="G330" s="647">
        <v>172.8</v>
      </c>
      <c r="H330" s="645" t="s">
        <v>801</v>
      </c>
      <c r="I330" s="645" t="s">
        <v>204</v>
      </c>
      <c r="K330" s="646">
        <v>42661</v>
      </c>
      <c r="L330" s="645" t="s">
        <v>71</v>
      </c>
      <c r="M330" s="645" t="s">
        <v>801</v>
      </c>
    </row>
    <row r="331" spans="1:13" s="645" customFormat="1" x14ac:dyDescent="0.2">
      <c r="A331" s="645" t="s">
        <v>67</v>
      </c>
      <c r="B331" s="704" t="s">
        <v>345</v>
      </c>
      <c r="C331" s="645" t="s">
        <v>346</v>
      </c>
      <c r="D331" s="645" t="s">
        <v>347</v>
      </c>
      <c r="E331" s="645" t="s">
        <v>1046</v>
      </c>
      <c r="F331" s="646">
        <v>41617</v>
      </c>
      <c r="G331" s="647">
        <v>217.8</v>
      </c>
      <c r="H331" s="645" t="s">
        <v>801</v>
      </c>
      <c r="I331" s="645" t="s">
        <v>176</v>
      </c>
      <c r="K331" s="646">
        <v>42263</v>
      </c>
      <c r="L331" s="645" t="s">
        <v>4</v>
      </c>
    </row>
    <row r="332" spans="1:13" s="645" customFormat="1" x14ac:dyDescent="0.2">
      <c r="A332" s="645" t="s">
        <v>193</v>
      </c>
      <c r="B332" s="704" t="s">
        <v>214</v>
      </c>
      <c r="C332" s="645" t="s">
        <v>215</v>
      </c>
      <c r="D332" s="645" t="s">
        <v>216</v>
      </c>
      <c r="E332" s="645" t="s">
        <v>463</v>
      </c>
      <c r="F332" s="646">
        <v>42060</v>
      </c>
      <c r="G332" s="647">
        <v>872.51</v>
      </c>
      <c r="H332" s="645" t="s">
        <v>464</v>
      </c>
      <c r="I332" s="645" t="s">
        <v>176</v>
      </c>
      <c r="K332" s="646">
        <v>42445</v>
      </c>
      <c r="L332" s="645" t="s">
        <v>4</v>
      </c>
    </row>
    <row r="333" spans="1:13" s="645" customFormat="1" x14ac:dyDescent="0.2">
      <c r="A333" s="645" t="s">
        <v>395</v>
      </c>
      <c r="B333" s="704" t="s">
        <v>1547</v>
      </c>
      <c r="C333" s="645" t="s">
        <v>1548</v>
      </c>
      <c r="D333" s="645" t="s">
        <v>1549</v>
      </c>
      <c r="E333" s="645" t="s">
        <v>1550</v>
      </c>
      <c r="F333" s="646">
        <v>42702</v>
      </c>
      <c r="G333" s="647">
        <v>145.19999999999999</v>
      </c>
      <c r="H333" s="645" t="s">
        <v>801</v>
      </c>
      <c r="I333" s="645" t="s">
        <v>176</v>
      </c>
      <c r="K333" s="646">
        <v>42709</v>
      </c>
      <c r="L333" s="645" t="s">
        <v>71</v>
      </c>
      <c r="M333" s="645" t="s">
        <v>801</v>
      </c>
    </row>
    <row r="334" spans="1:13" s="645" customFormat="1" x14ac:dyDescent="0.2">
      <c r="A334" s="645" t="s">
        <v>395</v>
      </c>
      <c r="B334" s="704" t="s">
        <v>134</v>
      </c>
      <c r="C334" s="645" t="s">
        <v>385</v>
      </c>
      <c r="D334" s="645" t="s">
        <v>801</v>
      </c>
      <c r="E334" s="645" t="s">
        <v>1260</v>
      </c>
      <c r="F334" s="646">
        <v>42712</v>
      </c>
      <c r="G334" s="647">
        <v>1288.26</v>
      </c>
      <c r="H334" s="645" t="s">
        <v>801</v>
      </c>
      <c r="I334" s="645" t="s">
        <v>176</v>
      </c>
      <c r="K334" s="646">
        <v>42720</v>
      </c>
      <c r="L334" s="645" t="s">
        <v>71</v>
      </c>
      <c r="M334" s="645" t="s">
        <v>801</v>
      </c>
    </row>
    <row r="335" spans="1:13" s="645" customFormat="1" x14ac:dyDescent="0.2">
      <c r="A335" s="645" t="s">
        <v>395</v>
      </c>
      <c r="B335" s="704" t="s">
        <v>1570</v>
      </c>
      <c r="C335" s="645" t="s">
        <v>1571</v>
      </c>
      <c r="D335" s="645" t="s">
        <v>1572</v>
      </c>
      <c r="E335" s="645" t="s">
        <v>1575</v>
      </c>
      <c r="F335" s="646">
        <v>42721</v>
      </c>
      <c r="G335" s="647">
        <v>40</v>
      </c>
      <c r="H335" s="645" t="s">
        <v>1576</v>
      </c>
      <c r="I335" s="645" t="s">
        <v>176</v>
      </c>
      <c r="K335" s="646">
        <v>42723</v>
      </c>
      <c r="L335" s="645" t="s">
        <v>4</v>
      </c>
      <c r="M335" s="645" t="s">
        <v>4146</v>
      </c>
    </row>
    <row r="336" spans="1:13" s="645" customFormat="1" x14ac:dyDescent="0.2">
      <c r="A336" s="645" t="s">
        <v>395</v>
      </c>
      <c r="B336" s="704" t="s">
        <v>1570</v>
      </c>
      <c r="C336" s="645" t="s">
        <v>1571</v>
      </c>
      <c r="D336" s="645" t="s">
        <v>1572</v>
      </c>
      <c r="E336" s="645" t="s">
        <v>1573</v>
      </c>
      <c r="F336" s="646">
        <v>42720</v>
      </c>
      <c r="G336" s="647">
        <v>626.6</v>
      </c>
      <c r="H336" s="645" t="s">
        <v>1574</v>
      </c>
      <c r="I336" s="645" t="s">
        <v>176</v>
      </c>
      <c r="K336" s="646">
        <v>42723</v>
      </c>
      <c r="L336" s="645" t="s">
        <v>4</v>
      </c>
      <c r="M336" s="645" t="s">
        <v>4147</v>
      </c>
    </row>
    <row r="337" spans="1:13" s="645" customFormat="1" x14ac:dyDescent="0.2">
      <c r="A337" s="645" t="s">
        <v>395</v>
      </c>
      <c r="B337" s="704" t="s">
        <v>509</v>
      </c>
      <c r="C337" s="645" t="s">
        <v>510</v>
      </c>
      <c r="D337" s="645" t="s">
        <v>511</v>
      </c>
      <c r="E337" s="645" t="s">
        <v>868</v>
      </c>
      <c r="F337" s="646">
        <v>42657</v>
      </c>
      <c r="G337" s="647">
        <v>203.96</v>
      </c>
      <c r="H337" s="645" t="s">
        <v>867</v>
      </c>
      <c r="I337" s="645" t="s">
        <v>224</v>
      </c>
      <c r="K337" s="646">
        <v>42657</v>
      </c>
      <c r="L337" s="645" t="s">
        <v>71</v>
      </c>
      <c r="M337" s="645" t="s">
        <v>4080</v>
      </c>
    </row>
    <row r="338" spans="1:13" s="645" customFormat="1" x14ac:dyDescent="0.2">
      <c r="A338" s="645" t="s">
        <v>395</v>
      </c>
      <c r="B338" s="704" t="s">
        <v>513</v>
      </c>
      <c r="C338" s="645" t="s">
        <v>514</v>
      </c>
      <c r="D338" s="645" t="s">
        <v>515</v>
      </c>
      <c r="E338" s="645" t="s">
        <v>1286</v>
      </c>
      <c r="F338" s="646">
        <v>42716</v>
      </c>
      <c r="G338" s="647">
        <v>609.04</v>
      </c>
      <c r="H338" s="645" t="s">
        <v>801</v>
      </c>
      <c r="I338" s="645" t="s">
        <v>224</v>
      </c>
      <c r="K338" s="646">
        <v>42725</v>
      </c>
      <c r="L338" s="645" t="s">
        <v>71</v>
      </c>
      <c r="M338" s="645" t="s">
        <v>801</v>
      </c>
    </row>
    <row r="339" spans="1:13" s="645" customFormat="1" x14ac:dyDescent="0.2">
      <c r="A339" s="645" t="s">
        <v>395</v>
      </c>
      <c r="B339" s="704" t="s">
        <v>157</v>
      </c>
      <c r="C339" s="645" t="s">
        <v>158</v>
      </c>
      <c r="D339" s="645" t="s">
        <v>159</v>
      </c>
      <c r="E339" s="645" t="s">
        <v>1627</v>
      </c>
      <c r="F339" s="646">
        <v>42717</v>
      </c>
      <c r="G339" s="647">
        <v>62.92</v>
      </c>
      <c r="H339" s="645" t="s">
        <v>1626</v>
      </c>
      <c r="I339" s="645" t="s">
        <v>224</v>
      </c>
      <c r="K339" s="646">
        <v>42718</v>
      </c>
      <c r="L339" s="645" t="s">
        <v>4</v>
      </c>
      <c r="M339" s="645" t="s">
        <v>4144</v>
      </c>
    </row>
    <row r="340" spans="1:13" s="645" customFormat="1" x14ac:dyDescent="0.2">
      <c r="A340" s="645" t="s">
        <v>395</v>
      </c>
      <c r="B340" s="704" t="s">
        <v>157</v>
      </c>
      <c r="C340" s="645" t="s">
        <v>158</v>
      </c>
      <c r="D340" s="645" t="s">
        <v>159</v>
      </c>
      <c r="E340" s="645" t="s">
        <v>1625</v>
      </c>
      <c r="F340" s="646">
        <v>42704</v>
      </c>
      <c r="G340" s="647">
        <v>584.08000000000004</v>
      </c>
      <c r="H340" s="645" t="s">
        <v>1626</v>
      </c>
      <c r="I340" s="645" t="s">
        <v>224</v>
      </c>
      <c r="K340" s="646">
        <v>42705</v>
      </c>
      <c r="L340" s="645" t="s">
        <v>4</v>
      </c>
      <c r="M340" s="645" t="s">
        <v>4144</v>
      </c>
    </row>
    <row r="341" spans="1:13" s="645" customFormat="1" x14ac:dyDescent="0.2">
      <c r="A341" s="645" t="s">
        <v>395</v>
      </c>
      <c r="B341" s="704" t="s">
        <v>190</v>
      </c>
      <c r="C341" s="645" t="s">
        <v>191</v>
      </c>
      <c r="D341" s="645" t="s">
        <v>192</v>
      </c>
      <c r="E341" s="645" t="s">
        <v>496</v>
      </c>
      <c r="F341" s="646">
        <v>42478</v>
      </c>
      <c r="G341" s="647">
        <f>19.43*-1</f>
        <v>-19.43</v>
      </c>
      <c r="H341" s="645" t="s">
        <v>801</v>
      </c>
      <c r="I341" s="645" t="s">
        <v>207</v>
      </c>
      <c r="K341" s="646">
        <v>42478</v>
      </c>
      <c r="L341" s="645" t="s">
        <v>71</v>
      </c>
    </row>
    <row r="342" spans="1:13" s="645" customFormat="1" x14ac:dyDescent="0.2">
      <c r="A342" s="645" t="s">
        <v>395</v>
      </c>
      <c r="B342" s="704" t="s">
        <v>190</v>
      </c>
      <c r="C342" s="645" t="s">
        <v>191</v>
      </c>
      <c r="D342" s="645" t="s">
        <v>192</v>
      </c>
      <c r="E342" s="645" t="s">
        <v>497</v>
      </c>
      <c r="F342" s="646">
        <v>42478</v>
      </c>
      <c r="G342" s="647">
        <f>70.49*-1</f>
        <v>-70.489999999999995</v>
      </c>
      <c r="H342" s="645" t="s">
        <v>801</v>
      </c>
      <c r="I342" s="645" t="s">
        <v>207</v>
      </c>
      <c r="K342" s="646">
        <v>42478</v>
      </c>
      <c r="L342" s="645" t="s">
        <v>71</v>
      </c>
    </row>
    <row r="343" spans="1:13" s="645" customFormat="1" x14ac:dyDescent="0.2">
      <c r="A343" s="645" t="s">
        <v>395</v>
      </c>
      <c r="B343" s="704" t="s">
        <v>431</v>
      </c>
      <c r="C343" s="645" t="s">
        <v>432</v>
      </c>
      <c r="D343" s="645" t="s">
        <v>433</v>
      </c>
      <c r="E343" s="645" t="s">
        <v>491</v>
      </c>
      <c r="F343" s="646">
        <v>42461</v>
      </c>
      <c r="G343" s="647">
        <v>800</v>
      </c>
      <c r="H343" s="645" t="s">
        <v>801</v>
      </c>
      <c r="I343" s="645" t="s">
        <v>207</v>
      </c>
      <c r="K343" s="646">
        <v>42471</v>
      </c>
      <c r="L343" s="645" t="s">
        <v>4</v>
      </c>
      <c r="M343" s="645" t="s">
        <v>801</v>
      </c>
    </row>
    <row r="344" spans="1:13" s="645" customFormat="1" x14ac:dyDescent="0.2">
      <c r="A344" s="645" t="s">
        <v>395</v>
      </c>
      <c r="B344" s="704" t="s">
        <v>431</v>
      </c>
      <c r="C344" s="645" t="s">
        <v>432</v>
      </c>
      <c r="D344" s="645" t="s">
        <v>433</v>
      </c>
      <c r="E344" s="645" t="s">
        <v>557</v>
      </c>
      <c r="F344" s="646">
        <v>42490</v>
      </c>
      <c r="G344" s="647">
        <v>1000</v>
      </c>
      <c r="H344" s="645" t="s">
        <v>801</v>
      </c>
      <c r="I344" s="645" t="s">
        <v>207</v>
      </c>
      <c r="K344" s="646">
        <v>42501</v>
      </c>
      <c r="L344" s="645" t="s">
        <v>71</v>
      </c>
      <c r="M344" s="645" t="s">
        <v>801</v>
      </c>
    </row>
    <row r="345" spans="1:13" s="645" customFormat="1" x14ac:dyDescent="0.2">
      <c r="A345" s="645" t="s">
        <v>395</v>
      </c>
      <c r="B345" s="704" t="s">
        <v>431</v>
      </c>
      <c r="C345" s="645" t="s">
        <v>432</v>
      </c>
      <c r="D345" s="645" t="s">
        <v>433</v>
      </c>
      <c r="E345" s="645" t="s">
        <v>558</v>
      </c>
      <c r="F345" s="646">
        <v>42490</v>
      </c>
      <c r="G345" s="647">
        <v>1000</v>
      </c>
      <c r="H345" s="645" t="s">
        <v>801</v>
      </c>
      <c r="I345" s="645" t="s">
        <v>207</v>
      </c>
      <c r="K345" s="646">
        <v>42501</v>
      </c>
      <c r="L345" s="645" t="s">
        <v>4</v>
      </c>
      <c r="M345" s="645" t="s">
        <v>801</v>
      </c>
    </row>
    <row r="346" spans="1:13" s="645" customFormat="1" x14ac:dyDescent="0.2">
      <c r="A346" s="645" t="s">
        <v>395</v>
      </c>
      <c r="B346" s="704" t="s">
        <v>431</v>
      </c>
      <c r="C346" s="645" t="s">
        <v>432</v>
      </c>
      <c r="D346" s="645" t="s">
        <v>433</v>
      </c>
      <c r="E346" s="645" t="s">
        <v>559</v>
      </c>
      <c r="F346" s="646">
        <v>42490</v>
      </c>
      <c r="G346" s="647">
        <v>500</v>
      </c>
      <c r="H346" s="645" t="s">
        <v>801</v>
      </c>
      <c r="I346" s="645" t="s">
        <v>207</v>
      </c>
      <c r="K346" s="646">
        <v>42501</v>
      </c>
      <c r="L346" s="645" t="s">
        <v>4</v>
      </c>
      <c r="M346" s="645" t="s">
        <v>801</v>
      </c>
    </row>
    <row r="347" spans="1:13" s="645" customFormat="1" x14ac:dyDescent="0.2">
      <c r="A347" s="645" t="s">
        <v>395</v>
      </c>
      <c r="B347" s="704" t="s">
        <v>431</v>
      </c>
      <c r="C347" s="645" t="s">
        <v>432</v>
      </c>
      <c r="D347" s="645" t="s">
        <v>433</v>
      </c>
      <c r="E347" s="645" t="s">
        <v>616</v>
      </c>
      <c r="F347" s="646">
        <v>42524</v>
      </c>
      <c r="G347" s="647">
        <v>2000</v>
      </c>
      <c r="H347" s="645" t="s">
        <v>801</v>
      </c>
      <c r="I347" s="645" t="s">
        <v>207</v>
      </c>
      <c r="K347" s="646">
        <v>42529</v>
      </c>
      <c r="L347" s="645" t="s">
        <v>71</v>
      </c>
      <c r="M347" s="645" t="s">
        <v>801</v>
      </c>
    </row>
    <row r="348" spans="1:13" s="645" customFormat="1" x14ac:dyDescent="0.2">
      <c r="A348" s="645" t="s">
        <v>395</v>
      </c>
      <c r="B348" s="704" t="s">
        <v>431</v>
      </c>
      <c r="C348" s="645" t="s">
        <v>432</v>
      </c>
      <c r="D348" s="645" t="s">
        <v>433</v>
      </c>
      <c r="E348" s="645" t="s">
        <v>690</v>
      </c>
      <c r="F348" s="646">
        <v>42562</v>
      </c>
      <c r="G348" s="647">
        <v>800</v>
      </c>
      <c r="H348" s="645" t="s">
        <v>801</v>
      </c>
      <c r="I348" s="645" t="s">
        <v>207</v>
      </c>
      <c r="K348" s="646">
        <v>42562</v>
      </c>
      <c r="L348" s="645" t="s">
        <v>71</v>
      </c>
      <c r="M348" s="645" t="s">
        <v>801</v>
      </c>
    </row>
    <row r="349" spans="1:13" s="645" customFormat="1" x14ac:dyDescent="0.2">
      <c r="A349" s="645" t="s">
        <v>395</v>
      </c>
      <c r="B349" s="704" t="s">
        <v>431</v>
      </c>
      <c r="C349" s="645" t="s">
        <v>432</v>
      </c>
      <c r="D349" s="645" t="s">
        <v>433</v>
      </c>
      <c r="E349" s="645" t="s">
        <v>691</v>
      </c>
      <c r="F349" s="646">
        <v>42562</v>
      </c>
      <c r="G349" s="647">
        <v>800</v>
      </c>
      <c r="H349" s="645" t="s">
        <v>801</v>
      </c>
      <c r="I349" s="645" t="s">
        <v>207</v>
      </c>
      <c r="K349" s="646">
        <v>42562</v>
      </c>
      <c r="L349" s="645" t="s">
        <v>71</v>
      </c>
      <c r="M349" s="645" t="s">
        <v>801</v>
      </c>
    </row>
    <row r="350" spans="1:13" s="645" customFormat="1" x14ac:dyDescent="0.2">
      <c r="A350" s="645" t="s">
        <v>395</v>
      </c>
      <c r="B350" s="704" t="s">
        <v>431</v>
      </c>
      <c r="C350" s="645" t="s">
        <v>432</v>
      </c>
      <c r="D350" s="645" t="s">
        <v>433</v>
      </c>
      <c r="E350" s="645" t="s">
        <v>692</v>
      </c>
      <c r="F350" s="646">
        <v>42552</v>
      </c>
      <c r="G350" s="647">
        <v>2500</v>
      </c>
      <c r="H350" s="645" t="s">
        <v>801</v>
      </c>
      <c r="I350" s="645" t="s">
        <v>207</v>
      </c>
      <c r="K350" s="646">
        <v>42562</v>
      </c>
      <c r="L350" s="645" t="s">
        <v>71</v>
      </c>
      <c r="M350" s="645" t="s">
        <v>801</v>
      </c>
    </row>
    <row r="351" spans="1:13" s="645" customFormat="1" x14ac:dyDescent="0.2">
      <c r="A351" s="645" t="s">
        <v>395</v>
      </c>
      <c r="B351" s="704" t="s">
        <v>184</v>
      </c>
      <c r="C351" s="645" t="s">
        <v>185</v>
      </c>
      <c r="D351" s="645" t="s">
        <v>186</v>
      </c>
      <c r="E351" s="645" t="s">
        <v>1395</v>
      </c>
      <c r="F351" s="646">
        <v>42725</v>
      </c>
      <c r="G351" s="647">
        <v>500.01</v>
      </c>
      <c r="H351" s="645" t="s">
        <v>801</v>
      </c>
      <c r="I351" s="645" t="s">
        <v>207</v>
      </c>
      <c r="K351" s="646">
        <v>42727</v>
      </c>
      <c r="L351" s="645" t="s">
        <v>71</v>
      </c>
      <c r="M351" s="645" t="s">
        <v>801</v>
      </c>
    </row>
    <row r="352" spans="1:13" s="645" customFormat="1" x14ac:dyDescent="0.2">
      <c r="A352" s="645" t="s">
        <v>395</v>
      </c>
      <c r="B352" s="704" t="s">
        <v>184</v>
      </c>
      <c r="C352" s="645" t="s">
        <v>185</v>
      </c>
      <c r="D352" s="645" t="s">
        <v>186</v>
      </c>
      <c r="E352" s="645" t="s">
        <v>1392</v>
      </c>
      <c r="F352" s="646">
        <v>42718</v>
      </c>
      <c r="G352" s="647">
        <v>36</v>
      </c>
      <c r="H352" s="645" t="s">
        <v>801</v>
      </c>
      <c r="I352" s="645" t="s">
        <v>207</v>
      </c>
      <c r="K352" s="646">
        <v>42726</v>
      </c>
      <c r="L352" s="645" t="s">
        <v>71</v>
      </c>
      <c r="M352" s="645" t="s">
        <v>801</v>
      </c>
    </row>
    <row r="353" spans="1:14" s="645" customFormat="1" x14ac:dyDescent="0.2">
      <c r="A353" s="645" t="s">
        <v>395</v>
      </c>
      <c r="B353" s="704" t="s">
        <v>181</v>
      </c>
      <c r="C353" s="645" t="s">
        <v>182</v>
      </c>
      <c r="D353" s="645" t="s">
        <v>183</v>
      </c>
      <c r="E353" s="645" t="s">
        <v>1555</v>
      </c>
      <c r="F353" s="646">
        <v>42695</v>
      </c>
      <c r="G353" s="647">
        <v>88.8</v>
      </c>
      <c r="H353" s="645" t="s">
        <v>801</v>
      </c>
      <c r="I353" s="645" t="s">
        <v>207</v>
      </c>
      <c r="K353" s="646">
        <v>42706</v>
      </c>
      <c r="L353" s="645" t="s">
        <v>71</v>
      </c>
      <c r="M353" s="645" t="s">
        <v>801</v>
      </c>
    </row>
    <row r="354" spans="1:14" s="645" customFormat="1" x14ac:dyDescent="0.2">
      <c r="A354" s="645" t="s">
        <v>395</v>
      </c>
      <c r="B354" s="704" t="s">
        <v>184</v>
      </c>
      <c r="C354" s="645" t="s">
        <v>185</v>
      </c>
      <c r="D354" s="645" t="s">
        <v>186</v>
      </c>
      <c r="E354" s="645" t="s">
        <v>1389</v>
      </c>
      <c r="F354" s="646">
        <v>42723</v>
      </c>
      <c r="G354" s="647">
        <v>15</v>
      </c>
      <c r="H354" s="645" t="s">
        <v>801</v>
      </c>
      <c r="I354" s="645" t="s">
        <v>1390</v>
      </c>
      <c r="K354" s="646">
        <v>42726</v>
      </c>
      <c r="L354" s="645" t="s">
        <v>71</v>
      </c>
      <c r="M354" s="645" t="s">
        <v>801</v>
      </c>
    </row>
    <row r="355" spans="1:14" s="645" customFormat="1" x14ac:dyDescent="0.2">
      <c r="A355" s="640" t="s">
        <v>193</v>
      </c>
      <c r="B355" s="660" t="s">
        <v>241</v>
      </c>
      <c r="C355" s="640" t="s">
        <v>242</v>
      </c>
      <c r="D355" s="640" t="s">
        <v>243</v>
      </c>
      <c r="E355" s="640" t="s">
        <v>386</v>
      </c>
      <c r="F355" s="642">
        <v>42355</v>
      </c>
      <c r="G355" s="639">
        <v>296.83</v>
      </c>
      <c r="H355" s="640"/>
      <c r="I355" s="640" t="s">
        <v>206</v>
      </c>
      <c r="J355" s="640"/>
      <c r="K355" s="642">
        <v>42355</v>
      </c>
      <c r="L355" s="640" t="s">
        <v>4</v>
      </c>
      <c r="M355" s="340"/>
      <c r="N355" s="340"/>
    </row>
    <row r="356" spans="1:14" s="645" customFormat="1" x14ac:dyDescent="0.2">
      <c r="A356" s="645" t="s">
        <v>395</v>
      </c>
      <c r="B356" s="704" t="s">
        <v>956</v>
      </c>
      <c r="C356" s="645" t="s">
        <v>957</v>
      </c>
      <c r="D356" s="645" t="s">
        <v>958</v>
      </c>
      <c r="E356" s="645" t="s">
        <v>959</v>
      </c>
      <c r="F356" s="646">
        <v>42646</v>
      </c>
      <c r="G356" s="647">
        <v>300</v>
      </c>
      <c r="H356" s="645" t="s">
        <v>801</v>
      </c>
      <c r="I356" s="645" t="s">
        <v>206</v>
      </c>
      <c r="K356" s="646">
        <v>42698</v>
      </c>
      <c r="L356" s="645" t="s">
        <v>71</v>
      </c>
      <c r="M356" s="645" t="s">
        <v>801</v>
      </c>
    </row>
    <row r="357" spans="1:14" s="645" customFormat="1" x14ac:dyDescent="0.2">
      <c r="A357" s="645" t="s">
        <v>395</v>
      </c>
      <c r="B357" s="704" t="s">
        <v>181</v>
      </c>
      <c r="C357" s="645" t="s">
        <v>182</v>
      </c>
      <c r="D357" s="645" t="s">
        <v>183</v>
      </c>
      <c r="E357" s="645" t="s">
        <v>1666</v>
      </c>
      <c r="F357" s="646">
        <v>42695</v>
      </c>
      <c r="G357" s="647">
        <v>37.57</v>
      </c>
      <c r="H357" s="645" t="s">
        <v>801</v>
      </c>
      <c r="I357" s="645" t="s">
        <v>139</v>
      </c>
      <c r="K357" s="646">
        <v>42706</v>
      </c>
      <c r="L357" s="645" t="s">
        <v>71</v>
      </c>
      <c r="M357" s="645" t="s">
        <v>801</v>
      </c>
    </row>
    <row r="358" spans="1:14" s="645" customFormat="1" x14ac:dyDescent="0.2">
      <c r="A358" s="645" t="s">
        <v>395</v>
      </c>
      <c r="B358" s="704" t="s">
        <v>181</v>
      </c>
      <c r="C358" s="645" t="s">
        <v>182</v>
      </c>
      <c r="D358" s="645" t="s">
        <v>183</v>
      </c>
      <c r="E358" s="645" t="s">
        <v>1556</v>
      </c>
      <c r="F358" s="646">
        <v>42695</v>
      </c>
      <c r="G358" s="647">
        <v>36.299999999999997</v>
      </c>
      <c r="H358" s="645" t="s">
        <v>801</v>
      </c>
      <c r="I358" s="645" t="s">
        <v>1410</v>
      </c>
      <c r="K358" s="646">
        <v>42706</v>
      </c>
      <c r="L358" s="645" t="s">
        <v>71</v>
      </c>
      <c r="M358" s="645" t="s">
        <v>801</v>
      </c>
    </row>
    <row r="359" spans="1:14" s="645" customFormat="1" x14ac:dyDescent="0.2">
      <c r="A359" s="645" t="s">
        <v>395</v>
      </c>
      <c r="B359" s="704" t="s">
        <v>181</v>
      </c>
      <c r="C359" s="645" t="s">
        <v>182</v>
      </c>
      <c r="D359" s="645" t="s">
        <v>183</v>
      </c>
      <c r="E359" s="645" t="s">
        <v>1546</v>
      </c>
      <c r="F359" s="646">
        <v>42695</v>
      </c>
      <c r="G359" s="647">
        <f>36.3*-1</f>
        <v>-36.299999999999997</v>
      </c>
      <c r="H359" s="645" t="s">
        <v>801</v>
      </c>
      <c r="I359" s="645" t="s">
        <v>1410</v>
      </c>
      <c r="K359" s="646">
        <v>42725</v>
      </c>
      <c r="L359" s="645" t="s">
        <v>71</v>
      </c>
      <c r="M359" s="645" t="s">
        <v>801</v>
      </c>
    </row>
    <row r="360" spans="1:14" s="645" customFormat="1" x14ac:dyDescent="0.2">
      <c r="A360" s="645" t="s">
        <v>395</v>
      </c>
      <c r="B360" s="704" t="s">
        <v>88</v>
      </c>
      <c r="C360" s="645" t="s">
        <v>89</v>
      </c>
      <c r="D360" s="645" t="s">
        <v>90</v>
      </c>
      <c r="E360" s="645" t="s">
        <v>1271</v>
      </c>
      <c r="F360" s="646">
        <v>42726</v>
      </c>
      <c r="G360" s="647">
        <v>99.07</v>
      </c>
      <c r="H360" s="645" t="s">
        <v>1272</v>
      </c>
      <c r="I360" s="645" t="s">
        <v>636</v>
      </c>
      <c r="K360" s="646">
        <v>42727</v>
      </c>
      <c r="L360" s="645" t="s">
        <v>71</v>
      </c>
      <c r="M360" s="645" t="s">
        <v>4130</v>
      </c>
    </row>
    <row r="361" spans="1:14" s="645" customFormat="1" x14ac:dyDescent="0.2">
      <c r="A361" s="645" t="s">
        <v>395</v>
      </c>
      <c r="B361" s="704" t="s">
        <v>88</v>
      </c>
      <c r="C361" s="645" t="s">
        <v>89</v>
      </c>
      <c r="D361" s="645" t="s">
        <v>90</v>
      </c>
      <c r="E361" s="645" t="s">
        <v>1269</v>
      </c>
      <c r="F361" s="646">
        <v>42713</v>
      </c>
      <c r="G361" s="647">
        <v>855.24</v>
      </c>
      <c r="H361" s="645" t="s">
        <v>1270</v>
      </c>
      <c r="I361" s="645" t="s">
        <v>636</v>
      </c>
      <c r="K361" s="646">
        <v>42718</v>
      </c>
      <c r="L361" s="645" t="s">
        <v>71</v>
      </c>
      <c r="M361" s="645" t="s">
        <v>4131</v>
      </c>
    </row>
    <row r="362" spans="1:14" s="645" customFormat="1" x14ac:dyDescent="0.2">
      <c r="A362" s="645" t="s">
        <v>395</v>
      </c>
      <c r="B362" s="704" t="s">
        <v>1643</v>
      </c>
      <c r="C362" s="645" t="s">
        <v>1644</v>
      </c>
      <c r="D362" s="645" t="s">
        <v>1645</v>
      </c>
      <c r="E362" s="645" t="s">
        <v>1646</v>
      </c>
      <c r="F362" s="646">
        <v>42704</v>
      </c>
      <c r="G362" s="647">
        <v>69.760000000000005</v>
      </c>
      <c r="H362" s="645" t="s">
        <v>1647</v>
      </c>
      <c r="I362" s="645" t="s">
        <v>1632</v>
      </c>
      <c r="K362" s="646">
        <v>42719</v>
      </c>
      <c r="L362" s="645" t="s">
        <v>4</v>
      </c>
      <c r="M362" s="645" t="s">
        <v>4141</v>
      </c>
    </row>
    <row r="363" spans="1:14" s="645" customFormat="1" x14ac:dyDescent="0.2">
      <c r="A363" s="645" t="s">
        <v>395</v>
      </c>
      <c r="B363" s="704" t="s">
        <v>88</v>
      </c>
      <c r="C363" s="645" t="s">
        <v>89</v>
      </c>
      <c r="D363" s="645" t="s">
        <v>90</v>
      </c>
      <c r="E363" s="645" t="s">
        <v>1631</v>
      </c>
      <c r="F363" s="646">
        <v>42711</v>
      </c>
      <c r="G363" s="647">
        <v>1862.67</v>
      </c>
      <c r="H363" s="645" t="s">
        <v>1633</v>
      </c>
      <c r="I363" s="645" t="s">
        <v>1632</v>
      </c>
      <c r="K363" s="646">
        <v>42716</v>
      </c>
      <c r="L363" s="645" t="s">
        <v>4</v>
      </c>
      <c r="M363" s="645" t="s">
        <v>4151</v>
      </c>
    </row>
    <row r="364" spans="1:14" s="645" customFormat="1" x14ac:dyDescent="0.2">
      <c r="A364" s="640" t="s">
        <v>193</v>
      </c>
      <c r="B364" s="660" t="s">
        <v>330</v>
      </c>
      <c r="C364" s="640" t="s">
        <v>331</v>
      </c>
      <c r="D364" s="640" t="s">
        <v>332</v>
      </c>
      <c r="E364" s="640" t="s">
        <v>333</v>
      </c>
      <c r="F364" s="642">
        <v>42114</v>
      </c>
      <c r="G364" s="628">
        <v>60</v>
      </c>
      <c r="H364" s="640"/>
      <c r="I364" s="640" t="s">
        <v>205</v>
      </c>
      <c r="J364" s="640"/>
      <c r="K364" s="642">
        <v>42170</v>
      </c>
      <c r="L364" s="640" t="s">
        <v>71</v>
      </c>
      <c r="M364" s="201"/>
      <c r="N364" s="201"/>
    </row>
    <row r="365" spans="1:14" s="645" customFormat="1" x14ac:dyDescent="0.2">
      <c r="A365" s="645" t="s">
        <v>395</v>
      </c>
      <c r="B365" s="704" t="s">
        <v>190</v>
      </c>
      <c r="C365" s="645" t="s">
        <v>191</v>
      </c>
      <c r="D365" s="645" t="s">
        <v>192</v>
      </c>
      <c r="E365" s="645" t="s">
        <v>498</v>
      </c>
      <c r="F365" s="646">
        <v>42478</v>
      </c>
      <c r="G365" s="647">
        <f>218.16*-1</f>
        <v>-218.16</v>
      </c>
      <c r="H365" s="645" t="s">
        <v>801</v>
      </c>
      <c r="I365" s="645" t="s">
        <v>205</v>
      </c>
      <c r="K365" s="646">
        <v>42478</v>
      </c>
      <c r="L365" s="645" t="s">
        <v>71</v>
      </c>
    </row>
    <row r="366" spans="1:14" s="645" customFormat="1" x14ac:dyDescent="0.2">
      <c r="A366" s="645" t="s">
        <v>193</v>
      </c>
      <c r="B366" s="704" t="s">
        <v>1682</v>
      </c>
      <c r="C366" s="645" t="s">
        <v>1683</v>
      </c>
      <c r="D366" s="645" t="s">
        <v>1684</v>
      </c>
      <c r="E366" s="645" t="s">
        <v>1685</v>
      </c>
      <c r="F366" s="646">
        <v>42330</v>
      </c>
      <c r="G366" s="647">
        <v>295</v>
      </c>
      <c r="H366" s="645" t="s">
        <v>801</v>
      </c>
      <c r="I366" s="645" t="s">
        <v>205</v>
      </c>
      <c r="K366" s="646">
        <v>42572</v>
      </c>
      <c r="L366" s="645" t="s">
        <v>4</v>
      </c>
      <c r="M366" s="645" t="s">
        <v>801</v>
      </c>
    </row>
    <row r="367" spans="1:14" s="645" customFormat="1" x14ac:dyDescent="0.2">
      <c r="A367" s="645" t="s">
        <v>193</v>
      </c>
      <c r="B367" s="704" t="s">
        <v>1682</v>
      </c>
      <c r="C367" s="645" t="s">
        <v>1683</v>
      </c>
      <c r="D367" s="645" t="s">
        <v>1684</v>
      </c>
      <c r="E367" s="645" t="s">
        <v>1686</v>
      </c>
      <c r="F367" s="646">
        <v>42299</v>
      </c>
      <c r="G367" s="647">
        <v>354</v>
      </c>
      <c r="H367" s="645" t="s">
        <v>801</v>
      </c>
      <c r="I367" s="645" t="s">
        <v>205</v>
      </c>
      <c r="K367" s="646">
        <v>42572</v>
      </c>
      <c r="L367" s="645" t="s">
        <v>4</v>
      </c>
      <c r="M367" s="645" t="s">
        <v>801</v>
      </c>
    </row>
    <row r="368" spans="1:14" s="645" customFormat="1" x14ac:dyDescent="0.2">
      <c r="A368" s="645" t="s">
        <v>193</v>
      </c>
      <c r="B368" s="704" t="s">
        <v>880</v>
      </c>
      <c r="C368" s="645" t="s">
        <v>881</v>
      </c>
      <c r="D368" s="645" t="s">
        <v>882</v>
      </c>
      <c r="E368" s="645" t="s">
        <v>883</v>
      </c>
      <c r="F368" s="646">
        <v>42205</v>
      </c>
      <c r="G368" s="647">
        <v>2720</v>
      </c>
      <c r="H368" s="645" t="s">
        <v>801</v>
      </c>
      <c r="I368" s="645" t="s">
        <v>205</v>
      </c>
      <c r="K368" s="646">
        <v>42657</v>
      </c>
      <c r="L368" s="645" t="s">
        <v>4</v>
      </c>
      <c r="M368" s="645" t="s">
        <v>801</v>
      </c>
    </row>
    <row r="369" spans="1:13" s="645" customFormat="1" x14ac:dyDescent="0.2">
      <c r="A369" s="645" t="s">
        <v>395</v>
      </c>
      <c r="B369" s="704" t="s">
        <v>78</v>
      </c>
      <c r="C369" s="645" t="s">
        <v>79</v>
      </c>
      <c r="D369" s="645" t="s">
        <v>80</v>
      </c>
      <c r="E369" s="645" t="s">
        <v>1142</v>
      </c>
      <c r="F369" s="646">
        <v>42725</v>
      </c>
      <c r="G369" s="647">
        <v>52.56</v>
      </c>
      <c r="H369" s="645" t="s">
        <v>1144</v>
      </c>
      <c r="I369" s="645" t="s">
        <v>205</v>
      </c>
      <c r="K369" s="646">
        <v>42726</v>
      </c>
      <c r="L369" s="645" t="s">
        <v>71</v>
      </c>
      <c r="M369" s="645" t="s">
        <v>4098</v>
      </c>
    </row>
    <row r="370" spans="1:13" s="645" customFormat="1" x14ac:dyDescent="0.2">
      <c r="A370" s="645" t="s">
        <v>395</v>
      </c>
      <c r="B370" s="704" t="s">
        <v>550</v>
      </c>
      <c r="C370" s="645" t="s">
        <v>551</v>
      </c>
      <c r="D370" s="645" t="s">
        <v>552</v>
      </c>
      <c r="E370" s="645" t="s">
        <v>1081</v>
      </c>
      <c r="F370" s="646">
        <v>42725</v>
      </c>
      <c r="G370" s="647">
        <v>99.99</v>
      </c>
      <c r="H370" s="645" t="s">
        <v>1082</v>
      </c>
      <c r="I370" s="645" t="s">
        <v>205</v>
      </c>
      <c r="K370" s="646">
        <v>42725</v>
      </c>
      <c r="L370" s="645" t="s">
        <v>71</v>
      </c>
      <c r="M370" s="645" t="s">
        <v>4117</v>
      </c>
    </row>
    <row r="371" spans="1:13" s="645" customFormat="1" x14ac:dyDescent="0.2">
      <c r="A371" s="645" t="s">
        <v>395</v>
      </c>
      <c r="B371" s="704" t="s">
        <v>181</v>
      </c>
      <c r="C371" s="645" t="s">
        <v>182</v>
      </c>
      <c r="D371" s="645" t="s">
        <v>183</v>
      </c>
      <c r="E371" s="645" t="s">
        <v>1558</v>
      </c>
      <c r="F371" s="646">
        <v>42723</v>
      </c>
      <c r="G371" s="647">
        <v>390</v>
      </c>
      <c r="H371" s="645" t="s">
        <v>801</v>
      </c>
      <c r="I371" s="645" t="s">
        <v>205</v>
      </c>
      <c r="K371" s="646">
        <v>42724</v>
      </c>
      <c r="L371" s="645" t="s">
        <v>71</v>
      </c>
      <c r="M371" s="645" t="s">
        <v>801</v>
      </c>
    </row>
    <row r="372" spans="1:13" s="645" customFormat="1" x14ac:dyDescent="0.2">
      <c r="A372" s="645" t="s">
        <v>395</v>
      </c>
      <c r="B372" s="704" t="s">
        <v>184</v>
      </c>
      <c r="C372" s="645" t="s">
        <v>185</v>
      </c>
      <c r="D372" s="645" t="s">
        <v>186</v>
      </c>
      <c r="E372" s="645" t="s">
        <v>1394</v>
      </c>
      <c r="F372" s="646">
        <v>42725</v>
      </c>
      <c r="G372" s="647">
        <v>99</v>
      </c>
      <c r="H372" s="645" t="s">
        <v>801</v>
      </c>
      <c r="I372" s="645" t="s">
        <v>205</v>
      </c>
      <c r="K372" s="646">
        <v>42727</v>
      </c>
      <c r="L372" s="645" t="s">
        <v>4</v>
      </c>
      <c r="M372" s="645" t="s">
        <v>801</v>
      </c>
    </row>
    <row r="373" spans="1:13" s="645" customFormat="1" x14ac:dyDescent="0.2">
      <c r="A373" s="645" t="s">
        <v>395</v>
      </c>
      <c r="B373" s="704" t="s">
        <v>184</v>
      </c>
      <c r="C373" s="645" t="s">
        <v>185</v>
      </c>
      <c r="D373" s="645" t="s">
        <v>186</v>
      </c>
      <c r="E373" s="645" t="s">
        <v>1393</v>
      </c>
      <c r="F373" s="646">
        <v>42719</v>
      </c>
      <c r="G373" s="647">
        <v>148.5</v>
      </c>
      <c r="H373" s="645" t="s">
        <v>801</v>
      </c>
      <c r="I373" s="645" t="s">
        <v>205</v>
      </c>
      <c r="K373" s="646">
        <v>42726</v>
      </c>
      <c r="L373" s="645" t="s">
        <v>4</v>
      </c>
      <c r="M373" s="645" t="s">
        <v>801</v>
      </c>
    </row>
    <row r="374" spans="1:13" s="645" customFormat="1" x14ac:dyDescent="0.2">
      <c r="A374" s="645" t="s">
        <v>395</v>
      </c>
      <c r="B374" s="704" t="s">
        <v>594</v>
      </c>
      <c r="C374" s="645" t="s">
        <v>595</v>
      </c>
      <c r="D374" s="645" t="s">
        <v>596</v>
      </c>
      <c r="E374" s="645" t="s">
        <v>679</v>
      </c>
      <c r="F374" s="646">
        <v>42496</v>
      </c>
      <c r="G374" s="647">
        <v>494.21</v>
      </c>
      <c r="H374" s="645" t="s">
        <v>801</v>
      </c>
      <c r="I374" s="645" t="s">
        <v>153</v>
      </c>
      <c r="K374" s="646">
        <v>42571</v>
      </c>
      <c r="L374" s="645" t="s">
        <v>71</v>
      </c>
      <c r="M374" s="645" t="s">
        <v>801</v>
      </c>
    </row>
    <row r="375" spans="1:13" s="645" customFormat="1" x14ac:dyDescent="0.2">
      <c r="A375" s="645" t="s">
        <v>395</v>
      </c>
      <c r="B375" s="704" t="s">
        <v>184</v>
      </c>
      <c r="C375" s="645" t="s">
        <v>185</v>
      </c>
      <c r="D375" s="645" t="s">
        <v>186</v>
      </c>
      <c r="E375" s="645" t="s">
        <v>684</v>
      </c>
      <c r="F375" s="646">
        <v>42551</v>
      </c>
      <c r="G375" s="647">
        <v>25.81</v>
      </c>
      <c r="H375" s="645" t="s">
        <v>801</v>
      </c>
      <c r="I375" s="645" t="s">
        <v>153</v>
      </c>
      <c r="K375" s="646">
        <v>42555</v>
      </c>
      <c r="L375" s="645" t="s">
        <v>71</v>
      </c>
      <c r="M375" s="645" t="s">
        <v>801</v>
      </c>
    </row>
    <row r="376" spans="1:13" s="645" customFormat="1" x14ac:dyDescent="0.2">
      <c r="A376" s="645" t="s">
        <v>395</v>
      </c>
      <c r="B376" s="704" t="s">
        <v>594</v>
      </c>
      <c r="C376" s="645" t="s">
        <v>595</v>
      </c>
      <c r="D376" s="645" t="s">
        <v>596</v>
      </c>
      <c r="E376" s="645" t="s">
        <v>741</v>
      </c>
      <c r="F376" s="646">
        <v>42633</v>
      </c>
      <c r="G376" s="647">
        <v>128.96</v>
      </c>
      <c r="H376" s="645" t="s">
        <v>801</v>
      </c>
      <c r="I376" s="645" t="s">
        <v>153</v>
      </c>
      <c r="K376" s="646">
        <v>42634</v>
      </c>
      <c r="L376" s="645" t="s">
        <v>71</v>
      </c>
      <c r="M376" s="645" t="s">
        <v>801</v>
      </c>
    </row>
    <row r="377" spans="1:13" s="645" customFormat="1" x14ac:dyDescent="0.2">
      <c r="A377" s="645" t="s">
        <v>395</v>
      </c>
      <c r="B377" s="704" t="s">
        <v>594</v>
      </c>
      <c r="C377" s="645" t="s">
        <v>595</v>
      </c>
      <c r="D377" s="645" t="s">
        <v>596</v>
      </c>
      <c r="E377" s="645" t="s">
        <v>742</v>
      </c>
      <c r="F377" s="646">
        <v>42633</v>
      </c>
      <c r="G377" s="647">
        <v>88.03</v>
      </c>
      <c r="H377" s="645" t="s">
        <v>801</v>
      </c>
      <c r="I377" s="645" t="s">
        <v>153</v>
      </c>
      <c r="K377" s="646">
        <v>42634</v>
      </c>
      <c r="L377" s="645" t="s">
        <v>71</v>
      </c>
      <c r="M377" s="645" t="s">
        <v>801</v>
      </c>
    </row>
    <row r="378" spans="1:13" s="645" customFormat="1" x14ac:dyDescent="0.2">
      <c r="A378" s="645" t="s">
        <v>395</v>
      </c>
      <c r="B378" s="704" t="s">
        <v>594</v>
      </c>
      <c r="C378" s="645" t="s">
        <v>595</v>
      </c>
      <c r="D378" s="645" t="s">
        <v>596</v>
      </c>
      <c r="E378" s="645" t="s">
        <v>743</v>
      </c>
      <c r="F378" s="646">
        <v>42633</v>
      </c>
      <c r="G378" s="647">
        <v>1176.83</v>
      </c>
      <c r="H378" s="645" t="s">
        <v>801</v>
      </c>
      <c r="I378" s="645" t="s">
        <v>153</v>
      </c>
      <c r="K378" s="646">
        <v>42634</v>
      </c>
      <c r="L378" s="645" t="s">
        <v>71</v>
      </c>
      <c r="M378" s="645" t="s">
        <v>801</v>
      </c>
    </row>
    <row r="379" spans="1:13" s="645" customFormat="1" x14ac:dyDescent="0.2">
      <c r="A379" s="645" t="s">
        <v>395</v>
      </c>
      <c r="B379" s="704" t="s">
        <v>1189</v>
      </c>
      <c r="C379" s="645" t="s">
        <v>1190</v>
      </c>
      <c r="D379" s="645" t="s">
        <v>1191</v>
      </c>
      <c r="E379" s="645" t="s">
        <v>1188</v>
      </c>
      <c r="F379" s="646">
        <v>42704</v>
      </c>
      <c r="G379" s="647">
        <v>100</v>
      </c>
      <c r="H379" s="645" t="s">
        <v>801</v>
      </c>
      <c r="I379" s="645" t="s">
        <v>153</v>
      </c>
      <c r="K379" s="646">
        <v>42727</v>
      </c>
      <c r="L379" s="645" t="s">
        <v>4</v>
      </c>
      <c r="M379" s="645" t="s">
        <v>801</v>
      </c>
    </row>
    <row r="380" spans="1:13" s="645" customFormat="1" x14ac:dyDescent="0.2">
      <c r="A380" s="645" t="s">
        <v>395</v>
      </c>
      <c r="B380" s="704" t="s">
        <v>345</v>
      </c>
      <c r="C380" s="645" t="s">
        <v>346</v>
      </c>
      <c r="D380" s="645" t="s">
        <v>347</v>
      </c>
      <c r="E380" s="645" t="s">
        <v>1436</v>
      </c>
      <c r="F380" s="646">
        <v>42717</v>
      </c>
      <c r="G380" s="647">
        <v>272.92</v>
      </c>
      <c r="H380" s="645" t="s">
        <v>801</v>
      </c>
      <c r="I380" s="645" t="s">
        <v>1143</v>
      </c>
      <c r="K380" s="646">
        <v>42724</v>
      </c>
      <c r="L380" s="645" t="s">
        <v>71</v>
      </c>
      <c r="M380" s="645" t="s">
        <v>801</v>
      </c>
    </row>
    <row r="381" spans="1:13" s="645" customFormat="1" x14ac:dyDescent="0.2">
      <c r="A381" s="645" t="s">
        <v>395</v>
      </c>
      <c r="B381" s="704" t="s">
        <v>190</v>
      </c>
      <c r="C381" s="645" t="s">
        <v>191</v>
      </c>
      <c r="D381" s="645" t="s">
        <v>192</v>
      </c>
      <c r="E381" s="645" t="s">
        <v>499</v>
      </c>
      <c r="F381" s="646">
        <v>42478</v>
      </c>
      <c r="G381" s="647">
        <f>103.54*-1</f>
        <v>-103.54</v>
      </c>
      <c r="H381" s="645" t="s">
        <v>801</v>
      </c>
      <c r="I381" s="645" t="s">
        <v>584</v>
      </c>
      <c r="K381" s="646">
        <v>42478</v>
      </c>
      <c r="L381" s="645" t="s">
        <v>4</v>
      </c>
      <c r="M381" s="645" t="s">
        <v>801</v>
      </c>
    </row>
    <row r="382" spans="1:13" s="645" customFormat="1" x14ac:dyDescent="0.2">
      <c r="A382" s="645" t="s">
        <v>395</v>
      </c>
      <c r="B382" s="704" t="s">
        <v>950</v>
      </c>
      <c r="C382" s="645" t="s">
        <v>951</v>
      </c>
      <c r="D382" s="645" t="s">
        <v>952</v>
      </c>
      <c r="E382" s="645" t="s">
        <v>1254</v>
      </c>
      <c r="F382" s="646">
        <v>42731</v>
      </c>
      <c r="G382" s="647">
        <v>228.54</v>
      </c>
      <c r="H382" s="645" t="s">
        <v>1255</v>
      </c>
      <c r="I382" s="645" t="s">
        <v>584</v>
      </c>
      <c r="K382" s="646">
        <v>42731</v>
      </c>
      <c r="L382" s="645" t="s">
        <v>71</v>
      </c>
      <c r="M382" s="645" t="s">
        <v>4116</v>
      </c>
    </row>
    <row r="383" spans="1:13" s="645" customFormat="1" x14ac:dyDescent="0.2">
      <c r="A383" s="645" t="s">
        <v>395</v>
      </c>
      <c r="B383" s="704" t="s">
        <v>116</v>
      </c>
      <c r="C383" s="645" t="s">
        <v>117</v>
      </c>
      <c r="D383" s="645" t="s">
        <v>118</v>
      </c>
      <c r="E383" s="645" t="s">
        <v>1408</v>
      </c>
      <c r="F383" s="646">
        <v>42725</v>
      </c>
      <c r="G383" s="647">
        <v>578.5</v>
      </c>
      <c r="H383" s="645" t="s">
        <v>1409</v>
      </c>
      <c r="I383" s="645" t="s">
        <v>584</v>
      </c>
      <c r="K383" s="646">
        <v>42727</v>
      </c>
      <c r="L383" s="645" t="s">
        <v>71</v>
      </c>
      <c r="M383" s="645" t="s">
        <v>4123</v>
      </c>
    </row>
    <row r="384" spans="1:13" s="645" customFormat="1" x14ac:dyDescent="0.2">
      <c r="A384" s="645" t="s">
        <v>395</v>
      </c>
      <c r="B384" s="704" t="s">
        <v>297</v>
      </c>
      <c r="C384" s="645" t="s">
        <v>298</v>
      </c>
      <c r="D384" s="645" t="s">
        <v>299</v>
      </c>
      <c r="E384" s="645" t="s">
        <v>878</v>
      </c>
      <c r="F384" s="646">
        <v>42632</v>
      </c>
      <c r="G384" s="647">
        <v>43</v>
      </c>
      <c r="H384" s="645" t="s">
        <v>801</v>
      </c>
      <c r="I384" s="645" t="s">
        <v>258</v>
      </c>
      <c r="K384" s="646">
        <v>42653</v>
      </c>
      <c r="L384" s="645" t="s">
        <v>71</v>
      </c>
      <c r="M384" s="645" t="s">
        <v>801</v>
      </c>
    </row>
    <row r="385" spans="1:14" s="645" customFormat="1" x14ac:dyDescent="0.2">
      <c r="A385" s="645" t="s">
        <v>395</v>
      </c>
      <c r="B385" s="704" t="s">
        <v>297</v>
      </c>
      <c r="C385" s="645" t="s">
        <v>298</v>
      </c>
      <c r="D385" s="645" t="s">
        <v>299</v>
      </c>
      <c r="E385" s="645" t="s">
        <v>879</v>
      </c>
      <c r="F385" s="646">
        <v>42632</v>
      </c>
      <c r="G385" s="647">
        <v>43</v>
      </c>
      <c r="H385" s="645" t="s">
        <v>801</v>
      </c>
      <c r="I385" s="645" t="s">
        <v>258</v>
      </c>
      <c r="K385" s="646">
        <v>42653</v>
      </c>
      <c r="L385" s="645" t="s">
        <v>71</v>
      </c>
      <c r="M385" s="645" t="s">
        <v>801</v>
      </c>
    </row>
    <row r="386" spans="1:14" s="645" customFormat="1" x14ac:dyDescent="0.2">
      <c r="A386" s="645" t="s">
        <v>395</v>
      </c>
      <c r="B386" s="704" t="s">
        <v>177</v>
      </c>
      <c r="C386" s="645" t="s">
        <v>178</v>
      </c>
      <c r="D386" s="645" t="s">
        <v>179</v>
      </c>
      <c r="E386" s="645" t="s">
        <v>871</v>
      </c>
      <c r="F386" s="646">
        <v>42650</v>
      </c>
      <c r="G386" s="647">
        <v>5.7</v>
      </c>
      <c r="H386" s="645" t="s">
        <v>801</v>
      </c>
      <c r="I386" s="645" t="s">
        <v>258</v>
      </c>
      <c r="K386" s="646">
        <v>42669</v>
      </c>
      <c r="L386" s="645" t="s">
        <v>4</v>
      </c>
      <c r="M386" s="645" t="s">
        <v>801</v>
      </c>
    </row>
    <row r="387" spans="1:14" s="645" customFormat="1" x14ac:dyDescent="0.2">
      <c r="A387" s="645" t="s">
        <v>395</v>
      </c>
      <c r="B387" s="704" t="s">
        <v>177</v>
      </c>
      <c r="C387" s="645" t="s">
        <v>178</v>
      </c>
      <c r="D387" s="645" t="s">
        <v>179</v>
      </c>
      <c r="E387" s="645" t="s">
        <v>1237</v>
      </c>
      <c r="F387" s="646">
        <v>42704</v>
      </c>
      <c r="G387" s="647">
        <v>9.99</v>
      </c>
      <c r="H387" s="645" t="s">
        <v>801</v>
      </c>
      <c r="I387" s="645" t="s">
        <v>258</v>
      </c>
      <c r="K387" s="646">
        <v>42709</v>
      </c>
      <c r="L387" s="645" t="s">
        <v>71</v>
      </c>
      <c r="M387" s="645" t="s">
        <v>801</v>
      </c>
    </row>
    <row r="388" spans="1:14" s="645" customFormat="1" x14ac:dyDescent="0.2">
      <c r="A388" s="645" t="s">
        <v>395</v>
      </c>
      <c r="B388" s="704" t="s">
        <v>1699</v>
      </c>
      <c r="C388" s="645" t="s">
        <v>1700</v>
      </c>
      <c r="D388" s="645" t="s">
        <v>1701</v>
      </c>
      <c r="E388" s="645" t="s">
        <v>1702</v>
      </c>
      <c r="F388" s="646">
        <v>42705</v>
      </c>
      <c r="G388" s="647">
        <v>40.369999999999997</v>
      </c>
      <c r="H388" s="645" t="s">
        <v>801</v>
      </c>
      <c r="I388" s="645" t="s">
        <v>258</v>
      </c>
      <c r="K388" s="646">
        <v>42720</v>
      </c>
      <c r="L388" s="645" t="s">
        <v>71</v>
      </c>
      <c r="M388" s="645" t="s">
        <v>801</v>
      </c>
    </row>
    <row r="389" spans="1:14" s="645" customFormat="1" x14ac:dyDescent="0.2">
      <c r="A389" s="645" t="s">
        <v>395</v>
      </c>
      <c r="B389" s="704" t="s">
        <v>177</v>
      </c>
      <c r="C389" s="645" t="s">
        <v>178</v>
      </c>
      <c r="D389" s="645" t="s">
        <v>179</v>
      </c>
      <c r="E389" s="645" t="s">
        <v>1238</v>
      </c>
      <c r="F389" s="646">
        <v>42704</v>
      </c>
      <c r="G389" s="647">
        <v>10.19</v>
      </c>
      <c r="H389" s="645" t="s">
        <v>801</v>
      </c>
      <c r="I389" s="645" t="s">
        <v>258</v>
      </c>
      <c r="K389" s="646">
        <v>42709</v>
      </c>
      <c r="L389" s="645" t="s">
        <v>4</v>
      </c>
      <c r="M389" s="645" t="s">
        <v>801</v>
      </c>
    </row>
    <row r="390" spans="1:14" s="645" customFormat="1" x14ac:dyDescent="0.2">
      <c r="A390" s="645" t="s">
        <v>395</v>
      </c>
      <c r="B390" s="704" t="s">
        <v>1228</v>
      </c>
      <c r="C390" s="645" t="s">
        <v>1229</v>
      </c>
      <c r="D390" s="645" t="s">
        <v>1230</v>
      </c>
      <c r="E390" s="645" t="s">
        <v>1232</v>
      </c>
      <c r="F390" s="646">
        <v>42704</v>
      </c>
      <c r="G390" s="647">
        <v>1403</v>
      </c>
      <c r="H390" s="645" t="s">
        <v>801</v>
      </c>
      <c r="I390" s="645" t="s">
        <v>285</v>
      </c>
      <c r="K390" s="646">
        <v>42724</v>
      </c>
      <c r="L390" s="645" t="s">
        <v>71</v>
      </c>
      <c r="M390" s="645" t="s">
        <v>801</v>
      </c>
    </row>
    <row r="391" spans="1:14" s="645" customFormat="1" x14ac:dyDescent="0.2">
      <c r="A391" s="645" t="s">
        <v>395</v>
      </c>
      <c r="B391" s="704" t="s">
        <v>254</v>
      </c>
      <c r="C391" s="645" t="s">
        <v>255</v>
      </c>
      <c r="D391" s="645" t="s">
        <v>256</v>
      </c>
      <c r="E391" s="645" t="s">
        <v>435</v>
      </c>
      <c r="F391" s="646">
        <v>42397</v>
      </c>
      <c r="G391" s="647">
        <f>49.13*-1</f>
        <v>-49.13</v>
      </c>
      <c r="H391" s="645" t="s">
        <v>801</v>
      </c>
      <c r="I391" s="645" t="s">
        <v>149</v>
      </c>
      <c r="K391" s="646">
        <v>42402</v>
      </c>
      <c r="L391" s="645" t="s">
        <v>4</v>
      </c>
    </row>
    <row r="392" spans="1:14" s="645" customFormat="1" x14ac:dyDescent="0.2">
      <c r="A392" s="645" t="s">
        <v>395</v>
      </c>
      <c r="B392" s="704" t="s">
        <v>254</v>
      </c>
      <c r="C392" s="645" t="s">
        <v>255</v>
      </c>
      <c r="D392" s="645" t="s">
        <v>256</v>
      </c>
      <c r="E392" s="645" t="s">
        <v>725</v>
      </c>
      <c r="F392" s="646">
        <v>42551</v>
      </c>
      <c r="G392" s="647">
        <v>11.01</v>
      </c>
      <c r="H392" s="645" t="s">
        <v>801</v>
      </c>
      <c r="I392" s="645" t="s">
        <v>149</v>
      </c>
      <c r="K392" s="646">
        <v>42557</v>
      </c>
      <c r="L392" s="645" t="s">
        <v>4</v>
      </c>
      <c r="M392" s="645" t="s">
        <v>801</v>
      </c>
    </row>
    <row r="393" spans="1:14" s="645" customFormat="1" x14ac:dyDescent="0.2">
      <c r="A393" s="645" t="s">
        <v>395</v>
      </c>
      <c r="B393" s="704" t="s">
        <v>1506</v>
      </c>
      <c r="C393" s="645" t="s">
        <v>1507</v>
      </c>
      <c r="D393" s="645" t="s">
        <v>1508</v>
      </c>
      <c r="E393" s="645" t="s">
        <v>1505</v>
      </c>
      <c r="F393" s="646">
        <v>42724</v>
      </c>
      <c r="G393" s="647">
        <v>575.32000000000005</v>
      </c>
      <c r="H393" s="645" t="s">
        <v>1705</v>
      </c>
      <c r="I393" s="645" t="s">
        <v>1241</v>
      </c>
      <c r="K393" s="646">
        <v>42726</v>
      </c>
      <c r="L393" s="645" t="s">
        <v>71</v>
      </c>
      <c r="M393" s="645" t="s">
        <v>801</v>
      </c>
    </row>
    <row r="394" spans="1:14" s="645" customFormat="1" x14ac:dyDescent="0.2">
      <c r="A394" s="645" t="s">
        <v>395</v>
      </c>
      <c r="B394" s="704" t="s">
        <v>962</v>
      </c>
      <c r="C394" s="645" t="s">
        <v>963</v>
      </c>
      <c r="D394" s="645" t="s">
        <v>801</v>
      </c>
      <c r="E394" s="645" t="s">
        <v>964</v>
      </c>
      <c r="F394" s="646">
        <v>42640</v>
      </c>
      <c r="G394" s="647">
        <v>5587.5</v>
      </c>
      <c r="H394" s="645" t="s">
        <v>801</v>
      </c>
      <c r="I394" s="645" t="s">
        <v>1039</v>
      </c>
      <c r="K394" s="646">
        <v>42683</v>
      </c>
      <c r="L394" s="645" t="s">
        <v>71</v>
      </c>
      <c r="M394" s="645" t="s">
        <v>801</v>
      </c>
    </row>
    <row r="395" spans="1:14" s="645" customFormat="1" x14ac:dyDescent="0.2">
      <c r="A395" s="645" t="s">
        <v>395</v>
      </c>
      <c r="B395" s="704" t="s">
        <v>962</v>
      </c>
      <c r="C395" s="645" t="s">
        <v>963</v>
      </c>
      <c r="D395" s="645" t="s">
        <v>801</v>
      </c>
      <c r="E395" s="645" t="s">
        <v>1624</v>
      </c>
      <c r="F395" s="646">
        <v>42704</v>
      </c>
      <c r="G395" s="647">
        <f>5587.5*-1</f>
        <v>-5587.5</v>
      </c>
      <c r="H395" s="645" t="s">
        <v>801</v>
      </c>
      <c r="I395" s="645" t="s">
        <v>1039</v>
      </c>
      <c r="K395" s="646">
        <v>42717</v>
      </c>
      <c r="L395" s="645" t="s">
        <v>71</v>
      </c>
      <c r="M395" s="645" t="s">
        <v>801</v>
      </c>
    </row>
    <row r="396" spans="1:14" s="645" customFormat="1" x14ac:dyDescent="0.2">
      <c r="A396" s="645" t="s">
        <v>395</v>
      </c>
      <c r="B396" s="704" t="s">
        <v>526</v>
      </c>
      <c r="C396" s="645" t="s">
        <v>527</v>
      </c>
      <c r="D396" s="645" t="s">
        <v>528</v>
      </c>
      <c r="E396" s="645" t="s">
        <v>529</v>
      </c>
      <c r="F396" s="646">
        <v>42468</v>
      </c>
      <c r="G396" s="647">
        <f>828.82*-1</f>
        <v>-828.82</v>
      </c>
      <c r="H396" s="645" t="s">
        <v>801</v>
      </c>
      <c r="I396" s="645" t="s">
        <v>500</v>
      </c>
      <c r="J396" s="645" t="s">
        <v>4284</v>
      </c>
      <c r="K396" s="646">
        <v>42471</v>
      </c>
      <c r="L396" s="645" t="s">
        <v>4</v>
      </c>
      <c r="M396" s="645" t="s">
        <v>801</v>
      </c>
    </row>
    <row r="397" spans="1:14" s="340" customFormat="1" x14ac:dyDescent="0.2">
      <c r="A397" s="645" t="s">
        <v>193</v>
      </c>
      <c r="B397" s="704" t="s">
        <v>586</v>
      </c>
      <c r="C397" s="645" t="s">
        <v>587</v>
      </c>
      <c r="D397" s="645" t="s">
        <v>588</v>
      </c>
      <c r="E397" s="645" t="s">
        <v>589</v>
      </c>
      <c r="F397" s="646">
        <v>42036</v>
      </c>
      <c r="G397" s="647">
        <v>839</v>
      </c>
      <c r="H397" s="645" t="s">
        <v>801</v>
      </c>
      <c r="I397" s="645" t="s">
        <v>434</v>
      </c>
      <c r="J397" s="645" t="s">
        <v>4285</v>
      </c>
      <c r="K397" s="646">
        <v>42521</v>
      </c>
      <c r="L397" s="645" t="s">
        <v>71</v>
      </c>
      <c r="M397" s="645" t="s">
        <v>801</v>
      </c>
      <c r="N397" s="645"/>
    </row>
    <row r="398" spans="1:14" s="340" customFormat="1" x14ac:dyDescent="0.2">
      <c r="A398" s="645" t="s">
        <v>395</v>
      </c>
      <c r="B398" s="704" t="s">
        <v>686</v>
      </c>
      <c r="C398" s="645" t="s">
        <v>687</v>
      </c>
      <c r="D398" s="645" t="s">
        <v>688</v>
      </c>
      <c r="E398" s="645" t="s">
        <v>689</v>
      </c>
      <c r="F398" s="646">
        <v>42563</v>
      </c>
      <c r="G398" s="647">
        <v>840.05</v>
      </c>
      <c r="H398" s="645" t="s">
        <v>801</v>
      </c>
      <c r="I398" s="645" t="s">
        <v>434</v>
      </c>
      <c r="J398" s="645" t="s">
        <v>4285</v>
      </c>
      <c r="K398" s="646">
        <v>42572</v>
      </c>
      <c r="L398" s="645" t="s">
        <v>71</v>
      </c>
      <c r="M398" s="645" t="s">
        <v>801</v>
      </c>
      <c r="N398" s="645"/>
    </row>
    <row r="399" spans="1:14" s="340" customFormat="1" x14ac:dyDescent="0.2">
      <c r="A399" s="645" t="s">
        <v>395</v>
      </c>
      <c r="B399" s="704" t="s">
        <v>686</v>
      </c>
      <c r="C399" s="645" t="s">
        <v>687</v>
      </c>
      <c r="D399" s="645" t="s">
        <v>688</v>
      </c>
      <c r="E399" s="645" t="s">
        <v>953</v>
      </c>
      <c r="F399" s="646">
        <v>42661</v>
      </c>
      <c r="G399" s="647">
        <v>595.03</v>
      </c>
      <c r="H399" s="645" t="s">
        <v>801</v>
      </c>
      <c r="I399" s="645" t="s">
        <v>434</v>
      </c>
      <c r="J399" s="645" t="s">
        <v>4285</v>
      </c>
      <c r="K399" s="646">
        <v>42677</v>
      </c>
      <c r="L399" s="645" t="s">
        <v>71</v>
      </c>
      <c r="M399" s="645" t="s">
        <v>801</v>
      </c>
      <c r="N399" s="645"/>
    </row>
    <row r="400" spans="1:14" s="340" customFormat="1" x14ac:dyDescent="0.2">
      <c r="A400" s="645" t="s">
        <v>395</v>
      </c>
      <c r="B400" s="704" t="s">
        <v>686</v>
      </c>
      <c r="C400" s="645" t="s">
        <v>687</v>
      </c>
      <c r="D400" s="645" t="s">
        <v>688</v>
      </c>
      <c r="E400" s="645" t="s">
        <v>954</v>
      </c>
      <c r="F400" s="646">
        <v>42661</v>
      </c>
      <c r="G400" s="647">
        <v>366.59</v>
      </c>
      <c r="H400" s="645" t="s">
        <v>801</v>
      </c>
      <c r="I400" s="645" t="s">
        <v>434</v>
      </c>
      <c r="J400" s="645" t="s">
        <v>4285</v>
      </c>
      <c r="K400" s="646">
        <v>42677</v>
      </c>
      <c r="L400" s="645" t="s">
        <v>71</v>
      </c>
      <c r="M400" s="645" t="s">
        <v>801</v>
      </c>
      <c r="N400" s="645"/>
    </row>
    <row r="401" spans="1:14" s="645" customFormat="1" x14ac:dyDescent="0.2">
      <c r="A401" s="645" t="s">
        <v>395</v>
      </c>
      <c r="B401" s="704" t="s">
        <v>686</v>
      </c>
      <c r="C401" s="645" t="s">
        <v>687</v>
      </c>
      <c r="D401" s="645" t="s">
        <v>688</v>
      </c>
      <c r="E401" s="645" t="s">
        <v>955</v>
      </c>
      <c r="F401" s="646">
        <v>42661</v>
      </c>
      <c r="G401" s="647">
        <v>2700.06</v>
      </c>
      <c r="H401" s="645" t="s">
        <v>801</v>
      </c>
      <c r="I401" s="645" t="s">
        <v>434</v>
      </c>
      <c r="J401" s="645" t="s">
        <v>4285</v>
      </c>
      <c r="K401" s="646">
        <v>42677</v>
      </c>
      <c r="L401" s="645" t="s">
        <v>71</v>
      </c>
      <c r="M401" s="645" t="s">
        <v>801</v>
      </c>
    </row>
    <row r="402" spans="1:14" s="645" customFormat="1" x14ac:dyDescent="0.2">
      <c r="A402" s="645" t="s">
        <v>395</v>
      </c>
      <c r="B402" s="704" t="s">
        <v>1456</v>
      </c>
      <c r="C402" s="645" t="s">
        <v>1457</v>
      </c>
      <c r="D402" s="645" t="s">
        <v>1458</v>
      </c>
      <c r="E402" s="645" t="s">
        <v>1455</v>
      </c>
      <c r="F402" s="646">
        <v>42708</v>
      </c>
      <c r="G402" s="647">
        <v>210</v>
      </c>
      <c r="H402" s="645" t="s">
        <v>801</v>
      </c>
      <c r="I402" s="645" t="s">
        <v>434</v>
      </c>
      <c r="J402" s="645" t="s">
        <v>4285</v>
      </c>
      <c r="K402" s="646">
        <v>42727</v>
      </c>
      <c r="L402" s="645" t="s">
        <v>71</v>
      </c>
      <c r="M402" s="645" t="s">
        <v>801</v>
      </c>
    </row>
    <row r="403" spans="1:14" s="645" customFormat="1" x14ac:dyDescent="0.2">
      <c r="A403" s="645" t="s">
        <v>395</v>
      </c>
      <c r="B403" s="704" t="s">
        <v>750</v>
      </c>
      <c r="C403" s="645" t="s">
        <v>751</v>
      </c>
      <c r="D403" s="645" t="s">
        <v>801</v>
      </c>
      <c r="E403" s="645" t="s">
        <v>884</v>
      </c>
      <c r="F403" s="646">
        <v>42503</v>
      </c>
      <c r="G403" s="647">
        <v>66.349999999999994</v>
      </c>
      <c r="H403" s="645" t="s">
        <v>801</v>
      </c>
      <c r="I403" s="645" t="s">
        <v>474</v>
      </c>
      <c r="J403" s="659" t="s">
        <v>4286</v>
      </c>
      <c r="K403" s="646">
        <v>42671</v>
      </c>
      <c r="L403" s="645" t="s">
        <v>4</v>
      </c>
      <c r="M403" s="645" t="s">
        <v>801</v>
      </c>
    </row>
    <row r="404" spans="1:14" s="645" customFormat="1" x14ac:dyDescent="0.2">
      <c r="A404" s="645" t="s">
        <v>395</v>
      </c>
      <c r="B404" s="704" t="s">
        <v>184</v>
      </c>
      <c r="C404" s="645" t="s">
        <v>185</v>
      </c>
      <c r="D404" s="645" t="s">
        <v>186</v>
      </c>
      <c r="E404" s="645" t="s">
        <v>928</v>
      </c>
      <c r="F404" s="646">
        <v>42689</v>
      </c>
      <c r="G404" s="647">
        <v>2170.7399999999998</v>
      </c>
      <c r="H404" s="645" t="s">
        <v>801</v>
      </c>
      <c r="I404" s="645" t="s">
        <v>474</v>
      </c>
      <c r="J404" s="659" t="s">
        <v>4286</v>
      </c>
      <c r="K404" s="646">
        <v>42696</v>
      </c>
      <c r="L404" s="645" t="s">
        <v>4</v>
      </c>
      <c r="M404" s="645" t="s">
        <v>801</v>
      </c>
    </row>
    <row r="405" spans="1:14" s="645" customFormat="1" x14ac:dyDescent="0.2">
      <c r="A405" s="645" t="s">
        <v>395</v>
      </c>
      <c r="B405" s="704" t="s">
        <v>946</v>
      </c>
      <c r="C405" s="645" t="s">
        <v>947</v>
      </c>
      <c r="D405" s="645" t="s">
        <v>801</v>
      </c>
      <c r="E405" s="645" t="s">
        <v>948</v>
      </c>
      <c r="F405" s="646">
        <v>42690</v>
      </c>
      <c r="G405" s="647">
        <v>300</v>
      </c>
      <c r="H405" s="645" t="s">
        <v>801</v>
      </c>
      <c r="I405" s="645" t="s">
        <v>474</v>
      </c>
      <c r="J405" s="659" t="s">
        <v>4286</v>
      </c>
      <c r="K405" s="646">
        <v>42695</v>
      </c>
      <c r="L405" s="645" t="s">
        <v>4</v>
      </c>
      <c r="M405" s="645" t="s">
        <v>801</v>
      </c>
    </row>
    <row r="406" spans="1:14" s="340" customFormat="1" x14ac:dyDescent="0.2">
      <c r="A406" s="645" t="s">
        <v>395</v>
      </c>
      <c r="B406" s="704" t="s">
        <v>184</v>
      </c>
      <c r="C406" s="645" t="s">
        <v>185</v>
      </c>
      <c r="D406" s="645" t="s">
        <v>186</v>
      </c>
      <c r="E406" s="645" t="s">
        <v>1388</v>
      </c>
      <c r="F406" s="646">
        <v>42718</v>
      </c>
      <c r="G406" s="647">
        <v>471.08</v>
      </c>
      <c r="H406" s="645" t="s">
        <v>801</v>
      </c>
      <c r="I406" s="645" t="s">
        <v>474</v>
      </c>
      <c r="J406" s="659" t="s">
        <v>4286</v>
      </c>
      <c r="K406" s="646">
        <v>42720</v>
      </c>
      <c r="L406" s="645" t="s">
        <v>71</v>
      </c>
      <c r="M406" s="645" t="s">
        <v>801</v>
      </c>
      <c r="N406" s="645"/>
    </row>
    <row r="407" spans="1:14" s="201" customFormat="1" x14ac:dyDescent="0.2">
      <c r="A407" s="645" t="s">
        <v>395</v>
      </c>
      <c r="B407" s="704" t="s">
        <v>184</v>
      </c>
      <c r="C407" s="645" t="s">
        <v>185</v>
      </c>
      <c r="D407" s="645" t="s">
        <v>186</v>
      </c>
      <c r="E407" s="645" t="s">
        <v>1387</v>
      </c>
      <c r="F407" s="646">
        <v>42717</v>
      </c>
      <c r="G407" s="647">
        <v>9948.1299999999992</v>
      </c>
      <c r="H407" s="645" t="s">
        <v>801</v>
      </c>
      <c r="I407" s="645" t="s">
        <v>474</v>
      </c>
      <c r="J407" s="659" t="s">
        <v>4286</v>
      </c>
      <c r="K407" s="646">
        <v>42720</v>
      </c>
      <c r="L407" s="645" t="s">
        <v>71</v>
      </c>
      <c r="M407" s="645" t="s">
        <v>801</v>
      </c>
      <c r="N407" s="645"/>
    </row>
    <row r="408" spans="1:14" s="201" customFormat="1" x14ac:dyDescent="0.2">
      <c r="A408" s="645" t="s">
        <v>395</v>
      </c>
      <c r="B408" s="704" t="s">
        <v>1196</v>
      </c>
      <c r="C408" s="645" t="s">
        <v>1197</v>
      </c>
      <c r="D408" s="645" t="s">
        <v>1198</v>
      </c>
      <c r="E408" s="645" t="s">
        <v>1412</v>
      </c>
      <c r="F408" s="646">
        <v>42719</v>
      </c>
      <c r="G408" s="647">
        <v>264</v>
      </c>
      <c r="H408" s="645" t="s">
        <v>801</v>
      </c>
      <c r="I408" s="645" t="s">
        <v>474</v>
      </c>
      <c r="J408" s="659" t="s">
        <v>4286</v>
      </c>
      <c r="K408" s="646">
        <v>42725</v>
      </c>
      <c r="L408" s="645" t="s">
        <v>71</v>
      </c>
      <c r="M408" s="645" t="s">
        <v>801</v>
      </c>
      <c r="N408" s="645"/>
    </row>
    <row r="409" spans="1:14" s="645" customFormat="1" x14ac:dyDescent="0.2">
      <c r="A409" s="645" t="s">
        <v>395</v>
      </c>
      <c r="B409" s="704" t="s">
        <v>1196</v>
      </c>
      <c r="C409" s="645" t="s">
        <v>1197</v>
      </c>
      <c r="D409" s="645" t="s">
        <v>1198</v>
      </c>
      <c r="E409" s="645" t="s">
        <v>1199</v>
      </c>
      <c r="F409" s="646">
        <v>42717</v>
      </c>
      <c r="G409" s="647">
        <v>250</v>
      </c>
      <c r="H409" s="645" t="s">
        <v>801</v>
      </c>
      <c r="I409" s="645" t="s">
        <v>474</v>
      </c>
      <c r="J409" s="659" t="s">
        <v>4286</v>
      </c>
      <c r="K409" s="646">
        <v>42725</v>
      </c>
      <c r="L409" s="645" t="s">
        <v>71</v>
      </c>
      <c r="M409" s="645" t="s">
        <v>801</v>
      </c>
    </row>
    <row r="410" spans="1:14" s="340" customFormat="1" x14ac:dyDescent="0.2">
      <c r="A410" s="645" t="s">
        <v>87</v>
      </c>
      <c r="B410" s="704" t="s">
        <v>1053</v>
      </c>
      <c r="C410" s="645" t="s">
        <v>1054</v>
      </c>
      <c r="D410" s="645" t="s">
        <v>1055</v>
      </c>
      <c r="E410" s="645" t="s">
        <v>1052</v>
      </c>
      <c r="F410" s="646">
        <v>41967</v>
      </c>
      <c r="G410" s="647">
        <v>2040.67</v>
      </c>
      <c r="H410" s="645" t="s">
        <v>801</v>
      </c>
      <c r="I410" s="645" t="s">
        <v>1056</v>
      </c>
      <c r="J410" s="659" t="s">
        <v>4307</v>
      </c>
      <c r="K410" s="646">
        <v>42719</v>
      </c>
      <c r="L410" s="645" t="s">
        <v>71</v>
      </c>
      <c r="M410" s="645" t="s">
        <v>801</v>
      </c>
      <c r="N410" s="645"/>
    </row>
    <row r="411" spans="1:14" s="645" customFormat="1" x14ac:dyDescent="0.2">
      <c r="A411" s="645" t="s">
        <v>193</v>
      </c>
      <c r="B411" s="704" t="s">
        <v>136</v>
      </c>
      <c r="C411" s="645" t="s">
        <v>137</v>
      </c>
      <c r="D411" s="645" t="s">
        <v>138</v>
      </c>
      <c r="E411" s="645" t="s">
        <v>800</v>
      </c>
      <c r="F411" s="646">
        <v>42027</v>
      </c>
      <c r="G411" s="647">
        <f>162.33*-1</f>
        <v>-162.33000000000001</v>
      </c>
      <c r="H411" s="645" t="s">
        <v>801</v>
      </c>
      <c r="I411" s="645" t="s">
        <v>169</v>
      </c>
      <c r="J411" s="629" t="s">
        <v>4287</v>
      </c>
      <c r="K411" s="646">
        <v>42031</v>
      </c>
      <c r="L411" s="645" t="s">
        <v>4</v>
      </c>
    </row>
    <row r="412" spans="1:14" s="340" customFormat="1" x14ac:dyDescent="0.2">
      <c r="A412" s="645" t="s">
        <v>193</v>
      </c>
      <c r="B412" s="704" t="s">
        <v>136</v>
      </c>
      <c r="C412" s="645" t="s">
        <v>137</v>
      </c>
      <c r="D412" s="645" t="s">
        <v>138</v>
      </c>
      <c r="E412" s="645" t="s">
        <v>802</v>
      </c>
      <c r="F412" s="646">
        <v>42027</v>
      </c>
      <c r="G412" s="647">
        <f>1073.44*-1</f>
        <v>-1073.44</v>
      </c>
      <c r="H412" s="645" t="s">
        <v>801</v>
      </c>
      <c r="I412" s="645" t="s">
        <v>169</v>
      </c>
      <c r="J412" s="645" t="s">
        <v>4287</v>
      </c>
      <c r="K412" s="646">
        <v>42031</v>
      </c>
      <c r="L412" s="645" t="s">
        <v>4</v>
      </c>
      <c r="M412" s="645"/>
      <c r="N412" s="645"/>
    </row>
    <row r="413" spans="1:14" s="340" customFormat="1" x14ac:dyDescent="0.2">
      <c r="A413" s="645" t="s">
        <v>193</v>
      </c>
      <c r="B413" s="704" t="s">
        <v>136</v>
      </c>
      <c r="C413" s="645" t="s">
        <v>137</v>
      </c>
      <c r="D413" s="645" t="s">
        <v>138</v>
      </c>
      <c r="E413" s="645" t="s">
        <v>803</v>
      </c>
      <c r="F413" s="646">
        <v>42027</v>
      </c>
      <c r="G413" s="647">
        <f>1997*-1</f>
        <v>-1997</v>
      </c>
      <c r="H413" s="645" t="s">
        <v>801</v>
      </c>
      <c r="I413" s="645" t="s">
        <v>169</v>
      </c>
      <c r="J413" s="645" t="s">
        <v>4287</v>
      </c>
      <c r="K413" s="646">
        <v>42031</v>
      </c>
      <c r="L413" s="645" t="s">
        <v>4</v>
      </c>
      <c r="M413" s="645"/>
      <c r="N413" s="645"/>
    </row>
    <row r="414" spans="1:14" s="340" customFormat="1" x14ac:dyDescent="0.2">
      <c r="A414" s="645" t="s">
        <v>193</v>
      </c>
      <c r="B414" s="704" t="s">
        <v>136</v>
      </c>
      <c r="C414" s="645" t="s">
        <v>137</v>
      </c>
      <c r="D414" s="645" t="s">
        <v>138</v>
      </c>
      <c r="E414" s="645" t="s">
        <v>804</v>
      </c>
      <c r="F414" s="646">
        <v>42027</v>
      </c>
      <c r="G414" s="647">
        <f>588.68*-1</f>
        <v>-588.67999999999995</v>
      </c>
      <c r="H414" s="645" t="s">
        <v>801</v>
      </c>
      <c r="I414" s="645" t="s">
        <v>169</v>
      </c>
      <c r="J414" s="645" t="s">
        <v>4287</v>
      </c>
      <c r="K414" s="646">
        <v>42031</v>
      </c>
      <c r="L414" s="645" t="s">
        <v>4</v>
      </c>
      <c r="M414" s="645"/>
      <c r="N414" s="645"/>
    </row>
    <row r="415" spans="1:14" s="645" customFormat="1" x14ac:dyDescent="0.2">
      <c r="A415" s="645" t="s">
        <v>193</v>
      </c>
      <c r="B415" s="704" t="s">
        <v>136</v>
      </c>
      <c r="C415" s="645" t="s">
        <v>137</v>
      </c>
      <c r="D415" s="645" t="s">
        <v>138</v>
      </c>
      <c r="E415" s="645" t="s">
        <v>805</v>
      </c>
      <c r="F415" s="646">
        <v>42027</v>
      </c>
      <c r="G415" s="647">
        <f>2566.93*-1</f>
        <v>-2566.9299999999998</v>
      </c>
      <c r="H415" s="645" t="s">
        <v>801</v>
      </c>
      <c r="I415" s="645" t="s">
        <v>169</v>
      </c>
      <c r="J415" s="645" t="s">
        <v>4287</v>
      </c>
      <c r="K415" s="646">
        <v>42031</v>
      </c>
      <c r="L415" s="645" t="s">
        <v>4</v>
      </c>
    </row>
    <row r="416" spans="1:14" s="645" customFormat="1" x14ac:dyDescent="0.2">
      <c r="A416" s="645" t="s">
        <v>193</v>
      </c>
      <c r="B416" s="704" t="s">
        <v>663</v>
      </c>
      <c r="C416" s="645" t="s">
        <v>664</v>
      </c>
      <c r="D416" s="645" t="s">
        <v>801</v>
      </c>
      <c r="E416" s="645" t="s">
        <v>665</v>
      </c>
      <c r="F416" s="646">
        <v>42361</v>
      </c>
      <c r="G416" s="647">
        <v>41770.129999999997</v>
      </c>
      <c r="H416" s="645" t="s">
        <v>801</v>
      </c>
      <c r="I416" s="645" t="s">
        <v>169</v>
      </c>
      <c r="J416" s="645" t="s">
        <v>4287</v>
      </c>
      <c r="K416" s="646">
        <v>42488</v>
      </c>
      <c r="L416" s="645" t="s">
        <v>4</v>
      </c>
      <c r="M416" s="645" t="s">
        <v>801</v>
      </c>
    </row>
    <row r="417" spans="1:14" s="645" customFormat="1" x14ac:dyDescent="0.2">
      <c r="A417" s="645" t="s">
        <v>395</v>
      </c>
      <c r="B417" s="704" t="s">
        <v>591</v>
      </c>
      <c r="C417" s="645" t="s">
        <v>592</v>
      </c>
      <c r="D417" s="645" t="s">
        <v>593</v>
      </c>
      <c r="E417" s="645" t="s">
        <v>1030</v>
      </c>
      <c r="F417" s="646">
        <v>42678</v>
      </c>
      <c r="G417" s="647">
        <v>509.41</v>
      </c>
      <c r="H417" s="645" t="s">
        <v>801</v>
      </c>
      <c r="I417" s="645" t="s">
        <v>169</v>
      </c>
      <c r="J417" s="645" t="s">
        <v>4287</v>
      </c>
      <c r="K417" s="646">
        <v>42678</v>
      </c>
      <c r="L417" s="645" t="s">
        <v>4</v>
      </c>
      <c r="M417" s="645" t="s">
        <v>801</v>
      </c>
    </row>
    <row r="418" spans="1:14" s="645" customFormat="1" x14ac:dyDescent="0.2">
      <c r="A418" s="645" t="s">
        <v>395</v>
      </c>
      <c r="B418" s="704" t="s">
        <v>1489</v>
      </c>
      <c r="C418" s="645" t="s">
        <v>1490</v>
      </c>
      <c r="D418" s="645" t="s">
        <v>1491</v>
      </c>
      <c r="E418" s="645" t="s">
        <v>1492</v>
      </c>
      <c r="F418" s="646">
        <v>42711</v>
      </c>
      <c r="G418" s="647">
        <v>133.88999999999999</v>
      </c>
      <c r="H418" s="645" t="s">
        <v>801</v>
      </c>
      <c r="I418" s="645" t="s">
        <v>1493</v>
      </c>
      <c r="J418" s="645" t="s">
        <v>4308</v>
      </c>
      <c r="K418" s="646">
        <v>42716</v>
      </c>
      <c r="L418" s="645" t="s">
        <v>71</v>
      </c>
      <c r="M418" s="645" t="s">
        <v>801</v>
      </c>
    </row>
    <row r="419" spans="1:14" s="645" customFormat="1" x14ac:dyDescent="0.2">
      <c r="A419" s="645" t="s">
        <v>193</v>
      </c>
      <c r="B419" s="704">
        <v>505156</v>
      </c>
      <c r="C419" s="645" t="s">
        <v>255</v>
      </c>
      <c r="D419" s="645" t="s">
        <v>256</v>
      </c>
      <c r="E419" s="645" t="s">
        <v>422</v>
      </c>
      <c r="F419" s="646">
        <v>42369</v>
      </c>
      <c r="G419" s="647">
        <v>79.959999999999994</v>
      </c>
      <c r="H419" s="645" t="s">
        <v>801</v>
      </c>
      <c r="I419" s="645" t="s">
        <v>407</v>
      </c>
      <c r="J419" s="645" t="s">
        <v>4288</v>
      </c>
      <c r="K419" s="646">
        <v>42381</v>
      </c>
      <c r="L419" s="645" t="s">
        <v>71</v>
      </c>
    </row>
    <row r="420" spans="1:14" s="645" customFormat="1" x14ac:dyDescent="0.2">
      <c r="A420" s="645" t="s">
        <v>395</v>
      </c>
      <c r="B420" s="704" t="s">
        <v>254</v>
      </c>
      <c r="C420" s="645" t="s">
        <v>255</v>
      </c>
      <c r="D420" s="645" t="s">
        <v>256</v>
      </c>
      <c r="E420" s="645" t="s">
        <v>489</v>
      </c>
      <c r="F420" s="646">
        <v>42451</v>
      </c>
      <c r="G420" s="647">
        <f>79.96*-1</f>
        <v>-79.959999999999994</v>
      </c>
      <c r="H420" s="645" t="s">
        <v>801</v>
      </c>
      <c r="I420" s="645" t="s">
        <v>407</v>
      </c>
      <c r="J420" s="645" t="s">
        <v>4288</v>
      </c>
      <c r="K420" s="646">
        <v>42461</v>
      </c>
      <c r="L420" s="645" t="s">
        <v>4</v>
      </c>
      <c r="M420" s="645" t="s">
        <v>801</v>
      </c>
    </row>
    <row r="421" spans="1:14" s="645" customFormat="1" x14ac:dyDescent="0.2">
      <c r="A421" s="645" t="s">
        <v>395</v>
      </c>
      <c r="B421" s="704" t="s">
        <v>440</v>
      </c>
      <c r="C421" s="645" t="s">
        <v>441</v>
      </c>
      <c r="D421" s="645" t="s">
        <v>442</v>
      </c>
      <c r="E421" s="645" t="s">
        <v>1413</v>
      </c>
      <c r="F421" s="646">
        <v>42418</v>
      </c>
      <c r="G421" s="647">
        <v>3287.51</v>
      </c>
      <c r="H421" s="645" t="s">
        <v>801</v>
      </c>
      <c r="I421" s="645" t="s">
        <v>102</v>
      </c>
      <c r="J421" s="645" t="s">
        <v>4289</v>
      </c>
      <c r="K421" s="646">
        <v>42732</v>
      </c>
      <c r="L421" s="645" t="s">
        <v>71</v>
      </c>
      <c r="M421" s="645" t="s">
        <v>801</v>
      </c>
    </row>
    <row r="422" spans="1:14" s="645" customFormat="1" x14ac:dyDescent="0.2">
      <c r="A422" s="645" t="s">
        <v>395</v>
      </c>
      <c r="B422" s="704" t="s">
        <v>231</v>
      </c>
      <c r="C422" s="645" t="s">
        <v>232</v>
      </c>
      <c r="D422" s="645" t="s">
        <v>233</v>
      </c>
      <c r="E422" s="645" t="s">
        <v>822</v>
      </c>
      <c r="F422" s="646">
        <v>42668</v>
      </c>
      <c r="G422" s="647">
        <v>21399.94</v>
      </c>
      <c r="H422" s="645" t="s">
        <v>1036</v>
      </c>
      <c r="I422" s="645" t="s">
        <v>445</v>
      </c>
      <c r="J422" s="645" t="s">
        <v>4290</v>
      </c>
      <c r="K422" s="646">
        <v>42669</v>
      </c>
      <c r="L422" s="645" t="s">
        <v>4</v>
      </c>
      <c r="M422" s="645" t="s">
        <v>4082</v>
      </c>
    </row>
    <row r="423" spans="1:14" s="645" customFormat="1" x14ac:dyDescent="0.2">
      <c r="A423" s="645" t="s">
        <v>395</v>
      </c>
      <c r="B423" s="704" t="s">
        <v>648</v>
      </c>
      <c r="C423" s="645" t="s">
        <v>649</v>
      </c>
      <c r="D423" s="645" t="s">
        <v>650</v>
      </c>
      <c r="E423" s="645" t="s">
        <v>1425</v>
      </c>
      <c r="F423" s="646">
        <v>42717</v>
      </c>
      <c r="G423" s="647">
        <v>187.55</v>
      </c>
      <c r="H423" s="645" t="s">
        <v>1022</v>
      </c>
      <c r="I423" s="645" t="s">
        <v>445</v>
      </c>
      <c r="J423" s="645" t="s">
        <v>4290</v>
      </c>
      <c r="K423" s="646">
        <v>42717</v>
      </c>
      <c r="L423" s="645" t="s">
        <v>4</v>
      </c>
      <c r="M423" s="645" t="s">
        <v>4153</v>
      </c>
    </row>
    <row r="424" spans="1:14" s="645" customFormat="1" x14ac:dyDescent="0.2">
      <c r="A424" s="645" t="s">
        <v>395</v>
      </c>
      <c r="B424" s="704" t="s">
        <v>88</v>
      </c>
      <c r="C424" s="645" t="s">
        <v>89</v>
      </c>
      <c r="D424" s="645" t="s">
        <v>90</v>
      </c>
      <c r="E424" s="645" t="s">
        <v>1262</v>
      </c>
      <c r="F424" s="646">
        <v>42704</v>
      </c>
      <c r="G424" s="647">
        <v>422.54</v>
      </c>
      <c r="H424" s="645" t="s">
        <v>897</v>
      </c>
      <c r="I424" s="645" t="s">
        <v>1263</v>
      </c>
      <c r="J424" s="659" t="s">
        <v>4312</v>
      </c>
      <c r="K424" s="646">
        <v>42709</v>
      </c>
      <c r="L424" s="645" t="s">
        <v>4</v>
      </c>
      <c r="M424" s="645" t="s">
        <v>4152</v>
      </c>
    </row>
    <row r="425" spans="1:14" s="645" customFormat="1" x14ac:dyDescent="0.2">
      <c r="A425" s="645" t="s">
        <v>395</v>
      </c>
      <c r="B425" s="704" t="s">
        <v>150</v>
      </c>
      <c r="C425" s="645" t="s">
        <v>151</v>
      </c>
      <c r="D425" s="645" t="s">
        <v>152</v>
      </c>
      <c r="E425" s="645" t="s">
        <v>571</v>
      </c>
      <c r="F425" s="646">
        <v>42490</v>
      </c>
      <c r="G425" s="647">
        <v>207.93</v>
      </c>
      <c r="H425" s="645" t="s">
        <v>801</v>
      </c>
      <c r="I425" s="645" t="s">
        <v>126</v>
      </c>
      <c r="J425" s="645" t="s">
        <v>4291</v>
      </c>
      <c r="K425" s="646">
        <v>42492</v>
      </c>
      <c r="L425" s="645" t="s">
        <v>71</v>
      </c>
      <c r="M425" s="645" t="s">
        <v>801</v>
      </c>
    </row>
    <row r="426" spans="1:14" s="645" customFormat="1" x14ac:dyDescent="0.2">
      <c r="A426" s="645" t="s">
        <v>395</v>
      </c>
      <c r="B426" s="704" t="s">
        <v>150</v>
      </c>
      <c r="C426" s="645" t="s">
        <v>151</v>
      </c>
      <c r="D426" s="645" t="s">
        <v>152</v>
      </c>
      <c r="E426" s="645" t="s">
        <v>703</v>
      </c>
      <c r="F426" s="646">
        <v>42551</v>
      </c>
      <c r="G426" s="647">
        <v>85.2</v>
      </c>
      <c r="H426" s="645" t="s">
        <v>801</v>
      </c>
      <c r="I426" s="645" t="s">
        <v>126</v>
      </c>
      <c r="J426" s="645" t="s">
        <v>4291</v>
      </c>
      <c r="K426" s="646">
        <v>42555</v>
      </c>
      <c r="L426" s="645" t="s">
        <v>71</v>
      </c>
      <c r="M426" s="645" t="s">
        <v>801</v>
      </c>
    </row>
    <row r="427" spans="1:14" s="645" customFormat="1" x14ac:dyDescent="0.2">
      <c r="A427" s="640" t="s">
        <v>193</v>
      </c>
      <c r="B427" s="660" t="s">
        <v>348</v>
      </c>
      <c r="C427" s="640" t="s">
        <v>349</v>
      </c>
      <c r="D427" s="640" t="s">
        <v>350</v>
      </c>
      <c r="E427" s="640" t="s">
        <v>351</v>
      </c>
      <c r="F427" s="642">
        <v>42212</v>
      </c>
      <c r="G427" s="628">
        <v>80</v>
      </c>
      <c r="H427" s="640"/>
      <c r="I427" s="640" t="s">
        <v>107</v>
      </c>
      <c r="J427" s="645" t="s">
        <v>4292</v>
      </c>
      <c r="K427" s="642">
        <v>42249</v>
      </c>
      <c r="L427" s="640" t="s">
        <v>71</v>
      </c>
      <c r="M427" s="340"/>
      <c r="N427" s="340"/>
    </row>
    <row r="428" spans="1:14" s="645" customFormat="1" x14ac:dyDescent="0.2">
      <c r="A428" s="645" t="s">
        <v>395</v>
      </c>
      <c r="B428" s="704" t="s">
        <v>408</v>
      </c>
      <c r="C428" s="645" t="s">
        <v>409</v>
      </c>
      <c r="D428" s="645" t="s">
        <v>801</v>
      </c>
      <c r="E428" s="645" t="s">
        <v>410</v>
      </c>
      <c r="F428" s="646">
        <v>42374</v>
      </c>
      <c r="G428" s="647">
        <v>38.380000000000003</v>
      </c>
      <c r="H428" s="645" t="s">
        <v>801</v>
      </c>
      <c r="I428" s="645" t="s">
        <v>107</v>
      </c>
      <c r="J428" s="645" t="s">
        <v>4292</v>
      </c>
      <c r="K428" s="646">
        <v>42387</v>
      </c>
      <c r="L428" s="645" t="s">
        <v>71</v>
      </c>
    </row>
    <row r="429" spans="1:14" s="645" customFormat="1" x14ac:dyDescent="0.2">
      <c r="A429" s="645" t="s">
        <v>193</v>
      </c>
      <c r="B429" s="704" t="s">
        <v>423</v>
      </c>
      <c r="C429" s="645" t="s">
        <v>424</v>
      </c>
      <c r="D429" s="645" t="s">
        <v>801</v>
      </c>
      <c r="E429" s="645" t="s">
        <v>425</v>
      </c>
      <c r="F429" s="646">
        <v>42296</v>
      </c>
      <c r="G429" s="647">
        <v>609.29</v>
      </c>
      <c r="H429" s="645" t="s">
        <v>801</v>
      </c>
      <c r="I429" s="645" t="s">
        <v>107</v>
      </c>
      <c r="J429" s="645" t="s">
        <v>4292</v>
      </c>
      <c r="K429" s="646">
        <v>42389</v>
      </c>
      <c r="L429" s="645" t="s">
        <v>71</v>
      </c>
    </row>
    <row r="430" spans="1:14" s="645" customFormat="1" x14ac:dyDescent="0.2">
      <c r="A430" s="645" t="s">
        <v>395</v>
      </c>
      <c r="B430" s="704" t="s">
        <v>134</v>
      </c>
      <c r="C430" s="645" t="s">
        <v>385</v>
      </c>
      <c r="D430" s="645" t="s">
        <v>801</v>
      </c>
      <c r="E430" s="645" t="s">
        <v>696</v>
      </c>
      <c r="F430" s="646">
        <v>42572</v>
      </c>
      <c r="G430" s="647">
        <v>142.24</v>
      </c>
      <c r="H430" s="645" t="s">
        <v>801</v>
      </c>
      <c r="I430" s="645" t="s">
        <v>107</v>
      </c>
      <c r="J430" s="645" t="s">
        <v>4292</v>
      </c>
      <c r="K430" s="646">
        <v>42576</v>
      </c>
      <c r="L430" s="645" t="s">
        <v>71</v>
      </c>
      <c r="M430" s="645" t="s">
        <v>801</v>
      </c>
    </row>
    <row r="431" spans="1:14" s="645" customFormat="1" x14ac:dyDescent="0.2">
      <c r="A431" s="645" t="s">
        <v>395</v>
      </c>
      <c r="B431" s="704" t="s">
        <v>560</v>
      </c>
      <c r="C431" s="645" t="s">
        <v>561</v>
      </c>
      <c r="D431" s="645" t="s">
        <v>562</v>
      </c>
      <c r="E431" s="645" t="s">
        <v>846</v>
      </c>
      <c r="F431" s="646">
        <v>42643</v>
      </c>
      <c r="G431" s="647">
        <v>31.8</v>
      </c>
      <c r="H431" s="645" t="s">
        <v>801</v>
      </c>
      <c r="I431" s="645" t="s">
        <v>107</v>
      </c>
      <c r="J431" s="645" t="s">
        <v>4292</v>
      </c>
      <c r="K431" s="646">
        <v>42654</v>
      </c>
      <c r="L431" s="645" t="s">
        <v>71</v>
      </c>
      <c r="M431" s="645" t="s">
        <v>801</v>
      </c>
    </row>
    <row r="432" spans="1:14" s="645" customFormat="1" x14ac:dyDescent="0.2">
      <c r="A432" s="645" t="s">
        <v>395</v>
      </c>
      <c r="B432" s="704" t="s">
        <v>81</v>
      </c>
      <c r="C432" s="645" t="s">
        <v>82</v>
      </c>
      <c r="D432" s="645" t="s">
        <v>83</v>
      </c>
      <c r="E432" s="645" t="s">
        <v>999</v>
      </c>
      <c r="F432" s="646">
        <v>42674</v>
      </c>
      <c r="G432" s="647">
        <v>21.38</v>
      </c>
      <c r="H432" s="645" t="s">
        <v>801</v>
      </c>
      <c r="I432" s="645" t="s">
        <v>107</v>
      </c>
      <c r="J432" s="645" t="s">
        <v>4292</v>
      </c>
      <c r="K432" s="646">
        <v>42678</v>
      </c>
      <c r="L432" s="645" t="s">
        <v>71</v>
      </c>
      <c r="M432" s="645" t="s">
        <v>801</v>
      </c>
    </row>
    <row r="433" spans="1:14" s="645" customFormat="1" x14ac:dyDescent="0.2">
      <c r="A433" s="645" t="s">
        <v>364</v>
      </c>
      <c r="B433" s="704" t="s">
        <v>572</v>
      </c>
      <c r="C433" s="645" t="s">
        <v>573</v>
      </c>
      <c r="D433" s="645" t="s">
        <v>574</v>
      </c>
      <c r="E433" s="645" t="s">
        <v>832</v>
      </c>
      <c r="F433" s="646">
        <v>40945</v>
      </c>
      <c r="G433" s="647">
        <v>21.84</v>
      </c>
      <c r="H433" s="645" t="s">
        <v>801</v>
      </c>
      <c r="I433" s="645" t="s">
        <v>135</v>
      </c>
      <c r="J433" s="645" t="s">
        <v>4293</v>
      </c>
      <c r="K433" s="646">
        <v>42661</v>
      </c>
      <c r="L433" s="645" t="s">
        <v>71</v>
      </c>
      <c r="M433" s="645" t="s">
        <v>801</v>
      </c>
    </row>
    <row r="434" spans="1:14" s="645" customFormat="1" x14ac:dyDescent="0.2">
      <c r="A434" s="645" t="s">
        <v>365</v>
      </c>
      <c r="B434" s="704" t="s">
        <v>572</v>
      </c>
      <c r="C434" s="645" t="s">
        <v>573</v>
      </c>
      <c r="D434" s="645" t="s">
        <v>574</v>
      </c>
      <c r="E434" s="645" t="s">
        <v>834</v>
      </c>
      <c r="F434" s="646">
        <v>40837</v>
      </c>
      <c r="G434" s="647">
        <v>691.2</v>
      </c>
      <c r="H434" s="645" t="s">
        <v>801</v>
      </c>
      <c r="I434" s="645" t="s">
        <v>135</v>
      </c>
      <c r="J434" s="645" t="s">
        <v>4293</v>
      </c>
      <c r="K434" s="646">
        <v>42661</v>
      </c>
      <c r="L434" s="645" t="s">
        <v>71</v>
      </c>
      <c r="M434" s="645" t="s">
        <v>801</v>
      </c>
    </row>
    <row r="435" spans="1:14" s="645" customFormat="1" x14ac:dyDescent="0.2">
      <c r="A435" s="645" t="s">
        <v>365</v>
      </c>
      <c r="B435" s="704" t="s">
        <v>572</v>
      </c>
      <c r="C435" s="645" t="s">
        <v>573</v>
      </c>
      <c r="D435" s="645" t="s">
        <v>574</v>
      </c>
      <c r="E435" s="645" t="s">
        <v>835</v>
      </c>
      <c r="F435" s="646">
        <v>40816</v>
      </c>
      <c r="G435" s="647">
        <v>518.4</v>
      </c>
      <c r="H435" s="645" t="s">
        <v>801</v>
      </c>
      <c r="I435" s="645" t="s">
        <v>135</v>
      </c>
      <c r="J435" s="645" t="s">
        <v>4293</v>
      </c>
      <c r="K435" s="646">
        <v>42661</v>
      </c>
      <c r="L435" s="645" t="s">
        <v>71</v>
      </c>
      <c r="M435" s="645" t="s">
        <v>801</v>
      </c>
    </row>
    <row r="436" spans="1:14" s="645" customFormat="1" x14ac:dyDescent="0.2">
      <c r="A436" s="645" t="s">
        <v>365</v>
      </c>
      <c r="B436" s="704" t="s">
        <v>572</v>
      </c>
      <c r="C436" s="645" t="s">
        <v>573</v>
      </c>
      <c r="D436" s="645" t="s">
        <v>574</v>
      </c>
      <c r="E436" s="645" t="s">
        <v>836</v>
      </c>
      <c r="F436" s="646">
        <v>40780</v>
      </c>
      <c r="G436" s="647">
        <v>518.4</v>
      </c>
      <c r="H436" s="645" t="s">
        <v>801</v>
      </c>
      <c r="I436" s="645" t="s">
        <v>135</v>
      </c>
      <c r="J436" s="645" t="s">
        <v>4293</v>
      </c>
      <c r="K436" s="646">
        <v>42661</v>
      </c>
      <c r="L436" s="645" t="s">
        <v>71</v>
      </c>
      <c r="M436" s="645" t="s">
        <v>801</v>
      </c>
    </row>
    <row r="437" spans="1:14" s="645" customFormat="1" x14ac:dyDescent="0.2">
      <c r="A437" s="645" t="s">
        <v>365</v>
      </c>
      <c r="B437" s="704" t="s">
        <v>572</v>
      </c>
      <c r="C437" s="645" t="s">
        <v>573</v>
      </c>
      <c r="D437" s="645" t="s">
        <v>574</v>
      </c>
      <c r="E437" s="645" t="s">
        <v>837</v>
      </c>
      <c r="F437" s="646">
        <v>40680</v>
      </c>
      <c r="G437" s="647">
        <v>172.8</v>
      </c>
      <c r="H437" s="645" t="s">
        <v>801</v>
      </c>
      <c r="I437" s="645" t="s">
        <v>135</v>
      </c>
      <c r="J437" s="645" t="s">
        <v>4293</v>
      </c>
      <c r="K437" s="646">
        <v>42661</v>
      </c>
      <c r="L437" s="645" t="s">
        <v>71</v>
      </c>
      <c r="M437" s="645" t="s">
        <v>801</v>
      </c>
    </row>
    <row r="438" spans="1:14" s="645" customFormat="1" x14ac:dyDescent="0.2">
      <c r="A438" s="640" t="s">
        <v>193</v>
      </c>
      <c r="B438" s="660" t="s">
        <v>150</v>
      </c>
      <c r="C438" s="640" t="s">
        <v>151</v>
      </c>
      <c r="D438" s="640" t="s">
        <v>152</v>
      </c>
      <c r="E438" s="640" t="s">
        <v>378</v>
      </c>
      <c r="F438" s="642">
        <v>42308</v>
      </c>
      <c r="G438" s="639">
        <f>598.95*-1</f>
        <v>-598.95000000000005</v>
      </c>
      <c r="H438" s="640"/>
      <c r="I438" s="640" t="s">
        <v>114</v>
      </c>
      <c r="J438" s="645" t="s">
        <v>4294</v>
      </c>
      <c r="K438" s="642">
        <v>42311</v>
      </c>
      <c r="L438" s="640" t="s">
        <v>4</v>
      </c>
      <c r="M438" s="340"/>
      <c r="N438" s="340"/>
    </row>
    <row r="439" spans="1:14" s="645" customFormat="1" x14ac:dyDescent="0.2">
      <c r="A439" s="645" t="s">
        <v>395</v>
      </c>
      <c r="B439" s="704" t="s">
        <v>732</v>
      </c>
      <c r="C439" s="645" t="s">
        <v>733</v>
      </c>
      <c r="D439" s="645" t="s">
        <v>734</v>
      </c>
      <c r="E439" s="645" t="s">
        <v>747</v>
      </c>
      <c r="F439" s="646">
        <v>42643</v>
      </c>
      <c r="G439" s="647">
        <v>375.58</v>
      </c>
      <c r="H439" s="645" t="s">
        <v>801</v>
      </c>
      <c r="I439" s="645" t="s">
        <v>114</v>
      </c>
      <c r="J439" s="645" t="s">
        <v>4294</v>
      </c>
      <c r="K439" s="646">
        <v>42643</v>
      </c>
      <c r="L439" s="645" t="s">
        <v>71</v>
      </c>
      <c r="M439" s="645" t="s">
        <v>801</v>
      </c>
    </row>
    <row r="440" spans="1:14" s="645" customFormat="1" x14ac:dyDescent="0.2">
      <c r="A440" s="645" t="s">
        <v>395</v>
      </c>
      <c r="B440" s="704" t="s">
        <v>597</v>
      </c>
      <c r="C440" s="645" t="s">
        <v>598</v>
      </c>
      <c r="D440" s="645" t="s">
        <v>599</v>
      </c>
      <c r="E440" s="645" t="s">
        <v>1181</v>
      </c>
      <c r="F440" s="646">
        <v>42706</v>
      </c>
      <c r="G440" s="647">
        <v>1754.5</v>
      </c>
      <c r="H440" s="645" t="s">
        <v>801</v>
      </c>
      <c r="I440" s="645" t="s">
        <v>114</v>
      </c>
      <c r="J440" s="645" t="s">
        <v>4294</v>
      </c>
      <c r="K440" s="646">
        <v>42706</v>
      </c>
      <c r="L440" s="645" t="s">
        <v>71</v>
      </c>
      <c r="M440" s="645" t="s">
        <v>801</v>
      </c>
    </row>
    <row r="441" spans="1:14" s="645" customFormat="1" x14ac:dyDescent="0.2">
      <c r="A441" s="645" t="s">
        <v>395</v>
      </c>
      <c r="B441" s="704" t="s">
        <v>401</v>
      </c>
      <c r="C441" s="645" t="s">
        <v>402</v>
      </c>
      <c r="D441" s="645" t="s">
        <v>403</v>
      </c>
      <c r="E441" s="645" t="s">
        <v>404</v>
      </c>
      <c r="F441" s="646">
        <v>42376</v>
      </c>
      <c r="G441" s="647">
        <v>6555.15</v>
      </c>
      <c r="H441" s="645" t="s">
        <v>405</v>
      </c>
      <c r="I441" s="645" t="s">
        <v>180</v>
      </c>
      <c r="J441" s="645" t="s">
        <v>4295</v>
      </c>
      <c r="K441" s="646">
        <v>42381</v>
      </c>
      <c r="L441" s="645" t="s">
        <v>71</v>
      </c>
    </row>
    <row r="442" spans="1:14" s="645" customFormat="1" x14ac:dyDescent="0.2">
      <c r="A442" s="645" t="s">
        <v>395</v>
      </c>
      <c r="B442" s="704" t="s">
        <v>401</v>
      </c>
      <c r="C442" s="645" t="s">
        <v>402</v>
      </c>
      <c r="D442" s="645" t="s">
        <v>403</v>
      </c>
      <c r="E442" s="645" t="s">
        <v>443</v>
      </c>
      <c r="F442" s="646">
        <v>42452</v>
      </c>
      <c r="G442" s="647">
        <v>5292.54</v>
      </c>
      <c r="H442" s="645" t="s">
        <v>405</v>
      </c>
      <c r="I442" s="645" t="s">
        <v>180</v>
      </c>
      <c r="J442" s="645" t="s">
        <v>4295</v>
      </c>
      <c r="K442" s="646">
        <v>42458</v>
      </c>
      <c r="L442" s="645" t="s">
        <v>71</v>
      </c>
      <c r="M442" s="645" t="s">
        <v>4048</v>
      </c>
    </row>
    <row r="443" spans="1:14" s="645" customFormat="1" x14ac:dyDescent="0.2">
      <c r="A443" s="645" t="s">
        <v>395</v>
      </c>
      <c r="B443" s="704" t="s">
        <v>401</v>
      </c>
      <c r="C443" s="645" t="s">
        <v>402</v>
      </c>
      <c r="D443" s="645" t="s">
        <v>403</v>
      </c>
      <c r="E443" s="645" t="s">
        <v>444</v>
      </c>
      <c r="F443" s="646">
        <v>42424</v>
      </c>
      <c r="G443" s="647">
        <v>2646.27</v>
      </c>
      <c r="H443" s="645" t="s">
        <v>405</v>
      </c>
      <c r="I443" s="645" t="s">
        <v>180</v>
      </c>
      <c r="J443" s="645" t="s">
        <v>4295</v>
      </c>
      <c r="K443" s="646">
        <v>42430</v>
      </c>
      <c r="L443" s="645" t="s">
        <v>71</v>
      </c>
      <c r="M443" s="645" t="s">
        <v>4048</v>
      </c>
    </row>
    <row r="444" spans="1:14" s="645" customFormat="1" x14ac:dyDescent="0.2">
      <c r="A444" s="645" t="s">
        <v>395</v>
      </c>
      <c r="B444" s="704" t="s">
        <v>440</v>
      </c>
      <c r="C444" s="645" t="s">
        <v>441</v>
      </c>
      <c r="D444" s="645" t="s">
        <v>442</v>
      </c>
      <c r="E444" s="645" t="s">
        <v>899</v>
      </c>
      <c r="F444" s="646">
        <v>42698</v>
      </c>
      <c r="G444" s="647">
        <v>1815</v>
      </c>
      <c r="H444" s="645" t="s">
        <v>801</v>
      </c>
      <c r="I444" s="645" t="s">
        <v>180</v>
      </c>
      <c r="J444" s="645" t="s">
        <v>4295</v>
      </c>
      <c r="K444" s="646">
        <v>42698</v>
      </c>
      <c r="L444" s="645" t="s">
        <v>71</v>
      </c>
      <c r="M444" s="645" t="s">
        <v>801</v>
      </c>
    </row>
    <row r="445" spans="1:14" s="645" customFormat="1" x14ac:dyDescent="0.2">
      <c r="A445" s="645" t="s">
        <v>395</v>
      </c>
      <c r="B445" s="704" t="s">
        <v>440</v>
      </c>
      <c r="C445" s="645" t="s">
        <v>441</v>
      </c>
      <c r="D445" s="645" t="s">
        <v>442</v>
      </c>
      <c r="E445" s="645" t="s">
        <v>812</v>
      </c>
      <c r="F445" s="646">
        <v>42650</v>
      </c>
      <c r="G445" s="647">
        <v>5015.63</v>
      </c>
      <c r="H445" s="645" t="s">
        <v>801</v>
      </c>
      <c r="I445" s="645" t="s">
        <v>813</v>
      </c>
      <c r="J445" s="659" t="s">
        <v>4296</v>
      </c>
      <c r="K445" s="646">
        <v>42653</v>
      </c>
      <c r="L445" s="645" t="s">
        <v>71</v>
      </c>
      <c r="M445" s="645" t="s">
        <v>801</v>
      </c>
    </row>
    <row r="446" spans="1:14" s="645" customFormat="1" x14ac:dyDescent="0.2">
      <c r="A446" s="645" t="s">
        <v>395</v>
      </c>
      <c r="B446" s="704" t="s">
        <v>78</v>
      </c>
      <c r="C446" s="645" t="s">
        <v>79</v>
      </c>
      <c r="D446" s="645" t="s">
        <v>80</v>
      </c>
      <c r="E446" s="645" t="s">
        <v>1151</v>
      </c>
      <c r="F446" s="646">
        <v>42732</v>
      </c>
      <c r="G446" s="647">
        <v>99.83</v>
      </c>
      <c r="H446" s="645" t="s">
        <v>1153</v>
      </c>
      <c r="I446" s="645" t="s">
        <v>1152</v>
      </c>
      <c r="J446" s="645" t="s">
        <v>4309</v>
      </c>
      <c r="K446" s="646">
        <v>42732</v>
      </c>
      <c r="L446" s="645" t="s">
        <v>71</v>
      </c>
      <c r="M446" s="645" t="s">
        <v>4096</v>
      </c>
    </row>
    <row r="447" spans="1:14" s="645" customFormat="1" x14ac:dyDescent="0.2">
      <c r="A447" s="645" t="s">
        <v>395</v>
      </c>
      <c r="B447" s="704" t="s">
        <v>78</v>
      </c>
      <c r="C447" s="645" t="s">
        <v>79</v>
      </c>
      <c r="D447" s="645" t="s">
        <v>80</v>
      </c>
      <c r="E447" s="645" t="s">
        <v>629</v>
      </c>
      <c r="F447" s="646">
        <v>42521</v>
      </c>
      <c r="G447" s="647">
        <f>34.8*-1</f>
        <v>-34.799999999999997</v>
      </c>
      <c r="H447" s="645" t="s">
        <v>801</v>
      </c>
      <c r="I447" s="645" t="s">
        <v>541</v>
      </c>
      <c r="J447" s="659" t="s">
        <v>4297</v>
      </c>
      <c r="K447" s="646">
        <v>42523</v>
      </c>
      <c r="L447" s="645" t="s">
        <v>71</v>
      </c>
      <c r="M447" s="645" t="s">
        <v>801</v>
      </c>
    </row>
    <row r="448" spans="1:14" s="645" customFormat="1" x14ac:dyDescent="0.2">
      <c r="A448" s="645" t="s">
        <v>395</v>
      </c>
      <c r="B448" s="704" t="s">
        <v>823</v>
      </c>
      <c r="C448" s="645" t="s">
        <v>824</v>
      </c>
      <c r="D448" s="645" t="s">
        <v>825</v>
      </c>
      <c r="E448" s="645" t="s">
        <v>923</v>
      </c>
      <c r="F448" s="646">
        <v>42692</v>
      </c>
      <c r="G448" s="647">
        <v>18933.830000000002</v>
      </c>
      <c r="H448" s="645" t="s">
        <v>801</v>
      </c>
      <c r="I448" s="645" t="s">
        <v>195</v>
      </c>
      <c r="J448" s="645" t="s">
        <v>4298</v>
      </c>
      <c r="K448" s="646">
        <v>42696</v>
      </c>
      <c r="L448" s="645" t="s">
        <v>4</v>
      </c>
      <c r="M448" s="645" t="s">
        <v>801</v>
      </c>
    </row>
    <row r="449" spans="1:14" s="645" customFormat="1" x14ac:dyDescent="0.2">
      <c r="A449" s="645" t="s">
        <v>395</v>
      </c>
      <c r="B449" s="704" t="s">
        <v>823</v>
      </c>
      <c r="C449" s="645" t="s">
        <v>824</v>
      </c>
      <c r="D449" s="645" t="s">
        <v>825</v>
      </c>
      <c r="E449" s="645" t="s">
        <v>922</v>
      </c>
      <c r="F449" s="646">
        <v>42692</v>
      </c>
      <c r="G449" s="647">
        <v>19091.189999999999</v>
      </c>
      <c r="H449" s="645" t="s">
        <v>801</v>
      </c>
      <c r="I449" s="645" t="s">
        <v>921</v>
      </c>
      <c r="J449" s="645" t="s">
        <v>4299</v>
      </c>
      <c r="K449" s="646">
        <v>42696</v>
      </c>
      <c r="L449" s="645" t="s">
        <v>4</v>
      </c>
      <c r="M449" s="645" t="s">
        <v>801</v>
      </c>
    </row>
    <row r="450" spans="1:14" s="645" customFormat="1" x14ac:dyDescent="0.2">
      <c r="A450" s="645" t="s">
        <v>395</v>
      </c>
      <c r="B450" s="704" t="s">
        <v>123</v>
      </c>
      <c r="C450" s="645" t="s">
        <v>124</v>
      </c>
      <c r="D450" s="645" t="s">
        <v>125</v>
      </c>
      <c r="E450" s="645" t="s">
        <v>1397</v>
      </c>
      <c r="F450" s="646">
        <v>42723</v>
      </c>
      <c r="G450" s="647">
        <v>169.45</v>
      </c>
      <c r="H450" s="645" t="s">
        <v>801</v>
      </c>
      <c r="I450" s="645" t="s">
        <v>1398</v>
      </c>
      <c r="J450" s="645" t="s">
        <v>4310</v>
      </c>
      <c r="K450" s="646">
        <v>42724</v>
      </c>
      <c r="L450" s="645" t="s">
        <v>71</v>
      </c>
      <c r="M450" s="645" t="s">
        <v>801</v>
      </c>
    </row>
    <row r="451" spans="1:14" s="645" customFormat="1" x14ac:dyDescent="0.2">
      <c r="A451" s="645" t="s">
        <v>395</v>
      </c>
      <c r="B451" s="704" t="s">
        <v>1040</v>
      </c>
      <c r="C451" s="645" t="s">
        <v>1041</v>
      </c>
      <c r="D451" s="645" t="s">
        <v>801</v>
      </c>
      <c r="E451" s="645" t="s">
        <v>1042</v>
      </c>
      <c r="F451" s="646">
        <v>42697</v>
      </c>
      <c r="G451" s="647">
        <v>24704.82</v>
      </c>
      <c r="H451" s="645" t="s">
        <v>801</v>
      </c>
      <c r="I451" s="645" t="s">
        <v>606</v>
      </c>
      <c r="J451" s="645" t="s">
        <v>4300</v>
      </c>
      <c r="K451" s="646">
        <v>42702</v>
      </c>
      <c r="L451" s="645" t="s">
        <v>4</v>
      </c>
      <c r="M451" s="645" t="s">
        <v>801</v>
      </c>
    </row>
    <row r="452" spans="1:14" s="645" customFormat="1" x14ac:dyDescent="0.2">
      <c r="A452" s="645" t="s">
        <v>395</v>
      </c>
      <c r="B452" s="704" t="s">
        <v>553</v>
      </c>
      <c r="C452" s="645" t="s">
        <v>554</v>
      </c>
      <c r="D452" s="645" t="s">
        <v>555</v>
      </c>
      <c r="E452" s="645" t="s">
        <v>556</v>
      </c>
      <c r="F452" s="646">
        <v>42499</v>
      </c>
      <c r="G452" s="647">
        <v>500</v>
      </c>
      <c r="H452" s="645" t="s">
        <v>801</v>
      </c>
      <c r="I452" s="645" t="s">
        <v>676</v>
      </c>
      <c r="J452" s="645" t="s">
        <v>4301</v>
      </c>
      <c r="K452" s="646">
        <v>42500</v>
      </c>
      <c r="L452" s="645" t="s">
        <v>71</v>
      </c>
      <c r="M452" s="645" t="s">
        <v>801</v>
      </c>
    </row>
    <row r="453" spans="1:14" s="645" customFormat="1" x14ac:dyDescent="0.2">
      <c r="A453" s="645" t="s">
        <v>364</v>
      </c>
      <c r="B453" s="704">
        <v>102853</v>
      </c>
      <c r="C453" s="645" t="s">
        <v>371</v>
      </c>
      <c r="D453" s="645" t="s">
        <v>372</v>
      </c>
      <c r="E453" s="645" t="s">
        <v>373</v>
      </c>
      <c r="F453" s="646">
        <v>41220</v>
      </c>
      <c r="G453" s="647">
        <v>291.04000000000002</v>
      </c>
      <c r="H453" s="645" t="s">
        <v>374</v>
      </c>
      <c r="I453" s="645" t="s">
        <v>1681</v>
      </c>
      <c r="J453" s="645" t="s">
        <v>4302</v>
      </c>
      <c r="K453" s="646">
        <v>41731</v>
      </c>
      <c r="L453" s="645" t="s">
        <v>4</v>
      </c>
    </row>
    <row r="454" spans="1:14" s="645" customFormat="1" x14ac:dyDescent="0.2">
      <c r="A454" s="645" t="s">
        <v>395</v>
      </c>
      <c r="B454" s="704" t="s">
        <v>268</v>
      </c>
      <c r="C454" s="645" t="s">
        <v>269</v>
      </c>
      <c r="D454" s="645" t="s">
        <v>270</v>
      </c>
      <c r="E454" s="645" t="s">
        <v>457</v>
      </c>
      <c r="F454" s="646">
        <v>42450</v>
      </c>
      <c r="G454" s="647">
        <v>47524.98</v>
      </c>
      <c r="H454" s="645" t="s">
        <v>801</v>
      </c>
      <c r="I454" s="645" t="s">
        <v>272</v>
      </c>
      <c r="J454" s="645" t="s">
        <v>4303</v>
      </c>
      <c r="K454" s="646">
        <v>42452</v>
      </c>
      <c r="L454" s="645" t="s">
        <v>71</v>
      </c>
      <c r="M454" s="645" t="s">
        <v>801</v>
      </c>
    </row>
    <row r="455" spans="1:14" s="645" customFormat="1" x14ac:dyDescent="0.2">
      <c r="A455" s="645" t="s">
        <v>395</v>
      </c>
      <c r="B455" s="704" t="s">
        <v>268</v>
      </c>
      <c r="C455" s="645" t="s">
        <v>269</v>
      </c>
      <c r="D455" s="645" t="s">
        <v>270</v>
      </c>
      <c r="E455" s="645" t="s">
        <v>458</v>
      </c>
      <c r="F455" s="646">
        <v>42450</v>
      </c>
      <c r="G455" s="647">
        <v>47524.98</v>
      </c>
      <c r="H455" s="645" t="s">
        <v>801</v>
      </c>
      <c r="I455" s="645" t="s">
        <v>272</v>
      </c>
      <c r="J455" s="645" t="s">
        <v>4303</v>
      </c>
      <c r="K455" s="646">
        <v>42452</v>
      </c>
      <c r="L455" s="645" t="s">
        <v>71</v>
      </c>
      <c r="M455" s="645" t="s">
        <v>801</v>
      </c>
    </row>
    <row r="456" spans="1:14" s="645" customFormat="1" x14ac:dyDescent="0.2">
      <c r="A456" s="645" t="s">
        <v>395</v>
      </c>
      <c r="B456" s="704" t="s">
        <v>268</v>
      </c>
      <c r="C456" s="645" t="s">
        <v>269</v>
      </c>
      <c r="D456" s="645" t="s">
        <v>270</v>
      </c>
      <c r="E456" s="645" t="s">
        <v>651</v>
      </c>
      <c r="F456" s="646">
        <v>42543</v>
      </c>
      <c r="G456" s="647">
        <v>71287.47</v>
      </c>
      <c r="H456" s="645" t="s">
        <v>801</v>
      </c>
      <c r="I456" s="645" t="s">
        <v>272</v>
      </c>
      <c r="J456" s="640" t="s">
        <v>4303</v>
      </c>
      <c r="K456" s="646">
        <v>42549</v>
      </c>
      <c r="L456" s="645" t="s">
        <v>71</v>
      </c>
      <c r="M456" s="645" t="s">
        <v>801</v>
      </c>
    </row>
    <row r="457" spans="1:14" s="645" customFormat="1" x14ac:dyDescent="0.2">
      <c r="A457" s="645" t="s">
        <v>395</v>
      </c>
      <c r="B457" s="704" t="s">
        <v>268</v>
      </c>
      <c r="C457" s="645" t="s">
        <v>269</v>
      </c>
      <c r="D457" s="645" t="s">
        <v>270</v>
      </c>
      <c r="E457" s="645" t="s">
        <v>1427</v>
      </c>
      <c r="F457" s="646">
        <v>42704</v>
      </c>
      <c r="G457" s="647">
        <v>1887.6</v>
      </c>
      <c r="H457" s="645" t="s">
        <v>801</v>
      </c>
      <c r="I457" s="645" t="s">
        <v>272</v>
      </c>
      <c r="J457" s="640" t="s">
        <v>4303</v>
      </c>
      <c r="K457" s="646">
        <v>42716</v>
      </c>
      <c r="L457" s="645" t="s">
        <v>71</v>
      </c>
      <c r="M457" s="645" t="s">
        <v>801</v>
      </c>
    </row>
    <row r="458" spans="1:14" s="645" customFormat="1" x14ac:dyDescent="0.2">
      <c r="A458" s="645" t="s">
        <v>395</v>
      </c>
      <c r="B458" s="704" t="s">
        <v>268</v>
      </c>
      <c r="C458" s="645" t="s">
        <v>269</v>
      </c>
      <c r="D458" s="645" t="s">
        <v>270</v>
      </c>
      <c r="E458" s="645" t="s">
        <v>1426</v>
      </c>
      <c r="F458" s="646">
        <v>42704</v>
      </c>
      <c r="G458" s="647">
        <v>68297.69</v>
      </c>
      <c r="H458" s="645" t="s">
        <v>801</v>
      </c>
      <c r="I458" s="645" t="s">
        <v>272</v>
      </c>
      <c r="J458" s="640" t="s">
        <v>4303</v>
      </c>
      <c r="K458" s="646">
        <v>42716</v>
      </c>
      <c r="L458" s="645" t="s">
        <v>71</v>
      </c>
      <c r="M458" s="645" t="s">
        <v>801</v>
      </c>
    </row>
    <row r="459" spans="1:14" s="645" customFormat="1" x14ac:dyDescent="0.2">
      <c r="A459" s="645" t="s">
        <v>395</v>
      </c>
      <c r="B459" s="704" t="s">
        <v>1620</v>
      </c>
      <c r="C459" s="645" t="s">
        <v>1621</v>
      </c>
      <c r="D459" s="645" t="s">
        <v>1622</v>
      </c>
      <c r="E459" s="645" t="s">
        <v>1619</v>
      </c>
      <c r="F459" s="646">
        <v>42660</v>
      </c>
      <c r="G459" s="647">
        <v>3092.76</v>
      </c>
      <c r="H459" s="645" t="s">
        <v>801</v>
      </c>
      <c r="I459" s="645" t="s">
        <v>1623</v>
      </c>
      <c r="J459" s="645" t="s">
        <v>4313</v>
      </c>
      <c r="K459" s="646">
        <v>42726</v>
      </c>
      <c r="L459" s="645" t="s">
        <v>71</v>
      </c>
      <c r="M459" s="645" t="s">
        <v>801</v>
      </c>
    </row>
    <row r="460" spans="1:14" s="645" customFormat="1" x14ac:dyDescent="0.2">
      <c r="A460" s="640" t="s">
        <v>67</v>
      </c>
      <c r="B460" s="660" t="s">
        <v>88</v>
      </c>
      <c r="C460" s="640" t="s">
        <v>89</v>
      </c>
      <c r="D460" s="640" t="s">
        <v>90</v>
      </c>
      <c r="E460" s="640" t="s">
        <v>283</v>
      </c>
      <c r="F460" s="642">
        <v>41486</v>
      </c>
      <c r="G460" s="639">
        <v>464.62</v>
      </c>
      <c r="H460" s="640"/>
      <c r="I460" s="640" t="s">
        <v>284</v>
      </c>
      <c r="J460" s="640" t="s">
        <v>4304</v>
      </c>
      <c r="K460" s="642">
        <v>42075</v>
      </c>
      <c r="L460" s="640" t="s">
        <v>71</v>
      </c>
      <c r="M460" s="340"/>
      <c r="N460" s="340"/>
    </row>
    <row r="461" spans="1:14" s="645" customFormat="1" x14ac:dyDescent="0.2">
      <c r="A461" s="645" t="s">
        <v>395</v>
      </c>
      <c r="B461" s="704" t="s">
        <v>794</v>
      </c>
      <c r="C461" s="645" t="s">
        <v>795</v>
      </c>
      <c r="D461" s="645" t="s">
        <v>796</v>
      </c>
      <c r="E461" s="645" t="s">
        <v>4069</v>
      </c>
      <c r="F461" s="646">
        <v>42627</v>
      </c>
      <c r="G461" s="647">
        <v>319</v>
      </c>
      <c r="H461" s="645" t="s">
        <v>801</v>
      </c>
      <c r="I461" s="645" t="s">
        <v>4070</v>
      </c>
      <c r="J461" s="659" t="s">
        <v>4305</v>
      </c>
      <c r="K461" s="646">
        <v>42627</v>
      </c>
      <c r="L461" s="645" t="s">
        <v>4</v>
      </c>
      <c r="M461" s="645" t="s">
        <v>801</v>
      </c>
    </row>
    <row r="462" spans="1:14" s="645" customFormat="1" x14ac:dyDescent="0.2">
      <c r="A462" s="645" t="s">
        <v>395</v>
      </c>
      <c r="B462" s="704" t="s">
        <v>633</v>
      </c>
      <c r="C462" s="645" t="s">
        <v>634</v>
      </c>
      <c r="D462" s="645" t="s">
        <v>635</v>
      </c>
      <c r="E462" s="645" t="s">
        <v>1005</v>
      </c>
      <c r="F462" s="646">
        <v>42684</v>
      </c>
      <c r="G462" s="647">
        <v>114.88</v>
      </c>
      <c r="H462" s="645" t="s">
        <v>801</v>
      </c>
      <c r="I462" s="645" t="s">
        <v>127</v>
      </c>
      <c r="J462" s="645" t="s">
        <v>4306</v>
      </c>
      <c r="K462" s="646">
        <v>42689</v>
      </c>
      <c r="L462" s="645" t="s">
        <v>71</v>
      </c>
      <c r="M462" s="645" t="s">
        <v>801</v>
      </c>
    </row>
    <row r="463" spans="1:14" s="645" customFormat="1" x14ac:dyDescent="0.2">
      <c r="A463" s="645" t="s">
        <v>395</v>
      </c>
      <c r="B463" s="704" t="s">
        <v>78</v>
      </c>
      <c r="C463" s="645" t="s">
        <v>79</v>
      </c>
      <c r="D463" s="645" t="s">
        <v>80</v>
      </c>
      <c r="E463" s="645" t="s">
        <v>1126</v>
      </c>
      <c r="F463" s="646">
        <v>42716</v>
      </c>
      <c r="G463" s="647">
        <v>821.59</v>
      </c>
      <c r="H463" s="645" t="s">
        <v>1128</v>
      </c>
      <c r="I463" s="645" t="s">
        <v>1127</v>
      </c>
      <c r="J463" s="659" t="s">
        <v>4311</v>
      </c>
      <c r="K463" s="646">
        <v>42717</v>
      </c>
      <c r="L463" s="645" t="s">
        <v>71</v>
      </c>
      <c r="M463" s="645" t="s">
        <v>4102</v>
      </c>
    </row>
    <row r="464" spans="1:14" x14ac:dyDescent="0.2">
      <c r="A464" s="401"/>
      <c r="B464" s="660"/>
      <c r="C464" s="401"/>
      <c r="D464" s="401"/>
      <c r="E464" s="401"/>
      <c r="F464" s="403"/>
      <c r="G464" s="605">
        <f>SUM(G2:G463)</f>
        <v>637289.28000000014</v>
      </c>
      <c r="H464" s="363"/>
      <c r="I464" s="363"/>
      <c r="J464" s="628"/>
      <c r="K464" s="401"/>
      <c r="L464" s="401"/>
      <c r="M464" s="403"/>
      <c r="N464" s="401"/>
    </row>
    <row r="465" spans="1:14" x14ac:dyDescent="0.2">
      <c r="A465" s="401"/>
      <c r="B465" s="660"/>
      <c r="C465" s="401"/>
      <c r="D465" s="401"/>
      <c r="E465" s="401"/>
      <c r="F465" s="403"/>
      <c r="G465" s="458"/>
      <c r="H465" s="363"/>
      <c r="I465" s="363"/>
      <c r="J465" s="628"/>
      <c r="K465" s="401"/>
      <c r="L465" s="401"/>
      <c r="M465" s="403"/>
      <c r="N465" s="401"/>
    </row>
    <row r="466" spans="1:14" x14ac:dyDescent="0.2">
      <c r="A466" s="401"/>
      <c r="B466" s="660"/>
      <c r="C466" s="401"/>
      <c r="D466" s="401"/>
      <c r="E466" s="401"/>
      <c r="F466" s="403"/>
      <c r="G466" s="458"/>
      <c r="H466" s="363"/>
      <c r="I466" s="363"/>
      <c r="J466" s="628"/>
      <c r="K466" s="401"/>
      <c r="L466" s="401"/>
      <c r="M466" s="403"/>
      <c r="N466" s="401"/>
    </row>
    <row r="467" spans="1:14" x14ac:dyDescent="0.2">
      <c r="A467" s="401"/>
      <c r="B467" s="660"/>
      <c r="C467" s="401"/>
      <c r="D467" s="401"/>
      <c r="E467" s="401"/>
      <c r="F467" s="403"/>
      <c r="G467" s="458"/>
      <c r="H467" s="363"/>
      <c r="I467" s="363"/>
      <c r="J467" s="628"/>
      <c r="K467" s="401"/>
      <c r="L467" s="401"/>
      <c r="M467" s="403"/>
      <c r="N467" s="401"/>
    </row>
    <row r="468" spans="1:14" x14ac:dyDescent="0.2">
      <c r="A468" s="401"/>
      <c r="B468" s="660"/>
      <c r="C468" s="401"/>
      <c r="D468" s="401"/>
      <c r="E468" s="401"/>
      <c r="F468" s="403"/>
      <c r="G468" s="458"/>
      <c r="H468" s="363"/>
      <c r="I468" s="363"/>
      <c r="J468" s="628"/>
      <c r="K468" s="401"/>
      <c r="L468" s="401"/>
      <c r="M468" s="403"/>
      <c r="N468" s="401"/>
    </row>
    <row r="469" spans="1:14" x14ac:dyDescent="0.2">
      <c r="A469" s="401"/>
      <c r="B469" s="660"/>
      <c r="C469" s="401"/>
      <c r="D469" s="401"/>
      <c r="E469" s="401"/>
      <c r="F469" s="403"/>
      <c r="G469" s="458"/>
      <c r="H469" s="363"/>
      <c r="I469" s="363"/>
      <c r="J469" s="628"/>
      <c r="K469" s="401"/>
      <c r="L469" s="401"/>
      <c r="M469" s="403"/>
      <c r="N469" s="401"/>
    </row>
    <row r="470" spans="1:14" x14ac:dyDescent="0.2">
      <c r="A470" s="401"/>
      <c r="B470" s="660"/>
      <c r="C470" s="401"/>
      <c r="D470" s="401"/>
      <c r="E470" s="401"/>
      <c r="F470" s="403"/>
      <c r="G470" s="458"/>
      <c r="H470" s="363"/>
      <c r="I470" s="363"/>
      <c r="J470" s="628"/>
      <c r="K470" s="401"/>
      <c r="L470" s="401"/>
      <c r="M470" s="403"/>
      <c r="N470" s="401"/>
    </row>
    <row r="471" spans="1:14" x14ac:dyDescent="0.2">
      <c r="A471" s="401"/>
      <c r="B471" s="660"/>
      <c r="C471" s="401"/>
      <c r="D471" s="401"/>
      <c r="E471" s="401"/>
      <c r="F471" s="403"/>
      <c r="G471" s="458"/>
      <c r="H471" s="363"/>
      <c r="I471" s="363"/>
      <c r="J471" s="628"/>
      <c r="K471" s="401"/>
      <c r="L471" s="401"/>
      <c r="M471" s="403"/>
      <c r="N471" s="401"/>
    </row>
    <row r="472" spans="1:14" x14ac:dyDescent="0.2">
      <c r="A472" s="401"/>
      <c r="B472" s="660"/>
      <c r="C472" s="401"/>
      <c r="D472" s="401"/>
      <c r="E472" s="401"/>
      <c r="F472" s="403"/>
      <c r="G472" s="458"/>
      <c r="H472" s="363"/>
      <c r="I472" s="363"/>
      <c r="J472" s="628"/>
      <c r="K472" s="401"/>
      <c r="L472" s="401"/>
      <c r="M472" s="403"/>
      <c r="N472" s="401"/>
    </row>
    <row r="473" spans="1:14" x14ac:dyDescent="0.2">
      <c r="A473" s="401"/>
      <c r="B473" s="660"/>
      <c r="C473" s="401"/>
      <c r="D473" s="401"/>
      <c r="E473" s="401"/>
      <c r="F473" s="403"/>
      <c r="G473" s="458"/>
      <c r="H473" s="363"/>
      <c r="I473" s="363"/>
      <c r="J473" s="628"/>
      <c r="K473" s="401"/>
      <c r="L473" s="401"/>
      <c r="M473" s="403"/>
      <c r="N473" s="401"/>
    </row>
    <row r="474" spans="1:14" x14ac:dyDescent="0.2">
      <c r="A474" s="401"/>
      <c r="B474" s="660"/>
      <c r="C474" s="401"/>
      <c r="D474" s="401"/>
      <c r="E474" s="401"/>
      <c r="F474" s="403"/>
      <c r="G474" s="458"/>
      <c r="H474" s="363"/>
      <c r="I474" s="363"/>
      <c r="J474" s="628"/>
      <c r="K474" s="401"/>
      <c r="L474" s="401"/>
      <c r="M474" s="403"/>
      <c r="N474" s="401"/>
    </row>
    <row r="475" spans="1:14" x14ac:dyDescent="0.2">
      <c r="A475" s="401"/>
      <c r="B475" s="660"/>
      <c r="C475" s="401"/>
      <c r="D475" s="401"/>
      <c r="E475" s="401"/>
      <c r="F475" s="403"/>
      <c r="G475" s="458"/>
      <c r="H475" s="363"/>
      <c r="I475" s="363"/>
      <c r="J475" s="628"/>
      <c r="K475" s="401"/>
      <c r="L475" s="401"/>
      <c r="M475" s="403"/>
      <c r="N475" s="401"/>
    </row>
    <row r="476" spans="1:14" x14ac:dyDescent="0.2">
      <c r="A476" s="401"/>
      <c r="B476" s="660"/>
      <c r="C476" s="401"/>
      <c r="D476" s="401"/>
      <c r="E476" s="401"/>
      <c r="F476" s="403"/>
      <c r="G476" s="458"/>
      <c r="H476" s="363"/>
      <c r="I476" s="363"/>
      <c r="J476" s="628"/>
      <c r="K476" s="401"/>
      <c r="L476" s="401"/>
      <c r="M476" s="403"/>
      <c r="N476" s="401"/>
    </row>
    <row r="477" spans="1:14" x14ac:dyDescent="0.2">
      <c r="A477" s="401"/>
      <c r="B477" s="660"/>
      <c r="C477" s="401"/>
      <c r="D477" s="401"/>
      <c r="E477" s="401"/>
      <c r="F477" s="403"/>
      <c r="G477" s="458"/>
      <c r="H477" s="363"/>
      <c r="I477" s="363"/>
      <c r="J477" s="628"/>
      <c r="K477" s="401"/>
      <c r="L477" s="401"/>
      <c r="M477" s="403"/>
      <c r="N477" s="401"/>
    </row>
    <row r="478" spans="1:14" x14ac:dyDescent="0.2">
      <c r="A478" s="401"/>
      <c r="B478" s="660"/>
      <c r="C478" s="401"/>
      <c r="D478" s="401"/>
      <c r="E478" s="401"/>
      <c r="F478" s="403"/>
      <c r="G478" s="458"/>
      <c r="H478" s="363"/>
      <c r="I478" s="363"/>
      <c r="J478" s="628"/>
      <c r="K478" s="401"/>
      <c r="L478" s="401"/>
      <c r="M478" s="403"/>
      <c r="N478" s="401"/>
    </row>
    <row r="479" spans="1:14" x14ac:dyDescent="0.2">
      <c r="A479" s="401"/>
      <c r="B479" s="660"/>
      <c r="C479" s="401"/>
      <c r="D479" s="401"/>
      <c r="E479" s="401"/>
      <c r="F479" s="403"/>
      <c r="G479" s="458"/>
      <c r="H479" s="363"/>
      <c r="I479" s="363"/>
      <c r="J479" s="628"/>
      <c r="K479" s="401"/>
      <c r="L479" s="401"/>
      <c r="M479" s="403"/>
      <c r="N479" s="401"/>
    </row>
    <row r="480" spans="1:14" x14ac:dyDescent="0.2">
      <c r="A480" s="401"/>
      <c r="B480" s="660"/>
      <c r="C480" s="401"/>
      <c r="D480" s="401"/>
      <c r="E480" s="401"/>
      <c r="F480" s="403"/>
      <c r="G480" s="458"/>
      <c r="H480" s="363"/>
      <c r="I480" s="363"/>
      <c r="J480" s="628"/>
      <c r="K480" s="401"/>
      <c r="L480" s="401"/>
      <c r="M480" s="403"/>
      <c r="N480" s="401"/>
    </row>
    <row r="481" spans="1:14" x14ac:dyDescent="0.2">
      <c r="A481" s="401"/>
      <c r="B481" s="660"/>
      <c r="C481" s="401"/>
      <c r="D481" s="401"/>
      <c r="E481" s="401"/>
      <c r="F481" s="403"/>
      <c r="G481" s="458"/>
      <c r="H481" s="363"/>
      <c r="I481" s="363"/>
      <c r="J481" s="628"/>
      <c r="K481" s="401"/>
      <c r="L481" s="401"/>
      <c r="M481" s="403"/>
      <c r="N481" s="401"/>
    </row>
    <row r="482" spans="1:14" x14ac:dyDescent="0.2">
      <c r="A482" s="401"/>
      <c r="B482" s="660"/>
      <c r="C482" s="401"/>
      <c r="D482" s="401"/>
      <c r="E482" s="401"/>
      <c r="F482" s="403"/>
      <c r="G482" s="458"/>
      <c r="H482" s="363"/>
      <c r="I482" s="363"/>
      <c r="J482" s="628"/>
      <c r="K482" s="401"/>
      <c r="L482" s="401"/>
      <c r="M482" s="403"/>
      <c r="N482" s="401"/>
    </row>
    <row r="483" spans="1:14" x14ac:dyDescent="0.2">
      <c r="A483" s="401"/>
      <c r="B483" s="660"/>
      <c r="C483" s="401"/>
      <c r="D483" s="401"/>
      <c r="E483" s="401"/>
      <c r="F483" s="403"/>
      <c r="G483" s="458"/>
      <c r="H483" s="363"/>
      <c r="I483" s="363"/>
      <c r="J483" s="628"/>
      <c r="K483" s="401"/>
      <c r="L483" s="401"/>
      <c r="M483" s="403"/>
      <c r="N483" s="401"/>
    </row>
    <row r="484" spans="1:14" x14ac:dyDescent="0.2">
      <c r="A484" s="401"/>
      <c r="B484" s="660"/>
      <c r="C484" s="401"/>
      <c r="D484" s="401"/>
      <c r="E484" s="401"/>
      <c r="F484" s="403"/>
      <c r="G484" s="458"/>
      <c r="H484" s="363"/>
      <c r="I484" s="363"/>
      <c r="J484" s="628"/>
      <c r="K484" s="401"/>
      <c r="L484" s="401"/>
      <c r="M484" s="403"/>
      <c r="N484" s="401"/>
    </row>
    <row r="485" spans="1:14" x14ac:dyDescent="0.2">
      <c r="A485" s="401"/>
      <c r="B485" s="660"/>
      <c r="C485" s="401"/>
      <c r="D485" s="401"/>
      <c r="E485" s="401"/>
      <c r="F485" s="403"/>
      <c r="G485" s="458"/>
      <c r="H485" s="363"/>
      <c r="I485" s="363"/>
      <c r="J485" s="628"/>
      <c r="K485" s="401"/>
      <c r="L485" s="401"/>
      <c r="M485" s="403"/>
      <c r="N485" s="401"/>
    </row>
    <row r="486" spans="1:14" x14ac:dyDescent="0.2">
      <c r="A486" s="401"/>
      <c r="B486" s="660"/>
      <c r="C486" s="401"/>
      <c r="D486" s="401"/>
      <c r="E486" s="401"/>
      <c r="F486" s="403"/>
      <c r="G486" s="458"/>
      <c r="H486" s="363"/>
      <c r="I486" s="363"/>
      <c r="J486" s="628"/>
      <c r="K486" s="401"/>
      <c r="L486" s="401"/>
      <c r="M486" s="403"/>
      <c r="N486" s="401"/>
    </row>
    <row r="487" spans="1:14" x14ac:dyDescent="0.2">
      <c r="A487" s="401"/>
      <c r="B487" s="660"/>
      <c r="C487" s="401"/>
      <c r="D487" s="401"/>
      <c r="E487" s="401"/>
      <c r="F487" s="403"/>
      <c r="G487" s="458"/>
      <c r="H487" s="363"/>
      <c r="I487" s="363"/>
      <c r="J487" s="628"/>
      <c r="K487" s="401"/>
      <c r="L487" s="401"/>
      <c r="M487" s="403"/>
      <c r="N487" s="401"/>
    </row>
    <row r="488" spans="1:14" x14ac:dyDescent="0.2">
      <c r="A488" s="401"/>
      <c r="B488" s="660"/>
      <c r="C488" s="401"/>
      <c r="D488" s="401"/>
      <c r="E488" s="401"/>
      <c r="F488" s="403"/>
      <c r="G488" s="458"/>
      <c r="H488" s="363"/>
      <c r="I488" s="363"/>
      <c r="J488" s="628"/>
      <c r="K488" s="401"/>
      <c r="L488" s="401"/>
      <c r="M488" s="403"/>
      <c r="N488" s="401"/>
    </row>
    <row r="489" spans="1:14" x14ac:dyDescent="0.2">
      <c r="A489" s="401"/>
      <c r="B489" s="660"/>
      <c r="C489" s="401"/>
      <c r="D489" s="401"/>
      <c r="E489" s="401"/>
      <c r="F489" s="403"/>
      <c r="G489" s="458"/>
      <c r="H489" s="363"/>
      <c r="I489" s="363"/>
      <c r="J489" s="628"/>
      <c r="K489" s="401"/>
      <c r="L489" s="401"/>
      <c r="M489" s="403"/>
      <c r="N489" s="401"/>
    </row>
    <row r="490" spans="1:14" x14ac:dyDescent="0.2">
      <c r="A490" s="401"/>
      <c r="B490" s="660"/>
      <c r="C490" s="401"/>
      <c r="D490" s="401"/>
      <c r="E490" s="401"/>
      <c r="F490" s="403"/>
      <c r="G490" s="458"/>
      <c r="H490" s="363"/>
      <c r="I490" s="363"/>
      <c r="J490" s="628"/>
      <c r="K490" s="401"/>
      <c r="L490" s="401"/>
      <c r="M490" s="403"/>
      <c r="N490" s="401"/>
    </row>
    <row r="491" spans="1:14" x14ac:dyDescent="0.2">
      <c r="A491" s="401"/>
      <c r="B491" s="660"/>
      <c r="C491" s="401"/>
      <c r="D491" s="401"/>
      <c r="E491" s="401"/>
      <c r="F491" s="403"/>
      <c r="G491" s="458"/>
      <c r="H491" s="363"/>
      <c r="I491" s="363"/>
      <c r="J491" s="628"/>
      <c r="K491" s="401"/>
      <c r="L491" s="401"/>
      <c r="M491" s="403"/>
      <c r="N491" s="401"/>
    </row>
    <row r="492" spans="1:14" x14ac:dyDescent="0.2">
      <c r="A492" s="401"/>
      <c r="B492" s="660"/>
      <c r="C492" s="401"/>
      <c r="D492" s="401"/>
      <c r="E492" s="401"/>
      <c r="F492" s="403"/>
      <c r="G492" s="458"/>
      <c r="H492" s="363"/>
      <c r="I492" s="363"/>
      <c r="J492" s="628"/>
      <c r="K492" s="401"/>
      <c r="L492" s="401"/>
      <c r="M492" s="403"/>
      <c r="N492" s="401"/>
    </row>
    <row r="493" spans="1:14" x14ac:dyDescent="0.2">
      <c r="A493" s="401"/>
      <c r="B493" s="660"/>
      <c r="C493" s="401"/>
      <c r="D493" s="401"/>
      <c r="E493" s="401"/>
      <c r="F493" s="403"/>
      <c r="G493" s="458"/>
      <c r="H493" s="363"/>
      <c r="I493" s="363"/>
      <c r="J493" s="628"/>
      <c r="K493" s="401"/>
      <c r="L493" s="401"/>
      <c r="M493" s="403"/>
      <c r="N493" s="401"/>
    </row>
    <row r="494" spans="1:14" x14ac:dyDescent="0.2">
      <c r="A494" s="401"/>
      <c r="B494" s="660"/>
      <c r="C494" s="401"/>
      <c r="D494" s="401"/>
      <c r="E494" s="401"/>
      <c r="F494" s="403"/>
      <c r="G494" s="458"/>
      <c r="H494" s="363"/>
      <c r="I494" s="363"/>
      <c r="J494" s="628"/>
      <c r="K494" s="401"/>
      <c r="L494" s="401"/>
      <c r="M494" s="403"/>
      <c r="N494" s="401"/>
    </row>
    <row r="495" spans="1:14" x14ac:dyDescent="0.2">
      <c r="A495" s="401"/>
      <c r="B495" s="660"/>
      <c r="C495" s="401"/>
      <c r="D495" s="401"/>
      <c r="E495" s="401"/>
      <c r="F495" s="403"/>
      <c r="G495" s="458"/>
      <c r="H495" s="363"/>
      <c r="I495" s="363"/>
      <c r="J495" s="628"/>
      <c r="K495" s="401"/>
      <c r="L495" s="401"/>
      <c r="M495" s="403"/>
      <c r="N495" s="401"/>
    </row>
    <row r="496" spans="1:14" x14ac:dyDescent="0.2">
      <c r="A496" s="401"/>
      <c r="B496" s="660"/>
      <c r="C496" s="401"/>
      <c r="D496" s="401"/>
      <c r="E496" s="401"/>
      <c r="F496" s="403"/>
      <c r="G496" s="458"/>
      <c r="H496" s="363"/>
      <c r="I496" s="363"/>
      <c r="J496" s="628"/>
      <c r="K496" s="401"/>
      <c r="L496" s="401"/>
      <c r="M496" s="403"/>
      <c r="N496" s="401"/>
    </row>
    <row r="497" spans="1:14" x14ac:dyDescent="0.2">
      <c r="A497" s="401"/>
      <c r="B497" s="660"/>
      <c r="C497" s="401"/>
      <c r="D497" s="401"/>
      <c r="E497" s="401"/>
      <c r="F497" s="403"/>
      <c r="G497" s="458"/>
      <c r="H497" s="363"/>
      <c r="I497" s="363"/>
      <c r="J497" s="628"/>
      <c r="K497" s="401"/>
      <c r="L497" s="401"/>
      <c r="M497" s="403"/>
      <c r="N497" s="401"/>
    </row>
    <row r="498" spans="1:14" x14ac:dyDescent="0.2">
      <c r="A498" s="401"/>
      <c r="B498" s="660"/>
      <c r="C498" s="401"/>
      <c r="D498" s="401"/>
      <c r="E498" s="401"/>
      <c r="F498" s="403"/>
      <c r="G498" s="458"/>
      <c r="H498" s="363"/>
      <c r="I498" s="363"/>
      <c r="J498" s="628"/>
      <c r="K498" s="401"/>
      <c r="L498" s="401"/>
      <c r="M498" s="403"/>
      <c r="N498" s="401"/>
    </row>
    <row r="499" spans="1:14" x14ac:dyDescent="0.2">
      <c r="A499" s="401"/>
      <c r="B499" s="660"/>
      <c r="C499" s="401"/>
      <c r="D499" s="401"/>
      <c r="E499" s="401"/>
      <c r="F499" s="403"/>
      <c r="G499" s="458"/>
      <c r="H499" s="363"/>
      <c r="I499" s="363"/>
      <c r="J499" s="628"/>
      <c r="K499" s="401"/>
      <c r="L499" s="401"/>
      <c r="M499" s="403"/>
      <c r="N499" s="401"/>
    </row>
    <row r="500" spans="1:14" x14ac:dyDescent="0.2">
      <c r="A500" s="401"/>
      <c r="B500" s="660"/>
      <c r="C500" s="401"/>
      <c r="D500" s="401"/>
      <c r="E500" s="401"/>
      <c r="F500" s="403"/>
      <c r="G500" s="458"/>
      <c r="H500" s="363"/>
      <c r="I500" s="363"/>
      <c r="J500" s="628"/>
      <c r="K500" s="401"/>
      <c r="L500" s="401"/>
      <c r="M500" s="403"/>
      <c r="N500" s="401"/>
    </row>
    <row r="501" spans="1:14" x14ac:dyDescent="0.2">
      <c r="A501" s="401"/>
      <c r="B501" s="660"/>
      <c r="C501" s="401"/>
      <c r="D501" s="401"/>
      <c r="E501" s="401"/>
      <c r="F501" s="403"/>
      <c r="G501" s="458"/>
      <c r="H501" s="363"/>
      <c r="I501" s="363"/>
      <c r="J501" s="628"/>
      <c r="K501" s="401"/>
      <c r="L501" s="401"/>
      <c r="M501" s="403"/>
      <c r="N501" s="401"/>
    </row>
    <row r="502" spans="1:14" x14ac:dyDescent="0.2">
      <c r="A502" s="401"/>
      <c r="B502" s="660"/>
      <c r="C502" s="401"/>
      <c r="D502" s="401"/>
      <c r="E502" s="401"/>
      <c r="F502" s="403"/>
      <c r="G502" s="458"/>
      <c r="H502" s="363"/>
      <c r="I502" s="363"/>
      <c r="J502" s="628"/>
      <c r="K502" s="401"/>
      <c r="L502" s="401"/>
      <c r="M502" s="403"/>
      <c r="N502" s="401"/>
    </row>
    <row r="503" spans="1:14" x14ac:dyDescent="0.2">
      <c r="A503" s="401"/>
      <c r="B503" s="660"/>
      <c r="C503" s="401"/>
      <c r="D503" s="401"/>
      <c r="E503" s="401"/>
      <c r="F503" s="403"/>
      <c r="G503" s="458"/>
      <c r="H503" s="363"/>
      <c r="I503" s="363"/>
      <c r="J503" s="628"/>
      <c r="K503" s="401"/>
      <c r="L503" s="401"/>
      <c r="M503" s="403"/>
      <c r="N503" s="401"/>
    </row>
    <row r="504" spans="1:14" x14ac:dyDescent="0.2">
      <c r="A504" s="401"/>
      <c r="B504" s="660"/>
      <c r="C504" s="401"/>
      <c r="D504" s="401"/>
      <c r="E504" s="401"/>
      <c r="F504" s="403"/>
      <c r="G504" s="458"/>
      <c r="H504" s="363"/>
      <c r="I504" s="363"/>
      <c r="J504" s="628"/>
      <c r="K504" s="401"/>
      <c r="L504" s="401"/>
      <c r="M504" s="403"/>
      <c r="N504" s="401"/>
    </row>
    <row r="505" spans="1:14" x14ac:dyDescent="0.2">
      <c r="A505" s="401"/>
      <c r="B505" s="660"/>
      <c r="C505" s="401"/>
      <c r="D505" s="401"/>
      <c r="E505" s="401"/>
      <c r="F505" s="403"/>
      <c r="G505" s="458"/>
      <c r="H505" s="363"/>
      <c r="I505" s="363"/>
      <c r="J505" s="628"/>
      <c r="K505" s="401"/>
      <c r="L505" s="401"/>
      <c r="M505" s="403"/>
      <c r="N505" s="401"/>
    </row>
    <row r="506" spans="1:14" x14ac:dyDescent="0.2">
      <c r="A506" s="401"/>
      <c r="B506" s="660"/>
      <c r="C506" s="401"/>
      <c r="D506" s="401"/>
      <c r="E506" s="401"/>
      <c r="F506" s="403"/>
      <c r="G506" s="458"/>
      <c r="H506" s="363"/>
      <c r="I506" s="363"/>
      <c r="J506" s="628"/>
      <c r="K506" s="401"/>
      <c r="L506" s="401"/>
      <c r="M506" s="403"/>
      <c r="N506" s="401"/>
    </row>
    <row r="507" spans="1:14" x14ac:dyDescent="0.2">
      <c r="A507" s="401"/>
      <c r="B507" s="660"/>
      <c r="C507" s="401"/>
      <c r="D507" s="401"/>
      <c r="E507" s="401"/>
      <c r="F507" s="403"/>
      <c r="G507" s="458"/>
      <c r="H507" s="363"/>
      <c r="I507" s="363"/>
      <c r="J507" s="628"/>
      <c r="K507" s="401"/>
      <c r="L507" s="401"/>
      <c r="M507" s="403"/>
      <c r="N507" s="401"/>
    </row>
    <row r="508" spans="1:14" x14ac:dyDescent="0.2">
      <c r="A508" s="401"/>
      <c r="B508" s="660"/>
      <c r="C508" s="401"/>
      <c r="D508" s="401"/>
      <c r="E508" s="401"/>
      <c r="F508" s="403"/>
      <c r="G508" s="458"/>
      <c r="H508" s="363"/>
      <c r="I508" s="363"/>
      <c r="J508" s="628"/>
      <c r="K508" s="401"/>
      <c r="L508" s="401"/>
      <c r="M508" s="403"/>
      <c r="N508" s="401"/>
    </row>
    <row r="509" spans="1:14" x14ac:dyDescent="0.2">
      <c r="A509" s="401"/>
      <c r="B509" s="660"/>
      <c r="C509" s="401"/>
      <c r="D509" s="401"/>
      <c r="E509" s="401"/>
      <c r="F509" s="403"/>
      <c r="G509" s="458"/>
      <c r="H509" s="363"/>
      <c r="I509" s="363"/>
      <c r="J509" s="628"/>
      <c r="K509" s="401"/>
      <c r="L509" s="401"/>
      <c r="M509" s="403"/>
      <c r="N509" s="401"/>
    </row>
    <row r="510" spans="1:14" x14ac:dyDescent="0.2">
      <c r="A510" s="401"/>
      <c r="B510" s="660"/>
      <c r="C510" s="401"/>
      <c r="D510" s="401"/>
      <c r="E510" s="401"/>
      <c r="F510" s="403"/>
      <c r="G510" s="458"/>
      <c r="H510" s="363"/>
      <c r="I510" s="363"/>
      <c r="J510" s="628"/>
      <c r="K510" s="401"/>
      <c r="L510" s="401"/>
      <c r="M510" s="403"/>
      <c r="N510" s="401"/>
    </row>
    <row r="511" spans="1:14" x14ac:dyDescent="0.2">
      <c r="A511" s="401"/>
      <c r="B511" s="660"/>
      <c r="C511" s="401"/>
      <c r="D511" s="401"/>
      <c r="E511" s="401"/>
      <c r="F511" s="403"/>
      <c r="G511" s="458"/>
      <c r="H511" s="363"/>
      <c r="I511" s="363"/>
      <c r="J511" s="628"/>
      <c r="K511" s="401"/>
      <c r="L511" s="401"/>
      <c r="M511" s="403"/>
      <c r="N511" s="401"/>
    </row>
    <row r="512" spans="1:14" x14ac:dyDescent="0.2">
      <c r="A512" s="401"/>
      <c r="B512" s="660"/>
      <c r="C512" s="401"/>
      <c r="D512" s="401"/>
      <c r="E512" s="401"/>
      <c r="F512" s="403"/>
      <c r="G512" s="458"/>
      <c r="H512" s="363"/>
      <c r="I512" s="363"/>
      <c r="J512" s="628"/>
      <c r="K512" s="401"/>
      <c r="L512" s="401"/>
      <c r="M512" s="403"/>
      <c r="N512" s="401"/>
    </row>
    <row r="513" spans="1:14" x14ac:dyDescent="0.2">
      <c r="A513" s="401"/>
      <c r="B513" s="660"/>
      <c r="C513" s="401"/>
      <c r="D513" s="401"/>
      <c r="E513" s="401"/>
      <c r="F513" s="403"/>
      <c r="G513" s="458"/>
      <c r="H513" s="363"/>
      <c r="I513" s="363"/>
      <c r="J513" s="628"/>
      <c r="K513" s="401"/>
      <c r="L513" s="401"/>
      <c r="M513" s="403"/>
      <c r="N513" s="401"/>
    </row>
    <row r="514" spans="1:14" x14ac:dyDescent="0.2">
      <c r="A514" s="401"/>
      <c r="B514" s="660"/>
      <c r="C514" s="401"/>
      <c r="D514" s="401"/>
      <c r="E514" s="401"/>
      <c r="F514" s="403"/>
      <c r="G514" s="458"/>
      <c r="H514" s="363"/>
      <c r="I514" s="363"/>
      <c r="J514" s="628"/>
      <c r="K514" s="401"/>
      <c r="L514" s="401"/>
      <c r="M514" s="403"/>
      <c r="N514" s="401"/>
    </row>
    <row r="515" spans="1:14" x14ac:dyDescent="0.2">
      <c r="A515" s="401"/>
      <c r="B515" s="660"/>
      <c r="C515" s="401"/>
      <c r="D515" s="401"/>
      <c r="E515" s="401"/>
      <c r="F515" s="403"/>
      <c r="G515" s="458"/>
      <c r="H515" s="363"/>
      <c r="I515" s="363"/>
      <c r="J515" s="628"/>
      <c r="K515" s="401"/>
      <c r="L515" s="401"/>
      <c r="M515" s="403"/>
      <c r="N515" s="401"/>
    </row>
    <row r="516" spans="1:14" x14ac:dyDescent="0.2">
      <c r="A516" s="401"/>
      <c r="B516" s="660"/>
      <c r="C516" s="401"/>
      <c r="D516" s="401"/>
      <c r="E516" s="401"/>
      <c r="F516" s="403"/>
      <c r="G516" s="458"/>
      <c r="H516" s="363"/>
      <c r="I516" s="363"/>
      <c r="J516" s="628"/>
      <c r="K516" s="401"/>
      <c r="L516" s="401"/>
      <c r="M516" s="403"/>
      <c r="N516" s="401"/>
    </row>
    <row r="517" spans="1:14" x14ac:dyDescent="0.2">
      <c r="A517" s="401"/>
      <c r="B517" s="660"/>
      <c r="C517" s="401"/>
      <c r="D517" s="401"/>
      <c r="E517" s="401"/>
      <c r="F517" s="403"/>
      <c r="G517" s="458"/>
      <c r="H517" s="363"/>
      <c r="I517" s="363"/>
      <c r="J517" s="628"/>
      <c r="K517" s="401"/>
      <c r="L517" s="401"/>
      <c r="M517" s="403"/>
      <c r="N517" s="401"/>
    </row>
    <row r="518" spans="1:14" x14ac:dyDescent="0.2">
      <c r="A518" s="401"/>
      <c r="B518" s="660"/>
      <c r="C518" s="401"/>
      <c r="D518" s="401"/>
      <c r="E518" s="401"/>
      <c r="F518" s="403"/>
      <c r="G518" s="458"/>
      <c r="H518" s="363"/>
      <c r="I518" s="363"/>
      <c r="J518" s="628"/>
      <c r="K518" s="401"/>
      <c r="L518" s="401"/>
      <c r="M518" s="403"/>
      <c r="N518" s="401"/>
    </row>
    <row r="519" spans="1:14" x14ac:dyDescent="0.2">
      <c r="A519" s="401"/>
      <c r="B519" s="660"/>
      <c r="C519" s="401"/>
      <c r="D519" s="401"/>
      <c r="E519" s="401"/>
      <c r="F519" s="403"/>
      <c r="G519" s="458"/>
      <c r="H519" s="363"/>
      <c r="I519" s="363"/>
      <c r="J519" s="628"/>
      <c r="K519" s="401"/>
      <c r="L519" s="401"/>
      <c r="M519" s="403"/>
      <c r="N519" s="401"/>
    </row>
    <row r="520" spans="1:14" x14ac:dyDescent="0.2">
      <c r="A520" s="401"/>
      <c r="B520" s="660"/>
      <c r="C520" s="401"/>
      <c r="D520" s="401"/>
      <c r="E520" s="401"/>
      <c r="F520" s="403"/>
      <c r="G520" s="458"/>
      <c r="H520" s="363"/>
      <c r="I520" s="363"/>
      <c r="J520" s="628"/>
      <c r="K520" s="401"/>
      <c r="L520" s="401"/>
      <c r="M520" s="403"/>
      <c r="N520" s="401"/>
    </row>
    <row r="521" spans="1:14" x14ac:dyDescent="0.2">
      <c r="A521" s="401"/>
      <c r="B521" s="660"/>
      <c r="C521" s="401"/>
      <c r="D521" s="401"/>
      <c r="E521" s="401"/>
      <c r="F521" s="403"/>
      <c r="G521" s="458"/>
      <c r="H521" s="363"/>
      <c r="I521" s="363"/>
      <c r="J521" s="628"/>
      <c r="K521" s="401"/>
      <c r="L521" s="401"/>
      <c r="M521" s="403"/>
      <c r="N521" s="401"/>
    </row>
    <row r="522" spans="1:14" x14ac:dyDescent="0.2">
      <c r="A522" s="401"/>
      <c r="B522" s="660"/>
      <c r="C522" s="401"/>
      <c r="D522" s="401"/>
      <c r="E522" s="401"/>
      <c r="F522" s="403"/>
      <c r="G522" s="458"/>
      <c r="H522" s="363"/>
      <c r="I522" s="363"/>
      <c r="J522" s="628"/>
      <c r="K522" s="401"/>
      <c r="L522" s="401"/>
      <c r="M522" s="403"/>
      <c r="N522" s="401"/>
    </row>
    <row r="523" spans="1:14" x14ac:dyDescent="0.2">
      <c r="A523" s="401"/>
      <c r="B523" s="660"/>
      <c r="C523" s="401"/>
      <c r="D523" s="401"/>
      <c r="E523" s="401"/>
      <c r="F523" s="403"/>
      <c r="G523" s="458"/>
      <c r="H523" s="363"/>
      <c r="I523" s="363"/>
      <c r="J523" s="628"/>
      <c r="K523" s="401"/>
      <c r="L523" s="401"/>
      <c r="M523" s="403"/>
      <c r="N523" s="401"/>
    </row>
    <row r="524" spans="1:14" x14ac:dyDescent="0.2">
      <c r="A524" s="401"/>
      <c r="B524" s="660"/>
      <c r="C524" s="401"/>
      <c r="D524" s="401"/>
      <c r="E524" s="401"/>
      <c r="F524" s="403"/>
      <c r="G524" s="458"/>
      <c r="H524" s="363"/>
      <c r="I524" s="363"/>
      <c r="J524" s="628"/>
      <c r="K524" s="401"/>
      <c r="L524" s="401"/>
      <c r="M524" s="403"/>
      <c r="N524" s="401"/>
    </row>
    <row r="525" spans="1:14" x14ac:dyDescent="0.2">
      <c r="A525" s="401"/>
      <c r="B525" s="660"/>
      <c r="C525" s="401"/>
      <c r="D525" s="401"/>
      <c r="E525" s="401"/>
      <c r="F525" s="403"/>
      <c r="G525" s="458"/>
      <c r="H525" s="363"/>
      <c r="I525" s="363"/>
      <c r="J525" s="628"/>
      <c r="K525" s="401"/>
      <c r="L525" s="401"/>
      <c r="M525" s="403"/>
      <c r="N525" s="401"/>
    </row>
    <row r="526" spans="1:14" x14ac:dyDescent="0.2">
      <c r="A526" s="401"/>
      <c r="B526" s="660"/>
      <c r="C526" s="401"/>
      <c r="D526" s="401"/>
      <c r="E526" s="401"/>
      <c r="F526" s="403"/>
      <c r="G526" s="458"/>
      <c r="H526" s="363"/>
      <c r="I526" s="363"/>
      <c r="J526" s="628"/>
      <c r="K526" s="401"/>
      <c r="L526" s="401"/>
      <c r="M526" s="403"/>
      <c r="N526" s="401"/>
    </row>
    <row r="527" spans="1:14" x14ac:dyDescent="0.2">
      <c r="A527" s="401"/>
      <c r="B527" s="660"/>
      <c r="C527" s="401"/>
      <c r="D527" s="401"/>
      <c r="E527" s="401"/>
      <c r="F527" s="403"/>
      <c r="G527" s="458"/>
      <c r="H527" s="363"/>
      <c r="I527" s="363"/>
      <c r="J527" s="628"/>
      <c r="K527" s="401"/>
      <c r="L527" s="401"/>
      <c r="M527" s="403"/>
      <c r="N527" s="401"/>
    </row>
    <row r="528" spans="1:14" x14ac:dyDescent="0.2">
      <c r="A528" s="401"/>
      <c r="B528" s="660"/>
      <c r="C528" s="401"/>
      <c r="D528" s="401"/>
      <c r="E528" s="401"/>
      <c r="F528" s="403"/>
      <c r="G528" s="458"/>
      <c r="H528" s="363"/>
      <c r="I528" s="363"/>
      <c r="J528" s="628"/>
      <c r="K528" s="401"/>
      <c r="L528" s="401"/>
      <c r="M528" s="403"/>
      <c r="N528" s="401"/>
    </row>
    <row r="529" spans="1:14" x14ac:dyDescent="0.2">
      <c r="A529" s="401"/>
      <c r="B529" s="660"/>
      <c r="C529" s="401"/>
      <c r="D529" s="401"/>
      <c r="E529" s="401"/>
      <c r="F529" s="403"/>
      <c r="G529" s="458"/>
      <c r="H529" s="363"/>
      <c r="I529" s="363"/>
      <c r="J529" s="628"/>
      <c r="K529" s="401"/>
      <c r="L529" s="401"/>
      <c r="M529" s="403"/>
      <c r="N529" s="401"/>
    </row>
    <row r="530" spans="1:14" x14ac:dyDescent="0.2">
      <c r="A530" s="401"/>
      <c r="B530" s="660"/>
      <c r="C530" s="401"/>
      <c r="D530" s="401"/>
      <c r="E530" s="401"/>
      <c r="F530" s="403"/>
      <c r="G530" s="458"/>
      <c r="H530" s="363"/>
      <c r="I530" s="363"/>
      <c r="J530" s="628"/>
      <c r="K530" s="401"/>
      <c r="L530" s="401"/>
      <c r="M530" s="403"/>
      <c r="N530" s="401"/>
    </row>
    <row r="531" spans="1:14" x14ac:dyDescent="0.2">
      <c r="A531" s="401"/>
      <c r="B531" s="660"/>
      <c r="C531" s="401"/>
      <c r="D531" s="401"/>
      <c r="E531" s="401"/>
      <c r="F531" s="403"/>
      <c r="G531" s="458"/>
      <c r="H531" s="363"/>
      <c r="I531" s="363"/>
      <c r="J531" s="628"/>
      <c r="K531" s="401"/>
      <c r="L531" s="401"/>
      <c r="M531" s="403"/>
      <c r="N531" s="401"/>
    </row>
    <row r="532" spans="1:14" x14ac:dyDescent="0.2">
      <c r="A532" s="401"/>
      <c r="B532" s="660"/>
      <c r="C532" s="401"/>
      <c r="D532" s="401"/>
      <c r="E532" s="401"/>
      <c r="F532" s="403"/>
      <c r="G532" s="458"/>
      <c r="H532" s="363"/>
      <c r="I532" s="363"/>
      <c r="J532" s="628"/>
      <c r="K532" s="401"/>
      <c r="L532" s="401"/>
      <c r="M532" s="403"/>
      <c r="N532" s="401"/>
    </row>
    <row r="533" spans="1:14" x14ac:dyDescent="0.2">
      <c r="A533" s="401"/>
      <c r="B533" s="660"/>
      <c r="C533" s="401"/>
      <c r="D533" s="401"/>
      <c r="E533" s="401"/>
      <c r="F533" s="403"/>
      <c r="G533" s="458"/>
      <c r="H533" s="363"/>
      <c r="I533" s="363"/>
      <c r="J533" s="628"/>
      <c r="K533" s="401"/>
      <c r="L533" s="401"/>
      <c r="M533" s="403"/>
      <c r="N533" s="401"/>
    </row>
    <row r="534" spans="1:14" x14ac:dyDescent="0.2">
      <c r="A534" s="401"/>
      <c r="B534" s="660"/>
      <c r="C534" s="401"/>
      <c r="D534" s="401"/>
      <c r="E534" s="401"/>
      <c r="F534" s="403"/>
      <c r="G534" s="458"/>
      <c r="H534" s="363"/>
      <c r="I534" s="363"/>
      <c r="J534" s="628"/>
      <c r="K534" s="401"/>
      <c r="L534" s="401"/>
      <c r="M534" s="403"/>
      <c r="N534" s="401"/>
    </row>
    <row r="535" spans="1:14" x14ac:dyDescent="0.2">
      <c r="A535" s="401"/>
      <c r="B535" s="660"/>
      <c r="C535" s="401"/>
      <c r="D535" s="401"/>
      <c r="E535" s="401"/>
      <c r="F535" s="403"/>
      <c r="G535" s="458"/>
      <c r="H535" s="363"/>
      <c r="I535" s="363"/>
      <c r="J535" s="628"/>
      <c r="K535" s="401"/>
      <c r="L535" s="401"/>
      <c r="M535" s="403"/>
      <c r="N535" s="401"/>
    </row>
    <row r="536" spans="1:14" x14ac:dyDescent="0.2">
      <c r="A536" s="401"/>
      <c r="B536" s="660"/>
      <c r="C536" s="401"/>
      <c r="D536" s="401"/>
      <c r="E536" s="401"/>
      <c r="F536" s="403"/>
      <c r="G536" s="458"/>
      <c r="H536" s="363"/>
      <c r="I536" s="363"/>
      <c r="J536" s="628"/>
      <c r="K536" s="401"/>
      <c r="L536" s="401"/>
      <c r="M536" s="403"/>
      <c r="N536" s="401"/>
    </row>
    <row r="537" spans="1:14" x14ac:dyDescent="0.2">
      <c r="A537" s="401"/>
      <c r="B537" s="660"/>
      <c r="C537" s="401"/>
      <c r="D537" s="401"/>
      <c r="E537" s="401"/>
      <c r="F537" s="403"/>
      <c r="G537" s="458"/>
      <c r="H537" s="363"/>
      <c r="I537" s="363"/>
      <c r="J537" s="628"/>
      <c r="K537" s="401"/>
      <c r="L537" s="401"/>
      <c r="M537" s="403"/>
      <c r="N537" s="401"/>
    </row>
    <row r="538" spans="1:14" x14ac:dyDescent="0.2">
      <c r="A538" s="401"/>
      <c r="B538" s="660"/>
      <c r="C538" s="401"/>
      <c r="D538" s="401"/>
      <c r="E538" s="401"/>
      <c r="F538" s="403"/>
      <c r="G538" s="458"/>
      <c r="H538" s="363"/>
      <c r="I538" s="363"/>
      <c r="J538" s="628"/>
      <c r="K538" s="401"/>
      <c r="L538" s="401"/>
      <c r="M538" s="403"/>
      <c r="N538" s="401"/>
    </row>
    <row r="539" spans="1:14" x14ac:dyDescent="0.2">
      <c r="A539" s="401"/>
      <c r="B539" s="660"/>
      <c r="C539" s="401"/>
      <c r="D539" s="401"/>
      <c r="E539" s="401"/>
      <c r="F539" s="403"/>
      <c r="G539" s="458"/>
      <c r="H539" s="363"/>
      <c r="I539" s="363"/>
      <c r="J539" s="628"/>
      <c r="K539" s="401"/>
      <c r="L539" s="401"/>
      <c r="M539" s="403"/>
      <c r="N539" s="401"/>
    </row>
    <row r="540" spans="1:14" x14ac:dyDescent="0.2">
      <c r="A540" s="401"/>
      <c r="B540" s="660"/>
      <c r="C540" s="401"/>
      <c r="D540" s="401"/>
      <c r="E540" s="401"/>
      <c r="F540" s="403"/>
      <c r="G540" s="458"/>
      <c r="H540" s="363"/>
      <c r="I540" s="363"/>
      <c r="J540" s="628"/>
      <c r="K540" s="401"/>
      <c r="L540" s="401"/>
      <c r="M540" s="403"/>
      <c r="N540" s="401"/>
    </row>
    <row r="541" spans="1:14" x14ac:dyDescent="0.2">
      <c r="A541" s="401"/>
      <c r="B541" s="660"/>
      <c r="C541" s="401"/>
      <c r="D541" s="401"/>
      <c r="E541" s="401"/>
      <c r="F541" s="403"/>
      <c r="G541" s="458"/>
      <c r="H541" s="363"/>
      <c r="I541" s="363"/>
      <c r="J541" s="628"/>
      <c r="K541" s="401"/>
      <c r="L541" s="401"/>
      <c r="M541" s="403"/>
      <c r="N541" s="401"/>
    </row>
    <row r="542" spans="1:14" x14ac:dyDescent="0.2">
      <c r="A542" s="401"/>
      <c r="B542" s="660"/>
      <c r="C542" s="401"/>
      <c r="D542" s="401"/>
      <c r="E542" s="401"/>
      <c r="F542" s="403"/>
      <c r="G542" s="458"/>
      <c r="H542" s="363"/>
      <c r="I542" s="363"/>
      <c r="J542" s="628"/>
      <c r="K542" s="401"/>
      <c r="L542" s="401"/>
      <c r="M542" s="403"/>
      <c r="N542" s="401"/>
    </row>
    <row r="543" spans="1:14" x14ac:dyDescent="0.2">
      <c r="A543" s="401"/>
      <c r="B543" s="660"/>
      <c r="C543" s="401"/>
      <c r="D543" s="401"/>
      <c r="E543" s="401"/>
      <c r="F543" s="403"/>
      <c r="G543" s="458"/>
      <c r="H543" s="363"/>
      <c r="I543" s="363"/>
      <c r="J543" s="628"/>
      <c r="K543" s="401"/>
      <c r="L543" s="401"/>
      <c r="M543" s="403"/>
      <c r="N543" s="401"/>
    </row>
    <row r="544" spans="1:14" x14ac:dyDescent="0.2">
      <c r="A544" s="401"/>
      <c r="B544" s="660"/>
      <c r="C544" s="401"/>
      <c r="D544" s="401"/>
      <c r="E544" s="401"/>
      <c r="F544" s="403"/>
      <c r="G544" s="458"/>
      <c r="H544" s="363"/>
      <c r="I544" s="363"/>
      <c r="J544" s="628"/>
      <c r="K544" s="401"/>
      <c r="L544" s="401"/>
      <c r="M544" s="403"/>
      <c r="N544" s="401"/>
    </row>
    <row r="545" spans="1:14" x14ac:dyDescent="0.2">
      <c r="A545" s="401"/>
      <c r="B545" s="660"/>
      <c r="C545" s="401"/>
      <c r="D545" s="401"/>
      <c r="E545" s="401"/>
      <c r="F545" s="403"/>
      <c r="G545" s="458"/>
      <c r="H545" s="363"/>
      <c r="I545" s="363"/>
      <c r="J545" s="628"/>
      <c r="K545" s="401"/>
      <c r="L545" s="401"/>
      <c r="M545" s="403"/>
      <c r="N545" s="401"/>
    </row>
    <row r="546" spans="1:14" x14ac:dyDescent="0.2">
      <c r="A546" s="401"/>
      <c r="B546" s="660"/>
      <c r="C546" s="401"/>
      <c r="D546" s="401"/>
      <c r="E546" s="401"/>
      <c r="F546" s="403"/>
      <c r="G546" s="458"/>
      <c r="H546" s="363"/>
      <c r="I546" s="363"/>
      <c r="J546" s="628"/>
      <c r="K546" s="401"/>
      <c r="L546" s="401"/>
      <c r="M546" s="403"/>
      <c r="N546" s="401"/>
    </row>
    <row r="547" spans="1:14" x14ac:dyDescent="0.2">
      <c r="A547" s="401"/>
      <c r="B547" s="660"/>
      <c r="C547" s="401"/>
      <c r="D547" s="401"/>
      <c r="E547" s="401"/>
      <c r="F547" s="403"/>
      <c r="G547" s="458"/>
      <c r="H547" s="363"/>
      <c r="I547" s="363"/>
      <c r="J547" s="628"/>
      <c r="K547" s="401"/>
      <c r="L547" s="401"/>
      <c r="M547" s="403"/>
      <c r="N547" s="401"/>
    </row>
    <row r="548" spans="1:14" x14ac:dyDescent="0.2">
      <c r="A548" s="401"/>
      <c r="B548" s="660"/>
      <c r="C548" s="401"/>
      <c r="D548" s="401"/>
      <c r="E548" s="401"/>
      <c r="F548" s="403"/>
      <c r="G548" s="458"/>
      <c r="H548" s="363"/>
      <c r="I548" s="363"/>
      <c r="J548" s="628"/>
      <c r="K548" s="401"/>
      <c r="L548" s="401"/>
      <c r="M548" s="403"/>
      <c r="N548" s="401"/>
    </row>
    <row r="549" spans="1:14" x14ac:dyDescent="0.2">
      <c r="A549" s="401"/>
      <c r="B549" s="660"/>
      <c r="C549" s="401"/>
      <c r="D549" s="401"/>
      <c r="E549" s="401"/>
      <c r="F549" s="403"/>
      <c r="G549" s="458"/>
      <c r="H549" s="363"/>
      <c r="I549" s="363"/>
      <c r="J549" s="628"/>
      <c r="K549" s="401"/>
      <c r="L549" s="401"/>
      <c r="M549" s="403"/>
      <c r="N549" s="401"/>
    </row>
    <row r="550" spans="1:14" x14ac:dyDescent="0.2">
      <c r="A550" s="401"/>
      <c r="B550" s="660"/>
      <c r="C550" s="401"/>
      <c r="D550" s="401"/>
      <c r="E550" s="401"/>
      <c r="F550" s="403"/>
      <c r="G550" s="458"/>
      <c r="H550" s="363"/>
      <c r="I550" s="363"/>
      <c r="J550" s="628"/>
      <c r="K550" s="401"/>
      <c r="L550" s="401"/>
      <c r="M550" s="403"/>
      <c r="N550" s="401"/>
    </row>
    <row r="551" spans="1:14" x14ac:dyDescent="0.2">
      <c r="A551" s="401"/>
      <c r="B551" s="660"/>
      <c r="C551" s="401"/>
      <c r="D551" s="401"/>
      <c r="E551" s="401"/>
      <c r="F551" s="403"/>
      <c r="G551" s="458"/>
      <c r="H551" s="363"/>
      <c r="I551" s="363"/>
      <c r="J551" s="628"/>
      <c r="K551" s="401"/>
      <c r="L551" s="401"/>
      <c r="M551" s="403"/>
      <c r="N551" s="401"/>
    </row>
    <row r="552" spans="1:14" x14ac:dyDescent="0.2">
      <c r="A552" s="401"/>
      <c r="B552" s="660"/>
      <c r="C552" s="401"/>
      <c r="D552" s="401"/>
      <c r="E552" s="401"/>
      <c r="F552" s="403"/>
      <c r="G552" s="458"/>
      <c r="H552" s="363"/>
      <c r="I552" s="363"/>
      <c r="J552" s="628"/>
      <c r="K552" s="401"/>
      <c r="L552" s="401"/>
      <c r="M552" s="403"/>
      <c r="N552" s="401"/>
    </row>
    <row r="553" spans="1:14" x14ac:dyDescent="0.2">
      <c r="A553" s="401"/>
      <c r="B553" s="660"/>
      <c r="C553" s="401"/>
      <c r="D553" s="401"/>
      <c r="E553" s="401"/>
      <c r="F553" s="403"/>
      <c r="G553" s="458"/>
      <c r="H553" s="363"/>
      <c r="I553" s="363"/>
      <c r="J553" s="628"/>
      <c r="K553" s="401"/>
      <c r="L553" s="401"/>
      <c r="M553" s="403"/>
      <c r="N553" s="401"/>
    </row>
    <row r="554" spans="1:14" x14ac:dyDescent="0.2">
      <c r="A554" s="401"/>
      <c r="B554" s="660"/>
      <c r="C554" s="401"/>
      <c r="D554" s="401"/>
      <c r="E554" s="401"/>
      <c r="F554" s="403"/>
      <c r="G554" s="458"/>
      <c r="H554" s="363"/>
      <c r="I554" s="363"/>
      <c r="J554" s="628"/>
      <c r="K554" s="401"/>
      <c r="L554" s="401"/>
      <c r="M554" s="403"/>
      <c r="N554" s="401"/>
    </row>
    <row r="555" spans="1:14" x14ac:dyDescent="0.2">
      <c r="A555" s="401"/>
      <c r="B555" s="660"/>
      <c r="C555" s="401"/>
      <c r="D555" s="401"/>
      <c r="E555" s="401"/>
      <c r="F555" s="403"/>
      <c r="G555" s="458"/>
      <c r="H555" s="363"/>
      <c r="I555" s="363"/>
      <c r="J555" s="628"/>
      <c r="K555" s="401"/>
      <c r="L555" s="401"/>
      <c r="M555" s="403"/>
      <c r="N555" s="401"/>
    </row>
    <row r="556" spans="1:14" x14ac:dyDescent="0.2">
      <c r="A556" s="401"/>
      <c r="B556" s="660"/>
      <c r="C556" s="401"/>
      <c r="D556" s="401"/>
      <c r="E556" s="401"/>
      <c r="F556" s="403"/>
      <c r="G556" s="458"/>
      <c r="H556" s="363"/>
      <c r="I556" s="363"/>
      <c r="J556" s="628"/>
      <c r="K556" s="401"/>
      <c r="L556" s="401"/>
      <c r="M556" s="403"/>
      <c r="N556" s="401"/>
    </row>
    <row r="557" spans="1:14" x14ac:dyDescent="0.2">
      <c r="A557" s="401"/>
      <c r="B557" s="660"/>
      <c r="C557" s="401"/>
      <c r="D557" s="401"/>
      <c r="E557" s="401"/>
      <c r="F557" s="403"/>
      <c r="G557" s="458"/>
      <c r="H557" s="363"/>
      <c r="I557" s="363"/>
      <c r="J557" s="628"/>
      <c r="K557" s="401"/>
      <c r="L557" s="401"/>
      <c r="M557" s="403"/>
      <c r="N557" s="401"/>
    </row>
    <row r="558" spans="1:14" x14ac:dyDescent="0.2">
      <c r="A558" s="401"/>
      <c r="B558" s="660"/>
      <c r="C558" s="401"/>
      <c r="D558" s="401"/>
      <c r="E558" s="401"/>
      <c r="F558" s="403"/>
      <c r="G558" s="458"/>
      <c r="H558" s="363"/>
      <c r="I558" s="363"/>
      <c r="J558" s="628"/>
      <c r="K558" s="401"/>
      <c r="L558" s="401"/>
      <c r="M558" s="403"/>
      <c r="N558" s="401"/>
    </row>
    <row r="559" spans="1:14" x14ac:dyDescent="0.2">
      <c r="A559" s="401"/>
      <c r="B559" s="660"/>
      <c r="C559" s="401"/>
      <c r="D559" s="401"/>
      <c r="E559" s="401"/>
      <c r="F559" s="403"/>
      <c r="G559" s="458"/>
      <c r="H559" s="363"/>
      <c r="I559" s="363"/>
      <c r="J559" s="628"/>
      <c r="K559" s="401"/>
      <c r="L559" s="401"/>
      <c r="M559" s="403"/>
      <c r="N559" s="401"/>
    </row>
    <row r="560" spans="1:14" x14ac:dyDescent="0.2">
      <c r="A560" s="401"/>
      <c r="B560" s="660"/>
      <c r="C560" s="401"/>
      <c r="D560" s="401"/>
      <c r="E560" s="401"/>
      <c r="F560" s="403"/>
      <c r="G560" s="458"/>
      <c r="H560" s="363"/>
      <c r="I560" s="363"/>
      <c r="J560" s="628"/>
      <c r="K560" s="401"/>
      <c r="L560" s="401"/>
      <c r="M560" s="403"/>
      <c r="N560" s="401"/>
    </row>
    <row r="561" spans="1:14" x14ac:dyDescent="0.2">
      <c r="A561" s="401"/>
      <c r="B561" s="660"/>
      <c r="C561" s="401"/>
      <c r="D561" s="401"/>
      <c r="E561" s="401"/>
      <c r="F561" s="403"/>
      <c r="G561" s="458"/>
      <c r="H561" s="363"/>
      <c r="I561" s="363"/>
      <c r="J561" s="628"/>
      <c r="K561" s="401"/>
      <c r="L561" s="401"/>
      <c r="M561" s="403"/>
      <c r="N561" s="401"/>
    </row>
    <row r="562" spans="1:14" x14ac:dyDescent="0.2">
      <c r="A562" s="401"/>
      <c r="B562" s="660"/>
      <c r="C562" s="401"/>
      <c r="D562" s="401"/>
      <c r="E562" s="401"/>
      <c r="F562" s="403"/>
      <c r="G562" s="458"/>
      <c r="H562" s="363"/>
      <c r="I562" s="363"/>
      <c r="J562" s="628"/>
      <c r="K562" s="401"/>
      <c r="L562" s="401"/>
      <c r="M562" s="403"/>
      <c r="N562" s="401"/>
    </row>
    <row r="563" spans="1:14" x14ac:dyDescent="0.2">
      <c r="A563" s="401"/>
      <c r="B563" s="660"/>
      <c r="C563" s="401"/>
      <c r="D563" s="401"/>
      <c r="E563" s="401"/>
      <c r="F563" s="403"/>
      <c r="G563" s="458"/>
      <c r="H563" s="363"/>
      <c r="I563" s="363"/>
      <c r="J563" s="628"/>
      <c r="K563" s="401"/>
      <c r="L563" s="401"/>
      <c r="M563" s="403"/>
      <c r="N563" s="401"/>
    </row>
    <row r="564" spans="1:14" x14ac:dyDescent="0.2">
      <c r="A564" s="401"/>
      <c r="B564" s="660"/>
      <c r="C564" s="401"/>
      <c r="D564" s="401"/>
      <c r="E564" s="401"/>
      <c r="F564" s="403"/>
      <c r="G564" s="458"/>
      <c r="H564" s="363"/>
      <c r="I564" s="363"/>
      <c r="J564" s="628"/>
      <c r="K564" s="401"/>
      <c r="L564" s="401"/>
      <c r="M564" s="403"/>
      <c r="N564" s="401"/>
    </row>
    <row r="565" spans="1:14" x14ac:dyDescent="0.2">
      <c r="A565" s="401"/>
      <c r="B565" s="660"/>
      <c r="C565" s="401"/>
      <c r="D565" s="401"/>
      <c r="E565" s="401"/>
      <c r="F565" s="403"/>
      <c r="G565" s="458"/>
      <c r="H565" s="363"/>
      <c r="I565" s="363"/>
      <c r="J565" s="628"/>
      <c r="K565" s="401"/>
      <c r="L565" s="401"/>
      <c r="M565" s="403"/>
      <c r="N565" s="401"/>
    </row>
    <row r="566" spans="1:14" x14ac:dyDescent="0.2">
      <c r="A566" s="401"/>
      <c r="B566" s="660"/>
      <c r="C566" s="401"/>
      <c r="D566" s="401"/>
      <c r="E566" s="401"/>
      <c r="F566" s="403"/>
      <c r="G566" s="458"/>
      <c r="H566" s="363"/>
      <c r="I566" s="363"/>
      <c r="J566" s="628"/>
      <c r="K566" s="401"/>
      <c r="L566" s="401"/>
      <c r="M566" s="403"/>
      <c r="N566" s="401"/>
    </row>
    <row r="567" spans="1:14" x14ac:dyDescent="0.2">
      <c r="A567" s="401"/>
      <c r="B567" s="660"/>
      <c r="C567" s="401"/>
      <c r="D567" s="401"/>
      <c r="E567" s="401"/>
      <c r="F567" s="403"/>
      <c r="G567" s="458"/>
      <c r="H567" s="363"/>
      <c r="I567" s="363"/>
      <c r="J567" s="628"/>
      <c r="K567" s="401"/>
      <c r="L567" s="401"/>
      <c r="M567" s="403"/>
      <c r="N567" s="401"/>
    </row>
    <row r="568" spans="1:14" x14ac:dyDescent="0.2">
      <c r="A568" s="401"/>
      <c r="B568" s="660"/>
      <c r="C568" s="401"/>
      <c r="D568" s="401"/>
      <c r="E568" s="401"/>
      <c r="F568" s="403"/>
      <c r="G568" s="458"/>
      <c r="H568" s="363"/>
      <c r="I568" s="363"/>
      <c r="J568" s="628"/>
      <c r="K568" s="401"/>
      <c r="L568" s="401"/>
      <c r="M568" s="403"/>
      <c r="N568" s="401"/>
    </row>
    <row r="569" spans="1:14" x14ac:dyDescent="0.2">
      <c r="A569" s="401"/>
      <c r="B569" s="660"/>
      <c r="C569" s="401"/>
      <c r="D569" s="401"/>
      <c r="E569" s="401"/>
      <c r="F569" s="403"/>
      <c r="G569" s="458"/>
      <c r="H569" s="363"/>
      <c r="I569" s="363"/>
      <c r="J569" s="628"/>
      <c r="K569" s="401"/>
      <c r="L569" s="401"/>
      <c r="M569" s="403"/>
      <c r="N569" s="401"/>
    </row>
    <row r="570" spans="1:14" x14ac:dyDescent="0.2">
      <c r="A570" s="401"/>
      <c r="B570" s="660"/>
      <c r="C570" s="401"/>
      <c r="D570" s="401"/>
      <c r="E570" s="401"/>
      <c r="F570" s="403"/>
      <c r="G570" s="458"/>
      <c r="H570" s="363"/>
      <c r="I570" s="363"/>
      <c r="J570" s="628"/>
      <c r="K570" s="401"/>
      <c r="L570" s="401"/>
      <c r="M570" s="403"/>
      <c r="N570" s="401"/>
    </row>
    <row r="571" spans="1:14" x14ac:dyDescent="0.2">
      <c r="A571" s="401"/>
      <c r="B571" s="660"/>
      <c r="C571" s="401"/>
      <c r="D571" s="401"/>
      <c r="E571" s="401"/>
      <c r="F571" s="403"/>
      <c r="G571" s="458"/>
      <c r="H571" s="363"/>
      <c r="I571" s="363"/>
      <c r="J571" s="628"/>
      <c r="K571" s="401"/>
      <c r="L571" s="401"/>
      <c r="M571" s="403"/>
      <c r="N571" s="401"/>
    </row>
    <row r="572" spans="1:14" x14ac:dyDescent="0.2">
      <c r="A572" s="401"/>
      <c r="B572" s="660"/>
      <c r="C572" s="401"/>
      <c r="D572" s="401"/>
      <c r="E572" s="401"/>
      <c r="F572" s="403"/>
      <c r="G572" s="458"/>
      <c r="H572" s="363"/>
      <c r="I572" s="363"/>
      <c r="J572" s="628"/>
      <c r="K572" s="401"/>
      <c r="L572" s="401"/>
      <c r="M572" s="403"/>
      <c r="N572" s="401"/>
    </row>
    <row r="573" spans="1:14" x14ac:dyDescent="0.2">
      <c r="A573" s="401"/>
      <c r="B573" s="660"/>
      <c r="C573" s="401"/>
      <c r="D573" s="401"/>
      <c r="E573" s="401"/>
      <c r="F573" s="403"/>
      <c r="G573" s="458"/>
      <c r="H573" s="363"/>
      <c r="I573" s="363"/>
      <c r="J573" s="628"/>
      <c r="K573" s="401"/>
      <c r="L573" s="401"/>
      <c r="M573" s="403"/>
      <c r="N573" s="401"/>
    </row>
    <row r="574" spans="1:14" x14ac:dyDescent="0.2">
      <c r="A574" s="401"/>
      <c r="B574" s="660"/>
      <c r="C574" s="401"/>
      <c r="D574" s="401"/>
      <c r="E574" s="401"/>
      <c r="F574" s="403"/>
      <c r="G574" s="458"/>
      <c r="H574" s="363"/>
      <c r="I574" s="363"/>
      <c r="J574" s="628"/>
      <c r="K574" s="401"/>
      <c r="L574" s="401"/>
      <c r="M574" s="403"/>
      <c r="N574" s="401"/>
    </row>
    <row r="575" spans="1:14" x14ac:dyDescent="0.2">
      <c r="A575" s="401"/>
      <c r="B575" s="660"/>
      <c r="C575" s="401"/>
      <c r="D575" s="401"/>
      <c r="E575" s="401"/>
      <c r="F575" s="403"/>
      <c r="G575" s="458"/>
      <c r="H575" s="363"/>
      <c r="I575" s="363"/>
      <c r="J575" s="628"/>
      <c r="K575" s="401"/>
      <c r="L575" s="401"/>
      <c r="M575" s="403"/>
      <c r="N575" s="401"/>
    </row>
    <row r="576" spans="1:14" x14ac:dyDescent="0.2">
      <c r="A576" s="401"/>
      <c r="B576" s="660"/>
      <c r="C576" s="401"/>
      <c r="D576" s="401"/>
      <c r="E576" s="401"/>
      <c r="F576" s="403"/>
      <c r="G576" s="458"/>
      <c r="H576" s="363"/>
      <c r="I576" s="363"/>
      <c r="J576" s="628"/>
      <c r="K576" s="401"/>
      <c r="L576" s="401"/>
      <c r="M576" s="403"/>
      <c r="N576" s="401"/>
    </row>
    <row r="577" spans="1:14" x14ac:dyDescent="0.2">
      <c r="A577" s="401"/>
      <c r="B577" s="660"/>
      <c r="C577" s="401"/>
      <c r="D577" s="401"/>
      <c r="E577" s="401"/>
      <c r="F577" s="403"/>
      <c r="G577" s="458"/>
      <c r="H577" s="363"/>
      <c r="I577" s="363"/>
      <c r="J577" s="628"/>
      <c r="K577" s="401"/>
      <c r="L577" s="401"/>
      <c r="M577" s="403"/>
      <c r="N577" s="401"/>
    </row>
    <row r="578" spans="1:14" x14ac:dyDescent="0.2">
      <c r="A578" s="401"/>
      <c r="B578" s="660"/>
      <c r="C578" s="401"/>
      <c r="D578" s="401"/>
      <c r="E578" s="401"/>
      <c r="F578" s="403"/>
      <c r="G578" s="458"/>
      <c r="H578" s="363"/>
      <c r="I578" s="363"/>
      <c r="J578" s="628"/>
      <c r="K578" s="401"/>
      <c r="L578" s="401"/>
      <c r="M578" s="403"/>
      <c r="N578" s="401"/>
    </row>
    <row r="579" spans="1:14" x14ac:dyDescent="0.2">
      <c r="A579" s="401"/>
      <c r="B579" s="660"/>
      <c r="C579" s="401"/>
      <c r="D579" s="401"/>
      <c r="E579" s="401"/>
      <c r="F579" s="403"/>
      <c r="G579" s="458"/>
      <c r="H579" s="363"/>
      <c r="I579" s="363"/>
      <c r="J579" s="628"/>
      <c r="K579" s="401"/>
      <c r="L579" s="401"/>
      <c r="M579" s="403"/>
      <c r="N579" s="401"/>
    </row>
    <row r="580" spans="1:14" x14ac:dyDescent="0.2">
      <c r="A580" s="401"/>
      <c r="B580" s="660"/>
      <c r="C580" s="401"/>
      <c r="D580" s="401"/>
      <c r="E580" s="401"/>
      <c r="F580" s="403"/>
      <c r="G580" s="458"/>
      <c r="H580" s="363"/>
      <c r="I580" s="363"/>
      <c r="J580" s="628"/>
      <c r="K580" s="401"/>
      <c r="L580" s="401"/>
      <c r="M580" s="403"/>
      <c r="N580" s="401"/>
    </row>
    <row r="581" spans="1:14" x14ac:dyDescent="0.2">
      <c r="A581" s="401"/>
      <c r="B581" s="660"/>
      <c r="C581" s="401"/>
      <c r="D581" s="401"/>
      <c r="E581" s="401"/>
      <c r="F581" s="403"/>
      <c r="G581" s="458"/>
      <c r="H581" s="363"/>
      <c r="I581" s="363"/>
      <c r="J581" s="628"/>
      <c r="K581" s="401"/>
      <c r="L581" s="401"/>
      <c r="M581" s="403"/>
      <c r="N581" s="401"/>
    </row>
    <row r="582" spans="1:14" x14ac:dyDescent="0.2">
      <c r="A582" s="401"/>
      <c r="B582" s="660"/>
      <c r="C582" s="401"/>
      <c r="D582" s="401"/>
      <c r="E582" s="401"/>
      <c r="F582" s="403"/>
      <c r="G582" s="458"/>
      <c r="H582" s="363"/>
      <c r="I582" s="363"/>
      <c r="J582" s="628"/>
      <c r="K582" s="401"/>
      <c r="L582" s="401"/>
      <c r="M582" s="403"/>
      <c r="N582" s="401"/>
    </row>
    <row r="583" spans="1:14" x14ac:dyDescent="0.2">
      <c r="A583" s="401"/>
      <c r="B583" s="660"/>
      <c r="C583" s="401"/>
      <c r="D583" s="401"/>
      <c r="E583" s="401"/>
      <c r="F583" s="403"/>
      <c r="G583" s="458"/>
      <c r="H583" s="363"/>
      <c r="I583" s="363"/>
      <c r="J583" s="628"/>
      <c r="K583" s="401"/>
      <c r="L583" s="401"/>
      <c r="M583" s="403"/>
      <c r="N583" s="401"/>
    </row>
    <row r="584" spans="1:14" x14ac:dyDescent="0.2">
      <c r="A584" s="401"/>
      <c r="B584" s="660"/>
      <c r="C584" s="401"/>
      <c r="D584" s="401"/>
      <c r="E584" s="401"/>
      <c r="F584" s="403"/>
      <c r="G584" s="458"/>
      <c r="H584" s="363"/>
      <c r="I584" s="363"/>
      <c r="J584" s="628"/>
      <c r="K584" s="401"/>
      <c r="L584" s="401"/>
      <c r="M584" s="403"/>
      <c r="N584" s="401"/>
    </row>
    <row r="585" spans="1:14" x14ac:dyDescent="0.2">
      <c r="A585" s="401"/>
      <c r="B585" s="660"/>
      <c r="C585" s="401"/>
      <c r="D585" s="401"/>
      <c r="E585" s="401"/>
      <c r="F585" s="403"/>
      <c r="G585" s="458"/>
      <c r="H585" s="363"/>
      <c r="I585" s="363"/>
      <c r="J585" s="628"/>
      <c r="K585" s="401"/>
      <c r="L585" s="401"/>
      <c r="M585" s="403"/>
      <c r="N585" s="401"/>
    </row>
    <row r="586" spans="1:14" x14ac:dyDescent="0.2">
      <c r="A586" s="401"/>
      <c r="B586" s="660"/>
      <c r="C586" s="401"/>
      <c r="D586" s="401"/>
      <c r="E586" s="401"/>
      <c r="F586" s="403"/>
      <c r="G586" s="458"/>
      <c r="H586" s="363"/>
      <c r="I586" s="363"/>
      <c r="J586" s="628"/>
      <c r="K586" s="401"/>
      <c r="L586" s="401"/>
      <c r="M586" s="403"/>
      <c r="N586" s="401"/>
    </row>
    <row r="587" spans="1:14" x14ac:dyDescent="0.2">
      <c r="A587" s="401"/>
      <c r="B587" s="660"/>
      <c r="C587" s="401"/>
      <c r="D587" s="401"/>
      <c r="E587" s="401"/>
      <c r="F587" s="403"/>
      <c r="G587" s="458"/>
      <c r="H587" s="363"/>
      <c r="I587" s="363"/>
      <c r="J587" s="628"/>
      <c r="K587" s="401"/>
      <c r="L587" s="401"/>
      <c r="M587" s="403"/>
      <c r="N587" s="401"/>
    </row>
    <row r="588" spans="1:14" x14ac:dyDescent="0.2">
      <c r="A588" s="401"/>
      <c r="B588" s="660"/>
      <c r="C588" s="401"/>
      <c r="D588" s="401"/>
      <c r="E588" s="401"/>
      <c r="F588" s="403"/>
      <c r="G588" s="458"/>
      <c r="H588" s="363"/>
      <c r="I588" s="363"/>
      <c r="J588" s="628"/>
      <c r="K588" s="401"/>
      <c r="L588" s="401"/>
      <c r="M588" s="403"/>
      <c r="N588" s="401"/>
    </row>
    <row r="589" spans="1:14" x14ac:dyDescent="0.2">
      <c r="A589" s="401"/>
      <c r="B589" s="660"/>
      <c r="C589" s="401"/>
      <c r="D589" s="401"/>
      <c r="E589" s="401"/>
      <c r="F589" s="403"/>
      <c r="G589" s="458"/>
      <c r="H589" s="363"/>
      <c r="I589" s="363"/>
      <c r="J589" s="628"/>
      <c r="K589" s="401"/>
      <c r="L589" s="401"/>
      <c r="M589" s="403"/>
      <c r="N589" s="401"/>
    </row>
    <row r="590" spans="1:14" x14ac:dyDescent="0.2">
      <c r="A590" s="401"/>
      <c r="B590" s="660"/>
      <c r="C590" s="401"/>
      <c r="D590" s="401"/>
      <c r="E590" s="401"/>
      <c r="F590" s="403"/>
      <c r="G590" s="458"/>
      <c r="H590" s="363"/>
      <c r="I590" s="363"/>
      <c r="J590" s="628"/>
      <c r="K590" s="401"/>
      <c r="L590" s="401"/>
      <c r="M590" s="403"/>
      <c r="N590" s="401"/>
    </row>
    <row r="591" spans="1:14" x14ac:dyDescent="0.2">
      <c r="A591" s="401"/>
      <c r="B591" s="660"/>
      <c r="C591" s="401"/>
      <c r="D591" s="401"/>
      <c r="E591" s="401"/>
      <c r="F591" s="403"/>
      <c r="G591" s="458"/>
      <c r="H591" s="363"/>
      <c r="I591" s="363"/>
      <c r="J591" s="628"/>
      <c r="K591" s="401"/>
      <c r="L591" s="401"/>
      <c r="M591" s="403"/>
      <c r="N591" s="401"/>
    </row>
    <row r="592" spans="1:14" x14ac:dyDescent="0.2">
      <c r="A592" s="401"/>
      <c r="B592" s="660"/>
      <c r="C592" s="401"/>
      <c r="D592" s="401"/>
      <c r="E592" s="401"/>
      <c r="F592" s="403"/>
      <c r="G592" s="458"/>
      <c r="H592" s="363"/>
      <c r="I592" s="363"/>
      <c r="J592" s="628"/>
      <c r="K592" s="401"/>
      <c r="L592" s="401"/>
      <c r="M592" s="403"/>
      <c r="N592" s="401"/>
    </row>
    <row r="593" spans="1:14" x14ac:dyDescent="0.2">
      <c r="A593" s="401"/>
      <c r="B593" s="660"/>
      <c r="C593" s="401"/>
      <c r="D593" s="401"/>
      <c r="E593" s="401"/>
      <c r="F593" s="403"/>
      <c r="G593" s="458"/>
      <c r="H593" s="363"/>
      <c r="I593" s="363"/>
      <c r="J593" s="628"/>
      <c r="K593" s="401"/>
      <c r="L593" s="401"/>
      <c r="M593" s="403"/>
      <c r="N593" s="401"/>
    </row>
    <row r="594" spans="1:14" x14ac:dyDescent="0.2">
      <c r="A594" s="401"/>
      <c r="B594" s="660"/>
      <c r="C594" s="401"/>
      <c r="D594" s="401"/>
      <c r="E594" s="401"/>
      <c r="F594" s="403"/>
      <c r="G594" s="458"/>
      <c r="H594" s="363"/>
      <c r="I594" s="363"/>
      <c r="J594" s="628"/>
      <c r="K594" s="401"/>
      <c r="L594" s="401"/>
      <c r="M594" s="403"/>
      <c r="N594" s="401"/>
    </row>
    <row r="595" spans="1:14" x14ac:dyDescent="0.2">
      <c r="A595" s="401"/>
      <c r="B595" s="660"/>
      <c r="C595" s="401"/>
      <c r="D595" s="401"/>
      <c r="E595" s="401"/>
      <c r="F595" s="403"/>
      <c r="G595" s="458"/>
      <c r="H595" s="363"/>
      <c r="I595" s="363"/>
      <c r="J595" s="628"/>
      <c r="K595" s="401"/>
      <c r="L595" s="401"/>
      <c r="M595" s="403"/>
      <c r="N595" s="401"/>
    </row>
    <row r="596" spans="1:14" x14ac:dyDescent="0.2">
      <c r="A596" s="401"/>
      <c r="B596" s="660"/>
      <c r="C596" s="401"/>
      <c r="D596" s="401"/>
      <c r="E596" s="401"/>
      <c r="F596" s="403"/>
      <c r="G596" s="458"/>
      <c r="H596" s="363"/>
      <c r="I596" s="363"/>
      <c r="J596" s="628"/>
      <c r="K596" s="401"/>
      <c r="L596" s="401"/>
      <c r="M596" s="403"/>
      <c r="N596" s="401"/>
    </row>
    <row r="597" spans="1:14" x14ac:dyDescent="0.2">
      <c r="A597" s="401"/>
      <c r="B597" s="660"/>
      <c r="C597" s="401"/>
      <c r="D597" s="401"/>
      <c r="E597" s="401"/>
      <c r="F597" s="403"/>
      <c r="G597" s="458"/>
      <c r="H597" s="363"/>
      <c r="I597" s="363"/>
      <c r="J597" s="628"/>
      <c r="K597" s="401"/>
      <c r="L597" s="401"/>
      <c r="M597" s="403"/>
      <c r="N597" s="401"/>
    </row>
    <row r="598" spans="1:14" x14ac:dyDescent="0.2">
      <c r="A598" s="401"/>
      <c r="B598" s="660"/>
      <c r="C598" s="401"/>
      <c r="D598" s="401"/>
      <c r="E598" s="401"/>
      <c r="F598" s="403"/>
      <c r="G598" s="458"/>
      <c r="H598" s="363"/>
      <c r="I598" s="363"/>
      <c r="J598" s="628"/>
      <c r="K598" s="401"/>
      <c r="L598" s="401"/>
      <c r="M598" s="403"/>
      <c r="N598" s="401"/>
    </row>
    <row r="599" spans="1:14" x14ac:dyDescent="0.2">
      <c r="A599" s="401"/>
      <c r="B599" s="660"/>
      <c r="C599" s="401"/>
      <c r="D599" s="401"/>
      <c r="E599" s="401"/>
      <c r="F599" s="403"/>
      <c r="G599" s="458"/>
      <c r="H599" s="363"/>
      <c r="I599" s="363"/>
      <c r="J599" s="628"/>
      <c r="K599" s="401"/>
      <c r="L599" s="401"/>
      <c r="M599" s="403"/>
      <c r="N599" s="401"/>
    </row>
    <row r="600" spans="1:14" x14ac:dyDescent="0.2">
      <c r="A600" s="401"/>
      <c r="B600" s="660"/>
      <c r="C600" s="401"/>
      <c r="D600" s="401"/>
      <c r="E600" s="401"/>
      <c r="F600" s="403"/>
      <c r="G600" s="458"/>
      <c r="H600" s="363"/>
      <c r="I600" s="363"/>
      <c r="J600" s="628"/>
      <c r="K600" s="401"/>
      <c r="L600" s="401"/>
      <c r="M600" s="403"/>
      <c r="N600" s="401"/>
    </row>
    <row r="601" spans="1:14" x14ac:dyDescent="0.2">
      <c r="A601" s="401"/>
      <c r="B601" s="660"/>
      <c r="C601" s="401"/>
      <c r="D601" s="401"/>
      <c r="E601" s="401"/>
      <c r="F601" s="403"/>
      <c r="G601" s="458"/>
      <c r="H601" s="363"/>
      <c r="I601" s="363"/>
      <c r="J601" s="628"/>
      <c r="K601" s="401"/>
      <c r="L601" s="401"/>
      <c r="M601" s="403"/>
      <c r="N601" s="401"/>
    </row>
    <row r="602" spans="1:14" x14ac:dyDescent="0.2">
      <c r="A602" s="401"/>
      <c r="B602" s="660"/>
      <c r="C602" s="401"/>
      <c r="D602" s="401"/>
      <c r="E602" s="401"/>
      <c r="F602" s="403"/>
      <c r="G602" s="458"/>
      <c r="H602" s="363"/>
      <c r="I602" s="363"/>
      <c r="J602" s="628"/>
      <c r="K602" s="401"/>
      <c r="L602" s="401"/>
      <c r="M602" s="403"/>
      <c r="N602" s="401"/>
    </row>
    <row r="603" spans="1:14" x14ac:dyDescent="0.2">
      <c r="A603" s="401"/>
      <c r="B603" s="660"/>
      <c r="C603" s="401"/>
      <c r="D603" s="401"/>
      <c r="E603" s="401"/>
      <c r="F603" s="403"/>
      <c r="G603" s="458"/>
      <c r="H603" s="363"/>
      <c r="I603" s="363"/>
      <c r="J603" s="628"/>
      <c r="K603" s="401"/>
      <c r="L603" s="401"/>
      <c r="M603" s="403"/>
      <c r="N603" s="401"/>
    </row>
    <row r="604" spans="1:14" x14ac:dyDescent="0.2">
      <c r="A604" s="401"/>
      <c r="B604" s="660"/>
      <c r="C604" s="401"/>
      <c r="D604" s="401"/>
      <c r="E604" s="401"/>
      <c r="F604" s="403"/>
      <c r="G604" s="458"/>
      <c r="H604" s="363"/>
      <c r="I604" s="363"/>
      <c r="J604" s="628"/>
      <c r="K604" s="401"/>
      <c r="L604" s="401"/>
      <c r="M604" s="403"/>
      <c r="N604" s="401"/>
    </row>
    <row r="605" spans="1:14" x14ac:dyDescent="0.2">
      <c r="A605" s="401"/>
      <c r="B605" s="660"/>
      <c r="C605" s="401"/>
      <c r="D605" s="401"/>
      <c r="E605" s="401"/>
      <c r="F605" s="403"/>
      <c r="G605" s="458"/>
      <c r="H605" s="363"/>
      <c r="I605" s="363"/>
      <c r="J605" s="628"/>
      <c r="K605" s="401"/>
      <c r="L605" s="401"/>
      <c r="M605" s="403"/>
      <c r="N605" s="401"/>
    </row>
    <row r="606" spans="1:14" x14ac:dyDescent="0.2">
      <c r="A606" s="401"/>
      <c r="B606" s="660"/>
      <c r="C606" s="401"/>
      <c r="D606" s="401"/>
      <c r="E606" s="401"/>
      <c r="F606" s="403"/>
      <c r="G606" s="458"/>
      <c r="H606" s="363"/>
      <c r="I606" s="363"/>
      <c r="J606" s="628"/>
      <c r="K606" s="401"/>
      <c r="L606" s="401"/>
      <c r="M606" s="403"/>
      <c r="N606" s="401"/>
    </row>
    <row r="607" spans="1:14" x14ac:dyDescent="0.2">
      <c r="A607" s="401"/>
      <c r="B607" s="660"/>
      <c r="C607" s="401"/>
      <c r="D607" s="401"/>
      <c r="E607" s="401"/>
      <c r="F607" s="403"/>
      <c r="G607" s="458"/>
      <c r="H607" s="363"/>
      <c r="I607" s="363"/>
      <c r="J607" s="628"/>
      <c r="K607" s="401"/>
      <c r="L607" s="401"/>
      <c r="M607" s="403"/>
      <c r="N607" s="401"/>
    </row>
    <row r="608" spans="1:14" x14ac:dyDescent="0.2">
      <c r="A608" s="401"/>
      <c r="B608" s="660"/>
      <c r="C608" s="401"/>
      <c r="D608" s="401"/>
      <c r="E608" s="401"/>
      <c r="F608" s="403"/>
      <c r="G608" s="458"/>
      <c r="H608" s="363"/>
      <c r="I608" s="363"/>
      <c r="J608" s="628"/>
      <c r="K608" s="401"/>
      <c r="L608" s="401"/>
      <c r="M608" s="403"/>
      <c r="N608" s="401"/>
    </row>
    <row r="609" spans="1:14" x14ac:dyDescent="0.2">
      <c r="A609" s="401"/>
      <c r="B609" s="660"/>
      <c r="C609" s="401"/>
      <c r="D609" s="401"/>
      <c r="E609" s="401"/>
      <c r="F609" s="403"/>
      <c r="G609" s="458"/>
      <c r="H609" s="363"/>
      <c r="I609" s="363"/>
      <c r="J609" s="628"/>
      <c r="K609" s="401"/>
      <c r="L609" s="401"/>
      <c r="M609" s="403"/>
      <c r="N609" s="401"/>
    </row>
    <row r="610" spans="1:14" x14ac:dyDescent="0.2">
      <c r="A610" s="401"/>
      <c r="B610" s="660"/>
      <c r="C610" s="401"/>
      <c r="D610" s="401"/>
      <c r="E610" s="401"/>
      <c r="F610" s="403"/>
      <c r="G610" s="458"/>
      <c r="H610" s="363"/>
      <c r="I610" s="363"/>
      <c r="J610" s="628"/>
      <c r="K610" s="401"/>
      <c r="L610" s="401"/>
      <c r="M610" s="403"/>
      <c r="N610" s="401"/>
    </row>
    <row r="611" spans="1:14" x14ac:dyDescent="0.2">
      <c r="A611" s="401"/>
      <c r="B611" s="660"/>
      <c r="C611" s="401"/>
      <c r="D611" s="401"/>
      <c r="E611" s="401"/>
      <c r="F611" s="403"/>
      <c r="G611" s="458"/>
      <c r="H611" s="363"/>
      <c r="I611" s="363"/>
      <c r="J611" s="628"/>
      <c r="K611" s="401"/>
      <c r="L611" s="401"/>
      <c r="M611" s="403"/>
      <c r="N611" s="401"/>
    </row>
    <row r="612" spans="1:14" x14ac:dyDescent="0.2">
      <c r="A612" s="401"/>
      <c r="B612" s="660"/>
      <c r="C612" s="401"/>
      <c r="D612" s="401"/>
      <c r="E612" s="401"/>
      <c r="F612" s="403"/>
      <c r="G612" s="458"/>
      <c r="H612" s="363"/>
      <c r="I612" s="363"/>
      <c r="J612" s="628"/>
      <c r="K612" s="401"/>
      <c r="L612" s="401"/>
      <c r="M612" s="403"/>
      <c r="N612" s="401"/>
    </row>
    <row r="613" spans="1:14" x14ac:dyDescent="0.2">
      <c r="A613" s="401"/>
      <c r="B613" s="660"/>
      <c r="C613" s="401"/>
      <c r="D613" s="401"/>
      <c r="E613" s="401"/>
      <c r="F613" s="403"/>
      <c r="G613" s="458"/>
      <c r="H613" s="363"/>
      <c r="I613" s="363"/>
      <c r="J613" s="628"/>
      <c r="K613" s="401"/>
      <c r="L613" s="401"/>
      <c r="M613" s="403"/>
      <c r="N613" s="401"/>
    </row>
    <row r="614" spans="1:14" x14ac:dyDescent="0.2">
      <c r="A614" s="401"/>
      <c r="B614" s="660"/>
      <c r="C614" s="401"/>
      <c r="D614" s="401"/>
      <c r="E614" s="401"/>
      <c r="F614" s="403"/>
      <c r="G614" s="458"/>
      <c r="H614" s="363"/>
      <c r="I614" s="363"/>
      <c r="J614" s="628"/>
      <c r="K614" s="401"/>
      <c r="L614" s="401"/>
      <c r="M614" s="403"/>
      <c r="N614" s="401"/>
    </row>
    <row r="615" spans="1:14" x14ac:dyDescent="0.2">
      <c r="A615" s="401"/>
      <c r="B615" s="660"/>
      <c r="C615" s="401"/>
      <c r="D615" s="401"/>
      <c r="E615" s="401"/>
      <c r="F615" s="403"/>
      <c r="G615" s="458"/>
      <c r="H615" s="363"/>
      <c r="I615" s="363"/>
      <c r="J615" s="628"/>
      <c r="K615" s="401"/>
      <c r="L615" s="401"/>
      <c r="M615" s="403"/>
      <c r="N615" s="401"/>
    </row>
    <row r="616" spans="1:14" x14ac:dyDescent="0.2">
      <c r="A616" s="401"/>
      <c r="B616" s="660"/>
      <c r="C616" s="401"/>
      <c r="D616" s="401"/>
      <c r="E616" s="401"/>
      <c r="F616" s="403"/>
      <c r="G616" s="458"/>
      <c r="H616" s="363"/>
      <c r="I616" s="363"/>
      <c r="J616" s="628"/>
      <c r="K616" s="401"/>
      <c r="L616" s="401"/>
      <c r="M616" s="403"/>
      <c r="N616" s="401"/>
    </row>
    <row r="617" spans="1:14" x14ac:dyDescent="0.2">
      <c r="A617" s="401"/>
      <c r="B617" s="660"/>
      <c r="C617" s="401"/>
      <c r="D617" s="401"/>
      <c r="E617" s="401"/>
      <c r="F617" s="403"/>
      <c r="G617" s="458"/>
      <c r="H617" s="363"/>
      <c r="I617" s="363"/>
      <c r="J617" s="628"/>
      <c r="K617" s="401"/>
      <c r="L617" s="401"/>
      <c r="M617" s="403"/>
      <c r="N617" s="401"/>
    </row>
    <row r="618" spans="1:14" x14ac:dyDescent="0.2">
      <c r="A618" s="401"/>
      <c r="B618" s="660"/>
      <c r="C618" s="401"/>
      <c r="D618" s="401"/>
      <c r="E618" s="401"/>
      <c r="F618" s="403"/>
      <c r="G618" s="458"/>
      <c r="H618" s="363"/>
      <c r="I618" s="363"/>
      <c r="J618" s="628"/>
      <c r="K618" s="401"/>
      <c r="L618" s="401"/>
      <c r="M618" s="403"/>
      <c r="N618" s="401"/>
    </row>
    <row r="619" spans="1:14" x14ac:dyDescent="0.2">
      <c r="A619" s="401"/>
      <c r="B619" s="660"/>
      <c r="C619" s="401"/>
      <c r="D619" s="401"/>
      <c r="E619" s="401"/>
      <c r="F619" s="403"/>
      <c r="G619" s="458"/>
      <c r="H619" s="363"/>
      <c r="I619" s="363"/>
      <c r="J619" s="628"/>
      <c r="K619" s="401"/>
      <c r="L619" s="401"/>
      <c r="M619" s="403"/>
      <c r="N619" s="401"/>
    </row>
    <row r="620" spans="1:14" x14ac:dyDescent="0.2">
      <c r="A620" s="401"/>
      <c r="B620" s="660"/>
      <c r="C620" s="401"/>
      <c r="D620" s="401"/>
      <c r="E620" s="401"/>
      <c r="F620" s="403"/>
      <c r="G620" s="458"/>
      <c r="H620" s="363"/>
      <c r="I620" s="363"/>
      <c r="J620" s="628"/>
      <c r="K620" s="401"/>
      <c r="L620" s="401"/>
      <c r="M620" s="403"/>
      <c r="N620" s="401"/>
    </row>
    <row r="621" spans="1:14" x14ac:dyDescent="0.2">
      <c r="A621" s="401"/>
      <c r="B621" s="660"/>
      <c r="C621" s="401"/>
      <c r="D621" s="401"/>
      <c r="E621" s="401"/>
      <c r="F621" s="403"/>
      <c r="G621" s="458"/>
      <c r="H621" s="363"/>
      <c r="I621" s="363"/>
      <c r="J621" s="628"/>
      <c r="K621" s="401"/>
      <c r="L621" s="401"/>
      <c r="M621" s="403"/>
      <c r="N621" s="401"/>
    </row>
    <row r="622" spans="1:14" x14ac:dyDescent="0.2">
      <c r="A622" s="401"/>
      <c r="B622" s="660"/>
      <c r="C622" s="401"/>
      <c r="D622" s="401"/>
      <c r="E622" s="401"/>
      <c r="F622" s="403"/>
      <c r="G622" s="458"/>
      <c r="H622" s="363"/>
      <c r="I622" s="363"/>
      <c r="J622" s="628"/>
      <c r="K622" s="401"/>
      <c r="L622" s="401"/>
      <c r="M622" s="403"/>
      <c r="N622" s="401"/>
    </row>
    <row r="623" spans="1:14" x14ac:dyDescent="0.2">
      <c r="A623" s="401"/>
      <c r="B623" s="660"/>
      <c r="C623" s="401"/>
      <c r="D623" s="401"/>
      <c r="E623" s="401"/>
      <c r="F623" s="403"/>
      <c r="G623" s="458"/>
      <c r="H623" s="363"/>
      <c r="I623" s="363"/>
      <c r="J623" s="628"/>
      <c r="K623" s="401"/>
      <c r="L623" s="401"/>
      <c r="M623" s="403"/>
      <c r="N623" s="401"/>
    </row>
    <row r="624" spans="1:14" x14ac:dyDescent="0.2">
      <c r="A624" s="401"/>
      <c r="B624" s="660"/>
      <c r="C624" s="401"/>
      <c r="D624" s="401"/>
      <c r="E624" s="401"/>
      <c r="F624" s="403"/>
      <c r="G624" s="458"/>
      <c r="H624" s="363"/>
      <c r="I624" s="363"/>
      <c r="J624" s="628"/>
      <c r="K624" s="401"/>
      <c r="L624" s="401"/>
      <c r="M624" s="403"/>
      <c r="N624" s="401"/>
    </row>
    <row r="625" spans="1:14" x14ac:dyDescent="0.2">
      <c r="A625" s="401"/>
      <c r="B625" s="660"/>
      <c r="C625" s="401"/>
      <c r="D625" s="401"/>
      <c r="E625" s="401"/>
      <c r="F625" s="403"/>
      <c r="G625" s="458"/>
      <c r="H625" s="363"/>
      <c r="I625" s="363"/>
      <c r="J625" s="628"/>
      <c r="K625" s="401"/>
      <c r="L625" s="401"/>
      <c r="M625" s="403"/>
      <c r="N625" s="401"/>
    </row>
    <row r="626" spans="1:14" x14ac:dyDescent="0.2">
      <c r="A626" s="401"/>
      <c r="B626" s="660"/>
      <c r="C626" s="401"/>
      <c r="D626" s="401"/>
      <c r="E626" s="401"/>
      <c r="F626" s="403"/>
      <c r="G626" s="458"/>
      <c r="H626" s="363"/>
      <c r="I626" s="363"/>
      <c r="J626" s="628"/>
      <c r="K626" s="401"/>
      <c r="L626" s="401"/>
      <c r="M626" s="403"/>
      <c r="N626" s="401"/>
    </row>
    <row r="627" spans="1:14" x14ac:dyDescent="0.2">
      <c r="A627" s="401"/>
      <c r="B627" s="660"/>
      <c r="C627" s="401"/>
      <c r="D627" s="401"/>
      <c r="E627" s="401"/>
      <c r="F627" s="403"/>
      <c r="G627" s="458"/>
      <c r="H627" s="363"/>
      <c r="I627" s="363"/>
      <c r="J627" s="628"/>
      <c r="K627" s="401"/>
      <c r="L627" s="401"/>
      <c r="M627" s="403"/>
      <c r="N627" s="401"/>
    </row>
    <row r="628" spans="1:14" x14ac:dyDescent="0.2">
      <c r="A628" s="401"/>
      <c r="B628" s="660"/>
      <c r="C628" s="401"/>
      <c r="D628" s="401"/>
      <c r="E628" s="401"/>
      <c r="F628" s="403"/>
      <c r="G628" s="458"/>
      <c r="H628" s="363"/>
      <c r="I628" s="363"/>
      <c r="J628" s="628"/>
      <c r="K628" s="401"/>
      <c r="L628" s="401"/>
      <c r="M628" s="403"/>
      <c r="N628" s="401"/>
    </row>
    <row r="629" spans="1:14" x14ac:dyDescent="0.2">
      <c r="A629" s="401"/>
      <c r="B629" s="660"/>
      <c r="C629" s="401"/>
      <c r="D629" s="401"/>
      <c r="E629" s="401"/>
      <c r="F629" s="403"/>
      <c r="G629" s="458"/>
      <c r="H629" s="363"/>
      <c r="I629" s="363"/>
      <c r="J629" s="628"/>
      <c r="K629" s="401"/>
      <c r="L629" s="401"/>
      <c r="M629" s="403"/>
      <c r="N629" s="401"/>
    </row>
    <row r="630" spans="1:14" x14ac:dyDescent="0.2">
      <c r="A630" s="401"/>
      <c r="B630" s="660"/>
      <c r="C630" s="401"/>
      <c r="D630" s="401"/>
      <c r="E630" s="401"/>
      <c r="F630" s="403"/>
      <c r="G630" s="458"/>
      <c r="H630" s="363"/>
      <c r="I630" s="363"/>
      <c r="J630" s="628"/>
      <c r="K630" s="401"/>
      <c r="L630" s="401"/>
      <c r="M630" s="403"/>
      <c r="N630" s="401"/>
    </row>
    <row r="631" spans="1:14" x14ac:dyDescent="0.2">
      <c r="A631" s="401"/>
      <c r="B631" s="660"/>
      <c r="C631" s="401"/>
      <c r="D631" s="401"/>
      <c r="E631" s="401"/>
      <c r="F631" s="403"/>
      <c r="G631" s="458"/>
      <c r="H631" s="363"/>
      <c r="I631" s="363"/>
      <c r="J631" s="628"/>
      <c r="K631" s="401"/>
      <c r="L631" s="401"/>
      <c r="M631" s="403"/>
      <c r="N631" s="401"/>
    </row>
    <row r="632" spans="1:14" x14ac:dyDescent="0.2">
      <c r="A632" s="401"/>
      <c r="B632" s="660"/>
      <c r="C632" s="401"/>
      <c r="D632" s="401"/>
      <c r="E632" s="401"/>
      <c r="F632" s="403"/>
      <c r="G632" s="458"/>
      <c r="H632" s="363"/>
      <c r="I632" s="363"/>
      <c r="J632" s="628"/>
      <c r="K632" s="401"/>
      <c r="L632" s="401"/>
      <c r="M632" s="403"/>
      <c r="N632" s="401"/>
    </row>
    <row r="633" spans="1:14" x14ac:dyDescent="0.2">
      <c r="A633" s="401"/>
      <c r="B633" s="660"/>
      <c r="C633" s="401"/>
      <c r="D633" s="401"/>
      <c r="E633" s="401"/>
      <c r="F633" s="403"/>
      <c r="G633" s="458"/>
      <c r="H633" s="363"/>
      <c r="I633" s="363"/>
      <c r="J633" s="628"/>
      <c r="K633" s="401"/>
      <c r="L633" s="401"/>
      <c r="M633" s="403"/>
      <c r="N633" s="401"/>
    </row>
    <row r="634" spans="1:14" x14ac:dyDescent="0.2">
      <c r="A634" s="401"/>
      <c r="B634" s="660"/>
      <c r="C634" s="401"/>
      <c r="D634" s="401"/>
      <c r="E634" s="401"/>
      <c r="F634" s="403"/>
      <c r="G634" s="458"/>
      <c r="H634" s="363"/>
      <c r="I634" s="363"/>
      <c r="J634" s="628"/>
      <c r="K634" s="401"/>
      <c r="L634" s="401"/>
      <c r="M634" s="403"/>
      <c r="N634" s="401"/>
    </row>
    <row r="635" spans="1:14" x14ac:dyDescent="0.2">
      <c r="A635" s="401"/>
      <c r="B635" s="660"/>
      <c r="C635" s="401"/>
      <c r="D635" s="401"/>
      <c r="E635" s="401"/>
      <c r="F635" s="403"/>
      <c r="G635" s="458"/>
      <c r="H635" s="363"/>
      <c r="I635" s="363"/>
      <c r="J635" s="628"/>
      <c r="K635" s="401"/>
      <c r="L635" s="401"/>
      <c r="M635" s="403"/>
      <c r="N635" s="401"/>
    </row>
    <row r="636" spans="1:14" x14ac:dyDescent="0.2">
      <c r="A636" s="401"/>
      <c r="B636" s="660"/>
      <c r="C636" s="401"/>
      <c r="D636" s="401"/>
      <c r="E636" s="401"/>
      <c r="F636" s="403"/>
      <c r="G636" s="458"/>
      <c r="H636" s="363"/>
      <c r="I636" s="363"/>
      <c r="J636" s="628"/>
      <c r="K636" s="401"/>
      <c r="L636" s="401"/>
      <c r="M636" s="403"/>
      <c r="N636" s="401"/>
    </row>
    <row r="637" spans="1:14" x14ac:dyDescent="0.2">
      <c r="A637" s="401"/>
      <c r="B637" s="660"/>
      <c r="C637" s="401"/>
      <c r="D637" s="401"/>
      <c r="E637" s="401"/>
      <c r="F637" s="403"/>
      <c r="G637" s="458"/>
      <c r="H637" s="363"/>
      <c r="I637" s="363"/>
      <c r="J637" s="628"/>
      <c r="K637" s="401"/>
      <c r="L637" s="401"/>
      <c r="M637" s="403"/>
      <c r="N637" s="401"/>
    </row>
    <row r="638" spans="1:14" x14ac:dyDescent="0.2">
      <c r="A638" s="401"/>
      <c r="B638" s="660"/>
      <c r="C638" s="401"/>
      <c r="D638" s="401"/>
      <c r="E638" s="401"/>
      <c r="F638" s="403"/>
      <c r="G638" s="458"/>
      <c r="H638" s="363"/>
      <c r="I638" s="363"/>
      <c r="J638" s="628"/>
      <c r="K638" s="401"/>
      <c r="L638" s="401"/>
      <c r="M638" s="403"/>
      <c r="N638" s="401"/>
    </row>
    <row r="639" spans="1:14" x14ac:dyDescent="0.2">
      <c r="A639" s="401"/>
      <c r="B639" s="660"/>
      <c r="C639" s="401"/>
      <c r="D639" s="401"/>
      <c r="E639" s="401"/>
      <c r="F639" s="403"/>
      <c r="G639" s="458"/>
      <c r="H639" s="363"/>
      <c r="I639" s="363"/>
      <c r="J639" s="628"/>
      <c r="K639" s="401"/>
      <c r="L639" s="401"/>
      <c r="M639" s="403"/>
      <c r="N639" s="401"/>
    </row>
    <row r="640" spans="1:14" x14ac:dyDescent="0.2">
      <c r="A640" s="401"/>
      <c r="B640" s="660"/>
      <c r="C640" s="401"/>
      <c r="D640" s="401"/>
      <c r="E640" s="401"/>
      <c r="F640" s="403"/>
      <c r="G640" s="458"/>
      <c r="H640" s="363"/>
      <c r="I640" s="363"/>
      <c r="J640" s="628"/>
      <c r="K640" s="401"/>
      <c r="L640" s="401"/>
      <c r="M640" s="403"/>
      <c r="N640" s="401"/>
    </row>
    <row r="641" spans="1:14" x14ac:dyDescent="0.2">
      <c r="A641" s="401"/>
      <c r="B641" s="660"/>
      <c r="C641" s="401"/>
      <c r="D641" s="401"/>
      <c r="E641" s="401"/>
      <c r="F641" s="403"/>
      <c r="G641" s="458"/>
      <c r="H641" s="363"/>
      <c r="I641" s="363"/>
      <c r="J641" s="628"/>
      <c r="K641" s="401"/>
      <c r="L641" s="401"/>
      <c r="M641" s="403"/>
      <c r="N641" s="401"/>
    </row>
    <row r="642" spans="1:14" x14ac:dyDescent="0.2">
      <c r="A642" s="401"/>
      <c r="B642" s="660"/>
      <c r="C642" s="401"/>
      <c r="D642" s="401"/>
      <c r="E642" s="401"/>
      <c r="F642" s="403"/>
      <c r="G642" s="458"/>
      <c r="H642" s="363"/>
      <c r="I642" s="363"/>
      <c r="J642" s="628"/>
      <c r="K642" s="401"/>
      <c r="L642" s="401"/>
      <c r="M642" s="403"/>
      <c r="N642" s="401"/>
    </row>
    <row r="643" spans="1:14" x14ac:dyDescent="0.2">
      <c r="A643" s="401"/>
      <c r="B643" s="660"/>
      <c r="C643" s="401"/>
      <c r="D643" s="401"/>
      <c r="E643" s="401"/>
      <c r="F643" s="403"/>
      <c r="G643" s="458"/>
      <c r="H643" s="363"/>
      <c r="I643" s="363"/>
      <c r="J643" s="628"/>
      <c r="K643" s="401"/>
      <c r="L643" s="401"/>
      <c r="M643" s="403"/>
      <c r="N643" s="401"/>
    </row>
    <row r="644" spans="1:14" x14ac:dyDescent="0.2">
      <c r="A644" s="401"/>
      <c r="B644" s="660"/>
      <c r="C644" s="401"/>
      <c r="D644" s="401"/>
      <c r="E644" s="401"/>
      <c r="F644" s="403"/>
      <c r="G644" s="458"/>
      <c r="H644" s="363"/>
      <c r="I644" s="363"/>
      <c r="J644" s="628"/>
      <c r="K644" s="401"/>
      <c r="L644" s="401"/>
      <c r="M644" s="403"/>
      <c r="N644" s="401"/>
    </row>
    <row r="645" spans="1:14" x14ac:dyDescent="0.2">
      <c r="A645" s="401"/>
      <c r="B645" s="660"/>
      <c r="C645" s="401"/>
      <c r="D645" s="401"/>
      <c r="E645" s="401"/>
      <c r="F645" s="403"/>
      <c r="G645" s="458"/>
      <c r="H645" s="363"/>
      <c r="I645" s="363"/>
      <c r="J645" s="628"/>
      <c r="K645" s="401"/>
      <c r="L645" s="401"/>
      <c r="M645" s="403"/>
      <c r="N645" s="401"/>
    </row>
    <row r="646" spans="1:14" x14ac:dyDescent="0.2">
      <c r="A646" s="401"/>
      <c r="B646" s="660"/>
      <c r="C646" s="401"/>
      <c r="D646" s="401"/>
      <c r="E646" s="401"/>
      <c r="F646" s="403"/>
      <c r="G646" s="458"/>
      <c r="H646" s="363"/>
      <c r="I646" s="363"/>
      <c r="J646" s="628"/>
      <c r="K646" s="401"/>
      <c r="L646" s="401"/>
      <c r="M646" s="403"/>
      <c r="N646" s="401"/>
    </row>
    <row r="647" spans="1:14" x14ac:dyDescent="0.2">
      <c r="A647" s="401"/>
      <c r="B647" s="660"/>
      <c r="C647" s="401"/>
      <c r="D647" s="401"/>
      <c r="E647" s="401"/>
      <c r="F647" s="403"/>
      <c r="G647" s="458"/>
      <c r="H647" s="363"/>
      <c r="I647" s="363"/>
      <c r="J647" s="628"/>
      <c r="K647" s="401"/>
      <c r="L647" s="401"/>
      <c r="M647" s="403"/>
      <c r="N647" s="401"/>
    </row>
    <row r="648" spans="1:14" x14ac:dyDescent="0.2">
      <c r="A648" s="401"/>
      <c r="B648" s="660"/>
      <c r="C648" s="401"/>
      <c r="D648" s="401"/>
      <c r="E648" s="401"/>
      <c r="F648" s="403"/>
      <c r="G648" s="458"/>
      <c r="H648" s="363"/>
      <c r="I648" s="363"/>
      <c r="J648" s="628"/>
      <c r="K648" s="401"/>
      <c r="L648" s="401"/>
      <c r="M648" s="403"/>
      <c r="N648" s="401"/>
    </row>
    <row r="649" spans="1:14" x14ac:dyDescent="0.2">
      <c r="A649" s="401"/>
      <c r="B649" s="660"/>
      <c r="C649" s="401"/>
      <c r="D649" s="401"/>
      <c r="E649" s="401"/>
      <c r="F649" s="403"/>
      <c r="G649" s="458"/>
      <c r="H649" s="363"/>
      <c r="I649" s="363"/>
      <c r="J649" s="628"/>
      <c r="K649" s="401"/>
      <c r="L649" s="401"/>
      <c r="M649" s="403"/>
      <c r="N649" s="401"/>
    </row>
    <row r="650" spans="1:14" x14ac:dyDescent="0.2">
      <c r="A650" s="401"/>
      <c r="B650" s="660"/>
      <c r="C650" s="401"/>
      <c r="D650" s="401"/>
      <c r="E650" s="401"/>
      <c r="F650" s="403"/>
      <c r="G650" s="458"/>
      <c r="H650" s="363"/>
      <c r="I650" s="363"/>
      <c r="J650" s="628"/>
      <c r="K650" s="401"/>
      <c r="L650" s="401"/>
      <c r="M650" s="403"/>
      <c r="N650" s="401"/>
    </row>
    <row r="651" spans="1:14" x14ac:dyDescent="0.2">
      <c r="A651" s="401"/>
      <c r="B651" s="660"/>
      <c r="C651" s="401"/>
      <c r="D651" s="401"/>
      <c r="E651" s="401"/>
      <c r="F651" s="403"/>
      <c r="G651" s="458"/>
      <c r="H651" s="363"/>
      <c r="I651" s="363"/>
      <c r="J651" s="628"/>
      <c r="K651" s="401"/>
      <c r="L651" s="401"/>
      <c r="M651" s="403"/>
      <c r="N651" s="401"/>
    </row>
    <row r="652" spans="1:14" x14ac:dyDescent="0.2">
      <c r="A652" s="401"/>
      <c r="B652" s="660"/>
      <c r="C652" s="401"/>
      <c r="D652" s="401"/>
      <c r="E652" s="401"/>
      <c r="F652" s="403"/>
      <c r="G652" s="458"/>
      <c r="H652" s="363"/>
      <c r="I652" s="363"/>
      <c r="J652" s="628"/>
      <c r="K652" s="401"/>
      <c r="L652" s="401"/>
      <c r="M652" s="403"/>
      <c r="N652" s="401"/>
    </row>
    <row r="653" spans="1:14" x14ac:dyDescent="0.2">
      <c r="A653" s="401"/>
      <c r="B653" s="660"/>
      <c r="C653" s="401"/>
      <c r="D653" s="401"/>
      <c r="E653" s="401"/>
      <c r="F653" s="403"/>
      <c r="G653" s="458"/>
      <c r="H653" s="363"/>
      <c r="I653" s="363"/>
      <c r="J653" s="628"/>
      <c r="K653" s="401"/>
      <c r="L653" s="401"/>
      <c r="M653" s="403"/>
      <c r="N653" s="401"/>
    </row>
    <row r="654" spans="1:14" x14ac:dyDescent="0.2">
      <c r="A654" s="401"/>
      <c r="B654" s="660"/>
      <c r="C654" s="401"/>
      <c r="D654" s="401"/>
      <c r="E654" s="401"/>
      <c r="F654" s="403"/>
      <c r="G654" s="458"/>
      <c r="H654" s="363"/>
      <c r="I654" s="363"/>
      <c r="J654" s="628"/>
      <c r="K654" s="401"/>
      <c r="L654" s="401"/>
      <c r="M654" s="403"/>
      <c r="N654" s="401"/>
    </row>
    <row r="655" spans="1:14" x14ac:dyDescent="0.2">
      <c r="A655" s="401"/>
      <c r="B655" s="660"/>
      <c r="C655" s="401"/>
      <c r="D655" s="401"/>
      <c r="E655" s="401"/>
      <c r="F655" s="403"/>
      <c r="G655" s="458"/>
      <c r="H655" s="363"/>
      <c r="I655" s="363"/>
      <c r="J655" s="628"/>
      <c r="K655" s="401"/>
      <c r="L655" s="401"/>
      <c r="M655" s="403"/>
      <c r="N655" s="401"/>
    </row>
    <row r="656" spans="1:14" x14ac:dyDescent="0.2">
      <c r="A656" s="401"/>
      <c r="B656" s="660"/>
      <c r="C656" s="401"/>
      <c r="D656" s="401"/>
      <c r="E656" s="401"/>
      <c r="F656" s="403"/>
      <c r="G656" s="458"/>
      <c r="H656" s="363"/>
      <c r="I656" s="363"/>
      <c r="J656" s="628"/>
      <c r="K656" s="401"/>
      <c r="L656" s="401"/>
      <c r="M656" s="403"/>
      <c r="N656" s="401"/>
    </row>
    <row r="657" spans="1:14" x14ac:dyDescent="0.2">
      <c r="A657" s="401"/>
      <c r="B657" s="660"/>
      <c r="C657" s="401"/>
      <c r="D657" s="401"/>
      <c r="E657" s="401"/>
      <c r="F657" s="403"/>
      <c r="G657" s="458"/>
      <c r="H657" s="363"/>
      <c r="I657" s="363"/>
      <c r="J657" s="628"/>
      <c r="K657" s="401"/>
      <c r="L657" s="401"/>
      <c r="M657" s="403"/>
      <c r="N657" s="401"/>
    </row>
    <row r="658" spans="1:14" x14ac:dyDescent="0.2">
      <c r="A658" s="401"/>
      <c r="B658" s="660"/>
      <c r="C658" s="401"/>
      <c r="D658" s="401"/>
      <c r="E658" s="401"/>
      <c r="F658" s="403"/>
      <c r="G658" s="458"/>
      <c r="H658" s="363"/>
      <c r="I658" s="363"/>
      <c r="J658" s="628"/>
      <c r="K658" s="401"/>
      <c r="L658" s="401"/>
      <c r="M658" s="403"/>
      <c r="N658" s="401"/>
    </row>
    <row r="659" spans="1:14" x14ac:dyDescent="0.2">
      <c r="A659" s="401"/>
      <c r="B659" s="660"/>
      <c r="C659" s="401"/>
      <c r="D659" s="401"/>
      <c r="E659" s="401"/>
      <c r="F659" s="403"/>
      <c r="G659" s="458"/>
      <c r="H659" s="363"/>
      <c r="I659" s="363"/>
      <c r="J659" s="628"/>
      <c r="K659" s="401"/>
      <c r="L659" s="401"/>
      <c r="M659" s="403"/>
      <c r="N659" s="401"/>
    </row>
    <row r="660" spans="1:14" x14ac:dyDescent="0.2">
      <c r="A660" s="401"/>
      <c r="B660" s="660"/>
      <c r="C660" s="401"/>
      <c r="D660" s="401"/>
      <c r="E660" s="401"/>
      <c r="F660" s="403"/>
      <c r="G660" s="458"/>
      <c r="H660" s="363"/>
      <c r="I660" s="363"/>
      <c r="J660" s="628"/>
      <c r="K660" s="401"/>
      <c r="L660" s="401"/>
      <c r="M660" s="403"/>
      <c r="N660" s="401"/>
    </row>
    <row r="661" spans="1:14" x14ac:dyDescent="0.2">
      <c r="A661" s="401"/>
      <c r="B661" s="660"/>
      <c r="C661" s="401"/>
      <c r="D661" s="401"/>
      <c r="E661" s="401"/>
      <c r="F661" s="403"/>
      <c r="G661" s="458"/>
      <c r="H661" s="363"/>
      <c r="I661" s="363"/>
      <c r="J661" s="628"/>
      <c r="K661" s="401"/>
      <c r="L661" s="401"/>
      <c r="M661" s="403"/>
      <c r="N661" s="401"/>
    </row>
    <row r="662" spans="1:14" x14ac:dyDescent="0.2">
      <c r="A662" s="401"/>
      <c r="B662" s="660"/>
      <c r="C662" s="401"/>
      <c r="D662" s="401"/>
      <c r="E662" s="401"/>
      <c r="F662" s="403"/>
      <c r="G662" s="458"/>
      <c r="H662" s="363"/>
      <c r="I662" s="363"/>
      <c r="J662" s="628"/>
      <c r="K662" s="401"/>
      <c r="L662" s="401"/>
      <c r="M662" s="403"/>
      <c r="N662" s="401"/>
    </row>
    <row r="663" spans="1:14" x14ac:dyDescent="0.2">
      <c r="A663" s="401"/>
      <c r="B663" s="660"/>
      <c r="C663" s="401"/>
      <c r="D663" s="401"/>
      <c r="E663" s="401"/>
      <c r="F663" s="403"/>
      <c r="G663" s="458"/>
      <c r="H663" s="363"/>
      <c r="I663" s="363"/>
      <c r="J663" s="628"/>
      <c r="K663" s="401"/>
      <c r="L663" s="401"/>
      <c r="M663" s="403"/>
      <c r="N663" s="401"/>
    </row>
    <row r="664" spans="1:14" x14ac:dyDescent="0.2">
      <c r="A664" s="401"/>
      <c r="B664" s="660"/>
      <c r="C664" s="401"/>
      <c r="D664" s="401"/>
      <c r="E664" s="401"/>
      <c r="F664" s="403"/>
      <c r="G664" s="458"/>
      <c r="H664" s="363"/>
      <c r="I664" s="363"/>
      <c r="J664" s="628"/>
      <c r="K664" s="401"/>
      <c r="L664" s="401"/>
      <c r="M664" s="403"/>
      <c r="N664" s="401"/>
    </row>
    <row r="665" spans="1:14" x14ac:dyDescent="0.2">
      <c r="A665" s="401"/>
      <c r="B665" s="660"/>
      <c r="C665" s="401"/>
      <c r="D665" s="401"/>
      <c r="E665" s="401"/>
      <c r="F665" s="403"/>
      <c r="G665" s="458"/>
      <c r="H665" s="363"/>
      <c r="I665" s="363"/>
      <c r="J665" s="628"/>
      <c r="K665" s="401"/>
      <c r="L665" s="401"/>
      <c r="M665" s="403"/>
      <c r="N665" s="401"/>
    </row>
    <row r="666" spans="1:14" x14ac:dyDescent="0.2">
      <c r="A666" s="401"/>
      <c r="B666" s="660"/>
      <c r="C666" s="401"/>
      <c r="D666" s="401"/>
      <c r="E666" s="401"/>
      <c r="F666" s="403"/>
      <c r="G666" s="458"/>
      <c r="H666" s="363"/>
      <c r="I666" s="363"/>
      <c r="J666" s="628"/>
      <c r="K666" s="401"/>
      <c r="L666" s="401"/>
      <c r="M666" s="403"/>
      <c r="N666" s="401"/>
    </row>
    <row r="667" spans="1:14" x14ac:dyDescent="0.2">
      <c r="A667" s="401"/>
      <c r="B667" s="660"/>
      <c r="C667" s="401"/>
      <c r="D667" s="401"/>
      <c r="E667" s="401"/>
      <c r="F667" s="403"/>
      <c r="G667" s="458"/>
      <c r="H667" s="363"/>
      <c r="I667" s="363"/>
      <c r="J667" s="628"/>
      <c r="K667" s="401"/>
      <c r="L667" s="401"/>
      <c r="M667" s="403"/>
      <c r="N667" s="401"/>
    </row>
    <row r="668" spans="1:14" x14ac:dyDescent="0.2">
      <c r="A668" s="401"/>
      <c r="B668" s="660"/>
      <c r="C668" s="401"/>
      <c r="D668" s="401"/>
      <c r="E668" s="401"/>
      <c r="F668" s="403"/>
      <c r="G668" s="458"/>
      <c r="H668" s="363"/>
      <c r="I668" s="363"/>
      <c r="J668" s="628"/>
      <c r="K668" s="401"/>
      <c r="L668" s="401"/>
      <c r="M668" s="403"/>
      <c r="N668" s="401"/>
    </row>
    <row r="669" spans="1:14" x14ac:dyDescent="0.2">
      <c r="A669" s="401"/>
      <c r="B669" s="660"/>
      <c r="C669" s="401"/>
      <c r="D669" s="401"/>
      <c r="E669" s="401"/>
      <c r="F669" s="403"/>
      <c r="G669" s="458"/>
      <c r="H669" s="363"/>
      <c r="I669" s="363"/>
      <c r="J669" s="628"/>
      <c r="K669" s="401"/>
      <c r="L669" s="401"/>
      <c r="M669" s="403"/>
      <c r="N669" s="401"/>
    </row>
    <row r="670" spans="1:14" x14ac:dyDescent="0.2">
      <c r="A670" s="401"/>
      <c r="B670" s="660"/>
      <c r="C670" s="401"/>
      <c r="D670" s="401"/>
      <c r="E670" s="401"/>
      <c r="F670" s="403"/>
      <c r="G670" s="458"/>
      <c r="H670" s="363"/>
      <c r="I670" s="363"/>
      <c r="J670" s="628"/>
      <c r="K670" s="401"/>
      <c r="L670" s="401"/>
      <c r="M670" s="403"/>
      <c r="N670" s="401"/>
    </row>
    <row r="671" spans="1:14" x14ac:dyDescent="0.2">
      <c r="A671" s="401"/>
      <c r="B671" s="660"/>
      <c r="C671" s="401"/>
      <c r="D671" s="401"/>
      <c r="E671" s="401"/>
      <c r="F671" s="403"/>
      <c r="G671" s="458"/>
      <c r="H671" s="363"/>
      <c r="I671" s="363"/>
      <c r="J671" s="628"/>
      <c r="K671" s="401"/>
      <c r="L671" s="401"/>
      <c r="M671" s="403"/>
      <c r="N671" s="401"/>
    </row>
    <row r="672" spans="1:14" x14ac:dyDescent="0.2">
      <c r="A672" s="401"/>
      <c r="B672" s="660"/>
      <c r="C672" s="401"/>
      <c r="D672" s="401"/>
      <c r="E672" s="401"/>
      <c r="F672" s="403"/>
      <c r="G672" s="458"/>
      <c r="H672" s="363"/>
      <c r="I672" s="363"/>
      <c r="J672" s="628"/>
      <c r="K672" s="401"/>
      <c r="L672" s="401"/>
      <c r="M672" s="403"/>
      <c r="N672" s="401"/>
    </row>
    <row r="673" spans="1:14" x14ac:dyDescent="0.2">
      <c r="A673" s="401"/>
      <c r="B673" s="660"/>
      <c r="C673" s="401"/>
      <c r="D673" s="401"/>
      <c r="E673" s="401"/>
      <c r="F673" s="403"/>
      <c r="G673" s="458"/>
      <c r="H673" s="363"/>
      <c r="I673" s="363"/>
      <c r="J673" s="628"/>
      <c r="K673" s="401"/>
      <c r="L673" s="401"/>
      <c r="M673" s="403"/>
      <c r="N673" s="401"/>
    </row>
    <row r="674" spans="1:14" x14ac:dyDescent="0.2">
      <c r="A674" s="401"/>
      <c r="B674" s="660"/>
      <c r="C674" s="401"/>
      <c r="D674" s="401"/>
      <c r="E674" s="401"/>
      <c r="F674" s="403"/>
      <c r="G674" s="458"/>
      <c r="H674" s="363"/>
      <c r="I674" s="363"/>
      <c r="J674" s="628"/>
      <c r="K674" s="401"/>
      <c r="L674" s="401"/>
      <c r="M674" s="403"/>
      <c r="N674" s="401"/>
    </row>
    <row r="675" spans="1:14" x14ac:dyDescent="0.2">
      <c r="A675" s="401"/>
      <c r="B675" s="660"/>
      <c r="C675" s="401"/>
      <c r="D675" s="401"/>
      <c r="E675" s="401"/>
      <c r="F675" s="403"/>
      <c r="G675" s="458"/>
      <c r="H675" s="363"/>
      <c r="I675" s="363"/>
      <c r="J675" s="628"/>
      <c r="K675" s="401"/>
      <c r="L675" s="401"/>
      <c r="M675" s="403"/>
      <c r="N675" s="401"/>
    </row>
    <row r="676" spans="1:14" x14ac:dyDescent="0.2">
      <c r="A676" s="401"/>
      <c r="B676" s="660"/>
      <c r="C676" s="401"/>
      <c r="D676" s="401"/>
      <c r="E676" s="401"/>
      <c r="F676" s="403"/>
      <c r="G676" s="458"/>
      <c r="H676" s="363"/>
      <c r="I676" s="363"/>
      <c r="J676" s="628"/>
      <c r="K676" s="401"/>
      <c r="L676" s="401"/>
      <c r="M676" s="403"/>
      <c r="N676" s="401"/>
    </row>
    <row r="677" spans="1:14" x14ac:dyDescent="0.2">
      <c r="A677" s="401"/>
      <c r="B677" s="660"/>
      <c r="C677" s="401"/>
      <c r="D677" s="401"/>
      <c r="E677" s="401"/>
      <c r="F677" s="403"/>
      <c r="G677" s="458"/>
      <c r="H677" s="363"/>
      <c r="I677" s="363"/>
      <c r="J677" s="628"/>
      <c r="K677" s="401"/>
      <c r="L677" s="401"/>
      <c r="M677" s="403"/>
      <c r="N677" s="401"/>
    </row>
    <row r="678" spans="1:14" x14ac:dyDescent="0.2">
      <c r="A678" s="401"/>
      <c r="B678" s="660"/>
      <c r="C678" s="401"/>
      <c r="D678" s="401"/>
      <c r="E678" s="401"/>
      <c r="F678" s="403"/>
      <c r="G678" s="458"/>
      <c r="H678" s="363"/>
      <c r="I678" s="363"/>
      <c r="J678" s="628"/>
      <c r="K678" s="401"/>
      <c r="L678" s="401"/>
      <c r="M678" s="403"/>
      <c r="N678" s="401"/>
    </row>
    <row r="679" spans="1:14" x14ac:dyDescent="0.2">
      <c r="A679" s="401"/>
      <c r="B679" s="660"/>
      <c r="C679" s="401"/>
      <c r="D679" s="401"/>
      <c r="E679" s="401"/>
      <c r="F679" s="403"/>
      <c r="G679" s="458"/>
      <c r="H679" s="363"/>
      <c r="I679" s="363"/>
      <c r="J679" s="628"/>
      <c r="K679" s="401"/>
      <c r="L679" s="401"/>
      <c r="M679" s="403"/>
      <c r="N679" s="401"/>
    </row>
    <row r="680" spans="1:14" x14ac:dyDescent="0.2">
      <c r="A680" s="401"/>
      <c r="B680" s="660"/>
      <c r="C680" s="401"/>
      <c r="D680" s="401"/>
      <c r="E680" s="401"/>
      <c r="F680" s="403"/>
      <c r="G680" s="458"/>
      <c r="H680" s="363"/>
      <c r="I680" s="363"/>
      <c r="J680" s="628"/>
      <c r="K680" s="401"/>
      <c r="L680" s="401"/>
      <c r="M680" s="403"/>
      <c r="N680" s="401"/>
    </row>
    <row r="681" spans="1:14" x14ac:dyDescent="0.2">
      <c r="A681" s="401"/>
      <c r="B681" s="660"/>
      <c r="C681" s="401"/>
      <c r="D681" s="401"/>
      <c r="E681" s="401"/>
      <c r="F681" s="403"/>
      <c r="G681" s="458"/>
      <c r="H681" s="363"/>
      <c r="I681" s="363"/>
      <c r="J681" s="628"/>
      <c r="K681" s="401"/>
      <c r="L681" s="401"/>
      <c r="M681" s="403"/>
      <c r="N681" s="401"/>
    </row>
    <row r="682" spans="1:14" x14ac:dyDescent="0.2">
      <c r="A682" s="401"/>
      <c r="B682" s="660"/>
      <c r="C682" s="401"/>
      <c r="D682" s="401"/>
      <c r="E682" s="401"/>
      <c r="F682" s="403"/>
      <c r="G682" s="458"/>
      <c r="H682" s="363"/>
      <c r="I682" s="363"/>
      <c r="J682" s="628"/>
      <c r="K682" s="401"/>
      <c r="L682" s="401"/>
      <c r="M682" s="403"/>
      <c r="N682" s="401"/>
    </row>
    <row r="683" spans="1:14" x14ac:dyDescent="0.2">
      <c r="A683" s="401"/>
      <c r="B683" s="660"/>
      <c r="C683" s="401"/>
      <c r="D683" s="401"/>
      <c r="E683" s="401"/>
      <c r="F683" s="403"/>
      <c r="G683" s="458"/>
      <c r="H683" s="363"/>
      <c r="I683" s="363"/>
      <c r="J683" s="628"/>
      <c r="K683" s="401"/>
      <c r="L683" s="401"/>
      <c r="M683" s="403"/>
      <c r="N683" s="401"/>
    </row>
    <row r="684" spans="1:14" x14ac:dyDescent="0.2">
      <c r="A684" s="401"/>
      <c r="B684" s="660"/>
      <c r="C684" s="401"/>
      <c r="D684" s="401"/>
      <c r="E684" s="401"/>
      <c r="F684" s="403"/>
      <c r="G684" s="458"/>
      <c r="H684" s="363"/>
      <c r="I684" s="363"/>
      <c r="J684" s="628"/>
      <c r="K684" s="401"/>
      <c r="L684" s="401"/>
      <c r="M684" s="403"/>
      <c r="N684" s="401"/>
    </row>
    <row r="685" spans="1:14" x14ac:dyDescent="0.2">
      <c r="A685" s="401"/>
      <c r="B685" s="660"/>
      <c r="C685" s="401"/>
      <c r="D685" s="401"/>
      <c r="E685" s="401"/>
      <c r="F685" s="403"/>
      <c r="G685" s="458"/>
      <c r="H685" s="363"/>
      <c r="I685" s="363"/>
      <c r="J685" s="628"/>
      <c r="K685" s="401"/>
      <c r="L685" s="401"/>
      <c r="M685" s="403"/>
      <c r="N685" s="401"/>
    </row>
    <row r="686" spans="1:14" x14ac:dyDescent="0.2">
      <c r="A686" s="401"/>
      <c r="B686" s="660"/>
      <c r="C686" s="401"/>
      <c r="D686" s="401"/>
      <c r="E686" s="401"/>
      <c r="F686" s="403"/>
      <c r="G686" s="458"/>
      <c r="H686" s="363"/>
      <c r="I686" s="363"/>
      <c r="J686" s="628"/>
      <c r="K686" s="401"/>
      <c r="L686" s="401"/>
      <c r="M686" s="403"/>
      <c r="N686" s="401"/>
    </row>
    <row r="687" spans="1:14" x14ac:dyDescent="0.2">
      <c r="A687" s="401"/>
      <c r="B687" s="660"/>
      <c r="C687" s="401"/>
      <c r="D687" s="401"/>
      <c r="E687" s="401"/>
      <c r="F687" s="403"/>
      <c r="G687" s="458"/>
      <c r="H687" s="363"/>
      <c r="I687" s="363"/>
      <c r="J687" s="628"/>
      <c r="K687" s="401"/>
      <c r="L687" s="401"/>
      <c r="M687" s="403"/>
      <c r="N687" s="401"/>
    </row>
    <row r="688" spans="1:14" x14ac:dyDescent="0.2">
      <c r="A688" s="401"/>
      <c r="B688" s="660"/>
      <c r="C688" s="401"/>
      <c r="D688" s="401"/>
      <c r="E688" s="401"/>
      <c r="F688" s="403"/>
      <c r="G688" s="458"/>
      <c r="H688" s="363"/>
      <c r="I688" s="363"/>
      <c r="J688" s="628"/>
      <c r="K688" s="401"/>
      <c r="L688" s="401"/>
      <c r="M688" s="403"/>
      <c r="N688" s="401"/>
    </row>
    <row r="689" spans="1:14" x14ac:dyDescent="0.2">
      <c r="A689" s="401"/>
      <c r="B689" s="660"/>
      <c r="C689" s="401"/>
      <c r="D689" s="401"/>
      <c r="E689" s="401"/>
      <c r="F689" s="403"/>
      <c r="G689" s="458"/>
      <c r="H689" s="363"/>
      <c r="I689" s="363"/>
      <c r="J689" s="628"/>
      <c r="K689" s="401"/>
      <c r="L689" s="401"/>
      <c r="M689" s="403"/>
      <c r="N689" s="401"/>
    </row>
    <row r="690" spans="1:14" x14ac:dyDescent="0.2">
      <c r="A690" s="401"/>
      <c r="B690" s="660"/>
      <c r="C690" s="401"/>
      <c r="D690" s="401"/>
      <c r="E690" s="401"/>
      <c r="F690" s="403"/>
      <c r="G690" s="458"/>
      <c r="H690" s="363"/>
      <c r="I690" s="363"/>
      <c r="J690" s="628"/>
      <c r="K690" s="401"/>
      <c r="L690" s="401"/>
      <c r="M690" s="403"/>
      <c r="N690" s="401"/>
    </row>
    <row r="691" spans="1:14" x14ac:dyDescent="0.2">
      <c r="A691" s="401"/>
      <c r="B691" s="660"/>
      <c r="C691" s="401"/>
      <c r="D691" s="401"/>
      <c r="E691" s="401"/>
      <c r="F691" s="403"/>
      <c r="G691" s="458"/>
      <c r="H691" s="363"/>
      <c r="I691" s="363"/>
      <c r="J691" s="628"/>
      <c r="K691" s="401"/>
      <c r="L691" s="401"/>
      <c r="M691" s="403"/>
      <c r="N691" s="401"/>
    </row>
    <row r="692" spans="1:14" x14ac:dyDescent="0.2">
      <c r="A692" s="401"/>
      <c r="B692" s="660"/>
      <c r="C692" s="401"/>
      <c r="D692" s="401"/>
      <c r="E692" s="401"/>
      <c r="F692" s="403"/>
      <c r="G692" s="458"/>
      <c r="H692" s="363"/>
      <c r="I692" s="363"/>
      <c r="J692" s="628"/>
      <c r="K692" s="401"/>
      <c r="L692" s="401"/>
      <c r="M692" s="403"/>
      <c r="N692" s="401"/>
    </row>
    <row r="693" spans="1:14" x14ac:dyDescent="0.2">
      <c r="A693" s="401"/>
      <c r="B693" s="660"/>
      <c r="C693" s="401"/>
      <c r="D693" s="401"/>
      <c r="E693" s="401"/>
      <c r="F693" s="403"/>
      <c r="G693" s="458"/>
      <c r="H693" s="363"/>
      <c r="I693" s="363"/>
      <c r="J693" s="628"/>
      <c r="K693" s="401"/>
      <c r="L693" s="401"/>
      <c r="M693" s="403"/>
      <c r="N693" s="401"/>
    </row>
    <row r="694" spans="1:14" x14ac:dyDescent="0.2">
      <c r="A694" s="401"/>
      <c r="B694" s="660"/>
      <c r="C694" s="401"/>
      <c r="D694" s="401"/>
      <c r="E694" s="401"/>
      <c r="F694" s="403"/>
      <c r="G694" s="458"/>
      <c r="H694" s="363"/>
      <c r="I694" s="363"/>
      <c r="J694" s="628"/>
      <c r="K694" s="401"/>
      <c r="L694" s="401"/>
      <c r="M694" s="403"/>
      <c r="N694" s="401"/>
    </row>
    <row r="695" spans="1:14" x14ac:dyDescent="0.2">
      <c r="A695" s="401"/>
      <c r="B695" s="660"/>
      <c r="C695" s="401"/>
      <c r="D695" s="401"/>
      <c r="E695" s="401"/>
      <c r="F695" s="403"/>
      <c r="G695" s="458"/>
      <c r="H695" s="363"/>
      <c r="I695" s="363"/>
      <c r="J695" s="628"/>
      <c r="K695" s="401"/>
      <c r="L695" s="401"/>
      <c r="M695" s="403"/>
      <c r="N695" s="401"/>
    </row>
    <row r="696" spans="1:14" x14ac:dyDescent="0.2">
      <c r="A696" s="401"/>
      <c r="B696" s="660"/>
      <c r="C696" s="401"/>
      <c r="D696" s="401"/>
      <c r="E696" s="401"/>
      <c r="F696" s="403"/>
      <c r="G696" s="458"/>
      <c r="H696" s="363"/>
      <c r="I696" s="363"/>
      <c r="J696" s="628"/>
      <c r="K696" s="401"/>
      <c r="L696" s="401"/>
      <c r="M696" s="403"/>
      <c r="N696" s="401"/>
    </row>
    <row r="697" spans="1:14" x14ac:dyDescent="0.2">
      <c r="A697" s="401"/>
      <c r="B697" s="660"/>
      <c r="C697" s="401"/>
      <c r="D697" s="401"/>
      <c r="E697" s="401"/>
      <c r="F697" s="403"/>
      <c r="G697" s="458"/>
      <c r="H697" s="363"/>
      <c r="I697" s="363"/>
      <c r="J697" s="628"/>
      <c r="K697" s="401"/>
      <c r="L697" s="401"/>
      <c r="M697" s="403"/>
      <c r="N697" s="401"/>
    </row>
    <row r="698" spans="1:14" x14ac:dyDescent="0.2">
      <c r="A698" s="401"/>
      <c r="B698" s="660"/>
      <c r="C698" s="401"/>
      <c r="D698" s="401"/>
      <c r="E698" s="401"/>
      <c r="F698" s="403"/>
      <c r="G698" s="458"/>
      <c r="H698" s="363"/>
      <c r="I698" s="363"/>
      <c r="J698" s="628"/>
      <c r="K698" s="401"/>
      <c r="L698" s="401"/>
      <c r="M698" s="403"/>
      <c r="N698" s="401"/>
    </row>
    <row r="699" spans="1:14" x14ac:dyDescent="0.2">
      <c r="A699" s="401"/>
      <c r="B699" s="660"/>
      <c r="C699" s="401"/>
      <c r="D699" s="401"/>
      <c r="E699" s="401"/>
      <c r="F699" s="403"/>
      <c r="G699" s="458"/>
      <c r="H699" s="363"/>
      <c r="I699" s="363"/>
      <c r="J699" s="628"/>
      <c r="K699" s="401"/>
      <c r="L699" s="401"/>
      <c r="M699" s="403"/>
      <c r="N699" s="401"/>
    </row>
    <row r="700" spans="1:14" x14ac:dyDescent="0.2">
      <c r="A700" s="401"/>
      <c r="B700" s="660"/>
      <c r="C700" s="401"/>
      <c r="D700" s="401"/>
      <c r="E700" s="401"/>
      <c r="F700" s="403"/>
      <c r="G700" s="458"/>
      <c r="H700" s="363"/>
      <c r="I700" s="363"/>
      <c r="J700" s="628"/>
      <c r="K700" s="401"/>
      <c r="L700" s="401"/>
      <c r="M700" s="403"/>
      <c r="N700" s="401"/>
    </row>
    <row r="701" spans="1:14" x14ac:dyDescent="0.2">
      <c r="A701" s="401"/>
      <c r="B701" s="660"/>
      <c r="C701" s="401"/>
      <c r="D701" s="401"/>
      <c r="E701" s="401"/>
      <c r="F701" s="403"/>
      <c r="G701" s="458"/>
      <c r="H701" s="363"/>
      <c r="I701" s="363"/>
      <c r="J701" s="628"/>
      <c r="K701" s="401"/>
      <c r="L701" s="401"/>
      <c r="M701" s="403"/>
      <c r="N701" s="401"/>
    </row>
    <row r="702" spans="1:14" x14ac:dyDescent="0.2">
      <c r="A702" s="401"/>
      <c r="B702" s="660"/>
      <c r="C702" s="401"/>
      <c r="D702" s="401"/>
      <c r="E702" s="401"/>
      <c r="F702" s="403"/>
      <c r="G702" s="458"/>
      <c r="H702" s="363"/>
      <c r="I702" s="363"/>
      <c r="J702" s="628"/>
      <c r="K702" s="401"/>
      <c r="L702" s="401"/>
      <c r="M702" s="403"/>
      <c r="N702" s="401"/>
    </row>
    <row r="703" spans="1:14" x14ac:dyDescent="0.2">
      <c r="A703" s="401"/>
      <c r="B703" s="660"/>
      <c r="C703" s="401"/>
      <c r="D703" s="401"/>
      <c r="E703" s="401"/>
      <c r="F703" s="403"/>
      <c r="G703" s="458"/>
      <c r="H703" s="363"/>
      <c r="I703" s="363"/>
      <c r="J703" s="628"/>
      <c r="K703" s="401"/>
      <c r="L703" s="401"/>
      <c r="M703" s="403"/>
      <c r="N703" s="401"/>
    </row>
    <row r="704" spans="1:14" x14ac:dyDescent="0.2">
      <c r="A704" s="401"/>
      <c r="B704" s="660"/>
      <c r="C704" s="401"/>
      <c r="D704" s="401"/>
      <c r="E704" s="401"/>
      <c r="F704" s="403"/>
      <c r="G704" s="458"/>
      <c r="H704" s="363"/>
      <c r="I704" s="363"/>
      <c r="J704" s="628"/>
      <c r="K704" s="401"/>
      <c r="L704" s="401"/>
      <c r="M704" s="403"/>
      <c r="N704" s="401"/>
    </row>
    <row r="705" spans="1:14" x14ac:dyDescent="0.2">
      <c r="A705" s="401"/>
      <c r="B705" s="660"/>
      <c r="C705" s="401"/>
      <c r="D705" s="401"/>
      <c r="E705" s="401"/>
      <c r="F705" s="403"/>
      <c r="G705" s="458"/>
      <c r="H705" s="363"/>
      <c r="I705" s="363"/>
      <c r="J705" s="628"/>
      <c r="K705" s="401"/>
      <c r="L705" s="401"/>
      <c r="M705" s="403"/>
      <c r="N705" s="401"/>
    </row>
    <row r="706" spans="1:14" x14ac:dyDescent="0.2">
      <c r="A706" s="401"/>
      <c r="B706" s="660"/>
      <c r="C706" s="401"/>
      <c r="D706" s="401"/>
      <c r="E706" s="401"/>
      <c r="F706" s="403"/>
      <c r="G706" s="458"/>
      <c r="H706" s="363"/>
      <c r="I706" s="363"/>
      <c r="J706" s="628"/>
      <c r="K706" s="401"/>
      <c r="L706" s="401"/>
      <c r="M706" s="403"/>
      <c r="N706" s="401"/>
    </row>
    <row r="707" spans="1:14" x14ac:dyDescent="0.2">
      <c r="A707" s="401"/>
      <c r="B707" s="660"/>
      <c r="C707" s="401"/>
      <c r="D707" s="401"/>
      <c r="E707" s="401"/>
      <c r="F707" s="403"/>
      <c r="G707" s="458"/>
      <c r="H707" s="363"/>
      <c r="I707" s="363"/>
      <c r="J707" s="628"/>
      <c r="K707" s="401"/>
      <c r="L707" s="401"/>
      <c r="M707" s="403"/>
      <c r="N707" s="401"/>
    </row>
    <row r="708" spans="1:14" x14ac:dyDescent="0.2">
      <c r="A708" s="401"/>
      <c r="B708" s="660"/>
      <c r="C708" s="401"/>
      <c r="D708" s="401"/>
      <c r="E708" s="401"/>
      <c r="F708" s="403"/>
      <c r="G708" s="458"/>
      <c r="H708" s="363"/>
      <c r="I708" s="363"/>
      <c r="J708" s="628"/>
      <c r="K708" s="401"/>
      <c r="L708" s="401"/>
      <c r="M708" s="403"/>
      <c r="N708" s="401"/>
    </row>
    <row r="709" spans="1:14" x14ac:dyDescent="0.2">
      <c r="A709" s="401"/>
      <c r="B709" s="660"/>
      <c r="C709" s="401"/>
      <c r="D709" s="401"/>
      <c r="E709" s="401"/>
      <c r="F709" s="403"/>
      <c r="G709" s="458"/>
      <c r="H709" s="363"/>
      <c r="I709" s="363"/>
      <c r="J709" s="628"/>
      <c r="K709" s="401"/>
      <c r="L709" s="401"/>
      <c r="M709" s="403"/>
      <c r="N709" s="401"/>
    </row>
    <row r="710" spans="1:14" x14ac:dyDescent="0.2">
      <c r="A710" s="401"/>
      <c r="B710" s="660"/>
      <c r="C710" s="401"/>
      <c r="D710" s="401"/>
      <c r="E710" s="401"/>
      <c r="F710" s="403"/>
      <c r="G710" s="458"/>
      <c r="H710" s="363"/>
      <c r="I710" s="363"/>
      <c r="J710" s="628"/>
      <c r="K710" s="401"/>
      <c r="L710" s="401"/>
      <c r="M710" s="403"/>
      <c r="N710" s="401"/>
    </row>
    <row r="711" spans="1:14" x14ac:dyDescent="0.2">
      <c r="A711" s="401"/>
      <c r="B711" s="660"/>
      <c r="C711" s="401"/>
      <c r="D711" s="401"/>
      <c r="E711" s="401"/>
      <c r="F711" s="403"/>
      <c r="G711" s="458"/>
      <c r="H711" s="363"/>
      <c r="I711" s="363"/>
      <c r="J711" s="628"/>
      <c r="K711" s="401"/>
      <c r="L711" s="401"/>
      <c r="M711" s="403"/>
      <c r="N711" s="401"/>
    </row>
    <row r="712" spans="1:14" x14ac:dyDescent="0.2">
      <c r="A712" s="401"/>
      <c r="B712" s="660"/>
      <c r="C712" s="401"/>
      <c r="D712" s="401"/>
      <c r="E712" s="401"/>
      <c r="F712" s="403"/>
      <c r="G712" s="458"/>
      <c r="H712" s="363"/>
      <c r="I712" s="363"/>
      <c r="J712" s="628"/>
      <c r="K712" s="401"/>
      <c r="L712" s="401"/>
      <c r="M712" s="403"/>
      <c r="N712" s="401"/>
    </row>
    <row r="713" spans="1:14" x14ac:dyDescent="0.2">
      <c r="A713" s="401"/>
      <c r="B713" s="660"/>
      <c r="C713" s="401"/>
      <c r="D713" s="401"/>
      <c r="E713" s="401"/>
      <c r="F713" s="403"/>
      <c r="G713" s="458"/>
      <c r="H713" s="363"/>
      <c r="I713" s="363"/>
      <c r="J713" s="628"/>
      <c r="K713" s="401"/>
      <c r="L713" s="401"/>
      <c r="M713" s="403"/>
      <c r="N713" s="401"/>
    </row>
    <row r="714" spans="1:14" x14ac:dyDescent="0.2">
      <c r="A714" s="401"/>
      <c r="B714" s="660"/>
      <c r="C714" s="401"/>
      <c r="D714" s="401"/>
      <c r="E714" s="401"/>
      <c r="F714" s="403"/>
      <c r="G714" s="458"/>
      <c r="H714" s="363"/>
      <c r="I714" s="363"/>
      <c r="J714" s="628"/>
      <c r="K714" s="401"/>
      <c r="L714" s="401"/>
      <c r="M714" s="403"/>
      <c r="N714" s="401"/>
    </row>
    <row r="715" spans="1:14" x14ac:dyDescent="0.2">
      <c r="A715" s="401"/>
      <c r="B715" s="660"/>
      <c r="C715" s="401"/>
      <c r="D715" s="401"/>
      <c r="E715" s="401"/>
      <c r="F715" s="403"/>
      <c r="G715" s="458"/>
      <c r="H715" s="363"/>
      <c r="I715" s="363"/>
      <c r="J715" s="628"/>
      <c r="K715" s="401"/>
      <c r="L715" s="401"/>
      <c r="M715" s="403"/>
      <c r="N715" s="401"/>
    </row>
    <row r="716" spans="1:14" x14ac:dyDescent="0.2">
      <c r="A716" s="401"/>
      <c r="B716" s="660"/>
      <c r="C716" s="401"/>
      <c r="D716" s="401"/>
      <c r="E716" s="401"/>
      <c r="F716" s="403"/>
      <c r="G716" s="458"/>
      <c r="H716" s="363"/>
      <c r="I716" s="363"/>
      <c r="J716" s="628"/>
      <c r="K716" s="401"/>
      <c r="L716" s="401"/>
      <c r="M716" s="403"/>
      <c r="N716" s="401"/>
    </row>
    <row r="717" spans="1:14" x14ac:dyDescent="0.2">
      <c r="A717" s="401"/>
      <c r="B717" s="660"/>
      <c r="C717" s="401"/>
      <c r="D717" s="401"/>
      <c r="E717" s="401"/>
      <c r="F717" s="403"/>
      <c r="G717" s="458"/>
      <c r="H717" s="363"/>
      <c r="I717" s="363"/>
      <c r="J717" s="628"/>
      <c r="K717" s="401"/>
      <c r="L717" s="401"/>
      <c r="M717" s="403"/>
      <c r="N717" s="401"/>
    </row>
    <row r="718" spans="1:14" x14ac:dyDescent="0.2">
      <c r="A718" s="401"/>
      <c r="B718" s="660"/>
      <c r="C718" s="401"/>
      <c r="D718" s="401"/>
      <c r="E718" s="401"/>
      <c r="F718" s="403"/>
      <c r="G718" s="458"/>
      <c r="H718" s="363"/>
      <c r="I718" s="363"/>
      <c r="J718" s="628"/>
      <c r="K718" s="401"/>
      <c r="L718" s="401"/>
      <c r="M718" s="403"/>
      <c r="N718" s="401"/>
    </row>
    <row r="719" spans="1:14" x14ac:dyDescent="0.2">
      <c r="A719" s="401"/>
      <c r="B719" s="660"/>
      <c r="C719" s="401"/>
      <c r="D719" s="401"/>
      <c r="E719" s="401"/>
      <c r="F719" s="403"/>
      <c r="G719" s="458"/>
      <c r="H719" s="363"/>
      <c r="I719" s="363"/>
      <c r="J719" s="628"/>
      <c r="K719" s="401"/>
      <c r="L719" s="401"/>
      <c r="M719" s="403"/>
      <c r="N719" s="401"/>
    </row>
    <row r="720" spans="1:14" x14ac:dyDescent="0.2">
      <c r="A720" s="401"/>
      <c r="B720" s="660"/>
      <c r="C720" s="401"/>
      <c r="D720" s="401"/>
      <c r="E720" s="401"/>
      <c r="F720" s="403"/>
      <c r="G720" s="458"/>
      <c r="H720" s="363"/>
      <c r="I720" s="363"/>
      <c r="J720" s="628"/>
      <c r="K720" s="401"/>
      <c r="L720" s="401"/>
      <c r="M720" s="403"/>
      <c r="N720" s="401"/>
    </row>
    <row r="721" spans="1:14" x14ac:dyDescent="0.2">
      <c r="A721" s="401"/>
      <c r="B721" s="660"/>
      <c r="C721" s="401"/>
      <c r="D721" s="401"/>
      <c r="E721" s="401"/>
      <c r="F721" s="403"/>
      <c r="G721" s="458"/>
      <c r="H721" s="363"/>
      <c r="I721" s="363"/>
      <c r="J721" s="628"/>
      <c r="K721" s="401"/>
      <c r="L721" s="401"/>
      <c r="M721" s="403"/>
      <c r="N721" s="401"/>
    </row>
    <row r="722" spans="1:14" x14ac:dyDescent="0.2">
      <c r="A722" s="401"/>
      <c r="B722" s="660"/>
      <c r="C722" s="401"/>
      <c r="D722" s="401"/>
      <c r="E722" s="401"/>
      <c r="F722" s="403"/>
      <c r="G722" s="458"/>
      <c r="H722" s="363"/>
      <c r="I722" s="363"/>
      <c r="J722" s="628"/>
      <c r="K722" s="401"/>
      <c r="L722" s="401"/>
      <c r="M722" s="403"/>
      <c r="N722" s="401"/>
    </row>
    <row r="723" spans="1:14" x14ac:dyDescent="0.2">
      <c r="A723" s="401"/>
      <c r="B723" s="660"/>
      <c r="C723" s="401"/>
      <c r="D723" s="401"/>
      <c r="E723" s="401"/>
      <c r="F723" s="403"/>
      <c r="G723" s="458"/>
      <c r="H723" s="363"/>
      <c r="I723" s="363"/>
      <c r="J723" s="628"/>
      <c r="K723" s="401"/>
      <c r="L723" s="401"/>
      <c r="M723" s="403"/>
      <c r="N723" s="401"/>
    </row>
    <row r="724" spans="1:14" x14ac:dyDescent="0.2">
      <c r="A724" s="401"/>
      <c r="B724" s="660"/>
      <c r="C724" s="401"/>
      <c r="D724" s="401"/>
      <c r="E724" s="401"/>
      <c r="F724" s="403"/>
      <c r="G724" s="458"/>
      <c r="H724" s="363"/>
      <c r="I724" s="363"/>
      <c r="J724" s="628"/>
      <c r="K724" s="401"/>
      <c r="L724" s="401"/>
      <c r="M724" s="403"/>
      <c r="N724" s="401"/>
    </row>
    <row r="725" spans="1:14" x14ac:dyDescent="0.2">
      <c r="A725" s="401"/>
      <c r="B725" s="660"/>
      <c r="C725" s="401"/>
      <c r="D725" s="401"/>
      <c r="E725" s="401"/>
      <c r="F725" s="403"/>
      <c r="G725" s="458"/>
      <c r="H725" s="363"/>
      <c r="I725" s="363"/>
      <c r="J725" s="628"/>
      <c r="K725" s="401"/>
      <c r="L725" s="401"/>
      <c r="M725" s="403"/>
      <c r="N725" s="401"/>
    </row>
    <row r="726" spans="1:14" x14ac:dyDescent="0.2">
      <c r="A726" s="401"/>
      <c r="B726" s="660"/>
      <c r="C726" s="401"/>
      <c r="D726" s="401"/>
      <c r="E726" s="401"/>
      <c r="F726" s="403"/>
      <c r="G726" s="458"/>
      <c r="H726" s="363"/>
      <c r="I726" s="363"/>
      <c r="J726" s="628"/>
      <c r="K726" s="401"/>
      <c r="L726" s="401"/>
      <c r="M726" s="403"/>
      <c r="N726" s="401"/>
    </row>
    <row r="727" spans="1:14" x14ac:dyDescent="0.2">
      <c r="A727" s="401"/>
      <c r="B727" s="660"/>
      <c r="C727" s="401"/>
      <c r="D727" s="401"/>
      <c r="E727" s="401"/>
      <c r="F727" s="403"/>
      <c r="G727" s="458"/>
      <c r="H727" s="363"/>
      <c r="I727" s="363"/>
      <c r="J727" s="628"/>
      <c r="K727" s="401"/>
      <c r="L727" s="401"/>
      <c r="M727" s="403"/>
      <c r="N727" s="401"/>
    </row>
    <row r="728" spans="1:14" x14ac:dyDescent="0.2">
      <c r="A728" s="401"/>
      <c r="B728" s="660"/>
      <c r="C728" s="401"/>
      <c r="D728" s="401"/>
      <c r="E728" s="401"/>
      <c r="F728" s="403"/>
      <c r="G728" s="458"/>
      <c r="H728" s="363"/>
      <c r="I728" s="363"/>
      <c r="J728" s="628"/>
      <c r="K728" s="401"/>
      <c r="L728" s="401"/>
      <c r="M728" s="403"/>
      <c r="N728" s="401"/>
    </row>
    <row r="729" spans="1:14" x14ac:dyDescent="0.2">
      <c r="A729" s="401"/>
      <c r="B729" s="660"/>
      <c r="C729" s="401"/>
      <c r="D729" s="401"/>
      <c r="E729" s="401"/>
      <c r="F729" s="403"/>
      <c r="G729" s="458"/>
      <c r="H729" s="363"/>
      <c r="I729" s="363"/>
      <c r="J729" s="628"/>
      <c r="K729" s="401"/>
      <c r="L729" s="401"/>
      <c r="M729" s="403"/>
      <c r="N729" s="401"/>
    </row>
    <row r="730" spans="1:14" x14ac:dyDescent="0.2">
      <c r="A730" s="401"/>
      <c r="B730" s="660"/>
      <c r="C730" s="401"/>
      <c r="D730" s="401"/>
      <c r="E730" s="401"/>
      <c r="F730" s="403"/>
      <c r="G730" s="458"/>
      <c r="H730" s="363"/>
      <c r="I730" s="363"/>
      <c r="J730" s="628"/>
      <c r="K730" s="401"/>
      <c r="L730" s="401"/>
      <c r="M730" s="403"/>
      <c r="N730" s="401"/>
    </row>
    <row r="731" spans="1:14" x14ac:dyDescent="0.2">
      <c r="A731" s="401"/>
      <c r="B731" s="660"/>
      <c r="C731" s="401"/>
      <c r="D731" s="401"/>
      <c r="E731" s="401"/>
      <c r="F731" s="403"/>
      <c r="G731" s="458"/>
      <c r="H731" s="363"/>
      <c r="I731" s="363"/>
      <c r="J731" s="628"/>
      <c r="K731" s="401"/>
      <c r="L731" s="401"/>
      <c r="M731" s="403"/>
      <c r="N731" s="401"/>
    </row>
    <row r="732" spans="1:14" x14ac:dyDescent="0.2">
      <c r="A732" s="401"/>
      <c r="B732" s="660"/>
      <c r="C732" s="401"/>
      <c r="D732" s="401"/>
      <c r="E732" s="401"/>
      <c r="F732" s="403"/>
      <c r="G732" s="458"/>
      <c r="H732" s="363"/>
      <c r="I732" s="363"/>
      <c r="J732" s="628"/>
      <c r="K732" s="401"/>
      <c r="L732" s="401"/>
      <c r="M732" s="403"/>
      <c r="N732" s="401"/>
    </row>
    <row r="733" spans="1:14" x14ac:dyDescent="0.2">
      <c r="A733" s="401"/>
      <c r="B733" s="660"/>
      <c r="C733" s="401"/>
      <c r="D733" s="401"/>
      <c r="E733" s="401"/>
      <c r="F733" s="403"/>
      <c r="G733" s="458"/>
      <c r="H733" s="363"/>
      <c r="I733" s="363"/>
      <c r="J733" s="628"/>
      <c r="K733" s="401"/>
      <c r="L733" s="401"/>
      <c r="M733" s="403"/>
      <c r="N733" s="401"/>
    </row>
    <row r="734" spans="1:14" x14ac:dyDescent="0.2">
      <c r="A734" s="401"/>
      <c r="B734" s="660"/>
      <c r="C734" s="401"/>
      <c r="D734" s="401"/>
      <c r="E734" s="401"/>
      <c r="F734" s="403"/>
      <c r="G734" s="458"/>
      <c r="H734" s="363"/>
      <c r="I734" s="363"/>
      <c r="J734" s="628"/>
      <c r="K734" s="401"/>
      <c r="L734" s="401"/>
      <c r="M734" s="403"/>
      <c r="N734" s="401"/>
    </row>
    <row r="735" spans="1:14" x14ac:dyDescent="0.2">
      <c r="A735" s="401"/>
      <c r="B735" s="660"/>
      <c r="C735" s="401"/>
      <c r="D735" s="401"/>
      <c r="E735" s="401"/>
      <c r="F735" s="403"/>
      <c r="G735" s="458"/>
      <c r="H735" s="363"/>
      <c r="I735" s="363"/>
      <c r="J735" s="628"/>
      <c r="K735" s="401"/>
      <c r="L735" s="401"/>
      <c r="M735" s="403"/>
      <c r="N735" s="401"/>
    </row>
    <row r="736" spans="1:14" x14ac:dyDescent="0.2">
      <c r="A736" s="401"/>
      <c r="B736" s="660"/>
      <c r="C736" s="401"/>
      <c r="D736" s="401"/>
      <c r="E736" s="401"/>
      <c r="F736" s="403"/>
      <c r="G736" s="458"/>
      <c r="H736" s="363"/>
      <c r="I736" s="363"/>
      <c r="J736" s="628"/>
      <c r="K736" s="401"/>
      <c r="L736" s="401"/>
      <c r="M736" s="403"/>
      <c r="N736" s="401"/>
    </row>
    <row r="737" spans="1:14" x14ac:dyDescent="0.2">
      <c r="A737" s="401"/>
      <c r="B737" s="660"/>
      <c r="C737" s="401"/>
      <c r="D737" s="401"/>
      <c r="E737" s="401"/>
      <c r="F737" s="403"/>
      <c r="G737" s="458"/>
      <c r="H737" s="363"/>
      <c r="I737" s="363"/>
      <c r="J737" s="628"/>
      <c r="K737" s="401"/>
      <c r="L737" s="401"/>
      <c r="M737" s="403"/>
      <c r="N737" s="401"/>
    </row>
    <row r="738" spans="1:14" x14ac:dyDescent="0.2">
      <c r="A738" s="401"/>
      <c r="B738" s="660"/>
      <c r="C738" s="401"/>
      <c r="D738" s="401"/>
      <c r="E738" s="401"/>
      <c r="F738" s="403"/>
      <c r="G738" s="458"/>
      <c r="H738" s="363"/>
      <c r="I738" s="363"/>
      <c r="J738" s="628"/>
      <c r="K738" s="401"/>
      <c r="L738" s="401"/>
      <c r="M738" s="403"/>
      <c r="N738" s="401"/>
    </row>
    <row r="739" spans="1:14" x14ac:dyDescent="0.2">
      <c r="A739" s="401"/>
      <c r="B739" s="660"/>
      <c r="C739" s="401"/>
      <c r="D739" s="401"/>
      <c r="E739" s="401"/>
      <c r="F739" s="403"/>
      <c r="G739" s="458"/>
      <c r="H739" s="363"/>
      <c r="I739" s="363"/>
      <c r="J739" s="628"/>
      <c r="K739" s="401"/>
      <c r="L739" s="401"/>
      <c r="M739" s="403"/>
      <c r="N739" s="401"/>
    </row>
    <row r="740" spans="1:14" x14ac:dyDescent="0.2">
      <c r="A740" s="401"/>
      <c r="B740" s="660"/>
      <c r="C740" s="401"/>
      <c r="D740" s="401"/>
      <c r="E740" s="401"/>
      <c r="F740" s="403"/>
      <c r="G740" s="458"/>
      <c r="H740" s="363"/>
      <c r="I740" s="363"/>
      <c r="J740" s="628"/>
      <c r="K740" s="401"/>
      <c r="L740" s="401"/>
      <c r="M740" s="403"/>
      <c r="N740" s="401"/>
    </row>
    <row r="741" spans="1:14" x14ac:dyDescent="0.2">
      <c r="A741" s="401"/>
      <c r="B741" s="660"/>
      <c r="C741" s="401"/>
      <c r="D741" s="401"/>
      <c r="E741" s="401"/>
      <c r="F741" s="403"/>
      <c r="G741" s="458"/>
      <c r="H741" s="363"/>
      <c r="I741" s="363"/>
      <c r="J741" s="628"/>
      <c r="K741" s="401"/>
      <c r="L741" s="401"/>
      <c r="M741" s="403"/>
      <c r="N741" s="401"/>
    </row>
    <row r="742" spans="1:14" x14ac:dyDescent="0.2">
      <c r="A742" s="401"/>
      <c r="B742" s="660"/>
      <c r="C742" s="401"/>
      <c r="D742" s="401"/>
      <c r="E742" s="401"/>
      <c r="F742" s="403"/>
      <c r="G742" s="458"/>
      <c r="H742" s="363"/>
      <c r="I742" s="363"/>
      <c r="J742" s="628"/>
      <c r="K742" s="401"/>
      <c r="L742" s="401"/>
      <c r="M742" s="403"/>
      <c r="N742" s="401"/>
    </row>
    <row r="743" spans="1:14" x14ac:dyDescent="0.2">
      <c r="A743" s="401"/>
      <c r="B743" s="660"/>
      <c r="C743" s="401"/>
      <c r="D743" s="401"/>
      <c r="E743" s="401"/>
      <c r="F743" s="403"/>
      <c r="G743" s="458"/>
      <c r="H743" s="363"/>
      <c r="I743" s="363"/>
      <c r="J743" s="628"/>
      <c r="K743" s="401"/>
      <c r="L743" s="401"/>
      <c r="M743" s="403"/>
      <c r="N743" s="401"/>
    </row>
    <row r="744" spans="1:14" x14ac:dyDescent="0.2">
      <c r="A744" s="401"/>
      <c r="B744" s="660"/>
      <c r="C744" s="401"/>
      <c r="D744" s="401"/>
      <c r="E744" s="401"/>
      <c r="F744" s="403"/>
      <c r="G744" s="458"/>
      <c r="H744" s="363"/>
      <c r="I744" s="363"/>
      <c r="J744" s="628"/>
      <c r="K744" s="401"/>
      <c r="L744" s="401"/>
      <c r="M744" s="403"/>
      <c r="N744" s="401"/>
    </row>
    <row r="745" spans="1:14" x14ac:dyDescent="0.2">
      <c r="A745" s="401"/>
      <c r="B745" s="660"/>
      <c r="C745" s="401"/>
      <c r="D745" s="401"/>
      <c r="E745" s="401"/>
      <c r="F745" s="403"/>
      <c r="G745" s="458"/>
      <c r="H745" s="363"/>
      <c r="I745" s="363"/>
      <c r="J745" s="628"/>
      <c r="K745" s="401"/>
      <c r="L745" s="401"/>
      <c r="M745" s="403"/>
      <c r="N745" s="401"/>
    </row>
    <row r="746" spans="1:14" x14ac:dyDescent="0.2">
      <c r="A746" s="401"/>
      <c r="B746" s="660"/>
      <c r="C746" s="401"/>
      <c r="D746" s="401"/>
      <c r="E746" s="401"/>
      <c r="F746" s="403"/>
      <c r="G746" s="458"/>
      <c r="H746" s="363"/>
      <c r="I746" s="363"/>
      <c r="J746" s="628"/>
      <c r="K746" s="401"/>
      <c r="L746" s="401"/>
      <c r="M746" s="403"/>
      <c r="N746" s="401"/>
    </row>
    <row r="747" spans="1:14" x14ac:dyDescent="0.2">
      <c r="A747" s="401"/>
      <c r="B747" s="660"/>
      <c r="C747" s="401"/>
      <c r="D747" s="401"/>
      <c r="E747" s="401"/>
      <c r="F747" s="403"/>
      <c r="G747" s="458"/>
      <c r="H747" s="363"/>
      <c r="I747" s="363"/>
      <c r="J747" s="628"/>
      <c r="K747" s="401"/>
      <c r="L747" s="401"/>
      <c r="M747" s="403"/>
      <c r="N747" s="401"/>
    </row>
    <row r="748" spans="1:14" x14ac:dyDescent="0.2">
      <c r="A748" s="401"/>
      <c r="B748" s="660"/>
      <c r="C748" s="401"/>
      <c r="D748" s="401"/>
      <c r="E748" s="401"/>
      <c r="F748" s="403"/>
      <c r="G748" s="458"/>
      <c r="H748" s="363"/>
      <c r="I748" s="363"/>
      <c r="J748" s="628"/>
      <c r="K748" s="401"/>
      <c r="L748" s="401"/>
      <c r="M748" s="403"/>
      <c r="N748" s="401"/>
    </row>
    <row r="749" spans="1:14" x14ac:dyDescent="0.2">
      <c r="A749" s="401"/>
      <c r="B749" s="660"/>
      <c r="C749" s="401"/>
      <c r="D749" s="401"/>
      <c r="E749" s="401"/>
      <c r="F749" s="403"/>
      <c r="G749" s="458"/>
      <c r="H749" s="363"/>
      <c r="I749" s="363"/>
      <c r="J749" s="628"/>
      <c r="K749" s="401"/>
      <c r="L749" s="401"/>
      <c r="M749" s="403"/>
      <c r="N749" s="401"/>
    </row>
    <row r="750" spans="1:14" x14ac:dyDescent="0.2">
      <c r="A750" s="401"/>
      <c r="B750" s="660"/>
      <c r="C750" s="401"/>
      <c r="D750" s="401"/>
      <c r="E750" s="401"/>
      <c r="F750" s="403"/>
      <c r="G750" s="458"/>
      <c r="H750" s="363"/>
      <c r="I750" s="363"/>
      <c r="J750" s="628"/>
      <c r="K750" s="401"/>
      <c r="L750" s="401"/>
      <c r="M750" s="403"/>
      <c r="N750" s="401"/>
    </row>
    <row r="751" spans="1:14" x14ac:dyDescent="0.2">
      <c r="A751" s="401"/>
      <c r="B751" s="660"/>
      <c r="C751" s="401"/>
      <c r="D751" s="401"/>
      <c r="E751" s="401"/>
      <c r="F751" s="403"/>
      <c r="G751" s="458"/>
      <c r="H751" s="363"/>
      <c r="I751" s="363"/>
      <c r="J751" s="628"/>
      <c r="K751" s="401"/>
      <c r="L751" s="401"/>
      <c r="M751" s="403"/>
      <c r="N751" s="401"/>
    </row>
    <row r="752" spans="1:14" x14ac:dyDescent="0.2">
      <c r="A752" s="401"/>
      <c r="B752" s="660"/>
      <c r="C752" s="401"/>
      <c r="D752" s="401"/>
      <c r="E752" s="401"/>
      <c r="F752" s="403"/>
      <c r="G752" s="458"/>
      <c r="H752" s="363"/>
      <c r="I752" s="363"/>
      <c r="J752" s="628"/>
      <c r="K752" s="401"/>
      <c r="L752" s="401"/>
      <c r="M752" s="403"/>
      <c r="N752" s="401"/>
    </row>
    <row r="753" spans="1:14" x14ac:dyDescent="0.2">
      <c r="A753" s="401"/>
      <c r="B753" s="660"/>
      <c r="C753" s="401"/>
      <c r="D753" s="401"/>
      <c r="E753" s="401"/>
      <c r="F753" s="403"/>
      <c r="G753" s="458"/>
      <c r="H753" s="363"/>
      <c r="I753" s="363"/>
      <c r="J753" s="628"/>
      <c r="K753" s="401"/>
      <c r="L753" s="401"/>
      <c r="M753" s="403"/>
      <c r="N753" s="401"/>
    </row>
    <row r="754" spans="1:14" x14ac:dyDescent="0.2">
      <c r="A754" s="401"/>
      <c r="B754" s="660"/>
      <c r="C754" s="401"/>
      <c r="D754" s="401"/>
      <c r="E754" s="401"/>
      <c r="F754" s="403"/>
      <c r="G754" s="458"/>
      <c r="H754" s="363"/>
      <c r="I754" s="363"/>
      <c r="J754" s="628"/>
      <c r="K754" s="401"/>
      <c r="L754" s="401"/>
      <c r="M754" s="403"/>
      <c r="N754" s="401"/>
    </row>
    <row r="755" spans="1:14" x14ac:dyDescent="0.2">
      <c r="A755" s="401"/>
      <c r="B755" s="660"/>
      <c r="C755" s="401"/>
      <c r="D755" s="401"/>
      <c r="E755" s="401"/>
      <c r="F755" s="403"/>
      <c r="G755" s="458"/>
      <c r="H755" s="363"/>
      <c r="I755" s="363"/>
      <c r="J755" s="628"/>
      <c r="K755" s="401"/>
      <c r="L755" s="401"/>
      <c r="M755" s="403"/>
      <c r="N755" s="401"/>
    </row>
    <row r="756" spans="1:14" x14ac:dyDescent="0.2">
      <c r="A756" s="401"/>
      <c r="B756" s="660"/>
      <c r="C756" s="401"/>
      <c r="D756" s="401"/>
      <c r="E756" s="401"/>
      <c r="F756" s="403"/>
      <c r="G756" s="458"/>
      <c r="H756" s="363"/>
      <c r="I756" s="363"/>
      <c r="J756" s="628"/>
      <c r="K756" s="401"/>
      <c r="L756" s="401"/>
      <c r="M756" s="403"/>
      <c r="N756" s="401"/>
    </row>
    <row r="757" spans="1:14" x14ac:dyDescent="0.2">
      <c r="A757" s="401"/>
      <c r="B757" s="660"/>
      <c r="C757" s="401"/>
      <c r="D757" s="401"/>
      <c r="E757" s="401"/>
      <c r="F757" s="403"/>
      <c r="G757" s="458"/>
      <c r="H757" s="363"/>
      <c r="I757" s="363"/>
      <c r="J757" s="628"/>
      <c r="K757" s="401"/>
      <c r="L757" s="401"/>
      <c r="M757" s="403"/>
      <c r="N757" s="401"/>
    </row>
    <row r="758" spans="1:14" x14ac:dyDescent="0.2">
      <c r="A758" s="401"/>
      <c r="B758" s="660"/>
      <c r="C758" s="401"/>
      <c r="D758" s="401"/>
      <c r="E758" s="401"/>
      <c r="F758" s="403"/>
      <c r="G758" s="458"/>
      <c r="H758" s="363"/>
      <c r="I758" s="363"/>
      <c r="J758" s="628"/>
      <c r="K758" s="401"/>
      <c r="L758" s="401"/>
      <c r="M758" s="403"/>
      <c r="N758" s="401"/>
    </row>
    <row r="759" spans="1:14" x14ac:dyDescent="0.2">
      <c r="A759" s="401"/>
      <c r="B759" s="660"/>
      <c r="C759" s="401"/>
      <c r="D759" s="401"/>
      <c r="E759" s="401"/>
      <c r="F759" s="403"/>
      <c r="G759" s="458"/>
      <c r="H759" s="363"/>
      <c r="I759" s="363"/>
      <c r="J759" s="628"/>
      <c r="K759" s="401"/>
      <c r="L759" s="401"/>
      <c r="M759" s="403"/>
      <c r="N759" s="401"/>
    </row>
    <row r="760" spans="1:14" x14ac:dyDescent="0.2">
      <c r="A760" s="401"/>
      <c r="B760" s="660"/>
      <c r="C760" s="401"/>
      <c r="D760" s="401"/>
      <c r="E760" s="401"/>
      <c r="F760" s="403"/>
      <c r="G760" s="458"/>
      <c r="H760" s="363"/>
      <c r="I760" s="363"/>
      <c r="J760" s="628"/>
      <c r="K760" s="401"/>
      <c r="L760" s="401"/>
      <c r="M760" s="403"/>
      <c r="N760" s="401"/>
    </row>
    <row r="761" spans="1:14" x14ac:dyDescent="0.2">
      <c r="A761" s="401"/>
      <c r="B761" s="660"/>
      <c r="C761" s="401"/>
      <c r="D761" s="401"/>
      <c r="E761" s="401"/>
      <c r="F761" s="403"/>
      <c r="G761" s="458"/>
      <c r="H761" s="363"/>
      <c r="I761" s="363"/>
      <c r="J761" s="628"/>
      <c r="K761" s="401"/>
      <c r="L761" s="401"/>
      <c r="M761" s="403"/>
      <c r="N761" s="401"/>
    </row>
    <row r="762" spans="1:14" x14ac:dyDescent="0.2">
      <c r="A762" s="401"/>
      <c r="B762" s="660"/>
      <c r="C762" s="401"/>
      <c r="D762" s="401"/>
      <c r="E762" s="401"/>
      <c r="F762" s="403"/>
      <c r="G762" s="458"/>
      <c r="H762" s="363"/>
      <c r="I762" s="363"/>
      <c r="J762" s="628"/>
      <c r="K762" s="401"/>
      <c r="L762" s="401"/>
      <c r="M762" s="403"/>
      <c r="N762" s="401"/>
    </row>
    <row r="763" spans="1:14" x14ac:dyDescent="0.2">
      <c r="A763" s="401"/>
      <c r="B763" s="660"/>
      <c r="C763" s="401"/>
      <c r="D763" s="401"/>
      <c r="E763" s="401"/>
      <c r="F763" s="403"/>
      <c r="G763" s="458"/>
      <c r="H763" s="363"/>
      <c r="I763" s="363"/>
      <c r="J763" s="628"/>
      <c r="K763" s="401"/>
      <c r="L763" s="401"/>
      <c r="M763" s="403"/>
      <c r="N763" s="401"/>
    </row>
    <row r="764" spans="1:14" x14ac:dyDescent="0.2">
      <c r="A764" s="401"/>
      <c r="B764" s="660"/>
      <c r="C764" s="401"/>
      <c r="D764" s="401"/>
      <c r="E764" s="401"/>
      <c r="F764" s="403"/>
      <c r="G764" s="458"/>
      <c r="H764" s="363"/>
      <c r="I764" s="363"/>
      <c r="J764" s="628"/>
      <c r="K764" s="401"/>
      <c r="L764" s="401"/>
      <c r="M764" s="403"/>
      <c r="N764" s="401"/>
    </row>
    <row r="765" spans="1:14" x14ac:dyDescent="0.2">
      <c r="A765" s="401"/>
      <c r="B765" s="660"/>
      <c r="C765" s="401"/>
      <c r="D765" s="401"/>
      <c r="E765" s="401"/>
      <c r="F765" s="403"/>
      <c r="G765" s="458"/>
      <c r="H765" s="363"/>
      <c r="I765" s="363"/>
      <c r="J765" s="628"/>
      <c r="K765" s="401"/>
      <c r="L765" s="401"/>
      <c r="M765" s="403"/>
      <c r="N765" s="401"/>
    </row>
    <row r="766" spans="1:14" x14ac:dyDescent="0.2">
      <c r="A766" s="401"/>
      <c r="B766" s="660"/>
      <c r="C766" s="401"/>
      <c r="D766" s="401"/>
      <c r="E766" s="401"/>
      <c r="F766" s="403"/>
      <c r="G766" s="458"/>
      <c r="H766" s="363"/>
      <c r="I766" s="363"/>
      <c r="J766" s="628"/>
      <c r="K766" s="401"/>
      <c r="L766" s="401"/>
      <c r="M766" s="403"/>
      <c r="N766" s="401"/>
    </row>
    <row r="767" spans="1:14" x14ac:dyDescent="0.2">
      <c r="A767" s="401"/>
      <c r="B767" s="660"/>
      <c r="C767" s="401"/>
      <c r="D767" s="401"/>
      <c r="E767" s="401"/>
      <c r="F767" s="403"/>
      <c r="G767" s="458"/>
      <c r="H767" s="363"/>
      <c r="I767" s="363"/>
      <c r="J767" s="628"/>
      <c r="K767" s="401"/>
      <c r="L767" s="401"/>
      <c r="M767" s="403"/>
      <c r="N767" s="401"/>
    </row>
    <row r="768" spans="1:14" x14ac:dyDescent="0.2">
      <c r="A768" s="401"/>
      <c r="B768" s="660"/>
      <c r="C768" s="401"/>
      <c r="D768" s="401"/>
      <c r="E768" s="401"/>
      <c r="F768" s="403"/>
      <c r="G768" s="458"/>
      <c r="H768" s="363"/>
      <c r="I768" s="363"/>
      <c r="J768" s="628"/>
      <c r="K768" s="401"/>
      <c r="L768" s="401"/>
      <c r="M768" s="403"/>
      <c r="N768" s="401"/>
    </row>
    <row r="769" spans="1:14" x14ac:dyDescent="0.2">
      <c r="A769" s="401"/>
      <c r="B769" s="660"/>
      <c r="C769" s="401"/>
      <c r="D769" s="401"/>
      <c r="E769" s="401"/>
      <c r="F769" s="403"/>
      <c r="G769" s="458"/>
      <c r="H769" s="363"/>
      <c r="I769" s="363"/>
      <c r="J769" s="628"/>
      <c r="K769" s="401"/>
      <c r="L769" s="401"/>
      <c r="M769" s="403"/>
      <c r="N769" s="401"/>
    </row>
    <row r="770" spans="1:14" x14ac:dyDescent="0.2">
      <c r="A770" s="401"/>
      <c r="B770" s="660"/>
      <c r="C770" s="401"/>
      <c r="D770" s="401"/>
      <c r="E770" s="401"/>
      <c r="F770" s="403"/>
      <c r="G770" s="458"/>
      <c r="H770" s="363"/>
      <c r="I770" s="363"/>
      <c r="J770" s="628"/>
      <c r="K770" s="401"/>
      <c r="L770" s="401"/>
      <c r="M770" s="403"/>
      <c r="N770" s="401"/>
    </row>
    <row r="771" spans="1:14" x14ac:dyDescent="0.2">
      <c r="A771" s="401"/>
      <c r="B771" s="660"/>
      <c r="C771" s="401"/>
      <c r="D771" s="401"/>
      <c r="E771" s="401"/>
      <c r="F771" s="403"/>
      <c r="G771" s="458"/>
      <c r="H771" s="363"/>
      <c r="I771" s="363"/>
      <c r="J771" s="628"/>
      <c r="K771" s="401"/>
      <c r="L771" s="401"/>
      <c r="M771" s="403"/>
      <c r="N771" s="401"/>
    </row>
    <row r="772" spans="1:14" x14ac:dyDescent="0.2">
      <c r="A772" s="401"/>
      <c r="B772" s="660"/>
      <c r="C772" s="401"/>
      <c r="D772" s="401"/>
      <c r="E772" s="401"/>
      <c r="F772" s="403"/>
      <c r="G772" s="458"/>
      <c r="H772" s="363"/>
      <c r="I772" s="363"/>
      <c r="J772" s="628"/>
      <c r="K772" s="401"/>
      <c r="L772" s="401"/>
      <c r="M772" s="403"/>
      <c r="N772" s="401"/>
    </row>
    <row r="773" spans="1:14" x14ac:dyDescent="0.2">
      <c r="A773" s="401"/>
      <c r="B773" s="660"/>
      <c r="C773" s="401"/>
      <c r="D773" s="401"/>
      <c r="E773" s="401"/>
      <c r="F773" s="403"/>
      <c r="G773" s="458"/>
      <c r="H773" s="363"/>
      <c r="I773" s="363"/>
      <c r="J773" s="628"/>
      <c r="K773" s="401"/>
      <c r="L773" s="401"/>
      <c r="M773" s="403"/>
      <c r="N773" s="401"/>
    </row>
    <row r="774" spans="1:14" x14ac:dyDescent="0.2">
      <c r="A774" s="401"/>
      <c r="B774" s="660"/>
      <c r="C774" s="401"/>
      <c r="D774" s="401"/>
      <c r="E774" s="401"/>
      <c r="F774" s="403"/>
      <c r="G774" s="458"/>
      <c r="H774" s="363"/>
      <c r="I774" s="363"/>
      <c r="J774" s="628"/>
      <c r="K774" s="401"/>
      <c r="L774" s="401"/>
      <c r="M774" s="403"/>
      <c r="N774" s="401"/>
    </row>
    <row r="775" spans="1:14" x14ac:dyDescent="0.2">
      <c r="A775" s="401"/>
      <c r="B775" s="660"/>
      <c r="C775" s="401"/>
      <c r="D775" s="401"/>
      <c r="E775" s="401"/>
      <c r="F775" s="403"/>
      <c r="G775" s="458"/>
      <c r="H775" s="363"/>
      <c r="I775" s="363"/>
      <c r="J775" s="628"/>
      <c r="K775" s="401"/>
      <c r="L775" s="401"/>
      <c r="M775" s="403"/>
      <c r="N775" s="401"/>
    </row>
    <row r="776" spans="1:14" x14ac:dyDescent="0.2">
      <c r="A776" s="401"/>
      <c r="B776" s="660"/>
      <c r="C776" s="401"/>
      <c r="D776" s="401"/>
      <c r="E776" s="401"/>
      <c r="F776" s="403"/>
      <c r="G776" s="458"/>
      <c r="H776" s="363"/>
      <c r="I776" s="363"/>
      <c r="J776" s="628"/>
      <c r="K776" s="401"/>
      <c r="L776" s="401"/>
      <c r="M776" s="403"/>
      <c r="N776" s="401"/>
    </row>
    <row r="777" spans="1:14" x14ac:dyDescent="0.2">
      <c r="A777" s="401"/>
      <c r="B777" s="660"/>
      <c r="C777" s="401"/>
      <c r="D777" s="401"/>
      <c r="E777" s="401"/>
      <c r="F777" s="403"/>
      <c r="G777" s="458"/>
      <c r="H777" s="363"/>
      <c r="I777" s="363"/>
      <c r="J777" s="628"/>
      <c r="K777" s="401"/>
      <c r="L777" s="401"/>
      <c r="M777" s="403"/>
      <c r="N777" s="401"/>
    </row>
    <row r="778" spans="1:14" x14ac:dyDescent="0.2">
      <c r="A778" s="401"/>
      <c r="B778" s="660"/>
      <c r="C778" s="401"/>
      <c r="D778" s="401"/>
      <c r="E778" s="401"/>
      <c r="F778" s="403"/>
      <c r="G778" s="458"/>
      <c r="H778" s="363"/>
      <c r="I778" s="363"/>
      <c r="J778" s="628"/>
      <c r="K778" s="401"/>
      <c r="L778" s="401"/>
      <c r="M778" s="403"/>
      <c r="N778" s="401"/>
    </row>
    <row r="779" spans="1:14" x14ac:dyDescent="0.2">
      <c r="A779" s="401"/>
      <c r="B779" s="660"/>
      <c r="C779" s="401"/>
      <c r="D779" s="401"/>
      <c r="E779" s="401"/>
      <c r="F779" s="403"/>
      <c r="G779" s="458"/>
      <c r="H779" s="363"/>
      <c r="I779" s="363"/>
      <c r="J779" s="628"/>
      <c r="K779" s="401"/>
      <c r="L779" s="401"/>
      <c r="M779" s="403"/>
      <c r="N779" s="401"/>
    </row>
    <row r="780" spans="1:14" x14ac:dyDescent="0.2">
      <c r="A780" s="401"/>
      <c r="B780" s="660"/>
      <c r="C780" s="401"/>
      <c r="D780" s="401"/>
      <c r="E780" s="401"/>
      <c r="F780" s="403"/>
      <c r="G780" s="458"/>
      <c r="H780" s="363"/>
      <c r="I780" s="363"/>
      <c r="J780" s="628"/>
      <c r="K780" s="401"/>
      <c r="L780" s="401"/>
      <c r="M780" s="403"/>
      <c r="N780" s="401"/>
    </row>
    <row r="781" spans="1:14" x14ac:dyDescent="0.2">
      <c r="A781" s="401"/>
      <c r="B781" s="660"/>
      <c r="C781" s="401"/>
      <c r="D781" s="401"/>
      <c r="E781" s="401"/>
      <c r="F781" s="403"/>
      <c r="G781" s="458"/>
      <c r="H781" s="363"/>
      <c r="I781" s="363"/>
      <c r="J781" s="628"/>
      <c r="K781" s="401"/>
      <c r="L781" s="401"/>
      <c r="M781" s="403"/>
      <c r="N781" s="401"/>
    </row>
    <row r="782" spans="1:14" x14ac:dyDescent="0.2">
      <c r="A782" s="401"/>
      <c r="B782" s="660"/>
      <c r="C782" s="401"/>
      <c r="D782" s="401"/>
      <c r="E782" s="401"/>
      <c r="F782" s="403"/>
      <c r="G782" s="458"/>
      <c r="H782" s="363"/>
      <c r="I782" s="363"/>
      <c r="J782" s="628"/>
      <c r="K782" s="401"/>
      <c r="L782" s="401"/>
      <c r="M782" s="403"/>
      <c r="N782" s="401"/>
    </row>
    <row r="783" spans="1:14" x14ac:dyDescent="0.2">
      <c r="A783" s="401"/>
      <c r="B783" s="660"/>
      <c r="C783" s="401"/>
      <c r="D783" s="401"/>
      <c r="E783" s="401"/>
      <c r="F783" s="403"/>
      <c r="G783" s="458"/>
      <c r="H783" s="363"/>
      <c r="I783" s="363"/>
      <c r="J783" s="628"/>
      <c r="K783" s="401"/>
      <c r="L783" s="401"/>
      <c r="M783" s="403"/>
      <c r="N783" s="401"/>
    </row>
    <row r="784" spans="1:14" x14ac:dyDescent="0.2">
      <c r="A784" s="401"/>
      <c r="B784" s="660"/>
      <c r="C784" s="401"/>
      <c r="D784" s="401"/>
      <c r="E784" s="401"/>
      <c r="F784" s="403"/>
      <c r="G784" s="458"/>
      <c r="H784" s="363"/>
      <c r="I784" s="363"/>
      <c r="J784" s="628"/>
      <c r="K784" s="401"/>
      <c r="L784" s="401"/>
      <c r="M784" s="403"/>
      <c r="N784" s="401"/>
    </row>
    <row r="785" spans="1:14" x14ac:dyDescent="0.2">
      <c r="A785" s="401"/>
      <c r="B785" s="660"/>
      <c r="C785" s="401"/>
      <c r="D785" s="401"/>
      <c r="E785" s="401"/>
      <c r="F785" s="403"/>
      <c r="G785" s="458"/>
      <c r="H785" s="363"/>
      <c r="I785" s="363"/>
      <c r="J785" s="628"/>
      <c r="K785" s="401"/>
      <c r="L785" s="401"/>
      <c r="M785" s="403"/>
      <c r="N785" s="401"/>
    </row>
    <row r="786" spans="1:14" x14ac:dyDescent="0.2">
      <c r="A786" s="401"/>
      <c r="B786" s="660"/>
      <c r="C786" s="401"/>
      <c r="D786" s="401"/>
      <c r="E786" s="401"/>
      <c r="F786" s="403"/>
      <c r="G786" s="458"/>
      <c r="H786" s="363"/>
      <c r="I786" s="363"/>
      <c r="J786" s="628"/>
      <c r="K786" s="401"/>
      <c r="L786" s="401"/>
      <c r="M786" s="403"/>
      <c r="N786" s="401"/>
    </row>
    <row r="787" spans="1:14" x14ac:dyDescent="0.2">
      <c r="A787" s="401"/>
      <c r="B787" s="660"/>
      <c r="C787" s="401"/>
      <c r="D787" s="401"/>
      <c r="E787" s="401"/>
      <c r="F787" s="403"/>
      <c r="G787" s="458"/>
      <c r="H787" s="363"/>
      <c r="I787" s="363"/>
      <c r="J787" s="628"/>
      <c r="K787" s="401"/>
      <c r="L787" s="401"/>
      <c r="M787" s="403"/>
      <c r="N787" s="401"/>
    </row>
    <row r="788" spans="1:14" x14ac:dyDescent="0.2">
      <c r="A788" s="401"/>
      <c r="B788" s="660"/>
      <c r="C788" s="401"/>
      <c r="D788" s="401"/>
      <c r="E788" s="401"/>
      <c r="F788" s="403"/>
      <c r="G788" s="458"/>
      <c r="H788" s="363"/>
      <c r="I788" s="363"/>
      <c r="J788" s="628"/>
      <c r="K788" s="401"/>
      <c r="L788" s="401"/>
      <c r="M788" s="403"/>
      <c r="N788" s="401"/>
    </row>
    <row r="789" spans="1:14" x14ac:dyDescent="0.2">
      <c r="A789" s="401"/>
      <c r="B789" s="660"/>
      <c r="C789" s="401"/>
      <c r="D789" s="401"/>
      <c r="E789" s="401"/>
      <c r="F789" s="403"/>
      <c r="G789" s="458"/>
      <c r="H789" s="363"/>
      <c r="I789" s="363"/>
      <c r="J789" s="628"/>
      <c r="K789" s="401"/>
      <c r="L789" s="401"/>
      <c r="M789" s="403"/>
      <c r="N789" s="401"/>
    </row>
    <row r="790" spans="1:14" x14ac:dyDescent="0.2">
      <c r="A790" s="401"/>
      <c r="B790" s="660"/>
      <c r="C790" s="401"/>
      <c r="D790" s="401"/>
      <c r="E790" s="401"/>
      <c r="F790" s="403"/>
      <c r="G790" s="458"/>
      <c r="H790" s="363"/>
      <c r="I790" s="363"/>
      <c r="J790" s="628"/>
      <c r="K790" s="401"/>
      <c r="L790" s="401"/>
      <c r="M790" s="403"/>
      <c r="N790" s="401"/>
    </row>
    <row r="791" spans="1:14" x14ac:dyDescent="0.2">
      <c r="A791" s="401"/>
      <c r="B791" s="660"/>
      <c r="C791" s="401"/>
      <c r="D791" s="401"/>
      <c r="E791" s="401"/>
      <c r="F791" s="403"/>
      <c r="G791" s="458"/>
      <c r="H791" s="363"/>
      <c r="I791" s="363"/>
      <c r="J791" s="628"/>
      <c r="K791" s="401"/>
      <c r="L791" s="401"/>
      <c r="M791" s="403"/>
      <c r="N791" s="401"/>
    </row>
    <row r="792" spans="1:14" x14ac:dyDescent="0.2">
      <c r="A792" s="401"/>
      <c r="B792" s="660"/>
      <c r="C792" s="401"/>
      <c r="D792" s="401"/>
      <c r="E792" s="401"/>
      <c r="F792" s="403"/>
      <c r="G792" s="458"/>
      <c r="H792" s="363"/>
      <c r="I792" s="363"/>
      <c r="J792" s="628"/>
      <c r="K792" s="401"/>
      <c r="L792" s="401"/>
      <c r="M792" s="403"/>
      <c r="N792" s="401"/>
    </row>
    <row r="793" spans="1:14" x14ac:dyDescent="0.2">
      <c r="A793" s="401"/>
      <c r="B793" s="660"/>
      <c r="C793" s="401"/>
      <c r="D793" s="401"/>
      <c r="E793" s="401"/>
      <c r="F793" s="403"/>
      <c r="G793" s="458"/>
      <c r="H793" s="363"/>
      <c r="I793" s="363"/>
      <c r="J793" s="628"/>
      <c r="K793" s="401"/>
      <c r="L793" s="401"/>
      <c r="M793" s="403"/>
      <c r="N793" s="401"/>
    </row>
    <row r="794" spans="1:14" x14ac:dyDescent="0.2">
      <c r="A794" s="401"/>
      <c r="B794" s="660"/>
      <c r="C794" s="401"/>
      <c r="D794" s="401"/>
      <c r="E794" s="401"/>
      <c r="F794" s="403"/>
      <c r="G794" s="458"/>
      <c r="H794" s="363"/>
      <c r="I794" s="363"/>
      <c r="J794" s="628"/>
      <c r="K794" s="401"/>
      <c r="L794" s="401"/>
      <c r="M794" s="403"/>
      <c r="N794" s="401"/>
    </row>
    <row r="795" spans="1:14" x14ac:dyDescent="0.2">
      <c r="A795" s="401"/>
      <c r="B795" s="660"/>
      <c r="C795" s="401"/>
      <c r="D795" s="401"/>
      <c r="E795" s="401"/>
      <c r="F795" s="403"/>
      <c r="G795" s="458"/>
      <c r="H795" s="363"/>
      <c r="I795" s="363"/>
      <c r="J795" s="628"/>
      <c r="K795" s="401"/>
      <c r="L795" s="401"/>
      <c r="M795" s="403"/>
      <c r="N795" s="401"/>
    </row>
    <row r="796" spans="1:14" x14ac:dyDescent="0.2">
      <c r="A796" s="401"/>
      <c r="B796" s="660"/>
      <c r="C796" s="401"/>
      <c r="D796" s="401"/>
      <c r="E796" s="401"/>
      <c r="F796" s="403"/>
      <c r="G796" s="458"/>
      <c r="H796" s="363"/>
      <c r="I796" s="363"/>
      <c r="J796" s="628"/>
      <c r="K796" s="401"/>
      <c r="L796" s="401"/>
      <c r="M796" s="403"/>
      <c r="N796" s="401"/>
    </row>
    <row r="797" spans="1:14" x14ac:dyDescent="0.2">
      <c r="A797" s="401"/>
      <c r="B797" s="660"/>
      <c r="C797" s="401"/>
      <c r="D797" s="401"/>
      <c r="E797" s="401"/>
      <c r="F797" s="403"/>
      <c r="G797" s="458"/>
      <c r="H797" s="363"/>
      <c r="I797" s="363"/>
      <c r="J797" s="628"/>
      <c r="K797" s="401"/>
      <c r="L797" s="401"/>
      <c r="M797" s="403"/>
      <c r="N797" s="401"/>
    </row>
    <row r="798" spans="1:14" x14ac:dyDescent="0.2">
      <c r="A798" s="401"/>
      <c r="B798" s="660"/>
      <c r="C798" s="401"/>
      <c r="D798" s="401"/>
      <c r="E798" s="401"/>
      <c r="F798" s="403"/>
      <c r="G798" s="458"/>
      <c r="H798" s="363"/>
      <c r="I798" s="363"/>
      <c r="J798" s="628"/>
      <c r="K798" s="401"/>
      <c r="L798" s="401"/>
      <c r="M798" s="403"/>
      <c r="N798" s="401"/>
    </row>
    <row r="799" spans="1:14" x14ac:dyDescent="0.2">
      <c r="A799" s="401"/>
      <c r="B799" s="660"/>
      <c r="C799" s="401"/>
      <c r="D799" s="401"/>
      <c r="E799" s="401"/>
      <c r="F799" s="403"/>
      <c r="G799" s="458"/>
      <c r="H799" s="363"/>
      <c r="I799" s="363"/>
      <c r="J799" s="628"/>
      <c r="K799" s="401"/>
      <c r="L799" s="401"/>
      <c r="M799" s="403"/>
      <c r="N799" s="401"/>
    </row>
    <row r="800" spans="1:14" x14ac:dyDescent="0.2">
      <c r="A800" s="401"/>
      <c r="B800" s="660"/>
      <c r="C800" s="401"/>
      <c r="D800" s="401"/>
      <c r="E800" s="401"/>
      <c r="F800" s="403"/>
      <c r="G800" s="458"/>
      <c r="H800" s="363"/>
      <c r="I800" s="363"/>
      <c r="J800" s="628"/>
      <c r="K800" s="401"/>
      <c r="L800" s="401"/>
      <c r="M800" s="403"/>
      <c r="N800" s="401"/>
    </row>
    <row r="801" spans="1:14" x14ac:dyDescent="0.2">
      <c r="A801" s="401"/>
      <c r="B801" s="660"/>
      <c r="C801" s="401"/>
      <c r="D801" s="401"/>
      <c r="E801" s="401"/>
      <c r="F801" s="403"/>
      <c r="G801" s="458"/>
      <c r="H801" s="363"/>
      <c r="I801" s="363"/>
      <c r="J801" s="628"/>
      <c r="K801" s="401"/>
      <c r="L801" s="401"/>
      <c r="M801" s="403"/>
      <c r="N801" s="401"/>
    </row>
    <row r="802" spans="1:14" x14ac:dyDescent="0.2">
      <c r="A802" s="401"/>
      <c r="B802" s="660"/>
      <c r="C802" s="401"/>
      <c r="D802" s="401"/>
      <c r="E802" s="401"/>
      <c r="F802" s="403"/>
      <c r="G802" s="458"/>
      <c r="H802" s="363"/>
      <c r="I802" s="363"/>
      <c r="J802" s="628"/>
      <c r="K802" s="401"/>
      <c r="L802" s="401"/>
      <c r="M802" s="403"/>
      <c r="N802" s="401"/>
    </row>
    <row r="803" spans="1:14" x14ac:dyDescent="0.2">
      <c r="A803" s="401"/>
      <c r="B803" s="660"/>
      <c r="C803" s="401"/>
      <c r="D803" s="401"/>
      <c r="E803" s="401"/>
      <c r="F803" s="403"/>
      <c r="G803" s="458"/>
      <c r="H803" s="363"/>
      <c r="I803" s="363"/>
      <c r="J803" s="628"/>
      <c r="K803" s="401"/>
      <c r="L803" s="401"/>
      <c r="M803" s="403"/>
      <c r="N803" s="401"/>
    </row>
    <row r="804" spans="1:14" x14ac:dyDescent="0.2">
      <c r="A804" s="401"/>
      <c r="B804" s="660"/>
      <c r="C804" s="401"/>
      <c r="D804" s="401"/>
      <c r="E804" s="401"/>
      <c r="F804" s="403"/>
      <c r="G804" s="458"/>
      <c r="H804" s="363"/>
      <c r="I804" s="363"/>
      <c r="J804" s="628"/>
      <c r="K804" s="401"/>
      <c r="L804" s="401"/>
      <c r="M804" s="403"/>
      <c r="N804" s="401"/>
    </row>
    <row r="805" spans="1:14" x14ac:dyDescent="0.2">
      <c r="A805" s="401"/>
      <c r="B805" s="660"/>
      <c r="C805" s="401"/>
      <c r="D805" s="401"/>
      <c r="E805" s="401"/>
      <c r="F805" s="403"/>
      <c r="G805" s="458"/>
      <c r="H805" s="363"/>
      <c r="I805" s="363"/>
      <c r="J805" s="628"/>
      <c r="K805" s="401"/>
      <c r="L805" s="401"/>
      <c r="M805" s="403"/>
      <c r="N805" s="401"/>
    </row>
    <row r="806" spans="1:14" x14ac:dyDescent="0.2">
      <c r="A806" s="401"/>
      <c r="B806" s="660"/>
      <c r="C806" s="401"/>
      <c r="D806" s="401"/>
      <c r="E806" s="401"/>
      <c r="F806" s="403"/>
      <c r="G806" s="458"/>
      <c r="H806" s="363"/>
      <c r="I806" s="363"/>
      <c r="J806" s="628"/>
      <c r="K806" s="401"/>
      <c r="L806" s="401"/>
      <c r="M806" s="403"/>
      <c r="N806" s="401"/>
    </row>
    <row r="807" spans="1:14" x14ac:dyDescent="0.2">
      <c r="A807" s="401"/>
      <c r="B807" s="660"/>
      <c r="C807" s="401"/>
      <c r="D807" s="401"/>
      <c r="E807" s="401"/>
      <c r="F807" s="403"/>
      <c r="G807" s="458"/>
      <c r="H807" s="363"/>
      <c r="I807" s="363"/>
      <c r="J807" s="628"/>
      <c r="K807" s="401"/>
      <c r="L807" s="401"/>
      <c r="M807" s="403"/>
      <c r="N807" s="401"/>
    </row>
    <row r="808" spans="1:14" x14ac:dyDescent="0.2">
      <c r="A808" s="401"/>
      <c r="B808" s="660"/>
      <c r="C808" s="401"/>
      <c r="D808" s="401"/>
      <c r="E808" s="401"/>
      <c r="F808" s="403"/>
      <c r="G808" s="458"/>
      <c r="H808" s="363"/>
      <c r="I808" s="363"/>
      <c r="J808" s="628"/>
      <c r="K808" s="401"/>
      <c r="L808" s="401"/>
      <c r="M808" s="403"/>
      <c r="N808" s="401"/>
    </row>
    <row r="809" spans="1:14" x14ac:dyDescent="0.2">
      <c r="A809" s="401"/>
      <c r="B809" s="660"/>
      <c r="C809" s="401"/>
      <c r="D809" s="401"/>
      <c r="E809" s="401"/>
      <c r="F809" s="403"/>
      <c r="G809" s="458"/>
      <c r="H809" s="363"/>
      <c r="I809" s="363"/>
      <c r="J809" s="628"/>
      <c r="K809" s="401"/>
      <c r="L809" s="401"/>
      <c r="M809" s="403"/>
      <c r="N809" s="401"/>
    </row>
    <row r="810" spans="1:14" x14ac:dyDescent="0.2">
      <c r="A810" s="401"/>
      <c r="B810" s="660"/>
      <c r="C810" s="401"/>
      <c r="D810" s="401"/>
      <c r="E810" s="401"/>
      <c r="F810" s="403"/>
      <c r="G810" s="458"/>
      <c r="H810" s="363"/>
      <c r="I810" s="363"/>
      <c r="J810" s="628"/>
      <c r="K810" s="401"/>
      <c r="L810" s="401"/>
      <c r="M810" s="403"/>
      <c r="N810" s="401"/>
    </row>
    <row r="811" spans="1:14" x14ac:dyDescent="0.2">
      <c r="A811" s="401"/>
      <c r="B811" s="660"/>
      <c r="C811" s="401"/>
      <c r="D811" s="401"/>
      <c r="E811" s="401"/>
      <c r="F811" s="403"/>
      <c r="G811" s="458"/>
      <c r="H811" s="363"/>
      <c r="I811" s="363"/>
      <c r="J811" s="628"/>
      <c r="K811" s="401"/>
      <c r="L811" s="401"/>
      <c r="M811" s="403"/>
      <c r="N811" s="401"/>
    </row>
    <row r="812" spans="1:14" x14ac:dyDescent="0.2">
      <c r="A812" s="401"/>
      <c r="B812" s="660"/>
      <c r="C812" s="401"/>
      <c r="D812" s="401"/>
      <c r="E812" s="401"/>
      <c r="F812" s="403"/>
      <c r="G812" s="458"/>
      <c r="H812" s="363"/>
      <c r="I812" s="363"/>
      <c r="J812" s="628"/>
      <c r="K812" s="401"/>
      <c r="L812" s="401"/>
      <c r="M812" s="403"/>
      <c r="N812" s="401"/>
    </row>
    <row r="813" spans="1:14" x14ac:dyDescent="0.2">
      <c r="A813" s="401"/>
      <c r="B813" s="660"/>
      <c r="C813" s="401"/>
      <c r="D813" s="401"/>
      <c r="E813" s="401"/>
      <c r="F813" s="403"/>
      <c r="G813" s="458"/>
      <c r="H813" s="363"/>
      <c r="I813" s="363"/>
      <c r="J813" s="628"/>
      <c r="K813" s="401"/>
      <c r="L813" s="401"/>
      <c r="M813" s="403"/>
      <c r="N813" s="401"/>
    </row>
    <row r="814" spans="1:14" x14ac:dyDescent="0.2">
      <c r="A814" s="401"/>
      <c r="B814" s="660"/>
      <c r="C814" s="401"/>
      <c r="D814" s="401"/>
      <c r="E814" s="401"/>
      <c r="F814" s="403"/>
      <c r="G814" s="458"/>
      <c r="H814" s="363"/>
      <c r="I814" s="363"/>
      <c r="J814" s="628"/>
      <c r="K814" s="401"/>
      <c r="L814" s="401"/>
      <c r="M814" s="403"/>
      <c r="N814" s="401"/>
    </row>
    <row r="815" spans="1:14" x14ac:dyDescent="0.2">
      <c r="A815" s="401"/>
      <c r="B815" s="660"/>
      <c r="C815" s="401"/>
      <c r="D815" s="401"/>
      <c r="E815" s="401"/>
      <c r="F815" s="403"/>
      <c r="G815" s="458"/>
      <c r="H815" s="363"/>
      <c r="I815" s="363"/>
      <c r="J815" s="628"/>
      <c r="K815" s="401"/>
      <c r="L815" s="401"/>
      <c r="M815" s="403"/>
      <c r="N815" s="401"/>
    </row>
    <row r="816" spans="1:14" x14ac:dyDescent="0.2">
      <c r="A816" s="401"/>
      <c r="B816" s="660"/>
      <c r="C816" s="401"/>
      <c r="D816" s="401"/>
      <c r="E816" s="401"/>
      <c r="F816" s="403"/>
      <c r="G816" s="458"/>
      <c r="H816" s="363"/>
      <c r="I816" s="363"/>
      <c r="J816" s="628"/>
      <c r="K816" s="401"/>
      <c r="L816" s="401"/>
      <c r="M816" s="403"/>
      <c r="N816" s="401"/>
    </row>
    <row r="817" spans="1:14" x14ac:dyDescent="0.2">
      <c r="A817" s="401"/>
      <c r="B817" s="660"/>
      <c r="C817" s="401"/>
      <c r="D817" s="401"/>
      <c r="E817" s="401"/>
      <c r="F817" s="403"/>
      <c r="G817" s="458"/>
      <c r="H817" s="363"/>
      <c r="I817" s="363"/>
      <c r="J817" s="628"/>
      <c r="K817" s="401"/>
      <c r="L817" s="401"/>
      <c r="M817" s="403"/>
      <c r="N817" s="401"/>
    </row>
    <row r="818" spans="1:14" x14ac:dyDescent="0.2">
      <c r="A818" s="401"/>
      <c r="B818" s="660"/>
      <c r="C818" s="401"/>
      <c r="D818" s="401"/>
      <c r="E818" s="401"/>
      <c r="F818" s="403"/>
      <c r="G818" s="458"/>
      <c r="H818" s="363"/>
      <c r="I818" s="363"/>
      <c r="J818" s="628"/>
      <c r="K818" s="401"/>
      <c r="L818" s="401"/>
      <c r="M818" s="403"/>
      <c r="N818" s="401"/>
    </row>
    <row r="819" spans="1:14" x14ac:dyDescent="0.2">
      <c r="A819" s="401"/>
      <c r="B819" s="660"/>
      <c r="C819" s="401"/>
      <c r="D819" s="401"/>
      <c r="E819" s="401"/>
      <c r="F819" s="403"/>
      <c r="G819" s="458"/>
      <c r="H819" s="363"/>
      <c r="I819" s="363"/>
      <c r="J819" s="628"/>
      <c r="K819" s="401"/>
      <c r="L819" s="401"/>
      <c r="M819" s="403"/>
      <c r="N819" s="401"/>
    </row>
    <row r="820" spans="1:14" x14ac:dyDescent="0.2">
      <c r="A820" s="401"/>
      <c r="B820" s="660"/>
      <c r="C820" s="401"/>
      <c r="D820" s="401"/>
      <c r="E820" s="401"/>
      <c r="F820" s="403"/>
      <c r="G820" s="458"/>
      <c r="H820" s="363"/>
      <c r="I820" s="363"/>
      <c r="J820" s="628"/>
      <c r="K820" s="401"/>
      <c r="L820" s="401"/>
      <c r="M820" s="403"/>
      <c r="N820" s="401"/>
    </row>
    <row r="821" spans="1:14" x14ac:dyDescent="0.2">
      <c r="A821" s="401"/>
      <c r="B821" s="660"/>
      <c r="C821" s="401"/>
      <c r="D821" s="401"/>
      <c r="E821" s="401"/>
      <c r="F821" s="403"/>
      <c r="G821" s="458"/>
      <c r="H821" s="363"/>
      <c r="I821" s="363"/>
      <c r="J821" s="628"/>
      <c r="K821" s="401"/>
      <c r="L821" s="401"/>
      <c r="M821" s="403"/>
      <c r="N821" s="401"/>
    </row>
    <row r="822" spans="1:14" x14ac:dyDescent="0.2">
      <c r="A822" s="401"/>
      <c r="B822" s="660"/>
      <c r="C822" s="401"/>
      <c r="D822" s="401"/>
      <c r="E822" s="401"/>
      <c r="F822" s="403"/>
      <c r="G822" s="458"/>
      <c r="H822" s="363"/>
      <c r="I822" s="363"/>
      <c r="J822" s="628"/>
      <c r="K822" s="401"/>
      <c r="L822" s="401"/>
      <c r="M822" s="403"/>
      <c r="N822" s="401"/>
    </row>
    <row r="823" spans="1:14" x14ac:dyDescent="0.2">
      <c r="A823" s="401"/>
      <c r="B823" s="660"/>
      <c r="C823" s="401"/>
      <c r="D823" s="401"/>
      <c r="E823" s="401"/>
      <c r="F823" s="403"/>
      <c r="G823" s="458"/>
      <c r="H823" s="363"/>
      <c r="I823" s="363"/>
      <c r="J823" s="628"/>
      <c r="K823" s="401"/>
      <c r="L823" s="401"/>
      <c r="M823" s="403"/>
      <c r="N823" s="401"/>
    </row>
    <row r="824" spans="1:14" x14ac:dyDescent="0.2">
      <c r="A824" s="401"/>
      <c r="B824" s="660"/>
      <c r="C824" s="401"/>
      <c r="D824" s="401"/>
      <c r="E824" s="401"/>
      <c r="F824" s="403"/>
      <c r="G824" s="458"/>
      <c r="H824" s="363"/>
      <c r="I824" s="363"/>
      <c r="J824" s="628"/>
      <c r="K824" s="401"/>
      <c r="L824" s="401"/>
      <c r="M824" s="403"/>
      <c r="N824" s="401"/>
    </row>
    <row r="825" spans="1:14" x14ac:dyDescent="0.2">
      <c r="A825" s="401"/>
      <c r="B825" s="660"/>
      <c r="C825" s="401"/>
      <c r="D825" s="401"/>
      <c r="E825" s="401"/>
      <c r="F825" s="403"/>
      <c r="G825" s="458"/>
      <c r="H825" s="363"/>
      <c r="I825" s="363"/>
      <c r="J825" s="628"/>
      <c r="K825" s="401"/>
      <c r="L825" s="401"/>
      <c r="M825" s="403"/>
      <c r="N825" s="401"/>
    </row>
    <row r="826" spans="1:14" x14ac:dyDescent="0.2">
      <c r="A826" s="401"/>
      <c r="B826" s="660"/>
      <c r="C826" s="401"/>
      <c r="D826" s="401"/>
      <c r="E826" s="401"/>
      <c r="F826" s="403"/>
      <c r="G826" s="458"/>
      <c r="H826" s="363"/>
      <c r="I826" s="363"/>
      <c r="J826" s="628"/>
      <c r="K826" s="401"/>
      <c r="L826" s="401"/>
      <c r="M826" s="403"/>
      <c r="N826" s="401"/>
    </row>
    <row r="827" spans="1:14" x14ac:dyDescent="0.2">
      <c r="A827" s="401"/>
      <c r="B827" s="660"/>
      <c r="C827" s="401"/>
      <c r="D827" s="401"/>
      <c r="E827" s="401"/>
      <c r="F827" s="403"/>
      <c r="G827" s="458"/>
      <c r="H827" s="363"/>
      <c r="I827" s="363"/>
      <c r="J827" s="628"/>
      <c r="K827" s="401"/>
      <c r="L827" s="401"/>
      <c r="M827" s="403"/>
      <c r="N827" s="401"/>
    </row>
    <row r="828" spans="1:14" x14ac:dyDescent="0.2">
      <c r="A828" s="401"/>
      <c r="B828" s="660"/>
      <c r="C828" s="401"/>
      <c r="D828" s="401"/>
      <c r="E828" s="401"/>
      <c r="F828" s="403"/>
      <c r="G828" s="458"/>
      <c r="H828" s="363"/>
      <c r="I828" s="363"/>
      <c r="J828" s="628"/>
      <c r="K828" s="401"/>
      <c r="L828" s="401"/>
      <c r="M828" s="403"/>
      <c r="N828" s="401"/>
    </row>
    <row r="829" spans="1:14" x14ac:dyDescent="0.2">
      <c r="A829" s="401"/>
      <c r="B829" s="660"/>
      <c r="C829" s="401"/>
      <c r="D829" s="401"/>
      <c r="E829" s="401"/>
      <c r="F829" s="403"/>
      <c r="G829" s="458"/>
      <c r="H829" s="363"/>
      <c r="I829" s="363"/>
      <c r="J829" s="628"/>
      <c r="K829" s="401"/>
      <c r="L829" s="401"/>
      <c r="M829" s="403"/>
      <c r="N829" s="401"/>
    </row>
    <row r="830" spans="1:14" x14ac:dyDescent="0.2">
      <c r="A830" s="401"/>
      <c r="B830" s="660"/>
      <c r="C830" s="401"/>
      <c r="D830" s="401"/>
      <c r="E830" s="401"/>
      <c r="F830" s="403"/>
      <c r="G830" s="458"/>
      <c r="H830" s="363"/>
      <c r="I830" s="363"/>
      <c r="J830" s="628"/>
      <c r="K830" s="401"/>
      <c r="L830" s="401"/>
      <c r="M830" s="403"/>
      <c r="N830" s="401"/>
    </row>
    <row r="831" spans="1:14" x14ac:dyDescent="0.2">
      <c r="A831" s="401"/>
      <c r="B831" s="660"/>
      <c r="C831" s="401"/>
      <c r="D831" s="401"/>
      <c r="E831" s="401"/>
      <c r="F831" s="403"/>
      <c r="G831" s="458"/>
      <c r="H831" s="363"/>
      <c r="I831" s="363"/>
      <c r="J831" s="628"/>
      <c r="K831" s="401"/>
      <c r="L831" s="401"/>
      <c r="M831" s="403"/>
      <c r="N831" s="401"/>
    </row>
    <row r="832" spans="1:14" x14ac:dyDescent="0.2">
      <c r="A832" s="401"/>
      <c r="B832" s="660"/>
      <c r="C832" s="401"/>
      <c r="D832" s="401"/>
      <c r="E832" s="401"/>
      <c r="F832" s="403"/>
      <c r="G832" s="458"/>
      <c r="H832" s="363"/>
      <c r="I832" s="363"/>
      <c r="J832" s="628"/>
      <c r="K832" s="401"/>
      <c r="L832" s="401"/>
      <c r="M832" s="403"/>
      <c r="N832" s="401"/>
    </row>
    <row r="833" spans="1:14" x14ac:dyDescent="0.2">
      <c r="A833" s="401"/>
      <c r="B833" s="660"/>
      <c r="C833" s="401"/>
      <c r="D833" s="401"/>
      <c r="E833" s="401"/>
      <c r="F833" s="403"/>
      <c r="G833" s="458"/>
      <c r="H833" s="363"/>
      <c r="I833" s="363"/>
      <c r="J833" s="628"/>
      <c r="K833" s="401"/>
      <c r="L833" s="401"/>
      <c r="M833" s="403"/>
      <c r="N833" s="401"/>
    </row>
    <row r="834" spans="1:14" x14ac:dyDescent="0.2">
      <c r="A834" s="401"/>
      <c r="B834" s="660"/>
      <c r="C834" s="401"/>
      <c r="D834" s="401"/>
      <c r="E834" s="401"/>
      <c r="F834" s="403"/>
      <c r="G834" s="458"/>
      <c r="H834" s="363"/>
      <c r="I834" s="363"/>
      <c r="J834" s="628"/>
      <c r="K834" s="401"/>
      <c r="L834" s="401"/>
      <c r="M834" s="403"/>
      <c r="N834" s="401"/>
    </row>
    <row r="835" spans="1:14" x14ac:dyDescent="0.2">
      <c r="A835" s="401"/>
      <c r="B835" s="660"/>
      <c r="C835" s="401"/>
      <c r="D835" s="401"/>
      <c r="E835" s="401"/>
      <c r="F835" s="403"/>
      <c r="G835" s="458"/>
      <c r="H835" s="363"/>
      <c r="I835" s="363"/>
      <c r="J835" s="628"/>
      <c r="K835" s="401"/>
      <c r="L835" s="401"/>
      <c r="M835" s="403"/>
      <c r="N835" s="401"/>
    </row>
    <row r="836" spans="1:14" x14ac:dyDescent="0.2">
      <c r="A836" s="401"/>
      <c r="B836" s="660"/>
      <c r="C836" s="401"/>
      <c r="D836" s="401"/>
      <c r="E836" s="401"/>
      <c r="F836" s="403"/>
      <c r="G836" s="458"/>
      <c r="H836" s="363"/>
      <c r="I836" s="363"/>
      <c r="J836" s="628"/>
      <c r="K836" s="401"/>
      <c r="L836" s="401"/>
      <c r="M836" s="403"/>
      <c r="N836" s="401"/>
    </row>
    <row r="837" spans="1:14" x14ac:dyDescent="0.2">
      <c r="A837" s="401"/>
      <c r="B837" s="660"/>
      <c r="C837" s="401"/>
      <c r="D837" s="401"/>
      <c r="E837" s="401"/>
      <c r="F837" s="403"/>
      <c r="G837" s="458"/>
      <c r="H837" s="363"/>
      <c r="I837" s="363"/>
      <c r="J837" s="628"/>
      <c r="K837" s="401"/>
      <c r="L837" s="401"/>
      <c r="M837" s="403"/>
      <c r="N837" s="401"/>
    </row>
    <row r="838" spans="1:14" x14ac:dyDescent="0.2">
      <c r="A838" s="401"/>
      <c r="B838" s="660"/>
      <c r="C838" s="401"/>
      <c r="D838" s="401"/>
      <c r="E838" s="401"/>
      <c r="F838" s="403"/>
      <c r="G838" s="458"/>
      <c r="H838" s="363"/>
      <c r="I838" s="363"/>
      <c r="J838" s="628"/>
      <c r="K838" s="401"/>
      <c r="L838" s="401"/>
      <c r="M838" s="403"/>
      <c r="N838" s="401"/>
    </row>
    <row r="839" spans="1:14" x14ac:dyDescent="0.2">
      <c r="A839" s="401"/>
      <c r="B839" s="660"/>
      <c r="C839" s="401"/>
      <c r="D839" s="401"/>
      <c r="E839" s="401"/>
      <c r="F839" s="403"/>
      <c r="G839" s="458"/>
      <c r="H839" s="363"/>
      <c r="I839" s="363"/>
      <c r="J839" s="628"/>
      <c r="K839" s="401"/>
      <c r="L839" s="401"/>
      <c r="M839" s="403"/>
      <c r="N839" s="401"/>
    </row>
    <row r="840" spans="1:14" x14ac:dyDescent="0.2">
      <c r="A840" s="401"/>
      <c r="B840" s="660"/>
      <c r="C840" s="401"/>
      <c r="D840" s="401"/>
      <c r="E840" s="401"/>
      <c r="F840" s="403"/>
      <c r="G840" s="458"/>
      <c r="H840" s="363"/>
      <c r="I840" s="363"/>
      <c r="J840" s="628"/>
      <c r="K840" s="401"/>
      <c r="L840" s="401"/>
      <c r="M840" s="403"/>
      <c r="N840" s="401"/>
    </row>
    <row r="841" spans="1:14" x14ac:dyDescent="0.2">
      <c r="A841" s="401"/>
      <c r="B841" s="660"/>
      <c r="C841" s="401"/>
      <c r="D841" s="401"/>
      <c r="E841" s="401"/>
      <c r="F841" s="403"/>
      <c r="G841" s="458"/>
      <c r="H841" s="363"/>
      <c r="I841" s="363"/>
      <c r="J841" s="628"/>
      <c r="K841" s="401"/>
      <c r="L841" s="401"/>
      <c r="M841" s="403"/>
      <c r="N841" s="401"/>
    </row>
    <row r="842" spans="1:14" x14ac:dyDescent="0.2">
      <c r="A842" s="401"/>
      <c r="B842" s="660"/>
      <c r="C842" s="401"/>
      <c r="D842" s="401"/>
      <c r="E842" s="401"/>
      <c r="F842" s="403"/>
      <c r="G842" s="458"/>
      <c r="H842" s="363"/>
      <c r="I842" s="363"/>
      <c r="J842" s="628"/>
      <c r="K842" s="401"/>
      <c r="L842" s="401"/>
      <c r="M842" s="403"/>
      <c r="N842" s="401"/>
    </row>
    <row r="843" spans="1:14" x14ac:dyDescent="0.2">
      <c r="A843" s="401"/>
      <c r="B843" s="660"/>
      <c r="C843" s="401"/>
      <c r="D843" s="401"/>
      <c r="E843" s="401"/>
      <c r="F843" s="403"/>
      <c r="G843" s="458"/>
      <c r="H843" s="363"/>
      <c r="I843" s="363"/>
      <c r="J843" s="628"/>
      <c r="K843" s="401"/>
      <c r="L843" s="401"/>
      <c r="M843" s="403"/>
      <c r="N843" s="401"/>
    </row>
    <row r="844" spans="1:14" x14ac:dyDescent="0.2">
      <c r="A844" s="401"/>
      <c r="B844" s="660"/>
      <c r="C844" s="401"/>
      <c r="D844" s="401"/>
      <c r="E844" s="401"/>
      <c r="F844" s="403"/>
      <c r="G844" s="458"/>
      <c r="H844" s="363"/>
      <c r="I844" s="363"/>
      <c r="J844" s="628"/>
      <c r="K844" s="401"/>
      <c r="L844" s="401"/>
      <c r="M844" s="403"/>
      <c r="N844" s="401"/>
    </row>
    <row r="845" spans="1:14" x14ac:dyDescent="0.2">
      <c r="A845" s="401"/>
      <c r="B845" s="660"/>
      <c r="C845" s="401"/>
      <c r="D845" s="401"/>
      <c r="E845" s="401"/>
      <c r="F845" s="403"/>
      <c r="G845" s="458"/>
      <c r="H845" s="363"/>
      <c r="I845" s="363"/>
      <c r="J845" s="628"/>
      <c r="K845" s="401"/>
      <c r="L845" s="401"/>
      <c r="M845" s="403"/>
      <c r="N845" s="401"/>
    </row>
    <row r="846" spans="1:14" x14ac:dyDescent="0.2">
      <c r="A846" s="401"/>
      <c r="B846" s="660"/>
      <c r="C846" s="401"/>
      <c r="D846" s="401"/>
      <c r="E846" s="401"/>
      <c r="F846" s="403"/>
      <c r="G846" s="458"/>
      <c r="H846" s="363"/>
      <c r="I846" s="363"/>
      <c r="J846" s="628"/>
      <c r="K846" s="401"/>
      <c r="L846" s="401"/>
      <c r="M846" s="403"/>
      <c r="N846" s="401"/>
    </row>
    <row r="847" spans="1:14" x14ac:dyDescent="0.2">
      <c r="A847" s="401"/>
      <c r="B847" s="660"/>
      <c r="C847" s="401"/>
      <c r="D847" s="401"/>
      <c r="E847" s="401"/>
      <c r="F847" s="403"/>
      <c r="G847" s="458"/>
      <c r="H847" s="363"/>
      <c r="I847" s="363"/>
      <c r="J847" s="628"/>
      <c r="K847" s="401"/>
      <c r="L847" s="401"/>
      <c r="M847" s="403"/>
      <c r="N847" s="401"/>
    </row>
    <row r="848" spans="1:14" x14ac:dyDescent="0.2">
      <c r="A848" s="401"/>
      <c r="B848" s="660"/>
      <c r="C848" s="401"/>
      <c r="D848" s="401"/>
      <c r="E848" s="401"/>
      <c r="F848" s="403"/>
      <c r="G848" s="458"/>
      <c r="H848" s="363"/>
      <c r="I848" s="363"/>
      <c r="J848" s="628"/>
      <c r="K848" s="401"/>
      <c r="L848" s="401"/>
      <c r="M848" s="403"/>
      <c r="N848" s="401"/>
    </row>
    <row r="849" spans="1:14" x14ac:dyDescent="0.2">
      <c r="A849" s="401"/>
      <c r="B849" s="660"/>
      <c r="C849" s="401"/>
      <c r="D849" s="401"/>
      <c r="E849" s="401"/>
      <c r="F849" s="403"/>
      <c r="G849" s="458"/>
      <c r="H849" s="363"/>
      <c r="I849" s="363"/>
      <c r="J849" s="628"/>
      <c r="K849" s="401"/>
      <c r="L849" s="401"/>
      <c r="M849" s="403"/>
      <c r="N849" s="401"/>
    </row>
    <row r="850" spans="1:14" x14ac:dyDescent="0.2">
      <c r="A850" s="401"/>
      <c r="B850" s="660"/>
      <c r="C850" s="401"/>
      <c r="D850" s="401"/>
      <c r="E850" s="401"/>
      <c r="F850" s="403"/>
      <c r="G850" s="458"/>
      <c r="H850" s="363"/>
      <c r="I850" s="363"/>
      <c r="J850" s="628"/>
      <c r="K850" s="401"/>
      <c r="L850" s="401"/>
      <c r="M850" s="403"/>
      <c r="N850" s="401"/>
    </row>
    <row r="851" spans="1:14" x14ac:dyDescent="0.2">
      <c r="A851" s="401"/>
      <c r="B851" s="660"/>
      <c r="C851" s="401"/>
      <c r="D851" s="401"/>
      <c r="E851" s="401"/>
      <c r="F851" s="403"/>
      <c r="G851" s="458"/>
      <c r="H851" s="363"/>
      <c r="I851" s="363"/>
      <c r="J851" s="628"/>
      <c r="K851" s="401"/>
      <c r="L851" s="401"/>
      <c r="M851" s="403"/>
      <c r="N851" s="401"/>
    </row>
    <row r="852" spans="1:14" x14ac:dyDescent="0.2">
      <c r="A852" s="401"/>
      <c r="B852" s="660"/>
      <c r="C852" s="401"/>
      <c r="D852" s="401"/>
      <c r="E852" s="401"/>
      <c r="F852" s="403"/>
      <c r="G852" s="458"/>
      <c r="H852" s="363"/>
      <c r="I852" s="363"/>
      <c r="J852" s="628"/>
      <c r="K852" s="401"/>
      <c r="L852" s="401"/>
      <c r="M852" s="403"/>
      <c r="N852" s="401"/>
    </row>
    <row r="853" spans="1:14" x14ac:dyDescent="0.2">
      <c r="A853" s="401"/>
      <c r="B853" s="660"/>
      <c r="C853" s="401"/>
      <c r="D853" s="401"/>
      <c r="E853" s="401"/>
      <c r="F853" s="403"/>
      <c r="G853" s="458"/>
      <c r="H853" s="363"/>
      <c r="I853" s="363"/>
      <c r="J853" s="628"/>
      <c r="K853" s="401"/>
      <c r="L853" s="401"/>
      <c r="M853" s="403"/>
      <c r="N853" s="401"/>
    </row>
    <row r="854" spans="1:14" x14ac:dyDescent="0.2">
      <c r="A854" s="401"/>
      <c r="B854" s="660"/>
      <c r="C854" s="401"/>
      <c r="D854" s="401"/>
      <c r="E854" s="401"/>
      <c r="F854" s="403"/>
      <c r="G854" s="458"/>
      <c r="H854" s="363"/>
      <c r="I854" s="363"/>
      <c r="J854" s="628"/>
      <c r="K854" s="401"/>
      <c r="L854" s="401"/>
      <c r="M854" s="403"/>
      <c r="N854" s="401"/>
    </row>
    <row r="855" spans="1:14" x14ac:dyDescent="0.2">
      <c r="A855" s="401"/>
      <c r="B855" s="660"/>
      <c r="C855" s="401"/>
      <c r="D855" s="401"/>
      <c r="E855" s="401"/>
      <c r="F855" s="403"/>
      <c r="G855" s="458"/>
      <c r="H855" s="363"/>
      <c r="I855" s="363"/>
      <c r="J855" s="628"/>
      <c r="K855" s="401"/>
      <c r="L855" s="401"/>
      <c r="M855" s="403"/>
      <c r="N855" s="401"/>
    </row>
    <row r="856" spans="1:14" x14ac:dyDescent="0.2">
      <c r="A856" s="401"/>
      <c r="B856" s="660"/>
      <c r="C856" s="401"/>
      <c r="D856" s="401"/>
      <c r="E856" s="401"/>
      <c r="F856" s="403"/>
      <c r="G856" s="458"/>
      <c r="H856" s="363"/>
      <c r="I856" s="363"/>
      <c r="J856" s="628"/>
      <c r="K856" s="401"/>
      <c r="L856" s="401"/>
      <c r="M856" s="403"/>
      <c r="N856" s="401"/>
    </row>
    <row r="857" spans="1:14" x14ac:dyDescent="0.2">
      <c r="A857" s="401"/>
      <c r="B857" s="660"/>
      <c r="C857" s="401"/>
      <c r="D857" s="401"/>
      <c r="E857" s="401"/>
      <c r="F857" s="403"/>
      <c r="G857" s="458"/>
      <c r="H857" s="363"/>
      <c r="I857" s="363"/>
      <c r="J857" s="628"/>
      <c r="K857" s="401"/>
      <c r="L857" s="401"/>
      <c r="M857" s="403"/>
      <c r="N857" s="401"/>
    </row>
    <row r="858" spans="1:14" x14ac:dyDescent="0.2">
      <c r="A858" s="401"/>
      <c r="B858" s="660"/>
      <c r="C858" s="401"/>
      <c r="D858" s="401"/>
      <c r="E858" s="401"/>
      <c r="F858" s="403"/>
      <c r="G858" s="458"/>
      <c r="H858" s="363"/>
      <c r="I858" s="363"/>
      <c r="J858" s="628"/>
      <c r="K858" s="401"/>
      <c r="L858" s="401"/>
      <c r="M858" s="403"/>
      <c r="N858" s="401"/>
    </row>
    <row r="859" spans="1:14" x14ac:dyDescent="0.2">
      <c r="A859" s="401"/>
      <c r="B859" s="660"/>
      <c r="C859" s="401"/>
      <c r="D859" s="401"/>
      <c r="E859" s="401"/>
      <c r="F859" s="403"/>
      <c r="G859" s="458"/>
      <c r="H859" s="363"/>
      <c r="I859" s="363"/>
      <c r="J859" s="628"/>
      <c r="K859" s="401"/>
      <c r="L859" s="401"/>
      <c r="M859" s="403"/>
      <c r="N859" s="401"/>
    </row>
    <row r="860" spans="1:14" x14ac:dyDescent="0.2">
      <c r="A860" s="401"/>
      <c r="B860" s="660"/>
      <c r="C860" s="401"/>
      <c r="D860" s="401"/>
      <c r="E860" s="401"/>
      <c r="F860" s="403"/>
      <c r="G860" s="458"/>
      <c r="H860" s="363"/>
      <c r="I860" s="363"/>
      <c r="J860" s="628"/>
      <c r="K860" s="401"/>
      <c r="L860" s="401"/>
      <c r="M860" s="403"/>
      <c r="N860" s="401"/>
    </row>
    <row r="861" spans="1:14" x14ac:dyDescent="0.2">
      <c r="A861" s="401"/>
      <c r="B861" s="660"/>
      <c r="C861" s="401"/>
      <c r="D861" s="401"/>
      <c r="E861" s="401"/>
      <c r="F861" s="403"/>
      <c r="G861" s="458"/>
      <c r="H861" s="363"/>
      <c r="I861" s="363"/>
      <c r="J861" s="628"/>
      <c r="K861" s="401"/>
      <c r="L861" s="401"/>
      <c r="M861" s="403"/>
      <c r="N861" s="401"/>
    </row>
    <row r="862" spans="1:14" x14ac:dyDescent="0.2">
      <c r="A862" s="401"/>
      <c r="B862" s="660"/>
      <c r="C862" s="401"/>
      <c r="D862" s="401"/>
      <c r="E862" s="401"/>
      <c r="F862" s="403"/>
      <c r="G862" s="458"/>
      <c r="H862" s="363"/>
      <c r="I862" s="363"/>
      <c r="J862" s="628"/>
      <c r="K862" s="401"/>
      <c r="L862" s="401"/>
      <c r="M862" s="403"/>
      <c r="N862" s="401"/>
    </row>
    <row r="863" spans="1:14" x14ac:dyDescent="0.2">
      <c r="A863" s="401"/>
      <c r="B863" s="660"/>
      <c r="C863" s="401"/>
      <c r="D863" s="401"/>
      <c r="E863" s="401"/>
      <c r="F863" s="403"/>
      <c r="G863" s="458"/>
      <c r="H863" s="363"/>
      <c r="I863" s="363"/>
      <c r="J863" s="628"/>
      <c r="K863" s="401"/>
      <c r="L863" s="401"/>
      <c r="M863" s="403"/>
      <c r="N863" s="401"/>
    </row>
    <row r="864" spans="1:14" x14ac:dyDescent="0.2">
      <c r="A864" s="401"/>
      <c r="B864" s="660"/>
      <c r="C864" s="401"/>
      <c r="D864" s="401"/>
      <c r="E864" s="401"/>
      <c r="F864" s="403"/>
      <c r="G864" s="458"/>
      <c r="H864" s="363"/>
      <c r="I864" s="363"/>
      <c r="J864" s="628"/>
      <c r="K864" s="401"/>
      <c r="L864" s="401"/>
      <c r="M864" s="403"/>
      <c r="N864" s="401"/>
    </row>
    <row r="865" spans="1:14" x14ac:dyDescent="0.2">
      <c r="A865" s="401"/>
      <c r="B865" s="660"/>
      <c r="C865" s="401"/>
      <c r="D865" s="401"/>
      <c r="E865" s="401"/>
      <c r="F865" s="403"/>
      <c r="G865" s="458"/>
      <c r="H865" s="363"/>
      <c r="I865" s="363"/>
      <c r="J865" s="628"/>
      <c r="K865" s="401"/>
      <c r="L865" s="401"/>
      <c r="M865" s="403"/>
      <c r="N865" s="401"/>
    </row>
    <row r="866" spans="1:14" x14ac:dyDescent="0.2">
      <c r="A866" s="401"/>
      <c r="B866" s="660"/>
      <c r="C866" s="401"/>
      <c r="D866" s="401"/>
      <c r="E866" s="401"/>
      <c r="F866" s="403"/>
      <c r="G866" s="458"/>
      <c r="H866" s="363"/>
      <c r="I866" s="363"/>
      <c r="J866" s="628"/>
      <c r="K866" s="401"/>
      <c r="L866" s="401"/>
      <c r="M866" s="403"/>
      <c r="N866" s="401"/>
    </row>
    <row r="867" spans="1:14" x14ac:dyDescent="0.2">
      <c r="A867" s="401"/>
      <c r="B867" s="660"/>
      <c r="C867" s="401"/>
      <c r="D867" s="401"/>
      <c r="E867" s="401"/>
      <c r="F867" s="403"/>
      <c r="G867" s="458"/>
      <c r="H867" s="363"/>
      <c r="I867" s="363"/>
      <c r="J867" s="628"/>
      <c r="K867" s="401"/>
      <c r="L867" s="401"/>
      <c r="M867" s="403"/>
      <c r="N867" s="401"/>
    </row>
    <row r="868" spans="1:14" x14ac:dyDescent="0.2">
      <c r="A868" s="401"/>
      <c r="B868" s="660"/>
      <c r="C868" s="401"/>
      <c r="D868" s="401"/>
      <c r="E868" s="401"/>
      <c r="F868" s="403"/>
      <c r="G868" s="458"/>
      <c r="H868" s="363"/>
      <c r="I868" s="363"/>
      <c r="J868" s="628"/>
      <c r="K868" s="401"/>
      <c r="L868" s="401"/>
      <c r="M868" s="403"/>
      <c r="N868" s="401"/>
    </row>
    <row r="869" spans="1:14" x14ac:dyDescent="0.2">
      <c r="A869" s="401"/>
      <c r="B869" s="660"/>
      <c r="C869" s="401"/>
      <c r="D869" s="401"/>
      <c r="E869" s="401"/>
      <c r="F869" s="403"/>
      <c r="G869" s="458"/>
      <c r="H869" s="363"/>
      <c r="I869" s="363"/>
      <c r="J869" s="628"/>
      <c r="K869" s="401"/>
      <c r="L869" s="401"/>
      <c r="M869" s="403"/>
      <c r="N869" s="401"/>
    </row>
    <row r="870" spans="1:14" x14ac:dyDescent="0.2">
      <c r="A870" s="401"/>
      <c r="B870" s="660"/>
      <c r="C870" s="401"/>
      <c r="D870" s="401"/>
      <c r="E870" s="401"/>
      <c r="F870" s="403"/>
      <c r="G870" s="458"/>
      <c r="H870" s="363"/>
      <c r="I870" s="363"/>
      <c r="J870" s="628"/>
      <c r="K870" s="401"/>
      <c r="L870" s="401"/>
      <c r="M870" s="403"/>
      <c r="N870" s="401"/>
    </row>
    <row r="871" spans="1:14" x14ac:dyDescent="0.2">
      <c r="A871" s="401"/>
      <c r="B871" s="660"/>
      <c r="C871" s="401"/>
      <c r="D871" s="401"/>
      <c r="E871" s="401"/>
      <c r="F871" s="403"/>
      <c r="G871" s="458"/>
      <c r="H871" s="363"/>
      <c r="I871" s="363"/>
      <c r="J871" s="628"/>
      <c r="K871" s="401"/>
      <c r="L871" s="401"/>
      <c r="M871" s="403"/>
      <c r="N871" s="401"/>
    </row>
    <row r="872" spans="1:14" x14ac:dyDescent="0.2">
      <c r="A872" s="401"/>
      <c r="B872" s="660"/>
      <c r="C872" s="401"/>
      <c r="D872" s="401"/>
      <c r="E872" s="401"/>
      <c r="F872" s="403"/>
      <c r="G872" s="458"/>
      <c r="H872" s="363"/>
      <c r="I872" s="363"/>
      <c r="J872" s="628"/>
      <c r="K872" s="401"/>
      <c r="L872" s="401"/>
      <c r="M872" s="403"/>
      <c r="N872" s="401"/>
    </row>
    <row r="873" spans="1:14" x14ac:dyDescent="0.2">
      <c r="A873" s="401"/>
      <c r="B873" s="660"/>
      <c r="C873" s="401"/>
      <c r="D873" s="401"/>
      <c r="E873" s="401"/>
      <c r="F873" s="403"/>
      <c r="G873" s="458"/>
      <c r="H873" s="363"/>
      <c r="I873" s="363"/>
      <c r="J873" s="628"/>
      <c r="K873" s="401"/>
      <c r="L873" s="401"/>
      <c r="M873" s="403"/>
      <c r="N873" s="401"/>
    </row>
    <row r="874" spans="1:14" x14ac:dyDescent="0.2">
      <c r="A874" s="401"/>
      <c r="B874" s="660"/>
      <c r="C874" s="401"/>
      <c r="D874" s="401"/>
      <c r="E874" s="401"/>
      <c r="F874" s="403"/>
      <c r="G874" s="458"/>
      <c r="H874" s="363"/>
      <c r="I874" s="363"/>
      <c r="J874" s="628"/>
      <c r="K874" s="401"/>
      <c r="L874" s="401"/>
      <c r="M874" s="403"/>
      <c r="N874" s="401"/>
    </row>
    <row r="875" spans="1:14" x14ac:dyDescent="0.2">
      <c r="A875" s="401"/>
      <c r="B875" s="660"/>
      <c r="C875" s="401"/>
      <c r="D875" s="401"/>
      <c r="E875" s="401"/>
      <c r="F875" s="403"/>
      <c r="G875" s="458"/>
      <c r="H875" s="363"/>
      <c r="I875" s="363"/>
      <c r="J875" s="628"/>
      <c r="K875" s="401"/>
      <c r="L875" s="401"/>
      <c r="M875" s="403"/>
      <c r="N875" s="401"/>
    </row>
    <row r="876" spans="1:14" x14ac:dyDescent="0.2">
      <c r="A876" s="401"/>
      <c r="B876" s="660"/>
      <c r="C876" s="401"/>
      <c r="D876" s="401"/>
      <c r="E876" s="401"/>
      <c r="F876" s="403"/>
      <c r="G876" s="458"/>
      <c r="H876" s="363"/>
      <c r="I876" s="363"/>
      <c r="J876" s="628"/>
      <c r="K876" s="401"/>
      <c r="L876" s="401"/>
      <c r="M876" s="403"/>
      <c r="N876" s="401"/>
    </row>
    <row r="877" spans="1:14" x14ac:dyDescent="0.2">
      <c r="A877" s="401"/>
      <c r="B877" s="660"/>
      <c r="C877" s="401"/>
      <c r="D877" s="401"/>
      <c r="E877" s="401"/>
      <c r="F877" s="403"/>
      <c r="G877" s="458"/>
      <c r="H877" s="363"/>
      <c r="I877" s="363"/>
      <c r="J877" s="628"/>
      <c r="K877" s="401"/>
      <c r="L877" s="401"/>
      <c r="M877" s="403"/>
      <c r="N877" s="401"/>
    </row>
    <row r="878" spans="1:14" x14ac:dyDescent="0.2">
      <c r="A878" s="401"/>
      <c r="B878" s="660"/>
      <c r="C878" s="401"/>
      <c r="D878" s="401"/>
      <c r="E878" s="401"/>
      <c r="F878" s="403"/>
      <c r="G878" s="458"/>
      <c r="H878" s="363"/>
      <c r="I878" s="363"/>
      <c r="J878" s="628"/>
      <c r="K878" s="401"/>
      <c r="L878" s="401"/>
      <c r="M878" s="403"/>
      <c r="N878" s="401"/>
    </row>
    <row r="879" spans="1:14" x14ac:dyDescent="0.2">
      <c r="A879" s="401"/>
      <c r="B879" s="660"/>
      <c r="C879" s="401"/>
      <c r="D879" s="401"/>
      <c r="E879" s="401"/>
      <c r="F879" s="403"/>
      <c r="G879" s="458"/>
      <c r="H879" s="363"/>
      <c r="I879" s="363"/>
      <c r="J879" s="628"/>
      <c r="K879" s="401"/>
      <c r="L879" s="401"/>
      <c r="M879" s="403"/>
      <c r="N879" s="401"/>
    </row>
    <row r="880" spans="1:14" x14ac:dyDescent="0.2">
      <c r="A880" s="401"/>
      <c r="B880" s="660"/>
      <c r="C880" s="401"/>
      <c r="D880" s="401"/>
      <c r="E880" s="401"/>
      <c r="F880" s="403"/>
      <c r="G880" s="458"/>
      <c r="H880" s="363"/>
      <c r="I880" s="363"/>
      <c r="J880" s="628"/>
      <c r="K880" s="401"/>
      <c r="L880" s="401"/>
      <c r="M880" s="403"/>
      <c r="N880" s="401"/>
    </row>
    <row r="881" spans="1:14" x14ac:dyDescent="0.2">
      <c r="A881" s="401"/>
      <c r="B881" s="660"/>
      <c r="C881" s="401"/>
      <c r="D881" s="401"/>
      <c r="E881" s="401"/>
      <c r="F881" s="403"/>
      <c r="G881" s="458"/>
      <c r="H881" s="363"/>
      <c r="I881" s="363"/>
      <c r="J881" s="628"/>
      <c r="K881" s="401"/>
      <c r="L881" s="401"/>
      <c r="M881" s="403"/>
      <c r="N881" s="401"/>
    </row>
    <row r="882" spans="1:14" x14ac:dyDescent="0.2">
      <c r="A882" s="401"/>
      <c r="B882" s="660"/>
      <c r="C882" s="401"/>
      <c r="D882" s="401"/>
      <c r="E882" s="401"/>
      <c r="F882" s="403"/>
      <c r="G882" s="458"/>
      <c r="H882" s="363"/>
      <c r="I882" s="363"/>
      <c r="J882" s="628"/>
      <c r="K882" s="401"/>
      <c r="L882" s="401"/>
      <c r="M882" s="403"/>
      <c r="N882" s="401"/>
    </row>
    <row r="883" spans="1:14" x14ac:dyDescent="0.2">
      <c r="A883" s="401"/>
      <c r="B883" s="660"/>
      <c r="C883" s="401"/>
      <c r="D883" s="401"/>
      <c r="E883" s="401"/>
      <c r="F883" s="403"/>
      <c r="G883" s="458"/>
      <c r="H883" s="363"/>
      <c r="I883" s="363"/>
      <c r="J883" s="628"/>
      <c r="K883" s="401"/>
      <c r="L883" s="401"/>
      <c r="M883" s="403"/>
      <c r="N883" s="401"/>
    </row>
    <row r="884" spans="1:14" x14ac:dyDescent="0.2">
      <c r="A884" s="401"/>
      <c r="B884" s="660"/>
      <c r="C884" s="401"/>
      <c r="D884" s="401"/>
      <c r="E884" s="401"/>
      <c r="F884" s="403"/>
      <c r="G884" s="458"/>
      <c r="H884" s="363"/>
      <c r="I884" s="363"/>
      <c r="J884" s="628"/>
      <c r="K884" s="401"/>
      <c r="L884" s="401"/>
      <c r="M884" s="403"/>
      <c r="N884" s="401"/>
    </row>
    <row r="885" spans="1:14" x14ac:dyDescent="0.2">
      <c r="A885" s="401"/>
      <c r="B885" s="660"/>
      <c r="C885" s="401"/>
      <c r="D885" s="401"/>
      <c r="E885" s="401"/>
      <c r="F885" s="403"/>
      <c r="G885" s="458"/>
      <c r="H885" s="363"/>
      <c r="I885" s="363"/>
      <c r="J885" s="628"/>
      <c r="K885" s="401"/>
      <c r="L885" s="401"/>
      <c r="M885" s="403"/>
      <c r="N885" s="401"/>
    </row>
    <row r="886" spans="1:14" x14ac:dyDescent="0.2">
      <c r="A886" s="401"/>
      <c r="B886" s="660"/>
      <c r="C886" s="401"/>
      <c r="D886" s="401"/>
      <c r="E886" s="401"/>
      <c r="F886" s="403"/>
      <c r="G886" s="458"/>
      <c r="H886" s="363"/>
      <c r="I886" s="363"/>
      <c r="J886" s="628"/>
      <c r="K886" s="401"/>
      <c r="L886" s="401"/>
      <c r="M886" s="403"/>
      <c r="N886" s="401"/>
    </row>
    <row r="887" spans="1:14" x14ac:dyDescent="0.2">
      <c r="A887" s="401"/>
      <c r="B887" s="660"/>
      <c r="C887" s="401"/>
      <c r="D887" s="401"/>
      <c r="E887" s="401"/>
      <c r="F887" s="403"/>
      <c r="G887" s="458"/>
      <c r="H887" s="363"/>
      <c r="I887" s="363"/>
      <c r="J887" s="628"/>
      <c r="K887" s="401"/>
      <c r="L887" s="401"/>
      <c r="M887" s="403"/>
      <c r="N887" s="401"/>
    </row>
    <row r="888" spans="1:14" x14ac:dyDescent="0.2">
      <c r="A888" s="401"/>
      <c r="B888" s="660"/>
      <c r="C888" s="401"/>
      <c r="D888" s="401"/>
      <c r="E888" s="401"/>
      <c r="F888" s="403"/>
      <c r="G888" s="458"/>
      <c r="H888" s="363"/>
      <c r="I888" s="363"/>
      <c r="J888" s="628"/>
      <c r="K888" s="401"/>
      <c r="L888" s="401"/>
      <c r="M888" s="403"/>
      <c r="N888" s="401"/>
    </row>
    <row r="889" spans="1:14" x14ac:dyDescent="0.2">
      <c r="A889" s="401"/>
      <c r="B889" s="660"/>
      <c r="C889" s="401"/>
      <c r="D889" s="401"/>
      <c r="E889" s="401"/>
      <c r="F889" s="403"/>
      <c r="G889" s="458"/>
      <c r="H889" s="363"/>
      <c r="I889" s="363"/>
      <c r="J889" s="628"/>
      <c r="K889" s="401"/>
      <c r="L889" s="401"/>
      <c r="M889" s="403"/>
      <c r="N889" s="401"/>
    </row>
    <row r="890" spans="1:14" x14ac:dyDescent="0.2">
      <c r="A890" s="401"/>
      <c r="B890" s="660"/>
      <c r="C890" s="401"/>
      <c r="D890" s="401"/>
      <c r="E890" s="401"/>
      <c r="F890" s="403"/>
      <c r="G890" s="458"/>
      <c r="H890" s="363"/>
      <c r="I890" s="363"/>
      <c r="J890" s="628"/>
      <c r="K890" s="401"/>
      <c r="L890" s="401"/>
      <c r="M890" s="403"/>
      <c r="N890" s="401"/>
    </row>
    <row r="891" spans="1:14" x14ac:dyDescent="0.2">
      <c r="A891" s="401"/>
      <c r="B891" s="660"/>
      <c r="C891" s="401"/>
      <c r="D891" s="401"/>
      <c r="E891" s="401"/>
      <c r="F891" s="403"/>
      <c r="G891" s="458"/>
      <c r="H891" s="363"/>
      <c r="I891" s="363"/>
      <c r="J891" s="628"/>
      <c r="K891" s="401"/>
      <c r="L891" s="401"/>
      <c r="M891" s="403"/>
      <c r="N891" s="401"/>
    </row>
    <row r="892" spans="1:14" x14ac:dyDescent="0.2">
      <c r="A892" s="401"/>
      <c r="B892" s="660"/>
      <c r="C892" s="401"/>
      <c r="D892" s="401"/>
      <c r="E892" s="401"/>
      <c r="F892" s="403"/>
      <c r="G892" s="458"/>
      <c r="H892" s="363"/>
      <c r="I892" s="363"/>
      <c r="J892" s="628"/>
      <c r="K892" s="401"/>
      <c r="L892" s="401"/>
      <c r="M892" s="403"/>
      <c r="N892" s="401"/>
    </row>
    <row r="893" spans="1:14" x14ac:dyDescent="0.2">
      <c r="A893" s="401"/>
      <c r="B893" s="660"/>
      <c r="C893" s="401"/>
      <c r="D893" s="401"/>
      <c r="E893" s="401"/>
      <c r="F893" s="403"/>
      <c r="G893" s="458"/>
      <c r="H893" s="363"/>
      <c r="I893" s="363"/>
      <c r="J893" s="628"/>
      <c r="K893" s="401"/>
      <c r="L893" s="401"/>
      <c r="M893" s="403"/>
      <c r="N893" s="401"/>
    </row>
    <row r="894" spans="1:14" x14ac:dyDescent="0.2">
      <c r="A894" s="401"/>
      <c r="B894" s="660"/>
      <c r="C894" s="401"/>
      <c r="D894" s="401"/>
      <c r="E894" s="401"/>
      <c r="F894" s="403"/>
      <c r="G894" s="458"/>
      <c r="H894" s="363"/>
      <c r="I894" s="363"/>
      <c r="J894" s="628"/>
      <c r="K894" s="401"/>
      <c r="L894" s="401"/>
      <c r="M894" s="403"/>
      <c r="N894" s="401"/>
    </row>
    <row r="895" spans="1:14" x14ac:dyDescent="0.2">
      <c r="A895" s="401"/>
      <c r="B895" s="660"/>
      <c r="C895" s="401"/>
      <c r="D895" s="401"/>
      <c r="E895" s="401"/>
      <c r="F895" s="403"/>
      <c r="G895" s="458"/>
      <c r="H895" s="363"/>
      <c r="I895" s="363"/>
      <c r="J895" s="628"/>
      <c r="K895" s="401"/>
      <c r="L895" s="401"/>
      <c r="M895" s="403"/>
      <c r="N895" s="401"/>
    </row>
    <row r="896" spans="1:14" x14ac:dyDescent="0.2">
      <c r="A896" s="401"/>
      <c r="B896" s="660"/>
      <c r="C896" s="401"/>
      <c r="D896" s="401"/>
      <c r="E896" s="401"/>
      <c r="F896" s="403"/>
      <c r="G896" s="458"/>
      <c r="H896" s="363"/>
      <c r="I896" s="363"/>
      <c r="J896" s="628"/>
      <c r="K896" s="401"/>
      <c r="L896" s="401"/>
      <c r="M896" s="403"/>
      <c r="N896" s="401"/>
    </row>
    <row r="897" spans="1:14" x14ac:dyDescent="0.2">
      <c r="A897" s="401"/>
      <c r="B897" s="660"/>
      <c r="C897" s="401"/>
      <c r="D897" s="401"/>
      <c r="E897" s="401"/>
      <c r="F897" s="403"/>
      <c r="G897" s="458"/>
      <c r="H897" s="363"/>
      <c r="I897" s="363"/>
      <c r="J897" s="628"/>
      <c r="K897" s="401"/>
      <c r="L897" s="401"/>
      <c r="M897" s="403"/>
      <c r="N897" s="401"/>
    </row>
    <row r="898" spans="1:14" x14ac:dyDescent="0.2">
      <c r="A898" s="401"/>
      <c r="B898" s="660"/>
      <c r="C898" s="401"/>
      <c r="D898" s="401"/>
      <c r="E898" s="401"/>
      <c r="F898" s="403"/>
      <c r="G898" s="458"/>
      <c r="H898" s="363"/>
      <c r="I898" s="363"/>
      <c r="J898" s="628"/>
      <c r="K898" s="401"/>
      <c r="L898" s="401"/>
      <c r="M898" s="403"/>
      <c r="N898" s="401"/>
    </row>
    <row r="899" spans="1:14" x14ac:dyDescent="0.2">
      <c r="A899" s="401"/>
      <c r="B899" s="660"/>
      <c r="C899" s="401"/>
      <c r="D899" s="401"/>
      <c r="E899" s="401"/>
      <c r="F899" s="403"/>
      <c r="G899" s="458"/>
      <c r="H899" s="363"/>
      <c r="I899" s="363"/>
      <c r="J899" s="628"/>
      <c r="K899" s="401"/>
      <c r="L899" s="401"/>
      <c r="M899" s="403"/>
      <c r="N899" s="401"/>
    </row>
    <row r="900" spans="1:14" x14ac:dyDescent="0.2">
      <c r="A900" s="401"/>
      <c r="B900" s="660"/>
      <c r="C900" s="401"/>
      <c r="D900" s="401"/>
      <c r="E900" s="401"/>
      <c r="F900" s="403"/>
      <c r="G900" s="458"/>
      <c r="H900" s="363"/>
      <c r="I900" s="363"/>
      <c r="J900" s="628"/>
      <c r="K900" s="401"/>
      <c r="L900" s="401"/>
      <c r="M900" s="403"/>
      <c r="N900" s="401"/>
    </row>
    <row r="901" spans="1:14" x14ac:dyDescent="0.2">
      <c r="A901" s="401"/>
      <c r="B901" s="660"/>
      <c r="C901" s="401"/>
      <c r="D901" s="401"/>
      <c r="E901" s="401"/>
      <c r="F901" s="403"/>
      <c r="G901" s="458"/>
      <c r="H901" s="363"/>
      <c r="I901" s="363"/>
      <c r="J901" s="628"/>
      <c r="K901" s="401"/>
      <c r="L901" s="401"/>
      <c r="M901" s="403"/>
      <c r="N901" s="401"/>
    </row>
    <row r="902" spans="1:14" x14ac:dyDescent="0.2">
      <c r="A902" s="401"/>
      <c r="B902" s="660"/>
      <c r="C902" s="401"/>
      <c r="D902" s="401"/>
      <c r="E902" s="401"/>
      <c r="F902" s="403"/>
      <c r="G902" s="458"/>
      <c r="H902" s="363"/>
      <c r="I902" s="363"/>
      <c r="J902" s="628"/>
      <c r="K902" s="401"/>
      <c r="L902" s="401"/>
      <c r="M902" s="403"/>
      <c r="N902" s="401"/>
    </row>
    <row r="903" spans="1:14" x14ac:dyDescent="0.2">
      <c r="A903" s="401"/>
      <c r="B903" s="660"/>
      <c r="C903" s="401"/>
      <c r="D903" s="401"/>
      <c r="E903" s="401"/>
      <c r="F903" s="403"/>
      <c r="G903" s="458"/>
      <c r="H903" s="363"/>
      <c r="I903" s="363"/>
      <c r="J903" s="628"/>
      <c r="K903" s="401"/>
      <c r="L903" s="401"/>
      <c r="M903" s="403"/>
      <c r="N903" s="401"/>
    </row>
    <row r="904" spans="1:14" x14ac:dyDescent="0.2">
      <c r="A904" s="401"/>
      <c r="B904" s="660"/>
      <c r="C904" s="401"/>
      <c r="D904" s="401"/>
      <c r="E904" s="401"/>
      <c r="F904" s="403"/>
      <c r="G904" s="458"/>
      <c r="H904" s="363"/>
      <c r="I904" s="363"/>
      <c r="J904" s="628"/>
      <c r="K904" s="401"/>
      <c r="L904" s="401"/>
      <c r="M904" s="403"/>
      <c r="N904" s="401"/>
    </row>
    <row r="905" spans="1:14" x14ac:dyDescent="0.2">
      <c r="A905" s="401"/>
      <c r="B905" s="660"/>
      <c r="C905" s="401"/>
      <c r="D905" s="401"/>
      <c r="E905" s="401"/>
      <c r="F905" s="403"/>
      <c r="G905" s="458"/>
      <c r="H905" s="363"/>
      <c r="I905" s="363"/>
      <c r="J905" s="628"/>
      <c r="K905" s="401"/>
      <c r="L905" s="401"/>
      <c r="M905" s="403"/>
      <c r="N905" s="401"/>
    </row>
    <row r="906" spans="1:14" x14ac:dyDescent="0.2">
      <c r="A906" s="401"/>
      <c r="B906" s="660"/>
      <c r="C906" s="401"/>
      <c r="D906" s="401"/>
      <c r="E906" s="401"/>
      <c r="F906" s="403"/>
      <c r="G906" s="458"/>
      <c r="H906" s="363"/>
      <c r="I906" s="363"/>
      <c r="J906" s="628"/>
      <c r="K906" s="401"/>
      <c r="L906" s="401"/>
      <c r="M906" s="403"/>
      <c r="N906" s="401"/>
    </row>
    <row r="907" spans="1:14" x14ac:dyDescent="0.2">
      <c r="A907" s="401"/>
      <c r="B907" s="660"/>
      <c r="C907" s="401"/>
      <c r="D907" s="401"/>
      <c r="E907" s="401"/>
      <c r="F907" s="403"/>
      <c r="G907" s="458"/>
      <c r="H907" s="363"/>
      <c r="I907" s="363"/>
      <c r="J907" s="628"/>
      <c r="K907" s="401"/>
      <c r="L907" s="401"/>
      <c r="M907" s="403"/>
      <c r="N907" s="401"/>
    </row>
    <row r="908" spans="1:14" x14ac:dyDescent="0.2">
      <c r="A908" s="401"/>
      <c r="B908" s="660"/>
      <c r="C908" s="401"/>
      <c r="D908" s="401"/>
      <c r="E908" s="401"/>
      <c r="F908" s="403"/>
      <c r="G908" s="458"/>
      <c r="H908" s="363"/>
      <c r="I908" s="363"/>
      <c r="J908" s="628"/>
      <c r="K908" s="401"/>
      <c r="L908" s="401"/>
      <c r="M908" s="403"/>
      <c r="N908" s="401"/>
    </row>
    <row r="909" spans="1:14" x14ac:dyDescent="0.2">
      <c r="A909" s="401"/>
      <c r="B909" s="660"/>
      <c r="C909" s="401"/>
      <c r="D909" s="401"/>
      <c r="E909" s="401"/>
      <c r="F909" s="403"/>
      <c r="G909" s="458"/>
      <c r="H909" s="363"/>
      <c r="I909" s="363"/>
      <c r="J909" s="628"/>
      <c r="K909" s="401"/>
      <c r="L909" s="401"/>
      <c r="M909" s="403"/>
      <c r="N909" s="401"/>
    </row>
    <row r="910" spans="1:14" x14ac:dyDescent="0.2">
      <c r="A910" s="401"/>
      <c r="B910" s="660"/>
      <c r="C910" s="401"/>
      <c r="D910" s="401"/>
      <c r="E910" s="401"/>
      <c r="F910" s="403"/>
      <c r="G910" s="458"/>
      <c r="H910" s="363"/>
      <c r="I910" s="363"/>
      <c r="J910" s="628"/>
      <c r="K910" s="401"/>
      <c r="L910" s="401"/>
      <c r="M910" s="403"/>
      <c r="N910" s="401"/>
    </row>
    <row r="911" spans="1:14" x14ac:dyDescent="0.2">
      <c r="A911" s="401"/>
      <c r="B911" s="660"/>
      <c r="C911" s="401"/>
      <c r="D911" s="401"/>
      <c r="E911" s="401"/>
      <c r="F911" s="403"/>
      <c r="G911" s="458"/>
      <c r="H911" s="363"/>
      <c r="I911" s="363"/>
      <c r="J911" s="628"/>
      <c r="K911" s="401"/>
      <c r="L911" s="401"/>
      <c r="M911" s="403"/>
      <c r="N911" s="401"/>
    </row>
    <row r="912" spans="1:14" x14ac:dyDescent="0.2">
      <c r="A912" s="401"/>
      <c r="B912" s="660"/>
      <c r="C912" s="401"/>
      <c r="D912" s="401"/>
      <c r="E912" s="401"/>
      <c r="F912" s="403"/>
      <c r="G912" s="458"/>
      <c r="H912" s="363"/>
      <c r="I912" s="363"/>
      <c r="J912" s="628"/>
      <c r="K912" s="401"/>
      <c r="L912" s="401"/>
      <c r="M912" s="403"/>
      <c r="N912" s="401"/>
    </row>
    <row r="913" spans="1:14" x14ac:dyDescent="0.2">
      <c r="A913" s="401"/>
      <c r="B913" s="660"/>
      <c r="C913" s="401"/>
      <c r="D913" s="401"/>
      <c r="E913" s="401"/>
      <c r="F913" s="403"/>
      <c r="G913" s="458"/>
      <c r="H913" s="363"/>
      <c r="I913" s="363"/>
      <c r="J913" s="628"/>
      <c r="K913" s="401"/>
      <c r="L913" s="401"/>
      <c r="M913" s="403"/>
      <c r="N913" s="401"/>
    </row>
    <row r="914" spans="1:14" x14ac:dyDescent="0.2">
      <c r="A914" s="401"/>
      <c r="B914" s="660"/>
      <c r="C914" s="401"/>
      <c r="D914" s="401"/>
      <c r="E914" s="401"/>
      <c r="F914" s="403"/>
      <c r="G914" s="458"/>
      <c r="H914" s="363"/>
      <c r="I914" s="363"/>
      <c r="J914" s="628"/>
      <c r="K914" s="401"/>
      <c r="L914" s="401"/>
      <c r="M914" s="403"/>
      <c r="N914" s="401"/>
    </row>
    <row r="915" spans="1:14" x14ac:dyDescent="0.2">
      <c r="A915" s="401"/>
      <c r="B915" s="660"/>
      <c r="C915" s="401"/>
      <c r="D915" s="401"/>
      <c r="E915" s="401"/>
      <c r="F915" s="403"/>
      <c r="G915" s="458"/>
      <c r="H915" s="363"/>
      <c r="I915" s="363"/>
      <c r="J915" s="628"/>
      <c r="K915" s="401"/>
      <c r="L915" s="401"/>
      <c r="M915" s="403"/>
      <c r="N915" s="401"/>
    </row>
    <row r="916" spans="1:14" x14ac:dyDescent="0.2">
      <c r="A916" s="401"/>
      <c r="B916" s="660"/>
      <c r="C916" s="401"/>
      <c r="D916" s="401"/>
      <c r="E916" s="401"/>
      <c r="F916" s="403"/>
      <c r="G916" s="458"/>
      <c r="H916" s="363"/>
      <c r="I916" s="363"/>
      <c r="J916" s="628"/>
      <c r="K916" s="401"/>
      <c r="L916" s="401"/>
      <c r="M916" s="403"/>
      <c r="N916" s="401"/>
    </row>
    <row r="917" spans="1:14" x14ac:dyDescent="0.2">
      <c r="A917" s="401"/>
      <c r="B917" s="660"/>
      <c r="C917" s="401"/>
      <c r="D917" s="401"/>
      <c r="E917" s="401"/>
      <c r="F917" s="403"/>
      <c r="G917" s="458"/>
      <c r="H917" s="363"/>
      <c r="I917" s="363"/>
      <c r="J917" s="628"/>
      <c r="K917" s="401"/>
      <c r="L917" s="401"/>
      <c r="M917" s="403"/>
      <c r="N917" s="401"/>
    </row>
    <row r="918" spans="1:14" x14ac:dyDescent="0.2">
      <c r="A918" s="401"/>
      <c r="B918" s="660"/>
      <c r="C918" s="401"/>
      <c r="D918" s="401"/>
      <c r="E918" s="401"/>
      <c r="F918" s="403"/>
      <c r="G918" s="458"/>
      <c r="H918" s="363"/>
      <c r="I918" s="363"/>
      <c r="J918" s="628"/>
      <c r="K918" s="401"/>
      <c r="L918" s="401"/>
      <c r="M918" s="403"/>
      <c r="N918" s="401"/>
    </row>
    <row r="919" spans="1:14" x14ac:dyDescent="0.2">
      <c r="A919" s="401"/>
      <c r="B919" s="660"/>
      <c r="C919" s="401"/>
      <c r="D919" s="401"/>
      <c r="E919" s="401"/>
      <c r="F919" s="403"/>
      <c r="G919" s="458"/>
      <c r="H919" s="363"/>
      <c r="I919" s="363"/>
      <c r="J919" s="628"/>
      <c r="K919" s="401"/>
      <c r="L919" s="401"/>
      <c r="M919" s="403"/>
      <c r="N919" s="401"/>
    </row>
    <row r="920" spans="1:14" x14ac:dyDescent="0.2">
      <c r="A920" s="401"/>
      <c r="B920" s="660"/>
      <c r="C920" s="401"/>
      <c r="D920" s="401"/>
      <c r="E920" s="401"/>
      <c r="F920" s="403"/>
      <c r="G920" s="458"/>
      <c r="H920" s="363"/>
      <c r="I920" s="363"/>
      <c r="J920" s="628"/>
      <c r="K920" s="401"/>
      <c r="L920" s="401"/>
      <c r="M920" s="403"/>
      <c r="N920" s="401"/>
    </row>
    <row r="921" spans="1:14" x14ac:dyDescent="0.2">
      <c r="A921" s="401"/>
      <c r="B921" s="660"/>
      <c r="C921" s="401"/>
      <c r="D921" s="401"/>
      <c r="E921" s="401"/>
      <c r="F921" s="403"/>
      <c r="G921" s="458"/>
      <c r="H921" s="363"/>
      <c r="I921" s="363"/>
      <c r="J921" s="628"/>
      <c r="K921" s="401"/>
      <c r="L921" s="401"/>
      <c r="M921" s="403"/>
      <c r="N921" s="401"/>
    </row>
    <row r="922" spans="1:14" x14ac:dyDescent="0.2">
      <c r="A922" s="401"/>
      <c r="B922" s="660"/>
      <c r="C922" s="401"/>
      <c r="D922" s="401"/>
      <c r="E922" s="401"/>
      <c r="F922" s="403"/>
      <c r="G922" s="458"/>
      <c r="H922" s="363"/>
      <c r="I922" s="363"/>
      <c r="J922" s="628"/>
      <c r="K922" s="401"/>
      <c r="L922" s="401"/>
      <c r="M922" s="403"/>
      <c r="N922" s="401"/>
    </row>
    <row r="923" spans="1:14" x14ac:dyDescent="0.2">
      <c r="A923" s="401"/>
      <c r="B923" s="660"/>
      <c r="C923" s="401"/>
      <c r="D923" s="401"/>
      <c r="E923" s="401"/>
      <c r="F923" s="403"/>
      <c r="G923" s="458"/>
      <c r="H923" s="363"/>
      <c r="I923" s="363"/>
      <c r="J923" s="628"/>
      <c r="K923" s="401"/>
      <c r="L923" s="401"/>
      <c r="M923" s="403"/>
      <c r="N923" s="401"/>
    </row>
    <row r="924" spans="1:14" x14ac:dyDescent="0.2">
      <c r="A924" s="401"/>
      <c r="B924" s="660"/>
      <c r="C924" s="401"/>
      <c r="D924" s="401"/>
      <c r="E924" s="401"/>
      <c r="F924" s="403"/>
      <c r="G924" s="458"/>
      <c r="H924" s="363"/>
      <c r="I924" s="363"/>
      <c r="J924" s="628"/>
      <c r="K924" s="401"/>
      <c r="L924" s="401"/>
      <c r="M924" s="403"/>
      <c r="N924" s="401"/>
    </row>
    <row r="925" spans="1:14" x14ac:dyDescent="0.2">
      <c r="A925" s="401"/>
      <c r="B925" s="660"/>
      <c r="C925" s="401"/>
      <c r="D925" s="401"/>
      <c r="E925" s="401"/>
      <c r="F925" s="403"/>
      <c r="G925" s="458"/>
      <c r="H925" s="363"/>
      <c r="I925" s="363"/>
      <c r="J925" s="628"/>
      <c r="K925" s="401"/>
      <c r="L925" s="401"/>
      <c r="M925" s="403"/>
      <c r="N925" s="401"/>
    </row>
    <row r="926" spans="1:14" x14ac:dyDescent="0.2">
      <c r="A926" s="401"/>
      <c r="B926" s="660"/>
      <c r="C926" s="401"/>
      <c r="D926" s="401"/>
      <c r="E926" s="401"/>
      <c r="F926" s="403"/>
      <c r="G926" s="458"/>
      <c r="H926" s="363"/>
      <c r="I926" s="363"/>
      <c r="J926" s="628"/>
      <c r="K926" s="401"/>
      <c r="L926" s="401"/>
      <c r="M926" s="403"/>
      <c r="N926" s="401"/>
    </row>
    <row r="927" spans="1:14" x14ac:dyDescent="0.2">
      <c r="A927" s="401"/>
      <c r="B927" s="660"/>
      <c r="C927" s="401"/>
      <c r="D927" s="401"/>
      <c r="E927" s="401"/>
      <c r="F927" s="403"/>
      <c r="G927" s="458"/>
      <c r="H927" s="363"/>
      <c r="I927" s="363"/>
      <c r="J927" s="628"/>
      <c r="K927" s="401"/>
      <c r="L927" s="401"/>
      <c r="M927" s="403"/>
      <c r="N927" s="401"/>
    </row>
    <row r="928" spans="1:14" x14ac:dyDescent="0.2">
      <c r="A928" s="401"/>
      <c r="B928" s="660"/>
      <c r="C928" s="401"/>
      <c r="D928" s="401"/>
      <c r="E928" s="401"/>
      <c r="F928" s="403"/>
      <c r="G928" s="458"/>
      <c r="H928" s="363"/>
      <c r="I928" s="363"/>
      <c r="J928" s="628"/>
      <c r="K928" s="401"/>
      <c r="L928" s="401"/>
      <c r="M928" s="403"/>
      <c r="N928" s="401"/>
    </row>
    <row r="929" spans="1:14" x14ac:dyDescent="0.2">
      <c r="A929" s="401"/>
      <c r="B929" s="660"/>
      <c r="C929" s="401"/>
      <c r="D929" s="401"/>
      <c r="E929" s="401"/>
      <c r="F929" s="403"/>
      <c r="G929" s="458"/>
      <c r="H929" s="363"/>
      <c r="I929" s="363"/>
      <c r="J929" s="628"/>
      <c r="K929" s="401"/>
      <c r="L929" s="401"/>
      <c r="M929" s="403"/>
      <c r="N929" s="401"/>
    </row>
    <row r="930" spans="1:14" x14ac:dyDescent="0.2">
      <c r="A930" s="401"/>
      <c r="B930" s="660"/>
      <c r="C930" s="401"/>
      <c r="D930" s="401"/>
      <c r="E930" s="401"/>
      <c r="F930" s="403"/>
      <c r="G930" s="458"/>
      <c r="H930" s="363"/>
      <c r="I930" s="363"/>
      <c r="J930" s="628"/>
      <c r="K930" s="401"/>
      <c r="L930" s="401"/>
      <c r="M930" s="403"/>
      <c r="N930" s="401"/>
    </row>
    <row r="931" spans="1:14" x14ac:dyDescent="0.2">
      <c r="A931" s="401"/>
      <c r="B931" s="660"/>
      <c r="C931" s="401"/>
      <c r="D931" s="401"/>
      <c r="E931" s="401"/>
      <c r="F931" s="403"/>
      <c r="G931" s="458"/>
      <c r="H931" s="363"/>
      <c r="I931" s="363"/>
      <c r="J931" s="628"/>
      <c r="K931" s="401"/>
      <c r="L931" s="401"/>
      <c r="M931" s="403"/>
      <c r="N931" s="401"/>
    </row>
    <row r="932" spans="1:14" x14ac:dyDescent="0.2">
      <c r="A932" s="401"/>
      <c r="B932" s="660"/>
      <c r="C932" s="401"/>
      <c r="D932" s="401"/>
      <c r="E932" s="401"/>
      <c r="F932" s="403"/>
      <c r="G932" s="458"/>
      <c r="H932" s="363"/>
      <c r="I932" s="363"/>
      <c r="J932" s="628"/>
      <c r="K932" s="401"/>
      <c r="L932" s="401"/>
      <c r="M932" s="403"/>
      <c r="N932" s="401"/>
    </row>
    <row r="933" spans="1:14" x14ac:dyDescent="0.2">
      <c r="A933" s="401"/>
      <c r="B933" s="660"/>
      <c r="C933" s="401"/>
      <c r="D933" s="401"/>
      <c r="E933" s="401"/>
      <c r="F933" s="403"/>
      <c r="G933" s="458"/>
      <c r="H933" s="363"/>
      <c r="I933" s="363"/>
      <c r="J933" s="628"/>
      <c r="K933" s="401"/>
      <c r="L933" s="401"/>
      <c r="M933" s="403"/>
      <c r="N933" s="401"/>
    </row>
    <row r="934" spans="1:14" x14ac:dyDescent="0.2">
      <c r="A934" s="401"/>
      <c r="B934" s="660"/>
      <c r="C934" s="401"/>
      <c r="D934" s="401"/>
      <c r="E934" s="401"/>
      <c r="F934" s="403"/>
      <c r="G934" s="458"/>
      <c r="H934" s="363"/>
      <c r="I934" s="363"/>
      <c r="J934" s="628"/>
      <c r="K934" s="401"/>
      <c r="L934" s="401"/>
      <c r="M934" s="403"/>
      <c r="N934" s="401"/>
    </row>
    <row r="935" spans="1:14" x14ac:dyDescent="0.2">
      <c r="A935" s="401"/>
      <c r="B935" s="660"/>
      <c r="C935" s="401"/>
      <c r="D935" s="401"/>
      <c r="E935" s="401"/>
      <c r="F935" s="403"/>
      <c r="G935" s="458"/>
      <c r="H935" s="363"/>
      <c r="I935" s="363"/>
      <c r="J935" s="628"/>
      <c r="K935" s="401"/>
      <c r="L935" s="401"/>
      <c r="M935" s="403"/>
      <c r="N935" s="401"/>
    </row>
    <row r="936" spans="1:14" x14ac:dyDescent="0.2">
      <c r="A936" s="401"/>
      <c r="B936" s="660"/>
      <c r="C936" s="401"/>
      <c r="D936" s="401"/>
      <c r="E936" s="401"/>
      <c r="F936" s="403"/>
      <c r="G936" s="458"/>
      <c r="H936" s="363"/>
      <c r="I936" s="363"/>
      <c r="J936" s="628"/>
      <c r="K936" s="401"/>
      <c r="L936" s="401"/>
      <c r="M936" s="403"/>
      <c r="N936" s="401"/>
    </row>
    <row r="937" spans="1:14" x14ac:dyDescent="0.2">
      <c r="A937" s="401"/>
      <c r="B937" s="660"/>
      <c r="C937" s="401"/>
      <c r="D937" s="401"/>
      <c r="E937" s="401"/>
      <c r="F937" s="403"/>
      <c r="G937" s="458"/>
      <c r="H937" s="363"/>
      <c r="I937" s="363"/>
      <c r="J937" s="628"/>
      <c r="K937" s="401"/>
      <c r="L937" s="401"/>
      <c r="M937" s="403"/>
      <c r="N937" s="401"/>
    </row>
    <row r="938" spans="1:14" x14ac:dyDescent="0.2">
      <c r="A938" s="401"/>
      <c r="B938" s="660"/>
      <c r="C938" s="401"/>
      <c r="D938" s="401"/>
      <c r="E938" s="401"/>
      <c r="F938" s="403"/>
      <c r="G938" s="458"/>
      <c r="H938" s="363"/>
      <c r="I938" s="363"/>
      <c r="J938" s="628"/>
      <c r="K938" s="401"/>
      <c r="L938" s="401"/>
      <c r="M938" s="403"/>
      <c r="N938" s="401"/>
    </row>
    <row r="939" spans="1:14" x14ac:dyDescent="0.2">
      <c r="A939" s="401"/>
      <c r="B939" s="660"/>
      <c r="C939" s="401"/>
      <c r="D939" s="401"/>
      <c r="E939" s="401"/>
      <c r="F939" s="403"/>
      <c r="G939" s="458"/>
      <c r="H939" s="363"/>
      <c r="I939" s="363"/>
      <c r="J939" s="628"/>
      <c r="K939" s="401"/>
      <c r="L939" s="401"/>
      <c r="M939" s="403"/>
      <c r="N939" s="401"/>
    </row>
    <row r="940" spans="1:14" x14ac:dyDescent="0.2">
      <c r="A940" s="401"/>
      <c r="B940" s="660"/>
      <c r="C940" s="401"/>
      <c r="D940" s="401"/>
      <c r="E940" s="401"/>
      <c r="F940" s="403"/>
      <c r="G940" s="458"/>
      <c r="H940" s="363"/>
      <c r="I940" s="363"/>
      <c r="J940" s="628"/>
      <c r="K940" s="401"/>
      <c r="L940" s="401"/>
      <c r="M940" s="403"/>
      <c r="N940" s="401"/>
    </row>
    <row r="941" spans="1:14" x14ac:dyDescent="0.2">
      <c r="A941" s="401"/>
      <c r="B941" s="660"/>
      <c r="C941" s="401"/>
      <c r="D941" s="401"/>
      <c r="E941" s="401"/>
      <c r="F941" s="403"/>
      <c r="G941" s="458"/>
      <c r="H941" s="363"/>
      <c r="I941" s="363"/>
      <c r="J941" s="628"/>
      <c r="K941" s="401"/>
      <c r="L941" s="401"/>
      <c r="M941" s="403"/>
      <c r="N941" s="401"/>
    </row>
    <row r="942" spans="1:14" x14ac:dyDescent="0.2">
      <c r="A942" s="401"/>
      <c r="B942" s="660"/>
      <c r="C942" s="401"/>
      <c r="D942" s="401"/>
      <c r="E942" s="401"/>
      <c r="F942" s="403"/>
      <c r="G942" s="458"/>
      <c r="H942" s="363"/>
      <c r="I942" s="363"/>
      <c r="J942" s="628"/>
      <c r="K942" s="401"/>
      <c r="L942" s="401"/>
      <c r="M942" s="403"/>
      <c r="N942" s="401"/>
    </row>
    <row r="943" spans="1:14" x14ac:dyDescent="0.2">
      <c r="A943" s="401"/>
      <c r="B943" s="660"/>
      <c r="C943" s="401"/>
      <c r="D943" s="401"/>
      <c r="E943" s="401"/>
      <c r="F943" s="403"/>
      <c r="G943" s="458"/>
      <c r="H943" s="363"/>
      <c r="I943" s="363"/>
      <c r="J943" s="628"/>
      <c r="K943" s="401"/>
      <c r="L943" s="401"/>
      <c r="M943" s="403"/>
      <c r="N943" s="401"/>
    </row>
    <row r="944" spans="1:14" x14ac:dyDescent="0.2">
      <c r="A944" s="401"/>
      <c r="B944" s="660"/>
      <c r="C944" s="401"/>
      <c r="D944" s="401"/>
      <c r="E944" s="401"/>
      <c r="F944" s="403"/>
      <c r="G944" s="458"/>
      <c r="H944" s="363"/>
      <c r="I944" s="363"/>
      <c r="J944" s="628"/>
      <c r="K944" s="401"/>
      <c r="L944" s="401"/>
      <c r="M944" s="403"/>
      <c r="N944" s="401"/>
    </row>
    <row r="945" spans="1:14" x14ac:dyDescent="0.2">
      <c r="A945" s="401"/>
      <c r="B945" s="660"/>
      <c r="C945" s="401"/>
      <c r="D945" s="401"/>
      <c r="E945" s="401"/>
      <c r="F945" s="403"/>
      <c r="G945" s="458"/>
      <c r="H945" s="363"/>
      <c r="I945" s="363"/>
      <c r="J945" s="628"/>
      <c r="K945" s="401"/>
      <c r="L945" s="401"/>
      <c r="M945" s="403"/>
      <c r="N945" s="401"/>
    </row>
    <row r="946" spans="1:14" x14ac:dyDescent="0.2">
      <c r="A946" s="401"/>
      <c r="B946" s="660"/>
      <c r="C946" s="401"/>
      <c r="D946" s="401"/>
      <c r="E946" s="401"/>
      <c r="F946" s="403"/>
      <c r="G946" s="458"/>
      <c r="H946" s="363"/>
      <c r="I946" s="363"/>
      <c r="J946" s="628"/>
      <c r="K946" s="401"/>
      <c r="L946" s="401"/>
      <c r="M946" s="403"/>
      <c r="N946" s="401"/>
    </row>
    <row r="947" spans="1:14" x14ac:dyDescent="0.2">
      <c r="A947" s="401"/>
      <c r="B947" s="660"/>
      <c r="C947" s="401"/>
      <c r="D947" s="401"/>
      <c r="E947" s="401"/>
      <c r="F947" s="403"/>
      <c r="G947" s="458"/>
      <c r="H947" s="363"/>
      <c r="I947" s="363"/>
      <c r="J947" s="628"/>
      <c r="K947" s="401"/>
      <c r="L947" s="401"/>
      <c r="M947" s="403"/>
      <c r="N947" s="401"/>
    </row>
    <row r="948" spans="1:14" x14ac:dyDescent="0.2">
      <c r="A948" s="401"/>
      <c r="B948" s="660"/>
      <c r="C948" s="401"/>
      <c r="D948" s="401"/>
      <c r="E948" s="401"/>
      <c r="F948" s="403"/>
      <c r="G948" s="458"/>
      <c r="H948" s="363"/>
      <c r="I948" s="363"/>
      <c r="J948" s="628"/>
      <c r="K948" s="401"/>
      <c r="L948" s="401"/>
      <c r="M948" s="403"/>
      <c r="N948" s="401"/>
    </row>
    <row r="949" spans="1:14" x14ac:dyDescent="0.2">
      <c r="A949" s="401"/>
      <c r="B949" s="660"/>
      <c r="C949" s="401"/>
      <c r="D949" s="401"/>
      <c r="E949" s="401"/>
      <c r="F949" s="403"/>
      <c r="G949" s="458"/>
      <c r="H949" s="363"/>
      <c r="I949" s="363"/>
      <c r="J949" s="628"/>
      <c r="K949" s="401"/>
      <c r="L949" s="401"/>
      <c r="M949" s="403"/>
      <c r="N949" s="401"/>
    </row>
    <row r="950" spans="1:14" x14ac:dyDescent="0.2">
      <c r="A950" s="401"/>
      <c r="B950" s="660"/>
      <c r="C950" s="401"/>
      <c r="D950" s="401"/>
      <c r="E950" s="401"/>
      <c r="F950" s="403"/>
      <c r="G950" s="458"/>
      <c r="H950" s="363"/>
      <c r="I950" s="363"/>
      <c r="J950" s="628"/>
      <c r="K950" s="401"/>
      <c r="L950" s="401"/>
      <c r="M950" s="403"/>
      <c r="N950" s="401"/>
    </row>
    <row r="951" spans="1:14" x14ac:dyDescent="0.2">
      <c r="A951" s="401"/>
      <c r="B951" s="660"/>
      <c r="C951" s="401"/>
      <c r="D951" s="401"/>
      <c r="E951" s="401"/>
      <c r="F951" s="403"/>
      <c r="G951" s="458"/>
      <c r="H951" s="363"/>
      <c r="I951" s="363"/>
      <c r="J951" s="628"/>
      <c r="K951" s="401"/>
      <c r="L951" s="401"/>
      <c r="M951" s="403"/>
      <c r="N951" s="401"/>
    </row>
    <row r="952" spans="1:14" x14ac:dyDescent="0.2">
      <c r="A952" s="401"/>
      <c r="B952" s="660"/>
      <c r="C952" s="401"/>
      <c r="D952" s="401"/>
      <c r="E952" s="401"/>
      <c r="F952" s="403"/>
      <c r="G952" s="458"/>
      <c r="H952" s="363"/>
      <c r="I952" s="363"/>
      <c r="J952" s="628"/>
      <c r="K952" s="401"/>
      <c r="L952" s="401"/>
      <c r="M952" s="403"/>
      <c r="N952" s="401"/>
    </row>
    <row r="953" spans="1:14" x14ac:dyDescent="0.2">
      <c r="A953" s="401"/>
      <c r="B953" s="660"/>
      <c r="C953" s="401"/>
      <c r="D953" s="401"/>
      <c r="E953" s="401"/>
      <c r="F953" s="403"/>
      <c r="G953" s="458"/>
      <c r="H953" s="363"/>
      <c r="I953" s="363"/>
      <c r="J953" s="628"/>
      <c r="K953" s="401"/>
      <c r="L953" s="401"/>
      <c r="M953" s="403"/>
      <c r="N953" s="401"/>
    </row>
    <row r="954" spans="1:14" x14ac:dyDescent="0.2">
      <c r="A954" s="401"/>
      <c r="B954" s="660"/>
      <c r="C954" s="401"/>
      <c r="D954" s="401"/>
      <c r="E954" s="401"/>
      <c r="F954" s="403"/>
      <c r="G954" s="458"/>
      <c r="H954" s="363"/>
      <c r="I954" s="363"/>
      <c r="J954" s="628"/>
      <c r="K954" s="401"/>
      <c r="L954" s="401"/>
      <c r="M954" s="403"/>
      <c r="N954" s="401"/>
    </row>
    <row r="955" spans="1:14" x14ac:dyDescent="0.2">
      <c r="A955" s="401"/>
      <c r="B955" s="660"/>
      <c r="C955" s="401"/>
      <c r="D955" s="401"/>
      <c r="E955" s="401"/>
      <c r="F955" s="403"/>
      <c r="G955" s="458"/>
      <c r="H955" s="363"/>
      <c r="I955" s="363"/>
      <c r="J955" s="628"/>
      <c r="K955" s="401"/>
      <c r="L955" s="401"/>
      <c r="M955" s="403"/>
      <c r="N955" s="401"/>
    </row>
    <row r="956" spans="1:14" x14ac:dyDescent="0.2">
      <c r="A956" s="401"/>
      <c r="B956" s="660"/>
      <c r="C956" s="401"/>
      <c r="D956" s="401"/>
      <c r="E956" s="401"/>
      <c r="F956" s="403"/>
      <c r="G956" s="458"/>
      <c r="H956" s="363"/>
      <c r="I956" s="363"/>
      <c r="J956" s="628"/>
      <c r="K956" s="401"/>
      <c r="L956" s="401"/>
      <c r="M956" s="403"/>
      <c r="N956" s="401"/>
    </row>
    <row r="957" spans="1:14" x14ac:dyDescent="0.2">
      <c r="A957" s="401"/>
      <c r="B957" s="660"/>
      <c r="C957" s="401"/>
      <c r="D957" s="401"/>
      <c r="E957" s="401"/>
      <c r="F957" s="403"/>
      <c r="G957" s="458"/>
      <c r="H957" s="363"/>
      <c r="I957" s="363"/>
      <c r="J957" s="628"/>
      <c r="K957" s="401"/>
      <c r="L957" s="401"/>
      <c r="M957" s="403"/>
      <c r="N957" s="401"/>
    </row>
    <row r="958" spans="1:14" x14ac:dyDescent="0.2">
      <c r="A958" s="401"/>
      <c r="B958" s="660"/>
      <c r="C958" s="401"/>
      <c r="D958" s="401"/>
      <c r="E958" s="401"/>
      <c r="F958" s="403"/>
      <c r="G958" s="458"/>
      <c r="H958" s="363"/>
      <c r="I958" s="363"/>
      <c r="J958" s="628"/>
      <c r="K958" s="401"/>
      <c r="L958" s="401"/>
      <c r="M958" s="403"/>
      <c r="N958" s="401"/>
    </row>
    <row r="959" spans="1:14" x14ac:dyDescent="0.2">
      <c r="A959" s="401"/>
      <c r="B959" s="660"/>
      <c r="C959" s="401"/>
      <c r="D959" s="401"/>
      <c r="E959" s="401"/>
      <c r="F959" s="403"/>
      <c r="G959" s="458"/>
      <c r="H959" s="363"/>
      <c r="I959" s="363"/>
      <c r="J959" s="628"/>
      <c r="K959" s="401"/>
      <c r="L959" s="401"/>
      <c r="M959" s="403"/>
      <c r="N959" s="401"/>
    </row>
    <row r="960" spans="1:14" x14ac:dyDescent="0.2">
      <c r="A960" s="401"/>
      <c r="B960" s="660"/>
      <c r="C960" s="401"/>
      <c r="D960" s="401"/>
      <c r="E960" s="401"/>
      <c r="F960" s="403"/>
      <c r="G960" s="458"/>
      <c r="H960" s="363"/>
      <c r="I960" s="363"/>
      <c r="J960" s="628"/>
      <c r="K960" s="401"/>
      <c r="L960" s="401"/>
      <c r="M960" s="403"/>
      <c r="N960" s="401"/>
    </row>
    <row r="961" spans="1:14" x14ac:dyDescent="0.2">
      <c r="A961" s="401"/>
      <c r="B961" s="660"/>
      <c r="C961" s="401"/>
      <c r="D961" s="401"/>
      <c r="E961" s="401"/>
      <c r="F961" s="403"/>
      <c r="G961" s="458"/>
      <c r="H961" s="363"/>
      <c r="I961" s="363"/>
      <c r="J961" s="628"/>
      <c r="K961" s="401"/>
      <c r="L961" s="401"/>
      <c r="M961" s="403"/>
      <c r="N961" s="401"/>
    </row>
    <row r="962" spans="1:14" x14ac:dyDescent="0.2">
      <c r="A962" s="401"/>
      <c r="B962" s="660"/>
      <c r="C962" s="401"/>
      <c r="D962" s="401"/>
      <c r="E962" s="401"/>
      <c r="F962" s="403"/>
      <c r="G962" s="458"/>
      <c r="H962" s="363"/>
      <c r="I962" s="363"/>
      <c r="J962" s="628"/>
      <c r="K962" s="401"/>
      <c r="L962" s="401"/>
      <c r="M962" s="403"/>
      <c r="N962" s="401"/>
    </row>
    <row r="963" spans="1:14" x14ac:dyDescent="0.2">
      <c r="A963" s="401"/>
      <c r="B963" s="660"/>
      <c r="C963" s="401"/>
      <c r="D963" s="401"/>
      <c r="E963" s="401"/>
      <c r="F963" s="403"/>
      <c r="G963" s="458"/>
      <c r="H963" s="363"/>
      <c r="I963" s="363"/>
      <c r="J963" s="628"/>
      <c r="K963" s="401"/>
      <c r="L963" s="401"/>
      <c r="M963" s="403"/>
      <c r="N963" s="401"/>
    </row>
    <row r="964" spans="1:14" x14ac:dyDescent="0.2">
      <c r="A964" s="401"/>
      <c r="B964" s="660"/>
      <c r="C964" s="401"/>
      <c r="D964" s="401"/>
      <c r="E964" s="401"/>
      <c r="F964" s="403"/>
      <c r="G964" s="458"/>
      <c r="H964" s="363"/>
      <c r="I964" s="363"/>
      <c r="J964" s="628"/>
      <c r="K964" s="401"/>
      <c r="L964" s="401"/>
      <c r="M964" s="403"/>
      <c r="N964" s="401"/>
    </row>
    <row r="965" spans="1:14" x14ac:dyDescent="0.2">
      <c r="A965" s="401"/>
      <c r="B965" s="660"/>
      <c r="C965" s="401"/>
      <c r="D965" s="401"/>
      <c r="E965" s="401"/>
      <c r="F965" s="403"/>
      <c r="G965" s="458"/>
      <c r="H965" s="363"/>
      <c r="I965" s="363"/>
      <c r="J965" s="628"/>
      <c r="K965" s="401"/>
      <c r="L965" s="401"/>
      <c r="M965" s="403"/>
      <c r="N965" s="401"/>
    </row>
    <row r="966" spans="1:14" x14ac:dyDescent="0.2">
      <c r="A966" s="401"/>
      <c r="B966" s="660"/>
      <c r="C966" s="401"/>
      <c r="D966" s="401"/>
      <c r="E966" s="401"/>
      <c r="F966" s="403"/>
      <c r="G966" s="458"/>
      <c r="H966" s="363"/>
      <c r="I966" s="363"/>
      <c r="J966" s="628"/>
      <c r="K966" s="401"/>
      <c r="L966" s="401"/>
      <c r="M966" s="403"/>
      <c r="N966" s="401"/>
    </row>
    <row r="967" spans="1:14" x14ac:dyDescent="0.2">
      <c r="A967" s="401"/>
      <c r="B967" s="660"/>
      <c r="C967" s="401"/>
      <c r="D967" s="401"/>
      <c r="E967" s="401"/>
      <c r="F967" s="403"/>
      <c r="G967" s="458"/>
      <c r="H967" s="363"/>
      <c r="I967" s="363"/>
      <c r="J967" s="628"/>
      <c r="K967" s="401"/>
      <c r="L967" s="401"/>
      <c r="M967" s="403"/>
      <c r="N967" s="401"/>
    </row>
    <row r="968" spans="1:14" x14ac:dyDescent="0.2">
      <c r="A968" s="401"/>
      <c r="B968" s="660"/>
      <c r="C968" s="401"/>
      <c r="D968" s="401"/>
      <c r="E968" s="401"/>
      <c r="F968" s="403"/>
      <c r="G968" s="458"/>
      <c r="H968" s="363"/>
      <c r="I968" s="363"/>
      <c r="J968" s="628"/>
      <c r="K968" s="401"/>
      <c r="L968" s="401"/>
      <c r="M968" s="403"/>
      <c r="N968" s="401"/>
    </row>
    <row r="969" spans="1:14" x14ac:dyDescent="0.2">
      <c r="A969" s="401"/>
      <c r="B969" s="660"/>
      <c r="C969" s="401"/>
      <c r="D969" s="401"/>
      <c r="E969" s="401"/>
      <c r="F969" s="403"/>
      <c r="G969" s="458"/>
      <c r="H969" s="363"/>
      <c r="I969" s="363"/>
      <c r="J969" s="628"/>
      <c r="K969" s="401"/>
      <c r="L969" s="401"/>
      <c r="M969" s="403"/>
      <c r="N969" s="401"/>
    </row>
    <row r="970" spans="1:14" x14ac:dyDescent="0.2">
      <c r="A970" s="401"/>
      <c r="B970" s="660"/>
      <c r="C970" s="401"/>
      <c r="D970" s="401"/>
      <c r="E970" s="401"/>
      <c r="F970" s="403"/>
      <c r="G970" s="458"/>
      <c r="H970" s="363"/>
      <c r="I970" s="363"/>
      <c r="J970" s="628"/>
      <c r="K970" s="401"/>
      <c r="L970" s="401"/>
      <c r="M970" s="403"/>
      <c r="N970" s="401"/>
    </row>
    <row r="971" spans="1:14" x14ac:dyDescent="0.2">
      <c r="A971" s="401"/>
      <c r="B971" s="660"/>
      <c r="C971" s="401"/>
      <c r="D971" s="401"/>
      <c r="E971" s="401"/>
      <c r="F971" s="403"/>
      <c r="G971" s="458"/>
      <c r="H971" s="363"/>
      <c r="I971" s="363"/>
      <c r="J971" s="628"/>
      <c r="K971" s="401"/>
      <c r="L971" s="401"/>
      <c r="M971" s="403"/>
      <c r="N971" s="401"/>
    </row>
    <row r="972" spans="1:14" x14ac:dyDescent="0.2">
      <c r="A972" s="401"/>
      <c r="B972" s="660"/>
      <c r="C972" s="401"/>
      <c r="D972" s="401"/>
      <c r="E972" s="401"/>
      <c r="F972" s="403"/>
      <c r="G972" s="458"/>
      <c r="H972" s="363"/>
      <c r="I972" s="363"/>
      <c r="J972" s="628"/>
      <c r="K972" s="401"/>
      <c r="L972" s="401"/>
      <c r="M972" s="403"/>
      <c r="N972" s="401"/>
    </row>
    <row r="973" spans="1:14" x14ac:dyDescent="0.2">
      <c r="A973" s="401"/>
      <c r="B973" s="660"/>
      <c r="C973" s="401"/>
      <c r="D973" s="401"/>
      <c r="E973" s="401"/>
      <c r="F973" s="403"/>
      <c r="G973" s="458"/>
      <c r="H973" s="363"/>
      <c r="I973" s="363"/>
      <c r="J973" s="628"/>
      <c r="K973" s="401"/>
      <c r="L973" s="401"/>
      <c r="M973" s="403"/>
      <c r="N973" s="401"/>
    </row>
    <row r="974" spans="1:14" x14ac:dyDescent="0.2">
      <c r="A974" s="401"/>
      <c r="B974" s="660"/>
      <c r="C974" s="401"/>
      <c r="D974" s="401"/>
      <c r="E974" s="401"/>
      <c r="F974" s="403"/>
      <c r="G974" s="458"/>
      <c r="H974" s="363"/>
      <c r="I974" s="363"/>
      <c r="J974" s="628"/>
      <c r="K974" s="401"/>
      <c r="L974" s="401"/>
      <c r="M974" s="403"/>
      <c r="N974" s="401"/>
    </row>
    <row r="975" spans="1:14" x14ac:dyDescent="0.2">
      <c r="A975" s="401"/>
      <c r="B975" s="660"/>
      <c r="C975" s="401"/>
      <c r="D975" s="401"/>
      <c r="E975" s="401"/>
      <c r="F975" s="403"/>
      <c r="G975" s="458"/>
      <c r="H975" s="363"/>
      <c r="I975" s="363"/>
      <c r="J975" s="628"/>
      <c r="K975" s="401"/>
      <c r="L975" s="401"/>
      <c r="M975" s="403"/>
      <c r="N975" s="401"/>
    </row>
    <row r="976" spans="1:14" x14ac:dyDescent="0.2">
      <c r="A976" s="401"/>
      <c r="B976" s="660"/>
      <c r="C976" s="401"/>
      <c r="D976" s="401"/>
      <c r="E976" s="401"/>
      <c r="F976" s="403"/>
      <c r="G976" s="458"/>
      <c r="H976" s="363"/>
      <c r="I976" s="363"/>
      <c r="J976" s="628"/>
      <c r="K976" s="401"/>
      <c r="L976" s="401"/>
      <c r="M976" s="403"/>
      <c r="N976" s="401"/>
    </row>
    <row r="977" spans="1:14" x14ac:dyDescent="0.2">
      <c r="A977" s="401"/>
      <c r="B977" s="660"/>
      <c r="C977" s="401"/>
      <c r="D977" s="401"/>
      <c r="E977" s="401"/>
      <c r="F977" s="403"/>
      <c r="G977" s="458"/>
      <c r="H977" s="363"/>
      <c r="I977" s="363"/>
      <c r="J977" s="628"/>
      <c r="K977" s="401"/>
      <c r="L977" s="401"/>
      <c r="M977" s="403"/>
      <c r="N977" s="401"/>
    </row>
    <row r="978" spans="1:14" x14ac:dyDescent="0.2">
      <c r="A978" s="401"/>
      <c r="B978" s="660"/>
      <c r="C978" s="401"/>
      <c r="D978" s="401"/>
      <c r="E978" s="401"/>
      <c r="F978" s="403"/>
      <c r="G978" s="458"/>
      <c r="H978" s="363"/>
      <c r="I978" s="363"/>
      <c r="J978" s="628"/>
      <c r="K978" s="401"/>
      <c r="L978" s="401"/>
      <c r="M978" s="403"/>
      <c r="N978" s="401"/>
    </row>
    <row r="979" spans="1:14" x14ac:dyDescent="0.2">
      <c r="A979" s="401"/>
      <c r="B979" s="660"/>
      <c r="C979" s="401"/>
      <c r="D979" s="401"/>
      <c r="E979" s="401"/>
      <c r="F979" s="403"/>
      <c r="G979" s="458"/>
      <c r="H979" s="363"/>
      <c r="I979" s="363"/>
      <c r="J979" s="628"/>
      <c r="K979" s="401"/>
      <c r="L979" s="401"/>
      <c r="M979" s="403"/>
      <c r="N979" s="401"/>
    </row>
    <row r="980" spans="1:14" x14ac:dyDescent="0.2">
      <c r="A980" s="401"/>
      <c r="B980" s="660"/>
      <c r="C980" s="401"/>
      <c r="D980" s="401"/>
      <c r="E980" s="401"/>
      <c r="F980" s="403"/>
      <c r="G980" s="458"/>
      <c r="H980" s="363"/>
      <c r="I980" s="363"/>
      <c r="J980" s="628"/>
      <c r="K980" s="401"/>
      <c r="L980" s="401"/>
      <c r="M980" s="403"/>
      <c r="N980" s="401"/>
    </row>
    <row r="981" spans="1:14" x14ac:dyDescent="0.2">
      <c r="A981" s="401"/>
      <c r="B981" s="660"/>
      <c r="C981" s="401"/>
      <c r="D981" s="401"/>
      <c r="E981" s="401"/>
      <c r="F981" s="403"/>
      <c r="G981" s="458"/>
      <c r="H981" s="363"/>
      <c r="I981" s="363"/>
      <c r="J981" s="628"/>
      <c r="K981" s="401"/>
      <c r="L981" s="401"/>
      <c r="M981" s="403"/>
      <c r="N981" s="401"/>
    </row>
    <row r="982" spans="1:14" x14ac:dyDescent="0.2">
      <c r="A982" s="401"/>
      <c r="B982" s="660"/>
      <c r="C982" s="401"/>
      <c r="D982" s="401"/>
      <c r="E982" s="401"/>
      <c r="F982" s="403"/>
      <c r="G982" s="458"/>
      <c r="H982" s="363"/>
      <c r="I982" s="363"/>
      <c r="J982" s="628"/>
      <c r="K982" s="401"/>
      <c r="L982" s="401"/>
      <c r="M982" s="403"/>
      <c r="N982" s="401"/>
    </row>
    <row r="983" spans="1:14" x14ac:dyDescent="0.2">
      <c r="A983" s="401"/>
      <c r="B983" s="660"/>
      <c r="C983" s="401"/>
      <c r="D983" s="401"/>
      <c r="E983" s="401"/>
      <c r="F983" s="403"/>
      <c r="G983" s="458"/>
      <c r="H983" s="363"/>
      <c r="I983" s="363"/>
      <c r="J983" s="628"/>
      <c r="K983" s="401"/>
      <c r="L983" s="401"/>
      <c r="M983" s="403"/>
      <c r="N983" s="401"/>
    </row>
    <row r="984" spans="1:14" x14ac:dyDescent="0.2">
      <c r="A984" s="401"/>
      <c r="B984" s="660"/>
      <c r="C984" s="401"/>
      <c r="D984" s="401"/>
      <c r="E984" s="401"/>
      <c r="F984" s="403"/>
      <c r="G984" s="458"/>
      <c r="H984" s="363"/>
      <c r="I984" s="363"/>
      <c r="J984" s="628"/>
      <c r="K984" s="401"/>
      <c r="L984" s="401"/>
      <c r="M984" s="403"/>
      <c r="N984" s="401"/>
    </row>
    <row r="985" spans="1:14" x14ac:dyDescent="0.2">
      <c r="A985" s="401"/>
      <c r="B985" s="660"/>
      <c r="C985" s="401"/>
      <c r="D985" s="401"/>
      <c r="E985" s="401"/>
      <c r="F985" s="403"/>
      <c r="G985" s="458"/>
      <c r="H985" s="363"/>
      <c r="I985" s="363"/>
      <c r="J985" s="628"/>
      <c r="K985" s="401"/>
      <c r="L985" s="401"/>
      <c r="M985" s="403"/>
      <c r="N985" s="401"/>
    </row>
    <row r="986" spans="1:14" x14ac:dyDescent="0.2">
      <c r="A986" s="401"/>
      <c r="B986" s="660"/>
      <c r="C986" s="401"/>
      <c r="D986" s="401"/>
      <c r="E986" s="401"/>
      <c r="F986" s="403"/>
      <c r="G986" s="458"/>
      <c r="H986" s="363"/>
      <c r="I986" s="363"/>
      <c r="J986" s="628"/>
      <c r="K986" s="401"/>
      <c r="L986" s="401"/>
      <c r="M986" s="403"/>
      <c r="N986" s="401"/>
    </row>
    <row r="987" spans="1:14" x14ac:dyDescent="0.2">
      <c r="A987" s="401"/>
      <c r="B987" s="660"/>
      <c r="C987" s="401"/>
      <c r="D987" s="401"/>
      <c r="E987" s="401"/>
      <c r="F987" s="403"/>
      <c r="G987" s="458"/>
      <c r="H987" s="363"/>
      <c r="I987" s="363"/>
      <c r="J987" s="628"/>
      <c r="K987" s="401"/>
      <c r="L987" s="401"/>
      <c r="M987" s="403"/>
      <c r="N987" s="401"/>
    </row>
    <row r="988" spans="1:14" x14ac:dyDescent="0.2">
      <c r="A988" s="401"/>
      <c r="B988" s="660"/>
      <c r="C988" s="401"/>
      <c r="D988" s="401"/>
      <c r="E988" s="401"/>
      <c r="F988" s="403"/>
      <c r="G988" s="458"/>
      <c r="H988" s="363"/>
      <c r="I988" s="363"/>
      <c r="J988" s="628"/>
      <c r="K988" s="401"/>
      <c r="L988" s="401"/>
      <c r="M988" s="403"/>
      <c r="N988" s="401"/>
    </row>
    <row r="989" spans="1:14" x14ac:dyDescent="0.2">
      <c r="A989" s="401"/>
      <c r="B989" s="660"/>
      <c r="C989" s="401"/>
      <c r="D989" s="401"/>
      <c r="E989" s="401"/>
      <c r="F989" s="403"/>
      <c r="G989" s="458"/>
      <c r="H989" s="363"/>
      <c r="I989" s="363"/>
      <c r="J989" s="628"/>
      <c r="K989" s="401"/>
      <c r="L989" s="401"/>
      <c r="M989" s="403"/>
      <c r="N989" s="401"/>
    </row>
    <row r="990" spans="1:14" x14ac:dyDescent="0.2">
      <c r="A990" s="401"/>
      <c r="B990" s="660"/>
      <c r="C990" s="401"/>
      <c r="D990" s="401"/>
      <c r="E990" s="401"/>
      <c r="F990" s="403"/>
      <c r="G990" s="458"/>
      <c r="H990" s="363"/>
      <c r="I990" s="363"/>
      <c r="J990" s="628"/>
      <c r="K990" s="401"/>
      <c r="L990" s="401"/>
      <c r="M990" s="403"/>
      <c r="N990" s="401"/>
    </row>
    <row r="991" spans="1:14" x14ac:dyDescent="0.2">
      <c r="A991" s="401"/>
      <c r="B991" s="660"/>
      <c r="C991" s="401"/>
      <c r="D991" s="401"/>
      <c r="E991" s="401"/>
      <c r="F991" s="403"/>
      <c r="G991" s="458"/>
      <c r="H991" s="363"/>
      <c r="I991" s="363"/>
      <c r="J991" s="628"/>
      <c r="K991" s="401"/>
      <c r="L991" s="401"/>
      <c r="M991" s="403"/>
      <c r="N991" s="401"/>
    </row>
    <row r="992" spans="1:14" x14ac:dyDescent="0.2">
      <c r="A992" s="401"/>
      <c r="B992" s="660"/>
      <c r="C992" s="401"/>
      <c r="D992" s="401"/>
      <c r="E992" s="401"/>
      <c r="F992" s="403"/>
      <c r="G992" s="458"/>
      <c r="H992" s="363"/>
      <c r="I992" s="363"/>
      <c r="J992" s="628"/>
      <c r="K992" s="401"/>
      <c r="L992" s="401"/>
      <c r="M992" s="403"/>
      <c r="N992" s="401"/>
    </row>
    <row r="993" spans="1:14" x14ac:dyDescent="0.2">
      <c r="A993" s="401"/>
      <c r="B993" s="660"/>
      <c r="C993" s="401"/>
      <c r="D993" s="401"/>
      <c r="E993" s="401"/>
      <c r="F993" s="403"/>
      <c r="G993" s="458"/>
      <c r="H993" s="363"/>
      <c r="I993" s="363"/>
      <c r="J993" s="628"/>
      <c r="K993" s="401"/>
      <c r="L993" s="401"/>
      <c r="M993" s="403"/>
      <c r="N993" s="401"/>
    </row>
    <row r="994" spans="1:14" x14ac:dyDescent="0.2">
      <c r="A994" s="401"/>
      <c r="B994" s="660"/>
      <c r="C994" s="401"/>
      <c r="D994" s="401"/>
      <c r="E994" s="401"/>
      <c r="F994" s="403"/>
      <c r="G994" s="458"/>
      <c r="H994" s="363"/>
      <c r="I994" s="363"/>
      <c r="J994" s="628"/>
      <c r="K994" s="401"/>
      <c r="L994" s="401"/>
      <c r="M994" s="403"/>
      <c r="N994" s="401"/>
    </row>
    <row r="995" spans="1:14" x14ac:dyDescent="0.2">
      <c r="A995" s="401"/>
      <c r="B995" s="660"/>
      <c r="C995" s="401"/>
      <c r="D995" s="401"/>
      <c r="E995" s="401"/>
      <c r="F995" s="403"/>
      <c r="G995" s="458"/>
      <c r="H995" s="363"/>
      <c r="I995" s="363"/>
      <c r="J995" s="628"/>
      <c r="K995" s="401"/>
      <c r="L995" s="401"/>
      <c r="M995" s="403"/>
      <c r="N995" s="401"/>
    </row>
    <row r="996" spans="1:14" x14ac:dyDescent="0.2">
      <c r="A996" s="401"/>
      <c r="B996" s="660"/>
      <c r="C996" s="401"/>
      <c r="D996" s="401"/>
      <c r="E996" s="401"/>
      <c r="F996" s="403"/>
      <c r="G996" s="458"/>
      <c r="H996" s="363"/>
      <c r="I996" s="363"/>
      <c r="J996" s="628"/>
      <c r="K996" s="401"/>
      <c r="L996" s="401"/>
      <c r="M996" s="403"/>
      <c r="N996" s="401"/>
    </row>
    <row r="997" spans="1:14" x14ac:dyDescent="0.2">
      <c r="A997" s="401"/>
      <c r="B997" s="660"/>
      <c r="C997" s="401"/>
      <c r="D997" s="401"/>
      <c r="E997" s="401"/>
      <c r="F997" s="403"/>
      <c r="G997" s="458"/>
      <c r="H997" s="363"/>
      <c r="I997" s="363"/>
      <c r="J997" s="628"/>
      <c r="K997" s="401"/>
      <c r="L997" s="401"/>
      <c r="M997" s="403"/>
      <c r="N997" s="401"/>
    </row>
    <row r="998" spans="1:14" x14ac:dyDescent="0.2">
      <c r="A998" s="401"/>
      <c r="B998" s="660"/>
      <c r="C998" s="401"/>
      <c r="D998" s="401"/>
      <c r="E998" s="401"/>
      <c r="F998" s="403"/>
      <c r="G998" s="458"/>
      <c r="H998" s="363"/>
      <c r="I998" s="363"/>
      <c r="J998" s="628"/>
      <c r="K998" s="401"/>
      <c r="L998" s="401"/>
      <c r="M998" s="403"/>
      <c r="N998" s="401"/>
    </row>
    <row r="999" spans="1:14" x14ac:dyDescent="0.2">
      <c r="A999" s="401"/>
      <c r="B999" s="660"/>
      <c r="C999" s="401"/>
      <c r="D999" s="401"/>
      <c r="E999" s="401"/>
      <c r="F999" s="403"/>
      <c r="G999" s="458"/>
      <c r="H999" s="363"/>
      <c r="I999" s="363"/>
      <c r="J999" s="628"/>
      <c r="K999" s="401"/>
      <c r="L999" s="401"/>
      <c r="M999" s="403"/>
      <c r="N999" s="401"/>
    </row>
    <row r="1000" spans="1:14" x14ac:dyDescent="0.2">
      <c r="A1000" s="401"/>
      <c r="B1000" s="660"/>
      <c r="C1000" s="401"/>
      <c r="D1000" s="401"/>
      <c r="E1000" s="401"/>
      <c r="F1000" s="403"/>
      <c r="G1000" s="458"/>
      <c r="H1000" s="363"/>
      <c r="I1000" s="363"/>
      <c r="J1000" s="628"/>
      <c r="K1000" s="401"/>
      <c r="L1000" s="401"/>
      <c r="M1000" s="403"/>
      <c r="N1000" s="401"/>
    </row>
    <row r="1001" spans="1:14" x14ac:dyDescent="0.2">
      <c r="A1001" s="401"/>
      <c r="B1001" s="660"/>
      <c r="C1001" s="401"/>
      <c r="D1001" s="401"/>
      <c r="E1001" s="401"/>
      <c r="F1001" s="403"/>
      <c r="G1001" s="458"/>
      <c r="H1001" s="363"/>
      <c r="I1001" s="363"/>
      <c r="J1001" s="628"/>
      <c r="K1001" s="401"/>
      <c r="L1001" s="401"/>
      <c r="M1001" s="403"/>
      <c r="N1001" s="401"/>
    </row>
    <row r="1002" spans="1:14" x14ac:dyDescent="0.2">
      <c r="A1002" s="401"/>
      <c r="B1002" s="660"/>
      <c r="C1002" s="401"/>
      <c r="D1002" s="401"/>
      <c r="E1002" s="401"/>
      <c r="F1002" s="403"/>
      <c r="G1002" s="458"/>
      <c r="H1002" s="363"/>
      <c r="I1002" s="363"/>
      <c r="J1002" s="628"/>
      <c r="K1002" s="401"/>
      <c r="L1002" s="401"/>
      <c r="M1002" s="403"/>
      <c r="N1002" s="401"/>
    </row>
    <row r="1003" spans="1:14" x14ac:dyDescent="0.2">
      <c r="A1003" s="401"/>
      <c r="B1003" s="660"/>
      <c r="C1003" s="401"/>
      <c r="D1003" s="401"/>
      <c r="E1003" s="401"/>
      <c r="F1003" s="403"/>
      <c r="G1003" s="458"/>
      <c r="H1003" s="363"/>
      <c r="I1003" s="363"/>
      <c r="J1003" s="628"/>
      <c r="K1003" s="401"/>
      <c r="L1003" s="401"/>
      <c r="M1003" s="403"/>
      <c r="N1003" s="401"/>
    </row>
    <row r="1004" spans="1:14" x14ac:dyDescent="0.2">
      <c r="A1004" s="401"/>
      <c r="B1004" s="660"/>
      <c r="C1004" s="401"/>
      <c r="D1004" s="401"/>
      <c r="E1004" s="401"/>
      <c r="F1004" s="403"/>
      <c r="G1004" s="458"/>
      <c r="H1004" s="363"/>
      <c r="I1004" s="363"/>
      <c r="J1004" s="628"/>
      <c r="K1004" s="401"/>
      <c r="L1004" s="401"/>
      <c r="M1004" s="403"/>
      <c r="N1004" s="401"/>
    </row>
    <row r="1005" spans="1:14" x14ac:dyDescent="0.2">
      <c r="A1005" s="401"/>
      <c r="B1005" s="660"/>
      <c r="C1005" s="401"/>
      <c r="D1005" s="401"/>
      <c r="E1005" s="401"/>
      <c r="F1005" s="403"/>
      <c r="G1005" s="458"/>
      <c r="H1005" s="363"/>
      <c r="I1005" s="363"/>
      <c r="J1005" s="628"/>
      <c r="K1005" s="401"/>
      <c r="L1005" s="401"/>
      <c r="M1005" s="403"/>
      <c r="N1005" s="401"/>
    </row>
    <row r="1006" spans="1:14" x14ac:dyDescent="0.2">
      <c r="A1006" s="401"/>
      <c r="B1006" s="660"/>
      <c r="C1006" s="401"/>
      <c r="D1006" s="401"/>
      <c r="E1006" s="401"/>
      <c r="F1006" s="403"/>
      <c r="G1006" s="458"/>
      <c r="H1006" s="363"/>
      <c r="I1006" s="363"/>
      <c r="J1006" s="628"/>
      <c r="K1006" s="401"/>
      <c r="L1006" s="401"/>
      <c r="M1006" s="403"/>
      <c r="N1006" s="401"/>
    </row>
    <row r="1007" spans="1:14" x14ac:dyDescent="0.2">
      <c r="A1007" s="401"/>
      <c r="B1007" s="660"/>
      <c r="C1007" s="401"/>
      <c r="D1007" s="401"/>
      <c r="E1007" s="401"/>
      <c r="F1007" s="403"/>
      <c r="G1007" s="458"/>
      <c r="H1007" s="363"/>
      <c r="I1007" s="363"/>
      <c r="J1007" s="628"/>
      <c r="K1007" s="401"/>
      <c r="L1007" s="401"/>
      <c r="M1007" s="403"/>
      <c r="N1007" s="401"/>
    </row>
    <row r="1008" spans="1:14" x14ac:dyDescent="0.2">
      <c r="A1008" s="401"/>
      <c r="B1008" s="660"/>
      <c r="C1008" s="401"/>
      <c r="D1008" s="401"/>
      <c r="E1008" s="401"/>
      <c r="F1008" s="403"/>
      <c r="G1008" s="458"/>
      <c r="H1008" s="363"/>
      <c r="I1008" s="363"/>
      <c r="J1008" s="628"/>
      <c r="K1008" s="401"/>
      <c r="L1008" s="401"/>
      <c r="M1008" s="403"/>
      <c r="N1008" s="401"/>
    </row>
    <row r="1009" spans="1:14" x14ac:dyDescent="0.2">
      <c r="A1009" s="401"/>
      <c r="B1009" s="660"/>
      <c r="C1009" s="401"/>
      <c r="D1009" s="401"/>
      <c r="E1009" s="401"/>
      <c r="F1009" s="403"/>
      <c r="G1009" s="458"/>
      <c r="H1009" s="363"/>
      <c r="I1009" s="363"/>
      <c r="J1009" s="628"/>
      <c r="K1009" s="401"/>
      <c r="L1009" s="401"/>
      <c r="M1009" s="403"/>
      <c r="N1009" s="401"/>
    </row>
    <row r="1010" spans="1:14" x14ac:dyDescent="0.2">
      <c r="A1010" s="401"/>
      <c r="B1010" s="660"/>
      <c r="C1010" s="401"/>
      <c r="D1010" s="401"/>
      <c r="E1010" s="401"/>
      <c r="F1010" s="403"/>
      <c r="G1010" s="458"/>
      <c r="H1010" s="363"/>
      <c r="I1010" s="363"/>
      <c r="J1010" s="628"/>
      <c r="K1010" s="401"/>
      <c r="L1010" s="401"/>
      <c r="M1010" s="403"/>
      <c r="N1010" s="401"/>
    </row>
    <row r="1011" spans="1:14" x14ac:dyDescent="0.2">
      <c r="A1011" s="401"/>
      <c r="B1011" s="660"/>
      <c r="C1011" s="401"/>
      <c r="D1011" s="401"/>
      <c r="E1011" s="401"/>
      <c r="F1011" s="403"/>
      <c r="G1011" s="458"/>
      <c r="H1011" s="363"/>
      <c r="I1011" s="363"/>
      <c r="J1011" s="628"/>
      <c r="K1011" s="401"/>
      <c r="L1011" s="401"/>
      <c r="M1011" s="403"/>
      <c r="N1011" s="401"/>
    </row>
    <row r="1012" spans="1:14" x14ac:dyDescent="0.2">
      <c r="A1012" s="401"/>
      <c r="B1012" s="660"/>
      <c r="C1012" s="401"/>
      <c r="D1012" s="401"/>
      <c r="E1012" s="401"/>
      <c r="F1012" s="403"/>
      <c r="G1012" s="458"/>
      <c r="H1012" s="363"/>
      <c r="I1012" s="363"/>
      <c r="J1012" s="628"/>
      <c r="K1012" s="401"/>
      <c r="L1012" s="401"/>
      <c r="M1012" s="403"/>
      <c r="N1012" s="401"/>
    </row>
    <row r="1013" spans="1:14" x14ac:dyDescent="0.2">
      <c r="A1013" s="401"/>
      <c r="B1013" s="660"/>
      <c r="C1013" s="401"/>
      <c r="D1013" s="401"/>
      <c r="E1013" s="401"/>
      <c r="F1013" s="403"/>
      <c r="G1013" s="458"/>
      <c r="H1013" s="363"/>
      <c r="I1013" s="363"/>
      <c r="J1013" s="628"/>
      <c r="K1013" s="401"/>
      <c r="L1013" s="401"/>
      <c r="M1013" s="403"/>
      <c r="N1013" s="401"/>
    </row>
    <row r="1014" spans="1:14" x14ac:dyDescent="0.2">
      <c r="A1014" s="401"/>
      <c r="B1014" s="660"/>
      <c r="C1014" s="401"/>
      <c r="D1014" s="401"/>
      <c r="E1014" s="401"/>
      <c r="F1014" s="403"/>
      <c r="G1014" s="458"/>
      <c r="H1014" s="363"/>
      <c r="I1014" s="363"/>
      <c r="J1014" s="628"/>
      <c r="K1014" s="401"/>
      <c r="L1014" s="401"/>
      <c r="M1014" s="403"/>
      <c r="N1014" s="401"/>
    </row>
    <row r="1015" spans="1:14" x14ac:dyDescent="0.2">
      <c r="A1015" s="401"/>
      <c r="B1015" s="660"/>
      <c r="C1015" s="401"/>
      <c r="D1015" s="401"/>
      <c r="E1015" s="401"/>
      <c r="F1015" s="403"/>
      <c r="G1015" s="458"/>
      <c r="H1015" s="363"/>
      <c r="I1015" s="363"/>
      <c r="J1015" s="628"/>
      <c r="K1015" s="401"/>
      <c r="L1015" s="401"/>
      <c r="M1015" s="403"/>
      <c r="N1015" s="401"/>
    </row>
    <row r="1016" spans="1:14" x14ac:dyDescent="0.2">
      <c r="A1016" s="401"/>
      <c r="B1016" s="660"/>
      <c r="C1016" s="401"/>
      <c r="D1016" s="401"/>
      <c r="E1016" s="401"/>
      <c r="F1016" s="403"/>
      <c r="G1016" s="458"/>
      <c r="H1016" s="363"/>
      <c r="I1016" s="363"/>
      <c r="J1016" s="628"/>
      <c r="K1016" s="401"/>
      <c r="L1016" s="401"/>
      <c r="M1016" s="403"/>
      <c r="N1016" s="401"/>
    </row>
    <row r="1017" spans="1:14" x14ac:dyDescent="0.2">
      <c r="A1017" s="401"/>
      <c r="B1017" s="660"/>
      <c r="C1017" s="401"/>
      <c r="D1017" s="401"/>
      <c r="E1017" s="401"/>
      <c r="F1017" s="403"/>
      <c r="G1017" s="458"/>
      <c r="H1017" s="363"/>
      <c r="I1017" s="363"/>
      <c r="J1017" s="628"/>
      <c r="K1017" s="401"/>
      <c r="L1017" s="401"/>
      <c r="M1017" s="403"/>
      <c r="N1017" s="401"/>
    </row>
    <row r="1018" spans="1:14" x14ac:dyDescent="0.2">
      <c r="A1018" s="401"/>
      <c r="B1018" s="660"/>
      <c r="C1018" s="401"/>
      <c r="D1018" s="401"/>
      <c r="E1018" s="401"/>
      <c r="F1018" s="403"/>
      <c r="G1018" s="458"/>
      <c r="H1018" s="363"/>
      <c r="I1018" s="363"/>
      <c r="J1018" s="628"/>
      <c r="K1018" s="401"/>
      <c r="L1018" s="401"/>
      <c r="M1018" s="403"/>
      <c r="N1018" s="401"/>
    </row>
    <row r="1019" spans="1:14" x14ac:dyDescent="0.2">
      <c r="A1019" s="401"/>
      <c r="B1019" s="660"/>
      <c r="C1019" s="401"/>
      <c r="D1019" s="401"/>
      <c r="E1019" s="401"/>
      <c r="F1019" s="403"/>
      <c r="G1019" s="458"/>
      <c r="H1019" s="363"/>
      <c r="I1019" s="363"/>
      <c r="J1019" s="628"/>
      <c r="K1019" s="401"/>
      <c r="L1019" s="401"/>
      <c r="M1019" s="403"/>
      <c r="N1019" s="401"/>
    </row>
    <row r="1020" spans="1:14" x14ac:dyDescent="0.2">
      <c r="A1020" s="401"/>
      <c r="B1020" s="660"/>
      <c r="C1020" s="401"/>
      <c r="D1020" s="401"/>
      <c r="E1020" s="401"/>
      <c r="F1020" s="403"/>
      <c r="G1020" s="458"/>
      <c r="H1020" s="363"/>
      <c r="I1020" s="363"/>
      <c r="J1020" s="628"/>
      <c r="K1020" s="401"/>
      <c r="L1020" s="401"/>
      <c r="M1020" s="403"/>
      <c r="N1020" s="401"/>
    </row>
    <row r="1021" spans="1:14" x14ac:dyDescent="0.2">
      <c r="A1021" s="401"/>
      <c r="B1021" s="660"/>
      <c r="C1021" s="401"/>
      <c r="D1021" s="401"/>
      <c r="E1021" s="401"/>
      <c r="F1021" s="403"/>
      <c r="G1021" s="458"/>
      <c r="H1021" s="363"/>
      <c r="I1021" s="363"/>
      <c r="J1021" s="628"/>
      <c r="K1021" s="401"/>
      <c r="L1021" s="401"/>
      <c r="M1021" s="403"/>
      <c r="N1021" s="401"/>
    </row>
    <row r="1022" spans="1:14" x14ac:dyDescent="0.2">
      <c r="A1022" s="401"/>
      <c r="B1022" s="660"/>
      <c r="C1022" s="401"/>
      <c r="D1022" s="401"/>
      <c r="E1022" s="401"/>
      <c r="F1022" s="403"/>
      <c r="G1022" s="458"/>
      <c r="H1022" s="363"/>
      <c r="I1022" s="363"/>
      <c r="J1022" s="628"/>
      <c r="K1022" s="401"/>
      <c r="L1022" s="401"/>
      <c r="M1022" s="403"/>
      <c r="N1022" s="401"/>
    </row>
    <row r="1023" spans="1:14" x14ac:dyDescent="0.2">
      <c r="A1023" s="401"/>
      <c r="B1023" s="660"/>
      <c r="C1023" s="401"/>
      <c r="D1023" s="401"/>
      <c r="E1023" s="401"/>
      <c r="F1023" s="403"/>
      <c r="G1023" s="458"/>
      <c r="H1023" s="363"/>
      <c r="I1023" s="363"/>
      <c r="J1023" s="628"/>
      <c r="K1023" s="401"/>
      <c r="L1023" s="401"/>
      <c r="M1023" s="403"/>
      <c r="N1023" s="401"/>
    </row>
    <row r="1024" spans="1:14" x14ac:dyDescent="0.2">
      <c r="A1024" s="401"/>
      <c r="B1024" s="660"/>
      <c r="C1024" s="401"/>
      <c r="D1024" s="401"/>
      <c r="E1024" s="401"/>
      <c r="F1024" s="403"/>
      <c r="G1024" s="458"/>
      <c r="H1024" s="363"/>
      <c r="I1024" s="363"/>
      <c r="J1024" s="628"/>
      <c r="K1024" s="401"/>
      <c r="L1024" s="401"/>
      <c r="M1024" s="403"/>
      <c r="N1024" s="401"/>
    </row>
    <row r="1025" spans="1:14" x14ac:dyDescent="0.2">
      <c r="A1025" s="401"/>
      <c r="B1025" s="660"/>
      <c r="C1025" s="401"/>
      <c r="D1025" s="401"/>
      <c r="E1025" s="401"/>
      <c r="F1025" s="403"/>
      <c r="G1025" s="458"/>
      <c r="H1025" s="363"/>
      <c r="I1025" s="363"/>
      <c r="J1025" s="628"/>
      <c r="K1025" s="401"/>
      <c r="L1025" s="401"/>
      <c r="M1025" s="403"/>
      <c r="N1025" s="401"/>
    </row>
    <row r="1026" spans="1:14" x14ac:dyDescent="0.2">
      <c r="A1026" s="401"/>
      <c r="B1026" s="660"/>
      <c r="C1026" s="401"/>
      <c r="D1026" s="401"/>
      <c r="E1026" s="401"/>
      <c r="F1026" s="403"/>
      <c r="G1026" s="458"/>
      <c r="H1026" s="363"/>
      <c r="I1026" s="363"/>
      <c r="J1026" s="628"/>
      <c r="K1026" s="401"/>
      <c r="L1026" s="401"/>
      <c r="M1026" s="403"/>
      <c r="N1026" s="401"/>
    </row>
    <row r="1027" spans="1:14" x14ac:dyDescent="0.2">
      <c r="A1027" s="401"/>
      <c r="B1027" s="660"/>
      <c r="C1027" s="401"/>
      <c r="D1027" s="401"/>
      <c r="E1027" s="401"/>
      <c r="F1027" s="403"/>
      <c r="G1027" s="458"/>
      <c r="H1027" s="363"/>
      <c r="I1027" s="363"/>
      <c r="J1027" s="628"/>
      <c r="K1027" s="401"/>
      <c r="L1027" s="401"/>
      <c r="M1027" s="403"/>
      <c r="N1027" s="401"/>
    </row>
    <row r="1028" spans="1:14" x14ac:dyDescent="0.2">
      <c r="A1028" s="401"/>
      <c r="B1028" s="660"/>
      <c r="C1028" s="401"/>
      <c r="D1028" s="401"/>
      <c r="E1028" s="401"/>
      <c r="F1028" s="403"/>
      <c r="G1028" s="458"/>
      <c r="H1028" s="363"/>
      <c r="I1028" s="363"/>
      <c r="J1028" s="628"/>
      <c r="K1028" s="401"/>
      <c r="L1028" s="401"/>
      <c r="M1028" s="403"/>
      <c r="N1028" s="401"/>
    </row>
    <row r="1029" spans="1:14" x14ac:dyDescent="0.2">
      <c r="A1029" s="401"/>
      <c r="B1029" s="660"/>
      <c r="C1029" s="401"/>
      <c r="D1029" s="401"/>
      <c r="E1029" s="401"/>
      <c r="F1029" s="403"/>
      <c r="G1029" s="458"/>
      <c r="H1029" s="363"/>
      <c r="I1029" s="363"/>
      <c r="J1029" s="628"/>
      <c r="K1029" s="401"/>
      <c r="L1029" s="401"/>
      <c r="M1029" s="403"/>
      <c r="N1029" s="401"/>
    </row>
    <row r="1030" spans="1:14" x14ac:dyDescent="0.2">
      <c r="A1030" s="401"/>
      <c r="B1030" s="660"/>
      <c r="C1030" s="401"/>
      <c r="D1030" s="401"/>
      <c r="E1030" s="401"/>
      <c r="F1030" s="403"/>
      <c r="G1030" s="458"/>
      <c r="H1030" s="363"/>
      <c r="I1030" s="363"/>
      <c r="J1030" s="628"/>
      <c r="K1030" s="401"/>
      <c r="L1030" s="401"/>
      <c r="M1030" s="403"/>
      <c r="N1030" s="401"/>
    </row>
    <row r="1031" spans="1:14" x14ac:dyDescent="0.2">
      <c r="A1031" s="401"/>
      <c r="B1031" s="660"/>
      <c r="C1031" s="401"/>
      <c r="D1031" s="401"/>
      <c r="E1031" s="401"/>
      <c r="F1031" s="403"/>
      <c r="G1031" s="458"/>
      <c r="H1031" s="363"/>
      <c r="I1031" s="363"/>
      <c r="J1031" s="628"/>
      <c r="K1031" s="401"/>
      <c r="L1031" s="401"/>
      <c r="M1031" s="403"/>
      <c r="N1031" s="401"/>
    </row>
    <row r="1032" spans="1:14" x14ac:dyDescent="0.2">
      <c r="A1032" s="401"/>
      <c r="B1032" s="660"/>
      <c r="C1032" s="401"/>
      <c r="D1032" s="401"/>
      <c r="E1032" s="401"/>
      <c r="F1032" s="403"/>
      <c r="G1032" s="458"/>
      <c r="H1032" s="363"/>
      <c r="I1032" s="363"/>
      <c r="J1032" s="628"/>
      <c r="K1032" s="401"/>
      <c r="L1032" s="401"/>
      <c r="M1032" s="403"/>
      <c r="N1032" s="401"/>
    </row>
    <row r="1033" spans="1:14" x14ac:dyDescent="0.2">
      <c r="A1033" s="401"/>
      <c r="B1033" s="660"/>
      <c r="C1033" s="401"/>
      <c r="D1033" s="401"/>
      <c r="E1033" s="401"/>
      <c r="F1033" s="403"/>
      <c r="G1033" s="458"/>
      <c r="H1033" s="363"/>
      <c r="I1033" s="363"/>
      <c r="J1033" s="628"/>
      <c r="K1033" s="401"/>
      <c r="L1033" s="401"/>
      <c r="M1033" s="403"/>
      <c r="N1033" s="401"/>
    </row>
    <row r="1034" spans="1:14" x14ac:dyDescent="0.2">
      <c r="A1034" s="401"/>
      <c r="B1034" s="660"/>
      <c r="C1034" s="401"/>
      <c r="D1034" s="401"/>
      <c r="E1034" s="401"/>
      <c r="F1034" s="403"/>
      <c r="G1034" s="458"/>
      <c r="H1034" s="363"/>
      <c r="I1034" s="363"/>
      <c r="J1034" s="628"/>
      <c r="K1034" s="401"/>
      <c r="L1034" s="401"/>
      <c r="M1034" s="403"/>
      <c r="N1034" s="401"/>
    </row>
    <row r="1035" spans="1:14" x14ac:dyDescent="0.2">
      <c r="A1035" s="401"/>
      <c r="B1035" s="660"/>
      <c r="C1035" s="401"/>
      <c r="D1035" s="401"/>
      <c r="E1035" s="401"/>
      <c r="F1035" s="403"/>
      <c r="G1035" s="458"/>
      <c r="H1035" s="363"/>
      <c r="I1035" s="363"/>
      <c r="J1035" s="628"/>
      <c r="K1035" s="401"/>
      <c r="L1035" s="401"/>
      <c r="M1035" s="403"/>
      <c r="N1035" s="401"/>
    </row>
    <row r="1036" spans="1:14" x14ac:dyDescent="0.2">
      <c r="A1036" s="401"/>
      <c r="B1036" s="660"/>
      <c r="C1036" s="401"/>
      <c r="D1036" s="401"/>
      <c r="E1036" s="401"/>
      <c r="F1036" s="403"/>
      <c r="G1036" s="458"/>
      <c r="H1036" s="363"/>
      <c r="I1036" s="363"/>
      <c r="J1036" s="628"/>
      <c r="K1036" s="401"/>
      <c r="L1036" s="401"/>
      <c r="M1036" s="403"/>
      <c r="N1036" s="401"/>
    </row>
    <row r="1037" spans="1:14" x14ac:dyDescent="0.2">
      <c r="A1037" s="401"/>
      <c r="B1037" s="660"/>
      <c r="C1037" s="401"/>
      <c r="D1037" s="401"/>
      <c r="E1037" s="401"/>
      <c r="F1037" s="403"/>
      <c r="G1037" s="458"/>
      <c r="H1037" s="363"/>
      <c r="I1037" s="363"/>
      <c r="J1037" s="628"/>
      <c r="K1037" s="401"/>
      <c r="L1037" s="401"/>
      <c r="M1037" s="403"/>
      <c r="N1037" s="401"/>
    </row>
    <row r="1038" spans="1:14" x14ac:dyDescent="0.2">
      <c r="A1038" s="401"/>
      <c r="B1038" s="660"/>
      <c r="C1038" s="401"/>
      <c r="D1038" s="401"/>
      <c r="E1038" s="401"/>
      <c r="F1038" s="403"/>
      <c r="G1038" s="458"/>
      <c r="H1038" s="363"/>
      <c r="I1038" s="363"/>
      <c r="J1038" s="628"/>
      <c r="K1038" s="401"/>
      <c r="L1038" s="401"/>
      <c r="M1038" s="403"/>
      <c r="N1038" s="401"/>
    </row>
    <row r="1039" spans="1:14" x14ac:dyDescent="0.2">
      <c r="A1039" s="401"/>
      <c r="B1039" s="660"/>
      <c r="C1039" s="401"/>
      <c r="D1039" s="401"/>
      <c r="E1039" s="401"/>
      <c r="F1039" s="403"/>
      <c r="G1039" s="458"/>
      <c r="H1039" s="363"/>
      <c r="I1039" s="363"/>
      <c r="J1039" s="628"/>
      <c r="K1039" s="401"/>
      <c r="L1039" s="401"/>
      <c r="M1039" s="403"/>
      <c r="N1039" s="401"/>
    </row>
    <row r="1040" spans="1:14" x14ac:dyDescent="0.2">
      <c r="A1040" s="401"/>
      <c r="B1040" s="660"/>
      <c r="C1040" s="401"/>
      <c r="D1040" s="401"/>
      <c r="E1040" s="401"/>
      <c r="F1040" s="403"/>
      <c r="G1040" s="458"/>
      <c r="H1040" s="363"/>
      <c r="I1040" s="363"/>
      <c r="J1040" s="628"/>
      <c r="K1040" s="401"/>
      <c r="L1040" s="401"/>
      <c r="M1040" s="403"/>
      <c r="N1040" s="401"/>
    </row>
    <row r="1041" spans="1:14" x14ac:dyDescent="0.2">
      <c r="A1041" s="401"/>
      <c r="B1041" s="660"/>
      <c r="C1041" s="401"/>
      <c r="D1041" s="401"/>
      <c r="E1041" s="401"/>
      <c r="F1041" s="403"/>
      <c r="G1041" s="458"/>
      <c r="H1041" s="363"/>
      <c r="I1041" s="363"/>
      <c r="J1041" s="628"/>
      <c r="K1041" s="401"/>
      <c r="L1041" s="401"/>
      <c r="M1041" s="403"/>
      <c r="N1041" s="401"/>
    </row>
    <row r="1042" spans="1:14" x14ac:dyDescent="0.2">
      <c r="A1042" s="401"/>
      <c r="B1042" s="660"/>
      <c r="C1042" s="401"/>
      <c r="D1042" s="401"/>
      <c r="E1042" s="401"/>
      <c r="F1042" s="403"/>
      <c r="G1042" s="458"/>
      <c r="H1042" s="363"/>
      <c r="I1042" s="363"/>
      <c r="J1042" s="628"/>
      <c r="K1042" s="401"/>
      <c r="L1042" s="401"/>
      <c r="M1042" s="403"/>
      <c r="N1042" s="401"/>
    </row>
    <row r="1043" spans="1:14" x14ac:dyDescent="0.2">
      <c r="A1043" s="401"/>
      <c r="B1043" s="660"/>
      <c r="C1043" s="401"/>
      <c r="D1043" s="401"/>
      <c r="E1043" s="401"/>
      <c r="F1043" s="403"/>
      <c r="G1043" s="458"/>
      <c r="H1043" s="363"/>
      <c r="I1043" s="363"/>
      <c r="J1043" s="628"/>
      <c r="K1043" s="401"/>
      <c r="L1043" s="401"/>
      <c r="M1043" s="403"/>
      <c r="N1043" s="401"/>
    </row>
    <row r="1044" spans="1:14" x14ac:dyDescent="0.2">
      <c r="A1044" s="401"/>
      <c r="B1044" s="660"/>
      <c r="C1044" s="401"/>
      <c r="D1044" s="401"/>
      <c r="E1044" s="401"/>
      <c r="F1044" s="403"/>
      <c r="G1044" s="458"/>
      <c r="H1044" s="363"/>
      <c r="I1044" s="363"/>
      <c r="J1044" s="628"/>
      <c r="K1044" s="401"/>
      <c r="L1044" s="401"/>
      <c r="M1044" s="403"/>
      <c r="N1044" s="401"/>
    </row>
    <row r="1045" spans="1:14" x14ac:dyDescent="0.2">
      <c r="A1045" s="401"/>
      <c r="B1045" s="660"/>
      <c r="C1045" s="401"/>
      <c r="D1045" s="401"/>
      <c r="E1045" s="401"/>
      <c r="F1045" s="403"/>
      <c r="G1045" s="458"/>
      <c r="H1045" s="363"/>
      <c r="I1045" s="363"/>
      <c r="J1045" s="628"/>
      <c r="K1045" s="401"/>
      <c r="L1045" s="401"/>
      <c r="M1045" s="403"/>
      <c r="N1045" s="401"/>
    </row>
    <row r="1046" spans="1:14" x14ac:dyDescent="0.2">
      <c r="A1046" s="401"/>
      <c r="B1046" s="660"/>
      <c r="C1046" s="401"/>
      <c r="D1046" s="401"/>
      <c r="E1046" s="401"/>
      <c r="F1046" s="403"/>
      <c r="G1046" s="458"/>
      <c r="H1046" s="363"/>
      <c r="I1046" s="363"/>
      <c r="J1046" s="628"/>
      <c r="K1046" s="401"/>
      <c r="L1046" s="401"/>
      <c r="M1046" s="403"/>
      <c r="N1046" s="401"/>
    </row>
    <row r="1047" spans="1:14" x14ac:dyDescent="0.2">
      <c r="A1047" s="401"/>
      <c r="B1047" s="660"/>
      <c r="C1047" s="401"/>
      <c r="D1047" s="401"/>
      <c r="E1047" s="401"/>
      <c r="F1047" s="403"/>
      <c r="G1047" s="458"/>
      <c r="H1047" s="363"/>
      <c r="I1047" s="363"/>
      <c r="J1047" s="628"/>
      <c r="K1047" s="401"/>
      <c r="L1047" s="401"/>
      <c r="M1047" s="403"/>
      <c r="N1047" s="401"/>
    </row>
    <row r="1048" spans="1:14" x14ac:dyDescent="0.2">
      <c r="A1048" s="401"/>
      <c r="B1048" s="660"/>
      <c r="C1048" s="401"/>
      <c r="D1048" s="401"/>
      <c r="E1048" s="401"/>
      <c r="F1048" s="403"/>
      <c r="G1048" s="458"/>
      <c r="H1048" s="363"/>
      <c r="I1048" s="363"/>
      <c r="J1048" s="628"/>
      <c r="K1048" s="401"/>
      <c r="L1048" s="401"/>
      <c r="M1048" s="403"/>
      <c r="N1048" s="401"/>
    </row>
    <row r="1049" spans="1:14" x14ac:dyDescent="0.2">
      <c r="A1049" s="401"/>
      <c r="B1049" s="660"/>
      <c r="C1049" s="401"/>
      <c r="D1049" s="401"/>
      <c r="E1049" s="401"/>
      <c r="F1049" s="403"/>
      <c r="G1049" s="458"/>
      <c r="H1049" s="363"/>
      <c r="I1049" s="363"/>
      <c r="J1049" s="628"/>
      <c r="K1049" s="401"/>
      <c r="L1049" s="401"/>
      <c r="M1049" s="403"/>
      <c r="N1049" s="401"/>
    </row>
    <row r="1050" spans="1:14" x14ac:dyDescent="0.2">
      <c r="A1050" s="401"/>
      <c r="B1050" s="660"/>
      <c r="C1050" s="401"/>
      <c r="D1050" s="401"/>
      <c r="E1050" s="401"/>
      <c r="F1050" s="403"/>
      <c r="G1050" s="458"/>
      <c r="H1050" s="363"/>
      <c r="I1050" s="363"/>
      <c r="J1050" s="628"/>
      <c r="K1050" s="401"/>
      <c r="L1050" s="401"/>
      <c r="M1050" s="403"/>
      <c r="N1050" s="401"/>
    </row>
    <row r="1051" spans="1:14" x14ac:dyDescent="0.2">
      <c r="A1051" s="401"/>
      <c r="B1051" s="660"/>
      <c r="C1051" s="401"/>
      <c r="D1051" s="401"/>
      <c r="E1051" s="401"/>
      <c r="F1051" s="403"/>
      <c r="G1051" s="458"/>
      <c r="H1051" s="363"/>
      <c r="I1051" s="363"/>
      <c r="J1051" s="628"/>
      <c r="K1051" s="401"/>
      <c r="L1051" s="401"/>
      <c r="M1051" s="403"/>
      <c r="N1051" s="401"/>
    </row>
    <row r="1052" spans="1:14" x14ac:dyDescent="0.2">
      <c r="A1052" s="401"/>
      <c r="B1052" s="660"/>
      <c r="C1052" s="401"/>
      <c r="D1052" s="401"/>
      <c r="E1052" s="401"/>
      <c r="F1052" s="403"/>
      <c r="G1052" s="458"/>
      <c r="H1052" s="363"/>
      <c r="I1052" s="363"/>
      <c r="J1052" s="628"/>
      <c r="K1052" s="401"/>
      <c r="L1052" s="401"/>
      <c r="M1052" s="403"/>
      <c r="N1052" s="401"/>
    </row>
    <row r="1053" spans="1:14" x14ac:dyDescent="0.2">
      <c r="A1053" s="401"/>
      <c r="B1053" s="660"/>
      <c r="C1053" s="401"/>
      <c r="D1053" s="401"/>
      <c r="E1053" s="401"/>
      <c r="F1053" s="403"/>
      <c r="G1053" s="458"/>
      <c r="H1053" s="363"/>
      <c r="I1053" s="363"/>
      <c r="J1053" s="628"/>
      <c r="K1053" s="401"/>
      <c r="L1053" s="401"/>
      <c r="M1053" s="403"/>
      <c r="N1053" s="401"/>
    </row>
    <row r="1054" spans="1:14" x14ac:dyDescent="0.2">
      <c r="A1054" s="401"/>
      <c r="B1054" s="660"/>
      <c r="C1054" s="401"/>
      <c r="D1054" s="401"/>
      <c r="E1054" s="401"/>
      <c r="F1054" s="403"/>
      <c r="G1054" s="458"/>
      <c r="H1054" s="363"/>
      <c r="I1054" s="363"/>
      <c r="J1054" s="628"/>
      <c r="K1054" s="401"/>
      <c r="L1054" s="401"/>
      <c r="M1054" s="403"/>
      <c r="N1054" s="401"/>
    </row>
    <row r="1055" spans="1:14" x14ac:dyDescent="0.2">
      <c r="A1055" s="401"/>
      <c r="B1055" s="660"/>
      <c r="C1055" s="401"/>
      <c r="D1055" s="401"/>
      <c r="E1055" s="401"/>
      <c r="F1055" s="403"/>
      <c r="G1055" s="458"/>
      <c r="H1055" s="363"/>
      <c r="I1055" s="363"/>
      <c r="J1055" s="628"/>
      <c r="K1055" s="401"/>
      <c r="L1055" s="401"/>
      <c r="M1055" s="403"/>
      <c r="N1055" s="401"/>
    </row>
    <row r="1056" spans="1:14" x14ac:dyDescent="0.2">
      <c r="A1056" s="401"/>
      <c r="B1056" s="660"/>
      <c r="C1056" s="401"/>
      <c r="D1056" s="401"/>
      <c r="E1056" s="401"/>
      <c r="F1056" s="403"/>
      <c r="G1056" s="458"/>
      <c r="H1056" s="363"/>
      <c r="I1056" s="363"/>
      <c r="J1056" s="628"/>
      <c r="K1056" s="401"/>
      <c r="L1056" s="401"/>
      <c r="M1056" s="403"/>
      <c r="N1056" s="401"/>
    </row>
    <row r="1057" spans="1:14" x14ac:dyDescent="0.2">
      <c r="A1057" s="401"/>
      <c r="B1057" s="660"/>
      <c r="C1057" s="401"/>
      <c r="D1057" s="401"/>
      <c r="E1057" s="401"/>
      <c r="F1057" s="403"/>
      <c r="G1057" s="458"/>
      <c r="H1057" s="363"/>
      <c r="I1057" s="363"/>
      <c r="J1057" s="628"/>
      <c r="K1057" s="401"/>
      <c r="L1057" s="401"/>
      <c r="M1057" s="403"/>
      <c r="N1057" s="401"/>
    </row>
    <row r="1058" spans="1:14" x14ac:dyDescent="0.2">
      <c r="A1058" s="401"/>
      <c r="B1058" s="660"/>
      <c r="C1058" s="401"/>
      <c r="D1058" s="401"/>
      <c r="E1058" s="401"/>
      <c r="F1058" s="403"/>
      <c r="G1058" s="458"/>
      <c r="H1058" s="363"/>
      <c r="I1058" s="363"/>
      <c r="J1058" s="628"/>
      <c r="K1058" s="401"/>
      <c r="L1058" s="401"/>
      <c r="M1058" s="403"/>
      <c r="N1058" s="401"/>
    </row>
    <row r="1059" spans="1:14" x14ac:dyDescent="0.2">
      <c r="A1059" s="401"/>
      <c r="B1059" s="660"/>
      <c r="C1059" s="401"/>
      <c r="D1059" s="401"/>
      <c r="E1059" s="401"/>
      <c r="F1059" s="403"/>
      <c r="G1059" s="458"/>
      <c r="H1059" s="363"/>
      <c r="I1059" s="363"/>
      <c r="J1059" s="628"/>
      <c r="K1059" s="401"/>
      <c r="L1059" s="401"/>
      <c r="M1059" s="403"/>
      <c r="N1059" s="401"/>
    </row>
    <row r="1060" spans="1:14" x14ac:dyDescent="0.2">
      <c r="A1060" s="401"/>
      <c r="B1060" s="660"/>
      <c r="C1060" s="401"/>
      <c r="D1060" s="401"/>
      <c r="E1060" s="401"/>
      <c r="F1060" s="403"/>
      <c r="G1060" s="458"/>
      <c r="H1060" s="363"/>
      <c r="I1060" s="363"/>
      <c r="J1060" s="628"/>
      <c r="K1060" s="401"/>
      <c r="L1060" s="401"/>
      <c r="M1060" s="403"/>
      <c r="N1060" s="401"/>
    </row>
    <row r="1061" spans="1:14" x14ac:dyDescent="0.2">
      <c r="A1061" s="401"/>
      <c r="B1061" s="660"/>
      <c r="C1061" s="401"/>
      <c r="D1061" s="401"/>
      <c r="E1061" s="401"/>
      <c r="F1061" s="403"/>
      <c r="G1061" s="458"/>
      <c r="H1061" s="363"/>
      <c r="I1061" s="363"/>
      <c r="J1061" s="628"/>
      <c r="K1061" s="401"/>
      <c r="L1061" s="401"/>
      <c r="M1061" s="403"/>
      <c r="N1061" s="401"/>
    </row>
    <row r="1062" spans="1:14" x14ac:dyDescent="0.2">
      <c r="A1062" s="401"/>
      <c r="B1062" s="660"/>
      <c r="C1062" s="401"/>
      <c r="D1062" s="401"/>
      <c r="E1062" s="401"/>
      <c r="F1062" s="403"/>
      <c r="G1062" s="458"/>
      <c r="H1062" s="363"/>
      <c r="I1062" s="363"/>
      <c r="J1062" s="628"/>
      <c r="K1062" s="401"/>
      <c r="L1062" s="401"/>
      <c r="M1062" s="403"/>
      <c r="N1062" s="401"/>
    </row>
    <row r="1063" spans="1:14" x14ac:dyDescent="0.2">
      <c r="A1063" s="401"/>
      <c r="B1063" s="660"/>
      <c r="C1063" s="401"/>
      <c r="D1063" s="401"/>
      <c r="E1063" s="401"/>
      <c r="F1063" s="403"/>
      <c r="G1063" s="458"/>
      <c r="H1063" s="363"/>
      <c r="I1063" s="363"/>
      <c r="J1063" s="628"/>
      <c r="K1063" s="401"/>
      <c r="L1063" s="401"/>
      <c r="M1063" s="403"/>
      <c r="N1063" s="401"/>
    </row>
    <row r="1064" spans="1:14" x14ac:dyDescent="0.2">
      <c r="A1064" s="401"/>
      <c r="B1064" s="660"/>
      <c r="C1064" s="401"/>
      <c r="D1064" s="401"/>
      <c r="E1064" s="401"/>
      <c r="F1064" s="403"/>
      <c r="G1064" s="458"/>
      <c r="H1064" s="363"/>
      <c r="I1064" s="363"/>
      <c r="J1064" s="628"/>
      <c r="K1064" s="401"/>
      <c r="L1064" s="401"/>
      <c r="M1064" s="403"/>
      <c r="N1064" s="401"/>
    </row>
    <row r="1065" spans="1:14" x14ac:dyDescent="0.2">
      <c r="A1065" s="401"/>
      <c r="B1065" s="660"/>
      <c r="C1065" s="401"/>
      <c r="D1065" s="401"/>
      <c r="E1065" s="401"/>
      <c r="F1065" s="403"/>
      <c r="G1065" s="458"/>
      <c r="H1065" s="363"/>
      <c r="I1065" s="363"/>
      <c r="J1065" s="628"/>
      <c r="K1065" s="401"/>
      <c r="L1065" s="401"/>
      <c r="M1065" s="403"/>
      <c r="N1065" s="401"/>
    </row>
    <row r="1066" spans="1:14" x14ac:dyDescent="0.2">
      <c r="A1066" s="401"/>
      <c r="B1066" s="660"/>
      <c r="C1066" s="401"/>
      <c r="D1066" s="401"/>
      <c r="E1066" s="401"/>
      <c r="F1066" s="403"/>
      <c r="G1066" s="458"/>
      <c r="H1066" s="363"/>
      <c r="I1066" s="363"/>
      <c r="J1066" s="628"/>
      <c r="K1066" s="401"/>
      <c r="L1066" s="401"/>
      <c r="M1066" s="403"/>
      <c r="N1066" s="401"/>
    </row>
    <row r="1067" spans="1:14" x14ac:dyDescent="0.2">
      <c r="A1067" s="401"/>
      <c r="B1067" s="660"/>
      <c r="C1067" s="401"/>
      <c r="D1067" s="401"/>
      <c r="E1067" s="401"/>
      <c r="F1067" s="403"/>
      <c r="G1067" s="458"/>
      <c r="H1067" s="363"/>
      <c r="I1067" s="363"/>
      <c r="J1067" s="628"/>
      <c r="K1067" s="401"/>
      <c r="L1067" s="401"/>
      <c r="M1067" s="403"/>
      <c r="N1067" s="401"/>
    </row>
    <row r="1068" spans="1:14" x14ac:dyDescent="0.2">
      <c r="A1068" s="401"/>
      <c r="B1068" s="660"/>
      <c r="C1068" s="401"/>
      <c r="D1068" s="401"/>
      <c r="E1068" s="401"/>
      <c r="F1068" s="403"/>
      <c r="G1068" s="458"/>
      <c r="H1068" s="363"/>
      <c r="I1068" s="363"/>
      <c r="J1068" s="628"/>
      <c r="K1068" s="401"/>
      <c r="L1068" s="401"/>
      <c r="M1068" s="403"/>
      <c r="N1068" s="401"/>
    </row>
    <row r="1069" spans="1:14" x14ac:dyDescent="0.2">
      <c r="A1069" s="401"/>
      <c r="B1069" s="660"/>
      <c r="C1069" s="401"/>
      <c r="D1069" s="401"/>
      <c r="E1069" s="401"/>
      <c r="F1069" s="403"/>
      <c r="G1069" s="458"/>
      <c r="H1069" s="363"/>
      <c r="I1069" s="363"/>
      <c r="J1069" s="628"/>
      <c r="K1069" s="401"/>
      <c r="L1069" s="401"/>
      <c r="M1069" s="403"/>
      <c r="N1069" s="401"/>
    </row>
    <row r="1070" spans="1:14" x14ac:dyDescent="0.2">
      <c r="A1070" s="401"/>
      <c r="B1070" s="660"/>
      <c r="C1070" s="401"/>
      <c r="D1070" s="401"/>
      <c r="E1070" s="401"/>
      <c r="F1070" s="403"/>
      <c r="G1070" s="458"/>
      <c r="H1070" s="363"/>
      <c r="I1070" s="363"/>
      <c r="J1070" s="628"/>
      <c r="K1070" s="401"/>
      <c r="L1070" s="401"/>
      <c r="M1070" s="403"/>
      <c r="N1070" s="401"/>
    </row>
    <row r="1071" spans="1:14" x14ac:dyDescent="0.2">
      <c r="A1071" s="401"/>
      <c r="B1071" s="660"/>
      <c r="C1071" s="401"/>
      <c r="D1071" s="401"/>
      <c r="E1071" s="401"/>
      <c r="F1071" s="403"/>
      <c r="G1071" s="458"/>
      <c r="H1071" s="363"/>
      <c r="I1071" s="363"/>
      <c r="J1071" s="628"/>
      <c r="K1071" s="401"/>
      <c r="L1071" s="401"/>
      <c r="M1071" s="403"/>
      <c r="N1071" s="401"/>
    </row>
    <row r="1072" spans="1:14" x14ac:dyDescent="0.2">
      <c r="A1072" s="401"/>
      <c r="B1072" s="660"/>
      <c r="C1072" s="401"/>
      <c r="D1072" s="401"/>
      <c r="E1072" s="401"/>
      <c r="F1072" s="403"/>
      <c r="G1072" s="458"/>
      <c r="H1072" s="363"/>
      <c r="I1072" s="363"/>
      <c r="J1072" s="628"/>
      <c r="K1072" s="401"/>
      <c r="L1072" s="401"/>
      <c r="M1072" s="403"/>
      <c r="N1072" s="401"/>
    </row>
    <row r="1073" spans="1:14" x14ac:dyDescent="0.2">
      <c r="A1073" s="401"/>
      <c r="B1073" s="660"/>
      <c r="C1073" s="401"/>
      <c r="D1073" s="401"/>
      <c r="E1073" s="401"/>
      <c r="F1073" s="403"/>
      <c r="G1073" s="458"/>
      <c r="H1073" s="363"/>
      <c r="I1073" s="363"/>
      <c r="J1073" s="628"/>
      <c r="K1073" s="401"/>
      <c r="L1073" s="401"/>
      <c r="M1073" s="403"/>
      <c r="N1073" s="401"/>
    </row>
    <row r="1074" spans="1:14" x14ac:dyDescent="0.2">
      <c r="A1074" s="401"/>
      <c r="B1074" s="660"/>
      <c r="C1074" s="401"/>
      <c r="D1074" s="401"/>
      <c r="E1074" s="401"/>
      <c r="F1074" s="403"/>
      <c r="G1074" s="458"/>
      <c r="H1074" s="363"/>
      <c r="I1074" s="363"/>
      <c r="J1074" s="628"/>
      <c r="K1074" s="401"/>
      <c r="L1074" s="401"/>
      <c r="M1074" s="403"/>
      <c r="N1074" s="401"/>
    </row>
    <row r="1075" spans="1:14" x14ac:dyDescent="0.2">
      <c r="A1075" s="401"/>
      <c r="B1075" s="660"/>
      <c r="C1075" s="401"/>
      <c r="D1075" s="401"/>
      <c r="E1075" s="401"/>
      <c r="F1075" s="403"/>
      <c r="G1075" s="458"/>
      <c r="H1075" s="363"/>
      <c r="I1075" s="363"/>
      <c r="J1075" s="628"/>
      <c r="K1075" s="401"/>
      <c r="L1075" s="401"/>
      <c r="M1075" s="403"/>
      <c r="N1075" s="401"/>
    </row>
    <row r="1076" spans="1:14" x14ac:dyDescent="0.2">
      <c r="A1076" s="401"/>
      <c r="B1076" s="660"/>
      <c r="C1076" s="401"/>
      <c r="D1076" s="401"/>
      <c r="E1076" s="401"/>
      <c r="F1076" s="403"/>
      <c r="G1076" s="458"/>
      <c r="H1076" s="363"/>
      <c r="I1076" s="363"/>
      <c r="J1076" s="628"/>
      <c r="K1076" s="401"/>
      <c r="L1076" s="401"/>
      <c r="M1076" s="403"/>
      <c r="N1076" s="401"/>
    </row>
    <row r="1077" spans="1:14" x14ac:dyDescent="0.2">
      <c r="A1077" s="401"/>
      <c r="B1077" s="660"/>
      <c r="C1077" s="401"/>
      <c r="D1077" s="401"/>
      <c r="E1077" s="401"/>
      <c r="F1077" s="403"/>
      <c r="G1077" s="458"/>
      <c r="H1077" s="363"/>
      <c r="I1077" s="363"/>
      <c r="J1077" s="628"/>
      <c r="K1077" s="401"/>
      <c r="L1077" s="401"/>
      <c r="M1077" s="403"/>
      <c r="N1077" s="401"/>
    </row>
    <row r="1078" spans="1:14" x14ac:dyDescent="0.2">
      <c r="A1078" s="401"/>
      <c r="B1078" s="660"/>
      <c r="C1078" s="401"/>
      <c r="D1078" s="401"/>
      <c r="E1078" s="401"/>
      <c r="F1078" s="403"/>
      <c r="G1078" s="458"/>
      <c r="H1078" s="363"/>
      <c r="I1078" s="363"/>
      <c r="J1078" s="628"/>
      <c r="K1078" s="401"/>
      <c r="L1078" s="401"/>
      <c r="M1078" s="403"/>
      <c r="N1078" s="401"/>
    </row>
    <row r="1079" spans="1:14" x14ac:dyDescent="0.2">
      <c r="A1079" s="401"/>
      <c r="B1079" s="660"/>
      <c r="C1079" s="401"/>
      <c r="D1079" s="401"/>
      <c r="E1079" s="401"/>
      <c r="F1079" s="403"/>
      <c r="G1079" s="458"/>
      <c r="H1079" s="363"/>
      <c r="I1079" s="363"/>
      <c r="J1079" s="628"/>
      <c r="K1079" s="401"/>
      <c r="L1079" s="401"/>
      <c r="M1079" s="403"/>
      <c r="N1079" s="401"/>
    </row>
    <row r="1080" spans="1:14" x14ac:dyDescent="0.2">
      <c r="A1080" s="401"/>
      <c r="B1080" s="660"/>
      <c r="C1080" s="401"/>
      <c r="D1080" s="401"/>
      <c r="E1080" s="401"/>
      <c r="F1080" s="403"/>
      <c r="G1080" s="458"/>
      <c r="H1080" s="363"/>
      <c r="I1080" s="363"/>
      <c r="J1080" s="628"/>
      <c r="K1080" s="401"/>
      <c r="L1080" s="401"/>
      <c r="M1080" s="403"/>
      <c r="N1080" s="401"/>
    </row>
    <row r="1081" spans="1:14" x14ac:dyDescent="0.2">
      <c r="A1081" s="401"/>
      <c r="B1081" s="660"/>
      <c r="C1081" s="401"/>
      <c r="D1081" s="401"/>
      <c r="E1081" s="401"/>
      <c r="F1081" s="403"/>
      <c r="G1081" s="458"/>
      <c r="H1081" s="363"/>
      <c r="I1081" s="363"/>
      <c r="J1081" s="628"/>
      <c r="K1081" s="401"/>
      <c r="L1081" s="401"/>
      <c r="M1081" s="403"/>
      <c r="N1081" s="401"/>
    </row>
    <row r="1082" spans="1:14" x14ac:dyDescent="0.2">
      <c r="A1082" s="401"/>
      <c r="B1082" s="660"/>
      <c r="C1082" s="401"/>
      <c r="D1082" s="401"/>
      <c r="E1082" s="401"/>
      <c r="F1082" s="403"/>
      <c r="G1082" s="458"/>
      <c r="H1082" s="363"/>
      <c r="I1082" s="363"/>
      <c r="J1082" s="628"/>
      <c r="K1082" s="401"/>
      <c r="L1082" s="401"/>
      <c r="M1082" s="403"/>
      <c r="N1082" s="401"/>
    </row>
    <row r="1083" spans="1:14" x14ac:dyDescent="0.2">
      <c r="A1083" s="401"/>
      <c r="B1083" s="660"/>
      <c r="C1083" s="401"/>
      <c r="D1083" s="401"/>
      <c r="E1083" s="401"/>
      <c r="F1083" s="403"/>
      <c r="G1083" s="458"/>
      <c r="H1083" s="363"/>
      <c r="I1083" s="363"/>
      <c r="J1083" s="628"/>
      <c r="K1083" s="401"/>
      <c r="L1083" s="401"/>
      <c r="M1083" s="403"/>
      <c r="N1083" s="401"/>
    </row>
    <row r="1084" spans="1:14" x14ac:dyDescent="0.2">
      <c r="A1084" s="401"/>
      <c r="B1084" s="660"/>
      <c r="C1084" s="401"/>
      <c r="D1084" s="401"/>
      <c r="E1084" s="401"/>
      <c r="F1084" s="403"/>
      <c r="G1084" s="458"/>
      <c r="H1084" s="363"/>
      <c r="I1084" s="363"/>
      <c r="J1084" s="628"/>
      <c r="K1084" s="401"/>
      <c r="L1084" s="401"/>
      <c r="M1084" s="403"/>
      <c r="N1084" s="401"/>
    </row>
    <row r="1085" spans="1:14" x14ac:dyDescent="0.2">
      <c r="A1085" s="401"/>
      <c r="B1085" s="660"/>
      <c r="C1085" s="401"/>
      <c r="D1085" s="401"/>
      <c r="E1085" s="401"/>
      <c r="F1085" s="403"/>
      <c r="G1085" s="458"/>
      <c r="H1085" s="363"/>
      <c r="I1085" s="363"/>
      <c r="J1085" s="628"/>
      <c r="K1085" s="401"/>
      <c r="L1085" s="401"/>
      <c r="M1085" s="403"/>
      <c r="N1085" s="401"/>
    </row>
    <row r="1086" spans="1:14" x14ac:dyDescent="0.2">
      <c r="A1086" s="401"/>
      <c r="B1086" s="660"/>
      <c r="C1086" s="401"/>
      <c r="D1086" s="401"/>
      <c r="E1086" s="401"/>
      <c r="F1086" s="403"/>
      <c r="G1086" s="458"/>
      <c r="H1086" s="363"/>
      <c r="I1086" s="363"/>
      <c r="J1086" s="628"/>
      <c r="K1086" s="401"/>
      <c r="L1086" s="401"/>
      <c r="M1086" s="403"/>
      <c r="N1086" s="401"/>
    </row>
    <row r="1087" spans="1:14" x14ac:dyDescent="0.2">
      <c r="A1087" s="401"/>
      <c r="B1087" s="660"/>
      <c r="C1087" s="401"/>
      <c r="D1087" s="401"/>
      <c r="E1087" s="401"/>
      <c r="F1087" s="403"/>
      <c r="G1087" s="458"/>
      <c r="H1087" s="363"/>
      <c r="I1087" s="363"/>
      <c r="J1087" s="628"/>
      <c r="K1087" s="401"/>
      <c r="L1087" s="401"/>
      <c r="M1087" s="403"/>
      <c r="N1087" s="401"/>
    </row>
    <row r="1088" spans="1:14" x14ac:dyDescent="0.2">
      <c r="A1088" s="401"/>
      <c r="B1088" s="660"/>
      <c r="C1088" s="401"/>
      <c r="D1088" s="401"/>
      <c r="E1088" s="401"/>
      <c r="F1088" s="403"/>
      <c r="G1088" s="458"/>
      <c r="H1088" s="363"/>
      <c r="I1088" s="363"/>
      <c r="J1088" s="628"/>
      <c r="K1088" s="401"/>
      <c r="L1088" s="401"/>
      <c r="M1088" s="403"/>
      <c r="N1088" s="401"/>
    </row>
    <row r="1089" spans="1:14" x14ac:dyDescent="0.2">
      <c r="A1089" s="401"/>
      <c r="B1089" s="660"/>
      <c r="C1089" s="401"/>
      <c r="D1089" s="401"/>
      <c r="E1089" s="401"/>
      <c r="F1089" s="403"/>
      <c r="G1089" s="458"/>
      <c r="H1089" s="363"/>
      <c r="I1089" s="363"/>
      <c r="J1089" s="628"/>
      <c r="K1089" s="401"/>
      <c r="L1089" s="401"/>
      <c r="M1089" s="403"/>
      <c r="N1089" s="401"/>
    </row>
    <row r="1090" spans="1:14" x14ac:dyDescent="0.2">
      <c r="A1090" s="401"/>
      <c r="B1090" s="660"/>
      <c r="C1090" s="401"/>
      <c r="D1090" s="401"/>
      <c r="E1090" s="401"/>
      <c r="F1090" s="403"/>
      <c r="G1090" s="458"/>
      <c r="H1090" s="363"/>
      <c r="I1090" s="363"/>
      <c r="J1090" s="628"/>
      <c r="K1090" s="401"/>
      <c r="L1090" s="401"/>
      <c r="M1090" s="403"/>
      <c r="N1090" s="401"/>
    </row>
    <row r="1091" spans="1:14" x14ac:dyDescent="0.2">
      <c r="A1091" s="401"/>
      <c r="B1091" s="660"/>
      <c r="C1091" s="401"/>
      <c r="D1091" s="401"/>
      <c r="E1091" s="401"/>
      <c r="F1091" s="403"/>
      <c r="G1091" s="458"/>
      <c r="H1091" s="363"/>
      <c r="I1091" s="363"/>
      <c r="J1091" s="628"/>
      <c r="K1091" s="401"/>
      <c r="L1091" s="401"/>
      <c r="M1091" s="403"/>
      <c r="N1091" s="401"/>
    </row>
    <row r="1092" spans="1:14" x14ac:dyDescent="0.2">
      <c r="A1092" s="401"/>
      <c r="B1092" s="660"/>
      <c r="C1092" s="401"/>
      <c r="D1092" s="401"/>
      <c r="E1092" s="401"/>
      <c r="F1092" s="403"/>
      <c r="G1092" s="458"/>
      <c r="H1092" s="363"/>
      <c r="I1092" s="363"/>
      <c r="J1092" s="628"/>
      <c r="K1092" s="401"/>
      <c r="L1092" s="401"/>
      <c r="M1092" s="403"/>
      <c r="N1092" s="401"/>
    </row>
    <row r="1093" spans="1:14" x14ac:dyDescent="0.2">
      <c r="A1093" s="401"/>
      <c r="B1093" s="660"/>
      <c r="C1093" s="401"/>
      <c r="D1093" s="401"/>
      <c r="E1093" s="401"/>
      <c r="F1093" s="403"/>
      <c r="G1093" s="458"/>
      <c r="H1093" s="363"/>
      <c r="I1093" s="363"/>
      <c r="J1093" s="628"/>
      <c r="K1093" s="401"/>
      <c r="L1093" s="401"/>
      <c r="M1093" s="403"/>
      <c r="N1093" s="401"/>
    </row>
    <row r="1094" spans="1:14" x14ac:dyDescent="0.2">
      <c r="A1094" s="401"/>
      <c r="B1094" s="660"/>
      <c r="C1094" s="401"/>
      <c r="D1094" s="401"/>
      <c r="E1094" s="401"/>
      <c r="F1094" s="403"/>
      <c r="G1094" s="458"/>
      <c r="H1094" s="363"/>
      <c r="I1094" s="363"/>
      <c r="J1094" s="628"/>
      <c r="K1094" s="401"/>
      <c r="L1094" s="401"/>
      <c r="M1094" s="403"/>
      <c r="N1094" s="401"/>
    </row>
    <row r="1095" spans="1:14" x14ac:dyDescent="0.2">
      <c r="A1095" s="401"/>
      <c r="B1095" s="660"/>
      <c r="C1095" s="401"/>
      <c r="D1095" s="401"/>
      <c r="E1095" s="401"/>
      <c r="F1095" s="403"/>
      <c r="G1095" s="458"/>
      <c r="H1095" s="363"/>
      <c r="I1095" s="363"/>
      <c r="J1095" s="628"/>
      <c r="K1095" s="401"/>
      <c r="L1095" s="401"/>
      <c r="M1095" s="403"/>
      <c r="N1095" s="401"/>
    </row>
    <row r="1096" spans="1:14" x14ac:dyDescent="0.2">
      <c r="A1096" s="401"/>
      <c r="B1096" s="660"/>
      <c r="C1096" s="401"/>
      <c r="D1096" s="401"/>
      <c r="E1096" s="401"/>
      <c r="F1096" s="403"/>
      <c r="G1096" s="458"/>
      <c r="H1096" s="363"/>
      <c r="I1096" s="363"/>
      <c r="J1096" s="628"/>
      <c r="K1096" s="401"/>
      <c r="L1096" s="401"/>
      <c r="M1096" s="403"/>
      <c r="N1096" s="401"/>
    </row>
    <row r="1097" spans="1:14" x14ac:dyDescent="0.2">
      <c r="A1097" s="401"/>
      <c r="B1097" s="660"/>
      <c r="C1097" s="401"/>
      <c r="D1097" s="401"/>
      <c r="E1097" s="401"/>
      <c r="F1097" s="403"/>
      <c r="G1097" s="458"/>
      <c r="H1097" s="363"/>
      <c r="I1097" s="363"/>
      <c r="J1097" s="628"/>
      <c r="K1097" s="401"/>
      <c r="L1097" s="401"/>
      <c r="M1097" s="403"/>
      <c r="N1097" s="401"/>
    </row>
    <row r="1098" spans="1:14" x14ac:dyDescent="0.2">
      <c r="A1098" s="401"/>
      <c r="B1098" s="660"/>
      <c r="C1098" s="401"/>
      <c r="D1098" s="401"/>
      <c r="E1098" s="401"/>
      <c r="F1098" s="403"/>
      <c r="G1098" s="458"/>
      <c r="H1098" s="363"/>
      <c r="I1098" s="363"/>
      <c r="J1098" s="628"/>
      <c r="K1098" s="401"/>
      <c r="L1098" s="401"/>
      <c r="M1098" s="403"/>
      <c r="N1098" s="401"/>
    </row>
    <row r="1099" spans="1:14" x14ac:dyDescent="0.2">
      <c r="A1099" s="401"/>
      <c r="B1099" s="660"/>
      <c r="C1099" s="401"/>
      <c r="D1099" s="401"/>
      <c r="E1099" s="401"/>
      <c r="F1099" s="403"/>
      <c r="G1099" s="458"/>
      <c r="H1099" s="363"/>
      <c r="I1099" s="363"/>
      <c r="J1099" s="628"/>
      <c r="K1099" s="401"/>
      <c r="L1099" s="401"/>
      <c r="M1099" s="403"/>
      <c r="N1099" s="401"/>
    </row>
    <row r="1100" spans="1:14" x14ac:dyDescent="0.2">
      <c r="A1100" s="401"/>
      <c r="B1100" s="660"/>
      <c r="C1100" s="401"/>
      <c r="D1100" s="401"/>
      <c r="E1100" s="401"/>
      <c r="F1100" s="403"/>
      <c r="G1100" s="458"/>
      <c r="H1100" s="363"/>
      <c r="I1100" s="363"/>
      <c r="J1100" s="628"/>
      <c r="K1100" s="401"/>
      <c r="L1100" s="401"/>
      <c r="M1100" s="403"/>
      <c r="N1100" s="401"/>
    </row>
    <row r="1101" spans="1:14" x14ac:dyDescent="0.2">
      <c r="A1101" s="401"/>
      <c r="B1101" s="660"/>
      <c r="C1101" s="401"/>
      <c r="D1101" s="401"/>
      <c r="E1101" s="401"/>
      <c r="F1101" s="403"/>
      <c r="G1101" s="458"/>
      <c r="H1101" s="363"/>
      <c r="I1101" s="363"/>
      <c r="J1101" s="628"/>
      <c r="K1101" s="401"/>
      <c r="L1101" s="401"/>
      <c r="M1101" s="403"/>
      <c r="N1101" s="401"/>
    </row>
    <row r="1102" spans="1:14" x14ac:dyDescent="0.2">
      <c r="A1102" s="401"/>
      <c r="B1102" s="660"/>
      <c r="C1102" s="401"/>
      <c r="D1102" s="401"/>
      <c r="E1102" s="401"/>
      <c r="F1102" s="403"/>
      <c r="G1102" s="458"/>
      <c r="H1102" s="363"/>
      <c r="I1102" s="363"/>
      <c r="J1102" s="628"/>
      <c r="K1102" s="401"/>
      <c r="L1102" s="401"/>
      <c r="M1102" s="403"/>
      <c r="N1102" s="401"/>
    </row>
    <row r="1103" spans="1:14" x14ac:dyDescent="0.2">
      <c r="A1103" s="401"/>
      <c r="B1103" s="660"/>
      <c r="C1103" s="401"/>
      <c r="D1103" s="401"/>
      <c r="E1103" s="401"/>
      <c r="F1103" s="403"/>
      <c r="G1103" s="458"/>
      <c r="H1103" s="363"/>
      <c r="I1103" s="363"/>
      <c r="J1103" s="628"/>
      <c r="K1103" s="401"/>
      <c r="L1103" s="401"/>
      <c r="M1103" s="403"/>
      <c r="N1103" s="401"/>
    </row>
    <row r="1104" spans="1:14" x14ac:dyDescent="0.2">
      <c r="A1104" s="401"/>
      <c r="B1104" s="660"/>
      <c r="C1104" s="401"/>
      <c r="D1104" s="401"/>
      <c r="E1104" s="401"/>
      <c r="F1104" s="403"/>
      <c r="G1104" s="458"/>
      <c r="H1104" s="363"/>
      <c r="I1104" s="363"/>
      <c r="J1104" s="628"/>
      <c r="K1104" s="401"/>
      <c r="L1104" s="401"/>
      <c r="M1104" s="403"/>
      <c r="N1104" s="401"/>
    </row>
    <row r="1105" spans="1:14" x14ac:dyDescent="0.2">
      <c r="A1105" s="401"/>
      <c r="B1105" s="660"/>
      <c r="C1105" s="401"/>
      <c r="D1105" s="401"/>
      <c r="E1105" s="401"/>
      <c r="F1105" s="403"/>
      <c r="G1105" s="458"/>
      <c r="H1105" s="363"/>
      <c r="I1105" s="363"/>
      <c r="J1105" s="628"/>
      <c r="K1105" s="401"/>
      <c r="L1105" s="401"/>
      <c r="M1105" s="403"/>
      <c r="N1105" s="401"/>
    </row>
    <row r="1106" spans="1:14" x14ac:dyDescent="0.2">
      <c r="A1106" s="401"/>
      <c r="B1106" s="660"/>
      <c r="C1106" s="401"/>
      <c r="D1106" s="401"/>
      <c r="E1106" s="401"/>
      <c r="F1106" s="403"/>
      <c r="G1106" s="458"/>
      <c r="H1106" s="363"/>
      <c r="I1106" s="363"/>
      <c r="J1106" s="628"/>
      <c r="K1106" s="401"/>
      <c r="L1106" s="401"/>
      <c r="M1106" s="403"/>
      <c r="N1106" s="401"/>
    </row>
    <row r="1107" spans="1:14" x14ac:dyDescent="0.2">
      <c r="A1107" s="401"/>
      <c r="B1107" s="660"/>
      <c r="C1107" s="401"/>
      <c r="D1107" s="401"/>
      <c r="E1107" s="401"/>
      <c r="F1107" s="403"/>
      <c r="G1107" s="458"/>
      <c r="H1107" s="363"/>
      <c r="I1107" s="363"/>
      <c r="J1107" s="628"/>
      <c r="K1107" s="401"/>
      <c r="L1107" s="401"/>
      <c r="M1107" s="403"/>
      <c r="N1107" s="401"/>
    </row>
    <row r="1108" spans="1:14" x14ac:dyDescent="0.2">
      <c r="A1108" s="401"/>
      <c r="B1108" s="660"/>
      <c r="C1108" s="401"/>
      <c r="D1108" s="401"/>
      <c r="E1108" s="401"/>
      <c r="F1108" s="403"/>
      <c r="G1108" s="458"/>
      <c r="H1108" s="363"/>
      <c r="I1108" s="363"/>
      <c r="J1108" s="628"/>
      <c r="K1108" s="401"/>
      <c r="L1108" s="401"/>
      <c r="M1108" s="403"/>
      <c r="N1108" s="401"/>
    </row>
    <row r="1109" spans="1:14" x14ac:dyDescent="0.2">
      <c r="A1109" s="401"/>
      <c r="B1109" s="660"/>
      <c r="C1109" s="401"/>
      <c r="D1109" s="401"/>
      <c r="E1109" s="401"/>
      <c r="F1109" s="403"/>
      <c r="G1109" s="458"/>
      <c r="H1109" s="363"/>
      <c r="I1109" s="363"/>
      <c r="J1109" s="628"/>
      <c r="K1109" s="401"/>
      <c r="L1109" s="401"/>
      <c r="M1109" s="403"/>
      <c r="N1109" s="401"/>
    </row>
    <row r="1110" spans="1:14" x14ac:dyDescent="0.2">
      <c r="A1110" s="401"/>
      <c r="B1110" s="660"/>
      <c r="C1110" s="401"/>
      <c r="D1110" s="401"/>
      <c r="E1110" s="401"/>
      <c r="F1110" s="403"/>
      <c r="G1110" s="458"/>
      <c r="H1110" s="363"/>
      <c r="I1110" s="363"/>
      <c r="J1110" s="628"/>
      <c r="K1110" s="401"/>
      <c r="L1110" s="401"/>
      <c r="M1110" s="403"/>
      <c r="N1110" s="401"/>
    </row>
    <row r="1111" spans="1:14" x14ac:dyDescent="0.2">
      <c r="A1111" s="401"/>
      <c r="B1111" s="660"/>
      <c r="C1111" s="401"/>
      <c r="D1111" s="401"/>
      <c r="E1111" s="401"/>
      <c r="F1111" s="403"/>
      <c r="G1111" s="458"/>
      <c r="H1111" s="363"/>
      <c r="I1111" s="363"/>
      <c r="J1111" s="628"/>
      <c r="K1111" s="401"/>
      <c r="L1111" s="401"/>
      <c r="M1111" s="403"/>
      <c r="N1111" s="401"/>
    </row>
    <row r="1112" spans="1:14" x14ac:dyDescent="0.2">
      <c r="A1112" s="401"/>
      <c r="B1112" s="660"/>
      <c r="C1112" s="401"/>
      <c r="D1112" s="401"/>
      <c r="E1112" s="401"/>
      <c r="F1112" s="403"/>
      <c r="G1112" s="458"/>
      <c r="H1112" s="363"/>
      <c r="I1112" s="363"/>
      <c r="J1112" s="628"/>
      <c r="K1112" s="401"/>
      <c r="L1112" s="401"/>
      <c r="M1112" s="403"/>
      <c r="N1112" s="401"/>
    </row>
    <row r="1113" spans="1:14" x14ac:dyDescent="0.2">
      <c r="A1113" s="401"/>
      <c r="B1113" s="660"/>
      <c r="C1113" s="401"/>
      <c r="D1113" s="401"/>
      <c r="E1113" s="401"/>
      <c r="F1113" s="403"/>
      <c r="G1113" s="458"/>
      <c r="H1113" s="363"/>
      <c r="I1113" s="363"/>
      <c r="J1113" s="628"/>
      <c r="K1113" s="401"/>
      <c r="L1113" s="401"/>
      <c r="M1113" s="403"/>
      <c r="N1113" s="401"/>
    </row>
    <row r="1114" spans="1:14" x14ac:dyDescent="0.2">
      <c r="A1114" s="401"/>
      <c r="B1114" s="660"/>
      <c r="C1114" s="401"/>
      <c r="D1114" s="401"/>
      <c r="E1114" s="401"/>
      <c r="F1114" s="403"/>
      <c r="G1114" s="458"/>
      <c r="H1114" s="363"/>
      <c r="I1114" s="363"/>
      <c r="J1114" s="628"/>
      <c r="K1114" s="401"/>
      <c r="L1114" s="401"/>
      <c r="M1114" s="403"/>
      <c r="N1114" s="401"/>
    </row>
    <row r="1115" spans="1:14" x14ac:dyDescent="0.2">
      <c r="A1115" s="401"/>
      <c r="B1115" s="660"/>
      <c r="C1115" s="401"/>
      <c r="D1115" s="401"/>
      <c r="E1115" s="401"/>
      <c r="F1115" s="403"/>
      <c r="G1115" s="458"/>
      <c r="H1115" s="363"/>
      <c r="I1115" s="363"/>
      <c r="J1115" s="628"/>
      <c r="K1115" s="401"/>
      <c r="L1115" s="401"/>
      <c r="M1115" s="403"/>
      <c r="N1115" s="401"/>
    </row>
    <row r="1116" spans="1:14" x14ac:dyDescent="0.2">
      <c r="A1116" s="401"/>
      <c r="B1116" s="660"/>
      <c r="C1116" s="401"/>
      <c r="D1116" s="401"/>
      <c r="E1116" s="401"/>
      <c r="F1116" s="403"/>
      <c r="G1116" s="458"/>
      <c r="H1116" s="363"/>
      <c r="I1116" s="363"/>
      <c r="J1116" s="628"/>
      <c r="K1116" s="401"/>
      <c r="L1116" s="401"/>
      <c r="M1116" s="403"/>
      <c r="N1116" s="401"/>
    </row>
    <row r="1117" spans="1:14" x14ac:dyDescent="0.2">
      <c r="A1117" s="401"/>
      <c r="B1117" s="660"/>
      <c r="C1117" s="401"/>
      <c r="D1117" s="401"/>
      <c r="E1117" s="401"/>
      <c r="F1117" s="403"/>
      <c r="G1117" s="458"/>
      <c r="H1117" s="363"/>
      <c r="I1117" s="363"/>
      <c r="J1117" s="628"/>
      <c r="K1117" s="401"/>
      <c r="L1117" s="401"/>
      <c r="M1117" s="403"/>
      <c r="N1117" s="401"/>
    </row>
    <row r="1118" spans="1:14" x14ac:dyDescent="0.2">
      <c r="A1118" s="401"/>
      <c r="B1118" s="660"/>
      <c r="C1118" s="401"/>
      <c r="D1118" s="401"/>
      <c r="E1118" s="401"/>
      <c r="F1118" s="403"/>
      <c r="G1118" s="458"/>
      <c r="H1118" s="363"/>
      <c r="I1118" s="363"/>
      <c r="J1118" s="628"/>
      <c r="K1118" s="401"/>
      <c r="L1118" s="401"/>
      <c r="M1118" s="403"/>
      <c r="N1118" s="401"/>
    </row>
    <row r="1119" spans="1:14" x14ac:dyDescent="0.2">
      <c r="A1119" s="401"/>
      <c r="B1119" s="660"/>
      <c r="C1119" s="401"/>
      <c r="D1119" s="401"/>
      <c r="E1119" s="401"/>
      <c r="F1119" s="403"/>
      <c r="G1119" s="458"/>
      <c r="H1119" s="363"/>
      <c r="I1119" s="363"/>
      <c r="J1119" s="628"/>
      <c r="K1119" s="401"/>
      <c r="L1119" s="401"/>
      <c r="M1119" s="403"/>
      <c r="N1119" s="401"/>
    </row>
    <row r="1120" spans="1:14" x14ac:dyDescent="0.2">
      <c r="A1120" s="401"/>
      <c r="B1120" s="660"/>
      <c r="C1120" s="401"/>
      <c r="D1120" s="401"/>
      <c r="E1120" s="401"/>
      <c r="F1120" s="403"/>
      <c r="G1120" s="458"/>
      <c r="H1120" s="363"/>
      <c r="I1120" s="363"/>
      <c r="J1120" s="628"/>
      <c r="K1120" s="401"/>
      <c r="L1120" s="401"/>
      <c r="M1120" s="403"/>
      <c r="N1120" s="401"/>
    </row>
    <row r="1121" spans="1:14" x14ac:dyDescent="0.2">
      <c r="A1121" s="401"/>
      <c r="B1121" s="660"/>
      <c r="C1121" s="401"/>
      <c r="D1121" s="401"/>
      <c r="E1121" s="401"/>
      <c r="F1121" s="403"/>
      <c r="G1121" s="458"/>
      <c r="H1121" s="363"/>
      <c r="I1121" s="363"/>
      <c r="J1121" s="628"/>
      <c r="K1121" s="401"/>
      <c r="L1121" s="401"/>
      <c r="M1121" s="403"/>
      <c r="N1121" s="401"/>
    </row>
    <row r="1122" spans="1:14" x14ac:dyDescent="0.2">
      <c r="A1122" s="401"/>
      <c r="B1122" s="660"/>
      <c r="C1122" s="401"/>
      <c r="D1122" s="401"/>
      <c r="E1122" s="401"/>
      <c r="F1122" s="403"/>
      <c r="G1122" s="458"/>
      <c r="H1122" s="363"/>
      <c r="I1122" s="363"/>
      <c r="J1122" s="628"/>
      <c r="K1122" s="401"/>
      <c r="L1122" s="401"/>
      <c r="M1122" s="403"/>
      <c r="N1122" s="401"/>
    </row>
    <row r="1123" spans="1:14" x14ac:dyDescent="0.2">
      <c r="A1123" s="401"/>
      <c r="B1123" s="660"/>
      <c r="C1123" s="401"/>
      <c r="D1123" s="401"/>
      <c r="E1123" s="401"/>
      <c r="F1123" s="403"/>
      <c r="G1123" s="458"/>
      <c r="H1123" s="363"/>
      <c r="I1123" s="363"/>
      <c r="J1123" s="628"/>
      <c r="K1123" s="401"/>
      <c r="L1123" s="401"/>
      <c r="M1123" s="403"/>
      <c r="N1123" s="401"/>
    </row>
    <row r="1124" spans="1:14" x14ac:dyDescent="0.2">
      <c r="A1124" s="401"/>
      <c r="B1124" s="660"/>
      <c r="C1124" s="401"/>
      <c r="D1124" s="401"/>
      <c r="E1124" s="401"/>
      <c r="F1124" s="403"/>
      <c r="G1124" s="458"/>
      <c r="H1124" s="363"/>
      <c r="I1124" s="363"/>
      <c r="J1124" s="628"/>
      <c r="K1124" s="401"/>
      <c r="L1124" s="401"/>
      <c r="M1124" s="403"/>
      <c r="N1124" s="401"/>
    </row>
    <row r="1125" spans="1:14" x14ac:dyDescent="0.2">
      <c r="A1125" s="401"/>
      <c r="B1125" s="660"/>
      <c r="C1125" s="401"/>
      <c r="D1125" s="401"/>
      <c r="E1125" s="401"/>
      <c r="F1125" s="403"/>
      <c r="G1125" s="458"/>
      <c r="H1125" s="363"/>
      <c r="I1125" s="363"/>
      <c r="J1125" s="628"/>
      <c r="K1125" s="401"/>
      <c r="L1125" s="401"/>
      <c r="M1125" s="403"/>
      <c r="N1125" s="401"/>
    </row>
    <row r="1126" spans="1:14" x14ac:dyDescent="0.2">
      <c r="A1126" s="401"/>
      <c r="B1126" s="660"/>
      <c r="C1126" s="401"/>
      <c r="D1126" s="401"/>
      <c r="E1126" s="401"/>
      <c r="F1126" s="403"/>
      <c r="G1126" s="458"/>
      <c r="H1126" s="363"/>
      <c r="I1126" s="363"/>
      <c r="J1126" s="628"/>
      <c r="K1126" s="401"/>
      <c r="L1126" s="401"/>
      <c r="M1126" s="403"/>
      <c r="N1126" s="401"/>
    </row>
    <row r="1127" spans="1:14" x14ac:dyDescent="0.2">
      <c r="A1127" s="401"/>
      <c r="B1127" s="660"/>
      <c r="C1127" s="401"/>
      <c r="D1127" s="401"/>
      <c r="E1127" s="401"/>
      <c r="F1127" s="403"/>
      <c r="G1127" s="458"/>
      <c r="H1127" s="363"/>
      <c r="I1127" s="363"/>
      <c r="J1127" s="628"/>
      <c r="K1127" s="401"/>
      <c r="L1127" s="401"/>
      <c r="M1127" s="403"/>
      <c r="N1127" s="401"/>
    </row>
    <row r="1128" spans="1:14" x14ac:dyDescent="0.2">
      <c r="A1128" s="401"/>
      <c r="B1128" s="660"/>
      <c r="C1128" s="401"/>
      <c r="D1128" s="401"/>
      <c r="E1128" s="401"/>
      <c r="F1128" s="403"/>
      <c r="G1128" s="458"/>
      <c r="H1128" s="363"/>
      <c r="I1128" s="363"/>
      <c r="J1128" s="628"/>
      <c r="K1128" s="401"/>
      <c r="L1128" s="401"/>
      <c r="M1128" s="403"/>
      <c r="N1128" s="401"/>
    </row>
    <row r="1129" spans="1:14" x14ac:dyDescent="0.2">
      <c r="A1129" s="401"/>
      <c r="B1129" s="660"/>
      <c r="C1129" s="401"/>
      <c r="D1129" s="401"/>
      <c r="E1129" s="401"/>
      <c r="F1129" s="403"/>
      <c r="G1129" s="458"/>
      <c r="H1129" s="363"/>
      <c r="I1129" s="363"/>
      <c r="J1129" s="628"/>
      <c r="K1129" s="401"/>
      <c r="L1129" s="401"/>
      <c r="M1129" s="403"/>
      <c r="N1129" s="401"/>
    </row>
    <row r="1130" spans="1:14" x14ac:dyDescent="0.2">
      <c r="A1130" s="401"/>
      <c r="B1130" s="660"/>
      <c r="C1130" s="401"/>
      <c r="D1130" s="401"/>
      <c r="E1130" s="401"/>
      <c r="F1130" s="403"/>
      <c r="G1130" s="458"/>
      <c r="H1130" s="363"/>
      <c r="I1130" s="363"/>
      <c r="J1130" s="628"/>
      <c r="K1130" s="401"/>
      <c r="L1130" s="401"/>
      <c r="M1130" s="403"/>
      <c r="N1130" s="401"/>
    </row>
    <row r="1131" spans="1:14" x14ac:dyDescent="0.2">
      <c r="A1131" s="401"/>
      <c r="B1131" s="660"/>
      <c r="C1131" s="401"/>
      <c r="D1131" s="401"/>
      <c r="E1131" s="401"/>
      <c r="F1131" s="403"/>
      <c r="G1131" s="458"/>
      <c r="H1131" s="363"/>
      <c r="I1131" s="363"/>
      <c r="J1131" s="628"/>
      <c r="K1131" s="401"/>
      <c r="L1131" s="401"/>
      <c r="M1131" s="403"/>
      <c r="N1131" s="401"/>
    </row>
    <row r="1132" spans="1:14" x14ac:dyDescent="0.2">
      <c r="A1132" s="401"/>
      <c r="B1132" s="660"/>
      <c r="C1132" s="401"/>
      <c r="D1132" s="401"/>
      <c r="E1132" s="401"/>
      <c r="F1132" s="403"/>
      <c r="G1132" s="458"/>
      <c r="H1132" s="363"/>
      <c r="I1132" s="363"/>
      <c r="J1132" s="628"/>
      <c r="K1132" s="401"/>
      <c r="L1132" s="401"/>
      <c r="M1132" s="403"/>
      <c r="N1132" s="401"/>
    </row>
    <row r="1133" spans="1:14" x14ac:dyDescent="0.2">
      <c r="A1133" s="401"/>
      <c r="B1133" s="660"/>
      <c r="C1133" s="401"/>
      <c r="D1133" s="401"/>
      <c r="E1133" s="401"/>
      <c r="F1133" s="403"/>
      <c r="G1133" s="458"/>
      <c r="H1133" s="363"/>
      <c r="I1133" s="363"/>
      <c r="J1133" s="628"/>
      <c r="K1133" s="401"/>
      <c r="L1133" s="401"/>
      <c r="M1133" s="403"/>
      <c r="N1133" s="401"/>
    </row>
    <row r="1134" spans="1:14" x14ac:dyDescent="0.2">
      <c r="A1134" s="401"/>
      <c r="B1134" s="660"/>
      <c r="C1134" s="401"/>
      <c r="D1134" s="401"/>
      <c r="E1134" s="401"/>
      <c r="F1134" s="403"/>
      <c r="G1134" s="458"/>
      <c r="H1134" s="363"/>
      <c r="I1134" s="363"/>
      <c r="J1134" s="628"/>
      <c r="K1134" s="401"/>
      <c r="L1134" s="401"/>
      <c r="M1134" s="403"/>
      <c r="N1134" s="401"/>
    </row>
    <row r="1135" spans="1:14" x14ac:dyDescent="0.2">
      <c r="A1135" s="401"/>
      <c r="B1135" s="660"/>
      <c r="C1135" s="401"/>
      <c r="D1135" s="401"/>
      <c r="E1135" s="401"/>
      <c r="F1135" s="403"/>
      <c r="G1135" s="458"/>
      <c r="H1135" s="363"/>
      <c r="I1135" s="363"/>
      <c r="J1135" s="628"/>
      <c r="K1135" s="401"/>
      <c r="L1135" s="401"/>
      <c r="M1135" s="403"/>
      <c r="N1135" s="401"/>
    </row>
    <row r="1136" spans="1:14" x14ac:dyDescent="0.2">
      <c r="A1136" s="401"/>
      <c r="B1136" s="660"/>
      <c r="C1136" s="401"/>
      <c r="D1136" s="401"/>
      <c r="E1136" s="401"/>
      <c r="F1136" s="403"/>
      <c r="G1136" s="458"/>
      <c r="H1136" s="363"/>
      <c r="I1136" s="363"/>
      <c r="J1136" s="628"/>
      <c r="K1136" s="401"/>
      <c r="L1136" s="401"/>
      <c r="M1136" s="403"/>
      <c r="N1136" s="401"/>
    </row>
    <row r="1137" spans="1:14" x14ac:dyDescent="0.2">
      <c r="A1137" s="401"/>
      <c r="B1137" s="660"/>
      <c r="C1137" s="401"/>
      <c r="D1137" s="401"/>
      <c r="E1137" s="401"/>
      <c r="F1137" s="403"/>
      <c r="G1137" s="458"/>
      <c r="H1137" s="363"/>
      <c r="I1137" s="363"/>
      <c r="J1137" s="628"/>
      <c r="K1137" s="401"/>
      <c r="L1137" s="401"/>
      <c r="M1137" s="403"/>
      <c r="N1137" s="401"/>
    </row>
    <row r="1138" spans="1:14" x14ac:dyDescent="0.2">
      <c r="A1138" s="401"/>
      <c r="B1138" s="660"/>
      <c r="C1138" s="401"/>
      <c r="D1138" s="401"/>
      <c r="E1138" s="401"/>
      <c r="F1138" s="403"/>
      <c r="G1138" s="458"/>
      <c r="H1138" s="363"/>
      <c r="I1138" s="363"/>
      <c r="J1138" s="628"/>
      <c r="K1138" s="401"/>
      <c r="L1138" s="401"/>
      <c r="M1138" s="403"/>
      <c r="N1138" s="401"/>
    </row>
    <row r="1139" spans="1:14" x14ac:dyDescent="0.2">
      <c r="A1139" s="401"/>
      <c r="B1139" s="660"/>
      <c r="C1139" s="401"/>
      <c r="D1139" s="401"/>
      <c r="E1139" s="401"/>
      <c r="F1139" s="403"/>
      <c r="G1139" s="458"/>
      <c r="H1139" s="363"/>
      <c r="I1139" s="363"/>
      <c r="J1139" s="628"/>
      <c r="K1139" s="401"/>
      <c r="L1139" s="401"/>
      <c r="M1139" s="403"/>
      <c r="N1139" s="401"/>
    </row>
    <row r="1140" spans="1:14" x14ac:dyDescent="0.2">
      <c r="A1140" s="401"/>
      <c r="B1140" s="660"/>
      <c r="C1140" s="401"/>
      <c r="D1140" s="401"/>
      <c r="E1140" s="401"/>
      <c r="F1140" s="403"/>
      <c r="G1140" s="458"/>
      <c r="H1140" s="363"/>
      <c r="I1140" s="363"/>
      <c r="J1140" s="628"/>
      <c r="K1140" s="401"/>
      <c r="L1140" s="401"/>
      <c r="M1140" s="403"/>
      <c r="N1140" s="401"/>
    </row>
    <row r="1141" spans="1:14" x14ac:dyDescent="0.2">
      <c r="A1141" s="401"/>
      <c r="B1141" s="660"/>
      <c r="C1141" s="401"/>
      <c r="D1141" s="401"/>
      <c r="E1141" s="401"/>
      <c r="F1141" s="403"/>
      <c r="G1141" s="458"/>
      <c r="H1141" s="363"/>
      <c r="I1141" s="363"/>
      <c r="J1141" s="628"/>
      <c r="K1141" s="401"/>
      <c r="L1141" s="401"/>
      <c r="M1141" s="403"/>
      <c r="N1141" s="401"/>
    </row>
    <row r="1142" spans="1:14" x14ac:dyDescent="0.2">
      <c r="A1142" s="401"/>
      <c r="B1142" s="660"/>
      <c r="C1142" s="401"/>
      <c r="D1142" s="401"/>
      <c r="E1142" s="401"/>
      <c r="F1142" s="403"/>
      <c r="G1142" s="458"/>
      <c r="H1142" s="363"/>
      <c r="I1142" s="363"/>
      <c r="J1142" s="628"/>
      <c r="K1142" s="401"/>
      <c r="L1142" s="401"/>
      <c r="M1142" s="403"/>
      <c r="N1142" s="401"/>
    </row>
    <row r="1143" spans="1:14" x14ac:dyDescent="0.2">
      <c r="A1143" s="401"/>
      <c r="B1143" s="660"/>
      <c r="C1143" s="401"/>
      <c r="D1143" s="401"/>
      <c r="E1143" s="401"/>
      <c r="F1143" s="403"/>
      <c r="G1143" s="458"/>
      <c r="H1143" s="363"/>
      <c r="I1143" s="363"/>
      <c r="J1143" s="628"/>
      <c r="K1143" s="401"/>
      <c r="L1143" s="401"/>
      <c r="M1143" s="403"/>
      <c r="N1143" s="401"/>
    </row>
    <row r="1144" spans="1:14" x14ac:dyDescent="0.2">
      <c r="A1144" s="401"/>
      <c r="B1144" s="660"/>
      <c r="C1144" s="401"/>
      <c r="D1144" s="401"/>
      <c r="E1144" s="401"/>
      <c r="F1144" s="403"/>
      <c r="G1144" s="458"/>
      <c r="H1144" s="363"/>
      <c r="I1144" s="363"/>
      <c r="J1144" s="628"/>
      <c r="K1144" s="401"/>
      <c r="L1144" s="401"/>
      <c r="M1144" s="403"/>
      <c r="N1144" s="401"/>
    </row>
    <row r="1145" spans="1:14" x14ac:dyDescent="0.2">
      <c r="A1145" s="401"/>
      <c r="B1145" s="660"/>
      <c r="C1145" s="401"/>
      <c r="D1145" s="401"/>
      <c r="E1145" s="401"/>
      <c r="F1145" s="403"/>
      <c r="G1145" s="458"/>
      <c r="H1145" s="363"/>
      <c r="I1145" s="363"/>
      <c r="J1145" s="628"/>
      <c r="K1145" s="401"/>
      <c r="L1145" s="401"/>
      <c r="M1145" s="403"/>
      <c r="N1145" s="401"/>
    </row>
    <row r="1146" spans="1:14" x14ac:dyDescent="0.2">
      <c r="A1146" s="401"/>
      <c r="B1146" s="660"/>
      <c r="C1146" s="401"/>
      <c r="D1146" s="401"/>
      <c r="E1146" s="401"/>
      <c r="F1146" s="403"/>
      <c r="G1146" s="458"/>
      <c r="H1146" s="363"/>
      <c r="I1146" s="363"/>
      <c r="J1146" s="628"/>
      <c r="K1146" s="401"/>
      <c r="L1146" s="401"/>
      <c r="M1146" s="403"/>
      <c r="N1146" s="401"/>
    </row>
    <row r="1147" spans="1:14" x14ac:dyDescent="0.2">
      <c r="A1147" s="401"/>
      <c r="B1147" s="660"/>
      <c r="C1147" s="401"/>
      <c r="D1147" s="401"/>
      <c r="E1147" s="401"/>
      <c r="F1147" s="403"/>
      <c r="G1147" s="458"/>
      <c r="H1147" s="363"/>
      <c r="I1147" s="363"/>
      <c r="J1147" s="628"/>
      <c r="K1147" s="401"/>
      <c r="L1147" s="401"/>
      <c r="M1147" s="403"/>
      <c r="N1147" s="401"/>
    </row>
    <row r="1148" spans="1:14" x14ac:dyDescent="0.2">
      <c r="A1148" s="401"/>
      <c r="B1148" s="660"/>
      <c r="C1148" s="401"/>
      <c r="D1148" s="401"/>
      <c r="E1148" s="401"/>
      <c r="F1148" s="403"/>
      <c r="G1148" s="458"/>
      <c r="H1148" s="363"/>
      <c r="I1148" s="363"/>
      <c r="J1148" s="628"/>
      <c r="K1148" s="401"/>
      <c r="L1148" s="401"/>
      <c r="M1148" s="403"/>
      <c r="N1148" s="401"/>
    </row>
    <row r="1149" spans="1:14" x14ac:dyDescent="0.2">
      <c r="A1149" s="401"/>
      <c r="B1149" s="660"/>
      <c r="C1149" s="401"/>
      <c r="D1149" s="401"/>
      <c r="E1149" s="401"/>
      <c r="F1149" s="403"/>
      <c r="G1149" s="458"/>
      <c r="H1149" s="363"/>
      <c r="I1149" s="363"/>
      <c r="J1149" s="628"/>
      <c r="K1149" s="401"/>
      <c r="L1149" s="401"/>
      <c r="M1149" s="403"/>
      <c r="N1149" s="401"/>
    </row>
    <row r="1150" spans="1:14" x14ac:dyDescent="0.2">
      <c r="A1150" s="401"/>
      <c r="B1150" s="660"/>
      <c r="C1150" s="401"/>
      <c r="D1150" s="401"/>
      <c r="E1150" s="401"/>
      <c r="F1150" s="403"/>
      <c r="G1150" s="458"/>
      <c r="H1150" s="363"/>
      <c r="I1150" s="363"/>
      <c r="J1150" s="628"/>
      <c r="K1150" s="401"/>
      <c r="L1150" s="401"/>
      <c r="M1150" s="403"/>
      <c r="N1150" s="401"/>
    </row>
    <row r="1151" spans="1:14" x14ac:dyDescent="0.2">
      <c r="A1151" s="401"/>
      <c r="B1151" s="660"/>
      <c r="C1151" s="401"/>
      <c r="D1151" s="401"/>
      <c r="E1151" s="401"/>
      <c r="F1151" s="403"/>
      <c r="G1151" s="458"/>
      <c r="H1151" s="363"/>
      <c r="I1151" s="363"/>
      <c r="J1151" s="628"/>
      <c r="K1151" s="401"/>
      <c r="L1151" s="401"/>
      <c r="M1151" s="403"/>
      <c r="N1151" s="401"/>
    </row>
    <row r="1152" spans="1:14" x14ac:dyDescent="0.2">
      <c r="A1152" s="401"/>
      <c r="B1152" s="660"/>
      <c r="C1152" s="401"/>
      <c r="D1152" s="401"/>
      <c r="E1152" s="401"/>
      <c r="F1152" s="403"/>
      <c r="G1152" s="458"/>
      <c r="H1152" s="363"/>
      <c r="I1152" s="363"/>
      <c r="J1152" s="628"/>
      <c r="K1152" s="401"/>
      <c r="L1152" s="401"/>
      <c r="M1152" s="403"/>
      <c r="N1152" s="401"/>
    </row>
    <row r="1153" spans="1:14" x14ac:dyDescent="0.2">
      <c r="A1153" s="401"/>
      <c r="B1153" s="660"/>
      <c r="C1153" s="401"/>
      <c r="D1153" s="401"/>
      <c r="E1153" s="401"/>
      <c r="F1153" s="403"/>
      <c r="G1153" s="458"/>
      <c r="H1153" s="363"/>
      <c r="I1153" s="363"/>
      <c r="J1153" s="628"/>
      <c r="K1153" s="401"/>
      <c r="L1153" s="401"/>
      <c r="M1153" s="403"/>
      <c r="N1153" s="401"/>
    </row>
    <row r="1154" spans="1:14" x14ac:dyDescent="0.2">
      <c r="A1154" s="401"/>
      <c r="B1154" s="660"/>
      <c r="C1154" s="401"/>
      <c r="D1154" s="401"/>
      <c r="E1154" s="401"/>
      <c r="F1154" s="403"/>
      <c r="G1154" s="458"/>
      <c r="H1154" s="363"/>
      <c r="I1154" s="363"/>
      <c r="J1154" s="628"/>
      <c r="K1154" s="401"/>
      <c r="L1154" s="401"/>
      <c r="M1154" s="403"/>
      <c r="N1154" s="401"/>
    </row>
    <row r="1155" spans="1:14" x14ac:dyDescent="0.2">
      <c r="A1155" s="401"/>
      <c r="B1155" s="660"/>
      <c r="C1155" s="401"/>
      <c r="D1155" s="401"/>
      <c r="E1155" s="401"/>
      <c r="F1155" s="403"/>
      <c r="G1155" s="458"/>
      <c r="H1155" s="363"/>
      <c r="I1155" s="363"/>
      <c r="J1155" s="628"/>
      <c r="K1155" s="401"/>
      <c r="L1155" s="401"/>
      <c r="M1155" s="403"/>
      <c r="N1155" s="401"/>
    </row>
    <row r="1156" spans="1:14" x14ac:dyDescent="0.2">
      <c r="A1156" s="401"/>
      <c r="B1156" s="660"/>
      <c r="C1156" s="401"/>
      <c r="D1156" s="401"/>
      <c r="E1156" s="401"/>
      <c r="F1156" s="403"/>
      <c r="G1156" s="458"/>
      <c r="H1156" s="363"/>
      <c r="I1156" s="363"/>
      <c r="J1156" s="628"/>
      <c r="K1156" s="401"/>
      <c r="L1156" s="401"/>
      <c r="M1156" s="403"/>
      <c r="N1156" s="401"/>
    </row>
    <row r="1157" spans="1:14" x14ac:dyDescent="0.2">
      <c r="A1157" s="401"/>
      <c r="B1157" s="660"/>
      <c r="C1157" s="401"/>
      <c r="D1157" s="401"/>
      <c r="E1157" s="401"/>
      <c r="F1157" s="403"/>
      <c r="G1157" s="458"/>
      <c r="H1157" s="363"/>
      <c r="I1157" s="363"/>
      <c r="J1157" s="628"/>
      <c r="K1157" s="401"/>
      <c r="L1157" s="401"/>
      <c r="M1157" s="403"/>
      <c r="N1157" s="401"/>
    </row>
    <row r="1158" spans="1:14" x14ac:dyDescent="0.2">
      <c r="A1158" s="401"/>
      <c r="B1158" s="660"/>
      <c r="C1158" s="401"/>
      <c r="D1158" s="401"/>
      <c r="E1158" s="401"/>
      <c r="F1158" s="403"/>
      <c r="G1158" s="458"/>
      <c r="H1158" s="363"/>
      <c r="I1158" s="363"/>
      <c r="J1158" s="628"/>
      <c r="K1158" s="401"/>
      <c r="L1158" s="401"/>
      <c r="M1158" s="403"/>
      <c r="N1158" s="401"/>
    </row>
    <row r="1159" spans="1:14" x14ac:dyDescent="0.2">
      <c r="A1159" s="401"/>
      <c r="B1159" s="660"/>
      <c r="C1159" s="401"/>
      <c r="D1159" s="401"/>
      <c r="E1159" s="401"/>
      <c r="F1159" s="403"/>
      <c r="G1159" s="458"/>
      <c r="H1159" s="363"/>
      <c r="I1159" s="363"/>
      <c r="J1159" s="628"/>
      <c r="K1159" s="401"/>
      <c r="L1159" s="401"/>
      <c r="M1159" s="403"/>
      <c r="N1159" s="401"/>
    </row>
    <row r="1160" spans="1:14" x14ac:dyDescent="0.2">
      <c r="A1160" s="401"/>
      <c r="B1160" s="660"/>
      <c r="C1160" s="401"/>
      <c r="D1160" s="401"/>
      <c r="E1160" s="401"/>
      <c r="F1160" s="403"/>
      <c r="G1160" s="458"/>
      <c r="H1160" s="363"/>
      <c r="I1160" s="363"/>
      <c r="J1160" s="628"/>
      <c r="K1160" s="401"/>
      <c r="L1160" s="401"/>
      <c r="M1160" s="403"/>
      <c r="N1160" s="401"/>
    </row>
    <row r="1161" spans="1:14" x14ac:dyDescent="0.2">
      <c r="A1161" s="401"/>
      <c r="B1161" s="660"/>
      <c r="C1161" s="401"/>
      <c r="D1161" s="401"/>
      <c r="E1161" s="401"/>
      <c r="F1161" s="403"/>
      <c r="G1161" s="458"/>
      <c r="H1161" s="363"/>
      <c r="I1161" s="363"/>
      <c r="J1161" s="628"/>
      <c r="K1161" s="401"/>
      <c r="L1161" s="401"/>
      <c r="M1161" s="403"/>
      <c r="N1161" s="401"/>
    </row>
    <row r="1162" spans="1:14" x14ac:dyDescent="0.2">
      <c r="A1162" s="401"/>
      <c r="B1162" s="660"/>
      <c r="C1162" s="401"/>
      <c r="D1162" s="401"/>
      <c r="E1162" s="401"/>
      <c r="F1162" s="403"/>
      <c r="G1162" s="458"/>
      <c r="H1162" s="363"/>
      <c r="I1162" s="363"/>
      <c r="J1162" s="628"/>
      <c r="K1162" s="401"/>
      <c r="L1162" s="401"/>
      <c r="M1162" s="403"/>
      <c r="N1162" s="401"/>
    </row>
    <row r="1163" spans="1:14" x14ac:dyDescent="0.2">
      <c r="A1163" s="401"/>
      <c r="B1163" s="660"/>
      <c r="C1163" s="401"/>
      <c r="D1163" s="401"/>
      <c r="E1163" s="401"/>
      <c r="F1163" s="403"/>
      <c r="G1163" s="458"/>
      <c r="H1163" s="363"/>
      <c r="I1163" s="363"/>
      <c r="J1163" s="628"/>
      <c r="K1163" s="401"/>
      <c r="L1163" s="401"/>
      <c r="M1163" s="403"/>
      <c r="N1163" s="401"/>
    </row>
    <row r="1164" spans="1:14" x14ac:dyDescent="0.2">
      <c r="A1164" s="401"/>
      <c r="B1164" s="660"/>
      <c r="C1164" s="401"/>
      <c r="D1164" s="401"/>
      <c r="E1164" s="401"/>
      <c r="F1164" s="403"/>
      <c r="G1164" s="458"/>
      <c r="H1164" s="363"/>
      <c r="I1164" s="363"/>
      <c r="J1164" s="628"/>
      <c r="K1164" s="401"/>
      <c r="L1164" s="401"/>
      <c r="M1164" s="403"/>
      <c r="N1164" s="401"/>
    </row>
    <row r="1165" spans="1:14" x14ac:dyDescent="0.2">
      <c r="A1165" s="401"/>
      <c r="B1165" s="660"/>
      <c r="C1165" s="401"/>
      <c r="D1165" s="401"/>
      <c r="E1165" s="401"/>
      <c r="F1165" s="403"/>
      <c r="G1165" s="458"/>
      <c r="H1165" s="363"/>
      <c r="I1165" s="363"/>
      <c r="J1165" s="628"/>
      <c r="K1165" s="401"/>
      <c r="L1165" s="401"/>
      <c r="M1165" s="403"/>
      <c r="N1165" s="401"/>
    </row>
    <row r="1166" spans="1:14" x14ac:dyDescent="0.2">
      <c r="A1166" s="401"/>
      <c r="B1166" s="660"/>
      <c r="C1166" s="401"/>
      <c r="D1166" s="401"/>
      <c r="E1166" s="401"/>
      <c r="F1166" s="403"/>
      <c r="G1166" s="458"/>
      <c r="H1166" s="363"/>
      <c r="I1166" s="363"/>
      <c r="J1166" s="628"/>
      <c r="K1166" s="401"/>
      <c r="L1166" s="401"/>
      <c r="M1166" s="403"/>
      <c r="N1166" s="401"/>
    </row>
    <row r="1167" spans="1:14" x14ac:dyDescent="0.2">
      <c r="A1167" s="401"/>
      <c r="B1167" s="660"/>
      <c r="C1167" s="401"/>
      <c r="D1167" s="401"/>
      <c r="E1167" s="401"/>
      <c r="F1167" s="403"/>
      <c r="G1167" s="458"/>
      <c r="H1167" s="363"/>
      <c r="I1167" s="363"/>
      <c r="J1167" s="628"/>
      <c r="K1167" s="401"/>
      <c r="L1167" s="401"/>
      <c r="M1167" s="403"/>
      <c r="N1167" s="401"/>
    </row>
    <row r="1168" spans="1:14" x14ac:dyDescent="0.2">
      <c r="A1168" s="401"/>
      <c r="B1168" s="660"/>
      <c r="C1168" s="401"/>
      <c r="D1168" s="401"/>
      <c r="E1168" s="401"/>
      <c r="F1168" s="403"/>
      <c r="G1168" s="458"/>
      <c r="H1168" s="363"/>
      <c r="I1168" s="363"/>
      <c r="J1168" s="628"/>
      <c r="K1168" s="401"/>
      <c r="L1168" s="401"/>
      <c r="M1168" s="403"/>
      <c r="N1168" s="401"/>
    </row>
    <row r="1169" spans="1:14" x14ac:dyDescent="0.2">
      <c r="A1169" s="401"/>
      <c r="B1169" s="660"/>
      <c r="C1169" s="401"/>
      <c r="D1169" s="401"/>
      <c r="E1169" s="401"/>
      <c r="F1169" s="403"/>
      <c r="G1169" s="458"/>
      <c r="H1169" s="363"/>
      <c r="I1169" s="363"/>
      <c r="J1169" s="628"/>
      <c r="K1169" s="401"/>
      <c r="L1169" s="401"/>
      <c r="M1169" s="403"/>
      <c r="N1169" s="401"/>
    </row>
    <row r="1170" spans="1:14" x14ac:dyDescent="0.2">
      <c r="A1170" s="401"/>
      <c r="B1170" s="660"/>
      <c r="C1170" s="401"/>
      <c r="D1170" s="401"/>
      <c r="E1170" s="401"/>
      <c r="F1170" s="403"/>
      <c r="G1170" s="458"/>
      <c r="H1170" s="363"/>
      <c r="I1170" s="363"/>
      <c r="J1170" s="628"/>
      <c r="K1170" s="401"/>
      <c r="L1170" s="401"/>
      <c r="M1170" s="403"/>
      <c r="N1170" s="401"/>
    </row>
    <row r="1171" spans="1:14" x14ac:dyDescent="0.2">
      <c r="A1171" s="401"/>
      <c r="B1171" s="660"/>
      <c r="C1171" s="401"/>
      <c r="D1171" s="401"/>
      <c r="E1171" s="401"/>
      <c r="F1171" s="403"/>
      <c r="G1171" s="458"/>
      <c r="H1171" s="363"/>
      <c r="I1171" s="363"/>
      <c r="J1171" s="628"/>
      <c r="K1171" s="401"/>
      <c r="L1171" s="401"/>
      <c r="M1171" s="403"/>
      <c r="N1171" s="401"/>
    </row>
    <row r="1172" spans="1:14" x14ac:dyDescent="0.2">
      <c r="A1172" s="401"/>
      <c r="B1172" s="660"/>
      <c r="C1172" s="401"/>
      <c r="D1172" s="401"/>
      <c r="E1172" s="401"/>
      <c r="F1172" s="403"/>
      <c r="G1172" s="458"/>
      <c r="H1172" s="363"/>
      <c r="I1172" s="363"/>
      <c r="J1172" s="628"/>
      <c r="K1172" s="401"/>
      <c r="L1172" s="401"/>
      <c r="M1172" s="403"/>
      <c r="N1172" s="401"/>
    </row>
    <row r="1173" spans="1:14" x14ac:dyDescent="0.2">
      <c r="A1173" s="401"/>
      <c r="B1173" s="660"/>
      <c r="C1173" s="401"/>
      <c r="D1173" s="401"/>
      <c r="E1173" s="401"/>
      <c r="F1173" s="403"/>
      <c r="G1173" s="458"/>
      <c r="H1173" s="363"/>
      <c r="I1173" s="363"/>
      <c r="J1173" s="628"/>
      <c r="K1173" s="401"/>
      <c r="L1173" s="401"/>
      <c r="M1173" s="403"/>
      <c r="N1173" s="401"/>
    </row>
    <row r="1174" spans="1:14" x14ac:dyDescent="0.2">
      <c r="A1174" s="401"/>
      <c r="B1174" s="660"/>
      <c r="C1174" s="401"/>
      <c r="D1174" s="401"/>
      <c r="E1174" s="401"/>
      <c r="F1174" s="403"/>
      <c r="G1174" s="458"/>
      <c r="H1174" s="363"/>
      <c r="I1174" s="363"/>
      <c r="J1174" s="628"/>
      <c r="K1174" s="401"/>
      <c r="L1174" s="401"/>
      <c r="M1174" s="403"/>
      <c r="N1174" s="401"/>
    </row>
    <row r="1175" spans="1:14" x14ac:dyDescent="0.2">
      <c r="A1175" s="401"/>
      <c r="B1175" s="660"/>
      <c r="C1175" s="401"/>
      <c r="D1175" s="401"/>
      <c r="E1175" s="401"/>
      <c r="F1175" s="403"/>
      <c r="G1175" s="458"/>
      <c r="H1175" s="363"/>
      <c r="I1175" s="363"/>
      <c r="J1175" s="628"/>
      <c r="K1175" s="401"/>
      <c r="L1175" s="401"/>
      <c r="M1175" s="403"/>
      <c r="N1175" s="401"/>
    </row>
    <row r="1176" spans="1:14" x14ac:dyDescent="0.2">
      <c r="A1176" s="401"/>
      <c r="B1176" s="660"/>
      <c r="C1176" s="401"/>
      <c r="D1176" s="401"/>
      <c r="E1176" s="401"/>
      <c r="F1176" s="403"/>
      <c r="G1176" s="458"/>
      <c r="H1176" s="363"/>
      <c r="I1176" s="363"/>
      <c r="J1176" s="628"/>
      <c r="K1176" s="401"/>
      <c r="L1176" s="401"/>
      <c r="M1176" s="403"/>
      <c r="N1176" s="401"/>
    </row>
    <row r="1177" spans="1:14" x14ac:dyDescent="0.2">
      <c r="A1177" s="401"/>
      <c r="B1177" s="660"/>
      <c r="C1177" s="401"/>
      <c r="D1177" s="401"/>
      <c r="E1177" s="401"/>
      <c r="F1177" s="403"/>
      <c r="G1177" s="458"/>
      <c r="H1177" s="363"/>
      <c r="I1177" s="363"/>
      <c r="J1177" s="628"/>
      <c r="K1177" s="401"/>
      <c r="L1177" s="401"/>
      <c r="M1177" s="403"/>
      <c r="N1177" s="401"/>
    </row>
    <row r="1178" spans="1:14" x14ac:dyDescent="0.2">
      <c r="A1178" s="401"/>
      <c r="B1178" s="660"/>
      <c r="C1178" s="401"/>
      <c r="D1178" s="401"/>
      <c r="E1178" s="401"/>
      <c r="F1178" s="403"/>
      <c r="G1178" s="458"/>
      <c r="H1178" s="363"/>
      <c r="I1178" s="363"/>
      <c r="J1178" s="628"/>
      <c r="K1178" s="401"/>
      <c r="L1178" s="401"/>
      <c r="M1178" s="403"/>
      <c r="N1178" s="401"/>
    </row>
    <row r="1179" spans="1:14" x14ac:dyDescent="0.2">
      <c r="A1179" s="401"/>
      <c r="B1179" s="660"/>
      <c r="C1179" s="401"/>
      <c r="D1179" s="401"/>
      <c r="E1179" s="401"/>
      <c r="F1179" s="403"/>
      <c r="G1179" s="458"/>
      <c r="H1179" s="363"/>
      <c r="I1179" s="363"/>
      <c r="J1179" s="628"/>
      <c r="K1179" s="401"/>
      <c r="L1179" s="401"/>
      <c r="M1179" s="403"/>
      <c r="N1179" s="401"/>
    </row>
    <row r="1180" spans="1:14" x14ac:dyDescent="0.2">
      <c r="A1180" s="401"/>
      <c r="B1180" s="660"/>
      <c r="C1180" s="401"/>
      <c r="D1180" s="401"/>
      <c r="E1180" s="401"/>
      <c r="F1180" s="403"/>
      <c r="G1180" s="458"/>
      <c r="H1180" s="363"/>
      <c r="I1180" s="363"/>
      <c r="J1180" s="628"/>
      <c r="K1180" s="401"/>
      <c r="L1180" s="401"/>
      <c r="M1180" s="403"/>
      <c r="N1180" s="401"/>
    </row>
    <row r="1181" spans="1:14" x14ac:dyDescent="0.2">
      <c r="A1181" s="401"/>
      <c r="B1181" s="660"/>
      <c r="C1181" s="401"/>
      <c r="D1181" s="401"/>
      <c r="E1181" s="401"/>
      <c r="F1181" s="403"/>
      <c r="G1181" s="458"/>
      <c r="H1181" s="363"/>
      <c r="I1181" s="363"/>
      <c r="J1181" s="628"/>
      <c r="K1181" s="401"/>
      <c r="L1181" s="401"/>
      <c r="M1181" s="403"/>
      <c r="N1181" s="401"/>
    </row>
    <row r="1182" spans="1:14" x14ac:dyDescent="0.2">
      <c r="A1182" s="401"/>
      <c r="B1182" s="660"/>
      <c r="C1182" s="401"/>
      <c r="D1182" s="401"/>
      <c r="E1182" s="401"/>
      <c r="F1182" s="403"/>
      <c r="G1182" s="458"/>
      <c r="H1182" s="363"/>
      <c r="I1182" s="363"/>
      <c r="J1182" s="628"/>
      <c r="K1182" s="401"/>
      <c r="L1182" s="401"/>
      <c r="M1182" s="403"/>
      <c r="N1182" s="401"/>
    </row>
    <row r="1183" spans="1:14" x14ac:dyDescent="0.2">
      <c r="A1183" s="401"/>
      <c r="B1183" s="660"/>
      <c r="C1183" s="401"/>
      <c r="D1183" s="401"/>
      <c r="E1183" s="401"/>
      <c r="F1183" s="403"/>
      <c r="G1183" s="458"/>
      <c r="H1183" s="363"/>
      <c r="I1183" s="363"/>
      <c r="J1183" s="628"/>
      <c r="K1183" s="401"/>
      <c r="L1183" s="401"/>
      <c r="M1183" s="403"/>
      <c r="N1183" s="401"/>
    </row>
    <row r="1184" spans="1:14" x14ac:dyDescent="0.2">
      <c r="A1184" s="401"/>
      <c r="B1184" s="660"/>
      <c r="C1184" s="401"/>
      <c r="D1184" s="401"/>
      <c r="E1184" s="401"/>
      <c r="F1184" s="403"/>
      <c r="G1184" s="458"/>
      <c r="H1184" s="363"/>
      <c r="I1184" s="363"/>
      <c r="J1184" s="628"/>
      <c r="K1184" s="401"/>
      <c r="L1184" s="401"/>
      <c r="M1184" s="403"/>
      <c r="N1184" s="401"/>
    </row>
    <row r="1185" spans="1:14" x14ac:dyDescent="0.2">
      <c r="A1185" s="401"/>
      <c r="B1185" s="660"/>
      <c r="C1185" s="401"/>
      <c r="D1185" s="401"/>
      <c r="E1185" s="401"/>
      <c r="F1185" s="403"/>
      <c r="G1185" s="458"/>
      <c r="H1185" s="363"/>
      <c r="I1185" s="363"/>
      <c r="J1185" s="628"/>
      <c r="K1185" s="401"/>
      <c r="L1185" s="401"/>
      <c r="M1185" s="403"/>
      <c r="N1185" s="401"/>
    </row>
    <row r="1186" spans="1:14" x14ac:dyDescent="0.2">
      <c r="A1186" s="401"/>
      <c r="B1186" s="660"/>
      <c r="C1186" s="401"/>
      <c r="D1186" s="401"/>
      <c r="E1186" s="401"/>
      <c r="F1186" s="403"/>
      <c r="G1186" s="458"/>
      <c r="H1186" s="363"/>
      <c r="I1186" s="363"/>
      <c r="J1186" s="628"/>
      <c r="K1186" s="401"/>
      <c r="L1186" s="401"/>
      <c r="M1186" s="403"/>
      <c r="N1186" s="401"/>
    </row>
    <row r="1187" spans="1:14" x14ac:dyDescent="0.2">
      <c r="A1187" s="401"/>
      <c r="B1187" s="660"/>
      <c r="C1187" s="401"/>
      <c r="D1187" s="401"/>
      <c r="E1187" s="401"/>
      <c r="F1187" s="403"/>
      <c r="G1187" s="458"/>
      <c r="H1187" s="363"/>
      <c r="I1187" s="363"/>
      <c r="J1187" s="628"/>
      <c r="K1187" s="401"/>
      <c r="L1187" s="401"/>
      <c r="M1187" s="403"/>
      <c r="N1187" s="401"/>
    </row>
    <row r="1188" spans="1:14" x14ac:dyDescent="0.2">
      <c r="A1188" s="401"/>
      <c r="B1188" s="660"/>
      <c r="C1188" s="401"/>
      <c r="D1188" s="401"/>
      <c r="E1188" s="401"/>
      <c r="F1188" s="403"/>
      <c r="G1188" s="458"/>
      <c r="H1188" s="363"/>
      <c r="I1188" s="363"/>
      <c r="J1188" s="628"/>
      <c r="K1188" s="401"/>
      <c r="L1188" s="401"/>
      <c r="M1188" s="403"/>
      <c r="N1188" s="401"/>
    </row>
    <row r="1189" spans="1:14" x14ac:dyDescent="0.2">
      <c r="A1189" s="401"/>
      <c r="B1189" s="660"/>
      <c r="C1189" s="401"/>
      <c r="D1189" s="401"/>
      <c r="E1189" s="401"/>
      <c r="F1189" s="403"/>
      <c r="G1189" s="458"/>
      <c r="H1189" s="363"/>
      <c r="I1189" s="363"/>
      <c r="J1189" s="628"/>
      <c r="K1189" s="401"/>
      <c r="L1189" s="401"/>
      <c r="M1189" s="403"/>
      <c r="N1189" s="401"/>
    </row>
    <row r="1190" spans="1:14" x14ac:dyDescent="0.2">
      <c r="A1190" s="401"/>
      <c r="B1190" s="660"/>
      <c r="C1190" s="401"/>
      <c r="D1190" s="401"/>
      <c r="E1190" s="401"/>
      <c r="F1190" s="403"/>
      <c r="G1190" s="458"/>
      <c r="H1190" s="363"/>
      <c r="I1190" s="363"/>
      <c r="J1190" s="628"/>
      <c r="K1190" s="401"/>
      <c r="L1190" s="401"/>
      <c r="M1190" s="403"/>
      <c r="N1190" s="401"/>
    </row>
    <row r="1191" spans="1:14" x14ac:dyDescent="0.2">
      <c r="A1191" s="401"/>
      <c r="B1191" s="660"/>
      <c r="C1191" s="401"/>
      <c r="D1191" s="401"/>
      <c r="E1191" s="401"/>
      <c r="F1191" s="403"/>
      <c r="G1191" s="458"/>
      <c r="H1191" s="363"/>
      <c r="I1191" s="363"/>
      <c r="J1191" s="628"/>
      <c r="K1191" s="401"/>
      <c r="L1191" s="401"/>
      <c r="M1191" s="403"/>
      <c r="N1191" s="401"/>
    </row>
    <row r="1192" spans="1:14" x14ac:dyDescent="0.2">
      <c r="A1192" s="401"/>
      <c r="B1192" s="660"/>
      <c r="C1192" s="401"/>
      <c r="D1192" s="401"/>
      <c r="E1192" s="401"/>
      <c r="F1192" s="403"/>
      <c r="G1192" s="458"/>
      <c r="H1192" s="363"/>
      <c r="I1192" s="363"/>
      <c r="J1192" s="628"/>
      <c r="K1192" s="401"/>
      <c r="L1192" s="401"/>
      <c r="M1192" s="403"/>
      <c r="N1192" s="401"/>
    </row>
    <row r="1193" spans="1:14" x14ac:dyDescent="0.2">
      <c r="A1193" s="401"/>
      <c r="B1193" s="660"/>
      <c r="C1193" s="401"/>
      <c r="D1193" s="401"/>
      <c r="E1193" s="401"/>
      <c r="F1193" s="403"/>
      <c r="G1193" s="458"/>
      <c r="H1193" s="363"/>
      <c r="I1193" s="363"/>
      <c r="J1193" s="628"/>
      <c r="K1193" s="401"/>
      <c r="L1193" s="401"/>
      <c r="M1193" s="403"/>
      <c r="N1193" s="401"/>
    </row>
    <row r="1194" spans="1:14" x14ac:dyDescent="0.2">
      <c r="A1194" s="401"/>
      <c r="B1194" s="660"/>
      <c r="C1194" s="401"/>
      <c r="D1194" s="401"/>
      <c r="E1194" s="401"/>
      <c r="F1194" s="403"/>
      <c r="G1194" s="458"/>
      <c r="H1194" s="363"/>
      <c r="I1194" s="363"/>
      <c r="J1194" s="628"/>
      <c r="K1194" s="401"/>
      <c r="L1194" s="401"/>
      <c r="M1194" s="403"/>
      <c r="N1194" s="401"/>
    </row>
    <row r="1195" spans="1:14" x14ac:dyDescent="0.2">
      <c r="A1195" s="401"/>
      <c r="B1195" s="660"/>
      <c r="C1195" s="401"/>
      <c r="D1195" s="401"/>
      <c r="E1195" s="401"/>
      <c r="F1195" s="403"/>
      <c r="G1195" s="458"/>
      <c r="H1195" s="363"/>
      <c r="I1195" s="363"/>
      <c r="J1195" s="628"/>
      <c r="K1195" s="401"/>
      <c r="L1195" s="401"/>
      <c r="M1195" s="403"/>
      <c r="N1195" s="401"/>
    </row>
    <row r="1196" spans="1:14" x14ac:dyDescent="0.2">
      <c r="A1196" s="401"/>
      <c r="B1196" s="660"/>
      <c r="C1196" s="401"/>
      <c r="D1196" s="401"/>
      <c r="E1196" s="401"/>
      <c r="F1196" s="403"/>
      <c r="G1196" s="458"/>
      <c r="H1196" s="363"/>
      <c r="I1196" s="363"/>
      <c r="J1196" s="628"/>
      <c r="K1196" s="401"/>
      <c r="L1196" s="401"/>
      <c r="M1196" s="403"/>
      <c r="N1196" s="401"/>
    </row>
    <row r="1197" spans="1:14" x14ac:dyDescent="0.2">
      <c r="A1197" s="401"/>
      <c r="B1197" s="660"/>
      <c r="C1197" s="401"/>
      <c r="D1197" s="401"/>
      <c r="E1197" s="401"/>
      <c r="F1197" s="403"/>
      <c r="G1197" s="458"/>
      <c r="H1197" s="363"/>
      <c r="I1197" s="363"/>
      <c r="J1197" s="628"/>
      <c r="K1197" s="401"/>
      <c r="L1197" s="401"/>
      <c r="M1197" s="403"/>
      <c r="N1197" s="401"/>
    </row>
    <row r="1198" spans="1:14" x14ac:dyDescent="0.2">
      <c r="A1198" s="401"/>
      <c r="B1198" s="660"/>
      <c r="C1198" s="401"/>
      <c r="D1198" s="401"/>
      <c r="E1198" s="401"/>
      <c r="F1198" s="403"/>
      <c r="G1198" s="458"/>
      <c r="H1198" s="363"/>
      <c r="I1198" s="363"/>
      <c r="J1198" s="628"/>
      <c r="K1198" s="401"/>
      <c r="L1198" s="401"/>
      <c r="M1198" s="403"/>
      <c r="N1198" s="401"/>
    </row>
    <row r="1199" spans="1:14" x14ac:dyDescent="0.2">
      <c r="A1199" s="401"/>
      <c r="B1199" s="660"/>
      <c r="C1199" s="401"/>
      <c r="D1199" s="401"/>
      <c r="E1199" s="401"/>
      <c r="F1199" s="403"/>
      <c r="G1199" s="458"/>
      <c r="H1199" s="363"/>
      <c r="I1199" s="363"/>
      <c r="J1199" s="628"/>
      <c r="K1199" s="401"/>
      <c r="L1199" s="401"/>
      <c r="M1199" s="403"/>
      <c r="N1199" s="401"/>
    </row>
    <row r="1200" spans="1:14" x14ac:dyDescent="0.2">
      <c r="A1200" s="401"/>
      <c r="B1200" s="660"/>
      <c r="C1200" s="401"/>
      <c r="D1200" s="401"/>
      <c r="E1200" s="401"/>
      <c r="F1200" s="403"/>
      <c r="G1200" s="458"/>
      <c r="H1200" s="363"/>
      <c r="I1200" s="363"/>
      <c r="J1200" s="628"/>
      <c r="K1200" s="401"/>
      <c r="L1200" s="401"/>
      <c r="M1200" s="403"/>
      <c r="N1200" s="401"/>
    </row>
    <row r="1201" spans="1:14" x14ac:dyDescent="0.2">
      <c r="A1201" s="401"/>
      <c r="B1201" s="660"/>
      <c r="C1201" s="401"/>
      <c r="D1201" s="401"/>
      <c r="E1201" s="401"/>
      <c r="F1201" s="403"/>
      <c r="G1201" s="458"/>
      <c r="H1201" s="363"/>
      <c r="I1201" s="363"/>
      <c r="J1201" s="628"/>
      <c r="K1201" s="401"/>
      <c r="L1201" s="401"/>
      <c r="M1201" s="403"/>
      <c r="N1201" s="401"/>
    </row>
    <row r="1202" spans="1:14" x14ac:dyDescent="0.2">
      <c r="A1202" s="401"/>
      <c r="B1202" s="660"/>
      <c r="C1202" s="401"/>
      <c r="D1202" s="401"/>
      <c r="E1202" s="401"/>
      <c r="F1202" s="403"/>
      <c r="G1202" s="458"/>
      <c r="H1202" s="363"/>
      <c r="I1202" s="363"/>
      <c r="J1202" s="628"/>
      <c r="K1202" s="401"/>
      <c r="L1202" s="401"/>
      <c r="M1202" s="403"/>
      <c r="N1202" s="401"/>
    </row>
    <row r="1203" spans="1:14" x14ac:dyDescent="0.2">
      <c r="A1203" s="401"/>
      <c r="B1203" s="660"/>
      <c r="C1203" s="401"/>
      <c r="D1203" s="401"/>
      <c r="E1203" s="401"/>
      <c r="F1203" s="403"/>
      <c r="G1203" s="458"/>
      <c r="H1203" s="363"/>
      <c r="I1203" s="363"/>
      <c r="J1203" s="628"/>
      <c r="K1203" s="401"/>
      <c r="L1203" s="401"/>
      <c r="M1203" s="403"/>
      <c r="N1203" s="401"/>
    </row>
    <row r="1204" spans="1:14" x14ac:dyDescent="0.2">
      <c r="A1204" s="401"/>
      <c r="B1204" s="660"/>
      <c r="C1204" s="401"/>
      <c r="D1204" s="401"/>
      <c r="E1204" s="401"/>
      <c r="F1204" s="403"/>
      <c r="G1204" s="458"/>
      <c r="H1204" s="363"/>
      <c r="I1204" s="363"/>
      <c r="J1204" s="628"/>
      <c r="K1204" s="401"/>
      <c r="L1204" s="401"/>
      <c r="M1204" s="403"/>
      <c r="N1204" s="401"/>
    </row>
    <row r="1205" spans="1:14" x14ac:dyDescent="0.2">
      <c r="A1205" s="401"/>
      <c r="B1205" s="660"/>
      <c r="C1205" s="401"/>
      <c r="D1205" s="401"/>
      <c r="E1205" s="401"/>
      <c r="F1205" s="403"/>
      <c r="G1205" s="458"/>
      <c r="H1205" s="363"/>
      <c r="I1205" s="363"/>
      <c r="J1205" s="628"/>
      <c r="K1205" s="401"/>
      <c r="L1205" s="401"/>
      <c r="M1205" s="403"/>
      <c r="N1205" s="401"/>
    </row>
    <row r="1206" spans="1:14" x14ac:dyDescent="0.2">
      <c r="A1206" s="401"/>
      <c r="B1206" s="660"/>
      <c r="C1206" s="401"/>
      <c r="D1206" s="401"/>
      <c r="E1206" s="401"/>
      <c r="F1206" s="403"/>
      <c r="G1206" s="458"/>
      <c r="H1206" s="363"/>
      <c r="I1206" s="363"/>
      <c r="J1206" s="628"/>
      <c r="K1206" s="401"/>
      <c r="L1206" s="401"/>
      <c r="M1206" s="403"/>
      <c r="N1206" s="401"/>
    </row>
    <row r="1207" spans="1:14" x14ac:dyDescent="0.2">
      <c r="A1207" s="401"/>
      <c r="B1207" s="660"/>
      <c r="C1207" s="401"/>
      <c r="D1207" s="401"/>
      <c r="E1207" s="401"/>
      <c r="F1207" s="403"/>
      <c r="G1207" s="458"/>
      <c r="H1207" s="363"/>
      <c r="I1207" s="363"/>
      <c r="J1207" s="628"/>
      <c r="K1207" s="401"/>
      <c r="L1207" s="401"/>
      <c r="M1207" s="403"/>
      <c r="N1207" s="401"/>
    </row>
    <row r="1208" spans="1:14" x14ac:dyDescent="0.2">
      <c r="A1208" s="401"/>
      <c r="B1208" s="660"/>
      <c r="C1208" s="401"/>
      <c r="D1208" s="401"/>
      <c r="E1208" s="401"/>
      <c r="F1208" s="403"/>
      <c r="G1208" s="458"/>
      <c r="H1208" s="363"/>
      <c r="I1208" s="363"/>
      <c r="J1208" s="628"/>
      <c r="K1208" s="401"/>
      <c r="L1208" s="401"/>
      <c r="M1208" s="403"/>
      <c r="N1208" s="401"/>
    </row>
    <row r="1209" spans="1:14" x14ac:dyDescent="0.2">
      <c r="A1209" s="401"/>
      <c r="B1209" s="660"/>
      <c r="C1209" s="401"/>
      <c r="D1209" s="401"/>
      <c r="E1209" s="401"/>
      <c r="F1209" s="403"/>
      <c r="G1209" s="458"/>
      <c r="H1209" s="363"/>
      <c r="I1209" s="363"/>
      <c r="J1209" s="628"/>
      <c r="K1209" s="401"/>
      <c r="L1209" s="401"/>
      <c r="M1209" s="403"/>
      <c r="N1209" s="401"/>
    </row>
    <row r="1210" spans="1:14" x14ac:dyDescent="0.2">
      <c r="A1210" s="401"/>
      <c r="B1210" s="660"/>
      <c r="C1210" s="401"/>
      <c r="D1210" s="401"/>
      <c r="E1210" s="401"/>
      <c r="F1210" s="403"/>
      <c r="G1210" s="458"/>
      <c r="H1210" s="363"/>
      <c r="I1210" s="363"/>
      <c r="J1210" s="628"/>
      <c r="K1210" s="401"/>
      <c r="L1210" s="401"/>
      <c r="M1210" s="403"/>
      <c r="N1210" s="401"/>
    </row>
    <row r="1211" spans="1:14" x14ac:dyDescent="0.2">
      <c r="A1211" s="401"/>
      <c r="B1211" s="660"/>
      <c r="C1211" s="401"/>
      <c r="D1211" s="401"/>
      <c r="E1211" s="401"/>
      <c r="F1211" s="403"/>
      <c r="G1211" s="458"/>
      <c r="H1211" s="363"/>
      <c r="I1211" s="363"/>
      <c r="J1211" s="628"/>
      <c r="K1211" s="401"/>
      <c r="L1211" s="401"/>
      <c r="M1211" s="403"/>
      <c r="N1211" s="401"/>
    </row>
    <row r="1212" spans="1:14" x14ac:dyDescent="0.2">
      <c r="A1212" s="401"/>
      <c r="B1212" s="660"/>
      <c r="C1212" s="401"/>
      <c r="D1212" s="401"/>
      <c r="E1212" s="401"/>
      <c r="F1212" s="403"/>
      <c r="G1212" s="458"/>
      <c r="H1212" s="363"/>
      <c r="I1212" s="363"/>
      <c r="J1212" s="628"/>
      <c r="K1212" s="401"/>
      <c r="L1212" s="401"/>
      <c r="M1212" s="403"/>
      <c r="N1212" s="401"/>
    </row>
    <row r="1213" spans="1:14" x14ac:dyDescent="0.2">
      <c r="A1213" s="401"/>
      <c r="B1213" s="660"/>
      <c r="C1213" s="401"/>
      <c r="D1213" s="401"/>
      <c r="E1213" s="401"/>
      <c r="F1213" s="403"/>
      <c r="G1213" s="458"/>
      <c r="H1213" s="363"/>
      <c r="I1213" s="363"/>
      <c r="J1213" s="628"/>
      <c r="K1213" s="401"/>
      <c r="L1213" s="401"/>
      <c r="M1213" s="403"/>
      <c r="N1213" s="401"/>
    </row>
    <row r="1214" spans="1:14" x14ac:dyDescent="0.2">
      <c r="A1214" s="401"/>
      <c r="B1214" s="660"/>
      <c r="C1214" s="401"/>
      <c r="D1214" s="401"/>
      <c r="E1214" s="401"/>
      <c r="F1214" s="403"/>
      <c r="G1214" s="458"/>
      <c r="H1214" s="363"/>
      <c r="I1214" s="363"/>
      <c r="J1214" s="628"/>
      <c r="K1214" s="401"/>
      <c r="L1214" s="401"/>
      <c r="M1214" s="403"/>
      <c r="N1214" s="401"/>
    </row>
    <row r="1215" spans="1:14" x14ac:dyDescent="0.2">
      <c r="A1215" s="401"/>
      <c r="B1215" s="660"/>
      <c r="C1215" s="401"/>
      <c r="D1215" s="401"/>
      <c r="E1215" s="401"/>
      <c r="F1215" s="403"/>
      <c r="G1215" s="458"/>
      <c r="H1215" s="363"/>
      <c r="I1215" s="363"/>
      <c r="J1215" s="628"/>
      <c r="K1215" s="401"/>
      <c r="L1215" s="401"/>
      <c r="M1215" s="403"/>
      <c r="N1215" s="401"/>
    </row>
    <row r="1216" spans="1:14" x14ac:dyDescent="0.2">
      <c r="A1216" s="401"/>
      <c r="B1216" s="660"/>
      <c r="C1216" s="401"/>
      <c r="D1216" s="401"/>
      <c r="E1216" s="401"/>
      <c r="F1216" s="403"/>
      <c r="G1216" s="458"/>
      <c r="H1216" s="363"/>
      <c r="I1216" s="363"/>
      <c r="J1216" s="628"/>
      <c r="K1216" s="401"/>
      <c r="L1216" s="401"/>
      <c r="M1216" s="403"/>
      <c r="N1216" s="401"/>
    </row>
    <row r="1217" spans="1:14" x14ac:dyDescent="0.2">
      <c r="A1217" s="401"/>
      <c r="B1217" s="660"/>
      <c r="C1217" s="401"/>
      <c r="D1217" s="401"/>
      <c r="E1217" s="401"/>
      <c r="F1217" s="403"/>
      <c r="G1217" s="458"/>
      <c r="H1217" s="363"/>
      <c r="I1217" s="363"/>
      <c r="J1217" s="628"/>
      <c r="K1217" s="401"/>
      <c r="L1217" s="401"/>
      <c r="M1217" s="403"/>
      <c r="N1217" s="401"/>
    </row>
    <row r="1218" spans="1:14" x14ac:dyDescent="0.2">
      <c r="A1218" s="401"/>
      <c r="B1218" s="660"/>
      <c r="C1218" s="401"/>
      <c r="D1218" s="401"/>
      <c r="E1218" s="401"/>
      <c r="F1218" s="403"/>
      <c r="G1218" s="458"/>
      <c r="H1218" s="363"/>
      <c r="I1218" s="363"/>
      <c r="J1218" s="628"/>
      <c r="K1218" s="401"/>
      <c r="L1218" s="401"/>
      <c r="M1218" s="403"/>
      <c r="N1218" s="401"/>
    </row>
    <row r="1219" spans="1:14" x14ac:dyDescent="0.2">
      <c r="A1219" s="401"/>
      <c r="B1219" s="660"/>
      <c r="C1219" s="401"/>
      <c r="D1219" s="401"/>
      <c r="E1219" s="401"/>
      <c r="F1219" s="403"/>
      <c r="G1219" s="458"/>
      <c r="H1219" s="363"/>
      <c r="I1219" s="363"/>
      <c r="J1219" s="628"/>
      <c r="K1219" s="401"/>
      <c r="L1219" s="401"/>
      <c r="M1219" s="403"/>
      <c r="N1219" s="401"/>
    </row>
    <row r="1220" spans="1:14" x14ac:dyDescent="0.2">
      <c r="A1220" s="401"/>
      <c r="B1220" s="660"/>
      <c r="C1220" s="401"/>
      <c r="D1220" s="401"/>
      <c r="E1220" s="401"/>
      <c r="F1220" s="403"/>
      <c r="G1220" s="458"/>
      <c r="H1220" s="363"/>
      <c r="I1220" s="363"/>
      <c r="J1220" s="628"/>
      <c r="K1220" s="401"/>
      <c r="L1220" s="401"/>
      <c r="M1220" s="403"/>
      <c r="N1220" s="401"/>
    </row>
    <row r="1221" spans="1:14" x14ac:dyDescent="0.2">
      <c r="A1221" s="401"/>
      <c r="B1221" s="660"/>
      <c r="C1221" s="401"/>
      <c r="D1221" s="401"/>
      <c r="E1221" s="401"/>
      <c r="F1221" s="403"/>
      <c r="G1221" s="458"/>
      <c r="H1221" s="363"/>
      <c r="I1221" s="363"/>
      <c r="J1221" s="628"/>
      <c r="K1221" s="401"/>
      <c r="L1221" s="401"/>
      <c r="M1221" s="403"/>
      <c r="N1221" s="401"/>
    </row>
    <row r="1222" spans="1:14" x14ac:dyDescent="0.2">
      <c r="A1222" s="401"/>
      <c r="B1222" s="660"/>
      <c r="C1222" s="401"/>
      <c r="D1222" s="401"/>
      <c r="E1222" s="401"/>
      <c r="F1222" s="403"/>
      <c r="G1222" s="458"/>
      <c r="H1222" s="363"/>
      <c r="I1222" s="363"/>
      <c r="J1222" s="628"/>
      <c r="K1222" s="401"/>
      <c r="L1222" s="401"/>
      <c r="M1222" s="403"/>
      <c r="N1222" s="401"/>
    </row>
    <row r="1223" spans="1:14" x14ac:dyDescent="0.2">
      <c r="A1223" s="401"/>
      <c r="B1223" s="660"/>
      <c r="C1223" s="401"/>
      <c r="D1223" s="401"/>
      <c r="E1223" s="401"/>
      <c r="F1223" s="403"/>
      <c r="G1223" s="458"/>
      <c r="H1223" s="363"/>
      <c r="I1223" s="363"/>
      <c r="J1223" s="628"/>
      <c r="K1223" s="401"/>
      <c r="L1223" s="401"/>
      <c r="M1223" s="403"/>
      <c r="N1223" s="401"/>
    </row>
    <row r="1224" spans="1:14" x14ac:dyDescent="0.2">
      <c r="A1224" s="401"/>
      <c r="B1224" s="660"/>
      <c r="C1224" s="401"/>
      <c r="D1224" s="401"/>
      <c r="E1224" s="401"/>
      <c r="F1224" s="403"/>
      <c r="G1224" s="458"/>
      <c r="H1224" s="363"/>
      <c r="I1224" s="363"/>
      <c r="J1224" s="628"/>
      <c r="K1224" s="401"/>
      <c r="L1224" s="401"/>
      <c r="M1224" s="403"/>
      <c r="N1224" s="401"/>
    </row>
    <row r="1225" spans="1:14" x14ac:dyDescent="0.2">
      <c r="A1225" s="401"/>
      <c r="B1225" s="660"/>
      <c r="C1225" s="401"/>
      <c r="D1225" s="401"/>
      <c r="E1225" s="401"/>
      <c r="F1225" s="403"/>
      <c r="G1225" s="458"/>
      <c r="H1225" s="363"/>
      <c r="I1225" s="363"/>
      <c r="J1225" s="628"/>
      <c r="K1225" s="401"/>
      <c r="L1225" s="401"/>
      <c r="M1225" s="403"/>
      <c r="N1225" s="401"/>
    </row>
    <row r="1226" spans="1:14" x14ac:dyDescent="0.2">
      <c r="A1226" s="401"/>
      <c r="B1226" s="660"/>
      <c r="C1226" s="401"/>
      <c r="D1226" s="401"/>
      <c r="E1226" s="401"/>
      <c r="F1226" s="403"/>
      <c r="G1226" s="458"/>
      <c r="H1226" s="363"/>
      <c r="I1226" s="363"/>
      <c r="J1226" s="628"/>
      <c r="K1226" s="401"/>
      <c r="L1226" s="401"/>
      <c r="M1226" s="403"/>
      <c r="N1226" s="401"/>
    </row>
    <row r="1227" spans="1:14" x14ac:dyDescent="0.2">
      <c r="A1227" s="401"/>
      <c r="B1227" s="660"/>
      <c r="C1227" s="401"/>
      <c r="D1227" s="401"/>
      <c r="E1227" s="401"/>
      <c r="F1227" s="403"/>
      <c r="G1227" s="458"/>
      <c r="H1227" s="363"/>
      <c r="I1227" s="363"/>
      <c r="J1227" s="628"/>
      <c r="K1227" s="401"/>
      <c r="L1227" s="401"/>
      <c r="M1227" s="403"/>
      <c r="N1227" s="401"/>
    </row>
    <row r="1228" spans="1:14" x14ac:dyDescent="0.2">
      <c r="A1228" s="401"/>
      <c r="B1228" s="660"/>
      <c r="C1228" s="401"/>
      <c r="D1228" s="401"/>
      <c r="E1228" s="401"/>
      <c r="F1228" s="403"/>
      <c r="G1228" s="458"/>
      <c r="H1228" s="363"/>
      <c r="I1228" s="363"/>
      <c r="J1228" s="628"/>
      <c r="K1228" s="401"/>
      <c r="L1228" s="401"/>
      <c r="M1228" s="403"/>
      <c r="N1228" s="401"/>
    </row>
    <row r="1229" spans="1:14" x14ac:dyDescent="0.2">
      <c r="A1229" s="401"/>
      <c r="B1229" s="660"/>
      <c r="C1229" s="401"/>
      <c r="D1229" s="401"/>
      <c r="E1229" s="401"/>
      <c r="F1229" s="403"/>
      <c r="G1229" s="458"/>
      <c r="H1229" s="363"/>
      <c r="I1229" s="363"/>
      <c r="J1229" s="628"/>
      <c r="K1229" s="401"/>
      <c r="L1229" s="401"/>
      <c r="M1229" s="403"/>
      <c r="N1229" s="401"/>
    </row>
    <row r="1230" spans="1:14" x14ac:dyDescent="0.2">
      <c r="A1230" s="401"/>
      <c r="B1230" s="660"/>
      <c r="C1230" s="401"/>
      <c r="D1230" s="401"/>
      <c r="E1230" s="401"/>
      <c r="F1230" s="403"/>
      <c r="G1230" s="458"/>
      <c r="H1230" s="363"/>
      <c r="I1230" s="363"/>
      <c r="J1230" s="628"/>
      <c r="K1230" s="401"/>
      <c r="L1230" s="401"/>
      <c r="M1230" s="403"/>
      <c r="N1230" s="401"/>
    </row>
    <row r="1231" spans="1:14" x14ac:dyDescent="0.2">
      <c r="A1231" s="401"/>
      <c r="B1231" s="660"/>
      <c r="C1231" s="401"/>
      <c r="D1231" s="401"/>
      <c r="E1231" s="401"/>
      <c r="F1231" s="403"/>
      <c r="G1231" s="458"/>
      <c r="H1231" s="363"/>
      <c r="I1231" s="363"/>
      <c r="J1231" s="628"/>
      <c r="K1231" s="401"/>
      <c r="L1231" s="401"/>
      <c r="M1231" s="403"/>
      <c r="N1231" s="401"/>
    </row>
    <row r="1232" spans="1:14" x14ac:dyDescent="0.2">
      <c r="A1232" s="401"/>
      <c r="B1232" s="660"/>
      <c r="C1232" s="401"/>
      <c r="D1232" s="401"/>
      <c r="E1232" s="401"/>
      <c r="F1232" s="403"/>
      <c r="G1232" s="458"/>
      <c r="H1232" s="363"/>
      <c r="I1232" s="363"/>
      <c r="J1232" s="628"/>
      <c r="K1232" s="401"/>
      <c r="L1232" s="401"/>
      <c r="M1232" s="403"/>
      <c r="N1232" s="401"/>
    </row>
    <row r="1233" spans="1:14" x14ac:dyDescent="0.2">
      <c r="A1233" s="401"/>
      <c r="B1233" s="660"/>
      <c r="C1233" s="401"/>
      <c r="D1233" s="401"/>
      <c r="E1233" s="401"/>
      <c r="F1233" s="403"/>
      <c r="G1233" s="458"/>
      <c r="H1233" s="363"/>
      <c r="I1233" s="363"/>
      <c r="J1233" s="628"/>
      <c r="K1233" s="401"/>
      <c r="L1233" s="401"/>
      <c r="M1233" s="403"/>
      <c r="N1233" s="401"/>
    </row>
    <row r="1234" spans="1:14" x14ac:dyDescent="0.2">
      <c r="A1234" s="401"/>
      <c r="B1234" s="660"/>
      <c r="C1234" s="401"/>
      <c r="D1234" s="401"/>
      <c r="E1234" s="401"/>
      <c r="F1234" s="403"/>
      <c r="G1234" s="458"/>
      <c r="H1234" s="363"/>
      <c r="I1234" s="363"/>
      <c r="J1234" s="628"/>
      <c r="K1234" s="401"/>
      <c r="L1234" s="401"/>
      <c r="M1234" s="403"/>
      <c r="N1234" s="401"/>
    </row>
    <row r="1235" spans="1:14" x14ac:dyDescent="0.2">
      <c r="A1235" s="401"/>
      <c r="B1235" s="660"/>
      <c r="C1235" s="401"/>
      <c r="D1235" s="401"/>
      <c r="E1235" s="401"/>
      <c r="F1235" s="403"/>
      <c r="G1235" s="458"/>
      <c r="H1235" s="363"/>
      <c r="I1235" s="363"/>
      <c r="J1235" s="628"/>
      <c r="K1235" s="401"/>
      <c r="L1235" s="401"/>
      <c r="M1235" s="403"/>
      <c r="N1235" s="401"/>
    </row>
    <row r="1236" spans="1:14" x14ac:dyDescent="0.2">
      <c r="A1236" s="401"/>
      <c r="B1236" s="660"/>
      <c r="C1236" s="401"/>
      <c r="D1236" s="401"/>
      <c r="E1236" s="401"/>
      <c r="F1236" s="403"/>
      <c r="G1236" s="458"/>
      <c r="H1236" s="363"/>
      <c r="I1236" s="363"/>
      <c r="J1236" s="628"/>
      <c r="K1236" s="401"/>
      <c r="L1236" s="401"/>
      <c r="M1236" s="403"/>
      <c r="N1236" s="401"/>
    </row>
    <row r="1237" spans="1:14" x14ac:dyDescent="0.2">
      <c r="A1237" s="401"/>
      <c r="B1237" s="660"/>
      <c r="C1237" s="401"/>
      <c r="D1237" s="401"/>
      <c r="E1237" s="401"/>
      <c r="F1237" s="403"/>
      <c r="G1237" s="458"/>
      <c r="H1237" s="363"/>
      <c r="I1237" s="363"/>
      <c r="J1237" s="628"/>
      <c r="K1237" s="401"/>
      <c r="L1237" s="401"/>
      <c r="M1237" s="403"/>
      <c r="N1237" s="401"/>
    </row>
    <row r="1238" spans="1:14" x14ac:dyDescent="0.2">
      <c r="A1238" s="401"/>
      <c r="B1238" s="660"/>
      <c r="C1238" s="401"/>
      <c r="D1238" s="401"/>
      <c r="E1238" s="401"/>
      <c r="F1238" s="403"/>
      <c r="G1238" s="458"/>
      <c r="H1238" s="363"/>
      <c r="I1238" s="363"/>
      <c r="J1238" s="628"/>
      <c r="K1238" s="401"/>
      <c r="L1238" s="401"/>
      <c r="M1238" s="403"/>
      <c r="N1238" s="401"/>
    </row>
    <row r="1239" spans="1:14" x14ac:dyDescent="0.2">
      <c r="A1239" s="401"/>
      <c r="B1239" s="660"/>
      <c r="C1239" s="401"/>
      <c r="D1239" s="401"/>
      <c r="E1239" s="401"/>
      <c r="F1239" s="403"/>
      <c r="G1239" s="458"/>
      <c r="H1239" s="363"/>
      <c r="I1239" s="363"/>
      <c r="J1239" s="628"/>
      <c r="K1239" s="401"/>
      <c r="L1239" s="401"/>
      <c r="M1239" s="403"/>
      <c r="N1239" s="401"/>
    </row>
    <row r="1240" spans="1:14" x14ac:dyDescent="0.2">
      <c r="A1240" s="401"/>
      <c r="B1240" s="660"/>
      <c r="C1240" s="401"/>
      <c r="D1240" s="401"/>
      <c r="E1240" s="401"/>
      <c r="F1240" s="403"/>
      <c r="G1240" s="458"/>
      <c r="H1240" s="363"/>
      <c r="I1240" s="363"/>
      <c r="J1240" s="628"/>
      <c r="K1240" s="401"/>
      <c r="L1240" s="401"/>
      <c r="M1240" s="403"/>
      <c r="N1240" s="401"/>
    </row>
    <row r="1241" spans="1:14" x14ac:dyDescent="0.2">
      <c r="A1241" s="401"/>
      <c r="B1241" s="660"/>
      <c r="C1241" s="401"/>
      <c r="D1241" s="401"/>
      <c r="E1241" s="401"/>
      <c r="F1241" s="403"/>
      <c r="G1241" s="458"/>
      <c r="H1241" s="363"/>
      <c r="I1241" s="363"/>
      <c r="J1241" s="628"/>
      <c r="K1241" s="401"/>
      <c r="L1241" s="401"/>
      <c r="M1241" s="403"/>
      <c r="N1241" s="401"/>
    </row>
    <row r="1242" spans="1:14" x14ac:dyDescent="0.2">
      <c r="A1242" s="401"/>
      <c r="B1242" s="660"/>
      <c r="C1242" s="401"/>
      <c r="D1242" s="401"/>
      <c r="E1242" s="401"/>
      <c r="F1242" s="403"/>
      <c r="G1242" s="458"/>
      <c r="H1242" s="363"/>
      <c r="I1242" s="363"/>
      <c r="J1242" s="628"/>
      <c r="K1242" s="401"/>
      <c r="L1242" s="401"/>
      <c r="M1242" s="403"/>
      <c r="N1242" s="401"/>
    </row>
    <row r="1243" spans="1:14" x14ac:dyDescent="0.2">
      <c r="A1243" s="401"/>
      <c r="B1243" s="660"/>
      <c r="C1243" s="401"/>
      <c r="D1243" s="401"/>
      <c r="E1243" s="401"/>
      <c r="F1243" s="403"/>
      <c r="G1243" s="458"/>
      <c r="H1243" s="363"/>
      <c r="I1243" s="363"/>
      <c r="J1243" s="628"/>
      <c r="K1243" s="401"/>
      <c r="L1243" s="401"/>
      <c r="M1243" s="403"/>
      <c r="N1243" s="401"/>
    </row>
    <row r="1244" spans="1:14" x14ac:dyDescent="0.2">
      <c r="A1244" s="401"/>
      <c r="B1244" s="660"/>
      <c r="C1244" s="401"/>
      <c r="D1244" s="401"/>
      <c r="E1244" s="401"/>
      <c r="F1244" s="403"/>
      <c r="G1244" s="458"/>
      <c r="H1244" s="363"/>
      <c r="I1244" s="363"/>
      <c r="J1244" s="628"/>
      <c r="K1244" s="401"/>
      <c r="L1244" s="401"/>
      <c r="M1244" s="403"/>
      <c r="N1244" s="401"/>
    </row>
    <row r="1245" spans="1:14" x14ac:dyDescent="0.2">
      <c r="A1245" s="401"/>
      <c r="B1245" s="660"/>
      <c r="C1245" s="401"/>
      <c r="D1245" s="401"/>
      <c r="E1245" s="401"/>
      <c r="F1245" s="403"/>
      <c r="G1245" s="458"/>
      <c r="H1245" s="363"/>
      <c r="I1245" s="363"/>
      <c r="J1245" s="628"/>
      <c r="K1245" s="401"/>
      <c r="L1245" s="401"/>
      <c r="M1245" s="403"/>
      <c r="N1245" s="401"/>
    </row>
    <row r="1246" spans="1:14" x14ac:dyDescent="0.2">
      <c r="A1246" s="401"/>
      <c r="B1246" s="660"/>
      <c r="C1246" s="401"/>
      <c r="D1246" s="401"/>
      <c r="E1246" s="401"/>
      <c r="F1246" s="403"/>
      <c r="G1246" s="458"/>
      <c r="H1246" s="363"/>
      <c r="I1246" s="363"/>
      <c r="J1246" s="628"/>
      <c r="K1246" s="401"/>
      <c r="L1246" s="401"/>
      <c r="M1246" s="403"/>
      <c r="N1246" s="401"/>
    </row>
    <row r="1247" spans="1:14" x14ac:dyDescent="0.2">
      <c r="A1247" s="401"/>
      <c r="B1247" s="660"/>
      <c r="C1247" s="401"/>
      <c r="D1247" s="401"/>
      <c r="E1247" s="401"/>
      <c r="F1247" s="403"/>
      <c r="G1247" s="458"/>
      <c r="H1247" s="363"/>
      <c r="I1247" s="363"/>
      <c r="J1247" s="628"/>
      <c r="K1247" s="401"/>
      <c r="L1247" s="401"/>
      <c r="M1247" s="403"/>
      <c r="N1247" s="401"/>
    </row>
    <row r="1248" spans="1:14" x14ac:dyDescent="0.2">
      <c r="A1248" s="401"/>
      <c r="B1248" s="660"/>
      <c r="C1248" s="401"/>
      <c r="D1248" s="401"/>
      <c r="E1248" s="401"/>
      <c r="F1248" s="403"/>
      <c r="G1248" s="458"/>
      <c r="H1248" s="363"/>
      <c r="I1248" s="363"/>
      <c r="J1248" s="628"/>
      <c r="K1248" s="401"/>
      <c r="L1248" s="401"/>
      <c r="M1248" s="403"/>
      <c r="N1248" s="401"/>
    </row>
    <row r="1249" spans="1:14" x14ac:dyDescent="0.2">
      <c r="A1249" s="401"/>
      <c r="B1249" s="660"/>
      <c r="C1249" s="401"/>
      <c r="D1249" s="401"/>
      <c r="E1249" s="401"/>
      <c r="F1249" s="403"/>
      <c r="G1249" s="458"/>
      <c r="H1249" s="363"/>
      <c r="I1249" s="363"/>
      <c r="J1249" s="628"/>
      <c r="K1249" s="401"/>
      <c r="L1249" s="401"/>
      <c r="M1249" s="403"/>
      <c r="N1249" s="401"/>
    </row>
    <row r="1250" spans="1:14" x14ac:dyDescent="0.2">
      <c r="A1250" s="401"/>
      <c r="B1250" s="660"/>
      <c r="C1250" s="401"/>
      <c r="D1250" s="401"/>
      <c r="E1250" s="401"/>
      <c r="F1250" s="403"/>
      <c r="G1250" s="458"/>
      <c r="H1250" s="363"/>
      <c r="I1250" s="363"/>
      <c r="J1250" s="628"/>
      <c r="K1250" s="401"/>
      <c r="L1250" s="401"/>
      <c r="M1250" s="403"/>
      <c r="N1250" s="401"/>
    </row>
    <row r="1251" spans="1:14" x14ac:dyDescent="0.2">
      <c r="A1251" s="401"/>
      <c r="B1251" s="660"/>
      <c r="C1251" s="401"/>
      <c r="D1251" s="401"/>
      <c r="E1251" s="401"/>
      <c r="F1251" s="403"/>
      <c r="G1251" s="458"/>
      <c r="H1251" s="363"/>
      <c r="I1251" s="363"/>
      <c r="J1251" s="628"/>
      <c r="K1251" s="401"/>
      <c r="L1251" s="401"/>
      <c r="M1251" s="403"/>
      <c r="N1251" s="401"/>
    </row>
    <row r="1252" spans="1:14" x14ac:dyDescent="0.2">
      <c r="A1252" s="401"/>
      <c r="B1252" s="660"/>
      <c r="C1252" s="401"/>
      <c r="D1252" s="401"/>
      <c r="E1252" s="401"/>
      <c r="F1252" s="403"/>
      <c r="G1252" s="458"/>
      <c r="H1252" s="363"/>
      <c r="I1252" s="363"/>
      <c r="J1252" s="628"/>
      <c r="K1252" s="401"/>
      <c r="L1252" s="401"/>
      <c r="M1252" s="403"/>
      <c r="N1252" s="401"/>
    </row>
    <row r="1253" spans="1:14" x14ac:dyDescent="0.2">
      <c r="A1253" s="401"/>
      <c r="B1253" s="660"/>
      <c r="C1253" s="401"/>
      <c r="D1253" s="401"/>
      <c r="E1253" s="401"/>
      <c r="F1253" s="403"/>
      <c r="G1253" s="458"/>
      <c r="H1253" s="363"/>
      <c r="I1253" s="363"/>
      <c r="J1253" s="628"/>
      <c r="K1253" s="401"/>
      <c r="L1253" s="401"/>
      <c r="M1253" s="403"/>
      <c r="N1253" s="401"/>
    </row>
    <row r="1254" spans="1:14" x14ac:dyDescent="0.2">
      <c r="A1254" s="401"/>
      <c r="B1254" s="660"/>
      <c r="C1254" s="401"/>
      <c r="D1254" s="401"/>
      <c r="E1254" s="401"/>
      <c r="F1254" s="403"/>
      <c r="G1254" s="458"/>
      <c r="H1254" s="363"/>
      <c r="I1254" s="363"/>
      <c r="J1254" s="628"/>
      <c r="K1254" s="401"/>
      <c r="L1254" s="401"/>
      <c r="M1254" s="403"/>
      <c r="N1254" s="401"/>
    </row>
    <row r="1255" spans="1:14" x14ac:dyDescent="0.2">
      <c r="A1255" s="401"/>
      <c r="B1255" s="660"/>
      <c r="C1255" s="401"/>
      <c r="D1255" s="401"/>
      <c r="E1255" s="401"/>
      <c r="F1255" s="403"/>
      <c r="G1255" s="458"/>
      <c r="H1255" s="363"/>
      <c r="I1255" s="363"/>
      <c r="J1255" s="628"/>
      <c r="K1255" s="401"/>
      <c r="L1255" s="401"/>
      <c r="M1255" s="403"/>
      <c r="N1255" s="401"/>
    </row>
    <row r="1256" spans="1:14" x14ac:dyDescent="0.2">
      <c r="A1256" s="401"/>
      <c r="B1256" s="660"/>
      <c r="C1256" s="401"/>
      <c r="D1256" s="401"/>
      <c r="E1256" s="401"/>
      <c r="F1256" s="403"/>
      <c r="G1256" s="458"/>
      <c r="H1256" s="363"/>
      <c r="I1256" s="363"/>
      <c r="J1256" s="628"/>
      <c r="K1256" s="401"/>
      <c r="L1256" s="401"/>
      <c r="M1256" s="403"/>
      <c r="N1256" s="401"/>
    </row>
    <row r="1257" spans="1:14" x14ac:dyDescent="0.2">
      <c r="A1257" s="401"/>
      <c r="B1257" s="660"/>
      <c r="C1257" s="401"/>
      <c r="D1257" s="401"/>
      <c r="E1257" s="401"/>
      <c r="F1257" s="403"/>
      <c r="G1257" s="458"/>
      <c r="H1257" s="363"/>
      <c r="I1257" s="363"/>
      <c r="J1257" s="628"/>
      <c r="K1257" s="401"/>
      <c r="L1257" s="401"/>
      <c r="M1257" s="403"/>
      <c r="N1257" s="401"/>
    </row>
    <row r="1258" spans="1:14" x14ac:dyDescent="0.2">
      <c r="A1258" s="401"/>
      <c r="B1258" s="660"/>
      <c r="C1258" s="401"/>
      <c r="D1258" s="401"/>
      <c r="E1258" s="401"/>
      <c r="F1258" s="403"/>
      <c r="G1258" s="458"/>
      <c r="H1258" s="363"/>
      <c r="I1258" s="363"/>
      <c r="J1258" s="628"/>
      <c r="K1258" s="401"/>
      <c r="L1258" s="401"/>
      <c r="M1258" s="403"/>
      <c r="N1258" s="401"/>
    </row>
    <row r="1259" spans="1:14" x14ac:dyDescent="0.2">
      <c r="A1259" s="401"/>
      <c r="B1259" s="660"/>
      <c r="C1259" s="401"/>
      <c r="D1259" s="401"/>
      <c r="E1259" s="401"/>
      <c r="F1259" s="403"/>
      <c r="G1259" s="458"/>
      <c r="H1259" s="363"/>
      <c r="I1259" s="363"/>
      <c r="J1259" s="628"/>
      <c r="K1259" s="401"/>
      <c r="L1259" s="401"/>
      <c r="M1259" s="403"/>
      <c r="N1259" s="401"/>
    </row>
    <row r="1260" spans="1:14" x14ac:dyDescent="0.2">
      <c r="A1260" s="401"/>
      <c r="B1260" s="660"/>
      <c r="C1260" s="401"/>
      <c r="D1260" s="401"/>
      <c r="E1260" s="401"/>
      <c r="F1260" s="403"/>
      <c r="G1260" s="458"/>
      <c r="H1260" s="363"/>
      <c r="I1260" s="363"/>
      <c r="J1260" s="628"/>
      <c r="K1260" s="401"/>
      <c r="L1260" s="401"/>
      <c r="M1260" s="403"/>
      <c r="N1260" s="401"/>
    </row>
    <row r="1261" spans="1:14" x14ac:dyDescent="0.2">
      <c r="A1261" s="401"/>
      <c r="B1261" s="660"/>
      <c r="C1261" s="401"/>
      <c r="D1261" s="401"/>
      <c r="E1261" s="401"/>
      <c r="F1261" s="403"/>
      <c r="G1261" s="458"/>
      <c r="H1261" s="363"/>
      <c r="I1261" s="363"/>
      <c r="J1261" s="628"/>
      <c r="K1261" s="401"/>
      <c r="L1261" s="401"/>
      <c r="M1261" s="403"/>
      <c r="N1261" s="401"/>
    </row>
    <row r="1262" spans="1:14" x14ac:dyDescent="0.2">
      <c r="A1262" s="401"/>
      <c r="B1262" s="660"/>
      <c r="C1262" s="401"/>
      <c r="D1262" s="401"/>
      <c r="E1262" s="401"/>
      <c r="F1262" s="403"/>
      <c r="G1262" s="458"/>
      <c r="H1262" s="363"/>
      <c r="I1262" s="363"/>
      <c r="J1262" s="628"/>
      <c r="K1262" s="401"/>
      <c r="L1262" s="401"/>
      <c r="M1262" s="403"/>
      <c r="N1262" s="401"/>
    </row>
    <row r="1263" spans="1:14" x14ac:dyDescent="0.2">
      <c r="A1263" s="401"/>
      <c r="B1263" s="660"/>
      <c r="C1263" s="401"/>
      <c r="D1263" s="401"/>
      <c r="E1263" s="401"/>
      <c r="F1263" s="403"/>
      <c r="G1263" s="458"/>
      <c r="H1263" s="363"/>
      <c r="I1263" s="363"/>
      <c r="J1263" s="628"/>
      <c r="K1263" s="401"/>
      <c r="L1263" s="401"/>
      <c r="M1263" s="403"/>
      <c r="N1263" s="401"/>
    </row>
    <row r="1264" spans="1:14" x14ac:dyDescent="0.2">
      <c r="A1264" s="401"/>
      <c r="B1264" s="660"/>
      <c r="C1264" s="401"/>
      <c r="D1264" s="401"/>
      <c r="E1264" s="401"/>
      <c r="F1264" s="403"/>
      <c r="G1264" s="458"/>
      <c r="H1264" s="363"/>
      <c r="I1264" s="363"/>
      <c r="J1264" s="628"/>
      <c r="K1264" s="401"/>
      <c r="L1264" s="401"/>
      <c r="M1264" s="403"/>
      <c r="N1264" s="401"/>
    </row>
    <row r="1265" spans="1:14" x14ac:dyDescent="0.2">
      <c r="A1265" s="401"/>
      <c r="B1265" s="660"/>
      <c r="C1265" s="401"/>
      <c r="D1265" s="401"/>
      <c r="E1265" s="401"/>
      <c r="F1265" s="403"/>
      <c r="G1265" s="458"/>
      <c r="H1265" s="363"/>
      <c r="I1265" s="363"/>
      <c r="J1265" s="628"/>
      <c r="K1265" s="401"/>
      <c r="L1265" s="401"/>
      <c r="M1265" s="403"/>
      <c r="N1265" s="401"/>
    </row>
    <row r="1266" spans="1:14" x14ac:dyDescent="0.2">
      <c r="A1266" s="401"/>
      <c r="B1266" s="660"/>
      <c r="C1266" s="401"/>
      <c r="D1266" s="401"/>
      <c r="E1266" s="401"/>
      <c r="F1266" s="403"/>
      <c r="G1266" s="458"/>
      <c r="H1266" s="363"/>
      <c r="I1266" s="363"/>
      <c r="J1266" s="628"/>
      <c r="K1266" s="401"/>
      <c r="L1266" s="401"/>
      <c r="M1266" s="403"/>
      <c r="N1266" s="401"/>
    </row>
    <row r="1267" spans="1:14" x14ac:dyDescent="0.2">
      <c r="A1267" s="401"/>
      <c r="B1267" s="660"/>
      <c r="C1267" s="401"/>
      <c r="D1267" s="401"/>
      <c r="E1267" s="401"/>
      <c r="F1267" s="403"/>
      <c r="G1267" s="458"/>
      <c r="H1267" s="363"/>
      <c r="I1267" s="363"/>
      <c r="J1267" s="628"/>
      <c r="K1267" s="401"/>
      <c r="L1267" s="401"/>
      <c r="M1267" s="403"/>
      <c r="N1267" s="401"/>
    </row>
    <row r="1268" spans="1:14" x14ac:dyDescent="0.2">
      <c r="A1268" s="401"/>
      <c r="B1268" s="660"/>
      <c r="C1268" s="401"/>
      <c r="D1268" s="401"/>
      <c r="E1268" s="401"/>
      <c r="F1268" s="403"/>
      <c r="G1268" s="458"/>
      <c r="H1268" s="363"/>
      <c r="I1268" s="363"/>
      <c r="J1268" s="628"/>
      <c r="K1268" s="401"/>
      <c r="L1268" s="401"/>
      <c r="M1268" s="403"/>
      <c r="N1268" s="401"/>
    </row>
    <row r="1269" spans="1:14" x14ac:dyDescent="0.2">
      <c r="A1269" s="401"/>
      <c r="B1269" s="660"/>
      <c r="C1269" s="401"/>
      <c r="D1269" s="401"/>
      <c r="E1269" s="401"/>
      <c r="F1269" s="403"/>
      <c r="G1269" s="458"/>
      <c r="H1269" s="363"/>
      <c r="I1269" s="363"/>
      <c r="J1269" s="628"/>
      <c r="K1269" s="401"/>
      <c r="L1269" s="401"/>
      <c r="M1269" s="403"/>
      <c r="N1269" s="401"/>
    </row>
    <row r="1270" spans="1:14" x14ac:dyDescent="0.2">
      <c r="A1270" s="401"/>
      <c r="B1270" s="660"/>
      <c r="C1270" s="401"/>
      <c r="D1270" s="401"/>
      <c r="E1270" s="401"/>
      <c r="F1270" s="403"/>
      <c r="G1270" s="458"/>
      <c r="H1270" s="363"/>
      <c r="I1270" s="363"/>
      <c r="J1270" s="628"/>
      <c r="K1270" s="401"/>
      <c r="L1270" s="401"/>
      <c r="M1270" s="403"/>
      <c r="N1270" s="401"/>
    </row>
    <row r="1271" spans="1:14" x14ac:dyDescent="0.2">
      <c r="A1271" s="401"/>
      <c r="B1271" s="660"/>
      <c r="C1271" s="401"/>
      <c r="D1271" s="401"/>
      <c r="E1271" s="401"/>
      <c r="F1271" s="403"/>
      <c r="G1271" s="458"/>
      <c r="H1271" s="363"/>
      <c r="I1271" s="363"/>
      <c r="J1271" s="628"/>
      <c r="K1271" s="401"/>
      <c r="L1271" s="401"/>
      <c r="M1271" s="403"/>
      <c r="N1271" s="401"/>
    </row>
    <row r="1272" spans="1:14" x14ac:dyDescent="0.2">
      <c r="A1272" s="401"/>
      <c r="B1272" s="660"/>
      <c r="C1272" s="401"/>
      <c r="D1272" s="401"/>
      <c r="E1272" s="401"/>
      <c r="F1272" s="403"/>
      <c r="G1272" s="458"/>
      <c r="H1272" s="363"/>
      <c r="I1272" s="363"/>
      <c r="J1272" s="628"/>
      <c r="K1272" s="401"/>
      <c r="L1272" s="401"/>
      <c r="M1272" s="403"/>
      <c r="N1272" s="401"/>
    </row>
    <row r="1273" spans="1:14" x14ac:dyDescent="0.2">
      <c r="A1273" s="401"/>
      <c r="B1273" s="660"/>
      <c r="C1273" s="401"/>
      <c r="D1273" s="401"/>
      <c r="E1273" s="401"/>
      <c r="F1273" s="403"/>
      <c r="G1273" s="458"/>
      <c r="H1273" s="363"/>
      <c r="I1273" s="363"/>
      <c r="J1273" s="628"/>
      <c r="K1273" s="401"/>
      <c r="L1273" s="401"/>
      <c r="M1273" s="403"/>
      <c r="N1273" s="401"/>
    </row>
    <row r="1274" spans="1:14" x14ac:dyDescent="0.2">
      <c r="A1274" s="401"/>
      <c r="B1274" s="660"/>
      <c r="C1274" s="401"/>
      <c r="D1274" s="401"/>
      <c r="E1274" s="401"/>
      <c r="F1274" s="403"/>
      <c r="G1274" s="458"/>
      <c r="H1274" s="363"/>
      <c r="I1274" s="363"/>
      <c r="J1274" s="628"/>
      <c r="K1274" s="401"/>
      <c r="L1274" s="401"/>
      <c r="M1274" s="403"/>
      <c r="N1274" s="401"/>
    </row>
    <row r="1275" spans="1:14" x14ac:dyDescent="0.2">
      <c r="A1275" s="401"/>
      <c r="B1275" s="660"/>
      <c r="C1275" s="401"/>
      <c r="D1275" s="401"/>
      <c r="E1275" s="401"/>
      <c r="F1275" s="403"/>
      <c r="G1275" s="458"/>
      <c r="H1275" s="363"/>
      <c r="I1275" s="363"/>
      <c r="J1275" s="628"/>
      <c r="K1275" s="401"/>
      <c r="L1275" s="401"/>
      <c r="M1275" s="403"/>
      <c r="N1275" s="401"/>
    </row>
    <row r="1276" spans="1:14" x14ac:dyDescent="0.2">
      <c r="A1276" s="401"/>
      <c r="B1276" s="660"/>
      <c r="C1276" s="401"/>
      <c r="D1276" s="401"/>
      <c r="E1276" s="401"/>
      <c r="F1276" s="403"/>
      <c r="G1276" s="458"/>
      <c r="H1276" s="363"/>
      <c r="I1276" s="363"/>
      <c r="J1276" s="628"/>
      <c r="K1276" s="401"/>
      <c r="L1276" s="401"/>
      <c r="M1276" s="403"/>
      <c r="N1276" s="401"/>
    </row>
    <row r="1277" spans="1:14" x14ac:dyDescent="0.2">
      <c r="A1277" s="401"/>
      <c r="B1277" s="660"/>
      <c r="C1277" s="401"/>
      <c r="D1277" s="401"/>
      <c r="E1277" s="401"/>
      <c r="F1277" s="403"/>
      <c r="G1277" s="458"/>
      <c r="H1277" s="363"/>
      <c r="I1277" s="363"/>
      <c r="J1277" s="628"/>
      <c r="K1277" s="401"/>
      <c r="L1277" s="401"/>
      <c r="M1277" s="403"/>
      <c r="N1277" s="401"/>
    </row>
    <row r="1278" spans="1:14" x14ac:dyDescent="0.2">
      <c r="A1278" s="401"/>
      <c r="B1278" s="660"/>
      <c r="C1278" s="401"/>
      <c r="D1278" s="401"/>
      <c r="E1278" s="401"/>
      <c r="F1278" s="403"/>
      <c r="G1278" s="458"/>
      <c r="H1278" s="363"/>
      <c r="I1278" s="363"/>
      <c r="J1278" s="628"/>
      <c r="K1278" s="401"/>
      <c r="L1278" s="401"/>
      <c r="M1278" s="403"/>
      <c r="N1278" s="401"/>
    </row>
    <row r="1279" spans="1:14" x14ac:dyDescent="0.2">
      <c r="A1279" s="401"/>
      <c r="B1279" s="660"/>
      <c r="C1279" s="401"/>
      <c r="D1279" s="401"/>
      <c r="E1279" s="401"/>
      <c r="F1279" s="403"/>
      <c r="G1279" s="458"/>
      <c r="H1279" s="363"/>
      <c r="I1279" s="363"/>
      <c r="J1279" s="628"/>
      <c r="K1279" s="401"/>
      <c r="L1279" s="401"/>
      <c r="M1279" s="403"/>
      <c r="N1279" s="401"/>
    </row>
    <row r="1280" spans="1:14" x14ac:dyDescent="0.2">
      <c r="A1280" s="401"/>
      <c r="B1280" s="660"/>
      <c r="C1280" s="401"/>
      <c r="D1280" s="401"/>
      <c r="E1280" s="401"/>
      <c r="F1280" s="403"/>
      <c r="G1280" s="458"/>
      <c r="H1280" s="363"/>
      <c r="I1280" s="363"/>
      <c r="J1280" s="628"/>
      <c r="K1280" s="401"/>
      <c r="L1280" s="401"/>
      <c r="M1280" s="403"/>
      <c r="N1280" s="401"/>
    </row>
    <row r="1281" spans="1:14" x14ac:dyDescent="0.2">
      <c r="A1281" s="401"/>
      <c r="B1281" s="660"/>
      <c r="C1281" s="401"/>
      <c r="D1281" s="401"/>
      <c r="E1281" s="401"/>
      <c r="F1281" s="403"/>
      <c r="G1281" s="458"/>
      <c r="H1281" s="363"/>
      <c r="I1281" s="363"/>
      <c r="J1281" s="628"/>
      <c r="K1281" s="401"/>
      <c r="L1281" s="401"/>
      <c r="M1281" s="403"/>
      <c r="N1281" s="401"/>
    </row>
    <row r="1282" spans="1:14" x14ac:dyDescent="0.2">
      <c r="A1282" s="401"/>
      <c r="B1282" s="660"/>
      <c r="C1282" s="401"/>
      <c r="D1282" s="401"/>
      <c r="E1282" s="401"/>
      <c r="F1282" s="403"/>
      <c r="G1282" s="458"/>
      <c r="H1282" s="363"/>
      <c r="I1282" s="363"/>
      <c r="J1282" s="628"/>
      <c r="K1282" s="401"/>
      <c r="L1282" s="401"/>
      <c r="M1282" s="403"/>
      <c r="N1282" s="401"/>
    </row>
    <row r="1283" spans="1:14" x14ac:dyDescent="0.2">
      <c r="A1283" s="401"/>
      <c r="B1283" s="660"/>
      <c r="C1283" s="401"/>
      <c r="D1283" s="401"/>
      <c r="E1283" s="401"/>
      <c r="F1283" s="403"/>
      <c r="G1283" s="458"/>
      <c r="H1283" s="363"/>
      <c r="I1283" s="363"/>
      <c r="J1283" s="628"/>
      <c r="K1283" s="401"/>
      <c r="L1283" s="401"/>
      <c r="M1283" s="403"/>
      <c r="N1283" s="401"/>
    </row>
    <row r="1284" spans="1:14" x14ac:dyDescent="0.2">
      <c r="A1284" s="401"/>
      <c r="B1284" s="660"/>
      <c r="C1284" s="401"/>
      <c r="D1284" s="401"/>
      <c r="E1284" s="401"/>
      <c r="F1284" s="403"/>
      <c r="G1284" s="458"/>
      <c r="H1284" s="363"/>
      <c r="I1284" s="363"/>
      <c r="J1284" s="628"/>
      <c r="K1284" s="401"/>
      <c r="L1284" s="401"/>
      <c r="M1284" s="403"/>
      <c r="N1284" s="401"/>
    </row>
    <row r="1285" spans="1:14" x14ac:dyDescent="0.2">
      <c r="A1285" s="401"/>
      <c r="B1285" s="660"/>
      <c r="C1285" s="401"/>
      <c r="D1285" s="401"/>
      <c r="E1285" s="401"/>
      <c r="F1285" s="403"/>
      <c r="G1285" s="458"/>
      <c r="H1285" s="363"/>
      <c r="I1285" s="363"/>
      <c r="J1285" s="628"/>
      <c r="K1285" s="401"/>
      <c r="L1285" s="401"/>
      <c r="M1285" s="403"/>
      <c r="N1285" s="401"/>
    </row>
    <row r="1286" spans="1:14" x14ac:dyDescent="0.2">
      <c r="A1286" s="401"/>
      <c r="B1286" s="660"/>
      <c r="C1286" s="401"/>
      <c r="D1286" s="401"/>
      <c r="E1286" s="401"/>
      <c r="F1286" s="403"/>
      <c r="G1286" s="458"/>
      <c r="H1286" s="363"/>
      <c r="I1286" s="363"/>
      <c r="J1286" s="628"/>
      <c r="K1286" s="401"/>
      <c r="L1286" s="401"/>
      <c r="M1286" s="403"/>
      <c r="N1286" s="401"/>
    </row>
    <row r="1287" spans="1:14" x14ac:dyDescent="0.2">
      <c r="A1287" s="401"/>
      <c r="B1287" s="660"/>
      <c r="C1287" s="401"/>
      <c r="D1287" s="401"/>
      <c r="E1287" s="401"/>
      <c r="F1287" s="403"/>
      <c r="G1287" s="458"/>
      <c r="H1287" s="363"/>
      <c r="I1287" s="363"/>
      <c r="J1287" s="628"/>
      <c r="K1287" s="401"/>
      <c r="L1287" s="401"/>
      <c r="M1287" s="403"/>
      <c r="N1287" s="401"/>
    </row>
    <row r="1288" spans="1:14" x14ac:dyDescent="0.2">
      <c r="A1288" s="401"/>
      <c r="B1288" s="660"/>
      <c r="C1288" s="401"/>
      <c r="D1288" s="401"/>
      <c r="E1288" s="401"/>
      <c r="F1288" s="403"/>
      <c r="G1288" s="458"/>
      <c r="H1288" s="363"/>
      <c r="I1288" s="363"/>
      <c r="J1288" s="628"/>
      <c r="K1288" s="401"/>
      <c r="L1288" s="401"/>
      <c r="M1288" s="403"/>
      <c r="N1288" s="401"/>
    </row>
    <row r="1289" spans="1:14" x14ac:dyDescent="0.2">
      <c r="A1289" s="401"/>
      <c r="B1289" s="660"/>
      <c r="C1289" s="401"/>
      <c r="D1289" s="401"/>
      <c r="E1289" s="401"/>
      <c r="F1289" s="403"/>
      <c r="G1289" s="458"/>
      <c r="H1289" s="363"/>
      <c r="I1289" s="363"/>
      <c r="J1289" s="628"/>
      <c r="K1289" s="401"/>
      <c r="L1289" s="401"/>
      <c r="M1289" s="403"/>
      <c r="N1289" s="401"/>
    </row>
    <row r="1290" spans="1:14" x14ac:dyDescent="0.2">
      <c r="A1290" s="401"/>
      <c r="B1290" s="660"/>
      <c r="C1290" s="401"/>
      <c r="D1290" s="401"/>
      <c r="E1290" s="401"/>
      <c r="F1290" s="403"/>
      <c r="G1290" s="458"/>
      <c r="H1290" s="363"/>
      <c r="I1290" s="363"/>
      <c r="J1290" s="628"/>
      <c r="K1290" s="401"/>
      <c r="L1290" s="401"/>
      <c r="M1290" s="403"/>
      <c r="N1290" s="401"/>
    </row>
    <row r="1291" spans="1:14" x14ac:dyDescent="0.2">
      <c r="A1291" s="401"/>
      <c r="B1291" s="660"/>
      <c r="C1291" s="401"/>
      <c r="D1291" s="401"/>
      <c r="E1291" s="401"/>
      <c r="F1291" s="403"/>
      <c r="G1291" s="458"/>
      <c r="H1291" s="363"/>
      <c r="I1291" s="363"/>
      <c r="J1291" s="628"/>
      <c r="K1291" s="401"/>
      <c r="L1291" s="401"/>
      <c r="M1291" s="403"/>
      <c r="N1291" s="401"/>
    </row>
    <row r="1292" spans="1:14" x14ac:dyDescent="0.2">
      <c r="A1292" s="401"/>
      <c r="B1292" s="660"/>
      <c r="C1292" s="401"/>
      <c r="D1292" s="401"/>
      <c r="E1292" s="401"/>
      <c r="F1292" s="403"/>
      <c r="G1292" s="458"/>
      <c r="H1292" s="363"/>
      <c r="I1292" s="363"/>
      <c r="J1292" s="628"/>
      <c r="K1292" s="401"/>
      <c r="L1292" s="401"/>
      <c r="M1292" s="403"/>
      <c r="N1292" s="401"/>
    </row>
    <row r="1293" spans="1:14" x14ac:dyDescent="0.2">
      <c r="A1293" s="401"/>
      <c r="B1293" s="660"/>
      <c r="C1293" s="401"/>
      <c r="D1293" s="401"/>
      <c r="E1293" s="401"/>
      <c r="F1293" s="403"/>
      <c r="G1293" s="458"/>
      <c r="H1293" s="363"/>
      <c r="I1293" s="363"/>
      <c r="J1293" s="628"/>
      <c r="K1293" s="401"/>
      <c r="L1293" s="401"/>
      <c r="M1293" s="403"/>
      <c r="N1293" s="401"/>
    </row>
    <row r="1294" spans="1:14" x14ac:dyDescent="0.2">
      <c r="A1294" s="401"/>
      <c r="B1294" s="660"/>
      <c r="C1294" s="401"/>
      <c r="D1294" s="401"/>
      <c r="E1294" s="401"/>
      <c r="F1294" s="403"/>
      <c r="G1294" s="458"/>
      <c r="H1294" s="363"/>
      <c r="I1294" s="363"/>
      <c r="J1294" s="628"/>
      <c r="K1294" s="401"/>
      <c r="L1294" s="401"/>
      <c r="M1294" s="403"/>
      <c r="N1294" s="401"/>
    </row>
    <row r="1295" spans="1:14" x14ac:dyDescent="0.2">
      <c r="A1295" s="401"/>
      <c r="B1295" s="660"/>
      <c r="C1295" s="401"/>
      <c r="D1295" s="401"/>
      <c r="E1295" s="401"/>
      <c r="F1295" s="403"/>
      <c r="G1295" s="458"/>
      <c r="H1295" s="363"/>
      <c r="I1295" s="363"/>
      <c r="J1295" s="628"/>
      <c r="K1295" s="401"/>
      <c r="L1295" s="401"/>
      <c r="M1295" s="403"/>
      <c r="N1295" s="401"/>
    </row>
    <row r="1296" spans="1:14" x14ac:dyDescent="0.2">
      <c r="A1296" s="401"/>
      <c r="B1296" s="660"/>
      <c r="C1296" s="401"/>
      <c r="D1296" s="401"/>
      <c r="E1296" s="401"/>
      <c r="F1296" s="403"/>
      <c r="G1296" s="458"/>
      <c r="H1296" s="363"/>
      <c r="I1296" s="363"/>
      <c r="J1296" s="628"/>
      <c r="K1296" s="401"/>
      <c r="L1296" s="401"/>
      <c r="M1296" s="403"/>
      <c r="N1296" s="401"/>
    </row>
    <row r="1297" spans="1:14" x14ac:dyDescent="0.2">
      <c r="A1297" s="401"/>
      <c r="B1297" s="660"/>
      <c r="C1297" s="401"/>
      <c r="D1297" s="401"/>
      <c r="E1297" s="401"/>
      <c r="F1297" s="403"/>
      <c r="G1297" s="458"/>
      <c r="H1297" s="363"/>
      <c r="I1297" s="363"/>
      <c r="J1297" s="628"/>
      <c r="K1297" s="401"/>
      <c r="L1297" s="401"/>
      <c r="M1297" s="403"/>
      <c r="N1297" s="401"/>
    </row>
    <row r="1298" spans="1:14" x14ac:dyDescent="0.2">
      <c r="A1298" s="401"/>
      <c r="B1298" s="660"/>
      <c r="C1298" s="401"/>
      <c r="D1298" s="401"/>
      <c r="E1298" s="401"/>
      <c r="F1298" s="403"/>
      <c r="G1298" s="458"/>
      <c r="H1298" s="363"/>
      <c r="I1298" s="363"/>
      <c r="J1298" s="628"/>
      <c r="K1298" s="401"/>
      <c r="L1298" s="401"/>
      <c r="M1298" s="403"/>
      <c r="N1298" s="401"/>
    </row>
    <row r="1299" spans="1:14" x14ac:dyDescent="0.2">
      <c r="A1299" s="401"/>
      <c r="B1299" s="660"/>
      <c r="C1299" s="401"/>
      <c r="D1299" s="401"/>
      <c r="E1299" s="401"/>
      <c r="F1299" s="403"/>
      <c r="G1299" s="458"/>
      <c r="H1299" s="363"/>
      <c r="I1299" s="363"/>
      <c r="J1299" s="628"/>
      <c r="K1299" s="401"/>
      <c r="L1299" s="401"/>
      <c r="M1299" s="403"/>
      <c r="N1299" s="401"/>
    </row>
    <row r="1300" spans="1:14" x14ac:dyDescent="0.2">
      <c r="A1300" s="401"/>
      <c r="B1300" s="660"/>
      <c r="C1300" s="401"/>
      <c r="D1300" s="401"/>
      <c r="E1300" s="401"/>
      <c r="F1300" s="403"/>
      <c r="G1300" s="458"/>
      <c r="H1300" s="363"/>
      <c r="I1300" s="363"/>
      <c r="J1300" s="628"/>
      <c r="K1300" s="401"/>
      <c r="L1300" s="401"/>
      <c r="M1300" s="403"/>
      <c r="N1300" s="401"/>
    </row>
    <row r="1301" spans="1:14" x14ac:dyDescent="0.2">
      <c r="A1301" s="401"/>
      <c r="B1301" s="660"/>
      <c r="C1301" s="401"/>
      <c r="D1301" s="401"/>
      <c r="E1301" s="401"/>
      <c r="F1301" s="403"/>
      <c r="G1301" s="458"/>
      <c r="H1301" s="363"/>
      <c r="I1301" s="363"/>
      <c r="J1301" s="628"/>
      <c r="K1301" s="401"/>
      <c r="L1301" s="401"/>
      <c r="M1301" s="403"/>
      <c r="N1301" s="401"/>
    </row>
    <row r="1302" spans="1:14" x14ac:dyDescent="0.2">
      <c r="A1302" s="401"/>
      <c r="B1302" s="660"/>
      <c r="C1302" s="401"/>
      <c r="D1302" s="401"/>
      <c r="E1302" s="401"/>
      <c r="F1302" s="403"/>
      <c r="G1302" s="458"/>
      <c r="H1302" s="363"/>
      <c r="I1302" s="363"/>
      <c r="J1302" s="628"/>
      <c r="K1302" s="401"/>
      <c r="L1302" s="401"/>
      <c r="M1302" s="403"/>
      <c r="N1302" s="401"/>
    </row>
    <row r="1303" spans="1:14" x14ac:dyDescent="0.2">
      <c r="A1303" s="401"/>
      <c r="B1303" s="660"/>
      <c r="C1303" s="401"/>
      <c r="D1303" s="401"/>
      <c r="E1303" s="401"/>
      <c r="F1303" s="403"/>
      <c r="G1303" s="458"/>
      <c r="H1303" s="363"/>
      <c r="I1303" s="363"/>
      <c r="J1303" s="628"/>
      <c r="K1303" s="401"/>
      <c r="L1303" s="401"/>
      <c r="M1303" s="403"/>
      <c r="N1303" s="401"/>
    </row>
    <row r="1304" spans="1:14" x14ac:dyDescent="0.2">
      <c r="A1304" s="401"/>
      <c r="B1304" s="660"/>
      <c r="C1304" s="401"/>
      <c r="D1304" s="401"/>
      <c r="E1304" s="401"/>
      <c r="F1304" s="403"/>
      <c r="G1304" s="458"/>
      <c r="H1304" s="363"/>
      <c r="I1304" s="363"/>
      <c r="J1304" s="628"/>
      <c r="K1304" s="401"/>
      <c r="L1304" s="401"/>
      <c r="M1304" s="403"/>
      <c r="N1304" s="401"/>
    </row>
    <row r="1305" spans="1:14" x14ac:dyDescent="0.2">
      <c r="A1305" s="401"/>
      <c r="B1305" s="660"/>
      <c r="C1305" s="401"/>
      <c r="D1305" s="401"/>
      <c r="E1305" s="401"/>
      <c r="F1305" s="403"/>
      <c r="G1305" s="458"/>
      <c r="H1305" s="363"/>
      <c r="I1305" s="363"/>
      <c r="J1305" s="628"/>
      <c r="K1305" s="401"/>
      <c r="L1305" s="401"/>
      <c r="M1305" s="403"/>
      <c r="N1305" s="401"/>
    </row>
    <row r="1306" spans="1:14" x14ac:dyDescent="0.2">
      <c r="A1306" s="401"/>
      <c r="B1306" s="660"/>
      <c r="C1306" s="401"/>
      <c r="D1306" s="401"/>
      <c r="E1306" s="401"/>
      <c r="F1306" s="403"/>
      <c r="G1306" s="458"/>
      <c r="H1306" s="363"/>
      <c r="I1306" s="363"/>
      <c r="J1306" s="628"/>
      <c r="K1306" s="401"/>
      <c r="L1306" s="401"/>
      <c r="M1306" s="403"/>
      <c r="N1306" s="401"/>
    </row>
    <row r="1307" spans="1:14" x14ac:dyDescent="0.2">
      <c r="A1307" s="401"/>
      <c r="B1307" s="660"/>
      <c r="C1307" s="401"/>
      <c r="D1307" s="401"/>
      <c r="E1307" s="401"/>
      <c r="F1307" s="403"/>
      <c r="G1307" s="458"/>
      <c r="H1307" s="363"/>
      <c r="I1307" s="363"/>
      <c r="J1307" s="628"/>
      <c r="K1307" s="401"/>
      <c r="L1307" s="401"/>
      <c r="M1307" s="403"/>
      <c r="N1307" s="401"/>
    </row>
    <row r="1308" spans="1:14" x14ac:dyDescent="0.2">
      <c r="A1308" s="401"/>
      <c r="B1308" s="660"/>
      <c r="C1308" s="401"/>
      <c r="D1308" s="401"/>
      <c r="E1308" s="401"/>
      <c r="F1308" s="403"/>
      <c r="G1308" s="458"/>
      <c r="H1308" s="363"/>
      <c r="I1308" s="363"/>
      <c r="J1308" s="628"/>
      <c r="K1308" s="401"/>
      <c r="L1308" s="401"/>
      <c r="M1308" s="403"/>
      <c r="N1308" s="401"/>
    </row>
    <row r="1309" spans="1:14" x14ac:dyDescent="0.2">
      <c r="A1309" s="401"/>
      <c r="B1309" s="660"/>
      <c r="C1309" s="401"/>
      <c r="D1309" s="401"/>
      <c r="E1309" s="401"/>
      <c r="F1309" s="403"/>
      <c r="G1309" s="458"/>
      <c r="H1309" s="363"/>
      <c r="I1309" s="363"/>
      <c r="J1309" s="628"/>
      <c r="K1309" s="401"/>
      <c r="L1309" s="401"/>
      <c r="M1309" s="403"/>
      <c r="N1309" s="401"/>
    </row>
    <row r="1310" spans="1:14" x14ac:dyDescent="0.2">
      <c r="A1310" s="401"/>
      <c r="B1310" s="660"/>
      <c r="C1310" s="401"/>
      <c r="D1310" s="401"/>
      <c r="E1310" s="401"/>
      <c r="F1310" s="403"/>
      <c r="G1310" s="458"/>
      <c r="H1310" s="363"/>
      <c r="I1310" s="363"/>
      <c r="J1310" s="628"/>
      <c r="K1310" s="401"/>
      <c r="L1310" s="401"/>
      <c r="M1310" s="403"/>
      <c r="N1310" s="401"/>
    </row>
    <row r="1311" spans="1:14" x14ac:dyDescent="0.2">
      <c r="A1311" s="401"/>
      <c r="B1311" s="660"/>
      <c r="C1311" s="401"/>
      <c r="D1311" s="401"/>
      <c r="E1311" s="401"/>
      <c r="F1311" s="403"/>
      <c r="G1311" s="458"/>
      <c r="H1311" s="363"/>
      <c r="I1311" s="363"/>
      <c r="J1311" s="628"/>
      <c r="K1311" s="401"/>
      <c r="L1311" s="401"/>
      <c r="M1311" s="403"/>
      <c r="N1311" s="401"/>
    </row>
    <row r="1312" spans="1:14" x14ac:dyDescent="0.2">
      <c r="A1312" s="401"/>
      <c r="B1312" s="660"/>
      <c r="C1312" s="401"/>
      <c r="D1312" s="401"/>
      <c r="E1312" s="401"/>
      <c r="F1312" s="403"/>
      <c r="G1312" s="458"/>
      <c r="H1312" s="363"/>
      <c r="I1312" s="363"/>
      <c r="J1312" s="628"/>
      <c r="K1312" s="401"/>
      <c r="L1312" s="401"/>
      <c r="M1312" s="403"/>
      <c r="N1312" s="401"/>
    </row>
    <row r="1313" spans="1:14" x14ac:dyDescent="0.2">
      <c r="A1313" s="401"/>
      <c r="B1313" s="660"/>
      <c r="C1313" s="401"/>
      <c r="D1313" s="401"/>
      <c r="E1313" s="401"/>
      <c r="F1313" s="403"/>
      <c r="G1313" s="458"/>
      <c r="H1313" s="363"/>
      <c r="I1313" s="363"/>
      <c r="J1313" s="628"/>
      <c r="K1313" s="401"/>
      <c r="L1313" s="401"/>
      <c r="M1313" s="403"/>
      <c r="N1313" s="401"/>
    </row>
    <row r="1314" spans="1:14" x14ac:dyDescent="0.2">
      <c r="A1314" s="401"/>
      <c r="B1314" s="660"/>
      <c r="C1314" s="401"/>
      <c r="D1314" s="401"/>
      <c r="E1314" s="401"/>
      <c r="F1314" s="403"/>
      <c r="G1314" s="458"/>
      <c r="H1314" s="363"/>
      <c r="I1314" s="363"/>
      <c r="J1314" s="628"/>
      <c r="K1314" s="401"/>
      <c r="L1314" s="401"/>
      <c r="M1314" s="403"/>
      <c r="N1314" s="401"/>
    </row>
    <row r="1315" spans="1:14" x14ac:dyDescent="0.2">
      <c r="A1315" s="401"/>
      <c r="B1315" s="660"/>
      <c r="C1315" s="401"/>
      <c r="D1315" s="401"/>
      <c r="E1315" s="401"/>
      <c r="F1315" s="403"/>
      <c r="G1315" s="458"/>
      <c r="H1315" s="363"/>
      <c r="I1315" s="363"/>
      <c r="J1315" s="628"/>
      <c r="K1315" s="401"/>
      <c r="L1315" s="401"/>
      <c r="M1315" s="403"/>
      <c r="N1315" s="401"/>
    </row>
    <row r="1316" spans="1:14" x14ac:dyDescent="0.2">
      <c r="A1316" s="401"/>
      <c r="B1316" s="660"/>
      <c r="C1316" s="401"/>
      <c r="D1316" s="401"/>
      <c r="E1316" s="401"/>
      <c r="F1316" s="403"/>
      <c r="G1316" s="458"/>
      <c r="H1316" s="363"/>
      <c r="I1316" s="363"/>
      <c r="J1316" s="628"/>
      <c r="K1316" s="401"/>
      <c r="L1316" s="401"/>
      <c r="M1316" s="403"/>
      <c r="N1316" s="401"/>
    </row>
    <row r="1317" spans="1:14" x14ac:dyDescent="0.2">
      <c r="A1317" s="401"/>
      <c r="B1317" s="660"/>
      <c r="C1317" s="401"/>
      <c r="D1317" s="401"/>
      <c r="E1317" s="401"/>
      <c r="F1317" s="403"/>
      <c r="G1317" s="458"/>
      <c r="H1317" s="363"/>
      <c r="I1317" s="363"/>
      <c r="J1317" s="628"/>
      <c r="K1317" s="401"/>
      <c r="L1317" s="401"/>
      <c r="M1317" s="403"/>
      <c r="N1317" s="401"/>
    </row>
    <row r="1318" spans="1:14" x14ac:dyDescent="0.2">
      <c r="A1318" s="401"/>
      <c r="B1318" s="660"/>
      <c r="C1318" s="401"/>
      <c r="D1318" s="401"/>
      <c r="E1318" s="401"/>
      <c r="F1318" s="403"/>
      <c r="G1318" s="458"/>
      <c r="H1318" s="363"/>
      <c r="I1318" s="363"/>
      <c r="J1318" s="628"/>
      <c r="K1318" s="401"/>
      <c r="L1318" s="401"/>
      <c r="M1318" s="403"/>
      <c r="N1318" s="401"/>
    </row>
    <row r="1319" spans="1:14" x14ac:dyDescent="0.2">
      <c r="A1319" s="401"/>
      <c r="B1319" s="660"/>
      <c r="C1319" s="401"/>
      <c r="D1319" s="401"/>
      <c r="E1319" s="401"/>
      <c r="F1319" s="403"/>
      <c r="G1319" s="458"/>
      <c r="H1319" s="363"/>
      <c r="I1319" s="363"/>
      <c r="J1319" s="628"/>
      <c r="K1319" s="401"/>
      <c r="L1319" s="401"/>
      <c r="M1319" s="403"/>
      <c r="N1319" s="401"/>
    </row>
    <row r="1320" spans="1:14" x14ac:dyDescent="0.2">
      <c r="A1320" s="401"/>
      <c r="B1320" s="660"/>
      <c r="C1320" s="401"/>
      <c r="D1320" s="401"/>
      <c r="E1320" s="401"/>
      <c r="F1320" s="403"/>
      <c r="G1320" s="458"/>
      <c r="H1320" s="363"/>
      <c r="I1320" s="363"/>
      <c r="J1320" s="628"/>
      <c r="K1320" s="401"/>
      <c r="L1320" s="401"/>
      <c r="M1320" s="403"/>
      <c r="N1320" s="401"/>
    </row>
    <row r="1321" spans="1:14" x14ac:dyDescent="0.2">
      <c r="A1321" s="401"/>
      <c r="B1321" s="660"/>
      <c r="C1321" s="401"/>
      <c r="D1321" s="401"/>
      <c r="E1321" s="401"/>
      <c r="F1321" s="403"/>
      <c r="G1321" s="458"/>
      <c r="H1321" s="363"/>
      <c r="I1321" s="363"/>
      <c r="J1321" s="628"/>
      <c r="K1321" s="401"/>
      <c r="L1321" s="401"/>
      <c r="M1321" s="403"/>
      <c r="N1321" s="401"/>
    </row>
    <row r="1322" spans="1:14" x14ac:dyDescent="0.2">
      <c r="A1322" s="401"/>
      <c r="B1322" s="660"/>
      <c r="C1322" s="401"/>
      <c r="D1322" s="401"/>
      <c r="E1322" s="401"/>
      <c r="F1322" s="403"/>
      <c r="G1322" s="458"/>
      <c r="H1322" s="363"/>
      <c r="I1322" s="363"/>
      <c r="J1322" s="628"/>
      <c r="K1322" s="401"/>
      <c r="L1322" s="401"/>
      <c r="M1322" s="403"/>
      <c r="N1322" s="401"/>
    </row>
    <row r="1323" spans="1:14" x14ac:dyDescent="0.2">
      <c r="A1323" s="401"/>
      <c r="B1323" s="660"/>
      <c r="C1323" s="401"/>
      <c r="D1323" s="401"/>
      <c r="E1323" s="401"/>
      <c r="F1323" s="403"/>
      <c r="G1323" s="458"/>
      <c r="H1323" s="363"/>
      <c r="I1323" s="363"/>
      <c r="J1323" s="628"/>
      <c r="K1323" s="401"/>
      <c r="L1323" s="401"/>
      <c r="M1323" s="403"/>
      <c r="N1323" s="401"/>
    </row>
    <row r="1324" spans="1:14" x14ac:dyDescent="0.2">
      <c r="A1324" s="401"/>
      <c r="B1324" s="660"/>
      <c r="C1324" s="401"/>
      <c r="D1324" s="401"/>
      <c r="E1324" s="401"/>
      <c r="F1324" s="403"/>
      <c r="G1324" s="458"/>
      <c r="H1324" s="363"/>
      <c r="I1324" s="363"/>
      <c r="J1324" s="628"/>
      <c r="K1324" s="401"/>
      <c r="L1324" s="401"/>
      <c r="M1324" s="403"/>
      <c r="N1324" s="401"/>
    </row>
    <row r="1325" spans="1:14" x14ac:dyDescent="0.2">
      <c r="A1325" s="401"/>
      <c r="B1325" s="660"/>
      <c r="C1325" s="401"/>
      <c r="D1325" s="401"/>
      <c r="E1325" s="401"/>
      <c r="F1325" s="403"/>
      <c r="G1325" s="458"/>
      <c r="H1325" s="363"/>
      <c r="I1325" s="363"/>
      <c r="J1325" s="628"/>
      <c r="K1325" s="401"/>
      <c r="L1325" s="401"/>
      <c r="M1325" s="403"/>
      <c r="N1325" s="401"/>
    </row>
    <row r="1326" spans="1:14" x14ac:dyDescent="0.2">
      <c r="A1326" s="401"/>
      <c r="B1326" s="660"/>
      <c r="C1326" s="401"/>
      <c r="D1326" s="401"/>
      <c r="E1326" s="401"/>
      <c r="F1326" s="403"/>
      <c r="G1326" s="458"/>
      <c r="H1326" s="363"/>
      <c r="I1326" s="363"/>
      <c r="J1326" s="628"/>
      <c r="K1326" s="401"/>
      <c r="L1326" s="401"/>
      <c r="M1326" s="403"/>
      <c r="N1326" s="401"/>
    </row>
    <row r="1327" spans="1:14" x14ac:dyDescent="0.2">
      <c r="A1327" s="401"/>
      <c r="B1327" s="660"/>
      <c r="C1327" s="401"/>
      <c r="D1327" s="401"/>
      <c r="E1327" s="401"/>
      <c r="F1327" s="403"/>
      <c r="G1327" s="458"/>
      <c r="H1327" s="363"/>
      <c r="I1327" s="363"/>
      <c r="J1327" s="628"/>
      <c r="K1327" s="401"/>
      <c r="L1327" s="401"/>
      <c r="M1327" s="403"/>
      <c r="N1327" s="401"/>
    </row>
    <row r="1328" spans="1:14" x14ac:dyDescent="0.2">
      <c r="A1328" s="401"/>
      <c r="B1328" s="660"/>
      <c r="C1328" s="401"/>
      <c r="D1328" s="401"/>
      <c r="E1328" s="401"/>
      <c r="F1328" s="403"/>
      <c r="G1328" s="458"/>
      <c r="H1328" s="363"/>
      <c r="I1328" s="363"/>
      <c r="J1328" s="628"/>
      <c r="K1328" s="401"/>
      <c r="L1328" s="401"/>
      <c r="M1328" s="403"/>
      <c r="N1328" s="401"/>
    </row>
    <row r="1329" spans="1:14" x14ac:dyDescent="0.2">
      <c r="A1329" s="401"/>
      <c r="B1329" s="660"/>
      <c r="C1329" s="401"/>
      <c r="D1329" s="401"/>
      <c r="E1329" s="401"/>
      <c r="F1329" s="403"/>
      <c r="G1329" s="458"/>
      <c r="H1329" s="363"/>
      <c r="I1329" s="363"/>
      <c r="J1329" s="628"/>
      <c r="K1329" s="401"/>
      <c r="L1329" s="401"/>
      <c r="M1329" s="403"/>
      <c r="N1329" s="401"/>
    </row>
    <row r="1330" spans="1:14" x14ac:dyDescent="0.2">
      <c r="A1330" s="401"/>
      <c r="B1330" s="660"/>
      <c r="C1330" s="401"/>
      <c r="D1330" s="401"/>
      <c r="E1330" s="401"/>
      <c r="F1330" s="403"/>
      <c r="G1330" s="458"/>
      <c r="H1330" s="363"/>
      <c r="I1330" s="363"/>
      <c r="J1330" s="628"/>
      <c r="K1330" s="401"/>
      <c r="L1330" s="401"/>
      <c r="M1330" s="403"/>
      <c r="N1330" s="401"/>
    </row>
    <row r="1331" spans="1:14" x14ac:dyDescent="0.2">
      <c r="A1331" s="401"/>
      <c r="B1331" s="660"/>
      <c r="C1331" s="401"/>
      <c r="D1331" s="401"/>
      <c r="E1331" s="401"/>
      <c r="F1331" s="403"/>
      <c r="G1331" s="458"/>
      <c r="H1331" s="363"/>
      <c r="I1331" s="363"/>
      <c r="J1331" s="628"/>
      <c r="K1331" s="401"/>
      <c r="L1331" s="401"/>
      <c r="M1331" s="403"/>
      <c r="N1331" s="401"/>
    </row>
    <row r="1332" spans="1:14" x14ac:dyDescent="0.2">
      <c r="A1332" s="401"/>
      <c r="B1332" s="660"/>
      <c r="C1332" s="401"/>
      <c r="D1332" s="401"/>
      <c r="E1332" s="401"/>
      <c r="F1332" s="403"/>
      <c r="G1332" s="458"/>
      <c r="H1332" s="363"/>
      <c r="I1332" s="363"/>
      <c r="J1332" s="628"/>
      <c r="K1332" s="401"/>
      <c r="L1332" s="401"/>
      <c r="M1332" s="403"/>
      <c r="N1332" s="401"/>
    </row>
    <row r="1333" spans="1:14" x14ac:dyDescent="0.2">
      <c r="A1333" s="401"/>
      <c r="B1333" s="660"/>
      <c r="C1333" s="401"/>
      <c r="D1333" s="401"/>
      <c r="E1333" s="401"/>
      <c r="F1333" s="403"/>
      <c r="G1333" s="458"/>
      <c r="H1333" s="363"/>
      <c r="I1333" s="363"/>
      <c r="J1333" s="628"/>
      <c r="K1333" s="401"/>
      <c r="L1333" s="401"/>
      <c r="M1333" s="403"/>
      <c r="N1333" s="401"/>
    </row>
    <row r="1334" spans="1:14" x14ac:dyDescent="0.2">
      <c r="A1334" s="401"/>
      <c r="B1334" s="660"/>
      <c r="C1334" s="401"/>
      <c r="D1334" s="401"/>
      <c r="E1334" s="401"/>
      <c r="F1334" s="403"/>
      <c r="G1334" s="458"/>
      <c r="H1334" s="363"/>
      <c r="I1334" s="363"/>
      <c r="J1334" s="628"/>
      <c r="K1334" s="401"/>
      <c r="L1334" s="401"/>
      <c r="M1334" s="403"/>
      <c r="N1334" s="401"/>
    </row>
    <row r="1335" spans="1:14" x14ac:dyDescent="0.2">
      <c r="A1335" s="401"/>
      <c r="B1335" s="660"/>
      <c r="C1335" s="401"/>
      <c r="D1335" s="401"/>
      <c r="E1335" s="401"/>
      <c r="F1335" s="403"/>
      <c r="G1335" s="458"/>
      <c r="H1335" s="363"/>
      <c r="I1335" s="363"/>
      <c r="J1335" s="628"/>
      <c r="K1335" s="401"/>
      <c r="L1335" s="401"/>
      <c r="M1335" s="403"/>
      <c r="N1335" s="401"/>
    </row>
    <row r="1336" spans="1:14" x14ac:dyDescent="0.2">
      <c r="A1336" s="401"/>
      <c r="B1336" s="660"/>
      <c r="C1336" s="401"/>
      <c r="D1336" s="401"/>
      <c r="E1336" s="401"/>
      <c r="F1336" s="403"/>
      <c r="G1336" s="458"/>
      <c r="H1336" s="363"/>
      <c r="I1336" s="363"/>
      <c r="J1336" s="628"/>
      <c r="K1336" s="401"/>
      <c r="L1336" s="401"/>
      <c r="M1336" s="403"/>
      <c r="N1336" s="401"/>
    </row>
    <row r="1337" spans="1:14" x14ac:dyDescent="0.2">
      <c r="A1337" s="401"/>
      <c r="B1337" s="660"/>
      <c r="C1337" s="401"/>
      <c r="D1337" s="401"/>
      <c r="E1337" s="401"/>
      <c r="F1337" s="403"/>
      <c r="G1337" s="458"/>
      <c r="H1337" s="363"/>
      <c r="I1337" s="363"/>
      <c r="J1337" s="628"/>
      <c r="K1337" s="401"/>
      <c r="L1337" s="401"/>
      <c r="M1337" s="403"/>
      <c r="N1337" s="401"/>
    </row>
    <row r="1338" spans="1:14" x14ac:dyDescent="0.2">
      <c r="A1338" s="401"/>
      <c r="B1338" s="660"/>
      <c r="C1338" s="401"/>
      <c r="D1338" s="401"/>
      <c r="E1338" s="401"/>
      <c r="F1338" s="403"/>
      <c r="G1338" s="458"/>
      <c r="H1338" s="363"/>
      <c r="I1338" s="363"/>
      <c r="J1338" s="628"/>
      <c r="K1338" s="401"/>
      <c r="L1338" s="401"/>
      <c r="M1338" s="403"/>
      <c r="N1338" s="401"/>
    </row>
    <row r="1339" spans="1:14" x14ac:dyDescent="0.2">
      <c r="A1339" s="401"/>
      <c r="B1339" s="660"/>
      <c r="C1339" s="401"/>
      <c r="D1339" s="401"/>
      <c r="E1339" s="401"/>
      <c r="F1339" s="403"/>
      <c r="G1339" s="458"/>
      <c r="H1339" s="363"/>
      <c r="I1339" s="363"/>
      <c r="J1339" s="628"/>
      <c r="K1339" s="401"/>
      <c r="L1339" s="401"/>
      <c r="M1339" s="403"/>
      <c r="N1339" s="401"/>
    </row>
    <row r="1340" spans="1:14" x14ac:dyDescent="0.2">
      <c r="A1340" s="401"/>
      <c r="B1340" s="660"/>
      <c r="C1340" s="401"/>
      <c r="D1340" s="401"/>
      <c r="E1340" s="401"/>
      <c r="F1340" s="403"/>
      <c r="G1340" s="458"/>
      <c r="H1340" s="363"/>
      <c r="I1340" s="363"/>
      <c r="J1340" s="628"/>
      <c r="K1340" s="401"/>
      <c r="L1340" s="401"/>
      <c r="M1340" s="403"/>
      <c r="N1340" s="401"/>
    </row>
    <row r="1341" spans="1:14" x14ac:dyDescent="0.2">
      <c r="A1341" s="401"/>
      <c r="B1341" s="660"/>
      <c r="C1341" s="401"/>
      <c r="D1341" s="401"/>
      <c r="E1341" s="401"/>
      <c r="F1341" s="403"/>
      <c r="G1341" s="458"/>
      <c r="H1341" s="363"/>
      <c r="I1341" s="363"/>
      <c r="J1341" s="628"/>
      <c r="K1341" s="401"/>
      <c r="L1341" s="401"/>
      <c r="M1341" s="403"/>
      <c r="N1341" s="401"/>
    </row>
    <row r="1342" spans="1:14" x14ac:dyDescent="0.2">
      <c r="A1342" s="401"/>
      <c r="B1342" s="660"/>
      <c r="C1342" s="401"/>
      <c r="D1342" s="401"/>
      <c r="E1342" s="401"/>
      <c r="F1342" s="403"/>
      <c r="G1342" s="458"/>
      <c r="H1342" s="363"/>
      <c r="I1342" s="363"/>
      <c r="J1342" s="628"/>
      <c r="K1342" s="401"/>
      <c r="L1342" s="401"/>
      <c r="M1342" s="403"/>
      <c r="N1342" s="401"/>
    </row>
    <row r="1343" spans="1:14" x14ac:dyDescent="0.2">
      <c r="A1343" s="401"/>
      <c r="B1343" s="660"/>
      <c r="C1343" s="401"/>
      <c r="D1343" s="401"/>
      <c r="E1343" s="401"/>
      <c r="F1343" s="403"/>
      <c r="G1343" s="458"/>
      <c r="H1343" s="363"/>
      <c r="I1343" s="363"/>
      <c r="J1343" s="628"/>
      <c r="K1343" s="401"/>
      <c r="L1343" s="401"/>
      <c r="M1343" s="403"/>
      <c r="N1343" s="401"/>
    </row>
    <row r="1344" spans="1:14" x14ac:dyDescent="0.2">
      <c r="A1344" s="401"/>
      <c r="B1344" s="660"/>
      <c r="C1344" s="401"/>
      <c r="D1344" s="401"/>
      <c r="E1344" s="401"/>
      <c r="F1344" s="403"/>
      <c r="G1344" s="458"/>
      <c r="H1344" s="363"/>
      <c r="I1344" s="363"/>
      <c r="J1344" s="628"/>
      <c r="K1344" s="401"/>
      <c r="L1344" s="401"/>
      <c r="M1344" s="403"/>
      <c r="N1344" s="401"/>
    </row>
    <row r="1345" spans="1:14" x14ac:dyDescent="0.2">
      <c r="A1345" s="401"/>
      <c r="B1345" s="660"/>
      <c r="C1345" s="401"/>
      <c r="D1345" s="401"/>
      <c r="E1345" s="401"/>
      <c r="F1345" s="403"/>
      <c r="G1345" s="458"/>
      <c r="H1345" s="363"/>
      <c r="I1345" s="363"/>
      <c r="J1345" s="628"/>
      <c r="K1345" s="401"/>
      <c r="L1345" s="401"/>
      <c r="M1345" s="403"/>
      <c r="N1345" s="401"/>
    </row>
    <row r="1346" spans="1:14" x14ac:dyDescent="0.2">
      <c r="A1346" s="401"/>
      <c r="B1346" s="660"/>
      <c r="C1346" s="401"/>
      <c r="D1346" s="401"/>
      <c r="E1346" s="401"/>
      <c r="F1346" s="403"/>
      <c r="G1346" s="458"/>
      <c r="H1346" s="363"/>
      <c r="I1346" s="363"/>
      <c r="J1346" s="628"/>
      <c r="K1346" s="401"/>
      <c r="L1346" s="401"/>
      <c r="M1346" s="403"/>
      <c r="N1346" s="401"/>
    </row>
    <row r="1347" spans="1:14" x14ac:dyDescent="0.2">
      <c r="A1347" s="401"/>
      <c r="B1347" s="660"/>
      <c r="C1347" s="401"/>
      <c r="D1347" s="401"/>
      <c r="E1347" s="401"/>
      <c r="F1347" s="403"/>
      <c r="G1347" s="458"/>
      <c r="H1347" s="363"/>
      <c r="I1347" s="363"/>
      <c r="J1347" s="628"/>
      <c r="K1347" s="401"/>
      <c r="L1347" s="401"/>
      <c r="M1347" s="403"/>
      <c r="N1347" s="401"/>
    </row>
    <row r="1348" spans="1:14" x14ac:dyDescent="0.2">
      <c r="A1348" s="401"/>
      <c r="B1348" s="660"/>
      <c r="C1348" s="401"/>
      <c r="D1348" s="401"/>
      <c r="E1348" s="401"/>
      <c r="F1348" s="403"/>
      <c r="G1348" s="458"/>
      <c r="H1348" s="363"/>
      <c r="I1348" s="363"/>
      <c r="J1348" s="628"/>
      <c r="K1348" s="401"/>
      <c r="L1348" s="401"/>
      <c r="M1348" s="403"/>
      <c r="N1348" s="401"/>
    </row>
    <row r="1349" spans="1:14" x14ac:dyDescent="0.2">
      <c r="A1349" s="401"/>
      <c r="B1349" s="660"/>
      <c r="C1349" s="401"/>
      <c r="D1349" s="401"/>
      <c r="E1349" s="401"/>
      <c r="F1349" s="403"/>
      <c r="G1349" s="458"/>
      <c r="H1349" s="363"/>
      <c r="I1349" s="363"/>
      <c r="J1349" s="628"/>
      <c r="K1349" s="401"/>
      <c r="L1349" s="401"/>
      <c r="M1349" s="403"/>
      <c r="N1349" s="401"/>
    </row>
    <row r="1350" spans="1:14" x14ac:dyDescent="0.2">
      <c r="A1350" s="401"/>
      <c r="B1350" s="660"/>
      <c r="C1350" s="401"/>
      <c r="D1350" s="401"/>
      <c r="E1350" s="401"/>
      <c r="F1350" s="403"/>
      <c r="G1350" s="458"/>
      <c r="H1350" s="363"/>
      <c r="I1350" s="363"/>
      <c r="J1350" s="628"/>
      <c r="K1350" s="401"/>
      <c r="L1350" s="401"/>
      <c r="M1350" s="403"/>
      <c r="N1350" s="401"/>
    </row>
    <row r="1351" spans="1:14" x14ac:dyDescent="0.2">
      <c r="A1351" s="401"/>
      <c r="B1351" s="660"/>
      <c r="C1351" s="401"/>
      <c r="D1351" s="401"/>
      <c r="E1351" s="401"/>
      <c r="F1351" s="403"/>
      <c r="G1351" s="458"/>
      <c r="H1351" s="363"/>
      <c r="I1351" s="363"/>
      <c r="J1351" s="628"/>
      <c r="K1351" s="401"/>
      <c r="L1351" s="401"/>
      <c r="M1351" s="403"/>
      <c r="N1351" s="401"/>
    </row>
    <row r="1352" spans="1:14" x14ac:dyDescent="0.2">
      <c r="A1352" s="401"/>
      <c r="B1352" s="660"/>
      <c r="C1352" s="401"/>
      <c r="D1352" s="401"/>
      <c r="E1352" s="401"/>
      <c r="F1352" s="403"/>
      <c r="G1352" s="458"/>
      <c r="H1352" s="363"/>
      <c r="I1352" s="363"/>
      <c r="J1352" s="628"/>
      <c r="K1352" s="401"/>
      <c r="L1352" s="401"/>
      <c r="M1352" s="403"/>
      <c r="N1352" s="401"/>
    </row>
    <row r="1353" spans="1:14" x14ac:dyDescent="0.2">
      <c r="A1353" s="401"/>
      <c r="B1353" s="660"/>
      <c r="C1353" s="401"/>
      <c r="D1353" s="401"/>
      <c r="E1353" s="401"/>
      <c r="F1353" s="403"/>
      <c r="G1353" s="458"/>
      <c r="H1353" s="363"/>
      <c r="I1353" s="363"/>
      <c r="J1353" s="628"/>
      <c r="K1353" s="401"/>
      <c r="L1353" s="401"/>
      <c r="M1353" s="403"/>
      <c r="N1353" s="401"/>
    </row>
    <row r="1354" spans="1:14" x14ac:dyDescent="0.2">
      <c r="A1354" s="401"/>
      <c r="B1354" s="660"/>
      <c r="C1354" s="401"/>
      <c r="D1354" s="401"/>
      <c r="E1354" s="401"/>
      <c r="F1354" s="403"/>
      <c r="G1354" s="458"/>
      <c r="H1354" s="363"/>
      <c r="I1354" s="363"/>
      <c r="J1354" s="628"/>
      <c r="K1354" s="401"/>
      <c r="L1354" s="401"/>
      <c r="M1354" s="403"/>
      <c r="N1354" s="401"/>
    </row>
    <row r="1355" spans="1:14" x14ac:dyDescent="0.2">
      <c r="A1355" s="401"/>
      <c r="B1355" s="660"/>
      <c r="C1355" s="401"/>
      <c r="D1355" s="401"/>
      <c r="E1355" s="401"/>
      <c r="F1355" s="403"/>
      <c r="G1355" s="458"/>
      <c r="H1355" s="363"/>
      <c r="I1355" s="363"/>
      <c r="J1355" s="628"/>
      <c r="K1355" s="401"/>
      <c r="L1355" s="401"/>
      <c r="M1355" s="403"/>
      <c r="N1355" s="401"/>
    </row>
    <row r="1356" spans="1:14" x14ac:dyDescent="0.2">
      <c r="A1356" s="401"/>
      <c r="B1356" s="660"/>
      <c r="C1356" s="401"/>
      <c r="D1356" s="401"/>
      <c r="E1356" s="401"/>
      <c r="F1356" s="403"/>
      <c r="G1356" s="458"/>
      <c r="H1356" s="363"/>
      <c r="I1356" s="363"/>
      <c r="J1356" s="628"/>
      <c r="K1356" s="401"/>
      <c r="L1356" s="401"/>
      <c r="M1356" s="403"/>
      <c r="N1356" s="401"/>
    </row>
    <row r="1357" spans="1:14" x14ac:dyDescent="0.2">
      <c r="A1357" s="401"/>
      <c r="B1357" s="660"/>
      <c r="C1357" s="401"/>
      <c r="D1357" s="401"/>
      <c r="E1357" s="401"/>
      <c r="F1357" s="403"/>
      <c r="G1357" s="458"/>
      <c r="H1357" s="363"/>
      <c r="I1357" s="363"/>
      <c r="J1357" s="628"/>
      <c r="K1357" s="401"/>
      <c r="L1357" s="401"/>
      <c r="M1357" s="403"/>
      <c r="N1357" s="401"/>
    </row>
    <row r="1358" spans="1:14" x14ac:dyDescent="0.2">
      <c r="A1358" s="401"/>
      <c r="B1358" s="660"/>
      <c r="C1358" s="401"/>
      <c r="D1358" s="401"/>
      <c r="E1358" s="401"/>
      <c r="F1358" s="403"/>
      <c r="G1358" s="458"/>
      <c r="H1358" s="363"/>
      <c r="I1358" s="363"/>
      <c r="J1358" s="628"/>
      <c r="K1358" s="401"/>
      <c r="L1358" s="401"/>
      <c r="M1358" s="403"/>
      <c r="N1358" s="401"/>
    </row>
    <row r="1359" spans="1:14" x14ac:dyDescent="0.2">
      <c r="A1359" s="401"/>
      <c r="B1359" s="660"/>
      <c r="C1359" s="401"/>
      <c r="D1359" s="401"/>
      <c r="E1359" s="401"/>
      <c r="F1359" s="403"/>
      <c r="G1359" s="458"/>
      <c r="H1359" s="363"/>
      <c r="I1359" s="363"/>
      <c r="J1359" s="628"/>
      <c r="K1359" s="401"/>
      <c r="L1359" s="401"/>
      <c r="M1359" s="403"/>
      <c r="N1359" s="401"/>
    </row>
    <row r="1360" spans="1:14" x14ac:dyDescent="0.2">
      <c r="A1360" s="401"/>
      <c r="B1360" s="660"/>
      <c r="C1360" s="401"/>
      <c r="D1360" s="401"/>
      <c r="E1360" s="401"/>
      <c r="F1360" s="403"/>
      <c r="G1360" s="458"/>
      <c r="H1360" s="363"/>
      <c r="I1360" s="363"/>
      <c r="J1360" s="628"/>
      <c r="K1360" s="401"/>
      <c r="L1360" s="401"/>
      <c r="M1360" s="403"/>
      <c r="N1360" s="401"/>
    </row>
    <row r="1361" spans="1:14" x14ac:dyDescent="0.2">
      <c r="A1361" s="401"/>
      <c r="B1361" s="660"/>
      <c r="C1361" s="401"/>
      <c r="D1361" s="401"/>
      <c r="E1361" s="401"/>
      <c r="F1361" s="403"/>
      <c r="G1361" s="458"/>
      <c r="H1361" s="363"/>
      <c r="I1361" s="363"/>
      <c r="J1361" s="628"/>
      <c r="K1361" s="401"/>
      <c r="L1361" s="401"/>
      <c r="M1361" s="403"/>
      <c r="N1361" s="401"/>
    </row>
    <row r="1362" spans="1:14" x14ac:dyDescent="0.2">
      <c r="A1362" s="401"/>
      <c r="B1362" s="660"/>
      <c r="C1362" s="401"/>
      <c r="D1362" s="401"/>
      <c r="E1362" s="401"/>
      <c r="F1362" s="403"/>
      <c r="G1362" s="458"/>
      <c r="H1362" s="363"/>
      <c r="I1362" s="363"/>
      <c r="J1362" s="628"/>
      <c r="K1362" s="401"/>
      <c r="L1362" s="401"/>
      <c r="M1362" s="403"/>
      <c r="N1362" s="401"/>
    </row>
    <row r="1363" spans="1:14" x14ac:dyDescent="0.2">
      <c r="A1363" s="401"/>
      <c r="B1363" s="660"/>
      <c r="C1363" s="401"/>
      <c r="D1363" s="401"/>
      <c r="E1363" s="401"/>
      <c r="F1363" s="403"/>
      <c r="G1363" s="458"/>
      <c r="H1363" s="363"/>
      <c r="I1363" s="363"/>
      <c r="J1363" s="628"/>
      <c r="K1363" s="401"/>
      <c r="L1363" s="401"/>
      <c r="M1363" s="403"/>
      <c r="N1363" s="401"/>
    </row>
    <row r="1364" spans="1:14" x14ac:dyDescent="0.2">
      <c r="A1364" s="401"/>
      <c r="B1364" s="660"/>
      <c r="C1364" s="401"/>
      <c r="D1364" s="401"/>
      <c r="E1364" s="401"/>
      <c r="F1364" s="403"/>
      <c r="G1364" s="458"/>
      <c r="H1364" s="363"/>
      <c r="I1364" s="363"/>
      <c r="J1364" s="628"/>
      <c r="K1364" s="401"/>
      <c r="L1364" s="401"/>
      <c r="M1364" s="403"/>
      <c r="N1364" s="401"/>
    </row>
    <row r="1365" spans="1:14" x14ac:dyDescent="0.2">
      <c r="A1365" s="401"/>
      <c r="B1365" s="660"/>
      <c r="C1365" s="401"/>
      <c r="D1365" s="401"/>
      <c r="E1365" s="401"/>
      <c r="F1365" s="403"/>
      <c r="G1365" s="458"/>
      <c r="H1365" s="363"/>
      <c r="I1365" s="363"/>
      <c r="J1365" s="628"/>
      <c r="K1365" s="401"/>
      <c r="L1365" s="401"/>
      <c r="M1365" s="403"/>
      <c r="N1365" s="401"/>
    </row>
    <row r="1366" spans="1:14" x14ac:dyDescent="0.2">
      <c r="A1366" s="401"/>
      <c r="B1366" s="660"/>
      <c r="C1366" s="401"/>
      <c r="D1366" s="401"/>
      <c r="E1366" s="401"/>
      <c r="F1366" s="403"/>
      <c r="G1366" s="458"/>
      <c r="H1366" s="363"/>
      <c r="I1366" s="363"/>
      <c r="J1366" s="628"/>
      <c r="K1366" s="401"/>
      <c r="L1366" s="401"/>
      <c r="M1366" s="403"/>
      <c r="N1366" s="401"/>
    </row>
    <row r="1367" spans="1:14" x14ac:dyDescent="0.2">
      <c r="A1367" s="401"/>
      <c r="B1367" s="660"/>
      <c r="C1367" s="401"/>
      <c r="D1367" s="401"/>
      <c r="E1367" s="401"/>
      <c r="F1367" s="403"/>
      <c r="G1367" s="458"/>
      <c r="H1367" s="363"/>
      <c r="I1367" s="363"/>
      <c r="J1367" s="628"/>
      <c r="K1367" s="401"/>
      <c r="L1367" s="401"/>
      <c r="M1367" s="403"/>
      <c r="N1367" s="401"/>
    </row>
    <row r="1368" spans="1:14" x14ac:dyDescent="0.2">
      <c r="A1368" s="401"/>
      <c r="B1368" s="660"/>
      <c r="C1368" s="401"/>
      <c r="D1368" s="401"/>
      <c r="E1368" s="401"/>
      <c r="F1368" s="403"/>
      <c r="G1368" s="458"/>
      <c r="H1368" s="363"/>
      <c r="I1368" s="363"/>
      <c r="J1368" s="628"/>
      <c r="K1368" s="401"/>
      <c r="L1368" s="401"/>
      <c r="M1368" s="403"/>
      <c r="N1368" s="401"/>
    </row>
    <row r="1369" spans="1:14" x14ac:dyDescent="0.2">
      <c r="A1369" s="401"/>
      <c r="B1369" s="660"/>
      <c r="C1369" s="401"/>
      <c r="D1369" s="401"/>
      <c r="E1369" s="401"/>
      <c r="F1369" s="403"/>
      <c r="G1369" s="458"/>
      <c r="H1369" s="363"/>
      <c r="I1369" s="363"/>
      <c r="J1369" s="628"/>
      <c r="K1369" s="401"/>
      <c r="L1369" s="401"/>
      <c r="M1369" s="403"/>
      <c r="N1369" s="401"/>
    </row>
    <row r="1370" spans="1:14" x14ac:dyDescent="0.2">
      <c r="A1370" s="401"/>
      <c r="B1370" s="660"/>
      <c r="C1370" s="401"/>
      <c r="D1370" s="401"/>
      <c r="E1370" s="401"/>
      <c r="F1370" s="403"/>
      <c r="G1370" s="458"/>
      <c r="H1370" s="363"/>
      <c r="I1370" s="363"/>
      <c r="J1370" s="628"/>
      <c r="K1370" s="401"/>
      <c r="L1370" s="401"/>
      <c r="M1370" s="403"/>
      <c r="N1370" s="401"/>
    </row>
    <row r="1371" spans="1:14" x14ac:dyDescent="0.2">
      <c r="A1371" s="401"/>
      <c r="B1371" s="660"/>
      <c r="C1371" s="401"/>
      <c r="D1371" s="401"/>
      <c r="E1371" s="401"/>
      <c r="F1371" s="403"/>
      <c r="G1371" s="458"/>
      <c r="H1371" s="363"/>
      <c r="I1371" s="363"/>
      <c r="J1371" s="628"/>
      <c r="K1371" s="401"/>
      <c r="L1371" s="401"/>
      <c r="M1371" s="403"/>
      <c r="N1371" s="401"/>
    </row>
    <row r="1372" spans="1:14" x14ac:dyDescent="0.2">
      <c r="A1372" s="401"/>
      <c r="B1372" s="660"/>
      <c r="C1372" s="401"/>
      <c r="D1372" s="401"/>
      <c r="E1372" s="401"/>
      <c r="F1372" s="403"/>
      <c r="G1372" s="458"/>
      <c r="H1372" s="363"/>
      <c r="I1372" s="363"/>
      <c r="J1372" s="628"/>
      <c r="K1372" s="401"/>
      <c r="L1372" s="401"/>
      <c r="M1372" s="403"/>
      <c r="N1372" s="401"/>
    </row>
    <row r="1373" spans="1:14" x14ac:dyDescent="0.2">
      <c r="A1373" s="401"/>
      <c r="B1373" s="660"/>
      <c r="C1373" s="401"/>
      <c r="D1373" s="401"/>
      <c r="E1373" s="401"/>
      <c r="F1373" s="403"/>
      <c r="G1373" s="458"/>
      <c r="H1373" s="363"/>
      <c r="I1373" s="363"/>
      <c r="J1373" s="628"/>
      <c r="K1373" s="401"/>
      <c r="L1373" s="401"/>
      <c r="M1373" s="403"/>
      <c r="N1373" s="401"/>
    </row>
    <row r="1374" spans="1:14" x14ac:dyDescent="0.2">
      <c r="A1374" s="401"/>
      <c r="B1374" s="660"/>
      <c r="C1374" s="401"/>
      <c r="D1374" s="401"/>
      <c r="E1374" s="401"/>
      <c r="F1374" s="403"/>
      <c r="G1374" s="458"/>
      <c r="H1374" s="363"/>
      <c r="I1374" s="363"/>
      <c r="J1374" s="628"/>
      <c r="K1374" s="401"/>
      <c r="L1374" s="401"/>
      <c r="M1374" s="403"/>
      <c r="N1374" s="401"/>
    </row>
    <row r="1375" spans="1:14" x14ac:dyDescent="0.2">
      <c r="A1375" s="401"/>
      <c r="B1375" s="660"/>
      <c r="C1375" s="401"/>
      <c r="D1375" s="401"/>
      <c r="E1375" s="401"/>
      <c r="F1375" s="403"/>
      <c r="G1375" s="458"/>
      <c r="H1375" s="363"/>
      <c r="I1375" s="363"/>
      <c r="J1375" s="628"/>
      <c r="K1375" s="401"/>
      <c r="L1375" s="401"/>
      <c r="M1375" s="403"/>
      <c r="N1375" s="401"/>
    </row>
    <row r="1376" spans="1:14" x14ac:dyDescent="0.2">
      <c r="A1376" s="401"/>
      <c r="B1376" s="660"/>
      <c r="C1376" s="401"/>
      <c r="D1376" s="401"/>
      <c r="E1376" s="401"/>
      <c r="F1376" s="403"/>
      <c r="G1376" s="458"/>
      <c r="H1376" s="363"/>
      <c r="I1376" s="363"/>
      <c r="J1376" s="628"/>
      <c r="K1376" s="401"/>
      <c r="L1376" s="401"/>
      <c r="M1376" s="403"/>
      <c r="N1376" s="401"/>
    </row>
    <row r="1377" spans="1:14" x14ac:dyDescent="0.2">
      <c r="A1377" s="401"/>
      <c r="B1377" s="660"/>
      <c r="C1377" s="401"/>
      <c r="D1377" s="401"/>
      <c r="E1377" s="401"/>
      <c r="F1377" s="403"/>
      <c r="G1377" s="458"/>
      <c r="H1377" s="363"/>
      <c r="I1377" s="363"/>
      <c r="J1377" s="628"/>
      <c r="K1377" s="401"/>
      <c r="L1377" s="401"/>
      <c r="M1377" s="403"/>
      <c r="N1377" s="401"/>
    </row>
    <row r="1378" spans="1:14" x14ac:dyDescent="0.2">
      <c r="A1378" s="401"/>
      <c r="B1378" s="660"/>
      <c r="C1378" s="401"/>
      <c r="D1378" s="401"/>
      <c r="E1378" s="401"/>
      <c r="F1378" s="403"/>
      <c r="G1378" s="458"/>
      <c r="H1378" s="363"/>
      <c r="I1378" s="363"/>
      <c r="J1378" s="628"/>
      <c r="K1378" s="401"/>
      <c r="L1378" s="401"/>
      <c r="M1378" s="403"/>
      <c r="N1378" s="401"/>
    </row>
    <row r="1379" spans="1:14" x14ac:dyDescent="0.2">
      <c r="A1379" s="401"/>
      <c r="B1379" s="660"/>
      <c r="C1379" s="401"/>
      <c r="D1379" s="401"/>
      <c r="E1379" s="401"/>
      <c r="F1379" s="403"/>
      <c r="G1379" s="458"/>
      <c r="H1379" s="363"/>
      <c r="I1379" s="363"/>
      <c r="J1379" s="628"/>
      <c r="K1379" s="401"/>
      <c r="L1379" s="401"/>
      <c r="M1379" s="403"/>
      <c r="N1379" s="401"/>
    </row>
    <row r="1380" spans="1:14" x14ac:dyDescent="0.2">
      <c r="A1380" s="401"/>
      <c r="B1380" s="660"/>
      <c r="C1380" s="401"/>
      <c r="D1380" s="401"/>
      <c r="E1380" s="401"/>
      <c r="F1380" s="403"/>
      <c r="G1380" s="458"/>
      <c r="H1380" s="363"/>
      <c r="I1380" s="363"/>
      <c r="J1380" s="628"/>
      <c r="K1380" s="401"/>
      <c r="L1380" s="401"/>
      <c r="M1380" s="403"/>
      <c r="N1380" s="401"/>
    </row>
    <row r="1381" spans="1:14" x14ac:dyDescent="0.2">
      <c r="A1381" s="401"/>
      <c r="B1381" s="660"/>
      <c r="C1381" s="401"/>
      <c r="D1381" s="401"/>
      <c r="E1381" s="401"/>
      <c r="F1381" s="403"/>
      <c r="G1381" s="458"/>
      <c r="H1381" s="363"/>
      <c r="I1381" s="363"/>
      <c r="J1381" s="628"/>
      <c r="K1381" s="401"/>
      <c r="L1381" s="401"/>
      <c r="M1381" s="403"/>
      <c r="N1381" s="401"/>
    </row>
    <row r="1382" spans="1:14" x14ac:dyDescent="0.2">
      <c r="A1382" s="401"/>
      <c r="B1382" s="660"/>
      <c r="C1382" s="401"/>
      <c r="D1382" s="401"/>
      <c r="E1382" s="401"/>
      <c r="F1382" s="403"/>
      <c r="G1382" s="458"/>
      <c r="H1382" s="363"/>
      <c r="I1382" s="363"/>
      <c r="J1382" s="628"/>
      <c r="K1382" s="401"/>
      <c r="L1382" s="401"/>
      <c r="M1382" s="403"/>
      <c r="N1382" s="401"/>
    </row>
    <row r="1383" spans="1:14" x14ac:dyDescent="0.2">
      <c r="A1383" s="401"/>
      <c r="B1383" s="660"/>
      <c r="C1383" s="401"/>
      <c r="D1383" s="401"/>
      <c r="E1383" s="401"/>
      <c r="F1383" s="403"/>
      <c r="G1383" s="458"/>
      <c r="H1383" s="363"/>
      <c r="I1383" s="363"/>
      <c r="J1383" s="628"/>
      <c r="K1383" s="401"/>
      <c r="L1383" s="401"/>
      <c r="M1383" s="403"/>
      <c r="N1383" s="401"/>
    </row>
    <row r="1384" spans="1:14" x14ac:dyDescent="0.2">
      <c r="A1384" s="401"/>
      <c r="B1384" s="660"/>
      <c r="C1384" s="401"/>
      <c r="D1384" s="401"/>
      <c r="E1384" s="401"/>
      <c r="F1384" s="403"/>
      <c r="G1384" s="458"/>
      <c r="H1384" s="363"/>
      <c r="I1384" s="363"/>
      <c r="J1384" s="628"/>
      <c r="K1384" s="401"/>
      <c r="L1384" s="401"/>
      <c r="M1384" s="403"/>
      <c r="N1384" s="401"/>
    </row>
    <row r="1385" spans="1:14" x14ac:dyDescent="0.2">
      <c r="A1385" s="401"/>
      <c r="B1385" s="660"/>
      <c r="C1385" s="401"/>
      <c r="D1385" s="401"/>
      <c r="E1385" s="401"/>
      <c r="F1385" s="403"/>
      <c r="G1385" s="458"/>
      <c r="H1385" s="363"/>
      <c r="I1385" s="363"/>
      <c r="J1385" s="628"/>
      <c r="K1385" s="401"/>
      <c r="L1385" s="401"/>
      <c r="M1385" s="403"/>
      <c r="N1385" s="401"/>
    </row>
  </sheetData>
  <sortState ref="A2:O1453">
    <sortCondition ref="I2:I1453"/>
  </sortState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workbookViewId="0">
      <selection activeCell="L30" sqref="L30"/>
    </sheetView>
  </sheetViews>
  <sheetFormatPr defaultColWidth="11.42578125" defaultRowHeight="12.75" x14ac:dyDescent="0.2"/>
  <cols>
    <col min="1" max="1" width="7.85546875" style="184" customWidth="1"/>
    <col min="2" max="2" width="7.42578125" style="184" bestFit="1" customWidth="1"/>
    <col min="3" max="3" width="2.85546875" style="184" customWidth="1"/>
    <col min="4" max="4" width="16.85546875" style="184" bestFit="1" customWidth="1"/>
    <col min="5" max="5" width="9.85546875" style="184" bestFit="1" customWidth="1"/>
    <col min="6" max="6" width="13.7109375" style="184" bestFit="1" customWidth="1"/>
    <col min="7" max="7" width="8.28515625" style="184" customWidth="1"/>
    <col min="8" max="8" width="20" style="184" bestFit="1" customWidth="1"/>
    <col min="9" max="9" width="15.140625" style="184" bestFit="1" customWidth="1"/>
    <col min="10" max="10" width="24.7109375" style="184" bestFit="1" customWidth="1"/>
    <col min="11" max="11" width="19.5703125" style="184" bestFit="1" customWidth="1"/>
    <col min="12" max="16384" width="11.42578125" style="184"/>
  </cols>
  <sheetData>
    <row r="1" spans="1:13" x14ac:dyDescent="0.2">
      <c r="A1" s="295" t="s">
        <v>388</v>
      </c>
      <c r="B1" s="295" t="s">
        <v>0</v>
      </c>
      <c r="C1" s="295" t="s">
        <v>389</v>
      </c>
      <c r="D1" s="295" t="s">
        <v>1</v>
      </c>
      <c r="E1" s="295" t="s">
        <v>31</v>
      </c>
      <c r="F1" s="295" t="s">
        <v>32</v>
      </c>
      <c r="G1" s="295" t="s">
        <v>40</v>
      </c>
      <c r="H1" s="295" t="s">
        <v>33</v>
      </c>
      <c r="I1" s="295" t="s">
        <v>2</v>
      </c>
      <c r="J1" s="295" t="s">
        <v>36</v>
      </c>
      <c r="K1" s="295" t="s">
        <v>3</v>
      </c>
      <c r="L1" s="295" t="s">
        <v>34</v>
      </c>
      <c r="M1" s="295" t="s">
        <v>35</v>
      </c>
    </row>
    <row r="2" spans="1:13" x14ac:dyDescent="0.2">
      <c r="I2" s="174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A2" sqref="A2:XFD3"/>
    </sheetView>
  </sheetViews>
  <sheetFormatPr defaultRowHeight="12.75" x14ac:dyDescent="0.2"/>
  <cols>
    <col min="1" max="1" width="7.42578125" customWidth="1"/>
    <col min="3" max="3" width="4" customWidth="1"/>
    <col min="4" max="4" width="13.42578125" customWidth="1"/>
    <col min="6" max="6" width="14.5703125" customWidth="1"/>
    <col min="8" max="8" width="11.140625" customWidth="1"/>
    <col min="10" max="10" width="13.28515625" customWidth="1"/>
    <col min="11" max="11" width="16.85546875" customWidth="1"/>
    <col min="12" max="12" width="13.85546875" customWidth="1"/>
    <col min="13" max="13" width="24.140625" customWidth="1"/>
  </cols>
  <sheetData>
    <row r="1" spans="1:15" x14ac:dyDescent="0.2">
      <c r="A1" s="294" t="s">
        <v>388</v>
      </c>
      <c r="B1" s="294" t="s">
        <v>0</v>
      </c>
      <c r="C1" s="294" t="s">
        <v>389</v>
      </c>
      <c r="D1" s="294" t="s">
        <v>1</v>
      </c>
      <c r="E1" s="294" t="s">
        <v>31</v>
      </c>
      <c r="F1" s="294" t="s">
        <v>32</v>
      </c>
      <c r="G1" s="294" t="s">
        <v>40</v>
      </c>
      <c r="H1" s="294" t="s">
        <v>33</v>
      </c>
      <c r="I1" s="294" t="s">
        <v>2</v>
      </c>
      <c r="J1" s="294" t="s">
        <v>36</v>
      </c>
      <c r="K1" s="294" t="s">
        <v>3</v>
      </c>
      <c r="L1" s="294" t="s">
        <v>34</v>
      </c>
      <c r="M1" s="294" t="s">
        <v>35</v>
      </c>
    </row>
    <row r="2" spans="1:15" x14ac:dyDescent="0.2">
      <c r="A2" s="369"/>
      <c r="B2" s="369"/>
      <c r="C2" s="369"/>
      <c r="D2" s="369"/>
      <c r="E2" s="369"/>
      <c r="F2" s="369"/>
      <c r="G2" s="369"/>
      <c r="H2" s="370"/>
      <c r="I2" s="371"/>
      <c r="J2" s="369"/>
      <c r="K2" s="369"/>
      <c r="L2" s="370"/>
      <c r="M2" s="369"/>
    </row>
    <row r="3" spans="1:15" x14ac:dyDescent="0.2">
      <c r="A3" s="369"/>
      <c r="B3" s="369"/>
      <c r="C3" s="369"/>
      <c r="D3" s="369"/>
      <c r="E3" s="369"/>
      <c r="F3" s="369"/>
      <c r="G3" s="369"/>
      <c r="H3" s="370"/>
      <c r="I3" s="371"/>
      <c r="J3" s="369"/>
      <c r="K3" s="369"/>
      <c r="L3" s="370"/>
      <c r="M3" s="369"/>
    </row>
    <row r="4" spans="1:15" x14ac:dyDescent="0.2">
      <c r="I4" s="174">
        <f>SUM(I2:I3)</f>
        <v>0</v>
      </c>
    </row>
    <row r="7" spans="1:15" x14ac:dyDescent="0.2">
      <c r="A7" s="480"/>
      <c r="B7" s="480"/>
      <c r="C7" s="480"/>
      <c r="D7" s="480"/>
      <c r="E7" s="480"/>
      <c r="F7" s="480"/>
      <c r="G7" s="480"/>
      <c r="H7" s="481"/>
      <c r="I7" s="482"/>
      <c r="J7" s="480"/>
      <c r="K7" s="480"/>
      <c r="L7" s="481"/>
      <c r="M7" s="480"/>
    </row>
    <row r="8" spans="1:15" x14ac:dyDescent="0.2">
      <c r="A8" s="480"/>
      <c r="B8" s="480"/>
      <c r="C8" s="480"/>
      <c r="D8" s="480"/>
      <c r="E8" s="480"/>
      <c r="F8" s="480"/>
      <c r="G8" s="480"/>
      <c r="H8" s="481"/>
      <c r="I8" s="482"/>
      <c r="J8" s="480"/>
      <c r="K8" s="480"/>
      <c r="L8" s="481"/>
      <c r="M8" s="480"/>
    </row>
    <row r="9" spans="1:15" x14ac:dyDescent="0.2">
      <c r="A9" s="533"/>
      <c r="B9" s="533"/>
      <c r="C9" s="533"/>
      <c r="D9" s="533"/>
      <c r="E9" s="533"/>
      <c r="F9" s="533"/>
      <c r="G9" s="533"/>
      <c r="H9" s="534"/>
      <c r="I9" s="535"/>
      <c r="J9" s="533"/>
      <c r="K9" s="533"/>
      <c r="L9" s="534"/>
      <c r="M9" s="533"/>
    </row>
    <row r="10" spans="1:15" x14ac:dyDescent="0.2">
      <c r="A10" s="533"/>
      <c r="B10" s="533"/>
      <c r="C10" s="533"/>
      <c r="D10" s="533"/>
      <c r="E10" s="533"/>
      <c r="F10" s="533"/>
      <c r="G10" s="533"/>
      <c r="H10" s="534"/>
      <c r="I10" s="535"/>
      <c r="J10" s="533"/>
      <c r="K10" s="533"/>
      <c r="L10" s="534"/>
      <c r="M10" s="533"/>
      <c r="N10" s="1"/>
      <c r="O10" s="1"/>
    </row>
    <row r="11" spans="1:15" x14ac:dyDescent="0.2">
      <c r="A11" s="556"/>
      <c r="B11" s="556"/>
      <c r="C11" s="556"/>
      <c r="D11" s="556"/>
      <c r="E11" s="556"/>
      <c r="F11" s="556"/>
      <c r="G11" s="556"/>
      <c r="H11" s="557"/>
      <c r="I11" s="558"/>
      <c r="J11" s="556"/>
      <c r="K11" s="556"/>
      <c r="L11" s="557"/>
      <c r="M11" s="556"/>
      <c r="N11" s="1"/>
      <c r="O11" s="1"/>
    </row>
    <row r="12" spans="1:15" x14ac:dyDescent="0.2">
      <c r="A12" s="556"/>
      <c r="B12" s="556"/>
      <c r="C12" s="556"/>
      <c r="D12" s="556"/>
      <c r="E12" s="556"/>
      <c r="F12" s="556"/>
      <c r="G12" s="556"/>
      <c r="H12" s="557"/>
      <c r="I12" s="558"/>
      <c r="J12" s="556"/>
      <c r="K12" s="556"/>
      <c r="L12" s="557"/>
      <c r="M12" s="556"/>
      <c r="N12" s="1"/>
      <c r="O12" s="1"/>
    </row>
    <row r="13" spans="1:15" x14ac:dyDescent="0.2">
      <c r="A13" s="556"/>
      <c r="B13" s="556"/>
      <c r="C13" s="556"/>
      <c r="D13" s="556"/>
      <c r="E13" s="556"/>
      <c r="F13" s="556"/>
      <c r="G13" s="556"/>
      <c r="H13" s="557"/>
      <c r="I13" s="558"/>
      <c r="J13" s="556"/>
      <c r="K13" s="556"/>
      <c r="L13" s="557"/>
      <c r="M13" s="556"/>
      <c r="N13" s="1"/>
      <c r="O13" s="1"/>
    </row>
    <row r="14" spans="1:15" x14ac:dyDescent="0.2">
      <c r="A14" s="556"/>
      <c r="B14" s="556"/>
      <c r="C14" s="556"/>
      <c r="D14" s="556"/>
      <c r="E14" s="556"/>
      <c r="F14" s="556"/>
      <c r="G14" s="556"/>
      <c r="H14" s="557"/>
      <c r="I14" s="558"/>
      <c r="J14" s="556"/>
      <c r="K14" s="556"/>
      <c r="L14" s="557"/>
      <c r="M14" s="556"/>
    </row>
    <row r="15" spans="1:15" x14ac:dyDescent="0.2">
      <c r="A15" s="442"/>
      <c r="B15" s="442"/>
      <c r="C15" s="442"/>
      <c r="D15" s="442"/>
      <c r="E15" s="442"/>
      <c r="F15" s="442"/>
      <c r="G15" s="442"/>
      <c r="H15" s="443"/>
      <c r="I15" s="444"/>
      <c r="J15" s="442"/>
      <c r="K15" s="442"/>
      <c r="L15" s="443"/>
      <c r="M15" s="442"/>
    </row>
    <row r="16" spans="1:15" x14ac:dyDescent="0.2">
      <c r="A16" s="442"/>
      <c r="B16" s="442"/>
      <c r="C16" s="442"/>
      <c r="D16" s="442"/>
      <c r="E16" s="442"/>
      <c r="F16" s="442"/>
      <c r="G16" s="442"/>
      <c r="H16" s="443"/>
      <c r="I16" s="444"/>
      <c r="J16" s="442"/>
      <c r="K16" s="442"/>
      <c r="L16" s="443"/>
      <c r="M16" s="442"/>
    </row>
    <row r="17" spans="1:13" x14ac:dyDescent="0.2">
      <c r="A17" s="442"/>
      <c r="B17" s="442"/>
      <c r="C17" s="442"/>
      <c r="D17" s="442"/>
      <c r="E17" s="442"/>
      <c r="F17" s="442"/>
      <c r="G17" s="442"/>
      <c r="H17" s="443"/>
      <c r="I17" s="444"/>
      <c r="J17" s="442"/>
      <c r="K17" s="442"/>
      <c r="L17" s="443"/>
      <c r="M17" s="442"/>
    </row>
    <row r="18" spans="1:13" x14ac:dyDescent="0.2">
      <c r="A18" s="442"/>
      <c r="B18" s="442"/>
      <c r="C18" s="442"/>
      <c r="D18" s="442"/>
      <c r="E18" s="442"/>
      <c r="F18" s="442"/>
      <c r="G18" s="442"/>
      <c r="H18" s="443"/>
      <c r="I18" s="444"/>
      <c r="J18" s="442"/>
      <c r="K18" s="442"/>
      <c r="L18" s="443"/>
      <c r="M18" s="442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/>
  <dimension ref="A1:L3"/>
  <sheetViews>
    <sheetView workbookViewId="0">
      <selection activeCell="E16" sqref="E16"/>
    </sheetView>
  </sheetViews>
  <sheetFormatPr defaultColWidth="11.42578125" defaultRowHeight="12.75" x14ac:dyDescent="0.2"/>
  <cols>
    <col min="1" max="1" width="8.5703125" style="37" customWidth="1"/>
    <col min="2" max="2" width="8.42578125" style="37" customWidth="1"/>
    <col min="3" max="3" width="30.7109375" style="37" customWidth="1"/>
    <col min="4" max="5" width="11.42578125" style="37"/>
    <col min="6" max="6" width="11.42578125" style="47"/>
    <col min="7" max="7" width="13.140625" style="37" customWidth="1"/>
    <col min="8" max="8" width="11.85546875" style="37" customWidth="1"/>
    <col min="9" max="9" width="16.28515625" style="37" customWidth="1"/>
    <col min="10" max="10" width="21.140625" style="37" customWidth="1"/>
    <col min="11" max="11" width="19" style="37" customWidth="1"/>
    <col min="12" max="16384" width="11.42578125" style="37"/>
  </cols>
  <sheetData>
    <row r="1" spans="1:12" x14ac:dyDescent="0.2">
      <c r="A1" s="144" t="s">
        <v>0</v>
      </c>
      <c r="B1" s="144" t="s">
        <v>1</v>
      </c>
      <c r="C1" s="144" t="s">
        <v>31</v>
      </c>
      <c r="D1" s="144" t="s">
        <v>32</v>
      </c>
      <c r="E1" s="144" t="s">
        <v>40</v>
      </c>
      <c r="F1" s="144" t="s">
        <v>33</v>
      </c>
      <c r="G1" s="144" t="s">
        <v>2</v>
      </c>
      <c r="H1" s="144" t="s">
        <v>36</v>
      </c>
      <c r="I1" s="144" t="s">
        <v>3</v>
      </c>
      <c r="J1" s="144" t="s">
        <v>34</v>
      </c>
      <c r="K1" s="144" t="s">
        <v>35</v>
      </c>
    </row>
    <row r="2" spans="1:12" s="277" customFormat="1" x14ac:dyDescent="0.2">
      <c r="A2" s="275"/>
      <c r="B2" s="275"/>
      <c r="C2" s="275"/>
      <c r="D2" s="275"/>
      <c r="E2" s="275"/>
      <c r="F2" s="275"/>
      <c r="G2" s="275"/>
      <c r="H2" s="275"/>
      <c r="I2" s="275"/>
      <c r="J2" s="275"/>
      <c r="K2" s="275"/>
    </row>
    <row r="3" spans="1:12" x14ac:dyDescent="0.2">
      <c r="A3" s="143"/>
      <c r="B3" s="143"/>
      <c r="C3" s="143"/>
      <c r="D3" s="143"/>
      <c r="E3" s="143"/>
      <c r="F3" s="145"/>
      <c r="G3" s="171"/>
      <c r="H3" s="143"/>
      <c r="I3" s="143"/>
      <c r="J3" s="145"/>
      <c r="K3" s="143"/>
      <c r="L3" s="141"/>
    </row>
  </sheetData>
  <sortState ref="A2:J4">
    <sortCondition ref="B2:B4"/>
  </sortState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7"/>
  <dimension ref="A1:M14"/>
  <sheetViews>
    <sheetView workbookViewId="0">
      <selection activeCell="I2" sqref="I2"/>
    </sheetView>
  </sheetViews>
  <sheetFormatPr defaultColWidth="11.42578125" defaultRowHeight="12.75" x14ac:dyDescent="0.2"/>
  <cols>
    <col min="1" max="1" width="7.42578125" style="37" customWidth="1"/>
    <col min="2" max="2" width="6.7109375" style="37" customWidth="1"/>
    <col min="3" max="3" width="4.28515625" style="37" customWidth="1"/>
    <col min="4" max="4" width="9.28515625" style="37" customWidth="1"/>
    <col min="5" max="5" width="22.85546875" style="37" customWidth="1"/>
    <col min="6" max="6" width="11.42578125" style="47"/>
    <col min="7" max="7" width="11.42578125" style="115"/>
    <col min="8" max="8" width="12.28515625" style="37" customWidth="1"/>
    <col min="9" max="9" width="18.28515625" style="282" customWidth="1"/>
    <col min="10" max="10" width="18.140625" style="37" customWidth="1"/>
    <col min="11" max="11" width="19.42578125" style="37" customWidth="1"/>
    <col min="12" max="16384" width="11.42578125" style="37"/>
  </cols>
  <sheetData>
    <row r="1" spans="1:13" x14ac:dyDescent="0.2">
      <c r="A1" s="296" t="s">
        <v>388</v>
      </c>
      <c r="B1" s="296" t="s">
        <v>0</v>
      </c>
      <c r="C1" s="296" t="s">
        <v>389</v>
      </c>
      <c r="D1" s="296" t="s">
        <v>1</v>
      </c>
      <c r="E1" s="296" t="s">
        <v>31</v>
      </c>
      <c r="F1" s="296" t="s">
        <v>32</v>
      </c>
      <c r="G1" s="296" t="s">
        <v>40</v>
      </c>
      <c r="H1" s="296" t="s">
        <v>33</v>
      </c>
      <c r="I1" s="285" t="s">
        <v>2</v>
      </c>
      <c r="J1" s="296" t="s">
        <v>36</v>
      </c>
      <c r="K1" s="296" t="s">
        <v>3</v>
      </c>
      <c r="L1" s="296" t="s">
        <v>34</v>
      </c>
      <c r="M1" s="296" t="s">
        <v>35</v>
      </c>
    </row>
    <row r="2" spans="1:13" ht="12" customHeight="1" x14ac:dyDescent="0.2">
      <c r="I2" s="283"/>
    </row>
    <row r="5" spans="1:13" x14ac:dyDescent="0.2">
      <c r="A5" s="536"/>
      <c r="B5" s="536"/>
      <c r="C5" s="536"/>
      <c r="D5" s="536"/>
      <c r="E5" s="536"/>
      <c r="F5" s="536"/>
      <c r="G5" s="536"/>
      <c r="H5" s="537"/>
      <c r="I5" s="538"/>
      <c r="J5" s="536"/>
      <c r="K5" s="536"/>
      <c r="L5" s="537"/>
      <c r="M5" s="536"/>
    </row>
    <row r="6" spans="1:13" x14ac:dyDescent="0.2">
      <c r="A6" s="536"/>
      <c r="B6" s="536"/>
      <c r="C6" s="536"/>
      <c r="D6" s="536"/>
      <c r="E6" s="536"/>
      <c r="F6" s="536"/>
      <c r="G6" s="536"/>
      <c r="H6" s="537"/>
      <c r="I6" s="538"/>
      <c r="J6" s="536"/>
      <c r="K6" s="536"/>
      <c r="L6" s="537"/>
      <c r="M6" s="536"/>
    </row>
    <row r="7" spans="1:13" x14ac:dyDescent="0.2">
      <c r="A7" s="536"/>
      <c r="B7" s="536"/>
      <c r="C7" s="536"/>
      <c r="D7" s="536"/>
      <c r="E7" s="536"/>
      <c r="F7" s="536"/>
      <c r="G7" s="536"/>
      <c r="H7" s="537"/>
      <c r="I7" s="538"/>
      <c r="J7" s="536"/>
      <c r="K7" s="536"/>
      <c r="L7" s="537"/>
      <c r="M7" s="536"/>
    </row>
    <row r="8" spans="1:13" x14ac:dyDescent="0.2">
      <c r="A8" s="536"/>
      <c r="B8" s="536"/>
      <c r="C8" s="536"/>
      <c r="D8" s="536"/>
      <c r="E8" s="536"/>
      <c r="F8" s="536"/>
      <c r="G8" s="536"/>
      <c r="H8" s="537"/>
      <c r="I8" s="538"/>
      <c r="J8" s="536"/>
      <c r="K8" s="536"/>
      <c r="L8" s="537"/>
      <c r="M8" s="536"/>
    </row>
    <row r="9" spans="1:13" x14ac:dyDescent="0.2">
      <c r="A9" s="536"/>
      <c r="B9" s="536"/>
      <c r="C9" s="536"/>
      <c r="D9" s="536"/>
      <c r="E9" s="536"/>
      <c r="F9" s="536"/>
      <c r="G9" s="536"/>
      <c r="H9" s="537"/>
      <c r="I9" s="538"/>
      <c r="J9" s="536"/>
      <c r="K9" s="536"/>
      <c r="L9" s="537"/>
      <c r="M9" s="536"/>
    </row>
    <row r="10" spans="1:13" x14ac:dyDescent="0.2">
      <c r="A10" s="536"/>
      <c r="B10" s="536"/>
      <c r="C10" s="536"/>
      <c r="D10" s="536"/>
      <c r="E10" s="536"/>
      <c r="F10" s="536"/>
      <c r="G10" s="536"/>
      <c r="H10" s="537"/>
      <c r="I10" s="538"/>
      <c r="J10" s="536"/>
      <c r="K10" s="536"/>
      <c r="L10" s="537"/>
      <c r="M10" s="536"/>
    </row>
    <row r="11" spans="1:13" x14ac:dyDescent="0.2">
      <c r="A11" s="536"/>
      <c r="B11" s="536"/>
      <c r="C11" s="536"/>
      <c r="D11" s="536"/>
      <c r="E11" s="536"/>
      <c r="F11" s="536"/>
      <c r="G11" s="536"/>
      <c r="H11" s="537"/>
      <c r="I11" s="538"/>
      <c r="J11" s="536"/>
      <c r="K11" s="536"/>
      <c r="L11" s="537"/>
      <c r="M11" s="536"/>
    </row>
    <row r="12" spans="1:13" x14ac:dyDescent="0.2">
      <c r="A12" s="536"/>
      <c r="B12" s="536"/>
      <c r="C12" s="536"/>
      <c r="D12" s="536"/>
      <c r="E12" s="536"/>
      <c r="F12" s="536"/>
      <c r="G12" s="536"/>
      <c r="H12" s="537"/>
      <c r="I12" s="538"/>
      <c r="J12" s="536"/>
      <c r="K12" s="536"/>
      <c r="L12" s="537"/>
      <c r="M12" s="536"/>
    </row>
    <row r="13" spans="1:13" x14ac:dyDescent="0.2">
      <c r="A13" s="536"/>
      <c r="B13" s="536"/>
      <c r="C13" s="536"/>
      <c r="D13" s="536"/>
      <c r="E13" s="536"/>
      <c r="F13" s="536"/>
      <c r="G13" s="536"/>
      <c r="H13" s="537"/>
      <c r="I13" s="538"/>
      <c r="J13" s="536"/>
      <c r="K13" s="536"/>
      <c r="L13" s="537"/>
      <c r="M13" s="536"/>
    </row>
    <row r="14" spans="1:13" x14ac:dyDescent="0.2">
      <c r="A14" s="536"/>
      <c r="B14" s="536"/>
      <c r="C14" s="536"/>
      <c r="D14" s="536"/>
      <c r="E14" s="536"/>
      <c r="F14" s="536"/>
      <c r="G14" s="536"/>
      <c r="H14" s="537"/>
      <c r="I14" s="538"/>
      <c r="J14" s="536"/>
      <c r="K14" s="536"/>
      <c r="L14" s="537"/>
      <c r="M14" s="536"/>
    </row>
  </sheetData>
  <sortState ref="A2:J47">
    <sortCondition ref="B2:B47"/>
  </sortState>
  <pageMargins left="0.75" right="0.75" top="1" bottom="1" header="0.5" footer="0.5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8"/>
  <dimension ref="A1:K34"/>
  <sheetViews>
    <sheetView workbookViewId="0">
      <selection activeCell="A2" sqref="A2:XFD2"/>
    </sheetView>
  </sheetViews>
  <sheetFormatPr defaultColWidth="11.42578125" defaultRowHeight="12.75" x14ac:dyDescent="0.2"/>
  <cols>
    <col min="1" max="1" width="7.85546875" style="37" customWidth="1"/>
    <col min="2" max="2" width="11.5703125" style="37" customWidth="1"/>
    <col min="3" max="3" width="16.42578125" style="37" customWidth="1"/>
    <col min="4" max="4" width="10" style="37" customWidth="1"/>
    <col min="5" max="5" width="11.42578125" style="37"/>
    <col min="6" max="6" width="11.42578125" style="47"/>
    <col min="7" max="7" width="11.42578125" style="37"/>
    <col min="8" max="8" width="10.5703125" style="37" customWidth="1"/>
    <col min="9" max="9" width="16.85546875" style="37" customWidth="1"/>
    <col min="10" max="10" width="11.42578125" style="37"/>
    <col min="11" max="11" width="19.85546875" style="37" customWidth="1"/>
    <col min="12" max="16384" width="11.42578125" style="37"/>
  </cols>
  <sheetData>
    <row r="1" spans="1:11" x14ac:dyDescent="0.2">
      <c r="A1" s="142" t="s">
        <v>0</v>
      </c>
      <c r="B1" s="142" t="s">
        <v>1</v>
      </c>
      <c r="C1" s="142" t="s">
        <v>31</v>
      </c>
      <c r="D1" s="142" t="s">
        <v>32</v>
      </c>
      <c r="E1" s="142" t="s">
        <v>40</v>
      </c>
      <c r="F1" s="142" t="s">
        <v>33</v>
      </c>
      <c r="G1" s="142" t="s">
        <v>2</v>
      </c>
      <c r="H1" s="142" t="s">
        <v>36</v>
      </c>
      <c r="I1" s="142" t="s">
        <v>3</v>
      </c>
      <c r="J1" s="142" t="s">
        <v>34</v>
      </c>
      <c r="K1" s="142" t="s">
        <v>35</v>
      </c>
    </row>
    <row r="2" spans="1:11" s="645" customFormat="1" x14ac:dyDescent="0.2">
      <c r="A2" s="645" t="s">
        <v>364</v>
      </c>
      <c r="B2" s="645" t="s">
        <v>370</v>
      </c>
      <c r="C2" s="645" t="s">
        <v>371</v>
      </c>
      <c r="D2" s="645" t="s">
        <v>372</v>
      </c>
      <c r="E2" s="645" t="s">
        <v>373</v>
      </c>
      <c r="F2" s="646">
        <v>41220</v>
      </c>
      <c r="G2" s="647">
        <v>291.04000000000002</v>
      </c>
      <c r="H2" s="645" t="s">
        <v>374</v>
      </c>
      <c r="I2" s="645" t="s">
        <v>1681</v>
      </c>
      <c r="J2" s="646">
        <v>41731</v>
      </c>
      <c r="K2" s="645" t="s">
        <v>4</v>
      </c>
    </row>
    <row r="32" spans="3:3" x14ac:dyDescent="0.2">
      <c r="C32" s="37" t="s">
        <v>368</v>
      </c>
    </row>
    <row r="33" spans="3:8" x14ac:dyDescent="0.2">
      <c r="H33" s="37" t="s">
        <v>366</v>
      </c>
    </row>
    <row r="34" spans="3:8" x14ac:dyDescent="0.2">
      <c r="C34" s="37" t="s">
        <v>367</v>
      </c>
    </row>
  </sheetData>
  <sortState ref="A2:J10">
    <sortCondition ref="B2:B10"/>
  </sortState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9"/>
  <dimension ref="A1:M11"/>
  <sheetViews>
    <sheetView workbookViewId="0">
      <selection activeCell="A2" sqref="A2:XFD2"/>
    </sheetView>
  </sheetViews>
  <sheetFormatPr defaultColWidth="11.42578125" defaultRowHeight="12.75" x14ac:dyDescent="0.2"/>
  <cols>
    <col min="1" max="1" width="6.7109375" style="37" customWidth="1"/>
    <col min="2" max="2" width="8" style="37" customWidth="1"/>
    <col min="3" max="3" width="5" style="37" customWidth="1"/>
    <col min="4" max="4" width="11.42578125" style="37"/>
    <col min="5" max="5" width="11.42578125" style="47"/>
    <col min="6" max="6" width="18.85546875" style="37" customWidth="1"/>
    <col min="7" max="7" width="16.140625" style="37" customWidth="1"/>
    <col min="8" max="8" width="17.28515625" style="37" customWidth="1"/>
    <col min="9" max="9" width="9.28515625" style="282" customWidth="1"/>
    <col min="10" max="16384" width="11.42578125" style="37"/>
  </cols>
  <sheetData>
    <row r="1" spans="1:13" x14ac:dyDescent="0.2">
      <c r="A1" s="297" t="s">
        <v>388</v>
      </c>
      <c r="B1" s="297" t="s">
        <v>0</v>
      </c>
      <c r="C1" s="297" t="s">
        <v>389</v>
      </c>
      <c r="D1" s="297" t="s">
        <v>1</v>
      </c>
      <c r="E1" s="297" t="s">
        <v>31</v>
      </c>
      <c r="F1" s="297" t="s">
        <v>32</v>
      </c>
      <c r="G1" s="297" t="s">
        <v>40</v>
      </c>
      <c r="H1" s="297" t="s">
        <v>33</v>
      </c>
      <c r="I1" s="285" t="s">
        <v>2</v>
      </c>
      <c r="J1" s="297" t="s">
        <v>36</v>
      </c>
      <c r="K1" s="297" t="s">
        <v>3</v>
      </c>
      <c r="L1" s="297" t="s">
        <v>34</v>
      </c>
      <c r="M1" s="297" t="s">
        <v>35</v>
      </c>
    </row>
    <row r="2" spans="1:13" x14ac:dyDescent="0.2">
      <c r="I2" s="283" t="e">
        <f>SUM(#REF!)</f>
        <v>#REF!</v>
      </c>
    </row>
    <row r="5" spans="1:13" x14ac:dyDescent="0.2">
      <c r="A5" s="539"/>
      <c r="B5" s="539"/>
      <c r="C5" s="539"/>
      <c r="D5" s="539"/>
      <c r="E5" s="539"/>
      <c r="F5" s="539"/>
      <c r="G5" s="539"/>
      <c r="H5" s="540"/>
      <c r="I5" s="541"/>
      <c r="J5" s="539"/>
      <c r="K5" s="539"/>
      <c r="L5" s="540"/>
      <c r="M5" s="539"/>
    </row>
    <row r="6" spans="1:13" x14ac:dyDescent="0.2">
      <c r="A6" s="539"/>
      <c r="B6" s="539"/>
      <c r="C6" s="539"/>
      <c r="D6" s="539"/>
      <c r="E6" s="539"/>
      <c r="F6" s="539"/>
      <c r="G6" s="539"/>
      <c r="H6" s="540"/>
      <c r="I6" s="541"/>
      <c r="J6" s="539"/>
      <c r="K6" s="539"/>
      <c r="L6" s="540"/>
      <c r="M6" s="539"/>
    </row>
    <row r="7" spans="1:13" x14ac:dyDescent="0.2">
      <c r="A7" s="539"/>
      <c r="B7" s="539"/>
      <c r="C7" s="539"/>
      <c r="D7" s="539"/>
      <c r="E7" s="539"/>
      <c r="F7" s="539"/>
      <c r="G7" s="539"/>
      <c r="H7" s="540"/>
      <c r="I7" s="541"/>
      <c r="J7" s="539"/>
      <c r="K7" s="539"/>
      <c r="L7" s="540"/>
      <c r="M7" s="539"/>
    </row>
    <row r="8" spans="1:13" x14ac:dyDescent="0.2">
      <c r="A8" s="559"/>
      <c r="B8" s="559"/>
      <c r="C8" s="559"/>
      <c r="D8" s="559"/>
      <c r="E8" s="559"/>
      <c r="F8" s="559"/>
      <c r="G8" s="559"/>
      <c r="H8" s="560"/>
      <c r="I8" s="561"/>
      <c r="J8" s="559"/>
      <c r="K8" s="559"/>
      <c r="L8" s="560"/>
      <c r="M8" s="559"/>
    </row>
    <row r="9" spans="1:13" x14ac:dyDescent="0.2">
      <c r="A9" s="559"/>
      <c r="B9" s="559"/>
      <c r="C9" s="559"/>
      <c r="D9" s="559"/>
      <c r="E9" s="559"/>
      <c r="F9" s="559"/>
      <c r="G9" s="559"/>
      <c r="H9" s="560"/>
      <c r="I9" s="561"/>
      <c r="J9" s="559"/>
      <c r="K9" s="559"/>
      <c r="L9" s="560"/>
      <c r="M9" s="559"/>
    </row>
    <row r="10" spans="1:13" x14ac:dyDescent="0.2">
      <c r="A10" s="559"/>
      <c r="B10" s="559"/>
      <c r="C10" s="559"/>
      <c r="D10" s="559"/>
      <c r="E10" s="559"/>
      <c r="F10" s="559"/>
      <c r="G10" s="559"/>
      <c r="H10" s="560"/>
      <c r="I10" s="561"/>
      <c r="J10" s="559"/>
      <c r="K10" s="559"/>
      <c r="L10" s="560"/>
      <c r="M10" s="559"/>
    </row>
    <row r="11" spans="1:13" x14ac:dyDescent="0.2">
      <c r="A11" s="539"/>
      <c r="B11" s="539"/>
      <c r="C11" s="539"/>
      <c r="D11" s="539"/>
      <c r="E11" s="539"/>
      <c r="F11" s="539"/>
      <c r="G11" s="539"/>
      <c r="H11" s="540"/>
      <c r="I11" s="541"/>
      <c r="J11" s="539"/>
      <c r="K11" s="539"/>
      <c r="L11" s="540"/>
      <c r="M11" s="539"/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0"/>
  <dimension ref="A1:K2"/>
  <sheetViews>
    <sheetView workbookViewId="0">
      <selection activeCell="J22" sqref="J22"/>
    </sheetView>
  </sheetViews>
  <sheetFormatPr defaultColWidth="11.42578125" defaultRowHeight="12.75" x14ac:dyDescent="0.2"/>
  <cols>
    <col min="1" max="1" width="7.28515625" style="37" customWidth="1"/>
    <col min="2" max="2" width="10" style="37" customWidth="1"/>
    <col min="3" max="5" width="11.42578125" style="37"/>
    <col min="6" max="6" width="11.42578125" style="47"/>
    <col min="7" max="7" width="11.42578125" style="37"/>
    <col min="8" max="8" width="13.7109375" style="37" customWidth="1"/>
    <col min="9" max="9" width="15.7109375" style="37" customWidth="1"/>
    <col min="10" max="10" width="16.42578125" style="37" customWidth="1"/>
    <col min="11" max="11" width="21.5703125" style="37" customWidth="1"/>
    <col min="12" max="16384" width="11.42578125" style="37"/>
  </cols>
  <sheetData>
    <row r="1" spans="1:11" x14ac:dyDescent="0.2">
      <c r="A1" s="146" t="s">
        <v>0</v>
      </c>
      <c r="B1" s="146" t="s">
        <v>1</v>
      </c>
      <c r="C1" s="146" t="s">
        <v>31</v>
      </c>
      <c r="D1" s="146" t="s">
        <v>32</v>
      </c>
      <c r="E1" s="146" t="s">
        <v>40</v>
      </c>
      <c r="F1" s="146" t="s">
        <v>33</v>
      </c>
      <c r="G1" s="146" t="s">
        <v>2</v>
      </c>
      <c r="H1" s="146" t="s">
        <v>36</v>
      </c>
      <c r="I1" s="146" t="s">
        <v>3</v>
      </c>
      <c r="J1" s="146" t="s">
        <v>34</v>
      </c>
      <c r="K1" s="146" t="s">
        <v>35</v>
      </c>
    </row>
    <row r="2" spans="1:11" x14ac:dyDescent="0.2">
      <c r="G2" s="171"/>
    </row>
  </sheetData>
  <sortState ref="A2:J15">
    <sortCondition ref="B2:B15"/>
  </sortState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1"/>
  <dimension ref="A1:M2"/>
  <sheetViews>
    <sheetView workbookViewId="0">
      <selection activeCell="A2" sqref="A2:XFD2"/>
    </sheetView>
  </sheetViews>
  <sheetFormatPr defaultColWidth="11.42578125" defaultRowHeight="12.75" x14ac:dyDescent="0.2"/>
  <cols>
    <col min="1" max="1" width="8.28515625" style="37" customWidth="1"/>
    <col min="2" max="2" width="8.7109375" style="37" customWidth="1"/>
    <col min="3" max="3" width="3" style="37" customWidth="1"/>
    <col min="4" max="4" width="9" style="37" customWidth="1"/>
    <col min="5" max="5" width="20.7109375" style="47" customWidth="1"/>
    <col min="6" max="6" width="11.42578125" style="115"/>
    <col min="7" max="7" width="17" style="115" customWidth="1"/>
    <col min="8" max="8" width="14.28515625" style="37" customWidth="1"/>
    <col min="9" max="9" width="20.140625" style="282" customWidth="1"/>
    <col min="10" max="10" width="15.5703125" style="37" customWidth="1"/>
    <col min="11" max="16384" width="11.42578125" style="37"/>
  </cols>
  <sheetData>
    <row r="1" spans="1:13" x14ac:dyDescent="0.2">
      <c r="A1" s="298" t="s">
        <v>388</v>
      </c>
      <c r="B1" s="298" t="s">
        <v>0</v>
      </c>
      <c r="C1" s="298" t="s">
        <v>389</v>
      </c>
      <c r="D1" s="298" t="s">
        <v>1</v>
      </c>
      <c r="E1" s="298" t="s">
        <v>31</v>
      </c>
      <c r="F1" s="298" t="s">
        <v>32</v>
      </c>
      <c r="G1" s="298" t="s">
        <v>40</v>
      </c>
      <c r="H1" s="298" t="s">
        <v>33</v>
      </c>
      <c r="I1" s="285" t="s">
        <v>2</v>
      </c>
      <c r="J1" s="298" t="s">
        <v>36</v>
      </c>
      <c r="K1" s="298" t="s">
        <v>3</v>
      </c>
      <c r="L1" s="298" t="s">
        <v>34</v>
      </c>
      <c r="M1" s="298" t="s">
        <v>35</v>
      </c>
    </row>
    <row r="2" spans="1:13" x14ac:dyDescent="0.2">
      <c r="I2" s="283" t="e">
        <f>SUM(#REF!)</f>
        <v>#REF!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2"/>
  <dimension ref="A1:M1"/>
  <sheetViews>
    <sheetView workbookViewId="0">
      <selection activeCell="L32" sqref="L32"/>
    </sheetView>
  </sheetViews>
  <sheetFormatPr defaultColWidth="11.42578125" defaultRowHeight="12.75" x14ac:dyDescent="0.2"/>
  <cols>
    <col min="1" max="1" width="7.85546875" style="37" customWidth="1"/>
    <col min="2" max="2" width="6.7109375" style="37" customWidth="1"/>
    <col min="3" max="3" width="5.85546875" style="37" customWidth="1"/>
    <col min="4" max="4" width="9.140625" style="37" customWidth="1"/>
    <col min="5" max="5" width="15" style="37" customWidth="1"/>
    <col min="6" max="6" width="11.42578125" style="47"/>
    <col min="7" max="7" width="8.85546875" style="115" customWidth="1"/>
    <col min="8" max="8" width="18.85546875" style="37" customWidth="1"/>
    <col min="9" max="9" width="16" style="37" customWidth="1"/>
    <col min="10" max="10" width="20" style="37" customWidth="1"/>
    <col min="11" max="11" width="21.28515625" style="37" customWidth="1"/>
    <col min="12" max="16384" width="11.42578125" style="37"/>
  </cols>
  <sheetData>
    <row r="1" spans="1:13" x14ac:dyDescent="0.2">
      <c r="A1" s="300" t="s">
        <v>388</v>
      </c>
      <c r="B1" s="300" t="s">
        <v>0</v>
      </c>
      <c r="C1" s="300" t="s">
        <v>389</v>
      </c>
      <c r="D1" s="300" t="s">
        <v>1</v>
      </c>
      <c r="E1" s="300" t="s">
        <v>31</v>
      </c>
      <c r="F1" s="300" t="s">
        <v>32</v>
      </c>
      <c r="G1" s="300" t="s">
        <v>40</v>
      </c>
      <c r="H1" s="300" t="s">
        <v>33</v>
      </c>
      <c r="I1" s="300" t="s">
        <v>2</v>
      </c>
      <c r="J1" s="300" t="s">
        <v>36</v>
      </c>
      <c r="K1" s="300" t="s">
        <v>3</v>
      </c>
      <c r="L1" s="300" t="s">
        <v>34</v>
      </c>
      <c r="M1" s="300" t="s">
        <v>35</v>
      </c>
    </row>
  </sheetData>
  <sortState ref="A2:J15">
    <sortCondition ref="B2:B15"/>
  </sortState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3"/>
  <dimension ref="A1:M15"/>
  <sheetViews>
    <sheetView workbookViewId="0">
      <selection activeCell="A2" sqref="A2:XFD2"/>
    </sheetView>
  </sheetViews>
  <sheetFormatPr defaultColWidth="11.42578125" defaultRowHeight="12.75" x14ac:dyDescent="0.2"/>
  <cols>
    <col min="1" max="1" width="10.42578125" style="37" customWidth="1"/>
    <col min="2" max="2" width="7.42578125" style="37" customWidth="1"/>
    <col min="3" max="3" width="5.85546875" style="37" customWidth="1"/>
    <col min="4" max="4" width="9.85546875" style="47" customWidth="1"/>
    <col min="5" max="5" width="11.42578125" style="37"/>
    <col min="6" max="6" width="18.42578125" style="115" customWidth="1"/>
    <col min="7" max="7" width="11.42578125" style="37"/>
    <col min="8" max="8" width="14.5703125" style="115" customWidth="1"/>
    <col min="9" max="9" width="12.5703125" style="282" customWidth="1"/>
    <col min="10" max="16384" width="11.42578125" style="37"/>
  </cols>
  <sheetData>
    <row r="1" spans="1:13" x14ac:dyDescent="0.2">
      <c r="A1" s="299" t="s">
        <v>388</v>
      </c>
      <c r="B1" s="299" t="s">
        <v>0</v>
      </c>
      <c r="C1" s="299" t="s">
        <v>389</v>
      </c>
      <c r="D1" s="299" t="s">
        <v>1</v>
      </c>
      <c r="E1" s="299" t="s">
        <v>31</v>
      </c>
      <c r="F1" s="299" t="s">
        <v>32</v>
      </c>
      <c r="G1" s="299" t="s">
        <v>40</v>
      </c>
      <c r="H1" s="299" t="s">
        <v>33</v>
      </c>
      <c r="I1" s="197" t="s">
        <v>2</v>
      </c>
      <c r="J1" s="299" t="s">
        <v>36</v>
      </c>
      <c r="K1" s="299" t="s">
        <v>3</v>
      </c>
      <c r="L1" s="299" t="s">
        <v>34</v>
      </c>
      <c r="M1" s="299" t="s">
        <v>35</v>
      </c>
    </row>
    <row r="2" spans="1:13" x14ac:dyDescent="0.2">
      <c r="I2" s="283" t="e">
        <f>SUM(#REF!)</f>
        <v>#REF!</v>
      </c>
    </row>
    <row r="4" spans="1:13" x14ac:dyDescent="0.2">
      <c r="A4" s="412"/>
      <c r="B4" s="412"/>
      <c r="C4" s="412"/>
      <c r="D4" s="412"/>
      <c r="E4" s="412"/>
      <c r="F4" s="412"/>
      <c r="G4" s="412"/>
      <c r="H4" s="413"/>
      <c r="I4" s="414"/>
      <c r="J4" s="412"/>
      <c r="K4" s="412"/>
      <c r="L4" s="413"/>
      <c r="M4" s="412"/>
    </row>
    <row r="6" spans="1:13" x14ac:dyDescent="0.2">
      <c r="A6" s="542"/>
      <c r="B6" s="542"/>
      <c r="C6" s="542"/>
      <c r="D6" s="542"/>
      <c r="E6" s="542"/>
      <c r="F6" s="542"/>
      <c r="G6" s="542"/>
      <c r="H6" s="543"/>
      <c r="I6" s="544"/>
      <c r="J6" s="542"/>
      <c r="K6" s="542"/>
      <c r="L6" s="543"/>
      <c r="M6" s="542"/>
    </row>
    <row r="7" spans="1:13" x14ac:dyDescent="0.2">
      <c r="A7" s="542"/>
      <c r="B7" s="542"/>
      <c r="C7" s="542"/>
      <c r="D7" s="542"/>
      <c r="E7" s="542"/>
      <c r="F7" s="542"/>
      <c r="G7" s="542"/>
      <c r="H7" s="543"/>
      <c r="I7" s="544"/>
      <c r="J7" s="542"/>
      <c r="K7" s="542"/>
      <c r="L7" s="543"/>
      <c r="M7" s="542"/>
    </row>
    <row r="8" spans="1:13" x14ac:dyDescent="0.2">
      <c r="A8" s="542"/>
      <c r="B8" s="542"/>
      <c r="C8" s="542"/>
      <c r="D8" s="542"/>
      <c r="E8" s="542"/>
      <c r="F8" s="542"/>
      <c r="G8" s="542"/>
      <c r="H8" s="543"/>
      <c r="I8" s="544"/>
      <c r="J8" s="542"/>
      <c r="K8" s="542"/>
      <c r="L8" s="543"/>
      <c r="M8" s="542"/>
    </row>
    <row r="9" spans="1:13" x14ac:dyDescent="0.2">
      <c r="A9" s="542"/>
      <c r="B9" s="542"/>
      <c r="C9" s="542"/>
      <c r="D9" s="542"/>
      <c r="E9" s="542"/>
      <c r="F9" s="542"/>
      <c r="G9" s="542"/>
      <c r="H9" s="543"/>
      <c r="I9" s="544"/>
      <c r="J9" s="542"/>
      <c r="K9" s="542"/>
      <c r="L9" s="543"/>
      <c r="M9" s="542"/>
    </row>
    <row r="10" spans="1:13" x14ac:dyDescent="0.2">
      <c r="A10" s="542"/>
      <c r="B10" s="542"/>
      <c r="C10" s="542"/>
      <c r="D10" s="542"/>
      <c r="E10" s="542"/>
      <c r="F10" s="542"/>
      <c r="G10" s="542"/>
      <c r="H10" s="543"/>
      <c r="I10" s="544"/>
      <c r="J10" s="542"/>
      <c r="K10" s="542"/>
      <c r="L10" s="543"/>
      <c r="M10" s="542"/>
    </row>
    <row r="11" spans="1:13" x14ac:dyDescent="0.2">
      <c r="A11" s="542"/>
      <c r="B11" s="542"/>
      <c r="C11" s="542"/>
      <c r="D11" s="542"/>
      <c r="E11" s="542"/>
      <c r="F11" s="542"/>
      <c r="G11" s="542"/>
      <c r="H11" s="543"/>
      <c r="I11" s="544"/>
      <c r="J11" s="542"/>
      <c r="K11" s="542"/>
      <c r="L11" s="543"/>
      <c r="M11" s="542"/>
    </row>
    <row r="12" spans="1:13" x14ac:dyDescent="0.2">
      <c r="A12" s="562"/>
      <c r="B12" s="562"/>
      <c r="C12" s="562"/>
      <c r="D12" s="562"/>
      <c r="E12" s="562"/>
      <c r="F12" s="562"/>
      <c r="G12" s="562"/>
      <c r="H12" s="563"/>
      <c r="I12" s="564"/>
      <c r="J12" s="562"/>
      <c r="K12" s="562"/>
      <c r="L12" s="563"/>
      <c r="M12" s="562"/>
    </row>
    <row r="13" spans="1:13" x14ac:dyDescent="0.2">
      <c r="A13" s="562"/>
      <c r="B13" s="562"/>
      <c r="C13" s="562"/>
      <c r="D13" s="562"/>
      <c r="E13" s="562"/>
      <c r="F13" s="562"/>
      <c r="G13" s="562"/>
      <c r="H13" s="563"/>
      <c r="I13" s="564"/>
      <c r="J13" s="562"/>
      <c r="K13" s="562"/>
      <c r="L13" s="563"/>
      <c r="M13" s="562"/>
    </row>
    <row r="14" spans="1:13" x14ac:dyDescent="0.2">
      <c r="A14" s="562"/>
      <c r="B14" s="562"/>
      <c r="C14" s="562"/>
      <c r="D14" s="562"/>
      <c r="E14" s="562"/>
      <c r="F14" s="562"/>
      <c r="G14" s="562"/>
      <c r="H14" s="563"/>
      <c r="I14" s="564"/>
      <c r="J14" s="562"/>
      <c r="K14" s="562"/>
      <c r="L14" s="563"/>
      <c r="M14" s="562"/>
    </row>
    <row r="15" spans="1:13" x14ac:dyDescent="0.2">
      <c r="A15" s="562"/>
      <c r="B15" s="562"/>
      <c r="C15" s="562"/>
      <c r="D15" s="562"/>
      <c r="E15" s="562"/>
      <c r="F15" s="562"/>
      <c r="G15" s="562"/>
      <c r="H15" s="563"/>
      <c r="I15" s="564"/>
      <c r="J15" s="562"/>
      <c r="K15" s="562"/>
      <c r="L15" s="563"/>
      <c r="M15" s="56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pageSetUpPr fitToPage="1"/>
  </sheetPr>
  <dimension ref="A1:X43"/>
  <sheetViews>
    <sheetView topLeftCell="N16" zoomScaleNormal="100" workbookViewId="0">
      <selection activeCell="O1" sqref="O1:U43"/>
    </sheetView>
  </sheetViews>
  <sheetFormatPr defaultColWidth="11.42578125" defaultRowHeight="12.75" x14ac:dyDescent="0.2"/>
  <cols>
    <col min="1" max="1" width="7.7109375" style="37" customWidth="1"/>
    <col min="2" max="2" width="8.28515625" style="37" customWidth="1"/>
    <col min="3" max="3" width="7.140625" style="37" customWidth="1"/>
    <col min="4" max="4" width="13.7109375" style="37" customWidth="1"/>
    <col min="5" max="5" width="13.7109375" style="47" customWidth="1"/>
    <col min="6" max="6" width="14" style="37" customWidth="1"/>
    <col min="7" max="7" width="12.42578125" style="186" customWidth="1"/>
    <col min="8" max="8" width="11.5703125" style="66" customWidth="1"/>
    <col min="9" max="9" width="19.28515625" style="50" customWidth="1"/>
    <col min="10" max="10" width="12.28515625" style="37" bestFit="1" customWidth="1"/>
    <col min="11" max="11" width="17.42578125" style="289" customWidth="1"/>
    <col min="12" max="12" width="12.28515625" style="289" customWidth="1"/>
    <col min="13" max="13" width="21.140625" style="289" customWidth="1"/>
    <col min="14" max="14" width="22.5703125" style="249" customWidth="1"/>
    <col min="15" max="15" width="11.42578125" style="115"/>
    <col min="16" max="16" width="13.42578125" style="115" customWidth="1"/>
    <col min="17" max="17" width="13.85546875" style="625" bestFit="1" customWidth="1"/>
    <col min="18" max="18" width="14.140625" style="115" customWidth="1"/>
    <col min="19" max="19" width="13.42578125" style="625" bestFit="1" customWidth="1"/>
    <col min="20" max="20" width="14" style="115" customWidth="1"/>
    <col min="21" max="21" width="15.5703125" style="625" customWidth="1"/>
    <col min="22" max="22" width="11.42578125" style="37"/>
    <col min="23" max="23" width="11.7109375" style="37" bestFit="1" customWidth="1"/>
    <col min="24" max="16384" width="11.42578125" style="37"/>
  </cols>
  <sheetData>
    <row r="1" spans="1:24" s="68" customFormat="1" x14ac:dyDescent="0.2">
      <c r="A1" s="291" t="s">
        <v>388</v>
      </c>
      <c r="B1" s="291" t="s">
        <v>0</v>
      </c>
      <c r="C1" s="291" t="s">
        <v>389</v>
      </c>
      <c r="D1" s="291" t="s">
        <v>1</v>
      </c>
      <c r="E1" s="291" t="s">
        <v>31</v>
      </c>
      <c r="F1" s="291" t="s">
        <v>32</v>
      </c>
      <c r="G1" s="291" t="s">
        <v>40</v>
      </c>
      <c r="H1" s="291" t="s">
        <v>33</v>
      </c>
      <c r="I1" s="291" t="s">
        <v>2</v>
      </c>
      <c r="J1" s="291" t="s">
        <v>36</v>
      </c>
      <c r="K1" s="291" t="s">
        <v>3</v>
      </c>
      <c r="L1" s="291" t="s">
        <v>34</v>
      </c>
      <c r="M1" s="291" t="s">
        <v>35</v>
      </c>
      <c r="N1" s="238"/>
      <c r="O1" s="276"/>
      <c r="P1" s="365" t="s">
        <v>26</v>
      </c>
      <c r="Q1" s="366" t="s">
        <v>25</v>
      </c>
      <c r="R1" s="365" t="s">
        <v>26</v>
      </c>
      <c r="S1" s="366" t="s">
        <v>25</v>
      </c>
      <c r="T1" s="365" t="s">
        <v>26</v>
      </c>
      <c r="U1" s="366" t="s">
        <v>25</v>
      </c>
      <c r="V1" s="256"/>
      <c r="W1" s="84"/>
    </row>
    <row r="2" spans="1:24" x14ac:dyDescent="0.2">
      <c r="A2" s="290"/>
      <c r="B2" s="290"/>
      <c r="C2" s="290"/>
      <c r="D2" s="290"/>
      <c r="E2" s="290"/>
      <c r="F2" s="290"/>
      <c r="G2" s="290"/>
      <c r="H2" s="292"/>
      <c r="I2" s="169"/>
      <c r="J2" s="290"/>
      <c r="K2" s="290"/>
      <c r="L2" s="292"/>
      <c r="M2" s="290"/>
      <c r="N2" s="238"/>
      <c r="O2" s="41"/>
      <c r="P2" s="151"/>
      <c r="Q2" s="40"/>
      <c r="R2" s="151"/>
      <c r="S2" s="519"/>
      <c r="T2" s="175"/>
      <c r="U2" s="175"/>
      <c r="V2" s="256"/>
      <c r="W2" s="94"/>
    </row>
    <row r="3" spans="1:24" x14ac:dyDescent="0.2">
      <c r="A3" s="290"/>
      <c r="B3" s="290"/>
      <c r="C3" s="290"/>
      <c r="D3" s="290"/>
      <c r="E3" s="290"/>
      <c r="F3" s="290"/>
      <c r="G3" s="290"/>
      <c r="H3" s="292"/>
      <c r="I3" s="293"/>
      <c r="J3" s="290"/>
      <c r="K3" s="290"/>
      <c r="L3" s="292"/>
      <c r="M3" s="290"/>
      <c r="N3" s="238"/>
      <c r="O3" s="41" t="s">
        <v>24</v>
      </c>
      <c r="P3" s="166">
        <v>0</v>
      </c>
      <c r="Q3" s="209">
        <v>0</v>
      </c>
      <c r="R3" s="168">
        <v>0</v>
      </c>
      <c r="S3" s="151">
        <v>0</v>
      </c>
      <c r="T3" s="167">
        <f>P3+R3</f>
        <v>0</v>
      </c>
      <c r="U3" s="209">
        <f>Q3+S3</f>
        <v>0</v>
      </c>
      <c r="V3" s="256"/>
      <c r="W3" s="49"/>
      <c r="X3" s="364"/>
    </row>
    <row r="4" spans="1:24" x14ac:dyDescent="0.2">
      <c r="A4" s="238"/>
      <c r="B4" s="238"/>
      <c r="C4" s="238"/>
      <c r="D4" s="238"/>
      <c r="E4" s="238"/>
      <c r="F4" s="238"/>
      <c r="G4" s="238"/>
      <c r="H4" s="239"/>
      <c r="I4" s="288"/>
      <c r="J4" s="238"/>
      <c r="K4" s="276"/>
      <c r="L4" s="276"/>
      <c r="M4" s="276"/>
      <c r="N4" s="238"/>
      <c r="O4" s="39" t="s">
        <v>23</v>
      </c>
      <c r="P4" s="172">
        <v>0</v>
      </c>
      <c r="Q4" s="173">
        <v>0</v>
      </c>
      <c r="R4" s="167">
        <v>0</v>
      </c>
      <c r="S4" s="508">
        <v>0</v>
      </c>
      <c r="T4" s="167">
        <f t="shared" ref="T4:T41" si="0">P4+R4</f>
        <v>0</v>
      </c>
      <c r="U4" s="209">
        <f t="shared" ref="U4:U36" si="1">Q4+S4</f>
        <v>0</v>
      </c>
      <c r="V4" s="256"/>
      <c r="W4" s="49"/>
      <c r="X4" s="364"/>
    </row>
    <row r="5" spans="1:24" x14ac:dyDescent="0.2">
      <c r="A5" s="238"/>
      <c r="B5" s="238"/>
      <c r="C5" s="238"/>
      <c r="D5" s="238"/>
      <c r="E5" s="238"/>
      <c r="F5" s="238"/>
      <c r="G5" s="238"/>
      <c r="H5" s="239"/>
      <c r="I5" s="240"/>
      <c r="J5" s="238"/>
      <c r="K5" s="276"/>
      <c r="L5" s="276"/>
      <c r="M5" s="276"/>
      <c r="N5" s="238"/>
      <c r="O5" s="38" t="s">
        <v>22</v>
      </c>
      <c r="P5" s="172">
        <v>0</v>
      </c>
      <c r="Q5" s="173">
        <v>0</v>
      </c>
      <c r="R5" s="167">
        <v>0</v>
      </c>
      <c r="S5" s="508">
        <v>0</v>
      </c>
      <c r="T5" s="167">
        <f t="shared" si="0"/>
        <v>0</v>
      </c>
      <c r="U5" s="209">
        <f t="shared" si="1"/>
        <v>0</v>
      </c>
      <c r="V5" s="256"/>
      <c r="W5" s="49"/>
      <c r="X5" s="364"/>
    </row>
    <row r="6" spans="1:24" x14ac:dyDescent="0.2">
      <c r="J6" s="94"/>
      <c r="K6" s="94"/>
      <c r="L6" s="94"/>
      <c r="M6" s="94"/>
      <c r="N6" s="94"/>
      <c r="O6" s="38" t="s">
        <v>21</v>
      </c>
      <c r="P6" s="172">
        <v>0</v>
      </c>
      <c r="Q6" s="173">
        <v>0</v>
      </c>
      <c r="R6" s="167">
        <v>1</v>
      </c>
      <c r="S6" s="508">
        <v>291.04000000000002</v>
      </c>
      <c r="T6" s="167">
        <f t="shared" si="0"/>
        <v>1</v>
      </c>
      <c r="U6" s="209">
        <f t="shared" si="1"/>
        <v>291.04000000000002</v>
      </c>
      <c r="V6" s="256"/>
      <c r="W6" s="49"/>
      <c r="X6" s="364"/>
    </row>
    <row r="7" spans="1:24" x14ac:dyDescent="0.2">
      <c r="O7" s="38" t="s">
        <v>20</v>
      </c>
      <c r="P7" s="172">
        <v>0</v>
      </c>
      <c r="Q7" s="173">
        <v>0</v>
      </c>
      <c r="R7" s="167">
        <v>0</v>
      </c>
      <c r="S7" s="508">
        <v>0</v>
      </c>
      <c r="T7" s="167">
        <f t="shared" si="0"/>
        <v>0</v>
      </c>
      <c r="U7" s="209">
        <f t="shared" si="1"/>
        <v>0</v>
      </c>
      <c r="V7" s="256"/>
      <c r="W7" s="49"/>
      <c r="X7" s="364"/>
    </row>
    <row r="8" spans="1:24" x14ac:dyDescent="0.2">
      <c r="O8" s="38" t="s">
        <v>19</v>
      </c>
      <c r="P8" s="172">
        <v>0</v>
      </c>
      <c r="Q8" s="207">
        <v>0</v>
      </c>
      <c r="R8" s="167">
        <v>0</v>
      </c>
      <c r="S8" s="508">
        <v>0</v>
      </c>
      <c r="T8" s="167">
        <f t="shared" si="0"/>
        <v>0</v>
      </c>
      <c r="U8" s="209">
        <f t="shared" si="1"/>
        <v>0</v>
      </c>
      <c r="V8" s="256"/>
      <c r="W8" s="49"/>
      <c r="X8" s="364"/>
    </row>
    <row r="9" spans="1:24" s="152" customFormat="1" x14ac:dyDescent="0.2">
      <c r="E9" s="115"/>
      <c r="G9" s="186"/>
      <c r="H9" s="66"/>
      <c r="K9" s="289"/>
      <c r="L9" s="289"/>
      <c r="M9" s="289"/>
      <c r="N9" s="249"/>
      <c r="O9" s="39" t="s">
        <v>27</v>
      </c>
      <c r="P9" s="172">
        <v>1</v>
      </c>
      <c r="Q9" s="173">
        <v>180.51</v>
      </c>
      <c r="R9" s="167">
        <v>0</v>
      </c>
      <c r="S9" s="207">
        <v>0</v>
      </c>
      <c r="T9" s="167">
        <f t="shared" si="0"/>
        <v>1</v>
      </c>
      <c r="U9" s="209">
        <f t="shared" si="1"/>
        <v>180.51</v>
      </c>
      <c r="V9" s="256"/>
      <c r="W9" s="49"/>
      <c r="X9" s="364"/>
    </row>
    <row r="10" spans="1:24" x14ac:dyDescent="0.2">
      <c r="O10" s="39" t="s">
        <v>28</v>
      </c>
      <c r="P10" s="172">
        <v>0</v>
      </c>
      <c r="Q10" s="207">
        <v>0</v>
      </c>
      <c r="R10" s="167">
        <v>0</v>
      </c>
      <c r="S10" s="207">
        <v>0</v>
      </c>
      <c r="T10" s="167">
        <f t="shared" si="0"/>
        <v>0</v>
      </c>
      <c r="U10" s="209">
        <f t="shared" si="1"/>
        <v>0</v>
      </c>
      <c r="V10" s="256"/>
      <c r="W10" s="49"/>
      <c r="X10" s="364"/>
    </row>
    <row r="11" spans="1:24" s="152" customFormat="1" x14ac:dyDescent="0.2">
      <c r="E11" s="115"/>
      <c r="G11" s="186"/>
      <c r="H11" s="66"/>
      <c r="K11" s="289"/>
      <c r="L11" s="289"/>
      <c r="M11" s="289"/>
      <c r="N11" s="249"/>
      <c r="O11" s="39" t="s">
        <v>29</v>
      </c>
      <c r="P11" s="172">
        <v>2</v>
      </c>
      <c r="Q11" s="207">
        <v>91.93</v>
      </c>
      <c r="R11" s="167">
        <v>0</v>
      </c>
      <c r="S11" s="207">
        <v>0</v>
      </c>
      <c r="T11" s="167">
        <f t="shared" si="0"/>
        <v>2</v>
      </c>
      <c r="U11" s="209">
        <f t="shared" si="1"/>
        <v>91.93</v>
      </c>
      <c r="V11" s="257"/>
      <c r="W11" s="49"/>
      <c r="X11" s="364"/>
    </row>
    <row r="12" spans="1:24" s="180" customFormat="1" x14ac:dyDescent="0.2">
      <c r="E12" s="115"/>
      <c r="G12" s="186"/>
      <c r="H12" s="66"/>
      <c r="K12" s="289"/>
      <c r="L12" s="289"/>
      <c r="M12" s="289"/>
      <c r="N12" s="249"/>
      <c r="O12" s="39" t="s">
        <v>30</v>
      </c>
      <c r="P12" s="172">
        <v>0</v>
      </c>
      <c r="Q12" s="173">
        <v>0</v>
      </c>
      <c r="R12" s="167">
        <v>0</v>
      </c>
      <c r="S12" s="438">
        <v>0</v>
      </c>
      <c r="T12" s="167">
        <f t="shared" si="0"/>
        <v>0</v>
      </c>
      <c r="U12" s="209">
        <f t="shared" si="1"/>
        <v>0</v>
      </c>
      <c r="V12" s="257"/>
      <c r="W12" s="49"/>
      <c r="X12" s="364"/>
    </row>
    <row r="13" spans="1:24" s="180" customFormat="1" x14ac:dyDescent="0.2">
      <c r="E13" s="115"/>
      <c r="G13" s="186"/>
      <c r="H13" s="66"/>
      <c r="K13" s="289"/>
      <c r="L13" s="289"/>
      <c r="M13" s="289"/>
      <c r="N13" s="249"/>
      <c r="O13" s="39" t="s">
        <v>37</v>
      </c>
      <c r="P13" s="172">
        <v>0</v>
      </c>
      <c r="Q13" s="173">
        <v>0</v>
      </c>
      <c r="R13" s="167">
        <v>0</v>
      </c>
      <c r="S13" s="173">
        <v>0</v>
      </c>
      <c r="T13" s="167">
        <f t="shared" si="0"/>
        <v>0</v>
      </c>
      <c r="U13" s="209">
        <f t="shared" si="1"/>
        <v>0</v>
      </c>
      <c r="V13" s="257"/>
      <c r="W13" s="49"/>
      <c r="X13" s="364"/>
    </row>
    <row r="14" spans="1:24" s="198" customFormat="1" x14ac:dyDescent="0.2">
      <c r="E14" s="199"/>
      <c r="G14" s="199"/>
      <c r="H14" s="200"/>
      <c r="O14" s="39" t="s">
        <v>38</v>
      </c>
      <c r="P14" s="172">
        <v>1</v>
      </c>
      <c r="Q14" s="173">
        <v>128.63999999999999</v>
      </c>
      <c r="R14" s="167">
        <v>0</v>
      </c>
      <c r="S14" s="173">
        <v>0</v>
      </c>
      <c r="T14" s="167">
        <f t="shared" si="0"/>
        <v>1</v>
      </c>
      <c r="U14" s="209">
        <f t="shared" si="1"/>
        <v>128.63999999999999</v>
      </c>
      <c r="V14" s="271"/>
      <c r="W14" s="49"/>
      <c r="X14" s="364"/>
    </row>
    <row r="15" spans="1:24" s="198" customFormat="1" x14ac:dyDescent="0.2">
      <c r="E15" s="199"/>
      <c r="G15" s="199"/>
      <c r="H15" s="200"/>
      <c r="O15" s="148">
        <v>42005</v>
      </c>
      <c r="P15" s="172">
        <v>0</v>
      </c>
      <c r="Q15" s="173">
        <v>0</v>
      </c>
      <c r="R15" s="167">
        <v>5</v>
      </c>
      <c r="S15" s="173">
        <v>-6388.38</v>
      </c>
      <c r="T15" s="167">
        <f t="shared" si="0"/>
        <v>5</v>
      </c>
      <c r="U15" s="209">
        <f t="shared" si="1"/>
        <v>-6388.38</v>
      </c>
      <c r="V15" s="271"/>
      <c r="W15" s="49"/>
      <c r="X15" s="364"/>
    </row>
    <row r="16" spans="1:24" s="198" customFormat="1" x14ac:dyDescent="0.2">
      <c r="E16" s="199"/>
      <c r="G16" s="199"/>
      <c r="H16" s="200"/>
      <c r="O16" s="148">
        <v>42036</v>
      </c>
      <c r="P16" s="172">
        <v>0</v>
      </c>
      <c r="Q16" s="207">
        <v>0</v>
      </c>
      <c r="R16" s="167">
        <v>0</v>
      </c>
      <c r="S16" s="207">
        <v>0</v>
      </c>
      <c r="T16" s="167">
        <f t="shared" si="0"/>
        <v>0</v>
      </c>
      <c r="U16" s="209">
        <f t="shared" si="1"/>
        <v>0</v>
      </c>
      <c r="V16" s="271"/>
      <c r="W16" s="49"/>
      <c r="X16" s="364"/>
    </row>
    <row r="17" spans="1:24" s="198" customFormat="1" x14ac:dyDescent="0.2">
      <c r="E17" s="199"/>
      <c r="G17" s="199"/>
      <c r="H17" s="200"/>
      <c r="O17" s="148">
        <v>42064</v>
      </c>
      <c r="P17" s="172">
        <v>1</v>
      </c>
      <c r="Q17" s="173">
        <v>464.62</v>
      </c>
      <c r="R17" s="167">
        <v>0</v>
      </c>
      <c r="S17" s="173">
        <v>0</v>
      </c>
      <c r="T17" s="167">
        <f t="shared" si="0"/>
        <v>1</v>
      </c>
      <c r="U17" s="209">
        <f t="shared" si="1"/>
        <v>464.62</v>
      </c>
      <c r="V17" s="271"/>
      <c r="W17" s="49"/>
      <c r="X17" s="364"/>
    </row>
    <row r="18" spans="1:24" s="198" customFormat="1" x14ac:dyDescent="0.2">
      <c r="E18" s="199"/>
      <c r="G18" s="199"/>
      <c r="H18" s="200"/>
      <c r="O18" s="148">
        <v>42095</v>
      </c>
      <c r="P18" s="172">
        <v>0</v>
      </c>
      <c r="Q18" s="173">
        <v>0</v>
      </c>
      <c r="R18" s="167">
        <v>0</v>
      </c>
      <c r="S18" s="173">
        <v>0</v>
      </c>
      <c r="T18" s="167">
        <f t="shared" si="0"/>
        <v>0</v>
      </c>
      <c r="U18" s="209">
        <f t="shared" si="1"/>
        <v>0</v>
      </c>
      <c r="V18" s="271"/>
      <c r="W18" s="49"/>
      <c r="X18" s="364"/>
    </row>
    <row r="19" spans="1:24" x14ac:dyDescent="0.2">
      <c r="O19" s="165">
        <v>42125</v>
      </c>
      <c r="P19" s="172">
        <v>0</v>
      </c>
      <c r="Q19" s="173">
        <v>0</v>
      </c>
      <c r="R19" s="167">
        <v>0</v>
      </c>
      <c r="S19" s="173">
        <v>0</v>
      </c>
      <c r="T19" s="167">
        <f t="shared" si="0"/>
        <v>0</v>
      </c>
      <c r="U19" s="209">
        <f t="shared" si="1"/>
        <v>0</v>
      </c>
      <c r="V19" s="193"/>
      <c r="W19" s="49"/>
      <c r="X19" s="364"/>
    </row>
    <row r="20" spans="1:24" x14ac:dyDescent="0.2">
      <c r="O20" s="165">
        <v>42156</v>
      </c>
      <c r="P20" s="172">
        <v>2</v>
      </c>
      <c r="Q20" s="173">
        <v>1649.12</v>
      </c>
      <c r="R20" s="167">
        <v>0</v>
      </c>
      <c r="S20" s="173">
        <v>0</v>
      </c>
      <c r="T20" s="167">
        <f t="shared" si="0"/>
        <v>2</v>
      </c>
      <c r="U20" s="209">
        <f t="shared" si="1"/>
        <v>1649.12</v>
      </c>
      <c r="V20" s="193"/>
      <c r="W20" s="49"/>
      <c r="X20" s="364"/>
    </row>
    <row r="21" spans="1:24" x14ac:dyDescent="0.2">
      <c r="O21" s="165">
        <v>42186</v>
      </c>
      <c r="P21" s="172">
        <v>1</v>
      </c>
      <c r="Q21" s="173">
        <v>-38.24</v>
      </c>
      <c r="R21" s="167">
        <v>0</v>
      </c>
      <c r="S21" s="173">
        <v>0</v>
      </c>
      <c r="T21" s="167">
        <f t="shared" si="0"/>
        <v>1</v>
      </c>
      <c r="U21" s="209">
        <f t="shared" si="1"/>
        <v>-38.24</v>
      </c>
      <c r="V21" s="193"/>
      <c r="W21" s="49"/>
      <c r="X21" s="364"/>
    </row>
    <row r="22" spans="1:24" s="270" customFormat="1" x14ac:dyDescent="0.2">
      <c r="E22" s="271"/>
      <c r="G22" s="271"/>
      <c r="H22" s="66"/>
      <c r="K22" s="289"/>
      <c r="L22" s="289"/>
      <c r="M22" s="289"/>
      <c r="O22" s="165">
        <v>42217</v>
      </c>
      <c r="P22" s="172">
        <v>0</v>
      </c>
      <c r="Q22" s="173">
        <v>0</v>
      </c>
      <c r="R22" s="167">
        <v>0</v>
      </c>
      <c r="S22" s="173">
        <v>0</v>
      </c>
      <c r="T22" s="167">
        <f t="shared" si="0"/>
        <v>0</v>
      </c>
      <c r="U22" s="209">
        <f t="shared" si="1"/>
        <v>0</v>
      </c>
      <c r="W22" s="49"/>
      <c r="X22" s="364"/>
    </row>
    <row r="23" spans="1:24" s="284" customFormat="1" x14ac:dyDescent="0.2">
      <c r="E23" s="282"/>
      <c r="G23" s="282"/>
      <c r="H23" s="66"/>
      <c r="K23" s="289"/>
      <c r="L23" s="289"/>
      <c r="M23" s="289"/>
      <c r="O23" s="39" t="s">
        <v>344</v>
      </c>
      <c r="P23" s="172">
        <v>1</v>
      </c>
      <c r="Q23" s="173">
        <v>80</v>
      </c>
      <c r="R23" s="167">
        <v>1</v>
      </c>
      <c r="S23" s="173">
        <v>217.8</v>
      </c>
      <c r="T23" s="167">
        <f t="shared" si="0"/>
        <v>2</v>
      </c>
      <c r="U23" s="209">
        <f t="shared" si="1"/>
        <v>297.8</v>
      </c>
      <c r="W23" s="49"/>
      <c r="X23" s="364"/>
    </row>
    <row r="24" spans="1:24" x14ac:dyDescent="0.2">
      <c r="O24" s="165">
        <v>42278</v>
      </c>
      <c r="P24" s="87">
        <v>1</v>
      </c>
      <c r="Q24" s="173">
        <v>-99</v>
      </c>
      <c r="R24" s="167">
        <v>0</v>
      </c>
      <c r="S24" s="173">
        <v>0</v>
      </c>
      <c r="T24" s="167">
        <f t="shared" si="0"/>
        <v>1</v>
      </c>
      <c r="U24" s="209">
        <f t="shared" si="1"/>
        <v>-99</v>
      </c>
      <c r="W24" s="49"/>
      <c r="X24" s="364"/>
    </row>
    <row r="25" spans="1:24" s="360" customFormat="1" x14ac:dyDescent="0.2">
      <c r="A25" s="360" t="s">
        <v>369</v>
      </c>
      <c r="E25" s="364"/>
      <c r="G25" s="364"/>
      <c r="H25" s="66"/>
      <c r="M25" s="531"/>
      <c r="O25" s="165">
        <v>42309</v>
      </c>
      <c r="P25" s="172">
        <v>0</v>
      </c>
      <c r="Q25" s="438">
        <v>0</v>
      </c>
      <c r="R25" s="368">
        <v>1</v>
      </c>
      <c r="S25" s="173">
        <v>-598.95000000000005</v>
      </c>
      <c r="T25" s="167">
        <f t="shared" si="0"/>
        <v>1</v>
      </c>
      <c r="U25" s="209">
        <f t="shared" si="1"/>
        <v>-598.95000000000005</v>
      </c>
      <c r="W25" s="49"/>
      <c r="X25" s="364"/>
    </row>
    <row r="26" spans="1:24" x14ac:dyDescent="0.2">
      <c r="M26" s="360"/>
      <c r="O26" s="437" t="s">
        <v>384</v>
      </c>
      <c r="P26" s="172">
        <v>0</v>
      </c>
      <c r="Q26" s="173">
        <v>0</v>
      </c>
      <c r="R26" s="167">
        <v>1</v>
      </c>
      <c r="S26" s="173">
        <v>296.83</v>
      </c>
      <c r="T26" s="167">
        <f t="shared" si="0"/>
        <v>1</v>
      </c>
      <c r="U26" s="209">
        <f t="shared" si="1"/>
        <v>296.83</v>
      </c>
      <c r="W26" s="49"/>
      <c r="X26" s="364"/>
    </row>
    <row r="27" spans="1:24" s="360" customFormat="1" x14ac:dyDescent="0.2">
      <c r="E27" s="364"/>
      <c r="G27" s="364"/>
      <c r="H27" s="66"/>
      <c r="M27" s="289"/>
      <c r="O27" s="148">
        <v>42370</v>
      </c>
      <c r="P27" s="87">
        <v>6</v>
      </c>
      <c r="Q27" s="173">
        <v>9761.16</v>
      </c>
      <c r="R27" s="170">
        <v>1</v>
      </c>
      <c r="S27" s="173">
        <v>1923.9</v>
      </c>
      <c r="T27" s="167">
        <f t="shared" si="0"/>
        <v>7</v>
      </c>
      <c r="U27" s="209">
        <f t="shared" si="1"/>
        <v>11685.06</v>
      </c>
      <c r="W27" s="49"/>
      <c r="X27" s="364"/>
    </row>
    <row r="28" spans="1:24" x14ac:dyDescent="0.2">
      <c r="M28" s="360"/>
      <c r="O28" s="469">
        <v>42401</v>
      </c>
      <c r="P28" s="172">
        <v>6</v>
      </c>
      <c r="Q28" s="173">
        <v>5574.62</v>
      </c>
      <c r="R28" s="474">
        <v>2</v>
      </c>
      <c r="S28" s="508">
        <v>-18.88</v>
      </c>
      <c r="T28" s="167">
        <f t="shared" si="0"/>
        <v>8</v>
      </c>
      <c r="U28" s="209">
        <f t="shared" si="1"/>
        <v>5555.74</v>
      </c>
      <c r="V28" s="94"/>
      <c r="W28" s="49"/>
      <c r="X28" s="364"/>
    </row>
    <row r="29" spans="1:24" s="418" customFormat="1" x14ac:dyDescent="0.2">
      <c r="E29" s="364"/>
      <c r="G29" s="364"/>
      <c r="H29" s="66"/>
      <c r="M29" s="289"/>
      <c r="O29" s="165">
        <v>42430</v>
      </c>
      <c r="P29" s="87">
        <v>9</v>
      </c>
      <c r="Q29" s="508">
        <v>104080.08</v>
      </c>
      <c r="R29" s="510">
        <v>1</v>
      </c>
      <c r="S29" s="596">
        <v>872.51</v>
      </c>
      <c r="T29" s="167">
        <f t="shared" si="0"/>
        <v>10</v>
      </c>
      <c r="U29" s="209">
        <f t="shared" si="1"/>
        <v>104952.59</v>
      </c>
      <c r="W29" s="49"/>
      <c r="X29" s="364"/>
    </row>
    <row r="30" spans="1:24" s="434" customFormat="1" x14ac:dyDescent="0.2">
      <c r="E30" s="364"/>
      <c r="G30" s="364"/>
      <c r="H30" s="66"/>
      <c r="M30" s="418"/>
      <c r="O30" s="165">
        <v>42461</v>
      </c>
      <c r="P30" s="509">
        <v>7</v>
      </c>
      <c r="Q30" s="173">
        <v>1833.02</v>
      </c>
      <c r="R30" s="510">
        <v>11</v>
      </c>
      <c r="S30" s="173">
        <v>49267.25</v>
      </c>
      <c r="T30" s="167">
        <f t="shared" si="0"/>
        <v>18</v>
      </c>
      <c r="U30" s="209">
        <f t="shared" si="1"/>
        <v>51100.27</v>
      </c>
      <c r="W30" s="49"/>
      <c r="X30" s="364"/>
    </row>
    <row r="31" spans="1:24" s="465" customFormat="1" x14ac:dyDescent="0.2">
      <c r="E31" s="459"/>
      <c r="G31" s="459"/>
      <c r="H31" s="66"/>
      <c r="M31" s="434"/>
      <c r="O31" s="165">
        <v>42491</v>
      </c>
      <c r="P31" s="509">
        <v>10</v>
      </c>
      <c r="Q31" s="173">
        <v>7308.38</v>
      </c>
      <c r="R31" s="510">
        <v>3</v>
      </c>
      <c r="S31" s="173">
        <v>2885.09</v>
      </c>
      <c r="T31" s="167">
        <f t="shared" si="0"/>
        <v>13</v>
      </c>
      <c r="U31" s="209">
        <f t="shared" si="1"/>
        <v>10193.470000000001</v>
      </c>
      <c r="W31" s="49"/>
      <c r="X31" s="459"/>
    </row>
    <row r="32" spans="1:24" s="531" customFormat="1" x14ac:dyDescent="0.2">
      <c r="E32" s="512"/>
      <c r="G32" s="512"/>
      <c r="H32" s="66"/>
      <c r="O32" s="615">
        <v>42522</v>
      </c>
      <c r="P32" s="616">
        <v>10</v>
      </c>
      <c r="Q32" s="175">
        <v>75441.73</v>
      </c>
      <c r="R32" s="470">
        <v>0</v>
      </c>
      <c r="S32" s="175">
        <v>0</v>
      </c>
      <c r="T32" s="678">
        <f t="shared" si="0"/>
        <v>10</v>
      </c>
      <c r="U32" s="209">
        <f t="shared" si="1"/>
        <v>75441.73</v>
      </c>
      <c r="W32" s="49"/>
      <c r="X32" s="512"/>
    </row>
    <row r="33" spans="5:24" s="531" customFormat="1" x14ac:dyDescent="0.2">
      <c r="E33" s="512"/>
      <c r="G33" s="512"/>
      <c r="H33" s="66"/>
      <c r="O33" s="615">
        <v>42552</v>
      </c>
      <c r="P33" s="679">
        <v>20</v>
      </c>
      <c r="Q33" s="175">
        <v>10303.57</v>
      </c>
      <c r="R33" s="470">
        <v>3</v>
      </c>
      <c r="S33" s="175">
        <v>660.01</v>
      </c>
      <c r="T33" s="678">
        <f t="shared" si="0"/>
        <v>23</v>
      </c>
      <c r="U33" s="209">
        <f t="shared" si="1"/>
        <v>10963.58</v>
      </c>
      <c r="W33" s="49"/>
      <c r="X33" s="512"/>
    </row>
    <row r="34" spans="5:24" s="610" customFormat="1" x14ac:dyDescent="0.2">
      <c r="E34" s="609"/>
      <c r="G34" s="609"/>
      <c r="H34" s="66"/>
      <c r="O34" s="654">
        <v>42583</v>
      </c>
      <c r="P34" s="655">
        <v>0</v>
      </c>
      <c r="Q34" s="656">
        <v>0</v>
      </c>
      <c r="R34" s="657">
        <v>0</v>
      </c>
      <c r="S34" s="656">
        <v>0</v>
      </c>
      <c r="T34" s="167">
        <f t="shared" si="0"/>
        <v>0</v>
      </c>
      <c r="U34" s="209">
        <f t="shared" si="1"/>
        <v>0</v>
      </c>
      <c r="W34" s="49"/>
      <c r="X34" s="609"/>
    </row>
    <row r="35" spans="5:24" s="640" customFormat="1" x14ac:dyDescent="0.2">
      <c r="E35" s="625"/>
      <c r="G35" s="625"/>
      <c r="H35" s="66"/>
      <c r="O35" s="662">
        <v>42614</v>
      </c>
      <c r="P35" s="663">
        <v>29</v>
      </c>
      <c r="Q35" s="209">
        <v>7171.61</v>
      </c>
      <c r="R35" s="663">
        <v>5</v>
      </c>
      <c r="S35" s="209">
        <v>867.14</v>
      </c>
      <c r="T35" s="678">
        <f t="shared" si="0"/>
        <v>34</v>
      </c>
      <c r="U35" s="209">
        <f t="shared" si="1"/>
        <v>8038.75</v>
      </c>
      <c r="W35" s="49"/>
      <c r="X35" s="625"/>
    </row>
    <row r="36" spans="5:24" s="500" customFormat="1" x14ac:dyDescent="0.2">
      <c r="E36" s="459"/>
      <c r="G36" s="459"/>
      <c r="H36" s="66"/>
      <c r="M36" s="465"/>
      <c r="O36" s="672">
        <v>42644</v>
      </c>
      <c r="P36" s="674">
        <v>39</v>
      </c>
      <c r="Q36" s="175">
        <v>26356.12</v>
      </c>
      <c r="R36" s="673">
        <v>10</v>
      </c>
      <c r="S36" s="175">
        <v>25486.400000000001</v>
      </c>
      <c r="T36" s="675">
        <f t="shared" si="0"/>
        <v>49</v>
      </c>
      <c r="U36" s="175">
        <f t="shared" si="1"/>
        <v>51842.520000000004</v>
      </c>
      <c r="W36" s="49"/>
      <c r="X36" s="459"/>
    </row>
    <row r="37" spans="5:24" s="640" customFormat="1" ht="13.5" thickBot="1" x14ac:dyDescent="0.25">
      <c r="E37" s="625"/>
      <c r="G37" s="625"/>
      <c r="H37" s="66"/>
      <c r="O37" s="165">
        <v>42675</v>
      </c>
      <c r="P37" s="474">
        <v>58</v>
      </c>
      <c r="Q37" s="173">
        <v>45046.51</v>
      </c>
      <c r="R37" s="94">
        <v>11</v>
      </c>
      <c r="S37" s="173">
        <v>67609.08</v>
      </c>
      <c r="T37" s="167">
        <f t="shared" si="0"/>
        <v>69</v>
      </c>
      <c r="U37" s="209">
        <f>Q37+S37</f>
        <v>112655.59</v>
      </c>
      <c r="W37" s="49"/>
      <c r="X37" s="625"/>
    </row>
    <row r="38" spans="5:24" s="640" customFormat="1" x14ac:dyDescent="0.2">
      <c r="E38" s="625"/>
      <c r="G38" s="625"/>
      <c r="H38" s="66"/>
      <c r="O38" s="691">
        <v>42705</v>
      </c>
      <c r="P38" s="697">
        <v>170</v>
      </c>
      <c r="Q38" s="698">
        <v>184622.55</v>
      </c>
      <c r="R38" s="699">
        <v>32</v>
      </c>
      <c r="S38" s="698">
        <v>13961.51</v>
      </c>
      <c r="T38" s="167">
        <f t="shared" si="0"/>
        <v>202</v>
      </c>
      <c r="U38" s="209">
        <f>Q38+S38</f>
        <v>198584.06</v>
      </c>
      <c r="W38" s="49"/>
      <c r="X38" s="625"/>
    </row>
    <row r="39" spans="5:24" s="640" customFormat="1" x14ac:dyDescent="0.2">
      <c r="E39" s="625"/>
      <c r="G39" s="625"/>
      <c r="H39" s="66"/>
      <c r="O39" s="683">
        <v>42736</v>
      </c>
      <c r="P39" s="664">
        <v>357</v>
      </c>
      <c r="Q39" s="681">
        <v>683902.76</v>
      </c>
      <c r="R39" s="671">
        <v>83</v>
      </c>
      <c r="S39" s="681">
        <v>-34473</v>
      </c>
      <c r="T39" s="676">
        <f t="shared" si="0"/>
        <v>440</v>
      </c>
      <c r="U39" s="684">
        <f>Q39+S39</f>
        <v>649429.76000000001</v>
      </c>
      <c r="W39" s="49"/>
      <c r="X39" s="625"/>
    </row>
    <row r="40" spans="5:24" s="640" customFormat="1" ht="13.5" thickBot="1" x14ac:dyDescent="0.25">
      <c r="E40" s="625"/>
      <c r="G40" s="625"/>
      <c r="H40" s="66"/>
      <c r="O40" s="700">
        <v>42767</v>
      </c>
      <c r="P40" s="685">
        <v>819</v>
      </c>
      <c r="Q40" s="686">
        <v>350108.18</v>
      </c>
      <c r="R40" s="685">
        <v>74</v>
      </c>
      <c r="S40" s="687">
        <v>68001.22</v>
      </c>
      <c r="T40" s="702">
        <f t="shared" si="0"/>
        <v>893</v>
      </c>
      <c r="U40" s="688">
        <f>Q40+S40</f>
        <v>418109.4</v>
      </c>
      <c r="W40" s="49"/>
      <c r="X40" s="625"/>
    </row>
    <row r="41" spans="5:24" s="640" customFormat="1" x14ac:dyDescent="0.2">
      <c r="E41" s="625"/>
      <c r="G41" s="625"/>
      <c r="H41" s="66"/>
      <c r="O41" s="701">
        <v>42795</v>
      </c>
      <c r="P41" s="692">
        <v>3260</v>
      </c>
      <c r="Q41" s="693">
        <v>2303990.79</v>
      </c>
      <c r="R41" s="694">
        <v>253</v>
      </c>
      <c r="S41" s="695">
        <v>632175.49</v>
      </c>
      <c r="T41" s="696">
        <f t="shared" si="0"/>
        <v>3513</v>
      </c>
      <c r="U41" s="705">
        <f>Q41+S41</f>
        <v>2936166.2800000003</v>
      </c>
      <c r="W41" s="49"/>
      <c r="X41" s="625"/>
    </row>
    <row r="42" spans="5:24" x14ac:dyDescent="0.2">
      <c r="M42" s="500"/>
      <c r="O42" s="504" t="s">
        <v>337</v>
      </c>
      <c r="P42" s="505"/>
      <c r="Q42" s="506"/>
      <c r="R42" s="665"/>
      <c r="S42" s="506"/>
      <c r="T42" s="507">
        <f>SUM(T3:T41)</f>
        <v>5308</v>
      </c>
      <c r="U42" s="506">
        <f>SUM(U3:U41)</f>
        <v>4640994.7200000007</v>
      </c>
      <c r="W42" s="49"/>
      <c r="X42" s="364"/>
    </row>
    <row r="43" spans="5:24" x14ac:dyDescent="0.2">
      <c r="W43" s="609"/>
    </row>
  </sheetData>
  <pageMargins left="0.7" right="0.7" top="0.75" bottom="0.75" header="0.3" footer="0.3"/>
  <pageSetup paperSize="9" scale="46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5"/>
  <dimension ref="A1:M15"/>
  <sheetViews>
    <sheetView workbookViewId="0">
      <selection activeCell="A2" sqref="A2:XFD2"/>
    </sheetView>
  </sheetViews>
  <sheetFormatPr defaultColWidth="11.42578125" defaultRowHeight="12.75" x14ac:dyDescent="0.2"/>
  <cols>
    <col min="1" max="1" width="8.85546875" customWidth="1"/>
    <col min="2" max="2" width="10.5703125" customWidth="1"/>
    <col min="3" max="3" width="3.7109375" customWidth="1"/>
    <col min="4" max="4" width="8.7109375" customWidth="1"/>
    <col min="5" max="5" width="24" customWidth="1"/>
    <col min="6" max="6" width="12.7109375" style="100" customWidth="1"/>
    <col min="7" max="7" width="11.5703125" customWidth="1"/>
    <col min="8" max="8" width="17.28515625" customWidth="1"/>
    <col min="9" max="9" width="15.85546875" customWidth="1"/>
    <col min="10" max="10" width="21.28515625" customWidth="1"/>
    <col min="11" max="11" width="18.5703125" customWidth="1"/>
  </cols>
  <sheetData>
    <row r="1" spans="1:13" x14ac:dyDescent="0.2">
      <c r="A1" s="302" t="s">
        <v>388</v>
      </c>
      <c r="B1" s="302" t="s">
        <v>0</v>
      </c>
      <c r="C1" s="302" t="s">
        <v>389</v>
      </c>
      <c r="D1" s="302" t="s">
        <v>1</v>
      </c>
      <c r="E1" s="302" t="s">
        <v>31</v>
      </c>
      <c r="F1" s="302" t="s">
        <v>32</v>
      </c>
      <c r="G1" s="302" t="s">
        <v>40</v>
      </c>
      <c r="H1" s="302" t="s">
        <v>33</v>
      </c>
      <c r="I1" s="285" t="s">
        <v>2</v>
      </c>
      <c r="J1" s="302" t="s">
        <v>36</v>
      </c>
      <c r="K1" s="302" t="s">
        <v>3</v>
      </c>
      <c r="L1" s="302" t="s">
        <v>34</v>
      </c>
      <c r="M1" s="302" t="s">
        <v>35</v>
      </c>
    </row>
    <row r="2" spans="1:13" x14ac:dyDescent="0.2">
      <c r="A2" s="301" t="s">
        <v>390</v>
      </c>
      <c r="B2" s="301" t="s">
        <v>87</v>
      </c>
      <c r="C2" s="301" t="s">
        <v>391</v>
      </c>
      <c r="D2" s="301" t="s">
        <v>164</v>
      </c>
      <c r="E2" s="301" t="s">
        <v>165</v>
      </c>
      <c r="F2" s="301" t="s">
        <v>166</v>
      </c>
      <c r="G2" s="301" t="s">
        <v>173</v>
      </c>
      <c r="H2" s="303">
        <v>41782</v>
      </c>
      <c r="I2" s="286">
        <v>180.51</v>
      </c>
      <c r="J2" s="301"/>
      <c r="K2" s="301" t="s">
        <v>168</v>
      </c>
      <c r="L2" s="303">
        <v>41823</v>
      </c>
      <c r="M2" s="301" t="s">
        <v>71</v>
      </c>
    </row>
    <row r="3" spans="1:13" x14ac:dyDescent="0.2">
      <c r="I3" s="255">
        <f>SUM(I2:I2)</f>
        <v>180.51</v>
      </c>
    </row>
    <row r="4" spans="1:13" x14ac:dyDescent="0.2">
      <c r="A4" s="545"/>
      <c r="B4" s="545"/>
      <c r="C4" s="545"/>
      <c r="D4" s="545"/>
      <c r="E4" s="545"/>
      <c r="F4" s="545"/>
      <c r="G4" s="545"/>
      <c r="H4" s="546"/>
      <c r="I4" s="547"/>
      <c r="J4" s="545"/>
      <c r="K4" s="545"/>
      <c r="L4" s="546"/>
      <c r="M4" s="545"/>
    </row>
    <row r="5" spans="1:13" x14ac:dyDescent="0.2">
      <c r="A5" s="545"/>
      <c r="B5" s="545"/>
      <c r="C5" s="545"/>
      <c r="D5" s="545"/>
      <c r="E5" s="545"/>
      <c r="F5" s="545"/>
      <c r="G5" s="545"/>
      <c r="H5" s="546"/>
      <c r="I5" s="547"/>
      <c r="J5" s="545"/>
      <c r="K5" s="545"/>
      <c r="L5" s="546"/>
      <c r="M5" s="545"/>
    </row>
    <row r="6" spans="1:13" x14ac:dyDescent="0.2">
      <c r="A6" s="565"/>
      <c r="B6" s="565"/>
      <c r="C6" s="565"/>
      <c r="D6" s="565"/>
      <c r="E6" s="565"/>
      <c r="F6" s="565"/>
      <c r="G6" s="565"/>
      <c r="H6" s="566"/>
      <c r="I6" s="567"/>
      <c r="J6" s="565"/>
      <c r="K6" s="565"/>
      <c r="L6" s="566"/>
      <c r="M6" s="565"/>
    </row>
    <row r="7" spans="1:13" x14ac:dyDescent="0.2">
      <c r="A7" s="565"/>
      <c r="B7" s="565"/>
      <c r="C7" s="565"/>
      <c r="D7" s="565"/>
      <c r="E7" s="565"/>
      <c r="F7" s="565"/>
      <c r="G7" s="565"/>
      <c r="H7" s="566"/>
      <c r="I7" s="567"/>
      <c r="J7" s="565"/>
      <c r="K7" s="565"/>
      <c r="L7" s="566"/>
      <c r="M7" s="565"/>
    </row>
    <row r="8" spans="1:13" ht="14.25" customHeight="1" x14ac:dyDescent="0.2">
      <c r="A8" s="565"/>
      <c r="B8" s="565"/>
      <c r="C8" s="565"/>
      <c r="D8" s="565"/>
      <c r="E8" s="565"/>
      <c r="F8" s="565"/>
      <c r="G8" s="565"/>
      <c r="H8" s="566"/>
      <c r="I8" s="567"/>
      <c r="J8" s="565"/>
      <c r="K8" s="565"/>
      <c r="L8" s="566"/>
      <c r="M8" s="565"/>
    </row>
    <row r="9" spans="1:13" ht="12" customHeight="1" x14ac:dyDescent="0.2">
      <c r="A9" s="545"/>
      <c r="B9" s="545"/>
      <c r="C9" s="545"/>
      <c r="D9" s="545"/>
      <c r="E9" s="545"/>
      <c r="F9" s="545"/>
      <c r="G9" s="545"/>
      <c r="H9" s="546"/>
      <c r="I9" s="547"/>
      <c r="J9" s="545"/>
      <c r="K9" s="545"/>
      <c r="L9" s="546"/>
      <c r="M9" s="545"/>
    </row>
    <row r="10" spans="1:13" x14ac:dyDescent="0.2">
      <c r="A10" s="486"/>
      <c r="B10" s="486"/>
      <c r="C10" s="486"/>
      <c r="D10" s="486"/>
      <c r="E10" s="486"/>
      <c r="F10" s="486"/>
      <c r="G10" s="486"/>
      <c r="H10" s="487"/>
      <c r="I10" s="488"/>
      <c r="J10" s="486"/>
      <c r="K10" s="486"/>
      <c r="L10" s="487"/>
      <c r="M10" s="486"/>
    </row>
    <row r="11" spans="1:13" x14ac:dyDescent="0.2">
      <c r="A11" s="486"/>
      <c r="B11" s="486"/>
      <c r="C11" s="486"/>
      <c r="D11" s="486"/>
      <c r="E11" s="486"/>
      <c r="F11" s="486"/>
      <c r="G11" s="486"/>
      <c r="H11" s="487"/>
      <c r="I11" s="488"/>
      <c r="J11" s="486"/>
      <c r="K11" s="486"/>
      <c r="L11" s="487"/>
      <c r="M11" s="486"/>
    </row>
    <row r="12" spans="1:13" x14ac:dyDescent="0.2">
      <c r="A12" s="486"/>
      <c r="B12" s="486"/>
      <c r="C12" s="486"/>
      <c r="D12" s="486"/>
      <c r="E12" s="486"/>
      <c r="F12" s="486"/>
      <c r="G12" s="486"/>
      <c r="H12" s="487"/>
      <c r="I12" s="488"/>
      <c r="J12" s="486"/>
      <c r="K12" s="486"/>
      <c r="L12" s="487"/>
      <c r="M12" s="486"/>
    </row>
    <row r="13" spans="1:13" x14ac:dyDescent="0.2">
      <c r="A13" s="486"/>
      <c r="B13" s="486"/>
      <c r="C13" s="486"/>
      <c r="D13" s="486"/>
      <c r="E13" s="486"/>
      <c r="F13" s="486"/>
      <c r="G13" s="486"/>
      <c r="H13" s="487"/>
      <c r="I13" s="488"/>
      <c r="J13" s="486"/>
      <c r="K13" s="486"/>
      <c r="L13" s="487"/>
      <c r="M13" s="486"/>
    </row>
    <row r="14" spans="1:13" x14ac:dyDescent="0.2">
      <c r="A14" s="486"/>
      <c r="B14" s="486"/>
      <c r="C14" s="486"/>
      <c r="D14" s="486"/>
      <c r="E14" s="486"/>
      <c r="F14" s="486"/>
      <c r="G14" s="486"/>
      <c r="H14" s="487"/>
      <c r="I14" s="488"/>
      <c r="J14" s="486"/>
      <c r="K14" s="486"/>
      <c r="L14" s="487"/>
      <c r="M14" s="486"/>
    </row>
    <row r="15" spans="1:13" x14ac:dyDescent="0.2">
      <c r="A15" s="373"/>
      <c r="B15" s="373"/>
      <c r="C15" s="373"/>
      <c r="D15" s="373"/>
      <c r="E15" s="373"/>
      <c r="F15" s="373"/>
      <c r="G15" s="373"/>
      <c r="H15" s="374"/>
      <c r="I15" s="375"/>
      <c r="J15" s="373"/>
      <c r="K15" s="373"/>
      <c r="L15" s="374"/>
      <c r="M15" s="373"/>
    </row>
  </sheetData>
  <sortState ref="A2:J77">
    <sortCondition ref="A2:A77"/>
  </sortState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4"/>
  <dimension ref="A1:M13"/>
  <sheetViews>
    <sheetView workbookViewId="0">
      <selection activeCell="F25" sqref="F25"/>
    </sheetView>
  </sheetViews>
  <sheetFormatPr defaultColWidth="11.42578125" defaultRowHeight="12.75" x14ac:dyDescent="0.2"/>
  <cols>
    <col min="1" max="1" width="6.28515625" customWidth="1"/>
    <col min="2" max="2" width="8.85546875" customWidth="1"/>
    <col min="3" max="3" width="6" customWidth="1"/>
    <col min="5" max="5" width="13.7109375" customWidth="1"/>
    <col min="8" max="8" width="12.7109375" customWidth="1"/>
    <col min="9" max="9" width="11.42578125" customWidth="1"/>
    <col min="10" max="10" width="13.7109375" customWidth="1"/>
    <col min="11" max="11" width="19.42578125" customWidth="1"/>
    <col min="12" max="12" width="14.28515625" customWidth="1"/>
    <col min="13" max="13" width="21.85546875" customWidth="1"/>
  </cols>
  <sheetData>
    <row r="1" spans="1:13" x14ac:dyDescent="0.2">
      <c r="A1" s="372" t="s">
        <v>388</v>
      </c>
      <c r="B1" s="372" t="s">
        <v>0</v>
      </c>
      <c r="C1" s="372" t="s">
        <v>389</v>
      </c>
      <c r="D1" s="372" t="s">
        <v>1</v>
      </c>
      <c r="E1" s="372" t="s">
        <v>31</v>
      </c>
      <c r="F1" s="372" t="s">
        <v>32</v>
      </c>
      <c r="G1" s="372" t="s">
        <v>40</v>
      </c>
      <c r="H1" s="372" t="s">
        <v>33</v>
      </c>
      <c r="I1" s="372" t="s">
        <v>2</v>
      </c>
      <c r="J1" s="372" t="s">
        <v>36</v>
      </c>
      <c r="K1" s="372" t="s">
        <v>3</v>
      </c>
      <c r="L1" s="372" t="s">
        <v>34</v>
      </c>
      <c r="M1" s="372" t="s">
        <v>35</v>
      </c>
    </row>
    <row r="2" spans="1:13" x14ac:dyDescent="0.2">
      <c r="A2" s="483"/>
      <c r="B2" s="483"/>
      <c r="C2" s="483"/>
      <c r="D2" s="483"/>
      <c r="E2" s="483"/>
      <c r="F2" s="483"/>
      <c r="G2" s="483"/>
      <c r="H2" s="484"/>
      <c r="I2" s="485"/>
      <c r="J2" s="483"/>
      <c r="K2" s="483"/>
      <c r="L2" s="484"/>
      <c r="M2" s="483"/>
    </row>
    <row r="3" spans="1:13" x14ac:dyDescent="0.2">
      <c r="A3" s="483"/>
      <c r="B3" s="483"/>
      <c r="C3" s="483"/>
      <c r="D3" s="483"/>
      <c r="E3" s="483"/>
      <c r="F3" s="483"/>
      <c r="G3" s="483"/>
      <c r="H3" s="484"/>
      <c r="I3" s="485"/>
      <c r="J3" s="483"/>
      <c r="K3" s="483"/>
      <c r="L3" s="484"/>
      <c r="M3" s="483"/>
    </row>
    <row r="4" spans="1:13" x14ac:dyDescent="0.2">
      <c r="A4" s="483"/>
      <c r="B4" s="483"/>
      <c r="C4" s="483"/>
      <c r="D4" s="483"/>
      <c r="E4" s="483"/>
      <c r="F4" s="483"/>
      <c r="G4" s="483"/>
      <c r="H4" s="484"/>
      <c r="I4" s="485"/>
      <c r="J4" s="483"/>
      <c r="K4" s="483"/>
      <c r="L4" s="484"/>
      <c r="M4" s="483"/>
    </row>
    <row r="5" spans="1:13" x14ac:dyDescent="0.2">
      <c r="A5" s="483"/>
      <c r="B5" s="483"/>
      <c r="C5" s="483"/>
      <c r="D5" s="483"/>
      <c r="E5" s="483"/>
      <c r="F5" s="483"/>
      <c r="G5" s="483"/>
      <c r="H5" s="484"/>
      <c r="I5" s="485"/>
      <c r="J5" s="483"/>
      <c r="K5" s="483"/>
      <c r="L5" s="484"/>
      <c r="M5" s="483"/>
    </row>
    <row r="6" spans="1:13" x14ac:dyDescent="0.2">
      <c r="A6" s="483"/>
      <c r="B6" s="483"/>
      <c r="C6" s="483"/>
      <c r="D6" s="483"/>
      <c r="E6" s="483"/>
      <c r="F6" s="483"/>
      <c r="G6" s="483"/>
      <c r="H6" s="484"/>
      <c r="I6" s="485"/>
      <c r="J6" s="483"/>
      <c r="K6" s="483"/>
      <c r="L6" s="484"/>
      <c r="M6" s="483"/>
    </row>
    <row r="7" spans="1:13" x14ac:dyDescent="0.2">
      <c r="A7" s="483"/>
      <c r="B7" s="483"/>
      <c r="C7" s="483"/>
      <c r="D7" s="483"/>
      <c r="E7" s="483"/>
      <c r="F7" s="483"/>
      <c r="G7" s="483"/>
      <c r="H7" s="484"/>
      <c r="I7" s="485"/>
      <c r="J7" s="483"/>
      <c r="K7" s="483"/>
      <c r="L7" s="484"/>
      <c r="M7" s="483"/>
    </row>
    <row r="10" spans="1:13" x14ac:dyDescent="0.2">
      <c r="A10" s="224"/>
      <c r="B10" s="224"/>
      <c r="C10" s="224"/>
      <c r="D10" s="224"/>
      <c r="E10" s="224"/>
      <c r="F10" s="224"/>
      <c r="G10" s="224"/>
      <c r="H10" s="225"/>
      <c r="I10" s="226"/>
      <c r="J10" s="224"/>
      <c r="K10" s="224"/>
      <c r="L10" s="225"/>
      <c r="M10" s="224"/>
    </row>
    <row r="11" spans="1:13" x14ac:dyDescent="0.2">
      <c r="A11" s="224"/>
      <c r="B11" s="224"/>
      <c r="C11" s="224"/>
      <c r="D11" s="224"/>
      <c r="E11" s="224"/>
      <c r="F11" s="224"/>
      <c r="G11" s="224"/>
      <c r="H11" s="225"/>
      <c r="I11" s="226"/>
      <c r="J11" s="224"/>
      <c r="K11" s="224"/>
      <c r="L11" s="225"/>
      <c r="M11" s="224"/>
    </row>
    <row r="12" spans="1:13" x14ac:dyDescent="0.2">
      <c r="A12" s="224"/>
      <c r="B12" s="224"/>
      <c r="C12" s="224"/>
      <c r="D12" s="224"/>
      <c r="E12" s="224"/>
      <c r="F12" s="224"/>
      <c r="G12" s="224"/>
      <c r="H12" s="225"/>
      <c r="I12" s="226"/>
      <c r="J12" s="224"/>
      <c r="K12" s="224"/>
      <c r="L12" s="225"/>
      <c r="M12" s="224"/>
    </row>
    <row r="13" spans="1:13" x14ac:dyDescent="0.2">
      <c r="A13" s="224"/>
      <c r="B13" s="224"/>
      <c r="C13" s="224"/>
      <c r="D13" s="224"/>
      <c r="E13" s="224"/>
      <c r="F13" s="224"/>
      <c r="G13" s="224"/>
      <c r="H13" s="225"/>
      <c r="I13" s="226"/>
      <c r="J13" s="224"/>
      <c r="K13" s="224"/>
      <c r="L13" s="225"/>
      <c r="M13" s="224"/>
    </row>
  </sheetData>
  <sortState ref="A2:J28">
    <sortCondition ref="B2:B28"/>
  </sortState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97"/>
  <sheetViews>
    <sheetView workbookViewId="0">
      <selection activeCell="H13" sqref="H13"/>
    </sheetView>
  </sheetViews>
  <sheetFormatPr defaultColWidth="9.85546875" defaultRowHeight="12.75" x14ac:dyDescent="0.2"/>
  <cols>
    <col min="3" max="3" width="3.5703125" customWidth="1"/>
    <col min="7" max="7" width="14.28515625" style="100" customWidth="1"/>
    <col min="8" max="8" width="17.85546875" customWidth="1"/>
    <col min="9" max="9" width="17" style="341" customWidth="1"/>
    <col min="10" max="10" width="9.85546875" style="8"/>
  </cols>
  <sheetData>
    <row r="1" spans="1:14" s="645" customFormat="1" ht="12.75" customHeight="1" x14ac:dyDescent="0.2">
      <c r="A1" s="650" t="s">
        <v>388</v>
      </c>
      <c r="B1" s="650" t="s">
        <v>0</v>
      </c>
      <c r="C1" s="651" t="s">
        <v>389</v>
      </c>
      <c r="D1" s="650" t="s">
        <v>1</v>
      </c>
      <c r="E1" s="650" t="s">
        <v>31</v>
      </c>
      <c r="F1" s="651" t="s">
        <v>32</v>
      </c>
      <c r="G1" s="650" t="s">
        <v>40</v>
      </c>
      <c r="H1" s="650" t="s">
        <v>33</v>
      </c>
      <c r="I1" s="650" t="s">
        <v>2</v>
      </c>
      <c r="J1" s="650" t="s">
        <v>36</v>
      </c>
      <c r="K1" s="650" t="s">
        <v>3</v>
      </c>
      <c r="L1" s="651" t="s">
        <v>34</v>
      </c>
      <c r="M1" s="651" t="s">
        <v>35</v>
      </c>
    </row>
    <row r="2" spans="1:14" x14ac:dyDescent="0.2">
      <c r="A2" s="193"/>
      <c r="B2" s="193"/>
      <c r="C2" s="193"/>
      <c r="D2" s="193"/>
      <c r="E2" s="193"/>
      <c r="F2" s="193"/>
      <c r="G2" s="245"/>
      <c r="H2" s="195"/>
      <c r="I2" s="246" t="e">
        <f>SUM(#REF!)</f>
        <v>#REF!</v>
      </c>
      <c r="J2" s="195"/>
      <c r="K2" s="193"/>
      <c r="L2" s="193"/>
      <c r="M2" s="194"/>
      <c r="N2" s="193"/>
    </row>
    <row r="3" spans="1:14" x14ac:dyDescent="0.2">
      <c r="A3" s="193"/>
      <c r="B3" s="193"/>
      <c r="C3" s="193"/>
      <c r="D3" s="193"/>
      <c r="E3" s="193"/>
      <c r="F3" s="193"/>
      <c r="G3" s="245"/>
      <c r="H3" s="195"/>
      <c r="I3" s="363"/>
      <c r="J3" s="195"/>
      <c r="K3" s="193"/>
      <c r="L3" s="193"/>
      <c r="M3" s="194"/>
      <c r="N3" s="193"/>
    </row>
    <row r="4" spans="1:14" x14ac:dyDescent="0.2">
      <c r="A4" s="193"/>
      <c r="B4" s="193"/>
      <c r="C4" s="193"/>
      <c r="D4" s="193"/>
      <c r="E4" s="193"/>
      <c r="F4" s="193"/>
      <c r="G4" s="245"/>
      <c r="H4" s="195"/>
      <c r="I4" s="363"/>
      <c r="J4" s="195"/>
      <c r="K4" s="193"/>
      <c r="L4" s="193"/>
      <c r="M4" s="194"/>
      <c r="N4" s="193"/>
    </row>
    <row r="5" spans="1:14" x14ac:dyDescent="0.2">
      <c r="A5" s="193"/>
      <c r="B5" s="193"/>
      <c r="C5" s="193"/>
      <c r="D5" s="193"/>
      <c r="E5" s="193"/>
      <c r="F5" s="193"/>
      <c r="G5" s="245"/>
      <c r="H5" s="195"/>
      <c r="I5" s="363"/>
      <c r="J5" s="195"/>
      <c r="K5" s="193"/>
      <c r="L5" s="193"/>
      <c r="M5" s="194"/>
      <c r="N5" s="193"/>
    </row>
    <row r="6" spans="1:14" x14ac:dyDescent="0.2">
      <c r="A6" s="193"/>
      <c r="B6" s="193"/>
      <c r="C6" s="193"/>
      <c r="D6" s="193"/>
      <c r="E6" s="193"/>
      <c r="F6" s="193"/>
      <c r="G6" s="245"/>
      <c r="H6" s="195"/>
      <c r="I6" s="363"/>
      <c r="J6" s="195"/>
      <c r="K6" s="193"/>
      <c r="L6" s="193"/>
      <c r="M6" s="194"/>
      <c r="N6" s="193"/>
    </row>
    <row r="7" spans="1:14" x14ac:dyDescent="0.2">
      <c r="A7" s="193"/>
      <c r="B7" s="193"/>
      <c r="C7" s="193"/>
      <c r="D7" s="193"/>
      <c r="E7" s="193"/>
      <c r="F7" s="193"/>
      <c r="G7" s="245"/>
      <c r="H7" s="195"/>
      <c r="I7" s="363"/>
      <c r="J7" s="195"/>
      <c r="K7" s="193"/>
      <c r="L7" s="193"/>
      <c r="M7" s="194"/>
      <c r="N7" s="193"/>
    </row>
    <row r="8" spans="1:14" x14ac:dyDescent="0.2">
      <c r="A8" s="193"/>
      <c r="B8" s="193"/>
      <c r="C8" s="193"/>
      <c r="D8" s="193"/>
      <c r="E8" s="193"/>
      <c r="F8" s="193"/>
      <c r="G8" s="245"/>
      <c r="H8" s="195"/>
      <c r="I8" s="363"/>
      <c r="J8" s="195"/>
      <c r="K8" s="193"/>
      <c r="L8" s="193"/>
      <c r="M8" s="194"/>
      <c r="N8" s="193"/>
    </row>
    <row r="9" spans="1:14" x14ac:dyDescent="0.2">
      <c r="A9" s="193"/>
      <c r="B9" s="193"/>
      <c r="C9" s="193"/>
      <c r="D9" s="193"/>
      <c r="E9" s="193"/>
      <c r="F9" s="193"/>
      <c r="G9" s="245"/>
      <c r="H9" s="195"/>
      <c r="I9" s="363"/>
      <c r="J9" s="195"/>
      <c r="K9" s="193"/>
      <c r="L9" s="193"/>
      <c r="M9" s="194"/>
      <c r="N9" s="193"/>
    </row>
    <row r="10" spans="1:14" x14ac:dyDescent="0.2">
      <c r="A10" s="193"/>
      <c r="B10" s="193"/>
      <c r="C10" s="193"/>
      <c r="D10" s="193"/>
      <c r="E10" s="193"/>
      <c r="F10" s="193"/>
      <c r="G10" s="245"/>
      <c r="H10" s="195"/>
      <c r="I10" s="363"/>
      <c r="J10" s="195"/>
      <c r="K10" s="193"/>
      <c r="L10" s="193"/>
      <c r="M10" s="194"/>
      <c r="N10" s="193"/>
    </row>
    <row r="11" spans="1:14" x14ac:dyDescent="0.2">
      <c r="A11" s="193"/>
      <c r="B11" s="193"/>
      <c r="C11" s="193"/>
      <c r="D11" s="193"/>
      <c r="E11" s="193"/>
      <c r="F11" s="193"/>
      <c r="G11" s="245"/>
      <c r="H11" s="195"/>
      <c r="I11" s="363"/>
      <c r="J11" s="195"/>
      <c r="K11" s="193"/>
      <c r="L11" s="193"/>
      <c r="M11" s="194"/>
      <c r="N11" s="193"/>
    </row>
    <row r="12" spans="1:14" x14ac:dyDescent="0.2">
      <c r="A12" s="193"/>
      <c r="B12" s="193"/>
      <c r="C12" s="193"/>
      <c r="D12" s="193"/>
      <c r="E12" s="193"/>
      <c r="F12" s="193"/>
      <c r="G12" s="245"/>
      <c r="H12" s="195"/>
      <c r="I12" s="363"/>
      <c r="J12" s="195"/>
      <c r="K12" s="193"/>
      <c r="L12" s="193"/>
      <c r="M12" s="194"/>
      <c r="N12" s="193"/>
    </row>
    <row r="13" spans="1:14" x14ac:dyDescent="0.2">
      <c r="A13" s="193"/>
      <c r="B13" s="193"/>
      <c r="C13" s="193"/>
      <c r="D13" s="193"/>
      <c r="E13" s="193"/>
      <c r="F13" s="193"/>
      <c r="G13" s="245"/>
      <c r="H13" s="195"/>
      <c r="I13" s="363"/>
      <c r="J13" s="195"/>
      <c r="K13" s="193"/>
      <c r="L13" s="193"/>
      <c r="M13" s="194"/>
      <c r="N13" s="193"/>
    </row>
    <row r="14" spans="1:14" x14ac:dyDescent="0.2">
      <c r="A14" s="193"/>
      <c r="B14" s="193"/>
      <c r="C14" s="193"/>
      <c r="D14" s="193"/>
      <c r="E14" s="193"/>
      <c r="F14" s="193"/>
      <c r="G14" s="245"/>
      <c r="H14" s="195"/>
      <c r="I14" s="363"/>
      <c r="J14" s="195"/>
      <c r="K14" s="193"/>
      <c r="L14" s="193"/>
      <c r="M14" s="194"/>
      <c r="N14" s="193"/>
    </row>
    <row r="15" spans="1:14" x14ac:dyDescent="0.2">
      <c r="A15" s="193"/>
      <c r="B15" s="193"/>
      <c r="C15" s="193"/>
      <c r="D15" s="193"/>
      <c r="E15" s="193"/>
      <c r="F15" s="193"/>
      <c r="G15" s="245"/>
      <c r="H15" s="195"/>
      <c r="I15" s="363"/>
      <c r="J15" s="195"/>
      <c r="K15" s="193"/>
      <c r="L15" s="193"/>
      <c r="M15" s="194"/>
      <c r="N15" s="193"/>
    </row>
    <row r="16" spans="1:14" x14ac:dyDescent="0.2">
      <c r="A16" s="193"/>
      <c r="B16" s="193"/>
      <c r="C16" s="193"/>
      <c r="D16" s="193"/>
      <c r="E16" s="193"/>
      <c r="F16" s="193"/>
      <c r="G16" s="245"/>
      <c r="H16" s="195"/>
      <c r="I16" s="363"/>
      <c r="J16" s="195"/>
      <c r="K16" s="193"/>
      <c r="L16" s="193"/>
      <c r="M16" s="194"/>
      <c r="N16" s="193"/>
    </row>
    <row r="17" spans="1:14" x14ac:dyDescent="0.2">
      <c r="A17" s="193"/>
      <c r="B17" s="193"/>
      <c r="C17" s="193"/>
      <c r="D17" s="193"/>
      <c r="E17" s="193"/>
      <c r="F17" s="193"/>
      <c r="G17" s="245"/>
      <c r="H17" s="195"/>
      <c r="I17" s="363"/>
      <c r="J17" s="195"/>
      <c r="K17" s="193"/>
      <c r="L17" s="193"/>
      <c r="M17" s="194"/>
      <c r="N17" s="193"/>
    </row>
    <row r="18" spans="1:14" x14ac:dyDescent="0.2">
      <c r="A18" s="193"/>
      <c r="B18" s="193"/>
      <c r="C18" s="193"/>
      <c r="D18" s="193"/>
      <c r="E18" s="193"/>
      <c r="F18" s="193"/>
      <c r="G18" s="245"/>
      <c r="H18" s="195"/>
      <c r="I18" s="363"/>
      <c r="J18" s="195"/>
      <c r="K18" s="193"/>
      <c r="L18" s="193"/>
      <c r="M18" s="194"/>
      <c r="N18" s="193"/>
    </row>
    <row r="19" spans="1:14" x14ac:dyDescent="0.2">
      <c r="A19" s="193"/>
      <c r="B19" s="193"/>
      <c r="C19" s="193"/>
      <c r="D19" s="193"/>
      <c r="E19" s="193"/>
      <c r="F19" s="193"/>
      <c r="G19" s="245"/>
      <c r="H19" s="195"/>
      <c r="I19" s="363"/>
      <c r="J19" s="195"/>
      <c r="K19" s="193"/>
      <c r="L19" s="193"/>
      <c r="M19" s="194"/>
      <c r="N19" s="193"/>
    </row>
    <row r="20" spans="1:14" x14ac:dyDescent="0.2">
      <c r="A20" s="193"/>
      <c r="B20" s="193"/>
      <c r="C20" s="193"/>
      <c r="D20" s="193"/>
      <c r="E20" s="193"/>
      <c r="F20" s="193"/>
      <c r="G20" s="245"/>
      <c r="H20" s="195"/>
      <c r="I20" s="363"/>
      <c r="J20" s="195"/>
      <c r="K20" s="193"/>
      <c r="L20" s="193"/>
      <c r="M20" s="194"/>
      <c r="N20" s="193"/>
    </row>
    <row r="21" spans="1:14" x14ac:dyDescent="0.2">
      <c r="A21" s="193"/>
      <c r="B21" s="193"/>
      <c r="C21" s="193"/>
      <c r="D21" s="193"/>
      <c r="E21" s="193"/>
      <c r="F21" s="193"/>
      <c r="G21" s="245"/>
      <c r="H21" s="195"/>
      <c r="I21" s="363"/>
      <c r="J21" s="195"/>
      <c r="K21" s="193"/>
      <c r="L21" s="193"/>
      <c r="M21" s="194"/>
      <c r="N21" s="193"/>
    </row>
    <row r="22" spans="1:14" x14ac:dyDescent="0.2">
      <c r="A22" s="193"/>
      <c r="B22" s="193"/>
      <c r="C22" s="193"/>
      <c r="D22" s="193"/>
      <c r="E22" s="193"/>
      <c r="F22" s="193"/>
      <c r="G22" s="245"/>
      <c r="H22" s="195"/>
      <c r="I22" s="363"/>
      <c r="J22" s="195"/>
      <c r="K22" s="193"/>
      <c r="L22" s="193"/>
      <c r="M22" s="194"/>
      <c r="N22" s="193"/>
    </row>
    <row r="23" spans="1:14" x14ac:dyDescent="0.2">
      <c r="A23" s="193"/>
      <c r="B23" s="193"/>
      <c r="C23" s="193"/>
      <c r="D23" s="193"/>
      <c r="E23" s="193"/>
      <c r="F23" s="193"/>
      <c r="G23" s="245"/>
      <c r="H23" s="195"/>
      <c r="I23" s="363"/>
      <c r="J23" s="195"/>
      <c r="K23" s="193"/>
      <c r="L23" s="193"/>
      <c r="M23" s="194"/>
      <c r="N23" s="193"/>
    </row>
    <row r="24" spans="1:14" x14ac:dyDescent="0.2">
      <c r="A24" s="193"/>
      <c r="B24" s="193"/>
      <c r="C24" s="193"/>
      <c r="D24" s="193"/>
      <c r="E24" s="193"/>
      <c r="F24" s="193"/>
      <c r="G24" s="245"/>
      <c r="H24" s="195"/>
      <c r="I24" s="363"/>
      <c r="J24" s="195"/>
      <c r="K24" s="193"/>
      <c r="L24" s="193"/>
      <c r="M24" s="194"/>
      <c r="N24" s="193"/>
    </row>
    <row r="25" spans="1:14" x14ac:dyDescent="0.2">
      <c r="A25" s="193"/>
      <c r="B25" s="193"/>
      <c r="C25" s="193"/>
      <c r="D25" s="193"/>
      <c r="E25" s="193"/>
      <c r="F25" s="193"/>
      <c r="G25" s="245"/>
      <c r="H25" s="195"/>
      <c r="I25" s="363"/>
      <c r="J25" s="195"/>
      <c r="K25" s="193"/>
      <c r="L25" s="193"/>
      <c r="M25" s="194"/>
      <c r="N25" s="193"/>
    </row>
    <row r="26" spans="1:14" x14ac:dyDescent="0.2">
      <c r="A26" s="193"/>
      <c r="B26" s="193"/>
      <c r="C26" s="193"/>
      <c r="D26" s="193"/>
      <c r="E26" s="193"/>
      <c r="F26" s="193"/>
      <c r="G26" s="245"/>
      <c r="H26" s="195"/>
      <c r="I26" s="363"/>
      <c r="J26" s="195"/>
      <c r="K26" s="193"/>
      <c r="L26" s="193"/>
      <c r="M26" s="194"/>
      <c r="N26" s="193"/>
    </row>
    <row r="27" spans="1:14" x14ac:dyDescent="0.2">
      <c r="A27" s="193"/>
      <c r="B27" s="193"/>
      <c r="C27" s="193"/>
      <c r="D27" s="193"/>
      <c r="E27" s="193"/>
      <c r="F27" s="193"/>
      <c r="G27" s="245"/>
      <c r="H27" s="195"/>
      <c r="I27" s="363"/>
      <c r="J27" s="195"/>
      <c r="K27" s="193"/>
      <c r="L27" s="193"/>
      <c r="M27" s="194"/>
      <c r="N27" s="193"/>
    </row>
    <row r="28" spans="1:14" x14ac:dyDescent="0.2">
      <c r="A28" s="193"/>
      <c r="B28" s="193"/>
      <c r="C28" s="193"/>
      <c r="D28" s="193"/>
      <c r="E28" s="193"/>
      <c r="F28" s="193"/>
      <c r="G28" s="245"/>
      <c r="H28" s="195"/>
      <c r="I28" s="363"/>
      <c r="J28" s="195"/>
      <c r="K28" s="193"/>
      <c r="L28" s="193"/>
      <c r="M28" s="194"/>
      <c r="N28" s="193"/>
    </row>
    <row r="29" spans="1:14" x14ac:dyDescent="0.2">
      <c r="A29" s="193"/>
      <c r="B29" s="193"/>
      <c r="C29" s="193"/>
      <c r="D29" s="193"/>
      <c r="E29" s="193"/>
      <c r="F29" s="193"/>
      <c r="G29" s="245"/>
      <c r="H29" s="195"/>
      <c r="I29" s="363"/>
      <c r="J29" s="195"/>
      <c r="K29" s="193"/>
      <c r="L29" s="193"/>
      <c r="M29" s="194"/>
      <c r="N29" s="193"/>
    </row>
    <row r="30" spans="1:14" x14ac:dyDescent="0.2">
      <c r="A30" s="193"/>
      <c r="B30" s="193"/>
      <c r="C30" s="193"/>
      <c r="D30" s="193"/>
      <c r="E30" s="193"/>
      <c r="F30" s="193"/>
      <c r="G30" s="245"/>
      <c r="H30" s="195"/>
      <c r="I30" s="363"/>
      <c r="J30" s="195"/>
      <c r="K30" s="193"/>
      <c r="L30" s="193"/>
      <c r="M30" s="194"/>
      <c r="N30" s="193"/>
    </row>
    <row r="31" spans="1:14" x14ac:dyDescent="0.2">
      <c r="A31" s="193"/>
      <c r="B31" s="193"/>
      <c r="C31" s="193"/>
      <c r="D31" s="193"/>
      <c r="E31" s="193"/>
      <c r="F31" s="193"/>
      <c r="G31" s="245"/>
      <c r="H31" s="195"/>
      <c r="I31" s="363"/>
      <c r="J31" s="195"/>
      <c r="K31" s="193"/>
      <c r="L31" s="193"/>
      <c r="M31" s="194"/>
      <c r="N31" s="193"/>
    </row>
    <row r="32" spans="1:14" x14ac:dyDescent="0.2">
      <c r="A32" s="193"/>
      <c r="B32" s="193"/>
      <c r="C32" s="193"/>
      <c r="D32" s="193"/>
      <c r="E32" s="193"/>
      <c r="F32" s="193"/>
      <c r="G32" s="245"/>
      <c r="H32" s="195"/>
      <c r="I32" s="363"/>
      <c r="J32" s="195"/>
      <c r="K32" s="193"/>
      <c r="L32" s="193"/>
      <c r="M32" s="194"/>
      <c r="N32" s="193"/>
    </row>
    <row r="33" spans="1:14" x14ac:dyDescent="0.2">
      <c r="A33" s="193"/>
      <c r="B33" s="193"/>
      <c r="C33" s="193"/>
      <c r="D33" s="193"/>
      <c r="E33" s="193"/>
      <c r="F33" s="193"/>
      <c r="G33" s="245"/>
      <c r="H33" s="195"/>
      <c r="I33" s="363"/>
      <c r="J33" s="195"/>
      <c r="K33" s="193"/>
      <c r="L33" s="193"/>
      <c r="M33" s="194"/>
      <c r="N33" s="193"/>
    </row>
    <row r="34" spans="1:14" x14ac:dyDescent="0.2">
      <c r="A34" s="193"/>
      <c r="B34" s="193"/>
      <c r="C34" s="193"/>
      <c r="D34" s="193"/>
      <c r="E34" s="193"/>
      <c r="F34" s="193"/>
      <c r="G34" s="245"/>
      <c r="H34" s="195"/>
      <c r="I34" s="363"/>
      <c r="J34" s="195"/>
      <c r="K34" s="193"/>
      <c r="L34" s="193"/>
      <c r="M34" s="194"/>
      <c r="N34" s="193"/>
    </row>
    <row r="35" spans="1:14" x14ac:dyDescent="0.2">
      <c r="A35" s="193"/>
      <c r="B35" s="193"/>
      <c r="C35" s="193"/>
      <c r="D35" s="193"/>
      <c r="E35" s="193"/>
      <c r="F35" s="193"/>
      <c r="G35" s="245"/>
      <c r="H35" s="195"/>
      <c r="I35" s="363"/>
      <c r="J35" s="195"/>
      <c r="K35" s="193"/>
      <c r="L35" s="193"/>
      <c r="M35" s="194"/>
      <c r="N35" s="193"/>
    </row>
    <row r="36" spans="1:14" x14ac:dyDescent="0.2">
      <c r="A36" s="193"/>
      <c r="B36" s="193"/>
      <c r="C36" s="193"/>
      <c r="D36" s="193"/>
      <c r="E36" s="193"/>
      <c r="F36" s="193"/>
      <c r="G36" s="245"/>
      <c r="H36" s="195"/>
      <c r="I36" s="363"/>
      <c r="J36" s="195"/>
      <c r="K36" s="193"/>
      <c r="L36" s="193"/>
      <c r="M36" s="194"/>
      <c r="N36" s="193"/>
    </row>
    <row r="37" spans="1:14" x14ac:dyDescent="0.2">
      <c r="A37" s="193"/>
      <c r="B37" s="193"/>
      <c r="C37" s="193"/>
      <c r="D37" s="193"/>
      <c r="E37" s="193"/>
      <c r="F37" s="193"/>
      <c r="G37" s="245"/>
      <c r="H37" s="195"/>
      <c r="I37" s="363"/>
      <c r="J37" s="195"/>
      <c r="K37" s="193"/>
      <c r="L37" s="193"/>
      <c r="M37" s="194"/>
      <c r="N37" s="193"/>
    </row>
    <row r="38" spans="1:14" x14ac:dyDescent="0.2">
      <c r="A38" s="193"/>
      <c r="B38" s="193"/>
      <c r="C38" s="193"/>
      <c r="D38" s="193"/>
      <c r="E38" s="193"/>
      <c r="F38" s="193"/>
      <c r="G38" s="245"/>
      <c r="H38" s="195"/>
      <c r="I38" s="363"/>
      <c r="J38" s="195"/>
      <c r="K38" s="193"/>
      <c r="L38" s="193"/>
      <c r="M38" s="194"/>
      <c r="N38" s="193"/>
    </row>
    <row r="39" spans="1:14" x14ac:dyDescent="0.2">
      <c r="A39" s="193"/>
      <c r="B39" s="193"/>
      <c r="C39" s="193"/>
      <c r="D39" s="193"/>
      <c r="E39" s="193"/>
      <c r="F39" s="193"/>
      <c r="G39" s="245"/>
      <c r="H39" s="195"/>
      <c r="I39" s="363"/>
      <c r="J39" s="195"/>
      <c r="K39" s="193"/>
      <c r="L39" s="193"/>
      <c r="M39" s="194"/>
      <c r="N39" s="193"/>
    </row>
    <row r="40" spans="1:14" x14ac:dyDescent="0.2">
      <c r="A40" s="193"/>
      <c r="B40" s="193"/>
      <c r="C40" s="193"/>
      <c r="D40" s="193"/>
      <c r="E40" s="193"/>
      <c r="F40" s="193"/>
      <c r="G40" s="245"/>
      <c r="H40" s="195"/>
      <c r="I40" s="363"/>
      <c r="J40" s="195"/>
      <c r="K40" s="193"/>
      <c r="L40" s="193"/>
      <c r="M40" s="194"/>
      <c r="N40" s="193"/>
    </row>
    <row r="41" spans="1:14" x14ac:dyDescent="0.2">
      <c r="A41" s="193"/>
      <c r="B41" s="193"/>
      <c r="C41" s="193"/>
      <c r="D41" s="193"/>
      <c r="E41" s="193"/>
      <c r="F41" s="193"/>
      <c r="G41" s="245"/>
      <c r="H41" s="195"/>
      <c r="I41" s="363"/>
      <c r="J41" s="195"/>
      <c r="K41" s="193"/>
      <c r="L41" s="193"/>
      <c r="M41" s="194"/>
      <c r="N41" s="193"/>
    </row>
    <row r="42" spans="1:14" x14ac:dyDescent="0.2">
      <c r="A42" s="193"/>
      <c r="B42" s="193"/>
      <c r="C42" s="193"/>
      <c r="D42" s="193"/>
      <c r="E42" s="193"/>
      <c r="F42" s="193"/>
      <c r="G42" s="245"/>
      <c r="H42" s="195"/>
      <c r="I42" s="363"/>
      <c r="J42" s="195"/>
      <c r="K42" s="193"/>
      <c r="L42" s="193"/>
      <c r="M42" s="194"/>
      <c r="N42" s="193"/>
    </row>
    <row r="43" spans="1:14" x14ac:dyDescent="0.2">
      <c r="A43" s="193"/>
      <c r="B43" s="193"/>
      <c r="C43" s="193"/>
      <c r="D43" s="193"/>
      <c r="E43" s="193"/>
      <c r="F43" s="193"/>
      <c r="G43" s="245"/>
      <c r="H43" s="195"/>
      <c r="I43" s="363"/>
      <c r="J43" s="195"/>
      <c r="K43" s="193"/>
      <c r="L43" s="193"/>
      <c r="M43" s="194"/>
      <c r="N43" s="193"/>
    </row>
    <row r="44" spans="1:14" x14ac:dyDescent="0.2">
      <c r="A44" s="193"/>
      <c r="B44" s="193"/>
      <c r="C44" s="193"/>
      <c r="D44" s="193"/>
      <c r="E44" s="193"/>
      <c r="F44" s="193"/>
      <c r="G44" s="245"/>
      <c r="H44" s="195"/>
      <c r="I44" s="363"/>
      <c r="J44" s="195"/>
      <c r="K44" s="193"/>
      <c r="L44" s="193"/>
      <c r="M44" s="194"/>
      <c r="N44" s="193"/>
    </row>
    <row r="45" spans="1:14" x14ac:dyDescent="0.2">
      <c r="A45" s="193"/>
      <c r="B45" s="193"/>
      <c r="C45" s="193"/>
      <c r="D45" s="193"/>
      <c r="E45" s="193"/>
      <c r="F45" s="193"/>
      <c r="G45" s="245"/>
      <c r="H45" s="195"/>
      <c r="I45" s="363"/>
      <c r="J45" s="195"/>
      <c r="K45" s="193"/>
      <c r="L45" s="193"/>
      <c r="M45" s="194"/>
      <c r="N45" s="193"/>
    </row>
    <row r="46" spans="1:14" x14ac:dyDescent="0.2">
      <c r="A46" s="193"/>
      <c r="B46" s="193"/>
      <c r="C46" s="193"/>
      <c r="D46" s="193"/>
      <c r="E46" s="193"/>
      <c r="F46" s="193"/>
      <c r="G46" s="245"/>
      <c r="H46" s="195"/>
      <c r="I46" s="363"/>
      <c r="J46" s="195"/>
      <c r="K46" s="193"/>
      <c r="L46" s="193"/>
      <c r="M46" s="194"/>
      <c r="N46" s="193"/>
    </row>
    <row r="47" spans="1:14" x14ac:dyDescent="0.2">
      <c r="A47" s="193"/>
      <c r="B47" s="193"/>
      <c r="C47" s="193"/>
      <c r="D47" s="193"/>
      <c r="E47" s="193"/>
      <c r="F47" s="193"/>
      <c r="G47" s="245"/>
      <c r="H47" s="195"/>
      <c r="I47" s="363"/>
      <c r="J47" s="195"/>
      <c r="K47" s="193"/>
      <c r="L47" s="193"/>
      <c r="M47" s="194"/>
      <c r="N47" s="193"/>
    </row>
    <row r="48" spans="1:14" x14ac:dyDescent="0.2">
      <c r="A48" s="193"/>
      <c r="B48" s="193"/>
      <c r="C48" s="193"/>
      <c r="D48" s="193"/>
      <c r="E48" s="193"/>
      <c r="F48" s="193"/>
      <c r="G48" s="245"/>
      <c r="H48" s="195"/>
      <c r="I48" s="363"/>
      <c r="J48" s="195"/>
      <c r="K48" s="193"/>
      <c r="L48" s="193"/>
      <c r="M48" s="194"/>
      <c r="N48" s="193"/>
    </row>
    <row r="49" spans="1:14" x14ac:dyDescent="0.2">
      <c r="A49" s="193"/>
      <c r="B49" s="193"/>
      <c r="C49" s="193"/>
      <c r="D49" s="193"/>
      <c r="E49" s="193"/>
      <c r="F49" s="193"/>
      <c r="G49" s="245"/>
      <c r="H49" s="195"/>
      <c r="I49" s="363"/>
      <c r="J49" s="195"/>
      <c r="K49" s="193"/>
      <c r="L49" s="193"/>
      <c r="M49" s="194"/>
      <c r="N49" s="193"/>
    </row>
    <row r="50" spans="1:14" x14ac:dyDescent="0.2">
      <c r="A50" s="193"/>
      <c r="B50" s="193"/>
      <c r="C50" s="193"/>
      <c r="D50" s="193"/>
      <c r="E50" s="193"/>
      <c r="F50" s="193"/>
      <c r="G50" s="245"/>
      <c r="H50" s="195"/>
      <c r="I50" s="363"/>
      <c r="J50" s="195"/>
      <c r="K50" s="193"/>
      <c r="L50" s="193"/>
      <c r="M50" s="194"/>
      <c r="N50" s="193"/>
    </row>
    <row r="51" spans="1:14" x14ac:dyDescent="0.2">
      <c r="A51" s="193"/>
      <c r="B51" s="193"/>
      <c r="C51" s="193"/>
      <c r="D51" s="193"/>
      <c r="E51" s="193"/>
      <c r="F51" s="193"/>
      <c r="G51" s="245"/>
      <c r="H51" s="195"/>
      <c r="I51" s="363"/>
      <c r="J51" s="195"/>
      <c r="K51" s="193"/>
      <c r="L51" s="193"/>
      <c r="M51" s="194"/>
      <c r="N51" s="193"/>
    </row>
    <row r="52" spans="1:14" x14ac:dyDescent="0.2">
      <c r="A52" s="193"/>
      <c r="B52" s="193"/>
      <c r="C52" s="193"/>
      <c r="D52" s="193"/>
      <c r="E52" s="193"/>
      <c r="F52" s="193"/>
      <c r="G52" s="245"/>
      <c r="H52" s="195"/>
      <c r="I52" s="363"/>
      <c r="J52" s="195"/>
      <c r="K52" s="193"/>
      <c r="L52" s="193"/>
      <c r="M52" s="194"/>
      <c r="N52" s="193"/>
    </row>
    <row r="53" spans="1:14" x14ac:dyDescent="0.2">
      <c r="A53" s="193"/>
      <c r="B53" s="193"/>
      <c r="C53" s="193"/>
      <c r="D53" s="193"/>
      <c r="E53" s="193"/>
      <c r="F53" s="193"/>
      <c r="G53" s="245"/>
      <c r="H53" s="195"/>
      <c r="I53" s="363"/>
      <c r="J53" s="195"/>
      <c r="K53" s="193"/>
      <c r="L53" s="193"/>
      <c r="M53" s="194"/>
      <c r="N53" s="193"/>
    </row>
    <row r="54" spans="1:14" x14ac:dyDescent="0.2">
      <c r="A54" s="193"/>
      <c r="B54" s="193"/>
      <c r="C54" s="193"/>
      <c r="D54" s="193"/>
      <c r="E54" s="193"/>
      <c r="F54" s="193"/>
      <c r="G54" s="245"/>
      <c r="H54" s="195"/>
      <c r="I54" s="363"/>
      <c r="J54" s="195"/>
      <c r="K54" s="193"/>
      <c r="L54" s="193"/>
      <c r="M54" s="194"/>
      <c r="N54" s="193"/>
    </row>
    <row r="55" spans="1:14" x14ac:dyDescent="0.2">
      <c r="A55" s="193"/>
      <c r="B55" s="193"/>
      <c r="C55" s="193"/>
      <c r="D55" s="193"/>
      <c r="E55" s="193"/>
      <c r="F55" s="193"/>
      <c r="G55" s="245"/>
      <c r="H55" s="195"/>
      <c r="I55" s="363"/>
      <c r="J55" s="195"/>
      <c r="K55" s="193"/>
      <c r="L55" s="193"/>
      <c r="M55" s="194"/>
      <c r="N55" s="193"/>
    </row>
    <row r="56" spans="1:14" x14ac:dyDescent="0.2">
      <c r="A56" s="193"/>
      <c r="B56" s="193"/>
      <c r="C56" s="193"/>
      <c r="D56" s="193"/>
      <c r="E56" s="193"/>
      <c r="F56" s="193"/>
      <c r="G56" s="245"/>
      <c r="H56" s="195"/>
      <c r="I56" s="363"/>
      <c r="J56" s="195"/>
      <c r="K56" s="193"/>
      <c r="L56" s="193"/>
      <c r="M56" s="194"/>
      <c r="N56" s="193"/>
    </row>
    <row r="57" spans="1:14" x14ac:dyDescent="0.2">
      <c r="A57" s="193"/>
      <c r="B57" s="193"/>
      <c r="C57" s="193"/>
      <c r="D57" s="193"/>
      <c r="E57" s="193"/>
      <c r="F57" s="193"/>
      <c r="G57" s="245"/>
      <c r="H57" s="195"/>
      <c r="I57" s="363"/>
      <c r="J57" s="195"/>
      <c r="K57" s="193"/>
      <c r="L57" s="193"/>
      <c r="M57" s="194"/>
      <c r="N57" s="193"/>
    </row>
    <row r="58" spans="1:14" x14ac:dyDescent="0.2">
      <c r="A58" s="193"/>
      <c r="B58" s="193"/>
      <c r="C58" s="193"/>
      <c r="D58" s="193"/>
      <c r="E58" s="193"/>
      <c r="F58" s="193"/>
      <c r="G58" s="245"/>
      <c r="H58" s="195"/>
      <c r="I58" s="363"/>
      <c r="J58" s="195"/>
      <c r="K58" s="193"/>
      <c r="L58" s="193"/>
      <c r="M58" s="194"/>
      <c r="N58" s="193"/>
    </row>
    <row r="59" spans="1:14" x14ac:dyDescent="0.2">
      <c r="A59" s="193"/>
      <c r="B59" s="193"/>
      <c r="C59" s="193"/>
      <c r="D59" s="193"/>
      <c r="E59" s="193"/>
      <c r="F59" s="193"/>
      <c r="G59" s="245"/>
      <c r="H59" s="195"/>
      <c r="I59" s="363"/>
      <c r="J59" s="195"/>
      <c r="K59" s="193"/>
      <c r="L59" s="193"/>
      <c r="M59" s="194"/>
      <c r="N59" s="193"/>
    </row>
    <row r="60" spans="1:14" x14ac:dyDescent="0.2">
      <c r="A60" s="193"/>
      <c r="B60" s="193"/>
      <c r="C60" s="193"/>
      <c r="D60" s="193"/>
      <c r="E60" s="193"/>
      <c r="F60" s="193"/>
      <c r="G60" s="245"/>
      <c r="H60" s="195"/>
      <c r="I60" s="363"/>
      <c r="J60" s="195"/>
      <c r="K60" s="193"/>
      <c r="L60" s="193"/>
      <c r="M60" s="194"/>
      <c r="N60" s="193"/>
    </row>
    <row r="61" spans="1:14" x14ac:dyDescent="0.2">
      <c r="A61" s="193"/>
      <c r="B61" s="193"/>
      <c r="C61" s="193"/>
      <c r="D61" s="193"/>
      <c r="E61" s="193"/>
      <c r="F61" s="193"/>
      <c r="G61" s="245"/>
      <c r="H61" s="195"/>
      <c r="I61" s="363"/>
      <c r="J61" s="195"/>
      <c r="K61" s="193"/>
      <c r="L61" s="193"/>
      <c r="M61" s="194"/>
      <c r="N61" s="193"/>
    </row>
    <row r="62" spans="1:14" x14ac:dyDescent="0.2">
      <c r="A62" s="193"/>
      <c r="B62" s="193"/>
      <c r="C62" s="193"/>
      <c r="D62" s="193"/>
      <c r="E62" s="193"/>
      <c r="F62" s="193"/>
      <c r="G62" s="245"/>
      <c r="H62" s="195"/>
      <c r="I62" s="363"/>
      <c r="J62" s="195"/>
      <c r="K62" s="193"/>
      <c r="L62" s="193"/>
      <c r="M62" s="194"/>
      <c r="N62" s="193"/>
    </row>
    <row r="63" spans="1:14" x14ac:dyDescent="0.2">
      <c r="A63" s="193"/>
      <c r="B63" s="193"/>
      <c r="C63" s="193"/>
      <c r="D63" s="193"/>
      <c r="E63" s="193"/>
      <c r="F63" s="193"/>
      <c r="G63" s="245"/>
      <c r="H63" s="195"/>
      <c r="I63" s="363"/>
      <c r="J63" s="195"/>
      <c r="K63" s="193"/>
      <c r="L63" s="193"/>
      <c r="M63" s="194"/>
      <c r="N63" s="193"/>
    </row>
    <row r="64" spans="1:14" x14ac:dyDescent="0.2">
      <c r="A64" s="193"/>
      <c r="B64" s="193"/>
      <c r="C64" s="193"/>
      <c r="D64" s="193"/>
      <c r="E64" s="193"/>
      <c r="F64" s="193"/>
      <c r="G64" s="245"/>
      <c r="H64" s="195"/>
      <c r="I64" s="363"/>
      <c r="J64" s="195"/>
      <c r="K64" s="193"/>
      <c r="L64" s="193"/>
      <c r="M64" s="194"/>
      <c r="N64" s="193"/>
    </row>
    <row r="65" spans="1:14" x14ac:dyDescent="0.2">
      <c r="A65" s="193"/>
      <c r="B65" s="193"/>
      <c r="C65" s="193"/>
      <c r="D65" s="193"/>
      <c r="E65" s="193"/>
      <c r="F65" s="193"/>
      <c r="G65" s="245"/>
      <c r="H65" s="195"/>
      <c r="I65" s="363"/>
      <c r="J65" s="195"/>
      <c r="K65" s="193"/>
      <c r="L65" s="193"/>
      <c r="M65" s="194"/>
      <c r="N65" s="193"/>
    </row>
    <row r="66" spans="1:14" x14ac:dyDescent="0.2">
      <c r="A66" s="193"/>
      <c r="B66" s="193"/>
      <c r="C66" s="193"/>
      <c r="D66" s="193"/>
      <c r="E66" s="193"/>
      <c r="F66" s="193"/>
      <c r="G66" s="245"/>
      <c r="H66" s="195"/>
      <c r="I66" s="363"/>
      <c r="J66" s="195"/>
      <c r="K66" s="193"/>
      <c r="L66" s="193"/>
      <c r="M66" s="194"/>
      <c r="N66" s="193"/>
    </row>
    <row r="67" spans="1:14" x14ac:dyDescent="0.2">
      <c r="A67" s="193"/>
      <c r="B67" s="193"/>
      <c r="C67" s="193"/>
      <c r="D67" s="193"/>
      <c r="E67" s="193"/>
      <c r="F67" s="193"/>
      <c r="G67" s="245"/>
      <c r="H67" s="195"/>
      <c r="I67" s="363"/>
      <c r="J67" s="195"/>
      <c r="K67" s="193"/>
      <c r="L67" s="193"/>
      <c r="M67" s="194"/>
      <c r="N67" s="193"/>
    </row>
    <row r="68" spans="1:14" x14ac:dyDescent="0.2">
      <c r="A68" s="193"/>
      <c r="B68" s="193"/>
      <c r="C68" s="193"/>
      <c r="D68" s="193"/>
      <c r="E68" s="193"/>
      <c r="F68" s="193"/>
      <c r="G68" s="245"/>
      <c r="H68" s="195"/>
      <c r="I68" s="363"/>
      <c r="J68" s="195"/>
      <c r="K68" s="193"/>
      <c r="L68" s="193"/>
      <c r="M68" s="194"/>
      <c r="N68" s="193"/>
    </row>
    <row r="69" spans="1:14" x14ac:dyDescent="0.2">
      <c r="A69" s="193"/>
      <c r="B69" s="193"/>
      <c r="C69" s="193"/>
      <c r="D69" s="193"/>
      <c r="E69" s="193"/>
      <c r="F69" s="193"/>
      <c r="G69" s="245"/>
      <c r="H69" s="195"/>
      <c r="I69" s="363"/>
      <c r="J69" s="195"/>
      <c r="K69" s="193"/>
      <c r="L69" s="193"/>
      <c r="M69" s="194"/>
      <c r="N69" s="193"/>
    </row>
    <row r="70" spans="1:14" x14ac:dyDescent="0.2">
      <c r="A70" s="193"/>
      <c r="B70" s="193"/>
      <c r="C70" s="193"/>
      <c r="D70" s="193"/>
      <c r="E70" s="193"/>
      <c r="F70" s="193"/>
      <c r="G70" s="245"/>
      <c r="H70" s="195"/>
      <c r="I70" s="363"/>
      <c r="J70" s="195"/>
      <c r="K70" s="193"/>
      <c r="L70" s="193"/>
      <c r="M70" s="194"/>
      <c r="N70" s="193"/>
    </row>
    <row r="71" spans="1:14" x14ac:dyDescent="0.2">
      <c r="A71" s="193"/>
      <c r="B71" s="193"/>
      <c r="C71" s="193"/>
      <c r="D71" s="193"/>
      <c r="E71" s="193"/>
      <c r="F71" s="193"/>
      <c r="G71" s="245"/>
      <c r="H71" s="195"/>
      <c r="I71" s="363"/>
      <c r="J71" s="195"/>
      <c r="K71" s="193"/>
      <c r="L71" s="193"/>
      <c r="M71" s="194"/>
      <c r="N71" s="193"/>
    </row>
    <row r="72" spans="1:14" x14ac:dyDescent="0.2">
      <c r="A72" s="193"/>
      <c r="B72" s="193"/>
      <c r="C72" s="193"/>
      <c r="D72" s="193"/>
      <c r="E72" s="193"/>
      <c r="F72" s="193"/>
      <c r="G72" s="245"/>
      <c r="H72" s="195"/>
      <c r="I72" s="363"/>
      <c r="J72" s="195"/>
      <c r="K72" s="193"/>
      <c r="L72" s="193"/>
      <c r="M72" s="194"/>
      <c r="N72" s="193"/>
    </row>
    <row r="73" spans="1:14" x14ac:dyDescent="0.2">
      <c r="A73" s="193"/>
      <c r="B73" s="193"/>
      <c r="C73" s="193"/>
      <c r="D73" s="193"/>
      <c r="E73" s="193"/>
      <c r="F73" s="193"/>
      <c r="G73" s="245"/>
      <c r="H73" s="195"/>
      <c r="I73" s="363"/>
      <c r="J73" s="195"/>
      <c r="K73" s="193"/>
      <c r="L73" s="193"/>
      <c r="M73" s="194"/>
      <c r="N73" s="193"/>
    </row>
    <row r="74" spans="1:14" x14ac:dyDescent="0.2">
      <c r="A74" s="193"/>
      <c r="B74" s="193"/>
      <c r="C74" s="193"/>
      <c r="D74" s="193"/>
      <c r="E74" s="193"/>
      <c r="F74" s="193"/>
      <c r="G74" s="245"/>
      <c r="H74" s="195"/>
      <c r="I74" s="363"/>
      <c r="J74" s="195"/>
      <c r="K74" s="193"/>
      <c r="L74" s="193"/>
      <c r="M74" s="194"/>
      <c r="N74" s="193"/>
    </row>
    <row r="75" spans="1:14" x14ac:dyDescent="0.2">
      <c r="A75" s="193"/>
      <c r="B75" s="193"/>
      <c r="C75" s="193"/>
      <c r="D75" s="193"/>
      <c r="E75" s="193"/>
      <c r="F75" s="193"/>
      <c r="G75" s="245"/>
      <c r="H75" s="195"/>
      <c r="I75" s="363"/>
      <c r="J75" s="195"/>
      <c r="K75" s="193"/>
      <c r="L75" s="193"/>
      <c r="M75" s="194"/>
      <c r="N75" s="193"/>
    </row>
    <row r="76" spans="1:14" x14ac:dyDescent="0.2">
      <c r="A76" s="193"/>
      <c r="B76" s="193"/>
      <c r="C76" s="193"/>
      <c r="D76" s="193"/>
      <c r="E76" s="193"/>
      <c r="F76" s="193"/>
      <c r="G76" s="245"/>
      <c r="H76" s="195"/>
      <c r="I76" s="363"/>
      <c r="J76" s="195"/>
      <c r="K76" s="193"/>
      <c r="L76" s="193"/>
      <c r="M76" s="194"/>
      <c r="N76" s="193"/>
    </row>
    <row r="77" spans="1:14" x14ac:dyDescent="0.2">
      <c r="A77" s="193"/>
      <c r="B77" s="193"/>
      <c r="C77" s="193"/>
      <c r="D77" s="193"/>
      <c r="E77" s="193"/>
      <c r="F77" s="193"/>
      <c r="G77" s="245"/>
      <c r="H77" s="195"/>
      <c r="I77" s="363"/>
      <c r="J77" s="195"/>
      <c r="K77" s="193"/>
      <c r="L77" s="193"/>
      <c r="M77" s="194"/>
      <c r="N77" s="193"/>
    </row>
    <row r="78" spans="1:14" x14ac:dyDescent="0.2">
      <c r="A78" s="193"/>
      <c r="B78" s="193"/>
      <c r="C78" s="193"/>
      <c r="D78" s="193"/>
      <c r="E78" s="193"/>
      <c r="F78" s="193"/>
      <c r="G78" s="245"/>
      <c r="H78" s="195"/>
      <c r="I78" s="363"/>
      <c r="J78" s="195"/>
      <c r="K78" s="193"/>
      <c r="L78" s="193"/>
      <c r="M78" s="194"/>
      <c r="N78" s="193"/>
    </row>
    <row r="79" spans="1:14" x14ac:dyDescent="0.2">
      <c r="A79" s="193"/>
      <c r="B79" s="193"/>
      <c r="C79" s="193"/>
      <c r="D79" s="193"/>
      <c r="E79" s="193"/>
      <c r="F79" s="193"/>
      <c r="G79" s="245"/>
      <c r="H79" s="195"/>
      <c r="I79" s="363"/>
      <c r="J79" s="195"/>
      <c r="K79" s="193"/>
      <c r="L79" s="193"/>
      <c r="M79" s="194"/>
      <c r="N79" s="193"/>
    </row>
    <row r="80" spans="1:14" x14ac:dyDescent="0.2">
      <c r="A80" s="193"/>
      <c r="B80" s="193"/>
      <c r="C80" s="193"/>
      <c r="D80" s="193"/>
      <c r="E80" s="193"/>
      <c r="F80" s="193"/>
      <c r="G80" s="245"/>
      <c r="H80" s="195"/>
      <c r="I80" s="363"/>
      <c r="J80" s="195"/>
      <c r="K80" s="193"/>
      <c r="L80" s="193"/>
      <c r="M80" s="194"/>
      <c r="N80" s="193"/>
    </row>
    <row r="81" spans="1:14" x14ac:dyDescent="0.2">
      <c r="A81" s="193"/>
      <c r="B81" s="193"/>
      <c r="C81" s="193"/>
      <c r="D81" s="193"/>
      <c r="E81" s="193"/>
      <c r="F81" s="193"/>
      <c r="G81" s="245"/>
      <c r="H81" s="195"/>
      <c r="I81" s="363"/>
      <c r="J81" s="195"/>
      <c r="K81" s="193"/>
      <c r="L81" s="193"/>
      <c r="M81" s="194"/>
      <c r="N81" s="193"/>
    </row>
    <row r="82" spans="1:14" x14ac:dyDescent="0.2">
      <c r="A82" s="193"/>
      <c r="B82" s="193"/>
      <c r="C82" s="193"/>
      <c r="D82" s="193"/>
      <c r="E82" s="193"/>
      <c r="F82" s="193"/>
      <c r="G82" s="245"/>
      <c r="H82" s="195"/>
      <c r="I82" s="363"/>
      <c r="J82" s="195"/>
      <c r="K82" s="193"/>
      <c r="L82" s="193"/>
      <c r="M82" s="194"/>
      <c r="N82" s="193"/>
    </row>
    <row r="83" spans="1:14" x14ac:dyDescent="0.2">
      <c r="A83" s="193"/>
      <c r="B83" s="193"/>
      <c r="C83" s="193"/>
      <c r="D83" s="193"/>
      <c r="E83" s="193"/>
      <c r="F83" s="193"/>
      <c r="G83" s="245"/>
      <c r="H83" s="195"/>
      <c r="I83" s="363"/>
      <c r="J83" s="195"/>
      <c r="K83" s="193"/>
      <c r="L83" s="193"/>
      <c r="M83" s="194"/>
      <c r="N83" s="193"/>
    </row>
    <row r="84" spans="1:14" x14ac:dyDescent="0.2">
      <c r="A84" s="193"/>
      <c r="B84" s="193"/>
      <c r="C84" s="193"/>
      <c r="D84" s="193"/>
      <c r="E84" s="193"/>
      <c r="F84" s="193"/>
      <c r="G84" s="245"/>
      <c r="H84" s="195"/>
      <c r="I84" s="363"/>
      <c r="J84" s="195"/>
      <c r="K84" s="193"/>
      <c r="L84" s="193"/>
      <c r="M84" s="194"/>
      <c r="N84" s="193"/>
    </row>
    <row r="85" spans="1:14" x14ac:dyDescent="0.2">
      <c r="A85" s="193"/>
      <c r="B85" s="193"/>
      <c r="C85" s="193"/>
      <c r="D85" s="193"/>
      <c r="E85" s="193"/>
      <c r="F85" s="193"/>
      <c r="G85" s="245"/>
      <c r="H85" s="195"/>
      <c r="I85" s="363"/>
      <c r="J85" s="195"/>
      <c r="K85" s="193"/>
      <c r="L85" s="193"/>
      <c r="M85" s="194"/>
      <c r="N85" s="193"/>
    </row>
    <row r="86" spans="1:14" x14ac:dyDescent="0.2">
      <c r="A86" s="193"/>
      <c r="B86" s="193"/>
      <c r="C86" s="193"/>
      <c r="D86" s="193"/>
      <c r="E86" s="193"/>
      <c r="F86" s="193"/>
      <c r="G86" s="245"/>
      <c r="H86" s="195"/>
      <c r="I86" s="363"/>
      <c r="J86" s="195"/>
      <c r="K86" s="193"/>
      <c r="L86" s="193"/>
      <c r="M86" s="194"/>
      <c r="N86" s="193"/>
    </row>
    <row r="87" spans="1:14" x14ac:dyDescent="0.2">
      <c r="A87" s="193"/>
      <c r="B87" s="193"/>
      <c r="C87" s="193"/>
      <c r="D87" s="193"/>
      <c r="E87" s="193"/>
      <c r="F87" s="193"/>
      <c r="G87" s="245"/>
      <c r="H87" s="195"/>
      <c r="I87" s="363"/>
      <c r="J87" s="195"/>
      <c r="K87" s="193"/>
      <c r="L87" s="193"/>
      <c r="M87" s="194"/>
      <c r="N87" s="193"/>
    </row>
    <row r="88" spans="1:14" x14ac:dyDescent="0.2">
      <c r="A88" s="193"/>
      <c r="B88" s="193"/>
      <c r="C88" s="193"/>
      <c r="D88" s="193"/>
      <c r="E88" s="193"/>
      <c r="F88" s="193"/>
      <c r="G88" s="245"/>
      <c r="H88" s="195"/>
      <c r="I88" s="363"/>
      <c r="J88" s="195"/>
      <c r="K88" s="193"/>
      <c r="L88" s="193"/>
      <c r="M88" s="194"/>
      <c r="N88" s="193"/>
    </row>
    <row r="89" spans="1:14" x14ac:dyDescent="0.2">
      <c r="A89" s="193"/>
      <c r="B89" s="193"/>
      <c r="C89" s="193"/>
      <c r="D89" s="193"/>
      <c r="E89" s="193"/>
      <c r="F89" s="193"/>
      <c r="G89" s="245"/>
      <c r="H89" s="195"/>
      <c r="I89" s="363"/>
      <c r="J89" s="195"/>
      <c r="K89" s="193"/>
      <c r="L89" s="193"/>
      <c r="M89" s="194"/>
      <c r="N89" s="193"/>
    </row>
    <row r="90" spans="1:14" x14ac:dyDescent="0.2">
      <c r="A90" s="193"/>
      <c r="B90" s="193"/>
      <c r="C90" s="193"/>
      <c r="D90" s="193"/>
      <c r="E90" s="193"/>
      <c r="F90" s="193"/>
      <c r="G90" s="245"/>
      <c r="H90" s="195"/>
      <c r="I90" s="363"/>
      <c r="J90" s="195"/>
      <c r="K90" s="193"/>
      <c r="L90" s="193"/>
      <c r="M90" s="194"/>
      <c r="N90" s="193"/>
    </row>
    <row r="91" spans="1:14" x14ac:dyDescent="0.2">
      <c r="A91" s="193"/>
      <c r="B91" s="193"/>
      <c r="C91" s="193"/>
      <c r="D91" s="193"/>
      <c r="E91" s="193"/>
      <c r="F91" s="193"/>
      <c r="G91" s="245"/>
      <c r="H91" s="195"/>
      <c r="I91" s="363"/>
      <c r="J91" s="195"/>
      <c r="K91" s="193"/>
      <c r="L91" s="193"/>
      <c r="M91" s="194"/>
      <c r="N91" s="193"/>
    </row>
    <row r="92" spans="1:14" x14ac:dyDescent="0.2">
      <c r="A92" s="193"/>
      <c r="B92" s="193"/>
      <c r="C92" s="193"/>
      <c r="D92" s="193"/>
      <c r="E92" s="193"/>
      <c r="F92" s="193"/>
      <c r="G92" s="245"/>
      <c r="H92" s="195"/>
      <c r="I92" s="363"/>
      <c r="J92" s="195"/>
      <c r="K92" s="193"/>
      <c r="L92" s="193"/>
      <c r="M92" s="194"/>
      <c r="N92" s="193"/>
    </row>
    <row r="93" spans="1:14" x14ac:dyDescent="0.2">
      <c r="A93" s="193"/>
      <c r="B93" s="193"/>
      <c r="C93" s="193"/>
      <c r="D93" s="193"/>
      <c r="E93" s="193"/>
      <c r="F93" s="193"/>
      <c r="G93" s="245"/>
      <c r="H93" s="195"/>
      <c r="I93" s="363"/>
      <c r="J93" s="195"/>
      <c r="K93" s="193"/>
      <c r="L93" s="193"/>
      <c r="M93" s="194"/>
      <c r="N93" s="193"/>
    </row>
    <row r="94" spans="1:14" x14ac:dyDescent="0.2">
      <c r="A94" s="193"/>
      <c r="B94" s="193"/>
      <c r="C94" s="193"/>
      <c r="D94" s="193"/>
      <c r="E94" s="193"/>
      <c r="F94" s="193"/>
      <c r="G94" s="245"/>
      <c r="H94" s="195"/>
      <c r="I94" s="363"/>
      <c r="J94" s="195"/>
      <c r="K94" s="193"/>
      <c r="L94" s="193"/>
      <c r="M94" s="194"/>
      <c r="N94" s="193"/>
    </row>
    <row r="95" spans="1:14" x14ac:dyDescent="0.2">
      <c r="A95" s="193"/>
      <c r="B95" s="193"/>
      <c r="C95" s="193"/>
      <c r="D95" s="193"/>
      <c r="E95" s="193"/>
      <c r="F95" s="193"/>
      <c r="G95" s="245"/>
      <c r="H95" s="195"/>
      <c r="I95" s="363"/>
      <c r="J95" s="195"/>
      <c r="K95" s="193"/>
      <c r="L95" s="193"/>
      <c r="M95" s="194"/>
      <c r="N95" s="193"/>
    </row>
    <row r="96" spans="1:14" x14ac:dyDescent="0.2">
      <c r="A96" s="193"/>
      <c r="B96" s="193"/>
      <c r="C96" s="193"/>
      <c r="D96" s="193"/>
      <c r="E96" s="193"/>
      <c r="F96" s="193"/>
      <c r="G96" s="245"/>
      <c r="H96" s="195"/>
      <c r="I96" s="363"/>
      <c r="J96" s="195"/>
      <c r="K96" s="193"/>
      <c r="L96" s="193"/>
      <c r="M96" s="194"/>
      <c r="N96" s="193"/>
    </row>
    <row r="97" spans="1:14" x14ac:dyDescent="0.2">
      <c r="A97" s="193"/>
      <c r="B97" s="193"/>
      <c r="C97" s="193"/>
      <c r="D97" s="193"/>
      <c r="E97" s="193"/>
      <c r="F97" s="193"/>
      <c r="G97" s="245"/>
      <c r="H97" s="195"/>
      <c r="I97" s="363"/>
      <c r="J97" s="195"/>
      <c r="K97" s="193"/>
      <c r="L97" s="193"/>
      <c r="M97" s="194"/>
      <c r="N97" s="193"/>
    </row>
    <row r="98" spans="1:14" x14ac:dyDescent="0.2">
      <c r="A98" s="193"/>
      <c r="B98" s="193"/>
      <c r="C98" s="193"/>
      <c r="D98" s="193"/>
      <c r="E98" s="193"/>
      <c r="F98" s="193"/>
      <c r="G98" s="245"/>
      <c r="H98" s="195"/>
      <c r="I98" s="363"/>
      <c r="J98" s="195"/>
      <c r="K98" s="193"/>
      <c r="L98" s="193"/>
      <c r="M98" s="194"/>
      <c r="N98" s="193"/>
    </row>
    <row r="99" spans="1:14" x14ac:dyDescent="0.2">
      <c r="A99" s="193"/>
      <c r="B99" s="193"/>
      <c r="C99" s="193"/>
      <c r="D99" s="193"/>
      <c r="E99" s="193"/>
      <c r="F99" s="193"/>
      <c r="G99" s="245"/>
      <c r="H99" s="195"/>
      <c r="I99" s="363"/>
      <c r="J99" s="195"/>
      <c r="K99" s="193"/>
      <c r="L99" s="193"/>
      <c r="M99" s="194"/>
      <c r="N99" s="193"/>
    </row>
    <row r="100" spans="1:14" x14ac:dyDescent="0.2">
      <c r="A100" s="193"/>
      <c r="B100" s="193"/>
      <c r="C100" s="193"/>
      <c r="D100" s="193"/>
      <c r="E100" s="193"/>
      <c r="F100" s="193"/>
      <c r="G100" s="245"/>
      <c r="H100" s="195"/>
      <c r="I100" s="363"/>
      <c r="J100" s="195"/>
      <c r="K100" s="193"/>
      <c r="L100" s="193"/>
      <c r="M100" s="194"/>
      <c r="N100" s="193"/>
    </row>
    <row r="101" spans="1:14" x14ac:dyDescent="0.2">
      <c r="A101" s="193"/>
      <c r="B101" s="193"/>
      <c r="C101" s="193"/>
      <c r="D101" s="193"/>
      <c r="E101" s="193"/>
      <c r="F101" s="193"/>
      <c r="G101" s="245"/>
      <c r="H101" s="195"/>
      <c r="I101" s="363"/>
      <c r="J101" s="195"/>
      <c r="K101" s="193"/>
      <c r="L101" s="193"/>
      <c r="M101" s="194"/>
      <c r="N101" s="193"/>
    </row>
    <row r="102" spans="1:14" x14ac:dyDescent="0.2">
      <c r="A102" s="193"/>
      <c r="B102" s="193"/>
      <c r="C102" s="193"/>
      <c r="D102" s="193"/>
      <c r="E102" s="193"/>
      <c r="F102" s="193"/>
      <c r="G102" s="245"/>
      <c r="H102" s="195"/>
      <c r="I102" s="363"/>
      <c r="J102" s="195"/>
      <c r="K102" s="193"/>
      <c r="L102" s="193"/>
      <c r="M102" s="194"/>
      <c r="N102" s="193"/>
    </row>
    <row r="103" spans="1:14" x14ac:dyDescent="0.2">
      <c r="A103" s="193"/>
      <c r="B103" s="193"/>
      <c r="C103" s="193"/>
      <c r="D103" s="193"/>
      <c r="E103" s="193"/>
      <c r="F103" s="193"/>
      <c r="G103" s="245"/>
      <c r="H103" s="195"/>
      <c r="I103" s="363"/>
      <c r="J103" s="195"/>
      <c r="K103" s="193"/>
      <c r="L103" s="193"/>
      <c r="M103" s="194"/>
      <c r="N103" s="193"/>
    </row>
    <row r="104" spans="1:14" x14ac:dyDescent="0.2">
      <c r="A104" s="193"/>
      <c r="B104" s="193"/>
      <c r="C104" s="193"/>
      <c r="D104" s="193"/>
      <c r="E104" s="193"/>
      <c r="F104" s="193"/>
      <c r="G104" s="245"/>
      <c r="H104" s="195"/>
      <c r="I104" s="363"/>
      <c r="J104" s="195"/>
      <c r="K104" s="193"/>
      <c r="L104" s="193"/>
      <c r="M104" s="194"/>
      <c r="N104" s="193"/>
    </row>
    <row r="105" spans="1:14" x14ac:dyDescent="0.2">
      <c r="A105" s="193"/>
      <c r="B105" s="193"/>
      <c r="C105" s="193"/>
      <c r="D105" s="193"/>
      <c r="E105" s="193"/>
      <c r="F105" s="193"/>
      <c r="G105" s="245"/>
      <c r="H105" s="195"/>
      <c r="I105" s="363"/>
      <c r="J105" s="195"/>
      <c r="K105" s="193"/>
      <c r="L105" s="193"/>
      <c r="M105" s="194"/>
      <c r="N105" s="193"/>
    </row>
    <row r="106" spans="1:14" x14ac:dyDescent="0.2">
      <c r="A106" s="193"/>
      <c r="B106" s="193"/>
      <c r="C106" s="193"/>
      <c r="D106" s="193"/>
      <c r="E106" s="193"/>
      <c r="F106" s="193"/>
      <c r="G106" s="245"/>
      <c r="H106" s="195"/>
      <c r="I106" s="363"/>
      <c r="J106" s="195"/>
      <c r="K106" s="193"/>
      <c r="L106" s="193"/>
      <c r="M106" s="194"/>
      <c r="N106" s="193"/>
    </row>
    <row r="107" spans="1:14" x14ac:dyDescent="0.2">
      <c r="A107" s="193"/>
      <c r="B107" s="193"/>
      <c r="C107" s="193"/>
      <c r="D107" s="193"/>
      <c r="E107" s="193"/>
      <c r="F107" s="193"/>
      <c r="G107" s="245"/>
      <c r="H107" s="195"/>
      <c r="I107" s="363"/>
      <c r="J107" s="195"/>
      <c r="K107" s="193"/>
      <c r="L107" s="193"/>
      <c r="M107" s="194"/>
      <c r="N107" s="193"/>
    </row>
    <row r="108" spans="1:14" x14ac:dyDescent="0.2">
      <c r="A108" s="193"/>
      <c r="B108" s="193"/>
      <c r="C108" s="193"/>
      <c r="D108" s="193"/>
      <c r="E108" s="193"/>
      <c r="F108" s="193"/>
      <c r="G108" s="245"/>
      <c r="H108" s="195"/>
      <c r="I108" s="363"/>
      <c r="J108" s="195"/>
      <c r="K108" s="193"/>
      <c r="L108" s="193"/>
      <c r="M108" s="194"/>
      <c r="N108" s="193"/>
    </row>
    <row r="109" spans="1:14" x14ac:dyDescent="0.2">
      <c r="A109" s="193"/>
      <c r="B109" s="193"/>
      <c r="C109" s="193"/>
      <c r="D109" s="193"/>
      <c r="E109" s="193"/>
      <c r="F109" s="193"/>
      <c r="G109" s="245"/>
      <c r="H109" s="195"/>
      <c r="I109" s="363"/>
      <c r="J109" s="195"/>
      <c r="K109" s="193"/>
      <c r="L109" s="193"/>
      <c r="M109" s="194"/>
      <c r="N109" s="193"/>
    </row>
    <row r="110" spans="1:14" x14ac:dyDescent="0.2">
      <c r="A110" s="193"/>
      <c r="B110" s="193"/>
      <c r="C110" s="193"/>
      <c r="D110" s="193"/>
      <c r="E110" s="193"/>
      <c r="F110" s="193"/>
      <c r="G110" s="245"/>
      <c r="H110" s="195"/>
      <c r="I110" s="363"/>
      <c r="J110" s="195"/>
      <c r="K110" s="193"/>
      <c r="L110" s="193"/>
      <c r="M110" s="194"/>
      <c r="N110" s="193"/>
    </row>
    <row r="111" spans="1:14" x14ac:dyDescent="0.2">
      <c r="A111" s="193"/>
      <c r="B111" s="193"/>
      <c r="C111" s="193"/>
      <c r="D111" s="193"/>
      <c r="E111" s="193"/>
      <c r="F111" s="193"/>
      <c r="G111" s="245"/>
      <c r="H111" s="195"/>
      <c r="I111" s="363"/>
      <c r="J111" s="195"/>
      <c r="K111" s="193"/>
      <c r="L111" s="193"/>
      <c r="M111" s="194"/>
      <c r="N111" s="193"/>
    </row>
    <row r="112" spans="1:14" x14ac:dyDescent="0.2">
      <c r="A112" s="193"/>
      <c r="B112" s="193"/>
      <c r="C112" s="193"/>
      <c r="D112" s="193"/>
      <c r="E112" s="193"/>
      <c r="F112" s="193"/>
      <c r="G112" s="245"/>
      <c r="H112" s="195"/>
      <c r="I112" s="363"/>
      <c r="J112" s="195"/>
      <c r="K112" s="193"/>
      <c r="L112" s="193"/>
      <c r="M112" s="194"/>
      <c r="N112" s="193"/>
    </row>
    <row r="113" spans="1:14" x14ac:dyDescent="0.2">
      <c r="A113" s="193"/>
      <c r="B113" s="193"/>
      <c r="C113" s="193"/>
      <c r="D113" s="193"/>
      <c r="E113" s="193"/>
      <c r="F113" s="193"/>
      <c r="G113" s="245"/>
      <c r="H113" s="195"/>
      <c r="I113" s="363"/>
      <c r="J113" s="195"/>
      <c r="K113" s="193"/>
      <c r="L113" s="193"/>
      <c r="M113" s="194"/>
      <c r="N113" s="193"/>
    </row>
    <row r="114" spans="1:14" x14ac:dyDescent="0.2">
      <c r="A114" s="193"/>
      <c r="B114" s="193"/>
      <c r="C114" s="193"/>
      <c r="D114" s="193"/>
      <c r="E114" s="193"/>
      <c r="F114" s="193"/>
      <c r="G114" s="245"/>
      <c r="H114" s="195"/>
      <c r="I114" s="363"/>
      <c r="J114" s="195"/>
      <c r="K114" s="193"/>
      <c r="L114" s="193"/>
      <c r="M114" s="194"/>
      <c r="N114" s="193"/>
    </row>
    <row r="115" spans="1:14" x14ac:dyDescent="0.2">
      <c r="A115" s="193"/>
      <c r="B115" s="193"/>
      <c r="C115" s="193"/>
      <c r="D115" s="193"/>
      <c r="E115" s="193"/>
      <c r="F115" s="193"/>
      <c r="G115" s="245"/>
      <c r="H115" s="195"/>
      <c r="I115" s="363"/>
      <c r="J115" s="195"/>
      <c r="K115" s="193"/>
      <c r="L115" s="193"/>
      <c r="M115" s="194"/>
      <c r="N115" s="193"/>
    </row>
    <row r="116" spans="1:14" x14ac:dyDescent="0.2">
      <c r="A116" s="193"/>
      <c r="B116" s="193"/>
      <c r="C116" s="193"/>
      <c r="D116" s="193"/>
      <c r="E116" s="193"/>
      <c r="F116" s="193"/>
      <c r="G116" s="245"/>
      <c r="H116" s="195"/>
      <c r="I116" s="363"/>
      <c r="J116" s="195"/>
      <c r="K116" s="193"/>
      <c r="L116" s="193"/>
      <c r="M116" s="194"/>
      <c r="N116" s="193"/>
    </row>
    <row r="117" spans="1:14" x14ac:dyDescent="0.2">
      <c r="A117" s="193"/>
      <c r="B117" s="193"/>
      <c r="C117" s="193"/>
      <c r="D117" s="193"/>
      <c r="E117" s="193"/>
      <c r="F117" s="193"/>
      <c r="G117" s="245"/>
      <c r="H117" s="195"/>
      <c r="I117" s="363"/>
      <c r="J117" s="195"/>
      <c r="K117" s="193"/>
      <c r="L117" s="193"/>
      <c r="M117" s="194"/>
      <c r="N117" s="193"/>
    </row>
    <row r="118" spans="1:14" x14ac:dyDescent="0.2">
      <c r="A118" s="193"/>
      <c r="B118" s="193"/>
      <c r="C118" s="193"/>
      <c r="D118" s="193"/>
      <c r="E118" s="193"/>
      <c r="F118" s="193"/>
      <c r="G118" s="245"/>
      <c r="H118" s="195"/>
      <c r="I118" s="363"/>
      <c r="J118" s="195"/>
      <c r="K118" s="193"/>
      <c r="L118" s="193"/>
      <c r="M118" s="194"/>
      <c r="N118" s="193"/>
    </row>
    <row r="119" spans="1:14" x14ac:dyDescent="0.2">
      <c r="A119" s="193"/>
      <c r="B119" s="193"/>
      <c r="C119" s="193"/>
      <c r="D119" s="193"/>
      <c r="E119" s="193"/>
      <c r="F119" s="193"/>
      <c r="G119" s="245"/>
      <c r="H119" s="195"/>
      <c r="I119" s="363"/>
      <c r="J119" s="195"/>
      <c r="K119" s="193"/>
      <c r="L119" s="193"/>
      <c r="M119" s="194"/>
      <c r="N119" s="193"/>
    </row>
    <row r="120" spans="1:14" x14ac:dyDescent="0.2">
      <c r="A120" s="193"/>
      <c r="B120" s="193"/>
      <c r="C120" s="193"/>
      <c r="D120" s="193"/>
      <c r="E120" s="193"/>
      <c r="F120" s="193"/>
      <c r="G120" s="245"/>
      <c r="H120" s="195"/>
      <c r="I120" s="363"/>
      <c r="J120" s="195"/>
      <c r="K120" s="193"/>
      <c r="L120" s="193"/>
      <c r="M120" s="194"/>
      <c r="N120" s="193"/>
    </row>
    <row r="121" spans="1:14" x14ac:dyDescent="0.2">
      <c r="A121" s="193"/>
      <c r="B121" s="193"/>
      <c r="C121" s="193"/>
      <c r="D121" s="193"/>
      <c r="E121" s="193"/>
      <c r="F121" s="193"/>
      <c r="G121" s="245"/>
      <c r="H121" s="195"/>
      <c r="I121" s="363"/>
      <c r="J121" s="195"/>
      <c r="K121" s="193"/>
      <c r="L121" s="193"/>
      <c r="M121" s="194"/>
      <c r="N121" s="193"/>
    </row>
    <row r="122" spans="1:14" x14ac:dyDescent="0.2">
      <c r="A122" s="193"/>
      <c r="B122" s="193"/>
      <c r="C122" s="193"/>
      <c r="D122" s="193"/>
      <c r="E122" s="193"/>
      <c r="F122" s="193"/>
      <c r="G122" s="245"/>
      <c r="H122" s="195"/>
      <c r="I122" s="363"/>
      <c r="J122" s="195"/>
      <c r="K122" s="193"/>
      <c r="L122" s="193"/>
      <c r="M122" s="194"/>
      <c r="N122" s="193"/>
    </row>
    <row r="123" spans="1:14" x14ac:dyDescent="0.2">
      <c r="A123" s="193"/>
      <c r="B123" s="193"/>
      <c r="C123" s="193"/>
      <c r="D123" s="193"/>
      <c r="E123" s="193"/>
      <c r="F123" s="193"/>
      <c r="G123" s="245"/>
      <c r="H123" s="195"/>
      <c r="I123" s="363"/>
      <c r="J123" s="195"/>
      <c r="K123" s="193"/>
      <c r="L123" s="193"/>
      <c r="M123" s="194"/>
      <c r="N123" s="193"/>
    </row>
    <row r="124" spans="1:14" x14ac:dyDescent="0.2">
      <c r="A124" s="193"/>
      <c r="B124" s="193"/>
      <c r="C124" s="193"/>
      <c r="D124" s="193"/>
      <c r="E124" s="193"/>
      <c r="F124" s="193"/>
      <c r="G124" s="245"/>
      <c r="H124" s="195"/>
      <c r="I124" s="363"/>
      <c r="J124" s="195"/>
      <c r="K124" s="193"/>
      <c r="L124" s="193"/>
      <c r="M124" s="194"/>
      <c r="N124" s="193"/>
    </row>
    <row r="125" spans="1:14" x14ac:dyDescent="0.2">
      <c r="A125" s="193"/>
      <c r="B125" s="193"/>
      <c r="C125" s="193"/>
      <c r="D125" s="193"/>
      <c r="E125" s="193"/>
      <c r="F125" s="193"/>
      <c r="G125" s="245"/>
      <c r="H125" s="195"/>
      <c r="I125" s="363"/>
      <c r="J125" s="195"/>
      <c r="K125" s="193"/>
      <c r="L125" s="193"/>
      <c r="M125" s="194"/>
      <c r="N125" s="193"/>
    </row>
    <row r="126" spans="1:14" x14ac:dyDescent="0.2">
      <c r="A126" s="193"/>
      <c r="B126" s="193"/>
      <c r="C126" s="193"/>
      <c r="D126" s="193"/>
      <c r="E126" s="193"/>
      <c r="F126" s="193"/>
      <c r="G126" s="245"/>
      <c r="H126" s="195"/>
      <c r="I126" s="363"/>
      <c r="J126" s="195"/>
      <c r="K126" s="193"/>
      <c r="L126" s="193"/>
      <c r="M126" s="194"/>
      <c r="N126" s="193"/>
    </row>
    <row r="127" spans="1:14" x14ac:dyDescent="0.2">
      <c r="A127" s="193"/>
      <c r="B127" s="193"/>
      <c r="C127" s="193"/>
      <c r="D127" s="193"/>
      <c r="E127" s="193"/>
      <c r="F127" s="193"/>
      <c r="G127" s="245"/>
      <c r="H127" s="195"/>
      <c r="I127" s="363"/>
      <c r="J127" s="195"/>
      <c r="K127" s="193"/>
      <c r="L127" s="193"/>
      <c r="M127" s="194"/>
      <c r="N127" s="193"/>
    </row>
    <row r="128" spans="1:14" x14ac:dyDescent="0.2">
      <c r="A128" s="193"/>
      <c r="B128" s="193"/>
      <c r="C128" s="193"/>
      <c r="D128" s="193"/>
      <c r="E128" s="193"/>
      <c r="F128" s="193"/>
      <c r="G128" s="245"/>
      <c r="H128" s="195"/>
      <c r="I128" s="363"/>
      <c r="J128" s="195"/>
      <c r="K128" s="193"/>
      <c r="L128" s="193"/>
      <c r="M128" s="194"/>
      <c r="N128" s="193"/>
    </row>
    <row r="129" spans="1:14" x14ac:dyDescent="0.2">
      <c r="A129" s="193"/>
      <c r="B129" s="193"/>
      <c r="C129" s="193"/>
      <c r="D129" s="193"/>
      <c r="E129" s="193"/>
      <c r="F129" s="193"/>
      <c r="G129" s="245"/>
      <c r="H129" s="195"/>
      <c r="I129" s="363"/>
      <c r="J129" s="195"/>
      <c r="K129" s="193"/>
      <c r="L129" s="193"/>
      <c r="M129" s="194"/>
      <c r="N129" s="193"/>
    </row>
    <row r="130" spans="1:14" x14ac:dyDescent="0.2">
      <c r="A130" s="193"/>
      <c r="B130" s="193"/>
      <c r="C130" s="193"/>
      <c r="D130" s="193"/>
      <c r="E130" s="193"/>
      <c r="F130" s="193"/>
      <c r="G130" s="245"/>
      <c r="H130" s="195"/>
      <c r="I130" s="363"/>
      <c r="J130" s="195"/>
      <c r="K130" s="193"/>
      <c r="L130" s="193"/>
      <c r="M130" s="194"/>
      <c r="N130" s="193"/>
    </row>
    <row r="131" spans="1:14" x14ac:dyDescent="0.2">
      <c r="A131" s="193"/>
      <c r="B131" s="193"/>
      <c r="C131" s="193"/>
      <c r="D131" s="193"/>
      <c r="E131" s="193"/>
      <c r="F131" s="193"/>
      <c r="G131" s="245"/>
      <c r="H131" s="195"/>
      <c r="I131" s="363"/>
      <c r="J131" s="195"/>
      <c r="K131" s="193"/>
      <c r="L131" s="193"/>
      <c r="M131" s="194"/>
      <c r="N131" s="193"/>
    </row>
    <row r="132" spans="1:14" x14ac:dyDescent="0.2">
      <c r="A132" s="193"/>
      <c r="B132" s="193"/>
      <c r="C132" s="193"/>
      <c r="D132" s="193"/>
      <c r="E132" s="193"/>
      <c r="F132" s="193"/>
      <c r="G132" s="245"/>
      <c r="H132" s="195"/>
      <c r="I132" s="363"/>
      <c r="J132" s="195"/>
      <c r="K132" s="193"/>
      <c r="L132" s="193"/>
      <c r="M132" s="194"/>
      <c r="N132" s="193"/>
    </row>
    <row r="133" spans="1:14" x14ac:dyDescent="0.2">
      <c r="A133" s="193"/>
      <c r="B133" s="193"/>
      <c r="C133" s="193"/>
      <c r="D133" s="193"/>
      <c r="E133" s="193"/>
      <c r="F133" s="193"/>
      <c r="G133" s="245"/>
      <c r="H133" s="195"/>
      <c r="I133" s="363"/>
      <c r="J133" s="195"/>
      <c r="K133" s="193"/>
      <c r="L133" s="193"/>
      <c r="M133" s="194"/>
      <c r="N133" s="193"/>
    </row>
    <row r="134" spans="1:14" x14ac:dyDescent="0.2">
      <c r="A134" s="193"/>
      <c r="B134" s="193"/>
      <c r="C134" s="193"/>
      <c r="D134" s="193"/>
      <c r="E134" s="193"/>
      <c r="F134" s="193"/>
      <c r="G134" s="245"/>
      <c r="H134" s="195"/>
      <c r="I134" s="363"/>
      <c r="J134" s="195"/>
      <c r="K134" s="193"/>
      <c r="L134" s="193"/>
      <c r="M134" s="194"/>
      <c r="N134" s="193"/>
    </row>
    <row r="135" spans="1:14" x14ac:dyDescent="0.2">
      <c r="A135" s="193"/>
      <c r="B135" s="193"/>
      <c r="C135" s="193"/>
      <c r="D135" s="193"/>
      <c r="E135" s="193"/>
      <c r="F135" s="193"/>
      <c r="G135" s="245"/>
      <c r="H135" s="195"/>
      <c r="I135" s="363"/>
      <c r="J135" s="195"/>
      <c r="K135" s="193"/>
      <c r="L135" s="193"/>
      <c r="M135" s="194"/>
      <c r="N135" s="193"/>
    </row>
    <row r="136" spans="1:14" x14ac:dyDescent="0.2">
      <c r="A136" s="193"/>
      <c r="B136" s="193"/>
      <c r="C136" s="193"/>
      <c r="D136" s="193"/>
      <c r="E136" s="193"/>
      <c r="F136" s="193"/>
      <c r="G136" s="245"/>
      <c r="H136" s="195"/>
      <c r="I136" s="363"/>
      <c r="J136" s="195"/>
      <c r="K136" s="193"/>
      <c r="L136" s="193"/>
      <c r="M136" s="194"/>
      <c r="N136" s="193"/>
    </row>
    <row r="137" spans="1:14" x14ac:dyDescent="0.2">
      <c r="A137" s="193"/>
      <c r="B137" s="193"/>
      <c r="C137" s="193"/>
      <c r="D137" s="193"/>
      <c r="E137" s="193"/>
      <c r="F137" s="193"/>
      <c r="G137" s="245"/>
      <c r="H137" s="195"/>
      <c r="I137" s="363"/>
      <c r="J137" s="195"/>
      <c r="K137" s="193"/>
      <c r="L137" s="193"/>
      <c r="M137" s="194"/>
      <c r="N137" s="193"/>
    </row>
    <row r="138" spans="1:14" x14ac:dyDescent="0.2">
      <c r="A138" s="193"/>
      <c r="B138" s="193"/>
      <c r="C138" s="193"/>
      <c r="D138" s="193"/>
      <c r="E138" s="193"/>
      <c r="F138" s="193"/>
      <c r="G138" s="245"/>
      <c r="H138" s="195"/>
      <c r="I138" s="363"/>
      <c r="J138" s="195"/>
      <c r="K138" s="193"/>
      <c r="L138" s="193"/>
      <c r="M138" s="194"/>
      <c r="N138" s="193"/>
    </row>
    <row r="139" spans="1:14" x14ac:dyDescent="0.2">
      <c r="A139" s="193"/>
      <c r="B139" s="193"/>
      <c r="C139" s="193"/>
      <c r="D139" s="193"/>
      <c r="E139" s="193"/>
      <c r="F139" s="193"/>
      <c r="G139" s="245"/>
      <c r="H139" s="195"/>
      <c r="I139" s="363"/>
      <c r="J139" s="195"/>
      <c r="K139" s="193"/>
      <c r="L139" s="193"/>
      <c r="M139" s="194"/>
      <c r="N139" s="193"/>
    </row>
    <row r="140" spans="1:14" x14ac:dyDescent="0.2">
      <c r="A140" s="193"/>
      <c r="B140" s="193"/>
      <c r="C140" s="193"/>
      <c r="D140" s="193"/>
      <c r="E140" s="193"/>
      <c r="F140" s="193"/>
      <c r="G140" s="245"/>
      <c r="H140" s="195"/>
      <c r="I140" s="363"/>
      <c r="J140" s="195"/>
      <c r="K140" s="193"/>
      <c r="L140" s="193"/>
      <c r="M140" s="194"/>
      <c r="N140" s="193"/>
    </row>
    <row r="141" spans="1:14" x14ac:dyDescent="0.2">
      <c r="A141" s="193"/>
      <c r="B141" s="193"/>
      <c r="C141" s="193"/>
      <c r="D141" s="193"/>
      <c r="E141" s="193"/>
      <c r="F141" s="193"/>
      <c r="G141" s="245"/>
      <c r="H141" s="195"/>
      <c r="I141" s="363"/>
      <c r="J141" s="195"/>
      <c r="K141" s="193"/>
      <c r="L141" s="193"/>
      <c r="M141" s="194"/>
      <c r="N141" s="193"/>
    </row>
    <row r="142" spans="1:14" x14ac:dyDescent="0.2">
      <c r="A142" s="193"/>
      <c r="B142" s="193"/>
      <c r="C142" s="193"/>
      <c r="D142" s="193"/>
      <c r="E142" s="193"/>
      <c r="F142" s="193"/>
      <c r="G142" s="245"/>
      <c r="H142" s="195"/>
      <c r="I142" s="363"/>
      <c r="J142" s="195"/>
      <c r="K142" s="193"/>
      <c r="L142" s="193"/>
      <c r="M142" s="194"/>
      <c r="N142" s="193"/>
    </row>
    <row r="143" spans="1:14" x14ac:dyDescent="0.2">
      <c r="A143" s="193"/>
      <c r="B143" s="193"/>
      <c r="C143" s="193"/>
      <c r="D143" s="193"/>
      <c r="E143" s="193"/>
      <c r="F143" s="193"/>
      <c r="G143" s="245"/>
      <c r="H143" s="195"/>
      <c r="I143" s="363"/>
      <c r="J143" s="195"/>
      <c r="K143" s="193"/>
      <c r="L143" s="193"/>
      <c r="M143" s="194"/>
      <c r="N143" s="193"/>
    </row>
    <row r="144" spans="1:14" x14ac:dyDescent="0.2">
      <c r="A144" s="193"/>
      <c r="B144" s="193"/>
      <c r="C144" s="193"/>
      <c r="D144" s="193"/>
      <c r="E144" s="193"/>
      <c r="F144" s="193"/>
      <c r="G144" s="245"/>
      <c r="H144" s="195"/>
      <c r="I144" s="363"/>
      <c r="J144" s="195"/>
      <c r="K144" s="193"/>
      <c r="L144" s="193"/>
      <c r="M144" s="194"/>
      <c r="N144" s="193"/>
    </row>
    <row r="145" spans="1:14" x14ac:dyDescent="0.2">
      <c r="A145" s="193"/>
      <c r="B145" s="193"/>
      <c r="C145" s="193"/>
      <c r="D145" s="193"/>
      <c r="E145" s="193"/>
      <c r="F145" s="193"/>
      <c r="G145" s="245"/>
      <c r="H145" s="195"/>
      <c r="I145" s="363"/>
      <c r="J145" s="195"/>
      <c r="K145" s="193"/>
      <c r="L145" s="193"/>
      <c r="M145" s="194"/>
      <c r="N145" s="193"/>
    </row>
    <row r="146" spans="1:14" x14ac:dyDescent="0.2">
      <c r="A146" s="193"/>
      <c r="B146" s="193"/>
      <c r="C146" s="193"/>
      <c r="D146" s="193"/>
      <c r="E146" s="193"/>
      <c r="F146" s="193"/>
      <c r="G146" s="245"/>
      <c r="H146" s="195"/>
      <c r="I146" s="363"/>
      <c r="J146" s="195"/>
      <c r="K146" s="193"/>
      <c r="L146" s="193"/>
      <c r="M146" s="194"/>
      <c r="N146" s="193"/>
    </row>
    <row r="147" spans="1:14" x14ac:dyDescent="0.2">
      <c r="A147" s="193"/>
      <c r="B147" s="193"/>
      <c r="C147" s="193"/>
      <c r="D147" s="193"/>
      <c r="E147" s="193"/>
      <c r="F147" s="193"/>
      <c r="G147" s="245"/>
      <c r="H147" s="195"/>
      <c r="I147" s="363"/>
      <c r="J147" s="195"/>
      <c r="K147" s="193"/>
      <c r="L147" s="193"/>
      <c r="M147" s="194"/>
      <c r="N147" s="193"/>
    </row>
    <row r="148" spans="1:14" x14ac:dyDescent="0.2">
      <c r="A148" s="193"/>
      <c r="B148" s="193"/>
      <c r="C148" s="193"/>
      <c r="D148" s="193"/>
      <c r="E148" s="193"/>
      <c r="F148" s="193"/>
      <c r="G148" s="245"/>
      <c r="H148" s="195"/>
      <c r="I148" s="363"/>
      <c r="J148" s="195"/>
      <c r="K148" s="193"/>
      <c r="L148" s="193"/>
      <c r="M148" s="194"/>
      <c r="N148" s="193"/>
    </row>
    <row r="149" spans="1:14" x14ac:dyDescent="0.2">
      <c r="A149" s="193"/>
      <c r="B149" s="193"/>
      <c r="C149" s="193"/>
      <c r="D149" s="193"/>
      <c r="E149" s="193"/>
      <c r="F149" s="193"/>
      <c r="G149" s="245"/>
      <c r="H149" s="195"/>
      <c r="I149" s="363"/>
      <c r="J149" s="195"/>
      <c r="K149" s="193"/>
      <c r="L149" s="193"/>
      <c r="M149" s="194"/>
      <c r="N149" s="193"/>
    </row>
    <row r="150" spans="1:14" x14ac:dyDescent="0.2">
      <c r="A150" s="193"/>
      <c r="B150" s="193"/>
      <c r="C150" s="193"/>
      <c r="D150" s="193"/>
      <c r="E150" s="193"/>
      <c r="F150" s="193"/>
      <c r="G150" s="245"/>
      <c r="H150" s="195"/>
      <c r="I150" s="363"/>
      <c r="J150" s="195"/>
      <c r="K150" s="193"/>
      <c r="L150" s="193"/>
      <c r="M150" s="194"/>
      <c r="N150" s="193"/>
    </row>
    <row r="151" spans="1:14" x14ac:dyDescent="0.2">
      <c r="A151" s="193"/>
      <c r="B151" s="193"/>
      <c r="C151" s="193"/>
      <c r="D151" s="193"/>
      <c r="E151" s="193"/>
      <c r="F151" s="193"/>
      <c r="G151" s="245"/>
      <c r="H151" s="195"/>
      <c r="I151" s="363"/>
      <c r="J151" s="195"/>
      <c r="K151" s="193"/>
      <c r="L151" s="193"/>
      <c r="M151" s="194"/>
      <c r="N151" s="193"/>
    </row>
    <row r="152" spans="1:14" x14ac:dyDescent="0.2">
      <c r="A152" s="193"/>
      <c r="B152" s="193"/>
      <c r="C152" s="193"/>
      <c r="D152" s="193"/>
      <c r="E152" s="193"/>
      <c r="F152" s="193"/>
      <c r="G152" s="245"/>
      <c r="H152" s="195"/>
      <c r="I152" s="363"/>
      <c r="J152" s="195"/>
      <c r="K152" s="193"/>
      <c r="L152" s="193"/>
      <c r="M152" s="194"/>
      <c r="N152" s="193"/>
    </row>
    <row r="153" spans="1:14" x14ac:dyDescent="0.2">
      <c r="A153" s="193"/>
      <c r="B153" s="193"/>
      <c r="C153" s="193"/>
      <c r="D153" s="193"/>
      <c r="E153" s="193"/>
      <c r="F153" s="193"/>
      <c r="G153" s="245"/>
      <c r="H153" s="195"/>
      <c r="I153" s="363"/>
      <c r="J153" s="195"/>
      <c r="K153" s="193"/>
      <c r="L153" s="193"/>
      <c r="M153" s="194"/>
      <c r="N153" s="193"/>
    </row>
    <row r="154" spans="1:14" x14ac:dyDescent="0.2">
      <c r="A154" s="193"/>
      <c r="B154" s="193"/>
      <c r="C154" s="193"/>
      <c r="D154" s="193"/>
      <c r="E154" s="193"/>
      <c r="F154" s="193"/>
      <c r="G154" s="245"/>
      <c r="H154" s="195"/>
      <c r="I154" s="363"/>
      <c r="J154" s="195"/>
      <c r="K154" s="193"/>
      <c r="L154" s="193"/>
      <c r="M154" s="194"/>
      <c r="N154" s="193"/>
    </row>
    <row r="155" spans="1:14" x14ac:dyDescent="0.2">
      <c r="A155" s="193"/>
      <c r="B155" s="193"/>
      <c r="C155" s="193"/>
      <c r="D155" s="193"/>
      <c r="E155" s="193"/>
      <c r="F155" s="193"/>
      <c r="G155" s="245"/>
      <c r="H155" s="195"/>
      <c r="I155" s="363"/>
      <c r="J155" s="195"/>
      <c r="K155" s="193"/>
      <c r="L155" s="193"/>
      <c r="M155" s="194"/>
      <c r="N155" s="193"/>
    </row>
    <row r="156" spans="1:14" x14ac:dyDescent="0.2">
      <c r="A156" s="193"/>
      <c r="B156" s="193"/>
      <c r="C156" s="193"/>
      <c r="D156" s="193"/>
      <c r="E156" s="193"/>
      <c r="F156" s="193"/>
      <c r="G156" s="245"/>
      <c r="H156" s="195"/>
      <c r="I156" s="363"/>
      <c r="J156" s="195"/>
      <c r="K156" s="193"/>
      <c r="L156" s="193"/>
      <c r="M156" s="194"/>
      <c r="N156" s="193"/>
    </row>
    <row r="157" spans="1:14" x14ac:dyDescent="0.2">
      <c r="A157" s="193"/>
      <c r="B157" s="193"/>
      <c r="C157" s="193"/>
      <c r="D157" s="193"/>
      <c r="E157" s="193"/>
      <c r="F157" s="193"/>
      <c r="G157" s="245"/>
      <c r="H157" s="195"/>
      <c r="I157" s="363"/>
      <c r="J157" s="195"/>
      <c r="K157" s="193"/>
      <c r="L157" s="193"/>
      <c r="M157" s="194"/>
      <c r="N157" s="193"/>
    </row>
    <row r="158" spans="1:14" x14ac:dyDescent="0.2">
      <c r="A158" s="193"/>
      <c r="B158" s="193"/>
      <c r="C158" s="193"/>
      <c r="D158" s="193"/>
      <c r="E158" s="193"/>
      <c r="F158" s="193"/>
      <c r="G158" s="245"/>
      <c r="H158" s="195"/>
      <c r="I158" s="363"/>
      <c r="J158" s="195"/>
      <c r="K158" s="193"/>
      <c r="L158" s="193"/>
      <c r="M158" s="194"/>
      <c r="N158" s="193"/>
    </row>
    <row r="159" spans="1:14" x14ac:dyDescent="0.2">
      <c r="A159" s="193"/>
      <c r="B159" s="193"/>
      <c r="C159" s="193"/>
      <c r="D159" s="193"/>
      <c r="E159" s="193"/>
      <c r="F159" s="193"/>
      <c r="G159" s="245"/>
      <c r="H159" s="195"/>
      <c r="I159" s="363"/>
      <c r="J159" s="195"/>
      <c r="K159" s="193"/>
      <c r="L159" s="193"/>
      <c r="M159" s="194"/>
      <c r="N159" s="193"/>
    </row>
    <row r="160" spans="1:14" x14ac:dyDescent="0.2">
      <c r="A160" s="193"/>
      <c r="B160" s="193"/>
      <c r="C160" s="193"/>
      <c r="D160" s="193"/>
      <c r="E160" s="193"/>
      <c r="F160" s="193"/>
      <c r="G160" s="245"/>
      <c r="H160" s="195"/>
      <c r="I160" s="363"/>
      <c r="J160" s="195"/>
      <c r="K160" s="193"/>
      <c r="L160" s="193"/>
      <c r="M160" s="194"/>
      <c r="N160" s="193"/>
    </row>
    <row r="161" spans="1:14" x14ac:dyDescent="0.2">
      <c r="A161" s="193"/>
      <c r="B161" s="193"/>
      <c r="C161" s="193"/>
      <c r="D161" s="193"/>
      <c r="E161" s="193"/>
      <c r="F161" s="193"/>
      <c r="G161" s="245"/>
      <c r="H161" s="195"/>
      <c r="I161" s="363"/>
      <c r="J161" s="195"/>
      <c r="K161" s="193"/>
      <c r="L161" s="193"/>
      <c r="M161" s="194"/>
      <c r="N161" s="193"/>
    </row>
    <row r="162" spans="1:14" x14ac:dyDescent="0.2">
      <c r="A162" s="193"/>
      <c r="B162" s="193"/>
      <c r="C162" s="193"/>
      <c r="D162" s="193"/>
      <c r="E162" s="193"/>
      <c r="F162" s="193"/>
      <c r="G162" s="245"/>
      <c r="H162" s="195"/>
      <c r="I162" s="363"/>
      <c r="J162" s="195"/>
      <c r="K162" s="193"/>
      <c r="L162" s="193"/>
      <c r="M162" s="194"/>
      <c r="N162" s="193"/>
    </row>
    <row r="163" spans="1:14" x14ac:dyDescent="0.2">
      <c r="A163" s="193"/>
      <c r="B163" s="193"/>
      <c r="C163" s="193"/>
      <c r="D163" s="193"/>
      <c r="E163" s="193"/>
      <c r="F163" s="193"/>
      <c r="G163" s="245"/>
      <c r="H163" s="195"/>
      <c r="I163" s="363"/>
      <c r="J163" s="195"/>
      <c r="K163" s="193"/>
      <c r="L163" s="193"/>
      <c r="M163" s="194"/>
      <c r="N163" s="193"/>
    </row>
    <row r="164" spans="1:14" x14ac:dyDescent="0.2">
      <c r="A164" s="193"/>
      <c r="B164" s="193"/>
      <c r="C164" s="193"/>
      <c r="D164" s="193"/>
      <c r="E164" s="193"/>
      <c r="F164" s="193"/>
      <c r="G164" s="245"/>
      <c r="H164" s="195"/>
      <c r="I164" s="363"/>
      <c r="J164" s="195"/>
      <c r="K164" s="193"/>
      <c r="L164" s="193"/>
      <c r="M164" s="194"/>
      <c r="N164" s="193"/>
    </row>
    <row r="165" spans="1:14" x14ac:dyDescent="0.2">
      <c r="A165" s="193"/>
      <c r="B165" s="193"/>
      <c r="C165" s="193"/>
      <c r="D165" s="193"/>
      <c r="E165" s="193"/>
      <c r="F165" s="193"/>
      <c r="G165" s="245"/>
      <c r="H165" s="195"/>
      <c r="I165" s="363"/>
      <c r="J165" s="195"/>
      <c r="K165" s="193"/>
      <c r="L165" s="193"/>
      <c r="M165" s="194"/>
      <c r="N165" s="193"/>
    </row>
    <row r="166" spans="1:14" x14ac:dyDescent="0.2">
      <c r="A166" s="193"/>
      <c r="B166" s="193"/>
      <c r="C166" s="193"/>
      <c r="D166" s="193"/>
      <c r="E166" s="193"/>
      <c r="F166" s="193"/>
      <c r="G166" s="245"/>
      <c r="H166" s="195"/>
      <c r="I166" s="363"/>
      <c r="J166" s="195"/>
      <c r="K166" s="193"/>
      <c r="L166" s="193"/>
      <c r="M166" s="194"/>
      <c r="N166" s="193"/>
    </row>
    <row r="167" spans="1:14" x14ac:dyDescent="0.2">
      <c r="A167" s="193"/>
      <c r="B167" s="193"/>
      <c r="C167" s="193"/>
      <c r="D167" s="193"/>
      <c r="E167" s="193"/>
      <c r="F167" s="193"/>
      <c r="G167" s="245"/>
      <c r="H167" s="195"/>
      <c r="I167" s="363"/>
      <c r="J167" s="195"/>
      <c r="K167" s="193"/>
      <c r="L167" s="193"/>
      <c r="M167" s="194"/>
      <c r="N167" s="193"/>
    </row>
    <row r="168" spans="1:14" x14ac:dyDescent="0.2">
      <c r="A168" s="193"/>
      <c r="B168" s="193"/>
      <c r="C168" s="193"/>
      <c r="D168" s="193"/>
      <c r="E168" s="193"/>
      <c r="F168" s="193"/>
      <c r="G168" s="245"/>
      <c r="H168" s="195"/>
      <c r="I168" s="363"/>
      <c r="J168" s="195"/>
      <c r="K168" s="193"/>
      <c r="L168" s="193"/>
      <c r="M168" s="194"/>
      <c r="N168" s="193"/>
    </row>
    <row r="169" spans="1:14" x14ac:dyDescent="0.2">
      <c r="A169" s="193"/>
      <c r="B169" s="193"/>
      <c r="C169" s="193"/>
      <c r="D169" s="193"/>
      <c r="E169" s="193"/>
      <c r="F169" s="193"/>
      <c r="G169" s="245"/>
      <c r="H169" s="195"/>
      <c r="I169" s="363"/>
      <c r="J169" s="195"/>
      <c r="K169" s="193"/>
      <c r="L169" s="193"/>
      <c r="M169" s="194"/>
      <c r="N169" s="193"/>
    </row>
    <row r="170" spans="1:14" x14ac:dyDescent="0.2">
      <c r="A170" s="193"/>
      <c r="B170" s="193"/>
      <c r="C170" s="193"/>
      <c r="D170" s="193"/>
      <c r="E170" s="193"/>
      <c r="F170" s="193"/>
      <c r="G170" s="245"/>
      <c r="H170" s="195"/>
      <c r="I170" s="363"/>
      <c r="J170" s="195"/>
      <c r="K170" s="193"/>
      <c r="L170" s="193"/>
      <c r="M170" s="194"/>
      <c r="N170" s="193"/>
    </row>
    <row r="171" spans="1:14" x14ac:dyDescent="0.2">
      <c r="A171" s="193"/>
      <c r="B171" s="193"/>
      <c r="C171" s="193"/>
      <c r="D171" s="193"/>
      <c r="E171" s="193"/>
      <c r="F171" s="193"/>
      <c r="G171" s="245"/>
      <c r="H171" s="195"/>
      <c r="I171" s="363"/>
      <c r="J171" s="195"/>
      <c r="K171" s="193"/>
      <c r="L171" s="193"/>
      <c r="M171" s="194"/>
      <c r="N171" s="193"/>
    </row>
    <row r="172" spans="1:14" x14ac:dyDescent="0.2">
      <c r="A172" s="193"/>
      <c r="B172" s="193"/>
      <c r="C172" s="193"/>
      <c r="D172" s="193"/>
      <c r="E172" s="193"/>
      <c r="F172" s="193"/>
      <c r="G172" s="245"/>
      <c r="H172" s="195"/>
      <c r="I172" s="363"/>
      <c r="J172" s="195"/>
      <c r="K172" s="193"/>
      <c r="L172" s="193"/>
      <c r="M172" s="194"/>
      <c r="N172" s="193"/>
    </row>
    <row r="173" spans="1:14" x14ac:dyDescent="0.2">
      <c r="A173" s="193"/>
      <c r="B173" s="193"/>
      <c r="C173" s="193"/>
      <c r="D173" s="193"/>
      <c r="E173" s="193"/>
      <c r="F173" s="193"/>
      <c r="G173" s="245"/>
      <c r="H173" s="195"/>
      <c r="I173" s="363"/>
      <c r="J173" s="195"/>
      <c r="K173" s="193"/>
      <c r="L173" s="193"/>
      <c r="M173" s="194"/>
      <c r="N173" s="193"/>
    </row>
    <row r="174" spans="1:14" x14ac:dyDescent="0.2">
      <c r="A174" s="193"/>
      <c r="B174" s="193"/>
      <c r="C174" s="193"/>
      <c r="D174" s="193"/>
      <c r="E174" s="193"/>
      <c r="F174" s="193"/>
      <c r="G174" s="245"/>
      <c r="H174" s="195"/>
      <c r="I174" s="363"/>
      <c r="J174" s="195"/>
      <c r="K174" s="193"/>
      <c r="L174" s="193"/>
      <c r="M174" s="194"/>
      <c r="N174" s="193"/>
    </row>
    <row r="175" spans="1:14" x14ac:dyDescent="0.2">
      <c r="A175" s="193"/>
      <c r="B175" s="193"/>
      <c r="C175" s="193"/>
      <c r="D175" s="193"/>
      <c r="E175" s="193"/>
      <c r="F175" s="193"/>
      <c r="G175" s="245"/>
      <c r="H175" s="195"/>
      <c r="I175" s="363"/>
      <c r="J175" s="195"/>
      <c r="K175" s="193"/>
      <c r="L175" s="193"/>
      <c r="M175" s="194"/>
      <c r="N175" s="193"/>
    </row>
    <row r="176" spans="1:14" x14ac:dyDescent="0.2">
      <c r="A176" s="193"/>
      <c r="B176" s="193"/>
      <c r="C176" s="193"/>
      <c r="D176" s="193"/>
      <c r="E176" s="193"/>
      <c r="F176" s="193"/>
      <c r="G176" s="245"/>
      <c r="H176" s="195"/>
      <c r="I176" s="363"/>
      <c r="J176" s="195"/>
      <c r="K176" s="193"/>
      <c r="L176" s="193"/>
      <c r="M176" s="194"/>
      <c r="N176" s="193"/>
    </row>
    <row r="177" spans="1:14" x14ac:dyDescent="0.2">
      <c r="A177" s="193"/>
      <c r="B177" s="193"/>
      <c r="C177" s="193"/>
      <c r="D177" s="193"/>
      <c r="E177" s="193"/>
      <c r="F177" s="193"/>
      <c r="G177" s="245"/>
      <c r="H177" s="195"/>
      <c r="I177" s="363"/>
      <c r="J177" s="195"/>
      <c r="K177" s="193"/>
      <c r="L177" s="193"/>
      <c r="M177" s="194"/>
      <c r="N177" s="193"/>
    </row>
    <row r="178" spans="1:14" x14ac:dyDescent="0.2">
      <c r="A178" s="193"/>
      <c r="B178" s="193"/>
      <c r="C178" s="193"/>
      <c r="D178" s="193"/>
      <c r="E178" s="193"/>
      <c r="F178" s="193"/>
      <c r="G178" s="245"/>
      <c r="H178" s="195"/>
      <c r="I178" s="363"/>
      <c r="J178" s="195"/>
      <c r="K178" s="193"/>
      <c r="L178" s="193"/>
      <c r="M178" s="194"/>
      <c r="N178" s="193"/>
    </row>
    <row r="179" spans="1:14" x14ac:dyDescent="0.2">
      <c r="A179" s="193"/>
      <c r="B179" s="193"/>
      <c r="C179" s="193"/>
      <c r="D179" s="193"/>
      <c r="E179" s="193"/>
      <c r="F179" s="193"/>
      <c r="G179" s="245"/>
      <c r="H179" s="195"/>
      <c r="I179" s="363"/>
      <c r="J179" s="195"/>
      <c r="K179" s="193"/>
      <c r="L179" s="193"/>
      <c r="M179" s="194"/>
      <c r="N179" s="193"/>
    </row>
    <row r="180" spans="1:14" x14ac:dyDescent="0.2">
      <c r="A180" s="193"/>
      <c r="B180" s="193"/>
      <c r="C180" s="193"/>
      <c r="D180" s="193"/>
      <c r="E180" s="193"/>
      <c r="F180" s="193"/>
      <c r="G180" s="245"/>
      <c r="H180" s="195"/>
      <c r="I180" s="363"/>
      <c r="J180" s="195"/>
      <c r="K180" s="193"/>
      <c r="L180" s="193"/>
      <c r="M180" s="194"/>
      <c r="N180" s="193"/>
    </row>
    <row r="181" spans="1:14" x14ac:dyDescent="0.2">
      <c r="A181" s="193"/>
      <c r="B181" s="193"/>
      <c r="C181" s="193"/>
      <c r="D181" s="193"/>
      <c r="E181" s="193"/>
      <c r="F181" s="193"/>
      <c r="G181" s="245"/>
      <c r="H181" s="195"/>
      <c r="I181" s="363"/>
      <c r="J181" s="195"/>
      <c r="K181" s="193"/>
      <c r="L181" s="193"/>
      <c r="M181" s="194"/>
      <c r="N181" s="193"/>
    </row>
    <row r="182" spans="1:14" x14ac:dyDescent="0.2">
      <c r="A182" s="193"/>
      <c r="B182" s="193"/>
      <c r="C182" s="193"/>
      <c r="D182" s="193"/>
      <c r="E182" s="193"/>
      <c r="F182" s="193"/>
      <c r="G182" s="245"/>
      <c r="H182" s="195"/>
      <c r="I182" s="363"/>
      <c r="J182" s="195"/>
      <c r="K182" s="193"/>
      <c r="L182" s="193"/>
      <c r="M182" s="194"/>
      <c r="N182" s="193"/>
    </row>
    <row r="183" spans="1:14" x14ac:dyDescent="0.2">
      <c r="A183" s="193"/>
      <c r="B183" s="193"/>
      <c r="C183" s="193"/>
      <c r="D183" s="193"/>
      <c r="E183" s="193"/>
      <c r="F183" s="193"/>
      <c r="G183" s="245"/>
      <c r="H183" s="195"/>
      <c r="I183" s="363"/>
      <c r="J183" s="195"/>
      <c r="K183" s="193"/>
      <c r="L183" s="193"/>
      <c r="M183" s="194"/>
      <c r="N183" s="193"/>
    </row>
    <row r="184" spans="1:14" x14ac:dyDescent="0.2">
      <c r="A184" s="193"/>
      <c r="B184" s="193"/>
      <c r="C184" s="193"/>
      <c r="D184" s="193"/>
      <c r="E184" s="193"/>
      <c r="F184" s="193"/>
      <c r="G184" s="245"/>
      <c r="H184" s="195"/>
      <c r="I184" s="363"/>
      <c r="J184" s="195"/>
      <c r="K184" s="193"/>
      <c r="L184" s="193"/>
      <c r="M184" s="194"/>
      <c r="N184" s="193"/>
    </row>
    <row r="185" spans="1:14" x14ac:dyDescent="0.2">
      <c r="A185" s="193"/>
      <c r="B185" s="193"/>
      <c r="C185" s="193"/>
      <c r="D185" s="193"/>
      <c r="E185" s="193"/>
      <c r="F185" s="193"/>
      <c r="G185" s="245"/>
      <c r="H185" s="195"/>
      <c r="I185" s="363"/>
      <c r="J185" s="195"/>
      <c r="K185" s="193"/>
      <c r="L185" s="193"/>
      <c r="M185" s="194"/>
      <c r="N185" s="193"/>
    </row>
    <row r="186" spans="1:14" x14ac:dyDescent="0.2">
      <c r="A186" s="193"/>
      <c r="B186" s="193"/>
      <c r="C186" s="193"/>
      <c r="D186" s="193"/>
      <c r="E186" s="193"/>
      <c r="F186" s="193"/>
      <c r="G186" s="245"/>
      <c r="H186" s="195"/>
      <c r="I186" s="363"/>
      <c r="J186" s="195"/>
      <c r="K186" s="193"/>
      <c r="L186" s="193"/>
      <c r="M186" s="194"/>
      <c r="N186" s="193"/>
    </row>
    <row r="187" spans="1:14" x14ac:dyDescent="0.2">
      <c r="A187" s="193"/>
      <c r="B187" s="193"/>
      <c r="C187" s="193"/>
      <c r="D187" s="193"/>
      <c r="E187" s="193"/>
      <c r="F187" s="193"/>
      <c r="G187" s="245"/>
      <c r="H187" s="195"/>
      <c r="I187" s="363"/>
      <c r="J187" s="195"/>
      <c r="K187" s="193"/>
      <c r="L187" s="193"/>
      <c r="M187" s="194"/>
      <c r="N187" s="193"/>
    </row>
    <row r="188" spans="1:14" x14ac:dyDescent="0.2">
      <c r="A188" s="193"/>
      <c r="B188" s="193"/>
      <c r="C188" s="193"/>
      <c r="D188" s="193"/>
      <c r="E188" s="193"/>
      <c r="F188" s="193"/>
      <c r="G188" s="245"/>
      <c r="H188" s="195"/>
      <c r="I188" s="363"/>
      <c r="J188" s="195"/>
      <c r="K188" s="193"/>
      <c r="L188" s="193"/>
      <c r="M188" s="194"/>
      <c r="N188" s="193"/>
    </row>
    <row r="189" spans="1:14" x14ac:dyDescent="0.2">
      <c r="A189" s="193"/>
      <c r="B189" s="193"/>
      <c r="C189" s="193"/>
      <c r="D189" s="193"/>
      <c r="E189" s="193"/>
      <c r="F189" s="193"/>
      <c r="G189" s="245"/>
      <c r="H189" s="195"/>
      <c r="I189" s="363"/>
      <c r="J189" s="195"/>
      <c r="K189" s="193"/>
      <c r="L189" s="193"/>
      <c r="M189" s="194"/>
      <c r="N189" s="193"/>
    </row>
    <row r="190" spans="1:14" x14ac:dyDescent="0.2">
      <c r="A190" s="193"/>
      <c r="B190" s="193"/>
      <c r="C190" s="193"/>
      <c r="D190" s="193"/>
      <c r="E190" s="193"/>
      <c r="F190" s="193"/>
      <c r="G190" s="245"/>
      <c r="H190" s="195"/>
      <c r="I190" s="363"/>
      <c r="J190" s="195"/>
      <c r="K190" s="193"/>
      <c r="L190" s="193"/>
      <c r="M190" s="194"/>
      <c r="N190" s="193"/>
    </row>
    <row r="191" spans="1:14" x14ac:dyDescent="0.2">
      <c r="A191" s="193"/>
      <c r="B191" s="193"/>
      <c r="C191" s="193"/>
      <c r="D191" s="193"/>
      <c r="E191" s="193"/>
      <c r="F191" s="193"/>
      <c r="G191" s="245"/>
      <c r="H191" s="195"/>
      <c r="I191" s="363"/>
      <c r="J191" s="195"/>
      <c r="K191" s="193"/>
      <c r="L191" s="193"/>
      <c r="M191" s="194"/>
      <c r="N191" s="193"/>
    </row>
    <row r="192" spans="1:14" x14ac:dyDescent="0.2">
      <c r="A192" s="193"/>
      <c r="B192" s="193"/>
      <c r="C192" s="193"/>
      <c r="D192" s="193"/>
      <c r="E192" s="193"/>
      <c r="F192" s="193"/>
      <c r="G192" s="245"/>
      <c r="H192" s="195"/>
      <c r="I192" s="363"/>
      <c r="J192" s="195"/>
      <c r="K192" s="193"/>
      <c r="L192" s="193"/>
      <c r="M192" s="194"/>
      <c r="N192" s="193"/>
    </row>
    <row r="193" spans="1:14" x14ac:dyDescent="0.2">
      <c r="A193" s="193"/>
      <c r="B193" s="193"/>
      <c r="C193" s="193"/>
      <c r="D193" s="193"/>
      <c r="E193" s="193"/>
      <c r="F193" s="193"/>
      <c r="G193" s="245"/>
      <c r="H193" s="195"/>
      <c r="I193" s="363"/>
      <c r="J193" s="195"/>
      <c r="K193" s="193"/>
      <c r="L193" s="193"/>
      <c r="M193" s="194"/>
      <c r="N193" s="193"/>
    </row>
    <row r="194" spans="1:14" x14ac:dyDescent="0.2">
      <c r="A194" s="193"/>
      <c r="B194" s="193"/>
      <c r="C194" s="193"/>
      <c r="D194" s="193"/>
      <c r="E194" s="193"/>
      <c r="F194" s="193"/>
      <c r="G194" s="245"/>
      <c r="H194" s="195"/>
      <c r="I194" s="363"/>
      <c r="J194" s="195"/>
      <c r="K194" s="193"/>
      <c r="L194" s="193"/>
      <c r="M194" s="194"/>
      <c r="N194" s="193"/>
    </row>
    <row r="195" spans="1:14" x14ac:dyDescent="0.2">
      <c r="A195" s="193"/>
      <c r="B195" s="193"/>
      <c r="C195" s="193"/>
      <c r="D195" s="193"/>
      <c r="E195" s="193"/>
      <c r="F195" s="193"/>
      <c r="G195" s="245"/>
      <c r="H195" s="195"/>
      <c r="I195" s="363"/>
      <c r="J195" s="195"/>
      <c r="K195" s="193"/>
      <c r="L195" s="193"/>
      <c r="M195" s="194"/>
      <c r="N195" s="193"/>
    </row>
    <row r="196" spans="1:14" x14ac:dyDescent="0.2">
      <c r="A196" s="193"/>
      <c r="B196" s="193"/>
      <c r="C196" s="193"/>
      <c r="D196" s="193"/>
      <c r="E196" s="193"/>
      <c r="F196" s="193"/>
      <c r="G196" s="245"/>
      <c r="H196" s="195"/>
      <c r="I196" s="363"/>
      <c r="J196" s="195"/>
      <c r="K196" s="193"/>
      <c r="L196" s="193"/>
      <c r="M196" s="194"/>
      <c r="N196" s="193"/>
    </row>
    <row r="197" spans="1:14" x14ac:dyDescent="0.2">
      <c r="A197" s="193"/>
      <c r="B197" s="193"/>
      <c r="C197" s="193"/>
      <c r="D197" s="193"/>
      <c r="E197" s="193"/>
      <c r="F197" s="193"/>
      <c r="G197" s="245"/>
      <c r="H197" s="195"/>
      <c r="I197" s="363"/>
      <c r="J197" s="195"/>
      <c r="K197" s="193"/>
      <c r="L197" s="193"/>
      <c r="M197" s="194"/>
      <c r="N197" s="193"/>
    </row>
    <row r="198" spans="1:14" x14ac:dyDescent="0.2">
      <c r="A198" s="193"/>
      <c r="B198" s="193"/>
      <c r="C198" s="193"/>
      <c r="D198" s="193"/>
      <c r="E198" s="193"/>
      <c r="F198" s="193"/>
      <c r="G198" s="245"/>
      <c r="H198" s="195"/>
      <c r="I198" s="363"/>
      <c r="J198" s="195"/>
      <c r="K198" s="193"/>
      <c r="L198" s="193"/>
      <c r="M198" s="194"/>
      <c r="N198" s="193"/>
    </row>
    <row r="199" spans="1:14" x14ac:dyDescent="0.2">
      <c r="A199" s="193"/>
      <c r="B199" s="193"/>
      <c r="C199" s="193"/>
      <c r="D199" s="193"/>
      <c r="E199" s="193"/>
      <c r="F199" s="193"/>
      <c r="G199" s="245"/>
      <c r="H199" s="195"/>
      <c r="I199" s="363"/>
      <c r="J199" s="195"/>
      <c r="K199" s="193"/>
      <c r="L199" s="193"/>
      <c r="M199" s="194"/>
      <c r="N199" s="193"/>
    </row>
    <row r="200" spans="1:14" x14ac:dyDescent="0.2">
      <c r="A200" s="193"/>
      <c r="B200" s="193"/>
      <c r="C200" s="193"/>
      <c r="D200" s="193"/>
      <c r="E200" s="193"/>
      <c r="F200" s="193"/>
      <c r="G200" s="245"/>
      <c r="H200" s="195"/>
      <c r="I200" s="363"/>
      <c r="J200" s="195"/>
      <c r="K200" s="193"/>
      <c r="L200" s="193"/>
      <c r="M200" s="194"/>
      <c r="N200" s="193"/>
    </row>
    <row r="201" spans="1:14" x14ac:dyDescent="0.2">
      <c r="A201" s="193"/>
      <c r="B201" s="193"/>
      <c r="C201" s="193"/>
      <c r="D201" s="193"/>
      <c r="E201" s="193"/>
      <c r="F201" s="193"/>
      <c r="G201" s="245"/>
      <c r="H201" s="195"/>
      <c r="I201" s="363"/>
      <c r="J201" s="195"/>
      <c r="K201" s="193"/>
      <c r="L201" s="193"/>
      <c r="M201" s="194"/>
      <c r="N201" s="193"/>
    </row>
    <row r="202" spans="1:14" x14ac:dyDescent="0.2">
      <c r="A202" s="193"/>
      <c r="B202" s="193"/>
      <c r="C202" s="193"/>
      <c r="D202" s="193"/>
      <c r="E202" s="193"/>
      <c r="F202" s="193"/>
      <c r="G202" s="245"/>
      <c r="H202" s="195"/>
      <c r="I202" s="363"/>
      <c r="J202" s="195"/>
      <c r="K202" s="193"/>
      <c r="L202" s="193"/>
      <c r="M202" s="194"/>
      <c r="N202" s="193"/>
    </row>
    <row r="203" spans="1:14" x14ac:dyDescent="0.2">
      <c r="A203" s="193"/>
      <c r="B203" s="193"/>
      <c r="C203" s="193"/>
      <c r="D203" s="193"/>
      <c r="E203" s="193"/>
      <c r="F203" s="193"/>
      <c r="G203" s="245"/>
      <c r="H203" s="195"/>
      <c r="I203" s="363"/>
      <c r="J203" s="195"/>
      <c r="K203" s="193"/>
      <c r="L203" s="193"/>
      <c r="M203" s="194"/>
      <c r="N203" s="193"/>
    </row>
    <row r="204" spans="1:14" x14ac:dyDescent="0.2">
      <c r="A204" s="193"/>
      <c r="B204" s="193"/>
      <c r="C204" s="193"/>
      <c r="D204" s="193"/>
      <c r="E204" s="193"/>
      <c r="F204" s="193"/>
      <c r="G204" s="245"/>
      <c r="H204" s="195"/>
      <c r="I204" s="363"/>
      <c r="J204" s="195"/>
      <c r="K204" s="193"/>
      <c r="L204" s="193"/>
      <c r="M204" s="194"/>
      <c r="N204" s="193"/>
    </row>
    <row r="205" spans="1:14" x14ac:dyDescent="0.2">
      <c r="A205" s="193"/>
      <c r="B205" s="193"/>
      <c r="C205" s="193"/>
      <c r="D205" s="193"/>
      <c r="E205" s="193"/>
      <c r="F205" s="193"/>
      <c r="G205" s="245"/>
      <c r="H205" s="195"/>
      <c r="I205" s="363"/>
      <c r="J205" s="195"/>
      <c r="K205" s="193"/>
      <c r="L205" s="193"/>
      <c r="M205" s="194"/>
      <c r="N205" s="193"/>
    </row>
    <row r="206" spans="1:14" x14ac:dyDescent="0.2">
      <c r="A206" s="193"/>
      <c r="B206" s="193"/>
      <c r="C206" s="193"/>
      <c r="D206" s="193"/>
      <c r="E206" s="193"/>
      <c r="F206" s="193"/>
      <c r="G206" s="245"/>
      <c r="H206" s="195"/>
      <c r="I206" s="363"/>
      <c r="J206" s="195"/>
      <c r="K206" s="193"/>
      <c r="L206" s="193"/>
      <c r="M206" s="194"/>
      <c r="N206" s="193"/>
    </row>
    <row r="207" spans="1:14" x14ac:dyDescent="0.2">
      <c r="A207" s="193"/>
      <c r="B207" s="193"/>
      <c r="C207" s="193"/>
      <c r="D207" s="193"/>
      <c r="E207" s="193"/>
      <c r="F207" s="193"/>
      <c r="G207" s="245"/>
      <c r="H207" s="195"/>
      <c r="I207" s="363"/>
      <c r="J207" s="195"/>
      <c r="K207" s="193"/>
      <c r="L207" s="193"/>
      <c r="M207" s="194"/>
      <c r="N207" s="193"/>
    </row>
    <row r="208" spans="1:14" x14ac:dyDescent="0.2">
      <c r="A208" s="193"/>
      <c r="B208" s="193"/>
      <c r="C208" s="193"/>
      <c r="D208" s="193"/>
      <c r="E208" s="193"/>
      <c r="F208" s="193"/>
      <c r="G208" s="245"/>
      <c r="H208" s="195"/>
      <c r="I208" s="363"/>
      <c r="J208" s="195"/>
      <c r="K208" s="193"/>
      <c r="L208" s="193"/>
      <c r="M208" s="194"/>
      <c r="N208" s="193"/>
    </row>
    <row r="209" spans="1:14" x14ac:dyDescent="0.2">
      <c r="A209" s="193"/>
      <c r="B209" s="193"/>
      <c r="C209" s="193"/>
      <c r="D209" s="193"/>
      <c r="E209" s="193"/>
      <c r="F209" s="193"/>
      <c r="G209" s="245"/>
      <c r="H209" s="195"/>
      <c r="I209" s="363"/>
      <c r="J209" s="195"/>
      <c r="K209" s="193"/>
      <c r="L209" s="193"/>
      <c r="M209" s="194"/>
      <c r="N209" s="193"/>
    </row>
    <row r="210" spans="1:14" x14ac:dyDescent="0.2">
      <c r="A210" s="193"/>
      <c r="B210" s="193"/>
      <c r="C210" s="193"/>
      <c r="D210" s="193"/>
      <c r="E210" s="193"/>
      <c r="F210" s="193"/>
      <c r="G210" s="245"/>
      <c r="H210" s="195"/>
      <c r="I210" s="363"/>
      <c r="J210" s="195"/>
      <c r="K210" s="193"/>
      <c r="L210" s="193"/>
      <c r="M210" s="194"/>
      <c r="N210" s="193"/>
    </row>
    <row r="211" spans="1:14" x14ac:dyDescent="0.2">
      <c r="A211" s="193"/>
      <c r="B211" s="193"/>
      <c r="C211" s="193"/>
      <c r="D211" s="193"/>
      <c r="E211" s="193"/>
      <c r="F211" s="193"/>
      <c r="G211" s="245"/>
      <c r="H211" s="195"/>
      <c r="I211" s="363"/>
      <c r="J211" s="195"/>
      <c r="K211" s="193"/>
      <c r="L211" s="193"/>
      <c r="M211" s="194"/>
      <c r="N211" s="193"/>
    </row>
    <row r="212" spans="1:14" x14ac:dyDescent="0.2">
      <c r="A212" s="193"/>
      <c r="B212" s="193"/>
      <c r="C212" s="193"/>
      <c r="D212" s="193"/>
      <c r="E212" s="193"/>
      <c r="F212" s="193"/>
      <c r="G212" s="245"/>
      <c r="H212" s="195"/>
      <c r="I212" s="363"/>
      <c r="J212" s="195"/>
      <c r="K212" s="193"/>
      <c r="L212" s="193"/>
      <c r="M212" s="194"/>
      <c r="N212" s="193"/>
    </row>
    <row r="213" spans="1:14" x14ac:dyDescent="0.2">
      <c r="A213" s="193"/>
      <c r="B213" s="193"/>
      <c r="C213" s="193"/>
      <c r="D213" s="193"/>
      <c r="E213" s="193"/>
      <c r="F213" s="193"/>
      <c r="G213" s="245"/>
      <c r="H213" s="195"/>
      <c r="I213" s="363"/>
      <c r="J213" s="195"/>
      <c r="K213" s="193"/>
      <c r="L213" s="193"/>
      <c r="M213" s="194"/>
      <c r="N213" s="193"/>
    </row>
    <row r="214" spans="1:14" x14ac:dyDescent="0.2">
      <c r="A214" s="193"/>
      <c r="B214" s="193"/>
      <c r="C214" s="193"/>
      <c r="D214" s="193"/>
      <c r="E214" s="193"/>
      <c r="F214" s="193"/>
      <c r="G214" s="245"/>
      <c r="H214" s="195"/>
      <c r="I214" s="363"/>
      <c r="J214" s="195"/>
      <c r="K214" s="193"/>
      <c r="L214" s="193"/>
      <c r="M214" s="194"/>
      <c r="N214" s="193"/>
    </row>
    <row r="215" spans="1:14" x14ac:dyDescent="0.2">
      <c r="A215" s="193"/>
      <c r="B215" s="193"/>
      <c r="C215" s="193"/>
      <c r="D215" s="193"/>
      <c r="E215" s="193"/>
      <c r="F215" s="193"/>
      <c r="G215" s="245"/>
      <c r="H215" s="195"/>
      <c r="I215" s="363"/>
      <c r="J215" s="195"/>
      <c r="K215" s="193"/>
      <c r="L215" s="193"/>
      <c r="M215" s="194"/>
      <c r="N215" s="193"/>
    </row>
    <row r="216" spans="1:14" x14ac:dyDescent="0.2">
      <c r="A216" s="193"/>
      <c r="B216" s="193"/>
      <c r="C216" s="193"/>
      <c r="D216" s="193"/>
      <c r="E216" s="193"/>
      <c r="F216" s="193"/>
      <c r="G216" s="245"/>
      <c r="H216" s="195"/>
      <c r="I216" s="363"/>
      <c r="J216" s="195"/>
      <c r="K216" s="193"/>
      <c r="L216" s="193"/>
      <c r="M216" s="194"/>
      <c r="N216" s="193"/>
    </row>
    <row r="217" spans="1:14" x14ac:dyDescent="0.2">
      <c r="A217" s="193"/>
      <c r="B217" s="193"/>
      <c r="C217" s="193"/>
      <c r="D217" s="193"/>
      <c r="E217" s="193"/>
      <c r="F217" s="193"/>
      <c r="G217" s="245"/>
      <c r="H217" s="195"/>
      <c r="I217" s="363"/>
      <c r="J217" s="195"/>
      <c r="K217" s="193"/>
      <c r="L217" s="193"/>
      <c r="M217" s="194"/>
      <c r="N217" s="193"/>
    </row>
    <row r="218" spans="1:14" x14ac:dyDescent="0.2">
      <c r="A218" s="193"/>
      <c r="B218" s="193"/>
      <c r="C218" s="193"/>
      <c r="D218" s="193"/>
      <c r="E218" s="193"/>
      <c r="F218" s="193"/>
      <c r="G218" s="245"/>
      <c r="H218" s="195"/>
      <c r="I218" s="363"/>
      <c r="J218" s="195"/>
      <c r="K218" s="193"/>
      <c r="L218" s="193"/>
      <c r="M218" s="194"/>
      <c r="N218" s="193"/>
    </row>
    <row r="219" spans="1:14" x14ac:dyDescent="0.2">
      <c r="A219" s="193"/>
      <c r="B219" s="193"/>
      <c r="C219" s="193"/>
      <c r="D219" s="193"/>
      <c r="E219" s="193"/>
      <c r="F219" s="193"/>
      <c r="G219" s="245"/>
      <c r="H219" s="195"/>
      <c r="I219" s="363"/>
      <c r="J219" s="195"/>
      <c r="K219" s="193"/>
      <c r="L219" s="193"/>
      <c r="M219" s="194"/>
      <c r="N219" s="193"/>
    </row>
    <row r="220" spans="1:14" x14ac:dyDescent="0.2">
      <c r="A220" s="193"/>
      <c r="B220" s="193"/>
      <c r="C220" s="193"/>
      <c r="D220" s="193"/>
      <c r="E220" s="193"/>
      <c r="F220" s="193"/>
      <c r="G220" s="245"/>
      <c r="H220" s="195"/>
      <c r="I220" s="363"/>
      <c r="J220" s="195"/>
      <c r="K220" s="193"/>
      <c r="L220" s="193"/>
      <c r="M220" s="194"/>
      <c r="N220" s="193"/>
    </row>
    <row r="221" spans="1:14" x14ac:dyDescent="0.2">
      <c r="A221" s="193"/>
      <c r="B221" s="193"/>
      <c r="C221" s="193"/>
      <c r="D221" s="193"/>
      <c r="E221" s="193"/>
      <c r="F221" s="193"/>
      <c r="G221" s="245"/>
      <c r="H221" s="195"/>
      <c r="I221" s="363"/>
      <c r="J221" s="195"/>
      <c r="K221" s="193"/>
      <c r="L221" s="193"/>
      <c r="M221" s="194"/>
      <c r="N221" s="193"/>
    </row>
    <row r="222" spans="1:14" x14ac:dyDescent="0.2">
      <c r="A222" s="193"/>
      <c r="B222" s="193"/>
      <c r="C222" s="193"/>
      <c r="D222" s="193"/>
      <c r="E222" s="193"/>
      <c r="F222" s="193"/>
      <c r="G222" s="245"/>
      <c r="H222" s="195"/>
      <c r="I222" s="363"/>
      <c r="J222" s="195"/>
      <c r="K222" s="193"/>
      <c r="L222" s="193"/>
      <c r="M222" s="194"/>
      <c r="N222" s="193"/>
    </row>
    <row r="223" spans="1:14" x14ac:dyDescent="0.2">
      <c r="A223" s="193"/>
      <c r="B223" s="193"/>
      <c r="C223" s="193"/>
      <c r="D223" s="193"/>
      <c r="E223" s="193"/>
      <c r="F223" s="193"/>
      <c r="G223" s="245"/>
      <c r="H223" s="195"/>
      <c r="I223" s="363"/>
      <c r="J223" s="195"/>
      <c r="K223" s="193"/>
      <c r="L223" s="193"/>
      <c r="M223" s="194"/>
      <c r="N223" s="193"/>
    </row>
    <row r="224" spans="1:14" x14ac:dyDescent="0.2">
      <c r="A224" s="193"/>
      <c r="B224" s="193"/>
      <c r="C224" s="193"/>
      <c r="D224" s="193"/>
      <c r="E224" s="193"/>
      <c r="F224" s="193"/>
      <c r="G224" s="245"/>
      <c r="H224" s="195"/>
      <c r="I224" s="363"/>
      <c r="J224" s="195"/>
      <c r="K224" s="193"/>
      <c r="L224" s="193"/>
      <c r="M224" s="194"/>
      <c r="N224" s="193"/>
    </row>
    <row r="225" spans="1:14" x14ac:dyDescent="0.2">
      <c r="A225" s="193"/>
      <c r="B225" s="193"/>
      <c r="C225" s="193"/>
      <c r="D225" s="193"/>
      <c r="E225" s="193"/>
      <c r="F225" s="193"/>
      <c r="G225" s="245"/>
      <c r="H225" s="195"/>
      <c r="I225" s="363"/>
      <c r="J225" s="195"/>
      <c r="K225" s="193"/>
      <c r="L225" s="193"/>
      <c r="M225" s="194"/>
      <c r="N225" s="193"/>
    </row>
    <row r="226" spans="1:14" x14ac:dyDescent="0.2">
      <c r="A226" s="193"/>
      <c r="B226" s="193"/>
      <c r="C226" s="193"/>
      <c r="D226" s="193"/>
      <c r="E226" s="193"/>
      <c r="F226" s="193"/>
      <c r="G226" s="245"/>
      <c r="H226" s="195"/>
      <c r="I226" s="363"/>
      <c r="J226" s="195"/>
      <c r="K226" s="193"/>
      <c r="L226" s="193"/>
      <c r="M226" s="194"/>
      <c r="N226" s="193"/>
    </row>
    <row r="227" spans="1:14" x14ac:dyDescent="0.2">
      <c r="A227" s="193"/>
      <c r="B227" s="193"/>
      <c r="C227" s="193"/>
      <c r="D227" s="193"/>
      <c r="E227" s="193"/>
      <c r="F227" s="193"/>
      <c r="G227" s="245"/>
      <c r="H227" s="195"/>
      <c r="I227" s="363"/>
      <c r="J227" s="195"/>
      <c r="K227" s="193"/>
      <c r="L227" s="193"/>
      <c r="M227" s="194"/>
      <c r="N227" s="193"/>
    </row>
    <row r="228" spans="1:14" x14ac:dyDescent="0.2">
      <c r="A228" s="193"/>
      <c r="B228" s="193"/>
      <c r="C228" s="193"/>
      <c r="D228" s="193"/>
      <c r="E228" s="193"/>
      <c r="F228" s="193"/>
      <c r="G228" s="245"/>
      <c r="H228" s="195"/>
      <c r="I228" s="363"/>
      <c r="J228" s="195"/>
      <c r="K228" s="193"/>
      <c r="L228" s="193"/>
      <c r="M228" s="194"/>
      <c r="N228" s="193"/>
    </row>
    <row r="229" spans="1:14" x14ac:dyDescent="0.2">
      <c r="A229" s="193"/>
      <c r="B229" s="193"/>
      <c r="C229" s="193"/>
      <c r="D229" s="193"/>
      <c r="E229" s="193"/>
      <c r="F229" s="193"/>
      <c r="G229" s="245"/>
      <c r="H229" s="195"/>
      <c r="I229" s="363"/>
      <c r="J229" s="195"/>
      <c r="K229" s="193"/>
      <c r="L229" s="193"/>
      <c r="M229" s="194"/>
      <c r="N229" s="193"/>
    </row>
    <row r="230" spans="1:14" x14ac:dyDescent="0.2">
      <c r="A230" s="193"/>
      <c r="B230" s="193"/>
      <c r="C230" s="193"/>
      <c r="D230" s="193"/>
      <c r="E230" s="193"/>
      <c r="F230" s="193"/>
      <c r="G230" s="245"/>
      <c r="H230" s="195"/>
      <c r="I230" s="363"/>
      <c r="J230" s="195"/>
      <c r="K230" s="193"/>
      <c r="L230" s="193"/>
      <c r="M230" s="194"/>
      <c r="N230" s="193"/>
    </row>
    <row r="231" spans="1:14" x14ac:dyDescent="0.2">
      <c r="A231" s="193"/>
      <c r="B231" s="193"/>
      <c r="C231" s="193"/>
      <c r="D231" s="193"/>
      <c r="E231" s="193"/>
      <c r="F231" s="193"/>
      <c r="G231" s="245"/>
      <c r="H231" s="195"/>
      <c r="I231" s="363"/>
      <c r="J231" s="195"/>
      <c r="K231" s="193"/>
      <c r="L231" s="193"/>
      <c r="M231" s="194"/>
      <c r="N231" s="193"/>
    </row>
    <row r="232" spans="1:14" x14ac:dyDescent="0.2">
      <c r="A232" s="193"/>
      <c r="B232" s="193"/>
      <c r="C232" s="193"/>
      <c r="D232" s="193"/>
      <c r="E232" s="193"/>
      <c r="F232" s="193"/>
      <c r="G232" s="245"/>
      <c r="H232" s="195"/>
      <c r="I232" s="363"/>
      <c r="J232" s="195"/>
      <c r="K232" s="193"/>
      <c r="L232" s="193"/>
      <c r="M232" s="194"/>
      <c r="N232" s="193"/>
    </row>
    <row r="233" spans="1:14" x14ac:dyDescent="0.2">
      <c r="A233" s="193"/>
      <c r="B233" s="193"/>
      <c r="C233" s="193"/>
      <c r="D233" s="193"/>
      <c r="E233" s="193"/>
      <c r="F233" s="193"/>
      <c r="G233" s="245"/>
      <c r="H233" s="195"/>
      <c r="I233" s="363"/>
      <c r="J233" s="195"/>
      <c r="K233" s="193"/>
      <c r="L233" s="193"/>
      <c r="M233" s="194"/>
      <c r="N233" s="193"/>
    </row>
    <row r="234" spans="1:14" x14ac:dyDescent="0.2">
      <c r="A234" s="193"/>
      <c r="B234" s="193"/>
      <c r="C234" s="193"/>
      <c r="D234" s="193"/>
      <c r="E234" s="193"/>
      <c r="F234" s="193"/>
      <c r="G234" s="245"/>
      <c r="H234" s="195"/>
      <c r="I234" s="363"/>
      <c r="J234" s="195"/>
      <c r="K234" s="193"/>
      <c r="L234" s="193"/>
      <c r="M234" s="194"/>
      <c r="N234" s="193"/>
    </row>
    <row r="235" spans="1:14" x14ac:dyDescent="0.2">
      <c r="A235" s="193"/>
      <c r="B235" s="193"/>
      <c r="C235" s="193"/>
      <c r="D235" s="193"/>
      <c r="E235" s="193"/>
      <c r="F235" s="193"/>
      <c r="G235" s="245"/>
      <c r="H235" s="195"/>
      <c r="I235" s="363"/>
      <c r="J235" s="195"/>
      <c r="K235" s="193"/>
      <c r="L235" s="193"/>
      <c r="M235" s="194"/>
      <c r="N235" s="193"/>
    </row>
    <row r="236" spans="1:14" x14ac:dyDescent="0.2">
      <c r="A236" s="193"/>
      <c r="B236" s="193"/>
      <c r="C236" s="193"/>
      <c r="D236" s="193"/>
      <c r="E236" s="193"/>
      <c r="F236" s="193"/>
      <c r="G236" s="245"/>
      <c r="H236" s="195"/>
      <c r="I236" s="363"/>
      <c r="J236" s="195"/>
      <c r="K236" s="193"/>
      <c r="L236" s="193"/>
      <c r="M236" s="194"/>
      <c r="N236" s="193"/>
    </row>
    <row r="237" spans="1:14" x14ac:dyDescent="0.2">
      <c r="A237" s="193"/>
      <c r="B237" s="193"/>
      <c r="C237" s="193"/>
      <c r="D237" s="193"/>
      <c r="E237" s="193"/>
      <c r="F237" s="193"/>
      <c r="G237" s="245"/>
      <c r="H237" s="195"/>
      <c r="I237" s="363"/>
      <c r="J237" s="195"/>
      <c r="K237" s="193"/>
      <c r="L237" s="193"/>
      <c r="M237" s="194"/>
      <c r="N237" s="193"/>
    </row>
    <row r="238" spans="1:14" x14ac:dyDescent="0.2">
      <c r="A238" s="193"/>
      <c r="B238" s="193"/>
      <c r="C238" s="193"/>
      <c r="D238" s="193"/>
      <c r="E238" s="193"/>
      <c r="F238" s="193"/>
      <c r="G238" s="245"/>
      <c r="H238" s="195"/>
      <c r="I238" s="363"/>
      <c r="J238" s="195"/>
      <c r="K238" s="193"/>
      <c r="L238" s="193"/>
      <c r="M238" s="194"/>
      <c r="N238" s="193"/>
    </row>
    <row r="239" spans="1:14" x14ac:dyDescent="0.2">
      <c r="A239" s="193"/>
      <c r="B239" s="193"/>
      <c r="C239" s="193"/>
      <c r="D239" s="193"/>
      <c r="E239" s="193"/>
      <c r="F239" s="193"/>
      <c r="G239" s="245"/>
      <c r="H239" s="195"/>
      <c r="I239" s="363"/>
      <c r="J239" s="195"/>
      <c r="K239" s="193"/>
      <c r="L239" s="193"/>
      <c r="M239" s="194"/>
      <c r="N239" s="193"/>
    </row>
    <row r="240" spans="1:14" x14ac:dyDescent="0.2">
      <c r="A240" s="193"/>
      <c r="B240" s="193"/>
      <c r="C240" s="193"/>
      <c r="D240" s="193"/>
      <c r="E240" s="193"/>
      <c r="F240" s="193"/>
      <c r="G240" s="245"/>
      <c r="H240" s="195"/>
      <c r="I240" s="363"/>
      <c r="J240" s="195"/>
      <c r="K240" s="193"/>
      <c r="L240" s="193"/>
      <c r="M240" s="194"/>
      <c r="N240" s="193"/>
    </row>
    <row r="241" spans="1:14" x14ac:dyDescent="0.2">
      <c r="A241" s="193"/>
      <c r="B241" s="193"/>
      <c r="C241" s="193"/>
      <c r="D241" s="193"/>
      <c r="E241" s="193"/>
      <c r="F241" s="193"/>
      <c r="G241" s="245"/>
      <c r="H241" s="195"/>
      <c r="I241" s="363"/>
      <c r="J241" s="195"/>
      <c r="K241" s="193"/>
      <c r="L241" s="193"/>
      <c r="M241" s="194"/>
      <c r="N241" s="193"/>
    </row>
    <row r="242" spans="1:14" x14ac:dyDescent="0.2">
      <c r="A242" s="193"/>
      <c r="B242" s="193"/>
      <c r="C242" s="193"/>
      <c r="D242" s="193"/>
      <c r="E242" s="193"/>
      <c r="F242" s="193"/>
      <c r="G242" s="245"/>
      <c r="H242" s="195"/>
      <c r="I242" s="363"/>
      <c r="J242" s="195"/>
      <c r="K242" s="193"/>
      <c r="L242" s="193"/>
      <c r="M242" s="194"/>
      <c r="N242" s="193"/>
    </row>
    <row r="243" spans="1:14" x14ac:dyDescent="0.2">
      <c r="A243" s="193"/>
      <c r="B243" s="193"/>
      <c r="C243" s="193"/>
      <c r="D243" s="193"/>
      <c r="E243" s="193"/>
      <c r="F243" s="193"/>
      <c r="G243" s="245"/>
      <c r="H243" s="195"/>
      <c r="I243" s="363"/>
      <c r="J243" s="195"/>
      <c r="K243" s="193"/>
      <c r="L243" s="193"/>
      <c r="M243" s="194"/>
      <c r="N243" s="193"/>
    </row>
    <row r="244" spans="1:14" x14ac:dyDescent="0.2">
      <c r="A244" s="193"/>
      <c r="B244" s="193"/>
      <c r="C244" s="193"/>
      <c r="D244" s="193"/>
      <c r="E244" s="193"/>
      <c r="F244" s="193"/>
      <c r="G244" s="245"/>
      <c r="H244" s="195"/>
      <c r="I244" s="363"/>
      <c r="J244" s="195"/>
      <c r="K244" s="193"/>
      <c r="L244" s="193"/>
      <c r="M244" s="194"/>
      <c r="N244" s="193"/>
    </row>
    <row r="245" spans="1:14" x14ac:dyDescent="0.2">
      <c r="A245" s="193"/>
      <c r="B245" s="193"/>
      <c r="C245" s="193"/>
      <c r="D245" s="193"/>
      <c r="E245" s="193"/>
      <c r="F245" s="193"/>
      <c r="G245" s="245"/>
      <c r="H245" s="195"/>
      <c r="I245" s="363"/>
      <c r="J245" s="195"/>
      <c r="K245" s="193"/>
      <c r="L245" s="193"/>
      <c r="M245" s="194"/>
      <c r="N245" s="193"/>
    </row>
    <row r="246" spans="1:14" x14ac:dyDescent="0.2">
      <c r="A246" s="193"/>
      <c r="B246" s="193"/>
      <c r="C246" s="193"/>
      <c r="D246" s="193"/>
      <c r="E246" s="193"/>
      <c r="F246" s="193"/>
      <c r="G246" s="245"/>
      <c r="H246" s="195"/>
      <c r="I246" s="363"/>
      <c r="J246" s="195"/>
      <c r="K246" s="193"/>
      <c r="L246" s="193"/>
      <c r="M246" s="194"/>
      <c r="N246" s="193"/>
    </row>
    <row r="247" spans="1:14" x14ac:dyDescent="0.2">
      <c r="A247" s="193"/>
      <c r="B247" s="193"/>
      <c r="C247" s="193"/>
      <c r="D247" s="193"/>
      <c r="E247" s="193"/>
      <c r="F247" s="193"/>
      <c r="G247" s="245"/>
      <c r="H247" s="195"/>
      <c r="I247" s="363"/>
      <c r="J247" s="195"/>
      <c r="K247" s="193"/>
      <c r="L247" s="193"/>
      <c r="M247" s="194"/>
      <c r="N247" s="193"/>
    </row>
    <row r="248" spans="1:14" x14ac:dyDescent="0.2">
      <c r="A248" s="193"/>
      <c r="B248" s="193"/>
      <c r="C248" s="193"/>
      <c r="D248" s="193"/>
      <c r="E248" s="193"/>
      <c r="F248" s="193"/>
      <c r="G248" s="245"/>
      <c r="H248" s="195"/>
      <c r="I248" s="363"/>
      <c r="J248" s="195"/>
      <c r="K248" s="193"/>
      <c r="L248" s="193"/>
      <c r="M248" s="194"/>
      <c r="N248" s="193"/>
    </row>
    <row r="249" spans="1:14" x14ac:dyDescent="0.2">
      <c r="A249" s="193"/>
      <c r="B249" s="193"/>
      <c r="C249" s="193"/>
      <c r="D249" s="193"/>
      <c r="E249" s="193"/>
      <c r="F249" s="193"/>
      <c r="G249" s="245"/>
      <c r="H249" s="195"/>
      <c r="I249" s="363"/>
      <c r="J249" s="195"/>
      <c r="K249" s="193"/>
      <c r="L249" s="193"/>
      <c r="M249" s="194"/>
      <c r="N249" s="193"/>
    </row>
    <row r="250" spans="1:14" x14ac:dyDescent="0.2">
      <c r="A250" s="193"/>
      <c r="B250" s="193"/>
      <c r="C250" s="193"/>
      <c r="D250" s="193"/>
      <c r="E250" s="193"/>
      <c r="F250" s="193"/>
      <c r="G250" s="245"/>
      <c r="H250" s="195"/>
      <c r="I250" s="363"/>
      <c r="J250" s="195"/>
      <c r="K250" s="193"/>
      <c r="L250" s="193"/>
      <c r="M250" s="194"/>
      <c r="N250" s="193"/>
    </row>
    <row r="251" spans="1:14" x14ac:dyDescent="0.2">
      <c r="A251" s="193"/>
      <c r="B251" s="193"/>
      <c r="C251" s="193"/>
      <c r="D251" s="193"/>
      <c r="E251" s="193"/>
      <c r="F251" s="193"/>
      <c r="G251" s="245"/>
      <c r="H251" s="195"/>
      <c r="I251" s="363"/>
      <c r="J251" s="195"/>
      <c r="K251" s="193"/>
      <c r="L251" s="193"/>
      <c r="M251" s="194"/>
      <c r="N251" s="193"/>
    </row>
    <row r="252" spans="1:14" x14ac:dyDescent="0.2">
      <c r="A252" s="193"/>
      <c r="B252" s="193"/>
      <c r="C252" s="193"/>
      <c r="D252" s="193"/>
      <c r="E252" s="193"/>
      <c r="F252" s="193"/>
      <c r="G252" s="245"/>
      <c r="H252" s="195"/>
      <c r="I252" s="363"/>
      <c r="J252" s="195"/>
      <c r="K252" s="193"/>
      <c r="L252" s="193"/>
      <c r="M252" s="194"/>
      <c r="N252" s="193"/>
    </row>
    <row r="253" spans="1:14" x14ac:dyDescent="0.2">
      <c r="A253" s="193"/>
      <c r="B253" s="193"/>
      <c r="C253" s="193"/>
      <c r="D253" s="193"/>
      <c r="E253" s="193"/>
      <c r="F253" s="193"/>
      <c r="G253" s="245"/>
      <c r="H253" s="195"/>
      <c r="I253" s="363"/>
      <c r="J253" s="195"/>
      <c r="K253" s="193"/>
      <c r="L253" s="193"/>
      <c r="M253" s="194"/>
      <c r="N253" s="193"/>
    </row>
    <row r="254" spans="1:14" x14ac:dyDescent="0.2">
      <c r="A254" s="193"/>
      <c r="B254" s="193"/>
      <c r="C254" s="193"/>
      <c r="D254" s="193"/>
      <c r="E254" s="193"/>
      <c r="F254" s="193"/>
      <c r="G254" s="245"/>
      <c r="H254" s="195"/>
      <c r="I254" s="363"/>
      <c r="J254" s="195"/>
      <c r="K254" s="193"/>
      <c r="L254" s="193"/>
      <c r="M254" s="194"/>
      <c r="N254" s="193"/>
    </row>
    <row r="255" spans="1:14" x14ac:dyDescent="0.2">
      <c r="A255" s="193"/>
      <c r="B255" s="193"/>
      <c r="C255" s="193"/>
      <c r="D255" s="193"/>
      <c r="E255" s="193"/>
      <c r="F255" s="193"/>
      <c r="G255" s="245"/>
      <c r="H255" s="195"/>
      <c r="I255" s="363"/>
      <c r="J255" s="195"/>
      <c r="K255" s="193"/>
      <c r="L255" s="193"/>
      <c r="M255" s="194"/>
      <c r="N255" s="193"/>
    </row>
    <row r="256" spans="1:14" x14ac:dyDescent="0.2">
      <c r="A256" s="193"/>
      <c r="B256" s="193"/>
      <c r="C256" s="193"/>
      <c r="D256" s="193"/>
      <c r="E256" s="193"/>
      <c r="F256" s="193"/>
      <c r="G256" s="245"/>
      <c r="H256" s="195"/>
      <c r="I256" s="363"/>
      <c r="J256" s="195"/>
      <c r="K256" s="193"/>
      <c r="L256" s="193"/>
      <c r="M256" s="194"/>
      <c r="N256" s="193"/>
    </row>
    <row r="257" spans="1:14" x14ac:dyDescent="0.2">
      <c r="A257" s="193"/>
      <c r="B257" s="193"/>
      <c r="C257" s="193"/>
      <c r="D257" s="193"/>
      <c r="E257" s="193"/>
      <c r="F257" s="193"/>
      <c r="G257" s="245"/>
      <c r="H257" s="195"/>
      <c r="I257" s="363"/>
      <c r="J257" s="195"/>
      <c r="K257" s="193"/>
      <c r="L257" s="193"/>
      <c r="M257" s="194"/>
      <c r="N257" s="193"/>
    </row>
    <row r="258" spans="1:14" x14ac:dyDescent="0.2">
      <c r="A258" s="193"/>
      <c r="B258" s="193"/>
      <c r="C258" s="193"/>
      <c r="D258" s="193"/>
      <c r="E258" s="193"/>
      <c r="F258" s="193"/>
      <c r="G258" s="245"/>
      <c r="H258" s="195"/>
      <c r="I258" s="363"/>
      <c r="J258" s="195"/>
      <c r="K258" s="193"/>
      <c r="L258" s="193"/>
      <c r="M258" s="194"/>
      <c r="N258" s="193"/>
    </row>
    <row r="259" spans="1:14" x14ac:dyDescent="0.2">
      <c r="A259" s="193"/>
      <c r="B259" s="193"/>
      <c r="C259" s="193"/>
      <c r="D259" s="193"/>
      <c r="E259" s="193"/>
      <c r="F259" s="193"/>
      <c r="G259" s="245"/>
      <c r="H259" s="195"/>
      <c r="I259" s="363"/>
      <c r="J259" s="195"/>
      <c r="K259" s="193"/>
      <c r="L259" s="193"/>
      <c r="M259" s="194"/>
      <c r="N259" s="193"/>
    </row>
    <row r="260" spans="1:14" x14ac:dyDescent="0.2">
      <c r="A260" s="193"/>
      <c r="B260" s="193"/>
      <c r="C260" s="193"/>
      <c r="D260" s="193"/>
      <c r="E260" s="193"/>
      <c r="F260" s="193"/>
      <c r="G260" s="245"/>
      <c r="H260" s="195"/>
      <c r="I260" s="363"/>
      <c r="J260" s="195"/>
      <c r="K260" s="193"/>
      <c r="L260" s="193"/>
      <c r="M260" s="194"/>
      <c r="N260" s="193"/>
    </row>
    <row r="261" spans="1:14" x14ac:dyDescent="0.2">
      <c r="A261" s="193"/>
      <c r="B261" s="193"/>
      <c r="C261" s="193"/>
      <c r="D261" s="193"/>
      <c r="E261" s="193"/>
      <c r="F261" s="193"/>
      <c r="G261" s="245"/>
      <c r="H261" s="195"/>
      <c r="I261" s="363"/>
      <c r="J261" s="195"/>
      <c r="K261" s="193"/>
      <c r="L261" s="193"/>
      <c r="M261" s="194"/>
      <c r="N261" s="193"/>
    </row>
    <row r="262" spans="1:14" x14ac:dyDescent="0.2">
      <c r="A262" s="193"/>
      <c r="B262" s="193"/>
      <c r="C262" s="193"/>
      <c r="D262" s="193"/>
      <c r="E262" s="193"/>
      <c r="F262" s="193"/>
      <c r="G262" s="245"/>
      <c r="H262" s="195"/>
      <c r="I262" s="363"/>
      <c r="J262" s="195"/>
      <c r="K262" s="193"/>
      <c r="L262" s="193"/>
      <c r="M262" s="194"/>
      <c r="N262" s="193"/>
    </row>
    <row r="263" spans="1:14" x14ac:dyDescent="0.2">
      <c r="A263" s="193"/>
      <c r="B263" s="193"/>
      <c r="C263" s="193"/>
      <c r="D263" s="193"/>
      <c r="E263" s="193"/>
      <c r="F263" s="193"/>
      <c r="G263" s="245"/>
      <c r="H263" s="195"/>
      <c r="I263" s="363"/>
      <c r="J263" s="195"/>
      <c r="K263" s="193"/>
      <c r="L263" s="193"/>
      <c r="M263" s="194"/>
      <c r="N263" s="193"/>
    </row>
    <row r="264" spans="1:14" x14ac:dyDescent="0.2">
      <c r="A264" s="193"/>
      <c r="B264" s="193"/>
      <c r="C264" s="193"/>
      <c r="D264" s="193"/>
      <c r="E264" s="193"/>
      <c r="F264" s="193"/>
      <c r="G264" s="245"/>
      <c r="H264" s="195"/>
      <c r="I264" s="363"/>
      <c r="J264" s="195"/>
      <c r="K264" s="193"/>
      <c r="L264" s="193"/>
      <c r="M264" s="194"/>
      <c r="N264" s="193"/>
    </row>
    <row r="265" spans="1:14" x14ac:dyDescent="0.2">
      <c r="A265" s="193"/>
      <c r="B265" s="193"/>
      <c r="C265" s="193"/>
      <c r="D265" s="193"/>
      <c r="E265" s="193"/>
      <c r="F265" s="193"/>
      <c r="G265" s="245"/>
      <c r="H265" s="195"/>
      <c r="I265" s="363"/>
      <c r="J265" s="195"/>
      <c r="K265" s="193"/>
      <c r="L265" s="193"/>
      <c r="M265" s="194"/>
      <c r="N265" s="193"/>
    </row>
    <row r="266" spans="1:14" x14ac:dyDescent="0.2">
      <c r="A266" s="193"/>
      <c r="B266" s="193"/>
      <c r="C266" s="193"/>
      <c r="D266" s="193"/>
      <c r="E266" s="193"/>
      <c r="F266" s="193"/>
      <c r="G266" s="245"/>
      <c r="H266" s="195"/>
      <c r="I266" s="363"/>
      <c r="J266" s="195"/>
      <c r="K266" s="193"/>
      <c r="L266" s="193"/>
      <c r="M266" s="194"/>
      <c r="N266" s="193"/>
    </row>
    <row r="267" spans="1:14" x14ac:dyDescent="0.2">
      <c r="A267" s="193"/>
      <c r="B267" s="193"/>
      <c r="C267" s="193"/>
      <c r="D267" s="193"/>
      <c r="E267" s="193"/>
      <c r="F267" s="193"/>
      <c r="G267" s="245"/>
      <c r="H267" s="195"/>
      <c r="I267" s="363"/>
      <c r="J267" s="195"/>
      <c r="K267" s="193"/>
      <c r="L267" s="193"/>
      <c r="M267" s="194"/>
      <c r="N267" s="193"/>
    </row>
    <row r="268" spans="1:14" x14ac:dyDescent="0.2">
      <c r="A268" s="193"/>
      <c r="B268" s="193"/>
      <c r="C268" s="193"/>
      <c r="D268" s="193"/>
      <c r="E268" s="193"/>
      <c r="F268" s="193"/>
      <c r="G268" s="245"/>
      <c r="H268" s="195"/>
      <c r="I268" s="363"/>
      <c r="J268" s="195"/>
      <c r="K268" s="193"/>
      <c r="L268" s="193"/>
      <c r="M268" s="194"/>
      <c r="N268" s="193"/>
    </row>
    <row r="269" spans="1:14" x14ac:dyDescent="0.2">
      <c r="A269" s="193"/>
      <c r="B269" s="193"/>
      <c r="C269" s="193"/>
      <c r="D269" s="193"/>
      <c r="E269" s="193"/>
      <c r="F269" s="193"/>
      <c r="G269" s="245"/>
      <c r="H269" s="195"/>
      <c r="I269" s="363"/>
      <c r="J269" s="195"/>
      <c r="K269" s="193"/>
      <c r="L269" s="193"/>
      <c r="M269" s="194"/>
      <c r="N269" s="193"/>
    </row>
    <row r="270" spans="1:14" x14ac:dyDescent="0.2">
      <c r="A270" s="193"/>
      <c r="B270" s="193"/>
      <c r="C270" s="193"/>
      <c r="D270" s="193"/>
      <c r="E270" s="193"/>
      <c r="F270" s="193"/>
      <c r="G270" s="245"/>
      <c r="H270" s="195"/>
      <c r="I270" s="363"/>
      <c r="J270" s="195"/>
      <c r="K270" s="193"/>
      <c r="L270" s="193"/>
      <c r="M270" s="194"/>
      <c r="N270" s="193"/>
    </row>
    <row r="271" spans="1:14" x14ac:dyDescent="0.2">
      <c r="A271" s="193"/>
      <c r="B271" s="193"/>
      <c r="C271" s="193"/>
      <c r="D271" s="193"/>
      <c r="E271" s="193"/>
      <c r="F271" s="193"/>
      <c r="G271" s="245"/>
      <c r="H271" s="195"/>
      <c r="I271" s="363"/>
      <c r="J271" s="195"/>
      <c r="K271" s="193"/>
      <c r="L271" s="193"/>
      <c r="M271" s="194"/>
      <c r="N271" s="193"/>
    </row>
    <row r="272" spans="1:14" x14ac:dyDescent="0.2">
      <c r="A272" s="193"/>
      <c r="B272" s="193"/>
      <c r="C272" s="193"/>
      <c r="D272" s="193"/>
      <c r="E272" s="193"/>
      <c r="F272" s="193"/>
      <c r="G272" s="245"/>
      <c r="H272" s="195"/>
      <c r="I272" s="363"/>
      <c r="J272" s="195"/>
      <c r="K272" s="193"/>
      <c r="L272" s="193"/>
      <c r="M272" s="194"/>
      <c r="N272" s="193"/>
    </row>
    <row r="273" spans="1:14" x14ac:dyDescent="0.2">
      <c r="A273" s="193"/>
      <c r="B273" s="193"/>
      <c r="C273" s="193"/>
      <c r="D273" s="193"/>
      <c r="E273" s="193"/>
      <c r="F273" s="193"/>
      <c r="G273" s="245"/>
      <c r="H273" s="195"/>
      <c r="I273" s="363"/>
      <c r="J273" s="195"/>
      <c r="K273" s="193"/>
      <c r="L273" s="193"/>
      <c r="M273" s="194"/>
      <c r="N273" s="193"/>
    </row>
    <row r="274" spans="1:14" x14ac:dyDescent="0.2">
      <c r="A274" s="193"/>
      <c r="B274" s="193"/>
      <c r="C274" s="193"/>
      <c r="D274" s="193"/>
      <c r="E274" s="193"/>
      <c r="F274" s="193"/>
      <c r="G274" s="245"/>
      <c r="H274" s="195"/>
      <c r="I274" s="363"/>
      <c r="J274" s="195"/>
      <c r="K274" s="193"/>
      <c r="L274" s="193"/>
      <c r="M274" s="194"/>
      <c r="N274" s="193"/>
    </row>
    <row r="275" spans="1:14" x14ac:dyDescent="0.2">
      <c r="A275" s="193"/>
      <c r="B275" s="193"/>
      <c r="C275" s="193"/>
      <c r="D275" s="193"/>
      <c r="E275" s="193"/>
      <c r="F275" s="193"/>
      <c r="G275" s="245"/>
      <c r="H275" s="195"/>
      <c r="I275" s="363"/>
      <c r="J275" s="195"/>
      <c r="K275" s="193"/>
      <c r="L275" s="193"/>
      <c r="M275" s="194"/>
      <c r="N275" s="193"/>
    </row>
    <row r="276" spans="1:14" x14ac:dyDescent="0.2">
      <c r="A276" s="193"/>
      <c r="B276" s="193"/>
      <c r="C276" s="193"/>
      <c r="D276" s="193"/>
      <c r="E276" s="193"/>
      <c r="F276" s="193"/>
      <c r="G276" s="245"/>
      <c r="H276" s="195"/>
      <c r="I276" s="363"/>
      <c r="J276" s="195"/>
      <c r="K276" s="193"/>
      <c r="L276" s="193"/>
      <c r="M276" s="194"/>
      <c r="N276" s="193"/>
    </row>
    <row r="277" spans="1:14" x14ac:dyDescent="0.2">
      <c r="A277" s="193"/>
      <c r="B277" s="193"/>
      <c r="C277" s="193"/>
      <c r="D277" s="193"/>
      <c r="E277" s="193"/>
      <c r="F277" s="193"/>
      <c r="G277" s="245"/>
      <c r="H277" s="195"/>
      <c r="I277" s="363"/>
      <c r="J277" s="195"/>
      <c r="K277" s="193"/>
      <c r="L277" s="193"/>
      <c r="M277" s="194"/>
      <c r="N277" s="193"/>
    </row>
    <row r="278" spans="1:14" x14ac:dyDescent="0.2">
      <c r="A278" s="193"/>
      <c r="B278" s="193"/>
      <c r="C278" s="193"/>
      <c r="D278" s="193"/>
      <c r="E278" s="193"/>
      <c r="F278" s="193"/>
      <c r="G278" s="245"/>
      <c r="H278" s="195"/>
      <c r="I278" s="363"/>
      <c r="J278" s="195"/>
      <c r="K278" s="193"/>
      <c r="L278" s="193"/>
      <c r="M278" s="194"/>
      <c r="N278" s="193"/>
    </row>
    <row r="279" spans="1:14" x14ac:dyDescent="0.2">
      <c r="A279" s="193"/>
      <c r="B279" s="193"/>
      <c r="C279" s="193"/>
      <c r="D279" s="193"/>
      <c r="E279" s="193"/>
      <c r="F279" s="193"/>
      <c r="G279" s="245"/>
      <c r="H279" s="195"/>
      <c r="I279" s="363"/>
      <c r="J279" s="195"/>
      <c r="K279" s="193"/>
      <c r="L279" s="193"/>
      <c r="M279" s="194"/>
      <c r="N279" s="193"/>
    </row>
    <row r="280" spans="1:14" x14ac:dyDescent="0.2">
      <c r="A280" s="193"/>
      <c r="B280" s="193"/>
      <c r="C280" s="193"/>
      <c r="D280" s="193"/>
      <c r="E280" s="193"/>
      <c r="F280" s="193"/>
      <c r="G280" s="245"/>
      <c r="H280" s="195"/>
      <c r="I280" s="363"/>
      <c r="J280" s="195"/>
      <c r="K280" s="193"/>
      <c r="L280" s="193"/>
      <c r="M280" s="194"/>
      <c r="N280" s="193"/>
    </row>
    <row r="281" spans="1:14" x14ac:dyDescent="0.2">
      <c r="A281" s="193"/>
      <c r="B281" s="193"/>
      <c r="C281" s="193"/>
      <c r="D281" s="193"/>
      <c r="E281" s="193"/>
      <c r="F281" s="193"/>
      <c r="G281" s="245"/>
      <c r="H281" s="195"/>
      <c r="I281" s="363"/>
      <c r="J281" s="195"/>
      <c r="K281" s="193"/>
      <c r="L281" s="193"/>
      <c r="M281" s="194"/>
      <c r="N281" s="193"/>
    </row>
    <row r="282" spans="1:14" x14ac:dyDescent="0.2">
      <c r="A282" s="193"/>
      <c r="B282" s="193"/>
      <c r="C282" s="193"/>
      <c r="D282" s="193"/>
      <c r="E282" s="193"/>
      <c r="F282" s="193"/>
      <c r="G282" s="245"/>
      <c r="H282" s="195"/>
      <c r="I282" s="363"/>
      <c r="J282" s="195"/>
      <c r="K282" s="193"/>
      <c r="L282" s="193"/>
      <c r="M282" s="194"/>
      <c r="N282" s="193"/>
    </row>
    <row r="283" spans="1:14" x14ac:dyDescent="0.2">
      <c r="A283" s="193"/>
      <c r="B283" s="193"/>
      <c r="C283" s="193"/>
      <c r="D283" s="193"/>
      <c r="E283" s="193"/>
      <c r="F283" s="193"/>
      <c r="G283" s="245"/>
      <c r="H283" s="195"/>
      <c r="I283" s="363"/>
      <c r="J283" s="195"/>
      <c r="K283" s="193"/>
      <c r="L283" s="193"/>
      <c r="M283" s="194"/>
      <c r="N283" s="193"/>
    </row>
    <row r="284" spans="1:14" x14ac:dyDescent="0.2">
      <c r="A284" s="193"/>
      <c r="B284" s="193"/>
      <c r="C284" s="193"/>
      <c r="D284" s="193"/>
      <c r="E284" s="193"/>
      <c r="F284" s="193"/>
      <c r="G284" s="245"/>
      <c r="H284" s="195"/>
      <c r="I284" s="363"/>
      <c r="J284" s="195"/>
      <c r="K284" s="193"/>
      <c r="L284" s="193"/>
      <c r="M284" s="194"/>
      <c r="N284" s="193"/>
    </row>
    <row r="285" spans="1:14" x14ac:dyDescent="0.2">
      <c r="A285" s="193"/>
      <c r="B285" s="193"/>
      <c r="C285" s="193"/>
      <c r="D285" s="193"/>
      <c r="E285" s="193"/>
      <c r="F285" s="193"/>
      <c r="G285" s="245"/>
      <c r="H285" s="195"/>
      <c r="I285" s="363"/>
      <c r="J285" s="195"/>
      <c r="K285" s="193"/>
      <c r="L285" s="193"/>
      <c r="M285" s="194"/>
      <c r="N285" s="193"/>
    </row>
    <row r="286" spans="1:14" x14ac:dyDescent="0.2">
      <c r="A286" s="193"/>
      <c r="B286" s="193"/>
      <c r="C286" s="193"/>
      <c r="D286" s="193"/>
      <c r="E286" s="193"/>
      <c r="F286" s="193"/>
      <c r="G286" s="245"/>
      <c r="H286" s="195"/>
      <c r="I286" s="363"/>
      <c r="J286" s="195"/>
      <c r="K286" s="193"/>
      <c r="L286" s="193"/>
      <c r="M286" s="194"/>
      <c r="N286" s="193"/>
    </row>
    <row r="287" spans="1:14" x14ac:dyDescent="0.2">
      <c r="A287" s="193"/>
      <c r="B287" s="193"/>
      <c r="C287" s="193"/>
      <c r="D287" s="193"/>
      <c r="E287" s="193"/>
      <c r="F287" s="193"/>
      <c r="G287" s="245"/>
      <c r="H287" s="195"/>
      <c r="I287" s="363"/>
      <c r="J287" s="195"/>
      <c r="K287" s="193"/>
      <c r="L287" s="193"/>
      <c r="M287" s="194"/>
      <c r="N287" s="193"/>
    </row>
    <row r="288" spans="1:14" x14ac:dyDescent="0.2">
      <c r="A288" s="193"/>
      <c r="B288" s="193"/>
      <c r="C288" s="193"/>
      <c r="D288" s="193"/>
      <c r="E288" s="193"/>
      <c r="F288" s="193"/>
      <c r="G288" s="245"/>
      <c r="H288" s="195"/>
      <c r="I288" s="363"/>
      <c r="J288" s="195"/>
      <c r="K288" s="193"/>
      <c r="L288" s="193"/>
      <c r="M288" s="194"/>
      <c r="N288" s="193"/>
    </row>
    <row r="289" spans="1:14" x14ac:dyDescent="0.2">
      <c r="A289" s="193"/>
      <c r="B289" s="193"/>
      <c r="C289" s="193"/>
      <c r="D289" s="193"/>
      <c r="E289" s="193"/>
      <c r="F289" s="193"/>
      <c r="G289" s="245"/>
      <c r="H289" s="195"/>
      <c r="I289" s="363"/>
      <c r="J289" s="195"/>
      <c r="K289" s="193"/>
      <c r="L289" s="193"/>
      <c r="M289" s="194"/>
      <c r="N289" s="193"/>
    </row>
    <row r="290" spans="1:14" x14ac:dyDescent="0.2">
      <c r="A290" s="193"/>
      <c r="B290" s="193"/>
      <c r="C290" s="193"/>
      <c r="D290" s="193"/>
      <c r="E290" s="193"/>
      <c r="F290" s="193"/>
      <c r="G290" s="245"/>
      <c r="H290" s="195"/>
      <c r="I290" s="363"/>
      <c r="J290" s="195"/>
      <c r="K290" s="193"/>
      <c r="L290" s="193"/>
      <c r="M290" s="194"/>
      <c r="N290" s="193"/>
    </row>
    <row r="291" spans="1:14" x14ac:dyDescent="0.2">
      <c r="A291" s="193"/>
      <c r="B291" s="193"/>
      <c r="C291" s="193"/>
      <c r="D291" s="193"/>
      <c r="E291" s="193"/>
      <c r="F291" s="193"/>
      <c r="G291" s="245"/>
      <c r="H291" s="195"/>
      <c r="I291" s="363"/>
      <c r="J291" s="195"/>
      <c r="K291" s="193"/>
      <c r="L291" s="193"/>
      <c r="M291" s="194"/>
      <c r="N291" s="193"/>
    </row>
    <row r="292" spans="1:14" x14ac:dyDescent="0.2">
      <c r="A292" s="193"/>
      <c r="B292" s="193"/>
      <c r="C292" s="193"/>
      <c r="D292" s="193"/>
      <c r="E292" s="193"/>
      <c r="F292" s="193"/>
      <c r="G292" s="245"/>
      <c r="H292" s="195"/>
      <c r="I292" s="363"/>
      <c r="J292" s="195"/>
      <c r="K292" s="193"/>
      <c r="L292" s="193"/>
      <c r="M292" s="194"/>
      <c r="N292" s="193"/>
    </row>
    <row r="293" spans="1:14" x14ac:dyDescent="0.2">
      <c r="A293" s="193"/>
      <c r="B293" s="193"/>
      <c r="C293" s="193"/>
      <c r="D293" s="193"/>
      <c r="E293" s="193"/>
      <c r="F293" s="193"/>
      <c r="G293" s="245"/>
      <c r="H293" s="195"/>
      <c r="I293" s="363"/>
      <c r="J293" s="195"/>
      <c r="K293" s="193"/>
      <c r="L293" s="193"/>
      <c r="M293" s="194"/>
      <c r="N293" s="193"/>
    </row>
    <row r="294" spans="1:14" x14ac:dyDescent="0.2">
      <c r="A294" s="193"/>
      <c r="B294" s="193"/>
      <c r="C294" s="193"/>
      <c r="D294" s="193"/>
      <c r="E294" s="193"/>
      <c r="F294" s="193"/>
      <c r="G294" s="245"/>
      <c r="H294" s="195"/>
      <c r="I294" s="363"/>
      <c r="J294" s="195"/>
      <c r="K294" s="193"/>
      <c r="L294" s="193"/>
      <c r="M294" s="194"/>
      <c r="N294" s="193"/>
    </row>
    <row r="295" spans="1:14" x14ac:dyDescent="0.2">
      <c r="A295" s="193"/>
      <c r="B295" s="193"/>
      <c r="C295" s="193"/>
      <c r="D295" s="193"/>
      <c r="E295" s="193"/>
      <c r="F295" s="193"/>
      <c r="G295" s="245"/>
      <c r="H295" s="195"/>
      <c r="I295" s="363"/>
      <c r="J295" s="195"/>
      <c r="K295" s="193"/>
      <c r="L295" s="193"/>
      <c r="M295" s="194"/>
      <c r="N295" s="193"/>
    </row>
    <row r="296" spans="1:14" x14ac:dyDescent="0.2">
      <c r="A296" s="193"/>
      <c r="B296" s="193"/>
      <c r="C296" s="193"/>
      <c r="D296" s="193"/>
      <c r="E296" s="193"/>
      <c r="F296" s="193"/>
      <c r="G296" s="245"/>
      <c r="H296" s="195"/>
      <c r="I296" s="363"/>
      <c r="J296" s="195"/>
      <c r="K296" s="193"/>
      <c r="L296" s="193"/>
      <c r="M296" s="194"/>
      <c r="N296" s="193"/>
    </row>
    <row r="297" spans="1:14" x14ac:dyDescent="0.2">
      <c r="A297" s="193"/>
      <c r="B297" s="193"/>
      <c r="C297" s="193"/>
      <c r="D297" s="193"/>
      <c r="E297" s="193"/>
      <c r="F297" s="193"/>
      <c r="G297" s="245"/>
      <c r="H297" s="195"/>
      <c r="I297" s="363"/>
      <c r="J297" s="195"/>
      <c r="K297" s="193"/>
      <c r="L297" s="193"/>
      <c r="M297" s="194"/>
      <c r="N297" s="193"/>
    </row>
    <row r="298" spans="1:14" x14ac:dyDescent="0.2">
      <c r="A298" s="193"/>
      <c r="B298" s="193"/>
      <c r="C298" s="193"/>
      <c r="D298" s="193"/>
      <c r="E298" s="193"/>
      <c r="F298" s="193"/>
      <c r="G298" s="245"/>
      <c r="H298" s="195"/>
      <c r="I298" s="363"/>
      <c r="J298" s="195"/>
      <c r="K298" s="193"/>
      <c r="L298" s="193"/>
      <c r="M298" s="194"/>
      <c r="N298" s="193"/>
    </row>
    <row r="299" spans="1:14" x14ac:dyDescent="0.2">
      <c r="A299" s="193"/>
      <c r="B299" s="193"/>
      <c r="C299" s="193"/>
      <c r="D299" s="193"/>
      <c r="E299" s="193"/>
      <c r="F299" s="193"/>
      <c r="G299" s="245"/>
      <c r="H299" s="195"/>
      <c r="I299" s="363"/>
      <c r="J299" s="195"/>
      <c r="K299" s="193"/>
      <c r="L299" s="193"/>
      <c r="M299" s="194"/>
      <c r="N299" s="193"/>
    </row>
    <row r="300" spans="1:14" x14ac:dyDescent="0.2">
      <c r="A300" s="193"/>
      <c r="B300" s="193"/>
      <c r="C300" s="193"/>
      <c r="D300" s="193"/>
      <c r="E300" s="193"/>
      <c r="F300" s="193"/>
      <c r="G300" s="245"/>
      <c r="H300" s="195"/>
      <c r="I300" s="363"/>
      <c r="J300" s="195"/>
      <c r="K300" s="193"/>
      <c r="L300" s="193"/>
      <c r="M300" s="194"/>
      <c r="N300" s="193"/>
    </row>
    <row r="301" spans="1:14" x14ac:dyDescent="0.2">
      <c r="A301" s="193"/>
      <c r="B301" s="193"/>
      <c r="C301" s="193"/>
      <c r="D301" s="193"/>
      <c r="E301" s="193"/>
      <c r="F301" s="193"/>
      <c r="G301" s="245"/>
      <c r="H301" s="195"/>
      <c r="I301" s="363"/>
      <c r="J301" s="195"/>
      <c r="K301" s="193"/>
      <c r="L301" s="193"/>
      <c r="M301" s="194"/>
      <c r="N301" s="193"/>
    </row>
    <row r="302" spans="1:14" x14ac:dyDescent="0.2">
      <c r="A302" s="193"/>
      <c r="B302" s="193"/>
      <c r="C302" s="193"/>
      <c r="D302" s="193"/>
      <c r="E302" s="193"/>
      <c r="F302" s="193"/>
      <c r="G302" s="245"/>
      <c r="H302" s="195"/>
      <c r="I302" s="363"/>
      <c r="J302" s="195"/>
      <c r="K302" s="193"/>
      <c r="L302" s="193"/>
      <c r="M302" s="194"/>
      <c r="N302" s="193"/>
    </row>
    <row r="303" spans="1:14" x14ac:dyDescent="0.2">
      <c r="A303" s="193"/>
      <c r="B303" s="193"/>
      <c r="C303" s="193"/>
      <c r="D303" s="193"/>
      <c r="E303" s="193"/>
      <c r="F303" s="193"/>
      <c r="G303" s="245"/>
      <c r="H303" s="195"/>
      <c r="I303" s="363"/>
      <c r="J303" s="195"/>
      <c r="K303" s="193"/>
      <c r="L303" s="193"/>
      <c r="M303" s="194"/>
      <c r="N303" s="193"/>
    </row>
    <row r="304" spans="1:14" x14ac:dyDescent="0.2">
      <c r="A304" s="193"/>
      <c r="B304" s="193"/>
      <c r="C304" s="193"/>
      <c r="D304" s="193"/>
      <c r="E304" s="193"/>
      <c r="F304" s="193"/>
      <c r="G304" s="245"/>
      <c r="H304" s="195"/>
      <c r="I304" s="363"/>
      <c r="J304" s="195"/>
      <c r="K304" s="193"/>
      <c r="L304" s="193"/>
      <c r="M304" s="194"/>
      <c r="N304" s="193"/>
    </row>
    <row r="305" spans="1:14" x14ac:dyDescent="0.2">
      <c r="A305" s="193"/>
      <c r="B305" s="193"/>
      <c r="C305" s="193"/>
      <c r="D305" s="193"/>
      <c r="E305" s="193"/>
      <c r="F305" s="193"/>
      <c r="G305" s="245"/>
      <c r="H305" s="195"/>
      <c r="I305" s="363"/>
      <c r="J305" s="195"/>
      <c r="K305" s="193"/>
      <c r="L305" s="193"/>
      <c r="M305" s="194"/>
      <c r="N305" s="193"/>
    </row>
    <row r="306" spans="1:14" x14ac:dyDescent="0.2">
      <c r="A306" s="193"/>
      <c r="B306" s="193"/>
      <c r="C306" s="193"/>
      <c r="D306" s="193"/>
      <c r="E306" s="193"/>
      <c r="F306" s="193"/>
      <c r="G306" s="245"/>
      <c r="H306" s="195"/>
      <c r="I306" s="363"/>
      <c r="J306" s="195"/>
      <c r="K306" s="193"/>
      <c r="L306" s="193"/>
      <c r="M306" s="194"/>
      <c r="N306" s="193"/>
    </row>
    <row r="307" spans="1:14" x14ac:dyDescent="0.2">
      <c r="A307" s="193"/>
      <c r="B307" s="193"/>
      <c r="C307" s="193"/>
      <c r="D307" s="193"/>
      <c r="E307" s="193"/>
      <c r="F307" s="193"/>
      <c r="G307" s="245"/>
      <c r="H307" s="195"/>
      <c r="I307" s="363"/>
      <c r="J307" s="195"/>
      <c r="K307" s="193"/>
      <c r="L307" s="193"/>
      <c r="M307" s="194"/>
      <c r="N307" s="193"/>
    </row>
    <row r="308" spans="1:14" x14ac:dyDescent="0.2">
      <c r="A308" s="193"/>
      <c r="B308" s="193"/>
      <c r="C308" s="193"/>
      <c r="D308" s="193"/>
      <c r="E308" s="193"/>
      <c r="F308" s="193"/>
      <c r="G308" s="245"/>
      <c r="H308" s="195"/>
      <c r="I308" s="363"/>
      <c r="J308" s="195"/>
      <c r="K308" s="193"/>
      <c r="L308" s="193"/>
      <c r="M308" s="194"/>
      <c r="N308" s="193"/>
    </row>
    <row r="309" spans="1:14" x14ac:dyDescent="0.2">
      <c r="A309" s="193"/>
      <c r="B309" s="193"/>
      <c r="C309" s="193"/>
      <c r="D309" s="193"/>
      <c r="E309" s="193"/>
      <c r="F309" s="193"/>
      <c r="G309" s="245"/>
      <c r="H309" s="195"/>
      <c r="I309" s="363"/>
      <c r="J309" s="195"/>
      <c r="K309" s="193"/>
      <c r="L309" s="193"/>
      <c r="M309" s="194"/>
      <c r="N309" s="193"/>
    </row>
    <row r="310" spans="1:14" x14ac:dyDescent="0.2">
      <c r="A310" s="193"/>
      <c r="B310" s="193"/>
      <c r="C310" s="193"/>
      <c r="D310" s="193"/>
      <c r="E310" s="193"/>
      <c r="F310" s="193"/>
      <c r="G310" s="245"/>
      <c r="H310" s="195"/>
      <c r="I310" s="363"/>
      <c r="J310" s="195"/>
      <c r="K310" s="193"/>
      <c r="L310" s="193"/>
      <c r="M310" s="194"/>
      <c r="N310" s="193"/>
    </row>
    <row r="311" spans="1:14" x14ac:dyDescent="0.2">
      <c r="A311" s="193"/>
      <c r="B311" s="193"/>
      <c r="C311" s="193"/>
      <c r="D311" s="193"/>
      <c r="E311" s="193"/>
      <c r="F311" s="193"/>
      <c r="G311" s="245"/>
      <c r="H311" s="195"/>
      <c r="I311" s="363"/>
      <c r="J311" s="195"/>
      <c r="K311" s="193"/>
      <c r="L311" s="193"/>
      <c r="M311" s="194"/>
      <c r="N311" s="193"/>
    </row>
    <row r="312" spans="1:14" x14ac:dyDescent="0.2">
      <c r="A312" s="193"/>
      <c r="B312" s="193"/>
      <c r="C312" s="193"/>
      <c r="D312" s="193"/>
      <c r="E312" s="193"/>
      <c r="F312" s="193"/>
      <c r="G312" s="245"/>
      <c r="H312" s="195"/>
      <c r="I312" s="363"/>
      <c r="J312" s="195"/>
      <c r="K312" s="193"/>
      <c r="L312" s="193"/>
      <c r="M312" s="194"/>
      <c r="N312" s="193"/>
    </row>
    <row r="313" spans="1:14" x14ac:dyDescent="0.2">
      <c r="A313" s="193"/>
      <c r="B313" s="193"/>
      <c r="C313" s="193"/>
      <c r="D313" s="193"/>
      <c r="E313" s="193"/>
      <c r="F313" s="193"/>
      <c r="G313" s="245"/>
      <c r="H313" s="195"/>
      <c r="I313" s="363"/>
      <c r="J313" s="195"/>
      <c r="K313" s="193"/>
      <c r="L313" s="193"/>
      <c r="M313" s="194"/>
      <c r="N313" s="193"/>
    </row>
    <row r="314" spans="1:14" x14ac:dyDescent="0.2">
      <c r="A314" s="193"/>
      <c r="B314" s="193"/>
      <c r="C314" s="193"/>
      <c r="D314" s="193"/>
      <c r="E314" s="193"/>
      <c r="F314" s="193"/>
      <c r="G314" s="245"/>
      <c r="H314" s="195"/>
      <c r="I314" s="363"/>
      <c r="J314" s="195"/>
      <c r="K314" s="193"/>
      <c r="L314" s="193"/>
      <c r="M314" s="194"/>
      <c r="N314" s="193"/>
    </row>
    <row r="315" spans="1:14" x14ac:dyDescent="0.2">
      <c r="A315" s="193"/>
      <c r="B315" s="193"/>
      <c r="C315" s="193"/>
      <c r="D315" s="193"/>
      <c r="E315" s="193"/>
      <c r="F315" s="193"/>
      <c r="G315" s="245"/>
      <c r="H315" s="195"/>
      <c r="I315" s="363"/>
      <c r="J315" s="195"/>
      <c r="K315" s="193"/>
      <c r="L315" s="193"/>
      <c r="M315" s="194"/>
      <c r="N315" s="193"/>
    </row>
    <row r="316" spans="1:14" x14ac:dyDescent="0.2">
      <c r="A316" s="193"/>
      <c r="B316" s="193"/>
      <c r="C316" s="193"/>
      <c r="D316" s="193"/>
      <c r="E316" s="193"/>
      <c r="F316" s="193"/>
      <c r="G316" s="245"/>
      <c r="H316" s="195"/>
      <c r="I316" s="363"/>
      <c r="J316" s="195"/>
      <c r="K316" s="193"/>
      <c r="L316" s="193"/>
      <c r="M316" s="194"/>
      <c r="N316" s="193"/>
    </row>
    <row r="317" spans="1:14" x14ac:dyDescent="0.2">
      <c r="A317" s="193"/>
      <c r="B317" s="193"/>
      <c r="C317" s="193"/>
      <c r="D317" s="193"/>
      <c r="E317" s="193"/>
      <c r="F317" s="193"/>
      <c r="G317" s="245"/>
      <c r="H317" s="195"/>
      <c r="I317" s="363"/>
      <c r="J317" s="195"/>
      <c r="K317" s="193"/>
      <c r="L317" s="193"/>
      <c r="M317" s="194"/>
      <c r="N317" s="193"/>
    </row>
    <row r="318" spans="1:14" x14ac:dyDescent="0.2">
      <c r="A318" s="193"/>
      <c r="B318" s="193"/>
      <c r="C318" s="193"/>
      <c r="D318" s="193"/>
      <c r="E318" s="193"/>
      <c r="F318" s="193"/>
      <c r="G318" s="245"/>
      <c r="H318" s="195"/>
      <c r="I318" s="363"/>
      <c r="J318" s="195"/>
      <c r="K318" s="193"/>
      <c r="L318" s="193"/>
      <c r="M318" s="194"/>
      <c r="N318" s="193"/>
    </row>
    <row r="319" spans="1:14" x14ac:dyDescent="0.2">
      <c r="A319" s="193"/>
      <c r="B319" s="193"/>
      <c r="C319" s="193"/>
      <c r="D319" s="193"/>
      <c r="E319" s="193"/>
      <c r="F319" s="193"/>
      <c r="G319" s="245"/>
      <c r="H319" s="195"/>
      <c r="I319" s="363"/>
      <c r="J319" s="195"/>
      <c r="K319" s="193"/>
      <c r="L319" s="193"/>
      <c r="M319" s="194"/>
      <c r="N319" s="193"/>
    </row>
    <row r="320" spans="1:14" x14ac:dyDescent="0.2">
      <c r="A320" s="193"/>
      <c r="B320" s="193"/>
      <c r="C320" s="193"/>
      <c r="D320" s="193"/>
      <c r="E320" s="193"/>
      <c r="F320" s="193"/>
      <c r="G320" s="245"/>
      <c r="H320" s="195"/>
      <c r="I320" s="363"/>
      <c r="J320" s="195"/>
      <c r="K320" s="193"/>
      <c r="L320" s="193"/>
      <c r="M320" s="194"/>
      <c r="N320" s="193"/>
    </row>
    <row r="321" spans="1:14" x14ac:dyDescent="0.2">
      <c r="A321" s="193"/>
      <c r="B321" s="193"/>
      <c r="C321" s="193"/>
      <c r="D321" s="193"/>
      <c r="E321" s="193"/>
      <c r="F321" s="193"/>
      <c r="G321" s="245"/>
      <c r="H321" s="195"/>
      <c r="I321" s="363"/>
      <c r="J321" s="195"/>
      <c r="K321" s="193"/>
      <c r="L321" s="193"/>
      <c r="M321" s="194"/>
      <c r="N321" s="193"/>
    </row>
    <row r="322" spans="1:14" x14ac:dyDescent="0.2">
      <c r="A322" s="193"/>
      <c r="B322" s="193"/>
      <c r="C322" s="193"/>
      <c r="D322" s="193"/>
      <c r="E322" s="193"/>
      <c r="F322" s="193"/>
      <c r="G322" s="245"/>
      <c r="H322" s="195"/>
      <c r="I322" s="363"/>
      <c r="J322" s="195"/>
      <c r="K322" s="193"/>
      <c r="L322" s="193"/>
      <c r="M322" s="194"/>
      <c r="N322" s="193"/>
    </row>
    <row r="323" spans="1:14" x14ac:dyDescent="0.2">
      <c r="A323" s="193"/>
      <c r="B323" s="193"/>
      <c r="C323" s="193"/>
      <c r="D323" s="193"/>
      <c r="E323" s="193"/>
      <c r="F323" s="193"/>
      <c r="G323" s="245"/>
      <c r="H323" s="195"/>
      <c r="I323" s="363"/>
      <c r="J323" s="195"/>
      <c r="K323" s="193"/>
      <c r="L323" s="193"/>
      <c r="M323" s="194"/>
      <c r="N323" s="193"/>
    </row>
    <row r="324" spans="1:14" x14ac:dyDescent="0.2">
      <c r="A324" s="193"/>
      <c r="B324" s="193"/>
      <c r="C324" s="193"/>
      <c r="D324" s="193"/>
      <c r="E324" s="193"/>
      <c r="F324" s="193"/>
      <c r="G324" s="245"/>
      <c r="H324" s="195"/>
      <c r="I324" s="363"/>
      <c r="J324" s="195"/>
      <c r="K324" s="193"/>
      <c r="L324" s="193"/>
      <c r="M324" s="194"/>
      <c r="N324" s="193"/>
    </row>
    <row r="325" spans="1:14" x14ac:dyDescent="0.2">
      <c r="A325" s="193"/>
      <c r="B325" s="193"/>
      <c r="C325" s="193"/>
      <c r="D325" s="193"/>
      <c r="E325" s="193"/>
      <c r="F325" s="193"/>
      <c r="G325" s="245"/>
      <c r="H325" s="195"/>
      <c r="I325" s="363"/>
      <c r="J325" s="195"/>
      <c r="K325" s="193"/>
      <c r="L325" s="193"/>
      <c r="M325" s="194"/>
      <c r="N325" s="193"/>
    </row>
    <row r="326" spans="1:14" x14ac:dyDescent="0.2">
      <c r="A326" s="193"/>
      <c r="B326" s="193"/>
      <c r="C326" s="193"/>
      <c r="D326" s="193"/>
      <c r="E326" s="193"/>
      <c r="F326" s="193"/>
      <c r="G326" s="245"/>
      <c r="H326" s="195"/>
      <c r="I326" s="363"/>
      <c r="J326" s="195"/>
      <c r="K326" s="193"/>
      <c r="L326" s="193"/>
      <c r="M326" s="194"/>
      <c r="N326" s="193"/>
    </row>
    <row r="327" spans="1:14" x14ac:dyDescent="0.2">
      <c r="A327" s="193"/>
      <c r="B327" s="193"/>
      <c r="C327" s="193"/>
      <c r="D327" s="193"/>
      <c r="E327" s="193"/>
      <c r="F327" s="193"/>
      <c r="G327" s="245"/>
      <c r="H327" s="195"/>
      <c r="I327" s="363"/>
      <c r="J327" s="195"/>
      <c r="K327" s="193"/>
      <c r="L327" s="193"/>
      <c r="M327" s="194"/>
      <c r="N327" s="193"/>
    </row>
    <row r="328" spans="1:14" x14ac:dyDescent="0.2">
      <c r="A328" s="193"/>
      <c r="B328" s="193"/>
      <c r="C328" s="193"/>
      <c r="D328" s="193"/>
      <c r="E328" s="193"/>
      <c r="F328" s="193"/>
      <c r="G328" s="245"/>
      <c r="H328" s="195"/>
      <c r="I328" s="363"/>
      <c r="J328" s="195"/>
      <c r="K328" s="193"/>
      <c r="L328" s="193"/>
      <c r="M328" s="194"/>
      <c r="N328" s="193"/>
    </row>
    <row r="329" spans="1:14" x14ac:dyDescent="0.2">
      <c r="A329" s="193"/>
      <c r="B329" s="193"/>
      <c r="C329" s="193"/>
      <c r="D329" s="193"/>
      <c r="E329" s="193"/>
      <c r="F329" s="193"/>
      <c r="G329" s="245"/>
      <c r="H329" s="195"/>
      <c r="I329" s="363"/>
      <c r="J329" s="195"/>
      <c r="K329" s="193"/>
      <c r="L329" s="193"/>
      <c r="M329" s="194"/>
      <c r="N329" s="193"/>
    </row>
    <row r="330" spans="1:14" x14ac:dyDescent="0.2">
      <c r="A330" s="193"/>
      <c r="B330" s="193"/>
      <c r="C330" s="193"/>
      <c r="D330" s="193"/>
      <c r="E330" s="193"/>
      <c r="F330" s="193"/>
      <c r="G330" s="245"/>
      <c r="H330" s="195"/>
      <c r="I330" s="363"/>
      <c r="J330" s="195"/>
      <c r="K330" s="193"/>
      <c r="L330" s="193"/>
      <c r="M330" s="194"/>
      <c r="N330" s="193"/>
    </row>
    <row r="331" spans="1:14" x14ac:dyDescent="0.2">
      <c r="A331" s="193"/>
      <c r="B331" s="193"/>
      <c r="C331" s="193"/>
      <c r="D331" s="193"/>
      <c r="E331" s="193"/>
      <c r="F331" s="193"/>
      <c r="G331" s="245"/>
      <c r="H331" s="195"/>
      <c r="I331" s="363"/>
      <c r="J331" s="195"/>
      <c r="K331" s="193"/>
      <c r="L331" s="193"/>
      <c r="M331" s="194"/>
      <c r="N331" s="193"/>
    </row>
    <row r="332" spans="1:14" x14ac:dyDescent="0.2">
      <c r="A332" s="193"/>
      <c r="B332" s="193"/>
      <c r="C332" s="193"/>
      <c r="D332" s="193"/>
      <c r="E332" s="193"/>
      <c r="F332" s="193"/>
      <c r="G332" s="245"/>
      <c r="H332" s="195"/>
      <c r="I332" s="363"/>
      <c r="J332" s="195"/>
      <c r="K332" s="193"/>
      <c r="L332" s="193"/>
      <c r="M332" s="194"/>
      <c r="N332" s="193"/>
    </row>
    <row r="333" spans="1:14" x14ac:dyDescent="0.2">
      <c r="A333" s="193"/>
      <c r="B333" s="193"/>
      <c r="C333" s="193"/>
      <c r="D333" s="193"/>
      <c r="E333" s="193"/>
      <c r="F333" s="193"/>
      <c r="G333" s="245"/>
      <c r="H333" s="195"/>
      <c r="I333" s="363"/>
      <c r="J333" s="195"/>
      <c r="K333" s="193"/>
      <c r="L333" s="193"/>
      <c r="M333" s="194"/>
      <c r="N333" s="193"/>
    </row>
    <row r="334" spans="1:14" x14ac:dyDescent="0.2">
      <c r="A334" s="193"/>
      <c r="B334" s="193"/>
      <c r="C334" s="193"/>
      <c r="D334" s="193"/>
      <c r="E334" s="193"/>
      <c r="F334" s="193"/>
      <c r="G334" s="245"/>
      <c r="H334" s="195"/>
      <c r="I334" s="363"/>
      <c r="J334" s="195"/>
      <c r="K334" s="193"/>
      <c r="L334" s="193"/>
      <c r="M334" s="194"/>
      <c r="N334" s="193"/>
    </row>
    <row r="335" spans="1:14" x14ac:dyDescent="0.2">
      <c r="A335" s="193"/>
      <c r="B335" s="193"/>
      <c r="C335" s="193"/>
      <c r="D335" s="193"/>
      <c r="E335" s="193"/>
      <c r="F335" s="193"/>
      <c r="G335" s="245"/>
      <c r="H335" s="195"/>
      <c r="I335" s="363"/>
      <c r="J335" s="195"/>
      <c r="K335" s="193"/>
      <c r="L335" s="193"/>
      <c r="M335" s="194"/>
      <c r="N335" s="193"/>
    </row>
    <row r="336" spans="1:14" x14ac:dyDescent="0.2">
      <c r="A336" s="193"/>
      <c r="B336" s="193"/>
      <c r="C336" s="193"/>
      <c r="D336" s="193"/>
      <c r="E336" s="193"/>
      <c r="F336" s="193"/>
      <c r="G336" s="245"/>
      <c r="H336" s="195"/>
      <c r="I336" s="363"/>
      <c r="J336" s="195"/>
      <c r="K336" s="193"/>
      <c r="L336" s="193"/>
      <c r="M336" s="194"/>
      <c r="N336" s="193"/>
    </row>
    <row r="337" spans="1:14" x14ac:dyDescent="0.2">
      <c r="A337" s="193"/>
      <c r="B337" s="193"/>
      <c r="C337" s="193"/>
      <c r="D337" s="193"/>
      <c r="E337" s="193"/>
      <c r="F337" s="193"/>
      <c r="G337" s="245"/>
      <c r="H337" s="195"/>
      <c r="I337" s="363"/>
      <c r="J337" s="195"/>
      <c r="K337" s="193"/>
      <c r="L337" s="193"/>
      <c r="M337" s="194"/>
      <c r="N337" s="193"/>
    </row>
    <row r="338" spans="1:14" x14ac:dyDescent="0.2">
      <c r="A338" s="193"/>
      <c r="B338" s="193"/>
      <c r="C338" s="193"/>
      <c r="D338" s="193"/>
      <c r="E338" s="193"/>
      <c r="F338" s="193"/>
      <c r="G338" s="245"/>
      <c r="H338" s="195"/>
      <c r="I338" s="363"/>
      <c r="J338" s="195"/>
      <c r="K338" s="193"/>
      <c r="L338" s="193"/>
      <c r="M338" s="194"/>
      <c r="N338" s="193"/>
    </row>
    <row r="339" spans="1:14" x14ac:dyDescent="0.2">
      <c r="A339" s="193"/>
      <c r="B339" s="193"/>
      <c r="C339" s="193"/>
      <c r="D339" s="193"/>
      <c r="E339" s="193"/>
      <c r="F339" s="193"/>
      <c r="G339" s="245"/>
      <c r="H339" s="195"/>
      <c r="I339" s="363"/>
      <c r="J339" s="195"/>
      <c r="K339" s="193"/>
      <c r="L339" s="193"/>
      <c r="M339" s="194"/>
      <c r="N339" s="193"/>
    </row>
    <row r="340" spans="1:14" x14ac:dyDescent="0.2">
      <c r="A340" s="193"/>
      <c r="B340" s="193"/>
      <c r="C340" s="193"/>
      <c r="D340" s="193"/>
      <c r="E340" s="193"/>
      <c r="F340" s="193"/>
      <c r="G340" s="245"/>
      <c r="H340" s="195"/>
      <c r="I340" s="363"/>
      <c r="J340" s="195"/>
      <c r="K340" s="193"/>
      <c r="L340" s="193"/>
      <c r="M340" s="194"/>
      <c r="N340" s="193"/>
    </row>
    <row r="341" spans="1:14" x14ac:dyDescent="0.2">
      <c r="A341" s="193"/>
      <c r="B341" s="193"/>
      <c r="C341" s="193"/>
      <c r="D341" s="193"/>
      <c r="E341" s="193"/>
      <c r="F341" s="193"/>
      <c r="G341" s="245"/>
      <c r="H341" s="195"/>
      <c r="I341" s="363"/>
      <c r="J341" s="195"/>
      <c r="K341" s="193"/>
      <c r="L341" s="193"/>
      <c r="M341" s="194"/>
      <c r="N341" s="193"/>
    </row>
    <row r="342" spans="1:14" x14ac:dyDescent="0.2">
      <c r="A342" s="193"/>
      <c r="B342" s="193"/>
      <c r="C342" s="193"/>
      <c r="D342" s="193"/>
      <c r="E342" s="193"/>
      <c r="F342" s="193"/>
      <c r="G342" s="245"/>
      <c r="H342" s="195"/>
      <c r="I342" s="363"/>
      <c r="J342" s="195"/>
      <c r="K342" s="193"/>
      <c r="L342" s="193"/>
      <c r="M342" s="194"/>
      <c r="N342" s="193"/>
    </row>
    <row r="343" spans="1:14" x14ac:dyDescent="0.2">
      <c r="A343" s="193"/>
      <c r="B343" s="193"/>
      <c r="C343" s="193"/>
      <c r="D343" s="193"/>
      <c r="E343" s="193"/>
      <c r="F343" s="193"/>
      <c r="G343" s="245"/>
      <c r="H343" s="195"/>
      <c r="I343" s="363"/>
      <c r="J343" s="195"/>
      <c r="K343" s="193"/>
      <c r="L343" s="193"/>
      <c r="M343" s="194"/>
      <c r="N343" s="193"/>
    </row>
    <row r="344" spans="1:14" x14ac:dyDescent="0.2">
      <c r="A344" s="193"/>
      <c r="B344" s="193"/>
      <c r="C344" s="193"/>
      <c r="D344" s="193"/>
      <c r="E344" s="193"/>
      <c r="F344" s="193"/>
      <c r="G344" s="245"/>
      <c r="H344" s="195"/>
      <c r="I344" s="363"/>
      <c r="J344" s="195"/>
      <c r="K344" s="193"/>
      <c r="L344" s="193"/>
      <c r="M344" s="194"/>
      <c r="N344" s="193"/>
    </row>
    <row r="345" spans="1:14" x14ac:dyDescent="0.2">
      <c r="A345" s="193"/>
      <c r="B345" s="193"/>
      <c r="C345" s="193"/>
      <c r="D345" s="193"/>
      <c r="E345" s="193"/>
      <c r="F345" s="193"/>
      <c r="G345" s="245"/>
      <c r="H345" s="195"/>
      <c r="I345" s="363"/>
      <c r="J345" s="195"/>
      <c r="K345" s="193"/>
      <c r="L345" s="193"/>
      <c r="M345" s="194"/>
      <c r="N345" s="193"/>
    </row>
    <row r="346" spans="1:14" x14ac:dyDescent="0.2">
      <c r="A346" s="193"/>
      <c r="B346" s="193"/>
      <c r="C346" s="193"/>
      <c r="D346" s="193"/>
      <c r="E346" s="193"/>
      <c r="F346" s="193"/>
      <c r="G346" s="245"/>
      <c r="H346" s="195"/>
      <c r="I346" s="363"/>
      <c r="J346" s="195"/>
      <c r="K346" s="193"/>
      <c r="L346" s="193"/>
      <c r="M346" s="194"/>
      <c r="N346" s="193"/>
    </row>
    <row r="347" spans="1:14" x14ac:dyDescent="0.2">
      <c r="A347" s="193"/>
      <c r="B347" s="193"/>
      <c r="C347" s="193"/>
      <c r="D347" s="193"/>
      <c r="E347" s="193"/>
      <c r="F347" s="193"/>
      <c r="G347" s="245"/>
      <c r="H347" s="195"/>
      <c r="I347" s="363"/>
      <c r="J347" s="195"/>
      <c r="K347" s="193"/>
      <c r="L347" s="193"/>
      <c r="M347" s="194"/>
      <c r="N347" s="193"/>
    </row>
    <row r="348" spans="1:14" x14ac:dyDescent="0.2">
      <c r="A348" s="193"/>
      <c r="B348" s="193"/>
      <c r="C348" s="193"/>
      <c r="D348" s="193"/>
      <c r="E348" s="193"/>
      <c r="F348" s="193"/>
      <c r="G348" s="245"/>
      <c r="H348" s="195"/>
      <c r="I348" s="363"/>
      <c r="J348" s="195"/>
      <c r="K348" s="193"/>
      <c r="L348" s="193"/>
      <c r="M348" s="194"/>
      <c r="N348" s="193"/>
    </row>
    <row r="349" spans="1:14" x14ac:dyDescent="0.2">
      <c r="A349" s="193"/>
      <c r="B349" s="193"/>
      <c r="C349" s="193"/>
      <c r="D349" s="193"/>
      <c r="E349" s="193"/>
      <c r="F349" s="193"/>
      <c r="G349" s="245"/>
      <c r="H349" s="195"/>
      <c r="I349" s="363"/>
      <c r="J349" s="195"/>
      <c r="K349" s="193"/>
      <c r="L349" s="193"/>
      <c r="M349" s="194"/>
      <c r="N349" s="193"/>
    </row>
    <row r="350" spans="1:14" x14ac:dyDescent="0.2">
      <c r="A350" s="193"/>
      <c r="B350" s="193"/>
      <c r="C350" s="193"/>
      <c r="D350" s="193"/>
      <c r="E350" s="193"/>
      <c r="F350" s="193"/>
      <c r="G350" s="245"/>
      <c r="H350" s="195"/>
      <c r="I350" s="363"/>
      <c r="J350" s="195"/>
      <c r="K350" s="193"/>
      <c r="L350" s="193"/>
      <c r="M350" s="194"/>
      <c r="N350" s="193"/>
    </row>
    <row r="351" spans="1:14" x14ac:dyDescent="0.2">
      <c r="A351" s="193"/>
      <c r="B351" s="193"/>
      <c r="C351" s="193"/>
      <c r="D351" s="193"/>
      <c r="E351" s="193"/>
      <c r="F351" s="193"/>
      <c r="G351" s="245"/>
      <c r="H351" s="195"/>
      <c r="I351" s="363"/>
      <c r="J351" s="195"/>
      <c r="K351" s="193"/>
      <c r="L351" s="193"/>
      <c r="M351" s="194"/>
      <c r="N351" s="193"/>
    </row>
    <row r="352" spans="1:14" x14ac:dyDescent="0.2">
      <c r="A352" s="193"/>
      <c r="B352" s="193"/>
      <c r="C352" s="193"/>
      <c r="D352" s="193"/>
      <c r="E352" s="193"/>
      <c r="F352" s="193"/>
      <c r="G352" s="245"/>
      <c r="H352" s="195"/>
      <c r="I352" s="363"/>
      <c r="J352" s="195"/>
      <c r="K352" s="193"/>
      <c r="L352" s="193"/>
      <c r="M352" s="194"/>
      <c r="N352" s="193"/>
    </row>
    <row r="353" spans="1:14" x14ac:dyDescent="0.2">
      <c r="A353" s="193"/>
      <c r="B353" s="193"/>
      <c r="C353" s="193"/>
      <c r="D353" s="193"/>
      <c r="E353" s="193"/>
      <c r="F353" s="193"/>
      <c r="G353" s="245"/>
      <c r="H353" s="195"/>
      <c r="I353" s="363"/>
      <c r="J353" s="195"/>
      <c r="K353" s="193"/>
      <c r="L353" s="193"/>
      <c r="M353" s="194"/>
      <c r="N353" s="193"/>
    </row>
    <row r="354" spans="1:14" x14ac:dyDescent="0.2">
      <c r="A354" s="193"/>
      <c r="B354" s="193"/>
      <c r="C354" s="193"/>
      <c r="D354" s="193"/>
      <c r="E354" s="193"/>
      <c r="F354" s="193"/>
      <c r="G354" s="245"/>
      <c r="H354" s="195"/>
      <c r="I354" s="363"/>
      <c r="J354" s="195"/>
      <c r="K354" s="193"/>
      <c r="L354" s="193"/>
      <c r="M354" s="194"/>
      <c r="N354" s="193"/>
    </row>
    <row r="355" spans="1:14" x14ac:dyDescent="0.2">
      <c r="A355" s="193"/>
      <c r="B355" s="193"/>
      <c r="C355" s="193"/>
      <c r="D355" s="193"/>
      <c r="E355" s="193"/>
      <c r="F355" s="193"/>
      <c r="G355" s="245"/>
      <c r="H355" s="195"/>
      <c r="I355" s="363"/>
      <c r="J355" s="195"/>
      <c r="K355" s="193"/>
      <c r="L355" s="193"/>
      <c r="M355" s="194"/>
      <c r="N355" s="193"/>
    </row>
    <row r="356" spans="1:14" x14ac:dyDescent="0.2">
      <c r="A356" s="193"/>
      <c r="B356" s="193"/>
      <c r="C356" s="193"/>
      <c r="D356" s="193"/>
      <c r="E356" s="193"/>
      <c r="F356" s="193"/>
      <c r="G356" s="245"/>
      <c r="H356" s="195"/>
      <c r="I356" s="363"/>
      <c r="J356" s="195"/>
      <c r="K356" s="193"/>
      <c r="L356" s="193"/>
      <c r="M356" s="194"/>
      <c r="N356" s="193"/>
    </row>
    <row r="357" spans="1:14" x14ac:dyDescent="0.2">
      <c r="A357" s="193"/>
      <c r="B357" s="193"/>
      <c r="C357" s="193"/>
      <c r="D357" s="193"/>
      <c r="E357" s="193"/>
      <c r="F357" s="193"/>
      <c r="G357" s="245"/>
      <c r="H357" s="195"/>
      <c r="I357" s="363"/>
      <c r="J357" s="195"/>
      <c r="K357" s="193"/>
      <c r="L357" s="193"/>
      <c r="M357" s="194"/>
      <c r="N357" s="193"/>
    </row>
    <row r="358" spans="1:14" x14ac:dyDescent="0.2">
      <c r="A358" s="193"/>
      <c r="B358" s="193"/>
      <c r="C358" s="193"/>
      <c r="D358" s="193"/>
      <c r="E358" s="193"/>
      <c r="F358" s="193"/>
      <c r="G358" s="245"/>
      <c r="H358" s="195"/>
      <c r="I358" s="363"/>
      <c r="J358" s="195"/>
      <c r="K358" s="193"/>
      <c r="L358" s="193"/>
      <c r="M358" s="194"/>
      <c r="N358" s="193"/>
    </row>
    <row r="359" spans="1:14" x14ac:dyDescent="0.2">
      <c r="A359" s="193"/>
      <c r="B359" s="193"/>
      <c r="C359" s="193"/>
      <c r="D359" s="193"/>
      <c r="E359" s="193"/>
      <c r="F359" s="193"/>
      <c r="G359" s="245"/>
      <c r="H359" s="195"/>
      <c r="I359" s="363"/>
      <c r="J359" s="195"/>
      <c r="K359" s="193"/>
      <c r="L359" s="193"/>
      <c r="M359" s="194"/>
      <c r="N359" s="193"/>
    </row>
    <row r="360" spans="1:14" x14ac:dyDescent="0.2">
      <c r="A360" s="193"/>
      <c r="B360" s="193"/>
      <c r="C360" s="193"/>
      <c r="D360" s="193"/>
      <c r="E360" s="193"/>
      <c r="F360" s="193"/>
      <c r="G360" s="245"/>
      <c r="H360" s="195"/>
      <c r="I360" s="363"/>
      <c r="J360" s="195"/>
      <c r="K360" s="193"/>
      <c r="L360" s="193"/>
      <c r="M360" s="194"/>
      <c r="N360" s="193"/>
    </row>
    <row r="361" spans="1:14" x14ac:dyDescent="0.2">
      <c r="A361" s="193"/>
      <c r="B361" s="193"/>
      <c r="C361" s="193"/>
      <c r="D361" s="193"/>
      <c r="E361" s="193"/>
      <c r="F361" s="193"/>
      <c r="G361" s="245"/>
      <c r="H361" s="195"/>
      <c r="I361" s="363"/>
      <c r="J361" s="195"/>
      <c r="K361" s="193"/>
      <c r="L361" s="193"/>
      <c r="M361" s="194"/>
      <c r="N361" s="193"/>
    </row>
    <row r="362" spans="1:14" x14ac:dyDescent="0.2">
      <c r="A362" s="193"/>
      <c r="B362" s="193"/>
      <c r="C362" s="193"/>
      <c r="D362" s="193"/>
      <c r="E362" s="193"/>
      <c r="F362" s="193"/>
      <c r="G362" s="245"/>
      <c r="H362" s="195"/>
      <c r="I362" s="363"/>
      <c r="J362" s="195"/>
      <c r="K362" s="193"/>
      <c r="L362" s="193"/>
      <c r="M362" s="194"/>
      <c r="N362" s="193"/>
    </row>
    <row r="363" spans="1:14" x14ac:dyDescent="0.2">
      <c r="A363" s="193"/>
      <c r="B363" s="193"/>
      <c r="C363" s="193"/>
      <c r="D363" s="193"/>
      <c r="E363" s="193"/>
      <c r="F363" s="193"/>
      <c r="G363" s="245"/>
      <c r="H363" s="195"/>
      <c r="I363" s="363"/>
      <c r="J363" s="195"/>
      <c r="K363" s="193"/>
      <c r="L363" s="193"/>
      <c r="M363" s="194"/>
      <c r="N363" s="193"/>
    </row>
    <row r="364" spans="1:14" x14ac:dyDescent="0.2">
      <c r="A364" s="193"/>
      <c r="B364" s="193"/>
      <c r="C364" s="193"/>
      <c r="D364" s="193"/>
      <c r="E364" s="193"/>
      <c r="F364" s="193"/>
      <c r="G364" s="245"/>
      <c r="H364" s="195"/>
      <c r="I364" s="363"/>
      <c r="J364" s="195"/>
      <c r="K364" s="193"/>
      <c r="L364" s="193"/>
      <c r="M364" s="194"/>
      <c r="N364" s="193"/>
    </row>
    <row r="365" spans="1:14" x14ac:dyDescent="0.2">
      <c r="A365" s="193"/>
      <c r="B365" s="193"/>
      <c r="C365" s="193"/>
      <c r="D365" s="193"/>
      <c r="E365" s="193"/>
      <c r="F365" s="193"/>
      <c r="G365" s="245"/>
      <c r="H365" s="195"/>
      <c r="I365" s="363"/>
      <c r="J365" s="195"/>
      <c r="K365" s="193"/>
      <c r="L365" s="193"/>
      <c r="M365" s="194"/>
      <c r="N365" s="193"/>
    </row>
    <row r="366" spans="1:14" x14ac:dyDescent="0.2">
      <c r="A366" s="193"/>
      <c r="B366" s="193"/>
      <c r="C366" s="193"/>
      <c r="D366" s="193"/>
      <c r="E366" s="193"/>
      <c r="F366" s="193"/>
      <c r="G366" s="245"/>
      <c r="H366" s="195"/>
      <c r="I366" s="363"/>
      <c r="J366" s="195"/>
      <c r="K366" s="193"/>
      <c r="L366" s="193"/>
      <c r="M366" s="194"/>
      <c r="N366" s="193"/>
    </row>
    <row r="367" spans="1:14" x14ac:dyDescent="0.2">
      <c r="A367" s="193"/>
      <c r="B367" s="193"/>
      <c r="C367" s="193"/>
      <c r="D367" s="193"/>
      <c r="E367" s="193"/>
      <c r="F367" s="193"/>
      <c r="G367" s="245"/>
      <c r="H367" s="195"/>
      <c r="I367" s="363"/>
      <c r="J367" s="195"/>
      <c r="K367" s="193"/>
      <c r="L367" s="193"/>
      <c r="M367" s="194"/>
      <c r="N367" s="193"/>
    </row>
    <row r="368" spans="1:14" x14ac:dyDescent="0.2">
      <c r="A368" s="193"/>
      <c r="B368" s="193"/>
      <c r="C368" s="193"/>
      <c r="D368" s="193"/>
      <c r="E368" s="193"/>
      <c r="F368" s="193"/>
      <c r="G368" s="245"/>
      <c r="H368" s="195"/>
      <c r="I368" s="363"/>
      <c r="J368" s="195"/>
      <c r="K368" s="193"/>
      <c r="L368" s="193"/>
      <c r="M368" s="194"/>
      <c r="N368" s="193"/>
    </row>
    <row r="369" spans="1:14" x14ac:dyDescent="0.2">
      <c r="A369" s="193"/>
      <c r="B369" s="193"/>
      <c r="C369" s="193"/>
      <c r="D369" s="193"/>
      <c r="E369" s="193"/>
      <c r="F369" s="193"/>
      <c r="G369" s="245"/>
      <c r="H369" s="195"/>
      <c r="I369" s="363"/>
      <c r="J369" s="195"/>
      <c r="K369" s="193"/>
      <c r="L369" s="193"/>
      <c r="M369" s="194"/>
      <c r="N369" s="193"/>
    </row>
    <row r="370" spans="1:14" x14ac:dyDescent="0.2">
      <c r="A370" s="193"/>
      <c r="B370" s="193"/>
      <c r="C370" s="193"/>
      <c r="D370" s="193"/>
      <c r="E370" s="193"/>
      <c r="F370" s="193"/>
      <c r="G370" s="245"/>
      <c r="H370" s="195"/>
      <c r="I370" s="363"/>
      <c r="J370" s="195"/>
      <c r="K370" s="193"/>
      <c r="L370" s="193"/>
      <c r="M370" s="194"/>
      <c r="N370" s="193"/>
    </row>
    <row r="371" spans="1:14" x14ac:dyDescent="0.2">
      <c r="A371" s="193"/>
      <c r="B371" s="193"/>
      <c r="C371" s="193"/>
      <c r="D371" s="193"/>
      <c r="E371" s="193"/>
      <c r="F371" s="193"/>
      <c r="G371" s="245"/>
      <c r="H371" s="195"/>
      <c r="I371" s="363"/>
      <c r="J371" s="195"/>
      <c r="K371" s="193"/>
      <c r="L371" s="193"/>
      <c r="M371" s="194"/>
      <c r="N371" s="193"/>
    </row>
    <row r="372" spans="1:14" x14ac:dyDescent="0.2">
      <c r="A372" s="193"/>
      <c r="B372" s="193"/>
      <c r="C372" s="193"/>
      <c r="D372" s="193"/>
      <c r="E372" s="193"/>
      <c r="F372" s="193"/>
      <c r="G372" s="245"/>
      <c r="H372" s="195"/>
      <c r="I372" s="363"/>
      <c r="J372" s="195"/>
      <c r="K372" s="193"/>
      <c r="L372" s="193"/>
      <c r="M372" s="194"/>
      <c r="N372" s="193"/>
    </row>
    <row r="373" spans="1:14" x14ac:dyDescent="0.2">
      <c r="A373" s="193"/>
      <c r="B373" s="193"/>
      <c r="C373" s="193"/>
      <c r="D373" s="193"/>
      <c r="E373" s="193"/>
      <c r="F373" s="193"/>
      <c r="G373" s="245"/>
      <c r="H373" s="195"/>
      <c r="I373" s="363"/>
      <c r="J373" s="195"/>
      <c r="K373" s="193"/>
      <c r="L373" s="193"/>
      <c r="M373" s="194"/>
      <c r="N373" s="193"/>
    </row>
    <row r="374" spans="1:14" x14ac:dyDescent="0.2">
      <c r="A374" s="193"/>
      <c r="B374" s="193"/>
      <c r="C374" s="193"/>
      <c r="D374" s="193"/>
      <c r="E374" s="193"/>
      <c r="F374" s="193"/>
      <c r="G374" s="245"/>
      <c r="H374" s="195"/>
      <c r="I374" s="363"/>
      <c r="J374" s="195"/>
      <c r="K374" s="193"/>
      <c r="L374" s="193"/>
      <c r="M374" s="194"/>
      <c r="N374" s="193"/>
    </row>
    <row r="375" spans="1:14" x14ac:dyDescent="0.2">
      <c r="A375" s="193"/>
      <c r="B375" s="193"/>
      <c r="C375" s="193"/>
      <c r="D375" s="193"/>
      <c r="E375" s="193"/>
      <c r="F375" s="193"/>
      <c r="G375" s="245"/>
      <c r="H375" s="195"/>
      <c r="I375" s="363"/>
      <c r="J375" s="195"/>
      <c r="K375" s="193"/>
      <c r="L375" s="193"/>
      <c r="M375" s="194"/>
      <c r="N375" s="193"/>
    </row>
    <row r="376" spans="1:14" x14ac:dyDescent="0.2">
      <c r="A376" s="193"/>
      <c r="B376" s="193"/>
      <c r="C376" s="193"/>
      <c r="D376" s="193"/>
      <c r="E376" s="193"/>
      <c r="F376" s="193"/>
      <c r="G376" s="245"/>
      <c r="H376" s="195"/>
      <c r="I376" s="363"/>
      <c r="J376" s="195"/>
      <c r="K376" s="193"/>
      <c r="L376" s="193"/>
      <c r="M376" s="194"/>
      <c r="N376" s="193"/>
    </row>
    <row r="377" spans="1:14" x14ac:dyDescent="0.2">
      <c r="A377" s="193"/>
      <c r="B377" s="193"/>
      <c r="C377" s="193"/>
      <c r="D377" s="193"/>
      <c r="E377" s="193"/>
      <c r="F377" s="193"/>
      <c r="G377" s="245"/>
      <c r="H377" s="195"/>
      <c r="I377" s="363"/>
      <c r="J377" s="195"/>
      <c r="K377" s="193"/>
      <c r="L377" s="193"/>
      <c r="M377" s="194"/>
      <c r="N377" s="193"/>
    </row>
    <row r="378" spans="1:14" x14ac:dyDescent="0.2">
      <c r="A378" s="193"/>
      <c r="B378" s="193"/>
      <c r="C378" s="193"/>
      <c r="D378" s="193"/>
      <c r="E378" s="193"/>
      <c r="F378" s="193"/>
      <c r="G378" s="245"/>
      <c r="H378" s="195"/>
      <c r="I378" s="363"/>
      <c r="J378" s="195"/>
      <c r="K378" s="193"/>
      <c r="L378" s="193"/>
      <c r="M378" s="194"/>
      <c r="N378" s="193"/>
    </row>
    <row r="379" spans="1:14" x14ac:dyDescent="0.2">
      <c r="A379" s="193"/>
      <c r="B379" s="193"/>
      <c r="C379" s="193"/>
      <c r="D379" s="193"/>
      <c r="E379" s="193"/>
      <c r="F379" s="193"/>
      <c r="G379" s="245"/>
      <c r="H379" s="195"/>
      <c r="I379" s="363"/>
      <c r="J379" s="195"/>
      <c r="K379" s="193"/>
      <c r="L379" s="193"/>
      <c r="M379" s="194"/>
      <c r="N379" s="193"/>
    </row>
    <row r="380" spans="1:14" x14ac:dyDescent="0.2">
      <c r="A380" s="193"/>
      <c r="B380" s="193"/>
      <c r="C380" s="193"/>
      <c r="D380" s="193"/>
      <c r="E380" s="193"/>
      <c r="F380" s="193"/>
      <c r="G380" s="245"/>
      <c r="H380" s="195"/>
      <c r="I380" s="363"/>
      <c r="J380" s="195"/>
      <c r="K380" s="193"/>
      <c r="L380" s="193"/>
      <c r="M380" s="194"/>
      <c r="N380" s="193"/>
    </row>
    <row r="381" spans="1:14" x14ac:dyDescent="0.2">
      <c r="A381" s="193"/>
      <c r="B381" s="193"/>
      <c r="C381" s="193"/>
      <c r="D381" s="193"/>
      <c r="E381" s="193"/>
      <c r="F381" s="193"/>
      <c r="G381" s="245"/>
      <c r="H381" s="195"/>
      <c r="I381" s="363"/>
      <c r="J381" s="195"/>
      <c r="K381" s="193"/>
      <c r="L381" s="193"/>
      <c r="M381" s="194"/>
      <c r="N381" s="193"/>
    </row>
    <row r="382" spans="1:14" x14ac:dyDescent="0.2">
      <c r="A382" s="193"/>
      <c r="B382" s="193"/>
      <c r="C382" s="193"/>
      <c r="D382" s="193"/>
      <c r="E382" s="193"/>
      <c r="F382" s="193"/>
      <c r="G382" s="245"/>
      <c r="H382" s="195"/>
      <c r="I382" s="363"/>
      <c r="J382" s="195"/>
      <c r="K382" s="193"/>
      <c r="L382" s="193"/>
      <c r="M382" s="194"/>
      <c r="N382" s="193"/>
    </row>
    <row r="383" spans="1:14" x14ac:dyDescent="0.2">
      <c r="A383" s="193"/>
      <c r="B383" s="193"/>
      <c r="C383" s="193"/>
      <c r="D383" s="193"/>
      <c r="E383" s="193"/>
      <c r="F383" s="193"/>
      <c r="G383" s="245"/>
      <c r="H383" s="195"/>
      <c r="I383" s="363"/>
      <c r="J383" s="195"/>
      <c r="K383" s="193"/>
      <c r="L383" s="193"/>
      <c r="M383" s="194"/>
      <c r="N383" s="193"/>
    </row>
    <row r="384" spans="1:14" x14ac:dyDescent="0.2">
      <c r="A384" s="193"/>
      <c r="B384" s="193"/>
      <c r="C384" s="193"/>
      <c r="D384" s="193"/>
      <c r="E384" s="193"/>
      <c r="F384" s="193"/>
      <c r="G384" s="245"/>
      <c r="H384" s="195"/>
      <c r="I384" s="363"/>
      <c r="J384" s="195"/>
      <c r="K384" s="193"/>
      <c r="L384" s="193"/>
      <c r="M384" s="194"/>
      <c r="N384" s="193"/>
    </row>
    <row r="385" spans="1:14" x14ac:dyDescent="0.2">
      <c r="A385" s="193"/>
      <c r="B385" s="193"/>
      <c r="C385" s="193"/>
      <c r="D385" s="193"/>
      <c r="E385" s="193"/>
      <c r="F385" s="193"/>
      <c r="G385" s="245"/>
      <c r="H385" s="195"/>
      <c r="I385" s="363"/>
      <c r="J385" s="195"/>
      <c r="K385" s="193"/>
      <c r="L385" s="193"/>
      <c r="M385" s="194"/>
      <c r="N385" s="193"/>
    </row>
    <row r="386" spans="1:14" x14ac:dyDescent="0.2">
      <c r="A386" s="193"/>
      <c r="B386" s="193"/>
      <c r="C386" s="193"/>
      <c r="D386" s="193"/>
      <c r="E386" s="193"/>
      <c r="F386" s="193"/>
      <c r="G386" s="245"/>
      <c r="H386" s="195"/>
      <c r="I386" s="363"/>
      <c r="J386" s="195"/>
      <c r="K386" s="193"/>
      <c r="L386" s="193"/>
      <c r="M386" s="194"/>
      <c r="N386" s="193"/>
    </row>
    <row r="387" spans="1:14" x14ac:dyDescent="0.2">
      <c r="A387" s="193"/>
      <c r="B387" s="193"/>
      <c r="C387" s="193"/>
      <c r="D387" s="193"/>
      <c r="E387" s="193"/>
      <c r="F387" s="193"/>
      <c r="G387" s="245"/>
      <c r="H387" s="195"/>
      <c r="I387" s="363"/>
      <c r="J387" s="195"/>
      <c r="K387" s="193"/>
      <c r="L387" s="193"/>
      <c r="M387" s="194"/>
      <c r="N387" s="193"/>
    </row>
    <row r="388" spans="1:14" x14ac:dyDescent="0.2">
      <c r="A388" s="193"/>
      <c r="B388" s="193"/>
      <c r="C388" s="193"/>
      <c r="D388" s="193"/>
      <c r="E388" s="193"/>
      <c r="F388" s="193"/>
      <c r="G388" s="245"/>
      <c r="H388" s="195"/>
      <c r="I388" s="363"/>
      <c r="J388" s="195"/>
      <c r="K388" s="193"/>
      <c r="L388" s="193"/>
      <c r="M388" s="194"/>
      <c r="N388" s="193"/>
    </row>
    <row r="389" spans="1:14" x14ac:dyDescent="0.2">
      <c r="A389" s="193"/>
      <c r="B389" s="193"/>
      <c r="C389" s="193"/>
      <c r="D389" s="193"/>
      <c r="E389" s="193"/>
      <c r="F389" s="193"/>
      <c r="G389" s="245"/>
      <c r="H389" s="195"/>
      <c r="I389" s="363"/>
      <c r="J389" s="195"/>
      <c r="K389" s="193"/>
      <c r="L389" s="193"/>
      <c r="M389" s="194"/>
      <c r="N389" s="193"/>
    </row>
    <row r="390" spans="1:14" x14ac:dyDescent="0.2">
      <c r="A390" s="193"/>
      <c r="B390" s="193"/>
      <c r="C390" s="193"/>
      <c r="D390" s="193"/>
      <c r="E390" s="193"/>
      <c r="F390" s="193"/>
      <c r="G390" s="245"/>
      <c r="H390" s="195"/>
      <c r="I390" s="363"/>
      <c r="J390" s="195"/>
      <c r="K390" s="193"/>
      <c r="L390" s="193"/>
      <c r="M390" s="194"/>
      <c r="N390" s="193"/>
    </row>
    <row r="391" spans="1:14" x14ac:dyDescent="0.2">
      <c r="A391" s="193"/>
      <c r="B391" s="193"/>
      <c r="C391" s="193"/>
      <c r="D391" s="193"/>
      <c r="E391" s="193"/>
      <c r="F391" s="193"/>
      <c r="G391" s="245"/>
      <c r="H391" s="195"/>
      <c r="I391" s="363"/>
      <c r="J391" s="195"/>
      <c r="K391" s="193"/>
      <c r="L391" s="193"/>
      <c r="M391" s="194"/>
      <c r="N391" s="193"/>
    </row>
    <row r="392" spans="1:14" x14ac:dyDescent="0.2">
      <c r="A392" s="193"/>
      <c r="B392" s="193"/>
      <c r="C392" s="193"/>
      <c r="D392" s="193"/>
      <c r="E392" s="193"/>
      <c r="F392" s="193"/>
      <c r="G392" s="245"/>
      <c r="H392" s="195"/>
      <c r="I392" s="363"/>
      <c r="J392" s="195"/>
      <c r="K392" s="193"/>
      <c r="L392" s="193"/>
      <c r="M392" s="194"/>
      <c r="N392" s="193"/>
    </row>
    <row r="393" spans="1:14" x14ac:dyDescent="0.2">
      <c r="A393" s="193"/>
      <c r="B393" s="193"/>
      <c r="C393" s="193"/>
      <c r="D393" s="193"/>
      <c r="E393" s="193"/>
      <c r="F393" s="193"/>
      <c r="G393" s="245"/>
      <c r="H393" s="195"/>
      <c r="I393" s="363"/>
      <c r="J393" s="195"/>
      <c r="K393" s="193"/>
      <c r="L393" s="193"/>
      <c r="M393" s="194"/>
      <c r="N393" s="193"/>
    </row>
    <row r="394" spans="1:14" x14ac:dyDescent="0.2">
      <c r="A394" s="193"/>
      <c r="B394" s="193"/>
      <c r="C394" s="193"/>
      <c r="D394" s="193"/>
      <c r="E394" s="193"/>
      <c r="F394" s="193"/>
      <c r="G394" s="245"/>
      <c r="H394" s="195"/>
      <c r="I394" s="363"/>
      <c r="J394" s="195"/>
      <c r="K394" s="193"/>
      <c r="L394" s="193"/>
      <c r="M394" s="194"/>
      <c r="N394" s="193"/>
    </row>
    <row r="395" spans="1:14" x14ac:dyDescent="0.2">
      <c r="A395" s="193"/>
      <c r="B395" s="193"/>
      <c r="C395" s="193"/>
      <c r="D395" s="193"/>
      <c r="E395" s="193"/>
      <c r="F395" s="193"/>
      <c r="G395" s="245"/>
      <c r="H395" s="195"/>
      <c r="I395" s="363"/>
      <c r="J395" s="195"/>
      <c r="K395" s="193"/>
      <c r="L395" s="193"/>
      <c r="M395" s="194"/>
      <c r="N395" s="193"/>
    </row>
    <row r="396" spans="1:14" x14ac:dyDescent="0.2">
      <c r="A396" s="193"/>
      <c r="B396" s="193"/>
      <c r="C396" s="193"/>
      <c r="D396" s="193"/>
      <c r="E396" s="193"/>
      <c r="F396" s="193"/>
      <c r="G396" s="245"/>
      <c r="H396" s="195"/>
      <c r="I396" s="363"/>
      <c r="J396" s="195"/>
      <c r="K396" s="193"/>
      <c r="L396" s="193"/>
      <c r="M396" s="194"/>
      <c r="N396" s="193"/>
    </row>
    <row r="397" spans="1:14" x14ac:dyDescent="0.2">
      <c r="A397" s="193"/>
      <c r="B397" s="193"/>
      <c r="C397" s="193"/>
      <c r="D397" s="193"/>
      <c r="E397" s="193"/>
      <c r="F397" s="193"/>
      <c r="G397" s="245"/>
      <c r="H397" s="195"/>
      <c r="I397" s="363"/>
      <c r="J397" s="195"/>
      <c r="K397" s="193"/>
      <c r="L397" s="193"/>
      <c r="M397" s="194"/>
      <c r="N397" s="193"/>
    </row>
    <row r="398" spans="1:14" x14ac:dyDescent="0.2">
      <c r="A398" s="193"/>
      <c r="B398" s="193"/>
      <c r="C398" s="193"/>
      <c r="D398" s="193"/>
      <c r="E398" s="193"/>
      <c r="F398" s="193"/>
      <c r="G398" s="245"/>
      <c r="H398" s="195"/>
      <c r="I398" s="363"/>
      <c r="J398" s="195"/>
      <c r="K398" s="193"/>
      <c r="L398" s="193"/>
      <c r="M398" s="194"/>
      <c r="N398" s="193"/>
    </row>
    <row r="399" spans="1:14" x14ac:dyDescent="0.2">
      <c r="A399" s="193"/>
      <c r="B399" s="193"/>
      <c r="C399" s="193"/>
      <c r="D399" s="193"/>
      <c r="E399" s="193"/>
      <c r="F399" s="193"/>
      <c r="G399" s="245"/>
      <c r="H399" s="195"/>
      <c r="I399" s="363"/>
      <c r="J399" s="195"/>
      <c r="K399" s="193"/>
      <c r="L399" s="193"/>
      <c r="M399" s="194"/>
      <c r="N399" s="193"/>
    </row>
    <row r="400" spans="1:14" x14ac:dyDescent="0.2">
      <c r="A400" s="193"/>
      <c r="B400" s="193"/>
      <c r="C400" s="193"/>
      <c r="D400" s="193"/>
      <c r="E400" s="193"/>
      <c r="F400" s="193"/>
      <c r="G400" s="245"/>
      <c r="H400" s="195"/>
      <c r="I400" s="363"/>
      <c r="J400" s="195"/>
      <c r="K400" s="193"/>
      <c r="L400" s="193"/>
      <c r="M400" s="194"/>
      <c r="N400" s="193"/>
    </row>
    <row r="401" spans="1:14" x14ac:dyDescent="0.2">
      <c r="A401" s="193"/>
      <c r="B401" s="193"/>
      <c r="C401" s="193"/>
      <c r="D401" s="193"/>
      <c r="E401" s="193"/>
      <c r="F401" s="193"/>
      <c r="G401" s="245"/>
      <c r="H401" s="195"/>
      <c r="I401" s="363"/>
      <c r="J401" s="195"/>
      <c r="K401" s="193"/>
      <c r="L401" s="193"/>
      <c r="M401" s="194"/>
      <c r="N401" s="193"/>
    </row>
    <row r="402" spans="1:14" x14ac:dyDescent="0.2">
      <c r="A402" s="193"/>
      <c r="B402" s="193"/>
      <c r="C402" s="193"/>
      <c r="D402" s="193"/>
      <c r="E402" s="193"/>
      <c r="F402" s="193"/>
      <c r="G402" s="245"/>
      <c r="H402" s="195"/>
      <c r="I402" s="363"/>
      <c r="J402" s="195"/>
      <c r="K402" s="193"/>
      <c r="L402" s="193"/>
      <c r="M402" s="194"/>
      <c r="N402" s="193"/>
    </row>
    <row r="403" spans="1:14" x14ac:dyDescent="0.2">
      <c r="A403" s="193"/>
      <c r="B403" s="193"/>
      <c r="C403" s="193"/>
      <c r="D403" s="193"/>
      <c r="E403" s="193"/>
      <c r="F403" s="193"/>
      <c r="G403" s="245"/>
      <c r="H403" s="195"/>
      <c r="I403" s="363"/>
      <c r="J403" s="195"/>
      <c r="K403" s="193"/>
      <c r="L403" s="193"/>
      <c r="M403" s="194"/>
      <c r="N403" s="193"/>
    </row>
    <row r="404" spans="1:14" x14ac:dyDescent="0.2">
      <c r="A404" s="193"/>
      <c r="B404" s="193"/>
      <c r="C404" s="193"/>
      <c r="D404" s="193"/>
      <c r="E404" s="193"/>
      <c r="F404" s="193"/>
      <c r="G404" s="245"/>
      <c r="H404" s="195"/>
      <c r="I404" s="363"/>
      <c r="J404" s="195"/>
      <c r="K404" s="193"/>
      <c r="L404" s="193"/>
      <c r="M404" s="194"/>
      <c r="N404" s="193"/>
    </row>
    <row r="405" spans="1:14" x14ac:dyDescent="0.2">
      <c r="A405" s="193"/>
      <c r="B405" s="193"/>
      <c r="C405" s="193"/>
      <c r="D405" s="193"/>
      <c r="E405" s="193"/>
      <c r="F405" s="193"/>
      <c r="G405" s="245"/>
      <c r="H405" s="195"/>
      <c r="I405" s="363"/>
      <c r="J405" s="195"/>
      <c r="K405" s="193"/>
      <c r="L405" s="193"/>
      <c r="M405" s="194"/>
      <c r="N405" s="193"/>
    </row>
    <row r="406" spans="1:14" x14ac:dyDescent="0.2">
      <c r="A406" s="193"/>
      <c r="B406" s="193"/>
      <c r="C406" s="193"/>
      <c r="D406" s="193"/>
      <c r="E406" s="193"/>
      <c r="F406" s="193"/>
      <c r="G406" s="245"/>
      <c r="H406" s="195"/>
      <c r="I406" s="363"/>
      <c r="J406" s="195"/>
      <c r="K406" s="193"/>
      <c r="L406" s="193"/>
      <c r="M406" s="194"/>
      <c r="N406" s="193"/>
    </row>
    <row r="407" spans="1:14" x14ac:dyDescent="0.2">
      <c r="A407" s="193"/>
      <c r="B407" s="193"/>
      <c r="C407" s="193"/>
      <c r="D407" s="193"/>
      <c r="E407" s="193"/>
      <c r="F407" s="193"/>
      <c r="G407" s="245"/>
      <c r="H407" s="195"/>
      <c r="I407" s="363"/>
      <c r="J407" s="195"/>
      <c r="K407" s="193"/>
      <c r="L407" s="193"/>
      <c r="M407" s="194"/>
      <c r="N407" s="193"/>
    </row>
    <row r="408" spans="1:14" x14ac:dyDescent="0.2">
      <c r="A408" s="193"/>
      <c r="B408" s="193"/>
      <c r="C408" s="193"/>
      <c r="D408" s="193"/>
      <c r="E408" s="193"/>
      <c r="F408" s="193"/>
      <c r="G408" s="245"/>
      <c r="H408" s="195"/>
      <c r="I408" s="363"/>
      <c r="J408" s="195"/>
      <c r="K408" s="193"/>
      <c r="L408" s="193"/>
      <c r="M408" s="194"/>
      <c r="N408" s="193"/>
    </row>
    <row r="409" spans="1:14" x14ac:dyDescent="0.2">
      <c r="A409" s="193"/>
      <c r="B409" s="193"/>
      <c r="C409" s="193"/>
      <c r="D409" s="193"/>
      <c r="E409" s="193"/>
      <c r="F409" s="193"/>
      <c r="G409" s="245"/>
      <c r="H409" s="195"/>
      <c r="I409" s="363"/>
      <c r="J409" s="195"/>
      <c r="K409" s="193"/>
      <c r="L409" s="193"/>
      <c r="M409" s="194"/>
      <c r="N409" s="193"/>
    </row>
    <row r="410" spans="1:14" x14ac:dyDescent="0.2">
      <c r="A410" s="193"/>
      <c r="B410" s="193"/>
      <c r="C410" s="193"/>
      <c r="D410" s="193"/>
      <c r="E410" s="193"/>
      <c r="F410" s="193"/>
      <c r="G410" s="245"/>
      <c r="H410" s="195"/>
      <c r="I410" s="363"/>
      <c r="J410" s="195"/>
      <c r="K410" s="193"/>
      <c r="L410" s="193"/>
      <c r="M410" s="194"/>
      <c r="N410" s="193"/>
    </row>
    <row r="411" spans="1:14" x14ac:dyDescent="0.2">
      <c r="A411" s="193"/>
      <c r="B411" s="193"/>
      <c r="C411" s="193"/>
      <c r="D411" s="193"/>
      <c r="E411" s="193"/>
      <c r="F411" s="193"/>
      <c r="G411" s="245"/>
      <c r="H411" s="195"/>
      <c r="I411" s="363"/>
      <c r="J411" s="195"/>
      <c r="K411" s="193"/>
      <c r="L411" s="193"/>
      <c r="M411" s="194"/>
      <c r="N411" s="193"/>
    </row>
    <row r="412" spans="1:14" x14ac:dyDescent="0.2">
      <c r="A412" s="193"/>
      <c r="B412" s="193"/>
      <c r="C412" s="193"/>
      <c r="D412" s="193"/>
      <c r="E412" s="193"/>
      <c r="F412" s="193"/>
      <c r="G412" s="245"/>
      <c r="H412" s="195"/>
      <c r="I412" s="363"/>
      <c r="J412" s="195"/>
      <c r="K412" s="193"/>
      <c r="L412" s="193"/>
      <c r="M412" s="194"/>
      <c r="N412" s="193"/>
    </row>
    <row r="413" spans="1:14" x14ac:dyDescent="0.2">
      <c r="A413" s="193"/>
      <c r="B413" s="193"/>
      <c r="C413" s="193"/>
      <c r="D413" s="193"/>
      <c r="E413" s="193"/>
      <c r="F413" s="193"/>
      <c r="G413" s="245"/>
      <c r="H413" s="195"/>
      <c r="I413" s="363"/>
      <c r="J413" s="195"/>
      <c r="K413" s="193"/>
      <c r="L413" s="193"/>
      <c r="M413" s="194"/>
      <c r="N413" s="193"/>
    </row>
    <row r="414" spans="1:14" x14ac:dyDescent="0.2">
      <c r="A414" s="193"/>
      <c r="B414" s="193"/>
      <c r="C414" s="193"/>
      <c r="D414" s="193"/>
      <c r="E414" s="193"/>
      <c r="F414" s="193"/>
      <c r="G414" s="245"/>
      <c r="H414" s="195"/>
      <c r="I414" s="363"/>
      <c r="J414" s="195"/>
      <c r="K414" s="193"/>
      <c r="L414" s="193"/>
      <c r="M414" s="194"/>
      <c r="N414" s="193"/>
    </row>
    <row r="415" spans="1:14" x14ac:dyDescent="0.2">
      <c r="A415" s="193"/>
      <c r="B415" s="193"/>
      <c r="C415" s="193"/>
      <c r="D415" s="193"/>
      <c r="E415" s="193"/>
      <c r="F415" s="193"/>
      <c r="G415" s="245"/>
      <c r="H415" s="195"/>
      <c r="I415" s="363"/>
      <c r="J415" s="195"/>
      <c r="K415" s="193"/>
      <c r="L415" s="193"/>
      <c r="M415" s="194"/>
      <c r="N415" s="193"/>
    </row>
    <row r="416" spans="1:14" x14ac:dyDescent="0.2">
      <c r="A416" s="193"/>
      <c r="B416" s="193"/>
      <c r="C416" s="193"/>
      <c r="D416" s="193"/>
      <c r="E416" s="193"/>
      <c r="F416" s="193"/>
      <c r="G416" s="245"/>
      <c r="H416" s="195"/>
      <c r="I416" s="363"/>
      <c r="J416" s="195"/>
      <c r="K416" s="193"/>
      <c r="L416" s="193"/>
      <c r="M416" s="194"/>
      <c r="N416" s="193"/>
    </row>
    <row r="417" spans="1:14" x14ac:dyDescent="0.2">
      <c r="A417" s="193"/>
      <c r="B417" s="193"/>
      <c r="C417" s="193"/>
      <c r="D417" s="193"/>
      <c r="E417" s="193"/>
      <c r="F417" s="193"/>
      <c r="G417" s="245"/>
      <c r="H417" s="195"/>
      <c r="I417" s="363"/>
      <c r="J417" s="195"/>
      <c r="K417" s="193"/>
      <c r="L417" s="193"/>
      <c r="M417" s="194"/>
      <c r="N417" s="193"/>
    </row>
    <row r="418" spans="1:14" x14ac:dyDescent="0.2">
      <c r="A418" s="193"/>
      <c r="B418" s="193"/>
      <c r="C418" s="193"/>
      <c r="D418" s="193"/>
      <c r="E418" s="193"/>
      <c r="F418" s="193"/>
      <c r="G418" s="245"/>
      <c r="H418" s="195"/>
      <c r="I418" s="363"/>
      <c r="J418" s="195"/>
      <c r="K418" s="193"/>
      <c r="L418" s="193"/>
      <c r="M418" s="194"/>
      <c r="N418" s="193"/>
    </row>
    <row r="419" spans="1:14" x14ac:dyDescent="0.2">
      <c r="A419" s="193"/>
      <c r="B419" s="193"/>
      <c r="C419" s="193"/>
      <c r="D419" s="193"/>
      <c r="E419" s="193"/>
      <c r="F419" s="193"/>
      <c r="G419" s="245"/>
      <c r="H419" s="195"/>
      <c r="I419" s="363"/>
      <c r="J419" s="195"/>
      <c r="K419" s="193"/>
      <c r="L419" s="193"/>
      <c r="M419" s="194"/>
      <c r="N419" s="193"/>
    </row>
    <row r="420" spans="1:14" x14ac:dyDescent="0.2">
      <c r="A420" s="193"/>
      <c r="B420" s="193"/>
      <c r="C420" s="193"/>
      <c r="D420" s="193"/>
      <c r="E420" s="193"/>
      <c r="F420" s="193"/>
      <c r="G420" s="245"/>
      <c r="H420" s="195"/>
      <c r="I420" s="363"/>
      <c r="J420" s="195"/>
      <c r="K420" s="193"/>
      <c r="L420" s="193"/>
      <c r="M420" s="194"/>
      <c r="N420" s="193"/>
    </row>
    <row r="421" spans="1:14" x14ac:dyDescent="0.2">
      <c r="A421" s="193"/>
      <c r="B421" s="193"/>
      <c r="C421" s="193"/>
      <c r="D421" s="193"/>
      <c r="E421" s="193"/>
      <c r="F421" s="193"/>
      <c r="G421" s="245"/>
      <c r="H421" s="195"/>
      <c r="I421" s="363"/>
      <c r="J421" s="195"/>
      <c r="K421" s="193"/>
      <c r="L421" s="193"/>
      <c r="M421" s="194"/>
      <c r="N421" s="193"/>
    </row>
    <row r="422" spans="1:14" x14ac:dyDescent="0.2">
      <c r="A422" s="193"/>
      <c r="B422" s="193"/>
      <c r="C422" s="193"/>
      <c r="D422" s="193"/>
      <c r="E422" s="193"/>
      <c r="F422" s="193"/>
      <c r="G422" s="245"/>
      <c r="H422" s="195"/>
      <c r="I422" s="363"/>
      <c r="J422" s="195"/>
      <c r="K422" s="193"/>
      <c r="L422" s="193"/>
      <c r="M422" s="194"/>
      <c r="N422" s="193"/>
    </row>
    <row r="423" spans="1:14" x14ac:dyDescent="0.2">
      <c r="A423" s="193"/>
      <c r="B423" s="193"/>
      <c r="C423" s="193"/>
      <c r="D423" s="193"/>
      <c r="E423" s="193"/>
      <c r="F423" s="193"/>
      <c r="G423" s="245"/>
      <c r="H423" s="195"/>
      <c r="I423" s="363"/>
      <c r="J423" s="195"/>
      <c r="K423" s="193"/>
      <c r="L423" s="193"/>
      <c r="M423" s="194"/>
      <c r="N423" s="193"/>
    </row>
    <row r="424" spans="1:14" x14ac:dyDescent="0.2">
      <c r="A424" s="193"/>
      <c r="B424" s="193"/>
      <c r="C424" s="193"/>
      <c r="D424" s="193"/>
      <c r="E424" s="193"/>
      <c r="F424" s="193"/>
      <c r="G424" s="245"/>
      <c r="H424" s="195"/>
      <c r="I424" s="363"/>
      <c r="J424" s="195"/>
      <c r="K424" s="193"/>
      <c r="L424" s="193"/>
      <c r="M424" s="194"/>
      <c r="N424" s="193"/>
    </row>
    <row r="425" spans="1:14" x14ac:dyDescent="0.2">
      <c r="A425" s="193"/>
      <c r="B425" s="193"/>
      <c r="C425" s="193"/>
      <c r="D425" s="193"/>
      <c r="E425" s="193"/>
      <c r="F425" s="193"/>
      <c r="G425" s="245"/>
      <c r="H425" s="195"/>
      <c r="I425" s="363"/>
      <c r="J425" s="195"/>
      <c r="K425" s="193"/>
      <c r="L425" s="193"/>
      <c r="M425" s="194"/>
      <c r="N425" s="193"/>
    </row>
    <row r="426" spans="1:14" x14ac:dyDescent="0.2">
      <c r="A426" s="193"/>
      <c r="B426" s="193"/>
      <c r="C426" s="193"/>
      <c r="D426" s="193"/>
      <c r="E426" s="193"/>
      <c r="F426" s="193"/>
      <c r="G426" s="245"/>
      <c r="H426" s="195"/>
      <c r="I426" s="363"/>
      <c r="J426" s="195"/>
      <c r="K426" s="193"/>
      <c r="L426" s="193"/>
      <c r="M426" s="194"/>
      <c r="N426" s="193"/>
    </row>
    <row r="427" spans="1:14" x14ac:dyDescent="0.2">
      <c r="A427" s="193"/>
      <c r="B427" s="193"/>
      <c r="C427" s="193"/>
      <c r="D427" s="193"/>
      <c r="E427" s="193"/>
      <c r="F427" s="193"/>
      <c r="G427" s="245"/>
      <c r="H427" s="195"/>
      <c r="I427" s="363"/>
      <c r="J427" s="195"/>
      <c r="K427" s="193"/>
      <c r="L427" s="193"/>
      <c r="M427" s="194"/>
      <c r="N427" s="193"/>
    </row>
    <row r="428" spans="1:14" x14ac:dyDescent="0.2">
      <c r="A428" s="193"/>
      <c r="B428" s="193"/>
      <c r="C428" s="193"/>
      <c r="D428" s="193"/>
      <c r="E428" s="193"/>
      <c r="F428" s="193"/>
      <c r="G428" s="245"/>
      <c r="H428" s="195"/>
      <c r="I428" s="363"/>
      <c r="J428" s="195"/>
      <c r="K428" s="193"/>
      <c r="L428" s="193"/>
      <c r="M428" s="194"/>
      <c r="N428" s="193"/>
    </row>
    <row r="429" spans="1:14" x14ac:dyDescent="0.2">
      <c r="A429" s="193"/>
      <c r="B429" s="193"/>
      <c r="C429" s="193"/>
      <c r="D429" s="193"/>
      <c r="E429" s="193"/>
      <c r="F429" s="193"/>
      <c r="G429" s="245"/>
      <c r="H429" s="195"/>
      <c r="I429" s="363"/>
      <c r="J429" s="195"/>
      <c r="K429" s="193"/>
      <c r="L429" s="193"/>
      <c r="M429" s="194"/>
      <c r="N429" s="193"/>
    </row>
    <row r="430" spans="1:14" x14ac:dyDescent="0.2">
      <c r="A430" s="193"/>
      <c r="B430" s="193"/>
      <c r="C430" s="193"/>
      <c r="D430" s="193"/>
      <c r="E430" s="193"/>
      <c r="F430" s="193"/>
      <c r="G430" s="245"/>
      <c r="H430" s="195"/>
      <c r="I430" s="363"/>
      <c r="J430" s="195"/>
      <c r="K430" s="193"/>
      <c r="L430" s="193"/>
      <c r="M430" s="194"/>
      <c r="N430" s="193"/>
    </row>
    <row r="431" spans="1:14" x14ac:dyDescent="0.2">
      <c r="A431" s="193"/>
      <c r="B431" s="193"/>
      <c r="C431" s="193"/>
      <c r="D431" s="193"/>
      <c r="E431" s="193"/>
      <c r="F431" s="193"/>
      <c r="G431" s="245"/>
      <c r="H431" s="195"/>
      <c r="I431" s="363"/>
      <c r="J431" s="195"/>
      <c r="K431" s="193"/>
      <c r="L431" s="193"/>
      <c r="M431" s="194"/>
      <c r="N431" s="193"/>
    </row>
    <row r="432" spans="1:14" x14ac:dyDescent="0.2">
      <c r="A432" s="193"/>
      <c r="B432" s="193"/>
      <c r="C432" s="193"/>
      <c r="D432" s="193"/>
      <c r="E432" s="193"/>
      <c r="F432" s="193"/>
      <c r="G432" s="245"/>
      <c r="H432" s="195"/>
      <c r="I432" s="363"/>
      <c r="J432" s="195"/>
      <c r="K432" s="193"/>
      <c r="L432" s="193"/>
      <c r="M432" s="194"/>
      <c r="N432" s="193"/>
    </row>
    <row r="433" spans="1:14" x14ac:dyDescent="0.2">
      <c r="A433" s="193"/>
      <c r="B433" s="193"/>
      <c r="C433" s="193"/>
      <c r="D433" s="193"/>
      <c r="E433" s="193"/>
      <c r="F433" s="193"/>
      <c r="G433" s="245"/>
      <c r="H433" s="195"/>
      <c r="I433" s="363"/>
      <c r="J433" s="195"/>
      <c r="K433" s="193"/>
      <c r="L433" s="193"/>
      <c r="M433" s="194"/>
      <c r="N433" s="193"/>
    </row>
    <row r="434" spans="1:14" x14ac:dyDescent="0.2">
      <c r="A434" s="193"/>
      <c r="B434" s="193"/>
      <c r="C434" s="193"/>
      <c r="D434" s="193"/>
      <c r="E434" s="193"/>
      <c r="F434" s="193"/>
      <c r="G434" s="245"/>
      <c r="H434" s="195"/>
      <c r="I434" s="363"/>
      <c r="J434" s="195"/>
      <c r="K434" s="193"/>
      <c r="L434" s="193"/>
      <c r="M434" s="194"/>
      <c r="N434" s="193"/>
    </row>
    <row r="435" spans="1:14" x14ac:dyDescent="0.2">
      <c r="A435" s="193"/>
      <c r="B435" s="193"/>
      <c r="C435" s="193"/>
      <c r="D435" s="193"/>
      <c r="E435" s="193"/>
      <c r="F435" s="193"/>
      <c r="G435" s="245"/>
      <c r="H435" s="195"/>
      <c r="I435" s="363"/>
      <c r="J435" s="195"/>
      <c r="K435" s="193"/>
      <c r="L435" s="193"/>
      <c r="M435" s="194"/>
      <c r="N435" s="193"/>
    </row>
    <row r="436" spans="1:14" x14ac:dyDescent="0.2">
      <c r="A436" s="193"/>
      <c r="B436" s="193"/>
      <c r="C436" s="193"/>
      <c r="D436" s="193"/>
      <c r="E436" s="193"/>
      <c r="F436" s="193"/>
      <c r="G436" s="245"/>
      <c r="H436" s="195"/>
      <c r="I436" s="363"/>
      <c r="J436" s="195"/>
      <c r="K436" s="193"/>
      <c r="L436" s="193"/>
      <c r="M436" s="194"/>
      <c r="N436" s="193"/>
    </row>
    <row r="437" spans="1:14" x14ac:dyDescent="0.2">
      <c r="A437" s="193"/>
      <c r="B437" s="193"/>
      <c r="C437" s="193"/>
      <c r="D437" s="193"/>
      <c r="E437" s="193"/>
      <c r="F437" s="193"/>
      <c r="G437" s="245"/>
      <c r="H437" s="195"/>
      <c r="I437" s="363"/>
      <c r="J437" s="195"/>
      <c r="K437" s="193"/>
      <c r="L437" s="193"/>
      <c r="M437" s="194"/>
      <c r="N437" s="193"/>
    </row>
    <row r="438" spans="1:14" x14ac:dyDescent="0.2">
      <c r="A438" s="193"/>
      <c r="B438" s="193"/>
      <c r="C438" s="193"/>
      <c r="D438" s="193"/>
      <c r="E438" s="193"/>
      <c r="F438" s="193"/>
      <c r="G438" s="245"/>
      <c r="H438" s="195"/>
      <c r="I438" s="363"/>
      <c r="J438" s="195"/>
      <c r="K438" s="193"/>
      <c r="L438" s="193"/>
      <c r="M438" s="194"/>
      <c r="N438" s="193"/>
    </row>
    <row r="439" spans="1:14" x14ac:dyDescent="0.2">
      <c r="A439" s="193"/>
      <c r="B439" s="193"/>
      <c r="C439" s="193"/>
      <c r="D439" s="193"/>
      <c r="E439" s="193"/>
      <c r="F439" s="193"/>
      <c r="G439" s="245"/>
      <c r="H439" s="195"/>
      <c r="I439" s="363"/>
      <c r="J439" s="195"/>
      <c r="K439" s="193"/>
      <c r="L439" s="193"/>
      <c r="M439" s="194"/>
      <c r="N439" s="193"/>
    </row>
    <row r="440" spans="1:14" x14ac:dyDescent="0.2">
      <c r="A440" s="193"/>
      <c r="B440" s="193"/>
      <c r="C440" s="193"/>
      <c r="D440" s="193"/>
      <c r="E440" s="193"/>
      <c r="F440" s="193"/>
      <c r="G440" s="245"/>
      <c r="H440" s="195"/>
      <c r="I440" s="363"/>
      <c r="J440" s="195"/>
      <c r="K440" s="193"/>
      <c r="L440" s="193"/>
      <c r="M440" s="194"/>
      <c r="N440" s="193"/>
    </row>
    <row r="441" spans="1:14" x14ac:dyDescent="0.2">
      <c r="A441" s="193"/>
      <c r="B441" s="193"/>
      <c r="C441" s="193"/>
      <c r="D441" s="193"/>
      <c r="E441" s="193"/>
      <c r="F441" s="193"/>
      <c r="G441" s="245"/>
      <c r="H441" s="195"/>
      <c r="I441" s="363"/>
      <c r="J441" s="195"/>
      <c r="K441" s="193"/>
      <c r="L441" s="193"/>
      <c r="M441" s="194"/>
      <c r="N441" s="193"/>
    </row>
    <row r="442" spans="1:14" x14ac:dyDescent="0.2">
      <c r="A442" s="193"/>
      <c r="B442" s="193"/>
      <c r="C442" s="193"/>
      <c r="D442" s="193"/>
      <c r="E442" s="193"/>
      <c r="F442" s="193"/>
      <c r="G442" s="245"/>
      <c r="H442" s="195"/>
      <c r="I442" s="363"/>
      <c r="J442" s="195"/>
      <c r="K442" s="193"/>
      <c r="L442" s="193"/>
      <c r="M442" s="194"/>
      <c r="N442" s="193"/>
    </row>
    <row r="443" spans="1:14" x14ac:dyDescent="0.2">
      <c r="A443" s="193"/>
      <c r="B443" s="193"/>
      <c r="C443" s="193"/>
      <c r="D443" s="193"/>
      <c r="E443" s="193"/>
      <c r="F443" s="193"/>
      <c r="G443" s="245"/>
      <c r="H443" s="195"/>
      <c r="I443" s="363"/>
      <c r="J443" s="195"/>
      <c r="K443" s="193"/>
      <c r="L443" s="193"/>
      <c r="M443" s="194"/>
      <c r="N443" s="193"/>
    </row>
    <row r="444" spans="1:14" x14ac:dyDescent="0.2">
      <c r="A444" s="193"/>
      <c r="B444" s="193"/>
      <c r="C444" s="193"/>
      <c r="D444" s="193"/>
      <c r="E444" s="193"/>
      <c r="F444" s="193"/>
      <c r="G444" s="245"/>
      <c r="H444" s="195"/>
      <c r="I444" s="363"/>
      <c r="J444" s="195"/>
      <c r="K444" s="193"/>
      <c r="L444" s="193"/>
      <c r="M444" s="194"/>
      <c r="N444" s="193"/>
    </row>
    <row r="445" spans="1:14" x14ac:dyDescent="0.2">
      <c r="A445" s="193"/>
      <c r="B445" s="193"/>
      <c r="C445" s="193"/>
      <c r="D445" s="193"/>
      <c r="E445" s="193"/>
      <c r="F445" s="193"/>
      <c r="G445" s="245"/>
      <c r="H445" s="195"/>
      <c r="I445" s="363"/>
      <c r="J445" s="195"/>
      <c r="K445" s="193"/>
      <c r="L445" s="193"/>
      <c r="M445" s="194"/>
      <c r="N445" s="193"/>
    </row>
    <row r="446" spans="1:14" x14ac:dyDescent="0.2">
      <c r="A446" s="193"/>
      <c r="B446" s="193"/>
      <c r="C446" s="193"/>
      <c r="D446" s="193"/>
      <c r="E446" s="193"/>
      <c r="F446" s="193"/>
      <c r="G446" s="245"/>
      <c r="H446" s="195"/>
      <c r="I446" s="363"/>
      <c r="J446" s="195"/>
      <c r="K446" s="193"/>
      <c r="L446" s="193"/>
      <c r="M446" s="194"/>
      <c r="N446" s="193"/>
    </row>
    <row r="447" spans="1:14" x14ac:dyDescent="0.2">
      <c r="A447" s="193"/>
      <c r="B447" s="193"/>
      <c r="C447" s="193"/>
      <c r="D447" s="193"/>
      <c r="E447" s="193"/>
      <c r="F447" s="193"/>
      <c r="G447" s="245"/>
      <c r="H447" s="195"/>
      <c r="I447" s="363"/>
      <c r="J447" s="195"/>
      <c r="K447" s="193"/>
      <c r="L447" s="193"/>
      <c r="M447" s="194"/>
      <c r="N447" s="193"/>
    </row>
    <row r="448" spans="1:14" x14ac:dyDescent="0.2">
      <c r="A448" s="193"/>
      <c r="B448" s="193"/>
      <c r="C448" s="193"/>
      <c r="D448" s="193"/>
      <c r="E448" s="193"/>
      <c r="F448" s="193"/>
      <c r="G448" s="245"/>
      <c r="H448" s="195"/>
      <c r="I448" s="363"/>
      <c r="J448" s="195"/>
      <c r="K448" s="193"/>
      <c r="L448" s="193"/>
      <c r="M448" s="194"/>
      <c r="N448" s="193"/>
    </row>
    <row r="449" spans="1:14" x14ac:dyDescent="0.2">
      <c r="A449" s="193"/>
      <c r="B449" s="193"/>
      <c r="C449" s="193"/>
      <c r="D449" s="193"/>
      <c r="E449" s="193"/>
      <c r="F449" s="193"/>
      <c r="G449" s="245"/>
      <c r="H449" s="195"/>
      <c r="I449" s="363"/>
      <c r="J449" s="195"/>
      <c r="K449" s="193"/>
      <c r="L449" s="193"/>
      <c r="M449" s="194"/>
      <c r="N449" s="193"/>
    </row>
    <row r="450" spans="1:14" x14ac:dyDescent="0.2">
      <c r="A450" s="193"/>
      <c r="B450" s="193"/>
      <c r="C450" s="193"/>
      <c r="D450" s="193"/>
      <c r="E450" s="193"/>
      <c r="F450" s="193"/>
      <c r="G450" s="245"/>
      <c r="H450" s="195"/>
      <c r="I450" s="363"/>
      <c r="J450" s="195"/>
      <c r="K450" s="193"/>
      <c r="L450" s="193"/>
      <c r="M450" s="194"/>
      <c r="N450" s="193"/>
    </row>
    <row r="451" spans="1:14" x14ac:dyDescent="0.2">
      <c r="A451" s="193"/>
      <c r="B451" s="193"/>
      <c r="C451" s="193"/>
      <c r="D451" s="193"/>
      <c r="E451" s="193"/>
      <c r="F451" s="193"/>
      <c r="G451" s="245"/>
      <c r="H451" s="195"/>
      <c r="I451" s="363"/>
      <c r="J451" s="195"/>
      <c r="K451" s="193"/>
      <c r="L451" s="193"/>
      <c r="M451" s="194"/>
      <c r="N451" s="193"/>
    </row>
    <row r="452" spans="1:14" x14ac:dyDescent="0.2">
      <c r="A452" s="193"/>
      <c r="B452" s="193"/>
      <c r="C452" s="193"/>
      <c r="D452" s="193"/>
      <c r="E452" s="193"/>
      <c r="F452" s="193"/>
      <c r="G452" s="245"/>
      <c r="H452" s="195"/>
      <c r="I452" s="363"/>
      <c r="J452" s="195"/>
      <c r="K452" s="193"/>
      <c r="L452" s="193"/>
      <c r="M452" s="194"/>
      <c r="N452" s="193"/>
    </row>
    <row r="453" spans="1:14" x14ac:dyDescent="0.2">
      <c r="A453" s="193"/>
      <c r="B453" s="193"/>
      <c r="C453" s="193"/>
      <c r="D453" s="193"/>
      <c r="E453" s="193"/>
      <c r="F453" s="193"/>
      <c r="G453" s="245"/>
      <c r="H453" s="195"/>
      <c r="I453" s="363"/>
      <c r="J453" s="195"/>
      <c r="K453" s="193"/>
      <c r="L453" s="193"/>
      <c r="M453" s="194"/>
      <c r="N453" s="193"/>
    </row>
    <row r="454" spans="1:14" x14ac:dyDescent="0.2">
      <c r="A454" s="193"/>
      <c r="B454" s="193"/>
      <c r="C454" s="193"/>
      <c r="D454" s="193"/>
      <c r="E454" s="193"/>
      <c r="F454" s="193"/>
      <c r="G454" s="245"/>
      <c r="H454" s="195"/>
      <c r="I454" s="363"/>
      <c r="J454" s="195"/>
      <c r="K454" s="193"/>
      <c r="L454" s="193"/>
      <c r="M454" s="194"/>
      <c r="N454" s="193"/>
    </row>
    <row r="455" spans="1:14" x14ac:dyDescent="0.2">
      <c r="A455" s="193"/>
      <c r="B455" s="193"/>
      <c r="C455" s="193"/>
      <c r="D455" s="193"/>
      <c r="E455" s="193"/>
      <c r="F455" s="193"/>
      <c r="G455" s="245"/>
      <c r="H455" s="195"/>
      <c r="I455" s="363"/>
      <c r="J455" s="195"/>
      <c r="K455" s="193"/>
      <c r="L455" s="193"/>
      <c r="M455" s="194"/>
      <c r="N455" s="193"/>
    </row>
    <row r="456" spans="1:14" x14ac:dyDescent="0.2">
      <c r="A456" s="193"/>
      <c r="B456" s="193"/>
      <c r="C456" s="193"/>
      <c r="D456" s="193"/>
      <c r="E456" s="193"/>
      <c r="F456" s="193"/>
      <c r="G456" s="245"/>
      <c r="H456" s="195"/>
      <c r="I456" s="363"/>
      <c r="J456" s="195"/>
      <c r="K456" s="193"/>
      <c r="L456" s="193"/>
      <c r="M456" s="194"/>
      <c r="N456" s="193"/>
    </row>
    <row r="457" spans="1:14" x14ac:dyDescent="0.2">
      <c r="A457" s="193"/>
      <c r="B457" s="193"/>
      <c r="C457" s="193"/>
      <c r="D457" s="193"/>
      <c r="E457" s="193"/>
      <c r="F457" s="193"/>
      <c r="G457" s="245"/>
      <c r="H457" s="195"/>
      <c r="I457" s="363"/>
      <c r="J457" s="195"/>
      <c r="K457" s="193"/>
      <c r="L457" s="193"/>
      <c r="M457" s="194"/>
      <c r="N457" s="193"/>
    </row>
    <row r="458" spans="1:14" x14ac:dyDescent="0.2">
      <c r="A458" s="193"/>
      <c r="B458" s="193"/>
      <c r="C458" s="193"/>
      <c r="D458" s="193"/>
      <c r="E458" s="193"/>
      <c r="F458" s="193"/>
      <c r="G458" s="245"/>
      <c r="H458" s="195"/>
      <c r="I458" s="363"/>
      <c r="J458" s="195"/>
      <c r="K458" s="193"/>
      <c r="L458" s="193"/>
      <c r="M458" s="194"/>
      <c r="N458" s="193"/>
    </row>
    <row r="459" spans="1:14" x14ac:dyDescent="0.2">
      <c r="A459" s="193"/>
      <c r="B459" s="193"/>
      <c r="C459" s="193"/>
      <c r="D459" s="193"/>
      <c r="E459" s="193"/>
      <c r="F459" s="193"/>
      <c r="G459" s="245"/>
      <c r="H459" s="195"/>
      <c r="I459" s="363"/>
      <c r="J459" s="195"/>
      <c r="K459" s="193"/>
      <c r="L459" s="193"/>
      <c r="M459" s="194"/>
      <c r="N459" s="193"/>
    </row>
    <row r="460" spans="1:14" x14ac:dyDescent="0.2">
      <c r="A460" s="193"/>
      <c r="B460" s="193"/>
      <c r="C460" s="193"/>
      <c r="D460" s="193"/>
      <c r="E460" s="193"/>
      <c r="F460" s="193"/>
      <c r="G460" s="245"/>
      <c r="H460" s="195"/>
      <c r="I460" s="363"/>
      <c r="J460" s="195"/>
      <c r="K460" s="193"/>
      <c r="L460" s="193"/>
      <c r="M460" s="194"/>
      <c r="N460" s="193"/>
    </row>
    <row r="461" spans="1:14" x14ac:dyDescent="0.2">
      <c r="A461" s="193"/>
      <c r="B461" s="193"/>
      <c r="C461" s="193"/>
      <c r="D461" s="193"/>
      <c r="E461" s="193"/>
      <c r="F461" s="193"/>
      <c r="G461" s="245"/>
      <c r="H461" s="195"/>
      <c r="I461" s="363"/>
      <c r="J461" s="195"/>
      <c r="K461" s="193"/>
      <c r="L461" s="193"/>
      <c r="M461" s="194"/>
      <c r="N461" s="193"/>
    </row>
    <row r="462" spans="1:14" x14ac:dyDescent="0.2">
      <c r="A462" s="193"/>
      <c r="B462" s="193"/>
      <c r="C462" s="193"/>
      <c r="D462" s="193"/>
      <c r="E462" s="193"/>
      <c r="F462" s="193"/>
      <c r="G462" s="245"/>
      <c r="H462" s="195"/>
      <c r="I462" s="363"/>
      <c r="J462" s="195"/>
      <c r="K462" s="193"/>
      <c r="L462" s="193"/>
      <c r="M462" s="194"/>
      <c r="N462" s="193"/>
    </row>
    <row r="463" spans="1:14" x14ac:dyDescent="0.2">
      <c r="A463" s="193"/>
      <c r="B463" s="193"/>
      <c r="C463" s="193"/>
      <c r="D463" s="193"/>
      <c r="E463" s="193"/>
      <c r="F463" s="193"/>
      <c r="G463" s="245"/>
      <c r="H463" s="195"/>
      <c r="I463" s="363"/>
      <c r="J463" s="195"/>
      <c r="K463" s="193"/>
      <c r="L463" s="193"/>
      <c r="M463" s="194"/>
      <c r="N463" s="193"/>
    </row>
    <row r="464" spans="1:14" x14ac:dyDescent="0.2">
      <c r="A464" s="193"/>
      <c r="B464" s="193"/>
      <c r="C464" s="193"/>
      <c r="D464" s="193"/>
      <c r="E464" s="193"/>
      <c r="F464" s="193"/>
      <c r="G464" s="245"/>
      <c r="H464" s="195"/>
      <c r="I464" s="363"/>
      <c r="J464" s="195"/>
      <c r="K464" s="193"/>
      <c r="L464" s="193"/>
      <c r="M464" s="194"/>
      <c r="N464" s="193"/>
    </row>
    <row r="465" spans="1:14" x14ac:dyDescent="0.2">
      <c r="A465" s="193"/>
      <c r="B465" s="193"/>
      <c r="C465" s="193"/>
      <c r="D465" s="193"/>
      <c r="E465" s="193"/>
      <c r="F465" s="193"/>
      <c r="G465" s="245"/>
      <c r="H465" s="195"/>
      <c r="I465" s="363"/>
      <c r="J465" s="195"/>
      <c r="K465" s="193"/>
      <c r="L465" s="193"/>
      <c r="M465" s="194"/>
      <c r="N465" s="193"/>
    </row>
    <row r="466" spans="1:14" x14ac:dyDescent="0.2">
      <c r="A466" s="193"/>
      <c r="B466" s="193"/>
      <c r="C466" s="193"/>
      <c r="D466" s="193"/>
      <c r="E466" s="193"/>
      <c r="F466" s="193"/>
      <c r="G466" s="245"/>
      <c r="H466" s="195"/>
      <c r="I466" s="363"/>
      <c r="J466" s="195"/>
      <c r="K466" s="193"/>
      <c r="L466" s="193"/>
      <c r="M466" s="194"/>
      <c r="N466" s="193"/>
    </row>
    <row r="467" spans="1:14" x14ac:dyDescent="0.2">
      <c r="A467" s="193"/>
      <c r="B467" s="193"/>
      <c r="C467" s="193"/>
      <c r="D467" s="193"/>
      <c r="E467" s="193"/>
      <c r="F467" s="193"/>
      <c r="G467" s="245"/>
      <c r="H467" s="195"/>
      <c r="I467" s="363"/>
      <c r="J467" s="195"/>
      <c r="K467" s="193"/>
      <c r="L467" s="193"/>
      <c r="M467" s="194"/>
      <c r="N467" s="193"/>
    </row>
    <row r="468" spans="1:14" x14ac:dyDescent="0.2">
      <c r="A468" s="193"/>
      <c r="B468" s="193"/>
      <c r="C468" s="193"/>
      <c r="D468" s="193"/>
      <c r="E468" s="193"/>
      <c r="F468" s="193"/>
      <c r="G468" s="245"/>
      <c r="H468" s="195"/>
      <c r="I468" s="363"/>
      <c r="J468" s="195"/>
      <c r="K468" s="193"/>
      <c r="L468" s="193"/>
      <c r="M468" s="194"/>
      <c r="N468" s="193"/>
    </row>
    <row r="469" spans="1:14" x14ac:dyDescent="0.2">
      <c r="A469" s="193"/>
      <c r="B469" s="193"/>
      <c r="C469" s="193"/>
      <c r="D469" s="193"/>
      <c r="E469" s="193"/>
      <c r="F469" s="193"/>
      <c r="G469" s="245"/>
      <c r="H469" s="195"/>
      <c r="I469" s="363"/>
      <c r="J469" s="195"/>
      <c r="K469" s="193"/>
      <c r="L469" s="193"/>
      <c r="M469" s="194"/>
      <c r="N469" s="193"/>
    </row>
    <row r="470" spans="1:14" x14ac:dyDescent="0.2">
      <c r="A470" s="193"/>
      <c r="B470" s="193"/>
      <c r="C470" s="193"/>
      <c r="D470" s="193"/>
      <c r="E470" s="193"/>
      <c r="F470" s="193"/>
      <c r="G470" s="245"/>
      <c r="H470" s="195"/>
      <c r="I470" s="363"/>
      <c r="J470" s="195"/>
      <c r="K470" s="193"/>
      <c r="L470" s="193"/>
      <c r="M470" s="194"/>
      <c r="N470" s="193"/>
    </row>
    <row r="471" spans="1:14" x14ac:dyDescent="0.2">
      <c r="A471" s="193"/>
      <c r="B471" s="193"/>
      <c r="C471" s="193"/>
      <c r="D471" s="193"/>
      <c r="E471" s="193"/>
      <c r="F471" s="193"/>
      <c r="G471" s="245"/>
      <c r="H471" s="195"/>
      <c r="I471" s="363"/>
      <c r="J471" s="195"/>
      <c r="K471" s="193"/>
      <c r="L471" s="193"/>
      <c r="M471" s="194"/>
      <c r="N471" s="193"/>
    </row>
    <row r="472" spans="1:14" x14ac:dyDescent="0.2">
      <c r="A472" s="193"/>
      <c r="B472" s="193"/>
      <c r="C472" s="193"/>
      <c r="D472" s="193"/>
      <c r="E472" s="193"/>
      <c r="F472" s="193"/>
      <c r="G472" s="245"/>
      <c r="H472" s="195"/>
      <c r="I472" s="363"/>
      <c r="J472" s="195"/>
      <c r="K472" s="193"/>
      <c r="L472" s="193"/>
      <c r="M472" s="194"/>
      <c r="N472" s="193"/>
    </row>
    <row r="473" spans="1:14" x14ac:dyDescent="0.2">
      <c r="A473" s="193"/>
      <c r="B473" s="193"/>
      <c r="C473" s="193"/>
      <c r="D473" s="193"/>
      <c r="E473" s="193"/>
      <c r="F473" s="193"/>
      <c r="G473" s="245"/>
      <c r="H473" s="195"/>
      <c r="I473" s="363"/>
      <c r="J473" s="195"/>
      <c r="K473" s="193"/>
      <c r="L473" s="193"/>
      <c r="M473" s="194"/>
      <c r="N473" s="193"/>
    </row>
    <row r="474" spans="1:14" x14ac:dyDescent="0.2">
      <c r="A474" s="193"/>
      <c r="B474" s="193"/>
      <c r="C474" s="193"/>
      <c r="D474" s="193"/>
      <c r="E474" s="193"/>
      <c r="F474" s="193"/>
      <c r="G474" s="245"/>
      <c r="H474" s="195"/>
      <c r="I474" s="363"/>
      <c r="J474" s="195"/>
      <c r="K474" s="193"/>
      <c r="L474" s="193"/>
      <c r="M474" s="194"/>
      <c r="N474" s="193"/>
    </row>
    <row r="475" spans="1:14" x14ac:dyDescent="0.2">
      <c r="A475" s="193"/>
      <c r="B475" s="193"/>
      <c r="C475" s="193"/>
      <c r="D475" s="193"/>
      <c r="E475" s="193"/>
      <c r="F475" s="193"/>
      <c r="G475" s="245"/>
      <c r="H475" s="195"/>
      <c r="I475" s="363"/>
      <c r="J475" s="195"/>
      <c r="K475" s="193"/>
      <c r="L475" s="193"/>
      <c r="M475" s="194"/>
      <c r="N475" s="193"/>
    </row>
    <row r="476" spans="1:14" x14ac:dyDescent="0.2">
      <c r="A476" s="193"/>
      <c r="B476" s="193"/>
      <c r="C476" s="193"/>
      <c r="D476" s="193"/>
      <c r="E476" s="193"/>
      <c r="F476" s="193"/>
      <c r="G476" s="245"/>
      <c r="H476" s="195"/>
      <c r="I476" s="363"/>
      <c r="J476" s="195"/>
      <c r="K476" s="193"/>
      <c r="L476" s="193"/>
      <c r="M476" s="194"/>
      <c r="N476" s="193"/>
    </row>
    <row r="477" spans="1:14" x14ac:dyDescent="0.2">
      <c r="A477" s="193"/>
      <c r="B477" s="193"/>
      <c r="C477" s="193"/>
      <c r="D477" s="193"/>
      <c r="E477" s="193"/>
      <c r="F477" s="193"/>
      <c r="G477" s="245"/>
      <c r="H477" s="195"/>
      <c r="I477" s="363"/>
      <c r="J477" s="195"/>
      <c r="K477" s="193"/>
      <c r="L477" s="193"/>
      <c r="M477" s="194"/>
      <c r="N477" s="193"/>
    </row>
    <row r="478" spans="1:14" x14ac:dyDescent="0.2">
      <c r="A478" s="193"/>
      <c r="B478" s="193"/>
      <c r="C478" s="193"/>
      <c r="D478" s="193"/>
      <c r="E478" s="193"/>
      <c r="F478" s="193"/>
      <c r="G478" s="245"/>
      <c r="H478" s="195"/>
      <c r="I478" s="363"/>
      <c r="J478" s="195"/>
      <c r="K478" s="193"/>
      <c r="L478" s="193"/>
      <c r="M478" s="194"/>
      <c r="N478" s="193"/>
    </row>
    <row r="479" spans="1:14" x14ac:dyDescent="0.2">
      <c r="A479" s="193"/>
      <c r="B479" s="193"/>
      <c r="C479" s="193"/>
      <c r="D479" s="193"/>
      <c r="E479" s="193"/>
      <c r="F479" s="193"/>
      <c r="G479" s="245"/>
      <c r="H479" s="195"/>
      <c r="I479" s="363"/>
      <c r="J479" s="195"/>
      <c r="K479" s="193"/>
      <c r="L479" s="193"/>
      <c r="M479" s="194"/>
      <c r="N479" s="193"/>
    </row>
    <row r="480" spans="1:14" x14ac:dyDescent="0.2">
      <c r="A480" s="193"/>
      <c r="B480" s="193"/>
      <c r="C480" s="193"/>
      <c r="D480" s="193"/>
      <c r="E480" s="193"/>
      <c r="F480" s="193"/>
      <c r="G480" s="245"/>
      <c r="H480" s="195"/>
      <c r="I480" s="363"/>
      <c r="J480" s="195"/>
      <c r="K480" s="193"/>
      <c r="L480" s="193"/>
      <c r="M480" s="194"/>
      <c r="N480" s="193"/>
    </row>
    <row r="481" spans="1:14" x14ac:dyDescent="0.2">
      <c r="A481" s="193"/>
      <c r="B481" s="193"/>
      <c r="C481" s="193"/>
      <c r="D481" s="193"/>
      <c r="E481" s="193"/>
      <c r="F481" s="193"/>
      <c r="G481" s="245"/>
      <c r="H481" s="195"/>
      <c r="I481" s="363"/>
      <c r="J481" s="195"/>
      <c r="K481" s="193"/>
      <c r="L481" s="193"/>
      <c r="M481" s="194"/>
      <c r="N481" s="193"/>
    </row>
    <row r="482" spans="1:14" x14ac:dyDescent="0.2">
      <c r="A482" s="193"/>
      <c r="B482" s="193"/>
      <c r="C482" s="193"/>
      <c r="D482" s="193"/>
      <c r="E482" s="193"/>
      <c r="F482" s="193"/>
      <c r="G482" s="245"/>
      <c r="H482" s="195"/>
      <c r="I482" s="363"/>
      <c r="J482" s="195"/>
      <c r="K482" s="193"/>
      <c r="L482" s="193"/>
      <c r="M482" s="194"/>
      <c r="N482" s="193"/>
    </row>
    <row r="483" spans="1:14" x14ac:dyDescent="0.2">
      <c r="A483" s="193"/>
      <c r="B483" s="193"/>
      <c r="C483" s="193"/>
      <c r="D483" s="193"/>
      <c r="E483" s="193"/>
      <c r="F483" s="193"/>
      <c r="G483" s="245"/>
      <c r="H483" s="195"/>
      <c r="I483" s="363"/>
      <c r="J483" s="195"/>
      <c r="K483" s="193"/>
      <c r="L483" s="193"/>
      <c r="M483" s="194"/>
      <c r="N483" s="193"/>
    </row>
    <row r="484" spans="1:14" x14ac:dyDescent="0.2">
      <c r="A484" s="193"/>
      <c r="B484" s="193"/>
      <c r="C484" s="193"/>
      <c r="D484" s="193"/>
      <c r="E484" s="193"/>
      <c r="F484" s="193"/>
      <c r="G484" s="245"/>
      <c r="H484" s="195"/>
      <c r="I484" s="363"/>
      <c r="J484" s="195"/>
      <c r="K484" s="193"/>
      <c r="L484" s="193"/>
      <c r="M484" s="194"/>
      <c r="N484" s="193"/>
    </row>
    <row r="485" spans="1:14" x14ac:dyDescent="0.2">
      <c r="A485" s="193"/>
      <c r="B485" s="193"/>
      <c r="C485" s="193"/>
      <c r="D485" s="193"/>
      <c r="E485" s="193"/>
      <c r="F485" s="193"/>
      <c r="G485" s="245"/>
      <c r="H485" s="195"/>
      <c r="I485" s="363"/>
      <c r="J485" s="195"/>
      <c r="K485" s="193"/>
      <c r="L485" s="193"/>
      <c r="M485" s="194"/>
      <c r="N485" s="193"/>
    </row>
    <row r="486" spans="1:14" x14ac:dyDescent="0.2">
      <c r="A486" s="193"/>
      <c r="B486" s="193"/>
      <c r="C486" s="193"/>
      <c r="D486" s="193"/>
      <c r="E486" s="193"/>
      <c r="F486" s="193"/>
      <c r="G486" s="245"/>
      <c r="H486" s="195"/>
      <c r="I486" s="363"/>
      <c r="J486" s="195"/>
      <c r="K486" s="193"/>
      <c r="L486" s="193"/>
      <c r="M486" s="194"/>
      <c r="N486" s="193"/>
    </row>
    <row r="487" spans="1:14" x14ac:dyDescent="0.2">
      <c r="A487" s="193"/>
      <c r="B487" s="193"/>
      <c r="C487" s="193"/>
      <c r="D487" s="193"/>
      <c r="E487" s="193"/>
      <c r="F487" s="193"/>
      <c r="G487" s="245"/>
      <c r="H487" s="195"/>
      <c r="I487" s="363"/>
      <c r="J487" s="195"/>
      <c r="K487" s="193"/>
      <c r="L487" s="193"/>
      <c r="M487" s="194"/>
      <c r="N487" s="193"/>
    </row>
    <row r="488" spans="1:14" x14ac:dyDescent="0.2">
      <c r="A488" s="193"/>
      <c r="B488" s="193"/>
      <c r="C488" s="193"/>
      <c r="D488" s="193"/>
      <c r="E488" s="193"/>
      <c r="F488" s="193"/>
      <c r="G488" s="245"/>
      <c r="H488" s="195"/>
      <c r="I488" s="363"/>
      <c r="J488" s="195"/>
      <c r="K488" s="193"/>
      <c r="L488" s="193"/>
      <c r="M488" s="194"/>
      <c r="N488" s="193"/>
    </row>
    <row r="489" spans="1:14" x14ac:dyDescent="0.2">
      <c r="A489" s="193"/>
      <c r="B489" s="193"/>
      <c r="C489" s="193"/>
      <c r="D489" s="193"/>
      <c r="E489" s="193"/>
      <c r="F489" s="193"/>
      <c r="G489" s="245"/>
      <c r="H489" s="195"/>
      <c r="I489" s="363"/>
      <c r="J489" s="195"/>
      <c r="K489" s="193"/>
      <c r="L489" s="193"/>
      <c r="M489" s="194"/>
      <c r="N489" s="193"/>
    </row>
    <row r="490" spans="1:14" x14ac:dyDescent="0.2">
      <c r="A490" s="193"/>
      <c r="B490" s="193"/>
      <c r="C490" s="193"/>
      <c r="D490" s="193"/>
      <c r="E490" s="193"/>
      <c r="F490" s="193"/>
      <c r="G490" s="245"/>
      <c r="H490" s="195"/>
      <c r="I490" s="363"/>
      <c r="J490" s="195"/>
      <c r="K490" s="193"/>
      <c r="L490" s="193"/>
      <c r="M490" s="194"/>
      <c r="N490" s="193"/>
    </row>
    <row r="491" spans="1:14" x14ac:dyDescent="0.2">
      <c r="A491" s="193"/>
      <c r="B491" s="193"/>
      <c r="C491" s="193"/>
      <c r="D491" s="193"/>
      <c r="E491" s="193"/>
      <c r="F491" s="193"/>
      <c r="G491" s="245"/>
      <c r="H491" s="195"/>
      <c r="I491" s="363"/>
      <c r="J491" s="195"/>
      <c r="K491" s="193"/>
      <c r="L491" s="193"/>
      <c r="M491" s="194"/>
      <c r="N491" s="193"/>
    </row>
    <row r="492" spans="1:14" x14ac:dyDescent="0.2">
      <c r="A492" s="193"/>
      <c r="B492" s="193"/>
      <c r="C492" s="193"/>
      <c r="D492" s="193"/>
      <c r="E492" s="193"/>
      <c r="F492" s="193"/>
      <c r="G492" s="245"/>
      <c r="H492" s="195"/>
      <c r="I492" s="363"/>
      <c r="J492" s="195"/>
      <c r="K492" s="193"/>
      <c r="L492" s="193"/>
      <c r="M492" s="194"/>
      <c r="N492" s="193"/>
    </row>
    <row r="493" spans="1:14" x14ac:dyDescent="0.2">
      <c r="A493" s="193"/>
      <c r="B493" s="193"/>
      <c r="C493" s="193"/>
      <c r="D493" s="193"/>
      <c r="E493" s="193"/>
      <c r="F493" s="193"/>
      <c r="G493" s="245"/>
      <c r="H493" s="195"/>
      <c r="I493" s="363"/>
      <c r="J493" s="195"/>
      <c r="K493" s="193"/>
      <c r="L493" s="193"/>
      <c r="M493" s="194"/>
      <c r="N493" s="193"/>
    </row>
    <row r="494" spans="1:14" x14ac:dyDescent="0.2">
      <c r="A494" s="193"/>
      <c r="B494" s="193"/>
      <c r="C494" s="193"/>
      <c r="D494" s="193"/>
      <c r="E494" s="193"/>
      <c r="F494" s="193"/>
      <c r="G494" s="245"/>
      <c r="H494" s="195"/>
      <c r="I494" s="363"/>
      <c r="J494" s="195"/>
      <c r="K494" s="193"/>
      <c r="L494" s="193"/>
      <c r="M494" s="194"/>
      <c r="N494" s="193"/>
    </row>
    <row r="495" spans="1:14" x14ac:dyDescent="0.2">
      <c r="A495" s="193"/>
      <c r="B495" s="193"/>
      <c r="C495" s="193"/>
      <c r="D495" s="193"/>
      <c r="E495" s="193"/>
      <c r="F495" s="193"/>
      <c r="G495" s="245"/>
      <c r="H495" s="195"/>
      <c r="I495" s="363"/>
      <c r="J495" s="195"/>
      <c r="K495" s="193"/>
      <c r="L495" s="193"/>
      <c r="M495" s="194"/>
      <c r="N495" s="193"/>
    </row>
    <row r="496" spans="1:14" x14ac:dyDescent="0.2">
      <c r="A496" s="193"/>
      <c r="B496" s="193"/>
      <c r="C496" s="193"/>
      <c r="D496" s="193"/>
      <c r="E496" s="193"/>
      <c r="F496" s="193"/>
      <c r="G496" s="245"/>
      <c r="H496" s="195"/>
      <c r="I496" s="363"/>
      <c r="J496" s="195"/>
      <c r="K496" s="193"/>
      <c r="L496" s="193"/>
      <c r="M496" s="194"/>
      <c r="N496" s="193"/>
    </row>
    <row r="497" spans="1:14" x14ac:dyDescent="0.2">
      <c r="A497" s="193"/>
      <c r="B497" s="193"/>
      <c r="C497" s="193"/>
      <c r="D497" s="193"/>
      <c r="E497" s="193"/>
      <c r="F497" s="193"/>
      <c r="G497" s="245"/>
      <c r="H497" s="195"/>
      <c r="I497" s="363"/>
      <c r="J497" s="195"/>
      <c r="K497" s="193"/>
      <c r="L497" s="193"/>
      <c r="M497" s="194"/>
      <c r="N497" s="193"/>
    </row>
    <row r="498" spans="1:14" x14ac:dyDescent="0.2">
      <c r="A498" s="193"/>
      <c r="B498" s="193"/>
      <c r="C498" s="193"/>
      <c r="D498" s="193"/>
      <c r="E498" s="193"/>
      <c r="F498" s="193"/>
      <c r="G498" s="245"/>
      <c r="H498" s="195"/>
      <c r="I498" s="363"/>
      <c r="J498" s="195"/>
      <c r="K498" s="193"/>
      <c r="L498" s="193"/>
      <c r="M498" s="194"/>
      <c r="N498" s="193"/>
    </row>
    <row r="499" spans="1:14" x14ac:dyDescent="0.2">
      <c r="A499" s="193"/>
      <c r="B499" s="193"/>
      <c r="C499" s="193"/>
      <c r="D499" s="193"/>
      <c r="E499" s="193"/>
      <c r="F499" s="193"/>
      <c r="G499" s="245"/>
      <c r="H499" s="195"/>
      <c r="I499" s="363"/>
      <c r="J499" s="195"/>
      <c r="K499" s="193"/>
      <c r="L499" s="193"/>
      <c r="M499" s="194"/>
      <c r="N499" s="193"/>
    </row>
    <row r="500" spans="1:14" x14ac:dyDescent="0.2">
      <c r="A500" s="193"/>
      <c r="B500" s="193"/>
      <c r="C500" s="193"/>
      <c r="D500" s="193"/>
      <c r="E500" s="193"/>
      <c r="F500" s="193"/>
      <c r="G500" s="245"/>
      <c r="H500" s="195"/>
      <c r="I500" s="363"/>
      <c r="J500" s="195"/>
      <c r="K500" s="193"/>
      <c r="L500" s="193"/>
      <c r="M500" s="194"/>
      <c r="N500" s="193"/>
    </row>
    <row r="501" spans="1:14" x14ac:dyDescent="0.2">
      <c r="A501" s="193"/>
      <c r="B501" s="193"/>
      <c r="C501" s="193"/>
      <c r="D501" s="193"/>
      <c r="E501" s="193"/>
      <c r="F501" s="193"/>
      <c r="G501" s="245"/>
      <c r="H501" s="195"/>
      <c r="I501" s="363"/>
      <c r="J501" s="195"/>
      <c r="K501" s="193"/>
      <c r="L501" s="193"/>
      <c r="M501" s="194"/>
      <c r="N501" s="193"/>
    </row>
    <row r="502" spans="1:14" x14ac:dyDescent="0.2">
      <c r="A502" s="193"/>
      <c r="B502" s="193"/>
      <c r="C502" s="193"/>
      <c r="D502" s="193"/>
      <c r="E502" s="193"/>
      <c r="F502" s="193"/>
      <c r="G502" s="245"/>
      <c r="H502" s="195"/>
      <c r="I502" s="363"/>
      <c r="J502" s="195"/>
      <c r="K502" s="193"/>
      <c r="L502" s="193"/>
      <c r="M502" s="194"/>
      <c r="N502" s="193"/>
    </row>
    <row r="503" spans="1:14" x14ac:dyDescent="0.2">
      <c r="A503" s="193"/>
      <c r="B503" s="193"/>
      <c r="C503" s="193"/>
      <c r="D503" s="193"/>
      <c r="E503" s="193"/>
      <c r="F503" s="193"/>
      <c r="G503" s="245"/>
      <c r="H503" s="195"/>
      <c r="I503" s="363"/>
      <c r="J503" s="195"/>
      <c r="K503" s="193"/>
      <c r="L503" s="193"/>
      <c r="M503" s="194"/>
      <c r="N503" s="193"/>
    </row>
    <row r="504" spans="1:14" x14ac:dyDescent="0.2">
      <c r="A504" s="193"/>
      <c r="B504" s="193"/>
      <c r="C504" s="193"/>
      <c r="D504" s="193"/>
      <c r="E504" s="193"/>
      <c r="F504" s="193"/>
      <c r="G504" s="245"/>
      <c r="H504" s="195"/>
      <c r="I504" s="363"/>
      <c r="J504" s="195"/>
      <c r="K504" s="193"/>
      <c r="L504" s="193"/>
      <c r="M504" s="194"/>
      <c r="N504" s="193"/>
    </row>
    <row r="505" spans="1:14" x14ac:dyDescent="0.2">
      <c r="A505" s="193"/>
      <c r="B505" s="193"/>
      <c r="C505" s="193"/>
      <c r="D505" s="193"/>
      <c r="E505" s="193"/>
      <c r="F505" s="193"/>
      <c r="G505" s="245"/>
      <c r="H505" s="195"/>
      <c r="I505" s="363"/>
      <c r="J505" s="195"/>
      <c r="K505" s="193"/>
      <c r="L505" s="193"/>
      <c r="M505" s="194"/>
      <c r="N505" s="193"/>
    </row>
    <row r="506" spans="1:14" x14ac:dyDescent="0.2">
      <c r="A506" s="193"/>
      <c r="B506" s="193"/>
      <c r="C506" s="193"/>
      <c r="D506" s="193"/>
      <c r="E506" s="193"/>
      <c r="F506" s="193"/>
      <c r="G506" s="245"/>
      <c r="H506" s="195"/>
      <c r="I506" s="363"/>
      <c r="J506" s="195"/>
      <c r="K506" s="193"/>
      <c r="L506" s="193"/>
      <c r="M506" s="194"/>
      <c r="N506" s="193"/>
    </row>
    <row r="507" spans="1:14" x14ac:dyDescent="0.2">
      <c r="A507" s="193"/>
      <c r="B507" s="193"/>
      <c r="C507" s="193"/>
      <c r="D507" s="193"/>
      <c r="E507" s="193"/>
      <c r="F507" s="193"/>
      <c r="G507" s="245"/>
      <c r="H507" s="195"/>
      <c r="I507" s="363"/>
      <c r="J507" s="195"/>
      <c r="K507" s="193"/>
      <c r="L507" s="193"/>
      <c r="M507" s="194"/>
      <c r="N507" s="193"/>
    </row>
    <row r="508" spans="1:14" x14ac:dyDescent="0.2">
      <c r="A508" s="193"/>
      <c r="B508" s="193"/>
      <c r="C508" s="193"/>
      <c r="D508" s="193"/>
      <c r="E508" s="193"/>
      <c r="F508" s="193"/>
      <c r="G508" s="245"/>
      <c r="H508" s="195"/>
      <c r="I508" s="363"/>
      <c r="J508" s="195"/>
      <c r="K508" s="193"/>
      <c r="L508" s="193"/>
      <c r="M508" s="194"/>
      <c r="N508" s="193"/>
    </row>
    <row r="509" spans="1:14" x14ac:dyDescent="0.2">
      <c r="A509" s="193"/>
      <c r="B509" s="193"/>
      <c r="C509" s="193"/>
      <c r="D509" s="193"/>
      <c r="E509" s="193"/>
      <c r="F509" s="193"/>
      <c r="G509" s="245"/>
      <c r="H509" s="195"/>
      <c r="I509" s="363"/>
      <c r="J509" s="195"/>
      <c r="K509" s="193"/>
      <c r="L509" s="193"/>
      <c r="M509" s="194"/>
      <c r="N509" s="193"/>
    </row>
    <row r="510" spans="1:14" x14ac:dyDescent="0.2">
      <c r="A510" s="193"/>
      <c r="B510" s="193"/>
      <c r="C510" s="193"/>
      <c r="D510" s="193"/>
      <c r="E510" s="193"/>
      <c r="F510" s="193"/>
      <c r="G510" s="245"/>
      <c r="H510" s="195"/>
      <c r="I510" s="363"/>
      <c r="J510" s="195"/>
      <c r="K510" s="193"/>
      <c r="L510" s="193"/>
      <c r="M510" s="194"/>
      <c r="N510" s="193"/>
    </row>
    <row r="511" spans="1:14" x14ac:dyDescent="0.2">
      <c r="A511" s="193"/>
      <c r="B511" s="193"/>
      <c r="C511" s="193"/>
      <c r="D511" s="193"/>
      <c r="E511" s="193"/>
      <c r="F511" s="193"/>
      <c r="G511" s="245"/>
      <c r="H511" s="195"/>
      <c r="I511" s="363"/>
      <c r="J511" s="195"/>
      <c r="K511" s="193"/>
      <c r="L511" s="193"/>
      <c r="M511" s="194"/>
      <c r="N511" s="193"/>
    </row>
    <row r="512" spans="1:14" x14ac:dyDescent="0.2">
      <c r="A512" s="193"/>
      <c r="B512" s="193"/>
      <c r="C512" s="193"/>
      <c r="D512" s="193"/>
      <c r="E512" s="193"/>
      <c r="F512" s="193"/>
      <c r="G512" s="245"/>
      <c r="H512" s="195"/>
      <c r="I512" s="363"/>
      <c r="J512" s="195"/>
      <c r="K512" s="193"/>
      <c r="L512" s="193"/>
      <c r="M512" s="194"/>
      <c r="N512" s="193"/>
    </row>
    <row r="513" spans="1:14" x14ac:dyDescent="0.2">
      <c r="A513" s="193"/>
      <c r="B513" s="193"/>
      <c r="C513" s="193"/>
      <c r="D513" s="193"/>
      <c r="E513" s="193"/>
      <c r="F513" s="193"/>
      <c r="G513" s="245"/>
      <c r="H513" s="195"/>
      <c r="I513" s="363"/>
      <c r="J513" s="195"/>
      <c r="K513" s="193"/>
      <c r="L513" s="193"/>
      <c r="M513" s="194"/>
      <c r="N513" s="193"/>
    </row>
    <row r="514" spans="1:14" x14ac:dyDescent="0.2">
      <c r="A514" s="193"/>
      <c r="B514" s="193"/>
      <c r="C514" s="193"/>
      <c r="D514" s="193"/>
      <c r="E514" s="193"/>
      <c r="F514" s="193"/>
      <c r="G514" s="245"/>
      <c r="H514" s="195"/>
      <c r="I514" s="363"/>
      <c r="J514" s="195"/>
      <c r="K514" s="193"/>
      <c r="L514" s="193"/>
      <c r="M514" s="194"/>
      <c r="N514" s="193"/>
    </row>
    <row r="515" spans="1:14" x14ac:dyDescent="0.2">
      <c r="A515" s="193"/>
      <c r="B515" s="193"/>
      <c r="C515" s="193"/>
      <c r="D515" s="193"/>
      <c r="E515" s="193"/>
      <c r="F515" s="193"/>
      <c r="G515" s="245"/>
      <c r="H515" s="195"/>
      <c r="I515" s="363"/>
      <c r="J515" s="195"/>
      <c r="K515" s="193"/>
      <c r="L515" s="193"/>
      <c r="M515" s="194"/>
      <c r="N515" s="193"/>
    </row>
    <row r="516" spans="1:14" x14ac:dyDescent="0.2">
      <c r="A516" s="193"/>
      <c r="B516" s="193"/>
      <c r="C516" s="193"/>
      <c r="D516" s="193"/>
      <c r="E516" s="193"/>
      <c r="F516" s="193"/>
      <c r="G516" s="245"/>
      <c r="H516" s="195"/>
      <c r="I516" s="363"/>
      <c r="J516" s="195"/>
      <c r="K516" s="193"/>
      <c r="L516" s="193"/>
      <c r="M516" s="194"/>
      <c r="N516" s="193"/>
    </row>
    <row r="517" spans="1:14" x14ac:dyDescent="0.2">
      <c r="A517" s="193"/>
      <c r="B517" s="193"/>
      <c r="C517" s="193"/>
      <c r="D517" s="193"/>
      <c r="E517" s="193"/>
      <c r="F517" s="193"/>
      <c r="G517" s="245"/>
      <c r="H517" s="195"/>
      <c r="I517" s="363"/>
      <c r="J517" s="195"/>
      <c r="K517" s="193"/>
      <c r="L517" s="193"/>
      <c r="M517" s="194"/>
      <c r="N517" s="193"/>
    </row>
    <row r="518" spans="1:14" x14ac:dyDescent="0.2">
      <c r="A518" s="193"/>
      <c r="B518" s="193"/>
      <c r="C518" s="193"/>
      <c r="D518" s="193"/>
      <c r="E518" s="193"/>
      <c r="F518" s="193"/>
      <c r="G518" s="245"/>
      <c r="H518" s="195"/>
      <c r="I518" s="363"/>
      <c r="J518" s="195"/>
      <c r="K518" s="193"/>
      <c r="L518" s="193"/>
      <c r="M518" s="194"/>
      <c r="N518" s="193"/>
    </row>
    <row r="519" spans="1:14" x14ac:dyDescent="0.2">
      <c r="A519" s="193"/>
      <c r="B519" s="193"/>
      <c r="C519" s="193"/>
      <c r="D519" s="193"/>
      <c r="E519" s="193"/>
      <c r="F519" s="193"/>
      <c r="G519" s="245"/>
      <c r="H519" s="195"/>
      <c r="I519" s="363"/>
      <c r="J519" s="195"/>
      <c r="K519" s="193"/>
      <c r="L519" s="193"/>
      <c r="M519" s="194"/>
      <c r="N519" s="193"/>
    </row>
    <row r="520" spans="1:14" x14ac:dyDescent="0.2">
      <c r="A520" s="193"/>
      <c r="B520" s="193"/>
      <c r="C520" s="193"/>
      <c r="D520" s="193"/>
      <c r="E520" s="193"/>
      <c r="F520" s="193"/>
      <c r="G520" s="245"/>
      <c r="H520" s="195"/>
      <c r="I520" s="363"/>
      <c r="J520" s="195"/>
      <c r="K520" s="193"/>
      <c r="L520" s="193"/>
      <c r="M520" s="194"/>
      <c r="N520" s="193"/>
    </row>
    <row r="521" spans="1:14" x14ac:dyDescent="0.2">
      <c r="A521" s="193"/>
      <c r="B521" s="193"/>
      <c r="C521" s="193"/>
      <c r="D521" s="193"/>
      <c r="E521" s="193"/>
      <c r="F521" s="193"/>
      <c r="G521" s="245"/>
      <c r="H521" s="195"/>
      <c r="I521" s="363"/>
      <c r="J521" s="195"/>
      <c r="K521" s="193"/>
      <c r="L521" s="193"/>
      <c r="M521" s="194"/>
      <c r="N521" s="193"/>
    </row>
    <row r="522" spans="1:14" x14ac:dyDescent="0.2">
      <c r="A522" s="193"/>
      <c r="B522" s="193"/>
      <c r="C522" s="193"/>
      <c r="D522" s="193"/>
      <c r="E522" s="193"/>
      <c r="F522" s="193"/>
      <c r="G522" s="245"/>
      <c r="H522" s="195"/>
      <c r="I522" s="363"/>
      <c r="J522" s="195"/>
      <c r="K522" s="193"/>
      <c r="L522" s="193"/>
      <c r="M522" s="194"/>
      <c r="N522" s="193"/>
    </row>
    <row r="523" spans="1:14" x14ac:dyDescent="0.2">
      <c r="A523" s="193"/>
      <c r="B523" s="193"/>
      <c r="C523" s="193"/>
      <c r="D523" s="193"/>
      <c r="E523" s="193"/>
      <c r="F523" s="193"/>
      <c r="G523" s="245"/>
      <c r="H523" s="195"/>
      <c r="I523" s="363"/>
      <c r="J523" s="195"/>
      <c r="K523" s="193"/>
      <c r="L523" s="193"/>
      <c r="M523" s="194"/>
      <c r="N523" s="193"/>
    </row>
    <row r="524" spans="1:14" x14ac:dyDescent="0.2">
      <c r="A524" s="193"/>
      <c r="B524" s="193"/>
      <c r="C524" s="193"/>
      <c r="D524" s="193"/>
      <c r="E524" s="193"/>
      <c r="F524" s="193"/>
      <c r="G524" s="245"/>
      <c r="H524" s="195"/>
      <c r="I524" s="363"/>
      <c r="J524" s="195"/>
      <c r="K524" s="193"/>
      <c r="L524" s="193"/>
      <c r="M524" s="194"/>
      <c r="N524" s="193"/>
    </row>
    <row r="525" spans="1:14" x14ac:dyDescent="0.2">
      <c r="A525" s="193"/>
      <c r="B525" s="193"/>
      <c r="C525" s="193"/>
      <c r="D525" s="193"/>
      <c r="E525" s="193"/>
      <c r="F525" s="193"/>
      <c r="G525" s="245"/>
      <c r="H525" s="195"/>
      <c r="I525" s="363"/>
      <c r="J525" s="195"/>
      <c r="K525" s="193"/>
      <c r="L525" s="193"/>
      <c r="M525" s="194"/>
      <c r="N525" s="193"/>
    </row>
    <row r="526" spans="1:14" x14ac:dyDescent="0.2">
      <c r="A526" s="193"/>
      <c r="B526" s="193"/>
      <c r="C526" s="193"/>
      <c r="D526" s="193"/>
      <c r="E526" s="193"/>
      <c r="F526" s="193"/>
      <c r="G526" s="245"/>
      <c r="H526" s="195"/>
      <c r="I526" s="363"/>
      <c r="J526" s="195"/>
      <c r="K526" s="193"/>
      <c r="L526" s="193"/>
      <c r="M526" s="194"/>
      <c r="N526" s="193"/>
    </row>
    <row r="527" spans="1:14" x14ac:dyDescent="0.2">
      <c r="A527" s="193"/>
      <c r="B527" s="193"/>
      <c r="C527" s="193"/>
      <c r="D527" s="193"/>
      <c r="E527" s="193"/>
      <c r="F527" s="193"/>
      <c r="G527" s="245"/>
      <c r="H527" s="195"/>
      <c r="I527" s="363"/>
      <c r="J527" s="195"/>
      <c r="K527" s="193"/>
      <c r="L527" s="193"/>
      <c r="M527" s="194"/>
      <c r="N527" s="193"/>
    </row>
    <row r="528" spans="1:14" x14ac:dyDescent="0.2">
      <c r="A528" s="193"/>
      <c r="B528" s="193"/>
      <c r="C528" s="193"/>
      <c r="D528" s="193"/>
      <c r="E528" s="193"/>
      <c r="F528" s="193"/>
      <c r="G528" s="245"/>
      <c r="H528" s="195"/>
      <c r="I528" s="363"/>
      <c r="J528" s="195"/>
      <c r="K528" s="193"/>
      <c r="L528" s="193"/>
      <c r="M528" s="194"/>
      <c r="N528" s="193"/>
    </row>
    <row r="529" spans="1:14" x14ac:dyDescent="0.2">
      <c r="A529" s="193"/>
      <c r="B529" s="193"/>
      <c r="C529" s="193"/>
      <c r="D529" s="193"/>
      <c r="E529" s="193"/>
      <c r="F529" s="193"/>
      <c r="G529" s="245"/>
      <c r="H529" s="195"/>
      <c r="I529" s="363"/>
      <c r="J529" s="195"/>
      <c r="K529" s="193"/>
      <c r="L529" s="193"/>
      <c r="M529" s="194"/>
      <c r="N529" s="193"/>
    </row>
    <row r="530" spans="1:14" x14ac:dyDescent="0.2">
      <c r="A530" s="193"/>
      <c r="B530" s="193"/>
      <c r="C530" s="193"/>
      <c r="D530" s="193"/>
      <c r="E530" s="193"/>
      <c r="F530" s="193"/>
      <c r="G530" s="245"/>
      <c r="H530" s="195"/>
      <c r="I530" s="363"/>
      <c r="J530" s="195"/>
      <c r="K530" s="193"/>
      <c r="L530" s="193"/>
      <c r="M530" s="194"/>
      <c r="N530" s="193"/>
    </row>
    <row r="531" spans="1:14" x14ac:dyDescent="0.2">
      <c r="A531" s="193"/>
      <c r="B531" s="193"/>
      <c r="C531" s="193"/>
      <c r="D531" s="193"/>
      <c r="E531" s="193"/>
      <c r="F531" s="193"/>
      <c r="G531" s="245"/>
      <c r="H531" s="195"/>
      <c r="I531" s="363"/>
      <c r="J531" s="195"/>
      <c r="K531" s="193"/>
      <c r="L531" s="193"/>
      <c r="M531" s="194"/>
      <c r="N531" s="193"/>
    </row>
    <row r="532" spans="1:14" x14ac:dyDescent="0.2">
      <c r="A532" s="193"/>
      <c r="B532" s="193"/>
      <c r="C532" s="193"/>
      <c r="D532" s="193"/>
      <c r="E532" s="193"/>
      <c r="F532" s="193"/>
      <c r="G532" s="245"/>
      <c r="H532" s="195"/>
      <c r="I532" s="363"/>
      <c r="J532" s="195"/>
      <c r="K532" s="193"/>
      <c r="L532" s="193"/>
      <c r="M532" s="194"/>
      <c r="N532" s="193"/>
    </row>
    <row r="533" spans="1:14" x14ac:dyDescent="0.2">
      <c r="A533" s="193"/>
      <c r="B533" s="193"/>
      <c r="C533" s="193"/>
      <c r="D533" s="193"/>
      <c r="E533" s="193"/>
      <c r="F533" s="193"/>
      <c r="G533" s="245"/>
      <c r="H533" s="195"/>
      <c r="I533" s="363"/>
      <c r="J533" s="195"/>
      <c r="K533" s="193"/>
      <c r="L533" s="193"/>
      <c r="M533" s="194"/>
      <c r="N533" s="193"/>
    </row>
    <row r="534" spans="1:14" x14ac:dyDescent="0.2">
      <c r="A534" s="193"/>
      <c r="B534" s="193"/>
      <c r="C534" s="193"/>
      <c r="D534" s="193"/>
      <c r="E534" s="193"/>
      <c r="F534" s="193"/>
      <c r="G534" s="245"/>
      <c r="H534" s="195"/>
      <c r="I534" s="363"/>
      <c r="J534" s="195"/>
      <c r="K534" s="193"/>
      <c r="L534" s="193"/>
      <c r="M534" s="194"/>
      <c r="N534" s="193"/>
    </row>
    <row r="535" spans="1:14" x14ac:dyDescent="0.2">
      <c r="A535" s="193"/>
      <c r="B535" s="193"/>
      <c r="C535" s="193"/>
      <c r="D535" s="193"/>
      <c r="E535" s="193"/>
      <c r="F535" s="193"/>
      <c r="G535" s="245"/>
      <c r="H535" s="195"/>
      <c r="I535" s="363"/>
      <c r="J535" s="195"/>
      <c r="K535" s="193"/>
      <c r="L535" s="193"/>
      <c r="M535" s="194"/>
      <c r="N535" s="193"/>
    </row>
    <row r="536" spans="1:14" x14ac:dyDescent="0.2">
      <c r="A536" s="193"/>
      <c r="B536" s="193"/>
      <c r="C536" s="193"/>
      <c r="D536" s="193"/>
      <c r="E536" s="193"/>
      <c r="F536" s="193"/>
      <c r="G536" s="245"/>
      <c r="H536" s="195"/>
      <c r="I536" s="363"/>
      <c r="J536" s="195"/>
      <c r="K536" s="193"/>
      <c r="L536" s="193"/>
      <c r="M536" s="194"/>
      <c r="N536" s="193"/>
    </row>
    <row r="537" spans="1:14" x14ac:dyDescent="0.2">
      <c r="A537" s="193"/>
      <c r="B537" s="193"/>
      <c r="C537" s="193"/>
      <c r="D537" s="193"/>
      <c r="E537" s="193"/>
      <c r="F537" s="193"/>
      <c r="G537" s="245"/>
      <c r="H537" s="195"/>
      <c r="I537" s="363"/>
      <c r="J537" s="195"/>
      <c r="K537" s="193"/>
      <c r="L537" s="193"/>
      <c r="M537" s="194"/>
      <c r="N537" s="193"/>
    </row>
    <row r="538" spans="1:14" x14ac:dyDescent="0.2">
      <c r="A538" s="193"/>
      <c r="B538" s="193"/>
      <c r="C538" s="193"/>
      <c r="D538" s="193"/>
      <c r="E538" s="193"/>
      <c r="F538" s="193"/>
      <c r="G538" s="245"/>
      <c r="H538" s="195"/>
      <c r="I538" s="363"/>
      <c r="J538" s="195"/>
      <c r="K538" s="193"/>
      <c r="L538" s="193"/>
      <c r="M538" s="194"/>
      <c r="N538" s="193"/>
    </row>
    <row r="539" spans="1:14" x14ac:dyDescent="0.2">
      <c r="A539" s="193"/>
      <c r="B539" s="193"/>
      <c r="C539" s="193"/>
      <c r="D539" s="193"/>
      <c r="E539" s="193"/>
      <c r="F539" s="193"/>
      <c r="G539" s="245"/>
      <c r="H539" s="195"/>
      <c r="I539" s="363"/>
      <c r="J539" s="195"/>
      <c r="K539" s="193"/>
      <c r="L539" s="193"/>
      <c r="M539" s="194"/>
      <c r="N539" s="193"/>
    </row>
    <row r="540" spans="1:14" x14ac:dyDescent="0.2">
      <c r="A540" s="193"/>
      <c r="B540" s="193"/>
      <c r="C540" s="193"/>
      <c r="D540" s="193"/>
      <c r="E540" s="193"/>
      <c r="F540" s="193"/>
      <c r="G540" s="245"/>
      <c r="H540" s="195"/>
      <c r="I540" s="363"/>
      <c r="J540" s="195"/>
      <c r="K540" s="193"/>
      <c r="L540" s="193"/>
      <c r="M540" s="194"/>
      <c r="N540" s="193"/>
    </row>
    <row r="541" spans="1:14" x14ac:dyDescent="0.2">
      <c r="A541" s="193"/>
      <c r="B541" s="193"/>
      <c r="C541" s="193"/>
      <c r="D541" s="193"/>
      <c r="E541" s="193"/>
      <c r="F541" s="193"/>
      <c r="G541" s="245"/>
      <c r="H541" s="195"/>
      <c r="I541" s="363"/>
      <c r="J541" s="195"/>
      <c r="K541" s="193"/>
      <c r="L541" s="193"/>
      <c r="M541" s="194"/>
      <c r="N541" s="193"/>
    </row>
    <row r="542" spans="1:14" x14ac:dyDescent="0.2">
      <c r="A542" s="193"/>
      <c r="B542" s="193"/>
      <c r="C542" s="193"/>
      <c r="D542" s="193"/>
      <c r="E542" s="193"/>
      <c r="F542" s="193"/>
      <c r="G542" s="245"/>
      <c r="H542" s="195"/>
      <c r="I542" s="363"/>
      <c r="J542" s="195"/>
      <c r="K542" s="193"/>
      <c r="L542" s="193"/>
      <c r="M542" s="194"/>
      <c r="N542" s="193"/>
    </row>
    <row r="543" spans="1:14" x14ac:dyDescent="0.2">
      <c r="A543" s="193"/>
      <c r="B543" s="193"/>
      <c r="C543" s="193"/>
      <c r="D543" s="193"/>
      <c r="E543" s="193"/>
      <c r="F543" s="193"/>
      <c r="G543" s="245"/>
      <c r="H543" s="195"/>
      <c r="I543" s="363"/>
      <c r="J543" s="195"/>
      <c r="K543" s="193"/>
      <c r="L543" s="193"/>
      <c r="M543" s="194"/>
      <c r="N543" s="193"/>
    </row>
    <row r="544" spans="1:14" x14ac:dyDescent="0.2">
      <c r="A544" s="193"/>
      <c r="B544" s="193"/>
      <c r="C544" s="193"/>
      <c r="D544" s="193"/>
      <c r="E544" s="193"/>
      <c r="F544" s="193"/>
      <c r="G544" s="245"/>
      <c r="H544" s="195"/>
      <c r="I544" s="363"/>
      <c r="J544" s="195"/>
      <c r="K544" s="193"/>
      <c r="L544" s="193"/>
      <c r="M544" s="194"/>
      <c r="N544" s="193"/>
    </row>
    <row r="545" spans="1:14" x14ac:dyDescent="0.2">
      <c r="A545" s="193"/>
      <c r="B545" s="193"/>
      <c r="C545" s="193"/>
      <c r="D545" s="193"/>
      <c r="E545" s="193"/>
      <c r="F545" s="193"/>
      <c r="G545" s="245"/>
      <c r="H545" s="195"/>
      <c r="I545" s="363"/>
      <c r="J545" s="195"/>
      <c r="K545" s="193"/>
      <c r="L545" s="193"/>
      <c r="M545" s="194"/>
      <c r="N545" s="193"/>
    </row>
    <row r="546" spans="1:14" x14ac:dyDescent="0.2">
      <c r="A546" s="193"/>
      <c r="B546" s="193"/>
      <c r="C546" s="193"/>
      <c r="D546" s="193"/>
      <c r="E546" s="193"/>
      <c r="F546" s="193"/>
      <c r="G546" s="245"/>
      <c r="H546" s="195"/>
      <c r="I546" s="363"/>
      <c r="J546" s="195"/>
      <c r="K546" s="193"/>
      <c r="L546" s="193"/>
      <c r="M546" s="194"/>
      <c r="N546" s="193"/>
    </row>
    <row r="547" spans="1:14" x14ac:dyDescent="0.2">
      <c r="A547" s="193"/>
      <c r="B547" s="193"/>
      <c r="C547" s="193"/>
      <c r="D547" s="193"/>
      <c r="E547" s="193"/>
      <c r="F547" s="193"/>
      <c r="G547" s="245"/>
      <c r="H547" s="195"/>
      <c r="I547" s="363"/>
      <c r="J547" s="195"/>
      <c r="K547" s="193"/>
      <c r="L547" s="193"/>
      <c r="M547" s="194"/>
      <c r="N547" s="193"/>
    </row>
    <row r="548" spans="1:14" x14ac:dyDescent="0.2">
      <c r="A548" s="193"/>
      <c r="B548" s="193"/>
      <c r="C548" s="193"/>
      <c r="D548" s="193"/>
      <c r="E548" s="193"/>
      <c r="F548" s="193"/>
      <c r="G548" s="245"/>
      <c r="H548" s="195"/>
      <c r="I548" s="363"/>
      <c r="J548" s="195"/>
      <c r="K548" s="193"/>
      <c r="L548" s="193"/>
      <c r="M548" s="194"/>
      <c r="N548" s="193"/>
    </row>
    <row r="549" spans="1:14" x14ac:dyDescent="0.2">
      <c r="A549" s="193"/>
      <c r="B549" s="193"/>
      <c r="C549" s="193"/>
      <c r="D549" s="193"/>
      <c r="E549" s="193"/>
      <c r="F549" s="193"/>
      <c r="G549" s="245"/>
      <c r="H549" s="195"/>
      <c r="I549" s="363"/>
      <c r="J549" s="195"/>
      <c r="K549" s="193"/>
      <c r="L549" s="193"/>
      <c r="M549" s="194"/>
      <c r="N549" s="193"/>
    </row>
    <row r="550" spans="1:14" x14ac:dyDescent="0.2">
      <c r="A550" s="193"/>
      <c r="B550" s="193"/>
      <c r="C550" s="193"/>
      <c r="D550" s="193"/>
      <c r="E550" s="193"/>
      <c r="F550" s="193"/>
      <c r="G550" s="245"/>
      <c r="H550" s="195"/>
      <c r="I550" s="363"/>
      <c r="J550" s="195"/>
      <c r="K550" s="193"/>
      <c r="L550" s="193"/>
      <c r="M550" s="194"/>
      <c r="N550" s="193"/>
    </row>
    <row r="551" spans="1:14" x14ac:dyDescent="0.2">
      <c r="A551" s="193"/>
      <c r="B551" s="193"/>
      <c r="C551" s="193"/>
      <c r="D551" s="193"/>
      <c r="E551" s="193"/>
      <c r="F551" s="193"/>
      <c r="G551" s="245"/>
      <c r="H551" s="195"/>
      <c r="I551" s="363"/>
      <c r="J551" s="195"/>
      <c r="K551" s="193"/>
      <c r="L551" s="193"/>
      <c r="M551" s="194"/>
      <c r="N551" s="193"/>
    </row>
    <row r="552" spans="1:14" x14ac:dyDescent="0.2">
      <c r="A552" s="193"/>
      <c r="B552" s="193"/>
      <c r="C552" s="193"/>
      <c r="D552" s="193"/>
      <c r="E552" s="193"/>
      <c r="F552" s="193"/>
      <c r="G552" s="245"/>
      <c r="H552" s="195"/>
      <c r="I552" s="363"/>
      <c r="J552" s="195"/>
      <c r="K552" s="193"/>
      <c r="L552" s="193"/>
      <c r="M552" s="194"/>
      <c r="N552" s="193"/>
    </row>
    <row r="553" spans="1:14" x14ac:dyDescent="0.2">
      <c r="A553" s="193"/>
      <c r="B553" s="193"/>
      <c r="C553" s="193"/>
      <c r="D553" s="193"/>
      <c r="E553" s="193"/>
      <c r="F553" s="193"/>
      <c r="G553" s="245"/>
      <c r="H553" s="195"/>
      <c r="I553" s="363"/>
      <c r="J553" s="195"/>
      <c r="K553" s="193"/>
      <c r="L553" s="193"/>
      <c r="M553" s="194"/>
      <c r="N553" s="193"/>
    </row>
    <row r="554" spans="1:14" x14ac:dyDescent="0.2">
      <c r="A554" s="193"/>
      <c r="B554" s="193"/>
      <c r="C554" s="193"/>
      <c r="D554" s="193"/>
      <c r="E554" s="193"/>
      <c r="F554" s="193"/>
      <c r="G554" s="245"/>
      <c r="H554" s="195"/>
      <c r="I554" s="363"/>
      <c r="J554" s="195"/>
      <c r="K554" s="193"/>
      <c r="L554" s="193"/>
      <c r="M554" s="194"/>
      <c r="N554" s="193"/>
    </row>
    <row r="555" spans="1:14" x14ac:dyDescent="0.2">
      <c r="A555" s="193"/>
      <c r="B555" s="193"/>
      <c r="C555" s="193"/>
      <c r="D555" s="193"/>
      <c r="E555" s="193"/>
      <c r="F555" s="193"/>
      <c r="G555" s="245"/>
      <c r="H555" s="195"/>
      <c r="I555" s="363"/>
      <c r="J555" s="195"/>
      <c r="K555" s="193"/>
      <c r="L555" s="193"/>
      <c r="M555" s="194"/>
      <c r="N555" s="193"/>
    </row>
    <row r="556" spans="1:14" x14ac:dyDescent="0.2">
      <c r="A556" s="193"/>
      <c r="B556" s="193"/>
      <c r="C556" s="193"/>
      <c r="D556" s="193"/>
      <c r="E556" s="193"/>
      <c r="F556" s="193"/>
      <c r="G556" s="245"/>
      <c r="H556" s="195"/>
      <c r="I556" s="363"/>
      <c r="J556" s="195"/>
      <c r="K556" s="193"/>
      <c r="L556" s="193"/>
      <c r="M556" s="194"/>
      <c r="N556" s="193"/>
    </row>
    <row r="557" spans="1:14" x14ac:dyDescent="0.2">
      <c r="A557" s="193"/>
      <c r="B557" s="193"/>
      <c r="C557" s="193"/>
      <c r="D557" s="193"/>
      <c r="E557" s="193"/>
      <c r="F557" s="193"/>
      <c r="G557" s="245"/>
      <c r="H557" s="195"/>
      <c r="I557" s="363"/>
      <c r="J557" s="195"/>
      <c r="K557" s="193"/>
      <c r="L557" s="193"/>
      <c r="M557" s="194"/>
      <c r="N557" s="193"/>
    </row>
    <row r="558" spans="1:14" x14ac:dyDescent="0.2">
      <c r="A558" s="193"/>
      <c r="B558" s="193"/>
      <c r="C558" s="193"/>
      <c r="D558" s="193"/>
      <c r="E558" s="193"/>
      <c r="F558" s="193"/>
      <c r="G558" s="245"/>
      <c r="H558" s="195"/>
      <c r="I558" s="363"/>
      <c r="J558" s="195"/>
      <c r="K558" s="193"/>
      <c r="L558" s="193"/>
      <c r="M558" s="194"/>
      <c r="N558" s="193"/>
    </row>
    <row r="559" spans="1:14" x14ac:dyDescent="0.2">
      <c r="A559" s="193"/>
      <c r="B559" s="193"/>
      <c r="C559" s="193"/>
      <c r="D559" s="193"/>
      <c r="E559" s="193"/>
      <c r="F559" s="193"/>
      <c r="G559" s="245"/>
      <c r="H559" s="195"/>
      <c r="I559" s="363"/>
      <c r="J559" s="195"/>
      <c r="K559" s="193"/>
      <c r="L559" s="193"/>
      <c r="M559" s="194"/>
      <c r="N559" s="193"/>
    </row>
    <row r="560" spans="1:14" x14ac:dyDescent="0.2">
      <c r="A560" s="193"/>
      <c r="B560" s="193"/>
      <c r="C560" s="193"/>
      <c r="D560" s="193"/>
      <c r="E560" s="193"/>
      <c r="F560" s="193"/>
      <c r="G560" s="245"/>
      <c r="H560" s="195"/>
      <c r="I560" s="363"/>
      <c r="J560" s="195"/>
      <c r="K560" s="193"/>
      <c r="L560" s="193"/>
      <c r="M560" s="194"/>
      <c r="N560" s="193"/>
    </row>
    <row r="561" spans="1:14" x14ac:dyDescent="0.2">
      <c r="A561" s="193"/>
      <c r="B561" s="193"/>
      <c r="C561" s="193"/>
      <c r="D561" s="193"/>
      <c r="E561" s="193"/>
      <c r="F561" s="193"/>
      <c r="G561" s="245"/>
      <c r="H561" s="195"/>
      <c r="I561" s="363"/>
      <c r="J561" s="195"/>
      <c r="K561" s="193"/>
      <c r="L561" s="193"/>
      <c r="M561" s="194"/>
      <c r="N561" s="193"/>
    </row>
    <row r="562" spans="1:14" x14ac:dyDescent="0.2">
      <c r="A562" s="193"/>
      <c r="B562" s="193"/>
      <c r="C562" s="193"/>
      <c r="D562" s="193"/>
      <c r="E562" s="193"/>
      <c r="F562" s="193"/>
      <c r="G562" s="245"/>
      <c r="H562" s="195"/>
      <c r="I562" s="363"/>
      <c r="J562" s="195"/>
      <c r="K562" s="193"/>
      <c r="L562" s="193"/>
      <c r="M562" s="194"/>
      <c r="N562" s="193"/>
    </row>
    <row r="563" spans="1:14" x14ac:dyDescent="0.2">
      <c r="A563" s="193"/>
      <c r="B563" s="193"/>
      <c r="C563" s="193"/>
      <c r="D563" s="193"/>
      <c r="E563" s="193"/>
      <c r="F563" s="193"/>
      <c r="G563" s="245"/>
      <c r="H563" s="195"/>
      <c r="I563" s="363"/>
      <c r="J563" s="195"/>
      <c r="K563" s="193"/>
      <c r="L563" s="193"/>
      <c r="M563" s="194"/>
      <c r="N563" s="193"/>
    </row>
    <row r="564" spans="1:14" x14ac:dyDescent="0.2">
      <c r="A564" s="193"/>
      <c r="B564" s="193"/>
      <c r="C564" s="193"/>
      <c r="D564" s="193"/>
      <c r="E564" s="193"/>
      <c r="F564" s="193"/>
      <c r="G564" s="245"/>
      <c r="H564" s="195"/>
      <c r="I564" s="363"/>
      <c r="J564" s="195"/>
      <c r="K564" s="193"/>
      <c r="L564" s="193"/>
      <c r="M564" s="194"/>
      <c r="N564" s="193"/>
    </row>
    <row r="565" spans="1:14" x14ac:dyDescent="0.2">
      <c r="A565" s="193"/>
      <c r="B565" s="193"/>
      <c r="C565" s="193"/>
      <c r="D565" s="193"/>
      <c r="E565" s="193"/>
      <c r="F565" s="193"/>
      <c r="G565" s="245"/>
      <c r="H565" s="195"/>
      <c r="I565" s="363"/>
      <c r="J565" s="195"/>
      <c r="K565" s="193"/>
      <c r="L565" s="193"/>
      <c r="M565" s="194"/>
      <c r="N565" s="193"/>
    </row>
    <row r="566" spans="1:14" x14ac:dyDescent="0.2">
      <c r="A566" s="193"/>
      <c r="B566" s="193"/>
      <c r="C566" s="193"/>
      <c r="D566" s="193"/>
      <c r="E566" s="193"/>
      <c r="F566" s="193"/>
      <c r="G566" s="245"/>
      <c r="H566" s="195"/>
      <c r="I566" s="363"/>
      <c r="J566" s="195"/>
      <c r="K566" s="193"/>
      <c r="L566" s="193"/>
      <c r="M566" s="194"/>
      <c r="N566" s="193"/>
    </row>
    <row r="567" spans="1:14" x14ac:dyDescent="0.2">
      <c r="A567" s="193"/>
      <c r="B567" s="193"/>
      <c r="C567" s="193"/>
      <c r="D567" s="193"/>
      <c r="E567" s="193"/>
      <c r="F567" s="193"/>
      <c r="G567" s="245"/>
      <c r="H567" s="195"/>
      <c r="I567" s="363"/>
      <c r="J567" s="195"/>
      <c r="K567" s="193"/>
      <c r="L567" s="193"/>
      <c r="M567" s="194"/>
      <c r="N567" s="193"/>
    </row>
    <row r="568" spans="1:14" x14ac:dyDescent="0.2">
      <c r="A568" s="193"/>
      <c r="B568" s="193"/>
      <c r="C568" s="193"/>
      <c r="D568" s="193"/>
      <c r="E568" s="193"/>
      <c r="F568" s="193"/>
      <c r="G568" s="245"/>
      <c r="H568" s="195"/>
      <c r="I568" s="363"/>
      <c r="J568" s="195"/>
      <c r="K568" s="193"/>
      <c r="L568" s="193"/>
      <c r="M568" s="194"/>
      <c r="N568" s="193"/>
    </row>
    <row r="569" spans="1:14" x14ac:dyDescent="0.2">
      <c r="A569" s="193"/>
      <c r="B569" s="193"/>
      <c r="C569" s="193"/>
      <c r="D569" s="193"/>
      <c r="E569" s="193"/>
      <c r="F569" s="193"/>
      <c r="G569" s="245"/>
      <c r="H569" s="195"/>
      <c r="I569" s="363"/>
      <c r="J569" s="195"/>
      <c r="K569" s="193"/>
      <c r="L569" s="193"/>
      <c r="M569" s="194"/>
      <c r="N569" s="193"/>
    </row>
    <row r="570" spans="1:14" x14ac:dyDescent="0.2">
      <c r="A570" s="193"/>
      <c r="B570" s="193"/>
      <c r="C570" s="193"/>
      <c r="D570" s="193"/>
      <c r="E570" s="193"/>
      <c r="F570" s="193"/>
      <c r="G570" s="245"/>
      <c r="H570" s="195"/>
      <c r="I570" s="363"/>
      <c r="J570" s="195"/>
      <c r="K570" s="193"/>
      <c r="L570" s="193"/>
      <c r="M570" s="194"/>
      <c r="N570" s="193"/>
    </row>
    <row r="571" spans="1:14" x14ac:dyDescent="0.2">
      <c r="A571" s="193"/>
      <c r="B571" s="193"/>
      <c r="C571" s="193"/>
      <c r="D571" s="193"/>
      <c r="E571" s="193"/>
      <c r="F571" s="193"/>
      <c r="G571" s="245"/>
      <c r="H571" s="195"/>
      <c r="I571" s="363"/>
      <c r="J571" s="195"/>
      <c r="K571" s="193"/>
      <c r="L571" s="193"/>
      <c r="M571" s="194"/>
      <c r="N571" s="193"/>
    </row>
    <row r="572" spans="1:14" x14ac:dyDescent="0.2">
      <c r="A572" s="193"/>
      <c r="B572" s="193"/>
      <c r="C572" s="193"/>
      <c r="D572" s="193"/>
      <c r="E572" s="193"/>
      <c r="F572" s="193"/>
      <c r="G572" s="245"/>
      <c r="H572" s="195"/>
      <c r="I572" s="363"/>
      <c r="J572" s="195"/>
      <c r="K572" s="193"/>
      <c r="L572" s="193"/>
      <c r="M572" s="194"/>
      <c r="N572" s="193"/>
    </row>
    <row r="573" spans="1:14" x14ac:dyDescent="0.2">
      <c r="A573" s="193"/>
      <c r="B573" s="193"/>
      <c r="C573" s="193"/>
      <c r="D573" s="193"/>
      <c r="E573" s="193"/>
      <c r="F573" s="193"/>
      <c r="G573" s="245"/>
      <c r="H573" s="195"/>
      <c r="I573" s="363"/>
      <c r="J573" s="195"/>
      <c r="K573" s="193"/>
      <c r="L573" s="193"/>
      <c r="M573" s="194"/>
      <c r="N573" s="193"/>
    </row>
    <row r="574" spans="1:14" x14ac:dyDescent="0.2">
      <c r="A574" s="193"/>
      <c r="B574" s="193"/>
      <c r="C574" s="193"/>
      <c r="D574" s="193"/>
      <c r="E574" s="193"/>
      <c r="F574" s="193"/>
      <c r="G574" s="245"/>
      <c r="H574" s="195"/>
      <c r="I574" s="363"/>
      <c r="J574" s="195"/>
      <c r="K574" s="193"/>
      <c r="L574" s="193"/>
      <c r="M574" s="194"/>
      <c r="N574" s="193"/>
    </row>
    <row r="575" spans="1:14" x14ac:dyDescent="0.2">
      <c r="A575" s="193"/>
      <c r="B575" s="193"/>
      <c r="C575" s="193"/>
      <c r="D575" s="193"/>
      <c r="E575" s="193"/>
      <c r="F575" s="193"/>
      <c r="G575" s="245"/>
      <c r="H575" s="195"/>
      <c r="I575" s="363"/>
      <c r="J575" s="195"/>
      <c r="K575" s="193"/>
      <c r="L575" s="193"/>
      <c r="M575" s="194"/>
      <c r="N575" s="193"/>
    </row>
    <row r="576" spans="1:14" x14ac:dyDescent="0.2">
      <c r="A576" s="193"/>
      <c r="B576" s="193"/>
      <c r="C576" s="193"/>
      <c r="D576" s="193"/>
      <c r="E576" s="193"/>
      <c r="F576" s="193"/>
      <c r="G576" s="245"/>
      <c r="H576" s="195"/>
      <c r="I576" s="363"/>
      <c r="J576" s="195"/>
      <c r="K576" s="193"/>
      <c r="L576" s="193"/>
      <c r="M576" s="194"/>
      <c r="N576" s="193"/>
    </row>
    <row r="577" spans="1:14" x14ac:dyDescent="0.2">
      <c r="A577" s="193"/>
      <c r="B577" s="193"/>
      <c r="C577" s="193"/>
      <c r="D577" s="193"/>
      <c r="E577" s="193"/>
      <c r="F577" s="193"/>
      <c r="G577" s="245"/>
      <c r="H577" s="195"/>
      <c r="I577" s="363"/>
      <c r="J577" s="195"/>
      <c r="K577" s="193"/>
      <c r="L577" s="193"/>
      <c r="M577" s="194"/>
      <c r="N577" s="193"/>
    </row>
    <row r="578" spans="1:14" x14ac:dyDescent="0.2">
      <c r="A578" s="193"/>
      <c r="B578" s="193"/>
      <c r="C578" s="193"/>
      <c r="D578" s="193"/>
      <c r="E578" s="193"/>
      <c r="F578" s="193"/>
      <c r="G578" s="245"/>
      <c r="H578" s="195"/>
      <c r="I578" s="363"/>
      <c r="J578" s="195"/>
      <c r="K578" s="193"/>
      <c r="L578" s="193"/>
      <c r="M578" s="194"/>
      <c r="N578" s="193"/>
    </row>
    <row r="579" spans="1:14" x14ac:dyDescent="0.2">
      <c r="A579" s="193"/>
      <c r="B579" s="193"/>
      <c r="C579" s="193"/>
      <c r="D579" s="193"/>
      <c r="E579" s="193"/>
      <c r="F579" s="193"/>
      <c r="G579" s="245"/>
      <c r="H579" s="195"/>
      <c r="I579" s="363"/>
      <c r="J579" s="195"/>
      <c r="K579" s="193"/>
      <c r="L579" s="193"/>
      <c r="M579" s="194"/>
      <c r="N579" s="193"/>
    </row>
    <row r="580" spans="1:14" x14ac:dyDescent="0.2">
      <c r="A580" s="193"/>
      <c r="B580" s="193"/>
      <c r="C580" s="193"/>
      <c r="D580" s="193"/>
      <c r="E580" s="193"/>
      <c r="F580" s="193"/>
      <c r="G580" s="245"/>
      <c r="H580" s="195"/>
      <c r="I580" s="363"/>
      <c r="J580" s="195"/>
      <c r="K580" s="193"/>
      <c r="L580" s="193"/>
      <c r="M580" s="194"/>
      <c r="N580" s="193"/>
    </row>
    <row r="581" spans="1:14" x14ac:dyDescent="0.2">
      <c r="A581" s="193"/>
      <c r="B581" s="193"/>
      <c r="C581" s="193"/>
      <c r="D581" s="193"/>
      <c r="E581" s="193"/>
      <c r="F581" s="193"/>
      <c r="G581" s="245"/>
      <c r="H581" s="195"/>
      <c r="I581" s="363"/>
      <c r="J581" s="195"/>
      <c r="K581" s="193"/>
      <c r="L581" s="193"/>
      <c r="M581" s="194"/>
      <c r="N581" s="193"/>
    </row>
    <row r="582" spans="1:14" x14ac:dyDescent="0.2">
      <c r="A582" s="193"/>
      <c r="B582" s="193"/>
      <c r="C582" s="193"/>
      <c r="D582" s="193"/>
      <c r="E582" s="193"/>
      <c r="F582" s="193"/>
      <c r="G582" s="245"/>
      <c r="H582" s="195"/>
      <c r="I582" s="363"/>
      <c r="J582" s="195"/>
      <c r="K582" s="193"/>
      <c r="L582" s="193"/>
      <c r="M582" s="194"/>
      <c r="N582" s="193"/>
    </row>
    <row r="583" spans="1:14" x14ac:dyDescent="0.2">
      <c r="A583" s="193"/>
      <c r="B583" s="193"/>
      <c r="C583" s="193"/>
      <c r="D583" s="193"/>
      <c r="E583" s="193"/>
      <c r="F583" s="193"/>
      <c r="G583" s="245"/>
      <c r="H583" s="195"/>
      <c r="I583" s="363"/>
      <c r="J583" s="195"/>
      <c r="K583" s="193"/>
      <c r="L583" s="193"/>
      <c r="M583" s="194"/>
      <c r="N583" s="193"/>
    </row>
    <row r="584" spans="1:14" x14ac:dyDescent="0.2">
      <c r="A584" s="193"/>
      <c r="B584" s="193"/>
      <c r="C584" s="193"/>
      <c r="D584" s="193"/>
      <c r="E584" s="193"/>
      <c r="F584" s="193"/>
      <c r="G584" s="245"/>
      <c r="H584" s="195"/>
      <c r="I584" s="363"/>
      <c r="J584" s="195"/>
      <c r="K584" s="193"/>
      <c r="L584" s="193"/>
      <c r="M584" s="194"/>
      <c r="N584" s="193"/>
    </row>
    <row r="585" spans="1:14" x14ac:dyDescent="0.2">
      <c r="A585" s="193"/>
      <c r="B585" s="193"/>
      <c r="C585" s="193"/>
      <c r="D585" s="193"/>
      <c r="E585" s="193"/>
      <c r="F585" s="193"/>
      <c r="G585" s="245"/>
      <c r="H585" s="195"/>
      <c r="I585" s="363"/>
      <c r="J585" s="195"/>
      <c r="K585" s="193"/>
      <c r="L585" s="193"/>
      <c r="M585" s="194"/>
      <c r="N585" s="193"/>
    </row>
    <row r="586" spans="1:14" x14ac:dyDescent="0.2">
      <c r="A586" s="193"/>
      <c r="B586" s="193"/>
      <c r="C586" s="193"/>
      <c r="D586" s="193"/>
      <c r="E586" s="193"/>
      <c r="F586" s="193"/>
      <c r="G586" s="245"/>
      <c r="H586" s="195"/>
      <c r="I586" s="363"/>
      <c r="J586" s="195"/>
      <c r="K586" s="193"/>
      <c r="L586" s="193"/>
      <c r="M586" s="194"/>
      <c r="N586" s="193"/>
    </row>
    <row r="587" spans="1:14" x14ac:dyDescent="0.2">
      <c r="A587" s="193"/>
      <c r="B587" s="193"/>
      <c r="C587" s="193"/>
      <c r="D587" s="193"/>
      <c r="E587" s="193"/>
      <c r="F587" s="193"/>
      <c r="G587" s="245"/>
      <c r="H587" s="195"/>
      <c r="I587" s="363"/>
      <c r="J587" s="195"/>
      <c r="K587" s="193"/>
      <c r="L587" s="193"/>
      <c r="M587" s="194"/>
      <c r="N587" s="193"/>
    </row>
    <row r="588" spans="1:14" x14ac:dyDescent="0.2">
      <c r="A588" s="193"/>
      <c r="B588" s="193"/>
      <c r="C588" s="193"/>
      <c r="D588" s="193"/>
      <c r="E588" s="193"/>
      <c r="F588" s="193"/>
      <c r="G588" s="245"/>
      <c r="H588" s="195"/>
      <c r="I588" s="363"/>
      <c r="J588" s="195"/>
      <c r="K588" s="193"/>
      <c r="L588" s="193"/>
      <c r="M588" s="194"/>
      <c r="N588" s="193"/>
    </row>
    <row r="589" spans="1:14" x14ac:dyDescent="0.2">
      <c r="A589" s="193"/>
      <c r="B589" s="193"/>
      <c r="C589" s="193"/>
      <c r="D589" s="193"/>
      <c r="E589" s="193"/>
      <c r="F589" s="193"/>
      <c r="G589" s="245"/>
      <c r="H589" s="195"/>
      <c r="I589" s="363"/>
      <c r="J589" s="195"/>
      <c r="K589" s="193"/>
      <c r="L589" s="193"/>
      <c r="M589" s="194"/>
      <c r="N589" s="193"/>
    </row>
    <row r="590" spans="1:14" x14ac:dyDescent="0.2">
      <c r="A590" s="193"/>
      <c r="B590" s="193"/>
      <c r="C590" s="193"/>
      <c r="D590" s="193"/>
      <c r="E590" s="193"/>
      <c r="F590" s="193"/>
      <c r="G590" s="245"/>
      <c r="H590" s="195"/>
      <c r="I590" s="363"/>
      <c r="J590" s="195"/>
      <c r="K590" s="193"/>
      <c r="L590" s="193"/>
      <c r="M590" s="194"/>
      <c r="N590" s="193"/>
    </row>
    <row r="591" spans="1:14" x14ac:dyDescent="0.2">
      <c r="A591" s="193"/>
      <c r="B591" s="193"/>
      <c r="C591" s="193"/>
      <c r="D591" s="193"/>
      <c r="E591" s="193"/>
      <c r="F591" s="193"/>
      <c r="G591" s="245"/>
      <c r="H591" s="195"/>
      <c r="I591" s="363"/>
      <c r="J591" s="195"/>
      <c r="K591" s="193"/>
      <c r="L591" s="193"/>
      <c r="M591" s="194"/>
      <c r="N591" s="193"/>
    </row>
    <row r="592" spans="1:14" x14ac:dyDescent="0.2">
      <c r="A592" s="193"/>
      <c r="B592" s="193"/>
      <c r="C592" s="193"/>
      <c r="D592" s="193"/>
      <c r="E592" s="193"/>
      <c r="F592" s="193"/>
      <c r="G592" s="245"/>
      <c r="H592" s="195"/>
      <c r="I592" s="363"/>
      <c r="J592" s="195"/>
      <c r="K592" s="193"/>
      <c r="L592" s="193"/>
      <c r="M592" s="194"/>
      <c r="N592" s="193"/>
    </row>
    <row r="593" spans="1:14" x14ac:dyDescent="0.2">
      <c r="A593" s="193"/>
      <c r="B593" s="193"/>
      <c r="C593" s="193"/>
      <c r="D593" s="193"/>
      <c r="E593" s="193"/>
      <c r="F593" s="193"/>
      <c r="G593" s="245"/>
      <c r="H593" s="195"/>
      <c r="I593" s="363"/>
      <c r="J593" s="195"/>
      <c r="K593" s="193"/>
      <c r="L593" s="193"/>
      <c r="M593" s="194"/>
      <c r="N593" s="193"/>
    </row>
    <row r="594" spans="1:14" x14ac:dyDescent="0.2">
      <c r="A594" s="193"/>
      <c r="B594" s="193"/>
      <c r="C594" s="193"/>
      <c r="D594" s="193"/>
      <c r="E594" s="193"/>
      <c r="F594" s="193"/>
      <c r="G594" s="245"/>
      <c r="H594" s="195"/>
      <c r="I594" s="363"/>
      <c r="J594" s="195"/>
      <c r="K594" s="193"/>
      <c r="L594" s="193"/>
      <c r="M594" s="194"/>
      <c r="N594" s="193"/>
    </row>
    <row r="595" spans="1:14" x14ac:dyDescent="0.2">
      <c r="A595" s="193"/>
      <c r="B595" s="193"/>
      <c r="C595" s="193"/>
      <c r="D595" s="193"/>
      <c r="E595" s="193"/>
      <c r="F595" s="193"/>
      <c r="G595" s="245"/>
      <c r="H595" s="195"/>
      <c r="I595" s="363"/>
      <c r="J595" s="195"/>
      <c r="K595" s="193"/>
      <c r="L595" s="193"/>
      <c r="M595" s="194"/>
      <c r="N595" s="193"/>
    </row>
    <row r="596" spans="1:14" x14ac:dyDescent="0.2">
      <c r="A596" s="193"/>
      <c r="B596" s="193"/>
      <c r="C596" s="193"/>
      <c r="D596" s="193"/>
      <c r="E596" s="193"/>
      <c r="F596" s="193"/>
      <c r="G596" s="245"/>
      <c r="H596" s="195"/>
      <c r="I596" s="363"/>
      <c r="J596" s="195"/>
      <c r="K596" s="193"/>
      <c r="L596" s="193"/>
      <c r="M596" s="194"/>
      <c r="N596" s="193"/>
    </row>
    <row r="597" spans="1:14" x14ac:dyDescent="0.2">
      <c r="A597" s="193"/>
      <c r="B597" s="193"/>
      <c r="C597" s="193"/>
      <c r="D597" s="193"/>
      <c r="E597" s="193"/>
      <c r="F597" s="193"/>
      <c r="G597" s="245"/>
      <c r="H597" s="195"/>
      <c r="I597" s="363"/>
      <c r="J597" s="195"/>
      <c r="K597" s="193"/>
      <c r="L597" s="193"/>
      <c r="M597" s="194"/>
      <c r="N597" s="193"/>
    </row>
    <row r="598" spans="1:14" x14ac:dyDescent="0.2">
      <c r="A598" s="193"/>
      <c r="B598" s="193"/>
      <c r="C598" s="193"/>
      <c r="D598" s="193"/>
      <c r="E598" s="193"/>
      <c r="F598" s="193"/>
      <c r="G598" s="245"/>
      <c r="H598" s="195"/>
      <c r="I598" s="363"/>
      <c r="J598" s="195"/>
      <c r="K598" s="193"/>
      <c r="L598" s="193"/>
      <c r="M598" s="194"/>
      <c r="N598" s="193"/>
    </row>
    <row r="599" spans="1:14" x14ac:dyDescent="0.2">
      <c r="A599" s="193"/>
      <c r="B599" s="193"/>
      <c r="C599" s="193"/>
      <c r="D599" s="193"/>
      <c r="E599" s="193"/>
      <c r="F599" s="193"/>
      <c r="G599" s="245"/>
      <c r="H599" s="195"/>
      <c r="I599" s="363"/>
      <c r="J599" s="195"/>
      <c r="K599" s="193"/>
      <c r="L599" s="193"/>
      <c r="M599" s="194"/>
      <c r="N599" s="193"/>
    </row>
    <row r="600" spans="1:14" x14ac:dyDescent="0.2">
      <c r="A600" s="193"/>
      <c r="B600" s="193"/>
      <c r="C600" s="193"/>
      <c r="D600" s="193"/>
      <c r="E600" s="193"/>
      <c r="F600" s="193"/>
      <c r="G600" s="245"/>
      <c r="H600" s="195"/>
      <c r="I600" s="363"/>
      <c r="J600" s="195"/>
      <c r="K600" s="193"/>
      <c r="L600" s="193"/>
      <c r="M600" s="194"/>
      <c r="N600" s="193"/>
    </row>
    <row r="601" spans="1:14" x14ac:dyDescent="0.2">
      <c r="A601" s="193"/>
      <c r="B601" s="193"/>
      <c r="C601" s="193"/>
      <c r="D601" s="193"/>
      <c r="E601" s="193"/>
      <c r="F601" s="193"/>
      <c r="G601" s="245"/>
      <c r="H601" s="195"/>
      <c r="I601" s="363"/>
      <c r="J601" s="195"/>
      <c r="K601" s="193"/>
      <c r="L601" s="193"/>
      <c r="M601" s="194"/>
      <c r="N601" s="193"/>
    </row>
    <row r="602" spans="1:14" x14ac:dyDescent="0.2">
      <c r="A602" s="193"/>
      <c r="B602" s="193"/>
      <c r="C602" s="193"/>
      <c r="D602" s="193"/>
      <c r="E602" s="193"/>
      <c r="F602" s="193"/>
      <c r="G602" s="245"/>
      <c r="H602" s="195"/>
      <c r="I602" s="363"/>
      <c r="J602" s="195"/>
      <c r="K602" s="193"/>
      <c r="L602" s="193"/>
      <c r="M602" s="194"/>
      <c r="N602" s="193"/>
    </row>
    <row r="603" spans="1:14" x14ac:dyDescent="0.2">
      <c r="A603" s="193"/>
      <c r="B603" s="193"/>
      <c r="C603" s="193"/>
      <c r="D603" s="193"/>
      <c r="E603" s="193"/>
      <c r="F603" s="193"/>
      <c r="G603" s="245"/>
      <c r="H603" s="195"/>
      <c r="I603" s="363"/>
      <c r="J603" s="195"/>
      <c r="K603" s="193"/>
      <c r="L603" s="193"/>
      <c r="M603" s="194"/>
      <c r="N603" s="193"/>
    </row>
    <row r="604" spans="1:14" x14ac:dyDescent="0.2">
      <c r="A604" s="193"/>
      <c r="B604" s="193"/>
      <c r="C604" s="193"/>
      <c r="D604" s="193"/>
      <c r="E604" s="193"/>
      <c r="F604" s="193"/>
      <c r="G604" s="245"/>
      <c r="H604" s="195"/>
      <c r="I604" s="363"/>
      <c r="J604" s="195"/>
      <c r="K604" s="193"/>
      <c r="L604" s="193"/>
      <c r="M604" s="194"/>
      <c r="N604" s="193"/>
    </row>
    <row r="605" spans="1:14" x14ac:dyDescent="0.2">
      <c r="A605" s="193"/>
      <c r="B605" s="193"/>
      <c r="C605" s="193"/>
      <c r="D605" s="193"/>
      <c r="E605" s="193"/>
      <c r="F605" s="193"/>
      <c r="G605" s="245"/>
      <c r="H605" s="195"/>
      <c r="I605" s="363"/>
      <c r="J605" s="195"/>
      <c r="K605" s="193"/>
      <c r="L605" s="193"/>
      <c r="M605" s="194"/>
      <c r="N605" s="193"/>
    </row>
    <row r="606" spans="1:14" x14ac:dyDescent="0.2">
      <c r="A606" s="193"/>
      <c r="B606" s="193"/>
      <c r="C606" s="193"/>
      <c r="D606" s="193"/>
      <c r="E606" s="193"/>
      <c r="F606" s="193"/>
      <c r="G606" s="245"/>
      <c r="H606" s="195"/>
      <c r="I606" s="363"/>
      <c r="J606" s="195"/>
      <c r="K606" s="193"/>
      <c r="L606" s="193"/>
      <c r="M606" s="194"/>
      <c r="N606" s="193"/>
    </row>
    <row r="607" spans="1:14" x14ac:dyDescent="0.2">
      <c r="A607" s="193"/>
      <c r="B607" s="193"/>
      <c r="C607" s="193"/>
      <c r="D607" s="193"/>
      <c r="E607" s="193"/>
      <c r="F607" s="193"/>
      <c r="G607" s="245"/>
      <c r="H607" s="195"/>
      <c r="I607" s="363"/>
      <c r="J607" s="195"/>
      <c r="K607" s="193"/>
      <c r="L607" s="193"/>
      <c r="M607" s="194"/>
      <c r="N607" s="193"/>
    </row>
    <row r="608" spans="1:14" x14ac:dyDescent="0.2">
      <c r="A608" s="193"/>
      <c r="B608" s="193"/>
      <c r="C608" s="193"/>
      <c r="D608" s="193"/>
      <c r="E608" s="193"/>
      <c r="F608" s="193"/>
      <c r="G608" s="245"/>
      <c r="H608" s="195"/>
      <c r="I608" s="363"/>
      <c r="J608" s="195"/>
      <c r="K608" s="193"/>
      <c r="L608" s="193"/>
      <c r="M608" s="194"/>
      <c r="N608" s="193"/>
    </row>
    <row r="609" spans="1:14" x14ac:dyDescent="0.2">
      <c r="A609" s="193"/>
      <c r="B609" s="193"/>
      <c r="C609" s="193"/>
      <c r="D609" s="193"/>
      <c r="E609" s="193"/>
      <c r="F609" s="193"/>
      <c r="G609" s="245"/>
      <c r="H609" s="195"/>
      <c r="I609" s="363"/>
      <c r="J609" s="195"/>
      <c r="K609" s="193"/>
      <c r="L609" s="193"/>
      <c r="M609" s="194"/>
      <c r="N609" s="193"/>
    </row>
    <row r="610" spans="1:14" x14ac:dyDescent="0.2">
      <c r="A610" s="193"/>
      <c r="B610" s="193"/>
      <c r="C610" s="193"/>
      <c r="D610" s="193"/>
      <c r="E610" s="193"/>
      <c r="F610" s="193"/>
      <c r="G610" s="245"/>
      <c r="H610" s="195"/>
      <c r="I610" s="363"/>
      <c r="J610" s="195"/>
      <c r="K610" s="193"/>
      <c r="L610" s="193"/>
      <c r="M610" s="194"/>
      <c r="N610" s="193"/>
    </row>
    <row r="611" spans="1:14" x14ac:dyDescent="0.2">
      <c r="A611" s="193"/>
      <c r="B611" s="193"/>
      <c r="C611" s="193"/>
      <c r="D611" s="193"/>
      <c r="E611" s="193"/>
      <c r="F611" s="193"/>
      <c r="G611" s="245"/>
      <c r="H611" s="195"/>
      <c r="I611" s="363"/>
      <c r="J611" s="195"/>
      <c r="K611" s="193"/>
      <c r="L611" s="193"/>
      <c r="M611" s="194"/>
      <c r="N611" s="193"/>
    </row>
    <row r="612" spans="1:14" x14ac:dyDescent="0.2">
      <c r="A612" s="193"/>
      <c r="B612" s="193"/>
      <c r="C612" s="193"/>
      <c r="D612" s="193"/>
      <c r="E612" s="193"/>
      <c r="F612" s="193"/>
      <c r="G612" s="245"/>
      <c r="H612" s="195"/>
      <c r="I612" s="363"/>
      <c r="J612" s="195"/>
      <c r="K612" s="193"/>
      <c r="L612" s="193"/>
      <c r="M612" s="194"/>
      <c r="N612" s="193"/>
    </row>
    <row r="613" spans="1:14" x14ac:dyDescent="0.2">
      <c r="A613" s="193"/>
      <c r="B613" s="193"/>
      <c r="C613" s="193"/>
      <c r="D613" s="193"/>
      <c r="E613" s="193"/>
      <c r="F613" s="193"/>
      <c r="G613" s="245"/>
      <c r="H613" s="195"/>
      <c r="I613" s="363"/>
      <c r="J613" s="195"/>
      <c r="K613" s="193"/>
      <c r="L613" s="193"/>
      <c r="M613" s="194"/>
      <c r="N613" s="193"/>
    </row>
    <row r="614" spans="1:14" x14ac:dyDescent="0.2">
      <c r="A614" s="193"/>
      <c r="B614" s="193"/>
      <c r="C614" s="193"/>
      <c r="D614" s="193"/>
      <c r="E614" s="193"/>
      <c r="F614" s="193"/>
      <c r="G614" s="245"/>
      <c r="H614" s="195"/>
      <c r="I614" s="363"/>
      <c r="J614" s="195"/>
      <c r="K614" s="193"/>
      <c r="L614" s="193"/>
      <c r="M614" s="194"/>
      <c r="N614" s="193"/>
    </row>
    <row r="615" spans="1:14" x14ac:dyDescent="0.2">
      <c r="A615" s="193"/>
      <c r="B615" s="193"/>
      <c r="C615" s="193"/>
      <c r="D615" s="193"/>
      <c r="E615" s="193"/>
      <c r="F615" s="193"/>
      <c r="G615" s="245"/>
      <c r="H615" s="195"/>
      <c r="I615" s="363"/>
      <c r="J615" s="195"/>
      <c r="K615" s="193"/>
      <c r="L615" s="193"/>
      <c r="M615" s="194"/>
      <c r="N615" s="193"/>
    </row>
    <row r="616" spans="1:14" x14ac:dyDescent="0.2">
      <c r="A616" s="193"/>
      <c r="B616" s="193"/>
      <c r="C616" s="193"/>
      <c r="D616" s="193"/>
      <c r="E616" s="193"/>
      <c r="F616" s="193"/>
      <c r="G616" s="245"/>
      <c r="H616" s="195"/>
      <c r="I616" s="363"/>
      <c r="J616" s="195"/>
      <c r="K616" s="193"/>
      <c r="L616" s="193"/>
      <c r="M616" s="194"/>
      <c r="N616" s="193"/>
    </row>
    <row r="617" spans="1:14" x14ac:dyDescent="0.2">
      <c r="A617" s="193"/>
      <c r="B617" s="193"/>
      <c r="C617" s="193"/>
      <c r="D617" s="193"/>
      <c r="E617" s="193"/>
      <c r="F617" s="193"/>
      <c r="G617" s="245"/>
      <c r="H617" s="195"/>
      <c r="I617" s="363"/>
      <c r="J617" s="195"/>
      <c r="K617" s="193"/>
      <c r="L617" s="193"/>
      <c r="M617" s="194"/>
      <c r="N617" s="193"/>
    </row>
    <row r="618" spans="1:14" x14ac:dyDescent="0.2">
      <c r="A618" s="193"/>
      <c r="B618" s="193"/>
      <c r="C618" s="193"/>
      <c r="D618" s="193"/>
      <c r="E618" s="193"/>
      <c r="F618" s="193"/>
      <c r="G618" s="245"/>
      <c r="H618" s="195"/>
      <c r="I618" s="363"/>
      <c r="J618" s="195"/>
      <c r="K618" s="193"/>
      <c r="L618" s="193"/>
      <c r="M618" s="194"/>
      <c r="N618" s="193"/>
    </row>
    <row r="619" spans="1:14" x14ac:dyDescent="0.2">
      <c r="A619" s="193"/>
      <c r="B619" s="193"/>
      <c r="C619" s="193"/>
      <c r="D619" s="193"/>
      <c r="E619" s="193"/>
      <c r="F619" s="193"/>
      <c r="G619" s="245"/>
      <c r="H619" s="195"/>
      <c r="I619" s="363"/>
      <c r="J619" s="195"/>
      <c r="K619" s="193"/>
      <c r="L619" s="193"/>
      <c r="M619" s="194"/>
      <c r="N619" s="193"/>
    </row>
    <row r="620" spans="1:14" x14ac:dyDescent="0.2">
      <c r="A620" s="193"/>
      <c r="B620" s="193"/>
      <c r="C620" s="193"/>
      <c r="D620" s="193"/>
      <c r="E620" s="193"/>
      <c r="F620" s="193"/>
      <c r="G620" s="245"/>
      <c r="H620" s="195"/>
      <c r="I620" s="363"/>
      <c r="J620" s="195"/>
      <c r="K620" s="193"/>
      <c r="L620" s="193"/>
      <c r="M620" s="194"/>
      <c r="N620" s="193"/>
    </row>
    <row r="621" spans="1:14" x14ac:dyDescent="0.2">
      <c r="A621" s="193"/>
      <c r="B621" s="193"/>
      <c r="C621" s="193"/>
      <c r="D621" s="193"/>
      <c r="E621" s="193"/>
      <c r="F621" s="193"/>
      <c r="G621" s="245"/>
      <c r="H621" s="195"/>
      <c r="I621" s="363"/>
      <c r="J621" s="195"/>
      <c r="K621" s="193"/>
      <c r="L621" s="193"/>
      <c r="M621" s="194"/>
      <c r="N621" s="193"/>
    </row>
    <row r="622" spans="1:14" x14ac:dyDescent="0.2">
      <c r="A622" s="193"/>
      <c r="B622" s="193"/>
      <c r="C622" s="193"/>
      <c r="D622" s="193"/>
      <c r="E622" s="193"/>
      <c r="F622" s="193"/>
      <c r="G622" s="245"/>
      <c r="H622" s="195"/>
      <c r="I622" s="363"/>
      <c r="J622" s="195"/>
      <c r="K622" s="193"/>
      <c r="L622" s="193"/>
      <c r="M622" s="194"/>
      <c r="N622" s="193"/>
    </row>
    <row r="623" spans="1:14" x14ac:dyDescent="0.2">
      <c r="A623" s="193"/>
      <c r="B623" s="193"/>
      <c r="C623" s="193"/>
      <c r="D623" s="193"/>
      <c r="E623" s="193"/>
      <c r="F623" s="193"/>
      <c r="G623" s="245"/>
      <c r="H623" s="195"/>
      <c r="I623" s="363"/>
      <c r="J623" s="195"/>
      <c r="K623" s="193"/>
      <c r="L623" s="193"/>
      <c r="M623" s="194"/>
      <c r="N623" s="193"/>
    </row>
    <row r="624" spans="1:14" x14ac:dyDescent="0.2">
      <c r="A624" s="193"/>
      <c r="B624" s="193"/>
      <c r="C624" s="193"/>
      <c r="D624" s="193"/>
      <c r="E624" s="193"/>
      <c r="F624" s="193"/>
      <c r="G624" s="245"/>
      <c r="H624" s="195"/>
      <c r="I624" s="363"/>
      <c r="J624" s="195"/>
      <c r="K624" s="193"/>
      <c r="L624" s="193"/>
      <c r="M624" s="194"/>
      <c r="N624" s="193"/>
    </row>
    <row r="625" spans="1:14" x14ac:dyDescent="0.2">
      <c r="A625" s="193"/>
      <c r="B625" s="193"/>
      <c r="C625" s="193"/>
      <c r="D625" s="193"/>
      <c r="E625" s="193"/>
      <c r="F625" s="193"/>
      <c r="G625" s="245"/>
      <c r="H625" s="195"/>
      <c r="I625" s="363"/>
      <c r="J625" s="195"/>
      <c r="K625" s="193"/>
      <c r="L625" s="193"/>
      <c r="M625" s="194"/>
      <c r="N625" s="193"/>
    </row>
    <row r="626" spans="1:14" x14ac:dyDescent="0.2">
      <c r="A626" s="193"/>
      <c r="B626" s="193"/>
      <c r="C626" s="193"/>
      <c r="D626" s="193"/>
      <c r="E626" s="193"/>
      <c r="F626" s="193"/>
      <c r="G626" s="245"/>
      <c r="H626" s="195"/>
      <c r="I626" s="363"/>
      <c r="J626" s="195"/>
      <c r="K626" s="193"/>
      <c r="L626" s="193"/>
      <c r="M626" s="194"/>
      <c r="N626" s="193"/>
    </row>
    <row r="627" spans="1:14" x14ac:dyDescent="0.2">
      <c r="A627" s="193"/>
      <c r="B627" s="193"/>
      <c r="C627" s="193"/>
      <c r="D627" s="193"/>
      <c r="E627" s="193"/>
      <c r="F627" s="193"/>
      <c r="G627" s="245"/>
      <c r="H627" s="195"/>
      <c r="I627" s="363"/>
      <c r="J627" s="195"/>
      <c r="K627" s="193"/>
      <c r="L627" s="193"/>
      <c r="M627" s="194"/>
      <c r="N627" s="193"/>
    </row>
    <row r="628" spans="1:14" x14ac:dyDescent="0.2">
      <c r="A628" s="193"/>
      <c r="B628" s="193"/>
      <c r="C628" s="193"/>
      <c r="D628" s="193"/>
      <c r="E628" s="193"/>
      <c r="F628" s="193"/>
      <c r="G628" s="245"/>
      <c r="H628" s="195"/>
      <c r="I628" s="363"/>
      <c r="J628" s="195"/>
      <c r="K628" s="193"/>
      <c r="L628" s="193"/>
      <c r="M628" s="194"/>
      <c r="N628" s="193"/>
    </row>
    <row r="629" spans="1:14" x14ac:dyDescent="0.2">
      <c r="A629" s="193"/>
      <c r="B629" s="193"/>
      <c r="C629" s="193"/>
      <c r="D629" s="193"/>
      <c r="E629" s="193"/>
      <c r="F629" s="193"/>
      <c r="G629" s="245"/>
      <c r="H629" s="195"/>
      <c r="I629" s="363"/>
      <c r="J629" s="195"/>
      <c r="K629" s="193"/>
      <c r="L629" s="193"/>
      <c r="M629" s="194"/>
      <c r="N629" s="193"/>
    </row>
    <row r="630" spans="1:14" x14ac:dyDescent="0.2">
      <c r="A630" s="193"/>
      <c r="B630" s="193"/>
      <c r="C630" s="193"/>
      <c r="D630" s="193"/>
      <c r="E630" s="193"/>
      <c r="F630" s="193"/>
      <c r="G630" s="245"/>
      <c r="H630" s="195"/>
      <c r="I630" s="363"/>
      <c r="J630" s="195"/>
      <c r="K630" s="193"/>
      <c r="L630" s="193"/>
      <c r="M630" s="194"/>
      <c r="N630" s="193"/>
    </row>
    <row r="631" spans="1:14" x14ac:dyDescent="0.2">
      <c r="A631" s="193"/>
      <c r="B631" s="193"/>
      <c r="C631" s="193"/>
      <c r="D631" s="193"/>
      <c r="E631" s="193"/>
      <c r="F631" s="193"/>
      <c r="G631" s="245"/>
      <c r="H631" s="195"/>
      <c r="I631" s="363"/>
      <c r="J631" s="195"/>
      <c r="K631" s="193"/>
      <c r="L631" s="193"/>
      <c r="M631" s="194"/>
      <c r="N631" s="193"/>
    </row>
    <row r="632" spans="1:14" x14ac:dyDescent="0.2">
      <c r="A632" s="193"/>
      <c r="B632" s="193"/>
      <c r="C632" s="193"/>
      <c r="D632" s="193"/>
      <c r="E632" s="193"/>
      <c r="F632" s="193"/>
      <c r="G632" s="245"/>
      <c r="H632" s="195"/>
      <c r="I632" s="363"/>
      <c r="J632" s="195"/>
      <c r="K632" s="193"/>
      <c r="L632" s="193"/>
      <c r="M632" s="194"/>
      <c r="N632" s="193"/>
    </row>
    <row r="633" spans="1:14" x14ac:dyDescent="0.2">
      <c r="A633" s="193"/>
      <c r="B633" s="193"/>
      <c r="C633" s="193"/>
      <c r="D633" s="193"/>
      <c r="E633" s="193"/>
      <c r="F633" s="193"/>
      <c r="G633" s="245"/>
      <c r="H633" s="195"/>
      <c r="I633" s="363"/>
      <c r="J633" s="195"/>
      <c r="K633" s="193"/>
      <c r="L633" s="193"/>
      <c r="M633" s="194"/>
      <c r="N633" s="193"/>
    </row>
    <row r="634" spans="1:14" x14ac:dyDescent="0.2">
      <c r="A634" s="193"/>
      <c r="B634" s="193"/>
      <c r="C634" s="193"/>
      <c r="D634" s="193"/>
      <c r="E634" s="193"/>
      <c r="F634" s="193"/>
      <c r="G634" s="245"/>
      <c r="H634" s="195"/>
      <c r="I634" s="363"/>
      <c r="J634" s="195"/>
      <c r="K634" s="193"/>
      <c r="L634" s="193"/>
      <c r="M634" s="194"/>
      <c r="N634" s="193"/>
    </row>
    <row r="635" spans="1:14" x14ac:dyDescent="0.2">
      <c r="A635" s="193"/>
      <c r="B635" s="193"/>
      <c r="C635" s="193"/>
      <c r="D635" s="193"/>
      <c r="E635" s="193"/>
      <c r="F635" s="193"/>
      <c r="G635" s="245"/>
      <c r="H635" s="195"/>
      <c r="I635" s="363"/>
      <c r="J635" s="195"/>
      <c r="K635" s="193"/>
      <c r="L635" s="193"/>
      <c r="M635" s="194"/>
      <c r="N635" s="193"/>
    </row>
    <row r="636" spans="1:14" x14ac:dyDescent="0.2">
      <c r="A636" s="193"/>
      <c r="B636" s="193"/>
      <c r="C636" s="193"/>
      <c r="D636" s="193"/>
      <c r="E636" s="193"/>
      <c r="F636" s="193"/>
      <c r="G636" s="245"/>
      <c r="H636" s="195"/>
      <c r="I636" s="363"/>
      <c r="J636" s="195"/>
      <c r="K636" s="193"/>
      <c r="L636" s="193"/>
      <c r="M636" s="194"/>
      <c r="N636" s="193"/>
    </row>
    <row r="637" spans="1:14" x14ac:dyDescent="0.2">
      <c r="A637" s="193"/>
      <c r="B637" s="193"/>
      <c r="C637" s="193"/>
      <c r="D637" s="193"/>
      <c r="E637" s="193"/>
      <c r="F637" s="193"/>
      <c r="G637" s="245"/>
      <c r="H637" s="195"/>
      <c r="I637" s="363"/>
      <c r="J637" s="195"/>
      <c r="K637" s="193"/>
      <c r="L637" s="193"/>
      <c r="M637" s="194"/>
      <c r="N637" s="193"/>
    </row>
    <row r="638" spans="1:14" x14ac:dyDescent="0.2">
      <c r="A638" s="193"/>
      <c r="B638" s="193"/>
      <c r="C638" s="193"/>
      <c r="D638" s="193"/>
      <c r="E638" s="193"/>
      <c r="F638" s="193"/>
      <c r="G638" s="245"/>
      <c r="H638" s="195"/>
      <c r="I638" s="363"/>
      <c r="J638" s="195"/>
      <c r="K638" s="193"/>
      <c r="L638" s="193"/>
      <c r="M638" s="194"/>
      <c r="N638" s="193"/>
    </row>
    <row r="639" spans="1:14" x14ac:dyDescent="0.2">
      <c r="A639" s="193"/>
      <c r="B639" s="193"/>
      <c r="C639" s="193"/>
      <c r="D639" s="193"/>
      <c r="E639" s="193"/>
      <c r="F639" s="193"/>
      <c r="G639" s="245"/>
      <c r="H639" s="195"/>
      <c r="I639" s="363"/>
      <c r="J639" s="195"/>
      <c r="K639" s="193"/>
      <c r="L639" s="193"/>
      <c r="M639" s="194"/>
      <c r="N639" s="193"/>
    </row>
    <row r="640" spans="1:14" x14ac:dyDescent="0.2">
      <c r="A640" s="193"/>
      <c r="B640" s="193"/>
      <c r="C640" s="193"/>
      <c r="D640" s="193"/>
      <c r="E640" s="193"/>
      <c r="F640" s="193"/>
      <c r="G640" s="245"/>
      <c r="H640" s="195"/>
      <c r="I640" s="363"/>
      <c r="J640" s="195"/>
      <c r="K640" s="193"/>
      <c r="L640" s="193"/>
      <c r="M640" s="194"/>
      <c r="N640" s="193"/>
    </row>
    <row r="641" spans="1:14" x14ac:dyDescent="0.2">
      <c r="A641" s="193"/>
      <c r="B641" s="193"/>
      <c r="C641" s="193"/>
      <c r="D641" s="193"/>
      <c r="E641" s="193"/>
      <c r="F641" s="193"/>
      <c r="G641" s="245"/>
      <c r="H641" s="195"/>
      <c r="I641" s="363"/>
      <c r="J641" s="195"/>
      <c r="K641" s="193"/>
      <c r="L641" s="193"/>
      <c r="M641" s="194"/>
      <c r="N641" s="193"/>
    </row>
    <row r="642" spans="1:14" x14ac:dyDescent="0.2">
      <c r="A642" s="193"/>
      <c r="B642" s="193"/>
      <c r="C642" s="193"/>
      <c r="D642" s="193"/>
      <c r="E642" s="193"/>
      <c r="F642" s="193"/>
      <c r="G642" s="245"/>
      <c r="H642" s="195"/>
      <c r="I642" s="363"/>
      <c r="J642" s="195"/>
      <c r="K642" s="193"/>
      <c r="L642" s="193"/>
      <c r="M642" s="194"/>
      <c r="N642" s="193"/>
    </row>
    <row r="643" spans="1:14" x14ac:dyDescent="0.2">
      <c r="A643" s="193"/>
      <c r="B643" s="193"/>
      <c r="C643" s="193"/>
      <c r="D643" s="193"/>
      <c r="E643" s="193"/>
      <c r="F643" s="193"/>
      <c r="G643" s="245"/>
      <c r="H643" s="195"/>
      <c r="I643" s="363"/>
      <c r="J643" s="195"/>
      <c r="K643" s="193"/>
      <c r="L643" s="193"/>
      <c r="M643" s="194"/>
      <c r="N643" s="193"/>
    </row>
    <row r="644" spans="1:14" x14ac:dyDescent="0.2">
      <c r="A644" s="193"/>
      <c r="B644" s="193"/>
      <c r="C644" s="193"/>
      <c r="D644" s="193"/>
      <c r="E644" s="193"/>
      <c r="F644" s="193"/>
      <c r="G644" s="245"/>
      <c r="H644" s="195"/>
      <c r="I644" s="363"/>
      <c r="J644" s="195"/>
      <c r="K644" s="193"/>
      <c r="L644" s="193"/>
      <c r="M644" s="194"/>
      <c r="N644" s="193"/>
    </row>
    <row r="645" spans="1:14" x14ac:dyDescent="0.2">
      <c r="A645" s="193"/>
      <c r="B645" s="193"/>
      <c r="C645" s="193"/>
      <c r="D645" s="193"/>
      <c r="E645" s="193"/>
      <c r="F645" s="193"/>
      <c r="G645" s="245"/>
      <c r="H645" s="195"/>
      <c r="I645" s="363"/>
      <c r="J645" s="195"/>
      <c r="K645" s="193"/>
      <c r="L645" s="193"/>
      <c r="M645" s="194"/>
      <c r="N645" s="193"/>
    </row>
    <row r="646" spans="1:14" x14ac:dyDescent="0.2">
      <c r="A646" s="193"/>
      <c r="B646" s="193"/>
      <c r="C646" s="193"/>
      <c r="D646" s="193"/>
      <c r="E646" s="193"/>
      <c r="F646" s="193"/>
      <c r="G646" s="245"/>
      <c r="H646" s="195"/>
      <c r="I646" s="363"/>
      <c r="J646" s="195"/>
      <c r="K646" s="193"/>
      <c r="L646" s="193"/>
      <c r="M646" s="194"/>
      <c r="N646" s="193"/>
    </row>
    <row r="647" spans="1:14" x14ac:dyDescent="0.2">
      <c r="A647" s="193"/>
      <c r="B647" s="193"/>
      <c r="C647" s="193"/>
      <c r="D647" s="193"/>
      <c r="E647" s="193"/>
      <c r="F647" s="193"/>
      <c r="G647" s="245"/>
      <c r="H647" s="195"/>
      <c r="I647" s="363"/>
      <c r="J647" s="195"/>
      <c r="K647" s="193"/>
      <c r="L647" s="193"/>
      <c r="M647" s="194"/>
      <c r="N647" s="193"/>
    </row>
    <row r="648" spans="1:14" x14ac:dyDescent="0.2">
      <c r="A648" s="193"/>
      <c r="B648" s="193"/>
      <c r="C648" s="193"/>
      <c r="D648" s="193"/>
      <c r="E648" s="193"/>
      <c r="F648" s="193"/>
      <c r="G648" s="245"/>
      <c r="H648" s="195"/>
      <c r="I648" s="363"/>
      <c r="J648" s="195"/>
      <c r="K648" s="193"/>
      <c r="L648" s="193"/>
      <c r="M648" s="194"/>
      <c r="N648" s="193"/>
    </row>
    <row r="649" spans="1:14" x14ac:dyDescent="0.2">
      <c r="A649" s="193"/>
      <c r="B649" s="193"/>
      <c r="C649" s="193"/>
      <c r="D649" s="193"/>
      <c r="E649" s="193"/>
      <c r="F649" s="193"/>
      <c r="G649" s="245"/>
      <c r="H649" s="195"/>
      <c r="I649" s="363"/>
      <c r="J649" s="195"/>
      <c r="K649" s="193"/>
      <c r="L649" s="193"/>
      <c r="M649" s="194"/>
      <c r="N649" s="193"/>
    </row>
    <row r="650" spans="1:14" x14ac:dyDescent="0.2">
      <c r="A650" s="193"/>
      <c r="B650" s="193"/>
      <c r="C650" s="193"/>
      <c r="D650" s="193"/>
      <c r="E650" s="193"/>
      <c r="F650" s="193"/>
      <c r="G650" s="245"/>
      <c r="H650" s="195"/>
      <c r="I650" s="363"/>
      <c r="J650" s="195"/>
      <c r="K650" s="193"/>
      <c r="L650" s="193"/>
      <c r="M650" s="194"/>
      <c r="N650" s="193"/>
    </row>
    <row r="651" spans="1:14" x14ac:dyDescent="0.2">
      <c r="A651" s="193"/>
      <c r="B651" s="193"/>
      <c r="C651" s="193"/>
      <c r="D651" s="193"/>
      <c r="E651" s="193"/>
      <c r="F651" s="193"/>
      <c r="G651" s="245"/>
      <c r="H651" s="195"/>
      <c r="I651" s="363"/>
      <c r="J651" s="195"/>
      <c r="K651" s="193"/>
      <c r="L651" s="193"/>
      <c r="M651" s="194"/>
      <c r="N651" s="193"/>
    </row>
    <row r="652" spans="1:14" x14ac:dyDescent="0.2">
      <c r="A652" s="193"/>
      <c r="B652" s="193"/>
      <c r="C652" s="193"/>
      <c r="D652" s="193"/>
      <c r="E652" s="193"/>
      <c r="F652" s="193"/>
      <c r="G652" s="245"/>
      <c r="H652" s="195"/>
      <c r="I652" s="363"/>
      <c r="J652" s="195"/>
      <c r="K652" s="193"/>
      <c r="L652" s="193"/>
      <c r="M652" s="194"/>
      <c r="N652" s="193"/>
    </row>
    <row r="653" spans="1:14" x14ac:dyDescent="0.2">
      <c r="A653" s="193"/>
      <c r="B653" s="193"/>
      <c r="C653" s="193"/>
      <c r="D653" s="193"/>
      <c r="E653" s="193"/>
      <c r="F653" s="193"/>
      <c r="G653" s="245"/>
      <c r="H653" s="195"/>
      <c r="I653" s="363"/>
      <c r="J653" s="195"/>
      <c r="K653" s="193"/>
      <c r="L653" s="193"/>
      <c r="M653" s="194"/>
      <c r="N653" s="193"/>
    </row>
    <row r="654" spans="1:14" x14ac:dyDescent="0.2">
      <c r="A654" s="193"/>
      <c r="B654" s="193"/>
      <c r="C654" s="193"/>
      <c r="D654" s="193"/>
      <c r="E654" s="193"/>
      <c r="F654" s="193"/>
      <c r="G654" s="245"/>
      <c r="H654" s="195"/>
      <c r="I654" s="363"/>
      <c r="J654" s="195"/>
      <c r="K654" s="193"/>
      <c r="L654" s="193"/>
      <c r="M654" s="194"/>
      <c r="N654" s="193"/>
    </row>
    <row r="655" spans="1:14" x14ac:dyDescent="0.2">
      <c r="A655" s="193"/>
      <c r="B655" s="193"/>
      <c r="C655" s="193"/>
      <c r="D655" s="193"/>
      <c r="E655" s="193"/>
      <c r="F655" s="193"/>
      <c r="G655" s="245"/>
      <c r="H655" s="195"/>
      <c r="I655" s="363"/>
      <c r="J655" s="195"/>
      <c r="K655" s="193"/>
      <c r="L655" s="193"/>
      <c r="M655" s="194"/>
      <c r="N655" s="193"/>
    </row>
    <row r="656" spans="1:14" x14ac:dyDescent="0.2">
      <c r="A656" s="193"/>
      <c r="B656" s="193"/>
      <c r="C656" s="193"/>
      <c r="D656" s="193"/>
      <c r="E656" s="193"/>
      <c r="F656" s="193"/>
      <c r="G656" s="245"/>
      <c r="H656" s="195"/>
      <c r="I656" s="363"/>
      <c r="J656" s="195"/>
      <c r="K656" s="193"/>
      <c r="L656" s="193"/>
      <c r="M656" s="194"/>
      <c r="N656" s="193"/>
    </row>
    <row r="657" spans="1:14" x14ac:dyDescent="0.2">
      <c r="A657" s="193"/>
      <c r="B657" s="193"/>
      <c r="C657" s="193"/>
      <c r="D657" s="193"/>
      <c r="E657" s="193"/>
      <c r="F657" s="193"/>
      <c r="G657" s="245"/>
      <c r="H657" s="195"/>
      <c r="I657" s="363"/>
      <c r="J657" s="195"/>
      <c r="K657" s="193"/>
      <c r="L657" s="193"/>
      <c r="M657" s="194"/>
      <c r="N657" s="193"/>
    </row>
    <row r="658" spans="1:14" x14ac:dyDescent="0.2">
      <c r="A658" s="193"/>
      <c r="B658" s="193"/>
      <c r="C658" s="193"/>
      <c r="D658" s="193"/>
      <c r="E658" s="193"/>
      <c r="F658" s="193"/>
      <c r="G658" s="245"/>
      <c r="H658" s="195"/>
      <c r="I658" s="363"/>
      <c r="J658" s="195"/>
      <c r="K658" s="193"/>
      <c r="L658" s="193"/>
      <c r="M658" s="194"/>
      <c r="N658" s="193"/>
    </row>
    <row r="659" spans="1:14" x14ac:dyDescent="0.2">
      <c r="A659" s="193"/>
      <c r="B659" s="193"/>
      <c r="C659" s="193"/>
      <c r="D659" s="193"/>
      <c r="E659" s="193"/>
      <c r="F659" s="193"/>
      <c r="G659" s="245"/>
      <c r="H659" s="195"/>
      <c r="I659" s="363"/>
      <c r="J659" s="195"/>
      <c r="K659" s="193"/>
      <c r="L659" s="193"/>
      <c r="M659" s="194"/>
      <c r="N659" s="193"/>
    </row>
    <row r="660" spans="1:14" x14ac:dyDescent="0.2">
      <c r="A660" s="193"/>
      <c r="B660" s="193"/>
      <c r="C660" s="193"/>
      <c r="D660" s="193"/>
      <c r="E660" s="193"/>
      <c r="F660" s="193"/>
      <c r="G660" s="245"/>
      <c r="H660" s="195"/>
      <c r="I660" s="363"/>
      <c r="J660" s="195"/>
      <c r="K660" s="193"/>
      <c r="L660" s="193"/>
      <c r="M660" s="194"/>
      <c r="N660" s="193"/>
    </row>
    <row r="661" spans="1:14" x14ac:dyDescent="0.2">
      <c r="A661" s="193"/>
      <c r="B661" s="193"/>
      <c r="C661" s="193"/>
      <c r="D661" s="193"/>
      <c r="E661" s="193"/>
      <c r="F661" s="193"/>
      <c r="G661" s="245"/>
      <c r="H661" s="195"/>
      <c r="I661" s="363"/>
      <c r="J661" s="195"/>
      <c r="K661" s="193"/>
      <c r="L661" s="193"/>
      <c r="M661" s="194"/>
      <c r="N661" s="193"/>
    </row>
    <row r="662" spans="1:14" x14ac:dyDescent="0.2">
      <c r="A662" s="193"/>
      <c r="B662" s="193"/>
      <c r="C662" s="193"/>
      <c r="D662" s="193"/>
      <c r="E662" s="193"/>
      <c r="F662" s="193"/>
      <c r="G662" s="245"/>
      <c r="H662" s="195"/>
      <c r="I662" s="363"/>
      <c r="J662" s="195"/>
      <c r="K662" s="193"/>
      <c r="L662" s="193"/>
      <c r="M662" s="194"/>
      <c r="N662" s="193"/>
    </row>
    <row r="663" spans="1:14" x14ac:dyDescent="0.2">
      <c r="A663" s="193"/>
      <c r="B663" s="193"/>
      <c r="C663" s="193"/>
      <c r="D663" s="193"/>
      <c r="E663" s="193"/>
      <c r="F663" s="193"/>
      <c r="G663" s="245"/>
      <c r="H663" s="195"/>
      <c r="I663" s="363"/>
      <c r="J663" s="195"/>
      <c r="K663" s="193"/>
      <c r="L663" s="193"/>
      <c r="M663" s="194"/>
      <c r="N663" s="193"/>
    </row>
    <row r="664" spans="1:14" x14ac:dyDescent="0.2">
      <c r="A664" s="193"/>
      <c r="B664" s="193"/>
      <c r="C664" s="193"/>
      <c r="D664" s="193"/>
      <c r="E664" s="193"/>
      <c r="F664" s="193"/>
      <c r="G664" s="245"/>
      <c r="H664" s="195"/>
      <c r="I664" s="363"/>
      <c r="J664" s="195"/>
      <c r="K664" s="193"/>
      <c r="L664" s="193"/>
      <c r="M664" s="194"/>
      <c r="N664" s="193"/>
    </row>
    <row r="665" spans="1:14" x14ac:dyDescent="0.2">
      <c r="A665" s="193"/>
      <c r="B665" s="193"/>
      <c r="C665" s="193"/>
      <c r="D665" s="193"/>
      <c r="E665" s="193"/>
      <c r="F665" s="193"/>
      <c r="G665" s="245"/>
      <c r="H665" s="195"/>
      <c r="I665" s="363"/>
      <c r="J665" s="195"/>
      <c r="K665" s="193"/>
      <c r="L665" s="193"/>
      <c r="M665" s="194"/>
      <c r="N665" s="193"/>
    </row>
    <row r="666" spans="1:14" x14ac:dyDescent="0.2">
      <c r="A666" s="193"/>
      <c r="B666" s="193"/>
      <c r="C666" s="193"/>
      <c r="D666" s="193"/>
      <c r="E666" s="193"/>
      <c r="F666" s="193"/>
      <c r="G666" s="245"/>
      <c r="H666" s="195"/>
      <c r="I666" s="363"/>
      <c r="J666" s="195"/>
      <c r="K666" s="193"/>
      <c r="L666" s="193"/>
      <c r="M666" s="194"/>
      <c r="N666" s="193"/>
    </row>
    <row r="667" spans="1:14" x14ac:dyDescent="0.2">
      <c r="A667" s="193"/>
      <c r="B667" s="193"/>
      <c r="C667" s="193"/>
      <c r="D667" s="193"/>
      <c r="E667" s="193"/>
      <c r="F667" s="193"/>
      <c r="G667" s="245"/>
      <c r="H667" s="195"/>
      <c r="I667" s="363"/>
      <c r="J667" s="195"/>
      <c r="K667" s="193"/>
      <c r="L667" s="193"/>
      <c r="M667" s="194"/>
      <c r="N667" s="193"/>
    </row>
    <row r="668" spans="1:14" x14ac:dyDescent="0.2">
      <c r="A668" s="193"/>
      <c r="B668" s="193"/>
      <c r="C668" s="193"/>
      <c r="D668" s="193"/>
      <c r="E668" s="193"/>
      <c r="F668" s="193"/>
      <c r="G668" s="245"/>
      <c r="H668" s="195"/>
      <c r="I668" s="363"/>
      <c r="J668" s="195"/>
      <c r="K668" s="193"/>
      <c r="L668" s="193"/>
      <c r="M668" s="194"/>
      <c r="N668" s="193"/>
    </row>
    <row r="669" spans="1:14" x14ac:dyDescent="0.2">
      <c r="A669" s="193"/>
      <c r="B669" s="193"/>
      <c r="C669" s="193"/>
      <c r="D669" s="193"/>
      <c r="E669" s="193"/>
      <c r="F669" s="193"/>
      <c r="G669" s="245"/>
      <c r="H669" s="195"/>
      <c r="I669" s="363"/>
      <c r="J669" s="195"/>
      <c r="K669" s="193"/>
      <c r="L669" s="193"/>
      <c r="M669" s="194"/>
      <c r="N669" s="193"/>
    </row>
    <row r="670" spans="1:14" x14ac:dyDescent="0.2">
      <c r="A670" s="193"/>
      <c r="B670" s="193"/>
      <c r="C670" s="193"/>
      <c r="D670" s="193"/>
      <c r="E670" s="193"/>
      <c r="F670" s="193"/>
      <c r="G670" s="245"/>
      <c r="H670" s="195"/>
      <c r="I670" s="363"/>
      <c r="J670" s="195"/>
      <c r="K670" s="193"/>
      <c r="L670" s="193"/>
      <c r="M670" s="194"/>
      <c r="N670" s="193"/>
    </row>
    <row r="671" spans="1:14" x14ac:dyDescent="0.2">
      <c r="A671" s="193"/>
      <c r="B671" s="193"/>
      <c r="C671" s="193"/>
      <c r="D671" s="193"/>
      <c r="E671" s="193"/>
      <c r="F671" s="193"/>
      <c r="G671" s="245"/>
      <c r="H671" s="195"/>
      <c r="I671" s="363"/>
      <c r="J671" s="195"/>
      <c r="K671" s="193"/>
      <c r="L671" s="193"/>
      <c r="M671" s="194"/>
      <c r="N671" s="193"/>
    </row>
    <row r="672" spans="1:14" x14ac:dyDescent="0.2">
      <c r="A672" s="193"/>
      <c r="B672" s="193"/>
      <c r="C672" s="193"/>
      <c r="D672" s="193"/>
      <c r="E672" s="193"/>
      <c r="F672" s="193"/>
      <c r="G672" s="245"/>
      <c r="H672" s="195"/>
      <c r="I672" s="363"/>
      <c r="J672" s="195"/>
      <c r="K672" s="193"/>
      <c r="L672" s="193"/>
      <c r="M672" s="194"/>
      <c r="N672" s="193"/>
    </row>
    <row r="673" spans="1:14" x14ac:dyDescent="0.2">
      <c r="A673" s="193"/>
      <c r="B673" s="193"/>
      <c r="C673" s="193"/>
      <c r="D673" s="193"/>
      <c r="E673" s="193"/>
      <c r="F673" s="193"/>
      <c r="G673" s="245"/>
      <c r="H673" s="195"/>
      <c r="I673" s="363"/>
      <c r="J673" s="195"/>
      <c r="K673" s="193"/>
      <c r="L673" s="193"/>
      <c r="M673" s="194"/>
      <c r="N673" s="193"/>
    </row>
    <row r="674" spans="1:14" x14ac:dyDescent="0.2">
      <c r="A674" s="193"/>
      <c r="B674" s="193"/>
      <c r="C674" s="193"/>
      <c r="D674" s="193"/>
      <c r="E674" s="193"/>
      <c r="F674" s="193"/>
      <c r="G674" s="245"/>
      <c r="H674" s="195"/>
      <c r="I674" s="363"/>
      <c r="J674" s="195"/>
      <c r="K674" s="193"/>
      <c r="L674" s="193"/>
      <c r="M674" s="194"/>
      <c r="N674" s="193"/>
    </row>
    <row r="675" spans="1:14" x14ac:dyDescent="0.2">
      <c r="A675" s="193"/>
      <c r="B675" s="193"/>
      <c r="C675" s="193"/>
      <c r="D675" s="193"/>
      <c r="E675" s="193"/>
      <c r="F675" s="193"/>
      <c r="G675" s="245"/>
      <c r="H675" s="195"/>
      <c r="I675" s="363"/>
      <c r="J675" s="195"/>
      <c r="K675" s="193"/>
      <c r="L675" s="193"/>
      <c r="M675" s="194"/>
      <c r="N675" s="193"/>
    </row>
    <row r="676" spans="1:14" x14ac:dyDescent="0.2">
      <c r="A676" s="193"/>
      <c r="B676" s="193"/>
      <c r="C676" s="193"/>
      <c r="D676" s="193"/>
      <c r="E676" s="193"/>
      <c r="F676" s="193"/>
      <c r="G676" s="245"/>
      <c r="H676" s="195"/>
      <c r="I676" s="363"/>
      <c r="J676" s="195"/>
      <c r="K676" s="193"/>
      <c r="L676" s="193"/>
      <c r="M676" s="194"/>
      <c r="N676" s="193"/>
    </row>
    <row r="677" spans="1:14" x14ac:dyDescent="0.2">
      <c r="A677" s="193"/>
      <c r="B677" s="193"/>
      <c r="C677" s="193"/>
      <c r="D677" s="193"/>
      <c r="E677" s="193"/>
      <c r="F677" s="193"/>
      <c r="G677" s="245"/>
      <c r="H677" s="195"/>
      <c r="I677" s="363"/>
      <c r="J677" s="195"/>
      <c r="K677" s="193"/>
      <c r="L677" s="193"/>
      <c r="M677" s="194"/>
      <c r="N677" s="193"/>
    </row>
    <row r="678" spans="1:14" x14ac:dyDescent="0.2">
      <c r="A678" s="193"/>
      <c r="B678" s="193"/>
      <c r="C678" s="193"/>
      <c r="D678" s="193"/>
      <c r="E678" s="193"/>
      <c r="F678" s="193"/>
      <c r="G678" s="245"/>
      <c r="H678" s="195"/>
      <c r="I678" s="363"/>
      <c r="J678" s="195"/>
      <c r="K678" s="193"/>
      <c r="L678" s="193"/>
      <c r="M678" s="194"/>
      <c r="N678" s="193"/>
    </row>
    <row r="679" spans="1:14" x14ac:dyDescent="0.2">
      <c r="A679" s="193"/>
      <c r="B679" s="193"/>
      <c r="C679" s="193"/>
      <c r="D679" s="193"/>
      <c r="E679" s="193"/>
      <c r="F679" s="193"/>
      <c r="G679" s="245"/>
      <c r="H679" s="195"/>
      <c r="I679" s="363"/>
      <c r="J679" s="195"/>
      <c r="K679" s="193"/>
      <c r="L679" s="193"/>
      <c r="M679" s="194"/>
      <c r="N679" s="193"/>
    </row>
    <row r="680" spans="1:14" x14ac:dyDescent="0.2">
      <c r="A680" s="193"/>
      <c r="B680" s="193"/>
      <c r="C680" s="193"/>
      <c r="D680" s="193"/>
      <c r="E680" s="193"/>
      <c r="F680" s="193"/>
      <c r="G680" s="245"/>
      <c r="H680" s="195"/>
      <c r="I680" s="363"/>
      <c r="J680" s="195"/>
      <c r="K680" s="193"/>
      <c r="L680" s="193"/>
      <c r="M680" s="194"/>
      <c r="N680" s="193"/>
    </row>
    <row r="681" spans="1:14" x14ac:dyDescent="0.2">
      <c r="A681" s="193"/>
      <c r="B681" s="193"/>
      <c r="C681" s="193"/>
      <c r="D681" s="193"/>
      <c r="E681" s="193"/>
      <c r="F681" s="193"/>
      <c r="G681" s="245"/>
      <c r="H681" s="195"/>
      <c r="I681" s="363"/>
      <c r="J681" s="195"/>
      <c r="K681" s="193"/>
      <c r="L681" s="193"/>
      <c r="M681" s="194"/>
      <c r="N681" s="193"/>
    </row>
    <row r="682" spans="1:14" x14ac:dyDescent="0.2">
      <c r="A682" s="193"/>
      <c r="B682" s="193"/>
      <c r="C682" s="193"/>
      <c r="D682" s="193"/>
      <c r="E682" s="193"/>
      <c r="F682" s="193"/>
      <c r="G682" s="245"/>
      <c r="H682" s="195"/>
      <c r="I682" s="363"/>
      <c r="J682" s="195"/>
      <c r="K682" s="193"/>
      <c r="L682" s="193"/>
      <c r="M682" s="194"/>
      <c r="N682" s="193"/>
    </row>
    <row r="683" spans="1:14" x14ac:dyDescent="0.2">
      <c r="A683" s="193"/>
      <c r="B683" s="193"/>
      <c r="C683" s="193"/>
      <c r="D683" s="193"/>
      <c r="E683" s="193"/>
      <c r="F683" s="193"/>
      <c r="G683" s="245"/>
      <c r="H683" s="195"/>
      <c r="I683" s="363"/>
      <c r="J683" s="195"/>
      <c r="K683" s="193"/>
      <c r="L683" s="193"/>
      <c r="M683" s="194"/>
      <c r="N683" s="193"/>
    </row>
    <row r="684" spans="1:14" x14ac:dyDescent="0.2">
      <c r="A684" s="193"/>
      <c r="B684" s="193"/>
      <c r="C684" s="193"/>
      <c r="D684" s="193"/>
      <c r="E684" s="193"/>
      <c r="F684" s="193"/>
      <c r="G684" s="245"/>
      <c r="H684" s="195"/>
      <c r="I684" s="363"/>
      <c r="J684" s="195"/>
      <c r="K684" s="193"/>
      <c r="L684" s="193"/>
      <c r="M684" s="194"/>
      <c r="N684" s="193"/>
    </row>
    <row r="685" spans="1:14" x14ac:dyDescent="0.2">
      <c r="A685" s="193"/>
      <c r="B685" s="193"/>
      <c r="C685" s="193"/>
      <c r="D685" s="193"/>
      <c r="E685" s="193"/>
      <c r="F685" s="193"/>
      <c r="G685" s="245"/>
      <c r="H685" s="195"/>
      <c r="I685" s="363"/>
      <c r="J685" s="195"/>
      <c r="K685" s="193"/>
      <c r="L685" s="193"/>
      <c r="M685" s="194"/>
      <c r="N685" s="193"/>
    </row>
    <row r="686" spans="1:14" x14ac:dyDescent="0.2">
      <c r="A686" s="193"/>
      <c r="B686" s="193"/>
      <c r="C686" s="193"/>
      <c r="D686" s="193"/>
      <c r="E686" s="193"/>
      <c r="F686" s="193"/>
      <c r="G686" s="245"/>
      <c r="H686" s="195"/>
      <c r="I686" s="363"/>
      <c r="J686" s="195"/>
      <c r="K686" s="193"/>
      <c r="L686" s="193"/>
      <c r="M686" s="194"/>
      <c r="N686" s="193"/>
    </row>
    <row r="687" spans="1:14" x14ac:dyDescent="0.2">
      <c r="A687" s="193"/>
      <c r="B687" s="193"/>
      <c r="C687" s="193"/>
      <c r="D687" s="193"/>
      <c r="E687" s="193"/>
      <c r="F687" s="193"/>
      <c r="G687" s="245"/>
      <c r="H687" s="195"/>
      <c r="I687" s="363"/>
      <c r="J687" s="195"/>
      <c r="K687" s="193"/>
      <c r="L687" s="193"/>
      <c r="M687" s="194"/>
      <c r="N687" s="193"/>
    </row>
    <row r="688" spans="1:14" x14ac:dyDescent="0.2">
      <c r="A688" s="193"/>
      <c r="B688" s="193"/>
      <c r="C688" s="193"/>
      <c r="D688" s="193"/>
      <c r="E688" s="193"/>
      <c r="F688" s="193"/>
      <c r="G688" s="245"/>
      <c r="H688" s="195"/>
      <c r="I688" s="363"/>
      <c r="J688" s="195"/>
      <c r="K688" s="193"/>
      <c r="L688" s="193"/>
      <c r="M688" s="194"/>
      <c r="N688" s="193"/>
    </row>
    <row r="689" spans="1:14" x14ac:dyDescent="0.2">
      <c r="A689" s="193"/>
      <c r="B689" s="193"/>
      <c r="C689" s="193"/>
      <c r="D689" s="193"/>
      <c r="E689" s="193"/>
      <c r="F689" s="193"/>
      <c r="G689" s="245"/>
      <c r="H689" s="195"/>
      <c r="I689" s="363"/>
      <c r="J689" s="195"/>
      <c r="K689" s="193"/>
      <c r="L689" s="193"/>
      <c r="M689" s="194"/>
      <c r="N689" s="193"/>
    </row>
    <row r="690" spans="1:14" x14ac:dyDescent="0.2">
      <c r="A690" s="193"/>
      <c r="B690" s="193"/>
      <c r="C690" s="193"/>
      <c r="D690" s="193"/>
      <c r="E690" s="193"/>
      <c r="F690" s="193"/>
      <c r="G690" s="245"/>
      <c r="H690" s="195"/>
      <c r="I690" s="363"/>
      <c r="J690" s="195"/>
      <c r="K690" s="193"/>
      <c r="L690" s="193"/>
      <c r="M690" s="194"/>
      <c r="N690" s="193"/>
    </row>
    <row r="691" spans="1:14" x14ac:dyDescent="0.2">
      <c r="A691" s="193"/>
      <c r="B691" s="193"/>
      <c r="C691" s="193"/>
      <c r="D691" s="193"/>
      <c r="E691" s="193"/>
      <c r="F691" s="193"/>
      <c r="G691" s="245"/>
      <c r="H691" s="195"/>
      <c r="I691" s="363"/>
      <c r="J691" s="195"/>
      <c r="K691" s="193"/>
      <c r="L691" s="193"/>
      <c r="M691" s="194"/>
      <c r="N691" s="193"/>
    </row>
    <row r="692" spans="1:14" x14ac:dyDescent="0.2">
      <c r="A692" s="193"/>
      <c r="B692" s="193"/>
      <c r="C692" s="193"/>
      <c r="D692" s="193"/>
      <c r="E692" s="193"/>
      <c r="F692" s="193"/>
      <c r="G692" s="245"/>
      <c r="H692" s="195"/>
      <c r="I692" s="363"/>
      <c r="J692" s="195"/>
      <c r="K692" s="193"/>
      <c r="L692" s="193"/>
      <c r="M692" s="194"/>
      <c r="N692" s="193"/>
    </row>
    <row r="693" spans="1:14" x14ac:dyDescent="0.2">
      <c r="A693" s="193"/>
      <c r="B693" s="193"/>
      <c r="C693" s="193"/>
      <c r="D693" s="193"/>
      <c r="E693" s="193"/>
      <c r="F693" s="193"/>
      <c r="G693" s="245"/>
      <c r="H693" s="195"/>
      <c r="I693" s="363"/>
      <c r="J693" s="195"/>
      <c r="K693" s="193"/>
      <c r="L693" s="193"/>
      <c r="M693" s="194"/>
      <c r="N693" s="193"/>
    </row>
    <row r="694" spans="1:14" x14ac:dyDescent="0.2">
      <c r="A694" s="193"/>
      <c r="B694" s="193"/>
      <c r="C694" s="193"/>
      <c r="D694" s="193"/>
      <c r="E694" s="193"/>
      <c r="F694" s="193"/>
      <c r="G694" s="245"/>
      <c r="H694" s="195"/>
      <c r="I694" s="363"/>
      <c r="J694" s="195"/>
      <c r="K694" s="193"/>
      <c r="L694" s="193"/>
      <c r="M694" s="194"/>
      <c r="N694" s="193"/>
    </row>
    <row r="695" spans="1:14" x14ac:dyDescent="0.2">
      <c r="A695" s="193"/>
      <c r="B695" s="193"/>
      <c r="C695" s="193"/>
      <c r="D695" s="193"/>
      <c r="E695" s="193"/>
      <c r="F695" s="193"/>
      <c r="G695" s="245"/>
      <c r="H695" s="195"/>
      <c r="I695" s="363"/>
      <c r="J695" s="195"/>
      <c r="K695" s="193"/>
      <c r="L695" s="193"/>
      <c r="M695" s="194"/>
      <c r="N695" s="193"/>
    </row>
    <row r="696" spans="1:14" x14ac:dyDescent="0.2">
      <c r="A696" s="193"/>
      <c r="B696" s="193"/>
      <c r="C696" s="193"/>
      <c r="D696" s="193"/>
      <c r="E696" s="193"/>
      <c r="F696" s="193"/>
      <c r="G696" s="245"/>
      <c r="H696" s="195"/>
      <c r="I696" s="363"/>
      <c r="J696" s="195"/>
      <c r="K696" s="193"/>
      <c r="L696" s="193"/>
      <c r="M696" s="194"/>
      <c r="N696" s="193"/>
    </row>
    <row r="697" spans="1:14" x14ac:dyDescent="0.2">
      <c r="A697" s="193"/>
      <c r="B697" s="193"/>
      <c r="C697" s="193"/>
      <c r="D697" s="193"/>
      <c r="E697" s="193"/>
      <c r="F697" s="193"/>
      <c r="G697" s="245"/>
      <c r="H697" s="195"/>
      <c r="I697" s="363"/>
      <c r="J697" s="195"/>
      <c r="K697" s="193"/>
      <c r="L697" s="193"/>
      <c r="M697" s="194"/>
      <c r="N697" s="193"/>
    </row>
    <row r="698" spans="1:14" x14ac:dyDescent="0.2">
      <c r="A698" s="193"/>
      <c r="B698" s="193"/>
      <c r="C698" s="193"/>
      <c r="D698" s="193"/>
      <c r="E698" s="193"/>
      <c r="F698" s="193"/>
      <c r="G698" s="245"/>
      <c r="H698" s="195"/>
      <c r="I698" s="363"/>
      <c r="J698" s="195"/>
      <c r="K698" s="193"/>
      <c r="L698" s="193"/>
      <c r="M698" s="194"/>
      <c r="N698" s="193"/>
    </row>
    <row r="699" spans="1:14" x14ac:dyDescent="0.2">
      <c r="A699" s="193"/>
      <c r="B699" s="193"/>
      <c r="C699" s="193"/>
      <c r="D699" s="193"/>
      <c r="E699" s="193"/>
      <c r="F699" s="193"/>
      <c r="G699" s="245"/>
      <c r="H699" s="195"/>
      <c r="I699" s="363"/>
      <c r="J699" s="195"/>
      <c r="K699" s="193"/>
      <c r="L699" s="193"/>
      <c r="M699" s="194"/>
      <c r="N699" s="193"/>
    </row>
    <row r="700" spans="1:14" x14ac:dyDescent="0.2">
      <c r="A700" s="193"/>
      <c r="B700" s="193"/>
      <c r="C700" s="193"/>
      <c r="D700" s="193"/>
      <c r="E700" s="193"/>
      <c r="F700" s="193"/>
      <c r="G700" s="245"/>
      <c r="H700" s="195"/>
      <c r="I700" s="363"/>
      <c r="J700" s="195"/>
      <c r="K700" s="193"/>
      <c r="L700" s="193"/>
      <c r="M700" s="194"/>
      <c r="N700" s="193"/>
    </row>
    <row r="701" spans="1:14" x14ac:dyDescent="0.2">
      <c r="A701" s="193"/>
      <c r="B701" s="193"/>
      <c r="C701" s="193"/>
      <c r="D701" s="193"/>
      <c r="E701" s="193"/>
      <c r="F701" s="193"/>
      <c r="G701" s="245"/>
      <c r="H701" s="195"/>
      <c r="I701" s="363"/>
      <c r="J701" s="195"/>
      <c r="K701" s="193"/>
      <c r="L701" s="193"/>
      <c r="M701" s="194"/>
      <c r="N701" s="193"/>
    </row>
    <row r="702" spans="1:14" x14ac:dyDescent="0.2">
      <c r="A702" s="193"/>
      <c r="B702" s="193"/>
      <c r="C702" s="193"/>
      <c r="D702" s="193"/>
      <c r="E702" s="193"/>
      <c r="F702" s="193"/>
      <c r="G702" s="245"/>
      <c r="H702" s="195"/>
      <c r="I702" s="363"/>
      <c r="J702" s="195"/>
      <c r="K702" s="193"/>
      <c r="L702" s="193"/>
      <c r="M702" s="194"/>
      <c r="N702" s="193"/>
    </row>
    <row r="703" spans="1:14" x14ac:dyDescent="0.2">
      <c r="A703" s="193"/>
      <c r="B703" s="193"/>
      <c r="C703" s="193"/>
      <c r="D703" s="193"/>
      <c r="E703" s="193"/>
      <c r="F703" s="193"/>
      <c r="G703" s="245"/>
      <c r="H703" s="195"/>
      <c r="I703" s="363"/>
      <c r="J703" s="195"/>
      <c r="K703" s="193"/>
      <c r="L703" s="193"/>
      <c r="M703" s="194"/>
      <c r="N703" s="193"/>
    </row>
    <row r="704" spans="1:14" x14ac:dyDescent="0.2">
      <c r="A704" s="193"/>
      <c r="B704" s="193"/>
      <c r="C704" s="193"/>
      <c r="D704" s="193"/>
      <c r="E704" s="193"/>
      <c r="F704" s="193"/>
      <c r="G704" s="245"/>
      <c r="H704" s="195"/>
      <c r="I704" s="363"/>
      <c r="J704" s="195"/>
      <c r="K704" s="193"/>
      <c r="L704" s="193"/>
      <c r="M704" s="194"/>
      <c r="N704" s="193"/>
    </row>
    <row r="705" spans="1:14" x14ac:dyDescent="0.2">
      <c r="A705" s="193"/>
      <c r="B705" s="193"/>
      <c r="C705" s="193"/>
      <c r="D705" s="193"/>
      <c r="E705" s="193"/>
      <c r="F705" s="193"/>
      <c r="G705" s="245"/>
      <c r="H705" s="195"/>
      <c r="I705" s="363"/>
      <c r="J705" s="195"/>
      <c r="K705" s="193"/>
      <c r="L705" s="193"/>
      <c r="M705" s="194"/>
      <c r="N705" s="193"/>
    </row>
    <row r="706" spans="1:14" x14ac:dyDescent="0.2">
      <c r="A706" s="193"/>
      <c r="B706" s="193"/>
      <c r="C706" s="193"/>
      <c r="D706" s="193"/>
      <c r="E706" s="193"/>
      <c r="F706" s="193"/>
      <c r="G706" s="245"/>
      <c r="H706" s="195"/>
      <c r="I706" s="363"/>
      <c r="J706" s="195"/>
      <c r="K706" s="193"/>
      <c r="L706" s="193"/>
      <c r="M706" s="194"/>
      <c r="N706" s="193"/>
    </row>
    <row r="707" spans="1:14" x14ac:dyDescent="0.2">
      <c r="A707" s="193"/>
      <c r="B707" s="193"/>
      <c r="C707" s="193"/>
      <c r="D707" s="193"/>
      <c r="E707" s="193"/>
      <c r="F707" s="193"/>
      <c r="G707" s="245"/>
      <c r="H707" s="195"/>
      <c r="I707" s="363"/>
      <c r="J707" s="195"/>
      <c r="K707" s="193"/>
      <c r="L707" s="193"/>
      <c r="M707" s="194"/>
      <c r="N707" s="193"/>
    </row>
    <row r="708" spans="1:14" x14ac:dyDescent="0.2">
      <c r="A708" s="193"/>
      <c r="B708" s="193"/>
      <c r="C708" s="193"/>
      <c r="D708" s="193"/>
      <c r="E708" s="193"/>
      <c r="F708" s="193"/>
      <c r="G708" s="245"/>
      <c r="H708" s="195"/>
      <c r="I708" s="363"/>
      <c r="J708" s="195"/>
      <c r="K708" s="193"/>
      <c r="L708" s="193"/>
      <c r="M708" s="194"/>
      <c r="N708" s="193"/>
    </row>
    <row r="709" spans="1:14" x14ac:dyDescent="0.2">
      <c r="A709" s="193"/>
      <c r="B709" s="193"/>
      <c r="C709" s="193"/>
      <c r="D709" s="193"/>
      <c r="E709" s="193"/>
      <c r="F709" s="193"/>
      <c r="G709" s="245"/>
      <c r="H709" s="195"/>
      <c r="I709" s="363"/>
      <c r="J709" s="195"/>
      <c r="K709" s="193"/>
      <c r="L709" s="193"/>
      <c r="M709" s="194"/>
      <c r="N709" s="193"/>
    </row>
    <row r="710" spans="1:14" x14ac:dyDescent="0.2">
      <c r="A710" s="193"/>
      <c r="B710" s="193"/>
      <c r="C710" s="193"/>
      <c r="D710" s="193"/>
      <c r="E710" s="193"/>
      <c r="F710" s="193"/>
      <c r="G710" s="245"/>
      <c r="H710" s="195"/>
      <c r="I710" s="363"/>
      <c r="J710" s="195"/>
      <c r="K710" s="193"/>
      <c r="L710" s="193"/>
      <c r="M710" s="194"/>
      <c r="N710" s="193"/>
    </row>
    <row r="711" spans="1:14" x14ac:dyDescent="0.2">
      <c r="A711" s="193"/>
      <c r="B711" s="193"/>
      <c r="C711" s="193"/>
      <c r="D711" s="193"/>
      <c r="E711" s="193"/>
      <c r="F711" s="193"/>
      <c r="G711" s="245"/>
      <c r="H711" s="195"/>
      <c r="I711" s="363"/>
      <c r="J711" s="195"/>
      <c r="K711" s="193"/>
      <c r="L711" s="193"/>
      <c r="M711" s="194"/>
      <c r="N711" s="193"/>
    </row>
    <row r="712" spans="1:14" x14ac:dyDescent="0.2">
      <c r="A712" s="193"/>
      <c r="B712" s="193"/>
      <c r="C712" s="193"/>
      <c r="D712" s="193"/>
      <c r="E712" s="193"/>
      <c r="F712" s="193"/>
      <c r="G712" s="245"/>
      <c r="H712" s="195"/>
      <c r="I712" s="363"/>
      <c r="J712" s="195"/>
      <c r="K712" s="193"/>
      <c r="L712" s="193"/>
      <c r="M712" s="194"/>
      <c r="N712" s="193"/>
    </row>
    <row r="713" spans="1:14" x14ac:dyDescent="0.2">
      <c r="A713" s="193"/>
      <c r="B713" s="193"/>
      <c r="C713" s="193"/>
      <c r="D713" s="193"/>
      <c r="E713" s="193"/>
      <c r="F713" s="193"/>
      <c r="G713" s="245"/>
      <c r="H713" s="195"/>
      <c r="I713" s="363"/>
      <c r="J713" s="195"/>
      <c r="K713" s="193"/>
      <c r="L713" s="193"/>
      <c r="M713" s="194"/>
      <c r="N713" s="193"/>
    </row>
    <row r="714" spans="1:14" x14ac:dyDescent="0.2">
      <c r="A714" s="193"/>
      <c r="B714" s="193"/>
      <c r="C714" s="193"/>
      <c r="D714" s="193"/>
      <c r="E714" s="193"/>
      <c r="F714" s="193"/>
      <c r="G714" s="245"/>
      <c r="H714" s="195"/>
      <c r="I714" s="363"/>
      <c r="J714" s="195"/>
      <c r="K714" s="193"/>
      <c r="L714" s="193"/>
      <c r="M714" s="194"/>
      <c r="N714" s="193"/>
    </row>
    <row r="715" spans="1:14" x14ac:dyDescent="0.2">
      <c r="A715" s="193"/>
      <c r="B715" s="193"/>
      <c r="C715" s="193"/>
      <c r="D715" s="193"/>
      <c r="E715" s="193"/>
      <c r="F715" s="193"/>
      <c r="G715" s="245"/>
      <c r="H715" s="195"/>
      <c r="I715" s="363"/>
      <c r="J715" s="195"/>
      <c r="K715" s="193"/>
      <c r="L715" s="193"/>
      <c r="M715" s="194"/>
      <c r="N715" s="193"/>
    </row>
    <row r="716" spans="1:14" x14ac:dyDescent="0.2">
      <c r="A716" s="193"/>
      <c r="B716" s="193"/>
      <c r="C716" s="193"/>
      <c r="D716" s="193"/>
      <c r="E716" s="193"/>
      <c r="F716" s="193"/>
      <c r="G716" s="245"/>
      <c r="H716" s="195"/>
      <c r="I716" s="363"/>
      <c r="J716" s="195"/>
      <c r="K716" s="193"/>
      <c r="L716" s="193"/>
      <c r="M716" s="194"/>
      <c r="N716" s="193"/>
    </row>
    <row r="717" spans="1:14" x14ac:dyDescent="0.2">
      <c r="A717" s="193"/>
      <c r="B717" s="193"/>
      <c r="C717" s="193"/>
      <c r="D717" s="193"/>
      <c r="E717" s="193"/>
      <c r="F717" s="193"/>
      <c r="G717" s="245"/>
      <c r="H717" s="195"/>
      <c r="I717" s="363"/>
      <c r="J717" s="195"/>
      <c r="K717" s="193"/>
      <c r="L717" s="193"/>
      <c r="M717" s="194"/>
      <c r="N717" s="193"/>
    </row>
    <row r="718" spans="1:14" x14ac:dyDescent="0.2">
      <c r="A718" s="193"/>
      <c r="B718" s="193"/>
      <c r="C718" s="193"/>
      <c r="D718" s="193"/>
      <c r="E718" s="193"/>
      <c r="F718" s="193"/>
      <c r="G718" s="245"/>
      <c r="H718" s="195"/>
      <c r="I718" s="363"/>
      <c r="J718" s="195"/>
      <c r="K718" s="193"/>
      <c r="L718" s="193"/>
      <c r="M718" s="194"/>
      <c r="N718" s="193"/>
    </row>
    <row r="719" spans="1:14" x14ac:dyDescent="0.2">
      <c r="A719" s="193"/>
      <c r="B719" s="193"/>
      <c r="C719" s="193"/>
      <c r="D719" s="193"/>
      <c r="E719" s="193"/>
      <c r="F719" s="193"/>
      <c r="G719" s="245"/>
      <c r="H719" s="195"/>
      <c r="I719" s="363"/>
      <c r="J719" s="195"/>
      <c r="K719" s="193"/>
      <c r="L719" s="193"/>
      <c r="M719" s="194"/>
      <c r="N719" s="193"/>
    </row>
    <row r="720" spans="1:14" x14ac:dyDescent="0.2">
      <c r="A720" s="193"/>
      <c r="B720" s="193"/>
      <c r="C720" s="193"/>
      <c r="D720" s="193"/>
      <c r="E720" s="193"/>
      <c r="F720" s="193"/>
      <c r="G720" s="245"/>
      <c r="H720" s="195"/>
      <c r="I720" s="363"/>
      <c r="J720" s="195"/>
      <c r="K720" s="193"/>
      <c r="L720" s="193"/>
      <c r="M720" s="194"/>
      <c r="N720" s="193"/>
    </row>
    <row r="721" spans="1:14" x14ac:dyDescent="0.2">
      <c r="A721" s="193"/>
      <c r="B721" s="193"/>
      <c r="C721" s="193"/>
      <c r="D721" s="193"/>
      <c r="E721" s="193"/>
      <c r="F721" s="193"/>
      <c r="G721" s="245"/>
      <c r="H721" s="195"/>
      <c r="I721" s="363"/>
      <c r="J721" s="195"/>
      <c r="K721" s="193"/>
      <c r="L721" s="193"/>
      <c r="M721" s="194"/>
      <c r="N721" s="193"/>
    </row>
    <row r="722" spans="1:14" x14ac:dyDescent="0.2">
      <c r="A722" s="193"/>
      <c r="B722" s="193"/>
      <c r="C722" s="193"/>
      <c r="D722" s="193"/>
      <c r="E722" s="193"/>
      <c r="F722" s="193"/>
      <c r="G722" s="245"/>
      <c r="H722" s="195"/>
      <c r="I722" s="363"/>
      <c r="J722" s="195"/>
      <c r="K722" s="193"/>
      <c r="L722" s="193"/>
      <c r="M722" s="194"/>
      <c r="N722" s="193"/>
    </row>
    <row r="723" spans="1:14" x14ac:dyDescent="0.2">
      <c r="A723" s="193"/>
      <c r="B723" s="193"/>
      <c r="C723" s="193"/>
      <c r="D723" s="193"/>
      <c r="E723" s="193"/>
      <c r="F723" s="193"/>
      <c r="G723" s="245"/>
      <c r="H723" s="195"/>
      <c r="I723" s="363"/>
      <c r="J723" s="195"/>
      <c r="K723" s="193"/>
      <c r="L723" s="193"/>
      <c r="M723" s="194"/>
      <c r="N723" s="193"/>
    </row>
    <row r="724" spans="1:14" x14ac:dyDescent="0.2">
      <c r="A724" s="193"/>
      <c r="B724" s="193"/>
      <c r="C724" s="193"/>
      <c r="D724" s="193"/>
      <c r="E724" s="193"/>
      <c r="F724" s="193"/>
      <c r="G724" s="245"/>
      <c r="H724" s="195"/>
      <c r="I724" s="363"/>
      <c r="J724" s="195"/>
      <c r="K724" s="193"/>
      <c r="L724" s="193"/>
      <c r="M724" s="194"/>
      <c r="N724" s="193"/>
    </row>
    <row r="725" spans="1:14" x14ac:dyDescent="0.2">
      <c r="A725" s="193"/>
      <c r="B725" s="193"/>
      <c r="C725" s="193"/>
      <c r="D725" s="193"/>
      <c r="E725" s="193"/>
      <c r="F725" s="193"/>
      <c r="G725" s="245"/>
      <c r="H725" s="195"/>
      <c r="I725" s="363"/>
      <c r="J725" s="195"/>
      <c r="K725" s="193"/>
      <c r="L725" s="193"/>
      <c r="M725" s="194"/>
      <c r="N725" s="193"/>
    </row>
    <row r="726" spans="1:14" x14ac:dyDescent="0.2">
      <c r="A726" s="193"/>
      <c r="B726" s="193"/>
      <c r="C726" s="193"/>
      <c r="D726" s="193"/>
      <c r="E726" s="193"/>
      <c r="F726" s="193"/>
      <c r="G726" s="245"/>
      <c r="H726" s="195"/>
      <c r="I726" s="363"/>
      <c r="J726" s="195"/>
      <c r="K726" s="193"/>
      <c r="L726" s="193"/>
      <c r="M726" s="194"/>
      <c r="N726" s="193"/>
    </row>
    <row r="727" spans="1:14" x14ac:dyDescent="0.2">
      <c r="A727" s="193"/>
      <c r="B727" s="193"/>
      <c r="C727" s="193"/>
      <c r="D727" s="193"/>
      <c r="E727" s="193"/>
      <c r="F727" s="193"/>
      <c r="G727" s="245"/>
      <c r="H727" s="195"/>
      <c r="I727" s="363"/>
      <c r="J727" s="195"/>
      <c r="K727" s="193"/>
      <c r="L727" s="193"/>
      <c r="M727" s="194"/>
      <c r="N727" s="193"/>
    </row>
    <row r="728" spans="1:14" x14ac:dyDescent="0.2">
      <c r="A728" s="193"/>
      <c r="B728" s="193"/>
      <c r="C728" s="193"/>
      <c r="D728" s="193"/>
      <c r="E728" s="193"/>
      <c r="F728" s="193"/>
      <c r="G728" s="245"/>
      <c r="H728" s="195"/>
      <c r="I728" s="363"/>
      <c r="J728" s="195"/>
      <c r="K728" s="193"/>
      <c r="L728" s="193"/>
      <c r="M728" s="194"/>
      <c r="N728" s="193"/>
    </row>
    <row r="729" spans="1:14" x14ac:dyDescent="0.2">
      <c r="A729" s="193"/>
      <c r="B729" s="193"/>
      <c r="C729" s="193"/>
      <c r="D729" s="193"/>
      <c r="E729" s="193"/>
      <c r="F729" s="193"/>
      <c r="G729" s="245"/>
      <c r="H729" s="195"/>
      <c r="I729" s="363"/>
      <c r="J729" s="195"/>
      <c r="K729" s="193"/>
      <c r="L729" s="193"/>
      <c r="M729" s="194"/>
      <c r="N729" s="193"/>
    </row>
    <row r="730" spans="1:14" x14ac:dyDescent="0.2">
      <c r="A730" s="193"/>
      <c r="B730" s="193"/>
      <c r="C730" s="193"/>
      <c r="D730" s="193"/>
      <c r="E730" s="193"/>
      <c r="F730" s="193"/>
      <c r="G730" s="245"/>
      <c r="H730" s="195"/>
      <c r="I730" s="363"/>
      <c r="J730" s="195"/>
      <c r="K730" s="193"/>
      <c r="L730" s="193"/>
      <c r="M730" s="194"/>
      <c r="N730" s="193"/>
    </row>
    <row r="731" spans="1:14" x14ac:dyDescent="0.2">
      <c r="A731" s="193"/>
      <c r="B731" s="193"/>
      <c r="C731" s="193"/>
      <c r="D731" s="193"/>
      <c r="E731" s="193"/>
      <c r="F731" s="193"/>
      <c r="G731" s="245"/>
      <c r="H731" s="195"/>
      <c r="I731" s="363"/>
      <c r="J731" s="195"/>
      <c r="K731" s="193"/>
      <c r="L731" s="193"/>
      <c r="M731" s="194"/>
      <c r="N731" s="193"/>
    </row>
    <row r="732" spans="1:14" x14ac:dyDescent="0.2">
      <c r="A732" s="193"/>
      <c r="B732" s="193"/>
      <c r="C732" s="193"/>
      <c r="D732" s="193"/>
      <c r="E732" s="193"/>
      <c r="F732" s="193"/>
      <c r="G732" s="245"/>
      <c r="H732" s="195"/>
      <c r="I732" s="363"/>
      <c r="J732" s="195"/>
      <c r="K732" s="193"/>
      <c r="L732" s="193"/>
      <c r="M732" s="194"/>
      <c r="N732" s="193"/>
    </row>
    <row r="733" spans="1:14" x14ac:dyDescent="0.2">
      <c r="A733" s="193"/>
      <c r="B733" s="193"/>
      <c r="C733" s="193"/>
      <c r="D733" s="193"/>
      <c r="E733" s="193"/>
      <c r="F733" s="193"/>
      <c r="G733" s="245"/>
      <c r="H733" s="195"/>
      <c r="I733" s="363"/>
      <c r="J733" s="195"/>
      <c r="K733" s="193"/>
      <c r="L733" s="193"/>
      <c r="M733" s="194"/>
      <c r="N733" s="193"/>
    </row>
    <row r="734" spans="1:14" x14ac:dyDescent="0.2">
      <c r="A734" s="193"/>
      <c r="B734" s="193"/>
      <c r="C734" s="193"/>
      <c r="D734" s="193"/>
      <c r="E734" s="193"/>
      <c r="F734" s="193"/>
      <c r="G734" s="245"/>
      <c r="H734" s="195"/>
      <c r="I734" s="363"/>
      <c r="J734" s="195"/>
      <c r="K734" s="193"/>
      <c r="L734" s="193"/>
      <c r="M734" s="194"/>
      <c r="N734" s="193"/>
    </row>
    <row r="735" spans="1:14" x14ac:dyDescent="0.2">
      <c r="A735" s="193"/>
      <c r="B735" s="193"/>
      <c r="C735" s="193"/>
      <c r="D735" s="193"/>
      <c r="E735" s="193"/>
      <c r="F735" s="193"/>
      <c r="G735" s="245"/>
      <c r="H735" s="195"/>
      <c r="I735" s="363"/>
      <c r="J735" s="195"/>
      <c r="K735" s="193"/>
      <c r="L735" s="193"/>
      <c r="M735" s="194"/>
      <c r="N735" s="193"/>
    </row>
    <row r="736" spans="1:14" x14ac:dyDescent="0.2">
      <c r="A736" s="193"/>
      <c r="B736" s="193"/>
      <c r="C736" s="193"/>
      <c r="D736" s="193"/>
      <c r="E736" s="193"/>
      <c r="F736" s="193"/>
      <c r="G736" s="245"/>
      <c r="H736" s="195"/>
      <c r="I736" s="363"/>
      <c r="J736" s="195"/>
      <c r="K736" s="193"/>
      <c r="L736" s="193"/>
      <c r="M736" s="194"/>
      <c r="N736" s="193"/>
    </row>
    <row r="737" spans="1:14" x14ac:dyDescent="0.2">
      <c r="A737" s="193"/>
      <c r="B737" s="193"/>
      <c r="C737" s="193"/>
      <c r="D737" s="193"/>
      <c r="E737" s="193"/>
      <c r="F737" s="193"/>
      <c r="G737" s="245"/>
      <c r="H737" s="195"/>
      <c r="I737" s="363"/>
      <c r="J737" s="195"/>
      <c r="K737" s="193"/>
      <c r="L737" s="193"/>
      <c r="M737" s="194"/>
      <c r="N737" s="193"/>
    </row>
    <row r="738" spans="1:14" x14ac:dyDescent="0.2">
      <c r="A738" s="193"/>
      <c r="B738" s="193"/>
      <c r="C738" s="193"/>
      <c r="D738" s="193"/>
      <c r="E738" s="193"/>
      <c r="F738" s="193"/>
      <c r="G738" s="245"/>
      <c r="H738" s="195"/>
      <c r="I738" s="363"/>
      <c r="J738" s="195"/>
      <c r="K738" s="193"/>
      <c r="L738" s="193"/>
      <c r="M738" s="194"/>
      <c r="N738" s="193"/>
    </row>
    <row r="739" spans="1:14" x14ac:dyDescent="0.2">
      <c r="A739" s="193"/>
      <c r="B739" s="193"/>
      <c r="C739" s="193"/>
      <c r="D739" s="193"/>
      <c r="E739" s="193"/>
      <c r="F739" s="193"/>
      <c r="G739" s="245"/>
      <c r="H739" s="195"/>
      <c r="I739" s="363"/>
      <c r="J739" s="195"/>
      <c r="K739" s="193"/>
      <c r="L739" s="193"/>
      <c r="M739" s="194"/>
      <c r="N739" s="193"/>
    </row>
    <row r="740" spans="1:14" x14ac:dyDescent="0.2">
      <c r="A740" s="193"/>
      <c r="B740" s="193"/>
      <c r="C740" s="193"/>
      <c r="D740" s="193"/>
      <c r="E740" s="193"/>
      <c r="F740" s="193"/>
      <c r="G740" s="245"/>
      <c r="H740" s="195"/>
      <c r="I740" s="363"/>
      <c r="J740" s="195"/>
      <c r="K740" s="193"/>
      <c r="L740" s="193"/>
      <c r="M740" s="194"/>
      <c r="N740" s="193"/>
    </row>
    <row r="741" spans="1:14" x14ac:dyDescent="0.2">
      <c r="A741" s="193"/>
      <c r="B741" s="193"/>
      <c r="C741" s="193"/>
      <c r="D741" s="193"/>
      <c r="E741" s="193"/>
      <c r="F741" s="193"/>
      <c r="G741" s="245"/>
      <c r="H741" s="195"/>
      <c r="I741" s="363"/>
      <c r="J741" s="195"/>
      <c r="K741" s="193"/>
      <c r="L741" s="193"/>
      <c r="M741" s="194"/>
      <c r="N741" s="193"/>
    </row>
    <row r="742" spans="1:14" x14ac:dyDescent="0.2">
      <c r="A742" s="193"/>
      <c r="B742" s="193"/>
      <c r="C742" s="193"/>
      <c r="D742" s="193"/>
      <c r="E742" s="193"/>
      <c r="F742" s="193"/>
      <c r="G742" s="245"/>
      <c r="H742" s="195"/>
      <c r="I742" s="363"/>
      <c r="J742" s="195"/>
      <c r="K742" s="193"/>
      <c r="L742" s="193"/>
      <c r="M742" s="194"/>
      <c r="N742" s="193"/>
    </row>
    <row r="743" spans="1:14" x14ac:dyDescent="0.2">
      <c r="A743" s="193"/>
      <c r="B743" s="193"/>
      <c r="C743" s="193"/>
      <c r="D743" s="193"/>
      <c r="E743" s="193"/>
      <c r="F743" s="193"/>
      <c r="G743" s="245"/>
      <c r="H743" s="195"/>
      <c r="I743" s="363"/>
      <c r="J743" s="195"/>
      <c r="K743" s="193"/>
      <c r="L743" s="193"/>
      <c r="M743" s="194"/>
      <c r="N743" s="193"/>
    </row>
    <row r="744" spans="1:14" x14ac:dyDescent="0.2">
      <c r="A744" s="193"/>
      <c r="B744" s="193"/>
      <c r="C744" s="193"/>
      <c r="D744" s="193"/>
      <c r="E744" s="193"/>
      <c r="F744" s="193"/>
      <c r="G744" s="245"/>
      <c r="H744" s="195"/>
      <c r="I744" s="363"/>
      <c r="J744" s="195"/>
      <c r="K744" s="193"/>
      <c r="L744" s="193"/>
      <c r="M744" s="194"/>
      <c r="N744" s="193"/>
    </row>
    <row r="745" spans="1:14" x14ac:dyDescent="0.2">
      <c r="A745" s="193"/>
      <c r="B745" s="193"/>
      <c r="C745" s="193"/>
      <c r="D745" s="193"/>
      <c r="E745" s="193"/>
      <c r="F745" s="193"/>
      <c r="G745" s="245"/>
      <c r="H745" s="195"/>
      <c r="I745" s="363"/>
      <c r="J745" s="195"/>
      <c r="K745" s="193"/>
      <c r="L745" s="193"/>
      <c r="M745" s="194"/>
      <c r="N745" s="193"/>
    </row>
    <row r="746" spans="1:14" x14ac:dyDescent="0.2">
      <c r="A746" s="193"/>
      <c r="B746" s="193"/>
      <c r="C746" s="193"/>
      <c r="D746" s="193"/>
      <c r="E746" s="193"/>
      <c r="F746" s="193"/>
      <c r="G746" s="245"/>
      <c r="H746" s="195"/>
      <c r="I746" s="363"/>
      <c r="J746" s="195"/>
      <c r="K746" s="193"/>
      <c r="L746" s="193"/>
      <c r="M746" s="194"/>
      <c r="N746" s="193"/>
    </row>
    <row r="747" spans="1:14" x14ac:dyDescent="0.2">
      <c r="A747" s="193"/>
      <c r="B747" s="193"/>
      <c r="C747" s="193"/>
      <c r="D747" s="193"/>
      <c r="E747" s="193"/>
      <c r="F747" s="193"/>
      <c r="G747" s="245"/>
      <c r="H747" s="195"/>
      <c r="I747" s="363"/>
      <c r="J747" s="195"/>
      <c r="K747" s="193"/>
      <c r="L747" s="193"/>
      <c r="M747" s="194"/>
      <c r="N747" s="193"/>
    </row>
    <row r="748" spans="1:14" x14ac:dyDescent="0.2">
      <c r="A748" s="193"/>
      <c r="B748" s="193"/>
      <c r="C748" s="193"/>
      <c r="D748" s="193"/>
      <c r="E748" s="193"/>
      <c r="F748" s="193"/>
      <c r="G748" s="245"/>
      <c r="H748" s="195"/>
      <c r="I748" s="363"/>
      <c r="J748" s="195"/>
      <c r="K748" s="193"/>
      <c r="L748" s="193"/>
      <c r="M748" s="194"/>
      <c r="N748" s="193"/>
    </row>
    <row r="749" spans="1:14" x14ac:dyDescent="0.2">
      <c r="A749" s="193"/>
      <c r="B749" s="193"/>
      <c r="C749" s="193"/>
      <c r="D749" s="193"/>
      <c r="E749" s="193"/>
      <c r="F749" s="193"/>
      <c r="G749" s="245"/>
      <c r="H749" s="195"/>
      <c r="I749" s="363"/>
      <c r="J749" s="195"/>
      <c r="K749" s="193"/>
      <c r="L749" s="193"/>
      <c r="M749" s="194"/>
      <c r="N749" s="193"/>
    </row>
    <row r="750" spans="1:14" x14ac:dyDescent="0.2">
      <c r="A750" s="193"/>
      <c r="B750" s="193"/>
      <c r="C750" s="193"/>
      <c r="D750" s="193"/>
      <c r="E750" s="193"/>
      <c r="F750" s="193"/>
      <c r="G750" s="245"/>
      <c r="H750" s="195"/>
      <c r="I750" s="363"/>
      <c r="J750" s="195"/>
      <c r="K750" s="193"/>
      <c r="L750" s="193"/>
      <c r="M750" s="194"/>
      <c r="N750" s="193"/>
    </row>
    <row r="751" spans="1:14" x14ac:dyDescent="0.2">
      <c r="A751" s="193"/>
      <c r="B751" s="193"/>
      <c r="C751" s="193"/>
      <c r="D751" s="193"/>
      <c r="E751" s="193"/>
      <c r="F751" s="193"/>
      <c r="G751" s="245"/>
      <c r="H751" s="195"/>
      <c r="I751" s="363"/>
      <c r="J751" s="195"/>
      <c r="K751" s="193"/>
      <c r="L751" s="193"/>
      <c r="M751" s="194"/>
      <c r="N751" s="193"/>
    </row>
    <row r="752" spans="1:14" x14ac:dyDescent="0.2">
      <c r="A752" s="193"/>
      <c r="B752" s="193"/>
      <c r="C752" s="193"/>
      <c r="D752" s="193"/>
      <c r="E752" s="193"/>
      <c r="F752" s="193"/>
      <c r="G752" s="245"/>
      <c r="H752" s="195"/>
      <c r="I752" s="363"/>
      <c r="J752" s="195"/>
      <c r="K752" s="193"/>
      <c r="L752" s="193"/>
      <c r="M752" s="194"/>
      <c r="N752" s="193"/>
    </row>
    <row r="753" spans="1:14" x14ac:dyDescent="0.2">
      <c r="A753" s="193"/>
      <c r="B753" s="193"/>
      <c r="C753" s="193"/>
      <c r="D753" s="193"/>
      <c r="E753" s="193"/>
      <c r="F753" s="193"/>
      <c r="G753" s="245"/>
      <c r="H753" s="195"/>
      <c r="I753" s="363"/>
      <c r="J753" s="195"/>
      <c r="K753" s="193"/>
      <c r="L753" s="193"/>
      <c r="M753" s="194"/>
      <c r="N753" s="193"/>
    </row>
    <row r="754" spans="1:14" x14ac:dyDescent="0.2">
      <c r="A754" s="193"/>
      <c r="B754" s="193"/>
      <c r="C754" s="193"/>
      <c r="D754" s="193"/>
      <c r="E754" s="193"/>
      <c r="F754" s="193"/>
      <c r="G754" s="245"/>
      <c r="H754" s="195"/>
      <c r="I754" s="363"/>
      <c r="J754" s="195"/>
      <c r="K754" s="193"/>
      <c r="L754" s="193"/>
      <c r="M754" s="194"/>
      <c r="N754" s="193"/>
    </row>
    <row r="755" spans="1:14" x14ac:dyDescent="0.2">
      <c r="A755" s="193"/>
      <c r="B755" s="193"/>
      <c r="C755" s="193"/>
      <c r="D755" s="193"/>
      <c r="E755" s="193"/>
      <c r="F755" s="193"/>
      <c r="G755" s="245"/>
      <c r="H755" s="195"/>
      <c r="I755" s="363"/>
      <c r="J755" s="195"/>
      <c r="K755" s="193"/>
      <c r="L755" s="193"/>
      <c r="M755" s="194"/>
      <c r="N755" s="193"/>
    </row>
    <row r="756" spans="1:14" x14ac:dyDescent="0.2">
      <c r="A756" s="193"/>
      <c r="B756" s="193"/>
      <c r="C756" s="193"/>
      <c r="D756" s="193"/>
      <c r="E756" s="193"/>
      <c r="F756" s="193"/>
      <c r="G756" s="245"/>
      <c r="H756" s="195"/>
      <c r="I756" s="363"/>
      <c r="J756" s="195"/>
      <c r="K756" s="193"/>
      <c r="L756" s="193"/>
      <c r="M756" s="194"/>
      <c r="N756" s="193"/>
    </row>
    <row r="757" spans="1:14" x14ac:dyDescent="0.2">
      <c r="A757" s="193"/>
      <c r="B757" s="193"/>
      <c r="C757" s="193"/>
      <c r="D757" s="193"/>
      <c r="E757" s="193"/>
      <c r="F757" s="193"/>
      <c r="G757" s="245"/>
      <c r="H757" s="195"/>
      <c r="I757" s="363"/>
      <c r="J757" s="195"/>
      <c r="K757" s="193"/>
      <c r="L757" s="193"/>
      <c r="M757" s="194"/>
      <c r="N757" s="193"/>
    </row>
    <row r="758" spans="1:14" x14ac:dyDescent="0.2">
      <c r="A758" s="193"/>
      <c r="B758" s="193"/>
      <c r="C758" s="193"/>
      <c r="D758" s="193"/>
      <c r="E758" s="193"/>
      <c r="F758" s="193"/>
      <c r="G758" s="245"/>
      <c r="H758" s="195"/>
      <c r="I758" s="363"/>
      <c r="J758" s="195"/>
      <c r="K758" s="193"/>
      <c r="L758" s="193"/>
      <c r="M758" s="194"/>
      <c r="N758" s="193"/>
    </row>
    <row r="759" spans="1:14" x14ac:dyDescent="0.2">
      <c r="A759" s="193"/>
      <c r="B759" s="193"/>
      <c r="C759" s="193"/>
      <c r="D759" s="193"/>
      <c r="E759" s="193"/>
      <c r="F759" s="193"/>
      <c r="G759" s="245"/>
      <c r="H759" s="195"/>
      <c r="I759" s="363"/>
      <c r="J759" s="195"/>
      <c r="K759" s="193"/>
      <c r="L759" s="193"/>
      <c r="M759" s="194"/>
      <c r="N759" s="193"/>
    </row>
    <row r="760" spans="1:14" x14ac:dyDescent="0.2">
      <c r="A760" s="193"/>
      <c r="B760" s="193"/>
      <c r="C760" s="193"/>
      <c r="D760" s="193"/>
      <c r="E760" s="193"/>
      <c r="F760" s="193"/>
      <c r="G760" s="245"/>
      <c r="H760" s="195"/>
      <c r="I760" s="363"/>
      <c r="J760" s="195"/>
      <c r="K760" s="193"/>
      <c r="L760" s="193"/>
      <c r="M760" s="194"/>
      <c r="N760" s="193"/>
    </row>
    <row r="761" spans="1:14" x14ac:dyDescent="0.2">
      <c r="A761" s="193"/>
      <c r="B761" s="193"/>
      <c r="C761" s="193"/>
      <c r="D761" s="193"/>
      <c r="E761" s="193"/>
      <c r="F761" s="193"/>
      <c r="G761" s="245"/>
      <c r="H761" s="195"/>
      <c r="I761" s="363"/>
      <c r="J761" s="195"/>
      <c r="K761" s="193"/>
      <c r="L761" s="193"/>
      <c r="M761" s="194"/>
      <c r="N761" s="193"/>
    </row>
    <row r="762" spans="1:14" x14ac:dyDescent="0.2">
      <c r="A762" s="193"/>
      <c r="B762" s="193"/>
      <c r="C762" s="193"/>
      <c r="D762" s="193"/>
      <c r="E762" s="193"/>
      <c r="F762" s="193"/>
      <c r="G762" s="245"/>
      <c r="H762" s="195"/>
      <c r="I762" s="363"/>
      <c r="J762" s="195"/>
      <c r="K762" s="193"/>
      <c r="L762" s="193"/>
      <c r="M762" s="194"/>
      <c r="N762" s="193"/>
    </row>
    <row r="763" spans="1:14" x14ac:dyDescent="0.2">
      <c r="A763" s="193"/>
      <c r="B763" s="193"/>
      <c r="C763" s="193"/>
      <c r="D763" s="193"/>
      <c r="E763" s="193"/>
      <c r="F763" s="193"/>
      <c r="G763" s="245"/>
      <c r="H763" s="195"/>
      <c r="I763" s="363"/>
      <c r="J763" s="195"/>
      <c r="K763" s="193"/>
      <c r="L763" s="193"/>
      <c r="M763" s="194"/>
      <c r="N763" s="193"/>
    </row>
    <row r="764" spans="1:14" x14ac:dyDescent="0.2">
      <c r="A764" s="193"/>
      <c r="B764" s="193"/>
      <c r="C764" s="193"/>
      <c r="D764" s="193"/>
      <c r="E764" s="193"/>
      <c r="F764" s="193"/>
      <c r="G764" s="245"/>
      <c r="H764" s="195"/>
      <c r="I764" s="363"/>
      <c r="J764" s="195"/>
      <c r="K764" s="193"/>
      <c r="L764" s="193"/>
      <c r="M764" s="194"/>
      <c r="N764" s="193"/>
    </row>
    <row r="765" spans="1:14" x14ac:dyDescent="0.2">
      <c r="A765" s="193"/>
      <c r="B765" s="193"/>
      <c r="C765" s="193"/>
      <c r="D765" s="193"/>
      <c r="E765" s="193"/>
      <c r="F765" s="193"/>
      <c r="G765" s="245"/>
      <c r="H765" s="195"/>
      <c r="I765" s="363"/>
      <c r="J765" s="195"/>
      <c r="K765" s="193"/>
      <c r="L765" s="193"/>
      <c r="M765" s="194"/>
      <c r="N765" s="193"/>
    </row>
    <row r="766" spans="1:14" x14ac:dyDescent="0.2">
      <c r="A766" s="193"/>
      <c r="B766" s="193"/>
      <c r="C766" s="193"/>
      <c r="D766" s="193"/>
      <c r="E766" s="193"/>
      <c r="F766" s="193"/>
      <c r="G766" s="245"/>
      <c r="H766" s="195"/>
      <c r="I766" s="363"/>
      <c r="J766" s="195"/>
      <c r="K766" s="193"/>
      <c r="L766" s="193"/>
      <c r="M766" s="194"/>
      <c r="N766" s="193"/>
    </row>
    <row r="767" spans="1:14" x14ac:dyDescent="0.2">
      <c r="A767" s="193"/>
      <c r="B767" s="193"/>
      <c r="C767" s="193"/>
      <c r="D767" s="193"/>
      <c r="E767" s="193"/>
      <c r="F767" s="193"/>
      <c r="G767" s="245"/>
      <c r="H767" s="195"/>
      <c r="I767" s="363"/>
      <c r="J767" s="195"/>
      <c r="K767" s="193"/>
      <c r="L767" s="193"/>
      <c r="M767" s="194"/>
      <c r="N767" s="193"/>
    </row>
    <row r="768" spans="1:14" x14ac:dyDescent="0.2">
      <c r="A768" s="193"/>
      <c r="B768" s="193"/>
      <c r="C768" s="193"/>
      <c r="D768" s="193"/>
      <c r="E768" s="193"/>
      <c r="F768" s="193"/>
      <c r="G768" s="245"/>
      <c r="H768" s="195"/>
      <c r="I768" s="363"/>
      <c r="J768" s="195"/>
      <c r="K768" s="193"/>
      <c r="L768" s="193"/>
      <c r="M768" s="194"/>
      <c r="N768" s="193"/>
    </row>
    <row r="769" spans="1:14" x14ac:dyDescent="0.2">
      <c r="A769" s="193"/>
      <c r="B769" s="193"/>
      <c r="C769" s="193"/>
      <c r="D769" s="193"/>
      <c r="E769" s="193"/>
      <c r="F769" s="193"/>
      <c r="G769" s="245"/>
      <c r="H769" s="195"/>
      <c r="I769" s="363"/>
      <c r="J769" s="195"/>
      <c r="K769" s="193"/>
      <c r="L769" s="193"/>
      <c r="M769" s="194"/>
      <c r="N769" s="193"/>
    </row>
    <row r="770" spans="1:14" x14ac:dyDescent="0.2">
      <c r="A770" s="193"/>
      <c r="B770" s="193"/>
      <c r="C770" s="193"/>
      <c r="D770" s="193"/>
      <c r="E770" s="193"/>
      <c r="F770" s="193"/>
      <c r="G770" s="245"/>
      <c r="H770" s="195"/>
      <c r="I770" s="363"/>
      <c r="J770" s="195"/>
      <c r="K770" s="193"/>
      <c r="L770" s="193"/>
      <c r="M770" s="194"/>
      <c r="N770" s="193"/>
    </row>
    <row r="771" spans="1:14" x14ac:dyDescent="0.2">
      <c r="A771" s="193"/>
      <c r="B771" s="193"/>
      <c r="C771" s="193"/>
      <c r="D771" s="193"/>
      <c r="E771" s="193"/>
      <c r="F771" s="193"/>
      <c r="G771" s="245"/>
      <c r="H771" s="195"/>
      <c r="I771" s="363"/>
      <c r="J771" s="195"/>
      <c r="K771" s="193"/>
      <c r="L771" s="193"/>
      <c r="M771" s="194"/>
      <c r="N771" s="193"/>
    </row>
    <row r="772" spans="1:14" x14ac:dyDescent="0.2">
      <c r="A772" s="193"/>
      <c r="B772" s="193"/>
      <c r="C772" s="193"/>
      <c r="D772" s="193"/>
      <c r="E772" s="193"/>
      <c r="F772" s="193"/>
      <c r="G772" s="245"/>
      <c r="H772" s="195"/>
      <c r="I772" s="363"/>
      <c r="J772" s="195"/>
      <c r="K772" s="193"/>
      <c r="L772" s="193"/>
      <c r="M772" s="194"/>
      <c r="N772" s="193"/>
    </row>
    <row r="773" spans="1:14" x14ac:dyDescent="0.2">
      <c r="A773" s="193"/>
      <c r="B773" s="193"/>
      <c r="C773" s="193"/>
      <c r="D773" s="193"/>
      <c r="E773" s="193"/>
      <c r="F773" s="193"/>
      <c r="G773" s="245"/>
      <c r="H773" s="195"/>
      <c r="I773" s="363"/>
      <c r="J773" s="195"/>
      <c r="K773" s="193"/>
      <c r="L773" s="193"/>
      <c r="M773" s="194"/>
      <c r="N773" s="193"/>
    </row>
    <row r="774" spans="1:14" x14ac:dyDescent="0.2">
      <c r="A774" s="193"/>
      <c r="B774" s="193"/>
      <c r="C774" s="193"/>
      <c r="D774" s="193"/>
      <c r="E774" s="193"/>
      <c r="F774" s="193"/>
      <c r="G774" s="245"/>
      <c r="H774" s="195"/>
      <c r="I774" s="363"/>
      <c r="J774" s="195"/>
      <c r="K774" s="193"/>
      <c r="L774" s="193"/>
      <c r="M774" s="194"/>
      <c r="N774" s="193"/>
    </row>
    <row r="775" spans="1:14" x14ac:dyDescent="0.2">
      <c r="A775" s="193"/>
      <c r="B775" s="193"/>
      <c r="C775" s="193"/>
      <c r="D775" s="193"/>
      <c r="E775" s="193"/>
      <c r="F775" s="193"/>
      <c r="G775" s="245"/>
      <c r="H775" s="195"/>
      <c r="I775" s="363"/>
      <c r="J775" s="195"/>
      <c r="K775" s="193"/>
      <c r="L775" s="193"/>
      <c r="M775" s="194"/>
      <c r="N775" s="193"/>
    </row>
    <row r="776" spans="1:14" x14ac:dyDescent="0.2">
      <c r="A776" s="193"/>
      <c r="B776" s="193"/>
      <c r="C776" s="193"/>
      <c r="D776" s="193"/>
      <c r="E776" s="193"/>
      <c r="F776" s="193"/>
      <c r="G776" s="245"/>
      <c r="H776" s="195"/>
      <c r="I776" s="363"/>
      <c r="J776" s="195"/>
      <c r="K776" s="193"/>
      <c r="L776" s="193"/>
      <c r="M776" s="194"/>
      <c r="N776" s="193"/>
    </row>
    <row r="777" spans="1:14" x14ac:dyDescent="0.2">
      <c r="A777" s="193"/>
      <c r="B777" s="193"/>
      <c r="C777" s="193"/>
      <c r="D777" s="193"/>
      <c r="E777" s="193"/>
      <c r="F777" s="193"/>
      <c r="G777" s="245"/>
      <c r="H777" s="195"/>
      <c r="I777" s="363"/>
      <c r="J777" s="195"/>
      <c r="K777" s="193"/>
      <c r="L777" s="193"/>
      <c r="M777" s="194"/>
      <c r="N777" s="193"/>
    </row>
    <row r="778" spans="1:14" x14ac:dyDescent="0.2">
      <c r="A778" s="193"/>
      <c r="B778" s="193"/>
      <c r="C778" s="193"/>
      <c r="D778" s="193"/>
      <c r="E778" s="193"/>
      <c r="F778" s="193"/>
      <c r="G778" s="245"/>
      <c r="H778" s="195"/>
      <c r="I778" s="363"/>
      <c r="J778" s="195"/>
      <c r="K778" s="193"/>
      <c r="L778" s="193"/>
      <c r="M778" s="194"/>
      <c r="N778" s="193"/>
    </row>
    <row r="779" spans="1:14" x14ac:dyDescent="0.2">
      <c r="A779" s="193"/>
      <c r="B779" s="193"/>
      <c r="C779" s="193"/>
      <c r="D779" s="193"/>
      <c r="E779" s="193"/>
      <c r="F779" s="193"/>
      <c r="G779" s="245"/>
      <c r="H779" s="195"/>
      <c r="I779" s="363"/>
      <c r="J779" s="195"/>
      <c r="K779" s="193"/>
      <c r="L779" s="193"/>
      <c r="M779" s="194"/>
      <c r="N779" s="193"/>
    </row>
    <row r="780" spans="1:14" x14ac:dyDescent="0.2">
      <c r="A780" s="193"/>
      <c r="B780" s="193"/>
      <c r="C780" s="193"/>
      <c r="D780" s="193"/>
      <c r="E780" s="193"/>
      <c r="F780" s="193"/>
      <c r="G780" s="245"/>
      <c r="H780" s="195"/>
      <c r="I780" s="363"/>
      <c r="J780" s="195"/>
      <c r="K780" s="193"/>
      <c r="L780" s="193"/>
      <c r="M780" s="194"/>
      <c r="N780" s="193"/>
    </row>
    <row r="781" spans="1:14" x14ac:dyDescent="0.2">
      <c r="A781" s="193"/>
      <c r="B781" s="193"/>
      <c r="C781" s="193"/>
      <c r="D781" s="193"/>
      <c r="E781" s="193"/>
      <c r="F781" s="193"/>
      <c r="G781" s="245"/>
      <c r="H781" s="195"/>
      <c r="I781" s="363"/>
      <c r="J781" s="195"/>
      <c r="K781" s="193"/>
      <c r="L781" s="193"/>
      <c r="M781" s="194"/>
      <c r="N781" s="193"/>
    </row>
    <row r="782" spans="1:14" x14ac:dyDescent="0.2">
      <c r="A782" s="193"/>
      <c r="B782" s="193"/>
      <c r="C782" s="193"/>
      <c r="D782" s="193"/>
      <c r="E782" s="193"/>
      <c r="F782" s="193"/>
      <c r="G782" s="245"/>
      <c r="H782" s="195"/>
      <c r="I782" s="363"/>
      <c r="J782" s="195"/>
      <c r="K782" s="193"/>
      <c r="L782" s="193"/>
      <c r="M782" s="194"/>
      <c r="N782" s="193"/>
    </row>
    <row r="783" spans="1:14" x14ac:dyDescent="0.2">
      <c r="A783" s="193"/>
      <c r="B783" s="193"/>
      <c r="C783" s="193"/>
      <c r="D783" s="193"/>
      <c r="E783" s="193"/>
      <c r="F783" s="193"/>
      <c r="G783" s="245"/>
      <c r="H783" s="195"/>
      <c r="I783" s="363"/>
      <c r="J783" s="195"/>
      <c r="K783" s="193"/>
      <c r="L783" s="193"/>
      <c r="M783" s="194"/>
      <c r="N783" s="193"/>
    </row>
    <row r="784" spans="1:14" x14ac:dyDescent="0.2">
      <c r="A784" s="193"/>
      <c r="B784" s="193"/>
      <c r="C784" s="193"/>
      <c r="D784" s="193"/>
      <c r="E784" s="193"/>
      <c r="F784" s="193"/>
      <c r="G784" s="245"/>
      <c r="H784" s="195"/>
      <c r="I784" s="363"/>
      <c r="J784" s="195"/>
      <c r="K784" s="193"/>
      <c r="L784" s="193"/>
      <c r="M784" s="194"/>
      <c r="N784" s="193"/>
    </row>
    <row r="785" spans="1:14" x14ac:dyDescent="0.2">
      <c r="A785" s="193"/>
      <c r="B785" s="193"/>
      <c r="C785" s="193"/>
      <c r="D785" s="193"/>
      <c r="E785" s="193"/>
      <c r="F785" s="193"/>
      <c r="G785" s="245"/>
      <c r="H785" s="195"/>
      <c r="I785" s="363"/>
      <c r="J785" s="195"/>
      <c r="K785" s="193"/>
      <c r="L785" s="193"/>
      <c r="M785" s="194"/>
      <c r="N785" s="193"/>
    </row>
    <row r="786" spans="1:14" x14ac:dyDescent="0.2">
      <c r="A786" s="193"/>
      <c r="B786" s="193"/>
      <c r="C786" s="193"/>
      <c r="D786" s="193"/>
      <c r="E786" s="193"/>
      <c r="F786" s="193"/>
      <c r="G786" s="245"/>
      <c r="H786" s="195"/>
      <c r="I786" s="363"/>
      <c r="J786" s="195"/>
      <c r="K786" s="193"/>
      <c r="L786" s="193"/>
      <c r="M786" s="194"/>
      <c r="N786" s="193"/>
    </row>
    <row r="787" spans="1:14" x14ac:dyDescent="0.2">
      <c r="A787" s="193"/>
      <c r="B787" s="193"/>
      <c r="C787" s="193"/>
      <c r="D787" s="193"/>
      <c r="E787" s="193"/>
      <c r="F787" s="193"/>
      <c r="G787" s="245"/>
      <c r="H787" s="195"/>
      <c r="I787" s="363"/>
      <c r="J787" s="195"/>
      <c r="K787" s="193"/>
      <c r="L787" s="193"/>
      <c r="M787" s="194"/>
      <c r="N787" s="193"/>
    </row>
    <row r="788" spans="1:14" x14ac:dyDescent="0.2">
      <c r="A788" s="193"/>
      <c r="B788" s="193"/>
      <c r="C788" s="193"/>
      <c r="D788" s="193"/>
      <c r="E788" s="193"/>
      <c r="F788" s="193"/>
      <c r="G788" s="245"/>
      <c r="H788" s="195"/>
      <c r="I788" s="363"/>
      <c r="J788" s="195"/>
      <c r="K788" s="193"/>
      <c r="L788" s="193"/>
      <c r="M788" s="194"/>
      <c r="N788" s="193"/>
    </row>
    <row r="789" spans="1:14" x14ac:dyDescent="0.2">
      <c r="A789" s="193"/>
      <c r="B789" s="193"/>
      <c r="C789" s="193"/>
      <c r="D789" s="193"/>
      <c r="E789" s="193"/>
      <c r="F789" s="193"/>
      <c r="G789" s="245"/>
      <c r="H789" s="195"/>
      <c r="I789" s="363"/>
      <c r="J789" s="195"/>
      <c r="K789" s="193"/>
      <c r="L789" s="193"/>
      <c r="M789" s="194"/>
      <c r="N789" s="193"/>
    </row>
    <row r="790" spans="1:14" x14ac:dyDescent="0.2">
      <c r="A790" s="193"/>
      <c r="B790" s="193"/>
      <c r="C790" s="193"/>
      <c r="D790" s="193"/>
      <c r="E790" s="193"/>
      <c r="F790" s="193"/>
      <c r="G790" s="245"/>
      <c r="H790" s="195"/>
      <c r="I790" s="363"/>
      <c r="J790" s="195"/>
      <c r="K790" s="193"/>
      <c r="L790" s="193"/>
      <c r="M790" s="194"/>
      <c r="N790" s="193"/>
    </row>
    <row r="791" spans="1:14" x14ac:dyDescent="0.2">
      <c r="A791" s="193"/>
      <c r="B791" s="193"/>
      <c r="C791" s="193"/>
      <c r="D791" s="193"/>
      <c r="E791" s="193"/>
      <c r="F791" s="193"/>
      <c r="G791" s="245"/>
      <c r="H791" s="195"/>
      <c r="I791" s="363"/>
      <c r="J791" s="195"/>
      <c r="K791" s="193"/>
      <c r="L791" s="193"/>
      <c r="M791" s="194"/>
      <c r="N791" s="193"/>
    </row>
    <row r="792" spans="1:14" x14ac:dyDescent="0.2">
      <c r="A792" s="193"/>
      <c r="B792" s="193"/>
      <c r="C792" s="193"/>
      <c r="D792" s="193"/>
      <c r="E792" s="193"/>
      <c r="F792" s="193"/>
      <c r="G792" s="245"/>
      <c r="H792" s="195"/>
      <c r="I792" s="363"/>
      <c r="J792" s="195"/>
      <c r="K792" s="193"/>
      <c r="L792" s="193"/>
      <c r="M792" s="194"/>
      <c r="N792" s="193"/>
    </row>
    <row r="793" spans="1:14" x14ac:dyDescent="0.2">
      <c r="A793" s="193"/>
      <c r="B793" s="193"/>
      <c r="C793" s="193"/>
      <c r="D793" s="193"/>
      <c r="E793" s="193"/>
      <c r="F793" s="193"/>
      <c r="G793" s="245"/>
      <c r="H793" s="195"/>
      <c r="I793" s="363"/>
      <c r="J793" s="195"/>
      <c r="K793" s="193"/>
      <c r="L793" s="193"/>
      <c r="M793" s="194"/>
      <c r="N793" s="193"/>
    </row>
    <row r="794" spans="1:14" x14ac:dyDescent="0.2">
      <c r="A794" s="193"/>
      <c r="B794" s="193"/>
      <c r="C794" s="193"/>
      <c r="D794" s="193"/>
      <c r="E794" s="193"/>
      <c r="F794" s="193"/>
      <c r="G794" s="245"/>
      <c r="H794" s="195"/>
      <c r="I794" s="363"/>
      <c r="J794" s="195"/>
      <c r="K794" s="193"/>
      <c r="L794" s="193"/>
      <c r="M794" s="194"/>
      <c r="N794" s="193"/>
    </row>
    <row r="795" spans="1:14" x14ac:dyDescent="0.2">
      <c r="A795" s="193"/>
      <c r="B795" s="193"/>
      <c r="C795" s="193"/>
      <c r="D795" s="193"/>
      <c r="E795" s="193"/>
      <c r="F795" s="193"/>
      <c r="G795" s="245"/>
      <c r="H795" s="195"/>
      <c r="I795" s="363"/>
      <c r="J795" s="195"/>
      <c r="K795" s="193"/>
      <c r="L795" s="193"/>
      <c r="M795" s="194"/>
      <c r="N795" s="193"/>
    </row>
    <row r="796" spans="1:14" x14ac:dyDescent="0.2">
      <c r="A796" s="193"/>
      <c r="B796" s="193"/>
      <c r="C796" s="193"/>
      <c r="D796" s="193"/>
      <c r="E796" s="193"/>
      <c r="F796" s="193"/>
      <c r="G796" s="245"/>
      <c r="H796" s="195"/>
      <c r="I796" s="363"/>
      <c r="J796" s="195"/>
      <c r="K796" s="193"/>
      <c r="L796" s="193"/>
      <c r="M796" s="194"/>
      <c r="N796" s="193"/>
    </row>
    <row r="797" spans="1:14" x14ac:dyDescent="0.2">
      <c r="A797" s="193"/>
      <c r="B797" s="193"/>
      <c r="C797" s="193"/>
      <c r="D797" s="193"/>
      <c r="E797" s="193"/>
      <c r="F797" s="193"/>
      <c r="G797" s="245"/>
      <c r="H797" s="195"/>
      <c r="I797" s="363"/>
      <c r="J797" s="195"/>
      <c r="K797" s="193"/>
      <c r="L797" s="193"/>
      <c r="M797" s="194"/>
      <c r="N797" s="193"/>
    </row>
    <row r="798" spans="1:14" x14ac:dyDescent="0.2">
      <c r="A798" s="193"/>
      <c r="B798" s="193"/>
      <c r="C798" s="193"/>
      <c r="D798" s="193"/>
      <c r="E798" s="193"/>
      <c r="F798" s="193"/>
      <c r="G798" s="245"/>
      <c r="H798" s="195"/>
      <c r="I798" s="363"/>
      <c r="J798" s="195"/>
      <c r="K798" s="193"/>
      <c r="L798" s="193"/>
      <c r="M798" s="194"/>
      <c r="N798" s="193"/>
    </row>
    <row r="799" spans="1:14" x14ac:dyDescent="0.2">
      <c r="A799" s="193"/>
      <c r="B799" s="193"/>
      <c r="C799" s="193"/>
      <c r="D799" s="193"/>
      <c r="E799" s="193"/>
      <c r="F799" s="193"/>
      <c r="G799" s="245"/>
      <c r="H799" s="195"/>
      <c r="I799" s="363"/>
      <c r="J799" s="195"/>
      <c r="K799" s="193"/>
      <c r="L799" s="193"/>
      <c r="M799" s="194"/>
      <c r="N799" s="193"/>
    </row>
    <row r="800" spans="1:14" x14ac:dyDescent="0.2">
      <c r="A800" s="193"/>
      <c r="B800" s="193"/>
      <c r="C800" s="193"/>
      <c r="D800" s="193"/>
      <c r="E800" s="193"/>
      <c r="F800" s="193"/>
      <c r="G800" s="245"/>
      <c r="H800" s="195"/>
      <c r="I800" s="363"/>
      <c r="J800" s="195"/>
      <c r="K800" s="193"/>
      <c r="L800" s="193"/>
      <c r="M800" s="194"/>
      <c r="N800" s="193"/>
    </row>
    <row r="801" spans="1:14" x14ac:dyDescent="0.2">
      <c r="A801" s="193"/>
      <c r="B801" s="193"/>
      <c r="C801" s="193"/>
      <c r="D801" s="193"/>
      <c r="E801" s="193"/>
      <c r="F801" s="193"/>
      <c r="G801" s="245"/>
      <c r="H801" s="195"/>
      <c r="I801" s="363"/>
      <c r="J801" s="195"/>
      <c r="K801" s="193"/>
      <c r="L801" s="193"/>
      <c r="M801" s="194"/>
      <c r="N801" s="193"/>
    </row>
    <row r="802" spans="1:14" x14ac:dyDescent="0.2">
      <c r="A802" s="193"/>
      <c r="B802" s="193"/>
      <c r="C802" s="193"/>
      <c r="D802" s="193"/>
      <c r="E802" s="193"/>
      <c r="F802" s="193"/>
      <c r="G802" s="245"/>
      <c r="H802" s="195"/>
      <c r="I802" s="363"/>
      <c r="J802" s="195"/>
      <c r="K802" s="193"/>
      <c r="L802" s="193"/>
      <c r="M802" s="194"/>
      <c r="N802" s="193"/>
    </row>
    <row r="803" spans="1:14" x14ac:dyDescent="0.2">
      <c r="A803" s="193"/>
      <c r="B803" s="193"/>
      <c r="C803" s="193"/>
      <c r="D803" s="193"/>
      <c r="E803" s="193"/>
      <c r="F803" s="193"/>
      <c r="G803" s="245"/>
      <c r="H803" s="195"/>
      <c r="I803" s="363"/>
      <c r="J803" s="195"/>
      <c r="K803" s="193"/>
      <c r="L803" s="193"/>
      <c r="M803" s="194"/>
      <c r="N803" s="193"/>
    </row>
    <row r="804" spans="1:14" x14ac:dyDescent="0.2">
      <c r="A804" s="193"/>
      <c r="B804" s="193"/>
      <c r="C804" s="193"/>
      <c r="D804" s="193"/>
      <c r="E804" s="193"/>
      <c r="F804" s="193"/>
      <c r="G804" s="245"/>
      <c r="H804" s="195"/>
      <c r="I804" s="363"/>
      <c r="J804" s="195"/>
      <c r="K804" s="193"/>
      <c r="L804" s="193"/>
      <c r="M804" s="194"/>
      <c r="N804" s="193"/>
    </row>
    <row r="805" spans="1:14" x14ac:dyDescent="0.2">
      <c r="A805" s="193"/>
      <c r="B805" s="193"/>
      <c r="C805" s="193"/>
      <c r="D805" s="193"/>
      <c r="E805" s="193"/>
      <c r="F805" s="193"/>
      <c r="G805" s="245"/>
      <c r="H805" s="195"/>
      <c r="I805" s="363"/>
      <c r="J805" s="195"/>
      <c r="K805" s="193"/>
      <c r="L805" s="193"/>
      <c r="M805" s="194"/>
      <c r="N805" s="193"/>
    </row>
    <row r="806" spans="1:14" x14ac:dyDescent="0.2">
      <c r="A806" s="193"/>
      <c r="B806" s="193"/>
      <c r="C806" s="193"/>
      <c r="D806" s="193"/>
      <c r="E806" s="193"/>
      <c r="F806" s="193"/>
      <c r="G806" s="245"/>
      <c r="H806" s="195"/>
      <c r="I806" s="363"/>
      <c r="J806" s="195"/>
      <c r="K806" s="193"/>
      <c r="L806" s="193"/>
      <c r="M806" s="194"/>
      <c r="N806" s="193"/>
    </row>
    <row r="807" spans="1:14" x14ac:dyDescent="0.2">
      <c r="A807" s="193"/>
      <c r="B807" s="193"/>
      <c r="C807" s="193"/>
      <c r="D807" s="193"/>
      <c r="E807" s="193"/>
      <c r="F807" s="193"/>
      <c r="G807" s="245"/>
      <c r="H807" s="195"/>
      <c r="I807" s="363"/>
      <c r="J807" s="195"/>
      <c r="K807" s="193"/>
      <c r="L807" s="193"/>
      <c r="M807" s="194"/>
      <c r="N807" s="193"/>
    </row>
    <row r="808" spans="1:14" x14ac:dyDescent="0.2">
      <c r="A808" s="193"/>
      <c r="B808" s="193"/>
      <c r="C808" s="193"/>
      <c r="D808" s="193"/>
      <c r="E808" s="193"/>
      <c r="F808" s="193"/>
      <c r="G808" s="245"/>
      <c r="H808" s="195"/>
      <c r="I808" s="363"/>
      <c r="J808" s="195"/>
      <c r="K808" s="193"/>
      <c r="L808" s="193"/>
      <c r="M808" s="194"/>
      <c r="N808" s="193"/>
    </row>
    <row r="809" spans="1:14" x14ac:dyDescent="0.2">
      <c r="A809" s="193"/>
      <c r="B809" s="193"/>
      <c r="C809" s="193"/>
      <c r="D809" s="193"/>
      <c r="E809" s="193"/>
      <c r="F809" s="193"/>
      <c r="G809" s="245"/>
      <c r="H809" s="195"/>
      <c r="I809" s="363"/>
      <c r="J809" s="195"/>
      <c r="K809" s="193"/>
      <c r="L809" s="193"/>
      <c r="M809" s="194"/>
      <c r="N809" s="193"/>
    </row>
    <row r="810" spans="1:14" x14ac:dyDescent="0.2">
      <c r="A810" s="193"/>
      <c r="B810" s="193"/>
      <c r="C810" s="193"/>
      <c r="D810" s="193"/>
      <c r="E810" s="193"/>
      <c r="F810" s="193"/>
      <c r="G810" s="245"/>
      <c r="H810" s="195"/>
      <c r="I810" s="363"/>
      <c r="J810" s="195"/>
      <c r="K810" s="193"/>
      <c r="L810" s="193"/>
      <c r="M810" s="194"/>
      <c r="N810" s="193"/>
    </row>
    <row r="811" spans="1:14" x14ac:dyDescent="0.2">
      <c r="A811" s="193"/>
      <c r="B811" s="193"/>
      <c r="C811" s="193"/>
      <c r="D811" s="193"/>
      <c r="E811" s="193"/>
      <c r="F811" s="193"/>
      <c r="G811" s="245"/>
      <c r="H811" s="195"/>
      <c r="I811" s="363"/>
      <c r="J811" s="195"/>
      <c r="K811" s="193"/>
      <c r="L811" s="193"/>
      <c r="M811" s="194"/>
      <c r="N811" s="193"/>
    </row>
    <row r="812" spans="1:14" x14ac:dyDescent="0.2">
      <c r="A812" s="193"/>
      <c r="B812" s="193"/>
      <c r="C812" s="193"/>
      <c r="D812" s="193"/>
      <c r="E812" s="193"/>
      <c r="F812" s="193"/>
      <c r="G812" s="245"/>
      <c r="H812" s="195"/>
      <c r="I812" s="363"/>
      <c r="J812" s="195"/>
      <c r="K812" s="193"/>
      <c r="L812" s="193"/>
      <c r="M812" s="194"/>
      <c r="N812" s="193"/>
    </row>
    <row r="813" spans="1:14" x14ac:dyDescent="0.2">
      <c r="A813" s="193"/>
      <c r="B813" s="193"/>
      <c r="C813" s="193"/>
      <c r="D813" s="193"/>
      <c r="E813" s="193"/>
      <c r="F813" s="193"/>
      <c r="G813" s="245"/>
      <c r="H813" s="195"/>
      <c r="I813" s="363"/>
      <c r="J813" s="195"/>
      <c r="K813" s="193"/>
      <c r="L813" s="193"/>
      <c r="M813" s="194"/>
      <c r="N813" s="193"/>
    </row>
    <row r="814" spans="1:14" x14ac:dyDescent="0.2">
      <c r="A814" s="193"/>
      <c r="B814" s="193"/>
      <c r="C814" s="193"/>
      <c r="D814" s="193"/>
      <c r="E814" s="193"/>
      <c r="F814" s="193"/>
      <c r="G814" s="245"/>
      <c r="H814" s="195"/>
      <c r="I814" s="363"/>
      <c r="J814" s="195"/>
      <c r="K814" s="193"/>
      <c r="L814" s="193"/>
      <c r="M814" s="194"/>
      <c r="N814" s="193"/>
    </row>
    <row r="815" spans="1:14" x14ac:dyDescent="0.2">
      <c r="A815" s="193"/>
      <c r="B815" s="193"/>
      <c r="C815" s="193"/>
      <c r="D815" s="193"/>
      <c r="E815" s="193"/>
      <c r="F815" s="193"/>
      <c r="G815" s="245"/>
      <c r="H815" s="195"/>
      <c r="I815" s="363"/>
      <c r="J815" s="195"/>
      <c r="K815" s="193"/>
      <c r="L815" s="193"/>
      <c r="M815" s="194"/>
      <c r="N815" s="193"/>
    </row>
    <row r="816" spans="1:14" x14ac:dyDescent="0.2">
      <c r="A816" s="193"/>
      <c r="B816" s="193"/>
      <c r="C816" s="193"/>
      <c r="D816" s="193"/>
      <c r="E816" s="193"/>
      <c r="F816" s="193"/>
      <c r="G816" s="245"/>
      <c r="H816" s="195"/>
      <c r="I816" s="363"/>
      <c r="J816" s="195"/>
      <c r="K816" s="193"/>
      <c r="L816" s="193"/>
      <c r="M816" s="194"/>
      <c r="N816" s="193"/>
    </row>
    <row r="817" spans="1:14" x14ac:dyDescent="0.2">
      <c r="A817" s="193"/>
      <c r="B817" s="193"/>
      <c r="C817" s="193"/>
      <c r="D817" s="193"/>
      <c r="E817" s="193"/>
      <c r="F817" s="193"/>
      <c r="G817" s="245"/>
      <c r="H817" s="195"/>
      <c r="I817" s="363"/>
      <c r="J817" s="195"/>
      <c r="K817" s="193"/>
      <c r="L817" s="193"/>
      <c r="M817" s="194"/>
      <c r="N817" s="193"/>
    </row>
    <row r="818" spans="1:14" x14ac:dyDescent="0.2">
      <c r="A818" s="193"/>
      <c r="B818" s="193"/>
      <c r="C818" s="193"/>
      <c r="D818" s="193"/>
      <c r="E818" s="193"/>
      <c r="F818" s="193"/>
      <c r="G818" s="245"/>
      <c r="H818" s="195"/>
      <c r="I818" s="363"/>
      <c r="J818" s="195"/>
      <c r="K818" s="193"/>
      <c r="L818" s="193"/>
      <c r="M818" s="194"/>
      <c r="N818" s="193"/>
    </row>
    <row r="819" spans="1:14" x14ac:dyDescent="0.2">
      <c r="A819" s="193"/>
      <c r="B819" s="193"/>
      <c r="C819" s="193"/>
      <c r="D819" s="193"/>
      <c r="E819" s="193"/>
      <c r="F819" s="193"/>
      <c r="G819" s="245"/>
      <c r="H819" s="195"/>
      <c r="I819" s="363"/>
      <c r="J819" s="195"/>
      <c r="K819" s="193"/>
      <c r="L819" s="193"/>
      <c r="M819" s="194"/>
      <c r="N819" s="193"/>
    </row>
    <row r="820" spans="1:14" x14ac:dyDescent="0.2">
      <c r="A820" s="193"/>
      <c r="B820" s="193"/>
      <c r="C820" s="193"/>
      <c r="D820" s="193"/>
      <c r="E820" s="193"/>
      <c r="F820" s="193"/>
      <c r="G820" s="245"/>
      <c r="H820" s="195"/>
      <c r="I820" s="363"/>
      <c r="J820" s="195"/>
      <c r="K820" s="193"/>
      <c r="L820" s="193"/>
      <c r="M820" s="194"/>
      <c r="N820" s="193"/>
    </row>
    <row r="821" spans="1:14" x14ac:dyDescent="0.2">
      <c r="A821" s="193"/>
      <c r="B821" s="193"/>
      <c r="C821" s="193"/>
      <c r="D821" s="193"/>
      <c r="E821" s="193"/>
      <c r="F821" s="193"/>
      <c r="G821" s="245"/>
      <c r="H821" s="195"/>
      <c r="I821" s="363"/>
      <c r="J821" s="195"/>
      <c r="K821" s="193"/>
      <c r="L821" s="193"/>
      <c r="M821" s="194"/>
      <c r="N821" s="193"/>
    </row>
    <row r="822" spans="1:14" x14ac:dyDescent="0.2">
      <c r="A822" s="193"/>
      <c r="B822" s="193"/>
      <c r="C822" s="193"/>
      <c r="D822" s="193"/>
      <c r="E822" s="193"/>
      <c r="F822" s="193"/>
      <c r="G822" s="245"/>
      <c r="H822" s="195"/>
      <c r="I822" s="363"/>
      <c r="J822" s="195"/>
      <c r="K822" s="193"/>
      <c r="L822" s="193"/>
      <c r="M822" s="194"/>
      <c r="N822" s="193"/>
    </row>
    <row r="823" spans="1:14" x14ac:dyDescent="0.2">
      <c r="A823" s="193"/>
      <c r="B823" s="193"/>
      <c r="C823" s="193"/>
      <c r="D823" s="193"/>
      <c r="E823" s="193"/>
      <c r="F823" s="193"/>
      <c r="G823" s="245"/>
      <c r="H823" s="195"/>
      <c r="I823" s="363"/>
      <c r="J823" s="195"/>
      <c r="K823" s="193"/>
      <c r="L823" s="193"/>
      <c r="M823" s="194"/>
      <c r="N823" s="193"/>
    </row>
    <row r="824" spans="1:14" x14ac:dyDescent="0.2">
      <c r="A824" s="193"/>
      <c r="B824" s="193"/>
      <c r="C824" s="193"/>
      <c r="D824" s="193"/>
      <c r="E824" s="193"/>
      <c r="F824" s="193"/>
      <c r="G824" s="245"/>
      <c r="H824" s="195"/>
      <c r="I824" s="363"/>
      <c r="J824" s="195"/>
      <c r="K824" s="193"/>
      <c r="L824" s="193"/>
      <c r="M824" s="194"/>
      <c r="N824" s="193"/>
    </row>
    <row r="825" spans="1:14" x14ac:dyDescent="0.2">
      <c r="A825" s="193"/>
      <c r="B825" s="193"/>
      <c r="C825" s="193"/>
      <c r="D825" s="193"/>
      <c r="E825" s="193"/>
      <c r="F825" s="193"/>
      <c r="G825" s="245"/>
      <c r="H825" s="195"/>
      <c r="I825" s="363"/>
      <c r="J825" s="195"/>
      <c r="K825" s="193"/>
      <c r="L825" s="193"/>
      <c r="M825" s="194"/>
      <c r="N825" s="193"/>
    </row>
    <row r="826" spans="1:14" x14ac:dyDescent="0.2">
      <c r="A826" s="193"/>
      <c r="B826" s="193"/>
      <c r="C826" s="193"/>
      <c r="D826" s="193"/>
      <c r="E826" s="193"/>
      <c r="F826" s="193"/>
      <c r="G826" s="245"/>
      <c r="H826" s="195"/>
      <c r="I826" s="363"/>
      <c r="J826" s="195"/>
      <c r="K826" s="193"/>
      <c r="L826" s="193"/>
      <c r="M826" s="194"/>
      <c r="N826" s="193"/>
    </row>
    <row r="827" spans="1:14" x14ac:dyDescent="0.2">
      <c r="A827" s="193"/>
      <c r="B827" s="193"/>
      <c r="C827" s="193"/>
      <c r="D827" s="193"/>
      <c r="E827" s="193"/>
      <c r="F827" s="193"/>
      <c r="G827" s="245"/>
      <c r="H827" s="195"/>
      <c r="I827" s="363"/>
      <c r="J827" s="195"/>
      <c r="K827" s="193"/>
      <c r="L827" s="193"/>
      <c r="M827" s="194"/>
      <c r="N827" s="193"/>
    </row>
    <row r="828" spans="1:14" x14ac:dyDescent="0.2">
      <c r="A828" s="193"/>
      <c r="B828" s="193"/>
      <c r="C828" s="193"/>
      <c r="D828" s="193"/>
      <c r="E828" s="193"/>
      <c r="F828" s="193"/>
      <c r="G828" s="245"/>
      <c r="H828" s="195"/>
      <c r="I828" s="363"/>
      <c r="J828" s="195"/>
      <c r="K828" s="193"/>
      <c r="L828" s="193"/>
      <c r="M828" s="194"/>
      <c r="N828" s="193"/>
    </row>
    <row r="829" spans="1:14" x14ac:dyDescent="0.2">
      <c r="A829" s="193"/>
      <c r="B829" s="193"/>
      <c r="C829" s="193"/>
      <c r="D829" s="193"/>
      <c r="E829" s="193"/>
      <c r="F829" s="193"/>
      <c r="G829" s="245"/>
      <c r="H829" s="195"/>
      <c r="I829" s="363"/>
      <c r="J829" s="195"/>
      <c r="K829" s="193"/>
      <c r="L829" s="193"/>
      <c r="M829" s="194"/>
      <c r="N829" s="193"/>
    </row>
    <row r="830" spans="1:14" x14ac:dyDescent="0.2">
      <c r="A830" s="193"/>
      <c r="B830" s="193"/>
      <c r="C830" s="193"/>
      <c r="D830" s="193"/>
      <c r="E830" s="193"/>
      <c r="F830" s="193"/>
      <c r="G830" s="245"/>
      <c r="H830" s="195"/>
      <c r="I830" s="363"/>
      <c r="J830" s="195"/>
      <c r="K830" s="193"/>
      <c r="L830" s="193"/>
      <c r="M830" s="194"/>
      <c r="N830" s="193"/>
    </row>
    <row r="831" spans="1:14" x14ac:dyDescent="0.2">
      <c r="A831" s="193"/>
      <c r="B831" s="193"/>
      <c r="C831" s="193"/>
      <c r="D831" s="193"/>
      <c r="E831" s="193"/>
      <c r="F831" s="193"/>
      <c r="G831" s="245"/>
      <c r="H831" s="195"/>
      <c r="I831" s="363"/>
      <c r="J831" s="195"/>
      <c r="K831" s="193"/>
      <c r="L831" s="193"/>
      <c r="M831" s="194"/>
      <c r="N831" s="193"/>
    </row>
    <row r="832" spans="1:14" x14ac:dyDescent="0.2">
      <c r="A832" s="193"/>
      <c r="B832" s="193"/>
      <c r="C832" s="193"/>
      <c r="D832" s="193"/>
      <c r="E832" s="193"/>
      <c r="F832" s="193"/>
      <c r="G832" s="245"/>
      <c r="H832" s="195"/>
      <c r="I832" s="363"/>
      <c r="J832" s="195"/>
      <c r="K832" s="193"/>
      <c r="L832" s="193"/>
      <c r="M832" s="194"/>
      <c r="N832" s="193"/>
    </row>
    <row r="833" spans="1:14" x14ac:dyDescent="0.2">
      <c r="A833" s="193"/>
      <c r="B833" s="193"/>
      <c r="C833" s="193"/>
      <c r="D833" s="193"/>
      <c r="E833" s="193"/>
      <c r="F833" s="193"/>
      <c r="G833" s="245"/>
      <c r="H833" s="195"/>
      <c r="I833" s="363"/>
      <c r="J833" s="195"/>
      <c r="K833" s="193"/>
      <c r="L833" s="193"/>
      <c r="M833" s="194"/>
      <c r="N833" s="193"/>
    </row>
    <row r="834" spans="1:14" x14ac:dyDescent="0.2">
      <c r="A834" s="193"/>
      <c r="B834" s="193"/>
      <c r="C834" s="193"/>
      <c r="D834" s="193"/>
      <c r="E834" s="193"/>
      <c r="F834" s="193"/>
      <c r="G834" s="245"/>
      <c r="H834" s="195"/>
      <c r="I834" s="363"/>
      <c r="J834" s="195"/>
      <c r="K834" s="193"/>
      <c r="L834" s="193"/>
      <c r="M834" s="194"/>
      <c r="N834" s="193"/>
    </row>
    <row r="835" spans="1:14" x14ac:dyDescent="0.2">
      <c r="A835" s="193"/>
      <c r="B835" s="193"/>
      <c r="C835" s="193"/>
      <c r="D835" s="193"/>
      <c r="E835" s="193"/>
      <c r="F835" s="193"/>
      <c r="G835" s="245"/>
      <c r="H835" s="195"/>
      <c r="I835" s="363"/>
      <c r="J835" s="195"/>
      <c r="K835" s="193"/>
      <c r="L835" s="193"/>
      <c r="M835" s="194"/>
      <c r="N835" s="193"/>
    </row>
    <row r="836" spans="1:14" x14ac:dyDescent="0.2">
      <c r="A836" s="193"/>
      <c r="B836" s="193"/>
      <c r="C836" s="193"/>
      <c r="D836" s="193"/>
      <c r="E836" s="193"/>
      <c r="F836" s="193"/>
      <c r="G836" s="245"/>
      <c r="H836" s="195"/>
      <c r="I836" s="363"/>
      <c r="J836" s="195"/>
      <c r="K836" s="193"/>
      <c r="L836" s="193"/>
      <c r="M836" s="194"/>
      <c r="N836" s="193"/>
    </row>
    <row r="837" spans="1:14" x14ac:dyDescent="0.2">
      <c r="A837" s="193"/>
      <c r="B837" s="193"/>
      <c r="C837" s="193"/>
      <c r="D837" s="193"/>
      <c r="E837" s="193"/>
      <c r="F837" s="193"/>
      <c r="G837" s="245"/>
      <c r="H837" s="195"/>
      <c r="I837" s="363"/>
      <c r="J837" s="195"/>
      <c r="K837" s="193"/>
      <c r="L837" s="193"/>
      <c r="M837" s="194"/>
      <c r="N837" s="193"/>
    </row>
    <row r="838" spans="1:14" x14ac:dyDescent="0.2">
      <c r="A838" s="193"/>
      <c r="B838" s="193"/>
      <c r="C838" s="193"/>
      <c r="D838" s="193"/>
      <c r="E838" s="193"/>
      <c r="F838" s="193"/>
      <c r="G838" s="245"/>
      <c r="H838" s="195"/>
      <c r="I838" s="363"/>
      <c r="J838" s="195"/>
      <c r="K838" s="193"/>
      <c r="L838" s="193"/>
      <c r="M838" s="194"/>
      <c r="N838" s="193"/>
    </row>
    <row r="839" spans="1:14" x14ac:dyDescent="0.2">
      <c r="A839" s="193"/>
      <c r="B839" s="193"/>
      <c r="C839" s="193"/>
      <c r="D839" s="193"/>
      <c r="E839" s="193"/>
      <c r="F839" s="193"/>
      <c r="G839" s="245"/>
      <c r="H839" s="195"/>
      <c r="I839" s="363"/>
      <c r="J839" s="195"/>
      <c r="K839" s="193"/>
      <c r="L839" s="193"/>
      <c r="M839" s="194"/>
      <c r="N839" s="193"/>
    </row>
    <row r="840" spans="1:14" x14ac:dyDescent="0.2">
      <c r="A840" s="193"/>
      <c r="B840" s="193"/>
      <c r="C840" s="193"/>
      <c r="D840" s="193"/>
      <c r="E840" s="193"/>
      <c r="F840" s="193"/>
      <c r="G840" s="245"/>
      <c r="H840" s="195"/>
      <c r="I840" s="363"/>
      <c r="J840" s="195"/>
      <c r="K840" s="193"/>
      <c r="L840" s="193"/>
      <c r="M840" s="194"/>
      <c r="N840" s="193"/>
    </row>
    <row r="841" spans="1:14" x14ac:dyDescent="0.2">
      <c r="A841" s="193"/>
      <c r="B841" s="193"/>
      <c r="C841" s="193"/>
      <c r="D841" s="193"/>
      <c r="E841" s="193"/>
      <c r="F841" s="193"/>
      <c r="G841" s="245"/>
      <c r="H841" s="195"/>
      <c r="I841" s="363"/>
      <c r="J841" s="195"/>
      <c r="K841" s="193"/>
      <c r="L841" s="193"/>
      <c r="M841" s="194"/>
      <c r="N841" s="193"/>
    </row>
    <row r="842" spans="1:14" x14ac:dyDescent="0.2">
      <c r="A842" s="193"/>
      <c r="B842" s="193"/>
      <c r="C842" s="193"/>
      <c r="D842" s="193"/>
      <c r="E842" s="193"/>
      <c r="F842" s="193"/>
      <c r="G842" s="245"/>
      <c r="H842" s="195"/>
      <c r="I842" s="363"/>
      <c r="J842" s="195"/>
      <c r="K842" s="193"/>
      <c r="L842" s="193"/>
      <c r="M842" s="194"/>
      <c r="N842" s="193"/>
    </row>
    <row r="843" spans="1:14" x14ac:dyDescent="0.2">
      <c r="A843" s="193"/>
      <c r="B843" s="193"/>
      <c r="C843" s="193"/>
      <c r="D843" s="193"/>
      <c r="E843" s="193"/>
      <c r="F843" s="193"/>
      <c r="G843" s="245"/>
      <c r="H843" s="195"/>
      <c r="I843" s="363"/>
      <c r="J843" s="195"/>
      <c r="K843" s="193"/>
      <c r="L843" s="193"/>
      <c r="M843" s="194"/>
      <c r="N843" s="193"/>
    </row>
    <row r="844" spans="1:14" x14ac:dyDescent="0.2">
      <c r="A844" s="193"/>
      <c r="B844" s="193"/>
      <c r="C844" s="193"/>
      <c r="D844" s="193"/>
      <c r="E844" s="193"/>
      <c r="F844" s="193"/>
      <c r="G844" s="245"/>
      <c r="H844" s="195"/>
      <c r="I844" s="363"/>
      <c r="J844" s="195"/>
      <c r="K844" s="193"/>
      <c r="L844" s="193"/>
      <c r="M844" s="194"/>
      <c r="N844" s="193"/>
    </row>
    <row r="845" spans="1:14" x14ac:dyDescent="0.2">
      <c r="A845" s="193"/>
      <c r="B845" s="193"/>
      <c r="C845" s="193"/>
      <c r="D845" s="193"/>
      <c r="E845" s="193"/>
      <c r="F845" s="193"/>
      <c r="G845" s="245"/>
      <c r="H845" s="195"/>
      <c r="I845" s="363"/>
      <c r="J845" s="195"/>
      <c r="K845" s="193"/>
      <c r="L845" s="193"/>
      <c r="M845" s="194"/>
      <c r="N845" s="193"/>
    </row>
    <row r="846" spans="1:14" x14ac:dyDescent="0.2">
      <c r="A846" s="193"/>
      <c r="B846" s="193"/>
      <c r="C846" s="193"/>
      <c r="D846" s="193"/>
      <c r="E846" s="193"/>
      <c r="F846" s="193"/>
      <c r="G846" s="245"/>
      <c r="H846" s="195"/>
      <c r="I846" s="363"/>
      <c r="J846" s="195"/>
      <c r="K846" s="193"/>
      <c r="L846" s="193"/>
      <c r="M846" s="194"/>
      <c r="N846" s="193"/>
    </row>
    <row r="847" spans="1:14" x14ac:dyDescent="0.2">
      <c r="A847" s="193"/>
      <c r="B847" s="193"/>
      <c r="C847" s="193"/>
      <c r="D847" s="193"/>
      <c r="E847" s="193"/>
      <c r="F847" s="193"/>
      <c r="G847" s="245"/>
      <c r="H847" s="195"/>
      <c r="I847" s="363"/>
      <c r="J847" s="195"/>
      <c r="K847" s="193"/>
      <c r="L847" s="193"/>
      <c r="M847" s="194"/>
      <c r="N847" s="193"/>
    </row>
    <row r="848" spans="1:14" x14ac:dyDescent="0.2">
      <c r="A848" s="193"/>
      <c r="B848" s="193"/>
      <c r="C848" s="193"/>
      <c r="D848" s="193"/>
      <c r="E848" s="193"/>
      <c r="F848" s="193"/>
      <c r="G848" s="245"/>
      <c r="H848" s="195"/>
      <c r="I848" s="363"/>
      <c r="J848" s="195"/>
      <c r="K848" s="193"/>
      <c r="L848" s="193"/>
      <c r="M848" s="194"/>
      <c r="N848" s="193"/>
    </row>
    <row r="849" spans="1:14" x14ac:dyDescent="0.2">
      <c r="A849" s="193"/>
      <c r="B849" s="193"/>
      <c r="C849" s="193"/>
      <c r="D849" s="193"/>
      <c r="E849" s="193"/>
      <c r="F849" s="193"/>
      <c r="G849" s="245"/>
      <c r="H849" s="195"/>
      <c r="I849" s="363"/>
      <c r="J849" s="195"/>
      <c r="K849" s="193"/>
      <c r="L849" s="193"/>
      <c r="M849" s="194"/>
      <c r="N849" s="193"/>
    </row>
    <row r="850" spans="1:14" x14ac:dyDescent="0.2">
      <c r="A850" s="193"/>
      <c r="B850" s="193"/>
      <c r="C850" s="193"/>
      <c r="D850" s="193"/>
      <c r="E850" s="193"/>
      <c r="F850" s="193"/>
      <c r="G850" s="245"/>
      <c r="H850" s="195"/>
      <c r="I850" s="363"/>
      <c r="J850" s="195"/>
      <c r="K850" s="193"/>
      <c r="L850" s="193"/>
      <c r="M850" s="194"/>
      <c r="N850" s="193"/>
    </row>
    <row r="851" spans="1:14" x14ac:dyDescent="0.2">
      <c r="A851" s="193"/>
      <c r="B851" s="193"/>
      <c r="C851" s="193"/>
      <c r="D851" s="193"/>
      <c r="E851" s="193"/>
      <c r="F851" s="193"/>
      <c r="G851" s="245"/>
      <c r="H851" s="195"/>
      <c r="I851" s="363"/>
      <c r="J851" s="195"/>
      <c r="K851" s="193"/>
      <c r="L851" s="193"/>
      <c r="M851" s="194"/>
      <c r="N851" s="193"/>
    </row>
    <row r="852" spans="1:14" x14ac:dyDescent="0.2">
      <c r="A852" s="193"/>
      <c r="B852" s="193"/>
      <c r="C852" s="193"/>
      <c r="D852" s="193"/>
      <c r="E852" s="193"/>
      <c r="F852" s="193"/>
      <c r="G852" s="245"/>
      <c r="H852" s="195"/>
      <c r="I852" s="363"/>
      <c r="J852" s="195"/>
      <c r="K852" s="193"/>
      <c r="L852" s="193"/>
      <c r="M852" s="194"/>
      <c r="N852" s="193"/>
    </row>
    <row r="853" spans="1:14" x14ac:dyDescent="0.2">
      <c r="A853" s="193"/>
      <c r="B853" s="193"/>
      <c r="C853" s="193"/>
      <c r="D853" s="193"/>
      <c r="E853" s="193"/>
      <c r="F853" s="193"/>
      <c r="G853" s="245"/>
      <c r="H853" s="195"/>
      <c r="I853" s="363"/>
      <c r="J853" s="195"/>
      <c r="K853" s="193"/>
      <c r="L853" s="193"/>
      <c r="M853" s="194"/>
      <c r="N853" s="193"/>
    </row>
    <row r="854" spans="1:14" x14ac:dyDescent="0.2">
      <c r="A854" s="193"/>
      <c r="B854" s="193"/>
      <c r="C854" s="193"/>
      <c r="D854" s="193"/>
      <c r="E854" s="193"/>
      <c r="F854" s="193"/>
      <c r="G854" s="245"/>
      <c r="H854" s="195"/>
      <c r="I854" s="363"/>
      <c r="J854" s="195"/>
      <c r="K854" s="193"/>
      <c r="L854" s="193"/>
      <c r="M854" s="194"/>
      <c r="N854" s="193"/>
    </row>
    <row r="855" spans="1:14" x14ac:dyDescent="0.2">
      <c r="A855" s="193"/>
      <c r="B855" s="193"/>
      <c r="C855" s="193"/>
      <c r="D855" s="193"/>
      <c r="E855" s="193"/>
      <c r="F855" s="193"/>
      <c r="G855" s="245"/>
      <c r="H855" s="195"/>
      <c r="I855" s="363"/>
      <c r="J855" s="195"/>
      <c r="K855" s="193"/>
      <c r="L855" s="193"/>
      <c r="M855" s="194"/>
      <c r="N855" s="193"/>
    </row>
    <row r="856" spans="1:14" x14ac:dyDescent="0.2">
      <c r="A856" s="193"/>
      <c r="B856" s="193"/>
      <c r="C856" s="193"/>
      <c r="D856" s="193"/>
      <c r="E856" s="193"/>
      <c r="F856" s="193"/>
      <c r="G856" s="245"/>
      <c r="H856" s="195"/>
      <c r="I856" s="363"/>
      <c r="J856" s="195"/>
      <c r="K856" s="193"/>
      <c r="L856" s="193"/>
      <c r="M856" s="194"/>
      <c r="N856" s="193"/>
    </row>
    <row r="857" spans="1:14" x14ac:dyDescent="0.2">
      <c r="A857" s="193"/>
      <c r="B857" s="193"/>
      <c r="C857" s="193"/>
      <c r="D857" s="193"/>
      <c r="E857" s="193"/>
      <c r="F857" s="193"/>
      <c r="G857" s="245"/>
      <c r="H857" s="195"/>
      <c r="I857" s="363"/>
      <c r="J857" s="195"/>
      <c r="K857" s="193"/>
      <c r="L857" s="193"/>
      <c r="M857" s="194"/>
      <c r="N857" s="193"/>
    </row>
    <row r="858" spans="1:14" x14ac:dyDescent="0.2">
      <c r="A858" s="193"/>
      <c r="B858" s="193"/>
      <c r="C858" s="193"/>
      <c r="D858" s="193"/>
      <c r="E858" s="193"/>
      <c r="F858" s="193"/>
      <c r="G858" s="245"/>
      <c r="H858" s="195"/>
      <c r="I858" s="363"/>
      <c r="J858" s="195"/>
      <c r="K858" s="193"/>
      <c r="L858" s="193"/>
      <c r="M858" s="194"/>
      <c r="N858" s="193"/>
    </row>
    <row r="859" spans="1:14" x14ac:dyDescent="0.2">
      <c r="A859" s="193"/>
      <c r="B859" s="193"/>
      <c r="C859" s="193"/>
      <c r="D859" s="193"/>
      <c r="E859" s="193"/>
      <c r="F859" s="193"/>
      <c r="G859" s="245"/>
      <c r="H859" s="195"/>
      <c r="I859" s="363"/>
      <c r="J859" s="195"/>
      <c r="K859" s="193"/>
      <c r="L859" s="193"/>
      <c r="M859" s="194"/>
      <c r="N859" s="193"/>
    </row>
    <row r="860" spans="1:14" x14ac:dyDescent="0.2">
      <c r="A860" s="193"/>
      <c r="B860" s="193"/>
      <c r="C860" s="193"/>
      <c r="D860" s="193"/>
      <c r="E860" s="193"/>
      <c r="F860" s="193"/>
      <c r="G860" s="245"/>
      <c r="H860" s="195"/>
      <c r="I860" s="363"/>
      <c r="J860" s="195"/>
      <c r="K860" s="193"/>
      <c r="L860" s="193"/>
      <c r="M860" s="194"/>
      <c r="N860" s="193"/>
    </row>
    <row r="861" spans="1:14" x14ac:dyDescent="0.2">
      <c r="A861" s="193"/>
      <c r="B861" s="193"/>
      <c r="C861" s="193"/>
      <c r="D861" s="193"/>
      <c r="E861" s="193"/>
      <c r="F861" s="193"/>
      <c r="G861" s="245"/>
      <c r="H861" s="195"/>
      <c r="I861" s="363"/>
      <c r="J861" s="195"/>
      <c r="K861" s="193"/>
      <c r="L861" s="193"/>
      <c r="M861" s="194"/>
      <c r="N861" s="193"/>
    </row>
    <row r="862" spans="1:14" x14ac:dyDescent="0.2">
      <c r="A862" s="193"/>
      <c r="B862" s="193"/>
      <c r="C862" s="193"/>
      <c r="D862" s="193"/>
      <c r="E862" s="193"/>
      <c r="F862" s="193"/>
      <c r="G862" s="245"/>
      <c r="H862" s="195"/>
      <c r="I862" s="363"/>
      <c r="J862" s="195"/>
      <c r="K862" s="193"/>
      <c r="L862" s="193"/>
      <c r="M862" s="194"/>
      <c r="N862" s="193"/>
    </row>
    <row r="863" spans="1:14" x14ac:dyDescent="0.2">
      <c r="A863" s="193"/>
      <c r="B863" s="193"/>
      <c r="C863" s="193"/>
      <c r="D863" s="193"/>
      <c r="E863" s="193"/>
      <c r="F863" s="193"/>
      <c r="G863" s="245"/>
      <c r="H863" s="195"/>
      <c r="I863" s="363"/>
      <c r="J863" s="195"/>
      <c r="K863" s="193"/>
      <c r="L863" s="193"/>
      <c r="M863" s="194"/>
      <c r="N863" s="193"/>
    </row>
    <row r="864" spans="1:14" x14ac:dyDescent="0.2">
      <c r="A864" s="193"/>
      <c r="B864" s="193"/>
      <c r="C864" s="193"/>
      <c r="D864" s="193"/>
      <c r="E864" s="193"/>
      <c r="F864" s="193"/>
      <c r="G864" s="245"/>
      <c r="H864" s="195"/>
      <c r="I864" s="363"/>
      <c r="J864" s="195"/>
      <c r="K864" s="193"/>
      <c r="L864" s="193"/>
      <c r="M864" s="194"/>
      <c r="N864" s="193"/>
    </row>
    <row r="865" spans="1:14" x14ac:dyDescent="0.2">
      <c r="A865" s="193"/>
      <c r="B865" s="193"/>
      <c r="C865" s="193"/>
      <c r="D865" s="193"/>
      <c r="E865" s="193"/>
      <c r="F865" s="193"/>
      <c r="G865" s="245"/>
      <c r="H865" s="195"/>
      <c r="I865" s="363"/>
      <c r="J865" s="195"/>
      <c r="K865" s="193"/>
      <c r="L865" s="193"/>
      <c r="M865" s="194"/>
      <c r="N865" s="193"/>
    </row>
    <row r="866" spans="1:14" x14ac:dyDescent="0.2">
      <c r="A866" s="193"/>
      <c r="B866" s="193"/>
      <c r="C866" s="193"/>
      <c r="D866" s="193"/>
      <c r="E866" s="193"/>
      <c r="F866" s="193"/>
      <c r="G866" s="245"/>
      <c r="H866" s="195"/>
      <c r="I866" s="363"/>
      <c r="J866" s="195"/>
      <c r="K866" s="193"/>
      <c r="L866" s="193"/>
      <c r="M866" s="194"/>
      <c r="N866" s="193"/>
    </row>
    <row r="867" spans="1:14" x14ac:dyDescent="0.2">
      <c r="A867" s="193"/>
      <c r="B867" s="193"/>
      <c r="C867" s="193"/>
      <c r="D867" s="193"/>
      <c r="E867" s="193"/>
      <c r="F867" s="193"/>
      <c r="G867" s="245"/>
      <c r="H867" s="195"/>
      <c r="I867" s="363"/>
      <c r="J867" s="195"/>
      <c r="K867" s="193"/>
      <c r="L867" s="193"/>
      <c r="M867" s="194"/>
      <c r="N867" s="193"/>
    </row>
    <row r="868" spans="1:14" x14ac:dyDescent="0.2">
      <c r="A868" s="193"/>
      <c r="B868" s="193"/>
      <c r="C868" s="193"/>
      <c r="D868" s="193"/>
      <c r="E868" s="193"/>
      <c r="F868" s="193"/>
      <c r="G868" s="245"/>
      <c r="H868" s="195"/>
      <c r="I868" s="363"/>
      <c r="J868" s="195"/>
      <c r="K868" s="193"/>
      <c r="L868" s="193"/>
      <c r="M868" s="194"/>
      <c r="N868" s="193"/>
    </row>
    <row r="869" spans="1:14" x14ac:dyDescent="0.2">
      <c r="A869" s="193"/>
      <c r="B869" s="193"/>
      <c r="C869" s="193"/>
      <c r="D869" s="193"/>
      <c r="E869" s="193"/>
      <c r="F869" s="193"/>
      <c r="G869" s="245"/>
      <c r="H869" s="195"/>
      <c r="I869" s="363"/>
      <c r="J869" s="195"/>
      <c r="K869" s="193"/>
      <c r="L869" s="193"/>
      <c r="M869" s="194"/>
      <c r="N869" s="193"/>
    </row>
    <row r="870" spans="1:14" x14ac:dyDescent="0.2">
      <c r="A870" s="193"/>
      <c r="B870" s="193"/>
      <c r="C870" s="193"/>
      <c r="D870" s="193"/>
      <c r="E870" s="193"/>
      <c r="F870" s="193"/>
      <c r="G870" s="245"/>
      <c r="H870" s="195"/>
      <c r="I870" s="363"/>
      <c r="J870" s="195"/>
      <c r="K870" s="193"/>
      <c r="L870" s="193"/>
      <c r="M870" s="194"/>
      <c r="N870" s="193"/>
    </row>
    <row r="871" spans="1:14" x14ac:dyDescent="0.2">
      <c r="A871" s="193"/>
      <c r="B871" s="193"/>
      <c r="C871" s="193"/>
      <c r="D871" s="193"/>
      <c r="E871" s="193"/>
      <c r="F871" s="193"/>
      <c r="G871" s="245"/>
      <c r="H871" s="195"/>
      <c r="I871" s="363"/>
      <c r="J871" s="195"/>
      <c r="K871" s="193"/>
      <c r="L871" s="193"/>
      <c r="M871" s="194"/>
      <c r="N871" s="193"/>
    </row>
    <row r="872" spans="1:14" x14ac:dyDescent="0.2">
      <c r="A872" s="193"/>
      <c r="B872" s="193"/>
      <c r="C872" s="193"/>
      <c r="D872" s="193"/>
      <c r="E872" s="193"/>
      <c r="F872" s="193"/>
      <c r="G872" s="245"/>
      <c r="H872" s="195"/>
      <c r="I872" s="363"/>
      <c r="J872" s="195"/>
      <c r="K872" s="193"/>
      <c r="L872" s="193"/>
      <c r="M872" s="194"/>
      <c r="N872" s="193"/>
    </row>
    <row r="873" spans="1:14" x14ac:dyDescent="0.2">
      <c r="A873" s="193"/>
      <c r="B873" s="193"/>
      <c r="C873" s="193"/>
      <c r="D873" s="193"/>
      <c r="E873" s="193"/>
      <c r="F873" s="193"/>
      <c r="G873" s="245"/>
      <c r="H873" s="195"/>
      <c r="I873" s="363"/>
      <c r="J873" s="195"/>
      <c r="K873" s="193"/>
      <c r="L873" s="193"/>
      <c r="M873" s="194"/>
      <c r="N873" s="193"/>
    </row>
    <row r="874" spans="1:14" x14ac:dyDescent="0.2">
      <c r="A874" s="193"/>
      <c r="B874" s="193"/>
      <c r="C874" s="193"/>
      <c r="D874" s="193"/>
      <c r="E874" s="193"/>
      <c r="F874" s="193"/>
      <c r="G874" s="245"/>
      <c r="H874" s="195"/>
      <c r="I874" s="363"/>
      <c r="J874" s="195"/>
      <c r="K874" s="193"/>
      <c r="L874" s="193"/>
      <c r="M874" s="194"/>
      <c r="N874" s="193"/>
    </row>
    <row r="875" spans="1:14" x14ac:dyDescent="0.2">
      <c r="A875" s="193"/>
      <c r="B875" s="193"/>
      <c r="C875" s="193"/>
      <c r="D875" s="193"/>
      <c r="E875" s="193"/>
      <c r="F875" s="193"/>
      <c r="G875" s="245"/>
      <c r="H875" s="195"/>
      <c r="I875" s="363"/>
      <c r="J875" s="195"/>
      <c r="K875" s="193"/>
      <c r="L875" s="193"/>
      <c r="M875" s="194"/>
      <c r="N875" s="193"/>
    </row>
    <row r="876" spans="1:14" x14ac:dyDescent="0.2">
      <c r="A876" s="193"/>
      <c r="B876" s="193"/>
      <c r="C876" s="193"/>
      <c r="D876" s="193"/>
      <c r="E876" s="193"/>
      <c r="F876" s="193"/>
      <c r="G876" s="245"/>
      <c r="H876" s="195"/>
      <c r="I876" s="363"/>
      <c r="J876" s="195"/>
      <c r="K876" s="193"/>
      <c r="L876" s="193"/>
      <c r="M876" s="194"/>
      <c r="N876" s="193"/>
    </row>
    <row r="877" spans="1:14" x14ac:dyDescent="0.2">
      <c r="A877" s="193"/>
      <c r="B877" s="193"/>
      <c r="C877" s="193"/>
      <c r="D877" s="193"/>
      <c r="E877" s="193"/>
      <c r="F877" s="193"/>
      <c r="G877" s="245"/>
      <c r="H877" s="195"/>
      <c r="I877" s="363"/>
      <c r="J877" s="195"/>
      <c r="K877" s="193"/>
      <c r="L877" s="193"/>
      <c r="M877" s="194"/>
      <c r="N877" s="193"/>
    </row>
    <row r="878" spans="1:14" x14ac:dyDescent="0.2">
      <c r="A878" s="193"/>
      <c r="B878" s="193"/>
      <c r="C878" s="193"/>
      <c r="D878" s="193"/>
      <c r="E878" s="193"/>
      <c r="F878" s="193"/>
      <c r="G878" s="245"/>
      <c r="H878" s="195"/>
      <c r="I878" s="363"/>
      <c r="J878" s="195"/>
      <c r="K878" s="193"/>
      <c r="L878" s="193"/>
      <c r="M878" s="194"/>
      <c r="N878" s="193"/>
    </row>
    <row r="879" spans="1:14" x14ac:dyDescent="0.2">
      <c r="A879" s="193"/>
      <c r="B879" s="193"/>
      <c r="C879" s="193"/>
      <c r="D879" s="193"/>
      <c r="E879" s="193"/>
      <c r="F879" s="193"/>
      <c r="G879" s="245"/>
      <c r="H879" s="195"/>
      <c r="I879" s="363"/>
      <c r="J879" s="195"/>
      <c r="K879" s="193"/>
      <c r="L879" s="193"/>
      <c r="M879" s="194"/>
      <c r="N879" s="193"/>
    </row>
    <row r="880" spans="1:14" x14ac:dyDescent="0.2">
      <c r="A880" s="193"/>
      <c r="B880" s="193"/>
      <c r="C880" s="193"/>
      <c r="D880" s="193"/>
      <c r="E880" s="193"/>
      <c r="F880" s="193"/>
      <c r="G880" s="245"/>
      <c r="H880" s="195"/>
      <c r="I880" s="363"/>
      <c r="J880" s="195"/>
      <c r="K880" s="193"/>
      <c r="L880" s="193"/>
      <c r="M880" s="194"/>
      <c r="N880" s="193"/>
    </row>
    <row r="881" spans="1:14" x14ac:dyDescent="0.2">
      <c r="A881" s="193"/>
      <c r="B881" s="193"/>
      <c r="C881" s="193"/>
      <c r="D881" s="193"/>
      <c r="E881" s="193"/>
      <c r="F881" s="193"/>
      <c r="G881" s="245"/>
      <c r="H881" s="195"/>
      <c r="I881" s="363"/>
      <c r="J881" s="195"/>
      <c r="K881" s="193"/>
      <c r="L881" s="193"/>
      <c r="M881" s="194"/>
      <c r="N881" s="193"/>
    </row>
    <row r="882" spans="1:14" x14ac:dyDescent="0.2">
      <c r="A882" s="193"/>
      <c r="B882" s="193"/>
      <c r="C882" s="193"/>
      <c r="D882" s="193"/>
      <c r="E882" s="193"/>
      <c r="F882" s="193"/>
      <c r="G882" s="245"/>
      <c r="H882" s="195"/>
      <c r="I882" s="363"/>
      <c r="J882" s="195"/>
      <c r="K882" s="193"/>
      <c r="L882" s="193"/>
      <c r="M882" s="194"/>
      <c r="N882" s="193"/>
    </row>
    <row r="883" spans="1:14" x14ac:dyDescent="0.2">
      <c r="A883" s="193"/>
      <c r="B883" s="193"/>
      <c r="C883" s="193"/>
      <c r="D883" s="193"/>
      <c r="E883" s="193"/>
      <c r="F883" s="193"/>
      <c r="G883" s="245"/>
      <c r="H883" s="195"/>
      <c r="I883" s="363"/>
      <c r="J883" s="195"/>
      <c r="K883" s="193"/>
      <c r="L883" s="193"/>
      <c r="M883" s="194"/>
      <c r="N883" s="193"/>
    </row>
    <row r="884" spans="1:14" x14ac:dyDescent="0.2">
      <c r="A884" s="193"/>
      <c r="B884" s="193"/>
      <c r="C884" s="193"/>
      <c r="D884" s="193"/>
      <c r="E884" s="193"/>
      <c r="F884" s="193"/>
      <c r="G884" s="245"/>
      <c r="H884" s="195"/>
      <c r="I884" s="363"/>
      <c r="J884" s="195"/>
      <c r="K884" s="193"/>
      <c r="L884" s="193"/>
      <c r="M884" s="194"/>
      <c r="N884" s="193"/>
    </row>
    <row r="885" spans="1:14" x14ac:dyDescent="0.2">
      <c r="A885" s="193"/>
      <c r="B885" s="193"/>
      <c r="C885" s="193"/>
      <c r="D885" s="193"/>
      <c r="E885" s="193"/>
      <c r="F885" s="193"/>
      <c r="G885" s="245"/>
      <c r="H885" s="195"/>
      <c r="I885" s="363"/>
      <c r="J885" s="195"/>
      <c r="K885" s="193"/>
      <c r="L885" s="193"/>
      <c r="M885" s="194"/>
      <c r="N885" s="193"/>
    </row>
    <row r="886" spans="1:14" x14ac:dyDescent="0.2">
      <c r="A886" s="193"/>
      <c r="B886" s="193"/>
      <c r="C886" s="193"/>
      <c r="D886" s="193"/>
      <c r="E886" s="193"/>
      <c r="F886" s="193"/>
      <c r="G886" s="245"/>
      <c r="H886" s="195"/>
      <c r="I886" s="363"/>
      <c r="J886" s="195"/>
      <c r="K886" s="193"/>
      <c r="L886" s="193"/>
      <c r="M886" s="194"/>
      <c r="N886" s="193"/>
    </row>
    <row r="887" spans="1:14" x14ac:dyDescent="0.2">
      <c r="A887" s="193"/>
      <c r="B887" s="193"/>
      <c r="C887" s="193"/>
      <c r="D887" s="193"/>
      <c r="E887" s="193"/>
      <c r="F887" s="193"/>
      <c r="G887" s="245"/>
      <c r="H887" s="195"/>
      <c r="I887" s="363"/>
      <c r="J887" s="195"/>
      <c r="K887" s="193"/>
      <c r="L887" s="193"/>
      <c r="M887" s="194"/>
      <c r="N887" s="193"/>
    </row>
    <row r="888" spans="1:14" x14ac:dyDescent="0.2">
      <c r="A888" s="193"/>
      <c r="B888" s="193"/>
      <c r="C888" s="193"/>
      <c r="D888" s="193"/>
      <c r="E888" s="193"/>
      <c r="F888" s="193"/>
      <c r="G888" s="245"/>
      <c r="H888" s="195"/>
      <c r="I888" s="363"/>
      <c r="J888" s="195"/>
      <c r="K888" s="193"/>
      <c r="L888" s="193"/>
      <c r="M888" s="194"/>
      <c r="N888" s="193"/>
    </row>
    <row r="889" spans="1:14" x14ac:dyDescent="0.2">
      <c r="A889" s="193"/>
      <c r="B889" s="193"/>
      <c r="C889" s="193"/>
      <c r="D889" s="193"/>
      <c r="E889" s="193"/>
      <c r="F889" s="193"/>
      <c r="G889" s="245"/>
      <c r="H889" s="195"/>
      <c r="I889" s="363"/>
      <c r="J889" s="195"/>
      <c r="K889" s="193"/>
      <c r="L889" s="193"/>
      <c r="M889" s="194"/>
      <c r="N889" s="193"/>
    </row>
    <row r="890" spans="1:14" x14ac:dyDescent="0.2">
      <c r="A890" s="193"/>
      <c r="B890" s="193"/>
      <c r="C890" s="193"/>
      <c r="D890" s="193"/>
      <c r="E890" s="193"/>
      <c r="F890" s="193"/>
      <c r="G890" s="245"/>
      <c r="H890" s="195"/>
      <c r="I890" s="363"/>
      <c r="J890" s="195"/>
      <c r="K890" s="193"/>
      <c r="L890" s="193"/>
      <c r="M890" s="194"/>
      <c r="N890" s="193"/>
    </row>
    <row r="891" spans="1:14" x14ac:dyDescent="0.2">
      <c r="A891" s="193"/>
      <c r="B891" s="193"/>
      <c r="C891" s="193"/>
      <c r="D891" s="193"/>
      <c r="E891" s="193"/>
      <c r="F891" s="193"/>
      <c r="G891" s="245"/>
      <c r="H891" s="195"/>
      <c r="I891" s="363"/>
      <c r="J891" s="195"/>
      <c r="K891" s="193"/>
      <c r="L891" s="193"/>
      <c r="M891" s="194"/>
      <c r="N891" s="193"/>
    </row>
    <row r="892" spans="1:14" x14ac:dyDescent="0.2">
      <c r="A892" s="193"/>
      <c r="B892" s="193"/>
      <c r="C892" s="193"/>
      <c r="D892" s="193"/>
      <c r="E892" s="193"/>
      <c r="F892" s="193"/>
      <c r="G892" s="245"/>
      <c r="H892" s="195"/>
      <c r="I892" s="363"/>
      <c r="J892" s="195"/>
      <c r="K892" s="193"/>
      <c r="L892" s="193"/>
      <c r="M892" s="194"/>
      <c r="N892" s="193"/>
    </row>
    <row r="893" spans="1:14" x14ac:dyDescent="0.2">
      <c r="A893" s="193"/>
      <c r="B893" s="193"/>
      <c r="C893" s="193"/>
      <c r="D893" s="193"/>
      <c r="E893" s="193"/>
      <c r="F893" s="193"/>
      <c r="G893" s="245"/>
      <c r="H893" s="195"/>
      <c r="I893" s="363"/>
      <c r="J893" s="195"/>
      <c r="K893" s="193"/>
      <c r="L893" s="193"/>
      <c r="M893" s="194"/>
      <c r="N893" s="193"/>
    </row>
    <row r="894" spans="1:14" x14ac:dyDescent="0.2">
      <c r="A894" s="193"/>
      <c r="B894" s="193"/>
      <c r="C894" s="193"/>
      <c r="D894" s="193"/>
      <c r="E894" s="193"/>
      <c r="F894" s="193"/>
      <c r="G894" s="245"/>
      <c r="H894" s="195"/>
      <c r="I894" s="363"/>
      <c r="J894" s="195"/>
      <c r="K894" s="193"/>
      <c r="L894" s="193"/>
      <c r="M894" s="194"/>
      <c r="N894" s="193"/>
    </row>
    <row r="895" spans="1:14" x14ac:dyDescent="0.2">
      <c r="A895" s="193"/>
      <c r="B895" s="193"/>
      <c r="C895" s="193"/>
      <c r="D895" s="193"/>
      <c r="E895" s="193"/>
      <c r="F895" s="193"/>
      <c r="G895" s="245"/>
      <c r="H895" s="195"/>
      <c r="I895" s="363"/>
      <c r="J895" s="195"/>
      <c r="K895" s="193"/>
      <c r="L895" s="193"/>
      <c r="M895" s="194"/>
      <c r="N895" s="193"/>
    </row>
    <row r="896" spans="1:14" x14ac:dyDescent="0.2">
      <c r="A896" s="193"/>
      <c r="B896" s="193"/>
      <c r="C896" s="193"/>
      <c r="D896" s="193"/>
      <c r="E896" s="193"/>
      <c r="F896" s="193"/>
      <c r="G896" s="245"/>
      <c r="H896" s="195"/>
      <c r="I896" s="363"/>
      <c r="J896" s="195"/>
      <c r="K896" s="193"/>
      <c r="L896" s="193"/>
      <c r="M896" s="194"/>
      <c r="N896" s="193"/>
    </row>
    <row r="897" spans="1:14" x14ac:dyDescent="0.2">
      <c r="A897" s="193"/>
      <c r="B897" s="193"/>
      <c r="C897" s="193"/>
      <c r="D897" s="193"/>
      <c r="E897" s="193"/>
      <c r="F897" s="193"/>
      <c r="G897" s="245"/>
      <c r="H897" s="195"/>
      <c r="I897" s="363"/>
      <c r="J897" s="195"/>
      <c r="K897" s="193"/>
      <c r="L897" s="193"/>
      <c r="M897" s="194"/>
      <c r="N897" s="193"/>
    </row>
    <row r="898" spans="1:14" x14ac:dyDescent="0.2">
      <c r="A898" s="193"/>
      <c r="B898" s="193"/>
      <c r="C898" s="193"/>
      <c r="D898" s="193"/>
      <c r="E898" s="193"/>
      <c r="F898" s="193"/>
      <c r="G898" s="245"/>
      <c r="H898" s="195"/>
      <c r="I898" s="363"/>
      <c r="J898" s="195"/>
      <c r="K898" s="193"/>
      <c r="L898" s="193"/>
      <c r="M898" s="194"/>
      <c r="N898" s="193"/>
    </row>
    <row r="899" spans="1:14" x14ac:dyDescent="0.2">
      <c r="A899" s="193"/>
      <c r="B899" s="193"/>
      <c r="C899" s="193"/>
      <c r="D899" s="193"/>
      <c r="E899" s="193"/>
      <c r="F899" s="193"/>
      <c r="G899" s="245"/>
      <c r="H899" s="195"/>
      <c r="I899" s="363"/>
      <c r="J899" s="195"/>
      <c r="K899" s="193"/>
      <c r="L899" s="193"/>
      <c r="M899" s="194"/>
      <c r="N899" s="193"/>
    </row>
    <row r="900" spans="1:14" x14ac:dyDescent="0.2">
      <c r="A900" s="193"/>
      <c r="B900" s="193"/>
      <c r="C900" s="193"/>
      <c r="D900" s="193"/>
      <c r="E900" s="193"/>
      <c r="F900" s="193"/>
      <c r="G900" s="245"/>
      <c r="H900" s="195"/>
      <c r="I900" s="363"/>
      <c r="J900" s="195"/>
      <c r="K900" s="193"/>
      <c r="L900" s="193"/>
      <c r="M900" s="194"/>
      <c r="N900" s="193"/>
    </row>
    <row r="901" spans="1:14" x14ac:dyDescent="0.2">
      <c r="A901" s="193"/>
      <c r="B901" s="193"/>
      <c r="C901" s="193"/>
      <c r="D901" s="193"/>
      <c r="E901" s="193"/>
      <c r="F901" s="193"/>
      <c r="G901" s="245"/>
      <c r="H901" s="195"/>
      <c r="I901" s="363"/>
      <c r="J901" s="195"/>
      <c r="K901" s="193"/>
      <c r="L901" s="193"/>
      <c r="M901" s="194"/>
      <c r="N901" s="193"/>
    </row>
    <row r="902" spans="1:14" x14ac:dyDescent="0.2">
      <c r="A902" s="193"/>
      <c r="B902" s="193"/>
      <c r="C902" s="193"/>
      <c r="D902" s="193"/>
      <c r="E902" s="193"/>
      <c r="F902" s="193"/>
      <c r="G902" s="245"/>
      <c r="H902" s="195"/>
      <c r="I902" s="363"/>
      <c r="J902" s="195"/>
      <c r="K902" s="193"/>
      <c r="L902" s="193"/>
      <c r="M902" s="194"/>
      <c r="N902" s="193"/>
    </row>
    <row r="903" spans="1:14" x14ac:dyDescent="0.2">
      <c r="A903" s="193"/>
      <c r="B903" s="193"/>
      <c r="C903" s="193"/>
      <c r="D903" s="193"/>
      <c r="E903" s="193"/>
      <c r="F903" s="193"/>
      <c r="G903" s="245"/>
      <c r="H903" s="195"/>
      <c r="I903" s="363"/>
      <c r="J903" s="195"/>
      <c r="K903" s="193"/>
      <c r="L903" s="193"/>
      <c r="M903" s="194"/>
      <c r="N903" s="193"/>
    </row>
    <row r="904" spans="1:14" x14ac:dyDescent="0.2">
      <c r="A904" s="193"/>
      <c r="B904" s="193"/>
      <c r="C904" s="193"/>
      <c r="D904" s="193"/>
      <c r="E904" s="193"/>
      <c r="F904" s="193"/>
      <c r="G904" s="245"/>
      <c r="H904" s="195"/>
      <c r="I904" s="363"/>
      <c r="J904" s="195"/>
      <c r="K904" s="193"/>
      <c r="L904" s="193"/>
      <c r="M904" s="194"/>
      <c r="N904" s="193"/>
    </row>
    <row r="905" spans="1:14" x14ac:dyDescent="0.2">
      <c r="A905" s="193"/>
      <c r="B905" s="193"/>
      <c r="C905" s="193"/>
      <c r="D905" s="193"/>
      <c r="E905" s="193"/>
      <c r="F905" s="193"/>
      <c r="G905" s="245"/>
      <c r="H905" s="195"/>
      <c r="I905" s="363"/>
      <c r="J905" s="195"/>
      <c r="K905" s="193"/>
      <c r="L905" s="193"/>
      <c r="M905" s="194"/>
      <c r="N905" s="193"/>
    </row>
    <row r="906" spans="1:14" x14ac:dyDescent="0.2">
      <c r="A906" s="193"/>
      <c r="B906" s="193"/>
      <c r="C906" s="193"/>
      <c r="D906" s="193"/>
      <c r="E906" s="193"/>
      <c r="F906" s="193"/>
      <c r="G906" s="245"/>
      <c r="H906" s="195"/>
      <c r="I906" s="363"/>
      <c r="J906" s="195"/>
      <c r="K906" s="193"/>
      <c r="L906" s="193"/>
      <c r="M906" s="194"/>
      <c r="N906" s="193"/>
    </row>
    <row r="907" spans="1:14" x14ac:dyDescent="0.2">
      <c r="A907" s="193"/>
      <c r="B907" s="193"/>
      <c r="C907" s="193"/>
      <c r="D907" s="193"/>
      <c r="E907" s="193"/>
      <c r="F907" s="193"/>
      <c r="G907" s="245"/>
      <c r="H907" s="195"/>
      <c r="I907" s="363"/>
      <c r="J907" s="195"/>
      <c r="K907" s="193"/>
      <c r="L907" s="193"/>
      <c r="M907" s="194"/>
      <c r="N907" s="193"/>
    </row>
    <row r="908" spans="1:14" x14ac:dyDescent="0.2">
      <c r="A908" s="193"/>
      <c r="B908" s="193"/>
      <c r="C908" s="193"/>
      <c r="D908" s="193"/>
      <c r="E908" s="193"/>
      <c r="F908" s="193"/>
      <c r="G908" s="245"/>
      <c r="H908" s="195"/>
      <c r="I908" s="363"/>
      <c r="J908" s="195"/>
      <c r="K908" s="193"/>
      <c r="L908" s="193"/>
      <c r="M908" s="194"/>
      <c r="N908" s="193"/>
    </row>
    <row r="909" spans="1:14" x14ac:dyDescent="0.2">
      <c r="A909" s="193"/>
      <c r="B909" s="193"/>
      <c r="C909" s="193"/>
      <c r="D909" s="193"/>
      <c r="E909" s="193"/>
      <c r="F909" s="193"/>
      <c r="G909" s="245"/>
      <c r="H909" s="195"/>
      <c r="I909" s="363"/>
      <c r="J909" s="195"/>
      <c r="K909" s="193"/>
      <c r="L909" s="193"/>
      <c r="M909" s="194"/>
      <c r="N909" s="193"/>
    </row>
    <row r="910" spans="1:14" x14ac:dyDescent="0.2">
      <c r="A910" s="193"/>
      <c r="B910" s="193"/>
      <c r="C910" s="193"/>
      <c r="D910" s="193"/>
      <c r="E910" s="193"/>
      <c r="F910" s="193"/>
      <c r="G910" s="245"/>
      <c r="H910" s="195"/>
      <c r="I910" s="363"/>
      <c r="J910" s="195"/>
      <c r="K910" s="193"/>
      <c r="L910" s="193"/>
      <c r="M910" s="194"/>
      <c r="N910" s="193"/>
    </row>
    <row r="911" spans="1:14" x14ac:dyDescent="0.2">
      <c r="A911" s="193"/>
      <c r="B911" s="193"/>
      <c r="C911" s="193"/>
      <c r="D911" s="193"/>
      <c r="E911" s="193"/>
      <c r="F911" s="193"/>
      <c r="G911" s="245"/>
      <c r="H911" s="195"/>
      <c r="I911" s="363"/>
      <c r="J911" s="195"/>
      <c r="K911" s="193"/>
      <c r="L911" s="193"/>
      <c r="M911" s="194"/>
      <c r="N911" s="193"/>
    </row>
    <row r="912" spans="1:14" x14ac:dyDescent="0.2">
      <c r="A912" s="193"/>
      <c r="B912" s="193"/>
      <c r="C912" s="193"/>
      <c r="D912" s="193"/>
      <c r="E912" s="193"/>
      <c r="F912" s="193"/>
      <c r="G912" s="245"/>
      <c r="H912" s="195"/>
      <c r="I912" s="363"/>
      <c r="J912" s="195"/>
      <c r="K912" s="193"/>
      <c r="L912" s="193"/>
      <c r="M912" s="194"/>
      <c r="N912" s="193"/>
    </row>
    <row r="913" spans="1:14" x14ac:dyDescent="0.2">
      <c r="A913" s="193"/>
      <c r="B913" s="193"/>
      <c r="C913" s="193"/>
      <c r="D913" s="193"/>
      <c r="E913" s="193"/>
      <c r="F913" s="193"/>
      <c r="G913" s="245"/>
      <c r="H913" s="195"/>
      <c r="I913" s="363"/>
      <c r="J913" s="195"/>
      <c r="K913" s="193"/>
      <c r="L913" s="193"/>
      <c r="M913" s="194"/>
      <c r="N913" s="193"/>
    </row>
    <row r="914" spans="1:14" x14ac:dyDescent="0.2">
      <c r="A914" s="193"/>
      <c r="B914" s="193"/>
      <c r="C914" s="193"/>
      <c r="D914" s="193"/>
      <c r="E914" s="193"/>
      <c r="F914" s="193"/>
      <c r="G914" s="245"/>
      <c r="H914" s="195"/>
      <c r="I914" s="363"/>
      <c r="J914" s="195"/>
      <c r="K914" s="193"/>
      <c r="L914" s="193"/>
      <c r="M914" s="194"/>
      <c r="N914" s="193"/>
    </row>
    <row r="915" spans="1:14" x14ac:dyDescent="0.2">
      <c r="A915" s="193"/>
      <c r="B915" s="193"/>
      <c r="C915" s="193"/>
      <c r="D915" s="193"/>
      <c r="E915" s="193"/>
      <c r="F915" s="193"/>
      <c r="G915" s="245"/>
      <c r="H915" s="195"/>
      <c r="I915" s="363"/>
      <c r="J915" s="195"/>
      <c r="K915" s="193"/>
      <c r="L915" s="193"/>
      <c r="M915" s="194"/>
      <c r="N915" s="193"/>
    </row>
    <row r="916" spans="1:14" x14ac:dyDescent="0.2">
      <c r="A916" s="193"/>
      <c r="B916" s="193"/>
      <c r="C916" s="193"/>
      <c r="D916" s="193"/>
      <c r="E916" s="193"/>
      <c r="F916" s="193"/>
      <c r="G916" s="245"/>
      <c r="H916" s="195"/>
      <c r="I916" s="363"/>
      <c r="J916" s="195"/>
      <c r="K916" s="193"/>
      <c r="L916" s="193"/>
      <c r="M916" s="194"/>
      <c r="N916" s="193"/>
    </row>
    <row r="917" spans="1:14" x14ac:dyDescent="0.2">
      <c r="A917" s="193"/>
      <c r="B917" s="193"/>
      <c r="C917" s="193"/>
      <c r="D917" s="193"/>
      <c r="E917" s="193"/>
      <c r="F917" s="193"/>
      <c r="G917" s="245"/>
      <c r="H917" s="195"/>
      <c r="I917" s="363"/>
      <c r="J917" s="195"/>
      <c r="K917" s="193"/>
      <c r="L917" s="193"/>
      <c r="M917" s="194"/>
      <c r="N917" s="193"/>
    </row>
    <row r="918" spans="1:14" x14ac:dyDescent="0.2">
      <c r="A918" s="193"/>
      <c r="B918" s="193"/>
      <c r="C918" s="193"/>
      <c r="D918" s="193"/>
      <c r="E918" s="193"/>
      <c r="F918" s="193"/>
      <c r="G918" s="245"/>
      <c r="H918" s="195"/>
      <c r="I918" s="363"/>
      <c r="J918" s="195"/>
      <c r="K918" s="193"/>
      <c r="L918" s="193"/>
      <c r="M918" s="194"/>
      <c r="N918" s="193"/>
    </row>
    <row r="919" spans="1:14" x14ac:dyDescent="0.2">
      <c r="A919" s="193"/>
      <c r="B919" s="193"/>
      <c r="C919" s="193"/>
      <c r="D919" s="193"/>
      <c r="E919" s="193"/>
      <c r="F919" s="193"/>
      <c r="G919" s="245"/>
      <c r="H919" s="195"/>
      <c r="I919" s="363"/>
      <c r="J919" s="195"/>
      <c r="K919" s="193"/>
      <c r="L919" s="193"/>
      <c r="M919" s="194"/>
      <c r="N919" s="193"/>
    </row>
    <row r="920" spans="1:14" x14ac:dyDescent="0.2">
      <c r="A920" s="193"/>
      <c r="B920" s="193"/>
      <c r="C920" s="193"/>
      <c r="D920" s="193"/>
      <c r="E920" s="193"/>
      <c r="F920" s="193"/>
      <c r="G920" s="245"/>
      <c r="H920" s="195"/>
      <c r="I920" s="363"/>
      <c r="J920" s="195"/>
      <c r="K920" s="193"/>
      <c r="L920" s="193"/>
      <c r="M920" s="194"/>
      <c r="N920" s="193"/>
    </row>
    <row r="921" spans="1:14" x14ac:dyDescent="0.2">
      <c r="A921" s="193"/>
      <c r="B921" s="193"/>
      <c r="C921" s="193"/>
      <c r="D921" s="193"/>
      <c r="E921" s="193"/>
      <c r="F921" s="193"/>
      <c r="G921" s="245"/>
      <c r="H921" s="195"/>
      <c r="I921" s="363"/>
      <c r="J921" s="195"/>
      <c r="K921" s="193"/>
      <c r="L921" s="193"/>
      <c r="M921" s="194"/>
      <c r="N921" s="193"/>
    </row>
    <row r="922" spans="1:14" x14ac:dyDescent="0.2">
      <c r="A922" s="193"/>
      <c r="B922" s="193"/>
      <c r="C922" s="193"/>
      <c r="D922" s="193"/>
      <c r="E922" s="193"/>
      <c r="F922" s="193"/>
      <c r="G922" s="245"/>
      <c r="H922" s="195"/>
      <c r="I922" s="363"/>
      <c r="J922" s="195"/>
      <c r="K922" s="193"/>
      <c r="L922" s="193"/>
      <c r="M922" s="194"/>
      <c r="N922" s="193"/>
    </row>
    <row r="923" spans="1:14" x14ac:dyDescent="0.2">
      <c r="A923" s="193"/>
      <c r="B923" s="193"/>
      <c r="C923" s="193"/>
      <c r="D923" s="193"/>
      <c r="E923" s="193"/>
      <c r="F923" s="193"/>
      <c r="G923" s="245"/>
      <c r="H923" s="195"/>
      <c r="I923" s="363"/>
      <c r="J923" s="195"/>
      <c r="K923" s="193"/>
      <c r="L923" s="193"/>
      <c r="M923" s="194"/>
      <c r="N923" s="193"/>
    </row>
    <row r="924" spans="1:14" x14ac:dyDescent="0.2">
      <c r="A924" s="193"/>
      <c r="B924" s="193"/>
      <c r="C924" s="193"/>
      <c r="D924" s="193"/>
      <c r="E924" s="193"/>
      <c r="F924" s="193"/>
      <c r="G924" s="245"/>
      <c r="H924" s="195"/>
      <c r="I924" s="363"/>
      <c r="J924" s="195"/>
      <c r="K924" s="193"/>
      <c r="L924" s="193"/>
      <c r="M924" s="194"/>
      <c r="N924" s="193"/>
    </row>
    <row r="925" spans="1:14" x14ac:dyDescent="0.2">
      <c r="A925" s="193"/>
      <c r="B925" s="193"/>
      <c r="C925" s="193"/>
      <c r="D925" s="193"/>
      <c r="E925" s="193"/>
      <c r="F925" s="193"/>
      <c r="G925" s="245"/>
      <c r="H925" s="195"/>
      <c r="I925" s="363"/>
      <c r="J925" s="195"/>
      <c r="K925" s="193"/>
      <c r="L925" s="193"/>
      <c r="M925" s="194"/>
      <c r="N925" s="193"/>
    </row>
    <row r="926" spans="1:14" x14ac:dyDescent="0.2">
      <c r="A926" s="193"/>
      <c r="B926" s="193"/>
      <c r="C926" s="193"/>
      <c r="D926" s="193"/>
      <c r="E926" s="193"/>
      <c r="F926" s="193"/>
      <c r="G926" s="245"/>
      <c r="H926" s="195"/>
      <c r="I926" s="363"/>
      <c r="J926" s="195"/>
      <c r="K926" s="193"/>
      <c r="L926" s="193"/>
      <c r="M926" s="194"/>
      <c r="N926" s="193"/>
    </row>
    <row r="927" spans="1:14" x14ac:dyDescent="0.2">
      <c r="A927" s="193"/>
      <c r="B927" s="193"/>
      <c r="C927" s="193"/>
      <c r="D927" s="193"/>
      <c r="E927" s="193"/>
      <c r="F927" s="193"/>
      <c r="G927" s="245"/>
      <c r="H927" s="195"/>
      <c r="I927" s="363"/>
      <c r="J927" s="195"/>
      <c r="K927" s="193"/>
      <c r="L927" s="193"/>
      <c r="M927" s="194"/>
      <c r="N927" s="193"/>
    </row>
    <row r="928" spans="1:14" x14ac:dyDescent="0.2">
      <c r="A928" s="193"/>
      <c r="B928" s="193"/>
      <c r="C928" s="193"/>
      <c r="D928" s="193"/>
      <c r="E928" s="193"/>
      <c r="F928" s="193"/>
      <c r="G928" s="245"/>
      <c r="H928" s="195"/>
      <c r="I928" s="363"/>
      <c r="J928" s="195"/>
      <c r="K928" s="193"/>
      <c r="L928" s="193"/>
      <c r="M928" s="194"/>
      <c r="N928" s="193"/>
    </row>
    <row r="929" spans="1:14" x14ac:dyDescent="0.2">
      <c r="A929" s="193"/>
      <c r="B929" s="193"/>
      <c r="C929" s="193"/>
      <c r="D929" s="193"/>
      <c r="E929" s="193"/>
      <c r="F929" s="193"/>
      <c r="G929" s="245"/>
      <c r="H929" s="195"/>
      <c r="I929" s="363"/>
      <c r="J929" s="195"/>
      <c r="K929" s="193"/>
      <c r="L929" s="193"/>
      <c r="M929" s="194"/>
      <c r="N929" s="193"/>
    </row>
    <row r="930" spans="1:14" x14ac:dyDescent="0.2">
      <c r="A930" s="193"/>
      <c r="B930" s="193"/>
      <c r="C930" s="193"/>
      <c r="D930" s="193"/>
      <c r="E930" s="193"/>
      <c r="F930" s="193"/>
      <c r="G930" s="245"/>
      <c r="H930" s="195"/>
      <c r="I930" s="363"/>
      <c r="J930" s="195"/>
      <c r="K930" s="193"/>
      <c r="L930" s="193"/>
      <c r="M930" s="194"/>
      <c r="N930" s="193"/>
    </row>
    <row r="931" spans="1:14" x14ac:dyDescent="0.2">
      <c r="A931" s="193"/>
      <c r="B931" s="193"/>
      <c r="C931" s="193"/>
      <c r="D931" s="193"/>
      <c r="E931" s="193"/>
      <c r="F931" s="193"/>
      <c r="G931" s="245"/>
      <c r="H931" s="195"/>
      <c r="I931" s="363"/>
      <c r="J931" s="195"/>
      <c r="K931" s="193"/>
      <c r="L931" s="193"/>
      <c r="M931" s="194"/>
      <c r="N931" s="193"/>
    </row>
    <row r="932" spans="1:14" x14ac:dyDescent="0.2">
      <c r="A932" s="193"/>
      <c r="B932" s="193"/>
      <c r="C932" s="193"/>
      <c r="D932" s="193"/>
      <c r="E932" s="193"/>
      <c r="F932" s="193"/>
      <c r="G932" s="245"/>
      <c r="H932" s="195"/>
      <c r="I932" s="363"/>
      <c r="J932" s="195"/>
      <c r="K932" s="193"/>
      <c r="L932" s="193"/>
      <c r="M932" s="194"/>
      <c r="N932" s="193"/>
    </row>
    <row r="933" spans="1:14" x14ac:dyDescent="0.2">
      <c r="A933" s="193"/>
      <c r="B933" s="193"/>
      <c r="C933" s="193"/>
      <c r="D933" s="193"/>
      <c r="E933" s="193"/>
      <c r="F933" s="193"/>
      <c r="G933" s="245"/>
      <c r="H933" s="195"/>
      <c r="I933" s="363"/>
      <c r="J933" s="195"/>
      <c r="K933" s="193"/>
      <c r="L933" s="193"/>
      <c r="M933" s="194"/>
      <c r="N933" s="193"/>
    </row>
    <row r="934" spans="1:14" x14ac:dyDescent="0.2">
      <c r="A934" s="193"/>
      <c r="B934" s="193"/>
      <c r="C934" s="193"/>
      <c r="D934" s="193"/>
      <c r="E934" s="193"/>
      <c r="F934" s="193"/>
      <c r="G934" s="245"/>
      <c r="H934" s="195"/>
      <c r="I934" s="363"/>
      <c r="J934" s="195"/>
      <c r="K934" s="193"/>
      <c r="L934" s="193"/>
      <c r="M934" s="194"/>
      <c r="N934" s="193"/>
    </row>
    <row r="935" spans="1:14" x14ac:dyDescent="0.2">
      <c r="A935" s="193"/>
      <c r="B935" s="193"/>
      <c r="C935" s="193"/>
      <c r="D935" s="193"/>
      <c r="E935" s="193"/>
      <c r="F935" s="193"/>
      <c r="G935" s="245"/>
      <c r="H935" s="195"/>
      <c r="I935" s="363"/>
      <c r="J935" s="195"/>
      <c r="K935" s="193"/>
      <c r="L935" s="193"/>
      <c r="M935" s="194"/>
      <c r="N935" s="193"/>
    </row>
    <row r="936" spans="1:14" x14ac:dyDescent="0.2">
      <c r="A936" s="193"/>
      <c r="B936" s="193"/>
      <c r="C936" s="193"/>
      <c r="D936" s="193"/>
      <c r="E936" s="193"/>
      <c r="F936" s="193"/>
      <c r="G936" s="245"/>
      <c r="H936" s="195"/>
      <c r="I936" s="363"/>
      <c r="J936" s="195"/>
      <c r="K936" s="193"/>
      <c r="L936" s="193"/>
      <c r="M936" s="194"/>
      <c r="N936" s="193"/>
    </row>
    <row r="937" spans="1:14" x14ac:dyDescent="0.2">
      <c r="A937" s="193"/>
      <c r="B937" s="193"/>
      <c r="C937" s="193"/>
      <c r="D937" s="193"/>
      <c r="E937" s="193"/>
      <c r="F937" s="193"/>
      <c r="G937" s="245"/>
      <c r="H937" s="195"/>
      <c r="I937" s="363"/>
      <c r="J937" s="195"/>
      <c r="K937" s="193"/>
      <c r="L937" s="193"/>
      <c r="M937" s="194"/>
      <c r="N937" s="193"/>
    </row>
    <row r="938" spans="1:14" x14ac:dyDescent="0.2">
      <c r="A938" s="193"/>
      <c r="B938" s="193"/>
      <c r="C938" s="193"/>
      <c r="D938" s="193"/>
      <c r="E938" s="193"/>
      <c r="F938" s="193"/>
      <c r="G938" s="245"/>
      <c r="H938" s="195"/>
      <c r="I938" s="363"/>
      <c r="J938" s="195"/>
      <c r="K938" s="193"/>
      <c r="L938" s="193"/>
      <c r="M938" s="194"/>
      <c r="N938" s="193"/>
    </row>
    <row r="939" spans="1:14" x14ac:dyDescent="0.2">
      <c r="A939" s="193"/>
      <c r="B939" s="193"/>
      <c r="C939" s="193"/>
      <c r="D939" s="193"/>
      <c r="E939" s="193"/>
      <c r="F939" s="193"/>
      <c r="G939" s="245"/>
      <c r="H939" s="195"/>
      <c r="I939" s="363"/>
      <c r="J939" s="195"/>
      <c r="K939" s="193"/>
      <c r="L939" s="193"/>
      <c r="M939" s="194"/>
      <c r="N939" s="193"/>
    </row>
    <row r="940" spans="1:14" x14ac:dyDescent="0.2">
      <c r="A940" s="193"/>
      <c r="B940" s="193"/>
      <c r="C940" s="193"/>
      <c r="D940" s="193"/>
      <c r="E940" s="193"/>
      <c r="F940" s="193"/>
      <c r="G940" s="245"/>
      <c r="H940" s="195"/>
      <c r="I940" s="363"/>
      <c r="J940" s="195"/>
      <c r="K940" s="193"/>
      <c r="L940" s="193"/>
      <c r="M940" s="194"/>
      <c r="N940" s="193"/>
    </row>
    <row r="941" spans="1:14" x14ac:dyDescent="0.2">
      <c r="A941" s="193"/>
      <c r="B941" s="193"/>
      <c r="C941" s="193"/>
      <c r="D941" s="193"/>
      <c r="E941" s="193"/>
      <c r="F941" s="193"/>
      <c r="G941" s="245"/>
      <c r="H941" s="195"/>
      <c r="I941" s="363"/>
      <c r="J941" s="195"/>
      <c r="K941" s="193"/>
      <c r="L941" s="193"/>
      <c r="M941" s="194"/>
      <c r="N941" s="193"/>
    </row>
    <row r="942" spans="1:14" x14ac:dyDescent="0.2">
      <c r="A942" s="193"/>
      <c r="B942" s="193"/>
      <c r="C942" s="193"/>
      <c r="D942" s="193"/>
      <c r="E942" s="193"/>
      <c r="F942" s="193"/>
      <c r="G942" s="245"/>
      <c r="H942" s="195"/>
      <c r="I942" s="363"/>
      <c r="J942" s="195"/>
      <c r="K942" s="193"/>
      <c r="L942" s="193"/>
      <c r="M942" s="194"/>
      <c r="N942" s="193"/>
    </row>
    <row r="943" spans="1:14" x14ac:dyDescent="0.2">
      <c r="A943" s="193"/>
      <c r="B943" s="193"/>
      <c r="C943" s="193"/>
      <c r="D943" s="193"/>
      <c r="E943" s="193"/>
      <c r="F943" s="193"/>
      <c r="G943" s="245"/>
      <c r="H943" s="195"/>
      <c r="I943" s="363"/>
      <c r="J943" s="195"/>
      <c r="K943" s="193"/>
      <c r="L943" s="193"/>
      <c r="M943" s="194"/>
      <c r="N943" s="193"/>
    </row>
    <row r="944" spans="1:14" x14ac:dyDescent="0.2">
      <c r="A944" s="193"/>
      <c r="B944" s="193"/>
      <c r="C944" s="193"/>
      <c r="D944" s="193"/>
      <c r="E944" s="193"/>
      <c r="F944" s="193"/>
      <c r="G944" s="245"/>
      <c r="H944" s="195"/>
      <c r="I944" s="363"/>
      <c r="J944" s="195"/>
      <c r="K944" s="193"/>
      <c r="L944" s="193"/>
      <c r="M944" s="194"/>
      <c r="N944" s="193"/>
    </row>
    <row r="945" spans="1:14" x14ac:dyDescent="0.2">
      <c r="A945" s="193"/>
      <c r="B945" s="193"/>
      <c r="C945" s="193"/>
      <c r="D945" s="193"/>
      <c r="E945" s="193"/>
      <c r="F945" s="193"/>
      <c r="G945" s="245"/>
      <c r="H945" s="195"/>
      <c r="I945" s="363"/>
      <c r="J945" s="195"/>
      <c r="K945" s="193"/>
      <c r="L945" s="193"/>
      <c r="M945" s="194"/>
      <c r="N945" s="193"/>
    </row>
    <row r="946" spans="1:14" x14ac:dyDescent="0.2">
      <c r="A946" s="193"/>
      <c r="B946" s="193"/>
      <c r="C946" s="193"/>
      <c r="D946" s="193"/>
      <c r="E946" s="193"/>
      <c r="F946" s="193"/>
      <c r="G946" s="245"/>
      <c r="H946" s="195"/>
      <c r="I946" s="363"/>
      <c r="J946" s="195"/>
      <c r="K946" s="193"/>
      <c r="L946" s="193"/>
      <c r="M946" s="194"/>
      <c r="N946" s="193"/>
    </row>
    <row r="947" spans="1:14" x14ac:dyDescent="0.2">
      <c r="A947" s="193"/>
      <c r="B947" s="193"/>
      <c r="C947" s="193"/>
      <c r="D947" s="193"/>
      <c r="E947" s="193"/>
      <c r="F947" s="193"/>
      <c r="G947" s="245"/>
      <c r="H947" s="195"/>
      <c r="I947" s="363"/>
      <c r="J947" s="195"/>
      <c r="K947" s="193"/>
      <c r="L947" s="193"/>
      <c r="M947" s="194"/>
      <c r="N947" s="193"/>
    </row>
    <row r="948" spans="1:14" x14ac:dyDescent="0.2">
      <c r="A948" s="193"/>
      <c r="B948" s="193"/>
      <c r="C948" s="193"/>
      <c r="D948" s="193"/>
      <c r="E948" s="193"/>
      <c r="F948" s="193"/>
      <c r="G948" s="245"/>
      <c r="H948" s="195"/>
      <c r="I948" s="363"/>
      <c r="J948" s="195"/>
      <c r="K948" s="193"/>
      <c r="L948" s="193"/>
      <c r="M948" s="194"/>
      <c r="N948" s="193"/>
    </row>
    <row r="949" spans="1:14" x14ac:dyDescent="0.2">
      <c r="A949" s="193"/>
      <c r="B949" s="193"/>
      <c r="C949" s="193"/>
      <c r="D949" s="193"/>
      <c r="E949" s="193"/>
      <c r="F949" s="193"/>
      <c r="G949" s="245"/>
      <c r="H949" s="195"/>
      <c r="I949" s="363"/>
      <c r="J949" s="195"/>
      <c r="K949" s="193"/>
      <c r="L949" s="193"/>
      <c r="M949" s="194"/>
      <c r="N949" s="193"/>
    </row>
    <row r="950" spans="1:14" x14ac:dyDescent="0.2">
      <c r="A950" s="193"/>
      <c r="B950" s="193"/>
      <c r="C950" s="193"/>
      <c r="D950" s="193"/>
      <c r="E950" s="193"/>
      <c r="F950" s="193"/>
      <c r="G950" s="245"/>
      <c r="H950" s="195"/>
      <c r="I950" s="363"/>
      <c r="J950" s="195"/>
      <c r="K950" s="193"/>
      <c r="L950" s="193"/>
      <c r="M950" s="194"/>
      <c r="N950" s="193"/>
    </row>
    <row r="951" spans="1:14" x14ac:dyDescent="0.2">
      <c r="A951" s="193"/>
      <c r="B951" s="193"/>
      <c r="C951" s="193"/>
      <c r="D951" s="193"/>
      <c r="E951" s="193"/>
      <c r="F951" s="193"/>
      <c r="G951" s="245"/>
      <c r="H951" s="195"/>
      <c r="I951" s="363"/>
      <c r="J951" s="195"/>
      <c r="K951" s="193"/>
      <c r="L951" s="193"/>
      <c r="M951" s="194"/>
      <c r="N951" s="193"/>
    </row>
    <row r="952" spans="1:14" x14ac:dyDescent="0.2">
      <c r="A952" s="193"/>
      <c r="B952" s="193"/>
      <c r="C952" s="193"/>
      <c r="D952" s="193"/>
      <c r="E952" s="193"/>
      <c r="F952" s="193"/>
      <c r="G952" s="245"/>
      <c r="H952" s="195"/>
      <c r="I952" s="363"/>
      <c r="J952" s="195"/>
      <c r="K952" s="193"/>
      <c r="L952" s="193"/>
      <c r="M952" s="194"/>
      <c r="N952" s="193"/>
    </row>
    <row r="953" spans="1:14" x14ac:dyDescent="0.2">
      <c r="A953" s="193"/>
      <c r="B953" s="193"/>
      <c r="C953" s="193"/>
      <c r="D953" s="193"/>
      <c r="E953" s="193"/>
      <c r="F953" s="193"/>
      <c r="G953" s="245"/>
      <c r="H953" s="195"/>
      <c r="I953" s="363"/>
      <c r="J953" s="195"/>
      <c r="K953" s="193"/>
      <c r="L953" s="193"/>
      <c r="M953" s="194"/>
      <c r="N953" s="193"/>
    </row>
    <row r="954" spans="1:14" x14ac:dyDescent="0.2">
      <c r="A954" s="193"/>
      <c r="B954" s="193"/>
      <c r="C954" s="193"/>
      <c r="D954" s="193"/>
      <c r="E954" s="193"/>
      <c r="F954" s="193"/>
      <c r="G954" s="245"/>
      <c r="H954" s="195"/>
      <c r="I954" s="363"/>
      <c r="J954" s="195"/>
      <c r="K954" s="193"/>
      <c r="L954" s="193"/>
      <c r="M954" s="194"/>
      <c r="N954" s="193"/>
    </row>
    <row r="955" spans="1:14" x14ac:dyDescent="0.2">
      <c r="A955" s="193"/>
      <c r="B955" s="193"/>
      <c r="C955" s="193"/>
      <c r="D955" s="193"/>
      <c r="E955" s="193"/>
      <c r="F955" s="193"/>
      <c r="G955" s="245"/>
      <c r="H955" s="195"/>
      <c r="I955" s="363"/>
      <c r="J955" s="195"/>
      <c r="K955" s="193"/>
      <c r="L955" s="193"/>
      <c r="M955" s="194"/>
      <c r="N955" s="193"/>
    </row>
    <row r="956" spans="1:14" x14ac:dyDescent="0.2">
      <c r="A956" s="193"/>
      <c r="B956" s="193"/>
      <c r="C956" s="193"/>
      <c r="D956" s="193"/>
      <c r="E956" s="193"/>
      <c r="F956" s="193"/>
      <c r="G956" s="245"/>
      <c r="H956" s="195"/>
      <c r="I956" s="363"/>
      <c r="J956" s="195"/>
      <c r="K956" s="193"/>
      <c r="L956" s="193"/>
      <c r="M956" s="194"/>
      <c r="N956" s="193"/>
    </row>
    <row r="957" spans="1:14" x14ac:dyDescent="0.2">
      <c r="A957" s="193"/>
      <c r="B957" s="193"/>
      <c r="C957" s="193"/>
      <c r="D957" s="193"/>
      <c r="E957" s="193"/>
      <c r="F957" s="193"/>
      <c r="G957" s="245"/>
      <c r="H957" s="195"/>
      <c r="I957" s="363"/>
      <c r="J957" s="195"/>
      <c r="K957" s="193"/>
      <c r="L957" s="193"/>
      <c r="M957" s="194"/>
      <c r="N957" s="193"/>
    </row>
    <row r="958" spans="1:14" x14ac:dyDescent="0.2">
      <c r="A958" s="193"/>
      <c r="B958" s="193"/>
      <c r="C958" s="193"/>
      <c r="D958" s="193"/>
      <c r="E958" s="193"/>
      <c r="F958" s="193"/>
      <c r="G958" s="245"/>
      <c r="H958" s="195"/>
      <c r="I958" s="363"/>
      <c r="J958" s="195"/>
      <c r="K958" s="193"/>
      <c r="L958" s="193"/>
      <c r="M958" s="194"/>
      <c r="N958" s="193"/>
    </row>
    <row r="959" spans="1:14" x14ac:dyDescent="0.2">
      <c r="A959" s="193"/>
      <c r="B959" s="193"/>
      <c r="C959" s="193"/>
      <c r="D959" s="193"/>
      <c r="E959" s="193"/>
      <c r="F959" s="193"/>
      <c r="G959" s="245"/>
      <c r="H959" s="195"/>
      <c r="I959" s="363"/>
      <c r="J959" s="195"/>
      <c r="K959" s="193"/>
      <c r="L959" s="193"/>
      <c r="M959" s="194"/>
      <c r="N959" s="193"/>
    </row>
    <row r="960" spans="1:14" x14ac:dyDescent="0.2">
      <c r="A960" s="193"/>
      <c r="B960" s="193"/>
      <c r="C960" s="193"/>
      <c r="D960" s="193"/>
      <c r="E960" s="193"/>
      <c r="F960" s="193"/>
      <c r="G960" s="245"/>
      <c r="H960" s="195"/>
      <c r="I960" s="363"/>
      <c r="J960" s="195"/>
      <c r="K960" s="193"/>
      <c r="L960" s="193"/>
      <c r="M960" s="194"/>
      <c r="N960" s="193"/>
    </row>
    <row r="961" spans="1:14" x14ac:dyDescent="0.2">
      <c r="A961" s="193"/>
      <c r="B961" s="193"/>
      <c r="C961" s="193"/>
      <c r="D961" s="193"/>
      <c r="E961" s="193"/>
      <c r="F961" s="193"/>
      <c r="G961" s="245"/>
      <c r="H961" s="195"/>
      <c r="I961" s="363"/>
      <c r="J961" s="195"/>
      <c r="K961" s="193"/>
      <c r="L961" s="193"/>
      <c r="M961" s="194"/>
      <c r="N961" s="193"/>
    </row>
    <row r="962" spans="1:14" x14ac:dyDescent="0.2">
      <c r="A962" s="193"/>
      <c r="B962" s="193"/>
      <c r="C962" s="193"/>
      <c r="D962" s="193"/>
      <c r="E962" s="193"/>
      <c r="F962" s="193"/>
      <c r="G962" s="245"/>
      <c r="H962" s="195"/>
      <c r="I962" s="363"/>
      <c r="J962" s="195"/>
      <c r="K962" s="193"/>
      <c r="L962" s="193"/>
      <c r="M962" s="194"/>
      <c r="N962" s="193"/>
    </row>
    <row r="963" spans="1:14" x14ac:dyDescent="0.2">
      <c r="A963" s="193"/>
      <c r="B963" s="193"/>
      <c r="C963" s="193"/>
      <c r="D963" s="193"/>
      <c r="E963" s="193"/>
      <c r="F963" s="193"/>
      <c r="G963" s="245"/>
      <c r="H963" s="195"/>
      <c r="I963" s="363"/>
      <c r="J963" s="195"/>
      <c r="K963" s="193"/>
      <c r="L963" s="193"/>
      <c r="M963" s="194"/>
      <c r="N963" s="193"/>
    </row>
    <row r="964" spans="1:14" x14ac:dyDescent="0.2">
      <c r="A964" s="193"/>
      <c r="B964" s="193"/>
      <c r="C964" s="193"/>
      <c r="D964" s="193"/>
      <c r="E964" s="193"/>
      <c r="F964" s="193"/>
      <c r="G964" s="245"/>
      <c r="H964" s="195"/>
      <c r="I964" s="363"/>
      <c r="J964" s="195"/>
      <c r="K964" s="193"/>
      <c r="L964" s="193"/>
      <c r="M964" s="194"/>
      <c r="N964" s="193"/>
    </row>
    <row r="965" spans="1:14" x14ac:dyDescent="0.2">
      <c r="A965" s="193"/>
      <c r="B965" s="193"/>
      <c r="C965" s="193"/>
      <c r="D965" s="193"/>
      <c r="E965" s="193"/>
      <c r="F965" s="193"/>
      <c r="G965" s="245"/>
      <c r="H965" s="195"/>
      <c r="I965" s="363"/>
      <c r="J965" s="195"/>
      <c r="K965" s="193"/>
      <c r="L965" s="193"/>
      <c r="M965" s="194"/>
      <c r="N965" s="193"/>
    </row>
    <row r="966" spans="1:14" x14ac:dyDescent="0.2">
      <c r="A966" s="193"/>
      <c r="B966" s="193"/>
      <c r="C966" s="193"/>
      <c r="D966" s="193"/>
      <c r="E966" s="193"/>
      <c r="F966" s="193"/>
      <c r="G966" s="245"/>
      <c r="H966" s="195"/>
      <c r="I966" s="363"/>
      <c r="J966" s="195"/>
      <c r="K966" s="193"/>
      <c r="L966" s="193"/>
      <c r="M966" s="194"/>
      <c r="N966" s="193"/>
    </row>
    <row r="967" spans="1:14" x14ac:dyDescent="0.2">
      <c r="A967" s="193"/>
      <c r="B967" s="193"/>
      <c r="C967" s="193"/>
      <c r="D967" s="193"/>
      <c r="E967" s="193"/>
      <c r="F967" s="193"/>
      <c r="G967" s="245"/>
      <c r="H967" s="195"/>
      <c r="I967" s="363"/>
      <c r="J967" s="195"/>
      <c r="K967" s="193"/>
      <c r="L967" s="193"/>
      <c r="M967" s="194"/>
      <c r="N967" s="193"/>
    </row>
    <row r="968" spans="1:14" x14ac:dyDescent="0.2">
      <c r="A968" s="193"/>
      <c r="B968" s="193"/>
      <c r="C968" s="193"/>
      <c r="D968" s="193"/>
      <c r="E968" s="193"/>
      <c r="F968" s="193"/>
      <c r="G968" s="245"/>
      <c r="H968" s="195"/>
      <c r="I968" s="363"/>
      <c r="J968" s="195"/>
      <c r="K968" s="193"/>
      <c r="L968" s="193"/>
      <c r="M968" s="194"/>
      <c r="N968" s="193"/>
    </row>
    <row r="969" spans="1:14" x14ac:dyDescent="0.2">
      <c r="A969" s="193"/>
      <c r="B969" s="193"/>
      <c r="C969" s="193"/>
      <c r="D969" s="193"/>
      <c r="E969" s="193"/>
      <c r="F969" s="193"/>
      <c r="G969" s="245"/>
      <c r="H969" s="195"/>
      <c r="I969" s="363"/>
      <c r="J969" s="195"/>
      <c r="K969" s="193"/>
      <c r="L969" s="193"/>
      <c r="M969" s="194"/>
      <c r="N969" s="193"/>
    </row>
    <row r="970" spans="1:14" x14ac:dyDescent="0.2">
      <c r="A970" s="193"/>
      <c r="B970" s="193"/>
      <c r="C970" s="193"/>
      <c r="D970" s="193"/>
      <c r="E970" s="193"/>
      <c r="F970" s="193"/>
      <c r="G970" s="245"/>
      <c r="H970" s="195"/>
      <c r="I970" s="363"/>
      <c r="J970" s="195"/>
      <c r="K970" s="193"/>
      <c r="L970" s="193"/>
      <c r="M970" s="194"/>
      <c r="N970" s="193"/>
    </row>
    <row r="971" spans="1:14" x14ac:dyDescent="0.2">
      <c r="A971" s="193"/>
      <c r="B971" s="193"/>
      <c r="C971" s="193"/>
      <c r="D971" s="193"/>
      <c r="E971" s="193"/>
      <c r="F971" s="193"/>
      <c r="G971" s="245"/>
      <c r="H971" s="195"/>
      <c r="I971" s="363"/>
      <c r="J971" s="195"/>
      <c r="K971" s="193"/>
      <c r="L971" s="193"/>
      <c r="M971" s="194"/>
      <c r="N971" s="193"/>
    </row>
    <row r="972" spans="1:14" x14ac:dyDescent="0.2">
      <c r="A972" s="193"/>
      <c r="B972" s="193"/>
      <c r="C972" s="193"/>
      <c r="D972" s="193"/>
      <c r="E972" s="193"/>
      <c r="F972" s="193"/>
      <c r="G972" s="245"/>
      <c r="H972" s="195"/>
      <c r="I972" s="363"/>
      <c r="J972" s="195"/>
      <c r="K972" s="193"/>
      <c r="L972" s="193"/>
      <c r="M972" s="194"/>
      <c r="N972" s="193"/>
    </row>
    <row r="973" spans="1:14" x14ac:dyDescent="0.2">
      <c r="A973" s="193"/>
      <c r="B973" s="193"/>
      <c r="C973" s="193"/>
      <c r="D973" s="193"/>
      <c r="E973" s="193"/>
      <c r="F973" s="193"/>
      <c r="G973" s="245"/>
      <c r="H973" s="195"/>
      <c r="I973" s="363"/>
      <c r="J973" s="195"/>
      <c r="K973" s="193"/>
      <c r="L973" s="193"/>
      <c r="M973" s="194"/>
      <c r="N973" s="193"/>
    </row>
    <row r="974" spans="1:14" x14ac:dyDescent="0.2">
      <c r="A974" s="193"/>
      <c r="B974" s="193"/>
      <c r="C974" s="193"/>
      <c r="D974" s="193"/>
      <c r="E974" s="193"/>
      <c r="F974" s="193"/>
      <c r="G974" s="245"/>
      <c r="H974" s="195"/>
      <c r="I974" s="363"/>
      <c r="J974" s="195"/>
      <c r="K974" s="193"/>
      <c r="L974" s="193"/>
      <c r="M974" s="194"/>
      <c r="N974" s="193"/>
    </row>
    <row r="975" spans="1:14" x14ac:dyDescent="0.2">
      <c r="A975" s="193"/>
      <c r="B975" s="193"/>
      <c r="C975" s="193"/>
      <c r="D975" s="193"/>
      <c r="E975" s="193"/>
      <c r="F975" s="193"/>
      <c r="G975" s="245"/>
      <c r="H975" s="195"/>
      <c r="I975" s="363"/>
      <c r="J975" s="195"/>
      <c r="K975" s="193"/>
      <c r="L975" s="193"/>
      <c r="M975" s="194"/>
      <c r="N975" s="193"/>
    </row>
    <row r="976" spans="1:14" x14ac:dyDescent="0.2">
      <c r="A976" s="193"/>
      <c r="B976" s="193"/>
      <c r="C976" s="193"/>
      <c r="D976" s="193"/>
      <c r="E976" s="193"/>
      <c r="F976" s="193"/>
      <c r="G976" s="245"/>
      <c r="H976" s="195"/>
      <c r="I976" s="363"/>
      <c r="J976" s="195"/>
      <c r="K976" s="193"/>
      <c r="L976" s="193"/>
      <c r="M976" s="194"/>
      <c r="N976" s="193"/>
    </row>
    <row r="977" spans="1:14" x14ac:dyDescent="0.2">
      <c r="A977" s="193"/>
      <c r="B977" s="193"/>
      <c r="C977" s="193"/>
      <c r="D977" s="193"/>
      <c r="E977" s="193"/>
      <c r="F977" s="193"/>
      <c r="G977" s="245"/>
      <c r="H977" s="195"/>
      <c r="I977" s="363"/>
      <c r="J977" s="195"/>
      <c r="K977" s="193"/>
      <c r="L977" s="193"/>
      <c r="M977" s="194"/>
      <c r="N977" s="193"/>
    </row>
    <row r="978" spans="1:14" x14ac:dyDescent="0.2">
      <c r="A978" s="193"/>
      <c r="B978" s="193"/>
      <c r="C978" s="193"/>
      <c r="D978" s="193"/>
      <c r="E978" s="193"/>
      <c r="F978" s="193"/>
      <c r="G978" s="245"/>
      <c r="H978" s="195"/>
      <c r="I978" s="363"/>
      <c r="J978" s="195"/>
      <c r="K978" s="193"/>
      <c r="L978" s="193"/>
      <c r="M978" s="194"/>
      <c r="N978" s="193"/>
    </row>
    <row r="979" spans="1:14" x14ac:dyDescent="0.2">
      <c r="A979" s="193"/>
      <c r="B979" s="193"/>
      <c r="C979" s="193"/>
      <c r="D979" s="193"/>
      <c r="E979" s="193"/>
      <c r="F979" s="193"/>
      <c r="G979" s="245"/>
      <c r="H979" s="195"/>
      <c r="I979" s="363"/>
      <c r="J979" s="195"/>
      <c r="K979" s="193"/>
      <c r="L979" s="193"/>
      <c r="M979" s="194"/>
      <c r="N979" s="193"/>
    </row>
    <row r="980" spans="1:14" x14ac:dyDescent="0.2">
      <c r="A980" s="193"/>
      <c r="B980" s="193"/>
      <c r="C980" s="193"/>
      <c r="D980" s="193"/>
      <c r="E980" s="193"/>
      <c r="F980" s="193"/>
      <c r="G980" s="245"/>
      <c r="H980" s="195"/>
      <c r="I980" s="363"/>
      <c r="J980" s="195"/>
      <c r="K980" s="193"/>
      <c r="L980" s="193"/>
      <c r="M980" s="194"/>
      <c r="N980" s="193"/>
    </row>
    <row r="981" spans="1:14" x14ac:dyDescent="0.2">
      <c r="A981" s="193"/>
      <c r="B981" s="193"/>
      <c r="C981" s="193"/>
      <c r="D981" s="193"/>
      <c r="E981" s="193"/>
      <c r="F981" s="193"/>
      <c r="G981" s="245"/>
      <c r="H981" s="195"/>
      <c r="I981" s="363"/>
      <c r="J981" s="195"/>
      <c r="K981" s="193"/>
      <c r="L981" s="193"/>
      <c r="M981" s="194"/>
      <c r="N981" s="193"/>
    </row>
    <row r="982" spans="1:14" x14ac:dyDescent="0.2">
      <c r="A982" s="193"/>
      <c r="B982" s="193"/>
      <c r="C982" s="193"/>
      <c r="D982" s="193"/>
      <c r="E982" s="193"/>
      <c r="F982" s="193"/>
      <c r="G982" s="245"/>
      <c r="H982" s="195"/>
      <c r="I982" s="363"/>
      <c r="J982" s="195"/>
      <c r="K982" s="193"/>
      <c r="L982" s="193"/>
      <c r="M982" s="194"/>
      <c r="N982" s="193"/>
    </row>
    <row r="983" spans="1:14" x14ac:dyDescent="0.2">
      <c r="A983" s="193"/>
      <c r="B983" s="193"/>
      <c r="C983" s="193"/>
      <c r="D983" s="193"/>
      <c r="E983" s="193"/>
      <c r="F983" s="193"/>
      <c r="G983" s="245"/>
      <c r="H983" s="195"/>
      <c r="I983" s="363"/>
      <c r="J983" s="195"/>
      <c r="K983" s="193"/>
      <c r="L983" s="193"/>
      <c r="M983" s="194"/>
      <c r="N983" s="193"/>
    </row>
    <row r="984" spans="1:14" x14ac:dyDescent="0.2">
      <c r="A984" s="193"/>
      <c r="B984" s="193"/>
      <c r="C984" s="193"/>
      <c r="D984" s="193"/>
      <c r="E984" s="193"/>
      <c r="F984" s="193"/>
      <c r="G984" s="245"/>
      <c r="H984" s="195"/>
      <c r="I984" s="363"/>
      <c r="J984" s="195"/>
      <c r="K984" s="193"/>
      <c r="L984" s="193"/>
      <c r="M984" s="194"/>
      <c r="N984" s="193"/>
    </row>
    <row r="985" spans="1:14" x14ac:dyDescent="0.2">
      <c r="A985" s="193"/>
      <c r="B985" s="193"/>
      <c r="C985" s="193"/>
      <c r="D985" s="193"/>
      <c r="E985" s="193"/>
      <c r="F985" s="193"/>
      <c r="G985" s="245"/>
      <c r="H985" s="195"/>
      <c r="I985" s="363"/>
      <c r="J985" s="195"/>
      <c r="K985" s="193"/>
      <c r="L985" s="193"/>
      <c r="M985" s="194"/>
      <c r="N985" s="193"/>
    </row>
    <row r="986" spans="1:14" x14ac:dyDescent="0.2">
      <c r="A986" s="193"/>
      <c r="B986" s="193"/>
      <c r="C986" s="193"/>
      <c r="D986" s="193"/>
      <c r="E986" s="193"/>
      <c r="F986" s="193"/>
      <c r="G986" s="245"/>
      <c r="H986" s="195"/>
      <c r="I986" s="363"/>
      <c r="J986" s="195"/>
      <c r="K986" s="193"/>
      <c r="L986" s="193"/>
      <c r="M986" s="194"/>
      <c r="N986" s="193"/>
    </row>
    <row r="987" spans="1:14" x14ac:dyDescent="0.2">
      <c r="A987" s="193"/>
      <c r="B987" s="193"/>
      <c r="C987" s="193"/>
      <c r="D987" s="193"/>
      <c r="E987" s="193"/>
      <c r="F987" s="193"/>
      <c r="G987" s="245"/>
      <c r="H987" s="195"/>
      <c r="I987" s="363"/>
      <c r="J987" s="195"/>
      <c r="K987" s="193"/>
      <c r="L987" s="193"/>
      <c r="M987" s="194"/>
      <c r="N987" s="193"/>
    </row>
    <row r="988" spans="1:14" x14ac:dyDescent="0.2">
      <c r="A988" s="193"/>
      <c r="B988" s="193"/>
      <c r="C988" s="193"/>
      <c r="D988" s="193"/>
      <c r="E988" s="193"/>
      <c r="F988" s="193"/>
      <c r="G988" s="245"/>
      <c r="H988" s="195"/>
      <c r="I988" s="363"/>
      <c r="J988" s="195"/>
      <c r="K988" s="193"/>
      <c r="L988" s="193"/>
      <c r="M988" s="194"/>
      <c r="N988" s="193"/>
    </row>
    <row r="989" spans="1:14" x14ac:dyDescent="0.2">
      <c r="A989" s="193"/>
      <c r="B989" s="193"/>
      <c r="C989" s="193"/>
      <c r="D989" s="193"/>
      <c r="E989" s="193"/>
      <c r="F989" s="193"/>
      <c r="G989" s="245"/>
      <c r="H989" s="195"/>
      <c r="I989" s="363"/>
      <c r="J989" s="195"/>
      <c r="K989" s="193"/>
      <c r="L989" s="193"/>
      <c r="M989" s="194"/>
      <c r="N989" s="193"/>
    </row>
    <row r="990" spans="1:14" x14ac:dyDescent="0.2">
      <c r="A990" s="193"/>
      <c r="B990" s="193"/>
      <c r="C990" s="193"/>
      <c r="D990" s="193"/>
      <c r="E990" s="193"/>
      <c r="F990" s="193"/>
      <c r="G990" s="245"/>
      <c r="H990" s="195"/>
      <c r="I990" s="363"/>
      <c r="J990" s="195"/>
      <c r="K990" s="193"/>
      <c r="L990" s="193"/>
      <c r="M990" s="194"/>
      <c r="N990" s="193"/>
    </row>
    <row r="991" spans="1:14" x14ac:dyDescent="0.2">
      <c r="A991" s="193"/>
      <c r="B991" s="193"/>
      <c r="C991" s="193"/>
      <c r="D991" s="193"/>
      <c r="E991" s="193"/>
      <c r="F991" s="193"/>
      <c r="G991" s="245"/>
      <c r="H991" s="195"/>
      <c r="I991" s="363"/>
      <c r="J991" s="195"/>
      <c r="K991" s="193"/>
      <c r="L991" s="193"/>
      <c r="M991" s="194"/>
      <c r="N991" s="193"/>
    </row>
    <row r="992" spans="1:14" x14ac:dyDescent="0.2">
      <c r="A992" s="193"/>
      <c r="B992" s="193"/>
      <c r="C992" s="193"/>
      <c r="D992" s="193"/>
      <c r="E992" s="193"/>
      <c r="F992" s="193"/>
      <c r="G992" s="245"/>
      <c r="H992" s="195"/>
      <c r="I992" s="363"/>
      <c r="J992" s="195"/>
      <c r="K992" s="193"/>
      <c r="L992" s="193"/>
      <c r="M992" s="194"/>
      <c r="N992" s="193"/>
    </row>
    <row r="993" spans="1:14" x14ac:dyDescent="0.2">
      <c r="A993" s="193"/>
      <c r="B993" s="193"/>
      <c r="C993" s="193"/>
      <c r="D993" s="193"/>
      <c r="E993" s="193"/>
      <c r="F993" s="193"/>
      <c r="G993" s="245"/>
      <c r="H993" s="195"/>
      <c r="I993" s="363"/>
      <c r="J993" s="195"/>
      <c r="K993" s="193"/>
      <c r="L993" s="193"/>
      <c r="M993" s="194"/>
      <c r="N993" s="193"/>
    </row>
    <row r="994" spans="1:14" x14ac:dyDescent="0.2">
      <c r="A994" s="193"/>
      <c r="B994" s="193"/>
      <c r="C994" s="193"/>
      <c r="D994" s="193"/>
      <c r="E994" s="193"/>
      <c r="F994" s="193"/>
      <c r="G994" s="245"/>
      <c r="H994" s="195"/>
      <c r="I994" s="363"/>
      <c r="J994" s="195"/>
      <c r="K994" s="193"/>
      <c r="L994" s="193"/>
      <c r="M994" s="194"/>
      <c r="N994" s="193"/>
    </row>
    <row r="995" spans="1:14" x14ac:dyDescent="0.2">
      <c r="A995" s="193"/>
      <c r="B995" s="193"/>
      <c r="C995" s="193"/>
      <c r="D995" s="193"/>
      <c r="E995" s="193"/>
      <c r="F995" s="193"/>
      <c r="G995" s="245"/>
      <c r="H995" s="195"/>
      <c r="I995" s="363"/>
      <c r="J995" s="195"/>
      <c r="K995" s="193"/>
      <c r="L995" s="193"/>
      <c r="M995" s="194"/>
      <c r="N995" s="193"/>
    </row>
    <row r="996" spans="1:14" x14ac:dyDescent="0.2">
      <c r="A996" s="193"/>
      <c r="B996" s="193"/>
      <c r="C996" s="193"/>
      <c r="D996" s="193"/>
      <c r="E996" s="193"/>
      <c r="F996" s="193"/>
      <c r="G996" s="245"/>
      <c r="H996" s="195"/>
      <c r="I996" s="363"/>
      <c r="J996" s="195"/>
      <c r="K996" s="193"/>
      <c r="L996" s="193"/>
      <c r="M996" s="194"/>
      <c r="N996" s="193"/>
    </row>
    <row r="997" spans="1:14" x14ac:dyDescent="0.2">
      <c r="A997" s="193"/>
      <c r="B997" s="193"/>
      <c r="C997" s="193"/>
      <c r="D997" s="193"/>
      <c r="E997" s="193"/>
      <c r="F997" s="193"/>
      <c r="G997" s="245"/>
      <c r="H997" s="195"/>
      <c r="I997" s="363"/>
      <c r="J997" s="195"/>
      <c r="K997" s="193"/>
      <c r="L997" s="193"/>
      <c r="M997" s="194"/>
      <c r="N997" s="193"/>
    </row>
    <row r="998" spans="1:14" x14ac:dyDescent="0.2">
      <c r="A998" s="193"/>
      <c r="B998" s="193"/>
      <c r="C998" s="193"/>
      <c r="D998" s="193"/>
      <c r="E998" s="193"/>
      <c r="F998" s="193"/>
      <c r="G998" s="245"/>
      <c r="H998" s="195"/>
      <c r="I998" s="363"/>
      <c r="J998" s="195"/>
      <c r="K998" s="193"/>
      <c r="L998" s="193"/>
      <c r="M998" s="194"/>
      <c r="N998" s="193"/>
    </row>
    <row r="999" spans="1:14" x14ac:dyDescent="0.2">
      <c r="A999" s="193"/>
      <c r="B999" s="193"/>
      <c r="C999" s="193"/>
      <c r="D999" s="193"/>
      <c r="E999" s="193"/>
      <c r="F999" s="193"/>
      <c r="G999" s="245"/>
      <c r="H999" s="195"/>
      <c r="I999" s="363"/>
      <c r="J999" s="195"/>
      <c r="K999" s="193"/>
      <c r="L999" s="193"/>
      <c r="M999" s="194"/>
      <c r="N999" s="193"/>
    </row>
    <row r="1000" spans="1:14" x14ac:dyDescent="0.2">
      <c r="A1000" s="193"/>
      <c r="B1000" s="193"/>
      <c r="C1000" s="193"/>
      <c r="D1000" s="193"/>
      <c r="E1000" s="193"/>
      <c r="F1000" s="193"/>
      <c r="G1000" s="245"/>
      <c r="H1000" s="195"/>
      <c r="I1000" s="363"/>
      <c r="J1000" s="195"/>
      <c r="K1000" s="193"/>
      <c r="L1000" s="193"/>
      <c r="M1000" s="194"/>
      <c r="N1000" s="193"/>
    </row>
    <row r="1001" spans="1:14" x14ac:dyDescent="0.2">
      <c r="A1001" s="193"/>
      <c r="B1001" s="193"/>
      <c r="C1001" s="193"/>
      <c r="D1001" s="193"/>
      <c r="E1001" s="193"/>
      <c r="F1001" s="193"/>
      <c r="G1001" s="245"/>
      <c r="H1001" s="195"/>
      <c r="I1001" s="363"/>
      <c r="J1001" s="195"/>
      <c r="K1001" s="193"/>
      <c r="L1001" s="193"/>
      <c r="M1001" s="194"/>
      <c r="N1001" s="193"/>
    </row>
    <row r="1002" spans="1:14" x14ac:dyDescent="0.2">
      <c r="A1002" s="193"/>
      <c r="B1002" s="193"/>
      <c r="C1002" s="193"/>
      <c r="D1002" s="193"/>
      <c r="E1002" s="193"/>
      <c r="F1002" s="193"/>
      <c r="G1002" s="245"/>
      <c r="H1002" s="195"/>
      <c r="I1002" s="363"/>
      <c r="J1002" s="195"/>
      <c r="K1002" s="193"/>
      <c r="L1002" s="193"/>
      <c r="M1002" s="194"/>
      <c r="N1002" s="193"/>
    </row>
    <row r="1003" spans="1:14" x14ac:dyDescent="0.2">
      <c r="A1003" s="193"/>
      <c r="B1003" s="193"/>
      <c r="C1003" s="193"/>
      <c r="D1003" s="193"/>
      <c r="E1003" s="193"/>
      <c r="F1003" s="193"/>
      <c r="G1003" s="245"/>
      <c r="H1003" s="195"/>
      <c r="I1003" s="363"/>
      <c r="J1003" s="195"/>
      <c r="K1003" s="193"/>
      <c r="L1003" s="193"/>
      <c r="M1003" s="194"/>
      <c r="N1003" s="193"/>
    </row>
    <row r="1004" spans="1:14" x14ac:dyDescent="0.2">
      <c r="A1004" s="193"/>
      <c r="B1004" s="193"/>
      <c r="C1004" s="193"/>
      <c r="D1004" s="193"/>
      <c r="E1004" s="193"/>
      <c r="F1004" s="193"/>
      <c r="G1004" s="245"/>
      <c r="H1004" s="195"/>
      <c r="I1004" s="363"/>
      <c r="J1004" s="195"/>
      <c r="K1004" s="193"/>
      <c r="L1004" s="193"/>
      <c r="M1004" s="194"/>
      <c r="N1004" s="193"/>
    </row>
    <row r="1005" spans="1:14" x14ac:dyDescent="0.2">
      <c r="A1005" s="193"/>
      <c r="B1005" s="193"/>
      <c r="C1005" s="193"/>
      <c r="D1005" s="193"/>
      <c r="E1005" s="193"/>
      <c r="F1005" s="193"/>
      <c r="G1005" s="245"/>
      <c r="H1005" s="195"/>
      <c r="I1005" s="363"/>
      <c r="J1005" s="195"/>
      <c r="K1005" s="193"/>
      <c r="L1005" s="193"/>
      <c r="M1005" s="194"/>
      <c r="N1005" s="193"/>
    </row>
    <row r="1006" spans="1:14" x14ac:dyDescent="0.2">
      <c r="A1006" s="193"/>
      <c r="B1006" s="193"/>
      <c r="C1006" s="193"/>
      <c r="D1006" s="193"/>
      <c r="E1006" s="193"/>
      <c r="F1006" s="193"/>
      <c r="G1006" s="245"/>
      <c r="H1006" s="195"/>
      <c r="I1006" s="363"/>
      <c r="J1006" s="195"/>
      <c r="K1006" s="193"/>
      <c r="L1006" s="193"/>
      <c r="M1006" s="194"/>
      <c r="N1006" s="193"/>
    </row>
    <row r="1007" spans="1:14" x14ac:dyDescent="0.2">
      <c r="A1007" s="193"/>
      <c r="B1007" s="193"/>
      <c r="C1007" s="193"/>
      <c r="D1007" s="193"/>
      <c r="E1007" s="193"/>
      <c r="F1007" s="193"/>
      <c r="G1007" s="245"/>
      <c r="H1007" s="195"/>
      <c r="I1007" s="363"/>
      <c r="J1007" s="195"/>
      <c r="K1007" s="193"/>
      <c r="L1007" s="193"/>
      <c r="M1007" s="194"/>
      <c r="N1007" s="193"/>
    </row>
    <row r="1008" spans="1:14" x14ac:dyDescent="0.2">
      <c r="A1008" s="193"/>
      <c r="B1008" s="193"/>
      <c r="C1008" s="193"/>
      <c r="D1008" s="193"/>
      <c r="E1008" s="193"/>
      <c r="F1008" s="193"/>
      <c r="G1008" s="245"/>
      <c r="H1008" s="195"/>
      <c r="I1008" s="363"/>
      <c r="J1008" s="195"/>
      <c r="K1008" s="193"/>
      <c r="L1008" s="193"/>
      <c r="M1008" s="194"/>
      <c r="N1008" s="193"/>
    </row>
    <row r="1009" spans="1:14" x14ac:dyDescent="0.2">
      <c r="A1009" s="193"/>
      <c r="B1009" s="193"/>
      <c r="C1009" s="193"/>
      <c r="D1009" s="193"/>
      <c r="E1009" s="193"/>
      <c r="F1009" s="193"/>
      <c r="G1009" s="245"/>
      <c r="H1009" s="195"/>
      <c r="I1009" s="363"/>
      <c r="J1009" s="195"/>
      <c r="K1009" s="193"/>
      <c r="L1009" s="193"/>
      <c r="M1009" s="194"/>
      <c r="N1009" s="193"/>
    </row>
    <row r="1010" spans="1:14" x14ac:dyDescent="0.2">
      <c r="A1010" s="193"/>
      <c r="B1010" s="193"/>
      <c r="C1010" s="193"/>
      <c r="D1010" s="193"/>
      <c r="E1010" s="193"/>
      <c r="F1010" s="193"/>
      <c r="G1010" s="245"/>
      <c r="H1010" s="195"/>
      <c r="I1010" s="363"/>
      <c r="J1010" s="195"/>
      <c r="K1010" s="193"/>
      <c r="L1010" s="193"/>
      <c r="M1010" s="194"/>
      <c r="N1010" s="193"/>
    </row>
    <row r="1011" spans="1:14" x14ac:dyDescent="0.2">
      <c r="A1011" s="193"/>
      <c r="B1011" s="193"/>
      <c r="C1011" s="193"/>
      <c r="D1011" s="193"/>
      <c r="E1011" s="193"/>
      <c r="F1011" s="193"/>
      <c r="G1011" s="245"/>
      <c r="H1011" s="195"/>
      <c r="I1011" s="363"/>
      <c r="J1011" s="195"/>
      <c r="K1011" s="193"/>
      <c r="L1011" s="193"/>
      <c r="M1011" s="194"/>
      <c r="N1011" s="193"/>
    </row>
    <row r="1012" spans="1:14" x14ac:dyDescent="0.2">
      <c r="A1012" s="193"/>
      <c r="B1012" s="193"/>
      <c r="C1012" s="193"/>
      <c r="D1012" s="193"/>
      <c r="E1012" s="193"/>
      <c r="F1012" s="193"/>
      <c r="G1012" s="245"/>
      <c r="H1012" s="195"/>
      <c r="I1012" s="363"/>
      <c r="J1012" s="195"/>
      <c r="K1012" s="193"/>
      <c r="L1012" s="193"/>
      <c r="M1012" s="194"/>
      <c r="N1012" s="193"/>
    </row>
    <row r="1013" spans="1:14" x14ac:dyDescent="0.2">
      <c r="A1013" s="193"/>
      <c r="B1013" s="193"/>
      <c r="C1013" s="193"/>
      <c r="D1013" s="193"/>
      <c r="E1013" s="193"/>
      <c r="F1013" s="193"/>
      <c r="G1013" s="245"/>
      <c r="H1013" s="195"/>
      <c r="I1013" s="363"/>
      <c r="J1013" s="195"/>
      <c r="K1013" s="193"/>
      <c r="L1013" s="193"/>
      <c r="M1013" s="194"/>
      <c r="N1013" s="193"/>
    </row>
    <row r="1014" spans="1:14" x14ac:dyDescent="0.2">
      <c r="A1014" s="193"/>
      <c r="B1014" s="193"/>
      <c r="C1014" s="193"/>
      <c r="D1014" s="193"/>
      <c r="E1014" s="193"/>
      <c r="F1014" s="193"/>
      <c r="G1014" s="245"/>
      <c r="H1014" s="195"/>
      <c r="I1014" s="363"/>
      <c r="J1014" s="195"/>
      <c r="K1014" s="193"/>
      <c r="L1014" s="193"/>
      <c r="M1014" s="194"/>
      <c r="N1014" s="193"/>
    </row>
    <row r="1015" spans="1:14" x14ac:dyDescent="0.2">
      <c r="A1015" s="193"/>
      <c r="B1015" s="193"/>
      <c r="C1015" s="193"/>
      <c r="D1015" s="193"/>
      <c r="E1015" s="193"/>
      <c r="F1015" s="193"/>
      <c r="G1015" s="245"/>
      <c r="H1015" s="195"/>
      <c r="I1015" s="363"/>
      <c r="J1015" s="195"/>
      <c r="K1015" s="193"/>
      <c r="L1015" s="193"/>
      <c r="M1015" s="194"/>
      <c r="N1015" s="193"/>
    </row>
    <row r="1016" spans="1:14" x14ac:dyDescent="0.2">
      <c r="A1016" s="193"/>
      <c r="B1016" s="193"/>
      <c r="C1016" s="193"/>
      <c r="D1016" s="193"/>
      <c r="E1016" s="193"/>
      <c r="F1016" s="193"/>
      <c r="G1016" s="245"/>
      <c r="H1016" s="195"/>
      <c r="I1016" s="363"/>
      <c r="J1016" s="195"/>
      <c r="K1016" s="193"/>
      <c r="L1016" s="193"/>
      <c r="M1016" s="194"/>
      <c r="N1016" s="193"/>
    </row>
    <row r="1017" spans="1:14" x14ac:dyDescent="0.2">
      <c r="A1017" s="193"/>
      <c r="B1017" s="193"/>
      <c r="C1017" s="193"/>
      <c r="D1017" s="193"/>
      <c r="E1017" s="193"/>
      <c r="F1017" s="193"/>
      <c r="G1017" s="245"/>
      <c r="H1017" s="195"/>
      <c r="I1017" s="363"/>
      <c r="J1017" s="195"/>
      <c r="K1017" s="193"/>
      <c r="L1017" s="193"/>
      <c r="M1017" s="194"/>
      <c r="N1017" s="193"/>
    </row>
    <row r="1018" spans="1:14" x14ac:dyDescent="0.2">
      <c r="A1018" s="193"/>
      <c r="B1018" s="193"/>
      <c r="C1018" s="193"/>
      <c r="D1018" s="193"/>
      <c r="E1018" s="193"/>
      <c r="F1018" s="193"/>
      <c r="G1018" s="245"/>
      <c r="H1018" s="195"/>
      <c r="I1018" s="363"/>
      <c r="J1018" s="195"/>
      <c r="K1018" s="193"/>
      <c r="L1018" s="193"/>
      <c r="M1018" s="194"/>
      <c r="N1018" s="193"/>
    </row>
    <row r="1019" spans="1:14" x14ac:dyDescent="0.2">
      <c r="A1019" s="193"/>
      <c r="B1019" s="193"/>
      <c r="C1019" s="193"/>
      <c r="D1019" s="193"/>
      <c r="E1019" s="193"/>
      <c r="F1019" s="193"/>
      <c r="G1019" s="245"/>
      <c r="H1019" s="195"/>
      <c r="I1019" s="363"/>
      <c r="J1019" s="195"/>
      <c r="K1019" s="193"/>
      <c r="L1019" s="193"/>
      <c r="M1019" s="194"/>
      <c r="N1019" s="193"/>
    </row>
    <row r="1020" spans="1:14" x14ac:dyDescent="0.2">
      <c r="A1020" s="193"/>
      <c r="B1020" s="193"/>
      <c r="C1020" s="193"/>
      <c r="D1020" s="193"/>
      <c r="E1020" s="193"/>
      <c r="F1020" s="193"/>
      <c r="G1020" s="245"/>
      <c r="H1020" s="195"/>
      <c r="I1020" s="363"/>
      <c r="J1020" s="195"/>
      <c r="K1020" s="193"/>
      <c r="L1020" s="193"/>
      <c r="M1020" s="194"/>
      <c r="N1020" s="193"/>
    </row>
    <row r="1021" spans="1:14" x14ac:dyDescent="0.2">
      <c r="A1021" s="193"/>
      <c r="B1021" s="193"/>
      <c r="C1021" s="193"/>
      <c r="D1021" s="193"/>
      <c r="E1021" s="193"/>
      <c r="F1021" s="193"/>
      <c r="G1021" s="245"/>
      <c r="H1021" s="195"/>
      <c r="I1021" s="363"/>
      <c r="J1021" s="195"/>
      <c r="K1021" s="193"/>
      <c r="L1021" s="193"/>
      <c r="M1021" s="194"/>
      <c r="N1021" s="193"/>
    </row>
    <row r="1022" spans="1:14" x14ac:dyDescent="0.2">
      <c r="A1022" s="193"/>
      <c r="B1022" s="193"/>
      <c r="C1022" s="193"/>
      <c r="D1022" s="193"/>
      <c r="E1022" s="193"/>
      <c r="F1022" s="193"/>
      <c r="G1022" s="245"/>
      <c r="H1022" s="195"/>
      <c r="I1022" s="363"/>
      <c r="J1022" s="195"/>
      <c r="K1022" s="193"/>
      <c r="L1022" s="193"/>
      <c r="M1022" s="194"/>
      <c r="N1022" s="193"/>
    </row>
    <row r="1023" spans="1:14" x14ac:dyDescent="0.2">
      <c r="A1023" s="193"/>
      <c r="B1023" s="193"/>
      <c r="C1023" s="193"/>
      <c r="D1023" s="193"/>
      <c r="E1023" s="193"/>
      <c r="F1023" s="193"/>
      <c r="G1023" s="245"/>
      <c r="H1023" s="195"/>
      <c r="I1023" s="363"/>
      <c r="J1023" s="195"/>
      <c r="K1023" s="193"/>
      <c r="L1023" s="193"/>
      <c r="M1023" s="194"/>
      <c r="N1023" s="193"/>
    </row>
    <row r="1024" spans="1:14" x14ac:dyDescent="0.2">
      <c r="A1024" s="193"/>
      <c r="B1024" s="193"/>
      <c r="C1024" s="193"/>
      <c r="D1024" s="193"/>
      <c r="E1024" s="193"/>
      <c r="F1024" s="193"/>
      <c r="G1024" s="245"/>
      <c r="H1024" s="195"/>
      <c r="I1024" s="363"/>
      <c r="J1024" s="195"/>
      <c r="K1024" s="193"/>
      <c r="L1024" s="193"/>
      <c r="M1024" s="194"/>
      <c r="N1024" s="193"/>
    </row>
    <row r="1025" spans="1:14" x14ac:dyDescent="0.2">
      <c r="A1025" s="193"/>
      <c r="B1025" s="193"/>
      <c r="C1025" s="193"/>
      <c r="D1025" s="193"/>
      <c r="E1025" s="193"/>
      <c r="F1025" s="193"/>
      <c r="G1025" s="245"/>
      <c r="H1025" s="195"/>
      <c r="I1025" s="363"/>
      <c r="J1025" s="195"/>
      <c r="K1025" s="193"/>
      <c r="L1025" s="193"/>
      <c r="M1025" s="194"/>
      <c r="N1025" s="193"/>
    </row>
    <row r="1026" spans="1:14" x14ac:dyDescent="0.2">
      <c r="A1026" s="193"/>
      <c r="B1026" s="193"/>
      <c r="C1026" s="193"/>
      <c r="D1026" s="193"/>
      <c r="E1026" s="193"/>
      <c r="F1026" s="193"/>
      <c r="G1026" s="245"/>
      <c r="H1026" s="195"/>
      <c r="I1026" s="363"/>
      <c r="J1026" s="195"/>
      <c r="K1026" s="193"/>
      <c r="L1026" s="193"/>
      <c r="M1026" s="194"/>
      <c r="N1026" s="193"/>
    </row>
    <row r="1027" spans="1:14" x14ac:dyDescent="0.2">
      <c r="A1027" s="193"/>
      <c r="B1027" s="193"/>
      <c r="C1027" s="193"/>
      <c r="D1027" s="193"/>
      <c r="E1027" s="193"/>
      <c r="F1027" s="193"/>
      <c r="G1027" s="245"/>
      <c r="H1027" s="195"/>
      <c r="I1027" s="363"/>
      <c r="J1027" s="195"/>
      <c r="K1027" s="193"/>
      <c r="L1027" s="193"/>
      <c r="M1027" s="194"/>
      <c r="N1027" s="193"/>
    </row>
    <row r="1028" spans="1:14" x14ac:dyDescent="0.2">
      <c r="A1028" s="193"/>
      <c r="B1028" s="193"/>
      <c r="C1028" s="193"/>
      <c r="D1028" s="193"/>
      <c r="E1028" s="193"/>
      <c r="F1028" s="193"/>
      <c r="G1028" s="245"/>
      <c r="H1028" s="195"/>
      <c r="I1028" s="363"/>
      <c r="J1028" s="195"/>
      <c r="K1028" s="193"/>
      <c r="L1028" s="193"/>
      <c r="M1028" s="194"/>
      <c r="N1028" s="193"/>
    </row>
    <row r="1029" spans="1:14" x14ac:dyDescent="0.2">
      <c r="A1029" s="193"/>
      <c r="B1029" s="193"/>
      <c r="C1029" s="193"/>
      <c r="D1029" s="193"/>
      <c r="E1029" s="193"/>
      <c r="F1029" s="193"/>
      <c r="G1029" s="245"/>
      <c r="H1029" s="195"/>
      <c r="I1029" s="363"/>
      <c r="J1029" s="195"/>
      <c r="K1029" s="193"/>
      <c r="L1029" s="193"/>
      <c r="M1029" s="194"/>
      <c r="N1029" s="193"/>
    </row>
    <row r="1030" spans="1:14" x14ac:dyDescent="0.2">
      <c r="A1030" s="193"/>
      <c r="B1030" s="193"/>
      <c r="C1030" s="193"/>
      <c r="D1030" s="193"/>
      <c r="E1030" s="193"/>
      <c r="F1030" s="193"/>
      <c r="G1030" s="245"/>
      <c r="H1030" s="195"/>
      <c r="I1030" s="363"/>
      <c r="J1030" s="195"/>
      <c r="K1030" s="193"/>
      <c r="L1030" s="193"/>
      <c r="M1030" s="194"/>
      <c r="N1030" s="193"/>
    </row>
    <row r="1031" spans="1:14" x14ac:dyDescent="0.2">
      <c r="A1031" s="193"/>
      <c r="B1031" s="193"/>
      <c r="C1031" s="193"/>
      <c r="D1031" s="193"/>
      <c r="E1031" s="193"/>
      <c r="F1031" s="193"/>
      <c r="G1031" s="245"/>
      <c r="H1031" s="195"/>
      <c r="I1031" s="363"/>
      <c r="J1031" s="195"/>
      <c r="K1031" s="193"/>
      <c r="L1031" s="193"/>
      <c r="M1031" s="194"/>
      <c r="N1031" s="193"/>
    </row>
    <row r="1032" spans="1:14" x14ac:dyDescent="0.2">
      <c r="A1032" s="193"/>
      <c r="B1032" s="193"/>
      <c r="C1032" s="193"/>
      <c r="D1032" s="193"/>
      <c r="E1032" s="193"/>
      <c r="F1032" s="193"/>
      <c r="G1032" s="245"/>
      <c r="H1032" s="195"/>
      <c r="I1032" s="363"/>
      <c r="J1032" s="195"/>
      <c r="K1032" s="193"/>
      <c r="L1032" s="193"/>
      <c r="M1032" s="194"/>
      <c r="N1032" s="193"/>
    </row>
    <row r="1033" spans="1:14" x14ac:dyDescent="0.2">
      <c r="A1033" s="193"/>
      <c r="B1033" s="193"/>
      <c r="C1033" s="193"/>
      <c r="D1033" s="193"/>
      <c r="E1033" s="193"/>
      <c r="F1033" s="193"/>
      <c r="G1033" s="245"/>
      <c r="H1033" s="195"/>
      <c r="I1033" s="363"/>
      <c r="J1033" s="195"/>
      <c r="K1033" s="193"/>
      <c r="L1033" s="193"/>
      <c r="M1033" s="194"/>
      <c r="N1033" s="193"/>
    </row>
    <row r="1034" spans="1:14" x14ac:dyDescent="0.2">
      <c r="A1034" s="193"/>
      <c r="B1034" s="193"/>
      <c r="C1034" s="193"/>
      <c r="D1034" s="193"/>
      <c r="E1034" s="193"/>
      <c r="F1034" s="193"/>
      <c r="G1034" s="245"/>
      <c r="H1034" s="195"/>
      <c r="I1034" s="363"/>
      <c r="J1034" s="195"/>
      <c r="K1034" s="193"/>
      <c r="L1034" s="193"/>
      <c r="M1034" s="194"/>
      <c r="N1034" s="193"/>
    </row>
    <row r="1035" spans="1:14" x14ac:dyDescent="0.2">
      <c r="A1035" s="193"/>
      <c r="B1035" s="193"/>
      <c r="C1035" s="193"/>
      <c r="D1035" s="193"/>
      <c r="E1035" s="193"/>
      <c r="F1035" s="193"/>
      <c r="G1035" s="245"/>
      <c r="H1035" s="195"/>
      <c r="I1035" s="363"/>
      <c r="J1035" s="195"/>
      <c r="K1035" s="193"/>
      <c r="L1035" s="193"/>
      <c r="M1035" s="194"/>
      <c r="N1035" s="193"/>
    </row>
    <row r="1036" spans="1:14" x14ac:dyDescent="0.2">
      <c r="A1036" s="193"/>
      <c r="B1036" s="193"/>
      <c r="C1036" s="193"/>
      <c r="D1036" s="193"/>
      <c r="E1036" s="193"/>
      <c r="F1036" s="193"/>
      <c r="G1036" s="245"/>
      <c r="H1036" s="195"/>
      <c r="I1036" s="363"/>
      <c r="J1036" s="195"/>
      <c r="K1036" s="193"/>
      <c r="L1036" s="193"/>
      <c r="M1036" s="194"/>
      <c r="N1036" s="193"/>
    </row>
    <row r="1037" spans="1:14" x14ac:dyDescent="0.2">
      <c r="A1037" s="193"/>
      <c r="B1037" s="193"/>
      <c r="C1037" s="193"/>
      <c r="D1037" s="193"/>
      <c r="E1037" s="193"/>
      <c r="F1037" s="193"/>
      <c r="G1037" s="245"/>
      <c r="H1037" s="195"/>
      <c r="I1037" s="363"/>
      <c r="J1037" s="195"/>
      <c r="K1037" s="193"/>
      <c r="L1037" s="193"/>
      <c r="M1037" s="194"/>
      <c r="N1037" s="193"/>
    </row>
    <row r="1038" spans="1:14" x14ac:dyDescent="0.2">
      <c r="A1038" s="193"/>
      <c r="B1038" s="193"/>
      <c r="C1038" s="193"/>
      <c r="D1038" s="193"/>
      <c r="E1038" s="193"/>
      <c r="F1038" s="193"/>
      <c r="G1038" s="245"/>
      <c r="H1038" s="195"/>
      <c r="I1038" s="363"/>
      <c r="J1038" s="195"/>
      <c r="K1038" s="193"/>
      <c r="L1038" s="193"/>
      <c r="M1038" s="194"/>
      <c r="N1038" s="193"/>
    </row>
    <row r="1039" spans="1:14" x14ac:dyDescent="0.2">
      <c r="A1039" s="193"/>
      <c r="B1039" s="193"/>
      <c r="C1039" s="193"/>
      <c r="D1039" s="193"/>
      <c r="E1039" s="193"/>
      <c r="F1039" s="193"/>
      <c r="G1039" s="245"/>
      <c r="H1039" s="195"/>
      <c r="I1039" s="363"/>
      <c r="J1039" s="195"/>
      <c r="K1039" s="193"/>
      <c r="L1039" s="193"/>
      <c r="M1039" s="194"/>
      <c r="N1039" s="193"/>
    </row>
    <row r="1040" spans="1:14" x14ac:dyDescent="0.2">
      <c r="A1040" s="193"/>
      <c r="B1040" s="193"/>
      <c r="C1040" s="193"/>
      <c r="D1040" s="193"/>
      <c r="E1040" s="193"/>
      <c r="F1040" s="193"/>
      <c r="G1040" s="245"/>
      <c r="H1040" s="195"/>
      <c r="I1040" s="363"/>
      <c r="J1040" s="195"/>
      <c r="K1040" s="193"/>
      <c r="L1040" s="193"/>
      <c r="M1040" s="194"/>
      <c r="N1040" s="193"/>
    </row>
    <row r="1041" spans="1:14" x14ac:dyDescent="0.2">
      <c r="A1041" s="193"/>
      <c r="B1041" s="193"/>
      <c r="C1041" s="193"/>
      <c r="D1041" s="193"/>
      <c r="E1041" s="193"/>
      <c r="F1041" s="193"/>
      <c r="G1041" s="245"/>
      <c r="H1041" s="195"/>
      <c r="I1041" s="363"/>
      <c r="J1041" s="195"/>
      <c r="K1041" s="193"/>
      <c r="L1041" s="193"/>
      <c r="M1041" s="194"/>
      <c r="N1041" s="193"/>
    </row>
    <row r="1042" spans="1:14" x14ac:dyDescent="0.2">
      <c r="A1042" s="193"/>
      <c r="B1042" s="193"/>
      <c r="C1042" s="193"/>
      <c r="D1042" s="193"/>
      <c r="E1042" s="193"/>
      <c r="F1042" s="193"/>
      <c r="G1042" s="245"/>
      <c r="H1042" s="195"/>
      <c r="I1042" s="363"/>
      <c r="J1042" s="195"/>
      <c r="K1042" s="193"/>
      <c r="L1042" s="193"/>
      <c r="M1042" s="194"/>
      <c r="N1042" s="193"/>
    </row>
    <row r="1043" spans="1:14" x14ac:dyDescent="0.2">
      <c r="A1043" s="193"/>
      <c r="B1043" s="193"/>
      <c r="C1043" s="193"/>
      <c r="D1043" s="193"/>
      <c r="E1043" s="193"/>
      <c r="F1043" s="193"/>
      <c r="G1043" s="245"/>
      <c r="H1043" s="195"/>
      <c r="I1043" s="363"/>
      <c r="J1043" s="195"/>
      <c r="K1043" s="193"/>
      <c r="L1043" s="193"/>
      <c r="M1043" s="194"/>
      <c r="N1043" s="193"/>
    </row>
    <row r="1044" spans="1:14" x14ac:dyDescent="0.2">
      <c r="A1044" s="193"/>
      <c r="B1044" s="193"/>
      <c r="C1044" s="193"/>
      <c r="D1044" s="193"/>
      <c r="E1044" s="193"/>
      <c r="F1044" s="193"/>
      <c r="G1044" s="245"/>
      <c r="H1044" s="195"/>
      <c r="I1044" s="363"/>
      <c r="J1044" s="195"/>
      <c r="K1044" s="193"/>
      <c r="L1044" s="193"/>
      <c r="M1044" s="194"/>
      <c r="N1044" s="193"/>
    </row>
    <row r="1045" spans="1:14" x14ac:dyDescent="0.2">
      <c r="A1045" s="193"/>
      <c r="B1045" s="193"/>
      <c r="C1045" s="193"/>
      <c r="D1045" s="193"/>
      <c r="E1045" s="193"/>
      <c r="F1045" s="193"/>
      <c r="G1045" s="245"/>
      <c r="H1045" s="195"/>
      <c r="I1045" s="363"/>
      <c r="J1045" s="195"/>
      <c r="K1045" s="193"/>
      <c r="L1045" s="193"/>
      <c r="M1045" s="194"/>
      <c r="N1045" s="193"/>
    </row>
    <row r="1046" spans="1:14" x14ac:dyDescent="0.2">
      <c r="A1046" s="193"/>
      <c r="B1046" s="193"/>
      <c r="C1046" s="193"/>
      <c r="D1046" s="193"/>
      <c r="E1046" s="193"/>
      <c r="F1046" s="193"/>
      <c r="G1046" s="245"/>
      <c r="H1046" s="195"/>
      <c r="I1046" s="363"/>
      <c r="J1046" s="195"/>
      <c r="K1046" s="193"/>
      <c r="L1046" s="193"/>
      <c r="M1046" s="194"/>
      <c r="N1046" s="193"/>
    </row>
    <row r="1047" spans="1:14" x14ac:dyDescent="0.2">
      <c r="A1047" s="193"/>
      <c r="B1047" s="193"/>
      <c r="C1047" s="193"/>
      <c r="D1047" s="193"/>
      <c r="E1047" s="193"/>
      <c r="F1047" s="193"/>
      <c r="G1047" s="245"/>
      <c r="H1047" s="195"/>
      <c r="I1047" s="363"/>
      <c r="J1047" s="195"/>
      <c r="K1047" s="193"/>
      <c r="L1047" s="193"/>
      <c r="M1047" s="194"/>
      <c r="N1047" s="193"/>
    </row>
    <row r="1048" spans="1:14" x14ac:dyDescent="0.2">
      <c r="A1048" s="193"/>
      <c r="B1048" s="193"/>
      <c r="C1048" s="193"/>
      <c r="D1048" s="193"/>
      <c r="E1048" s="193"/>
      <c r="F1048" s="193"/>
      <c r="G1048" s="245"/>
      <c r="H1048" s="195"/>
      <c r="I1048" s="363"/>
      <c r="J1048" s="195"/>
      <c r="K1048" s="193"/>
      <c r="L1048" s="193"/>
      <c r="M1048" s="194"/>
      <c r="N1048" s="193"/>
    </row>
    <row r="1049" spans="1:14" x14ac:dyDescent="0.2">
      <c r="A1049" s="193"/>
      <c r="B1049" s="193"/>
      <c r="C1049" s="193"/>
      <c r="D1049" s="193"/>
      <c r="E1049" s="193"/>
      <c r="F1049" s="193"/>
      <c r="G1049" s="245"/>
      <c r="H1049" s="195"/>
      <c r="I1049" s="363"/>
      <c r="J1049" s="195"/>
      <c r="K1049" s="193"/>
      <c r="L1049" s="193"/>
      <c r="M1049" s="194"/>
      <c r="N1049" s="193"/>
    </row>
    <row r="1050" spans="1:14" x14ac:dyDescent="0.2">
      <c r="A1050" s="193"/>
      <c r="B1050" s="193"/>
      <c r="C1050" s="193"/>
      <c r="D1050" s="193"/>
      <c r="E1050" s="193"/>
      <c r="F1050" s="193"/>
      <c r="G1050" s="245"/>
      <c r="H1050" s="195"/>
      <c r="I1050" s="363"/>
      <c r="J1050" s="195"/>
      <c r="K1050" s="193"/>
      <c r="L1050" s="193"/>
      <c r="M1050" s="194"/>
      <c r="N1050" s="193"/>
    </row>
    <row r="1051" spans="1:14" x14ac:dyDescent="0.2">
      <c r="A1051" s="193"/>
      <c r="B1051" s="193"/>
      <c r="C1051" s="193"/>
      <c r="D1051" s="193"/>
      <c r="E1051" s="193"/>
      <c r="F1051" s="193"/>
      <c r="G1051" s="245"/>
      <c r="H1051" s="195"/>
      <c r="I1051" s="363"/>
      <c r="J1051" s="195"/>
      <c r="K1051" s="193"/>
      <c r="L1051" s="193"/>
      <c r="M1051" s="194"/>
      <c r="N1051" s="193"/>
    </row>
    <row r="1052" spans="1:14" x14ac:dyDescent="0.2">
      <c r="A1052" s="193"/>
      <c r="B1052" s="193"/>
      <c r="C1052" s="193"/>
      <c r="D1052" s="193"/>
      <c r="E1052" s="193"/>
      <c r="F1052" s="193"/>
      <c r="G1052" s="245"/>
      <c r="H1052" s="195"/>
      <c r="I1052" s="363"/>
      <c r="J1052" s="195"/>
      <c r="K1052" s="193"/>
      <c r="L1052" s="193"/>
      <c r="M1052" s="194"/>
      <c r="N1052" s="193"/>
    </row>
    <row r="1053" spans="1:14" x14ac:dyDescent="0.2">
      <c r="A1053" s="193"/>
      <c r="B1053" s="193"/>
      <c r="C1053" s="193"/>
      <c r="D1053" s="193"/>
      <c r="E1053" s="193"/>
      <c r="F1053" s="193"/>
      <c r="G1053" s="245"/>
      <c r="H1053" s="195"/>
      <c r="I1053" s="363"/>
      <c r="J1053" s="195"/>
      <c r="K1053" s="193"/>
      <c r="L1053" s="193"/>
      <c r="M1053" s="194"/>
      <c r="N1053" s="193"/>
    </row>
    <row r="1054" spans="1:14" x14ac:dyDescent="0.2">
      <c r="A1054" s="193"/>
      <c r="B1054" s="193"/>
      <c r="C1054" s="193"/>
      <c r="D1054" s="193"/>
      <c r="E1054" s="193"/>
      <c r="F1054" s="193"/>
      <c r="G1054" s="245"/>
      <c r="H1054" s="195"/>
      <c r="I1054" s="363"/>
      <c r="J1054" s="195"/>
      <c r="K1054" s="193"/>
      <c r="L1054" s="193"/>
      <c r="M1054" s="194"/>
      <c r="N1054" s="193"/>
    </row>
    <row r="1055" spans="1:14" x14ac:dyDescent="0.2">
      <c r="A1055" s="193"/>
      <c r="B1055" s="193"/>
      <c r="C1055" s="193"/>
      <c r="D1055" s="193"/>
      <c r="E1055" s="193"/>
      <c r="F1055" s="193"/>
      <c r="G1055" s="245"/>
      <c r="H1055" s="195"/>
      <c r="I1055" s="363"/>
      <c r="J1055" s="195"/>
      <c r="K1055" s="193"/>
      <c r="L1055" s="193"/>
      <c r="M1055" s="194"/>
      <c r="N1055" s="193"/>
    </row>
    <row r="1056" spans="1:14" x14ac:dyDescent="0.2">
      <c r="A1056" s="193"/>
      <c r="B1056" s="193"/>
      <c r="C1056" s="193"/>
      <c r="D1056" s="193"/>
      <c r="E1056" s="193"/>
      <c r="F1056" s="193"/>
      <c r="G1056" s="245"/>
      <c r="H1056" s="195"/>
      <c r="I1056" s="363"/>
      <c r="J1056" s="195"/>
      <c r="K1056" s="193"/>
      <c r="L1056" s="193"/>
      <c r="M1056" s="194"/>
      <c r="N1056" s="193"/>
    </row>
    <row r="1057" spans="1:14" x14ac:dyDescent="0.2">
      <c r="A1057" s="193"/>
      <c r="B1057" s="193"/>
      <c r="C1057" s="193"/>
      <c r="D1057" s="193"/>
      <c r="E1057" s="193"/>
      <c r="F1057" s="193"/>
      <c r="G1057" s="245"/>
      <c r="H1057" s="195"/>
      <c r="I1057" s="363"/>
      <c r="J1057" s="195"/>
      <c r="K1057" s="193"/>
      <c r="L1057" s="193"/>
      <c r="M1057" s="194"/>
      <c r="N1057" s="193"/>
    </row>
    <row r="1058" spans="1:14" x14ac:dyDescent="0.2">
      <c r="A1058" s="193"/>
      <c r="B1058" s="193"/>
      <c r="C1058" s="193"/>
      <c r="D1058" s="193"/>
      <c r="E1058" s="193"/>
      <c r="F1058" s="193"/>
      <c r="G1058" s="245"/>
      <c r="H1058" s="195"/>
      <c r="I1058" s="363"/>
      <c r="J1058" s="195"/>
      <c r="K1058" s="193"/>
      <c r="L1058" s="193"/>
      <c r="M1058" s="194"/>
      <c r="N1058" s="193"/>
    </row>
    <row r="1059" spans="1:14" x14ac:dyDescent="0.2">
      <c r="A1059" s="193"/>
      <c r="B1059" s="193"/>
      <c r="C1059" s="193"/>
      <c r="D1059" s="193"/>
      <c r="E1059" s="193"/>
      <c r="F1059" s="193"/>
      <c r="G1059" s="245"/>
      <c r="H1059" s="195"/>
      <c r="I1059" s="363"/>
      <c r="J1059" s="195"/>
      <c r="K1059" s="193"/>
      <c r="L1059" s="193"/>
      <c r="M1059" s="194"/>
      <c r="N1059" s="193"/>
    </row>
    <row r="1060" spans="1:14" x14ac:dyDescent="0.2">
      <c r="A1060" s="193"/>
      <c r="B1060" s="193"/>
      <c r="C1060" s="193"/>
      <c r="D1060" s="193"/>
      <c r="E1060" s="193"/>
      <c r="F1060" s="193"/>
      <c r="G1060" s="245"/>
      <c r="H1060" s="195"/>
      <c r="I1060" s="363"/>
      <c r="J1060" s="195"/>
      <c r="K1060" s="193"/>
      <c r="L1060" s="193"/>
      <c r="M1060" s="194"/>
      <c r="N1060" s="193"/>
    </row>
    <row r="1061" spans="1:14" x14ac:dyDescent="0.2">
      <c r="A1061" s="193"/>
      <c r="B1061" s="193"/>
      <c r="C1061" s="193"/>
      <c r="D1061" s="193"/>
      <c r="E1061" s="193"/>
      <c r="F1061" s="193"/>
      <c r="G1061" s="245"/>
      <c r="H1061" s="195"/>
      <c r="I1061" s="363"/>
      <c r="J1061" s="195"/>
      <c r="K1061" s="193"/>
      <c r="L1061" s="193"/>
      <c r="M1061" s="194"/>
      <c r="N1061" s="193"/>
    </row>
    <row r="1062" spans="1:14" x14ac:dyDescent="0.2">
      <c r="A1062" s="193"/>
      <c r="B1062" s="193"/>
      <c r="C1062" s="193"/>
      <c r="D1062" s="193"/>
      <c r="E1062" s="193"/>
      <c r="F1062" s="193"/>
      <c r="G1062" s="245"/>
      <c r="H1062" s="195"/>
      <c r="I1062" s="363"/>
      <c r="J1062" s="195"/>
      <c r="K1062" s="193"/>
      <c r="L1062" s="193"/>
      <c r="M1062" s="194"/>
      <c r="N1062" s="193"/>
    </row>
    <row r="1063" spans="1:14" x14ac:dyDescent="0.2">
      <c r="A1063" s="193"/>
      <c r="B1063" s="193"/>
      <c r="C1063" s="193"/>
      <c r="D1063" s="193"/>
      <c r="E1063" s="193"/>
      <c r="F1063" s="193"/>
      <c r="G1063" s="245"/>
      <c r="H1063" s="195"/>
      <c r="I1063" s="363"/>
      <c r="J1063" s="195"/>
      <c r="K1063" s="193"/>
      <c r="L1063" s="193"/>
      <c r="M1063" s="194"/>
      <c r="N1063" s="193"/>
    </row>
    <row r="1064" spans="1:14" x14ac:dyDescent="0.2">
      <c r="A1064" s="193"/>
      <c r="B1064" s="193"/>
      <c r="C1064" s="193"/>
      <c r="D1064" s="193"/>
      <c r="E1064" s="193"/>
      <c r="F1064" s="193"/>
      <c r="G1064" s="245"/>
      <c r="H1064" s="195"/>
      <c r="I1064" s="363"/>
      <c r="J1064" s="195"/>
      <c r="K1064" s="193"/>
      <c r="L1064" s="193"/>
      <c r="M1064" s="194"/>
      <c r="N1064" s="193"/>
    </row>
    <row r="1065" spans="1:14" x14ac:dyDescent="0.2">
      <c r="A1065" s="193"/>
      <c r="B1065" s="193"/>
      <c r="C1065" s="193"/>
      <c r="D1065" s="193"/>
      <c r="E1065" s="193"/>
      <c r="F1065" s="193"/>
      <c r="G1065" s="245"/>
      <c r="H1065" s="195"/>
      <c r="I1065" s="363"/>
      <c r="J1065" s="195"/>
      <c r="K1065" s="193"/>
      <c r="L1065" s="193"/>
      <c r="M1065" s="194"/>
      <c r="N1065" s="193"/>
    </row>
    <row r="1066" spans="1:14" x14ac:dyDescent="0.2">
      <c r="A1066" s="193"/>
      <c r="B1066" s="193"/>
      <c r="C1066" s="193"/>
      <c r="D1066" s="193"/>
      <c r="E1066" s="193"/>
      <c r="F1066" s="193"/>
      <c r="G1066" s="245"/>
      <c r="H1066" s="195"/>
      <c r="I1066" s="363"/>
      <c r="J1066" s="195"/>
      <c r="K1066" s="193"/>
      <c r="L1066" s="193"/>
      <c r="M1066" s="194"/>
      <c r="N1066" s="193"/>
    </row>
    <row r="1067" spans="1:14" x14ac:dyDescent="0.2">
      <c r="A1067" s="193"/>
      <c r="B1067" s="193"/>
      <c r="C1067" s="193"/>
      <c r="D1067" s="193"/>
      <c r="E1067" s="193"/>
      <c r="F1067" s="193"/>
      <c r="G1067" s="245"/>
      <c r="H1067" s="195"/>
      <c r="I1067" s="363"/>
      <c r="J1067" s="195"/>
      <c r="K1067" s="193"/>
      <c r="L1067" s="193"/>
      <c r="M1067" s="194"/>
      <c r="N1067" s="193"/>
    </row>
    <row r="1068" spans="1:14" x14ac:dyDescent="0.2">
      <c r="A1068" s="193"/>
      <c r="B1068" s="193"/>
      <c r="C1068" s="193"/>
      <c r="D1068" s="193"/>
      <c r="E1068" s="193"/>
      <c r="F1068" s="193"/>
      <c r="G1068" s="245"/>
      <c r="H1068" s="195"/>
      <c r="I1068" s="363"/>
      <c r="J1068" s="195"/>
      <c r="K1068" s="193"/>
      <c r="L1068" s="193"/>
      <c r="M1068" s="194"/>
      <c r="N1068" s="193"/>
    </row>
    <row r="1069" spans="1:14" x14ac:dyDescent="0.2">
      <c r="A1069" s="193"/>
      <c r="B1069" s="193"/>
      <c r="C1069" s="193"/>
      <c r="D1069" s="193"/>
      <c r="E1069" s="193"/>
      <c r="F1069" s="193"/>
      <c r="G1069" s="245"/>
      <c r="H1069" s="195"/>
      <c r="I1069" s="363"/>
      <c r="J1069" s="195"/>
      <c r="K1069" s="193"/>
      <c r="L1069" s="193"/>
      <c r="M1069" s="194"/>
      <c r="N1069" s="193"/>
    </row>
    <row r="1070" spans="1:14" x14ac:dyDescent="0.2">
      <c r="A1070" s="193"/>
      <c r="B1070" s="193"/>
      <c r="C1070" s="193"/>
      <c r="D1070" s="193"/>
      <c r="E1070" s="193"/>
      <c r="F1070" s="193"/>
      <c r="G1070" s="245"/>
      <c r="H1070" s="195"/>
      <c r="I1070" s="363"/>
      <c r="J1070" s="195"/>
      <c r="K1070" s="193"/>
      <c r="L1070" s="193"/>
      <c r="M1070" s="194"/>
      <c r="N1070" s="193"/>
    </row>
    <row r="1071" spans="1:14" x14ac:dyDescent="0.2">
      <c r="A1071" s="193"/>
      <c r="B1071" s="193"/>
      <c r="C1071" s="193"/>
      <c r="D1071" s="193"/>
      <c r="E1071" s="193"/>
      <c r="F1071" s="193"/>
      <c r="G1071" s="245"/>
      <c r="H1071" s="195"/>
      <c r="I1071" s="363"/>
      <c r="J1071" s="195"/>
      <c r="K1071" s="193"/>
      <c r="L1071" s="193"/>
      <c r="M1071" s="194"/>
      <c r="N1071" s="193"/>
    </row>
    <row r="1072" spans="1:14" x14ac:dyDescent="0.2">
      <c r="A1072" s="193"/>
      <c r="B1072" s="193"/>
      <c r="C1072" s="193"/>
      <c r="D1072" s="193"/>
      <c r="E1072" s="193"/>
      <c r="F1072" s="193"/>
      <c r="G1072" s="245"/>
      <c r="H1072" s="195"/>
      <c r="I1072" s="363"/>
      <c r="J1072" s="195"/>
      <c r="K1072" s="193"/>
      <c r="L1072" s="193"/>
      <c r="M1072" s="194"/>
      <c r="N1072" s="193"/>
    </row>
    <row r="1073" spans="1:14" x14ac:dyDescent="0.2">
      <c r="A1073" s="193"/>
      <c r="B1073" s="193"/>
      <c r="C1073" s="193"/>
      <c r="D1073" s="193"/>
      <c r="E1073" s="193"/>
      <c r="F1073" s="193"/>
      <c r="G1073" s="245"/>
      <c r="H1073" s="195"/>
      <c r="I1073" s="363"/>
      <c r="J1073" s="195"/>
      <c r="K1073" s="193"/>
      <c r="L1073" s="193"/>
      <c r="M1073" s="194"/>
      <c r="N1073" s="193"/>
    </row>
    <row r="1074" spans="1:14" x14ac:dyDescent="0.2">
      <c r="A1074" s="193"/>
      <c r="B1074" s="193"/>
      <c r="C1074" s="193"/>
      <c r="D1074" s="193"/>
      <c r="E1074" s="193"/>
      <c r="F1074" s="193"/>
      <c r="G1074" s="245"/>
      <c r="H1074" s="195"/>
      <c r="I1074" s="363"/>
      <c r="J1074" s="195"/>
      <c r="K1074" s="193"/>
      <c r="L1074" s="193"/>
      <c r="M1074" s="194"/>
      <c r="N1074" s="193"/>
    </row>
    <row r="1075" spans="1:14" x14ac:dyDescent="0.2">
      <c r="A1075" s="193"/>
      <c r="B1075" s="193"/>
      <c r="C1075" s="193"/>
      <c r="D1075" s="193"/>
      <c r="E1075" s="193"/>
      <c r="F1075" s="193"/>
      <c r="G1075" s="245"/>
      <c r="H1075" s="195"/>
      <c r="I1075" s="363"/>
      <c r="J1075" s="195"/>
      <c r="K1075" s="193"/>
      <c r="L1075" s="193"/>
      <c r="M1075" s="194"/>
      <c r="N1075" s="193"/>
    </row>
    <row r="1076" spans="1:14" x14ac:dyDescent="0.2">
      <c r="A1076" s="193"/>
      <c r="B1076" s="193"/>
      <c r="C1076" s="193"/>
      <c r="D1076" s="193"/>
      <c r="E1076" s="193"/>
      <c r="F1076" s="193"/>
      <c r="G1076" s="245"/>
      <c r="H1076" s="195"/>
      <c r="I1076" s="363"/>
      <c r="J1076" s="195"/>
      <c r="K1076" s="193"/>
      <c r="L1076" s="193"/>
      <c r="M1076" s="194"/>
      <c r="N1076" s="193"/>
    </row>
    <row r="1077" spans="1:14" x14ac:dyDescent="0.2">
      <c r="A1077" s="193"/>
      <c r="B1077" s="193"/>
      <c r="C1077" s="193"/>
      <c r="D1077" s="193"/>
      <c r="E1077" s="193"/>
      <c r="F1077" s="193"/>
      <c r="G1077" s="245"/>
      <c r="H1077" s="195"/>
      <c r="I1077" s="363"/>
      <c r="J1077" s="195"/>
      <c r="K1077" s="193"/>
      <c r="L1077" s="193"/>
      <c r="M1077" s="194"/>
      <c r="N1077" s="193"/>
    </row>
    <row r="1078" spans="1:14" x14ac:dyDescent="0.2">
      <c r="A1078" s="193"/>
      <c r="B1078" s="193"/>
      <c r="C1078" s="193"/>
      <c r="D1078" s="193"/>
      <c r="E1078" s="193"/>
      <c r="F1078" s="193"/>
      <c r="G1078" s="245"/>
      <c r="H1078" s="195"/>
      <c r="I1078" s="363"/>
      <c r="J1078" s="195"/>
      <c r="K1078" s="193"/>
      <c r="L1078" s="193"/>
      <c r="M1078" s="194"/>
      <c r="N1078" s="193"/>
    </row>
    <row r="1079" spans="1:14" x14ac:dyDescent="0.2">
      <c r="A1079" s="193"/>
      <c r="B1079" s="193"/>
      <c r="C1079" s="193"/>
      <c r="D1079" s="193"/>
      <c r="E1079" s="193"/>
      <c r="F1079" s="193"/>
      <c r="G1079" s="245"/>
      <c r="H1079" s="195"/>
      <c r="I1079" s="363"/>
      <c r="J1079" s="195"/>
      <c r="K1079" s="193"/>
      <c r="L1079" s="193"/>
      <c r="M1079" s="194"/>
      <c r="N1079" s="193"/>
    </row>
    <row r="1080" spans="1:14" x14ac:dyDescent="0.2">
      <c r="A1080" s="193"/>
      <c r="B1080" s="193"/>
      <c r="C1080" s="193"/>
      <c r="D1080" s="193"/>
      <c r="E1080" s="193"/>
      <c r="F1080" s="193"/>
      <c r="G1080" s="245"/>
      <c r="H1080" s="195"/>
      <c r="I1080" s="363"/>
      <c r="J1080" s="195"/>
      <c r="K1080" s="193"/>
      <c r="L1080" s="193"/>
      <c r="M1080" s="194"/>
      <c r="N1080" s="193"/>
    </row>
    <row r="1081" spans="1:14" x14ac:dyDescent="0.2">
      <c r="A1081" s="193"/>
      <c r="B1081" s="193"/>
      <c r="C1081" s="193"/>
      <c r="D1081" s="193"/>
      <c r="E1081" s="193"/>
      <c r="F1081" s="193"/>
      <c r="G1081" s="245"/>
      <c r="H1081" s="195"/>
      <c r="I1081" s="363"/>
      <c r="J1081" s="195"/>
      <c r="K1081" s="193"/>
      <c r="L1081" s="193"/>
      <c r="M1081" s="194"/>
      <c r="N1081" s="193"/>
    </row>
    <row r="1082" spans="1:14" x14ac:dyDescent="0.2">
      <c r="A1082" s="193"/>
      <c r="B1082" s="193"/>
      <c r="C1082" s="193"/>
      <c r="D1082" s="193"/>
      <c r="E1082" s="193"/>
      <c r="F1082" s="193"/>
      <c r="G1082" s="245"/>
      <c r="H1082" s="195"/>
      <c r="I1082" s="363"/>
      <c r="J1082" s="195"/>
      <c r="K1082" s="193"/>
      <c r="L1082" s="193"/>
      <c r="M1082" s="194"/>
      <c r="N1082" s="193"/>
    </row>
    <row r="1083" spans="1:14" x14ac:dyDescent="0.2">
      <c r="A1083" s="193"/>
      <c r="B1083" s="193"/>
      <c r="C1083" s="193"/>
      <c r="D1083" s="193"/>
      <c r="E1083" s="193"/>
      <c r="F1083" s="193"/>
      <c r="G1083" s="245"/>
      <c r="H1083" s="195"/>
      <c r="I1083" s="363"/>
      <c r="J1083" s="195"/>
      <c r="K1083" s="193"/>
      <c r="L1083" s="193"/>
      <c r="M1083" s="194"/>
      <c r="N1083" s="193"/>
    </row>
    <row r="1084" spans="1:14" x14ac:dyDescent="0.2">
      <c r="A1084" s="193"/>
      <c r="B1084" s="193"/>
      <c r="C1084" s="193"/>
      <c r="D1084" s="193"/>
      <c r="E1084" s="193"/>
      <c r="F1084" s="193"/>
      <c r="G1084" s="245"/>
      <c r="H1084" s="195"/>
      <c r="I1084" s="363"/>
      <c r="J1084" s="195"/>
      <c r="K1084" s="193"/>
      <c r="L1084" s="193"/>
      <c r="M1084" s="194"/>
      <c r="N1084" s="193"/>
    </row>
    <row r="1085" spans="1:14" x14ac:dyDescent="0.2">
      <c r="A1085" s="193"/>
      <c r="B1085" s="193"/>
      <c r="C1085" s="193"/>
      <c r="D1085" s="193"/>
      <c r="E1085" s="193"/>
      <c r="F1085" s="193"/>
      <c r="G1085" s="245"/>
      <c r="H1085" s="195"/>
      <c r="I1085" s="363"/>
      <c r="J1085" s="195"/>
      <c r="K1085" s="193"/>
      <c r="L1085" s="193"/>
      <c r="M1085" s="194"/>
      <c r="N1085" s="193"/>
    </row>
    <row r="1086" spans="1:14" x14ac:dyDescent="0.2">
      <c r="A1086" s="193"/>
      <c r="B1086" s="193"/>
      <c r="C1086" s="193"/>
      <c r="D1086" s="193"/>
      <c r="E1086" s="193"/>
      <c r="F1086" s="193"/>
      <c r="G1086" s="245"/>
      <c r="H1086" s="195"/>
      <c r="I1086" s="363"/>
      <c r="J1086" s="195"/>
      <c r="K1086" s="193"/>
      <c r="L1086" s="193"/>
      <c r="M1086" s="194"/>
      <c r="N1086" s="193"/>
    </row>
    <row r="1087" spans="1:14" x14ac:dyDescent="0.2">
      <c r="A1087" s="193"/>
      <c r="B1087" s="193"/>
      <c r="C1087" s="193"/>
      <c r="D1087" s="193"/>
      <c r="E1087" s="193"/>
      <c r="F1087" s="193"/>
      <c r="G1087" s="245"/>
      <c r="H1087" s="195"/>
      <c r="I1087" s="363"/>
      <c r="J1087" s="195"/>
      <c r="K1087" s="193"/>
      <c r="L1087" s="193"/>
      <c r="M1087" s="194"/>
      <c r="N1087" s="193"/>
    </row>
    <row r="1088" spans="1:14" x14ac:dyDescent="0.2">
      <c r="A1088" s="193"/>
      <c r="B1088" s="193"/>
      <c r="C1088" s="193"/>
      <c r="D1088" s="193"/>
      <c r="E1088" s="193"/>
      <c r="F1088" s="193"/>
      <c r="G1088" s="245"/>
      <c r="H1088" s="195"/>
      <c r="I1088" s="363"/>
      <c r="J1088" s="195"/>
      <c r="K1088" s="193"/>
      <c r="L1088" s="193"/>
      <c r="M1088" s="194"/>
      <c r="N1088" s="193"/>
    </row>
    <row r="1089" spans="1:14" x14ac:dyDescent="0.2">
      <c r="A1089" s="193"/>
      <c r="B1089" s="193"/>
      <c r="C1089" s="193"/>
      <c r="D1089" s="193"/>
      <c r="E1089" s="193"/>
      <c r="F1089" s="193"/>
      <c r="G1089" s="245"/>
      <c r="H1089" s="195"/>
      <c r="I1089" s="363"/>
      <c r="J1089" s="195"/>
      <c r="K1089" s="193"/>
      <c r="L1089" s="193"/>
      <c r="M1089" s="194"/>
      <c r="N1089" s="193"/>
    </row>
    <row r="1090" spans="1:14" x14ac:dyDescent="0.2">
      <c r="A1090" s="193"/>
      <c r="B1090" s="193"/>
      <c r="C1090" s="193"/>
      <c r="D1090" s="193"/>
      <c r="E1090" s="193"/>
      <c r="F1090" s="193"/>
      <c r="G1090" s="245"/>
      <c r="H1090" s="195"/>
      <c r="I1090" s="363"/>
      <c r="J1090" s="195"/>
      <c r="K1090" s="193"/>
      <c r="L1090" s="193"/>
      <c r="M1090" s="194"/>
      <c r="N1090" s="193"/>
    </row>
    <row r="1091" spans="1:14" x14ac:dyDescent="0.2">
      <c r="A1091" s="193"/>
      <c r="B1091" s="193"/>
      <c r="C1091" s="193"/>
      <c r="D1091" s="193"/>
      <c r="E1091" s="193"/>
      <c r="F1091" s="193"/>
      <c r="G1091" s="245"/>
      <c r="H1091" s="195"/>
      <c r="I1091" s="363"/>
      <c r="J1091" s="195"/>
      <c r="K1091" s="193"/>
      <c r="L1091" s="193"/>
      <c r="M1091" s="194"/>
      <c r="N1091" s="193"/>
    </row>
    <row r="1092" spans="1:14" x14ac:dyDescent="0.2">
      <c r="A1092" s="193"/>
      <c r="B1092" s="193"/>
      <c r="C1092" s="193"/>
      <c r="D1092" s="193"/>
      <c r="E1092" s="193"/>
      <c r="F1092" s="193"/>
      <c r="G1092" s="245"/>
      <c r="H1092" s="195"/>
      <c r="I1092" s="363"/>
      <c r="J1092" s="195"/>
      <c r="K1092" s="193"/>
      <c r="L1092" s="193"/>
      <c r="M1092" s="194"/>
      <c r="N1092" s="193"/>
    </row>
    <row r="1093" spans="1:14" x14ac:dyDescent="0.2">
      <c r="A1093" s="193"/>
      <c r="B1093" s="193"/>
      <c r="C1093" s="193"/>
      <c r="D1093" s="193"/>
      <c r="E1093" s="193"/>
      <c r="F1093" s="193"/>
      <c r="G1093" s="245"/>
      <c r="H1093" s="195"/>
      <c r="I1093" s="363"/>
      <c r="J1093" s="195"/>
      <c r="K1093" s="193"/>
      <c r="L1093" s="193"/>
      <c r="M1093" s="194"/>
      <c r="N1093" s="193"/>
    </row>
    <row r="1094" spans="1:14" x14ac:dyDescent="0.2">
      <c r="A1094" s="193"/>
      <c r="B1094" s="193"/>
      <c r="C1094" s="193"/>
      <c r="D1094" s="193"/>
      <c r="E1094" s="193"/>
      <c r="F1094" s="193"/>
      <c r="G1094" s="245"/>
      <c r="H1094" s="195"/>
      <c r="I1094" s="363"/>
      <c r="J1094" s="195"/>
      <c r="K1094" s="193"/>
      <c r="L1094" s="193"/>
      <c r="M1094" s="194"/>
      <c r="N1094" s="193"/>
    </row>
    <row r="1095" spans="1:14" x14ac:dyDescent="0.2">
      <c r="A1095" s="193"/>
      <c r="B1095" s="193"/>
      <c r="C1095" s="193"/>
      <c r="D1095" s="193"/>
      <c r="E1095" s="193"/>
      <c r="F1095" s="193"/>
      <c r="G1095" s="245"/>
      <c r="H1095" s="195"/>
      <c r="I1095" s="363"/>
      <c r="J1095" s="195"/>
      <c r="K1095" s="193"/>
      <c r="L1095" s="193"/>
      <c r="M1095" s="194"/>
      <c r="N1095" s="193"/>
    </row>
    <row r="1096" spans="1:14" x14ac:dyDescent="0.2">
      <c r="A1096" s="193"/>
      <c r="B1096" s="193"/>
      <c r="C1096" s="193"/>
      <c r="D1096" s="193"/>
      <c r="E1096" s="193"/>
      <c r="F1096" s="193"/>
      <c r="G1096" s="245"/>
      <c r="H1096" s="195"/>
      <c r="I1096" s="363"/>
      <c r="J1096" s="195"/>
      <c r="K1096" s="193"/>
      <c r="L1096" s="193"/>
      <c r="M1096" s="194"/>
      <c r="N1096" s="193"/>
    </row>
    <row r="1097" spans="1:14" x14ac:dyDescent="0.2">
      <c r="A1097" s="193"/>
      <c r="B1097" s="193"/>
      <c r="C1097" s="193"/>
      <c r="D1097" s="193"/>
      <c r="E1097" s="193"/>
      <c r="F1097" s="193"/>
      <c r="G1097" s="245"/>
      <c r="H1097" s="195"/>
      <c r="I1097" s="363"/>
      <c r="J1097" s="195"/>
      <c r="K1097" s="193"/>
      <c r="L1097" s="193"/>
      <c r="M1097" s="194"/>
      <c r="N1097" s="193"/>
    </row>
    <row r="1098" spans="1:14" x14ac:dyDescent="0.2">
      <c r="A1098" s="193"/>
      <c r="B1098" s="193"/>
      <c r="C1098" s="193"/>
      <c r="D1098" s="193"/>
      <c r="E1098" s="193"/>
      <c r="F1098" s="193"/>
      <c r="G1098" s="245"/>
      <c r="H1098" s="195"/>
      <c r="I1098" s="363"/>
      <c r="J1098" s="195"/>
      <c r="K1098" s="193"/>
      <c r="L1098" s="193"/>
      <c r="M1098" s="194"/>
      <c r="N1098" s="193"/>
    </row>
    <row r="1099" spans="1:14" x14ac:dyDescent="0.2">
      <c r="A1099" s="193"/>
      <c r="B1099" s="193"/>
      <c r="C1099" s="193"/>
      <c r="D1099" s="193"/>
      <c r="E1099" s="193"/>
      <c r="F1099" s="193"/>
      <c r="G1099" s="245"/>
      <c r="H1099" s="195"/>
      <c r="I1099" s="363"/>
      <c r="J1099" s="195"/>
      <c r="K1099" s="193"/>
      <c r="L1099" s="193"/>
      <c r="M1099" s="194"/>
      <c r="N1099" s="193"/>
    </row>
    <row r="1100" spans="1:14" x14ac:dyDescent="0.2">
      <c r="A1100" s="193"/>
      <c r="B1100" s="193"/>
      <c r="C1100" s="193"/>
      <c r="D1100" s="193"/>
      <c r="E1100" s="193"/>
      <c r="F1100" s="193"/>
      <c r="G1100" s="245"/>
      <c r="H1100" s="195"/>
      <c r="I1100" s="363"/>
      <c r="J1100" s="195"/>
      <c r="K1100" s="193"/>
      <c r="L1100" s="193"/>
      <c r="M1100" s="194"/>
      <c r="N1100" s="193"/>
    </row>
    <row r="1101" spans="1:14" x14ac:dyDescent="0.2">
      <c r="A1101" s="193"/>
      <c r="B1101" s="193"/>
      <c r="C1101" s="193"/>
      <c r="D1101" s="193"/>
      <c r="E1101" s="193"/>
      <c r="F1101" s="193"/>
      <c r="G1101" s="245"/>
      <c r="H1101" s="195"/>
      <c r="I1101" s="363"/>
      <c r="J1101" s="195"/>
      <c r="K1101" s="193"/>
      <c r="L1101" s="193"/>
      <c r="M1101" s="194"/>
      <c r="N1101" s="193"/>
    </row>
    <row r="1102" spans="1:14" x14ac:dyDescent="0.2">
      <c r="A1102" s="193"/>
      <c r="B1102" s="193"/>
      <c r="C1102" s="193"/>
      <c r="D1102" s="193"/>
      <c r="E1102" s="193"/>
      <c r="F1102" s="193"/>
      <c r="G1102" s="245"/>
      <c r="H1102" s="195"/>
      <c r="I1102" s="363"/>
      <c r="J1102" s="195"/>
      <c r="K1102" s="193"/>
      <c r="L1102" s="193"/>
      <c r="M1102" s="194"/>
      <c r="N1102" s="193"/>
    </row>
    <row r="1103" spans="1:14" x14ac:dyDescent="0.2">
      <c r="A1103" s="193"/>
      <c r="B1103" s="193"/>
      <c r="C1103" s="193"/>
      <c r="D1103" s="193"/>
      <c r="E1103" s="193"/>
      <c r="F1103" s="193"/>
      <c r="G1103" s="245"/>
      <c r="H1103" s="195"/>
      <c r="I1103" s="363"/>
      <c r="J1103" s="195"/>
      <c r="K1103" s="193"/>
      <c r="L1103" s="193"/>
      <c r="M1103" s="194"/>
      <c r="N1103" s="193"/>
    </row>
    <row r="1104" spans="1:14" x14ac:dyDescent="0.2">
      <c r="A1104" s="193"/>
      <c r="B1104" s="193"/>
      <c r="C1104" s="193"/>
      <c r="D1104" s="193"/>
      <c r="E1104" s="193"/>
      <c r="F1104" s="193"/>
      <c r="G1104" s="245"/>
      <c r="H1104" s="195"/>
      <c r="I1104" s="363"/>
      <c r="J1104" s="195"/>
      <c r="K1104" s="193"/>
      <c r="L1104" s="193"/>
      <c r="M1104" s="194"/>
      <c r="N1104" s="193"/>
    </row>
    <row r="1105" spans="1:14" x14ac:dyDescent="0.2">
      <c r="A1105" s="193"/>
      <c r="B1105" s="193"/>
      <c r="C1105" s="193"/>
      <c r="D1105" s="193"/>
      <c r="E1105" s="193"/>
      <c r="F1105" s="193"/>
      <c r="G1105" s="245"/>
      <c r="H1105" s="195"/>
      <c r="I1105" s="363"/>
      <c r="J1105" s="195"/>
      <c r="K1105" s="193"/>
      <c r="L1105" s="193"/>
      <c r="M1105" s="194"/>
      <c r="N1105" s="193"/>
    </row>
    <row r="1106" spans="1:14" x14ac:dyDescent="0.2">
      <c r="A1106" s="193"/>
      <c r="B1106" s="193"/>
      <c r="C1106" s="193"/>
      <c r="D1106" s="193"/>
      <c r="E1106" s="193"/>
      <c r="F1106" s="193"/>
      <c r="G1106" s="245"/>
      <c r="H1106" s="195"/>
      <c r="I1106" s="363"/>
      <c r="J1106" s="195"/>
      <c r="K1106" s="193"/>
      <c r="L1106" s="193"/>
      <c r="M1106" s="194"/>
      <c r="N1106" s="193"/>
    </row>
    <row r="1107" spans="1:14" x14ac:dyDescent="0.2">
      <c r="A1107" s="193"/>
      <c r="B1107" s="193"/>
      <c r="C1107" s="193"/>
      <c r="D1107" s="193"/>
      <c r="E1107" s="193"/>
      <c r="F1107" s="193"/>
      <c r="G1107" s="245"/>
      <c r="H1107" s="195"/>
      <c r="I1107" s="363"/>
      <c r="J1107" s="195"/>
      <c r="K1107" s="193"/>
      <c r="L1107" s="193"/>
      <c r="M1107" s="194"/>
      <c r="N1107" s="193"/>
    </row>
    <row r="1108" spans="1:14" x14ac:dyDescent="0.2">
      <c r="A1108" s="193"/>
      <c r="B1108" s="193"/>
      <c r="C1108" s="193"/>
      <c r="D1108" s="193"/>
      <c r="E1108" s="193"/>
      <c r="F1108" s="193"/>
      <c r="G1108" s="245"/>
      <c r="H1108" s="195"/>
      <c r="I1108" s="363"/>
      <c r="J1108" s="195"/>
      <c r="K1108" s="193"/>
      <c r="L1108" s="193"/>
      <c r="M1108" s="194"/>
      <c r="N1108" s="193"/>
    </row>
    <row r="1109" spans="1:14" x14ac:dyDescent="0.2">
      <c r="A1109" s="193"/>
      <c r="B1109" s="193"/>
      <c r="C1109" s="193"/>
      <c r="D1109" s="193"/>
      <c r="E1109" s="193"/>
      <c r="F1109" s="193"/>
      <c r="G1109" s="245"/>
      <c r="H1109" s="195"/>
      <c r="I1109" s="363"/>
      <c r="J1109" s="195"/>
      <c r="K1109" s="193"/>
      <c r="L1109" s="193"/>
      <c r="M1109" s="194"/>
      <c r="N1109" s="193"/>
    </row>
    <row r="1110" spans="1:14" x14ac:dyDescent="0.2">
      <c r="A1110" s="193"/>
      <c r="B1110" s="193"/>
      <c r="C1110" s="193"/>
      <c r="D1110" s="193"/>
      <c r="E1110" s="193"/>
      <c r="F1110" s="193"/>
      <c r="G1110" s="245"/>
      <c r="H1110" s="195"/>
      <c r="I1110" s="363"/>
      <c r="J1110" s="195"/>
      <c r="K1110" s="193"/>
      <c r="L1110" s="193"/>
      <c r="M1110" s="194"/>
      <c r="N1110" s="193"/>
    </row>
    <row r="1111" spans="1:14" x14ac:dyDescent="0.2">
      <c r="A1111" s="193"/>
      <c r="B1111" s="193"/>
      <c r="C1111" s="193"/>
      <c r="D1111" s="193"/>
      <c r="E1111" s="193"/>
      <c r="F1111" s="193"/>
      <c r="G1111" s="245"/>
      <c r="H1111" s="195"/>
      <c r="I1111" s="363"/>
      <c r="J1111" s="195"/>
      <c r="K1111" s="193"/>
      <c r="L1111" s="193"/>
      <c r="M1111" s="194"/>
      <c r="N1111" s="193"/>
    </row>
    <row r="1112" spans="1:14" x14ac:dyDescent="0.2">
      <c r="A1112" s="193"/>
      <c r="B1112" s="193"/>
      <c r="C1112" s="193"/>
      <c r="D1112" s="193"/>
      <c r="E1112" s="193"/>
      <c r="F1112" s="193"/>
      <c r="G1112" s="245"/>
      <c r="H1112" s="195"/>
      <c r="I1112" s="363"/>
      <c r="J1112" s="195"/>
      <c r="K1112" s="193"/>
      <c r="L1112" s="193"/>
      <c r="M1112" s="194"/>
      <c r="N1112" s="193"/>
    </row>
    <row r="1113" spans="1:14" x14ac:dyDescent="0.2">
      <c r="A1113" s="193"/>
      <c r="B1113" s="193"/>
      <c r="C1113" s="193"/>
      <c r="D1113" s="193"/>
      <c r="E1113" s="193"/>
      <c r="F1113" s="193"/>
      <c r="G1113" s="245"/>
      <c r="H1113" s="195"/>
      <c r="I1113" s="363"/>
      <c r="J1113" s="195"/>
      <c r="K1113" s="193"/>
      <c r="L1113" s="193"/>
      <c r="M1113" s="194"/>
      <c r="N1113" s="193"/>
    </row>
    <row r="1114" spans="1:14" x14ac:dyDescent="0.2">
      <c r="A1114" s="193"/>
      <c r="B1114" s="193"/>
      <c r="C1114" s="193"/>
      <c r="D1114" s="193"/>
      <c r="E1114" s="193"/>
      <c r="F1114" s="193"/>
      <c r="G1114" s="245"/>
      <c r="H1114" s="195"/>
      <c r="I1114" s="363"/>
      <c r="J1114" s="195"/>
      <c r="K1114" s="193"/>
      <c r="L1114" s="193"/>
      <c r="M1114" s="194"/>
      <c r="N1114" s="193"/>
    </row>
    <row r="1115" spans="1:14" x14ac:dyDescent="0.2">
      <c r="A1115" s="193"/>
      <c r="B1115" s="193"/>
      <c r="C1115" s="193"/>
      <c r="D1115" s="193"/>
      <c r="E1115" s="193"/>
      <c r="F1115" s="193"/>
      <c r="G1115" s="245"/>
      <c r="H1115" s="195"/>
      <c r="I1115" s="363"/>
      <c r="J1115" s="195"/>
      <c r="K1115" s="193"/>
      <c r="L1115" s="193"/>
      <c r="M1115" s="194"/>
      <c r="N1115" s="193"/>
    </row>
    <row r="1116" spans="1:14" x14ac:dyDescent="0.2">
      <c r="A1116" s="193"/>
      <c r="B1116" s="193"/>
      <c r="C1116" s="193"/>
      <c r="D1116" s="193"/>
      <c r="E1116" s="193"/>
      <c r="F1116" s="193"/>
      <c r="G1116" s="245"/>
      <c r="H1116" s="195"/>
      <c r="I1116" s="363"/>
      <c r="J1116" s="195"/>
      <c r="K1116" s="193"/>
      <c r="L1116" s="193"/>
      <c r="M1116" s="194"/>
      <c r="N1116" s="193"/>
    </row>
    <row r="1117" spans="1:14" x14ac:dyDescent="0.2">
      <c r="A1117" s="193"/>
      <c r="B1117" s="193"/>
      <c r="C1117" s="193"/>
      <c r="D1117" s="193"/>
      <c r="E1117" s="193"/>
      <c r="F1117" s="193"/>
      <c r="G1117" s="245"/>
      <c r="H1117" s="195"/>
      <c r="I1117" s="363"/>
      <c r="J1117" s="195"/>
      <c r="K1117" s="193"/>
      <c r="L1117" s="193"/>
      <c r="M1117" s="194"/>
      <c r="N1117" s="193"/>
    </row>
    <row r="1118" spans="1:14" x14ac:dyDescent="0.2">
      <c r="A1118" s="193"/>
      <c r="B1118" s="193"/>
      <c r="C1118" s="193"/>
      <c r="D1118" s="193"/>
      <c r="E1118" s="193"/>
      <c r="F1118" s="193"/>
      <c r="G1118" s="245"/>
      <c r="H1118" s="195"/>
      <c r="I1118" s="363"/>
      <c r="J1118" s="195"/>
      <c r="K1118" s="193"/>
      <c r="L1118" s="193"/>
      <c r="M1118" s="194"/>
      <c r="N1118" s="193"/>
    </row>
    <row r="1119" spans="1:14" x14ac:dyDescent="0.2">
      <c r="A1119" s="193"/>
      <c r="B1119" s="193"/>
      <c r="C1119" s="193"/>
      <c r="D1119" s="193"/>
      <c r="E1119" s="193"/>
      <c r="F1119" s="193"/>
      <c r="G1119" s="245"/>
      <c r="H1119" s="195"/>
      <c r="I1119" s="363"/>
      <c r="J1119" s="195"/>
      <c r="K1119" s="193"/>
      <c r="L1119" s="193"/>
      <c r="M1119" s="194"/>
      <c r="N1119" s="193"/>
    </row>
    <row r="1120" spans="1:14" x14ac:dyDescent="0.2">
      <c r="A1120" s="193"/>
      <c r="B1120" s="193"/>
      <c r="C1120" s="193"/>
      <c r="D1120" s="193"/>
      <c r="E1120" s="193"/>
      <c r="F1120" s="193"/>
      <c r="G1120" s="245"/>
      <c r="H1120" s="195"/>
      <c r="I1120" s="363"/>
      <c r="J1120" s="195"/>
      <c r="K1120" s="193"/>
      <c r="L1120" s="193"/>
      <c r="M1120" s="194"/>
      <c r="N1120" s="193"/>
    </row>
    <row r="1121" spans="1:14" x14ac:dyDescent="0.2">
      <c r="A1121" s="193"/>
      <c r="B1121" s="193"/>
      <c r="C1121" s="193"/>
      <c r="D1121" s="193"/>
      <c r="E1121" s="193"/>
      <c r="F1121" s="193"/>
      <c r="G1121" s="245"/>
      <c r="H1121" s="195"/>
      <c r="I1121" s="363"/>
      <c r="J1121" s="195"/>
      <c r="K1121" s="193"/>
      <c r="L1121" s="193"/>
      <c r="M1121" s="194"/>
      <c r="N1121" s="193"/>
    </row>
    <row r="1122" spans="1:14" x14ac:dyDescent="0.2">
      <c r="A1122" s="193"/>
      <c r="B1122" s="193"/>
      <c r="C1122" s="193"/>
      <c r="D1122" s="193"/>
      <c r="E1122" s="193"/>
      <c r="F1122" s="193"/>
      <c r="G1122" s="245"/>
      <c r="H1122" s="195"/>
      <c r="I1122" s="363"/>
      <c r="J1122" s="195"/>
      <c r="K1122" s="193"/>
      <c r="L1122" s="193"/>
      <c r="M1122" s="194"/>
      <c r="N1122" s="193"/>
    </row>
    <row r="1123" spans="1:14" x14ac:dyDescent="0.2">
      <c r="A1123" s="193"/>
      <c r="B1123" s="193"/>
      <c r="C1123" s="193"/>
      <c r="D1123" s="193"/>
      <c r="E1123" s="193"/>
      <c r="F1123" s="193"/>
      <c r="G1123" s="245"/>
      <c r="H1123" s="195"/>
      <c r="I1123" s="363"/>
      <c r="J1123" s="195"/>
      <c r="K1123" s="193"/>
      <c r="L1123" s="193"/>
      <c r="M1123" s="194"/>
      <c r="N1123" s="193"/>
    </row>
    <row r="1124" spans="1:14" x14ac:dyDescent="0.2">
      <c r="A1124" s="193"/>
      <c r="B1124" s="193"/>
      <c r="C1124" s="193"/>
      <c r="D1124" s="193"/>
      <c r="E1124" s="193"/>
      <c r="F1124" s="193"/>
      <c r="G1124" s="245"/>
      <c r="H1124" s="195"/>
      <c r="I1124" s="363"/>
      <c r="J1124" s="195"/>
      <c r="K1124" s="193"/>
      <c r="L1124" s="193"/>
      <c r="M1124" s="194"/>
      <c r="N1124" s="193"/>
    </row>
    <row r="1125" spans="1:14" x14ac:dyDescent="0.2">
      <c r="A1125" s="193"/>
      <c r="B1125" s="193"/>
      <c r="C1125" s="193"/>
      <c r="D1125" s="193"/>
      <c r="E1125" s="193"/>
      <c r="F1125" s="193"/>
      <c r="G1125" s="245"/>
      <c r="H1125" s="195"/>
      <c r="I1125" s="363"/>
      <c r="J1125" s="195"/>
      <c r="K1125" s="193"/>
      <c r="L1125" s="193"/>
      <c r="M1125" s="194"/>
      <c r="N1125" s="193"/>
    </row>
    <row r="1126" spans="1:14" x14ac:dyDescent="0.2">
      <c r="A1126" s="193"/>
      <c r="B1126" s="193"/>
      <c r="C1126" s="193"/>
      <c r="D1126" s="193"/>
      <c r="E1126" s="193"/>
      <c r="F1126" s="193"/>
      <c r="G1126" s="245"/>
      <c r="H1126" s="195"/>
      <c r="I1126" s="363"/>
      <c r="J1126" s="195"/>
      <c r="K1126" s="193"/>
      <c r="L1126" s="193"/>
      <c r="M1126" s="194"/>
      <c r="N1126" s="193"/>
    </row>
    <row r="1127" spans="1:14" x14ac:dyDescent="0.2">
      <c r="A1127" s="193"/>
      <c r="B1127" s="193"/>
      <c r="C1127" s="193"/>
      <c r="D1127" s="193"/>
      <c r="E1127" s="193"/>
      <c r="F1127" s="193"/>
      <c r="G1127" s="245"/>
      <c r="H1127" s="195"/>
      <c r="I1127" s="363"/>
      <c r="J1127" s="195"/>
      <c r="K1127" s="193"/>
      <c r="L1127" s="193"/>
      <c r="M1127" s="194"/>
      <c r="N1127" s="193"/>
    </row>
    <row r="1128" spans="1:14" x14ac:dyDescent="0.2">
      <c r="A1128" s="193"/>
      <c r="B1128" s="193"/>
      <c r="C1128" s="193"/>
      <c r="D1128" s="193"/>
      <c r="E1128" s="193"/>
      <c r="F1128" s="193"/>
      <c r="G1128" s="245"/>
      <c r="H1128" s="195"/>
      <c r="I1128" s="363"/>
      <c r="J1128" s="195"/>
      <c r="K1128" s="193"/>
      <c r="L1128" s="193"/>
      <c r="M1128" s="194"/>
      <c r="N1128" s="193"/>
    </row>
    <row r="1129" spans="1:14" x14ac:dyDescent="0.2">
      <c r="A1129" s="193"/>
      <c r="B1129" s="193"/>
      <c r="C1129" s="193"/>
      <c r="D1129" s="193"/>
      <c r="E1129" s="193"/>
      <c r="F1129" s="193"/>
      <c r="G1129" s="245"/>
      <c r="H1129" s="195"/>
      <c r="I1129" s="363"/>
      <c r="J1129" s="195"/>
      <c r="K1129" s="193"/>
      <c r="L1129" s="193"/>
      <c r="M1129" s="194"/>
      <c r="N1129" s="193"/>
    </row>
    <row r="1130" spans="1:14" x14ac:dyDescent="0.2">
      <c r="A1130" s="193"/>
      <c r="B1130" s="193"/>
      <c r="C1130" s="193"/>
      <c r="D1130" s="193"/>
      <c r="E1130" s="193"/>
      <c r="F1130" s="193"/>
      <c r="G1130" s="245"/>
      <c r="H1130" s="195"/>
      <c r="I1130" s="363"/>
      <c r="J1130" s="195"/>
      <c r="K1130" s="193"/>
      <c r="L1130" s="193"/>
      <c r="M1130" s="194"/>
      <c r="N1130" s="193"/>
    </row>
    <row r="1131" spans="1:14" x14ac:dyDescent="0.2">
      <c r="A1131" s="193"/>
      <c r="B1131" s="193"/>
      <c r="C1131" s="193"/>
      <c r="D1131" s="193"/>
      <c r="E1131" s="193"/>
      <c r="F1131" s="193"/>
      <c r="G1131" s="245"/>
      <c r="H1131" s="195"/>
      <c r="I1131" s="363"/>
      <c r="J1131" s="195"/>
      <c r="K1131" s="193"/>
      <c r="L1131" s="193"/>
      <c r="M1131" s="194"/>
      <c r="N1131" s="193"/>
    </row>
    <row r="1132" spans="1:14" x14ac:dyDescent="0.2">
      <c r="A1132" s="193"/>
      <c r="B1132" s="193"/>
      <c r="C1132" s="193"/>
      <c r="D1132" s="193"/>
      <c r="E1132" s="193"/>
      <c r="F1132" s="193"/>
      <c r="G1132" s="245"/>
      <c r="H1132" s="195"/>
      <c r="I1132" s="363"/>
      <c r="J1132" s="195"/>
      <c r="K1132" s="193"/>
      <c r="L1132" s="193"/>
      <c r="M1132" s="194"/>
      <c r="N1132" s="193"/>
    </row>
    <row r="1133" spans="1:14" x14ac:dyDescent="0.2">
      <c r="A1133" s="193"/>
      <c r="B1133" s="193"/>
      <c r="C1133" s="193"/>
      <c r="D1133" s="193"/>
      <c r="E1133" s="193"/>
      <c r="F1133" s="193"/>
      <c r="G1133" s="245"/>
      <c r="H1133" s="195"/>
      <c r="I1133" s="363"/>
      <c r="J1133" s="195"/>
      <c r="K1133" s="193"/>
      <c r="L1133" s="193"/>
      <c r="M1133" s="194"/>
      <c r="N1133" s="193"/>
    </row>
    <row r="1134" spans="1:14" x14ac:dyDescent="0.2">
      <c r="A1134" s="193"/>
      <c r="B1134" s="193"/>
      <c r="C1134" s="193"/>
      <c r="D1134" s="193"/>
      <c r="E1134" s="193"/>
      <c r="F1134" s="193"/>
      <c r="G1134" s="245"/>
      <c r="H1134" s="195"/>
      <c r="I1134" s="363"/>
      <c r="J1134" s="195"/>
      <c r="K1134" s="193"/>
      <c r="L1134" s="193"/>
      <c r="M1134" s="194"/>
      <c r="N1134" s="193"/>
    </row>
    <row r="1135" spans="1:14" x14ac:dyDescent="0.2">
      <c r="A1135" s="193"/>
      <c r="B1135" s="193"/>
      <c r="C1135" s="193"/>
      <c r="D1135" s="193"/>
      <c r="E1135" s="193"/>
      <c r="F1135" s="193"/>
      <c r="G1135" s="245"/>
      <c r="H1135" s="195"/>
      <c r="I1135" s="363"/>
      <c r="J1135" s="195"/>
      <c r="K1135" s="193"/>
      <c r="L1135" s="193"/>
      <c r="M1135" s="194"/>
      <c r="N1135" s="193"/>
    </row>
    <row r="1136" spans="1:14" x14ac:dyDescent="0.2">
      <c r="A1136" s="193"/>
      <c r="B1136" s="193"/>
      <c r="C1136" s="193"/>
      <c r="D1136" s="193"/>
      <c r="E1136" s="193"/>
      <c r="F1136" s="193"/>
      <c r="G1136" s="245"/>
      <c r="H1136" s="195"/>
      <c r="I1136" s="363"/>
      <c r="J1136" s="195"/>
      <c r="K1136" s="193"/>
      <c r="L1136" s="193"/>
      <c r="M1136" s="194"/>
      <c r="N1136" s="193"/>
    </row>
    <row r="1137" spans="1:14" x14ac:dyDescent="0.2">
      <c r="A1137" s="193"/>
      <c r="B1137" s="193"/>
      <c r="C1137" s="193"/>
      <c r="D1137" s="193"/>
      <c r="E1137" s="193"/>
      <c r="F1137" s="193"/>
      <c r="G1137" s="245"/>
      <c r="H1137" s="195"/>
      <c r="I1137" s="363"/>
      <c r="J1137" s="195"/>
      <c r="K1137" s="193"/>
      <c r="L1137" s="193"/>
      <c r="M1137" s="194"/>
      <c r="N1137" s="193"/>
    </row>
    <row r="1138" spans="1:14" x14ac:dyDescent="0.2">
      <c r="A1138" s="193"/>
      <c r="B1138" s="193"/>
      <c r="C1138" s="193"/>
      <c r="D1138" s="193"/>
      <c r="E1138" s="193"/>
      <c r="F1138" s="193"/>
      <c r="G1138" s="245"/>
      <c r="H1138" s="195"/>
      <c r="I1138" s="363"/>
      <c r="J1138" s="195"/>
      <c r="K1138" s="193"/>
      <c r="L1138" s="193"/>
      <c r="M1138" s="194"/>
      <c r="N1138" s="193"/>
    </row>
    <row r="1139" spans="1:14" x14ac:dyDescent="0.2">
      <c r="A1139" s="193"/>
      <c r="B1139" s="193"/>
      <c r="C1139" s="193"/>
      <c r="D1139" s="193"/>
      <c r="E1139" s="193"/>
      <c r="F1139" s="193"/>
      <c r="G1139" s="245"/>
      <c r="H1139" s="195"/>
      <c r="I1139" s="363"/>
      <c r="J1139" s="195"/>
      <c r="K1139" s="193"/>
      <c r="L1139" s="193"/>
      <c r="M1139" s="194"/>
      <c r="N1139" s="193"/>
    </row>
    <row r="1140" spans="1:14" x14ac:dyDescent="0.2">
      <c r="A1140" s="193"/>
      <c r="B1140" s="193"/>
      <c r="C1140" s="193"/>
      <c r="D1140" s="193"/>
      <c r="E1140" s="193"/>
      <c r="F1140" s="193"/>
      <c r="G1140" s="245"/>
      <c r="H1140" s="195"/>
      <c r="I1140" s="363"/>
      <c r="J1140" s="195"/>
      <c r="K1140" s="193"/>
      <c r="L1140" s="193"/>
      <c r="M1140" s="194"/>
      <c r="N1140" s="193"/>
    </row>
    <row r="1141" spans="1:14" x14ac:dyDescent="0.2">
      <c r="A1141" s="193"/>
      <c r="B1141" s="193"/>
      <c r="C1141" s="193"/>
      <c r="D1141" s="193"/>
      <c r="E1141" s="193"/>
      <c r="F1141" s="193"/>
      <c r="G1141" s="245"/>
      <c r="H1141" s="195"/>
      <c r="I1141" s="363"/>
      <c r="J1141" s="195"/>
      <c r="K1141" s="193"/>
      <c r="L1141" s="193"/>
      <c r="M1141" s="194"/>
      <c r="N1141" s="193"/>
    </row>
    <row r="1142" spans="1:14" x14ac:dyDescent="0.2">
      <c r="A1142" s="193"/>
      <c r="B1142" s="193"/>
      <c r="C1142" s="193"/>
      <c r="D1142" s="193"/>
      <c r="E1142" s="193"/>
      <c r="F1142" s="193"/>
      <c r="G1142" s="245"/>
      <c r="H1142" s="195"/>
      <c r="I1142" s="363"/>
      <c r="J1142" s="195"/>
      <c r="K1142" s="193"/>
      <c r="L1142" s="193"/>
      <c r="M1142" s="194"/>
      <c r="N1142" s="193"/>
    </row>
    <row r="1143" spans="1:14" x14ac:dyDescent="0.2">
      <c r="A1143" s="193"/>
      <c r="B1143" s="193"/>
      <c r="C1143" s="193"/>
      <c r="D1143" s="193"/>
      <c r="E1143" s="193"/>
      <c r="F1143" s="193"/>
      <c r="G1143" s="245"/>
      <c r="H1143" s="195"/>
      <c r="I1143" s="363"/>
      <c r="J1143" s="195"/>
      <c r="K1143" s="193"/>
      <c r="L1143" s="193"/>
      <c r="M1143" s="194"/>
      <c r="N1143" s="193"/>
    </row>
    <row r="1144" spans="1:14" x14ac:dyDescent="0.2">
      <c r="A1144" s="193"/>
      <c r="B1144" s="193"/>
      <c r="C1144" s="193"/>
      <c r="D1144" s="193"/>
      <c r="E1144" s="193"/>
      <c r="F1144" s="193"/>
      <c r="G1144" s="245"/>
      <c r="H1144" s="195"/>
      <c r="I1144" s="363"/>
      <c r="J1144" s="195"/>
      <c r="K1144" s="193"/>
      <c r="L1144" s="193"/>
      <c r="M1144" s="194"/>
      <c r="N1144" s="193"/>
    </row>
    <row r="1145" spans="1:14" x14ac:dyDescent="0.2">
      <c r="A1145" s="193"/>
      <c r="B1145" s="193"/>
      <c r="C1145" s="193"/>
      <c r="D1145" s="193"/>
      <c r="E1145" s="193"/>
      <c r="F1145" s="193"/>
      <c r="G1145" s="245"/>
      <c r="H1145" s="195"/>
      <c r="I1145" s="363"/>
      <c r="J1145" s="195"/>
      <c r="K1145" s="193"/>
      <c r="L1145" s="193"/>
      <c r="M1145" s="194"/>
      <c r="N1145" s="193"/>
    </row>
    <row r="1146" spans="1:14" x14ac:dyDescent="0.2">
      <c r="A1146" s="193"/>
      <c r="B1146" s="193"/>
      <c r="C1146" s="193"/>
      <c r="D1146" s="193"/>
      <c r="E1146" s="193"/>
      <c r="F1146" s="193"/>
      <c r="G1146" s="245"/>
      <c r="H1146" s="195"/>
      <c r="I1146" s="363"/>
      <c r="J1146" s="195"/>
      <c r="K1146" s="193"/>
      <c r="L1146" s="193"/>
      <c r="M1146" s="194"/>
      <c r="N1146" s="193"/>
    </row>
    <row r="1147" spans="1:14" x14ac:dyDescent="0.2">
      <c r="A1147" s="193"/>
      <c r="B1147" s="193"/>
      <c r="C1147" s="193"/>
      <c r="D1147" s="193"/>
      <c r="E1147" s="193"/>
      <c r="F1147" s="193"/>
      <c r="G1147" s="245"/>
      <c r="H1147" s="195"/>
      <c r="I1147" s="363"/>
      <c r="J1147" s="195"/>
      <c r="K1147" s="193"/>
      <c r="L1147" s="193"/>
      <c r="M1147" s="194"/>
      <c r="N1147" s="193"/>
    </row>
    <row r="1148" spans="1:14" x14ac:dyDescent="0.2">
      <c r="A1148" s="193"/>
      <c r="B1148" s="193"/>
      <c r="C1148" s="193"/>
      <c r="D1148" s="193"/>
      <c r="E1148" s="193"/>
      <c r="F1148" s="193"/>
      <c r="G1148" s="245"/>
      <c r="H1148" s="195"/>
      <c r="I1148" s="363"/>
      <c r="J1148" s="195"/>
      <c r="K1148" s="193"/>
      <c r="L1148" s="193"/>
      <c r="M1148" s="194"/>
      <c r="N1148" s="193"/>
    </row>
    <row r="1149" spans="1:14" x14ac:dyDescent="0.2">
      <c r="A1149" s="193"/>
      <c r="B1149" s="193"/>
      <c r="C1149" s="193"/>
      <c r="D1149" s="193"/>
      <c r="E1149" s="193"/>
      <c r="F1149" s="193"/>
      <c r="G1149" s="245"/>
      <c r="H1149" s="195"/>
      <c r="I1149" s="363"/>
      <c r="J1149" s="195"/>
      <c r="K1149" s="193"/>
      <c r="L1149" s="193"/>
      <c r="M1149" s="194"/>
      <c r="N1149" s="193"/>
    </row>
    <row r="1150" spans="1:14" x14ac:dyDescent="0.2">
      <c r="A1150" s="193"/>
      <c r="B1150" s="193"/>
      <c r="C1150" s="193"/>
      <c r="D1150" s="193"/>
      <c r="E1150" s="193"/>
      <c r="F1150" s="193"/>
      <c r="G1150" s="245"/>
      <c r="H1150" s="195"/>
      <c r="I1150" s="363"/>
      <c r="J1150" s="195"/>
      <c r="K1150" s="193"/>
      <c r="L1150" s="193"/>
      <c r="M1150" s="194"/>
      <c r="N1150" s="193"/>
    </row>
    <row r="1151" spans="1:14" x14ac:dyDescent="0.2">
      <c r="A1151" s="193"/>
      <c r="B1151" s="193"/>
      <c r="C1151" s="193"/>
      <c r="D1151" s="193"/>
      <c r="E1151" s="193"/>
      <c r="F1151" s="193"/>
      <c r="G1151" s="245"/>
      <c r="H1151" s="195"/>
      <c r="I1151" s="363"/>
      <c r="J1151" s="195"/>
      <c r="K1151" s="193"/>
      <c r="L1151" s="193"/>
      <c r="M1151" s="194"/>
      <c r="N1151" s="193"/>
    </row>
    <row r="1152" spans="1:14" x14ac:dyDescent="0.2">
      <c r="A1152" s="193"/>
      <c r="B1152" s="193"/>
      <c r="C1152" s="193"/>
      <c r="D1152" s="193"/>
      <c r="E1152" s="193"/>
      <c r="F1152" s="193"/>
      <c r="G1152" s="245"/>
      <c r="H1152" s="195"/>
      <c r="I1152" s="363"/>
      <c r="J1152" s="195"/>
      <c r="K1152" s="193"/>
      <c r="L1152" s="193"/>
      <c r="M1152" s="194"/>
      <c r="N1152" s="193"/>
    </row>
    <row r="1153" spans="1:14" x14ac:dyDescent="0.2">
      <c r="A1153" s="193"/>
      <c r="B1153" s="193"/>
      <c r="C1153" s="193"/>
      <c r="D1153" s="193"/>
      <c r="E1153" s="193"/>
      <c r="F1153" s="193"/>
      <c r="G1153" s="245"/>
      <c r="H1153" s="195"/>
      <c r="I1153" s="363"/>
      <c r="J1153" s="195"/>
      <c r="K1153" s="193"/>
      <c r="L1153" s="193"/>
      <c r="M1153" s="194"/>
      <c r="N1153" s="193"/>
    </row>
    <row r="1154" spans="1:14" x14ac:dyDescent="0.2">
      <c r="A1154" s="193"/>
      <c r="B1154" s="193"/>
      <c r="C1154" s="193"/>
      <c r="D1154" s="193"/>
      <c r="E1154" s="193"/>
      <c r="F1154" s="193"/>
      <c r="G1154" s="245"/>
      <c r="H1154" s="195"/>
      <c r="I1154" s="363"/>
      <c r="J1154" s="195"/>
      <c r="K1154" s="193"/>
      <c r="L1154" s="193"/>
      <c r="M1154" s="194"/>
      <c r="N1154" s="193"/>
    </row>
    <row r="1155" spans="1:14" x14ac:dyDescent="0.2">
      <c r="A1155" s="193"/>
      <c r="B1155" s="193"/>
      <c r="C1155" s="193"/>
      <c r="D1155" s="193"/>
      <c r="E1155" s="193"/>
      <c r="F1155" s="193"/>
      <c r="G1155" s="245"/>
      <c r="H1155" s="195"/>
      <c r="I1155" s="363"/>
      <c r="J1155" s="195"/>
      <c r="K1155" s="193"/>
      <c r="L1155" s="193"/>
      <c r="M1155" s="194"/>
      <c r="N1155" s="193"/>
    </row>
    <row r="1156" spans="1:14" x14ac:dyDescent="0.2">
      <c r="A1156" s="193"/>
      <c r="B1156" s="193"/>
      <c r="C1156" s="193"/>
      <c r="D1156" s="193"/>
      <c r="E1156" s="193"/>
      <c r="F1156" s="193"/>
      <c r="G1156" s="245"/>
      <c r="H1156" s="195"/>
      <c r="I1156" s="363"/>
      <c r="J1156" s="195"/>
      <c r="K1156" s="193"/>
      <c r="L1156" s="193"/>
      <c r="M1156" s="194"/>
      <c r="N1156" s="193"/>
    </row>
    <row r="1157" spans="1:14" x14ac:dyDescent="0.2">
      <c r="A1157" s="193"/>
      <c r="B1157" s="193"/>
      <c r="C1157" s="193"/>
      <c r="D1157" s="193"/>
      <c r="E1157" s="193"/>
      <c r="F1157" s="193"/>
      <c r="G1157" s="245"/>
      <c r="H1157" s="195"/>
      <c r="I1157" s="363"/>
      <c r="J1157" s="195"/>
      <c r="K1157" s="193"/>
      <c r="L1157" s="193"/>
      <c r="M1157" s="194"/>
      <c r="N1157" s="193"/>
    </row>
    <row r="1158" spans="1:14" x14ac:dyDescent="0.2">
      <c r="A1158" s="193"/>
      <c r="B1158" s="193"/>
      <c r="C1158" s="193"/>
      <c r="D1158" s="193"/>
      <c r="E1158" s="193"/>
      <c r="F1158" s="193"/>
      <c r="G1158" s="245"/>
      <c r="H1158" s="195"/>
      <c r="I1158" s="363"/>
      <c r="J1158" s="195"/>
      <c r="K1158" s="193"/>
      <c r="L1158" s="193"/>
      <c r="M1158" s="194"/>
      <c r="N1158" s="193"/>
    </row>
    <row r="1159" spans="1:14" x14ac:dyDescent="0.2">
      <c r="A1159" s="193"/>
      <c r="B1159" s="193"/>
      <c r="C1159" s="193"/>
      <c r="D1159" s="193"/>
      <c r="E1159" s="193"/>
      <c r="F1159" s="193"/>
      <c r="G1159" s="245"/>
      <c r="H1159" s="195"/>
      <c r="I1159" s="363"/>
      <c r="J1159" s="195"/>
      <c r="K1159" s="193"/>
      <c r="L1159" s="193"/>
      <c r="M1159" s="194"/>
      <c r="N1159" s="193"/>
    </row>
    <row r="1160" spans="1:14" x14ac:dyDescent="0.2">
      <c r="A1160" s="193"/>
      <c r="B1160" s="193"/>
      <c r="C1160" s="193"/>
      <c r="D1160" s="193"/>
      <c r="E1160" s="193"/>
      <c r="F1160" s="193"/>
      <c r="G1160" s="245"/>
      <c r="H1160" s="195"/>
      <c r="I1160" s="363"/>
      <c r="J1160" s="195"/>
      <c r="K1160" s="193"/>
      <c r="L1160" s="193"/>
      <c r="M1160" s="194"/>
      <c r="N1160" s="193"/>
    </row>
    <row r="1161" spans="1:14" x14ac:dyDescent="0.2">
      <c r="A1161" s="193"/>
      <c r="B1161" s="193"/>
      <c r="C1161" s="193"/>
      <c r="D1161" s="193"/>
      <c r="E1161" s="193"/>
      <c r="F1161" s="193"/>
      <c r="G1161" s="245"/>
      <c r="H1161" s="195"/>
      <c r="I1161" s="363"/>
      <c r="J1161" s="195"/>
      <c r="K1161" s="193"/>
      <c r="L1161" s="193"/>
      <c r="M1161" s="194"/>
      <c r="N1161" s="193"/>
    </row>
    <row r="1162" spans="1:14" x14ac:dyDescent="0.2">
      <c r="A1162" s="193"/>
      <c r="B1162" s="193"/>
      <c r="C1162" s="193"/>
      <c r="D1162" s="193"/>
      <c r="E1162" s="193"/>
      <c r="F1162" s="193"/>
      <c r="G1162" s="245"/>
      <c r="H1162" s="195"/>
      <c r="I1162" s="363"/>
      <c r="J1162" s="195"/>
      <c r="K1162" s="193"/>
      <c r="L1162" s="193"/>
      <c r="M1162" s="194"/>
      <c r="N1162" s="193"/>
    </row>
    <row r="1163" spans="1:14" x14ac:dyDescent="0.2">
      <c r="A1163" s="193"/>
      <c r="B1163" s="193"/>
      <c r="C1163" s="193"/>
      <c r="D1163" s="193"/>
      <c r="E1163" s="193"/>
      <c r="F1163" s="193"/>
      <c r="G1163" s="245"/>
      <c r="H1163" s="195"/>
      <c r="I1163" s="363"/>
      <c r="J1163" s="195"/>
      <c r="K1163" s="193"/>
      <c r="L1163" s="193"/>
      <c r="M1163" s="194"/>
      <c r="N1163" s="193"/>
    </row>
    <row r="1164" spans="1:14" x14ac:dyDescent="0.2">
      <c r="A1164" s="193"/>
      <c r="B1164" s="193"/>
      <c r="C1164" s="193"/>
      <c r="D1164" s="193"/>
      <c r="E1164" s="193"/>
      <c r="F1164" s="193"/>
      <c r="G1164" s="245"/>
      <c r="H1164" s="195"/>
      <c r="I1164" s="363"/>
      <c r="J1164" s="195"/>
      <c r="K1164" s="193"/>
      <c r="L1164" s="193"/>
      <c r="M1164" s="194"/>
      <c r="N1164" s="193"/>
    </row>
    <row r="1165" spans="1:14" x14ac:dyDescent="0.2">
      <c r="A1165" s="193"/>
      <c r="B1165" s="193"/>
      <c r="C1165" s="193"/>
      <c r="D1165" s="193"/>
      <c r="E1165" s="193"/>
      <c r="F1165" s="193"/>
      <c r="G1165" s="245"/>
      <c r="H1165" s="195"/>
      <c r="I1165" s="363"/>
      <c r="J1165" s="195"/>
      <c r="K1165" s="193"/>
      <c r="L1165" s="193"/>
      <c r="M1165" s="194"/>
      <c r="N1165" s="193"/>
    </row>
    <row r="1166" spans="1:14" x14ac:dyDescent="0.2">
      <c r="A1166" s="193"/>
      <c r="B1166" s="193"/>
      <c r="C1166" s="193"/>
      <c r="D1166" s="193"/>
      <c r="E1166" s="193"/>
      <c r="F1166" s="193"/>
      <c r="G1166" s="245"/>
      <c r="H1166" s="195"/>
      <c r="I1166" s="363"/>
      <c r="J1166" s="195"/>
      <c r="K1166" s="193"/>
      <c r="L1166" s="193"/>
      <c r="M1166" s="194"/>
      <c r="N1166" s="193"/>
    </row>
    <row r="1167" spans="1:14" x14ac:dyDescent="0.2">
      <c r="A1167" s="193"/>
      <c r="B1167" s="193"/>
      <c r="C1167" s="193"/>
      <c r="D1167" s="193"/>
      <c r="E1167" s="193"/>
      <c r="F1167" s="193"/>
      <c r="G1167" s="245"/>
      <c r="H1167" s="195"/>
      <c r="I1167" s="363"/>
      <c r="J1167" s="195"/>
      <c r="K1167" s="193"/>
      <c r="L1167" s="193"/>
      <c r="M1167" s="194"/>
      <c r="N1167" s="193"/>
    </row>
    <row r="1168" spans="1:14" x14ac:dyDescent="0.2">
      <c r="A1168" s="193"/>
      <c r="B1168" s="193"/>
      <c r="C1168" s="193"/>
      <c r="D1168" s="193"/>
      <c r="E1168" s="193"/>
      <c r="F1168" s="193"/>
      <c r="G1168" s="245"/>
      <c r="H1168" s="195"/>
      <c r="I1168" s="363"/>
      <c r="J1168" s="195"/>
      <c r="K1168" s="193"/>
      <c r="L1168" s="193"/>
      <c r="M1168" s="194"/>
      <c r="N1168" s="193"/>
    </row>
    <row r="1169" spans="1:14" x14ac:dyDescent="0.2">
      <c r="A1169" s="193"/>
      <c r="B1169" s="193"/>
      <c r="C1169" s="193"/>
      <c r="D1169" s="193"/>
      <c r="E1169" s="193"/>
      <c r="F1169" s="193"/>
      <c r="G1169" s="245"/>
      <c r="H1169" s="195"/>
      <c r="I1169" s="363"/>
      <c r="J1169" s="195"/>
      <c r="K1169" s="193"/>
      <c r="L1169" s="193"/>
      <c r="M1169" s="194"/>
      <c r="N1169" s="193"/>
    </row>
    <row r="1170" spans="1:14" x14ac:dyDescent="0.2">
      <c r="A1170" s="193"/>
      <c r="B1170" s="193"/>
      <c r="C1170" s="193"/>
      <c r="D1170" s="193"/>
      <c r="E1170" s="193"/>
      <c r="F1170" s="193"/>
      <c r="G1170" s="245"/>
      <c r="H1170" s="195"/>
      <c r="I1170" s="363"/>
      <c r="J1170" s="195"/>
      <c r="K1170" s="193"/>
      <c r="L1170" s="193"/>
      <c r="M1170" s="194"/>
      <c r="N1170" s="193"/>
    </row>
    <row r="1171" spans="1:14" x14ac:dyDescent="0.2">
      <c r="A1171" s="193"/>
      <c r="B1171" s="193"/>
      <c r="C1171" s="193"/>
      <c r="D1171" s="193"/>
      <c r="E1171" s="193"/>
      <c r="F1171" s="193"/>
      <c r="G1171" s="245"/>
      <c r="H1171" s="195"/>
      <c r="I1171" s="363"/>
      <c r="J1171" s="195"/>
      <c r="K1171" s="193"/>
      <c r="L1171" s="193"/>
      <c r="M1171" s="194"/>
      <c r="N1171" s="193"/>
    </row>
    <row r="1172" spans="1:14" x14ac:dyDescent="0.2">
      <c r="A1172" s="193"/>
      <c r="B1172" s="193"/>
      <c r="C1172" s="193"/>
      <c r="D1172" s="193"/>
      <c r="E1172" s="193"/>
      <c r="F1172" s="193"/>
      <c r="G1172" s="245"/>
      <c r="H1172" s="195"/>
      <c r="I1172" s="363"/>
      <c r="J1172" s="195"/>
      <c r="K1172" s="193"/>
      <c r="L1172" s="193"/>
      <c r="M1172" s="194"/>
      <c r="N1172" s="193"/>
    </row>
    <row r="1173" spans="1:14" x14ac:dyDescent="0.2">
      <c r="A1173" s="193"/>
      <c r="B1173" s="193"/>
      <c r="C1173" s="193"/>
      <c r="D1173" s="193"/>
      <c r="E1173" s="193"/>
      <c r="F1173" s="193"/>
      <c r="G1173" s="245"/>
      <c r="H1173" s="195"/>
      <c r="I1173" s="363"/>
      <c r="J1173" s="195"/>
      <c r="K1173" s="193"/>
      <c r="L1173" s="193"/>
      <c r="M1173" s="194"/>
      <c r="N1173" s="193"/>
    </row>
    <row r="1174" spans="1:14" x14ac:dyDescent="0.2">
      <c r="A1174" s="193"/>
      <c r="B1174" s="193"/>
      <c r="C1174" s="193"/>
      <c r="D1174" s="193"/>
      <c r="E1174" s="193"/>
      <c r="F1174" s="193"/>
      <c r="G1174" s="245"/>
      <c r="H1174" s="195"/>
      <c r="I1174" s="363"/>
      <c r="J1174" s="195"/>
      <c r="K1174" s="193"/>
      <c r="L1174" s="193"/>
      <c r="M1174" s="194"/>
      <c r="N1174" s="193"/>
    </row>
    <row r="1175" spans="1:14" x14ac:dyDescent="0.2">
      <c r="A1175" s="193"/>
      <c r="B1175" s="193"/>
      <c r="C1175" s="193"/>
      <c r="D1175" s="193"/>
      <c r="E1175" s="193"/>
      <c r="F1175" s="193"/>
      <c r="G1175" s="245"/>
      <c r="H1175" s="195"/>
      <c r="I1175" s="363"/>
      <c r="J1175" s="195"/>
      <c r="K1175" s="193"/>
      <c r="L1175" s="193"/>
      <c r="M1175" s="194"/>
      <c r="N1175" s="193"/>
    </row>
    <row r="1176" spans="1:14" x14ac:dyDescent="0.2">
      <c r="A1176" s="193"/>
      <c r="B1176" s="193"/>
      <c r="C1176" s="193"/>
      <c r="D1176" s="193"/>
      <c r="E1176" s="193"/>
      <c r="F1176" s="193"/>
      <c r="G1176" s="245"/>
      <c r="H1176" s="195"/>
      <c r="I1176" s="363"/>
      <c r="J1176" s="195"/>
      <c r="K1176" s="193"/>
      <c r="L1176" s="193"/>
      <c r="M1176" s="194"/>
      <c r="N1176" s="193"/>
    </row>
    <row r="1177" spans="1:14" x14ac:dyDescent="0.2">
      <c r="A1177" s="193"/>
      <c r="B1177" s="193"/>
      <c r="C1177" s="193"/>
      <c r="D1177" s="193"/>
      <c r="E1177" s="193"/>
      <c r="F1177" s="193"/>
      <c r="G1177" s="245"/>
      <c r="H1177" s="195"/>
      <c r="I1177" s="363"/>
      <c r="J1177" s="195"/>
      <c r="K1177" s="193"/>
      <c r="L1177" s="193"/>
      <c r="M1177" s="194"/>
      <c r="N1177" s="193"/>
    </row>
    <row r="1178" spans="1:14" x14ac:dyDescent="0.2">
      <c r="A1178" s="193"/>
      <c r="B1178" s="193"/>
      <c r="C1178" s="193"/>
      <c r="D1178" s="193"/>
      <c r="E1178" s="193"/>
      <c r="F1178" s="193"/>
      <c r="G1178" s="245"/>
      <c r="H1178" s="195"/>
      <c r="I1178" s="363"/>
      <c r="J1178" s="195"/>
      <c r="K1178" s="193"/>
      <c r="L1178" s="193"/>
      <c r="M1178" s="194"/>
      <c r="N1178" s="193"/>
    </row>
    <row r="1179" spans="1:14" x14ac:dyDescent="0.2">
      <c r="A1179" s="193"/>
      <c r="B1179" s="193"/>
      <c r="C1179" s="193"/>
      <c r="D1179" s="193"/>
      <c r="E1179" s="193"/>
      <c r="F1179" s="193"/>
      <c r="G1179" s="245"/>
      <c r="H1179" s="195"/>
      <c r="I1179" s="363"/>
      <c r="J1179" s="195"/>
      <c r="K1179" s="193"/>
      <c r="L1179" s="193"/>
      <c r="M1179" s="194"/>
      <c r="N1179" s="193"/>
    </row>
    <row r="1180" spans="1:14" x14ac:dyDescent="0.2">
      <c r="A1180" s="193"/>
      <c r="B1180" s="193"/>
      <c r="C1180" s="193"/>
      <c r="D1180" s="193"/>
      <c r="E1180" s="193"/>
      <c r="F1180" s="193"/>
      <c r="G1180" s="245"/>
      <c r="H1180" s="195"/>
      <c r="I1180" s="363"/>
      <c r="J1180" s="195"/>
      <c r="K1180" s="193"/>
      <c r="L1180" s="193"/>
      <c r="M1180" s="194"/>
      <c r="N1180" s="193"/>
    </row>
    <row r="1181" spans="1:14" x14ac:dyDescent="0.2">
      <c r="A1181" s="193"/>
      <c r="B1181" s="193"/>
      <c r="C1181" s="193"/>
      <c r="D1181" s="193"/>
      <c r="E1181" s="193"/>
      <c r="F1181" s="193"/>
      <c r="G1181" s="245"/>
      <c r="H1181" s="195"/>
      <c r="I1181" s="363"/>
      <c r="J1181" s="195"/>
      <c r="K1181" s="193"/>
      <c r="L1181" s="193"/>
      <c r="M1181" s="194"/>
      <c r="N1181" s="193"/>
    </row>
    <row r="1182" spans="1:14" x14ac:dyDescent="0.2">
      <c r="A1182" s="193"/>
      <c r="B1182" s="193"/>
      <c r="C1182" s="193"/>
      <c r="D1182" s="193"/>
      <c r="E1182" s="193"/>
      <c r="F1182" s="193"/>
      <c r="G1182" s="245"/>
      <c r="H1182" s="195"/>
      <c r="I1182" s="363"/>
      <c r="J1182" s="195"/>
      <c r="K1182" s="193"/>
      <c r="L1182" s="193"/>
      <c r="M1182" s="194"/>
      <c r="N1182" s="193"/>
    </row>
    <row r="1183" spans="1:14" x14ac:dyDescent="0.2">
      <c r="A1183" s="193"/>
      <c r="B1183" s="193"/>
      <c r="C1183" s="193"/>
      <c r="D1183" s="193"/>
      <c r="E1183" s="193"/>
      <c r="F1183" s="193"/>
      <c r="G1183" s="245"/>
      <c r="H1183" s="195"/>
      <c r="I1183" s="363"/>
      <c r="J1183" s="195"/>
      <c r="K1183" s="193"/>
      <c r="L1183" s="193"/>
      <c r="M1183" s="194"/>
      <c r="N1183" s="193"/>
    </row>
    <row r="1184" spans="1:14" x14ac:dyDescent="0.2">
      <c r="A1184" s="193"/>
      <c r="B1184" s="193"/>
      <c r="C1184" s="193"/>
      <c r="D1184" s="193"/>
      <c r="E1184" s="193"/>
      <c r="F1184" s="193"/>
      <c r="G1184" s="245"/>
      <c r="H1184" s="195"/>
      <c r="I1184" s="363"/>
      <c r="J1184" s="195"/>
      <c r="K1184" s="193"/>
      <c r="L1184" s="193"/>
      <c r="M1184" s="194"/>
      <c r="N1184" s="193"/>
    </row>
    <row r="1185" spans="1:14" x14ac:dyDescent="0.2">
      <c r="A1185" s="193"/>
      <c r="B1185" s="193"/>
      <c r="C1185" s="193"/>
      <c r="D1185" s="193"/>
      <c r="E1185" s="193"/>
      <c r="F1185" s="193"/>
      <c r="G1185" s="245"/>
      <c r="H1185" s="195"/>
      <c r="I1185" s="363"/>
      <c r="J1185" s="195"/>
      <c r="K1185" s="193"/>
      <c r="L1185" s="193"/>
      <c r="M1185" s="194"/>
      <c r="N1185" s="193"/>
    </row>
    <row r="1186" spans="1:14" x14ac:dyDescent="0.2">
      <c r="A1186" s="193"/>
      <c r="B1186" s="193"/>
      <c r="C1186" s="193"/>
      <c r="D1186" s="193"/>
      <c r="E1186" s="193"/>
      <c r="F1186" s="193"/>
      <c r="G1186" s="245"/>
      <c r="H1186" s="195"/>
      <c r="I1186" s="363"/>
      <c r="J1186" s="195"/>
      <c r="K1186" s="193"/>
      <c r="L1186" s="193"/>
      <c r="M1186" s="194"/>
      <c r="N1186" s="193"/>
    </row>
    <row r="1187" spans="1:14" x14ac:dyDescent="0.2">
      <c r="A1187" s="193"/>
      <c r="B1187" s="193"/>
      <c r="C1187" s="193"/>
      <c r="D1187" s="193"/>
      <c r="E1187" s="193"/>
      <c r="F1187" s="193"/>
      <c r="G1187" s="245"/>
      <c r="H1187" s="195"/>
      <c r="I1187" s="363"/>
      <c r="J1187" s="195"/>
      <c r="K1187" s="193"/>
      <c r="L1187" s="193"/>
      <c r="M1187" s="194"/>
      <c r="N1187" s="193"/>
    </row>
    <row r="1188" spans="1:14" x14ac:dyDescent="0.2">
      <c r="A1188" s="193"/>
      <c r="B1188" s="193"/>
      <c r="C1188" s="193"/>
      <c r="D1188" s="193"/>
      <c r="E1188" s="193"/>
      <c r="F1188" s="193"/>
      <c r="G1188" s="245"/>
      <c r="H1188" s="195"/>
      <c r="I1188" s="363"/>
      <c r="J1188" s="195"/>
      <c r="K1188" s="193"/>
      <c r="L1188" s="193"/>
      <c r="M1188" s="194"/>
      <c r="N1188" s="193"/>
    </row>
    <row r="1189" spans="1:14" x14ac:dyDescent="0.2">
      <c r="A1189" s="193"/>
      <c r="B1189" s="193"/>
      <c r="C1189" s="193"/>
      <c r="D1189" s="193"/>
      <c r="E1189" s="193"/>
      <c r="F1189" s="193"/>
      <c r="G1189" s="245"/>
      <c r="H1189" s="195"/>
      <c r="I1189" s="363"/>
      <c r="J1189" s="195"/>
      <c r="K1189" s="193"/>
      <c r="L1189" s="193"/>
      <c r="M1189" s="194"/>
      <c r="N1189" s="193"/>
    </row>
    <row r="1190" spans="1:14" x14ac:dyDescent="0.2">
      <c r="A1190" s="193"/>
      <c r="B1190" s="193"/>
      <c r="C1190" s="193"/>
      <c r="D1190" s="193"/>
      <c r="E1190" s="193"/>
      <c r="F1190" s="193"/>
      <c r="G1190" s="245"/>
      <c r="H1190" s="195"/>
      <c r="I1190" s="363"/>
      <c r="J1190" s="195"/>
      <c r="K1190" s="193"/>
      <c r="L1190" s="193"/>
      <c r="M1190" s="194"/>
      <c r="N1190" s="193"/>
    </row>
    <row r="1191" spans="1:14" x14ac:dyDescent="0.2">
      <c r="A1191" s="193"/>
      <c r="B1191" s="193"/>
      <c r="C1191" s="193"/>
      <c r="D1191" s="193"/>
      <c r="E1191" s="193"/>
      <c r="F1191" s="193"/>
      <c r="G1191" s="245"/>
      <c r="H1191" s="195"/>
      <c r="I1191" s="363"/>
      <c r="J1191" s="195"/>
      <c r="K1191" s="193"/>
      <c r="L1191" s="193"/>
      <c r="M1191" s="194"/>
      <c r="N1191" s="193"/>
    </row>
    <row r="1192" spans="1:14" x14ac:dyDescent="0.2">
      <c r="A1192" s="193"/>
      <c r="B1192" s="193"/>
      <c r="C1192" s="193"/>
      <c r="D1192" s="193"/>
      <c r="E1192" s="193"/>
      <c r="F1192" s="193"/>
      <c r="G1192" s="245"/>
      <c r="H1192" s="195"/>
      <c r="I1192" s="363"/>
      <c r="J1192" s="195"/>
      <c r="K1192" s="193"/>
      <c r="L1192" s="193"/>
      <c r="M1192" s="194"/>
      <c r="N1192" s="193"/>
    </row>
    <row r="1193" spans="1:14" x14ac:dyDescent="0.2">
      <c r="A1193" s="193"/>
      <c r="B1193" s="193"/>
      <c r="C1193" s="193"/>
      <c r="D1193" s="193"/>
      <c r="E1193" s="193"/>
      <c r="F1193" s="193"/>
      <c r="G1193" s="245"/>
      <c r="H1193" s="195"/>
      <c r="I1193" s="363"/>
      <c r="J1193" s="195"/>
      <c r="K1193" s="193"/>
      <c r="L1193" s="193"/>
      <c r="M1193" s="194"/>
      <c r="N1193" s="193"/>
    </row>
    <row r="1194" spans="1:14" x14ac:dyDescent="0.2">
      <c r="A1194" s="193"/>
      <c r="B1194" s="193"/>
      <c r="C1194" s="193"/>
      <c r="D1194" s="193"/>
      <c r="E1194" s="193"/>
      <c r="F1194" s="193"/>
      <c r="G1194" s="245"/>
      <c r="H1194" s="195"/>
      <c r="I1194" s="363"/>
      <c r="J1194" s="195"/>
      <c r="K1194" s="193"/>
      <c r="L1194" s="193"/>
      <c r="M1194" s="194"/>
      <c r="N1194" s="193"/>
    </row>
    <row r="1195" spans="1:14" x14ac:dyDescent="0.2">
      <c r="A1195" s="193"/>
      <c r="B1195" s="193"/>
      <c r="C1195" s="193"/>
      <c r="D1195" s="193"/>
      <c r="E1195" s="193"/>
      <c r="F1195" s="193"/>
      <c r="G1195" s="245"/>
      <c r="H1195" s="195"/>
      <c r="I1195" s="363"/>
      <c r="J1195" s="195"/>
      <c r="K1195" s="193"/>
      <c r="L1195" s="193"/>
      <c r="M1195" s="194"/>
      <c r="N1195" s="193"/>
    </row>
    <row r="1196" spans="1:14" x14ac:dyDescent="0.2">
      <c r="A1196" s="193"/>
      <c r="B1196" s="193"/>
      <c r="C1196" s="193"/>
      <c r="D1196" s="193"/>
      <c r="E1196" s="193"/>
      <c r="F1196" s="193"/>
      <c r="G1196" s="245"/>
      <c r="H1196" s="195"/>
      <c r="I1196" s="363"/>
      <c r="J1196" s="195"/>
      <c r="K1196" s="193"/>
      <c r="L1196" s="193"/>
      <c r="M1196" s="194"/>
      <c r="N1196" s="193"/>
    </row>
    <row r="1197" spans="1:14" x14ac:dyDescent="0.2">
      <c r="A1197" s="193"/>
      <c r="B1197" s="193"/>
      <c r="C1197" s="193"/>
      <c r="D1197" s="193"/>
      <c r="E1197" s="193"/>
      <c r="F1197" s="193"/>
      <c r="G1197" s="245"/>
      <c r="H1197" s="195"/>
      <c r="I1197" s="363"/>
      <c r="J1197" s="195"/>
      <c r="K1197" s="193"/>
      <c r="L1197" s="193"/>
      <c r="M1197" s="194"/>
      <c r="N1197" s="193"/>
    </row>
    <row r="1198" spans="1:14" x14ac:dyDescent="0.2">
      <c r="A1198" s="193"/>
      <c r="B1198" s="193"/>
      <c r="C1198" s="193"/>
      <c r="D1198" s="193"/>
      <c r="E1198" s="193"/>
      <c r="F1198" s="193"/>
      <c r="G1198" s="245"/>
      <c r="H1198" s="195"/>
      <c r="I1198" s="363"/>
      <c r="J1198" s="195"/>
      <c r="K1198" s="193"/>
      <c r="L1198" s="193"/>
      <c r="M1198" s="194"/>
      <c r="N1198" s="193"/>
    </row>
    <row r="1199" spans="1:14" x14ac:dyDescent="0.2">
      <c r="A1199" s="193"/>
      <c r="B1199" s="193"/>
      <c r="C1199" s="193"/>
      <c r="D1199" s="193"/>
      <c r="E1199" s="193"/>
      <c r="F1199" s="193"/>
      <c r="G1199" s="245"/>
      <c r="H1199" s="195"/>
      <c r="I1199" s="363"/>
      <c r="J1199" s="195"/>
      <c r="K1199" s="193"/>
      <c r="L1199" s="193"/>
      <c r="M1199" s="194"/>
      <c r="N1199" s="193"/>
    </row>
    <row r="1200" spans="1:14" x14ac:dyDescent="0.2">
      <c r="A1200" s="193"/>
      <c r="B1200" s="193"/>
      <c r="C1200" s="193"/>
      <c r="D1200" s="193"/>
      <c r="E1200" s="193"/>
      <c r="F1200" s="193"/>
      <c r="G1200" s="245"/>
      <c r="H1200" s="195"/>
      <c r="I1200" s="363"/>
      <c r="J1200" s="195"/>
      <c r="K1200" s="193"/>
      <c r="L1200" s="193"/>
      <c r="M1200" s="194"/>
      <c r="N1200" s="193"/>
    </row>
    <row r="1201" spans="1:14" x14ac:dyDescent="0.2">
      <c r="A1201" s="193"/>
      <c r="B1201" s="193"/>
      <c r="C1201" s="193"/>
      <c r="D1201" s="193"/>
      <c r="E1201" s="193"/>
      <c r="F1201" s="193"/>
      <c r="G1201" s="245"/>
      <c r="H1201" s="195"/>
      <c r="I1201" s="363"/>
      <c r="J1201" s="195"/>
      <c r="K1201" s="193"/>
      <c r="L1201" s="193"/>
      <c r="M1201" s="194"/>
      <c r="N1201" s="193"/>
    </row>
    <row r="1202" spans="1:14" x14ac:dyDescent="0.2">
      <c r="A1202" s="193"/>
      <c r="B1202" s="193"/>
      <c r="C1202" s="193"/>
      <c r="D1202" s="193"/>
      <c r="E1202" s="193"/>
      <c r="F1202" s="193"/>
      <c r="G1202" s="245"/>
      <c r="H1202" s="195"/>
      <c r="I1202" s="363"/>
      <c r="J1202" s="195"/>
      <c r="K1202" s="193"/>
      <c r="L1202" s="193"/>
      <c r="M1202" s="194"/>
      <c r="N1202" s="193"/>
    </row>
    <row r="1203" spans="1:14" x14ac:dyDescent="0.2">
      <c r="A1203" s="193"/>
      <c r="B1203" s="193"/>
      <c r="C1203" s="193"/>
      <c r="D1203" s="193"/>
      <c r="E1203" s="193"/>
      <c r="F1203" s="193"/>
      <c r="G1203" s="245"/>
      <c r="H1203" s="195"/>
      <c r="I1203" s="363"/>
      <c r="J1203" s="195"/>
      <c r="K1203" s="193"/>
      <c r="L1203" s="193"/>
      <c r="M1203" s="194"/>
      <c r="N1203" s="193"/>
    </row>
    <row r="1204" spans="1:14" x14ac:dyDescent="0.2">
      <c r="A1204" s="193"/>
      <c r="B1204" s="193"/>
      <c r="C1204" s="193"/>
      <c r="D1204" s="193"/>
      <c r="E1204" s="193"/>
      <c r="F1204" s="193"/>
      <c r="G1204" s="245"/>
      <c r="H1204" s="195"/>
      <c r="I1204" s="363"/>
      <c r="J1204" s="195"/>
      <c r="K1204" s="193"/>
      <c r="L1204" s="193"/>
      <c r="M1204" s="194"/>
      <c r="N1204" s="193"/>
    </row>
    <row r="1205" spans="1:14" x14ac:dyDescent="0.2">
      <c r="A1205" s="193"/>
      <c r="B1205" s="193"/>
      <c r="C1205" s="193"/>
      <c r="D1205" s="193"/>
      <c r="E1205" s="193"/>
      <c r="F1205" s="193"/>
      <c r="G1205" s="245"/>
      <c r="H1205" s="195"/>
      <c r="I1205" s="363"/>
      <c r="J1205" s="195"/>
      <c r="K1205" s="193"/>
      <c r="L1205" s="193"/>
      <c r="M1205" s="194"/>
      <c r="N1205" s="193"/>
    </row>
    <row r="1206" spans="1:14" x14ac:dyDescent="0.2">
      <c r="A1206" s="193"/>
      <c r="B1206" s="193"/>
      <c r="C1206" s="193"/>
      <c r="D1206" s="193"/>
      <c r="E1206" s="193"/>
      <c r="F1206" s="193"/>
      <c r="G1206" s="245"/>
      <c r="H1206" s="195"/>
      <c r="I1206" s="363"/>
      <c r="J1206" s="195"/>
      <c r="K1206" s="193"/>
      <c r="L1206" s="193"/>
      <c r="M1206" s="194"/>
      <c r="N1206" s="193"/>
    </row>
    <row r="1207" spans="1:14" x14ac:dyDescent="0.2">
      <c r="A1207" s="193"/>
      <c r="B1207" s="193"/>
      <c r="C1207" s="193"/>
      <c r="D1207" s="193"/>
      <c r="E1207" s="193"/>
      <c r="F1207" s="193"/>
      <c r="G1207" s="245"/>
      <c r="H1207" s="195"/>
      <c r="I1207" s="363"/>
      <c r="J1207" s="195"/>
      <c r="K1207" s="193"/>
      <c r="L1207" s="193"/>
      <c r="M1207" s="194"/>
      <c r="N1207" s="193"/>
    </row>
    <row r="1208" spans="1:14" x14ac:dyDescent="0.2">
      <c r="A1208" s="193"/>
      <c r="B1208" s="193"/>
      <c r="C1208" s="193"/>
      <c r="D1208" s="193"/>
      <c r="E1208" s="193"/>
      <c r="F1208" s="193"/>
      <c r="G1208" s="245"/>
      <c r="H1208" s="195"/>
      <c r="I1208" s="363"/>
      <c r="J1208" s="195"/>
      <c r="K1208" s="193"/>
      <c r="L1208" s="193"/>
      <c r="M1208" s="194"/>
      <c r="N1208" s="193"/>
    </row>
    <row r="1209" spans="1:14" x14ac:dyDescent="0.2">
      <c r="A1209" s="193"/>
      <c r="B1209" s="193"/>
      <c r="C1209" s="193"/>
      <c r="D1209" s="193"/>
      <c r="E1209" s="193"/>
      <c r="F1209" s="193"/>
      <c r="G1209" s="245"/>
      <c r="H1209" s="195"/>
      <c r="I1209" s="363"/>
      <c r="J1209" s="195"/>
      <c r="K1209" s="193"/>
      <c r="L1209" s="193"/>
      <c r="M1209" s="194"/>
      <c r="N1209" s="193"/>
    </row>
    <row r="1210" spans="1:14" x14ac:dyDescent="0.2">
      <c r="A1210" s="193"/>
      <c r="B1210" s="193"/>
      <c r="C1210" s="193"/>
      <c r="D1210" s="193"/>
      <c r="E1210" s="193"/>
      <c r="F1210" s="193"/>
      <c r="G1210" s="245"/>
      <c r="H1210" s="195"/>
      <c r="I1210" s="363"/>
      <c r="J1210" s="195"/>
      <c r="K1210" s="193"/>
      <c r="L1210" s="193"/>
      <c r="M1210" s="194"/>
      <c r="N1210" s="193"/>
    </row>
    <row r="1211" spans="1:14" x14ac:dyDescent="0.2">
      <c r="A1211" s="193"/>
      <c r="B1211" s="193"/>
      <c r="C1211" s="193"/>
      <c r="D1211" s="193"/>
      <c r="E1211" s="193"/>
      <c r="F1211" s="193"/>
      <c r="G1211" s="245"/>
      <c r="H1211" s="195"/>
      <c r="I1211" s="363"/>
      <c r="J1211" s="195"/>
      <c r="K1211" s="193"/>
      <c r="L1211" s="193"/>
      <c r="M1211" s="194"/>
      <c r="N1211" s="193"/>
    </row>
    <row r="1212" spans="1:14" x14ac:dyDescent="0.2">
      <c r="A1212" s="193"/>
      <c r="B1212" s="193"/>
      <c r="C1212" s="193"/>
      <c r="D1212" s="193"/>
      <c r="E1212" s="193"/>
      <c r="F1212" s="193"/>
      <c r="G1212" s="245"/>
      <c r="H1212" s="195"/>
      <c r="I1212" s="363"/>
      <c r="J1212" s="195"/>
      <c r="K1212" s="193"/>
      <c r="L1212" s="193"/>
      <c r="M1212" s="194"/>
      <c r="N1212" s="193"/>
    </row>
    <row r="1213" spans="1:14" x14ac:dyDescent="0.2">
      <c r="A1213" s="193"/>
      <c r="B1213" s="193"/>
      <c r="C1213" s="193"/>
      <c r="D1213" s="193"/>
      <c r="E1213" s="193"/>
      <c r="F1213" s="193"/>
      <c r="G1213" s="245"/>
      <c r="H1213" s="195"/>
      <c r="I1213" s="363"/>
      <c r="J1213" s="195"/>
      <c r="K1213" s="193"/>
      <c r="L1213" s="193"/>
      <c r="M1213" s="194"/>
      <c r="N1213" s="193"/>
    </row>
    <row r="1214" spans="1:14" x14ac:dyDescent="0.2">
      <c r="A1214" s="193"/>
      <c r="B1214" s="193"/>
      <c r="C1214" s="193"/>
      <c r="D1214" s="193"/>
      <c r="E1214" s="193"/>
      <c r="F1214" s="193"/>
      <c r="G1214" s="245"/>
      <c r="H1214" s="195"/>
      <c r="I1214" s="363"/>
      <c r="J1214" s="195"/>
      <c r="K1214" s="193"/>
      <c r="L1214" s="193"/>
      <c r="M1214" s="194"/>
      <c r="N1214" s="193"/>
    </row>
    <row r="1215" spans="1:14" x14ac:dyDescent="0.2">
      <c r="A1215" s="193"/>
      <c r="B1215" s="193"/>
      <c r="C1215" s="193"/>
      <c r="D1215" s="193"/>
      <c r="E1215" s="193"/>
      <c r="F1215" s="193"/>
      <c r="G1215" s="245"/>
      <c r="H1215" s="195"/>
      <c r="I1215" s="363"/>
      <c r="J1215" s="195"/>
      <c r="K1215" s="193"/>
      <c r="L1215" s="193"/>
      <c r="M1215" s="194"/>
      <c r="N1215" s="193"/>
    </row>
    <row r="1216" spans="1:14" x14ac:dyDescent="0.2">
      <c r="A1216" s="193"/>
      <c r="B1216" s="193"/>
      <c r="C1216" s="193"/>
      <c r="D1216" s="193"/>
      <c r="E1216" s="193"/>
      <c r="F1216" s="193"/>
      <c r="G1216" s="245"/>
      <c r="H1216" s="195"/>
      <c r="I1216" s="363"/>
      <c r="J1216" s="195"/>
      <c r="K1216" s="193"/>
      <c r="L1216" s="193"/>
      <c r="M1216" s="194"/>
      <c r="N1216" s="193"/>
    </row>
    <row r="1217" spans="1:14" x14ac:dyDescent="0.2">
      <c r="A1217" s="193"/>
      <c r="B1217" s="193"/>
      <c r="C1217" s="193"/>
      <c r="D1217" s="193"/>
      <c r="E1217" s="193"/>
      <c r="F1217" s="193"/>
      <c r="G1217" s="245"/>
      <c r="H1217" s="195"/>
      <c r="I1217" s="363"/>
      <c r="J1217" s="195"/>
      <c r="K1217" s="193"/>
      <c r="L1217" s="193"/>
      <c r="M1217" s="194"/>
      <c r="N1217" s="193"/>
    </row>
    <row r="1218" spans="1:14" x14ac:dyDescent="0.2">
      <c r="A1218" s="193"/>
      <c r="B1218" s="193"/>
      <c r="C1218" s="193"/>
      <c r="D1218" s="193"/>
      <c r="E1218" s="193"/>
      <c r="F1218" s="193"/>
      <c r="G1218" s="245"/>
      <c r="H1218" s="195"/>
      <c r="I1218" s="363"/>
      <c r="J1218" s="195"/>
      <c r="K1218" s="193"/>
      <c r="L1218" s="193"/>
      <c r="M1218" s="194"/>
      <c r="N1218" s="193"/>
    </row>
    <row r="1219" spans="1:14" x14ac:dyDescent="0.2">
      <c r="A1219" s="193"/>
      <c r="B1219" s="193"/>
      <c r="C1219" s="193"/>
      <c r="D1219" s="193"/>
      <c r="E1219" s="193"/>
      <c r="F1219" s="193"/>
      <c r="G1219" s="245"/>
      <c r="H1219" s="195"/>
      <c r="I1219" s="363"/>
      <c r="J1219" s="195"/>
      <c r="K1219" s="193"/>
      <c r="L1219" s="193"/>
      <c r="M1219" s="194"/>
      <c r="N1219" s="193"/>
    </row>
    <row r="1220" spans="1:14" x14ac:dyDescent="0.2">
      <c r="A1220" s="193"/>
      <c r="B1220" s="193"/>
      <c r="C1220" s="193"/>
      <c r="D1220" s="193"/>
      <c r="E1220" s="193"/>
      <c r="F1220" s="193"/>
      <c r="G1220" s="245"/>
      <c r="H1220" s="195"/>
      <c r="I1220" s="363"/>
      <c r="J1220" s="195"/>
      <c r="K1220" s="193"/>
      <c r="L1220" s="193"/>
      <c r="M1220" s="194"/>
      <c r="N1220" s="193"/>
    </row>
    <row r="1221" spans="1:14" x14ac:dyDescent="0.2">
      <c r="A1221" s="193"/>
      <c r="B1221" s="193"/>
      <c r="C1221" s="193"/>
      <c r="D1221" s="193"/>
      <c r="E1221" s="193"/>
      <c r="F1221" s="193"/>
      <c r="G1221" s="245"/>
      <c r="H1221" s="195"/>
      <c r="I1221" s="363"/>
      <c r="J1221" s="195"/>
      <c r="K1221" s="193"/>
      <c r="L1221" s="193"/>
      <c r="M1221" s="194"/>
      <c r="N1221" s="193"/>
    </row>
    <row r="1222" spans="1:14" x14ac:dyDescent="0.2">
      <c r="A1222" s="193"/>
      <c r="B1222" s="193"/>
      <c r="C1222" s="193"/>
      <c r="D1222" s="193"/>
      <c r="E1222" s="193"/>
      <c r="F1222" s="193"/>
      <c r="G1222" s="245"/>
      <c r="H1222" s="195"/>
      <c r="I1222" s="363"/>
      <c r="J1222" s="195"/>
      <c r="K1222" s="193"/>
      <c r="L1222" s="193"/>
      <c r="M1222" s="194"/>
      <c r="N1222" s="193"/>
    </row>
    <row r="1223" spans="1:14" x14ac:dyDescent="0.2">
      <c r="A1223" s="193"/>
      <c r="B1223" s="193"/>
      <c r="C1223" s="193"/>
      <c r="D1223" s="193"/>
      <c r="E1223" s="193"/>
      <c r="F1223" s="193"/>
      <c r="G1223" s="245"/>
      <c r="H1223" s="195"/>
      <c r="I1223" s="363"/>
      <c r="J1223" s="195"/>
      <c r="K1223" s="193"/>
      <c r="L1223" s="193"/>
      <c r="M1223" s="194"/>
      <c r="N1223" s="193"/>
    </row>
    <row r="1224" spans="1:14" x14ac:dyDescent="0.2">
      <c r="A1224" s="193"/>
      <c r="B1224" s="193"/>
      <c r="C1224" s="193"/>
      <c r="D1224" s="193"/>
      <c r="E1224" s="193"/>
      <c r="F1224" s="193"/>
      <c r="G1224" s="245"/>
      <c r="H1224" s="195"/>
      <c r="I1224" s="363"/>
      <c r="J1224" s="195"/>
      <c r="K1224" s="193"/>
      <c r="L1224" s="193"/>
      <c r="M1224" s="194"/>
      <c r="N1224" s="193"/>
    </row>
    <row r="1225" spans="1:14" x14ac:dyDescent="0.2">
      <c r="A1225" s="193"/>
      <c r="B1225" s="193"/>
      <c r="C1225" s="193"/>
      <c r="D1225" s="193"/>
      <c r="E1225" s="193"/>
      <c r="F1225" s="193"/>
      <c r="G1225" s="245"/>
      <c r="H1225" s="195"/>
      <c r="I1225" s="363"/>
      <c r="J1225" s="195"/>
      <c r="K1225" s="193"/>
      <c r="L1225" s="193"/>
      <c r="M1225" s="194"/>
      <c r="N1225" s="193"/>
    </row>
    <row r="1226" spans="1:14" x14ac:dyDescent="0.2">
      <c r="A1226" s="193"/>
      <c r="B1226" s="193"/>
      <c r="C1226" s="193"/>
      <c r="D1226" s="193"/>
      <c r="E1226" s="193"/>
      <c r="F1226" s="193"/>
      <c r="G1226" s="245"/>
      <c r="H1226" s="195"/>
      <c r="I1226" s="363"/>
      <c r="J1226" s="195"/>
      <c r="K1226" s="193"/>
      <c r="L1226" s="193"/>
      <c r="M1226" s="194"/>
      <c r="N1226" s="193"/>
    </row>
    <row r="1227" spans="1:14" x14ac:dyDescent="0.2">
      <c r="A1227" s="193"/>
      <c r="B1227" s="193"/>
      <c r="C1227" s="193"/>
      <c r="D1227" s="193"/>
      <c r="E1227" s="193"/>
      <c r="F1227" s="193"/>
      <c r="G1227" s="245"/>
      <c r="H1227" s="195"/>
      <c r="I1227" s="363"/>
      <c r="J1227" s="195"/>
      <c r="K1227" s="193"/>
      <c r="L1227" s="193"/>
      <c r="M1227" s="194"/>
      <c r="N1227" s="193"/>
    </row>
    <row r="1228" spans="1:14" x14ac:dyDescent="0.2">
      <c r="A1228" s="193"/>
      <c r="B1228" s="193"/>
      <c r="C1228" s="193"/>
      <c r="D1228" s="193"/>
      <c r="E1228" s="193"/>
      <c r="F1228" s="193"/>
      <c r="G1228" s="245"/>
      <c r="H1228" s="195"/>
      <c r="I1228" s="363"/>
      <c r="J1228" s="195"/>
      <c r="K1228" s="193"/>
      <c r="L1228" s="193"/>
      <c r="M1228" s="194"/>
      <c r="N1228" s="193"/>
    </row>
    <row r="1229" spans="1:14" x14ac:dyDescent="0.2">
      <c r="A1229" s="193"/>
      <c r="B1229" s="193"/>
      <c r="C1229" s="193"/>
      <c r="D1229" s="193"/>
      <c r="E1229" s="193"/>
      <c r="F1229" s="193"/>
      <c r="G1229" s="245"/>
      <c r="H1229" s="195"/>
      <c r="I1229" s="363"/>
      <c r="J1229" s="195"/>
      <c r="K1229" s="193"/>
      <c r="L1229" s="193"/>
      <c r="M1229" s="194"/>
      <c r="N1229" s="193"/>
    </row>
    <row r="1230" spans="1:14" x14ac:dyDescent="0.2">
      <c r="A1230" s="193"/>
      <c r="B1230" s="193"/>
      <c r="C1230" s="193"/>
      <c r="D1230" s="193"/>
      <c r="E1230" s="193"/>
      <c r="F1230" s="193"/>
      <c r="G1230" s="245"/>
      <c r="H1230" s="195"/>
      <c r="I1230" s="363"/>
      <c r="J1230" s="195"/>
      <c r="K1230" s="193"/>
      <c r="L1230" s="193"/>
      <c r="M1230" s="194"/>
      <c r="N1230" s="193"/>
    </row>
    <row r="1231" spans="1:14" x14ac:dyDescent="0.2">
      <c r="A1231" s="193"/>
      <c r="B1231" s="193"/>
      <c r="C1231" s="193"/>
      <c r="D1231" s="193"/>
      <c r="E1231" s="193"/>
      <c r="F1231" s="193"/>
      <c r="G1231" s="245"/>
      <c r="H1231" s="195"/>
      <c r="I1231" s="363"/>
      <c r="J1231" s="195"/>
      <c r="K1231" s="193"/>
      <c r="L1231" s="193"/>
      <c r="M1231" s="194"/>
      <c r="N1231" s="193"/>
    </row>
    <row r="1232" spans="1:14" x14ac:dyDescent="0.2">
      <c r="A1232" s="193"/>
      <c r="B1232" s="193"/>
      <c r="C1232" s="193"/>
      <c r="D1232" s="193"/>
      <c r="E1232" s="193"/>
      <c r="F1232" s="193"/>
      <c r="G1232" s="245"/>
      <c r="H1232" s="195"/>
      <c r="I1232" s="363"/>
      <c r="J1232" s="195"/>
      <c r="K1232" s="193"/>
      <c r="L1232" s="193"/>
      <c r="M1232" s="194"/>
      <c r="N1232" s="193"/>
    </row>
    <row r="1233" spans="1:14" x14ac:dyDescent="0.2">
      <c r="A1233" s="193"/>
      <c r="B1233" s="193"/>
      <c r="C1233" s="193"/>
      <c r="D1233" s="193"/>
      <c r="E1233" s="193"/>
      <c r="F1233" s="193"/>
      <c r="G1233" s="245"/>
      <c r="H1233" s="195"/>
      <c r="I1233" s="363"/>
      <c r="J1233" s="195"/>
      <c r="K1233" s="193"/>
      <c r="L1233" s="193"/>
      <c r="M1233" s="194"/>
      <c r="N1233" s="193"/>
    </row>
    <row r="1234" spans="1:14" x14ac:dyDescent="0.2">
      <c r="A1234" s="193"/>
      <c r="B1234" s="193"/>
      <c r="C1234" s="193"/>
      <c r="D1234" s="193"/>
      <c r="E1234" s="193"/>
      <c r="F1234" s="193"/>
      <c r="G1234" s="245"/>
      <c r="H1234" s="195"/>
      <c r="I1234" s="363"/>
      <c r="J1234" s="195"/>
      <c r="K1234" s="193"/>
      <c r="L1234" s="193"/>
      <c r="M1234" s="194"/>
      <c r="N1234" s="193"/>
    </row>
    <row r="1235" spans="1:14" x14ac:dyDescent="0.2">
      <c r="A1235" s="193"/>
      <c r="B1235" s="193"/>
      <c r="C1235" s="193"/>
      <c r="D1235" s="193"/>
      <c r="E1235" s="193"/>
      <c r="F1235" s="193"/>
      <c r="G1235" s="245"/>
      <c r="H1235" s="195"/>
      <c r="I1235" s="363"/>
      <c r="J1235" s="195"/>
      <c r="K1235" s="193"/>
      <c r="L1235" s="193"/>
      <c r="M1235" s="194"/>
      <c r="N1235" s="193"/>
    </row>
    <row r="1236" spans="1:14" x14ac:dyDescent="0.2">
      <c r="A1236" s="193"/>
      <c r="B1236" s="193"/>
      <c r="C1236" s="193"/>
      <c r="D1236" s="193"/>
      <c r="E1236" s="193"/>
      <c r="F1236" s="193"/>
      <c r="G1236" s="245"/>
      <c r="H1236" s="195"/>
      <c r="I1236" s="363"/>
      <c r="J1236" s="195"/>
      <c r="K1236" s="193"/>
      <c r="L1236" s="193"/>
      <c r="M1236" s="194"/>
      <c r="N1236" s="193"/>
    </row>
    <row r="1237" spans="1:14" x14ac:dyDescent="0.2">
      <c r="A1237" s="193"/>
      <c r="B1237" s="193"/>
      <c r="C1237" s="193"/>
      <c r="D1237" s="193"/>
      <c r="E1237" s="193"/>
      <c r="F1237" s="193"/>
      <c r="G1237" s="245"/>
      <c r="H1237" s="195"/>
      <c r="I1237" s="363"/>
      <c r="J1237" s="195"/>
      <c r="K1237" s="193"/>
      <c r="L1237" s="193"/>
      <c r="M1237" s="194"/>
      <c r="N1237" s="193"/>
    </row>
    <row r="1238" spans="1:14" x14ac:dyDescent="0.2">
      <c r="A1238" s="193"/>
      <c r="B1238" s="193"/>
      <c r="C1238" s="193"/>
      <c r="D1238" s="193"/>
      <c r="E1238" s="193"/>
      <c r="F1238" s="193"/>
      <c r="G1238" s="245"/>
      <c r="H1238" s="195"/>
      <c r="I1238" s="363"/>
      <c r="J1238" s="195"/>
      <c r="K1238" s="193"/>
      <c r="L1238" s="193"/>
      <c r="M1238" s="194"/>
      <c r="N1238" s="193"/>
    </row>
    <row r="1239" spans="1:14" x14ac:dyDescent="0.2">
      <c r="A1239" s="193"/>
      <c r="B1239" s="193"/>
      <c r="C1239" s="193"/>
      <c r="D1239" s="193"/>
      <c r="E1239" s="193"/>
      <c r="F1239" s="193"/>
      <c r="G1239" s="245"/>
      <c r="H1239" s="195"/>
      <c r="I1239" s="363"/>
      <c r="J1239" s="195"/>
      <c r="K1239" s="193"/>
      <c r="L1239" s="193"/>
      <c r="M1239" s="194"/>
      <c r="N1239" s="193"/>
    </row>
    <row r="1240" spans="1:14" x14ac:dyDescent="0.2">
      <c r="A1240" s="193"/>
      <c r="B1240" s="193"/>
      <c r="C1240" s="193"/>
      <c r="D1240" s="193"/>
      <c r="E1240" s="193"/>
      <c r="F1240" s="193"/>
      <c r="G1240" s="245"/>
      <c r="H1240" s="195"/>
      <c r="I1240" s="363"/>
      <c r="J1240" s="195"/>
      <c r="K1240" s="193"/>
      <c r="L1240" s="193"/>
      <c r="M1240" s="194"/>
      <c r="N1240" s="193"/>
    </row>
    <row r="1241" spans="1:14" x14ac:dyDescent="0.2">
      <c r="A1241" s="193"/>
      <c r="B1241" s="193"/>
      <c r="C1241" s="193"/>
      <c r="D1241" s="193"/>
      <c r="E1241" s="193"/>
      <c r="F1241" s="193"/>
      <c r="G1241" s="245"/>
      <c r="H1241" s="195"/>
      <c r="I1241" s="363"/>
      <c r="J1241" s="195"/>
      <c r="K1241" s="193"/>
      <c r="L1241" s="193"/>
      <c r="M1241" s="194"/>
      <c r="N1241" s="193"/>
    </row>
    <row r="1242" spans="1:14" x14ac:dyDescent="0.2">
      <c r="A1242" s="193"/>
      <c r="B1242" s="193"/>
      <c r="C1242" s="193"/>
      <c r="D1242" s="193"/>
      <c r="E1242" s="193"/>
      <c r="F1242" s="193"/>
      <c r="G1242" s="245"/>
      <c r="H1242" s="195"/>
      <c r="I1242" s="363"/>
      <c r="J1242" s="195"/>
      <c r="K1242" s="193"/>
      <c r="L1242" s="193"/>
      <c r="M1242" s="194"/>
      <c r="N1242" s="193"/>
    </row>
    <row r="1243" spans="1:14" x14ac:dyDescent="0.2">
      <c r="A1243" s="193"/>
      <c r="B1243" s="193"/>
      <c r="C1243" s="193"/>
      <c r="D1243" s="193"/>
      <c r="E1243" s="193"/>
      <c r="F1243" s="193"/>
      <c r="G1243" s="245"/>
      <c r="H1243" s="195"/>
      <c r="I1243" s="363"/>
      <c r="J1243" s="195"/>
      <c r="K1243" s="193"/>
      <c r="L1243" s="193"/>
      <c r="M1243" s="194"/>
      <c r="N1243" s="193"/>
    </row>
    <row r="1244" spans="1:14" x14ac:dyDescent="0.2">
      <c r="A1244" s="193"/>
      <c r="B1244" s="193"/>
      <c r="C1244" s="193"/>
      <c r="D1244" s="193"/>
      <c r="E1244" s="193"/>
      <c r="F1244" s="193"/>
      <c r="G1244" s="245"/>
      <c r="H1244" s="195"/>
      <c r="I1244" s="363"/>
      <c r="J1244" s="195"/>
      <c r="K1244" s="193"/>
      <c r="L1244" s="193"/>
      <c r="M1244" s="194"/>
      <c r="N1244" s="193"/>
    </row>
    <row r="1245" spans="1:14" x14ac:dyDescent="0.2">
      <c r="A1245" s="193"/>
      <c r="B1245" s="193"/>
      <c r="C1245" s="193"/>
      <c r="D1245" s="193"/>
      <c r="E1245" s="193"/>
      <c r="F1245" s="193"/>
      <c r="G1245" s="245"/>
      <c r="H1245" s="195"/>
      <c r="I1245" s="363"/>
      <c r="J1245" s="195"/>
      <c r="K1245" s="193"/>
      <c r="L1245" s="193"/>
      <c r="M1245" s="194"/>
      <c r="N1245" s="193"/>
    </row>
    <row r="1246" spans="1:14" x14ac:dyDescent="0.2">
      <c r="A1246" s="193"/>
      <c r="B1246" s="193"/>
      <c r="C1246" s="193"/>
      <c r="D1246" s="193"/>
      <c r="E1246" s="193"/>
      <c r="F1246" s="193"/>
      <c r="G1246" s="245"/>
      <c r="H1246" s="195"/>
      <c r="I1246" s="363"/>
      <c r="J1246" s="195"/>
      <c r="K1246" s="193"/>
      <c r="L1246" s="193"/>
      <c r="M1246" s="194"/>
      <c r="N1246" s="193"/>
    </row>
    <row r="1247" spans="1:14" x14ac:dyDescent="0.2">
      <c r="A1247" s="193"/>
      <c r="B1247" s="193"/>
      <c r="C1247" s="193"/>
      <c r="D1247" s="193"/>
      <c r="E1247" s="193"/>
      <c r="F1247" s="193"/>
      <c r="G1247" s="245"/>
      <c r="H1247" s="195"/>
      <c r="I1247" s="363"/>
      <c r="J1247" s="195"/>
      <c r="K1247" s="193"/>
      <c r="L1247" s="193"/>
      <c r="M1247" s="194"/>
      <c r="N1247" s="193"/>
    </row>
    <row r="1248" spans="1:14" x14ac:dyDescent="0.2">
      <c r="A1248" s="193"/>
      <c r="B1248" s="193"/>
      <c r="C1248" s="193"/>
      <c r="D1248" s="193"/>
      <c r="E1248" s="193"/>
      <c r="F1248" s="193"/>
      <c r="G1248" s="245"/>
      <c r="H1248" s="195"/>
      <c r="I1248" s="363"/>
      <c r="J1248" s="195"/>
      <c r="K1248" s="193"/>
      <c r="L1248" s="193"/>
      <c r="M1248" s="194"/>
      <c r="N1248" s="193"/>
    </row>
    <row r="1249" spans="1:14" x14ac:dyDescent="0.2">
      <c r="A1249" s="193"/>
      <c r="B1249" s="193"/>
      <c r="C1249" s="193"/>
      <c r="D1249" s="193"/>
      <c r="E1249" s="193"/>
      <c r="F1249" s="193"/>
      <c r="G1249" s="245"/>
      <c r="H1249" s="195"/>
      <c r="I1249" s="363"/>
      <c r="J1249" s="195"/>
      <c r="K1249" s="193"/>
      <c r="L1249" s="193"/>
      <c r="M1249" s="194"/>
      <c r="N1249" s="193"/>
    </row>
    <row r="1250" spans="1:14" x14ac:dyDescent="0.2">
      <c r="A1250" s="193"/>
      <c r="B1250" s="193"/>
      <c r="C1250" s="193"/>
      <c r="D1250" s="193"/>
      <c r="E1250" s="193"/>
      <c r="F1250" s="193"/>
      <c r="G1250" s="245"/>
      <c r="H1250" s="195"/>
      <c r="I1250" s="363"/>
      <c r="J1250" s="195"/>
      <c r="K1250" s="193"/>
      <c r="L1250" s="193"/>
      <c r="M1250" s="194"/>
      <c r="N1250" s="193"/>
    </row>
    <row r="1251" spans="1:14" x14ac:dyDescent="0.2">
      <c r="A1251" s="193"/>
      <c r="B1251" s="193"/>
      <c r="C1251" s="193"/>
      <c r="D1251" s="193"/>
      <c r="E1251" s="193"/>
      <c r="F1251" s="193"/>
      <c r="G1251" s="245"/>
      <c r="H1251" s="195"/>
      <c r="I1251" s="363"/>
      <c r="J1251" s="195"/>
      <c r="K1251" s="193"/>
      <c r="L1251" s="193"/>
      <c r="M1251" s="194"/>
      <c r="N1251" s="193"/>
    </row>
    <row r="1252" spans="1:14" x14ac:dyDescent="0.2">
      <c r="A1252" s="193"/>
      <c r="B1252" s="193"/>
      <c r="C1252" s="193"/>
      <c r="D1252" s="193"/>
      <c r="E1252" s="193"/>
      <c r="F1252" s="193"/>
      <c r="G1252" s="245"/>
      <c r="H1252" s="195"/>
      <c r="I1252" s="363"/>
      <c r="J1252" s="195"/>
      <c r="K1252" s="193"/>
      <c r="L1252" s="193"/>
      <c r="M1252" s="194"/>
      <c r="N1252" s="193"/>
    </row>
    <row r="1253" spans="1:14" x14ac:dyDescent="0.2">
      <c r="A1253" s="193"/>
      <c r="B1253" s="193"/>
      <c r="C1253" s="193"/>
      <c r="D1253" s="193"/>
      <c r="E1253" s="193"/>
      <c r="F1253" s="193"/>
      <c r="G1253" s="245"/>
      <c r="H1253" s="195"/>
      <c r="I1253" s="363"/>
      <c r="J1253" s="195"/>
      <c r="K1253" s="193"/>
      <c r="L1253" s="193"/>
      <c r="M1253" s="194"/>
      <c r="N1253" s="193"/>
    </row>
    <row r="1254" spans="1:14" x14ac:dyDescent="0.2">
      <c r="A1254" s="193"/>
      <c r="B1254" s="193"/>
      <c r="C1254" s="193"/>
      <c r="D1254" s="193"/>
      <c r="E1254" s="193"/>
      <c r="F1254" s="193"/>
      <c r="G1254" s="245"/>
      <c r="H1254" s="195"/>
      <c r="I1254" s="363"/>
      <c r="J1254" s="195"/>
      <c r="K1254" s="193"/>
      <c r="L1254" s="193"/>
      <c r="M1254" s="194"/>
      <c r="N1254" s="193"/>
    </row>
    <row r="1255" spans="1:14" x14ac:dyDescent="0.2">
      <c r="A1255" s="193"/>
      <c r="B1255" s="193"/>
      <c r="C1255" s="193"/>
      <c r="D1255" s="193"/>
      <c r="E1255" s="193"/>
      <c r="F1255" s="193"/>
      <c r="G1255" s="245"/>
      <c r="H1255" s="195"/>
      <c r="I1255" s="363"/>
      <c r="J1255" s="195"/>
      <c r="K1255" s="193"/>
      <c r="L1255" s="193"/>
      <c r="M1255" s="194"/>
      <c r="N1255" s="193"/>
    </row>
    <row r="1256" spans="1:14" x14ac:dyDescent="0.2">
      <c r="A1256" s="193"/>
      <c r="B1256" s="193"/>
      <c r="C1256" s="193"/>
      <c r="D1256" s="193"/>
      <c r="E1256" s="193"/>
      <c r="F1256" s="193"/>
      <c r="G1256" s="245"/>
      <c r="H1256" s="195"/>
      <c r="I1256" s="363"/>
      <c r="J1256" s="195"/>
      <c r="K1256" s="193"/>
      <c r="L1256" s="193"/>
      <c r="M1256" s="194"/>
      <c r="N1256" s="193"/>
    </row>
    <row r="1257" spans="1:14" x14ac:dyDescent="0.2">
      <c r="A1257" s="193"/>
      <c r="B1257" s="193"/>
      <c r="C1257" s="193"/>
      <c r="D1257" s="193"/>
      <c r="E1257" s="193"/>
      <c r="F1257" s="193"/>
      <c r="G1257" s="245"/>
      <c r="H1257" s="195"/>
      <c r="I1257" s="363"/>
      <c r="J1257" s="195"/>
      <c r="K1257" s="193"/>
      <c r="L1257" s="193"/>
      <c r="M1257" s="194"/>
      <c r="N1257" s="193"/>
    </row>
    <row r="1258" spans="1:14" x14ac:dyDescent="0.2">
      <c r="A1258" s="193"/>
      <c r="B1258" s="193"/>
      <c r="C1258" s="193"/>
      <c r="D1258" s="193"/>
      <c r="E1258" s="193"/>
      <c r="F1258" s="193"/>
      <c r="G1258" s="245"/>
      <c r="H1258" s="195"/>
      <c r="I1258" s="363"/>
      <c r="J1258" s="195"/>
      <c r="K1258" s="193"/>
      <c r="L1258" s="193"/>
      <c r="M1258" s="194"/>
      <c r="N1258" s="193"/>
    </row>
    <row r="1259" spans="1:14" x14ac:dyDescent="0.2">
      <c r="A1259" s="193"/>
      <c r="B1259" s="193"/>
      <c r="C1259" s="193"/>
      <c r="D1259" s="193"/>
      <c r="E1259" s="193"/>
      <c r="F1259" s="193"/>
      <c r="G1259" s="245"/>
      <c r="H1259" s="195"/>
      <c r="I1259" s="363"/>
      <c r="J1259" s="195"/>
      <c r="K1259" s="193"/>
      <c r="L1259" s="193"/>
      <c r="M1259" s="194"/>
      <c r="N1259" s="193"/>
    </row>
    <row r="1260" spans="1:14" x14ac:dyDescent="0.2">
      <c r="A1260" s="193"/>
      <c r="B1260" s="193"/>
      <c r="C1260" s="193"/>
      <c r="D1260" s="193"/>
      <c r="E1260" s="193"/>
      <c r="F1260" s="193"/>
      <c r="G1260" s="245"/>
      <c r="H1260" s="195"/>
      <c r="I1260" s="363"/>
      <c r="J1260" s="195"/>
      <c r="K1260" s="193"/>
      <c r="L1260" s="193"/>
      <c r="M1260" s="194"/>
      <c r="N1260" s="193"/>
    </row>
    <row r="1261" spans="1:14" x14ac:dyDescent="0.2">
      <c r="A1261" s="193"/>
      <c r="B1261" s="193"/>
      <c r="C1261" s="193"/>
      <c r="D1261" s="193"/>
      <c r="E1261" s="193"/>
      <c r="F1261" s="193"/>
      <c r="G1261" s="245"/>
      <c r="H1261" s="195"/>
      <c r="I1261" s="363"/>
      <c r="J1261" s="195"/>
      <c r="K1261" s="193"/>
      <c r="L1261" s="193"/>
      <c r="M1261" s="194"/>
      <c r="N1261" s="193"/>
    </row>
    <row r="1262" spans="1:14" x14ac:dyDescent="0.2">
      <c r="A1262" s="193"/>
      <c r="B1262" s="193"/>
      <c r="C1262" s="193"/>
      <c r="D1262" s="193"/>
      <c r="E1262" s="193"/>
      <c r="F1262" s="193"/>
      <c r="G1262" s="245"/>
      <c r="H1262" s="195"/>
      <c r="I1262" s="363"/>
      <c r="J1262" s="195"/>
      <c r="K1262" s="193"/>
      <c r="L1262" s="193"/>
      <c r="M1262" s="194"/>
      <c r="N1262" s="193"/>
    </row>
    <row r="1263" spans="1:14" x14ac:dyDescent="0.2">
      <c r="A1263" s="193"/>
      <c r="B1263" s="193"/>
      <c r="C1263" s="193"/>
      <c r="D1263" s="193"/>
      <c r="E1263" s="193"/>
      <c r="F1263" s="193"/>
      <c r="G1263" s="245"/>
      <c r="H1263" s="195"/>
      <c r="I1263" s="363"/>
      <c r="J1263" s="195"/>
      <c r="K1263" s="193"/>
      <c r="L1263" s="193"/>
      <c r="M1263" s="194"/>
      <c r="N1263" s="193"/>
    </row>
    <row r="1264" spans="1:14" x14ac:dyDescent="0.2">
      <c r="A1264" s="193"/>
      <c r="B1264" s="193"/>
      <c r="C1264" s="193"/>
      <c r="D1264" s="193"/>
      <c r="E1264" s="193"/>
      <c r="F1264" s="193"/>
      <c r="G1264" s="245"/>
      <c r="H1264" s="195"/>
      <c r="I1264" s="363"/>
      <c r="J1264" s="195"/>
      <c r="K1264" s="193"/>
      <c r="L1264" s="193"/>
      <c r="M1264" s="194"/>
      <c r="N1264" s="193"/>
    </row>
    <row r="1265" spans="1:14" x14ac:dyDescent="0.2">
      <c r="A1265" s="193"/>
      <c r="B1265" s="193"/>
      <c r="C1265" s="193"/>
      <c r="D1265" s="193"/>
      <c r="E1265" s="193"/>
      <c r="F1265" s="193"/>
      <c r="G1265" s="245"/>
      <c r="H1265" s="195"/>
      <c r="I1265" s="363"/>
      <c r="J1265" s="195"/>
      <c r="K1265" s="193"/>
      <c r="L1265" s="193"/>
      <c r="M1265" s="194"/>
      <c r="N1265" s="193"/>
    </row>
    <row r="1266" spans="1:14" x14ac:dyDescent="0.2">
      <c r="A1266" s="193"/>
      <c r="B1266" s="193"/>
      <c r="C1266" s="193"/>
      <c r="D1266" s="193"/>
      <c r="E1266" s="193"/>
      <c r="F1266" s="193"/>
      <c r="G1266" s="245"/>
      <c r="H1266" s="195"/>
      <c r="I1266" s="363"/>
      <c r="J1266" s="195"/>
      <c r="K1266" s="193"/>
      <c r="L1266" s="193"/>
      <c r="M1266" s="194"/>
      <c r="N1266" s="193"/>
    </row>
    <row r="1267" spans="1:14" x14ac:dyDescent="0.2">
      <c r="A1267" s="193"/>
      <c r="B1267" s="193"/>
      <c r="C1267" s="193"/>
      <c r="D1267" s="193"/>
      <c r="E1267" s="193"/>
      <c r="F1267" s="193"/>
      <c r="G1267" s="245"/>
      <c r="H1267" s="195"/>
      <c r="I1267" s="363"/>
      <c r="J1267" s="195"/>
      <c r="K1267" s="193"/>
      <c r="L1267" s="193"/>
      <c r="M1267" s="194"/>
      <c r="N1267" s="193"/>
    </row>
    <row r="1268" spans="1:14" x14ac:dyDescent="0.2">
      <c r="A1268" s="193"/>
      <c r="B1268" s="193"/>
      <c r="C1268" s="193"/>
      <c r="D1268" s="193"/>
      <c r="E1268" s="193"/>
      <c r="F1268" s="193"/>
      <c r="G1268" s="245"/>
      <c r="H1268" s="195"/>
      <c r="I1268" s="363"/>
      <c r="J1268" s="195"/>
      <c r="K1268" s="193"/>
      <c r="L1268" s="193"/>
      <c r="M1268" s="194"/>
      <c r="N1268" s="193"/>
    </row>
    <row r="1269" spans="1:14" x14ac:dyDescent="0.2">
      <c r="A1269" s="193"/>
      <c r="B1269" s="193"/>
      <c r="C1269" s="193"/>
      <c r="D1269" s="193"/>
      <c r="E1269" s="193"/>
      <c r="F1269" s="193"/>
      <c r="G1269" s="245"/>
      <c r="H1269" s="195"/>
      <c r="I1269" s="363"/>
      <c r="J1269" s="195"/>
      <c r="K1269" s="193"/>
      <c r="L1269" s="193"/>
      <c r="M1269" s="194"/>
      <c r="N1269" s="193"/>
    </row>
    <row r="1270" spans="1:14" x14ac:dyDescent="0.2">
      <c r="A1270" s="193"/>
      <c r="B1270" s="193"/>
      <c r="C1270" s="193"/>
      <c r="D1270" s="193"/>
      <c r="E1270" s="193"/>
      <c r="F1270" s="193"/>
      <c r="G1270" s="245"/>
      <c r="H1270" s="195"/>
      <c r="I1270" s="363"/>
      <c r="J1270" s="195"/>
      <c r="K1270" s="193"/>
      <c r="L1270" s="193"/>
      <c r="M1270" s="194"/>
      <c r="N1270" s="193"/>
    </row>
    <row r="1271" spans="1:14" x14ac:dyDescent="0.2">
      <c r="A1271" s="193"/>
      <c r="B1271" s="193"/>
      <c r="C1271" s="193"/>
      <c r="D1271" s="193"/>
      <c r="E1271" s="193"/>
      <c r="F1271" s="193"/>
      <c r="G1271" s="245"/>
      <c r="H1271" s="195"/>
      <c r="I1271" s="363"/>
      <c r="J1271" s="195"/>
      <c r="K1271" s="193"/>
      <c r="L1271" s="193"/>
      <c r="M1271" s="194"/>
      <c r="N1271" s="193"/>
    </row>
    <row r="1272" spans="1:14" x14ac:dyDescent="0.2">
      <c r="A1272" s="193"/>
      <c r="B1272" s="193"/>
      <c r="C1272" s="193"/>
      <c r="D1272" s="193"/>
      <c r="E1272" s="193"/>
      <c r="F1272" s="193"/>
      <c r="G1272" s="245"/>
      <c r="H1272" s="195"/>
      <c r="I1272" s="363"/>
      <c r="J1272" s="195"/>
      <c r="K1272" s="193"/>
      <c r="L1272" s="193"/>
      <c r="M1272" s="194"/>
      <c r="N1272" s="193"/>
    </row>
    <row r="1273" spans="1:14" x14ac:dyDescent="0.2">
      <c r="A1273" s="193"/>
      <c r="B1273" s="193"/>
      <c r="C1273" s="193"/>
      <c r="D1273" s="193"/>
      <c r="E1273" s="193"/>
      <c r="F1273" s="193"/>
      <c r="G1273" s="245"/>
      <c r="H1273" s="195"/>
      <c r="I1273" s="363"/>
      <c r="J1273" s="195"/>
      <c r="K1273" s="193"/>
      <c r="L1273" s="193"/>
      <c r="M1273" s="194"/>
      <c r="N1273" s="193"/>
    </row>
    <row r="1274" spans="1:14" x14ac:dyDescent="0.2">
      <c r="A1274" s="193"/>
      <c r="B1274" s="193"/>
      <c r="C1274" s="193"/>
      <c r="D1274" s="193"/>
      <c r="E1274" s="193"/>
      <c r="F1274" s="193"/>
      <c r="G1274" s="245"/>
      <c r="H1274" s="195"/>
      <c r="I1274" s="363"/>
      <c r="J1274" s="195"/>
      <c r="K1274" s="193"/>
      <c r="L1274" s="193"/>
      <c r="M1274" s="194"/>
      <c r="N1274" s="193"/>
    </row>
    <row r="1275" spans="1:14" x14ac:dyDescent="0.2">
      <c r="A1275" s="193"/>
      <c r="B1275" s="193"/>
      <c r="C1275" s="193"/>
      <c r="D1275" s="193"/>
      <c r="E1275" s="193"/>
      <c r="F1275" s="193"/>
      <c r="G1275" s="245"/>
      <c r="H1275" s="195"/>
      <c r="I1275" s="363"/>
      <c r="J1275" s="195"/>
      <c r="K1275" s="193"/>
      <c r="L1275" s="193"/>
      <c r="M1275" s="194"/>
      <c r="N1275" s="193"/>
    </row>
    <row r="1276" spans="1:14" x14ac:dyDescent="0.2">
      <c r="A1276" s="193"/>
      <c r="B1276" s="193"/>
      <c r="C1276" s="193"/>
      <c r="D1276" s="193"/>
      <c r="E1276" s="193"/>
      <c r="F1276" s="193"/>
      <c r="G1276" s="245"/>
      <c r="H1276" s="195"/>
      <c r="I1276" s="363"/>
      <c r="J1276" s="195"/>
      <c r="K1276" s="193"/>
      <c r="L1276" s="193"/>
      <c r="M1276" s="194"/>
      <c r="N1276" s="193"/>
    </row>
    <row r="1277" spans="1:14" x14ac:dyDescent="0.2">
      <c r="A1277" s="193"/>
      <c r="B1277" s="193"/>
      <c r="C1277" s="193"/>
      <c r="D1277" s="193"/>
      <c r="E1277" s="193"/>
      <c r="F1277" s="193"/>
      <c r="G1277" s="245"/>
      <c r="H1277" s="195"/>
      <c r="I1277" s="363"/>
      <c r="J1277" s="195"/>
      <c r="K1277" s="193"/>
      <c r="L1277" s="193"/>
      <c r="M1277" s="194"/>
      <c r="N1277" s="193"/>
    </row>
    <row r="1278" spans="1:14" x14ac:dyDescent="0.2">
      <c r="A1278" s="193"/>
      <c r="B1278" s="193"/>
      <c r="C1278" s="193"/>
      <c r="D1278" s="193"/>
      <c r="E1278" s="193"/>
      <c r="F1278" s="193"/>
      <c r="G1278" s="245"/>
      <c r="H1278" s="195"/>
      <c r="I1278" s="363"/>
      <c r="J1278" s="195"/>
      <c r="K1278" s="193"/>
      <c r="L1278" s="193"/>
      <c r="M1278" s="194"/>
      <c r="N1278" s="193"/>
    </row>
    <row r="1279" spans="1:14" x14ac:dyDescent="0.2">
      <c r="A1279" s="193"/>
      <c r="B1279" s="193"/>
      <c r="C1279" s="193"/>
      <c r="D1279" s="193"/>
      <c r="E1279" s="193"/>
      <c r="F1279" s="193"/>
      <c r="G1279" s="245"/>
      <c r="H1279" s="195"/>
      <c r="I1279" s="363"/>
      <c r="J1279" s="195"/>
      <c r="K1279" s="193"/>
      <c r="L1279" s="193"/>
      <c r="M1279" s="194"/>
      <c r="N1279" s="193"/>
    </row>
    <row r="1280" spans="1:14" x14ac:dyDescent="0.2">
      <c r="A1280" s="193"/>
      <c r="B1280" s="193"/>
      <c r="C1280" s="193"/>
      <c r="D1280" s="193"/>
      <c r="E1280" s="193"/>
      <c r="F1280" s="193"/>
      <c r="G1280" s="245"/>
      <c r="H1280" s="195"/>
      <c r="I1280" s="363"/>
      <c r="J1280" s="195"/>
      <c r="K1280" s="193"/>
      <c r="L1280" s="193"/>
      <c r="M1280" s="194"/>
      <c r="N1280" s="193"/>
    </row>
    <row r="1281" spans="1:14" x14ac:dyDescent="0.2">
      <c r="A1281" s="193"/>
      <c r="B1281" s="193"/>
      <c r="C1281" s="193"/>
      <c r="D1281" s="193"/>
      <c r="E1281" s="193"/>
      <c r="F1281" s="193"/>
      <c r="G1281" s="245"/>
      <c r="H1281" s="195"/>
      <c r="I1281" s="363"/>
      <c r="J1281" s="195"/>
      <c r="K1281" s="193"/>
      <c r="L1281" s="193"/>
      <c r="M1281" s="194"/>
      <c r="N1281" s="193"/>
    </row>
    <row r="1282" spans="1:14" x14ac:dyDescent="0.2">
      <c r="A1282" s="193"/>
      <c r="B1282" s="193"/>
      <c r="C1282" s="193"/>
      <c r="D1282" s="193"/>
      <c r="E1282" s="193"/>
      <c r="F1282" s="193"/>
      <c r="G1282" s="245"/>
      <c r="H1282" s="195"/>
      <c r="I1282" s="363"/>
      <c r="J1282" s="195"/>
      <c r="K1282" s="193"/>
      <c r="L1282" s="193"/>
      <c r="M1282" s="194"/>
      <c r="N1282" s="193"/>
    </row>
    <row r="1283" spans="1:14" x14ac:dyDescent="0.2">
      <c r="A1283" s="193"/>
      <c r="B1283" s="193"/>
      <c r="C1283" s="193"/>
      <c r="D1283" s="193"/>
      <c r="E1283" s="193"/>
      <c r="F1283" s="193"/>
      <c r="G1283" s="245"/>
      <c r="H1283" s="195"/>
      <c r="I1283" s="363"/>
      <c r="J1283" s="195"/>
      <c r="K1283" s="193"/>
      <c r="L1283" s="193"/>
      <c r="M1283" s="194"/>
      <c r="N1283" s="193"/>
    </row>
    <row r="1284" spans="1:14" x14ac:dyDescent="0.2">
      <c r="A1284" s="193"/>
      <c r="B1284" s="193"/>
      <c r="C1284" s="193"/>
      <c r="D1284" s="193"/>
      <c r="E1284" s="193"/>
      <c r="F1284" s="193"/>
      <c r="G1284" s="245"/>
      <c r="H1284" s="195"/>
      <c r="I1284" s="363"/>
      <c r="J1284" s="195"/>
      <c r="K1284" s="193"/>
      <c r="L1284" s="193"/>
      <c r="M1284" s="194"/>
      <c r="N1284" s="193"/>
    </row>
    <row r="1285" spans="1:14" x14ac:dyDescent="0.2">
      <c r="A1285" s="193"/>
      <c r="B1285" s="193"/>
      <c r="C1285" s="193"/>
      <c r="D1285" s="193"/>
      <c r="E1285" s="193"/>
      <c r="F1285" s="193"/>
      <c r="G1285" s="245"/>
      <c r="H1285" s="195"/>
      <c r="I1285" s="363"/>
      <c r="J1285" s="195"/>
      <c r="K1285" s="193"/>
      <c r="L1285" s="193"/>
      <c r="M1285" s="194"/>
      <c r="N1285" s="193"/>
    </row>
    <row r="1286" spans="1:14" x14ac:dyDescent="0.2">
      <c r="A1286" s="193"/>
      <c r="B1286" s="193"/>
      <c r="C1286" s="193"/>
      <c r="D1286" s="193"/>
      <c r="E1286" s="193"/>
      <c r="F1286" s="193"/>
      <c r="G1286" s="245"/>
      <c r="H1286" s="195"/>
      <c r="I1286" s="363"/>
      <c r="J1286" s="195"/>
      <c r="K1286" s="193"/>
      <c r="L1286" s="193"/>
      <c r="M1286" s="194"/>
      <c r="N1286" s="193"/>
    </row>
    <row r="1287" spans="1:14" x14ac:dyDescent="0.2">
      <c r="A1287" s="193"/>
      <c r="B1287" s="193"/>
      <c r="C1287" s="193"/>
      <c r="D1287" s="193"/>
      <c r="E1287" s="193"/>
      <c r="F1287" s="193"/>
      <c r="G1287" s="245"/>
      <c r="H1287" s="195"/>
      <c r="I1287" s="363"/>
      <c r="J1287" s="195"/>
      <c r="K1287" s="193"/>
      <c r="L1287" s="193"/>
      <c r="M1287" s="194"/>
      <c r="N1287" s="193"/>
    </row>
    <row r="1288" spans="1:14" x14ac:dyDescent="0.2">
      <c r="A1288" s="193"/>
      <c r="B1288" s="193"/>
      <c r="C1288" s="193"/>
      <c r="D1288" s="193"/>
      <c r="E1288" s="193"/>
      <c r="F1288" s="193"/>
      <c r="G1288" s="245"/>
      <c r="H1288" s="195"/>
      <c r="I1288" s="363"/>
      <c r="J1288" s="195"/>
      <c r="K1288" s="193"/>
      <c r="L1288" s="193"/>
      <c r="M1288" s="194"/>
      <c r="N1288" s="193"/>
    </row>
    <row r="1289" spans="1:14" x14ac:dyDescent="0.2">
      <c r="A1289" s="193"/>
      <c r="B1289" s="193"/>
      <c r="C1289" s="193"/>
      <c r="D1289" s="193"/>
      <c r="E1289" s="193"/>
      <c r="F1289" s="193"/>
      <c r="G1289" s="245"/>
      <c r="H1289" s="195"/>
      <c r="I1289" s="363"/>
      <c r="J1289" s="195"/>
      <c r="K1289" s="193"/>
      <c r="L1289" s="193"/>
      <c r="M1289" s="194"/>
      <c r="N1289" s="193"/>
    </row>
    <row r="1290" spans="1:14" x14ac:dyDescent="0.2">
      <c r="A1290" s="193"/>
      <c r="B1290" s="193"/>
      <c r="C1290" s="193"/>
      <c r="D1290" s="193"/>
      <c r="E1290" s="193"/>
      <c r="F1290" s="193"/>
      <c r="G1290" s="245"/>
      <c r="H1290" s="195"/>
      <c r="I1290" s="363"/>
      <c r="J1290" s="195"/>
      <c r="K1290" s="193"/>
      <c r="L1290" s="193"/>
      <c r="M1290" s="194"/>
      <c r="N1290" s="193"/>
    </row>
    <row r="1291" spans="1:14" x14ac:dyDescent="0.2">
      <c r="A1291" s="193"/>
      <c r="B1291" s="193"/>
      <c r="C1291" s="193"/>
      <c r="D1291" s="193"/>
      <c r="E1291" s="193"/>
      <c r="F1291" s="193"/>
      <c r="G1291" s="245"/>
      <c r="H1291" s="195"/>
      <c r="I1291" s="363"/>
      <c r="J1291" s="195"/>
      <c r="K1291" s="193"/>
      <c r="L1291" s="193"/>
      <c r="M1291" s="194"/>
      <c r="N1291" s="193"/>
    </row>
    <row r="1292" spans="1:14" x14ac:dyDescent="0.2">
      <c r="A1292" s="193"/>
      <c r="B1292" s="193"/>
      <c r="C1292" s="193"/>
      <c r="D1292" s="193"/>
      <c r="E1292" s="193"/>
      <c r="F1292" s="193"/>
      <c r="G1292" s="245"/>
      <c r="H1292" s="195"/>
      <c r="I1292" s="363"/>
      <c r="J1292" s="195"/>
      <c r="K1292" s="193"/>
      <c r="L1292" s="193"/>
      <c r="M1292" s="194"/>
      <c r="N1292" s="193"/>
    </row>
    <row r="1293" spans="1:14" x14ac:dyDescent="0.2">
      <c r="A1293" s="193"/>
      <c r="B1293" s="193"/>
      <c r="C1293" s="193"/>
      <c r="D1293" s="193"/>
      <c r="E1293" s="193"/>
      <c r="F1293" s="193"/>
      <c r="G1293" s="245"/>
      <c r="H1293" s="195"/>
      <c r="I1293" s="363"/>
      <c r="J1293" s="195"/>
      <c r="K1293" s="193"/>
      <c r="L1293" s="193"/>
      <c r="M1293" s="194"/>
      <c r="N1293" s="193"/>
    </row>
    <row r="1294" spans="1:14" x14ac:dyDescent="0.2">
      <c r="A1294" s="193"/>
      <c r="B1294" s="193"/>
      <c r="C1294" s="193"/>
      <c r="D1294" s="193"/>
      <c r="E1294" s="193"/>
      <c r="F1294" s="193"/>
      <c r="G1294" s="245"/>
      <c r="H1294" s="195"/>
      <c r="I1294" s="363"/>
      <c r="J1294" s="195"/>
      <c r="K1294" s="193"/>
      <c r="L1294" s="193"/>
      <c r="M1294" s="194"/>
      <c r="N1294" s="193"/>
    </row>
    <row r="1295" spans="1:14" x14ac:dyDescent="0.2">
      <c r="A1295" s="193"/>
      <c r="B1295" s="193"/>
      <c r="C1295" s="193"/>
      <c r="D1295" s="193"/>
      <c r="E1295" s="193"/>
      <c r="F1295" s="193"/>
      <c r="G1295" s="245"/>
      <c r="H1295" s="195"/>
      <c r="I1295" s="363"/>
      <c r="J1295" s="195"/>
      <c r="K1295" s="193"/>
      <c r="L1295" s="193"/>
      <c r="M1295" s="194"/>
      <c r="N1295" s="193"/>
    </row>
    <row r="1296" spans="1:14" x14ac:dyDescent="0.2">
      <c r="A1296" s="193"/>
      <c r="B1296" s="193"/>
      <c r="C1296" s="193"/>
      <c r="D1296" s="193"/>
      <c r="E1296" s="193"/>
      <c r="F1296" s="193"/>
      <c r="G1296" s="245"/>
      <c r="H1296" s="195"/>
      <c r="I1296" s="363"/>
      <c r="J1296" s="195"/>
      <c r="K1296" s="193"/>
      <c r="L1296" s="193"/>
      <c r="M1296" s="194"/>
      <c r="N1296" s="193"/>
    </row>
    <row r="1297" spans="1:14" x14ac:dyDescent="0.2">
      <c r="A1297" s="193"/>
      <c r="B1297" s="193"/>
      <c r="C1297" s="193"/>
      <c r="D1297" s="193"/>
      <c r="E1297" s="193"/>
      <c r="F1297" s="193"/>
      <c r="G1297" s="245"/>
      <c r="H1297" s="195"/>
      <c r="I1297" s="363"/>
      <c r="J1297" s="195"/>
      <c r="K1297" s="193"/>
      <c r="L1297" s="193"/>
      <c r="M1297" s="194"/>
      <c r="N1297" s="193"/>
    </row>
    <row r="1298" spans="1:14" x14ac:dyDescent="0.2">
      <c r="A1298" s="193"/>
      <c r="B1298" s="193"/>
      <c r="C1298" s="193"/>
      <c r="D1298" s="193"/>
      <c r="E1298" s="193"/>
      <c r="F1298" s="193"/>
      <c r="G1298" s="245"/>
      <c r="H1298" s="195"/>
      <c r="I1298" s="363"/>
      <c r="J1298" s="195"/>
      <c r="K1298" s="193"/>
      <c r="L1298" s="193"/>
      <c r="M1298" s="194"/>
      <c r="N1298" s="193"/>
    </row>
    <row r="1299" spans="1:14" x14ac:dyDescent="0.2">
      <c r="A1299" s="193"/>
      <c r="B1299" s="193"/>
      <c r="C1299" s="193"/>
      <c r="D1299" s="193"/>
      <c r="E1299" s="193"/>
      <c r="F1299" s="193"/>
      <c r="G1299" s="245"/>
      <c r="H1299" s="195"/>
      <c r="I1299" s="363"/>
      <c r="J1299" s="195"/>
      <c r="K1299" s="193"/>
      <c r="L1299" s="193"/>
      <c r="M1299" s="194"/>
      <c r="N1299" s="193"/>
    </row>
    <row r="1300" spans="1:14" x14ac:dyDescent="0.2">
      <c r="A1300" s="193"/>
      <c r="B1300" s="193"/>
      <c r="C1300" s="193"/>
      <c r="D1300" s="193"/>
      <c r="E1300" s="193"/>
      <c r="F1300" s="193"/>
      <c r="G1300" s="245"/>
      <c r="H1300" s="195"/>
      <c r="I1300" s="363"/>
      <c r="J1300" s="195"/>
      <c r="K1300" s="193"/>
      <c r="L1300" s="193"/>
      <c r="M1300" s="194"/>
      <c r="N1300" s="193"/>
    </row>
    <row r="1301" spans="1:14" x14ac:dyDescent="0.2">
      <c r="A1301" s="193"/>
      <c r="B1301" s="193"/>
      <c r="C1301" s="193"/>
      <c r="D1301" s="193"/>
      <c r="E1301" s="193"/>
      <c r="F1301" s="193"/>
      <c r="G1301" s="245"/>
      <c r="H1301" s="195"/>
      <c r="I1301" s="363"/>
      <c r="J1301" s="195"/>
      <c r="K1301" s="193"/>
      <c r="L1301" s="193"/>
      <c r="M1301" s="194"/>
      <c r="N1301" s="193"/>
    </row>
    <row r="1302" spans="1:14" x14ac:dyDescent="0.2">
      <c r="A1302" s="193"/>
      <c r="B1302" s="193"/>
      <c r="C1302" s="193"/>
      <c r="D1302" s="193"/>
      <c r="E1302" s="193"/>
      <c r="F1302" s="193"/>
      <c r="G1302" s="245"/>
      <c r="H1302" s="195"/>
      <c r="I1302" s="363"/>
      <c r="J1302" s="195"/>
      <c r="K1302" s="193"/>
      <c r="L1302" s="193"/>
      <c r="M1302" s="194"/>
      <c r="N1302" s="193"/>
    </row>
    <row r="1303" spans="1:14" x14ac:dyDescent="0.2">
      <c r="A1303" s="193"/>
      <c r="B1303" s="193"/>
      <c r="C1303" s="193"/>
      <c r="D1303" s="193"/>
      <c r="E1303" s="193"/>
      <c r="F1303" s="193"/>
      <c r="G1303" s="245"/>
      <c r="H1303" s="195"/>
      <c r="I1303" s="363"/>
      <c r="J1303" s="195"/>
      <c r="K1303" s="193"/>
      <c r="L1303" s="193"/>
      <c r="M1303" s="194"/>
      <c r="N1303" s="193"/>
    </row>
    <row r="1304" spans="1:14" x14ac:dyDescent="0.2">
      <c r="A1304" s="193"/>
      <c r="B1304" s="193"/>
      <c r="C1304" s="193"/>
      <c r="D1304" s="193"/>
      <c r="E1304" s="193"/>
      <c r="F1304" s="193"/>
      <c r="G1304" s="245"/>
      <c r="H1304" s="195"/>
      <c r="I1304" s="363"/>
      <c r="J1304" s="195"/>
      <c r="K1304" s="193"/>
      <c r="L1304" s="193"/>
      <c r="M1304" s="194"/>
      <c r="N1304" s="193"/>
    </row>
    <row r="1305" spans="1:14" x14ac:dyDescent="0.2">
      <c r="A1305" s="193"/>
      <c r="B1305" s="193"/>
      <c r="C1305" s="193"/>
      <c r="D1305" s="193"/>
      <c r="E1305" s="193"/>
      <c r="F1305" s="193"/>
      <c r="G1305" s="245"/>
      <c r="H1305" s="195"/>
      <c r="I1305" s="363"/>
      <c r="J1305" s="195"/>
      <c r="K1305" s="193"/>
      <c r="L1305" s="193"/>
      <c r="M1305" s="194"/>
      <c r="N1305" s="193"/>
    </row>
    <row r="1306" spans="1:14" x14ac:dyDescent="0.2">
      <c r="A1306" s="193"/>
      <c r="B1306" s="193"/>
      <c r="C1306" s="193"/>
      <c r="D1306" s="193"/>
      <c r="E1306" s="193"/>
      <c r="F1306" s="193"/>
      <c r="G1306" s="245"/>
      <c r="H1306" s="195"/>
      <c r="I1306" s="363"/>
      <c r="J1306" s="195"/>
      <c r="K1306" s="193"/>
      <c r="L1306" s="193"/>
      <c r="M1306" s="194"/>
      <c r="N1306" s="193"/>
    </row>
    <row r="1307" spans="1:14" x14ac:dyDescent="0.2">
      <c r="A1307" s="193"/>
      <c r="B1307" s="193"/>
      <c r="C1307" s="193"/>
      <c r="D1307" s="193"/>
      <c r="E1307" s="193"/>
      <c r="F1307" s="193"/>
      <c r="G1307" s="245"/>
      <c r="H1307" s="195"/>
      <c r="I1307" s="363"/>
      <c r="J1307" s="195"/>
      <c r="K1307" s="193"/>
      <c r="L1307" s="193"/>
      <c r="M1307" s="194"/>
      <c r="N1307" s="193"/>
    </row>
    <row r="1308" spans="1:14" x14ac:dyDescent="0.2">
      <c r="A1308" s="193"/>
      <c r="B1308" s="193"/>
      <c r="C1308" s="193"/>
      <c r="D1308" s="193"/>
      <c r="E1308" s="193"/>
      <c r="F1308" s="193"/>
      <c r="G1308" s="245"/>
      <c r="H1308" s="195"/>
      <c r="I1308" s="363"/>
      <c r="J1308" s="195"/>
      <c r="K1308" s="193"/>
      <c r="L1308" s="193"/>
      <c r="M1308" s="194"/>
      <c r="N1308" s="193"/>
    </row>
    <row r="1309" spans="1:14" x14ac:dyDescent="0.2">
      <c r="A1309" s="193"/>
      <c r="B1309" s="193"/>
      <c r="C1309" s="193"/>
      <c r="D1309" s="193"/>
      <c r="E1309" s="193"/>
      <c r="F1309" s="193"/>
      <c r="G1309" s="245"/>
      <c r="H1309" s="195"/>
      <c r="I1309" s="363"/>
      <c r="J1309" s="195"/>
      <c r="K1309" s="193"/>
      <c r="L1309" s="193"/>
      <c r="M1309" s="194"/>
      <c r="N1309" s="193"/>
    </row>
    <row r="1310" spans="1:14" x14ac:dyDescent="0.2">
      <c r="A1310" s="193"/>
      <c r="B1310" s="193"/>
      <c r="C1310" s="193"/>
      <c r="D1310" s="193"/>
      <c r="E1310" s="193"/>
      <c r="F1310" s="193"/>
      <c r="G1310" s="245"/>
      <c r="H1310" s="195"/>
      <c r="I1310" s="363"/>
      <c r="J1310" s="195"/>
      <c r="K1310" s="193"/>
      <c r="L1310" s="193"/>
      <c r="M1310" s="194"/>
      <c r="N1310" s="193"/>
    </row>
    <row r="1311" spans="1:14" x14ac:dyDescent="0.2">
      <c r="A1311" s="193"/>
      <c r="B1311" s="193"/>
      <c r="C1311" s="193"/>
      <c r="D1311" s="193"/>
      <c r="E1311" s="193"/>
      <c r="F1311" s="193"/>
      <c r="G1311" s="245"/>
      <c r="H1311" s="195"/>
      <c r="I1311" s="363"/>
      <c r="J1311" s="195"/>
      <c r="K1311" s="193"/>
      <c r="L1311" s="193"/>
      <c r="M1311" s="194"/>
      <c r="N1311" s="193"/>
    </row>
    <row r="1312" spans="1:14" x14ac:dyDescent="0.2">
      <c r="A1312" s="193"/>
      <c r="B1312" s="193"/>
      <c r="C1312" s="193"/>
      <c r="D1312" s="193"/>
      <c r="E1312" s="193"/>
      <c r="F1312" s="193"/>
      <c r="G1312" s="245"/>
      <c r="H1312" s="195"/>
      <c r="I1312" s="363"/>
      <c r="J1312" s="195"/>
      <c r="K1312" s="193"/>
      <c r="L1312" s="193"/>
      <c r="M1312" s="194"/>
      <c r="N1312" s="193"/>
    </row>
    <row r="1313" spans="1:14" x14ac:dyDescent="0.2">
      <c r="A1313" s="193"/>
      <c r="B1313" s="193"/>
      <c r="C1313" s="193"/>
      <c r="D1313" s="193"/>
      <c r="E1313" s="193"/>
      <c r="F1313" s="193"/>
      <c r="G1313" s="245"/>
      <c r="H1313" s="195"/>
      <c r="I1313" s="363"/>
      <c r="J1313" s="195"/>
      <c r="K1313" s="193"/>
      <c r="L1313" s="193"/>
      <c r="M1313" s="194"/>
      <c r="N1313" s="193"/>
    </row>
    <row r="1314" spans="1:14" x14ac:dyDescent="0.2">
      <c r="A1314" s="193"/>
      <c r="B1314" s="193"/>
      <c r="C1314" s="193"/>
      <c r="D1314" s="193"/>
      <c r="E1314" s="193"/>
      <c r="F1314" s="193"/>
      <c r="G1314" s="245"/>
      <c r="H1314" s="195"/>
      <c r="I1314" s="363"/>
      <c r="J1314" s="195"/>
      <c r="K1314" s="193"/>
      <c r="L1314" s="193"/>
      <c r="M1314" s="194"/>
      <c r="N1314" s="193"/>
    </row>
    <row r="1315" spans="1:14" x14ac:dyDescent="0.2">
      <c r="A1315" s="193"/>
      <c r="B1315" s="193"/>
      <c r="C1315" s="193"/>
      <c r="D1315" s="193"/>
      <c r="E1315" s="193"/>
      <c r="F1315" s="193"/>
      <c r="G1315" s="245"/>
      <c r="H1315" s="195"/>
      <c r="I1315" s="363"/>
      <c r="J1315" s="195"/>
      <c r="K1315" s="193"/>
      <c r="L1315" s="193"/>
      <c r="M1315" s="194"/>
      <c r="N1315" s="193"/>
    </row>
    <row r="1316" spans="1:14" x14ac:dyDescent="0.2">
      <c r="A1316" s="193"/>
      <c r="B1316" s="193"/>
      <c r="C1316" s="193"/>
      <c r="D1316" s="193"/>
      <c r="E1316" s="193"/>
      <c r="F1316" s="193"/>
      <c r="G1316" s="245"/>
      <c r="H1316" s="195"/>
      <c r="I1316" s="363"/>
      <c r="J1316" s="195"/>
      <c r="K1316" s="193"/>
      <c r="L1316" s="193"/>
      <c r="M1316" s="194"/>
      <c r="N1316" s="193"/>
    </row>
    <row r="1317" spans="1:14" x14ac:dyDescent="0.2">
      <c r="A1317" s="193"/>
      <c r="B1317" s="193"/>
      <c r="C1317" s="193"/>
      <c r="D1317" s="193"/>
      <c r="E1317" s="193"/>
      <c r="F1317" s="193"/>
      <c r="G1317" s="245"/>
      <c r="H1317" s="195"/>
      <c r="I1317" s="363"/>
      <c r="J1317" s="195"/>
      <c r="K1317" s="193"/>
      <c r="L1317" s="193"/>
      <c r="M1317" s="194"/>
      <c r="N1317" s="193"/>
    </row>
    <row r="1318" spans="1:14" x14ac:dyDescent="0.2">
      <c r="A1318" s="193"/>
      <c r="B1318" s="193"/>
      <c r="C1318" s="193"/>
      <c r="D1318" s="193"/>
      <c r="E1318" s="193"/>
      <c r="F1318" s="193"/>
      <c r="G1318" s="245"/>
      <c r="H1318" s="195"/>
      <c r="I1318" s="363"/>
      <c r="J1318" s="195"/>
      <c r="K1318" s="193"/>
      <c r="L1318" s="193"/>
      <c r="M1318" s="194"/>
      <c r="N1318" s="193"/>
    </row>
    <row r="1319" spans="1:14" x14ac:dyDescent="0.2">
      <c r="A1319" s="193"/>
      <c r="B1319" s="193"/>
      <c r="C1319" s="193"/>
      <c r="D1319" s="193"/>
      <c r="E1319" s="193"/>
      <c r="F1319" s="193"/>
      <c r="G1319" s="245"/>
      <c r="H1319" s="195"/>
      <c r="I1319" s="363"/>
      <c r="J1319" s="195"/>
      <c r="K1319" s="193"/>
      <c r="L1319" s="193"/>
      <c r="M1319" s="194"/>
      <c r="N1319" s="193"/>
    </row>
    <row r="1320" spans="1:14" x14ac:dyDescent="0.2">
      <c r="A1320" s="193"/>
      <c r="B1320" s="193"/>
      <c r="C1320" s="193"/>
      <c r="D1320" s="193"/>
      <c r="E1320" s="193"/>
      <c r="F1320" s="193"/>
      <c r="G1320" s="245"/>
      <c r="H1320" s="195"/>
      <c r="I1320" s="363"/>
      <c r="J1320" s="195"/>
      <c r="K1320" s="193"/>
      <c r="L1320" s="193"/>
      <c r="M1320" s="194"/>
      <c r="N1320" s="193"/>
    </row>
    <row r="1321" spans="1:14" x14ac:dyDescent="0.2">
      <c r="A1321" s="193"/>
      <c r="B1321" s="193"/>
      <c r="C1321" s="193"/>
      <c r="D1321" s="193"/>
      <c r="E1321" s="193"/>
      <c r="F1321" s="193"/>
      <c r="G1321" s="245"/>
      <c r="H1321" s="195"/>
      <c r="I1321" s="363"/>
      <c r="J1321" s="195"/>
      <c r="K1321" s="193"/>
      <c r="L1321" s="193"/>
      <c r="M1321" s="194"/>
      <c r="N1321" s="193"/>
    </row>
    <row r="1322" spans="1:14" x14ac:dyDescent="0.2">
      <c r="A1322" s="193"/>
      <c r="B1322" s="193"/>
      <c r="C1322" s="193"/>
      <c r="D1322" s="193"/>
      <c r="E1322" s="193"/>
      <c r="F1322" s="193"/>
      <c r="G1322" s="245"/>
      <c r="H1322" s="195"/>
      <c r="I1322" s="363"/>
      <c r="J1322" s="195"/>
      <c r="K1322" s="193"/>
      <c r="L1322" s="193"/>
      <c r="M1322" s="194"/>
      <c r="N1322" s="193"/>
    </row>
    <row r="1323" spans="1:14" x14ac:dyDescent="0.2">
      <c r="A1323" s="193"/>
      <c r="B1323" s="193"/>
      <c r="C1323" s="193"/>
      <c r="D1323" s="193"/>
      <c r="E1323" s="193"/>
      <c r="F1323" s="193"/>
      <c r="G1323" s="245"/>
      <c r="H1323" s="195"/>
      <c r="I1323" s="363"/>
      <c r="J1323" s="195"/>
      <c r="K1323" s="193"/>
      <c r="L1323" s="193"/>
      <c r="M1323" s="194"/>
      <c r="N1323" s="193"/>
    </row>
    <row r="1324" spans="1:14" x14ac:dyDescent="0.2">
      <c r="A1324" s="193"/>
      <c r="B1324" s="193"/>
      <c r="C1324" s="193"/>
      <c r="D1324" s="193"/>
      <c r="E1324" s="193"/>
      <c r="F1324" s="193"/>
      <c r="G1324" s="245"/>
      <c r="H1324" s="195"/>
      <c r="I1324" s="363"/>
      <c r="J1324" s="195"/>
      <c r="K1324" s="193"/>
      <c r="L1324" s="193"/>
      <c r="M1324" s="194"/>
      <c r="N1324" s="193"/>
    </row>
    <row r="1325" spans="1:14" x14ac:dyDescent="0.2">
      <c r="A1325" s="193"/>
      <c r="B1325" s="193"/>
      <c r="C1325" s="193"/>
      <c r="D1325" s="193"/>
      <c r="E1325" s="193"/>
      <c r="F1325" s="193"/>
      <c r="G1325" s="245"/>
      <c r="H1325" s="195"/>
      <c r="I1325" s="363"/>
      <c r="J1325" s="195"/>
      <c r="K1325" s="193"/>
      <c r="L1325" s="193"/>
      <c r="M1325" s="194"/>
      <c r="N1325" s="193"/>
    </row>
    <row r="1326" spans="1:14" x14ac:dyDescent="0.2">
      <c r="A1326" s="193"/>
      <c r="B1326" s="193"/>
      <c r="C1326" s="193"/>
      <c r="D1326" s="193"/>
      <c r="E1326" s="193"/>
      <c r="F1326" s="193"/>
      <c r="G1326" s="245"/>
      <c r="H1326" s="195"/>
      <c r="I1326" s="363"/>
      <c r="J1326" s="195"/>
      <c r="K1326" s="193"/>
      <c r="L1326" s="193"/>
      <c r="M1326" s="194"/>
      <c r="N1326" s="193"/>
    </row>
    <row r="1327" spans="1:14" x14ac:dyDescent="0.2">
      <c r="A1327" s="193"/>
      <c r="B1327" s="193"/>
      <c r="C1327" s="193"/>
      <c r="D1327" s="193"/>
      <c r="E1327" s="193"/>
      <c r="F1327" s="193"/>
      <c r="G1327" s="245"/>
      <c r="H1327" s="195"/>
      <c r="I1327" s="363"/>
      <c r="J1327" s="195"/>
      <c r="K1327" s="193"/>
      <c r="L1327" s="193"/>
      <c r="M1327" s="194"/>
      <c r="N1327" s="193"/>
    </row>
    <row r="1328" spans="1:14" x14ac:dyDescent="0.2">
      <c r="A1328" s="193"/>
      <c r="B1328" s="193"/>
      <c r="C1328" s="193"/>
      <c r="D1328" s="193"/>
      <c r="E1328" s="193"/>
      <c r="F1328" s="193"/>
      <c r="G1328" s="245"/>
      <c r="H1328" s="195"/>
      <c r="I1328" s="363"/>
      <c r="J1328" s="195"/>
      <c r="K1328" s="193"/>
      <c r="L1328" s="193"/>
      <c r="M1328" s="194"/>
      <c r="N1328" s="193"/>
    </row>
    <row r="1329" spans="1:14" x14ac:dyDescent="0.2">
      <c r="A1329" s="193"/>
      <c r="B1329" s="193"/>
      <c r="C1329" s="193"/>
      <c r="D1329" s="193"/>
      <c r="E1329" s="193"/>
      <c r="F1329" s="193"/>
      <c r="G1329" s="245"/>
      <c r="H1329" s="195"/>
      <c r="I1329" s="363"/>
      <c r="J1329" s="195"/>
      <c r="K1329" s="193"/>
      <c r="L1329" s="193"/>
      <c r="M1329" s="194"/>
      <c r="N1329" s="193"/>
    </row>
    <row r="1330" spans="1:14" x14ac:dyDescent="0.2">
      <c r="A1330" s="193"/>
      <c r="B1330" s="193"/>
      <c r="C1330" s="193"/>
      <c r="D1330" s="193"/>
      <c r="E1330" s="193"/>
      <c r="F1330" s="193"/>
      <c r="G1330" s="245"/>
      <c r="H1330" s="195"/>
      <c r="I1330" s="363"/>
      <c r="J1330" s="195"/>
      <c r="K1330" s="193"/>
      <c r="L1330" s="193"/>
      <c r="M1330" s="194"/>
      <c r="N1330" s="193"/>
    </row>
    <row r="1331" spans="1:14" x14ac:dyDescent="0.2">
      <c r="A1331" s="193"/>
      <c r="B1331" s="193"/>
      <c r="C1331" s="193"/>
      <c r="D1331" s="193"/>
      <c r="E1331" s="193"/>
      <c r="F1331" s="193"/>
      <c r="G1331" s="245"/>
      <c r="H1331" s="195"/>
      <c r="I1331" s="363"/>
      <c r="J1331" s="195"/>
      <c r="K1331" s="193"/>
      <c r="L1331" s="193"/>
      <c r="M1331" s="194"/>
      <c r="N1331" s="193"/>
    </row>
    <row r="1332" spans="1:14" x14ac:dyDescent="0.2">
      <c r="A1332" s="193"/>
      <c r="B1332" s="193"/>
      <c r="C1332" s="193"/>
      <c r="D1332" s="193"/>
      <c r="E1332" s="193"/>
      <c r="F1332" s="193"/>
      <c r="G1332" s="245"/>
      <c r="H1332" s="195"/>
      <c r="I1332" s="363"/>
      <c r="J1332" s="195"/>
      <c r="K1332" s="193"/>
      <c r="L1332" s="193"/>
      <c r="M1332" s="194"/>
      <c r="N1332" s="193"/>
    </row>
    <row r="1333" spans="1:14" x14ac:dyDescent="0.2">
      <c r="A1333" s="193"/>
      <c r="B1333" s="193"/>
      <c r="C1333" s="193"/>
      <c r="D1333" s="193"/>
      <c r="E1333" s="193"/>
      <c r="F1333" s="193"/>
      <c r="G1333" s="245"/>
      <c r="H1333" s="195"/>
      <c r="I1333" s="363"/>
      <c r="J1333" s="195"/>
      <c r="K1333" s="193"/>
      <c r="L1333" s="193"/>
      <c r="M1333" s="194"/>
      <c r="N1333" s="193"/>
    </row>
    <row r="1334" spans="1:14" x14ac:dyDescent="0.2">
      <c r="A1334" s="193"/>
      <c r="B1334" s="193"/>
      <c r="C1334" s="193"/>
      <c r="D1334" s="193"/>
      <c r="E1334" s="193"/>
      <c r="F1334" s="193"/>
      <c r="G1334" s="245"/>
      <c r="H1334" s="195"/>
      <c r="I1334" s="363"/>
      <c r="J1334" s="195"/>
      <c r="K1334" s="193"/>
      <c r="L1334" s="193"/>
      <c r="M1334" s="194"/>
      <c r="N1334" s="193"/>
    </row>
    <row r="1335" spans="1:14" x14ac:dyDescent="0.2">
      <c r="A1335" s="193"/>
      <c r="B1335" s="193"/>
      <c r="C1335" s="193"/>
      <c r="D1335" s="193"/>
      <c r="E1335" s="193"/>
      <c r="F1335" s="193"/>
      <c r="G1335" s="245"/>
      <c r="H1335" s="195"/>
      <c r="I1335" s="363"/>
      <c r="J1335" s="195"/>
      <c r="K1335" s="193"/>
      <c r="L1335" s="193"/>
      <c r="M1335" s="194"/>
      <c r="N1335" s="193"/>
    </row>
    <row r="1336" spans="1:14" x14ac:dyDescent="0.2">
      <c r="A1336" s="193"/>
      <c r="B1336" s="193"/>
      <c r="C1336" s="193"/>
      <c r="D1336" s="193"/>
      <c r="E1336" s="193"/>
      <c r="F1336" s="193"/>
      <c r="G1336" s="245"/>
      <c r="H1336" s="195"/>
      <c r="I1336" s="363"/>
      <c r="J1336" s="195"/>
      <c r="K1336" s="193"/>
      <c r="L1336" s="193"/>
      <c r="M1336" s="194"/>
      <c r="N1336" s="193"/>
    </row>
    <row r="1337" spans="1:14" x14ac:dyDescent="0.2">
      <c r="A1337" s="193"/>
      <c r="B1337" s="193"/>
      <c r="C1337" s="193"/>
      <c r="D1337" s="193"/>
      <c r="E1337" s="193"/>
      <c r="F1337" s="193"/>
      <c r="G1337" s="245"/>
      <c r="H1337" s="195"/>
      <c r="I1337" s="363"/>
      <c r="J1337" s="195"/>
      <c r="K1337" s="193"/>
      <c r="L1337" s="193"/>
      <c r="M1337" s="194"/>
      <c r="N1337" s="193"/>
    </row>
    <row r="1338" spans="1:14" x14ac:dyDescent="0.2">
      <c r="A1338" s="193"/>
      <c r="B1338" s="193"/>
      <c r="C1338" s="193"/>
      <c r="D1338" s="193"/>
      <c r="E1338" s="193"/>
      <c r="F1338" s="193"/>
      <c r="G1338" s="245"/>
      <c r="H1338" s="195"/>
      <c r="I1338" s="363"/>
      <c r="J1338" s="195"/>
      <c r="K1338" s="193"/>
      <c r="L1338" s="193"/>
      <c r="M1338" s="194"/>
      <c r="N1338" s="193"/>
    </row>
    <row r="1339" spans="1:14" x14ac:dyDescent="0.2">
      <c r="A1339" s="193"/>
      <c r="B1339" s="193"/>
      <c r="C1339" s="193"/>
      <c r="D1339" s="193"/>
      <c r="E1339" s="193"/>
      <c r="F1339" s="193"/>
      <c r="G1339" s="245"/>
      <c r="H1339" s="195"/>
      <c r="I1339" s="363"/>
      <c r="J1339" s="195"/>
      <c r="K1339" s="193"/>
      <c r="L1339" s="193"/>
      <c r="M1339" s="194"/>
      <c r="N1339" s="193"/>
    </row>
    <row r="1340" spans="1:14" x14ac:dyDescent="0.2">
      <c r="A1340" s="193"/>
      <c r="B1340" s="193"/>
      <c r="C1340" s="193"/>
      <c r="D1340" s="193"/>
      <c r="E1340" s="193"/>
      <c r="F1340" s="193"/>
      <c r="G1340" s="245"/>
      <c r="H1340" s="195"/>
      <c r="I1340" s="363"/>
      <c r="J1340" s="195"/>
      <c r="K1340" s="193"/>
      <c r="L1340" s="193"/>
      <c r="M1340" s="194"/>
      <c r="N1340" s="193"/>
    </row>
    <row r="1341" spans="1:14" x14ac:dyDescent="0.2">
      <c r="A1341" s="193"/>
      <c r="B1341" s="193"/>
      <c r="C1341" s="193"/>
      <c r="D1341" s="193"/>
      <c r="E1341" s="193"/>
      <c r="F1341" s="193"/>
      <c r="G1341" s="245"/>
      <c r="H1341" s="195"/>
      <c r="I1341" s="363"/>
      <c r="J1341" s="195"/>
      <c r="K1341" s="193"/>
      <c r="L1341" s="193"/>
      <c r="M1341" s="194"/>
      <c r="N1341" s="193"/>
    </row>
    <row r="1342" spans="1:14" x14ac:dyDescent="0.2">
      <c r="A1342" s="193"/>
      <c r="B1342" s="193"/>
      <c r="C1342" s="193"/>
      <c r="D1342" s="193"/>
      <c r="E1342" s="193"/>
      <c r="F1342" s="193"/>
      <c r="G1342" s="245"/>
      <c r="H1342" s="195"/>
      <c r="I1342" s="363"/>
      <c r="J1342" s="195"/>
      <c r="K1342" s="193"/>
      <c r="L1342" s="193"/>
      <c r="M1342" s="194"/>
      <c r="N1342" s="193"/>
    </row>
    <row r="1343" spans="1:14" x14ac:dyDescent="0.2">
      <c r="A1343" s="193"/>
      <c r="B1343" s="193"/>
      <c r="C1343" s="193"/>
      <c r="D1343" s="193"/>
      <c r="E1343" s="193"/>
      <c r="F1343" s="193"/>
      <c r="G1343" s="245"/>
      <c r="H1343" s="195"/>
      <c r="I1343" s="363"/>
      <c r="J1343" s="195"/>
      <c r="K1343" s="193"/>
      <c r="L1343" s="193"/>
      <c r="M1343" s="194"/>
      <c r="N1343" s="193"/>
    </row>
    <row r="1344" spans="1:14" x14ac:dyDescent="0.2">
      <c r="A1344" s="193"/>
      <c r="B1344" s="193"/>
      <c r="C1344" s="193"/>
      <c r="D1344" s="193"/>
      <c r="E1344" s="193"/>
      <c r="F1344" s="193"/>
      <c r="G1344" s="245"/>
      <c r="H1344" s="195"/>
      <c r="I1344" s="363"/>
      <c r="J1344" s="195"/>
      <c r="K1344" s="193"/>
      <c r="L1344" s="193"/>
      <c r="M1344" s="194"/>
      <c r="N1344" s="193"/>
    </row>
    <row r="1345" spans="1:14" x14ac:dyDescent="0.2">
      <c r="A1345" s="193"/>
      <c r="B1345" s="193"/>
      <c r="C1345" s="193"/>
      <c r="D1345" s="193"/>
      <c r="E1345" s="193"/>
      <c r="F1345" s="193"/>
      <c r="G1345" s="245"/>
      <c r="H1345" s="195"/>
      <c r="I1345" s="363"/>
      <c r="J1345" s="195"/>
      <c r="K1345" s="193"/>
      <c r="L1345" s="193"/>
      <c r="M1345" s="194"/>
      <c r="N1345" s="193"/>
    </row>
    <row r="1346" spans="1:14" x14ac:dyDescent="0.2">
      <c r="A1346" s="193"/>
      <c r="B1346" s="193"/>
      <c r="C1346" s="193"/>
      <c r="D1346" s="193"/>
      <c r="E1346" s="193"/>
      <c r="F1346" s="193"/>
      <c r="G1346" s="245"/>
      <c r="H1346" s="195"/>
      <c r="I1346" s="363"/>
      <c r="J1346" s="195"/>
      <c r="K1346" s="193"/>
      <c r="L1346" s="193"/>
      <c r="M1346" s="194"/>
      <c r="N1346" s="193"/>
    </row>
    <row r="1347" spans="1:14" x14ac:dyDescent="0.2">
      <c r="A1347" s="193"/>
      <c r="B1347" s="193"/>
      <c r="C1347" s="193"/>
      <c r="D1347" s="193"/>
      <c r="E1347" s="193"/>
      <c r="F1347" s="193"/>
      <c r="G1347" s="245"/>
      <c r="H1347" s="195"/>
      <c r="I1347" s="363"/>
      <c r="J1347" s="195"/>
      <c r="K1347" s="193"/>
      <c r="L1347" s="193"/>
      <c r="M1347" s="194"/>
      <c r="N1347" s="193"/>
    </row>
    <row r="1348" spans="1:14" x14ac:dyDescent="0.2">
      <c r="A1348" s="193"/>
      <c r="B1348" s="193"/>
      <c r="C1348" s="193"/>
      <c r="D1348" s="193"/>
      <c r="E1348" s="193"/>
      <c r="F1348" s="193"/>
      <c r="G1348" s="245"/>
      <c r="H1348" s="195"/>
      <c r="I1348" s="363"/>
      <c r="J1348" s="195"/>
      <c r="K1348" s="193"/>
      <c r="L1348" s="193"/>
      <c r="M1348" s="194"/>
      <c r="N1348" s="193"/>
    </row>
    <row r="1349" spans="1:14" x14ac:dyDescent="0.2">
      <c r="A1349" s="193"/>
      <c r="B1349" s="193"/>
      <c r="C1349" s="193"/>
      <c r="D1349" s="193"/>
      <c r="E1349" s="193"/>
      <c r="F1349" s="193"/>
      <c r="G1349" s="245"/>
      <c r="H1349" s="195"/>
      <c r="I1349" s="363"/>
      <c r="J1349" s="195"/>
      <c r="K1349" s="193"/>
      <c r="L1349" s="193"/>
      <c r="M1349" s="194"/>
      <c r="N1349" s="193"/>
    </row>
    <row r="1350" spans="1:14" x14ac:dyDescent="0.2">
      <c r="A1350" s="193"/>
      <c r="B1350" s="193"/>
      <c r="C1350" s="193"/>
      <c r="D1350" s="193"/>
      <c r="E1350" s="193"/>
      <c r="F1350" s="193"/>
      <c r="G1350" s="245"/>
      <c r="H1350" s="195"/>
      <c r="I1350" s="363"/>
      <c r="J1350" s="195"/>
      <c r="K1350" s="193"/>
      <c r="L1350" s="193"/>
      <c r="M1350" s="194"/>
      <c r="N1350" s="193"/>
    </row>
    <row r="1351" spans="1:14" x14ac:dyDescent="0.2">
      <c r="A1351" s="193"/>
      <c r="B1351" s="193"/>
      <c r="C1351" s="193"/>
      <c r="D1351" s="193"/>
      <c r="E1351" s="193"/>
      <c r="F1351" s="193"/>
      <c r="G1351" s="245"/>
      <c r="H1351" s="195"/>
      <c r="I1351" s="363"/>
      <c r="J1351" s="195"/>
      <c r="K1351" s="193"/>
      <c r="L1351" s="193"/>
      <c r="M1351" s="194"/>
      <c r="N1351" s="193"/>
    </row>
    <row r="1352" spans="1:14" x14ac:dyDescent="0.2">
      <c r="A1352" s="193"/>
      <c r="B1352" s="193"/>
      <c r="C1352" s="193"/>
      <c r="D1352" s="193"/>
      <c r="E1352" s="193"/>
      <c r="F1352" s="193"/>
      <c r="G1352" s="245"/>
      <c r="H1352" s="195"/>
      <c r="I1352" s="363"/>
      <c r="J1352" s="195"/>
      <c r="K1352" s="193"/>
      <c r="L1352" s="193"/>
      <c r="M1352" s="194"/>
      <c r="N1352" s="193"/>
    </row>
    <row r="1353" spans="1:14" x14ac:dyDescent="0.2">
      <c r="A1353" s="193"/>
      <c r="B1353" s="193"/>
      <c r="C1353" s="193"/>
      <c r="D1353" s="193"/>
      <c r="E1353" s="193"/>
      <c r="F1353" s="193"/>
      <c r="G1353" s="245"/>
      <c r="H1353" s="195"/>
      <c r="I1353" s="363"/>
      <c r="J1353" s="195"/>
      <c r="K1353" s="193"/>
      <c r="L1353" s="193"/>
      <c r="M1353" s="194"/>
      <c r="N1353" s="193"/>
    </row>
    <row r="1354" spans="1:14" x14ac:dyDescent="0.2">
      <c r="A1354" s="193"/>
      <c r="B1354" s="193"/>
      <c r="C1354" s="193"/>
      <c r="D1354" s="193"/>
      <c r="E1354" s="193"/>
      <c r="F1354" s="193"/>
      <c r="G1354" s="245"/>
      <c r="H1354" s="195"/>
      <c r="I1354" s="363"/>
      <c r="J1354" s="195"/>
      <c r="K1354" s="193"/>
      <c r="L1354" s="193"/>
      <c r="M1354" s="194"/>
      <c r="N1354" s="193"/>
    </row>
    <row r="1355" spans="1:14" x14ac:dyDescent="0.2">
      <c r="A1355" s="193"/>
      <c r="B1355" s="193"/>
      <c r="C1355" s="193"/>
      <c r="D1355" s="193"/>
      <c r="E1355" s="193"/>
      <c r="F1355" s="193"/>
      <c r="G1355" s="245"/>
      <c r="H1355" s="195"/>
      <c r="I1355" s="363"/>
      <c r="J1355" s="195"/>
      <c r="K1355" s="193"/>
      <c r="L1355" s="193"/>
      <c r="M1355" s="194"/>
      <c r="N1355" s="193"/>
    </row>
    <row r="1356" spans="1:14" x14ac:dyDescent="0.2">
      <c r="A1356" s="193"/>
      <c r="B1356" s="193"/>
      <c r="C1356" s="193"/>
      <c r="D1356" s="193"/>
      <c r="E1356" s="193"/>
      <c r="F1356" s="193"/>
      <c r="G1356" s="245"/>
      <c r="H1356" s="195"/>
      <c r="I1356" s="363"/>
      <c r="J1356" s="195"/>
      <c r="K1356" s="193"/>
      <c r="L1356" s="193"/>
      <c r="M1356" s="194"/>
      <c r="N1356" s="193"/>
    </row>
    <row r="1357" spans="1:14" x14ac:dyDescent="0.2">
      <c r="A1357" s="193"/>
      <c r="B1357" s="193"/>
      <c r="C1357" s="193"/>
      <c r="D1357" s="193"/>
      <c r="E1357" s="193"/>
      <c r="F1357" s="193"/>
      <c r="G1357" s="245"/>
      <c r="H1357" s="195"/>
      <c r="I1357" s="363"/>
      <c r="J1357" s="195"/>
      <c r="K1357" s="193"/>
      <c r="L1357" s="193"/>
      <c r="M1357" s="194"/>
      <c r="N1357" s="193"/>
    </row>
    <row r="1358" spans="1:14" x14ac:dyDescent="0.2">
      <c r="A1358" s="193"/>
      <c r="B1358" s="193"/>
      <c r="C1358" s="193"/>
      <c r="D1358" s="193"/>
      <c r="E1358" s="193"/>
      <c r="F1358" s="193"/>
      <c r="G1358" s="245"/>
      <c r="H1358" s="195"/>
      <c r="I1358" s="363"/>
      <c r="J1358" s="195"/>
      <c r="K1358" s="193"/>
      <c r="L1358" s="193"/>
      <c r="M1358" s="194"/>
      <c r="N1358" s="193"/>
    </row>
    <row r="1359" spans="1:14" x14ac:dyDescent="0.2">
      <c r="A1359" s="193"/>
      <c r="B1359" s="193"/>
      <c r="C1359" s="193"/>
      <c r="D1359" s="193"/>
      <c r="E1359" s="193"/>
      <c r="F1359" s="193"/>
      <c r="G1359" s="245"/>
      <c r="H1359" s="195"/>
      <c r="I1359" s="363"/>
      <c r="J1359" s="195"/>
      <c r="K1359" s="193"/>
      <c r="L1359" s="193"/>
      <c r="M1359" s="194"/>
      <c r="N1359" s="193"/>
    </row>
    <row r="1360" spans="1:14" x14ac:dyDescent="0.2">
      <c r="A1360" s="193"/>
      <c r="B1360" s="193"/>
      <c r="C1360" s="193"/>
      <c r="D1360" s="193"/>
      <c r="E1360" s="193"/>
      <c r="F1360" s="193"/>
      <c r="G1360" s="245"/>
      <c r="H1360" s="195"/>
      <c r="I1360" s="363"/>
      <c r="J1360" s="195"/>
      <c r="K1360" s="193"/>
      <c r="L1360" s="193"/>
      <c r="M1360" s="194"/>
      <c r="N1360" s="193"/>
    </row>
    <row r="1361" spans="1:14" x14ac:dyDescent="0.2">
      <c r="A1361" s="193"/>
      <c r="B1361" s="193"/>
      <c r="C1361" s="193"/>
      <c r="D1361" s="193"/>
      <c r="E1361" s="193"/>
      <c r="F1361" s="193"/>
      <c r="G1361" s="245"/>
      <c r="H1361" s="195"/>
      <c r="I1361" s="363"/>
      <c r="J1361" s="195"/>
      <c r="K1361" s="193"/>
      <c r="L1361" s="193"/>
      <c r="M1361" s="194"/>
      <c r="N1361" s="193"/>
    </row>
    <row r="1362" spans="1:14" x14ac:dyDescent="0.2">
      <c r="A1362" s="193"/>
      <c r="B1362" s="193"/>
      <c r="C1362" s="193"/>
      <c r="D1362" s="193"/>
      <c r="E1362" s="193"/>
      <c r="F1362" s="193"/>
      <c r="G1362" s="245"/>
      <c r="H1362" s="195"/>
      <c r="I1362" s="363"/>
      <c r="J1362" s="195"/>
      <c r="K1362" s="193"/>
      <c r="L1362" s="193"/>
      <c r="M1362" s="194"/>
      <c r="N1362" s="193"/>
    </row>
    <row r="1363" spans="1:14" x14ac:dyDescent="0.2">
      <c r="A1363" s="193"/>
      <c r="B1363" s="193"/>
      <c r="C1363" s="193"/>
      <c r="D1363" s="193"/>
      <c r="E1363" s="193"/>
      <c r="F1363" s="193"/>
      <c r="G1363" s="245"/>
      <c r="H1363" s="195"/>
      <c r="I1363" s="363"/>
      <c r="J1363" s="195"/>
      <c r="K1363" s="193"/>
      <c r="L1363" s="193"/>
      <c r="M1363" s="194"/>
      <c r="N1363" s="193"/>
    </row>
    <row r="1364" spans="1:14" x14ac:dyDescent="0.2">
      <c r="A1364" s="193"/>
      <c r="B1364" s="193"/>
      <c r="C1364" s="193"/>
      <c r="D1364" s="193"/>
      <c r="E1364" s="193"/>
      <c r="F1364" s="193"/>
      <c r="G1364" s="245"/>
      <c r="H1364" s="195"/>
      <c r="I1364" s="363"/>
      <c r="J1364" s="195"/>
      <c r="K1364" s="193"/>
      <c r="L1364" s="193"/>
      <c r="M1364" s="194"/>
      <c r="N1364" s="193"/>
    </row>
    <row r="1365" spans="1:14" x14ac:dyDescent="0.2">
      <c r="A1365" s="193"/>
      <c r="B1365" s="193"/>
      <c r="C1365" s="193"/>
      <c r="D1365" s="193"/>
      <c r="E1365" s="193"/>
      <c r="F1365" s="193"/>
      <c r="G1365" s="245"/>
      <c r="H1365" s="195"/>
      <c r="I1365" s="363"/>
      <c r="J1365" s="195"/>
      <c r="K1365" s="193"/>
      <c r="L1365" s="193"/>
      <c r="M1365" s="194"/>
      <c r="N1365" s="193"/>
    </row>
    <row r="1366" spans="1:14" x14ac:dyDescent="0.2">
      <c r="A1366" s="193"/>
      <c r="B1366" s="193"/>
      <c r="C1366" s="193"/>
      <c r="D1366" s="193"/>
      <c r="E1366" s="193"/>
      <c r="F1366" s="193"/>
      <c r="G1366" s="245"/>
      <c r="H1366" s="195"/>
      <c r="I1366" s="363"/>
      <c r="J1366" s="195"/>
      <c r="K1366" s="193"/>
      <c r="L1366" s="193"/>
      <c r="M1366" s="194"/>
      <c r="N1366" s="193"/>
    </row>
    <row r="1367" spans="1:14" x14ac:dyDescent="0.2">
      <c r="A1367" s="193"/>
      <c r="B1367" s="193"/>
      <c r="C1367" s="193"/>
      <c r="D1367" s="193"/>
      <c r="E1367" s="193"/>
      <c r="F1367" s="193"/>
      <c r="G1367" s="245"/>
      <c r="H1367" s="195"/>
      <c r="I1367" s="363"/>
      <c r="J1367" s="195"/>
      <c r="K1367" s="193"/>
      <c r="L1367" s="193"/>
      <c r="M1367" s="194"/>
      <c r="N1367" s="193"/>
    </row>
    <row r="1368" spans="1:14" x14ac:dyDescent="0.2">
      <c r="A1368" s="193"/>
      <c r="B1368" s="193"/>
      <c r="C1368" s="193"/>
      <c r="D1368" s="193"/>
      <c r="E1368" s="193"/>
      <c r="F1368" s="193"/>
      <c r="G1368" s="245"/>
      <c r="H1368" s="195"/>
      <c r="I1368" s="363"/>
      <c r="J1368" s="195"/>
      <c r="K1368" s="193"/>
      <c r="L1368" s="193"/>
      <c r="M1368" s="194"/>
      <c r="N1368" s="193"/>
    </row>
    <row r="1369" spans="1:14" x14ac:dyDescent="0.2">
      <c r="A1369" s="193"/>
      <c r="B1369" s="193"/>
      <c r="C1369" s="193"/>
      <c r="D1369" s="193"/>
      <c r="E1369" s="193"/>
      <c r="F1369" s="193"/>
      <c r="G1369" s="245"/>
      <c r="H1369" s="195"/>
      <c r="I1369" s="363"/>
      <c r="J1369" s="195"/>
      <c r="K1369" s="193"/>
      <c r="L1369" s="193"/>
      <c r="M1369" s="194"/>
      <c r="N1369" s="193"/>
    </row>
    <row r="1370" spans="1:14" x14ac:dyDescent="0.2">
      <c r="A1370" s="193"/>
      <c r="B1370" s="193"/>
      <c r="C1370" s="193"/>
      <c r="D1370" s="193"/>
      <c r="E1370" s="193"/>
      <c r="F1370" s="193"/>
      <c r="G1370" s="245"/>
      <c r="H1370" s="195"/>
      <c r="I1370" s="363"/>
      <c r="J1370" s="195"/>
      <c r="K1370" s="193"/>
      <c r="L1370" s="193"/>
      <c r="M1370" s="194"/>
      <c r="N1370" s="193"/>
    </row>
    <row r="1371" spans="1:14" x14ac:dyDescent="0.2">
      <c r="A1371" s="193"/>
      <c r="B1371" s="193"/>
      <c r="C1371" s="193"/>
      <c r="D1371" s="193"/>
      <c r="E1371" s="193"/>
      <c r="F1371" s="193"/>
      <c r="G1371" s="245"/>
      <c r="H1371" s="195"/>
      <c r="I1371" s="363"/>
      <c r="J1371" s="195"/>
      <c r="K1371" s="193"/>
      <c r="L1371" s="193"/>
      <c r="M1371" s="194"/>
      <c r="N1371" s="193"/>
    </row>
    <row r="1372" spans="1:14" x14ac:dyDescent="0.2">
      <c r="A1372" s="193"/>
      <c r="B1372" s="193"/>
      <c r="C1372" s="193"/>
      <c r="D1372" s="193"/>
      <c r="E1372" s="193"/>
      <c r="F1372" s="193"/>
      <c r="G1372" s="245"/>
      <c r="H1372" s="195"/>
      <c r="I1372" s="363"/>
      <c r="J1372" s="195"/>
      <c r="K1372" s="193"/>
      <c r="L1372" s="193"/>
      <c r="M1372" s="194"/>
      <c r="N1372" s="193"/>
    </row>
    <row r="1373" spans="1:14" x14ac:dyDescent="0.2">
      <c r="A1373" s="193"/>
      <c r="B1373" s="193"/>
      <c r="C1373" s="193"/>
      <c r="D1373" s="193"/>
      <c r="E1373" s="193"/>
      <c r="F1373" s="193"/>
      <c r="G1373" s="245"/>
      <c r="H1373" s="195"/>
      <c r="I1373" s="363"/>
      <c r="J1373" s="195"/>
      <c r="K1373" s="193"/>
      <c r="L1373" s="193"/>
      <c r="M1373" s="194"/>
      <c r="N1373" s="193"/>
    </row>
    <row r="1374" spans="1:14" x14ac:dyDescent="0.2">
      <c r="A1374" s="193"/>
      <c r="B1374" s="193"/>
      <c r="C1374" s="193"/>
      <c r="D1374" s="193"/>
      <c r="E1374" s="193"/>
      <c r="F1374" s="193"/>
      <c r="G1374" s="245"/>
      <c r="H1374" s="195"/>
      <c r="I1374" s="363"/>
      <c r="J1374" s="195"/>
      <c r="K1374" s="193"/>
      <c r="L1374" s="193"/>
      <c r="M1374" s="194"/>
      <c r="N1374" s="193"/>
    </row>
    <row r="1375" spans="1:14" x14ac:dyDescent="0.2">
      <c r="A1375" s="193"/>
      <c r="B1375" s="193"/>
      <c r="C1375" s="193"/>
      <c r="D1375" s="193"/>
      <c r="E1375" s="193"/>
      <c r="F1375" s="193"/>
      <c r="G1375" s="245"/>
      <c r="H1375" s="195"/>
      <c r="I1375" s="363"/>
      <c r="J1375" s="195"/>
      <c r="K1375" s="193"/>
      <c r="L1375" s="193"/>
      <c r="M1375" s="194"/>
      <c r="N1375" s="193"/>
    </row>
    <row r="1376" spans="1:14" x14ac:dyDescent="0.2">
      <c r="A1376" s="193"/>
      <c r="B1376" s="193"/>
      <c r="C1376" s="193"/>
      <c r="D1376" s="193"/>
      <c r="E1376" s="193"/>
      <c r="F1376" s="193"/>
      <c r="G1376" s="245"/>
      <c r="H1376" s="195"/>
      <c r="I1376" s="363"/>
      <c r="J1376" s="195"/>
      <c r="K1376" s="193"/>
      <c r="L1376" s="193"/>
      <c r="M1376" s="194"/>
      <c r="N1376" s="193"/>
    </row>
    <row r="1377" spans="1:14" x14ac:dyDescent="0.2">
      <c r="A1377" s="193"/>
      <c r="B1377" s="193"/>
      <c r="C1377" s="193"/>
      <c r="D1377" s="193"/>
      <c r="E1377" s="193"/>
      <c r="F1377" s="193"/>
      <c r="G1377" s="245"/>
      <c r="H1377" s="195"/>
      <c r="I1377" s="363"/>
      <c r="J1377" s="195"/>
      <c r="K1377" s="193"/>
      <c r="L1377" s="193"/>
      <c r="M1377" s="194"/>
      <c r="N1377" s="193"/>
    </row>
    <row r="1378" spans="1:14" x14ac:dyDescent="0.2">
      <c r="A1378" s="193"/>
      <c r="B1378" s="193"/>
      <c r="C1378" s="193"/>
      <c r="D1378" s="193"/>
      <c r="E1378" s="193"/>
      <c r="F1378" s="193"/>
      <c r="G1378" s="245"/>
      <c r="H1378" s="195"/>
      <c r="I1378" s="363"/>
      <c r="J1378" s="195"/>
      <c r="K1378" s="193"/>
      <c r="L1378" s="193"/>
      <c r="M1378" s="194"/>
      <c r="N1378" s="193"/>
    </row>
    <row r="1379" spans="1:14" x14ac:dyDescent="0.2">
      <c r="A1379" s="193"/>
      <c r="B1379" s="193"/>
      <c r="C1379" s="193"/>
      <c r="D1379" s="193"/>
      <c r="E1379" s="193"/>
      <c r="F1379" s="193"/>
      <c r="G1379" s="245"/>
      <c r="H1379" s="195"/>
      <c r="I1379" s="363"/>
      <c r="J1379" s="195"/>
      <c r="K1379" s="193"/>
      <c r="L1379" s="193"/>
      <c r="M1379" s="194"/>
      <c r="N1379" s="193"/>
    </row>
    <row r="1380" spans="1:14" x14ac:dyDescent="0.2">
      <c r="A1380" s="193"/>
      <c r="B1380" s="193"/>
      <c r="C1380" s="193"/>
      <c r="D1380" s="193"/>
      <c r="E1380" s="193"/>
      <c r="F1380" s="193"/>
      <c r="G1380" s="245"/>
      <c r="H1380" s="195"/>
      <c r="I1380" s="363"/>
      <c r="J1380" s="195"/>
      <c r="K1380" s="193"/>
      <c r="L1380" s="193"/>
      <c r="M1380" s="194"/>
      <c r="N1380" s="193"/>
    </row>
    <row r="1381" spans="1:14" x14ac:dyDescent="0.2">
      <c r="A1381" s="193"/>
      <c r="B1381" s="193"/>
      <c r="C1381" s="193"/>
      <c r="D1381" s="193"/>
      <c r="E1381" s="193"/>
      <c r="F1381" s="193"/>
      <c r="G1381" s="245"/>
      <c r="H1381" s="195"/>
      <c r="I1381" s="363"/>
      <c r="J1381" s="195"/>
      <c r="K1381" s="193"/>
      <c r="L1381" s="193"/>
      <c r="M1381" s="194"/>
      <c r="N1381" s="193"/>
    </row>
    <row r="1382" spans="1:14" x14ac:dyDescent="0.2">
      <c r="A1382" s="193"/>
      <c r="B1382" s="193"/>
      <c r="C1382" s="193"/>
      <c r="D1382" s="193"/>
      <c r="E1382" s="193"/>
      <c r="F1382" s="193"/>
      <c r="G1382" s="245"/>
      <c r="H1382" s="195"/>
      <c r="I1382" s="363"/>
      <c r="J1382" s="195"/>
      <c r="K1382" s="193"/>
      <c r="L1382" s="193"/>
      <c r="M1382" s="194"/>
      <c r="N1382" s="193"/>
    </row>
    <row r="1383" spans="1:14" x14ac:dyDescent="0.2">
      <c r="A1383" s="193"/>
      <c r="B1383" s="193"/>
      <c r="C1383" s="193"/>
      <c r="D1383" s="193"/>
      <c r="E1383" s="193"/>
      <c r="F1383" s="193"/>
      <c r="G1383" s="245"/>
      <c r="H1383" s="195"/>
      <c r="I1383" s="363"/>
      <c r="J1383" s="195"/>
      <c r="K1383" s="193"/>
      <c r="L1383" s="193"/>
      <c r="M1383" s="194"/>
      <c r="N1383" s="193"/>
    </row>
    <row r="1384" spans="1:14" x14ac:dyDescent="0.2">
      <c r="A1384" s="193"/>
      <c r="B1384" s="193"/>
      <c r="C1384" s="193"/>
      <c r="D1384" s="193"/>
      <c r="E1384" s="193"/>
      <c r="F1384" s="193"/>
      <c r="G1384" s="245"/>
      <c r="H1384" s="195"/>
      <c r="I1384" s="363"/>
      <c r="J1384" s="195"/>
      <c r="K1384" s="193"/>
      <c r="L1384" s="193"/>
      <c r="M1384" s="194"/>
      <c r="N1384" s="193"/>
    </row>
    <row r="1385" spans="1:14" x14ac:dyDescent="0.2">
      <c r="A1385" s="193"/>
      <c r="B1385" s="193"/>
      <c r="C1385" s="193"/>
      <c r="D1385" s="193"/>
      <c r="E1385" s="193"/>
      <c r="F1385" s="193"/>
      <c r="G1385" s="245"/>
      <c r="H1385" s="195"/>
      <c r="I1385" s="363"/>
      <c r="J1385" s="195"/>
      <c r="K1385" s="193"/>
      <c r="L1385" s="193"/>
      <c r="M1385" s="194"/>
      <c r="N1385" s="193"/>
    </row>
    <row r="1386" spans="1:14" x14ac:dyDescent="0.2">
      <c r="A1386" s="193"/>
      <c r="B1386" s="193"/>
      <c r="C1386" s="193"/>
      <c r="D1386" s="193"/>
      <c r="E1386" s="193"/>
      <c r="F1386" s="193"/>
      <c r="G1386" s="245"/>
      <c r="H1386" s="195"/>
      <c r="I1386" s="363"/>
      <c r="J1386" s="195"/>
      <c r="K1386" s="193"/>
      <c r="L1386" s="193"/>
      <c r="M1386" s="194"/>
      <c r="N1386" s="193"/>
    </row>
    <row r="1387" spans="1:14" x14ac:dyDescent="0.2">
      <c r="A1387" s="193"/>
      <c r="B1387" s="193"/>
      <c r="C1387" s="193"/>
      <c r="D1387" s="193"/>
      <c r="E1387" s="193"/>
      <c r="F1387" s="193"/>
      <c r="G1387" s="245"/>
      <c r="H1387" s="195"/>
      <c r="I1387" s="363"/>
      <c r="J1387" s="195"/>
      <c r="K1387" s="193"/>
      <c r="L1387" s="193"/>
      <c r="M1387" s="194"/>
      <c r="N1387" s="193"/>
    </row>
    <row r="1388" spans="1:14" x14ac:dyDescent="0.2">
      <c r="A1388" s="193"/>
      <c r="B1388" s="193"/>
      <c r="C1388" s="193"/>
      <c r="D1388" s="193"/>
      <c r="E1388" s="193"/>
      <c r="F1388" s="193"/>
      <c r="G1388" s="245"/>
      <c r="H1388" s="195"/>
      <c r="I1388" s="363"/>
      <c r="J1388" s="195"/>
      <c r="K1388" s="193"/>
      <c r="L1388" s="193"/>
      <c r="M1388" s="194"/>
      <c r="N1388" s="193"/>
    </row>
    <row r="1389" spans="1:14" x14ac:dyDescent="0.2">
      <c r="A1389" s="193"/>
      <c r="B1389" s="193"/>
      <c r="C1389" s="193"/>
      <c r="D1389" s="193"/>
      <c r="E1389" s="193"/>
      <c r="F1389" s="193"/>
      <c r="G1389" s="245"/>
      <c r="H1389" s="195"/>
      <c r="I1389" s="363"/>
      <c r="J1389" s="195"/>
      <c r="K1389" s="193"/>
      <c r="L1389" s="193"/>
      <c r="M1389" s="194"/>
      <c r="N1389" s="193"/>
    </row>
    <row r="1390" spans="1:14" x14ac:dyDescent="0.2">
      <c r="A1390" s="193"/>
      <c r="B1390" s="193"/>
      <c r="C1390" s="193"/>
      <c r="D1390" s="193"/>
      <c r="E1390" s="193"/>
      <c r="F1390" s="193"/>
      <c r="G1390" s="245"/>
      <c r="H1390" s="195"/>
      <c r="I1390" s="363"/>
      <c r="J1390" s="195"/>
      <c r="K1390" s="193"/>
      <c r="L1390" s="193"/>
      <c r="M1390" s="194"/>
      <c r="N1390" s="193"/>
    </row>
    <row r="1391" spans="1:14" x14ac:dyDescent="0.2">
      <c r="A1391" s="193"/>
      <c r="B1391" s="193"/>
      <c r="C1391" s="193"/>
      <c r="D1391" s="193"/>
      <c r="E1391" s="193"/>
      <c r="F1391" s="193"/>
      <c r="G1391" s="245"/>
      <c r="H1391" s="195"/>
      <c r="I1391" s="363"/>
      <c r="J1391" s="195"/>
      <c r="K1391" s="193"/>
      <c r="L1391" s="193"/>
      <c r="M1391" s="194"/>
      <c r="N1391" s="193"/>
    </row>
    <row r="1392" spans="1:14" x14ac:dyDescent="0.2">
      <c r="A1392" s="193"/>
      <c r="B1392" s="193"/>
      <c r="C1392" s="193"/>
      <c r="D1392" s="193"/>
      <c r="E1392" s="193"/>
      <c r="F1392" s="193"/>
      <c r="G1392" s="245"/>
      <c r="H1392" s="195"/>
      <c r="I1392" s="363"/>
      <c r="J1392" s="195"/>
      <c r="K1392" s="193"/>
      <c r="L1392" s="193"/>
      <c r="M1392" s="194"/>
      <c r="N1392" s="193"/>
    </row>
    <row r="1393" spans="1:14" x14ac:dyDescent="0.2">
      <c r="A1393" s="193"/>
      <c r="B1393" s="193"/>
      <c r="C1393" s="193"/>
      <c r="D1393" s="193"/>
      <c r="E1393" s="193"/>
      <c r="F1393" s="193"/>
      <c r="G1393" s="245"/>
      <c r="H1393" s="195"/>
      <c r="I1393" s="363"/>
      <c r="J1393" s="195"/>
      <c r="K1393" s="193"/>
      <c r="L1393" s="193"/>
      <c r="M1393" s="194"/>
      <c r="N1393" s="193"/>
    </row>
    <row r="1394" spans="1:14" x14ac:dyDescent="0.2">
      <c r="A1394" s="193"/>
      <c r="B1394" s="193"/>
      <c r="C1394" s="193"/>
      <c r="D1394" s="193"/>
      <c r="E1394" s="193"/>
      <c r="F1394" s="193"/>
      <c r="G1394" s="245"/>
      <c r="H1394" s="195"/>
      <c r="I1394" s="363"/>
      <c r="J1394" s="195"/>
      <c r="K1394" s="193"/>
      <c r="L1394" s="193"/>
      <c r="M1394" s="194"/>
      <c r="N1394" s="193"/>
    </row>
    <row r="1395" spans="1:14" x14ac:dyDescent="0.2">
      <c r="A1395" s="193"/>
      <c r="B1395" s="193"/>
      <c r="C1395" s="193"/>
      <c r="D1395" s="193"/>
      <c r="E1395" s="193"/>
      <c r="F1395" s="193"/>
      <c r="G1395" s="245"/>
      <c r="H1395" s="195"/>
      <c r="I1395" s="363"/>
      <c r="J1395" s="195"/>
      <c r="K1395" s="193"/>
      <c r="L1395" s="193"/>
      <c r="M1395" s="194"/>
      <c r="N1395" s="193"/>
    </row>
    <row r="1396" spans="1:14" x14ac:dyDescent="0.2">
      <c r="A1396" s="193"/>
      <c r="B1396" s="193"/>
      <c r="C1396" s="193"/>
      <c r="D1396" s="193"/>
      <c r="E1396" s="193"/>
      <c r="F1396" s="193"/>
      <c r="G1396" s="245"/>
      <c r="H1396" s="195"/>
      <c r="I1396" s="363"/>
      <c r="J1396" s="195"/>
      <c r="K1396" s="193"/>
      <c r="L1396" s="193"/>
      <c r="M1396" s="194"/>
      <c r="N1396" s="193"/>
    </row>
    <row r="1397" spans="1:14" x14ac:dyDescent="0.2">
      <c r="J1397" s="62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7"/>
  <dimension ref="A1:M6"/>
  <sheetViews>
    <sheetView workbookViewId="0">
      <selection activeCell="A2" sqref="A2:XFD3"/>
    </sheetView>
  </sheetViews>
  <sheetFormatPr defaultColWidth="11.42578125" defaultRowHeight="12.75" x14ac:dyDescent="0.2"/>
  <cols>
    <col min="1" max="1" width="8.85546875" customWidth="1"/>
    <col min="2" max="2" width="9" customWidth="1"/>
    <col min="3" max="3" width="4.140625" customWidth="1"/>
    <col min="6" max="6" width="19.140625" customWidth="1"/>
    <col min="7" max="7" width="14.42578125" customWidth="1"/>
    <col min="8" max="8" width="13.28515625" customWidth="1"/>
    <col min="9" max="9" width="11.42578125" style="100"/>
  </cols>
  <sheetData>
    <row r="1" spans="1:13" x14ac:dyDescent="0.2">
      <c r="A1" s="305" t="s">
        <v>388</v>
      </c>
      <c r="B1" s="305" t="s">
        <v>0</v>
      </c>
      <c r="C1" s="305" t="s">
        <v>389</v>
      </c>
      <c r="D1" s="305" t="s">
        <v>1</v>
      </c>
      <c r="E1" s="305" t="s">
        <v>31</v>
      </c>
      <c r="F1" s="305" t="s">
        <v>32</v>
      </c>
      <c r="G1" s="305" t="s">
        <v>40</v>
      </c>
      <c r="H1" s="305" t="s">
        <v>33</v>
      </c>
      <c r="I1" s="285" t="s">
        <v>2</v>
      </c>
      <c r="J1" s="305" t="s">
        <v>36</v>
      </c>
      <c r="K1" s="305" t="s">
        <v>3</v>
      </c>
      <c r="L1" s="305" t="s">
        <v>34</v>
      </c>
      <c r="M1" s="305" t="s">
        <v>35</v>
      </c>
    </row>
    <row r="2" spans="1:13" x14ac:dyDescent="0.2">
      <c r="A2" s="568"/>
      <c r="B2" s="568"/>
      <c r="C2" s="568"/>
      <c r="D2" s="568"/>
      <c r="E2" s="568"/>
      <c r="F2" s="568"/>
      <c r="G2" s="568"/>
      <c r="H2" s="569"/>
      <c r="I2" s="169" t="e">
        <f>SUM(#REF!)</f>
        <v>#REF!</v>
      </c>
      <c r="J2" s="568"/>
      <c r="K2" s="568"/>
      <c r="L2" s="569"/>
      <c r="M2" s="568"/>
    </row>
    <row r="3" spans="1:13" x14ac:dyDescent="0.2">
      <c r="A3" s="568"/>
      <c r="B3" s="568"/>
      <c r="C3" s="568"/>
      <c r="D3" s="568"/>
      <c r="E3" s="568"/>
      <c r="F3" s="568"/>
      <c r="G3" s="568"/>
      <c r="H3" s="569"/>
      <c r="I3" s="570"/>
      <c r="J3" s="568"/>
      <c r="K3" s="568"/>
      <c r="L3" s="569"/>
      <c r="M3" s="568"/>
    </row>
    <row r="4" spans="1:13" x14ac:dyDescent="0.2">
      <c r="A4" s="489"/>
      <c r="B4" s="489"/>
      <c r="C4" s="489"/>
      <c r="D4" s="489"/>
      <c r="E4" s="489"/>
      <c r="F4" s="489"/>
      <c r="G4" s="489"/>
      <c r="H4" s="490"/>
      <c r="I4" s="491"/>
      <c r="J4" s="489"/>
      <c r="K4" s="489"/>
      <c r="L4" s="490"/>
      <c r="M4" s="489"/>
    </row>
    <row r="5" spans="1:13" x14ac:dyDescent="0.2">
      <c r="A5" s="489"/>
      <c r="B5" s="489"/>
      <c r="C5" s="489"/>
      <c r="D5" s="489"/>
      <c r="E5" s="489"/>
      <c r="F5" s="489"/>
      <c r="G5" s="489"/>
      <c r="H5" s="490"/>
      <c r="I5" s="491"/>
      <c r="J5" s="489"/>
      <c r="K5" s="489"/>
      <c r="L5" s="490"/>
      <c r="M5" s="489"/>
    </row>
    <row r="6" spans="1:13" x14ac:dyDescent="0.2">
      <c r="A6" s="489"/>
      <c r="B6" s="489"/>
      <c r="C6" s="489"/>
      <c r="D6" s="489"/>
      <c r="E6" s="489"/>
      <c r="F6" s="489"/>
      <c r="G6" s="489"/>
      <c r="H6" s="490"/>
      <c r="I6" s="491"/>
      <c r="J6" s="489"/>
      <c r="K6" s="489"/>
      <c r="L6" s="490"/>
      <c r="M6" s="489"/>
    </row>
  </sheetData>
  <sortState ref="A2:J71">
    <sortCondition ref="A2:A71"/>
  </sortState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6"/>
  <dimension ref="A1:M1"/>
  <sheetViews>
    <sheetView workbookViewId="0">
      <selection activeCell="A2" sqref="A2:XFD2"/>
    </sheetView>
  </sheetViews>
  <sheetFormatPr defaultColWidth="11.42578125" defaultRowHeight="12.75" x14ac:dyDescent="0.2"/>
  <cols>
    <col min="1" max="1" width="7.140625" customWidth="1"/>
    <col min="2" max="2" width="9.140625" customWidth="1"/>
    <col min="8" max="8" width="14.85546875" customWidth="1"/>
    <col min="9" max="9" width="18.7109375" customWidth="1"/>
    <col min="10" max="10" width="20.28515625" customWidth="1"/>
    <col min="11" max="11" width="24" customWidth="1"/>
  </cols>
  <sheetData>
    <row r="1" spans="1:13" x14ac:dyDescent="0.2">
      <c r="A1" s="304" t="s">
        <v>388</v>
      </c>
      <c r="B1" s="304" t="s">
        <v>0</v>
      </c>
      <c r="C1" s="304" t="s">
        <v>389</v>
      </c>
      <c r="D1" s="304" t="s">
        <v>1</v>
      </c>
      <c r="E1" s="304" t="s">
        <v>31</v>
      </c>
      <c r="F1" s="304" t="s">
        <v>32</v>
      </c>
      <c r="G1" s="304" t="s">
        <v>40</v>
      </c>
      <c r="H1" s="304" t="s">
        <v>33</v>
      </c>
      <c r="I1" s="304" t="s">
        <v>2</v>
      </c>
      <c r="J1" s="304" t="s">
        <v>36</v>
      </c>
      <c r="K1" s="304" t="s">
        <v>3</v>
      </c>
      <c r="L1" s="304" t="s">
        <v>34</v>
      </c>
      <c r="M1" s="304" t="s">
        <v>35</v>
      </c>
    </row>
  </sheetData>
  <sortState ref="A2:J14">
    <sortCondition ref="B2:B14"/>
  </sortState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9"/>
  <dimension ref="A1:M13"/>
  <sheetViews>
    <sheetView workbookViewId="0">
      <selection activeCell="A2" sqref="A2:XFD3"/>
    </sheetView>
  </sheetViews>
  <sheetFormatPr defaultColWidth="11.42578125" defaultRowHeight="12.75" x14ac:dyDescent="0.2"/>
  <cols>
    <col min="1" max="1" width="7.5703125" customWidth="1"/>
    <col min="2" max="2" width="9.7109375" customWidth="1"/>
    <col min="3" max="3" width="4.5703125" customWidth="1"/>
    <col min="7" max="7" width="11.42578125" style="100"/>
    <col min="8" max="8" width="14.7109375" customWidth="1"/>
    <col min="9" max="9" width="19.5703125" style="100" customWidth="1"/>
    <col min="10" max="10" width="19.28515625" customWidth="1"/>
  </cols>
  <sheetData>
    <row r="1" spans="1:13" x14ac:dyDescent="0.2">
      <c r="A1" s="307" t="s">
        <v>388</v>
      </c>
      <c r="B1" s="307" t="s">
        <v>0</v>
      </c>
      <c r="C1" s="307" t="s">
        <v>389</v>
      </c>
      <c r="D1" s="307" t="s">
        <v>1</v>
      </c>
      <c r="E1" s="307" t="s">
        <v>31</v>
      </c>
      <c r="F1" s="307" t="s">
        <v>32</v>
      </c>
      <c r="G1" s="307" t="s">
        <v>40</v>
      </c>
      <c r="H1" s="307" t="s">
        <v>33</v>
      </c>
      <c r="I1" s="285" t="s">
        <v>2</v>
      </c>
      <c r="J1" s="307" t="s">
        <v>36</v>
      </c>
      <c r="K1" s="307" t="s">
        <v>3</v>
      </c>
      <c r="L1" s="307" t="s">
        <v>34</v>
      </c>
      <c r="M1" s="307" t="s">
        <v>35</v>
      </c>
    </row>
    <row r="2" spans="1:13" x14ac:dyDescent="0.2">
      <c r="A2" s="415" t="s">
        <v>390</v>
      </c>
      <c r="B2" s="415" t="s">
        <v>87</v>
      </c>
      <c r="C2" s="415" t="s">
        <v>391</v>
      </c>
      <c r="D2" s="415" t="s">
        <v>164</v>
      </c>
      <c r="E2" s="415" t="s">
        <v>165</v>
      </c>
      <c r="F2" s="415" t="s">
        <v>166</v>
      </c>
      <c r="G2" s="415" t="s">
        <v>174</v>
      </c>
      <c r="H2" s="416">
        <v>41901</v>
      </c>
      <c r="I2" s="417">
        <v>63.9</v>
      </c>
      <c r="J2" s="415"/>
      <c r="K2" s="415" t="s">
        <v>168</v>
      </c>
      <c r="L2" s="416">
        <v>41905</v>
      </c>
      <c r="M2" s="415" t="s">
        <v>71</v>
      </c>
    </row>
    <row r="3" spans="1:13" x14ac:dyDescent="0.2">
      <c r="A3" s="415" t="s">
        <v>390</v>
      </c>
      <c r="B3" s="415" t="s">
        <v>365</v>
      </c>
      <c r="C3" s="415" t="s">
        <v>391</v>
      </c>
      <c r="D3" s="415" t="s">
        <v>334</v>
      </c>
      <c r="E3" s="415" t="s">
        <v>335</v>
      </c>
      <c r="F3" s="415" t="s">
        <v>336</v>
      </c>
      <c r="G3" s="415" t="s">
        <v>376</v>
      </c>
      <c r="H3" s="416">
        <v>40633</v>
      </c>
      <c r="I3" s="417">
        <v>28.03</v>
      </c>
      <c r="J3" s="415"/>
      <c r="K3" s="415" t="s">
        <v>361</v>
      </c>
      <c r="L3" s="416">
        <v>41892</v>
      </c>
      <c r="M3" s="415" t="s">
        <v>71</v>
      </c>
    </row>
    <row r="4" spans="1:13" x14ac:dyDescent="0.2">
      <c r="A4" s="376"/>
      <c r="B4" s="376"/>
      <c r="C4" s="376"/>
      <c r="D4" s="376"/>
      <c r="E4" s="376"/>
      <c r="F4" s="376"/>
      <c r="G4" s="376"/>
      <c r="H4" s="377"/>
      <c r="I4" s="288">
        <f>SUM(I2:I3)</f>
        <v>91.93</v>
      </c>
      <c r="J4" s="376"/>
      <c r="K4" s="376"/>
      <c r="L4" s="377"/>
      <c r="M4" s="376"/>
    </row>
    <row r="5" spans="1:13" x14ac:dyDescent="0.2">
      <c r="A5" s="376"/>
      <c r="B5" s="376"/>
      <c r="C5" s="376"/>
      <c r="D5" s="376"/>
      <c r="E5" s="376"/>
      <c r="F5" s="376"/>
      <c r="G5" s="376"/>
      <c r="H5" s="377"/>
      <c r="I5" s="378"/>
      <c r="J5" s="376"/>
      <c r="K5" s="376"/>
      <c r="L5" s="377"/>
      <c r="M5" s="376"/>
    </row>
    <row r="6" spans="1:13" x14ac:dyDescent="0.2">
      <c r="A6" s="376"/>
      <c r="B6" s="376"/>
      <c r="C6" s="376"/>
      <c r="D6" s="376"/>
      <c r="E6" s="376"/>
      <c r="F6" s="376"/>
      <c r="G6" s="376"/>
      <c r="H6" s="377"/>
      <c r="I6" s="378"/>
      <c r="J6" s="376"/>
      <c r="K6" s="376"/>
      <c r="L6" s="377"/>
      <c r="M6" s="376"/>
    </row>
    <row r="7" spans="1:13" x14ac:dyDescent="0.2">
      <c r="A7" s="376"/>
      <c r="B7" s="376"/>
      <c r="C7" s="376"/>
      <c r="D7" s="376"/>
      <c r="E7" s="376"/>
      <c r="F7" s="376"/>
      <c r="G7" s="376"/>
      <c r="H7" s="377"/>
      <c r="I7" s="378"/>
      <c r="J7" s="376"/>
      <c r="K7" s="376"/>
      <c r="L7" s="377"/>
      <c r="M7" s="376"/>
    </row>
    <row r="8" spans="1:13" x14ac:dyDescent="0.2">
      <c r="A8" s="548"/>
      <c r="B8" s="548"/>
      <c r="C8" s="548"/>
      <c r="D8" s="548"/>
      <c r="E8" s="548"/>
      <c r="F8" s="548"/>
      <c r="G8" s="548"/>
      <c r="H8" s="549"/>
      <c r="I8" s="550"/>
      <c r="J8" s="548"/>
      <c r="K8" s="548"/>
      <c r="L8" s="549"/>
      <c r="M8" s="548"/>
    </row>
    <row r="9" spans="1:13" x14ac:dyDescent="0.2">
      <c r="A9" s="571"/>
      <c r="B9" s="571"/>
      <c r="C9" s="571"/>
      <c r="D9" s="571"/>
      <c r="E9" s="571"/>
      <c r="F9" s="571"/>
      <c r="G9" s="571"/>
      <c r="H9" s="572"/>
      <c r="I9" s="573"/>
      <c r="J9" s="571"/>
      <c r="K9" s="571"/>
      <c r="L9" s="572"/>
      <c r="M9" s="571"/>
    </row>
    <row r="10" spans="1:13" x14ac:dyDescent="0.2">
      <c r="A10" s="571"/>
      <c r="B10" s="571"/>
      <c r="C10" s="571"/>
      <c r="D10" s="571"/>
      <c r="E10" s="571"/>
      <c r="F10" s="571"/>
      <c r="G10" s="571"/>
      <c r="H10" s="572"/>
      <c r="I10" s="573"/>
      <c r="J10" s="571"/>
      <c r="K10" s="571"/>
      <c r="L10" s="572"/>
      <c r="M10" s="571"/>
    </row>
    <row r="11" spans="1:13" x14ac:dyDescent="0.2">
      <c r="A11" s="571"/>
      <c r="B11" s="571"/>
      <c r="C11" s="571"/>
      <c r="D11" s="571"/>
      <c r="E11" s="571"/>
      <c r="F11" s="571"/>
      <c r="G11" s="571"/>
      <c r="H11" s="572"/>
      <c r="I11" s="573"/>
      <c r="J11" s="571"/>
      <c r="K11" s="571"/>
      <c r="L11" s="572"/>
      <c r="M11" s="571"/>
    </row>
    <row r="12" spans="1:13" x14ac:dyDescent="0.2">
      <c r="A12" s="571"/>
      <c r="B12" s="571"/>
      <c r="C12" s="571"/>
      <c r="D12" s="571"/>
      <c r="E12" s="571"/>
      <c r="F12" s="571"/>
      <c r="G12" s="571"/>
      <c r="H12" s="572"/>
      <c r="I12" s="573"/>
      <c r="J12" s="571"/>
      <c r="K12" s="571"/>
      <c r="L12" s="572"/>
      <c r="M12" s="571"/>
    </row>
    <row r="13" spans="1:13" x14ac:dyDescent="0.2">
      <c r="A13" s="571"/>
      <c r="B13" s="571"/>
      <c r="C13" s="571"/>
      <c r="D13" s="571"/>
      <c r="E13" s="571"/>
      <c r="F13" s="571"/>
      <c r="G13" s="571"/>
      <c r="H13" s="572"/>
      <c r="I13" s="573"/>
      <c r="J13" s="571"/>
      <c r="K13" s="571"/>
      <c r="L13" s="572"/>
      <c r="M13" s="571"/>
    </row>
  </sheetData>
  <sortState ref="A2:J121">
    <sortCondition ref="B2:B121"/>
  </sortState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8"/>
  <dimension ref="A1:M1"/>
  <sheetViews>
    <sheetView zoomScaleNormal="100" workbookViewId="0">
      <selection activeCell="G11" sqref="G11"/>
    </sheetView>
  </sheetViews>
  <sheetFormatPr defaultColWidth="11.42578125" defaultRowHeight="12.75" x14ac:dyDescent="0.2"/>
  <cols>
    <col min="1" max="1" width="6.85546875" customWidth="1"/>
    <col min="2" max="2" width="9.140625" customWidth="1"/>
    <col min="3" max="3" width="18.28515625" customWidth="1"/>
    <col min="8" max="8" width="11.5703125" customWidth="1"/>
    <col min="9" max="9" width="14.28515625" customWidth="1"/>
    <col min="10" max="10" width="14.5703125" customWidth="1"/>
    <col min="11" max="11" width="23.5703125" customWidth="1"/>
    <col min="13" max="13" width="25" customWidth="1"/>
  </cols>
  <sheetData>
    <row r="1" spans="1:13" x14ac:dyDescent="0.2">
      <c r="A1" s="306" t="s">
        <v>388</v>
      </c>
      <c r="B1" s="306" t="s">
        <v>0</v>
      </c>
      <c r="C1" s="306" t="s">
        <v>389</v>
      </c>
      <c r="D1" s="306" t="s">
        <v>1</v>
      </c>
      <c r="E1" s="306" t="s">
        <v>31</v>
      </c>
      <c r="F1" s="306" t="s">
        <v>32</v>
      </c>
      <c r="G1" s="306" t="s">
        <v>40</v>
      </c>
      <c r="H1" s="306" t="s">
        <v>33</v>
      </c>
      <c r="I1" s="306" t="s">
        <v>2</v>
      </c>
      <c r="J1" s="306" t="s">
        <v>36</v>
      </c>
      <c r="K1" s="306" t="s">
        <v>3</v>
      </c>
      <c r="L1" s="306" t="s">
        <v>34</v>
      </c>
      <c r="M1" s="306" t="s">
        <v>35</v>
      </c>
    </row>
  </sheetData>
  <sortState ref="A2:J24">
    <sortCondition ref="B2:B24"/>
  </sortState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1"/>
  <dimension ref="A1:M3"/>
  <sheetViews>
    <sheetView workbookViewId="0">
      <selection activeCell="A2" sqref="A2:XFD2"/>
    </sheetView>
  </sheetViews>
  <sheetFormatPr defaultColWidth="11.42578125" defaultRowHeight="12.75" x14ac:dyDescent="0.2"/>
  <cols>
    <col min="1" max="1" width="7" customWidth="1"/>
    <col min="2" max="2" width="6.85546875" customWidth="1"/>
    <col min="3" max="3" width="5.85546875" customWidth="1"/>
    <col min="5" max="5" width="19" customWidth="1"/>
    <col min="9" max="9" width="13.140625" style="341" customWidth="1"/>
    <col min="11" max="11" width="22.5703125" customWidth="1"/>
    <col min="13" max="13" width="19.42578125" customWidth="1"/>
  </cols>
  <sheetData>
    <row r="1" spans="1:13" x14ac:dyDescent="0.2">
      <c r="A1" s="311" t="s">
        <v>388</v>
      </c>
      <c r="B1" s="311" t="s">
        <v>0</v>
      </c>
      <c r="C1" s="311" t="s">
        <v>389</v>
      </c>
      <c r="D1" s="311" t="s">
        <v>1</v>
      </c>
      <c r="E1" s="311" t="s">
        <v>31</v>
      </c>
      <c r="F1" s="311" t="s">
        <v>32</v>
      </c>
      <c r="G1" s="311" t="s">
        <v>40</v>
      </c>
      <c r="H1" s="311" t="s">
        <v>33</v>
      </c>
      <c r="I1" s="361" t="s">
        <v>2</v>
      </c>
      <c r="J1" s="311" t="s">
        <v>36</v>
      </c>
      <c r="K1" s="311" t="s">
        <v>3</v>
      </c>
      <c r="L1" s="311" t="s">
        <v>34</v>
      </c>
      <c r="M1" s="311" t="s">
        <v>35</v>
      </c>
    </row>
    <row r="2" spans="1:13" x14ac:dyDescent="0.2">
      <c r="A2" s="445"/>
      <c r="B2" s="445"/>
      <c r="C2" s="445"/>
      <c r="D2" s="445"/>
      <c r="E2" s="445"/>
      <c r="F2" s="445"/>
      <c r="G2" s="445"/>
      <c r="H2" s="446"/>
      <c r="I2" s="288" t="e">
        <f>SUM(#REF!)</f>
        <v>#REF!</v>
      </c>
      <c r="J2" s="445"/>
      <c r="K2" s="445"/>
      <c r="L2" s="446"/>
      <c r="M2" s="445"/>
    </row>
    <row r="3" spans="1:13" x14ac:dyDescent="0.2">
      <c r="A3" s="445"/>
      <c r="B3" s="445"/>
      <c r="C3" s="445"/>
      <c r="D3" s="445"/>
      <c r="E3" s="445"/>
      <c r="F3" s="445"/>
      <c r="G3" s="445"/>
      <c r="H3" s="446"/>
      <c r="I3" s="447"/>
      <c r="J3" s="445"/>
      <c r="K3" s="445"/>
      <c r="L3" s="446"/>
      <c r="M3" s="445"/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0"/>
  <dimension ref="A1:M13"/>
  <sheetViews>
    <sheetView workbookViewId="0">
      <selection activeCell="A2" sqref="A2:XFD4"/>
    </sheetView>
  </sheetViews>
  <sheetFormatPr defaultColWidth="11.42578125" defaultRowHeight="12.75" x14ac:dyDescent="0.2"/>
  <cols>
    <col min="1" max="1" width="26" customWidth="1"/>
    <col min="4" max="4" width="12" customWidth="1"/>
    <col min="5" max="5" width="11.85546875" style="100" customWidth="1"/>
    <col min="6" max="6" width="11.85546875" customWidth="1"/>
    <col min="7" max="7" width="16.5703125" customWidth="1"/>
    <col min="9" max="9" width="15.28515625" customWidth="1"/>
    <col min="11" max="11" width="16" customWidth="1"/>
  </cols>
  <sheetData>
    <row r="1" spans="1:13" x14ac:dyDescent="0.2">
      <c r="A1" s="309" t="s">
        <v>388</v>
      </c>
      <c r="B1" s="309" t="s">
        <v>0</v>
      </c>
      <c r="C1" s="309" t="s">
        <v>389</v>
      </c>
      <c r="D1" s="309" t="s">
        <v>1</v>
      </c>
      <c r="E1" s="309" t="s">
        <v>31</v>
      </c>
      <c r="F1" s="309" t="s">
        <v>32</v>
      </c>
      <c r="G1" s="309" t="s">
        <v>40</v>
      </c>
      <c r="H1" s="309" t="s">
        <v>33</v>
      </c>
      <c r="I1" s="285" t="s">
        <v>2</v>
      </c>
      <c r="J1" s="309" t="s">
        <v>36</v>
      </c>
      <c r="K1" s="309" t="s">
        <v>3</v>
      </c>
      <c r="L1" s="309" t="s">
        <v>34</v>
      </c>
      <c r="M1" s="309" t="s">
        <v>35</v>
      </c>
    </row>
    <row r="2" spans="1:13" x14ac:dyDescent="0.2">
      <c r="A2" s="308"/>
      <c r="B2" s="308"/>
      <c r="C2" s="308"/>
      <c r="D2" s="308"/>
      <c r="E2" s="308"/>
      <c r="F2" s="308"/>
      <c r="G2" s="308"/>
      <c r="H2" s="310"/>
      <c r="I2" s="286"/>
      <c r="J2" s="308"/>
      <c r="K2" s="308"/>
      <c r="L2" s="310"/>
      <c r="M2" s="308"/>
    </row>
    <row r="3" spans="1:13" x14ac:dyDescent="0.2">
      <c r="A3" s="308"/>
      <c r="B3" s="308"/>
      <c r="C3" s="308"/>
      <c r="D3" s="308"/>
      <c r="E3" s="308"/>
      <c r="F3" s="308"/>
      <c r="G3" s="308"/>
      <c r="H3" s="310"/>
      <c r="I3" s="286"/>
      <c r="J3" s="308"/>
      <c r="K3" s="308"/>
      <c r="L3" s="310"/>
      <c r="M3" s="308"/>
    </row>
    <row r="4" spans="1:13" x14ac:dyDescent="0.2">
      <c r="I4" s="255"/>
    </row>
    <row r="9" spans="1:13" x14ac:dyDescent="0.2">
      <c r="A9" s="379"/>
      <c r="B9" s="379"/>
      <c r="C9" s="379"/>
      <c r="D9" s="379"/>
      <c r="E9" s="379"/>
      <c r="F9" s="379"/>
      <c r="G9" s="379"/>
      <c r="H9" s="380"/>
      <c r="I9" s="381"/>
      <c r="J9" s="379"/>
      <c r="K9" s="379"/>
      <c r="L9" s="380"/>
      <c r="M9" s="379"/>
    </row>
    <row r="10" spans="1:13" x14ac:dyDescent="0.2">
      <c r="A10" s="379"/>
      <c r="B10" s="379"/>
      <c r="C10" s="379"/>
      <c r="D10" s="379"/>
      <c r="E10" s="379"/>
      <c r="F10" s="379"/>
      <c r="G10" s="379"/>
      <c r="H10" s="380"/>
      <c r="I10" s="381"/>
      <c r="J10" s="379"/>
      <c r="K10" s="379"/>
      <c r="L10" s="380"/>
      <c r="M10" s="379"/>
    </row>
    <row r="11" spans="1:13" x14ac:dyDescent="0.2">
      <c r="A11" s="494"/>
      <c r="B11" s="494"/>
      <c r="C11" s="494"/>
      <c r="D11" s="494"/>
      <c r="E11" s="494"/>
      <c r="F11" s="494"/>
      <c r="G11" s="494"/>
      <c r="H11" s="495"/>
      <c r="I11" s="496"/>
      <c r="J11" s="494"/>
      <c r="K11" s="494"/>
      <c r="L11" s="495"/>
      <c r="M11" s="494"/>
    </row>
    <row r="12" spans="1:13" x14ac:dyDescent="0.2">
      <c r="A12" s="494"/>
      <c r="B12" s="494"/>
      <c r="C12" s="494"/>
      <c r="D12" s="494"/>
      <c r="E12" s="494"/>
      <c r="F12" s="494"/>
      <c r="G12" s="494"/>
      <c r="H12" s="495"/>
      <c r="I12" s="496"/>
      <c r="J12" s="494"/>
      <c r="K12" s="494"/>
      <c r="L12" s="495"/>
      <c r="M12" s="494"/>
    </row>
    <row r="13" spans="1:13" x14ac:dyDescent="0.2">
      <c r="A13" s="494"/>
      <c r="B13" s="494"/>
      <c r="C13" s="494"/>
      <c r="D13" s="494"/>
      <c r="E13" s="494"/>
      <c r="F13" s="494"/>
      <c r="G13" s="494"/>
      <c r="H13" s="495"/>
      <c r="I13" s="496"/>
      <c r="J13" s="494"/>
      <c r="K13" s="494"/>
      <c r="L13" s="495"/>
      <c r="M13" s="494"/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2"/>
  <dimension ref="A1:M5"/>
  <sheetViews>
    <sheetView workbookViewId="0">
      <selection activeCell="A2" sqref="A2:XFD5"/>
    </sheetView>
  </sheetViews>
  <sheetFormatPr defaultColWidth="11.42578125" defaultRowHeight="12.75" x14ac:dyDescent="0.2"/>
  <cols>
    <col min="1" max="1" width="7.85546875" customWidth="1"/>
    <col min="2" max="2" width="7.140625" customWidth="1"/>
    <col min="3" max="3" width="3.5703125" customWidth="1"/>
    <col min="5" max="5" width="13.85546875" style="100" customWidth="1"/>
    <col min="6" max="6" width="21.140625" customWidth="1"/>
    <col min="7" max="7" width="14.42578125" customWidth="1"/>
    <col min="8" max="8" width="14" customWidth="1"/>
    <col min="9" max="9" width="20.7109375" customWidth="1"/>
  </cols>
  <sheetData>
    <row r="1" spans="1:13" x14ac:dyDescent="0.2">
      <c r="A1" s="312" t="s">
        <v>388</v>
      </c>
      <c r="B1" s="312" t="s">
        <v>0</v>
      </c>
      <c r="C1" s="312" t="s">
        <v>389</v>
      </c>
      <c r="D1" s="312" t="s">
        <v>1</v>
      </c>
      <c r="E1" s="312" t="s">
        <v>31</v>
      </c>
      <c r="F1" s="312" t="s">
        <v>32</v>
      </c>
      <c r="G1" s="312" t="s">
        <v>40</v>
      </c>
      <c r="H1" s="312" t="s">
        <v>33</v>
      </c>
      <c r="I1" s="312" t="s">
        <v>2</v>
      </c>
      <c r="J1" s="312" t="s">
        <v>36</v>
      </c>
      <c r="K1" s="312" t="s">
        <v>3</v>
      </c>
      <c r="L1" s="312" t="s">
        <v>34</v>
      </c>
      <c r="M1" s="312" t="s">
        <v>35</v>
      </c>
    </row>
    <row r="2" spans="1:13" x14ac:dyDescent="0.2">
      <c r="A2" s="497"/>
      <c r="B2" s="497"/>
      <c r="C2" s="497"/>
      <c r="D2" s="497"/>
      <c r="E2" s="497"/>
      <c r="F2" s="497"/>
      <c r="G2" s="497"/>
      <c r="H2" s="498"/>
      <c r="I2" s="499"/>
      <c r="J2" s="497"/>
      <c r="K2" s="497"/>
      <c r="L2" s="498"/>
      <c r="M2" s="497"/>
    </row>
    <row r="3" spans="1:13" x14ac:dyDescent="0.2">
      <c r="A3" s="497"/>
      <c r="B3" s="497"/>
      <c r="C3" s="497"/>
      <c r="D3" s="497"/>
      <c r="E3" s="497"/>
      <c r="F3" s="497"/>
      <c r="G3" s="497"/>
      <c r="H3" s="498"/>
      <c r="I3" s="499"/>
      <c r="J3" s="497"/>
      <c r="K3" s="497"/>
      <c r="L3" s="498"/>
      <c r="M3" s="497"/>
    </row>
    <row r="4" spans="1:13" x14ac:dyDescent="0.2">
      <c r="A4" s="497"/>
      <c r="B4" s="497"/>
      <c r="C4" s="497"/>
      <c r="D4" s="497"/>
      <c r="E4" s="497"/>
      <c r="F4" s="497"/>
      <c r="G4" s="497"/>
      <c r="H4" s="498"/>
      <c r="I4" s="499"/>
      <c r="J4" s="497"/>
      <c r="K4" s="497"/>
      <c r="L4" s="498"/>
      <c r="M4" s="497"/>
    </row>
    <row r="5" spans="1:13" x14ac:dyDescent="0.2">
      <c r="I5" s="17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/>
  <dimension ref="A1:M11"/>
  <sheetViews>
    <sheetView topLeftCell="P1" workbookViewId="0">
      <selection activeCell="AD2" sqref="AD2"/>
    </sheetView>
  </sheetViews>
  <sheetFormatPr defaultColWidth="11.42578125" defaultRowHeight="12.75" x14ac:dyDescent="0.2"/>
  <cols>
    <col min="1" max="1" width="7.42578125" style="50" customWidth="1"/>
    <col min="2" max="2" width="8" style="50" customWidth="1"/>
    <col min="3" max="3" width="3.85546875" style="50" customWidth="1"/>
    <col min="4" max="4" width="7.140625" style="47" customWidth="1"/>
    <col min="5" max="5" width="28.140625" style="115" customWidth="1"/>
    <col min="6" max="6" width="14.42578125" style="50" customWidth="1"/>
    <col min="7" max="7" width="15.7109375" style="271" customWidth="1"/>
    <col min="8" max="8" width="12.5703125" style="50" customWidth="1"/>
    <col min="9" max="9" width="14.5703125" style="282" customWidth="1"/>
    <col min="10" max="10" width="11.42578125" style="50"/>
    <col min="11" max="11" width="17.140625" style="50" customWidth="1"/>
    <col min="12" max="16384" width="11.42578125" style="50"/>
  </cols>
  <sheetData>
    <row r="1" spans="1:13" x14ac:dyDescent="0.2">
      <c r="A1" s="407" t="s">
        <v>388</v>
      </c>
      <c r="B1" s="407" t="s">
        <v>0</v>
      </c>
      <c r="C1" s="407" t="s">
        <v>389</v>
      </c>
      <c r="D1" s="407" t="s">
        <v>1</v>
      </c>
      <c r="E1" s="407" t="s">
        <v>31</v>
      </c>
      <c r="F1" s="407" t="s">
        <v>32</v>
      </c>
      <c r="G1" s="407" t="s">
        <v>40</v>
      </c>
      <c r="H1" s="407" t="s">
        <v>33</v>
      </c>
      <c r="I1" s="407" t="s">
        <v>2</v>
      </c>
      <c r="J1" s="407" t="s">
        <v>36</v>
      </c>
      <c r="K1" s="407" t="s">
        <v>3</v>
      </c>
      <c r="L1" s="407" t="s">
        <v>34</v>
      </c>
      <c r="M1" s="407" t="s">
        <v>35</v>
      </c>
    </row>
    <row r="2" spans="1:13" x14ac:dyDescent="0.2">
      <c r="A2" s="406"/>
      <c r="B2" s="406"/>
      <c r="C2" s="406"/>
      <c r="D2" s="406"/>
      <c r="E2" s="406"/>
      <c r="F2" s="406"/>
      <c r="G2" s="406"/>
      <c r="H2" s="408"/>
      <c r="I2" s="409"/>
      <c r="J2" s="406"/>
      <c r="K2" s="406"/>
      <c r="L2" s="408"/>
      <c r="M2" s="406"/>
    </row>
    <row r="3" spans="1:13" x14ac:dyDescent="0.2">
      <c r="A3" s="406"/>
      <c r="B3" s="406"/>
      <c r="C3" s="406"/>
      <c r="D3" s="406"/>
      <c r="E3" s="406"/>
      <c r="F3" s="406"/>
      <c r="G3" s="406"/>
      <c r="H3" s="408"/>
      <c r="I3" s="409"/>
      <c r="J3" s="406"/>
      <c r="K3" s="406"/>
      <c r="L3" s="408"/>
      <c r="M3" s="406"/>
    </row>
    <row r="4" spans="1:13" x14ac:dyDescent="0.2">
      <c r="I4" s="349">
        <f>SUM(I2:I3)</f>
        <v>0</v>
      </c>
    </row>
    <row r="5" spans="1:13" x14ac:dyDescent="0.2">
      <c r="A5" s="439"/>
      <c r="B5" s="439"/>
      <c r="C5" s="439"/>
      <c r="D5" s="439"/>
      <c r="E5" s="439"/>
      <c r="F5" s="439"/>
      <c r="G5" s="439"/>
      <c r="H5" s="440"/>
      <c r="I5" s="441"/>
      <c r="J5" s="439"/>
      <c r="K5" s="439"/>
      <c r="L5" s="440"/>
      <c r="M5" s="439"/>
    </row>
    <row r="6" spans="1:13" x14ac:dyDescent="0.2">
      <c r="A6" s="439"/>
      <c r="B6" s="439"/>
      <c r="C6" s="439"/>
      <c r="D6" s="439"/>
      <c r="E6" s="439"/>
      <c r="F6" s="439"/>
      <c r="G6" s="439"/>
      <c r="H6" s="440"/>
      <c r="I6" s="441"/>
      <c r="J6" s="439"/>
      <c r="K6" s="439"/>
      <c r="L6" s="440"/>
      <c r="M6" s="439"/>
    </row>
    <row r="9" spans="1:13" x14ac:dyDescent="0.2">
      <c r="A9" s="553"/>
      <c r="B9" s="553"/>
      <c r="C9" s="553"/>
      <c r="D9" s="553"/>
      <c r="E9" s="553"/>
      <c r="F9" s="553"/>
      <c r="G9" s="553"/>
      <c r="H9" s="554"/>
      <c r="I9" s="555"/>
      <c r="J9" s="553"/>
      <c r="K9" s="553"/>
      <c r="L9" s="554"/>
      <c r="M9" s="553"/>
    </row>
    <row r="10" spans="1:13" x14ac:dyDescent="0.2">
      <c r="A10" s="553"/>
      <c r="B10" s="553"/>
      <c r="C10" s="553"/>
      <c r="D10" s="553"/>
      <c r="E10" s="553"/>
      <c r="F10" s="553"/>
      <c r="G10" s="553"/>
      <c r="H10" s="554"/>
      <c r="I10" s="555"/>
      <c r="J10" s="553"/>
      <c r="K10" s="553"/>
      <c r="L10" s="554"/>
      <c r="M10" s="553"/>
    </row>
    <row r="11" spans="1:13" x14ac:dyDescent="0.2">
      <c r="A11" s="553"/>
      <c r="B11" s="553"/>
      <c r="C11" s="553"/>
      <c r="D11" s="553"/>
      <c r="E11" s="553"/>
      <c r="F11" s="553"/>
      <c r="G11" s="553"/>
      <c r="H11" s="554"/>
      <c r="I11" s="555"/>
      <c r="J11" s="553"/>
      <c r="K11" s="553"/>
      <c r="L11" s="554"/>
      <c r="M11" s="553"/>
    </row>
  </sheetData>
  <sortState ref="A2:J28">
    <sortCondition ref="A2:A28"/>
  </sortState>
  <pageMargins left="0.75" right="0.75" top="1" bottom="1" header="0.5" footer="0.5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3"/>
  <dimension ref="A1:M2"/>
  <sheetViews>
    <sheetView workbookViewId="0">
      <selection activeCell="A2" sqref="A2:XFD2"/>
    </sheetView>
  </sheetViews>
  <sheetFormatPr defaultColWidth="11.42578125" defaultRowHeight="12.75" x14ac:dyDescent="0.2"/>
  <cols>
    <col min="1" max="1" width="7.42578125" customWidth="1"/>
    <col min="2" max="2" width="8.42578125" customWidth="1"/>
    <col min="3" max="3" width="3.7109375" customWidth="1"/>
    <col min="5" max="5" width="11.42578125" style="100"/>
    <col min="6" max="6" width="13.85546875" customWidth="1"/>
    <col min="7" max="7" width="11.5703125" customWidth="1"/>
    <col min="8" max="8" width="20.140625" customWidth="1"/>
    <col min="9" max="9" width="11.42578125" style="100"/>
    <col min="10" max="10" width="10.5703125" customWidth="1"/>
    <col min="11" max="11" width="14.5703125" customWidth="1"/>
  </cols>
  <sheetData>
    <row r="1" spans="1:13" x14ac:dyDescent="0.2">
      <c r="A1" s="313" t="s">
        <v>388</v>
      </c>
      <c r="B1" s="313" t="s">
        <v>0</v>
      </c>
      <c r="C1" s="313" t="s">
        <v>389</v>
      </c>
      <c r="D1" s="313" t="s">
        <v>1</v>
      </c>
      <c r="E1" s="313" t="s">
        <v>31</v>
      </c>
      <c r="F1" s="313" t="s">
        <v>32</v>
      </c>
      <c r="G1" s="313" t="s">
        <v>40</v>
      </c>
      <c r="H1" s="313" t="s">
        <v>33</v>
      </c>
      <c r="I1" s="285" t="s">
        <v>2</v>
      </c>
      <c r="J1" s="313" t="s">
        <v>36</v>
      </c>
      <c r="K1" s="313" t="s">
        <v>3</v>
      </c>
      <c r="L1" s="313" t="s">
        <v>34</v>
      </c>
      <c r="M1" s="313" t="s">
        <v>35</v>
      </c>
    </row>
    <row r="2" spans="1:13" x14ac:dyDescent="0.2">
      <c r="I2" s="337" t="e">
        <f>SUM(#REF!)</f>
        <v>#REF!</v>
      </c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5"/>
  <dimension ref="A1:M1398"/>
  <sheetViews>
    <sheetView workbookViewId="0">
      <selection activeCell="A2" sqref="A2:XFD2"/>
    </sheetView>
  </sheetViews>
  <sheetFormatPr defaultColWidth="11.42578125" defaultRowHeight="12.75" x14ac:dyDescent="0.2"/>
  <cols>
    <col min="1" max="1" width="7" customWidth="1"/>
    <col min="2" max="2" width="5.5703125" customWidth="1"/>
    <col min="3" max="3" width="14" customWidth="1"/>
    <col min="4" max="4" width="18.85546875" customWidth="1"/>
    <col min="6" max="6" width="11.42578125" style="100"/>
    <col min="7" max="7" width="19.28515625" style="100" customWidth="1"/>
    <col min="9" max="9" width="20.28515625" style="100" customWidth="1"/>
    <col min="10" max="10" width="21.85546875" customWidth="1"/>
  </cols>
  <sheetData>
    <row r="1" spans="1:13" x14ac:dyDescent="0.2">
      <c r="A1" s="315" t="s">
        <v>388</v>
      </c>
      <c r="B1" s="315" t="s">
        <v>0</v>
      </c>
      <c r="C1" s="315" t="s">
        <v>389</v>
      </c>
      <c r="D1" s="315" t="s">
        <v>1</v>
      </c>
      <c r="E1" s="315" t="s">
        <v>31</v>
      </c>
      <c r="F1" s="315" t="s">
        <v>32</v>
      </c>
      <c r="G1" s="315" t="s">
        <v>40</v>
      </c>
      <c r="H1" s="315" t="s">
        <v>33</v>
      </c>
      <c r="I1" s="285" t="s">
        <v>2</v>
      </c>
      <c r="J1" s="315" t="s">
        <v>36</v>
      </c>
      <c r="K1" s="315" t="s">
        <v>3</v>
      </c>
      <c r="L1" s="315" t="s">
        <v>34</v>
      </c>
      <c r="M1" s="315" t="s">
        <v>35</v>
      </c>
    </row>
    <row r="2" spans="1:13" x14ac:dyDescent="0.2">
      <c r="A2" s="314" t="s">
        <v>390</v>
      </c>
      <c r="B2" s="314" t="s">
        <v>87</v>
      </c>
      <c r="C2" s="314" t="s">
        <v>391</v>
      </c>
      <c r="D2" s="314" t="s">
        <v>164</v>
      </c>
      <c r="E2" s="314" t="s">
        <v>165</v>
      </c>
      <c r="F2" s="314" t="s">
        <v>166</v>
      </c>
      <c r="G2" s="314" t="s">
        <v>167</v>
      </c>
      <c r="H2" s="316">
        <v>41969</v>
      </c>
      <c r="I2" s="286">
        <v>128.63999999999999</v>
      </c>
      <c r="J2" s="314"/>
      <c r="K2" s="314" t="s">
        <v>168</v>
      </c>
      <c r="L2" s="316">
        <v>41991</v>
      </c>
      <c r="M2" s="314" t="s">
        <v>71</v>
      </c>
    </row>
    <row r="3" spans="1:13" x14ac:dyDescent="0.2">
      <c r="A3" s="101"/>
      <c r="B3" s="101"/>
      <c r="C3" s="101"/>
      <c r="D3" s="101"/>
      <c r="E3" s="102"/>
      <c r="F3" s="114"/>
      <c r="G3" s="256"/>
      <c r="H3" s="101"/>
      <c r="I3" s="246">
        <f>SUM(I2:I2)</f>
        <v>128.63999999999999</v>
      </c>
      <c r="J3" s="101"/>
    </row>
    <row r="4" spans="1:13" x14ac:dyDescent="0.2">
      <c r="A4" s="101"/>
      <c r="B4" s="101"/>
      <c r="C4" s="101"/>
      <c r="D4" s="101"/>
      <c r="E4" s="102"/>
      <c r="F4" s="114"/>
      <c r="G4" s="256"/>
      <c r="H4" s="101"/>
      <c r="I4" s="286"/>
      <c r="J4" s="101"/>
    </row>
    <row r="5" spans="1:13" x14ac:dyDescent="0.2">
      <c r="A5" s="101"/>
      <c r="B5" s="101"/>
      <c r="C5" s="101"/>
      <c r="D5" s="101"/>
      <c r="E5" s="102"/>
      <c r="F5" s="114"/>
      <c r="G5" s="256"/>
      <c r="H5" s="101"/>
      <c r="I5" s="286"/>
      <c r="J5" s="101"/>
    </row>
    <row r="6" spans="1:13" x14ac:dyDescent="0.2">
      <c r="A6" s="419"/>
      <c r="B6" s="419"/>
      <c r="C6" s="419"/>
      <c r="D6" s="419"/>
      <c r="E6" s="419"/>
      <c r="F6" s="419"/>
      <c r="G6" s="419"/>
      <c r="H6" s="420"/>
      <c r="I6" s="421"/>
      <c r="J6" s="419"/>
      <c r="K6" s="419"/>
      <c r="L6" s="420"/>
      <c r="M6" s="419"/>
    </row>
    <row r="7" spans="1:13" x14ac:dyDescent="0.2">
      <c r="A7" s="419"/>
      <c r="B7" s="419"/>
      <c r="C7" s="419"/>
      <c r="D7" s="419"/>
      <c r="E7" s="419"/>
      <c r="F7" s="419"/>
      <c r="G7" s="419"/>
      <c r="H7" s="420"/>
      <c r="I7" s="421"/>
      <c r="J7" s="419"/>
      <c r="K7" s="419"/>
      <c r="L7" s="420"/>
      <c r="M7" s="419"/>
    </row>
    <row r="8" spans="1:13" x14ac:dyDescent="0.2">
      <c r="A8" s="419"/>
      <c r="B8" s="419"/>
      <c r="C8" s="419"/>
      <c r="D8" s="419"/>
      <c r="E8" s="419"/>
      <c r="F8" s="419"/>
      <c r="G8" s="419"/>
      <c r="H8" s="420"/>
      <c r="I8" s="421"/>
      <c r="J8" s="419"/>
      <c r="K8" s="419"/>
      <c r="L8" s="420"/>
      <c r="M8" s="419"/>
    </row>
    <row r="9" spans="1:13" x14ac:dyDescent="0.2">
      <c r="A9" s="500"/>
      <c r="B9" s="500"/>
      <c r="C9" s="500"/>
      <c r="D9" s="500"/>
      <c r="E9" s="500"/>
      <c r="F9" s="500"/>
      <c r="G9" s="500"/>
      <c r="H9" s="501"/>
      <c r="I9" s="502"/>
      <c r="J9" s="500"/>
      <c r="K9" s="500"/>
      <c r="L9" s="501"/>
      <c r="M9" s="500"/>
    </row>
    <row r="10" spans="1:13" x14ac:dyDescent="0.2">
      <c r="A10" s="500"/>
      <c r="B10" s="500"/>
      <c r="C10" s="500"/>
      <c r="D10" s="500"/>
      <c r="E10" s="500"/>
      <c r="F10" s="500"/>
      <c r="G10" s="500"/>
      <c r="H10" s="501"/>
      <c r="I10" s="502"/>
      <c r="J10" s="500"/>
      <c r="K10" s="500"/>
      <c r="L10" s="501"/>
      <c r="M10" s="500"/>
    </row>
    <row r="11" spans="1:13" x14ac:dyDescent="0.2">
      <c r="A11" s="500"/>
      <c r="B11" s="500"/>
      <c r="C11" s="500"/>
      <c r="D11" s="500"/>
      <c r="E11" s="500"/>
      <c r="F11" s="500"/>
      <c r="G11" s="500"/>
      <c r="H11" s="501"/>
      <c r="I11" s="502"/>
      <c r="J11" s="500"/>
      <c r="K11" s="500"/>
      <c r="L11" s="501"/>
      <c r="M11" s="500"/>
    </row>
    <row r="12" spans="1:13" x14ac:dyDescent="0.2">
      <c r="A12" s="500"/>
      <c r="B12" s="500"/>
      <c r="C12" s="500"/>
      <c r="D12" s="500"/>
      <c r="E12" s="500"/>
      <c r="F12" s="500"/>
      <c r="G12" s="500"/>
      <c r="H12" s="501"/>
      <c r="I12" s="502"/>
      <c r="J12" s="500"/>
      <c r="K12" s="500"/>
      <c r="L12" s="501"/>
      <c r="M12" s="500"/>
    </row>
    <row r="13" spans="1:13" x14ac:dyDescent="0.2">
      <c r="A13" s="500"/>
      <c r="B13" s="500"/>
      <c r="C13" s="500"/>
      <c r="D13" s="500"/>
      <c r="E13" s="500"/>
      <c r="F13" s="500"/>
      <c r="G13" s="500"/>
      <c r="H13" s="501"/>
      <c r="I13" s="502"/>
      <c r="J13" s="500"/>
      <c r="K13" s="500"/>
      <c r="L13" s="501"/>
      <c r="M13" s="500"/>
    </row>
    <row r="14" spans="1:13" x14ac:dyDescent="0.2">
      <c r="A14" s="448"/>
      <c r="B14" s="448"/>
      <c r="C14" s="448"/>
      <c r="D14" s="448"/>
      <c r="E14" s="448"/>
      <c r="F14" s="448"/>
      <c r="G14" s="448"/>
      <c r="H14" s="449"/>
      <c r="I14" s="450"/>
      <c r="J14" s="448"/>
      <c r="K14" s="448"/>
      <c r="L14" s="449"/>
      <c r="M14" s="448"/>
    </row>
    <row r="15" spans="1:13" x14ac:dyDescent="0.2">
      <c r="A15" s="448"/>
      <c r="B15" s="448"/>
      <c r="C15" s="448"/>
      <c r="D15" s="448"/>
      <c r="E15" s="448"/>
      <c r="F15" s="448"/>
      <c r="G15" s="448"/>
      <c r="H15" s="449"/>
      <c r="I15" s="450"/>
      <c r="J15" s="448"/>
      <c r="K15" s="448"/>
      <c r="L15" s="449"/>
      <c r="M15" s="448"/>
    </row>
    <row r="16" spans="1:13" x14ac:dyDescent="0.2">
      <c r="A16" s="88"/>
      <c r="B16" s="88"/>
      <c r="C16" s="88"/>
      <c r="D16" s="89"/>
      <c r="E16" s="90"/>
      <c r="F16" s="99"/>
      <c r="G16" s="99"/>
      <c r="H16" s="89"/>
      <c r="I16" s="99"/>
    </row>
    <row r="17" spans="1:9" x14ac:dyDescent="0.2">
      <c r="A17" s="88"/>
      <c r="B17" s="88"/>
      <c r="C17" s="88"/>
      <c r="D17" s="89"/>
      <c r="E17" s="90"/>
      <c r="F17" s="99"/>
      <c r="G17" s="99"/>
      <c r="H17" s="89"/>
      <c r="I17" s="99"/>
    </row>
    <row r="18" spans="1:9" x14ac:dyDescent="0.2">
      <c r="A18" s="88"/>
      <c r="B18" s="88"/>
      <c r="C18" s="88"/>
      <c r="D18" s="89"/>
      <c r="E18" s="90"/>
      <c r="F18" s="99"/>
      <c r="G18" s="99"/>
      <c r="H18" s="89"/>
      <c r="I18" s="99"/>
    </row>
    <row r="19" spans="1:9" x14ac:dyDescent="0.2">
      <c r="A19" s="88"/>
      <c r="B19" s="88"/>
      <c r="C19" s="88"/>
      <c r="D19" s="89"/>
      <c r="E19" s="90"/>
      <c r="F19" s="99"/>
      <c r="G19" s="99"/>
      <c r="H19" s="89"/>
      <c r="I19" s="99"/>
    </row>
    <row r="20" spans="1:9" x14ac:dyDescent="0.2">
      <c r="A20" s="88"/>
      <c r="B20" s="88"/>
      <c r="C20" s="88"/>
      <c r="D20" s="89"/>
      <c r="E20" s="90"/>
      <c r="F20" s="99"/>
      <c r="G20" s="99"/>
      <c r="H20" s="89"/>
      <c r="I20" s="99"/>
    </row>
    <row r="21" spans="1:9" x14ac:dyDescent="0.2">
      <c r="A21" s="88"/>
      <c r="B21" s="88"/>
      <c r="C21" s="88"/>
      <c r="D21" s="89"/>
      <c r="E21" s="90"/>
      <c r="F21" s="99"/>
      <c r="G21" s="99"/>
      <c r="H21" s="89"/>
      <c r="I21" s="99"/>
    </row>
    <row r="22" spans="1:9" x14ac:dyDescent="0.2">
      <c r="A22" s="88"/>
      <c r="B22" s="88"/>
      <c r="C22" s="88"/>
      <c r="D22" s="89"/>
      <c r="E22" s="90"/>
      <c r="F22" s="99"/>
      <c r="G22" s="99"/>
      <c r="H22" s="89"/>
      <c r="I22" s="99"/>
    </row>
    <row r="23" spans="1:9" x14ac:dyDescent="0.2">
      <c r="A23" s="88"/>
      <c r="B23" s="88"/>
      <c r="C23" s="88"/>
      <c r="D23" s="89"/>
      <c r="E23" s="90"/>
      <c r="F23" s="99"/>
      <c r="G23" s="99"/>
      <c r="H23" s="89"/>
      <c r="I23" s="99"/>
    </row>
    <row r="24" spans="1:9" x14ac:dyDescent="0.2">
      <c r="A24" s="88"/>
      <c r="B24" s="88"/>
      <c r="C24" s="88"/>
      <c r="D24" s="89"/>
      <c r="E24" s="90"/>
      <c r="F24" s="99"/>
      <c r="G24" s="99"/>
      <c r="H24" s="89"/>
      <c r="I24" s="99"/>
    </row>
    <row r="25" spans="1:9" x14ac:dyDescent="0.2">
      <c r="A25" s="88"/>
      <c r="B25" s="88"/>
      <c r="C25" s="88"/>
      <c r="D25" s="89"/>
      <c r="E25" s="90"/>
      <c r="F25" s="99"/>
      <c r="G25" s="99"/>
      <c r="H25" s="89"/>
      <c r="I25" s="99"/>
    </row>
    <row r="26" spans="1:9" x14ac:dyDescent="0.2">
      <c r="A26" s="88"/>
      <c r="B26" s="88"/>
      <c r="C26" s="88"/>
      <c r="D26" s="89"/>
      <c r="E26" s="90"/>
      <c r="F26" s="99"/>
      <c r="G26" s="99"/>
      <c r="H26" s="89"/>
      <c r="I26" s="99"/>
    </row>
    <row r="27" spans="1:9" x14ac:dyDescent="0.2">
      <c r="A27" s="88"/>
      <c r="B27" s="88"/>
      <c r="C27" s="88"/>
      <c r="D27" s="89"/>
      <c r="E27" s="90"/>
      <c r="F27" s="99"/>
      <c r="G27" s="99"/>
      <c r="H27" s="89"/>
      <c r="I27" s="99"/>
    </row>
    <row r="28" spans="1:9" x14ac:dyDescent="0.2">
      <c r="A28" s="88"/>
      <c r="B28" s="88"/>
      <c r="C28" s="88"/>
      <c r="D28" s="89"/>
      <c r="E28" s="90"/>
      <c r="F28" s="99"/>
      <c r="G28" s="99"/>
      <c r="H28" s="89"/>
      <c r="I28" s="99"/>
    </row>
    <row r="29" spans="1:9" x14ac:dyDescent="0.2">
      <c r="A29" s="88"/>
      <c r="B29" s="88"/>
      <c r="C29" s="88"/>
      <c r="D29" s="89"/>
      <c r="E29" s="90"/>
      <c r="F29" s="99"/>
      <c r="G29" s="99"/>
      <c r="H29" s="89"/>
      <c r="I29" s="99"/>
    </row>
    <row r="30" spans="1:9" x14ac:dyDescent="0.2">
      <c r="A30" s="88"/>
      <c r="B30" s="88"/>
      <c r="C30" s="88"/>
      <c r="D30" s="89"/>
      <c r="E30" s="90"/>
      <c r="F30" s="99"/>
      <c r="G30" s="99"/>
      <c r="H30" s="89"/>
      <c r="I30" s="99"/>
    </row>
    <row r="31" spans="1:9" x14ac:dyDescent="0.2">
      <c r="A31" s="88"/>
      <c r="B31" s="88"/>
      <c r="C31" s="88"/>
      <c r="D31" s="89"/>
      <c r="E31" s="90"/>
      <c r="F31" s="99"/>
      <c r="G31" s="99"/>
      <c r="H31" s="89"/>
      <c r="I31" s="99"/>
    </row>
    <row r="32" spans="1:9" x14ac:dyDescent="0.2">
      <c r="A32" s="88"/>
      <c r="B32" s="88"/>
      <c r="C32" s="88"/>
      <c r="D32" s="89"/>
      <c r="E32" s="90"/>
      <c r="F32" s="99"/>
      <c r="G32" s="99"/>
      <c r="H32" s="89"/>
      <c r="I32" s="99"/>
    </row>
    <row r="33" spans="1:9" x14ac:dyDescent="0.2">
      <c r="A33" s="88"/>
      <c r="B33" s="88"/>
      <c r="C33" s="88"/>
      <c r="D33" s="89"/>
      <c r="E33" s="90"/>
      <c r="F33" s="99"/>
      <c r="G33" s="99"/>
      <c r="H33" s="89"/>
      <c r="I33" s="99"/>
    </row>
    <row r="34" spans="1:9" x14ac:dyDescent="0.2">
      <c r="A34" s="88"/>
      <c r="B34" s="88"/>
      <c r="C34" s="88"/>
      <c r="D34" s="89"/>
      <c r="E34" s="90"/>
      <c r="F34" s="99"/>
      <c r="G34" s="99"/>
      <c r="H34" s="89"/>
      <c r="I34" s="99"/>
    </row>
    <row r="35" spans="1:9" x14ac:dyDescent="0.2">
      <c r="A35" s="88"/>
      <c r="B35" s="88"/>
      <c r="C35" s="88"/>
      <c r="D35" s="89"/>
      <c r="E35" s="90"/>
      <c r="F35" s="99"/>
      <c r="G35" s="99"/>
      <c r="H35" s="89"/>
      <c r="I35" s="99"/>
    </row>
    <row r="36" spans="1:9" x14ac:dyDescent="0.2">
      <c r="A36" s="88"/>
      <c r="B36" s="88"/>
      <c r="C36" s="88"/>
      <c r="D36" s="89"/>
      <c r="E36" s="90"/>
      <c r="F36" s="99"/>
      <c r="G36" s="99"/>
      <c r="H36" s="89"/>
      <c r="I36" s="99"/>
    </row>
    <row r="37" spans="1:9" x14ac:dyDescent="0.2">
      <c r="A37" s="88"/>
      <c r="B37" s="88"/>
      <c r="C37" s="88"/>
      <c r="D37" s="89"/>
      <c r="E37" s="90"/>
      <c r="F37" s="99"/>
      <c r="G37" s="99"/>
      <c r="H37" s="89"/>
      <c r="I37" s="99"/>
    </row>
    <row r="38" spans="1:9" x14ac:dyDescent="0.2">
      <c r="A38" s="88"/>
      <c r="B38" s="88"/>
      <c r="C38" s="88"/>
      <c r="D38" s="89"/>
      <c r="E38" s="90"/>
      <c r="F38" s="99"/>
      <c r="G38" s="99"/>
      <c r="H38" s="89"/>
      <c r="I38" s="99"/>
    </row>
    <row r="39" spans="1:9" x14ac:dyDescent="0.2">
      <c r="A39" s="88"/>
      <c r="B39" s="88"/>
      <c r="C39" s="88"/>
      <c r="D39" s="89"/>
      <c r="E39" s="90"/>
      <c r="F39" s="99"/>
      <c r="G39" s="99"/>
      <c r="H39" s="89"/>
      <c r="I39" s="99"/>
    </row>
    <row r="40" spans="1:9" x14ac:dyDescent="0.2">
      <c r="A40" s="88"/>
      <c r="B40" s="88"/>
      <c r="C40" s="88"/>
      <c r="D40" s="89"/>
      <c r="E40" s="90"/>
      <c r="F40" s="99"/>
      <c r="G40" s="99"/>
      <c r="H40" s="89"/>
      <c r="I40" s="99"/>
    </row>
    <row r="41" spans="1:9" x14ac:dyDescent="0.2">
      <c r="A41" s="88"/>
      <c r="B41" s="88"/>
      <c r="C41" s="88"/>
      <c r="D41" s="89"/>
      <c r="E41" s="90"/>
      <c r="F41" s="99"/>
      <c r="G41" s="99"/>
      <c r="H41" s="89"/>
      <c r="I41" s="99"/>
    </row>
    <row r="42" spans="1:9" x14ac:dyDescent="0.2">
      <c r="A42" s="88"/>
      <c r="B42" s="88"/>
      <c r="C42" s="88"/>
      <c r="D42" s="89"/>
      <c r="E42" s="90"/>
      <c r="F42" s="99"/>
      <c r="G42" s="99"/>
      <c r="H42" s="89"/>
      <c r="I42" s="99"/>
    </row>
    <row r="43" spans="1:9" x14ac:dyDescent="0.2">
      <c r="A43" s="88"/>
      <c r="B43" s="88"/>
      <c r="C43" s="88"/>
      <c r="D43" s="89"/>
      <c r="E43" s="90"/>
      <c r="F43" s="99"/>
      <c r="G43" s="99"/>
      <c r="H43" s="89"/>
      <c r="I43" s="99"/>
    </row>
    <row r="44" spans="1:9" x14ac:dyDescent="0.2">
      <c r="A44" s="88"/>
      <c r="B44" s="88"/>
      <c r="C44" s="88"/>
      <c r="D44" s="89"/>
      <c r="E44" s="90"/>
      <c r="F44" s="99"/>
      <c r="G44" s="99"/>
      <c r="H44" s="89"/>
      <c r="I44" s="99"/>
    </row>
    <row r="45" spans="1:9" x14ac:dyDescent="0.2">
      <c r="A45" s="88"/>
      <c r="B45" s="88"/>
      <c r="C45" s="88"/>
      <c r="D45" s="89"/>
      <c r="E45" s="90"/>
      <c r="F45" s="99"/>
      <c r="G45" s="99"/>
      <c r="H45" s="89"/>
      <c r="I45" s="99"/>
    </row>
    <row r="46" spans="1:9" x14ac:dyDescent="0.2">
      <c r="A46" s="88"/>
      <c r="B46" s="88"/>
      <c r="C46" s="88"/>
      <c r="D46" s="89"/>
      <c r="E46" s="90"/>
      <c r="F46" s="99"/>
      <c r="G46" s="99"/>
      <c r="H46" s="89"/>
      <c r="I46" s="99"/>
    </row>
    <row r="47" spans="1:9" x14ac:dyDescent="0.2">
      <c r="A47" s="88"/>
      <c r="B47" s="88"/>
      <c r="C47" s="88"/>
      <c r="D47" s="89"/>
      <c r="E47" s="90"/>
      <c r="F47" s="99"/>
      <c r="G47" s="99"/>
      <c r="H47" s="89"/>
      <c r="I47" s="99"/>
    </row>
    <row r="48" spans="1:9" x14ac:dyDescent="0.2">
      <c r="A48" s="88"/>
      <c r="B48" s="88"/>
      <c r="C48" s="88"/>
      <c r="D48" s="89"/>
      <c r="E48" s="90"/>
      <c r="F48" s="99"/>
      <c r="G48" s="99"/>
      <c r="H48" s="89"/>
      <c r="I48" s="99"/>
    </row>
    <row r="49" spans="1:9" x14ac:dyDescent="0.2">
      <c r="A49" s="88"/>
      <c r="B49" s="88"/>
      <c r="C49" s="88"/>
      <c r="D49" s="89"/>
      <c r="E49" s="90"/>
      <c r="F49" s="99"/>
      <c r="G49" s="99"/>
      <c r="H49" s="89"/>
      <c r="I49" s="99"/>
    </row>
    <row r="50" spans="1:9" x14ac:dyDescent="0.2">
      <c r="A50" s="88"/>
      <c r="B50" s="88"/>
      <c r="C50" s="88"/>
      <c r="D50" s="89"/>
      <c r="E50" s="90"/>
      <c r="F50" s="99"/>
      <c r="G50" s="99"/>
      <c r="H50" s="89"/>
      <c r="I50" s="99"/>
    </row>
    <row r="51" spans="1:9" x14ac:dyDescent="0.2">
      <c r="A51" s="88"/>
      <c r="B51" s="88"/>
      <c r="C51" s="88"/>
      <c r="D51" s="89"/>
      <c r="E51" s="90"/>
      <c r="F51" s="99"/>
      <c r="G51" s="99"/>
      <c r="H51" s="89"/>
      <c r="I51" s="99"/>
    </row>
    <row r="52" spans="1:9" x14ac:dyDescent="0.2">
      <c r="A52" s="88"/>
      <c r="B52" s="88"/>
      <c r="C52" s="88"/>
      <c r="D52" s="89"/>
      <c r="E52" s="90"/>
      <c r="F52" s="99"/>
      <c r="G52" s="99"/>
      <c r="H52" s="89"/>
      <c r="I52" s="99"/>
    </row>
    <row r="53" spans="1:9" x14ac:dyDescent="0.2">
      <c r="A53" s="88"/>
      <c r="B53" s="88"/>
      <c r="C53" s="88"/>
      <c r="D53" s="89"/>
      <c r="E53" s="90"/>
      <c r="F53" s="99"/>
      <c r="G53" s="99"/>
      <c r="H53" s="89"/>
      <c r="I53" s="99"/>
    </row>
    <row r="54" spans="1:9" x14ac:dyDescent="0.2">
      <c r="A54" s="88"/>
      <c r="B54" s="88"/>
      <c r="C54" s="88"/>
      <c r="D54" s="89"/>
      <c r="E54" s="90"/>
      <c r="F54" s="99"/>
      <c r="G54" s="99"/>
      <c r="H54" s="89"/>
      <c r="I54" s="99"/>
    </row>
    <row r="55" spans="1:9" x14ac:dyDescent="0.2">
      <c r="A55" s="88"/>
      <c r="B55" s="88"/>
      <c r="C55" s="88"/>
      <c r="D55" s="89"/>
      <c r="E55" s="90"/>
      <c r="F55" s="99"/>
      <c r="G55" s="99"/>
      <c r="H55" s="89"/>
      <c r="I55" s="99"/>
    </row>
    <row r="56" spans="1:9" x14ac:dyDescent="0.2">
      <c r="A56" s="88"/>
      <c r="B56" s="88"/>
      <c r="C56" s="88"/>
      <c r="D56" s="89"/>
      <c r="E56" s="90"/>
      <c r="F56" s="99"/>
      <c r="G56" s="99"/>
      <c r="H56" s="89"/>
      <c r="I56" s="99"/>
    </row>
    <row r="57" spans="1:9" x14ac:dyDescent="0.2">
      <c r="A57" s="88"/>
      <c r="B57" s="88"/>
      <c r="C57" s="88"/>
      <c r="D57" s="89"/>
      <c r="E57" s="90"/>
      <c r="F57" s="99"/>
      <c r="G57" s="99"/>
      <c r="H57" s="89"/>
      <c r="I57" s="99"/>
    </row>
    <row r="58" spans="1:9" x14ac:dyDescent="0.2">
      <c r="A58" s="88"/>
      <c r="B58" s="88"/>
      <c r="C58" s="88"/>
      <c r="D58" s="89"/>
      <c r="E58" s="90"/>
      <c r="F58" s="99"/>
      <c r="G58" s="99"/>
      <c r="H58" s="89"/>
      <c r="I58" s="99"/>
    </row>
    <row r="59" spans="1:9" x14ac:dyDescent="0.2">
      <c r="A59" s="88"/>
      <c r="B59" s="88"/>
      <c r="C59" s="88"/>
      <c r="D59" s="89"/>
      <c r="E59" s="90"/>
      <c r="F59" s="99"/>
      <c r="G59" s="99"/>
      <c r="H59" s="89"/>
      <c r="I59" s="99"/>
    </row>
    <row r="60" spans="1:9" x14ac:dyDescent="0.2">
      <c r="A60" s="88"/>
      <c r="B60" s="88"/>
      <c r="C60" s="88"/>
      <c r="D60" s="89"/>
      <c r="E60" s="90"/>
      <c r="F60" s="99"/>
      <c r="G60" s="99"/>
      <c r="H60" s="89"/>
      <c r="I60" s="99"/>
    </row>
    <row r="61" spans="1:9" x14ac:dyDescent="0.2">
      <c r="A61" s="88"/>
      <c r="B61" s="88"/>
      <c r="C61" s="88"/>
      <c r="D61" s="89"/>
      <c r="E61" s="90"/>
      <c r="F61" s="99"/>
      <c r="G61" s="99"/>
      <c r="H61" s="89"/>
      <c r="I61" s="99"/>
    </row>
    <row r="62" spans="1:9" x14ac:dyDescent="0.2">
      <c r="A62" s="88"/>
      <c r="B62" s="88"/>
      <c r="C62" s="88"/>
      <c r="D62" s="89"/>
      <c r="E62" s="90"/>
      <c r="F62" s="99"/>
      <c r="G62" s="99"/>
      <c r="H62" s="89"/>
      <c r="I62" s="99"/>
    </row>
    <row r="63" spans="1:9" x14ac:dyDescent="0.2">
      <c r="A63" s="88"/>
      <c r="B63" s="88"/>
      <c r="C63" s="88"/>
      <c r="D63" s="89"/>
      <c r="E63" s="90"/>
      <c r="F63" s="99"/>
      <c r="G63" s="99"/>
      <c r="H63" s="89"/>
      <c r="I63" s="99"/>
    </row>
    <row r="64" spans="1:9" x14ac:dyDescent="0.2">
      <c r="A64" s="88"/>
      <c r="B64" s="88"/>
      <c r="C64" s="88"/>
      <c r="D64" s="89"/>
      <c r="E64" s="90"/>
      <c r="F64" s="99"/>
      <c r="G64" s="99"/>
      <c r="H64" s="89"/>
      <c r="I64" s="99"/>
    </row>
    <row r="65" spans="1:9" x14ac:dyDescent="0.2">
      <c r="A65" s="88"/>
      <c r="B65" s="88"/>
      <c r="C65" s="88"/>
      <c r="D65" s="89"/>
      <c r="E65" s="90"/>
      <c r="F65" s="99"/>
      <c r="G65" s="99"/>
      <c r="H65" s="89"/>
      <c r="I65" s="99"/>
    </row>
    <row r="66" spans="1:9" x14ac:dyDescent="0.2">
      <c r="A66" s="88"/>
      <c r="B66" s="88"/>
      <c r="C66" s="88"/>
      <c r="D66" s="89"/>
      <c r="E66" s="90"/>
      <c r="F66" s="99"/>
      <c r="G66" s="99"/>
      <c r="H66" s="89"/>
      <c r="I66" s="99"/>
    </row>
    <row r="67" spans="1:9" x14ac:dyDescent="0.2">
      <c r="A67" s="88"/>
      <c r="B67" s="88"/>
      <c r="C67" s="88"/>
      <c r="D67" s="89"/>
      <c r="E67" s="90"/>
      <c r="F67" s="99"/>
      <c r="G67" s="99"/>
      <c r="H67" s="89"/>
      <c r="I67" s="99"/>
    </row>
    <row r="68" spans="1:9" x14ac:dyDescent="0.2">
      <c r="A68" s="88"/>
      <c r="B68" s="88"/>
      <c r="C68" s="88"/>
      <c r="D68" s="89"/>
      <c r="E68" s="90"/>
      <c r="F68" s="99"/>
      <c r="G68" s="99"/>
      <c r="H68" s="89"/>
      <c r="I68" s="99"/>
    </row>
    <row r="69" spans="1:9" x14ac:dyDescent="0.2">
      <c r="A69" s="88"/>
      <c r="B69" s="88"/>
      <c r="C69" s="88"/>
      <c r="D69" s="89"/>
      <c r="E69" s="90"/>
      <c r="F69" s="99"/>
      <c r="G69" s="99"/>
      <c r="H69" s="89"/>
      <c r="I69" s="99"/>
    </row>
    <row r="70" spans="1:9" x14ac:dyDescent="0.2">
      <c r="A70" s="88"/>
      <c r="B70" s="88"/>
      <c r="C70" s="88"/>
      <c r="D70" s="89"/>
      <c r="E70" s="90"/>
      <c r="F70" s="99"/>
      <c r="G70" s="99"/>
      <c r="H70" s="89"/>
      <c r="I70" s="99"/>
    </row>
    <row r="71" spans="1:9" x14ac:dyDescent="0.2">
      <c r="A71" s="88"/>
      <c r="B71" s="88"/>
      <c r="C71" s="88"/>
      <c r="D71" s="89"/>
      <c r="E71" s="90"/>
      <c r="F71" s="99"/>
      <c r="G71" s="99"/>
      <c r="H71" s="89"/>
      <c r="I71" s="99"/>
    </row>
    <row r="72" spans="1:9" x14ac:dyDescent="0.2">
      <c r="A72" s="88"/>
      <c r="B72" s="88"/>
      <c r="C72" s="88"/>
      <c r="D72" s="89"/>
      <c r="E72" s="90"/>
      <c r="F72" s="99"/>
      <c r="G72" s="99"/>
      <c r="H72" s="89"/>
      <c r="I72" s="99"/>
    </row>
    <row r="73" spans="1:9" x14ac:dyDescent="0.2">
      <c r="A73" s="88"/>
      <c r="B73" s="88"/>
      <c r="C73" s="88"/>
      <c r="D73" s="89"/>
      <c r="E73" s="90"/>
      <c r="F73" s="99"/>
      <c r="G73" s="99"/>
      <c r="H73" s="89"/>
      <c r="I73" s="99"/>
    </row>
    <row r="74" spans="1:9" x14ac:dyDescent="0.2">
      <c r="A74" s="88"/>
      <c r="B74" s="88"/>
      <c r="C74" s="88"/>
      <c r="D74" s="89"/>
      <c r="E74" s="90"/>
      <c r="F74" s="99"/>
      <c r="G74" s="99"/>
      <c r="H74" s="89"/>
      <c r="I74" s="99"/>
    </row>
    <row r="75" spans="1:9" x14ac:dyDescent="0.2">
      <c r="A75" s="88"/>
      <c r="B75" s="88"/>
      <c r="C75" s="88"/>
      <c r="D75" s="89"/>
      <c r="E75" s="90"/>
      <c r="F75" s="99"/>
      <c r="G75" s="99"/>
      <c r="H75" s="89"/>
      <c r="I75" s="99"/>
    </row>
    <row r="76" spans="1:9" x14ac:dyDescent="0.2">
      <c r="A76" s="88"/>
      <c r="B76" s="88"/>
      <c r="C76" s="88"/>
      <c r="D76" s="89"/>
      <c r="E76" s="90"/>
      <c r="F76" s="99"/>
      <c r="G76" s="99"/>
      <c r="H76" s="89"/>
      <c r="I76" s="99"/>
    </row>
    <row r="77" spans="1:9" x14ac:dyDescent="0.2">
      <c r="A77" s="88"/>
      <c r="B77" s="88"/>
      <c r="C77" s="88"/>
      <c r="D77" s="89"/>
      <c r="E77" s="90"/>
      <c r="F77" s="99"/>
      <c r="G77" s="99"/>
      <c r="H77" s="89"/>
      <c r="I77" s="99"/>
    </row>
    <row r="78" spans="1:9" x14ac:dyDescent="0.2">
      <c r="A78" s="88"/>
      <c r="B78" s="88"/>
      <c r="C78" s="88"/>
      <c r="D78" s="89"/>
      <c r="E78" s="90"/>
      <c r="F78" s="99"/>
      <c r="G78" s="99"/>
      <c r="H78" s="89"/>
      <c r="I78" s="99"/>
    </row>
    <row r="79" spans="1:9" x14ac:dyDescent="0.2">
      <c r="A79" s="88"/>
      <c r="B79" s="88"/>
      <c r="C79" s="88"/>
      <c r="D79" s="89"/>
      <c r="E79" s="90"/>
      <c r="F79" s="99"/>
      <c r="G79" s="99"/>
      <c r="H79" s="89"/>
      <c r="I79" s="99"/>
    </row>
    <row r="80" spans="1:9" x14ac:dyDescent="0.2">
      <c r="A80" s="88"/>
      <c r="B80" s="88"/>
      <c r="C80" s="88"/>
      <c r="D80" s="89"/>
      <c r="E80" s="90"/>
      <c r="F80" s="99"/>
      <c r="G80" s="99"/>
      <c r="H80" s="89"/>
      <c r="I80" s="99"/>
    </row>
    <row r="81" spans="1:9" x14ac:dyDescent="0.2">
      <c r="A81" s="88"/>
      <c r="B81" s="88"/>
      <c r="C81" s="88"/>
      <c r="D81" s="89"/>
      <c r="E81" s="90"/>
      <c r="F81" s="99"/>
      <c r="G81" s="99"/>
      <c r="H81" s="89"/>
      <c r="I81" s="99"/>
    </row>
    <row r="82" spans="1:9" x14ac:dyDescent="0.2">
      <c r="A82" s="88"/>
      <c r="B82" s="88"/>
      <c r="C82" s="88"/>
      <c r="D82" s="89"/>
      <c r="E82" s="90"/>
      <c r="F82" s="99"/>
      <c r="G82" s="99"/>
      <c r="H82" s="89"/>
      <c r="I82" s="99"/>
    </row>
    <row r="83" spans="1:9" x14ac:dyDescent="0.2">
      <c r="A83" s="88"/>
      <c r="B83" s="88"/>
      <c r="C83" s="88"/>
      <c r="D83" s="89"/>
      <c r="E83" s="90"/>
      <c r="F83" s="99"/>
      <c r="G83" s="99"/>
      <c r="H83" s="89"/>
      <c r="I83" s="99"/>
    </row>
    <row r="84" spans="1:9" x14ac:dyDescent="0.2">
      <c r="A84" s="88"/>
      <c r="B84" s="88"/>
      <c r="C84" s="88"/>
      <c r="D84" s="89"/>
      <c r="E84" s="90"/>
      <c r="F84" s="99"/>
      <c r="G84" s="99"/>
      <c r="H84" s="89"/>
      <c r="I84" s="99"/>
    </row>
    <row r="85" spans="1:9" x14ac:dyDescent="0.2">
      <c r="A85" s="88"/>
      <c r="B85" s="88"/>
      <c r="C85" s="88"/>
      <c r="D85" s="89"/>
      <c r="E85" s="90"/>
      <c r="F85" s="99"/>
      <c r="G85" s="99"/>
      <c r="H85" s="89"/>
      <c r="I85" s="99"/>
    </row>
    <row r="86" spans="1:9" x14ac:dyDescent="0.2">
      <c r="A86" s="88"/>
      <c r="B86" s="88"/>
      <c r="C86" s="88"/>
      <c r="D86" s="89"/>
      <c r="E86" s="90"/>
      <c r="F86" s="99"/>
      <c r="G86" s="99"/>
      <c r="H86" s="89"/>
      <c r="I86" s="99"/>
    </row>
    <row r="87" spans="1:9" x14ac:dyDescent="0.2">
      <c r="A87" s="88"/>
      <c r="B87" s="88"/>
      <c r="C87" s="88"/>
      <c r="D87" s="89"/>
      <c r="E87" s="90"/>
      <c r="F87" s="99"/>
      <c r="G87" s="99"/>
      <c r="H87" s="89"/>
      <c r="I87" s="99"/>
    </row>
    <row r="88" spans="1:9" x14ac:dyDescent="0.2">
      <c r="A88" s="88"/>
      <c r="B88" s="88"/>
      <c r="C88" s="88"/>
      <c r="D88" s="89"/>
      <c r="E88" s="90"/>
      <c r="F88" s="99"/>
      <c r="G88" s="99"/>
      <c r="H88" s="89"/>
      <c r="I88" s="99"/>
    </row>
    <row r="89" spans="1:9" x14ac:dyDescent="0.2">
      <c r="A89" s="88"/>
      <c r="B89" s="88"/>
      <c r="C89" s="88"/>
      <c r="D89" s="89"/>
      <c r="E89" s="90"/>
      <c r="F89" s="99"/>
      <c r="G89" s="99"/>
      <c r="H89" s="89"/>
      <c r="I89" s="99"/>
    </row>
    <row r="90" spans="1:9" x14ac:dyDescent="0.2">
      <c r="A90" s="88"/>
      <c r="B90" s="88"/>
      <c r="C90" s="88"/>
      <c r="D90" s="89"/>
      <c r="E90" s="90"/>
      <c r="F90" s="99"/>
      <c r="G90" s="99"/>
      <c r="H90" s="89"/>
      <c r="I90" s="99"/>
    </row>
    <row r="91" spans="1:9" x14ac:dyDescent="0.2">
      <c r="A91" s="88"/>
      <c r="B91" s="88"/>
      <c r="C91" s="88"/>
      <c r="D91" s="89"/>
      <c r="E91" s="90"/>
      <c r="F91" s="99"/>
      <c r="G91" s="99"/>
      <c r="H91" s="89"/>
      <c r="I91" s="99"/>
    </row>
    <row r="92" spans="1:9" x14ac:dyDescent="0.2">
      <c r="A92" s="88"/>
      <c r="B92" s="88"/>
      <c r="C92" s="88"/>
      <c r="D92" s="89"/>
      <c r="E92" s="90"/>
      <c r="F92" s="99"/>
      <c r="G92" s="99"/>
      <c r="H92" s="89"/>
      <c r="I92" s="99"/>
    </row>
    <row r="93" spans="1:9" x14ac:dyDescent="0.2">
      <c r="A93" s="88"/>
      <c r="B93" s="88"/>
      <c r="C93" s="88"/>
      <c r="D93" s="89"/>
      <c r="E93" s="90"/>
      <c r="F93" s="99"/>
      <c r="G93" s="99"/>
      <c r="H93" s="89"/>
      <c r="I93" s="99"/>
    </row>
    <row r="94" spans="1:9" x14ac:dyDescent="0.2">
      <c r="A94" s="88"/>
      <c r="B94" s="88"/>
      <c r="C94" s="88"/>
      <c r="D94" s="89"/>
      <c r="E94" s="90"/>
      <c r="F94" s="99"/>
      <c r="G94" s="99"/>
      <c r="H94" s="89"/>
      <c r="I94" s="99"/>
    </row>
    <row r="95" spans="1:9" x14ac:dyDescent="0.2">
      <c r="A95" s="88"/>
      <c r="B95" s="88"/>
      <c r="C95" s="88"/>
      <c r="D95" s="89"/>
      <c r="E95" s="90"/>
      <c r="F95" s="99"/>
      <c r="G95" s="99"/>
      <c r="H95" s="89"/>
      <c r="I95" s="99"/>
    </row>
    <row r="96" spans="1:9" x14ac:dyDescent="0.2">
      <c r="A96" s="88"/>
      <c r="B96" s="88"/>
      <c r="C96" s="88"/>
      <c r="D96" s="89"/>
      <c r="E96" s="90"/>
      <c r="F96" s="99"/>
      <c r="G96" s="99"/>
      <c r="H96" s="89"/>
      <c r="I96" s="99"/>
    </row>
    <row r="97" spans="1:9" x14ac:dyDescent="0.2">
      <c r="A97" s="88"/>
      <c r="B97" s="88"/>
      <c r="C97" s="88"/>
      <c r="D97" s="89"/>
      <c r="E97" s="90"/>
      <c r="F97" s="99"/>
      <c r="G97" s="99"/>
      <c r="H97" s="89"/>
      <c r="I97" s="99"/>
    </row>
    <row r="98" spans="1:9" x14ac:dyDescent="0.2">
      <c r="A98" s="88"/>
      <c r="B98" s="88"/>
      <c r="C98" s="88"/>
      <c r="D98" s="89"/>
      <c r="E98" s="90"/>
      <c r="F98" s="99"/>
      <c r="G98" s="99"/>
      <c r="H98" s="89"/>
      <c r="I98" s="99"/>
    </row>
    <row r="99" spans="1:9" x14ac:dyDescent="0.2">
      <c r="A99" s="88"/>
      <c r="B99" s="88"/>
      <c r="C99" s="88"/>
      <c r="D99" s="89"/>
      <c r="E99" s="90"/>
      <c r="F99" s="99"/>
      <c r="G99" s="99"/>
      <c r="H99" s="89"/>
      <c r="I99" s="99"/>
    </row>
    <row r="100" spans="1:9" x14ac:dyDescent="0.2">
      <c r="A100" s="88"/>
      <c r="B100" s="88"/>
      <c r="C100" s="88"/>
      <c r="D100" s="89"/>
      <c r="E100" s="90"/>
      <c r="F100" s="99"/>
      <c r="G100" s="99"/>
      <c r="H100" s="89"/>
      <c r="I100" s="99"/>
    </row>
    <row r="101" spans="1:9" x14ac:dyDescent="0.2">
      <c r="A101" s="88"/>
      <c r="B101" s="88"/>
      <c r="C101" s="88"/>
      <c r="D101" s="89"/>
      <c r="E101" s="90"/>
      <c r="F101" s="99"/>
      <c r="G101" s="99"/>
      <c r="H101" s="89"/>
      <c r="I101" s="99"/>
    </row>
    <row r="102" spans="1:9" x14ac:dyDescent="0.2">
      <c r="A102" s="88"/>
      <c r="B102" s="88"/>
      <c r="C102" s="88"/>
      <c r="D102" s="89"/>
      <c r="E102" s="90"/>
      <c r="F102" s="99"/>
      <c r="G102" s="99"/>
      <c r="H102" s="89"/>
      <c r="I102" s="99"/>
    </row>
    <row r="103" spans="1:9" x14ac:dyDescent="0.2">
      <c r="A103" s="88"/>
      <c r="B103" s="88"/>
      <c r="C103" s="88"/>
      <c r="D103" s="89"/>
      <c r="E103" s="90"/>
      <c r="F103" s="99"/>
      <c r="G103" s="99"/>
      <c r="H103" s="89"/>
      <c r="I103" s="99"/>
    </row>
    <row r="104" spans="1:9" x14ac:dyDescent="0.2">
      <c r="A104" s="88"/>
      <c r="B104" s="88"/>
      <c r="C104" s="88"/>
      <c r="D104" s="89"/>
      <c r="E104" s="90"/>
      <c r="F104" s="99"/>
      <c r="G104" s="99"/>
      <c r="H104" s="89"/>
      <c r="I104" s="99"/>
    </row>
    <row r="105" spans="1:9" x14ac:dyDescent="0.2">
      <c r="A105" s="88"/>
      <c r="B105" s="88"/>
      <c r="C105" s="88"/>
      <c r="D105" s="89"/>
      <c r="E105" s="90"/>
      <c r="F105" s="99"/>
      <c r="G105" s="99"/>
      <c r="H105" s="89"/>
      <c r="I105" s="99"/>
    </row>
    <row r="106" spans="1:9" x14ac:dyDescent="0.2">
      <c r="A106" s="88"/>
      <c r="B106" s="88"/>
      <c r="C106" s="88"/>
      <c r="D106" s="89"/>
      <c r="E106" s="90"/>
      <c r="F106" s="99"/>
      <c r="G106" s="99"/>
      <c r="H106" s="89"/>
      <c r="I106" s="99"/>
    </row>
    <row r="107" spans="1:9" x14ac:dyDescent="0.2">
      <c r="A107" s="88"/>
      <c r="B107" s="88"/>
      <c r="C107" s="88"/>
      <c r="D107" s="89"/>
      <c r="E107" s="90"/>
      <c r="F107" s="99"/>
      <c r="G107" s="99"/>
      <c r="H107" s="89"/>
      <c r="I107" s="99"/>
    </row>
    <row r="108" spans="1:9" x14ac:dyDescent="0.2">
      <c r="A108" s="88"/>
      <c r="B108" s="88"/>
      <c r="C108" s="88"/>
      <c r="D108" s="89"/>
      <c r="E108" s="90"/>
      <c r="F108" s="99"/>
      <c r="G108" s="99"/>
      <c r="H108" s="89"/>
      <c r="I108" s="99"/>
    </row>
    <row r="109" spans="1:9" x14ac:dyDescent="0.2">
      <c r="A109" s="88"/>
      <c r="B109" s="88"/>
      <c r="C109" s="88"/>
      <c r="D109" s="89"/>
      <c r="E109" s="90"/>
      <c r="F109" s="99"/>
      <c r="G109" s="99"/>
      <c r="H109" s="89"/>
      <c r="I109" s="99"/>
    </row>
    <row r="110" spans="1:9" x14ac:dyDescent="0.2">
      <c r="A110" s="88"/>
      <c r="B110" s="88"/>
      <c r="C110" s="88"/>
      <c r="D110" s="89"/>
      <c r="E110" s="90"/>
      <c r="F110" s="99"/>
      <c r="G110" s="99"/>
      <c r="H110" s="89"/>
      <c r="I110" s="99"/>
    </row>
    <row r="111" spans="1:9" x14ac:dyDescent="0.2">
      <c r="A111" s="88"/>
      <c r="B111" s="88"/>
      <c r="C111" s="88"/>
      <c r="D111" s="89"/>
      <c r="E111" s="90"/>
      <c r="F111" s="99"/>
      <c r="G111" s="99"/>
      <c r="H111" s="89"/>
      <c r="I111" s="99"/>
    </row>
    <row r="112" spans="1:9" x14ac:dyDescent="0.2">
      <c r="A112" s="88"/>
      <c r="B112" s="88"/>
      <c r="C112" s="88"/>
      <c r="D112" s="89"/>
      <c r="E112" s="90"/>
      <c r="F112" s="99"/>
      <c r="G112" s="99"/>
      <c r="H112" s="89"/>
      <c r="I112" s="99"/>
    </row>
    <row r="113" spans="1:9" x14ac:dyDescent="0.2">
      <c r="A113" s="88"/>
      <c r="B113" s="88"/>
      <c r="C113" s="88"/>
      <c r="D113" s="89"/>
      <c r="E113" s="90"/>
      <c r="F113" s="99"/>
      <c r="G113" s="99"/>
      <c r="H113" s="89"/>
      <c r="I113" s="99"/>
    </row>
    <row r="114" spans="1:9" x14ac:dyDescent="0.2">
      <c r="A114" s="88"/>
      <c r="B114" s="88"/>
      <c r="C114" s="88"/>
      <c r="D114" s="89"/>
      <c r="E114" s="90"/>
      <c r="F114" s="99"/>
      <c r="G114" s="99"/>
      <c r="H114" s="89"/>
      <c r="I114" s="99"/>
    </row>
    <row r="115" spans="1:9" x14ac:dyDescent="0.2">
      <c r="A115" s="88"/>
      <c r="B115" s="88"/>
      <c r="C115" s="88"/>
      <c r="D115" s="89"/>
      <c r="E115" s="90"/>
      <c r="F115" s="99"/>
      <c r="G115" s="99"/>
      <c r="H115" s="89"/>
      <c r="I115" s="99"/>
    </row>
    <row r="116" spans="1:9" x14ac:dyDescent="0.2">
      <c r="A116" s="88"/>
      <c r="B116" s="88"/>
      <c r="C116" s="88"/>
      <c r="D116" s="89"/>
      <c r="E116" s="90"/>
      <c r="F116" s="99"/>
      <c r="G116" s="99"/>
      <c r="H116" s="89"/>
      <c r="I116" s="99"/>
    </row>
    <row r="117" spans="1:9" x14ac:dyDescent="0.2">
      <c r="A117" s="88"/>
      <c r="B117" s="88"/>
      <c r="C117" s="88"/>
      <c r="D117" s="89"/>
      <c r="E117" s="90"/>
      <c r="F117" s="99"/>
      <c r="G117" s="99"/>
      <c r="H117" s="89"/>
      <c r="I117" s="99"/>
    </row>
    <row r="118" spans="1:9" x14ac:dyDescent="0.2">
      <c r="A118" s="88"/>
      <c r="B118" s="88"/>
      <c r="C118" s="88"/>
      <c r="D118" s="89"/>
      <c r="E118" s="90"/>
      <c r="F118" s="99"/>
      <c r="G118" s="99"/>
      <c r="H118" s="89"/>
      <c r="I118" s="99"/>
    </row>
    <row r="119" spans="1:9" x14ac:dyDescent="0.2">
      <c r="A119" s="88"/>
      <c r="B119" s="88"/>
      <c r="C119" s="88"/>
      <c r="D119" s="89"/>
      <c r="E119" s="90"/>
      <c r="F119" s="99"/>
      <c r="G119" s="99"/>
      <c r="H119" s="89"/>
      <c r="I119" s="99"/>
    </row>
    <row r="120" spans="1:9" x14ac:dyDescent="0.2">
      <c r="A120" s="88"/>
      <c r="B120" s="88"/>
      <c r="C120" s="88"/>
      <c r="D120" s="89"/>
      <c r="E120" s="90"/>
      <c r="F120" s="99"/>
      <c r="G120" s="99"/>
      <c r="H120" s="89"/>
      <c r="I120" s="99"/>
    </row>
    <row r="121" spans="1:9" x14ac:dyDescent="0.2">
      <c r="A121" s="88"/>
      <c r="B121" s="88"/>
      <c r="C121" s="88"/>
      <c r="D121" s="89"/>
      <c r="E121" s="90"/>
      <c r="F121" s="99"/>
      <c r="G121" s="99"/>
      <c r="H121" s="89"/>
      <c r="I121" s="99"/>
    </row>
    <row r="122" spans="1:9" x14ac:dyDescent="0.2">
      <c r="A122" s="88"/>
      <c r="B122" s="88"/>
      <c r="C122" s="88"/>
      <c r="D122" s="89"/>
      <c r="E122" s="90"/>
      <c r="F122" s="99"/>
      <c r="G122" s="99"/>
      <c r="H122" s="89"/>
      <c r="I122" s="99"/>
    </row>
    <row r="123" spans="1:9" x14ac:dyDescent="0.2">
      <c r="A123" s="88"/>
      <c r="B123" s="88"/>
      <c r="C123" s="88"/>
      <c r="D123" s="89"/>
      <c r="E123" s="90"/>
      <c r="F123" s="99"/>
      <c r="G123" s="99"/>
      <c r="H123" s="89"/>
      <c r="I123" s="99"/>
    </row>
    <row r="124" spans="1:9" x14ac:dyDescent="0.2">
      <c r="A124" s="88"/>
      <c r="B124" s="88"/>
      <c r="C124" s="88"/>
      <c r="D124" s="89"/>
      <c r="E124" s="90"/>
      <c r="F124" s="99"/>
      <c r="G124" s="99"/>
      <c r="H124" s="89"/>
      <c r="I124" s="99"/>
    </row>
    <row r="125" spans="1:9" x14ac:dyDescent="0.2">
      <c r="A125" s="88"/>
      <c r="B125" s="88"/>
      <c r="C125" s="88"/>
      <c r="D125" s="89"/>
      <c r="E125" s="90"/>
      <c r="F125" s="99"/>
      <c r="G125" s="99"/>
      <c r="H125" s="89"/>
      <c r="I125" s="99"/>
    </row>
    <row r="126" spans="1:9" x14ac:dyDescent="0.2">
      <c r="A126" s="88"/>
      <c r="B126" s="88"/>
      <c r="C126" s="88"/>
      <c r="D126" s="89"/>
      <c r="E126" s="90"/>
      <c r="F126" s="99"/>
      <c r="G126" s="99"/>
      <c r="H126" s="89"/>
      <c r="I126" s="99"/>
    </row>
    <row r="127" spans="1:9" x14ac:dyDescent="0.2">
      <c r="A127" s="88"/>
      <c r="B127" s="88"/>
      <c r="C127" s="88"/>
      <c r="D127" s="89"/>
      <c r="E127" s="90"/>
      <c r="F127" s="99"/>
      <c r="G127" s="99"/>
      <c r="H127" s="89"/>
      <c r="I127" s="99"/>
    </row>
    <row r="128" spans="1:9" x14ac:dyDescent="0.2">
      <c r="A128" s="88"/>
      <c r="B128" s="88"/>
      <c r="C128" s="88"/>
      <c r="D128" s="89"/>
      <c r="E128" s="90"/>
      <c r="F128" s="99"/>
      <c r="G128" s="99"/>
      <c r="H128" s="89"/>
      <c r="I128" s="99"/>
    </row>
    <row r="129" spans="1:9" x14ac:dyDescent="0.2">
      <c r="A129" s="88"/>
      <c r="B129" s="88"/>
      <c r="C129" s="88"/>
      <c r="D129" s="89"/>
      <c r="E129" s="90"/>
      <c r="F129" s="99"/>
      <c r="G129" s="99"/>
      <c r="H129" s="89"/>
      <c r="I129" s="99"/>
    </row>
    <row r="130" spans="1:9" x14ac:dyDescent="0.2">
      <c r="A130" s="88"/>
      <c r="B130" s="88"/>
      <c r="C130" s="88"/>
      <c r="D130" s="89"/>
      <c r="E130" s="90"/>
      <c r="F130" s="99"/>
      <c r="G130" s="99"/>
      <c r="H130" s="89"/>
      <c r="I130" s="99"/>
    </row>
    <row r="131" spans="1:9" x14ac:dyDescent="0.2">
      <c r="A131" s="88"/>
      <c r="B131" s="88"/>
      <c r="C131" s="88"/>
      <c r="D131" s="89"/>
      <c r="E131" s="90"/>
      <c r="F131" s="99"/>
      <c r="G131" s="99"/>
      <c r="H131" s="89"/>
      <c r="I131" s="99"/>
    </row>
    <row r="132" spans="1:9" x14ac:dyDescent="0.2">
      <c r="A132" s="88"/>
      <c r="B132" s="88"/>
      <c r="C132" s="88"/>
      <c r="D132" s="89"/>
      <c r="E132" s="90"/>
      <c r="F132" s="99"/>
      <c r="G132" s="99"/>
      <c r="H132" s="89"/>
      <c r="I132" s="99"/>
    </row>
    <row r="133" spans="1:9" x14ac:dyDescent="0.2">
      <c r="A133" s="88"/>
      <c r="B133" s="88"/>
      <c r="C133" s="88"/>
      <c r="D133" s="89"/>
      <c r="E133" s="90"/>
      <c r="F133" s="99"/>
      <c r="G133" s="99"/>
      <c r="H133" s="89"/>
      <c r="I133" s="99"/>
    </row>
    <row r="134" spans="1:9" x14ac:dyDescent="0.2">
      <c r="A134" s="88"/>
      <c r="B134" s="88"/>
      <c r="C134" s="88"/>
      <c r="D134" s="89"/>
      <c r="E134" s="90"/>
      <c r="F134" s="99"/>
      <c r="G134" s="99"/>
      <c r="H134" s="89"/>
      <c r="I134" s="99"/>
    </row>
    <row r="135" spans="1:9" x14ac:dyDescent="0.2">
      <c r="A135" s="88"/>
      <c r="B135" s="88"/>
      <c r="C135" s="88"/>
      <c r="D135" s="89"/>
      <c r="E135" s="90"/>
      <c r="F135" s="99"/>
      <c r="G135" s="99"/>
      <c r="H135" s="89"/>
      <c r="I135" s="99"/>
    </row>
    <row r="136" spans="1:9" x14ac:dyDescent="0.2">
      <c r="A136" s="88"/>
      <c r="B136" s="88"/>
      <c r="C136" s="88"/>
      <c r="D136" s="89"/>
      <c r="E136" s="90"/>
      <c r="F136" s="99"/>
      <c r="G136" s="99"/>
      <c r="H136" s="89"/>
      <c r="I136" s="99"/>
    </row>
    <row r="137" spans="1:9" x14ac:dyDescent="0.2">
      <c r="A137" s="88"/>
      <c r="B137" s="88"/>
      <c r="C137" s="88"/>
      <c r="D137" s="89"/>
      <c r="E137" s="90"/>
      <c r="F137" s="99"/>
      <c r="G137" s="99"/>
      <c r="H137" s="89"/>
      <c r="I137" s="99"/>
    </row>
    <row r="138" spans="1:9" x14ac:dyDescent="0.2">
      <c r="A138" s="88"/>
      <c r="B138" s="88"/>
      <c r="C138" s="88"/>
      <c r="D138" s="89"/>
      <c r="E138" s="90"/>
      <c r="F138" s="99"/>
      <c r="G138" s="99"/>
      <c r="H138" s="89"/>
      <c r="I138" s="99"/>
    </row>
    <row r="139" spans="1:9" x14ac:dyDescent="0.2">
      <c r="A139" s="88"/>
      <c r="B139" s="88"/>
      <c r="C139" s="88"/>
      <c r="D139" s="89"/>
      <c r="E139" s="90"/>
      <c r="F139" s="99"/>
      <c r="G139" s="99"/>
      <c r="H139" s="89"/>
      <c r="I139" s="99"/>
    </row>
    <row r="140" spans="1:9" x14ac:dyDescent="0.2">
      <c r="A140" s="88"/>
      <c r="B140" s="88"/>
      <c r="C140" s="88"/>
      <c r="D140" s="89"/>
      <c r="E140" s="90"/>
      <c r="F140" s="99"/>
      <c r="G140" s="99"/>
      <c r="H140" s="89"/>
      <c r="I140" s="99"/>
    </row>
    <row r="141" spans="1:9" x14ac:dyDescent="0.2">
      <c r="A141" s="88"/>
      <c r="B141" s="88"/>
      <c r="C141" s="88"/>
      <c r="D141" s="89"/>
      <c r="E141" s="90"/>
      <c r="F141" s="99"/>
      <c r="G141" s="99"/>
      <c r="H141" s="89"/>
      <c r="I141" s="99"/>
    </row>
    <row r="142" spans="1:9" x14ac:dyDescent="0.2">
      <c r="A142" s="88"/>
      <c r="B142" s="88"/>
      <c r="C142" s="88"/>
      <c r="D142" s="89"/>
      <c r="E142" s="90"/>
      <c r="F142" s="99"/>
      <c r="G142" s="99"/>
      <c r="H142" s="89"/>
      <c r="I142" s="99"/>
    </row>
    <row r="143" spans="1:9" x14ac:dyDescent="0.2">
      <c r="A143" s="88"/>
      <c r="B143" s="88"/>
      <c r="C143" s="88"/>
      <c r="D143" s="89"/>
      <c r="E143" s="90"/>
      <c r="F143" s="99"/>
      <c r="G143" s="99"/>
      <c r="H143" s="89"/>
      <c r="I143" s="99"/>
    </row>
    <row r="144" spans="1:9" x14ac:dyDescent="0.2">
      <c r="A144" s="88"/>
      <c r="B144" s="88"/>
      <c r="C144" s="88"/>
      <c r="D144" s="89"/>
      <c r="E144" s="90"/>
      <c r="F144" s="99"/>
      <c r="G144" s="99"/>
      <c r="H144" s="89"/>
      <c r="I144" s="99"/>
    </row>
    <row r="145" spans="1:9" x14ac:dyDescent="0.2">
      <c r="A145" s="88"/>
      <c r="B145" s="88"/>
      <c r="C145" s="88"/>
      <c r="D145" s="89"/>
      <c r="E145" s="90"/>
      <c r="F145" s="99"/>
      <c r="G145" s="99"/>
      <c r="H145" s="89"/>
      <c r="I145" s="99"/>
    </row>
    <row r="146" spans="1:9" x14ac:dyDescent="0.2">
      <c r="A146" s="88"/>
      <c r="B146" s="88"/>
      <c r="C146" s="88"/>
      <c r="D146" s="89"/>
      <c r="E146" s="90"/>
      <c r="F146" s="99"/>
      <c r="G146" s="99"/>
      <c r="H146" s="89"/>
      <c r="I146" s="99"/>
    </row>
    <row r="147" spans="1:9" x14ac:dyDescent="0.2">
      <c r="A147" s="88"/>
      <c r="B147" s="88"/>
      <c r="C147" s="88"/>
      <c r="D147" s="89"/>
      <c r="E147" s="90"/>
      <c r="F147" s="99"/>
      <c r="G147" s="99"/>
      <c r="H147" s="89"/>
      <c r="I147" s="99"/>
    </row>
    <row r="148" spans="1:9" x14ac:dyDescent="0.2">
      <c r="A148" s="88"/>
      <c r="B148" s="88"/>
      <c r="C148" s="88"/>
      <c r="D148" s="89"/>
      <c r="E148" s="90"/>
      <c r="F148" s="99"/>
      <c r="G148" s="99"/>
      <c r="H148" s="89"/>
      <c r="I148" s="99"/>
    </row>
    <row r="149" spans="1:9" x14ac:dyDescent="0.2">
      <c r="A149" s="88"/>
      <c r="B149" s="88"/>
      <c r="C149" s="88"/>
      <c r="D149" s="89"/>
      <c r="E149" s="90"/>
      <c r="F149" s="99"/>
      <c r="G149" s="99"/>
      <c r="H149" s="89"/>
      <c r="I149" s="99"/>
    </row>
    <row r="150" spans="1:9" x14ac:dyDescent="0.2">
      <c r="A150" s="88"/>
      <c r="B150" s="88"/>
      <c r="C150" s="88"/>
      <c r="D150" s="89"/>
      <c r="E150" s="90"/>
      <c r="F150" s="99"/>
      <c r="G150" s="99"/>
      <c r="H150" s="89"/>
      <c r="I150" s="99"/>
    </row>
    <row r="151" spans="1:9" x14ac:dyDescent="0.2">
      <c r="A151" s="88"/>
      <c r="B151" s="88"/>
      <c r="C151" s="88"/>
      <c r="D151" s="89"/>
      <c r="E151" s="90"/>
      <c r="F151" s="99"/>
      <c r="G151" s="99"/>
      <c r="H151" s="89"/>
      <c r="I151" s="99"/>
    </row>
    <row r="152" spans="1:9" x14ac:dyDescent="0.2">
      <c r="A152" s="88"/>
      <c r="B152" s="88"/>
      <c r="C152" s="88"/>
      <c r="D152" s="89"/>
      <c r="E152" s="90"/>
      <c r="F152" s="99"/>
      <c r="G152" s="99"/>
      <c r="H152" s="89"/>
      <c r="I152" s="99"/>
    </row>
    <row r="153" spans="1:9" x14ac:dyDescent="0.2">
      <c r="A153" s="88"/>
      <c r="B153" s="88"/>
      <c r="C153" s="88"/>
      <c r="D153" s="89"/>
      <c r="E153" s="90"/>
      <c r="F153" s="99"/>
      <c r="G153" s="99"/>
      <c r="H153" s="89"/>
      <c r="I153" s="99"/>
    </row>
    <row r="154" spans="1:9" x14ac:dyDescent="0.2">
      <c r="A154" s="88"/>
      <c r="B154" s="88"/>
      <c r="C154" s="88"/>
      <c r="D154" s="89"/>
      <c r="E154" s="90"/>
      <c r="F154" s="99"/>
      <c r="G154" s="99"/>
      <c r="H154" s="89"/>
      <c r="I154" s="99"/>
    </row>
    <row r="155" spans="1:9" x14ac:dyDescent="0.2">
      <c r="A155" s="88"/>
      <c r="B155" s="88"/>
      <c r="C155" s="88"/>
      <c r="D155" s="89"/>
      <c r="E155" s="90"/>
      <c r="F155" s="99"/>
      <c r="G155" s="99"/>
      <c r="H155" s="89"/>
      <c r="I155" s="99"/>
    </row>
    <row r="156" spans="1:9" x14ac:dyDescent="0.2">
      <c r="A156" s="88"/>
      <c r="B156" s="88"/>
      <c r="C156" s="88"/>
      <c r="D156" s="89"/>
      <c r="E156" s="90"/>
      <c r="F156" s="99"/>
      <c r="G156" s="99"/>
      <c r="H156" s="89"/>
      <c r="I156" s="99"/>
    </row>
    <row r="157" spans="1:9" x14ac:dyDescent="0.2">
      <c r="A157" s="88"/>
      <c r="B157" s="88"/>
      <c r="C157" s="88"/>
      <c r="D157" s="89"/>
      <c r="E157" s="90"/>
      <c r="F157" s="99"/>
      <c r="G157" s="99"/>
      <c r="H157" s="89"/>
      <c r="I157" s="99"/>
    </row>
    <row r="158" spans="1:9" x14ac:dyDescent="0.2">
      <c r="A158" s="88"/>
      <c r="B158" s="88"/>
      <c r="C158" s="88"/>
      <c r="D158" s="89"/>
      <c r="E158" s="90"/>
      <c r="F158" s="99"/>
      <c r="G158" s="99"/>
      <c r="H158" s="89"/>
      <c r="I158" s="99"/>
    </row>
    <row r="159" spans="1:9" x14ac:dyDescent="0.2">
      <c r="A159" s="88"/>
      <c r="B159" s="88"/>
      <c r="C159" s="88"/>
      <c r="D159" s="89"/>
      <c r="E159" s="90"/>
      <c r="F159" s="99"/>
      <c r="G159" s="99"/>
      <c r="H159" s="89"/>
      <c r="I159" s="99"/>
    </row>
    <row r="160" spans="1:9" x14ac:dyDescent="0.2">
      <c r="A160" s="88"/>
      <c r="B160" s="88"/>
      <c r="C160" s="88"/>
      <c r="D160" s="89"/>
      <c r="E160" s="90"/>
      <c r="F160" s="99"/>
      <c r="G160" s="99"/>
      <c r="H160" s="89"/>
      <c r="I160" s="99"/>
    </row>
    <row r="161" spans="1:9" x14ac:dyDescent="0.2">
      <c r="A161" s="88"/>
      <c r="B161" s="88"/>
      <c r="C161" s="88"/>
      <c r="D161" s="89"/>
      <c r="E161" s="90"/>
      <c r="F161" s="99"/>
      <c r="G161" s="99"/>
      <c r="H161" s="89"/>
      <c r="I161" s="99"/>
    </row>
    <row r="162" spans="1:9" x14ac:dyDescent="0.2">
      <c r="A162" s="88"/>
      <c r="B162" s="88"/>
      <c r="C162" s="88"/>
      <c r="D162" s="89"/>
      <c r="E162" s="90"/>
      <c r="F162" s="99"/>
      <c r="G162" s="99"/>
      <c r="H162" s="89"/>
      <c r="I162" s="99"/>
    </row>
    <row r="163" spans="1:9" x14ac:dyDescent="0.2">
      <c r="A163" s="88"/>
      <c r="B163" s="88"/>
      <c r="C163" s="88"/>
      <c r="D163" s="89"/>
      <c r="E163" s="90"/>
      <c r="F163" s="99"/>
      <c r="G163" s="99"/>
      <c r="H163" s="89"/>
      <c r="I163" s="99"/>
    </row>
    <row r="164" spans="1:9" x14ac:dyDescent="0.2">
      <c r="A164" s="88"/>
      <c r="B164" s="88"/>
      <c r="C164" s="88"/>
      <c r="D164" s="89"/>
      <c r="E164" s="90"/>
      <c r="F164" s="99"/>
      <c r="G164" s="99"/>
      <c r="H164" s="89"/>
      <c r="I164" s="99"/>
    </row>
    <row r="165" spans="1:9" x14ac:dyDescent="0.2">
      <c r="A165" s="88"/>
      <c r="B165" s="88"/>
      <c r="C165" s="88"/>
      <c r="D165" s="89"/>
      <c r="E165" s="90"/>
      <c r="F165" s="99"/>
      <c r="G165" s="99"/>
      <c r="H165" s="89"/>
      <c r="I165" s="99"/>
    </row>
    <row r="166" spans="1:9" x14ac:dyDescent="0.2">
      <c r="A166" s="88"/>
      <c r="B166" s="88"/>
      <c r="C166" s="88"/>
      <c r="D166" s="89"/>
      <c r="E166" s="90"/>
      <c r="F166" s="99"/>
      <c r="G166" s="99"/>
      <c r="H166" s="89"/>
      <c r="I166" s="99"/>
    </row>
    <row r="167" spans="1:9" x14ac:dyDescent="0.2">
      <c r="A167" s="88"/>
      <c r="B167" s="88"/>
      <c r="C167" s="88"/>
      <c r="D167" s="89"/>
      <c r="E167" s="90"/>
      <c r="F167" s="99"/>
      <c r="G167" s="99"/>
      <c r="H167" s="89"/>
      <c r="I167" s="99"/>
    </row>
    <row r="168" spans="1:9" x14ac:dyDescent="0.2">
      <c r="A168" s="88"/>
      <c r="B168" s="88"/>
      <c r="C168" s="88"/>
      <c r="D168" s="89"/>
      <c r="E168" s="90"/>
      <c r="F168" s="99"/>
      <c r="G168" s="99"/>
      <c r="H168" s="89"/>
      <c r="I168" s="99"/>
    </row>
    <row r="169" spans="1:9" x14ac:dyDescent="0.2">
      <c r="A169" s="88"/>
      <c r="B169" s="88"/>
      <c r="C169" s="88"/>
      <c r="D169" s="89"/>
      <c r="E169" s="90"/>
      <c r="F169" s="99"/>
      <c r="G169" s="99"/>
      <c r="H169" s="89"/>
      <c r="I169" s="99"/>
    </row>
    <row r="170" spans="1:9" x14ac:dyDescent="0.2">
      <c r="A170" s="88"/>
      <c r="B170" s="88"/>
      <c r="C170" s="88"/>
      <c r="D170" s="89"/>
      <c r="E170" s="90"/>
      <c r="F170" s="99"/>
      <c r="G170" s="99"/>
      <c r="H170" s="89"/>
      <c r="I170" s="99"/>
    </row>
    <row r="171" spans="1:9" x14ac:dyDescent="0.2">
      <c r="A171" s="88"/>
      <c r="B171" s="88"/>
      <c r="C171" s="88"/>
      <c r="D171" s="89"/>
      <c r="E171" s="90"/>
      <c r="F171" s="99"/>
      <c r="G171" s="99"/>
      <c r="H171" s="89"/>
      <c r="I171" s="99"/>
    </row>
    <row r="172" spans="1:9" x14ac:dyDescent="0.2">
      <c r="A172" s="88"/>
      <c r="B172" s="88"/>
      <c r="C172" s="88"/>
      <c r="D172" s="89"/>
      <c r="E172" s="90"/>
      <c r="F172" s="99"/>
      <c r="G172" s="99"/>
      <c r="H172" s="89"/>
      <c r="I172" s="99"/>
    </row>
    <row r="173" spans="1:9" x14ac:dyDescent="0.2">
      <c r="A173" s="88"/>
      <c r="B173" s="88"/>
      <c r="C173" s="88"/>
      <c r="D173" s="89"/>
      <c r="E173" s="90"/>
      <c r="F173" s="99"/>
      <c r="G173" s="99"/>
      <c r="H173" s="89"/>
      <c r="I173" s="99"/>
    </row>
    <row r="174" spans="1:9" x14ac:dyDescent="0.2">
      <c r="A174" s="88"/>
      <c r="B174" s="88"/>
      <c r="C174" s="88"/>
      <c r="D174" s="89"/>
      <c r="E174" s="90"/>
      <c r="F174" s="99"/>
      <c r="G174" s="99"/>
      <c r="H174" s="89"/>
      <c r="I174" s="99"/>
    </row>
    <row r="175" spans="1:9" x14ac:dyDescent="0.2">
      <c r="A175" s="88"/>
      <c r="B175" s="88"/>
      <c r="C175" s="88"/>
      <c r="D175" s="89"/>
      <c r="E175" s="90"/>
      <c r="F175" s="99"/>
      <c r="G175" s="99"/>
      <c r="H175" s="89"/>
      <c r="I175" s="99"/>
    </row>
    <row r="176" spans="1:9" x14ac:dyDescent="0.2">
      <c r="A176" s="88"/>
      <c r="B176" s="88"/>
      <c r="C176" s="88"/>
      <c r="D176" s="89"/>
      <c r="E176" s="90"/>
      <c r="F176" s="99"/>
      <c r="G176" s="99"/>
      <c r="H176" s="89"/>
      <c r="I176" s="99"/>
    </row>
    <row r="177" spans="1:9" x14ac:dyDescent="0.2">
      <c r="A177" s="88"/>
      <c r="B177" s="88"/>
      <c r="C177" s="88"/>
      <c r="D177" s="89"/>
      <c r="E177" s="90"/>
      <c r="F177" s="99"/>
      <c r="G177" s="99"/>
      <c r="H177" s="89"/>
      <c r="I177" s="99"/>
    </row>
    <row r="178" spans="1:9" x14ac:dyDescent="0.2">
      <c r="A178" s="88"/>
      <c r="B178" s="88"/>
      <c r="C178" s="88"/>
      <c r="D178" s="89"/>
      <c r="E178" s="90"/>
      <c r="F178" s="99"/>
      <c r="G178" s="99"/>
      <c r="H178" s="89"/>
      <c r="I178" s="99"/>
    </row>
    <row r="179" spans="1:9" x14ac:dyDescent="0.2">
      <c r="A179" s="88"/>
      <c r="B179" s="88"/>
      <c r="C179" s="88"/>
      <c r="D179" s="89"/>
      <c r="E179" s="90"/>
      <c r="F179" s="99"/>
      <c r="G179" s="99"/>
      <c r="H179" s="89"/>
      <c r="I179" s="99"/>
    </row>
    <row r="180" spans="1:9" x14ac:dyDescent="0.2">
      <c r="A180" s="88"/>
      <c r="B180" s="88"/>
      <c r="C180" s="88"/>
      <c r="D180" s="89"/>
      <c r="E180" s="90"/>
      <c r="F180" s="99"/>
      <c r="G180" s="99"/>
      <c r="H180" s="89"/>
      <c r="I180" s="99"/>
    </row>
    <row r="181" spans="1:9" x14ac:dyDescent="0.2">
      <c r="A181" s="88"/>
      <c r="B181" s="88"/>
      <c r="C181" s="88"/>
      <c r="D181" s="89"/>
      <c r="E181" s="90"/>
      <c r="F181" s="99"/>
      <c r="G181" s="99"/>
      <c r="H181" s="89"/>
      <c r="I181" s="99"/>
    </row>
    <row r="182" spans="1:9" x14ac:dyDescent="0.2">
      <c r="A182" s="88"/>
      <c r="B182" s="88"/>
      <c r="C182" s="88"/>
      <c r="D182" s="89"/>
      <c r="E182" s="90"/>
      <c r="F182" s="99"/>
      <c r="G182" s="99"/>
      <c r="H182" s="89"/>
      <c r="I182" s="99"/>
    </row>
    <row r="183" spans="1:9" x14ac:dyDescent="0.2">
      <c r="A183" s="88"/>
      <c r="B183" s="88"/>
      <c r="C183" s="88"/>
      <c r="D183" s="89"/>
      <c r="E183" s="90"/>
      <c r="F183" s="99"/>
      <c r="G183" s="99"/>
      <c r="H183" s="89"/>
      <c r="I183" s="99"/>
    </row>
    <row r="184" spans="1:9" x14ac:dyDescent="0.2">
      <c r="A184" s="88"/>
      <c r="B184" s="88"/>
      <c r="C184" s="88"/>
      <c r="D184" s="89"/>
      <c r="E184" s="90"/>
      <c r="F184" s="99"/>
      <c r="G184" s="99"/>
      <c r="H184" s="89"/>
      <c r="I184" s="99"/>
    </row>
    <row r="185" spans="1:9" x14ac:dyDescent="0.2">
      <c r="A185" s="88"/>
      <c r="B185" s="88"/>
      <c r="C185" s="88"/>
      <c r="D185" s="89"/>
      <c r="E185" s="90"/>
      <c r="F185" s="99"/>
      <c r="G185" s="99"/>
      <c r="H185" s="89"/>
      <c r="I185" s="99"/>
    </row>
    <row r="186" spans="1:9" x14ac:dyDescent="0.2">
      <c r="A186" s="88"/>
      <c r="B186" s="88"/>
      <c r="C186" s="88"/>
      <c r="D186" s="89"/>
      <c r="E186" s="90"/>
      <c r="F186" s="99"/>
      <c r="G186" s="99"/>
      <c r="H186" s="89"/>
      <c r="I186" s="99"/>
    </row>
    <row r="187" spans="1:9" x14ac:dyDescent="0.2">
      <c r="A187" s="88"/>
      <c r="B187" s="88"/>
      <c r="C187" s="88"/>
      <c r="D187" s="89"/>
      <c r="E187" s="90"/>
      <c r="F187" s="99"/>
      <c r="G187" s="99"/>
      <c r="H187" s="89"/>
      <c r="I187" s="99"/>
    </row>
    <row r="188" spans="1:9" x14ac:dyDescent="0.2">
      <c r="A188" s="88"/>
      <c r="B188" s="88"/>
      <c r="C188" s="88"/>
      <c r="D188" s="89"/>
      <c r="E188" s="90"/>
      <c r="F188" s="99"/>
      <c r="G188" s="99"/>
      <c r="H188" s="89"/>
      <c r="I188" s="99"/>
    </row>
    <row r="189" spans="1:9" x14ac:dyDescent="0.2">
      <c r="A189" s="88"/>
      <c r="B189" s="88"/>
      <c r="C189" s="88"/>
      <c r="D189" s="89"/>
      <c r="E189" s="90"/>
      <c r="F189" s="99"/>
      <c r="G189" s="99"/>
      <c r="H189" s="89"/>
      <c r="I189" s="99"/>
    </row>
    <row r="190" spans="1:9" x14ac:dyDescent="0.2">
      <c r="A190" s="88"/>
      <c r="B190" s="88"/>
      <c r="C190" s="88"/>
      <c r="D190" s="89"/>
      <c r="E190" s="90"/>
      <c r="F190" s="99"/>
      <c r="G190" s="99"/>
      <c r="H190" s="89"/>
      <c r="I190" s="99"/>
    </row>
    <row r="191" spans="1:9" x14ac:dyDescent="0.2">
      <c r="A191" s="88"/>
      <c r="B191" s="88"/>
      <c r="C191" s="88"/>
      <c r="D191" s="89"/>
      <c r="E191" s="90"/>
      <c r="F191" s="99"/>
      <c r="G191" s="99"/>
      <c r="H191" s="89"/>
      <c r="I191" s="99"/>
    </row>
    <row r="192" spans="1:9" x14ac:dyDescent="0.2">
      <c r="A192" s="88"/>
      <c r="B192" s="88"/>
      <c r="C192" s="88"/>
      <c r="D192" s="89"/>
      <c r="E192" s="90"/>
      <c r="F192" s="99"/>
      <c r="G192" s="99"/>
      <c r="H192" s="89"/>
      <c r="I192" s="99"/>
    </row>
    <row r="193" spans="1:9" x14ac:dyDescent="0.2">
      <c r="A193" s="88"/>
      <c r="B193" s="88"/>
      <c r="C193" s="88"/>
      <c r="D193" s="89"/>
      <c r="E193" s="90"/>
      <c r="F193" s="99"/>
      <c r="G193" s="99"/>
      <c r="H193" s="89"/>
      <c r="I193" s="99"/>
    </row>
    <row r="194" spans="1:9" x14ac:dyDescent="0.2">
      <c r="A194" s="88"/>
      <c r="B194" s="88"/>
      <c r="C194" s="88"/>
      <c r="D194" s="89"/>
      <c r="E194" s="90"/>
      <c r="F194" s="99"/>
      <c r="G194" s="99"/>
      <c r="H194" s="89"/>
      <c r="I194" s="99"/>
    </row>
    <row r="195" spans="1:9" x14ac:dyDescent="0.2">
      <c r="A195" s="88"/>
      <c r="B195" s="88"/>
      <c r="C195" s="88"/>
      <c r="D195" s="89"/>
      <c r="E195" s="90"/>
      <c r="F195" s="99"/>
      <c r="G195" s="99"/>
      <c r="H195" s="89"/>
      <c r="I195" s="99"/>
    </row>
    <row r="196" spans="1:9" x14ac:dyDescent="0.2">
      <c r="A196" s="88"/>
      <c r="B196" s="88"/>
      <c r="C196" s="88"/>
      <c r="D196" s="89"/>
      <c r="E196" s="90"/>
      <c r="F196" s="99"/>
      <c r="G196" s="99"/>
      <c r="H196" s="89"/>
      <c r="I196" s="99"/>
    </row>
    <row r="197" spans="1:9" x14ac:dyDescent="0.2">
      <c r="A197" s="88"/>
      <c r="B197" s="88"/>
      <c r="C197" s="88"/>
      <c r="D197" s="89"/>
      <c r="E197" s="90"/>
      <c r="F197" s="99"/>
      <c r="G197" s="99"/>
      <c r="H197" s="89"/>
      <c r="I197" s="99"/>
    </row>
    <row r="198" spans="1:9" x14ac:dyDescent="0.2">
      <c r="A198" s="88"/>
      <c r="B198" s="88"/>
      <c r="C198" s="88"/>
      <c r="D198" s="89"/>
      <c r="E198" s="90"/>
      <c r="F198" s="99"/>
      <c r="G198" s="99"/>
      <c r="H198" s="89"/>
      <c r="I198" s="99"/>
    </row>
    <row r="199" spans="1:9" x14ac:dyDescent="0.2">
      <c r="A199" s="88"/>
      <c r="B199" s="88"/>
      <c r="C199" s="88"/>
      <c r="D199" s="89"/>
      <c r="E199" s="90"/>
      <c r="F199" s="99"/>
      <c r="G199" s="99"/>
      <c r="H199" s="89"/>
      <c r="I199" s="99"/>
    </row>
    <row r="200" spans="1:9" x14ac:dyDescent="0.2">
      <c r="A200" s="88"/>
      <c r="B200" s="88"/>
      <c r="C200" s="88"/>
      <c r="D200" s="89"/>
      <c r="E200" s="90"/>
      <c r="F200" s="99"/>
      <c r="G200" s="99"/>
      <c r="H200" s="89"/>
      <c r="I200" s="99"/>
    </row>
    <row r="201" spans="1:9" x14ac:dyDescent="0.2">
      <c r="A201" s="88"/>
      <c r="B201" s="88"/>
      <c r="C201" s="88"/>
      <c r="D201" s="89"/>
      <c r="E201" s="90"/>
      <c r="F201" s="99"/>
      <c r="G201" s="99"/>
      <c r="H201" s="89"/>
      <c r="I201" s="99"/>
    </row>
    <row r="202" spans="1:9" x14ac:dyDescent="0.2">
      <c r="A202" s="88"/>
      <c r="B202" s="88"/>
      <c r="C202" s="88"/>
      <c r="D202" s="89"/>
      <c r="E202" s="90"/>
      <c r="F202" s="99"/>
      <c r="G202" s="99"/>
      <c r="H202" s="89"/>
      <c r="I202" s="99"/>
    </row>
    <row r="203" spans="1:9" x14ac:dyDescent="0.2">
      <c r="A203" s="88"/>
      <c r="B203" s="88"/>
      <c r="C203" s="88"/>
      <c r="D203" s="89"/>
      <c r="E203" s="90"/>
      <c r="F203" s="99"/>
      <c r="G203" s="99"/>
      <c r="H203" s="89"/>
      <c r="I203" s="99"/>
    </row>
    <row r="204" spans="1:9" x14ac:dyDescent="0.2">
      <c r="A204" s="88"/>
      <c r="B204" s="88"/>
      <c r="C204" s="88"/>
      <c r="D204" s="89"/>
      <c r="E204" s="90"/>
      <c r="F204" s="99"/>
      <c r="G204" s="99"/>
      <c r="H204" s="89"/>
      <c r="I204" s="99"/>
    </row>
    <row r="205" spans="1:9" x14ac:dyDescent="0.2">
      <c r="A205" s="88"/>
      <c r="B205" s="88"/>
      <c r="C205" s="88"/>
      <c r="D205" s="89"/>
      <c r="E205" s="90"/>
      <c r="F205" s="99"/>
      <c r="G205" s="99"/>
      <c r="H205" s="89"/>
      <c r="I205" s="99"/>
    </row>
    <row r="206" spans="1:9" x14ac:dyDescent="0.2">
      <c r="A206" s="88"/>
      <c r="B206" s="88"/>
      <c r="C206" s="88"/>
      <c r="D206" s="89"/>
      <c r="E206" s="90"/>
      <c r="F206" s="99"/>
      <c r="G206" s="99"/>
      <c r="H206" s="89"/>
      <c r="I206" s="99"/>
    </row>
    <row r="207" spans="1:9" x14ac:dyDescent="0.2">
      <c r="A207" s="88"/>
      <c r="B207" s="88"/>
      <c r="C207" s="88"/>
      <c r="D207" s="89"/>
      <c r="E207" s="90"/>
      <c r="F207" s="99"/>
      <c r="G207" s="99"/>
      <c r="H207" s="89"/>
      <c r="I207" s="99"/>
    </row>
    <row r="208" spans="1:9" x14ac:dyDescent="0.2">
      <c r="A208" s="88"/>
      <c r="B208" s="88"/>
      <c r="C208" s="88"/>
      <c r="D208" s="89"/>
      <c r="E208" s="90"/>
      <c r="F208" s="99"/>
      <c r="G208" s="99"/>
      <c r="H208" s="89"/>
      <c r="I208" s="99"/>
    </row>
    <row r="209" spans="1:9" x14ac:dyDescent="0.2">
      <c r="A209" s="88"/>
      <c r="B209" s="88"/>
      <c r="C209" s="88"/>
      <c r="D209" s="89"/>
      <c r="E209" s="90"/>
      <c r="F209" s="99"/>
      <c r="G209" s="99"/>
      <c r="H209" s="89"/>
      <c r="I209" s="99"/>
    </row>
    <row r="210" spans="1:9" x14ac:dyDescent="0.2">
      <c r="A210" s="88"/>
      <c r="B210" s="88"/>
      <c r="C210" s="88"/>
      <c r="D210" s="89"/>
      <c r="E210" s="90"/>
      <c r="F210" s="99"/>
      <c r="G210" s="99"/>
      <c r="H210" s="89"/>
      <c r="I210" s="99"/>
    </row>
    <row r="211" spans="1:9" x14ac:dyDescent="0.2">
      <c r="A211" s="88"/>
      <c r="B211" s="88"/>
      <c r="C211" s="88"/>
      <c r="D211" s="89"/>
      <c r="E211" s="90"/>
      <c r="F211" s="99"/>
      <c r="G211" s="99"/>
      <c r="H211" s="89"/>
      <c r="I211" s="99"/>
    </row>
    <row r="212" spans="1:9" x14ac:dyDescent="0.2">
      <c r="A212" s="88"/>
      <c r="B212" s="88"/>
      <c r="C212" s="88"/>
      <c r="D212" s="89"/>
      <c r="E212" s="90"/>
      <c r="F212" s="99"/>
      <c r="G212" s="99"/>
      <c r="H212" s="89"/>
      <c r="I212" s="99"/>
    </row>
    <row r="213" spans="1:9" x14ac:dyDescent="0.2">
      <c r="A213" s="88"/>
      <c r="B213" s="88"/>
      <c r="C213" s="88"/>
      <c r="D213" s="89"/>
      <c r="E213" s="90"/>
      <c r="F213" s="99"/>
      <c r="G213" s="99"/>
      <c r="H213" s="89"/>
      <c r="I213" s="99"/>
    </row>
    <row r="214" spans="1:9" x14ac:dyDescent="0.2">
      <c r="A214" s="88"/>
      <c r="B214" s="88"/>
      <c r="C214" s="88"/>
      <c r="D214" s="89"/>
      <c r="E214" s="90"/>
      <c r="F214" s="99"/>
      <c r="G214" s="99"/>
      <c r="H214" s="89"/>
      <c r="I214" s="99"/>
    </row>
    <row r="215" spans="1:9" x14ac:dyDescent="0.2">
      <c r="A215" s="88"/>
      <c r="B215" s="88"/>
      <c r="C215" s="88"/>
      <c r="D215" s="89"/>
      <c r="E215" s="90"/>
      <c r="F215" s="99"/>
      <c r="G215" s="99"/>
      <c r="H215" s="89"/>
      <c r="I215" s="99"/>
    </row>
    <row r="216" spans="1:9" x14ac:dyDescent="0.2">
      <c r="A216" s="88"/>
      <c r="B216" s="88"/>
      <c r="C216" s="88"/>
      <c r="D216" s="89"/>
      <c r="E216" s="90"/>
      <c r="F216" s="99"/>
      <c r="G216" s="99"/>
      <c r="H216" s="89"/>
      <c r="I216" s="99"/>
    </row>
    <row r="217" spans="1:9" x14ac:dyDescent="0.2">
      <c r="A217" s="88"/>
      <c r="B217" s="88"/>
      <c r="C217" s="88"/>
      <c r="D217" s="89"/>
      <c r="E217" s="90"/>
      <c r="F217" s="99"/>
      <c r="G217" s="99"/>
      <c r="H217" s="89"/>
      <c r="I217" s="99"/>
    </row>
    <row r="218" spans="1:9" x14ac:dyDescent="0.2">
      <c r="A218" s="88"/>
      <c r="B218" s="88"/>
      <c r="C218" s="88"/>
      <c r="D218" s="89"/>
      <c r="E218" s="90"/>
      <c r="F218" s="99"/>
      <c r="G218" s="99"/>
      <c r="H218" s="89"/>
      <c r="I218" s="99"/>
    </row>
    <row r="219" spans="1:9" x14ac:dyDescent="0.2">
      <c r="A219" s="88"/>
      <c r="B219" s="88"/>
      <c r="C219" s="88"/>
      <c r="D219" s="89"/>
      <c r="E219" s="90"/>
      <c r="F219" s="99"/>
      <c r="G219" s="99"/>
      <c r="H219" s="89"/>
      <c r="I219" s="99"/>
    </row>
    <row r="220" spans="1:9" x14ac:dyDescent="0.2">
      <c r="A220" s="88"/>
      <c r="B220" s="88"/>
      <c r="C220" s="88"/>
      <c r="D220" s="89"/>
      <c r="E220" s="90"/>
      <c r="F220" s="99"/>
      <c r="G220" s="99"/>
      <c r="H220" s="89"/>
      <c r="I220" s="99"/>
    </row>
    <row r="221" spans="1:9" x14ac:dyDescent="0.2">
      <c r="A221" s="88"/>
      <c r="B221" s="88"/>
      <c r="C221" s="88"/>
      <c r="D221" s="89"/>
      <c r="E221" s="90"/>
      <c r="F221" s="99"/>
      <c r="G221" s="99"/>
      <c r="H221" s="89"/>
      <c r="I221" s="99"/>
    </row>
    <row r="222" spans="1:9" x14ac:dyDescent="0.2">
      <c r="A222" s="88"/>
      <c r="B222" s="88"/>
      <c r="C222" s="88"/>
      <c r="D222" s="89"/>
      <c r="E222" s="90"/>
      <c r="F222" s="99"/>
      <c r="G222" s="99"/>
      <c r="H222" s="89"/>
      <c r="I222" s="99"/>
    </row>
    <row r="223" spans="1:9" x14ac:dyDescent="0.2">
      <c r="A223" s="88"/>
      <c r="B223" s="88"/>
      <c r="C223" s="88"/>
      <c r="D223" s="89"/>
      <c r="E223" s="90"/>
      <c r="F223" s="99"/>
      <c r="G223" s="99"/>
      <c r="H223" s="89"/>
      <c r="I223" s="99"/>
    </row>
    <row r="224" spans="1:9" x14ac:dyDescent="0.2">
      <c r="A224" s="88"/>
      <c r="B224" s="88"/>
      <c r="C224" s="88"/>
      <c r="D224" s="89"/>
      <c r="E224" s="90"/>
      <c r="F224" s="99"/>
      <c r="G224" s="99"/>
      <c r="H224" s="89"/>
      <c r="I224" s="99"/>
    </row>
    <row r="225" spans="1:9" x14ac:dyDescent="0.2">
      <c r="A225" s="88"/>
      <c r="B225" s="88"/>
      <c r="C225" s="88"/>
      <c r="D225" s="89"/>
      <c r="E225" s="90"/>
      <c r="F225" s="99"/>
      <c r="G225" s="99"/>
      <c r="H225" s="89"/>
      <c r="I225" s="99"/>
    </row>
    <row r="226" spans="1:9" x14ac:dyDescent="0.2">
      <c r="A226" s="88"/>
      <c r="B226" s="88"/>
      <c r="C226" s="88"/>
      <c r="D226" s="89"/>
      <c r="E226" s="90"/>
      <c r="F226" s="99"/>
      <c r="G226" s="99"/>
      <c r="H226" s="89"/>
      <c r="I226" s="99"/>
    </row>
    <row r="227" spans="1:9" x14ac:dyDescent="0.2">
      <c r="A227" s="88"/>
      <c r="B227" s="88"/>
      <c r="C227" s="88"/>
      <c r="D227" s="89"/>
      <c r="E227" s="90"/>
      <c r="F227" s="99"/>
      <c r="G227" s="99"/>
      <c r="H227" s="89"/>
      <c r="I227" s="99"/>
    </row>
    <row r="228" spans="1:9" x14ac:dyDescent="0.2">
      <c r="A228" s="88"/>
      <c r="B228" s="88"/>
      <c r="C228" s="88"/>
      <c r="D228" s="89"/>
      <c r="E228" s="90"/>
      <c r="F228" s="99"/>
      <c r="G228" s="99"/>
      <c r="H228" s="89"/>
      <c r="I228" s="99"/>
    </row>
    <row r="229" spans="1:9" x14ac:dyDescent="0.2">
      <c r="A229" s="88"/>
      <c r="B229" s="88"/>
      <c r="C229" s="88"/>
      <c r="D229" s="89"/>
      <c r="E229" s="90"/>
      <c r="F229" s="99"/>
      <c r="G229" s="99"/>
      <c r="H229" s="89"/>
      <c r="I229" s="99"/>
    </row>
    <row r="230" spans="1:9" x14ac:dyDescent="0.2">
      <c r="A230" s="88"/>
      <c r="B230" s="88"/>
      <c r="C230" s="88"/>
      <c r="D230" s="89"/>
      <c r="E230" s="90"/>
      <c r="F230" s="99"/>
      <c r="G230" s="99"/>
      <c r="H230" s="89"/>
      <c r="I230" s="99"/>
    </row>
    <row r="231" spans="1:9" x14ac:dyDescent="0.2">
      <c r="A231" s="88"/>
      <c r="B231" s="88"/>
      <c r="C231" s="88"/>
      <c r="D231" s="89"/>
      <c r="E231" s="90"/>
      <c r="F231" s="99"/>
      <c r="G231" s="99"/>
      <c r="H231" s="89"/>
      <c r="I231" s="99"/>
    </row>
    <row r="232" spans="1:9" x14ac:dyDescent="0.2">
      <c r="A232" s="88"/>
      <c r="B232" s="88"/>
      <c r="C232" s="88"/>
      <c r="D232" s="89"/>
      <c r="E232" s="90"/>
      <c r="F232" s="99"/>
      <c r="G232" s="99"/>
      <c r="H232" s="89"/>
      <c r="I232" s="99"/>
    </row>
    <row r="233" spans="1:9" x14ac:dyDescent="0.2">
      <c r="A233" s="88"/>
      <c r="B233" s="88"/>
      <c r="C233" s="88"/>
      <c r="D233" s="89"/>
      <c r="E233" s="90"/>
      <c r="F233" s="99"/>
      <c r="G233" s="99"/>
      <c r="H233" s="89"/>
      <c r="I233" s="99"/>
    </row>
    <row r="234" spans="1:9" x14ac:dyDescent="0.2">
      <c r="A234" s="88"/>
      <c r="B234" s="88"/>
      <c r="C234" s="88"/>
      <c r="D234" s="89"/>
      <c r="E234" s="90"/>
      <c r="F234" s="99"/>
      <c r="G234" s="99"/>
      <c r="H234" s="89"/>
      <c r="I234" s="99"/>
    </row>
    <row r="235" spans="1:9" x14ac:dyDescent="0.2">
      <c r="A235" s="88"/>
      <c r="B235" s="88"/>
      <c r="C235" s="88"/>
      <c r="D235" s="89"/>
      <c r="E235" s="90"/>
      <c r="F235" s="99"/>
      <c r="G235" s="99"/>
      <c r="H235" s="89"/>
      <c r="I235" s="99"/>
    </row>
    <row r="236" spans="1:9" x14ac:dyDescent="0.2">
      <c r="A236" s="88"/>
      <c r="B236" s="88"/>
      <c r="C236" s="88"/>
      <c r="D236" s="89"/>
      <c r="E236" s="90"/>
      <c r="F236" s="99"/>
      <c r="G236" s="99"/>
      <c r="H236" s="89"/>
      <c r="I236" s="99"/>
    </row>
    <row r="237" spans="1:9" x14ac:dyDescent="0.2">
      <c r="A237" s="88"/>
      <c r="B237" s="88"/>
      <c r="C237" s="88"/>
      <c r="D237" s="89"/>
      <c r="E237" s="90"/>
      <c r="F237" s="99"/>
      <c r="G237" s="99"/>
      <c r="H237" s="89"/>
      <c r="I237" s="99"/>
    </row>
    <row r="238" spans="1:9" x14ac:dyDescent="0.2">
      <c r="A238" s="88"/>
      <c r="B238" s="88"/>
      <c r="C238" s="88"/>
      <c r="D238" s="89"/>
      <c r="E238" s="90"/>
      <c r="F238" s="99"/>
      <c r="G238" s="99"/>
      <c r="H238" s="89"/>
      <c r="I238" s="99"/>
    </row>
    <row r="239" spans="1:9" x14ac:dyDescent="0.2">
      <c r="A239" s="88"/>
      <c r="B239" s="88"/>
      <c r="C239" s="88"/>
      <c r="D239" s="89"/>
      <c r="E239" s="90"/>
      <c r="F239" s="99"/>
      <c r="G239" s="99"/>
      <c r="H239" s="89"/>
      <c r="I239" s="99"/>
    </row>
    <row r="240" spans="1:9" x14ac:dyDescent="0.2">
      <c r="A240" s="88"/>
      <c r="B240" s="88"/>
      <c r="C240" s="88"/>
      <c r="D240" s="89"/>
      <c r="E240" s="90"/>
      <c r="F240" s="99"/>
      <c r="G240" s="99"/>
      <c r="H240" s="89"/>
      <c r="I240" s="99"/>
    </row>
    <row r="241" spans="1:9" x14ac:dyDescent="0.2">
      <c r="A241" s="88"/>
      <c r="B241" s="88"/>
      <c r="C241" s="88"/>
      <c r="D241" s="89"/>
      <c r="E241" s="90"/>
      <c r="F241" s="99"/>
      <c r="G241" s="99"/>
      <c r="H241" s="89"/>
      <c r="I241" s="99"/>
    </row>
    <row r="242" spans="1:9" x14ac:dyDescent="0.2">
      <c r="A242" s="88"/>
      <c r="B242" s="88"/>
      <c r="C242" s="88"/>
      <c r="D242" s="89"/>
      <c r="E242" s="90"/>
      <c r="F242" s="99"/>
      <c r="G242" s="99"/>
      <c r="H242" s="89"/>
      <c r="I242" s="99"/>
    </row>
    <row r="243" spans="1:9" x14ac:dyDescent="0.2">
      <c r="A243" s="88"/>
      <c r="B243" s="88"/>
      <c r="C243" s="88"/>
      <c r="D243" s="89"/>
      <c r="E243" s="90"/>
      <c r="F243" s="99"/>
      <c r="G243" s="99"/>
      <c r="H243" s="89"/>
      <c r="I243" s="99"/>
    </row>
    <row r="244" spans="1:9" x14ac:dyDescent="0.2">
      <c r="A244" s="88"/>
      <c r="B244" s="88"/>
      <c r="C244" s="88"/>
      <c r="D244" s="89"/>
      <c r="E244" s="90"/>
      <c r="F244" s="99"/>
      <c r="G244" s="99"/>
      <c r="H244" s="89"/>
      <c r="I244" s="99"/>
    </row>
    <row r="245" spans="1:9" x14ac:dyDescent="0.2">
      <c r="A245" s="88"/>
      <c r="B245" s="88"/>
      <c r="C245" s="88"/>
      <c r="D245" s="89"/>
      <c r="E245" s="90"/>
      <c r="F245" s="99"/>
      <c r="G245" s="99"/>
      <c r="H245" s="89"/>
      <c r="I245" s="99"/>
    </row>
    <row r="246" spans="1:9" x14ac:dyDescent="0.2">
      <c r="A246" s="88"/>
      <c r="B246" s="88"/>
      <c r="C246" s="88"/>
      <c r="D246" s="89"/>
      <c r="E246" s="90"/>
      <c r="F246" s="99"/>
      <c r="G246" s="99"/>
      <c r="H246" s="89"/>
      <c r="I246" s="99"/>
    </row>
    <row r="247" spans="1:9" x14ac:dyDescent="0.2">
      <c r="A247" s="88"/>
      <c r="B247" s="88"/>
      <c r="C247" s="88"/>
      <c r="D247" s="89"/>
      <c r="E247" s="90"/>
      <c r="F247" s="99"/>
      <c r="G247" s="99"/>
      <c r="H247" s="89"/>
      <c r="I247" s="99"/>
    </row>
    <row r="248" spans="1:9" x14ac:dyDescent="0.2">
      <c r="A248" s="88"/>
      <c r="B248" s="88"/>
      <c r="C248" s="88"/>
      <c r="D248" s="89"/>
      <c r="E248" s="90"/>
      <c r="F248" s="99"/>
      <c r="G248" s="99"/>
      <c r="H248" s="89"/>
      <c r="I248" s="99"/>
    </row>
    <row r="249" spans="1:9" x14ac:dyDescent="0.2">
      <c r="A249" s="88"/>
      <c r="B249" s="88"/>
      <c r="C249" s="88"/>
      <c r="D249" s="89"/>
      <c r="E249" s="90"/>
      <c r="F249" s="99"/>
      <c r="G249" s="99"/>
      <c r="H249" s="89"/>
      <c r="I249" s="99"/>
    </row>
    <row r="250" spans="1:9" x14ac:dyDescent="0.2">
      <c r="A250" s="88"/>
      <c r="B250" s="88"/>
      <c r="C250" s="88"/>
      <c r="D250" s="89"/>
      <c r="E250" s="90"/>
      <c r="F250" s="99"/>
      <c r="G250" s="99"/>
      <c r="H250" s="89"/>
      <c r="I250" s="99"/>
    </row>
    <row r="251" spans="1:9" x14ac:dyDescent="0.2">
      <c r="A251" s="88"/>
      <c r="B251" s="88"/>
      <c r="C251" s="88"/>
      <c r="D251" s="89"/>
      <c r="E251" s="90"/>
      <c r="F251" s="99"/>
      <c r="G251" s="99"/>
      <c r="H251" s="89"/>
      <c r="I251" s="99"/>
    </row>
    <row r="252" spans="1:9" x14ac:dyDescent="0.2">
      <c r="A252" s="88"/>
      <c r="B252" s="88"/>
      <c r="C252" s="88"/>
      <c r="D252" s="89"/>
      <c r="E252" s="90"/>
      <c r="F252" s="99"/>
      <c r="G252" s="99"/>
      <c r="H252" s="89"/>
      <c r="I252" s="99"/>
    </row>
    <row r="253" spans="1:9" x14ac:dyDescent="0.2">
      <c r="A253" s="88"/>
      <c r="B253" s="88"/>
      <c r="C253" s="88"/>
      <c r="D253" s="89"/>
      <c r="E253" s="90"/>
      <c r="F253" s="99"/>
      <c r="G253" s="99"/>
      <c r="H253" s="89"/>
      <c r="I253" s="99"/>
    </row>
    <row r="254" spans="1:9" x14ac:dyDescent="0.2">
      <c r="A254" s="88"/>
      <c r="B254" s="88"/>
      <c r="C254" s="88"/>
      <c r="D254" s="89"/>
      <c r="E254" s="90"/>
      <c r="F254" s="99"/>
      <c r="G254" s="99"/>
      <c r="H254" s="89"/>
      <c r="I254" s="99"/>
    </row>
    <row r="255" spans="1:9" x14ac:dyDescent="0.2">
      <c r="A255" s="88"/>
      <c r="B255" s="88"/>
      <c r="C255" s="88"/>
      <c r="D255" s="89"/>
      <c r="E255" s="90"/>
      <c r="F255" s="99"/>
      <c r="G255" s="99"/>
      <c r="H255" s="89"/>
      <c r="I255" s="99"/>
    </row>
    <row r="256" spans="1:9" x14ac:dyDescent="0.2">
      <c r="A256" s="88"/>
      <c r="B256" s="88"/>
      <c r="C256" s="88"/>
      <c r="D256" s="89"/>
      <c r="E256" s="90"/>
      <c r="F256" s="99"/>
      <c r="G256" s="99"/>
      <c r="H256" s="89"/>
      <c r="I256" s="99"/>
    </row>
    <row r="257" spans="1:9" x14ac:dyDescent="0.2">
      <c r="A257" s="88"/>
      <c r="B257" s="88"/>
      <c r="C257" s="88"/>
      <c r="D257" s="89"/>
      <c r="E257" s="90"/>
      <c r="F257" s="99"/>
      <c r="G257" s="99"/>
      <c r="H257" s="89"/>
      <c r="I257" s="99"/>
    </row>
    <row r="258" spans="1:9" x14ac:dyDescent="0.2">
      <c r="A258" s="88"/>
      <c r="B258" s="88"/>
      <c r="C258" s="88"/>
      <c r="D258" s="89"/>
      <c r="E258" s="90"/>
      <c r="F258" s="99"/>
      <c r="G258" s="99"/>
      <c r="H258" s="89"/>
      <c r="I258" s="99"/>
    </row>
    <row r="259" spans="1:9" x14ac:dyDescent="0.2">
      <c r="A259" s="88"/>
      <c r="B259" s="88"/>
      <c r="C259" s="88"/>
      <c r="D259" s="89"/>
      <c r="E259" s="90"/>
      <c r="F259" s="99"/>
      <c r="G259" s="99"/>
      <c r="H259" s="89"/>
      <c r="I259" s="99"/>
    </row>
    <row r="260" spans="1:9" x14ac:dyDescent="0.2">
      <c r="A260" s="88"/>
      <c r="B260" s="88"/>
      <c r="C260" s="88"/>
      <c r="D260" s="89"/>
      <c r="E260" s="90"/>
      <c r="F260" s="99"/>
      <c r="G260" s="99"/>
      <c r="H260" s="89"/>
      <c r="I260" s="99"/>
    </row>
    <row r="261" spans="1:9" x14ac:dyDescent="0.2">
      <c r="A261" s="88"/>
      <c r="B261" s="88"/>
      <c r="C261" s="88"/>
      <c r="D261" s="89"/>
      <c r="E261" s="90"/>
      <c r="F261" s="99"/>
      <c r="G261" s="99"/>
      <c r="H261" s="89"/>
      <c r="I261" s="99"/>
    </row>
    <row r="262" spans="1:9" x14ac:dyDescent="0.2">
      <c r="A262" s="88"/>
      <c r="B262" s="88"/>
      <c r="C262" s="88"/>
      <c r="D262" s="89"/>
      <c r="E262" s="90"/>
      <c r="F262" s="99"/>
      <c r="G262" s="99"/>
      <c r="H262" s="89"/>
      <c r="I262" s="99"/>
    </row>
    <row r="263" spans="1:9" x14ac:dyDescent="0.2">
      <c r="A263" s="88"/>
      <c r="B263" s="88"/>
      <c r="C263" s="88"/>
      <c r="D263" s="89"/>
      <c r="E263" s="90"/>
      <c r="F263" s="99"/>
      <c r="G263" s="99"/>
      <c r="H263" s="89"/>
      <c r="I263" s="99"/>
    </row>
    <row r="264" spans="1:9" x14ac:dyDescent="0.2">
      <c r="A264" s="88"/>
      <c r="B264" s="88"/>
      <c r="C264" s="88"/>
      <c r="D264" s="89"/>
      <c r="E264" s="90"/>
      <c r="F264" s="99"/>
      <c r="G264" s="99"/>
      <c r="H264" s="89"/>
      <c r="I264" s="99"/>
    </row>
    <row r="265" spans="1:9" x14ac:dyDescent="0.2">
      <c r="A265" s="88"/>
      <c r="B265" s="88"/>
      <c r="C265" s="88"/>
      <c r="D265" s="89"/>
      <c r="E265" s="90"/>
      <c r="F265" s="99"/>
      <c r="G265" s="99"/>
      <c r="H265" s="89"/>
      <c r="I265" s="99"/>
    </row>
    <row r="266" spans="1:9" x14ac:dyDescent="0.2">
      <c r="A266" s="88"/>
      <c r="B266" s="88"/>
      <c r="C266" s="88"/>
      <c r="D266" s="89"/>
      <c r="E266" s="90"/>
      <c r="F266" s="99"/>
      <c r="G266" s="99"/>
      <c r="H266" s="89"/>
      <c r="I266" s="99"/>
    </row>
    <row r="267" spans="1:9" x14ac:dyDescent="0.2">
      <c r="A267" s="88"/>
      <c r="B267" s="88"/>
      <c r="C267" s="88"/>
      <c r="D267" s="89"/>
      <c r="E267" s="90"/>
      <c r="F267" s="99"/>
      <c r="G267" s="99"/>
      <c r="H267" s="89"/>
      <c r="I267" s="99"/>
    </row>
    <row r="268" spans="1:9" x14ac:dyDescent="0.2">
      <c r="A268" s="88"/>
      <c r="B268" s="88"/>
      <c r="C268" s="88"/>
      <c r="D268" s="89"/>
      <c r="E268" s="90"/>
      <c r="F268" s="99"/>
      <c r="G268" s="99"/>
      <c r="H268" s="89"/>
      <c r="I268" s="99"/>
    </row>
    <row r="269" spans="1:9" x14ac:dyDescent="0.2">
      <c r="A269" s="88"/>
      <c r="B269" s="88"/>
      <c r="C269" s="88"/>
      <c r="D269" s="89"/>
      <c r="E269" s="90"/>
      <c r="F269" s="99"/>
      <c r="G269" s="99"/>
      <c r="H269" s="89"/>
      <c r="I269" s="99"/>
    </row>
    <row r="270" spans="1:9" x14ac:dyDescent="0.2">
      <c r="A270" s="88"/>
      <c r="B270" s="88"/>
      <c r="C270" s="88"/>
      <c r="D270" s="89"/>
      <c r="E270" s="90"/>
      <c r="F270" s="99"/>
      <c r="G270" s="99"/>
      <c r="H270" s="89"/>
      <c r="I270" s="99"/>
    </row>
    <row r="271" spans="1:9" x14ac:dyDescent="0.2">
      <c r="A271" s="88"/>
      <c r="B271" s="88"/>
      <c r="C271" s="88"/>
      <c r="D271" s="89"/>
      <c r="E271" s="90"/>
      <c r="F271" s="99"/>
      <c r="G271" s="99"/>
      <c r="H271" s="89"/>
      <c r="I271" s="99"/>
    </row>
    <row r="272" spans="1:9" x14ac:dyDescent="0.2">
      <c r="A272" s="88"/>
      <c r="B272" s="88"/>
      <c r="C272" s="88"/>
      <c r="D272" s="89"/>
      <c r="E272" s="90"/>
      <c r="F272" s="99"/>
      <c r="G272" s="99"/>
      <c r="H272" s="89"/>
      <c r="I272" s="99"/>
    </row>
    <row r="273" spans="1:9" x14ac:dyDescent="0.2">
      <c r="A273" s="88"/>
      <c r="B273" s="88"/>
      <c r="C273" s="88"/>
      <c r="D273" s="89"/>
      <c r="E273" s="90"/>
      <c r="F273" s="99"/>
      <c r="G273" s="99"/>
      <c r="H273" s="89"/>
      <c r="I273" s="99"/>
    </row>
    <row r="274" spans="1:9" x14ac:dyDescent="0.2">
      <c r="A274" s="88"/>
      <c r="B274" s="88"/>
      <c r="C274" s="88"/>
      <c r="D274" s="89"/>
      <c r="E274" s="90"/>
      <c r="F274" s="99"/>
      <c r="G274" s="99"/>
      <c r="H274" s="89"/>
      <c r="I274" s="99"/>
    </row>
    <row r="275" spans="1:9" x14ac:dyDescent="0.2">
      <c r="A275" s="88"/>
      <c r="B275" s="88"/>
      <c r="C275" s="88"/>
      <c r="D275" s="89"/>
      <c r="E275" s="90"/>
      <c r="F275" s="99"/>
      <c r="G275" s="99"/>
      <c r="H275" s="89"/>
      <c r="I275" s="99"/>
    </row>
    <row r="276" spans="1:9" x14ac:dyDescent="0.2">
      <c r="A276" s="88"/>
      <c r="B276" s="88"/>
      <c r="C276" s="88"/>
      <c r="D276" s="89"/>
      <c r="E276" s="90"/>
      <c r="F276" s="99"/>
      <c r="G276" s="99"/>
      <c r="H276" s="89"/>
      <c r="I276" s="99"/>
    </row>
    <row r="277" spans="1:9" x14ac:dyDescent="0.2">
      <c r="A277" s="88"/>
      <c r="B277" s="88"/>
      <c r="C277" s="88"/>
      <c r="D277" s="89"/>
      <c r="E277" s="90"/>
      <c r="F277" s="99"/>
      <c r="G277" s="99"/>
      <c r="H277" s="89"/>
      <c r="I277" s="99"/>
    </row>
    <row r="278" spans="1:9" x14ac:dyDescent="0.2">
      <c r="A278" s="88"/>
      <c r="B278" s="88"/>
      <c r="C278" s="88"/>
      <c r="D278" s="89"/>
      <c r="E278" s="90"/>
      <c r="F278" s="99"/>
      <c r="G278" s="99"/>
      <c r="H278" s="89"/>
      <c r="I278" s="99"/>
    </row>
    <row r="279" spans="1:9" x14ac:dyDescent="0.2">
      <c r="A279" s="88"/>
      <c r="B279" s="88"/>
      <c r="C279" s="88"/>
      <c r="D279" s="89"/>
      <c r="E279" s="90"/>
      <c r="F279" s="99"/>
      <c r="G279" s="99"/>
      <c r="H279" s="89"/>
      <c r="I279" s="99"/>
    </row>
    <row r="280" spans="1:9" x14ac:dyDescent="0.2">
      <c r="A280" s="88"/>
      <c r="B280" s="88"/>
      <c r="C280" s="88"/>
      <c r="D280" s="89"/>
      <c r="E280" s="90"/>
      <c r="F280" s="99"/>
      <c r="G280" s="99"/>
      <c r="H280" s="89"/>
      <c r="I280" s="99"/>
    </row>
    <row r="281" spans="1:9" x14ac:dyDescent="0.2">
      <c r="A281" s="88"/>
      <c r="B281" s="88"/>
      <c r="C281" s="88"/>
      <c r="D281" s="89"/>
      <c r="E281" s="90"/>
      <c r="F281" s="99"/>
      <c r="G281" s="99"/>
      <c r="H281" s="89"/>
      <c r="I281" s="99"/>
    </row>
    <row r="282" spans="1:9" x14ac:dyDescent="0.2">
      <c r="A282" s="88"/>
      <c r="B282" s="88"/>
      <c r="C282" s="88"/>
      <c r="D282" s="89"/>
      <c r="E282" s="90"/>
      <c r="F282" s="99"/>
      <c r="G282" s="99"/>
      <c r="H282" s="89"/>
      <c r="I282" s="99"/>
    </row>
    <row r="283" spans="1:9" x14ac:dyDescent="0.2">
      <c r="A283" s="88"/>
      <c r="B283" s="88"/>
      <c r="C283" s="88"/>
      <c r="D283" s="89"/>
      <c r="E283" s="90"/>
      <c r="F283" s="99"/>
      <c r="G283" s="99"/>
      <c r="H283" s="89"/>
      <c r="I283" s="99"/>
    </row>
    <row r="284" spans="1:9" x14ac:dyDescent="0.2">
      <c r="A284" s="88"/>
      <c r="B284" s="88"/>
      <c r="C284" s="88"/>
      <c r="D284" s="89"/>
      <c r="E284" s="90"/>
      <c r="F284" s="99"/>
      <c r="G284" s="99"/>
      <c r="H284" s="89"/>
      <c r="I284" s="99"/>
    </row>
    <row r="285" spans="1:9" x14ac:dyDescent="0.2">
      <c r="A285" s="88"/>
      <c r="B285" s="88"/>
      <c r="C285" s="88"/>
      <c r="D285" s="89"/>
      <c r="E285" s="90"/>
      <c r="F285" s="99"/>
      <c r="G285" s="99"/>
      <c r="H285" s="89"/>
      <c r="I285" s="99"/>
    </row>
    <row r="286" spans="1:9" x14ac:dyDescent="0.2">
      <c r="A286" s="88"/>
      <c r="B286" s="88"/>
      <c r="C286" s="88"/>
      <c r="D286" s="89"/>
      <c r="E286" s="90"/>
      <c r="F286" s="99"/>
      <c r="G286" s="99"/>
      <c r="H286" s="89"/>
      <c r="I286" s="99"/>
    </row>
    <row r="287" spans="1:9" x14ac:dyDescent="0.2">
      <c r="A287" s="88"/>
      <c r="B287" s="88"/>
      <c r="C287" s="88"/>
      <c r="D287" s="89"/>
      <c r="E287" s="90"/>
      <c r="F287" s="99"/>
      <c r="G287" s="99"/>
      <c r="H287" s="89"/>
      <c r="I287" s="99"/>
    </row>
    <row r="288" spans="1:9" x14ac:dyDescent="0.2">
      <c r="A288" s="88"/>
      <c r="B288" s="88"/>
      <c r="C288" s="88"/>
      <c r="D288" s="89"/>
      <c r="E288" s="90"/>
      <c r="F288" s="99"/>
      <c r="G288" s="99"/>
      <c r="H288" s="89"/>
      <c r="I288" s="99"/>
    </row>
    <row r="289" spans="1:9" x14ac:dyDescent="0.2">
      <c r="A289" s="88"/>
      <c r="B289" s="88"/>
      <c r="C289" s="88"/>
      <c r="D289" s="89"/>
      <c r="E289" s="90"/>
      <c r="F289" s="99"/>
      <c r="G289" s="99"/>
      <c r="H289" s="89"/>
      <c r="I289" s="99"/>
    </row>
    <row r="290" spans="1:9" x14ac:dyDescent="0.2">
      <c r="A290" s="88"/>
      <c r="B290" s="88"/>
      <c r="C290" s="88"/>
      <c r="D290" s="89"/>
      <c r="E290" s="90"/>
      <c r="F290" s="99"/>
      <c r="G290" s="99"/>
      <c r="H290" s="89"/>
      <c r="I290" s="99"/>
    </row>
    <row r="291" spans="1:9" x14ac:dyDescent="0.2">
      <c r="A291" s="88"/>
      <c r="B291" s="88"/>
      <c r="C291" s="88"/>
      <c r="D291" s="89"/>
      <c r="E291" s="90"/>
      <c r="F291" s="99"/>
      <c r="G291" s="99"/>
      <c r="H291" s="89"/>
      <c r="I291" s="99"/>
    </row>
    <row r="292" spans="1:9" x14ac:dyDescent="0.2">
      <c r="A292" s="88"/>
      <c r="B292" s="88"/>
      <c r="C292" s="88"/>
      <c r="D292" s="89"/>
      <c r="E292" s="90"/>
      <c r="F292" s="99"/>
      <c r="G292" s="99"/>
      <c r="H292" s="89"/>
      <c r="I292" s="99"/>
    </row>
    <row r="293" spans="1:9" x14ac:dyDescent="0.2">
      <c r="A293" s="88"/>
      <c r="B293" s="88"/>
      <c r="C293" s="88"/>
      <c r="D293" s="89"/>
      <c r="E293" s="90"/>
      <c r="F293" s="99"/>
      <c r="G293" s="99"/>
      <c r="H293" s="89"/>
      <c r="I293" s="99"/>
    </row>
    <row r="294" spans="1:9" x14ac:dyDescent="0.2">
      <c r="A294" s="88"/>
      <c r="B294" s="88"/>
      <c r="C294" s="88"/>
      <c r="D294" s="89"/>
      <c r="E294" s="90"/>
      <c r="F294" s="99"/>
      <c r="G294" s="99"/>
      <c r="H294" s="89"/>
      <c r="I294" s="99"/>
    </row>
    <row r="295" spans="1:9" x14ac:dyDescent="0.2">
      <c r="A295" s="88"/>
      <c r="B295" s="88"/>
      <c r="C295" s="88"/>
      <c r="D295" s="89"/>
      <c r="E295" s="90"/>
      <c r="F295" s="99"/>
      <c r="G295" s="99"/>
      <c r="H295" s="89"/>
      <c r="I295" s="99"/>
    </row>
    <row r="296" spans="1:9" x14ac:dyDescent="0.2">
      <c r="A296" s="88"/>
      <c r="B296" s="88"/>
      <c r="C296" s="88"/>
      <c r="D296" s="89"/>
      <c r="E296" s="90"/>
      <c r="F296" s="99"/>
      <c r="G296" s="99"/>
      <c r="H296" s="89"/>
      <c r="I296" s="99"/>
    </row>
    <row r="297" spans="1:9" x14ac:dyDescent="0.2">
      <c r="A297" s="88"/>
      <c r="B297" s="88"/>
      <c r="C297" s="88"/>
      <c r="D297" s="89"/>
      <c r="E297" s="90"/>
      <c r="F297" s="99"/>
      <c r="G297" s="99"/>
      <c r="H297" s="89"/>
      <c r="I297" s="99"/>
    </row>
    <row r="298" spans="1:9" x14ac:dyDescent="0.2">
      <c r="A298" s="88"/>
      <c r="B298" s="88"/>
      <c r="C298" s="88"/>
      <c r="D298" s="89"/>
      <c r="E298" s="90"/>
      <c r="F298" s="99"/>
      <c r="G298" s="99"/>
      <c r="H298" s="89"/>
      <c r="I298" s="99"/>
    </row>
    <row r="299" spans="1:9" x14ac:dyDescent="0.2">
      <c r="A299" s="88"/>
      <c r="B299" s="88"/>
      <c r="C299" s="88"/>
      <c r="D299" s="89"/>
      <c r="E299" s="90"/>
      <c r="F299" s="99"/>
      <c r="G299" s="99"/>
      <c r="H299" s="89"/>
      <c r="I299" s="99"/>
    </row>
    <row r="300" spans="1:9" x14ac:dyDescent="0.2">
      <c r="A300" s="88"/>
      <c r="B300" s="88"/>
      <c r="C300" s="88"/>
      <c r="D300" s="89"/>
      <c r="E300" s="90"/>
      <c r="F300" s="99"/>
      <c r="G300" s="99"/>
      <c r="H300" s="89"/>
      <c r="I300" s="99"/>
    </row>
    <row r="301" spans="1:9" x14ac:dyDescent="0.2">
      <c r="A301" s="88"/>
      <c r="B301" s="88"/>
      <c r="C301" s="88"/>
      <c r="D301" s="89"/>
      <c r="E301" s="90"/>
      <c r="F301" s="99"/>
      <c r="G301" s="99"/>
      <c r="H301" s="89"/>
      <c r="I301" s="99"/>
    </row>
    <row r="302" spans="1:9" x14ac:dyDescent="0.2">
      <c r="A302" s="88"/>
      <c r="B302" s="88"/>
      <c r="C302" s="88"/>
      <c r="D302" s="89"/>
      <c r="E302" s="90"/>
      <c r="F302" s="99"/>
      <c r="G302" s="99"/>
      <c r="H302" s="89"/>
      <c r="I302" s="99"/>
    </row>
    <row r="303" spans="1:9" x14ac:dyDescent="0.2">
      <c r="A303" s="88"/>
      <c r="B303" s="88"/>
      <c r="C303" s="88"/>
      <c r="D303" s="89"/>
      <c r="E303" s="90"/>
      <c r="F303" s="99"/>
      <c r="G303" s="99"/>
      <c r="H303" s="89"/>
      <c r="I303" s="99"/>
    </row>
    <row r="304" spans="1:9" x14ac:dyDescent="0.2">
      <c r="A304" s="88"/>
      <c r="B304" s="88"/>
      <c r="C304" s="88"/>
      <c r="D304" s="89"/>
      <c r="E304" s="90"/>
      <c r="F304" s="99"/>
      <c r="G304" s="99"/>
      <c r="H304" s="89"/>
      <c r="I304" s="99"/>
    </row>
    <row r="305" spans="1:9" x14ac:dyDescent="0.2">
      <c r="A305" s="88"/>
      <c r="B305" s="88"/>
      <c r="C305" s="88"/>
      <c r="D305" s="89"/>
      <c r="E305" s="90"/>
      <c r="F305" s="99"/>
      <c r="G305" s="99"/>
      <c r="H305" s="89"/>
      <c r="I305" s="99"/>
    </row>
    <row r="306" spans="1:9" x14ac:dyDescent="0.2">
      <c r="A306" s="88"/>
      <c r="B306" s="88"/>
      <c r="C306" s="88"/>
      <c r="D306" s="89"/>
      <c r="E306" s="90"/>
      <c r="F306" s="99"/>
      <c r="G306" s="99"/>
      <c r="H306" s="89"/>
      <c r="I306" s="99"/>
    </row>
    <row r="307" spans="1:9" x14ac:dyDescent="0.2">
      <c r="A307" s="88"/>
      <c r="B307" s="88"/>
      <c r="C307" s="88"/>
      <c r="D307" s="89"/>
      <c r="E307" s="90"/>
      <c r="F307" s="99"/>
      <c r="G307" s="99"/>
      <c r="H307" s="89"/>
      <c r="I307" s="99"/>
    </row>
    <row r="308" spans="1:9" x14ac:dyDescent="0.2">
      <c r="A308" s="88"/>
      <c r="B308" s="88"/>
      <c r="C308" s="88"/>
      <c r="D308" s="89"/>
      <c r="E308" s="90"/>
      <c r="F308" s="99"/>
      <c r="G308" s="99"/>
      <c r="H308" s="89"/>
      <c r="I308" s="99"/>
    </row>
    <row r="309" spans="1:9" x14ac:dyDescent="0.2">
      <c r="A309" s="88"/>
      <c r="B309" s="88"/>
      <c r="C309" s="88"/>
      <c r="D309" s="89"/>
      <c r="E309" s="90"/>
      <c r="F309" s="99"/>
      <c r="G309" s="99"/>
      <c r="H309" s="89"/>
      <c r="I309" s="99"/>
    </row>
    <row r="310" spans="1:9" x14ac:dyDescent="0.2">
      <c r="A310" s="88"/>
      <c r="B310" s="88"/>
      <c r="C310" s="88"/>
      <c r="D310" s="89"/>
      <c r="E310" s="90"/>
      <c r="F310" s="99"/>
      <c r="G310" s="99"/>
      <c r="H310" s="89"/>
      <c r="I310" s="99"/>
    </row>
    <row r="311" spans="1:9" x14ac:dyDescent="0.2">
      <c r="A311" s="88"/>
      <c r="B311" s="88"/>
      <c r="C311" s="88"/>
      <c r="D311" s="89"/>
      <c r="E311" s="90"/>
      <c r="F311" s="99"/>
      <c r="G311" s="99"/>
      <c r="H311" s="89"/>
      <c r="I311" s="99"/>
    </row>
    <row r="312" spans="1:9" x14ac:dyDescent="0.2">
      <c r="A312" s="88"/>
      <c r="B312" s="88"/>
      <c r="C312" s="88"/>
      <c r="D312" s="89"/>
      <c r="E312" s="90"/>
      <c r="F312" s="99"/>
      <c r="G312" s="99"/>
      <c r="H312" s="89"/>
      <c r="I312" s="99"/>
    </row>
    <row r="313" spans="1:9" x14ac:dyDescent="0.2">
      <c r="A313" s="88"/>
      <c r="B313" s="88"/>
      <c r="C313" s="88"/>
      <c r="D313" s="89"/>
      <c r="E313" s="90"/>
      <c r="F313" s="99"/>
      <c r="G313" s="99"/>
      <c r="H313" s="89"/>
      <c r="I313" s="99"/>
    </row>
    <row r="314" spans="1:9" x14ac:dyDescent="0.2">
      <c r="A314" s="88"/>
      <c r="B314" s="88"/>
      <c r="C314" s="88"/>
      <c r="D314" s="89"/>
      <c r="E314" s="90"/>
      <c r="F314" s="99"/>
      <c r="G314" s="99"/>
      <c r="H314" s="89"/>
      <c r="I314" s="99"/>
    </row>
    <row r="315" spans="1:9" x14ac:dyDescent="0.2">
      <c r="A315" s="88"/>
      <c r="B315" s="88"/>
      <c r="C315" s="88"/>
      <c r="D315" s="89"/>
      <c r="E315" s="90"/>
      <c r="F315" s="99"/>
      <c r="G315" s="99"/>
      <c r="H315" s="89"/>
      <c r="I315" s="99"/>
    </row>
    <row r="316" spans="1:9" x14ac:dyDescent="0.2">
      <c r="A316" s="88"/>
      <c r="B316" s="88"/>
      <c r="C316" s="88"/>
      <c r="D316" s="89"/>
      <c r="E316" s="90"/>
      <c r="F316" s="99"/>
      <c r="G316" s="99"/>
      <c r="H316" s="89"/>
      <c r="I316" s="99"/>
    </row>
    <row r="317" spans="1:9" x14ac:dyDescent="0.2">
      <c r="A317" s="88"/>
      <c r="B317" s="88"/>
      <c r="C317" s="88"/>
      <c r="D317" s="89"/>
      <c r="E317" s="90"/>
      <c r="F317" s="99"/>
      <c r="G317" s="99"/>
      <c r="H317" s="89"/>
      <c r="I317" s="99"/>
    </row>
    <row r="318" spans="1:9" x14ac:dyDescent="0.2">
      <c r="A318" s="88"/>
      <c r="B318" s="88"/>
      <c r="C318" s="88"/>
      <c r="D318" s="89"/>
      <c r="E318" s="90"/>
      <c r="F318" s="99"/>
      <c r="G318" s="99"/>
      <c r="H318" s="89"/>
      <c r="I318" s="99"/>
    </row>
    <row r="319" spans="1:9" x14ac:dyDescent="0.2">
      <c r="A319" s="88"/>
      <c r="B319" s="88"/>
      <c r="C319" s="88"/>
      <c r="D319" s="89"/>
      <c r="E319" s="90"/>
      <c r="F319" s="99"/>
      <c r="G319" s="99"/>
      <c r="H319" s="89"/>
      <c r="I319" s="99"/>
    </row>
    <row r="320" spans="1:9" x14ac:dyDescent="0.2">
      <c r="A320" s="88"/>
      <c r="B320" s="88"/>
      <c r="C320" s="88"/>
      <c r="D320" s="89"/>
      <c r="E320" s="90"/>
      <c r="F320" s="99"/>
      <c r="G320" s="99"/>
      <c r="H320" s="89"/>
      <c r="I320" s="99"/>
    </row>
    <row r="321" spans="1:9" x14ac:dyDescent="0.2">
      <c r="A321" s="88"/>
      <c r="B321" s="88"/>
      <c r="C321" s="88"/>
      <c r="D321" s="89"/>
      <c r="E321" s="90"/>
      <c r="F321" s="99"/>
      <c r="G321" s="99"/>
      <c r="H321" s="89"/>
      <c r="I321" s="99"/>
    </row>
    <row r="322" spans="1:9" x14ac:dyDescent="0.2">
      <c r="A322" s="88"/>
      <c r="B322" s="88"/>
      <c r="C322" s="88"/>
      <c r="D322" s="89"/>
      <c r="E322" s="90"/>
      <c r="F322" s="99"/>
      <c r="G322" s="99"/>
      <c r="H322" s="89"/>
      <c r="I322" s="99"/>
    </row>
    <row r="323" spans="1:9" x14ac:dyDescent="0.2">
      <c r="A323" s="88"/>
      <c r="B323" s="88"/>
      <c r="C323" s="88"/>
      <c r="D323" s="89"/>
      <c r="E323" s="90"/>
      <c r="F323" s="99"/>
      <c r="G323" s="99"/>
      <c r="H323" s="89"/>
      <c r="I323" s="99"/>
    </row>
    <row r="324" spans="1:9" x14ac:dyDescent="0.2">
      <c r="A324" s="88"/>
      <c r="B324" s="88"/>
      <c r="C324" s="88"/>
      <c r="D324" s="89"/>
      <c r="E324" s="90"/>
      <c r="F324" s="99"/>
      <c r="G324" s="99"/>
      <c r="H324" s="89"/>
      <c r="I324" s="99"/>
    </row>
    <row r="325" spans="1:9" x14ac:dyDescent="0.2">
      <c r="A325" s="88"/>
      <c r="B325" s="88"/>
      <c r="C325" s="88"/>
      <c r="D325" s="89"/>
      <c r="E325" s="90"/>
      <c r="F325" s="99"/>
      <c r="G325" s="99"/>
      <c r="H325" s="89"/>
      <c r="I325" s="99"/>
    </row>
    <row r="326" spans="1:9" x14ac:dyDescent="0.2">
      <c r="A326" s="88"/>
      <c r="B326" s="88"/>
      <c r="C326" s="88"/>
      <c r="D326" s="89"/>
      <c r="E326" s="90"/>
      <c r="F326" s="99"/>
      <c r="G326" s="99"/>
      <c r="H326" s="89"/>
      <c r="I326" s="99"/>
    </row>
    <row r="327" spans="1:9" x14ac:dyDescent="0.2">
      <c r="A327" s="88"/>
      <c r="B327" s="88"/>
      <c r="C327" s="88"/>
      <c r="D327" s="89"/>
      <c r="E327" s="90"/>
      <c r="F327" s="99"/>
      <c r="G327" s="99"/>
      <c r="H327" s="89"/>
      <c r="I327" s="99"/>
    </row>
    <row r="328" spans="1:9" x14ac:dyDescent="0.2">
      <c r="A328" s="88"/>
      <c r="B328" s="88"/>
      <c r="C328" s="88"/>
      <c r="D328" s="89"/>
      <c r="E328" s="90"/>
      <c r="F328" s="99"/>
      <c r="G328" s="99"/>
      <c r="H328" s="89"/>
      <c r="I328" s="99"/>
    </row>
    <row r="329" spans="1:9" x14ac:dyDescent="0.2">
      <c r="A329" s="88"/>
      <c r="B329" s="88"/>
      <c r="C329" s="88"/>
      <c r="D329" s="89"/>
      <c r="E329" s="90"/>
      <c r="F329" s="99"/>
      <c r="G329" s="99"/>
      <c r="H329" s="89"/>
      <c r="I329" s="99"/>
    </row>
    <row r="330" spans="1:9" x14ac:dyDescent="0.2">
      <c r="A330" s="88"/>
      <c r="B330" s="88"/>
      <c r="C330" s="88"/>
      <c r="D330" s="89"/>
      <c r="E330" s="90"/>
      <c r="F330" s="99"/>
      <c r="G330" s="99"/>
      <c r="H330" s="89"/>
      <c r="I330" s="99"/>
    </row>
    <row r="331" spans="1:9" x14ac:dyDescent="0.2">
      <c r="A331" s="88"/>
      <c r="B331" s="88"/>
      <c r="C331" s="88"/>
      <c r="D331" s="89"/>
      <c r="E331" s="90"/>
      <c r="F331" s="99"/>
      <c r="G331" s="99"/>
      <c r="H331" s="89"/>
      <c r="I331" s="99"/>
    </row>
    <row r="332" spans="1:9" x14ac:dyDescent="0.2">
      <c r="A332" s="88"/>
      <c r="B332" s="88"/>
      <c r="C332" s="88"/>
      <c r="D332" s="89"/>
      <c r="E332" s="90"/>
      <c r="F332" s="99"/>
      <c r="G332" s="99"/>
      <c r="H332" s="89"/>
      <c r="I332" s="99"/>
    </row>
    <row r="333" spans="1:9" x14ac:dyDescent="0.2">
      <c r="A333" s="88"/>
      <c r="B333" s="88"/>
      <c r="C333" s="88"/>
      <c r="D333" s="89"/>
      <c r="E333" s="90"/>
      <c r="F333" s="99"/>
      <c r="G333" s="99"/>
      <c r="H333" s="89"/>
      <c r="I333" s="99"/>
    </row>
    <row r="334" spans="1:9" x14ac:dyDescent="0.2">
      <c r="A334" s="88"/>
      <c r="B334" s="88"/>
      <c r="C334" s="88"/>
      <c r="D334" s="89"/>
      <c r="E334" s="90"/>
      <c r="F334" s="99"/>
      <c r="G334" s="99"/>
      <c r="H334" s="89"/>
      <c r="I334" s="99"/>
    </row>
    <row r="335" spans="1:9" x14ac:dyDescent="0.2">
      <c r="A335" s="88"/>
      <c r="B335" s="88"/>
      <c r="C335" s="88"/>
      <c r="D335" s="89"/>
      <c r="E335" s="90"/>
      <c r="F335" s="99"/>
      <c r="G335" s="99"/>
      <c r="H335" s="89"/>
      <c r="I335" s="99"/>
    </row>
    <row r="336" spans="1:9" x14ac:dyDescent="0.2">
      <c r="A336" s="88"/>
      <c r="B336" s="88"/>
      <c r="C336" s="88"/>
      <c r="D336" s="89"/>
      <c r="E336" s="90"/>
      <c r="F336" s="99"/>
      <c r="G336" s="99"/>
      <c r="H336" s="89"/>
      <c r="I336" s="99"/>
    </row>
    <row r="337" spans="1:9" x14ac:dyDescent="0.2">
      <c r="A337" s="88"/>
      <c r="B337" s="88"/>
      <c r="C337" s="88"/>
      <c r="D337" s="89"/>
      <c r="E337" s="90"/>
      <c r="F337" s="99"/>
      <c r="G337" s="99"/>
      <c r="H337" s="89"/>
      <c r="I337" s="99"/>
    </row>
    <row r="338" spans="1:9" x14ac:dyDescent="0.2">
      <c r="A338" s="88"/>
      <c r="B338" s="88"/>
      <c r="C338" s="88"/>
      <c r="D338" s="89"/>
      <c r="E338" s="90"/>
      <c r="F338" s="99"/>
      <c r="G338" s="99"/>
      <c r="H338" s="89"/>
      <c r="I338" s="99"/>
    </row>
    <row r="339" spans="1:9" x14ac:dyDescent="0.2">
      <c r="A339" s="88"/>
      <c r="B339" s="88"/>
      <c r="C339" s="88"/>
      <c r="D339" s="89"/>
      <c r="E339" s="90"/>
      <c r="F339" s="99"/>
      <c r="G339" s="99"/>
      <c r="H339" s="89"/>
      <c r="I339" s="99"/>
    </row>
    <row r="340" spans="1:9" x14ac:dyDescent="0.2">
      <c r="A340" s="88"/>
      <c r="B340" s="88"/>
      <c r="C340" s="88"/>
      <c r="D340" s="89"/>
      <c r="E340" s="90"/>
      <c r="F340" s="99"/>
      <c r="G340" s="99"/>
      <c r="H340" s="89"/>
      <c r="I340" s="99"/>
    </row>
    <row r="341" spans="1:9" x14ac:dyDescent="0.2">
      <c r="A341" s="88"/>
      <c r="B341" s="88"/>
      <c r="C341" s="88"/>
      <c r="D341" s="89"/>
      <c r="E341" s="90"/>
      <c r="F341" s="99"/>
      <c r="G341" s="99"/>
      <c r="H341" s="89"/>
      <c r="I341" s="99"/>
    </row>
    <row r="342" spans="1:9" x14ac:dyDescent="0.2">
      <c r="A342" s="88"/>
      <c r="B342" s="88"/>
      <c r="C342" s="88"/>
      <c r="D342" s="89"/>
      <c r="E342" s="90"/>
      <c r="F342" s="99"/>
      <c r="G342" s="99"/>
      <c r="H342" s="89"/>
      <c r="I342" s="99"/>
    </row>
    <row r="343" spans="1:9" x14ac:dyDescent="0.2">
      <c r="A343" s="88"/>
      <c r="B343" s="88"/>
      <c r="C343" s="88"/>
      <c r="D343" s="89"/>
      <c r="E343" s="90"/>
      <c r="F343" s="99"/>
      <c r="G343" s="99"/>
      <c r="H343" s="89"/>
      <c r="I343" s="99"/>
    </row>
    <row r="344" spans="1:9" x14ac:dyDescent="0.2">
      <c r="A344" s="88"/>
      <c r="B344" s="88"/>
      <c r="C344" s="88"/>
      <c r="D344" s="89"/>
      <c r="E344" s="90"/>
      <c r="F344" s="99"/>
      <c r="G344" s="99"/>
      <c r="H344" s="89"/>
      <c r="I344" s="99"/>
    </row>
    <row r="345" spans="1:9" x14ac:dyDescent="0.2">
      <c r="A345" s="88"/>
      <c r="B345" s="88"/>
      <c r="C345" s="88"/>
      <c r="D345" s="89"/>
      <c r="E345" s="90"/>
      <c r="F345" s="99"/>
      <c r="G345" s="99"/>
      <c r="H345" s="89"/>
      <c r="I345" s="99"/>
    </row>
    <row r="346" spans="1:9" x14ac:dyDescent="0.2">
      <c r="A346" s="88"/>
      <c r="B346" s="88"/>
      <c r="C346" s="88"/>
      <c r="D346" s="89"/>
      <c r="E346" s="90"/>
      <c r="F346" s="99"/>
      <c r="G346" s="99"/>
      <c r="H346" s="89"/>
      <c r="I346" s="99"/>
    </row>
    <row r="347" spans="1:9" x14ac:dyDescent="0.2">
      <c r="A347" s="88"/>
      <c r="B347" s="88"/>
      <c r="C347" s="88"/>
      <c r="D347" s="89"/>
      <c r="E347" s="90"/>
      <c r="F347" s="99"/>
      <c r="G347" s="99"/>
      <c r="H347" s="89"/>
      <c r="I347" s="99"/>
    </row>
    <row r="348" spans="1:9" x14ac:dyDescent="0.2">
      <c r="A348" s="88"/>
      <c r="B348" s="88"/>
      <c r="C348" s="88"/>
      <c r="D348" s="89"/>
      <c r="E348" s="90"/>
      <c r="F348" s="99"/>
      <c r="G348" s="99"/>
      <c r="H348" s="89"/>
      <c r="I348" s="99"/>
    </row>
    <row r="349" spans="1:9" x14ac:dyDescent="0.2">
      <c r="A349" s="88"/>
      <c r="B349" s="88"/>
      <c r="C349" s="88"/>
      <c r="D349" s="89"/>
      <c r="E349" s="90"/>
      <c r="F349" s="99"/>
      <c r="G349" s="99"/>
      <c r="H349" s="89"/>
      <c r="I349" s="99"/>
    </row>
    <row r="350" spans="1:9" x14ac:dyDescent="0.2">
      <c r="A350" s="88"/>
      <c r="B350" s="88"/>
      <c r="C350" s="88"/>
      <c r="D350" s="89"/>
      <c r="E350" s="90"/>
      <c r="F350" s="99"/>
      <c r="G350" s="99"/>
      <c r="H350" s="89"/>
      <c r="I350" s="99"/>
    </row>
    <row r="351" spans="1:9" x14ac:dyDescent="0.2">
      <c r="A351" s="88"/>
      <c r="B351" s="88"/>
      <c r="C351" s="88"/>
      <c r="D351" s="89"/>
      <c r="E351" s="90"/>
      <c r="F351" s="99"/>
      <c r="G351" s="99"/>
      <c r="H351" s="89"/>
      <c r="I351" s="99"/>
    </row>
    <row r="352" spans="1:9" x14ac:dyDescent="0.2">
      <c r="A352" s="88"/>
      <c r="B352" s="88"/>
      <c r="C352" s="88"/>
      <c r="D352" s="89"/>
      <c r="E352" s="90"/>
      <c r="F352" s="99"/>
      <c r="G352" s="99"/>
      <c r="H352" s="89"/>
      <c r="I352" s="99"/>
    </row>
    <row r="353" spans="1:9" x14ac:dyDescent="0.2">
      <c r="A353" s="88"/>
      <c r="B353" s="88"/>
      <c r="C353" s="88"/>
      <c r="D353" s="89"/>
      <c r="E353" s="90"/>
      <c r="F353" s="99"/>
      <c r="G353" s="99"/>
      <c r="H353" s="89"/>
      <c r="I353" s="99"/>
    </row>
    <row r="354" spans="1:9" x14ac:dyDescent="0.2">
      <c r="A354" s="88"/>
      <c r="B354" s="88"/>
      <c r="C354" s="88"/>
      <c r="D354" s="89"/>
      <c r="E354" s="90"/>
      <c r="F354" s="99"/>
      <c r="G354" s="99"/>
      <c r="H354" s="89"/>
      <c r="I354" s="99"/>
    </row>
    <row r="355" spans="1:9" x14ac:dyDescent="0.2">
      <c r="A355" s="88"/>
      <c r="B355" s="88"/>
      <c r="C355" s="88"/>
      <c r="D355" s="89"/>
      <c r="E355" s="90"/>
      <c r="F355" s="99"/>
      <c r="G355" s="99"/>
      <c r="H355" s="89"/>
      <c r="I355" s="99"/>
    </row>
    <row r="356" spans="1:9" x14ac:dyDescent="0.2">
      <c r="A356" s="88"/>
      <c r="B356" s="88"/>
      <c r="C356" s="88"/>
      <c r="D356" s="89"/>
      <c r="E356" s="90"/>
      <c r="F356" s="99"/>
      <c r="G356" s="99"/>
      <c r="H356" s="89"/>
      <c r="I356" s="99"/>
    </row>
    <row r="357" spans="1:9" x14ac:dyDescent="0.2">
      <c r="A357" s="88"/>
      <c r="B357" s="88"/>
      <c r="C357" s="88"/>
      <c r="D357" s="89"/>
      <c r="E357" s="90"/>
      <c r="F357" s="99"/>
      <c r="G357" s="99"/>
      <c r="H357" s="89"/>
      <c r="I357" s="99"/>
    </row>
    <row r="358" spans="1:9" x14ac:dyDescent="0.2">
      <c r="A358" s="88"/>
      <c r="B358" s="88"/>
      <c r="C358" s="88"/>
      <c r="D358" s="89"/>
      <c r="E358" s="90"/>
      <c r="F358" s="99"/>
      <c r="G358" s="99"/>
      <c r="H358" s="89"/>
      <c r="I358" s="99"/>
    </row>
    <row r="359" spans="1:9" x14ac:dyDescent="0.2">
      <c r="A359" s="88"/>
      <c r="B359" s="88"/>
      <c r="C359" s="88"/>
      <c r="D359" s="89"/>
      <c r="E359" s="90"/>
      <c r="F359" s="99"/>
      <c r="G359" s="99"/>
      <c r="H359" s="89"/>
      <c r="I359" s="99"/>
    </row>
    <row r="360" spans="1:9" x14ac:dyDescent="0.2">
      <c r="A360" s="88"/>
      <c r="B360" s="88"/>
      <c r="C360" s="88"/>
      <c r="D360" s="89"/>
      <c r="E360" s="90"/>
      <c r="F360" s="99"/>
      <c r="G360" s="99"/>
      <c r="H360" s="89"/>
      <c r="I360" s="99"/>
    </row>
    <row r="361" spans="1:9" x14ac:dyDescent="0.2">
      <c r="A361" s="88"/>
      <c r="B361" s="88"/>
      <c r="C361" s="88"/>
      <c r="D361" s="89"/>
      <c r="E361" s="90"/>
      <c r="F361" s="99"/>
      <c r="G361" s="99"/>
      <c r="H361" s="89"/>
      <c r="I361" s="99"/>
    </row>
    <row r="362" spans="1:9" x14ac:dyDescent="0.2">
      <c r="A362" s="88"/>
      <c r="B362" s="88"/>
      <c r="C362" s="88"/>
      <c r="D362" s="89"/>
      <c r="E362" s="90"/>
      <c r="F362" s="99"/>
      <c r="G362" s="99"/>
      <c r="H362" s="89"/>
      <c r="I362" s="99"/>
    </row>
    <row r="363" spans="1:9" x14ac:dyDescent="0.2">
      <c r="A363" s="88"/>
      <c r="B363" s="88"/>
      <c r="C363" s="88"/>
      <c r="D363" s="89"/>
      <c r="E363" s="90"/>
      <c r="F363" s="99"/>
      <c r="G363" s="99"/>
      <c r="H363" s="89"/>
      <c r="I363" s="99"/>
    </row>
    <row r="364" spans="1:9" x14ac:dyDescent="0.2">
      <c r="A364" s="88"/>
      <c r="B364" s="88"/>
      <c r="C364" s="88"/>
      <c r="D364" s="89"/>
      <c r="E364" s="90"/>
      <c r="F364" s="99"/>
      <c r="G364" s="99"/>
      <c r="H364" s="89"/>
      <c r="I364" s="99"/>
    </row>
    <row r="365" spans="1:9" x14ac:dyDescent="0.2">
      <c r="A365" s="88"/>
      <c r="B365" s="88"/>
      <c r="C365" s="88"/>
      <c r="D365" s="89"/>
      <c r="E365" s="90"/>
      <c r="F365" s="99"/>
      <c r="G365" s="99"/>
      <c r="H365" s="89"/>
      <c r="I365" s="99"/>
    </row>
    <row r="366" spans="1:9" x14ac:dyDescent="0.2">
      <c r="A366" s="88"/>
      <c r="B366" s="88"/>
      <c r="C366" s="88"/>
      <c r="D366" s="89"/>
      <c r="E366" s="90"/>
      <c r="F366" s="99"/>
      <c r="G366" s="99"/>
      <c r="H366" s="89"/>
      <c r="I366" s="99"/>
    </row>
    <row r="367" spans="1:9" x14ac:dyDescent="0.2">
      <c r="A367" s="88"/>
      <c r="B367" s="88"/>
      <c r="C367" s="88"/>
      <c r="D367" s="89"/>
      <c r="E367" s="90"/>
      <c r="F367" s="99"/>
      <c r="G367" s="99"/>
      <c r="H367" s="89"/>
      <c r="I367" s="99"/>
    </row>
    <row r="368" spans="1:9" x14ac:dyDescent="0.2">
      <c r="A368" s="88"/>
      <c r="B368" s="88"/>
      <c r="C368" s="88"/>
      <c r="D368" s="89"/>
      <c r="E368" s="90"/>
      <c r="F368" s="99"/>
      <c r="G368" s="99"/>
      <c r="H368" s="89"/>
      <c r="I368" s="99"/>
    </row>
    <row r="369" spans="1:9" x14ac:dyDescent="0.2">
      <c r="A369" s="88"/>
      <c r="B369" s="88"/>
      <c r="C369" s="88"/>
      <c r="D369" s="89"/>
      <c r="E369" s="90"/>
      <c r="F369" s="99"/>
      <c r="G369" s="99"/>
      <c r="H369" s="89"/>
      <c r="I369" s="99"/>
    </row>
    <row r="370" spans="1:9" x14ac:dyDescent="0.2">
      <c r="A370" s="88"/>
      <c r="B370" s="88"/>
      <c r="C370" s="88"/>
      <c r="D370" s="89"/>
      <c r="E370" s="90"/>
      <c r="F370" s="99"/>
      <c r="G370" s="99"/>
      <c r="H370" s="89"/>
      <c r="I370" s="99"/>
    </row>
    <row r="371" spans="1:9" x14ac:dyDescent="0.2">
      <c r="A371" s="88"/>
      <c r="B371" s="88"/>
      <c r="C371" s="88"/>
      <c r="D371" s="89"/>
      <c r="E371" s="90"/>
      <c r="F371" s="99"/>
      <c r="G371" s="99"/>
      <c r="H371" s="89"/>
      <c r="I371" s="99"/>
    </row>
    <row r="372" spans="1:9" x14ac:dyDescent="0.2">
      <c r="A372" s="88"/>
      <c r="B372" s="88"/>
      <c r="C372" s="88"/>
      <c r="D372" s="89"/>
      <c r="E372" s="90"/>
      <c r="F372" s="99"/>
      <c r="G372" s="99"/>
      <c r="H372" s="89"/>
      <c r="I372" s="99"/>
    </row>
    <row r="373" spans="1:9" x14ac:dyDescent="0.2">
      <c r="A373" s="88"/>
      <c r="B373" s="88"/>
      <c r="C373" s="88"/>
      <c r="D373" s="89"/>
      <c r="E373" s="90"/>
      <c r="F373" s="99"/>
      <c r="G373" s="99"/>
      <c r="H373" s="89"/>
      <c r="I373" s="99"/>
    </row>
    <row r="374" spans="1:9" x14ac:dyDescent="0.2">
      <c r="A374" s="88"/>
      <c r="B374" s="88"/>
      <c r="C374" s="88"/>
      <c r="D374" s="89"/>
      <c r="E374" s="90"/>
      <c r="F374" s="99"/>
      <c r="G374" s="99"/>
      <c r="H374" s="89"/>
      <c r="I374" s="99"/>
    </row>
    <row r="375" spans="1:9" x14ac:dyDescent="0.2">
      <c r="A375" s="88"/>
      <c r="B375" s="88"/>
      <c r="C375" s="88"/>
      <c r="D375" s="89"/>
      <c r="E375" s="90"/>
      <c r="F375" s="99"/>
      <c r="G375" s="99"/>
      <c r="H375" s="89"/>
      <c r="I375" s="99"/>
    </row>
    <row r="376" spans="1:9" x14ac:dyDescent="0.2">
      <c r="A376" s="88"/>
      <c r="B376" s="88"/>
      <c r="C376" s="88"/>
      <c r="D376" s="89"/>
      <c r="E376" s="90"/>
      <c r="F376" s="99"/>
      <c r="G376" s="99"/>
      <c r="H376" s="89"/>
      <c r="I376" s="99"/>
    </row>
    <row r="377" spans="1:9" x14ac:dyDescent="0.2">
      <c r="A377" s="88"/>
      <c r="B377" s="88"/>
      <c r="C377" s="88"/>
      <c r="D377" s="89"/>
      <c r="E377" s="90"/>
      <c r="F377" s="99"/>
      <c r="G377" s="99"/>
      <c r="H377" s="89"/>
      <c r="I377" s="99"/>
    </row>
    <row r="378" spans="1:9" x14ac:dyDescent="0.2">
      <c r="A378" s="88"/>
      <c r="B378" s="88"/>
      <c r="C378" s="88"/>
      <c r="D378" s="89"/>
      <c r="E378" s="90"/>
      <c r="F378" s="99"/>
      <c r="G378" s="99"/>
      <c r="H378" s="89"/>
      <c r="I378" s="99"/>
    </row>
    <row r="379" spans="1:9" x14ac:dyDescent="0.2">
      <c r="A379" s="88"/>
      <c r="B379" s="88"/>
      <c r="C379" s="88"/>
      <c r="D379" s="89"/>
      <c r="E379" s="90"/>
      <c r="F379" s="99"/>
      <c r="G379" s="99"/>
      <c r="H379" s="89"/>
      <c r="I379" s="99"/>
    </row>
    <row r="380" spans="1:9" x14ac:dyDescent="0.2">
      <c r="A380" s="88"/>
      <c r="B380" s="88"/>
      <c r="C380" s="88"/>
      <c r="D380" s="89"/>
      <c r="E380" s="90"/>
      <c r="F380" s="99"/>
      <c r="G380" s="99"/>
      <c r="H380" s="89"/>
      <c r="I380" s="99"/>
    </row>
    <row r="381" spans="1:9" x14ac:dyDescent="0.2">
      <c r="A381" s="88"/>
      <c r="B381" s="88"/>
      <c r="C381" s="88"/>
      <c r="D381" s="89"/>
      <c r="E381" s="90"/>
      <c r="F381" s="99"/>
      <c r="G381" s="99"/>
      <c r="H381" s="89"/>
      <c r="I381" s="99"/>
    </row>
    <row r="382" spans="1:9" x14ac:dyDescent="0.2">
      <c r="A382" s="88"/>
      <c r="B382" s="88"/>
      <c r="C382" s="88"/>
      <c r="D382" s="89"/>
      <c r="E382" s="90"/>
      <c r="F382" s="99"/>
      <c r="G382" s="99"/>
      <c r="H382" s="89"/>
      <c r="I382" s="99"/>
    </row>
    <row r="383" spans="1:9" x14ac:dyDescent="0.2">
      <c r="A383" s="88"/>
      <c r="B383" s="88"/>
      <c r="C383" s="88"/>
      <c r="D383" s="89"/>
      <c r="E383" s="90"/>
      <c r="F383" s="99"/>
      <c r="G383" s="99"/>
      <c r="H383" s="89"/>
      <c r="I383" s="99"/>
    </row>
    <row r="384" spans="1:9" x14ac:dyDescent="0.2">
      <c r="A384" s="88"/>
      <c r="B384" s="88"/>
      <c r="C384" s="88"/>
      <c r="D384" s="89"/>
      <c r="E384" s="90"/>
      <c r="F384" s="99"/>
      <c r="G384" s="99"/>
      <c r="H384" s="89"/>
      <c r="I384" s="99"/>
    </row>
    <row r="385" spans="1:9" x14ac:dyDescent="0.2">
      <c r="A385" s="88"/>
      <c r="B385" s="88"/>
      <c r="C385" s="88"/>
      <c r="D385" s="89"/>
      <c r="E385" s="90"/>
      <c r="F385" s="99"/>
      <c r="G385" s="99"/>
      <c r="H385" s="89"/>
      <c r="I385" s="99"/>
    </row>
    <row r="386" spans="1:9" x14ac:dyDescent="0.2">
      <c r="A386" s="88"/>
      <c r="B386" s="88"/>
      <c r="C386" s="88"/>
      <c r="D386" s="89"/>
      <c r="E386" s="90"/>
      <c r="F386" s="99"/>
      <c r="G386" s="99"/>
      <c r="H386" s="89"/>
      <c r="I386" s="99"/>
    </row>
    <row r="387" spans="1:9" x14ac:dyDescent="0.2">
      <c r="A387" s="88"/>
      <c r="B387" s="88"/>
      <c r="C387" s="88"/>
      <c r="D387" s="89"/>
      <c r="E387" s="90"/>
      <c r="F387" s="99"/>
      <c r="G387" s="99"/>
      <c r="H387" s="89"/>
      <c r="I387" s="99"/>
    </row>
    <row r="388" spans="1:9" x14ac:dyDescent="0.2">
      <c r="A388" s="88"/>
      <c r="B388" s="88"/>
      <c r="C388" s="88"/>
      <c r="D388" s="89"/>
      <c r="E388" s="90"/>
      <c r="F388" s="99"/>
      <c r="G388" s="99"/>
      <c r="H388" s="89"/>
      <c r="I388" s="99"/>
    </row>
    <row r="389" spans="1:9" x14ac:dyDescent="0.2">
      <c r="A389" s="88"/>
      <c r="B389" s="88"/>
      <c r="C389" s="88"/>
      <c r="D389" s="89"/>
      <c r="E389" s="90"/>
      <c r="F389" s="99"/>
      <c r="G389" s="99"/>
      <c r="H389" s="89"/>
      <c r="I389" s="99"/>
    </row>
    <row r="390" spans="1:9" x14ac:dyDescent="0.2">
      <c r="A390" s="88"/>
      <c r="B390" s="88"/>
      <c r="C390" s="88"/>
      <c r="D390" s="89"/>
      <c r="E390" s="90"/>
      <c r="F390" s="99"/>
      <c r="G390" s="99"/>
      <c r="H390" s="89"/>
      <c r="I390" s="99"/>
    </row>
    <row r="391" spans="1:9" x14ac:dyDescent="0.2">
      <c r="A391" s="88"/>
      <c r="B391" s="88"/>
      <c r="C391" s="88"/>
      <c r="D391" s="89"/>
      <c r="E391" s="90"/>
      <c r="F391" s="99"/>
      <c r="G391" s="99"/>
      <c r="H391" s="89"/>
      <c r="I391" s="99"/>
    </row>
    <row r="392" spans="1:9" x14ac:dyDescent="0.2">
      <c r="A392" s="88"/>
      <c r="B392" s="88"/>
      <c r="C392" s="88"/>
      <c r="D392" s="89"/>
      <c r="E392" s="90"/>
      <c r="F392" s="99"/>
      <c r="G392" s="99"/>
      <c r="H392" s="89"/>
      <c r="I392" s="99"/>
    </row>
    <row r="393" spans="1:9" x14ac:dyDescent="0.2">
      <c r="A393" s="88"/>
      <c r="B393" s="88"/>
      <c r="C393" s="88"/>
      <c r="D393" s="89"/>
      <c r="E393" s="90"/>
      <c r="F393" s="99"/>
      <c r="G393" s="99"/>
      <c r="H393" s="89"/>
      <c r="I393" s="99"/>
    </row>
    <row r="394" spans="1:9" x14ac:dyDescent="0.2">
      <c r="A394" s="88"/>
      <c r="B394" s="88"/>
      <c r="C394" s="88"/>
      <c r="D394" s="89"/>
      <c r="E394" s="90"/>
      <c r="F394" s="99"/>
      <c r="G394" s="99"/>
      <c r="H394" s="89"/>
      <c r="I394" s="99"/>
    </row>
    <row r="395" spans="1:9" x14ac:dyDescent="0.2">
      <c r="A395" s="88"/>
      <c r="B395" s="88"/>
      <c r="C395" s="88"/>
      <c r="D395" s="89"/>
      <c r="E395" s="90"/>
      <c r="F395" s="99"/>
      <c r="G395" s="99"/>
      <c r="H395" s="89"/>
      <c r="I395" s="99"/>
    </row>
    <row r="396" spans="1:9" x14ac:dyDescent="0.2">
      <c r="A396" s="88"/>
      <c r="B396" s="88"/>
      <c r="C396" s="88"/>
      <c r="D396" s="89"/>
      <c r="E396" s="90"/>
      <c r="F396" s="99"/>
      <c r="G396" s="99"/>
      <c r="H396" s="89"/>
      <c r="I396" s="99"/>
    </row>
    <row r="397" spans="1:9" x14ac:dyDescent="0.2">
      <c r="A397" s="88"/>
      <c r="B397" s="88"/>
      <c r="C397" s="88"/>
      <c r="D397" s="89"/>
      <c r="E397" s="90"/>
      <c r="F397" s="99"/>
      <c r="G397" s="99"/>
      <c r="H397" s="89"/>
      <c r="I397" s="99"/>
    </row>
    <row r="398" spans="1:9" x14ac:dyDescent="0.2">
      <c r="A398" s="88"/>
      <c r="B398" s="88"/>
      <c r="C398" s="88"/>
      <c r="D398" s="89"/>
      <c r="E398" s="90"/>
      <c r="F398" s="99"/>
      <c r="G398" s="99"/>
      <c r="H398" s="89"/>
      <c r="I398" s="99"/>
    </row>
    <row r="399" spans="1:9" x14ac:dyDescent="0.2">
      <c r="A399" s="88"/>
      <c r="B399" s="88"/>
      <c r="C399" s="88"/>
      <c r="D399" s="89"/>
      <c r="E399" s="90"/>
      <c r="F399" s="99"/>
      <c r="G399" s="99"/>
      <c r="H399" s="89"/>
      <c r="I399" s="99"/>
    </row>
    <row r="400" spans="1:9" x14ac:dyDescent="0.2">
      <c r="A400" s="88"/>
      <c r="B400" s="88"/>
      <c r="C400" s="88"/>
      <c r="D400" s="89"/>
      <c r="E400" s="90"/>
      <c r="F400" s="99"/>
      <c r="G400" s="99"/>
      <c r="H400" s="89"/>
      <c r="I400" s="99"/>
    </row>
    <row r="401" spans="1:9" x14ac:dyDescent="0.2">
      <c r="A401" s="88"/>
      <c r="B401" s="88"/>
      <c r="C401" s="88"/>
      <c r="D401" s="89"/>
      <c r="E401" s="90"/>
      <c r="F401" s="99"/>
      <c r="G401" s="99"/>
      <c r="H401" s="89"/>
      <c r="I401" s="99"/>
    </row>
    <row r="402" spans="1:9" x14ac:dyDescent="0.2">
      <c r="A402" s="88"/>
      <c r="B402" s="88"/>
      <c r="C402" s="88"/>
      <c r="D402" s="89"/>
      <c r="E402" s="90"/>
      <c r="F402" s="99"/>
      <c r="G402" s="99"/>
      <c r="H402" s="89"/>
      <c r="I402" s="99"/>
    </row>
    <row r="403" spans="1:9" x14ac:dyDescent="0.2">
      <c r="A403" s="88"/>
      <c r="B403" s="88"/>
      <c r="C403" s="88"/>
      <c r="D403" s="89"/>
      <c r="E403" s="90"/>
      <c r="F403" s="99"/>
      <c r="G403" s="99"/>
      <c r="H403" s="89"/>
      <c r="I403" s="99"/>
    </row>
    <row r="404" spans="1:9" x14ac:dyDescent="0.2">
      <c r="A404" s="88"/>
      <c r="B404" s="88"/>
      <c r="C404" s="88"/>
      <c r="D404" s="89"/>
      <c r="E404" s="90"/>
      <c r="F404" s="99"/>
      <c r="G404" s="99"/>
      <c r="H404" s="89"/>
      <c r="I404" s="99"/>
    </row>
    <row r="405" spans="1:9" x14ac:dyDescent="0.2">
      <c r="A405" s="88"/>
      <c r="B405" s="88"/>
      <c r="C405" s="88"/>
      <c r="D405" s="89"/>
      <c r="E405" s="90"/>
      <c r="F405" s="99"/>
      <c r="G405" s="99"/>
      <c r="H405" s="89"/>
      <c r="I405" s="99"/>
    </row>
    <row r="406" spans="1:9" x14ac:dyDescent="0.2">
      <c r="A406" s="88"/>
      <c r="B406" s="88"/>
      <c r="C406" s="88"/>
      <c r="D406" s="89"/>
      <c r="E406" s="90"/>
      <c r="F406" s="99"/>
      <c r="G406" s="99"/>
      <c r="H406" s="89"/>
      <c r="I406" s="99"/>
    </row>
    <row r="407" spans="1:9" x14ac:dyDescent="0.2">
      <c r="A407" s="88"/>
      <c r="B407" s="88"/>
      <c r="C407" s="88"/>
      <c r="D407" s="89"/>
      <c r="E407" s="90"/>
      <c r="F407" s="99"/>
      <c r="G407" s="99"/>
      <c r="H407" s="89"/>
      <c r="I407" s="99"/>
    </row>
    <row r="408" spans="1:9" x14ac:dyDescent="0.2">
      <c r="A408" s="88"/>
      <c r="B408" s="88"/>
      <c r="C408" s="88"/>
      <c r="D408" s="89"/>
      <c r="E408" s="90"/>
      <c r="F408" s="99"/>
      <c r="G408" s="99"/>
      <c r="H408" s="89"/>
      <c r="I408" s="99"/>
    </row>
    <row r="409" spans="1:9" x14ac:dyDescent="0.2">
      <c r="A409" s="88"/>
      <c r="B409" s="88"/>
      <c r="C409" s="88"/>
      <c r="D409" s="89"/>
      <c r="E409" s="90"/>
      <c r="F409" s="99"/>
      <c r="G409" s="99"/>
      <c r="H409" s="89"/>
      <c r="I409" s="99"/>
    </row>
    <row r="410" spans="1:9" x14ac:dyDescent="0.2">
      <c r="A410" s="88"/>
      <c r="B410" s="88"/>
      <c r="C410" s="88"/>
      <c r="D410" s="89"/>
      <c r="E410" s="90"/>
      <c r="F410" s="99"/>
      <c r="G410" s="99"/>
      <c r="H410" s="89"/>
      <c r="I410" s="99"/>
    </row>
    <row r="411" spans="1:9" x14ac:dyDescent="0.2">
      <c r="A411" s="88"/>
      <c r="B411" s="88"/>
      <c r="C411" s="88"/>
      <c r="D411" s="89"/>
      <c r="E411" s="90"/>
      <c r="F411" s="99"/>
      <c r="G411" s="99"/>
      <c r="H411" s="89"/>
      <c r="I411" s="99"/>
    </row>
    <row r="412" spans="1:9" x14ac:dyDescent="0.2">
      <c r="A412" s="88"/>
      <c r="B412" s="88"/>
      <c r="C412" s="88"/>
      <c r="D412" s="89"/>
      <c r="E412" s="90"/>
      <c r="F412" s="99"/>
      <c r="G412" s="99"/>
      <c r="H412" s="89"/>
      <c r="I412" s="99"/>
    </row>
    <row r="413" spans="1:9" x14ac:dyDescent="0.2">
      <c r="A413" s="88"/>
      <c r="B413" s="88"/>
      <c r="C413" s="88"/>
      <c r="D413" s="89"/>
      <c r="E413" s="90"/>
      <c r="F413" s="99"/>
      <c r="G413" s="99"/>
      <c r="H413" s="89"/>
      <c r="I413" s="99"/>
    </row>
    <row r="414" spans="1:9" x14ac:dyDescent="0.2">
      <c r="A414" s="88"/>
      <c r="B414" s="88"/>
      <c r="C414" s="88"/>
      <c r="D414" s="89"/>
      <c r="E414" s="90"/>
      <c r="F414" s="99"/>
      <c r="G414" s="99"/>
      <c r="H414" s="89"/>
      <c r="I414" s="99"/>
    </row>
    <row r="415" spans="1:9" x14ac:dyDescent="0.2">
      <c r="A415" s="88"/>
      <c r="B415" s="88"/>
      <c r="C415" s="88"/>
      <c r="D415" s="89"/>
      <c r="E415" s="90"/>
      <c r="F415" s="99"/>
      <c r="G415" s="99"/>
      <c r="H415" s="89"/>
      <c r="I415" s="99"/>
    </row>
    <row r="416" spans="1:9" x14ac:dyDescent="0.2">
      <c r="A416" s="88"/>
      <c r="B416" s="88"/>
      <c r="C416" s="88"/>
      <c r="D416" s="89"/>
      <c r="E416" s="90"/>
      <c r="F416" s="99"/>
      <c r="G416" s="99"/>
      <c r="H416" s="89"/>
      <c r="I416" s="99"/>
    </row>
    <row r="417" spans="1:9" x14ac:dyDescent="0.2">
      <c r="A417" s="88"/>
      <c r="B417" s="88"/>
      <c r="C417" s="88"/>
      <c r="D417" s="89"/>
      <c r="E417" s="90"/>
      <c r="F417" s="99"/>
      <c r="G417" s="99"/>
      <c r="H417" s="89"/>
      <c r="I417" s="99"/>
    </row>
    <row r="418" spans="1:9" x14ac:dyDescent="0.2">
      <c r="A418" s="88"/>
      <c r="B418" s="88"/>
      <c r="C418" s="88"/>
      <c r="D418" s="89"/>
      <c r="E418" s="90"/>
      <c r="F418" s="99"/>
      <c r="G418" s="99"/>
      <c r="H418" s="89"/>
      <c r="I418" s="99"/>
    </row>
    <row r="419" spans="1:9" x14ac:dyDescent="0.2">
      <c r="A419" s="88"/>
      <c r="B419" s="88"/>
      <c r="C419" s="88"/>
      <c r="D419" s="89"/>
      <c r="E419" s="90"/>
      <c r="F419" s="99"/>
      <c r="G419" s="99"/>
      <c r="H419" s="89"/>
      <c r="I419" s="99"/>
    </row>
    <row r="420" spans="1:9" x14ac:dyDescent="0.2">
      <c r="A420" s="88"/>
      <c r="B420" s="88"/>
      <c r="C420" s="88"/>
      <c r="D420" s="89"/>
      <c r="E420" s="90"/>
      <c r="F420" s="99"/>
      <c r="G420" s="99"/>
      <c r="H420" s="89"/>
      <c r="I420" s="99"/>
    </row>
    <row r="421" spans="1:9" x14ac:dyDescent="0.2">
      <c r="A421" s="88"/>
      <c r="B421" s="88"/>
      <c r="C421" s="88"/>
      <c r="D421" s="89"/>
      <c r="E421" s="90"/>
      <c r="F421" s="99"/>
      <c r="G421" s="99"/>
      <c r="H421" s="89"/>
      <c r="I421" s="99"/>
    </row>
    <row r="422" spans="1:9" x14ac:dyDescent="0.2">
      <c r="A422" s="88"/>
      <c r="B422" s="88"/>
      <c r="C422" s="88"/>
      <c r="D422" s="89"/>
      <c r="E422" s="90"/>
      <c r="F422" s="99"/>
      <c r="G422" s="99"/>
      <c r="H422" s="89"/>
      <c r="I422" s="99"/>
    </row>
    <row r="423" spans="1:9" x14ac:dyDescent="0.2">
      <c r="A423" s="88"/>
      <c r="B423" s="88"/>
      <c r="C423" s="88"/>
      <c r="D423" s="89"/>
      <c r="E423" s="90"/>
      <c r="F423" s="99"/>
      <c r="G423" s="99"/>
      <c r="H423" s="89"/>
      <c r="I423" s="99"/>
    </row>
    <row r="424" spans="1:9" x14ac:dyDescent="0.2">
      <c r="A424" s="88"/>
      <c r="B424" s="88"/>
      <c r="C424" s="88"/>
      <c r="D424" s="89"/>
      <c r="E424" s="90"/>
      <c r="F424" s="99"/>
      <c r="G424" s="99"/>
      <c r="H424" s="89"/>
      <c r="I424" s="99"/>
    </row>
    <row r="425" spans="1:9" x14ac:dyDescent="0.2">
      <c r="A425" s="88"/>
      <c r="B425" s="88"/>
      <c r="C425" s="88"/>
      <c r="D425" s="89"/>
      <c r="E425" s="90"/>
      <c r="F425" s="99"/>
      <c r="G425" s="99"/>
      <c r="H425" s="89"/>
      <c r="I425" s="99"/>
    </row>
    <row r="426" spans="1:9" x14ac:dyDescent="0.2">
      <c r="A426" s="88"/>
      <c r="B426" s="88"/>
      <c r="C426" s="88"/>
      <c r="D426" s="89"/>
      <c r="E426" s="90"/>
      <c r="F426" s="99"/>
      <c r="G426" s="99"/>
      <c r="H426" s="89"/>
      <c r="I426" s="99"/>
    </row>
    <row r="427" spans="1:9" x14ac:dyDescent="0.2">
      <c r="A427" s="88"/>
      <c r="B427" s="88"/>
      <c r="C427" s="88"/>
      <c r="D427" s="89"/>
      <c r="E427" s="90"/>
      <c r="F427" s="99"/>
      <c r="G427" s="99"/>
      <c r="H427" s="89"/>
      <c r="I427" s="99"/>
    </row>
    <row r="428" spans="1:9" x14ac:dyDescent="0.2">
      <c r="A428" s="88"/>
      <c r="B428" s="88"/>
      <c r="C428" s="88"/>
      <c r="D428" s="89"/>
      <c r="E428" s="90"/>
      <c r="F428" s="99"/>
      <c r="G428" s="99"/>
      <c r="H428" s="89"/>
      <c r="I428" s="99"/>
    </row>
    <row r="429" spans="1:9" x14ac:dyDescent="0.2">
      <c r="A429" s="88"/>
      <c r="B429" s="88"/>
      <c r="C429" s="88"/>
      <c r="D429" s="89"/>
      <c r="E429" s="90"/>
      <c r="F429" s="99"/>
      <c r="G429" s="99"/>
      <c r="H429" s="89"/>
      <c r="I429" s="99"/>
    </row>
    <row r="430" spans="1:9" x14ac:dyDescent="0.2">
      <c r="A430" s="88"/>
      <c r="B430" s="88"/>
      <c r="C430" s="88"/>
      <c r="D430" s="89"/>
      <c r="E430" s="90"/>
      <c r="F430" s="99"/>
      <c r="G430" s="99"/>
      <c r="H430" s="89"/>
      <c r="I430" s="99"/>
    </row>
    <row r="431" spans="1:9" x14ac:dyDescent="0.2">
      <c r="A431" s="88"/>
      <c r="B431" s="88"/>
      <c r="C431" s="88"/>
      <c r="D431" s="89"/>
      <c r="E431" s="90"/>
      <c r="F431" s="99"/>
      <c r="G431" s="99"/>
      <c r="H431" s="89"/>
      <c r="I431" s="99"/>
    </row>
    <row r="432" spans="1:9" x14ac:dyDescent="0.2">
      <c r="A432" s="88"/>
      <c r="B432" s="88"/>
      <c r="C432" s="88"/>
      <c r="D432" s="89"/>
      <c r="E432" s="90"/>
      <c r="F432" s="99"/>
      <c r="G432" s="99"/>
      <c r="H432" s="89"/>
      <c r="I432" s="99"/>
    </row>
    <row r="433" spans="1:9" x14ac:dyDescent="0.2">
      <c r="A433" s="88"/>
      <c r="B433" s="88"/>
      <c r="C433" s="88"/>
      <c r="D433" s="89"/>
      <c r="E433" s="90"/>
      <c r="F433" s="99"/>
      <c r="G433" s="99"/>
      <c r="H433" s="89"/>
      <c r="I433" s="99"/>
    </row>
    <row r="434" spans="1:9" x14ac:dyDescent="0.2">
      <c r="A434" s="88"/>
      <c r="B434" s="88"/>
      <c r="C434" s="88"/>
      <c r="D434" s="89"/>
      <c r="E434" s="90"/>
      <c r="F434" s="99"/>
      <c r="G434" s="99"/>
      <c r="H434" s="89"/>
      <c r="I434" s="99"/>
    </row>
    <row r="435" spans="1:9" x14ac:dyDescent="0.2">
      <c r="A435" s="88"/>
      <c r="B435" s="88"/>
      <c r="C435" s="88"/>
      <c r="D435" s="89"/>
      <c r="E435" s="90"/>
      <c r="F435" s="99"/>
      <c r="G435" s="99"/>
      <c r="H435" s="89"/>
      <c r="I435" s="99"/>
    </row>
    <row r="436" spans="1:9" x14ac:dyDescent="0.2">
      <c r="A436" s="88"/>
      <c r="B436" s="88"/>
      <c r="C436" s="88"/>
      <c r="D436" s="89"/>
      <c r="E436" s="90"/>
      <c r="F436" s="99"/>
      <c r="G436" s="99"/>
      <c r="H436" s="89"/>
      <c r="I436" s="99"/>
    </row>
    <row r="437" spans="1:9" x14ac:dyDescent="0.2">
      <c r="A437" s="88"/>
      <c r="B437" s="88"/>
      <c r="C437" s="88"/>
      <c r="D437" s="89"/>
      <c r="E437" s="90"/>
      <c r="F437" s="99"/>
      <c r="G437" s="99"/>
      <c r="H437" s="89"/>
      <c r="I437" s="99"/>
    </row>
    <row r="438" spans="1:9" x14ac:dyDescent="0.2">
      <c r="A438" s="88"/>
      <c r="B438" s="88"/>
      <c r="C438" s="88"/>
      <c r="D438" s="89"/>
      <c r="E438" s="90"/>
      <c r="F438" s="99"/>
      <c r="G438" s="99"/>
      <c r="H438" s="89"/>
      <c r="I438" s="99"/>
    </row>
    <row r="439" spans="1:9" x14ac:dyDescent="0.2">
      <c r="A439" s="88"/>
      <c r="B439" s="88"/>
      <c r="C439" s="88"/>
      <c r="D439" s="89"/>
      <c r="E439" s="90"/>
      <c r="F439" s="99"/>
      <c r="G439" s="99"/>
      <c r="H439" s="89"/>
      <c r="I439" s="99"/>
    </row>
    <row r="440" spans="1:9" x14ac:dyDescent="0.2">
      <c r="A440" s="88"/>
      <c r="B440" s="88"/>
      <c r="C440" s="88"/>
      <c r="D440" s="89"/>
      <c r="E440" s="90"/>
      <c r="F440" s="99"/>
      <c r="G440" s="99"/>
      <c r="H440" s="89"/>
      <c r="I440" s="99"/>
    </row>
    <row r="441" spans="1:9" x14ac:dyDescent="0.2">
      <c r="A441" s="88"/>
      <c r="B441" s="88"/>
      <c r="C441" s="88"/>
      <c r="D441" s="89"/>
      <c r="E441" s="90"/>
      <c r="F441" s="99"/>
      <c r="G441" s="99"/>
      <c r="H441" s="89"/>
      <c r="I441" s="99"/>
    </row>
    <row r="442" spans="1:9" x14ac:dyDescent="0.2">
      <c r="A442" s="88"/>
      <c r="B442" s="88"/>
      <c r="C442" s="88"/>
      <c r="D442" s="89"/>
      <c r="E442" s="90"/>
      <c r="F442" s="99"/>
      <c r="G442" s="99"/>
      <c r="H442" s="89"/>
      <c r="I442" s="99"/>
    </row>
    <row r="443" spans="1:9" x14ac:dyDescent="0.2">
      <c r="A443" s="88"/>
      <c r="B443" s="88"/>
      <c r="C443" s="88"/>
      <c r="D443" s="89"/>
      <c r="E443" s="90"/>
      <c r="F443" s="99"/>
      <c r="G443" s="99"/>
      <c r="H443" s="89"/>
      <c r="I443" s="99"/>
    </row>
    <row r="444" spans="1:9" x14ac:dyDescent="0.2">
      <c r="A444" s="88"/>
      <c r="B444" s="88"/>
      <c r="C444" s="88"/>
      <c r="D444" s="89"/>
      <c r="E444" s="90"/>
      <c r="F444" s="99"/>
      <c r="G444" s="99"/>
      <c r="H444" s="89"/>
      <c r="I444" s="99"/>
    </row>
    <row r="445" spans="1:9" x14ac:dyDescent="0.2">
      <c r="A445" s="88"/>
      <c r="B445" s="88"/>
      <c r="C445" s="88"/>
      <c r="D445" s="89"/>
      <c r="E445" s="90"/>
      <c r="F445" s="99"/>
      <c r="G445" s="99"/>
      <c r="H445" s="89"/>
      <c r="I445" s="99"/>
    </row>
    <row r="446" spans="1:9" x14ac:dyDescent="0.2">
      <c r="A446" s="88"/>
      <c r="B446" s="88"/>
      <c r="C446" s="88"/>
      <c r="D446" s="89"/>
      <c r="E446" s="90"/>
      <c r="F446" s="99"/>
      <c r="G446" s="99"/>
      <c r="H446" s="89"/>
      <c r="I446" s="99"/>
    </row>
    <row r="447" spans="1:9" x14ac:dyDescent="0.2">
      <c r="A447" s="88"/>
      <c r="B447" s="88"/>
      <c r="C447" s="88"/>
      <c r="D447" s="89"/>
      <c r="E447" s="90"/>
      <c r="F447" s="99"/>
      <c r="G447" s="99"/>
      <c r="H447" s="89"/>
      <c r="I447" s="99"/>
    </row>
    <row r="448" spans="1:9" x14ac:dyDescent="0.2">
      <c r="A448" s="88"/>
      <c r="B448" s="88"/>
      <c r="C448" s="88"/>
      <c r="D448" s="89"/>
      <c r="E448" s="90"/>
      <c r="F448" s="99"/>
      <c r="G448" s="99"/>
      <c r="H448" s="89"/>
      <c r="I448" s="99"/>
    </row>
    <row r="449" spans="1:9" x14ac:dyDescent="0.2">
      <c r="A449" s="88"/>
      <c r="B449" s="88"/>
      <c r="C449" s="88"/>
      <c r="D449" s="89"/>
      <c r="E449" s="90"/>
      <c r="F449" s="99"/>
      <c r="G449" s="99"/>
      <c r="H449" s="89"/>
      <c r="I449" s="99"/>
    </row>
    <row r="450" spans="1:9" x14ac:dyDescent="0.2">
      <c r="A450" s="88"/>
      <c r="B450" s="88"/>
      <c r="C450" s="88"/>
      <c r="D450" s="89"/>
      <c r="E450" s="90"/>
      <c r="F450" s="99"/>
      <c r="G450" s="99"/>
      <c r="H450" s="89"/>
      <c r="I450" s="99"/>
    </row>
    <row r="451" spans="1:9" x14ac:dyDescent="0.2">
      <c r="A451" s="88"/>
      <c r="B451" s="88"/>
      <c r="C451" s="88"/>
      <c r="D451" s="89"/>
      <c r="E451" s="90"/>
      <c r="F451" s="99"/>
      <c r="G451" s="99"/>
      <c r="H451" s="89"/>
      <c r="I451" s="99"/>
    </row>
    <row r="452" spans="1:9" x14ac:dyDescent="0.2">
      <c r="A452" s="88"/>
      <c r="B452" s="88"/>
      <c r="C452" s="88"/>
      <c r="D452" s="89"/>
      <c r="E452" s="90"/>
      <c r="F452" s="99"/>
      <c r="G452" s="99"/>
      <c r="H452" s="89"/>
      <c r="I452" s="99"/>
    </row>
    <row r="453" spans="1:9" x14ac:dyDescent="0.2">
      <c r="A453" s="88"/>
      <c r="B453" s="88"/>
      <c r="C453" s="88"/>
      <c r="D453" s="89"/>
      <c r="E453" s="90"/>
      <c r="F453" s="99"/>
      <c r="G453" s="99"/>
      <c r="H453" s="89"/>
      <c r="I453" s="99"/>
    </row>
    <row r="454" spans="1:9" x14ac:dyDescent="0.2">
      <c r="A454" s="88"/>
      <c r="B454" s="88"/>
      <c r="C454" s="88"/>
      <c r="D454" s="89"/>
      <c r="E454" s="90"/>
      <c r="F454" s="99"/>
      <c r="G454" s="99"/>
      <c r="H454" s="89"/>
      <c r="I454" s="99"/>
    </row>
    <row r="455" spans="1:9" x14ac:dyDescent="0.2">
      <c r="A455" s="88"/>
      <c r="B455" s="88"/>
      <c r="C455" s="88"/>
      <c r="D455" s="89"/>
      <c r="E455" s="90"/>
      <c r="F455" s="99"/>
      <c r="G455" s="99"/>
      <c r="H455" s="89"/>
      <c r="I455" s="99"/>
    </row>
    <row r="456" spans="1:9" x14ac:dyDescent="0.2">
      <c r="A456" s="88"/>
      <c r="B456" s="88"/>
      <c r="C456" s="88"/>
      <c r="D456" s="89"/>
      <c r="E456" s="90"/>
      <c r="F456" s="99"/>
      <c r="G456" s="99"/>
      <c r="H456" s="89"/>
      <c r="I456" s="99"/>
    </row>
    <row r="457" spans="1:9" x14ac:dyDescent="0.2">
      <c r="A457" s="88"/>
      <c r="B457" s="88"/>
      <c r="C457" s="88"/>
      <c r="D457" s="89"/>
      <c r="E457" s="90"/>
      <c r="F457" s="99"/>
      <c r="G457" s="99"/>
      <c r="H457" s="89"/>
      <c r="I457" s="99"/>
    </row>
    <row r="458" spans="1:9" x14ac:dyDescent="0.2">
      <c r="A458" s="88"/>
      <c r="B458" s="88"/>
      <c r="C458" s="88"/>
      <c r="D458" s="89"/>
      <c r="E458" s="90"/>
      <c r="F458" s="99"/>
      <c r="G458" s="99"/>
      <c r="H458" s="89"/>
      <c r="I458" s="99"/>
    </row>
    <row r="459" spans="1:9" x14ac:dyDescent="0.2">
      <c r="A459" s="88"/>
      <c r="B459" s="88"/>
      <c r="C459" s="88"/>
      <c r="D459" s="89"/>
      <c r="E459" s="90"/>
      <c r="F459" s="99"/>
      <c r="G459" s="99"/>
      <c r="H459" s="89"/>
      <c r="I459" s="99"/>
    </row>
    <row r="460" spans="1:9" x14ac:dyDescent="0.2">
      <c r="A460" s="88"/>
      <c r="B460" s="88"/>
      <c r="C460" s="88"/>
      <c r="D460" s="89"/>
      <c r="E460" s="90"/>
      <c r="F460" s="99"/>
      <c r="G460" s="99"/>
      <c r="H460" s="89"/>
      <c r="I460" s="99"/>
    </row>
    <row r="461" spans="1:9" x14ac:dyDescent="0.2">
      <c r="A461" s="88"/>
      <c r="B461" s="88"/>
      <c r="C461" s="88"/>
      <c r="D461" s="89"/>
      <c r="E461" s="90"/>
      <c r="F461" s="99"/>
      <c r="G461" s="99"/>
      <c r="H461" s="89"/>
      <c r="I461" s="99"/>
    </row>
    <row r="462" spans="1:9" x14ac:dyDescent="0.2">
      <c r="A462" s="88"/>
      <c r="B462" s="88"/>
      <c r="C462" s="88"/>
      <c r="D462" s="89"/>
      <c r="E462" s="90"/>
      <c r="F462" s="99"/>
      <c r="G462" s="99"/>
      <c r="H462" s="89"/>
      <c r="I462" s="99"/>
    </row>
    <row r="463" spans="1:9" x14ac:dyDescent="0.2">
      <c r="A463" s="88"/>
      <c r="B463" s="88"/>
      <c r="C463" s="88"/>
      <c r="D463" s="89"/>
      <c r="E463" s="90"/>
      <c r="F463" s="99"/>
      <c r="G463" s="99"/>
      <c r="H463" s="89"/>
      <c r="I463" s="99"/>
    </row>
    <row r="464" spans="1:9" x14ac:dyDescent="0.2">
      <c r="A464" s="88"/>
      <c r="B464" s="88"/>
      <c r="C464" s="88"/>
      <c r="D464" s="89"/>
      <c r="E464" s="90"/>
      <c r="F464" s="99"/>
      <c r="G464" s="99"/>
      <c r="H464" s="89"/>
      <c r="I464" s="99"/>
    </row>
    <row r="465" spans="1:9" x14ac:dyDescent="0.2">
      <c r="A465" s="88"/>
      <c r="B465" s="88"/>
      <c r="C465" s="88"/>
      <c r="D465" s="89"/>
      <c r="E465" s="90"/>
      <c r="F465" s="99"/>
      <c r="G465" s="99"/>
      <c r="H465" s="89"/>
      <c r="I465" s="99"/>
    </row>
    <row r="466" spans="1:9" x14ac:dyDescent="0.2">
      <c r="A466" s="88"/>
      <c r="B466" s="88"/>
      <c r="C466" s="88"/>
      <c r="D466" s="89"/>
      <c r="E466" s="90"/>
      <c r="F466" s="99"/>
      <c r="G466" s="99"/>
      <c r="H466" s="89"/>
      <c r="I466" s="99"/>
    </row>
    <row r="467" spans="1:9" x14ac:dyDescent="0.2">
      <c r="A467" s="88"/>
      <c r="B467" s="88"/>
      <c r="C467" s="88"/>
      <c r="D467" s="89"/>
      <c r="E467" s="90"/>
      <c r="F467" s="99"/>
      <c r="G467" s="99"/>
      <c r="H467" s="89"/>
      <c r="I467" s="99"/>
    </row>
    <row r="468" spans="1:9" x14ac:dyDescent="0.2">
      <c r="A468" s="88"/>
      <c r="B468" s="88"/>
      <c r="C468" s="88"/>
      <c r="D468" s="89"/>
      <c r="E468" s="90"/>
      <c r="F468" s="99"/>
      <c r="G468" s="99"/>
      <c r="H468" s="89"/>
      <c r="I468" s="99"/>
    </row>
    <row r="469" spans="1:9" x14ac:dyDescent="0.2">
      <c r="A469" s="88"/>
      <c r="B469" s="88"/>
      <c r="C469" s="88"/>
      <c r="D469" s="89"/>
      <c r="E469" s="90"/>
      <c r="F469" s="99"/>
      <c r="G469" s="99"/>
      <c r="H469" s="89"/>
      <c r="I469" s="99"/>
    </row>
    <row r="470" spans="1:9" x14ac:dyDescent="0.2">
      <c r="A470" s="88"/>
      <c r="B470" s="88"/>
      <c r="C470" s="88"/>
      <c r="D470" s="89"/>
      <c r="E470" s="90"/>
      <c r="F470" s="99"/>
      <c r="G470" s="99"/>
      <c r="H470" s="89"/>
      <c r="I470" s="99"/>
    </row>
    <row r="471" spans="1:9" x14ac:dyDescent="0.2">
      <c r="A471" s="88"/>
      <c r="B471" s="88"/>
      <c r="C471" s="88"/>
      <c r="D471" s="89"/>
      <c r="E471" s="90"/>
      <c r="F471" s="99"/>
      <c r="G471" s="99"/>
      <c r="H471" s="89"/>
      <c r="I471" s="99"/>
    </row>
    <row r="472" spans="1:9" x14ac:dyDescent="0.2">
      <c r="A472" s="88"/>
      <c r="B472" s="88"/>
      <c r="C472" s="88"/>
      <c r="D472" s="89"/>
      <c r="E472" s="90"/>
      <c r="F472" s="99"/>
      <c r="G472" s="99"/>
      <c r="H472" s="89"/>
      <c r="I472" s="99"/>
    </row>
    <row r="473" spans="1:9" x14ac:dyDescent="0.2">
      <c r="A473" s="88"/>
      <c r="B473" s="88"/>
      <c r="C473" s="88"/>
      <c r="D473" s="89"/>
      <c r="E473" s="90"/>
      <c r="F473" s="99"/>
      <c r="G473" s="99"/>
      <c r="H473" s="89"/>
      <c r="I473" s="99"/>
    </row>
    <row r="474" spans="1:9" x14ac:dyDescent="0.2">
      <c r="A474" s="88"/>
      <c r="B474" s="88"/>
      <c r="C474" s="88"/>
      <c r="D474" s="89"/>
      <c r="E474" s="90"/>
      <c r="F474" s="99"/>
      <c r="G474" s="99"/>
      <c r="H474" s="89"/>
      <c r="I474" s="99"/>
    </row>
    <row r="475" spans="1:9" x14ac:dyDescent="0.2">
      <c r="A475" s="88"/>
      <c r="B475" s="88"/>
      <c r="C475" s="88"/>
      <c r="D475" s="89"/>
      <c r="E475" s="90"/>
      <c r="F475" s="99"/>
      <c r="G475" s="99"/>
      <c r="H475" s="89"/>
      <c r="I475" s="99"/>
    </row>
    <row r="476" spans="1:9" x14ac:dyDescent="0.2">
      <c r="A476" s="88"/>
      <c r="B476" s="88"/>
      <c r="C476" s="88"/>
      <c r="D476" s="89"/>
      <c r="E476" s="90"/>
      <c r="F476" s="99"/>
      <c r="G476" s="99"/>
      <c r="H476" s="89"/>
      <c r="I476" s="99"/>
    </row>
    <row r="477" spans="1:9" x14ac:dyDescent="0.2">
      <c r="A477" s="88"/>
      <c r="B477" s="88"/>
      <c r="C477" s="88"/>
      <c r="D477" s="89"/>
      <c r="E477" s="90"/>
      <c r="F477" s="99"/>
      <c r="G477" s="99"/>
      <c r="H477" s="89"/>
      <c r="I477" s="99"/>
    </row>
    <row r="478" spans="1:9" x14ac:dyDescent="0.2">
      <c r="A478" s="88"/>
      <c r="B478" s="88"/>
      <c r="C478" s="88"/>
      <c r="D478" s="89"/>
      <c r="E478" s="90"/>
      <c r="F478" s="99"/>
      <c r="G478" s="99"/>
      <c r="H478" s="89"/>
      <c r="I478" s="99"/>
    </row>
    <row r="479" spans="1:9" x14ac:dyDescent="0.2">
      <c r="A479" s="88"/>
      <c r="B479" s="88"/>
      <c r="C479" s="88"/>
      <c r="D479" s="89"/>
      <c r="E479" s="90"/>
      <c r="F479" s="99"/>
      <c r="G479" s="99"/>
      <c r="H479" s="89"/>
      <c r="I479" s="99"/>
    </row>
    <row r="480" spans="1:9" x14ac:dyDescent="0.2">
      <c r="A480" s="88"/>
      <c r="B480" s="88"/>
      <c r="C480" s="88"/>
      <c r="D480" s="89"/>
      <c r="E480" s="90"/>
      <c r="F480" s="99"/>
      <c r="G480" s="99"/>
      <c r="H480" s="89"/>
      <c r="I480" s="99"/>
    </row>
    <row r="481" spans="1:9" x14ac:dyDescent="0.2">
      <c r="A481" s="88"/>
      <c r="B481" s="88"/>
      <c r="C481" s="88"/>
      <c r="D481" s="89"/>
      <c r="E481" s="90"/>
      <c r="F481" s="99"/>
      <c r="G481" s="99"/>
      <c r="H481" s="89"/>
      <c r="I481" s="99"/>
    </row>
    <row r="482" spans="1:9" x14ac:dyDescent="0.2">
      <c r="A482" s="88"/>
      <c r="B482" s="88"/>
      <c r="C482" s="88"/>
      <c r="D482" s="89"/>
      <c r="E482" s="90"/>
      <c r="F482" s="99"/>
      <c r="G482" s="99"/>
      <c r="H482" s="89"/>
      <c r="I482" s="99"/>
    </row>
    <row r="483" spans="1:9" x14ac:dyDescent="0.2">
      <c r="A483" s="88"/>
      <c r="B483" s="88"/>
      <c r="C483" s="88"/>
      <c r="D483" s="89"/>
      <c r="E483" s="90"/>
      <c r="F483" s="99"/>
      <c r="G483" s="99"/>
      <c r="H483" s="89"/>
      <c r="I483" s="99"/>
    </row>
    <row r="484" spans="1:9" x14ac:dyDescent="0.2">
      <c r="A484" s="88"/>
      <c r="B484" s="88"/>
      <c r="C484" s="88"/>
      <c r="D484" s="89"/>
      <c r="E484" s="90"/>
      <c r="F484" s="99"/>
      <c r="G484" s="99"/>
      <c r="H484" s="89"/>
      <c r="I484" s="99"/>
    </row>
    <row r="485" spans="1:9" x14ac:dyDescent="0.2">
      <c r="A485" s="88"/>
      <c r="B485" s="88"/>
      <c r="C485" s="88"/>
      <c r="D485" s="89"/>
      <c r="E485" s="90"/>
      <c r="F485" s="99"/>
      <c r="G485" s="99"/>
      <c r="H485" s="89"/>
      <c r="I485" s="99"/>
    </row>
    <row r="486" spans="1:9" x14ac:dyDescent="0.2">
      <c r="A486" s="88"/>
      <c r="B486" s="88"/>
      <c r="C486" s="88"/>
      <c r="D486" s="89"/>
      <c r="E486" s="90"/>
      <c r="F486" s="99"/>
      <c r="G486" s="99"/>
      <c r="H486" s="89"/>
      <c r="I486" s="99"/>
    </row>
    <row r="487" spans="1:9" x14ac:dyDescent="0.2">
      <c r="A487" s="88"/>
      <c r="B487" s="88"/>
      <c r="C487" s="88"/>
      <c r="D487" s="89"/>
      <c r="E487" s="90"/>
      <c r="F487" s="99"/>
      <c r="G487" s="99"/>
      <c r="H487" s="89"/>
      <c r="I487" s="99"/>
    </row>
    <row r="488" spans="1:9" x14ac:dyDescent="0.2">
      <c r="A488" s="88"/>
      <c r="B488" s="88"/>
      <c r="C488" s="88"/>
      <c r="D488" s="89"/>
      <c r="E488" s="90"/>
      <c r="F488" s="99"/>
      <c r="G488" s="99"/>
      <c r="H488" s="89"/>
      <c r="I488" s="99"/>
    </row>
    <row r="489" spans="1:9" x14ac:dyDescent="0.2">
      <c r="A489" s="88"/>
      <c r="B489" s="88"/>
      <c r="C489" s="88"/>
      <c r="D489" s="89"/>
      <c r="E489" s="90"/>
      <c r="F489" s="99"/>
      <c r="G489" s="99"/>
      <c r="H489" s="89"/>
      <c r="I489" s="99"/>
    </row>
    <row r="490" spans="1:9" x14ac:dyDescent="0.2">
      <c r="A490" s="88"/>
      <c r="B490" s="88"/>
      <c r="C490" s="88"/>
      <c r="D490" s="89"/>
      <c r="E490" s="90"/>
      <c r="F490" s="99"/>
      <c r="G490" s="99"/>
      <c r="H490" s="89"/>
      <c r="I490" s="99"/>
    </row>
    <row r="491" spans="1:9" x14ac:dyDescent="0.2">
      <c r="A491" s="88"/>
      <c r="B491" s="88"/>
      <c r="C491" s="88"/>
      <c r="D491" s="89"/>
      <c r="E491" s="90"/>
      <c r="F491" s="99"/>
      <c r="G491" s="99"/>
      <c r="H491" s="89"/>
      <c r="I491" s="99"/>
    </row>
    <row r="492" spans="1:9" x14ac:dyDescent="0.2">
      <c r="A492" s="88"/>
      <c r="B492" s="88"/>
      <c r="C492" s="88"/>
      <c r="D492" s="89"/>
      <c r="E492" s="90"/>
      <c r="F492" s="99"/>
      <c r="G492" s="99"/>
      <c r="H492" s="89"/>
      <c r="I492" s="99"/>
    </row>
    <row r="493" spans="1:9" x14ac:dyDescent="0.2">
      <c r="A493" s="88"/>
      <c r="B493" s="88"/>
      <c r="C493" s="88"/>
      <c r="D493" s="89"/>
      <c r="E493" s="90"/>
      <c r="F493" s="99"/>
      <c r="G493" s="99"/>
      <c r="H493" s="89"/>
      <c r="I493" s="99"/>
    </row>
    <row r="494" spans="1:9" x14ac:dyDescent="0.2">
      <c r="A494" s="88"/>
      <c r="B494" s="88"/>
      <c r="C494" s="88"/>
      <c r="D494" s="89"/>
      <c r="E494" s="90"/>
      <c r="F494" s="99"/>
      <c r="G494" s="99"/>
      <c r="H494" s="89"/>
      <c r="I494" s="99"/>
    </row>
    <row r="495" spans="1:9" x14ac:dyDescent="0.2">
      <c r="A495" s="88"/>
      <c r="B495" s="88"/>
      <c r="C495" s="88"/>
      <c r="D495" s="89"/>
      <c r="E495" s="90"/>
      <c r="F495" s="99"/>
      <c r="G495" s="99"/>
      <c r="H495" s="89"/>
      <c r="I495" s="99"/>
    </row>
    <row r="496" spans="1:9" x14ac:dyDescent="0.2">
      <c r="A496" s="88"/>
      <c r="B496" s="88"/>
      <c r="C496" s="88"/>
      <c r="D496" s="89"/>
      <c r="E496" s="90"/>
      <c r="F496" s="99"/>
      <c r="G496" s="99"/>
      <c r="H496" s="89"/>
      <c r="I496" s="99"/>
    </row>
    <row r="497" spans="1:9" x14ac:dyDescent="0.2">
      <c r="A497" s="88"/>
      <c r="B497" s="88"/>
      <c r="C497" s="88"/>
      <c r="D497" s="89"/>
      <c r="E497" s="90"/>
      <c r="F497" s="99"/>
      <c r="G497" s="99"/>
      <c r="H497" s="89"/>
      <c r="I497" s="99"/>
    </row>
    <row r="498" spans="1:9" x14ac:dyDescent="0.2">
      <c r="A498" s="88"/>
      <c r="B498" s="88"/>
      <c r="C498" s="88"/>
      <c r="D498" s="89"/>
      <c r="E498" s="90"/>
      <c r="F498" s="99"/>
      <c r="G498" s="99"/>
      <c r="H498" s="89"/>
      <c r="I498" s="99"/>
    </row>
    <row r="499" spans="1:9" x14ac:dyDescent="0.2">
      <c r="A499" s="88"/>
      <c r="B499" s="88"/>
      <c r="C499" s="88"/>
      <c r="D499" s="89"/>
      <c r="E499" s="90"/>
      <c r="F499" s="99"/>
      <c r="G499" s="99"/>
      <c r="H499" s="89"/>
      <c r="I499" s="99"/>
    </row>
    <row r="500" spans="1:9" x14ac:dyDescent="0.2">
      <c r="A500" s="88"/>
      <c r="B500" s="88"/>
      <c r="C500" s="88"/>
      <c r="D500" s="89"/>
      <c r="E500" s="90"/>
      <c r="F500" s="99"/>
      <c r="G500" s="99"/>
      <c r="H500" s="89"/>
      <c r="I500" s="99"/>
    </row>
    <row r="501" spans="1:9" x14ac:dyDescent="0.2">
      <c r="A501" s="88"/>
      <c r="B501" s="88"/>
      <c r="C501" s="88"/>
      <c r="D501" s="89"/>
      <c r="E501" s="90"/>
      <c r="F501" s="99"/>
      <c r="G501" s="99"/>
      <c r="H501" s="89"/>
      <c r="I501" s="99"/>
    </row>
    <row r="502" spans="1:9" x14ac:dyDescent="0.2">
      <c r="A502" s="88"/>
      <c r="B502" s="88"/>
      <c r="C502" s="88"/>
      <c r="D502" s="89"/>
      <c r="E502" s="90"/>
      <c r="F502" s="99"/>
      <c r="G502" s="99"/>
      <c r="H502" s="89"/>
      <c r="I502" s="99"/>
    </row>
    <row r="503" spans="1:9" x14ac:dyDescent="0.2">
      <c r="A503" s="88"/>
      <c r="B503" s="88"/>
      <c r="C503" s="88"/>
      <c r="D503" s="89"/>
      <c r="E503" s="90"/>
      <c r="F503" s="99"/>
      <c r="G503" s="99"/>
      <c r="H503" s="89"/>
      <c r="I503" s="99"/>
    </row>
    <row r="504" spans="1:9" x14ac:dyDescent="0.2">
      <c r="A504" s="88"/>
      <c r="B504" s="88"/>
      <c r="C504" s="88"/>
      <c r="D504" s="89"/>
      <c r="E504" s="90"/>
      <c r="F504" s="99"/>
      <c r="G504" s="99"/>
      <c r="H504" s="89"/>
      <c r="I504" s="99"/>
    </row>
    <row r="505" spans="1:9" x14ac:dyDescent="0.2">
      <c r="A505" s="88"/>
      <c r="B505" s="88"/>
      <c r="C505" s="88"/>
      <c r="D505" s="89"/>
      <c r="E505" s="90"/>
      <c r="F505" s="99"/>
      <c r="G505" s="99"/>
      <c r="H505" s="89"/>
      <c r="I505" s="99"/>
    </row>
    <row r="506" spans="1:9" x14ac:dyDescent="0.2">
      <c r="A506" s="88"/>
      <c r="B506" s="88"/>
      <c r="C506" s="88"/>
      <c r="D506" s="89"/>
      <c r="E506" s="90"/>
      <c r="F506" s="99"/>
      <c r="G506" s="99"/>
      <c r="H506" s="89"/>
      <c r="I506" s="99"/>
    </row>
    <row r="507" spans="1:9" x14ac:dyDescent="0.2">
      <c r="A507" s="88"/>
      <c r="B507" s="88"/>
      <c r="C507" s="88"/>
      <c r="D507" s="89"/>
      <c r="E507" s="90"/>
      <c r="F507" s="99"/>
      <c r="G507" s="99"/>
      <c r="H507" s="89"/>
      <c r="I507" s="99"/>
    </row>
    <row r="508" spans="1:9" x14ac:dyDescent="0.2">
      <c r="A508" s="88"/>
      <c r="B508" s="88"/>
      <c r="C508" s="88"/>
      <c r="D508" s="89"/>
      <c r="E508" s="90"/>
      <c r="F508" s="99"/>
      <c r="G508" s="99"/>
      <c r="H508" s="89"/>
      <c r="I508" s="99"/>
    </row>
    <row r="509" spans="1:9" x14ac:dyDescent="0.2">
      <c r="A509" s="88"/>
      <c r="B509" s="88"/>
      <c r="C509" s="88"/>
      <c r="D509" s="89"/>
      <c r="E509" s="90"/>
      <c r="F509" s="99"/>
      <c r="G509" s="99"/>
      <c r="H509" s="89"/>
      <c r="I509" s="99"/>
    </row>
    <row r="510" spans="1:9" x14ac:dyDescent="0.2">
      <c r="A510" s="88"/>
      <c r="B510" s="88"/>
      <c r="C510" s="88"/>
      <c r="D510" s="89"/>
      <c r="E510" s="90"/>
      <c r="F510" s="99"/>
      <c r="G510" s="99"/>
      <c r="H510" s="89"/>
      <c r="I510" s="99"/>
    </row>
    <row r="511" spans="1:9" x14ac:dyDescent="0.2">
      <c r="A511" s="88"/>
      <c r="B511" s="88"/>
      <c r="C511" s="88"/>
      <c r="D511" s="89"/>
      <c r="E511" s="90"/>
      <c r="F511" s="99"/>
      <c r="G511" s="99"/>
      <c r="H511" s="89"/>
      <c r="I511" s="99"/>
    </row>
    <row r="512" spans="1:9" x14ac:dyDescent="0.2">
      <c r="A512" s="88"/>
      <c r="B512" s="88"/>
      <c r="C512" s="88"/>
      <c r="D512" s="89"/>
      <c r="E512" s="90"/>
      <c r="F512" s="99"/>
      <c r="G512" s="99"/>
      <c r="H512" s="89"/>
      <c r="I512" s="99"/>
    </row>
    <row r="513" spans="1:9" x14ac:dyDescent="0.2">
      <c r="A513" s="88"/>
      <c r="B513" s="88"/>
      <c r="C513" s="88"/>
      <c r="D513" s="89"/>
      <c r="E513" s="90"/>
      <c r="F513" s="99"/>
      <c r="G513" s="99"/>
      <c r="H513" s="89"/>
      <c r="I513" s="99"/>
    </row>
    <row r="514" spans="1:9" x14ac:dyDescent="0.2">
      <c r="A514" s="88"/>
      <c r="B514" s="88"/>
      <c r="C514" s="88"/>
      <c r="D514" s="89"/>
      <c r="E514" s="90"/>
      <c r="F514" s="99"/>
      <c r="G514" s="99"/>
      <c r="H514" s="89"/>
      <c r="I514" s="99"/>
    </row>
    <row r="515" spans="1:9" x14ac:dyDescent="0.2">
      <c r="A515" s="88"/>
      <c r="B515" s="88"/>
      <c r="C515" s="88"/>
      <c r="D515" s="89"/>
      <c r="E515" s="90"/>
      <c r="F515" s="99"/>
      <c r="G515" s="99"/>
      <c r="H515" s="89"/>
      <c r="I515" s="99"/>
    </row>
    <row r="516" spans="1:9" x14ac:dyDescent="0.2">
      <c r="A516" s="88"/>
      <c r="B516" s="88"/>
      <c r="C516" s="88"/>
      <c r="D516" s="89"/>
      <c r="E516" s="90"/>
      <c r="F516" s="99"/>
      <c r="G516" s="99"/>
      <c r="H516" s="89"/>
      <c r="I516" s="99"/>
    </row>
    <row r="517" spans="1:9" x14ac:dyDescent="0.2">
      <c r="A517" s="88"/>
      <c r="B517" s="88"/>
      <c r="C517" s="88"/>
      <c r="D517" s="89"/>
      <c r="E517" s="90"/>
      <c r="F517" s="99"/>
      <c r="G517" s="99"/>
      <c r="H517" s="89"/>
      <c r="I517" s="99"/>
    </row>
    <row r="518" spans="1:9" x14ac:dyDescent="0.2">
      <c r="A518" s="88"/>
      <c r="B518" s="88"/>
      <c r="C518" s="88"/>
      <c r="D518" s="89"/>
      <c r="E518" s="90"/>
      <c r="F518" s="99"/>
      <c r="G518" s="99"/>
      <c r="H518" s="89"/>
      <c r="I518" s="99"/>
    </row>
    <row r="519" spans="1:9" x14ac:dyDescent="0.2">
      <c r="A519" s="88"/>
      <c r="B519" s="88"/>
      <c r="C519" s="88"/>
      <c r="D519" s="89"/>
      <c r="E519" s="90"/>
      <c r="F519" s="99"/>
      <c r="G519" s="99"/>
      <c r="H519" s="89"/>
      <c r="I519" s="99"/>
    </row>
    <row r="520" spans="1:9" x14ac:dyDescent="0.2">
      <c r="A520" s="88"/>
      <c r="B520" s="88"/>
      <c r="C520" s="88"/>
      <c r="D520" s="89"/>
      <c r="E520" s="90"/>
      <c r="F520" s="99"/>
      <c r="G520" s="99"/>
      <c r="H520" s="89"/>
      <c r="I520" s="99"/>
    </row>
    <row r="521" spans="1:9" x14ac:dyDescent="0.2">
      <c r="A521" s="88"/>
      <c r="B521" s="88"/>
      <c r="C521" s="88"/>
      <c r="D521" s="89"/>
      <c r="E521" s="90"/>
      <c r="F521" s="99"/>
      <c r="G521" s="99"/>
      <c r="H521" s="89"/>
      <c r="I521" s="99"/>
    </row>
    <row r="522" spans="1:9" x14ac:dyDescent="0.2">
      <c r="A522" s="88"/>
      <c r="B522" s="88"/>
      <c r="C522" s="88"/>
      <c r="D522" s="89"/>
      <c r="E522" s="90"/>
      <c r="F522" s="99"/>
      <c r="G522" s="99"/>
      <c r="H522" s="89"/>
      <c r="I522" s="99"/>
    </row>
    <row r="523" spans="1:9" x14ac:dyDescent="0.2">
      <c r="A523" s="88"/>
      <c r="B523" s="88"/>
      <c r="C523" s="88"/>
      <c r="D523" s="89"/>
      <c r="E523" s="90"/>
      <c r="F523" s="99"/>
      <c r="G523" s="99"/>
      <c r="H523" s="89"/>
      <c r="I523" s="99"/>
    </row>
    <row r="524" spans="1:9" x14ac:dyDescent="0.2">
      <c r="A524" s="88"/>
      <c r="B524" s="88"/>
      <c r="C524" s="88"/>
      <c r="D524" s="89"/>
      <c r="E524" s="90"/>
      <c r="F524" s="99"/>
      <c r="G524" s="99"/>
      <c r="H524" s="89"/>
      <c r="I524" s="99"/>
    </row>
    <row r="525" spans="1:9" x14ac:dyDescent="0.2">
      <c r="A525" s="88"/>
      <c r="B525" s="88"/>
      <c r="C525" s="88"/>
      <c r="D525" s="89"/>
      <c r="E525" s="90"/>
      <c r="F525" s="99"/>
      <c r="G525" s="99"/>
      <c r="H525" s="89"/>
      <c r="I525" s="99"/>
    </row>
    <row r="526" spans="1:9" x14ac:dyDescent="0.2">
      <c r="A526" s="88"/>
      <c r="B526" s="88"/>
      <c r="C526" s="88"/>
      <c r="D526" s="89"/>
      <c r="E526" s="90"/>
      <c r="F526" s="99"/>
      <c r="G526" s="99"/>
      <c r="H526" s="89"/>
      <c r="I526" s="99"/>
    </row>
    <row r="527" spans="1:9" x14ac:dyDescent="0.2">
      <c r="A527" s="88"/>
      <c r="B527" s="88"/>
      <c r="C527" s="88"/>
      <c r="D527" s="89"/>
      <c r="E527" s="90"/>
      <c r="F527" s="99"/>
      <c r="G527" s="99"/>
      <c r="H527" s="89"/>
      <c r="I527" s="99"/>
    </row>
    <row r="528" spans="1:9" x14ac:dyDescent="0.2">
      <c r="A528" s="88"/>
      <c r="B528" s="88"/>
      <c r="C528" s="88"/>
      <c r="D528" s="89"/>
      <c r="E528" s="90"/>
      <c r="F528" s="99"/>
      <c r="G528" s="99"/>
      <c r="H528" s="89"/>
      <c r="I528" s="99"/>
    </row>
    <row r="529" spans="1:9" x14ac:dyDescent="0.2">
      <c r="A529" s="88"/>
      <c r="B529" s="88"/>
      <c r="C529" s="88"/>
      <c r="D529" s="89"/>
      <c r="E529" s="90"/>
      <c r="F529" s="99"/>
      <c r="G529" s="99"/>
      <c r="H529" s="89"/>
      <c r="I529" s="99"/>
    </row>
    <row r="530" spans="1:9" x14ac:dyDescent="0.2">
      <c r="A530" s="88"/>
      <c r="B530" s="88"/>
      <c r="C530" s="88"/>
      <c r="D530" s="89"/>
      <c r="E530" s="90"/>
      <c r="F530" s="99"/>
      <c r="G530" s="99"/>
      <c r="H530" s="89"/>
      <c r="I530" s="99"/>
    </row>
    <row r="531" spans="1:9" x14ac:dyDescent="0.2">
      <c r="A531" s="88"/>
      <c r="B531" s="88"/>
      <c r="C531" s="88"/>
      <c r="D531" s="89"/>
      <c r="E531" s="90"/>
      <c r="F531" s="99"/>
      <c r="G531" s="99"/>
      <c r="H531" s="89"/>
      <c r="I531" s="99"/>
    </row>
    <row r="532" spans="1:9" x14ac:dyDescent="0.2">
      <c r="A532" s="88"/>
      <c r="B532" s="88"/>
      <c r="C532" s="88"/>
      <c r="D532" s="89"/>
      <c r="E532" s="90"/>
      <c r="F532" s="99"/>
      <c r="G532" s="99"/>
      <c r="H532" s="89"/>
      <c r="I532" s="99"/>
    </row>
    <row r="533" spans="1:9" x14ac:dyDescent="0.2">
      <c r="A533" s="88"/>
      <c r="B533" s="88"/>
      <c r="C533" s="88"/>
      <c r="D533" s="89"/>
      <c r="E533" s="90"/>
      <c r="F533" s="99"/>
      <c r="G533" s="99"/>
      <c r="H533" s="89"/>
      <c r="I533" s="99"/>
    </row>
    <row r="534" spans="1:9" x14ac:dyDescent="0.2">
      <c r="A534" s="88"/>
      <c r="B534" s="88"/>
      <c r="C534" s="88"/>
      <c r="D534" s="89"/>
      <c r="E534" s="90"/>
      <c r="F534" s="99"/>
      <c r="G534" s="99"/>
      <c r="H534" s="89"/>
      <c r="I534" s="99"/>
    </row>
    <row r="535" spans="1:9" x14ac:dyDescent="0.2">
      <c r="A535" s="88"/>
      <c r="B535" s="88"/>
      <c r="C535" s="88"/>
      <c r="D535" s="89"/>
      <c r="E535" s="90"/>
      <c r="F535" s="99"/>
      <c r="G535" s="99"/>
      <c r="H535" s="89"/>
      <c r="I535" s="99"/>
    </row>
    <row r="536" spans="1:9" x14ac:dyDescent="0.2">
      <c r="A536" s="88"/>
      <c r="B536" s="88"/>
      <c r="C536" s="88"/>
      <c r="D536" s="89"/>
      <c r="E536" s="90"/>
      <c r="F536" s="99"/>
      <c r="G536" s="99"/>
      <c r="H536" s="89"/>
      <c r="I536" s="99"/>
    </row>
    <row r="537" spans="1:9" x14ac:dyDescent="0.2">
      <c r="A537" s="88"/>
      <c r="B537" s="88"/>
      <c r="C537" s="88"/>
      <c r="D537" s="89"/>
      <c r="E537" s="90"/>
      <c r="F537" s="99"/>
      <c r="G537" s="99"/>
      <c r="H537" s="89"/>
      <c r="I537" s="99"/>
    </row>
    <row r="538" spans="1:9" x14ac:dyDescent="0.2">
      <c r="A538" s="88"/>
      <c r="B538" s="88"/>
      <c r="C538" s="88"/>
      <c r="D538" s="89"/>
      <c r="E538" s="90"/>
      <c r="F538" s="99"/>
      <c r="G538" s="99"/>
      <c r="H538" s="89"/>
      <c r="I538" s="99"/>
    </row>
    <row r="539" spans="1:9" x14ac:dyDescent="0.2">
      <c r="A539" s="88"/>
      <c r="B539" s="88"/>
      <c r="C539" s="88"/>
      <c r="D539" s="89"/>
      <c r="E539" s="90"/>
      <c r="F539" s="99"/>
      <c r="G539" s="99"/>
      <c r="H539" s="89"/>
      <c r="I539" s="99"/>
    </row>
    <row r="540" spans="1:9" x14ac:dyDescent="0.2">
      <c r="A540" s="88"/>
      <c r="B540" s="88"/>
      <c r="C540" s="88"/>
      <c r="D540" s="89"/>
      <c r="E540" s="90"/>
      <c r="F540" s="99"/>
      <c r="G540" s="99"/>
      <c r="H540" s="89"/>
      <c r="I540" s="99"/>
    </row>
    <row r="541" spans="1:9" x14ac:dyDescent="0.2">
      <c r="A541" s="88"/>
      <c r="B541" s="88"/>
      <c r="C541" s="88"/>
      <c r="D541" s="89"/>
      <c r="E541" s="90"/>
      <c r="F541" s="99"/>
      <c r="G541" s="99"/>
      <c r="H541" s="89"/>
      <c r="I541" s="99"/>
    </row>
    <row r="542" spans="1:9" x14ac:dyDescent="0.2">
      <c r="A542" s="88"/>
      <c r="B542" s="88"/>
      <c r="C542" s="88"/>
      <c r="D542" s="89"/>
      <c r="E542" s="90"/>
      <c r="F542" s="99"/>
      <c r="G542" s="99"/>
      <c r="H542" s="89"/>
      <c r="I542" s="99"/>
    </row>
    <row r="543" spans="1:9" x14ac:dyDescent="0.2">
      <c r="A543" s="88"/>
      <c r="B543" s="88"/>
      <c r="C543" s="88"/>
      <c r="D543" s="89"/>
      <c r="E543" s="90"/>
      <c r="F543" s="99"/>
      <c r="G543" s="99"/>
      <c r="H543" s="89"/>
      <c r="I543" s="99"/>
    </row>
    <row r="544" spans="1:9" x14ac:dyDescent="0.2">
      <c r="A544" s="88"/>
      <c r="B544" s="88"/>
      <c r="C544" s="88"/>
      <c r="D544" s="89"/>
      <c r="E544" s="90"/>
      <c r="F544" s="99"/>
      <c r="G544" s="99"/>
      <c r="H544" s="89"/>
      <c r="I544" s="99"/>
    </row>
    <row r="545" spans="1:9" x14ac:dyDescent="0.2">
      <c r="A545" s="88"/>
      <c r="B545" s="88"/>
      <c r="C545" s="88"/>
      <c r="D545" s="89"/>
      <c r="E545" s="90"/>
      <c r="F545" s="99"/>
      <c r="G545" s="99"/>
      <c r="H545" s="89"/>
      <c r="I545" s="99"/>
    </row>
    <row r="546" spans="1:9" x14ac:dyDescent="0.2">
      <c r="A546" s="88"/>
      <c r="B546" s="88"/>
      <c r="C546" s="88"/>
      <c r="D546" s="89"/>
      <c r="E546" s="90"/>
      <c r="F546" s="99"/>
      <c r="G546" s="99"/>
      <c r="H546" s="89"/>
      <c r="I546" s="99"/>
    </row>
    <row r="547" spans="1:9" x14ac:dyDescent="0.2">
      <c r="A547" s="88"/>
      <c r="B547" s="88"/>
      <c r="C547" s="88"/>
      <c r="D547" s="89"/>
      <c r="E547" s="90"/>
      <c r="F547" s="99"/>
      <c r="G547" s="99"/>
      <c r="H547" s="89"/>
      <c r="I547" s="99"/>
    </row>
    <row r="548" spans="1:9" x14ac:dyDescent="0.2">
      <c r="A548" s="88"/>
      <c r="B548" s="88"/>
      <c r="C548" s="88"/>
      <c r="D548" s="89"/>
      <c r="E548" s="90"/>
      <c r="F548" s="99"/>
      <c r="G548" s="99"/>
      <c r="H548" s="89"/>
      <c r="I548" s="99"/>
    </row>
    <row r="549" spans="1:9" x14ac:dyDescent="0.2">
      <c r="A549" s="88"/>
      <c r="B549" s="88"/>
      <c r="C549" s="88"/>
      <c r="D549" s="89"/>
      <c r="E549" s="90"/>
      <c r="F549" s="99"/>
      <c r="G549" s="99"/>
      <c r="H549" s="89"/>
      <c r="I549" s="99"/>
    </row>
    <row r="550" spans="1:9" x14ac:dyDescent="0.2">
      <c r="A550" s="88"/>
      <c r="B550" s="88"/>
      <c r="C550" s="88"/>
      <c r="D550" s="89"/>
      <c r="E550" s="90"/>
      <c r="F550" s="99"/>
      <c r="G550" s="99"/>
      <c r="H550" s="89"/>
      <c r="I550" s="99"/>
    </row>
    <row r="551" spans="1:9" x14ac:dyDescent="0.2">
      <c r="A551" s="88"/>
      <c r="B551" s="88"/>
      <c r="C551" s="88"/>
      <c r="D551" s="89"/>
      <c r="E551" s="90"/>
      <c r="F551" s="99"/>
      <c r="G551" s="99"/>
      <c r="H551" s="89"/>
      <c r="I551" s="99"/>
    </row>
    <row r="552" spans="1:9" x14ac:dyDescent="0.2">
      <c r="A552" s="88"/>
      <c r="B552" s="88"/>
      <c r="C552" s="88"/>
      <c r="D552" s="89"/>
      <c r="E552" s="90"/>
      <c r="F552" s="99"/>
      <c r="G552" s="99"/>
      <c r="H552" s="89"/>
      <c r="I552" s="99"/>
    </row>
    <row r="553" spans="1:9" x14ac:dyDescent="0.2">
      <c r="A553" s="88"/>
      <c r="B553" s="88"/>
      <c r="C553" s="88"/>
      <c r="D553" s="89"/>
      <c r="E553" s="90"/>
      <c r="F553" s="99"/>
      <c r="G553" s="99"/>
      <c r="H553" s="89"/>
      <c r="I553" s="99"/>
    </row>
    <row r="554" spans="1:9" x14ac:dyDescent="0.2">
      <c r="A554" s="88"/>
      <c r="B554" s="88"/>
      <c r="C554" s="88"/>
      <c r="D554" s="89"/>
      <c r="E554" s="90"/>
      <c r="F554" s="99"/>
      <c r="G554" s="99"/>
      <c r="H554" s="89"/>
      <c r="I554" s="99"/>
    </row>
    <row r="555" spans="1:9" x14ac:dyDescent="0.2">
      <c r="A555" s="88"/>
      <c r="B555" s="88"/>
      <c r="C555" s="88"/>
      <c r="D555" s="89"/>
      <c r="E555" s="90"/>
      <c r="F555" s="99"/>
      <c r="G555" s="99"/>
      <c r="H555" s="89"/>
      <c r="I555" s="99"/>
    </row>
    <row r="556" spans="1:9" x14ac:dyDescent="0.2">
      <c r="A556" s="88"/>
      <c r="B556" s="88"/>
      <c r="C556" s="88"/>
      <c r="D556" s="89"/>
      <c r="E556" s="90"/>
      <c r="F556" s="99"/>
      <c r="G556" s="99"/>
      <c r="H556" s="89"/>
      <c r="I556" s="99"/>
    </row>
    <row r="557" spans="1:9" x14ac:dyDescent="0.2">
      <c r="A557" s="88"/>
      <c r="B557" s="88"/>
      <c r="C557" s="88"/>
      <c r="D557" s="89"/>
      <c r="E557" s="90"/>
      <c r="F557" s="99"/>
      <c r="G557" s="99"/>
      <c r="H557" s="89"/>
      <c r="I557" s="99"/>
    </row>
    <row r="558" spans="1:9" x14ac:dyDescent="0.2">
      <c r="A558" s="88"/>
      <c r="B558" s="88"/>
      <c r="C558" s="88"/>
      <c r="D558" s="89"/>
      <c r="E558" s="90"/>
      <c r="F558" s="99"/>
      <c r="G558" s="99"/>
      <c r="H558" s="89"/>
      <c r="I558" s="99"/>
    </row>
    <row r="559" spans="1:9" x14ac:dyDescent="0.2">
      <c r="A559" s="88"/>
      <c r="B559" s="88"/>
      <c r="C559" s="88"/>
      <c r="D559" s="89"/>
      <c r="E559" s="90"/>
      <c r="F559" s="99"/>
      <c r="G559" s="99"/>
      <c r="H559" s="89"/>
      <c r="I559" s="99"/>
    </row>
    <row r="560" spans="1:9" x14ac:dyDescent="0.2">
      <c r="A560" s="88"/>
      <c r="B560" s="88"/>
      <c r="C560" s="88"/>
      <c r="D560" s="89"/>
      <c r="E560" s="90"/>
      <c r="F560" s="99"/>
      <c r="G560" s="99"/>
      <c r="H560" s="89"/>
      <c r="I560" s="99"/>
    </row>
    <row r="561" spans="1:9" x14ac:dyDescent="0.2">
      <c r="A561" s="88"/>
      <c r="B561" s="88"/>
      <c r="C561" s="88"/>
      <c r="D561" s="89"/>
      <c r="E561" s="90"/>
      <c r="F561" s="99"/>
      <c r="G561" s="99"/>
      <c r="H561" s="89"/>
      <c r="I561" s="99"/>
    </row>
    <row r="562" spans="1:9" x14ac:dyDescent="0.2">
      <c r="A562" s="88"/>
      <c r="B562" s="88"/>
      <c r="C562" s="88"/>
      <c r="D562" s="89"/>
      <c r="E562" s="90"/>
      <c r="F562" s="99"/>
      <c r="G562" s="99"/>
      <c r="H562" s="89"/>
      <c r="I562" s="99"/>
    </row>
    <row r="563" spans="1:9" x14ac:dyDescent="0.2">
      <c r="A563" s="88"/>
      <c r="B563" s="88"/>
      <c r="C563" s="88"/>
      <c r="D563" s="89"/>
      <c r="E563" s="90"/>
      <c r="F563" s="99"/>
      <c r="G563" s="99"/>
      <c r="H563" s="89"/>
      <c r="I563" s="99"/>
    </row>
    <row r="564" spans="1:9" x14ac:dyDescent="0.2">
      <c r="A564" s="88"/>
      <c r="B564" s="88"/>
      <c r="C564" s="88"/>
      <c r="D564" s="89"/>
      <c r="E564" s="90"/>
      <c r="F564" s="99"/>
      <c r="G564" s="99"/>
      <c r="H564" s="89"/>
      <c r="I564" s="99"/>
    </row>
    <row r="565" spans="1:9" x14ac:dyDescent="0.2">
      <c r="A565" s="88"/>
      <c r="B565" s="88"/>
      <c r="C565" s="88"/>
      <c r="D565" s="89"/>
      <c r="E565" s="90"/>
      <c r="F565" s="99"/>
      <c r="G565" s="99"/>
      <c r="H565" s="89"/>
      <c r="I565" s="99"/>
    </row>
    <row r="566" spans="1:9" x14ac:dyDescent="0.2">
      <c r="A566" s="88"/>
      <c r="B566" s="88"/>
      <c r="C566" s="88"/>
      <c r="D566" s="89"/>
      <c r="E566" s="90"/>
      <c r="F566" s="99"/>
      <c r="G566" s="99"/>
      <c r="H566" s="89"/>
      <c r="I566" s="99"/>
    </row>
    <row r="567" spans="1:9" x14ac:dyDescent="0.2">
      <c r="A567" s="88"/>
      <c r="B567" s="88"/>
      <c r="C567" s="88"/>
      <c r="D567" s="89"/>
      <c r="E567" s="90"/>
      <c r="F567" s="99"/>
      <c r="G567" s="99"/>
      <c r="H567" s="89"/>
      <c r="I567" s="99"/>
    </row>
    <row r="568" spans="1:9" x14ac:dyDescent="0.2">
      <c r="A568" s="88"/>
      <c r="B568" s="88"/>
      <c r="C568" s="88"/>
      <c r="D568" s="89"/>
      <c r="E568" s="90"/>
      <c r="F568" s="99"/>
      <c r="G568" s="99"/>
      <c r="H568" s="89"/>
      <c r="I568" s="99"/>
    </row>
    <row r="569" spans="1:9" x14ac:dyDescent="0.2">
      <c r="A569" s="88"/>
      <c r="B569" s="88"/>
      <c r="C569" s="88"/>
      <c r="D569" s="89"/>
      <c r="E569" s="90"/>
      <c r="F569" s="99"/>
      <c r="G569" s="99"/>
      <c r="H569" s="89"/>
      <c r="I569" s="99"/>
    </row>
    <row r="570" spans="1:9" x14ac:dyDescent="0.2">
      <c r="A570" s="88"/>
      <c r="B570" s="88"/>
      <c r="C570" s="88"/>
      <c r="D570" s="89"/>
      <c r="E570" s="90"/>
      <c r="F570" s="99"/>
      <c r="G570" s="99"/>
      <c r="H570" s="89"/>
      <c r="I570" s="99"/>
    </row>
    <row r="571" spans="1:9" x14ac:dyDescent="0.2">
      <c r="A571" s="88"/>
      <c r="B571" s="88"/>
      <c r="C571" s="88"/>
      <c r="D571" s="89"/>
      <c r="E571" s="90"/>
      <c r="F571" s="99"/>
      <c r="G571" s="99"/>
      <c r="H571" s="89"/>
      <c r="I571" s="99"/>
    </row>
    <row r="572" spans="1:9" x14ac:dyDescent="0.2">
      <c r="A572" s="88"/>
      <c r="B572" s="88"/>
      <c r="C572" s="88"/>
      <c r="D572" s="89"/>
      <c r="E572" s="90"/>
      <c r="F572" s="99"/>
      <c r="G572" s="99"/>
      <c r="H572" s="89"/>
      <c r="I572" s="99"/>
    </row>
    <row r="573" spans="1:9" x14ac:dyDescent="0.2">
      <c r="A573" s="88"/>
      <c r="B573" s="88"/>
      <c r="C573" s="88"/>
      <c r="D573" s="89"/>
      <c r="E573" s="90"/>
      <c r="F573" s="99"/>
      <c r="G573" s="99"/>
      <c r="H573" s="89"/>
      <c r="I573" s="99"/>
    </row>
    <row r="574" spans="1:9" x14ac:dyDescent="0.2">
      <c r="A574" s="88"/>
      <c r="B574" s="88"/>
      <c r="C574" s="88"/>
      <c r="D574" s="89"/>
      <c r="E574" s="90"/>
      <c r="F574" s="99"/>
      <c r="G574" s="99"/>
      <c r="H574" s="89"/>
      <c r="I574" s="99"/>
    </row>
    <row r="575" spans="1:9" x14ac:dyDescent="0.2">
      <c r="A575" s="88"/>
      <c r="B575" s="88"/>
      <c r="C575" s="88"/>
      <c r="D575" s="89"/>
      <c r="E575" s="90"/>
      <c r="F575" s="99"/>
      <c r="G575" s="99"/>
      <c r="H575" s="89"/>
      <c r="I575" s="99"/>
    </row>
    <row r="576" spans="1:9" x14ac:dyDescent="0.2">
      <c r="A576" s="88"/>
      <c r="B576" s="88"/>
      <c r="C576" s="88"/>
      <c r="D576" s="89"/>
      <c r="E576" s="90"/>
      <c r="F576" s="99"/>
      <c r="G576" s="99"/>
      <c r="H576" s="89"/>
      <c r="I576" s="99"/>
    </row>
    <row r="577" spans="1:9" x14ac:dyDescent="0.2">
      <c r="A577" s="88"/>
      <c r="B577" s="88"/>
      <c r="C577" s="88"/>
      <c r="D577" s="89"/>
      <c r="E577" s="90"/>
      <c r="F577" s="99"/>
      <c r="G577" s="99"/>
      <c r="H577" s="89"/>
      <c r="I577" s="99"/>
    </row>
    <row r="578" spans="1:9" x14ac:dyDescent="0.2">
      <c r="A578" s="88"/>
      <c r="B578" s="88"/>
      <c r="C578" s="88"/>
      <c r="D578" s="89"/>
      <c r="E578" s="90"/>
      <c r="F578" s="99"/>
      <c r="G578" s="99"/>
      <c r="H578" s="89"/>
      <c r="I578" s="99"/>
    </row>
    <row r="579" spans="1:9" x14ac:dyDescent="0.2">
      <c r="A579" s="88"/>
      <c r="B579" s="88"/>
      <c r="C579" s="88"/>
      <c r="D579" s="89"/>
      <c r="E579" s="90"/>
      <c r="F579" s="99"/>
      <c r="G579" s="99"/>
      <c r="H579" s="89"/>
      <c r="I579" s="99"/>
    </row>
    <row r="580" spans="1:9" x14ac:dyDescent="0.2">
      <c r="A580" s="88"/>
      <c r="B580" s="88"/>
      <c r="C580" s="88"/>
      <c r="D580" s="89"/>
      <c r="E580" s="90"/>
      <c r="F580" s="99"/>
      <c r="G580" s="99"/>
      <c r="H580" s="89"/>
      <c r="I580" s="99"/>
    </row>
    <row r="581" spans="1:9" x14ac:dyDescent="0.2">
      <c r="A581" s="88"/>
      <c r="B581" s="88"/>
      <c r="C581" s="88"/>
      <c r="D581" s="89"/>
      <c r="E581" s="90"/>
      <c r="F581" s="99"/>
      <c r="G581" s="99"/>
      <c r="H581" s="89"/>
      <c r="I581" s="99"/>
    </row>
    <row r="582" spans="1:9" x14ac:dyDescent="0.2">
      <c r="A582" s="88"/>
      <c r="B582" s="88"/>
      <c r="C582" s="88"/>
      <c r="D582" s="89"/>
      <c r="E582" s="90"/>
      <c r="F582" s="99"/>
      <c r="G582" s="99"/>
      <c r="H582" s="89"/>
      <c r="I582" s="99"/>
    </row>
    <row r="583" spans="1:9" x14ac:dyDescent="0.2">
      <c r="A583" s="88"/>
      <c r="B583" s="88"/>
      <c r="C583" s="88"/>
      <c r="D583" s="89"/>
      <c r="E583" s="90"/>
      <c r="F583" s="99"/>
      <c r="G583" s="99"/>
      <c r="H583" s="89"/>
      <c r="I583" s="99"/>
    </row>
    <row r="584" spans="1:9" x14ac:dyDescent="0.2">
      <c r="A584" s="88"/>
      <c r="B584" s="88"/>
      <c r="C584" s="88"/>
      <c r="D584" s="89"/>
      <c r="E584" s="90"/>
      <c r="F584" s="99"/>
      <c r="G584" s="99"/>
      <c r="H584" s="89"/>
      <c r="I584" s="99"/>
    </row>
    <row r="585" spans="1:9" x14ac:dyDescent="0.2">
      <c r="A585" s="88"/>
      <c r="B585" s="88"/>
      <c r="C585" s="88"/>
      <c r="D585" s="89"/>
      <c r="E585" s="90"/>
      <c r="F585" s="99"/>
      <c r="G585" s="99"/>
      <c r="H585" s="89"/>
      <c r="I585" s="99"/>
    </row>
    <row r="586" spans="1:9" x14ac:dyDescent="0.2">
      <c r="A586" s="88"/>
      <c r="B586" s="88"/>
      <c r="C586" s="88"/>
      <c r="D586" s="89"/>
      <c r="E586" s="90"/>
      <c r="F586" s="99"/>
      <c r="G586" s="99"/>
      <c r="H586" s="89"/>
      <c r="I586" s="99"/>
    </row>
    <row r="587" spans="1:9" x14ac:dyDescent="0.2">
      <c r="A587" s="88"/>
      <c r="B587" s="88"/>
      <c r="C587" s="88"/>
      <c r="D587" s="89"/>
      <c r="E587" s="90"/>
      <c r="F587" s="99"/>
      <c r="G587" s="99"/>
      <c r="H587" s="89"/>
      <c r="I587" s="99"/>
    </row>
    <row r="588" spans="1:9" x14ac:dyDescent="0.2">
      <c r="A588" s="88"/>
      <c r="B588" s="88"/>
      <c r="C588" s="88"/>
      <c r="D588" s="89"/>
      <c r="E588" s="90"/>
      <c r="F588" s="99"/>
      <c r="G588" s="99"/>
      <c r="H588" s="89"/>
      <c r="I588" s="99"/>
    </row>
    <row r="589" spans="1:9" x14ac:dyDescent="0.2">
      <c r="A589" s="88"/>
      <c r="B589" s="88"/>
      <c r="C589" s="88"/>
      <c r="D589" s="89"/>
      <c r="E589" s="90"/>
      <c r="F589" s="99"/>
      <c r="G589" s="99"/>
      <c r="H589" s="89"/>
      <c r="I589" s="99"/>
    </row>
    <row r="590" spans="1:9" x14ac:dyDescent="0.2">
      <c r="A590" s="88"/>
      <c r="B590" s="88"/>
      <c r="C590" s="88"/>
      <c r="D590" s="89"/>
      <c r="E590" s="90"/>
      <c r="F590" s="99"/>
      <c r="G590" s="99"/>
      <c r="H590" s="89"/>
      <c r="I590" s="99"/>
    </row>
    <row r="591" spans="1:9" x14ac:dyDescent="0.2">
      <c r="A591" s="88"/>
      <c r="B591" s="88"/>
      <c r="C591" s="88"/>
      <c r="D591" s="89"/>
      <c r="E591" s="90"/>
      <c r="F591" s="99"/>
      <c r="G591" s="99"/>
      <c r="H591" s="89"/>
      <c r="I591" s="99"/>
    </row>
    <row r="592" spans="1:9" x14ac:dyDescent="0.2">
      <c r="A592" s="88"/>
      <c r="B592" s="88"/>
      <c r="C592" s="88"/>
      <c r="D592" s="89"/>
      <c r="E592" s="90"/>
      <c r="F592" s="99"/>
      <c r="G592" s="99"/>
      <c r="H592" s="89"/>
      <c r="I592" s="99"/>
    </row>
    <row r="593" spans="1:9" x14ac:dyDescent="0.2">
      <c r="A593" s="88"/>
      <c r="B593" s="88"/>
      <c r="C593" s="88"/>
      <c r="D593" s="89"/>
      <c r="E593" s="90"/>
      <c r="F593" s="99"/>
      <c r="G593" s="99"/>
      <c r="H593" s="89"/>
      <c r="I593" s="99"/>
    </row>
    <row r="594" spans="1:9" x14ac:dyDescent="0.2">
      <c r="A594" s="88"/>
      <c r="B594" s="88"/>
      <c r="C594" s="88"/>
      <c r="D594" s="89"/>
      <c r="E594" s="90"/>
      <c r="F594" s="99"/>
      <c r="G594" s="99"/>
      <c r="H594" s="89"/>
      <c r="I594" s="99"/>
    </row>
    <row r="595" spans="1:9" x14ac:dyDescent="0.2">
      <c r="A595" s="88"/>
      <c r="B595" s="88"/>
      <c r="C595" s="88"/>
      <c r="D595" s="89"/>
      <c r="E595" s="90"/>
      <c r="F595" s="99"/>
      <c r="G595" s="99"/>
      <c r="H595" s="89"/>
      <c r="I595" s="99"/>
    </row>
    <row r="596" spans="1:9" x14ac:dyDescent="0.2">
      <c r="A596" s="88"/>
      <c r="B596" s="88"/>
      <c r="C596" s="88"/>
      <c r="D596" s="89"/>
      <c r="E596" s="90"/>
      <c r="F596" s="99"/>
      <c r="G596" s="99"/>
      <c r="H596" s="89"/>
      <c r="I596" s="99"/>
    </row>
    <row r="597" spans="1:9" x14ac:dyDescent="0.2">
      <c r="A597" s="88"/>
      <c r="B597" s="88"/>
      <c r="C597" s="88"/>
      <c r="D597" s="89"/>
      <c r="E597" s="90"/>
      <c r="F597" s="99"/>
      <c r="G597" s="99"/>
      <c r="H597" s="89"/>
      <c r="I597" s="99"/>
    </row>
    <row r="598" spans="1:9" x14ac:dyDescent="0.2">
      <c r="A598" s="88"/>
      <c r="B598" s="88"/>
      <c r="C598" s="88"/>
      <c r="D598" s="89"/>
      <c r="E598" s="90"/>
      <c r="F598" s="99"/>
      <c r="G598" s="99"/>
      <c r="H598" s="89"/>
      <c r="I598" s="99"/>
    </row>
    <row r="599" spans="1:9" x14ac:dyDescent="0.2">
      <c r="A599" s="88"/>
      <c r="B599" s="88"/>
      <c r="C599" s="88"/>
      <c r="D599" s="89"/>
      <c r="E599" s="90"/>
      <c r="F599" s="99"/>
      <c r="G599" s="99"/>
      <c r="H599" s="89"/>
      <c r="I599" s="99"/>
    </row>
    <row r="600" spans="1:9" x14ac:dyDescent="0.2">
      <c r="A600" s="88"/>
      <c r="B600" s="88"/>
      <c r="C600" s="88"/>
      <c r="D600" s="89"/>
      <c r="E600" s="90"/>
      <c r="F600" s="99"/>
      <c r="G600" s="99"/>
      <c r="H600" s="89"/>
      <c r="I600" s="99"/>
    </row>
    <row r="601" spans="1:9" x14ac:dyDescent="0.2">
      <c r="A601" s="88"/>
      <c r="B601" s="88"/>
      <c r="C601" s="88"/>
      <c r="D601" s="89"/>
      <c r="E601" s="90"/>
      <c r="F601" s="99"/>
      <c r="G601" s="99"/>
      <c r="H601" s="89"/>
      <c r="I601" s="99"/>
    </row>
    <row r="602" spans="1:9" x14ac:dyDescent="0.2">
      <c r="A602" s="88"/>
      <c r="B602" s="88"/>
      <c r="C602" s="88"/>
      <c r="D602" s="89"/>
      <c r="E602" s="90"/>
      <c r="F602" s="99"/>
      <c r="G602" s="99"/>
      <c r="H602" s="89"/>
      <c r="I602" s="99"/>
    </row>
    <row r="603" spans="1:9" x14ac:dyDescent="0.2">
      <c r="A603" s="88"/>
      <c r="B603" s="88"/>
      <c r="C603" s="88"/>
      <c r="D603" s="89"/>
      <c r="E603" s="90"/>
      <c r="F603" s="99"/>
      <c r="G603" s="99"/>
      <c r="H603" s="89"/>
      <c r="I603" s="99"/>
    </row>
    <row r="604" spans="1:9" x14ac:dyDescent="0.2">
      <c r="A604" s="88"/>
      <c r="B604" s="88"/>
      <c r="C604" s="88"/>
      <c r="D604" s="89"/>
      <c r="E604" s="90"/>
      <c r="F604" s="99"/>
      <c r="G604" s="99"/>
      <c r="H604" s="89"/>
      <c r="I604" s="99"/>
    </row>
    <row r="605" spans="1:9" x14ac:dyDescent="0.2">
      <c r="A605" s="88"/>
      <c r="B605" s="88"/>
      <c r="C605" s="88"/>
      <c r="D605" s="89"/>
      <c r="E605" s="90"/>
      <c r="F605" s="99"/>
      <c r="G605" s="99"/>
      <c r="H605" s="89"/>
      <c r="I605" s="99"/>
    </row>
    <row r="606" spans="1:9" x14ac:dyDescent="0.2">
      <c r="A606" s="88"/>
      <c r="B606" s="88"/>
      <c r="C606" s="88"/>
      <c r="D606" s="89"/>
      <c r="E606" s="90"/>
      <c r="F606" s="99"/>
      <c r="G606" s="99"/>
      <c r="H606" s="89"/>
      <c r="I606" s="99"/>
    </row>
    <row r="607" spans="1:9" x14ac:dyDescent="0.2">
      <c r="A607" s="88"/>
      <c r="B607" s="88"/>
      <c r="C607" s="88"/>
      <c r="D607" s="89"/>
      <c r="E607" s="90"/>
      <c r="F607" s="99"/>
      <c r="G607" s="99"/>
      <c r="H607" s="89"/>
      <c r="I607" s="99"/>
    </row>
    <row r="608" spans="1:9" x14ac:dyDescent="0.2">
      <c r="A608" s="88"/>
      <c r="B608" s="88"/>
      <c r="C608" s="88"/>
      <c r="D608" s="89"/>
      <c r="E608" s="90"/>
      <c r="F608" s="99"/>
      <c r="G608" s="99"/>
      <c r="H608" s="89"/>
      <c r="I608" s="99"/>
    </row>
    <row r="609" spans="1:9" x14ac:dyDescent="0.2">
      <c r="A609" s="88"/>
      <c r="B609" s="88"/>
      <c r="C609" s="88"/>
      <c r="D609" s="89"/>
      <c r="E609" s="90"/>
      <c r="F609" s="99"/>
      <c r="G609" s="99"/>
      <c r="H609" s="89"/>
      <c r="I609" s="99"/>
    </row>
    <row r="610" spans="1:9" x14ac:dyDescent="0.2">
      <c r="A610" s="88"/>
      <c r="B610" s="88"/>
      <c r="C610" s="88"/>
      <c r="D610" s="89"/>
      <c r="E610" s="90"/>
      <c r="F610" s="99"/>
      <c r="G610" s="99"/>
      <c r="H610" s="89"/>
      <c r="I610" s="99"/>
    </row>
    <row r="611" spans="1:9" x14ac:dyDescent="0.2">
      <c r="A611" s="88"/>
      <c r="B611" s="88"/>
      <c r="C611" s="88"/>
      <c r="D611" s="89"/>
      <c r="E611" s="90"/>
      <c r="F611" s="99"/>
      <c r="G611" s="99"/>
      <c r="H611" s="89"/>
      <c r="I611" s="99"/>
    </row>
    <row r="612" spans="1:9" x14ac:dyDescent="0.2">
      <c r="A612" s="88"/>
      <c r="B612" s="88"/>
      <c r="C612" s="88"/>
      <c r="D612" s="89"/>
      <c r="E612" s="90"/>
      <c r="F612" s="99"/>
      <c r="G612" s="99"/>
      <c r="H612" s="89"/>
      <c r="I612" s="99"/>
    </row>
    <row r="613" spans="1:9" x14ac:dyDescent="0.2">
      <c r="A613" s="88"/>
      <c r="B613" s="88"/>
      <c r="C613" s="88"/>
      <c r="D613" s="89"/>
      <c r="E613" s="90"/>
      <c r="F613" s="99"/>
      <c r="G613" s="99"/>
      <c r="H613" s="89"/>
      <c r="I613" s="99"/>
    </row>
    <row r="614" spans="1:9" x14ac:dyDescent="0.2">
      <c r="A614" s="88"/>
      <c r="B614" s="88"/>
      <c r="C614" s="88"/>
      <c r="D614" s="89"/>
      <c r="E614" s="90"/>
      <c r="F614" s="99"/>
      <c r="G614" s="99"/>
      <c r="H614" s="89"/>
      <c r="I614" s="99"/>
    </row>
    <row r="615" spans="1:9" x14ac:dyDescent="0.2">
      <c r="A615" s="88"/>
      <c r="B615" s="88"/>
      <c r="C615" s="88"/>
      <c r="D615" s="89"/>
      <c r="E615" s="90"/>
      <c r="F615" s="99"/>
      <c r="G615" s="99"/>
      <c r="H615" s="89"/>
      <c r="I615" s="99"/>
    </row>
    <row r="616" spans="1:9" x14ac:dyDescent="0.2">
      <c r="A616" s="88"/>
      <c r="B616" s="88"/>
      <c r="C616" s="88"/>
      <c r="D616" s="89"/>
      <c r="E616" s="90"/>
      <c r="F616" s="99"/>
      <c r="G616" s="99"/>
      <c r="H616" s="89"/>
      <c r="I616" s="99"/>
    </row>
    <row r="617" spans="1:9" x14ac:dyDescent="0.2">
      <c r="A617" s="88"/>
      <c r="B617" s="88"/>
      <c r="C617" s="88"/>
      <c r="D617" s="89"/>
      <c r="E617" s="90"/>
      <c r="F617" s="99"/>
      <c r="G617" s="99"/>
      <c r="H617" s="89"/>
      <c r="I617" s="99"/>
    </row>
    <row r="618" spans="1:9" x14ac:dyDescent="0.2">
      <c r="A618" s="88"/>
      <c r="B618" s="88"/>
      <c r="C618" s="88"/>
      <c r="D618" s="89"/>
      <c r="E618" s="90"/>
      <c r="F618" s="99"/>
      <c r="G618" s="99"/>
      <c r="H618" s="89"/>
      <c r="I618" s="99"/>
    </row>
    <row r="619" spans="1:9" x14ac:dyDescent="0.2">
      <c r="A619" s="88"/>
      <c r="B619" s="88"/>
      <c r="C619" s="88"/>
      <c r="D619" s="89"/>
      <c r="E619" s="90"/>
      <c r="F619" s="99"/>
      <c r="G619" s="99"/>
      <c r="H619" s="89"/>
      <c r="I619" s="99"/>
    </row>
    <row r="620" spans="1:9" x14ac:dyDescent="0.2">
      <c r="A620" s="88"/>
      <c r="B620" s="88"/>
      <c r="C620" s="88"/>
      <c r="D620" s="89"/>
      <c r="E620" s="90"/>
      <c r="F620" s="99"/>
      <c r="G620" s="99"/>
      <c r="H620" s="89"/>
      <c r="I620" s="99"/>
    </row>
    <row r="621" spans="1:9" x14ac:dyDescent="0.2">
      <c r="A621" s="88"/>
      <c r="B621" s="88"/>
      <c r="C621" s="88"/>
      <c r="D621" s="89"/>
      <c r="E621" s="90"/>
      <c r="F621" s="99"/>
      <c r="G621" s="99"/>
      <c r="H621" s="89"/>
      <c r="I621" s="99"/>
    </row>
    <row r="622" spans="1:9" x14ac:dyDescent="0.2">
      <c r="A622" s="88"/>
      <c r="B622" s="88"/>
      <c r="C622" s="88"/>
      <c r="D622" s="89"/>
      <c r="E622" s="90"/>
      <c r="F622" s="99"/>
      <c r="G622" s="99"/>
      <c r="H622" s="89"/>
      <c r="I622" s="99"/>
    </row>
    <row r="623" spans="1:9" x14ac:dyDescent="0.2">
      <c r="A623" s="88"/>
      <c r="B623" s="88"/>
      <c r="C623" s="88"/>
      <c r="D623" s="89"/>
      <c r="E623" s="90"/>
      <c r="F623" s="99"/>
      <c r="G623" s="99"/>
      <c r="H623" s="89"/>
      <c r="I623" s="99"/>
    </row>
    <row r="624" spans="1:9" x14ac:dyDescent="0.2">
      <c r="A624" s="88"/>
      <c r="B624" s="88"/>
      <c r="C624" s="88"/>
      <c r="D624" s="89"/>
      <c r="E624" s="90"/>
      <c r="F624" s="99"/>
      <c r="G624" s="99"/>
      <c r="H624" s="89"/>
      <c r="I624" s="99"/>
    </row>
    <row r="625" spans="1:9" x14ac:dyDescent="0.2">
      <c r="A625" s="88"/>
      <c r="B625" s="88"/>
      <c r="C625" s="88"/>
      <c r="D625" s="89"/>
      <c r="E625" s="90"/>
      <c r="F625" s="99"/>
      <c r="G625" s="99"/>
      <c r="H625" s="89"/>
      <c r="I625" s="99"/>
    </row>
    <row r="626" spans="1:9" x14ac:dyDescent="0.2">
      <c r="A626" s="88"/>
      <c r="B626" s="88"/>
      <c r="C626" s="88"/>
      <c r="D626" s="89"/>
      <c r="E626" s="90"/>
      <c r="F626" s="99"/>
      <c r="G626" s="99"/>
      <c r="H626" s="89"/>
      <c r="I626" s="99"/>
    </row>
    <row r="627" spans="1:9" x14ac:dyDescent="0.2">
      <c r="A627" s="88"/>
      <c r="B627" s="88"/>
      <c r="C627" s="88"/>
      <c r="D627" s="89"/>
      <c r="E627" s="90"/>
      <c r="F627" s="99"/>
      <c r="G627" s="99"/>
      <c r="H627" s="89"/>
      <c r="I627" s="99"/>
    </row>
    <row r="628" spans="1:9" x14ac:dyDescent="0.2">
      <c r="A628" s="88"/>
      <c r="B628" s="88"/>
      <c r="C628" s="88"/>
      <c r="D628" s="89"/>
      <c r="E628" s="90"/>
      <c r="F628" s="99"/>
      <c r="G628" s="99"/>
      <c r="H628" s="89"/>
      <c r="I628" s="99"/>
    </row>
    <row r="629" spans="1:9" x14ac:dyDescent="0.2">
      <c r="A629" s="88"/>
      <c r="B629" s="88"/>
      <c r="C629" s="88"/>
      <c r="D629" s="89"/>
      <c r="E629" s="90"/>
      <c r="F629" s="99"/>
      <c r="G629" s="99"/>
      <c r="H629" s="89"/>
      <c r="I629" s="99"/>
    </row>
    <row r="630" spans="1:9" x14ac:dyDescent="0.2">
      <c r="A630" s="88"/>
      <c r="B630" s="88"/>
      <c r="C630" s="88"/>
      <c r="D630" s="89"/>
      <c r="E630" s="90"/>
      <c r="F630" s="99"/>
      <c r="G630" s="99"/>
      <c r="H630" s="89"/>
      <c r="I630" s="99"/>
    </row>
    <row r="631" spans="1:9" x14ac:dyDescent="0.2">
      <c r="A631" s="88"/>
      <c r="B631" s="88"/>
      <c r="C631" s="88"/>
      <c r="D631" s="89"/>
      <c r="E631" s="90"/>
      <c r="F631" s="99"/>
      <c r="G631" s="99"/>
      <c r="H631" s="89"/>
      <c r="I631" s="99"/>
    </row>
    <row r="632" spans="1:9" x14ac:dyDescent="0.2">
      <c r="A632" s="88"/>
      <c r="B632" s="88"/>
      <c r="C632" s="88"/>
      <c r="D632" s="89"/>
      <c r="E632" s="90"/>
      <c r="F632" s="99"/>
      <c r="G632" s="99"/>
      <c r="H632" s="89"/>
      <c r="I632" s="99"/>
    </row>
    <row r="633" spans="1:9" x14ac:dyDescent="0.2">
      <c r="A633" s="88"/>
      <c r="B633" s="88"/>
      <c r="C633" s="88"/>
      <c r="D633" s="89"/>
      <c r="E633" s="90"/>
      <c r="F633" s="99"/>
      <c r="G633" s="99"/>
      <c r="H633" s="89"/>
      <c r="I633" s="99"/>
    </row>
    <row r="634" spans="1:9" x14ac:dyDescent="0.2">
      <c r="A634" s="88"/>
      <c r="B634" s="88"/>
      <c r="C634" s="88"/>
      <c r="D634" s="89"/>
      <c r="E634" s="90"/>
      <c r="F634" s="99"/>
      <c r="G634" s="99"/>
      <c r="H634" s="89"/>
      <c r="I634" s="99"/>
    </row>
    <row r="635" spans="1:9" x14ac:dyDescent="0.2">
      <c r="A635" s="88"/>
      <c r="B635" s="88"/>
      <c r="C635" s="88"/>
      <c r="D635" s="89"/>
      <c r="E635" s="90"/>
      <c r="F635" s="99"/>
      <c r="G635" s="99"/>
      <c r="H635" s="89"/>
      <c r="I635" s="99"/>
    </row>
    <row r="636" spans="1:9" x14ac:dyDescent="0.2">
      <c r="A636" s="88"/>
      <c r="B636" s="88"/>
      <c r="C636" s="88"/>
      <c r="D636" s="89"/>
      <c r="E636" s="90"/>
      <c r="F636" s="99"/>
      <c r="G636" s="99"/>
      <c r="H636" s="89"/>
      <c r="I636" s="99"/>
    </row>
    <row r="637" spans="1:9" x14ac:dyDescent="0.2">
      <c r="A637" s="88"/>
      <c r="B637" s="88"/>
      <c r="C637" s="88"/>
      <c r="D637" s="89"/>
      <c r="E637" s="90"/>
      <c r="F637" s="99"/>
      <c r="G637" s="99"/>
      <c r="H637" s="89"/>
      <c r="I637" s="99"/>
    </row>
    <row r="638" spans="1:9" x14ac:dyDescent="0.2">
      <c r="A638" s="88"/>
      <c r="B638" s="88"/>
      <c r="C638" s="88"/>
      <c r="D638" s="89"/>
      <c r="E638" s="90"/>
      <c r="F638" s="99"/>
      <c r="G638" s="99"/>
      <c r="H638" s="89"/>
      <c r="I638" s="99"/>
    </row>
    <row r="639" spans="1:9" x14ac:dyDescent="0.2">
      <c r="A639" s="88"/>
      <c r="B639" s="88"/>
      <c r="C639" s="88"/>
      <c r="D639" s="89"/>
      <c r="E639" s="90"/>
      <c r="F639" s="99"/>
      <c r="G639" s="99"/>
      <c r="H639" s="89"/>
      <c r="I639" s="99"/>
    </row>
    <row r="640" spans="1:9" x14ac:dyDescent="0.2">
      <c r="A640" s="88"/>
      <c r="B640" s="88"/>
      <c r="C640" s="88"/>
      <c r="D640" s="89"/>
      <c r="E640" s="90"/>
      <c r="F640" s="99"/>
      <c r="G640" s="99"/>
      <c r="H640" s="89"/>
      <c r="I640" s="99"/>
    </row>
    <row r="641" spans="1:9" x14ac:dyDescent="0.2">
      <c r="A641" s="88"/>
      <c r="B641" s="88"/>
      <c r="C641" s="88"/>
      <c r="D641" s="89"/>
      <c r="E641" s="90"/>
      <c r="F641" s="99"/>
      <c r="G641" s="99"/>
      <c r="H641" s="89"/>
      <c r="I641" s="99"/>
    </row>
    <row r="642" spans="1:9" x14ac:dyDescent="0.2">
      <c r="A642" s="88"/>
      <c r="B642" s="88"/>
      <c r="C642" s="88"/>
      <c r="D642" s="89"/>
      <c r="E642" s="90"/>
      <c r="F642" s="99"/>
      <c r="G642" s="99"/>
      <c r="H642" s="89"/>
      <c r="I642" s="99"/>
    </row>
    <row r="643" spans="1:9" x14ac:dyDescent="0.2">
      <c r="A643" s="88"/>
      <c r="B643" s="88"/>
      <c r="C643" s="88"/>
      <c r="D643" s="89"/>
      <c r="E643" s="90"/>
      <c r="F643" s="99"/>
      <c r="G643" s="99"/>
      <c r="H643" s="89"/>
      <c r="I643" s="99"/>
    </row>
    <row r="644" spans="1:9" x14ac:dyDescent="0.2">
      <c r="A644" s="88"/>
      <c r="B644" s="88"/>
      <c r="C644" s="88"/>
      <c r="D644" s="89"/>
      <c r="E644" s="90"/>
      <c r="F644" s="99"/>
      <c r="G644" s="99"/>
      <c r="H644" s="89"/>
      <c r="I644" s="99"/>
    </row>
    <row r="645" spans="1:9" x14ac:dyDescent="0.2">
      <c r="A645" s="88"/>
      <c r="B645" s="88"/>
      <c r="C645" s="88"/>
      <c r="D645" s="89"/>
      <c r="E645" s="90"/>
      <c r="F645" s="99"/>
      <c r="G645" s="99"/>
      <c r="H645" s="89"/>
      <c r="I645" s="99"/>
    </row>
    <row r="646" spans="1:9" x14ac:dyDescent="0.2">
      <c r="A646" s="88"/>
      <c r="B646" s="88"/>
      <c r="C646" s="88"/>
      <c r="D646" s="89"/>
      <c r="E646" s="90"/>
      <c r="F646" s="99"/>
      <c r="G646" s="99"/>
      <c r="H646" s="89"/>
      <c r="I646" s="99"/>
    </row>
    <row r="647" spans="1:9" x14ac:dyDescent="0.2">
      <c r="A647" s="88"/>
      <c r="B647" s="88"/>
      <c r="C647" s="88"/>
      <c r="D647" s="89"/>
      <c r="E647" s="90"/>
      <c r="F647" s="99"/>
      <c r="G647" s="99"/>
      <c r="H647" s="89"/>
      <c r="I647" s="99"/>
    </row>
    <row r="648" spans="1:9" x14ac:dyDescent="0.2">
      <c r="A648" s="88"/>
      <c r="B648" s="88"/>
      <c r="C648" s="88"/>
      <c r="D648" s="89"/>
      <c r="E648" s="90"/>
      <c r="F648" s="99"/>
      <c r="G648" s="99"/>
      <c r="H648" s="89"/>
      <c r="I648" s="99"/>
    </row>
    <row r="649" spans="1:9" x14ac:dyDescent="0.2">
      <c r="A649" s="88"/>
      <c r="B649" s="88"/>
      <c r="C649" s="88"/>
      <c r="D649" s="89"/>
      <c r="E649" s="90"/>
      <c r="F649" s="99"/>
      <c r="G649" s="99"/>
      <c r="H649" s="89"/>
      <c r="I649" s="99"/>
    </row>
    <row r="650" spans="1:9" x14ac:dyDescent="0.2">
      <c r="A650" s="88"/>
      <c r="B650" s="88"/>
      <c r="C650" s="88"/>
      <c r="D650" s="89"/>
      <c r="E650" s="90"/>
      <c r="F650" s="99"/>
      <c r="G650" s="99"/>
      <c r="H650" s="89"/>
      <c r="I650" s="99"/>
    </row>
    <row r="651" spans="1:9" x14ac:dyDescent="0.2">
      <c r="A651" s="88"/>
      <c r="B651" s="88"/>
      <c r="C651" s="88"/>
      <c r="D651" s="89"/>
      <c r="E651" s="90"/>
      <c r="F651" s="99"/>
      <c r="G651" s="99"/>
      <c r="H651" s="89"/>
      <c r="I651" s="99"/>
    </row>
    <row r="652" spans="1:9" x14ac:dyDescent="0.2">
      <c r="A652" s="88"/>
      <c r="B652" s="88"/>
      <c r="C652" s="88"/>
      <c r="D652" s="89"/>
      <c r="E652" s="90"/>
      <c r="F652" s="99"/>
      <c r="G652" s="99"/>
      <c r="H652" s="89"/>
      <c r="I652" s="99"/>
    </row>
    <row r="653" spans="1:9" x14ac:dyDescent="0.2">
      <c r="A653" s="88"/>
      <c r="B653" s="88"/>
      <c r="C653" s="88"/>
      <c r="D653" s="89"/>
      <c r="E653" s="90"/>
      <c r="F653" s="99"/>
      <c r="G653" s="99"/>
      <c r="H653" s="89"/>
      <c r="I653" s="99"/>
    </row>
    <row r="654" spans="1:9" x14ac:dyDescent="0.2">
      <c r="A654" s="88"/>
      <c r="B654" s="88"/>
      <c r="C654" s="88"/>
      <c r="D654" s="89"/>
      <c r="E654" s="90"/>
      <c r="F654" s="99"/>
      <c r="G654" s="99"/>
      <c r="H654" s="89"/>
      <c r="I654" s="99"/>
    </row>
    <row r="655" spans="1:9" x14ac:dyDescent="0.2">
      <c r="A655" s="88"/>
      <c r="B655" s="88"/>
      <c r="C655" s="88"/>
      <c r="D655" s="89"/>
      <c r="E655" s="90"/>
      <c r="F655" s="99"/>
      <c r="G655" s="99"/>
      <c r="H655" s="89"/>
      <c r="I655" s="99"/>
    </row>
    <row r="656" spans="1:9" x14ac:dyDescent="0.2">
      <c r="A656" s="88"/>
      <c r="B656" s="88"/>
      <c r="C656" s="88"/>
      <c r="D656" s="89"/>
      <c r="E656" s="90"/>
      <c r="F656" s="99"/>
      <c r="G656" s="99"/>
      <c r="H656" s="89"/>
      <c r="I656" s="99"/>
    </row>
    <row r="657" spans="1:9" x14ac:dyDescent="0.2">
      <c r="A657" s="88"/>
      <c r="B657" s="88"/>
      <c r="C657" s="88"/>
      <c r="D657" s="89"/>
      <c r="E657" s="90"/>
      <c r="F657" s="99"/>
      <c r="G657" s="99"/>
      <c r="H657" s="89"/>
      <c r="I657" s="99"/>
    </row>
    <row r="658" spans="1:9" x14ac:dyDescent="0.2">
      <c r="A658" s="88"/>
      <c r="B658" s="88"/>
      <c r="C658" s="88"/>
      <c r="D658" s="89"/>
      <c r="E658" s="90"/>
      <c r="F658" s="99"/>
      <c r="G658" s="99"/>
      <c r="H658" s="89"/>
      <c r="I658" s="99"/>
    </row>
    <row r="659" spans="1:9" x14ac:dyDescent="0.2">
      <c r="A659" s="88"/>
      <c r="B659" s="88"/>
      <c r="C659" s="88"/>
      <c r="D659" s="89"/>
      <c r="E659" s="90"/>
      <c r="F659" s="99"/>
      <c r="G659" s="99"/>
      <c r="H659" s="89"/>
      <c r="I659" s="99"/>
    </row>
    <row r="660" spans="1:9" x14ac:dyDescent="0.2">
      <c r="A660" s="88"/>
      <c r="B660" s="88"/>
      <c r="C660" s="88"/>
      <c r="D660" s="89"/>
      <c r="E660" s="90"/>
      <c r="F660" s="99"/>
      <c r="G660" s="99"/>
      <c r="H660" s="89"/>
      <c r="I660" s="99"/>
    </row>
    <row r="661" spans="1:9" x14ac:dyDescent="0.2">
      <c r="A661" s="88"/>
      <c r="B661" s="88"/>
      <c r="C661" s="88"/>
      <c r="D661" s="89"/>
      <c r="E661" s="90"/>
      <c r="F661" s="99"/>
      <c r="G661" s="99"/>
      <c r="H661" s="89"/>
      <c r="I661" s="99"/>
    </row>
    <row r="662" spans="1:9" x14ac:dyDescent="0.2">
      <c r="A662" s="88"/>
      <c r="B662" s="88"/>
      <c r="C662" s="88"/>
      <c r="D662" s="89"/>
      <c r="E662" s="90"/>
      <c r="F662" s="99"/>
      <c r="G662" s="99"/>
      <c r="H662" s="89"/>
      <c r="I662" s="99"/>
    </row>
    <row r="663" spans="1:9" x14ac:dyDescent="0.2">
      <c r="A663" s="88"/>
      <c r="B663" s="88"/>
      <c r="C663" s="88"/>
      <c r="D663" s="89"/>
      <c r="E663" s="90"/>
      <c r="F663" s="99"/>
      <c r="G663" s="99"/>
      <c r="H663" s="89"/>
      <c r="I663" s="99"/>
    </row>
    <row r="664" spans="1:9" x14ac:dyDescent="0.2">
      <c r="A664" s="88"/>
      <c r="B664" s="88"/>
      <c r="C664" s="88"/>
      <c r="D664" s="89"/>
      <c r="E664" s="90"/>
      <c r="F664" s="99"/>
      <c r="G664" s="99"/>
      <c r="H664" s="89"/>
      <c r="I664" s="99"/>
    </row>
    <row r="665" spans="1:9" x14ac:dyDescent="0.2">
      <c r="A665" s="88"/>
      <c r="B665" s="88"/>
      <c r="C665" s="88"/>
      <c r="D665" s="89"/>
      <c r="E665" s="90"/>
      <c r="F665" s="99"/>
      <c r="G665" s="99"/>
      <c r="H665" s="89"/>
      <c r="I665" s="99"/>
    </row>
    <row r="666" spans="1:9" x14ac:dyDescent="0.2">
      <c r="A666" s="88"/>
      <c r="B666" s="88"/>
      <c r="C666" s="88"/>
      <c r="D666" s="89"/>
      <c r="E666" s="90"/>
      <c r="F666" s="99"/>
      <c r="G666" s="99"/>
      <c r="H666" s="89"/>
      <c r="I666" s="99"/>
    </row>
    <row r="667" spans="1:9" x14ac:dyDescent="0.2">
      <c r="A667" s="88"/>
      <c r="B667" s="88"/>
      <c r="C667" s="88"/>
      <c r="D667" s="89"/>
      <c r="E667" s="90"/>
      <c r="F667" s="99"/>
      <c r="G667" s="99"/>
      <c r="H667" s="89"/>
      <c r="I667" s="99"/>
    </row>
    <row r="668" spans="1:9" x14ac:dyDescent="0.2">
      <c r="A668" s="88"/>
      <c r="B668" s="88"/>
      <c r="C668" s="88"/>
      <c r="D668" s="89"/>
      <c r="E668" s="90"/>
      <c r="F668" s="99"/>
      <c r="G668" s="99"/>
      <c r="H668" s="89"/>
      <c r="I668" s="99"/>
    </row>
    <row r="669" spans="1:9" x14ac:dyDescent="0.2">
      <c r="A669" s="88"/>
      <c r="B669" s="88"/>
      <c r="C669" s="88"/>
      <c r="D669" s="89"/>
      <c r="E669" s="90"/>
      <c r="F669" s="99"/>
      <c r="G669" s="99"/>
      <c r="H669" s="89"/>
      <c r="I669" s="99"/>
    </row>
    <row r="670" spans="1:9" x14ac:dyDescent="0.2">
      <c r="A670" s="88"/>
      <c r="B670" s="88"/>
      <c r="C670" s="88"/>
      <c r="D670" s="89"/>
      <c r="E670" s="90"/>
      <c r="F670" s="99"/>
      <c r="G670" s="99"/>
      <c r="H670" s="89"/>
      <c r="I670" s="99"/>
    </row>
    <row r="671" spans="1:9" x14ac:dyDescent="0.2">
      <c r="A671" s="88"/>
      <c r="B671" s="88"/>
      <c r="C671" s="88"/>
      <c r="D671" s="89"/>
      <c r="E671" s="90"/>
      <c r="F671" s="99"/>
      <c r="G671" s="99"/>
      <c r="H671" s="89"/>
      <c r="I671" s="99"/>
    </row>
    <row r="672" spans="1:9" x14ac:dyDescent="0.2">
      <c r="A672" s="88"/>
      <c r="B672" s="88"/>
      <c r="C672" s="88"/>
      <c r="D672" s="89"/>
      <c r="E672" s="90"/>
      <c r="F672" s="99"/>
      <c r="G672" s="99"/>
      <c r="H672" s="89"/>
      <c r="I672" s="99"/>
    </row>
    <row r="673" spans="1:9" x14ac:dyDescent="0.2">
      <c r="A673" s="88"/>
      <c r="B673" s="88"/>
      <c r="C673" s="88"/>
      <c r="D673" s="89"/>
      <c r="E673" s="90"/>
      <c r="F673" s="99"/>
      <c r="G673" s="99"/>
      <c r="H673" s="89"/>
      <c r="I673" s="99"/>
    </row>
    <row r="674" spans="1:9" x14ac:dyDescent="0.2">
      <c r="A674" s="88"/>
      <c r="B674" s="88"/>
      <c r="C674" s="88"/>
      <c r="D674" s="89"/>
      <c r="E674" s="90"/>
      <c r="F674" s="99"/>
      <c r="G674" s="99"/>
      <c r="H674" s="89"/>
      <c r="I674" s="99"/>
    </row>
    <row r="675" spans="1:9" x14ac:dyDescent="0.2">
      <c r="A675" s="88"/>
      <c r="B675" s="88"/>
      <c r="C675" s="88"/>
      <c r="D675" s="89"/>
      <c r="E675" s="90"/>
      <c r="F675" s="99"/>
      <c r="G675" s="99"/>
      <c r="H675" s="89"/>
      <c r="I675" s="99"/>
    </row>
    <row r="676" spans="1:9" x14ac:dyDescent="0.2">
      <c r="A676" s="88"/>
      <c r="B676" s="88"/>
      <c r="C676" s="88"/>
      <c r="D676" s="89"/>
      <c r="E676" s="90"/>
      <c r="F676" s="99"/>
      <c r="G676" s="99"/>
      <c r="H676" s="89"/>
      <c r="I676" s="99"/>
    </row>
    <row r="677" spans="1:9" x14ac:dyDescent="0.2">
      <c r="A677" s="88"/>
      <c r="B677" s="88"/>
      <c r="C677" s="88"/>
      <c r="D677" s="89"/>
      <c r="E677" s="90"/>
      <c r="F677" s="99"/>
      <c r="G677" s="99"/>
      <c r="H677" s="89"/>
      <c r="I677" s="99"/>
    </row>
    <row r="678" spans="1:9" x14ac:dyDescent="0.2">
      <c r="A678" s="88"/>
      <c r="B678" s="88"/>
      <c r="C678" s="88"/>
      <c r="D678" s="89"/>
      <c r="E678" s="90"/>
      <c r="F678" s="99"/>
      <c r="G678" s="99"/>
      <c r="H678" s="89"/>
      <c r="I678" s="99"/>
    </row>
    <row r="679" spans="1:9" x14ac:dyDescent="0.2">
      <c r="A679" s="88"/>
      <c r="B679" s="88"/>
      <c r="C679" s="88"/>
      <c r="D679" s="89"/>
      <c r="E679" s="90"/>
      <c r="F679" s="99"/>
      <c r="G679" s="99"/>
      <c r="H679" s="89"/>
      <c r="I679" s="99"/>
    </row>
    <row r="680" spans="1:9" x14ac:dyDescent="0.2">
      <c r="A680" s="88"/>
      <c r="B680" s="88"/>
      <c r="C680" s="88"/>
      <c r="D680" s="89"/>
      <c r="E680" s="90"/>
      <c r="F680" s="99"/>
      <c r="G680" s="99"/>
      <c r="H680" s="89"/>
      <c r="I680" s="99"/>
    </row>
    <row r="681" spans="1:9" x14ac:dyDescent="0.2">
      <c r="A681" s="88"/>
      <c r="B681" s="88"/>
      <c r="C681" s="88"/>
      <c r="D681" s="89"/>
      <c r="E681" s="90"/>
      <c r="F681" s="99"/>
      <c r="G681" s="99"/>
      <c r="H681" s="89"/>
      <c r="I681" s="99"/>
    </row>
    <row r="682" spans="1:9" x14ac:dyDescent="0.2">
      <c r="A682" s="88"/>
      <c r="B682" s="88"/>
      <c r="C682" s="88"/>
      <c r="D682" s="89"/>
      <c r="E682" s="90"/>
      <c r="F682" s="99"/>
      <c r="G682" s="99"/>
      <c r="H682" s="89"/>
      <c r="I682" s="99"/>
    </row>
    <row r="683" spans="1:9" x14ac:dyDescent="0.2">
      <c r="A683" s="88"/>
      <c r="B683" s="88"/>
      <c r="C683" s="88"/>
      <c r="D683" s="89"/>
      <c r="E683" s="90"/>
      <c r="F683" s="99"/>
      <c r="G683" s="99"/>
      <c r="H683" s="89"/>
      <c r="I683" s="99"/>
    </row>
    <row r="684" spans="1:9" x14ac:dyDescent="0.2">
      <c r="A684" s="88"/>
      <c r="B684" s="88"/>
      <c r="C684" s="88"/>
      <c r="D684" s="89"/>
      <c r="E684" s="90"/>
      <c r="F684" s="99"/>
      <c r="G684" s="99"/>
      <c r="H684" s="89"/>
      <c r="I684" s="99"/>
    </row>
    <row r="685" spans="1:9" x14ac:dyDescent="0.2">
      <c r="A685" s="88"/>
      <c r="B685" s="88"/>
      <c r="C685" s="88"/>
      <c r="D685" s="89"/>
      <c r="E685" s="90"/>
      <c r="F685" s="99"/>
      <c r="G685" s="99"/>
      <c r="H685" s="89"/>
      <c r="I685" s="99"/>
    </row>
    <row r="686" spans="1:9" x14ac:dyDescent="0.2">
      <c r="A686" s="88"/>
      <c r="B686" s="88"/>
      <c r="C686" s="88"/>
      <c r="D686" s="89"/>
      <c r="E686" s="90"/>
      <c r="F686" s="99"/>
      <c r="G686" s="99"/>
      <c r="H686" s="89"/>
      <c r="I686" s="99"/>
    </row>
    <row r="687" spans="1:9" x14ac:dyDescent="0.2">
      <c r="A687" s="88"/>
      <c r="B687" s="88"/>
      <c r="C687" s="88"/>
      <c r="D687" s="89"/>
      <c r="E687" s="90"/>
      <c r="F687" s="99"/>
      <c r="G687" s="99"/>
      <c r="H687" s="89"/>
      <c r="I687" s="99"/>
    </row>
    <row r="688" spans="1:9" x14ac:dyDescent="0.2">
      <c r="A688" s="88"/>
      <c r="B688" s="88"/>
      <c r="C688" s="88"/>
      <c r="D688" s="89"/>
      <c r="E688" s="90"/>
      <c r="F688" s="99"/>
      <c r="G688" s="99"/>
      <c r="H688" s="89"/>
      <c r="I688" s="99"/>
    </row>
    <row r="689" spans="1:9" x14ac:dyDescent="0.2">
      <c r="A689" s="88"/>
      <c r="B689" s="88"/>
      <c r="C689" s="88"/>
      <c r="D689" s="89"/>
      <c r="E689" s="90"/>
      <c r="F689" s="99"/>
      <c r="G689" s="99"/>
      <c r="H689" s="89"/>
      <c r="I689" s="99"/>
    </row>
    <row r="690" spans="1:9" x14ac:dyDescent="0.2">
      <c r="A690" s="88"/>
      <c r="B690" s="88"/>
      <c r="C690" s="88"/>
      <c r="D690" s="89"/>
      <c r="E690" s="90"/>
      <c r="F690" s="99"/>
      <c r="G690" s="99"/>
      <c r="H690" s="89"/>
      <c r="I690" s="99"/>
    </row>
    <row r="691" spans="1:9" x14ac:dyDescent="0.2">
      <c r="A691" s="88"/>
      <c r="B691" s="88"/>
      <c r="C691" s="88"/>
      <c r="D691" s="89"/>
      <c r="E691" s="90"/>
      <c r="F691" s="99"/>
      <c r="G691" s="99"/>
      <c r="H691" s="89"/>
      <c r="I691" s="99"/>
    </row>
    <row r="692" spans="1:9" x14ac:dyDescent="0.2">
      <c r="A692" s="88"/>
      <c r="B692" s="88"/>
      <c r="C692" s="88"/>
      <c r="D692" s="89"/>
      <c r="E692" s="90"/>
      <c r="F692" s="99"/>
      <c r="G692" s="99"/>
      <c r="H692" s="89"/>
      <c r="I692" s="99"/>
    </row>
    <row r="693" spans="1:9" x14ac:dyDescent="0.2">
      <c r="A693" s="88"/>
      <c r="B693" s="88"/>
      <c r="C693" s="88"/>
      <c r="D693" s="89"/>
      <c r="E693" s="90"/>
      <c r="F693" s="99"/>
      <c r="G693" s="99"/>
      <c r="H693" s="89"/>
      <c r="I693" s="99"/>
    </row>
    <row r="694" spans="1:9" x14ac:dyDescent="0.2">
      <c r="A694" s="88"/>
      <c r="B694" s="88"/>
      <c r="C694" s="88"/>
      <c r="D694" s="89"/>
      <c r="E694" s="90"/>
      <c r="F694" s="99"/>
      <c r="G694" s="99"/>
      <c r="H694" s="89"/>
      <c r="I694" s="99"/>
    </row>
    <row r="695" spans="1:9" x14ac:dyDescent="0.2">
      <c r="A695" s="88"/>
      <c r="B695" s="88"/>
      <c r="C695" s="88"/>
      <c r="D695" s="89"/>
      <c r="E695" s="90"/>
      <c r="F695" s="99"/>
      <c r="G695" s="99"/>
      <c r="H695" s="89"/>
      <c r="I695" s="99"/>
    </row>
    <row r="696" spans="1:9" x14ac:dyDescent="0.2">
      <c r="A696" s="88"/>
      <c r="B696" s="88"/>
      <c r="C696" s="88"/>
      <c r="D696" s="89"/>
      <c r="E696" s="90"/>
      <c r="F696" s="99"/>
      <c r="G696" s="99"/>
      <c r="H696" s="89"/>
      <c r="I696" s="99"/>
    </row>
    <row r="697" spans="1:9" x14ac:dyDescent="0.2">
      <c r="A697" s="88"/>
      <c r="B697" s="88"/>
      <c r="C697" s="88"/>
      <c r="D697" s="89"/>
      <c r="E697" s="90"/>
      <c r="F697" s="99"/>
      <c r="G697" s="99"/>
      <c r="H697" s="89"/>
      <c r="I697" s="99"/>
    </row>
    <row r="698" spans="1:9" x14ac:dyDescent="0.2">
      <c r="A698" s="88"/>
      <c r="B698" s="88"/>
      <c r="C698" s="88"/>
      <c r="D698" s="89"/>
      <c r="E698" s="90"/>
      <c r="F698" s="99"/>
      <c r="G698" s="99"/>
      <c r="H698" s="89"/>
      <c r="I698" s="99"/>
    </row>
    <row r="699" spans="1:9" x14ac:dyDescent="0.2">
      <c r="A699" s="88"/>
      <c r="B699" s="88"/>
      <c r="C699" s="88"/>
      <c r="D699" s="89"/>
      <c r="E699" s="90"/>
      <c r="F699" s="99"/>
      <c r="G699" s="99"/>
      <c r="H699" s="89"/>
      <c r="I699" s="99"/>
    </row>
    <row r="700" spans="1:9" x14ac:dyDescent="0.2">
      <c r="A700" s="88"/>
      <c r="B700" s="88"/>
      <c r="C700" s="88"/>
      <c r="D700" s="89"/>
      <c r="E700" s="90"/>
      <c r="F700" s="99"/>
      <c r="G700" s="99"/>
      <c r="H700" s="89"/>
      <c r="I700" s="99"/>
    </row>
    <row r="701" spans="1:9" x14ac:dyDescent="0.2">
      <c r="A701" s="88"/>
      <c r="B701" s="88"/>
      <c r="C701" s="88"/>
      <c r="D701" s="89"/>
      <c r="E701" s="90"/>
      <c r="F701" s="99"/>
      <c r="G701" s="99"/>
      <c r="H701" s="89"/>
      <c r="I701" s="99"/>
    </row>
    <row r="702" spans="1:9" x14ac:dyDescent="0.2">
      <c r="A702" s="88"/>
      <c r="B702" s="88"/>
      <c r="C702" s="88"/>
      <c r="D702" s="89"/>
      <c r="E702" s="90"/>
      <c r="F702" s="99"/>
      <c r="G702" s="99"/>
      <c r="H702" s="89"/>
      <c r="I702" s="99"/>
    </row>
    <row r="703" spans="1:9" x14ac:dyDescent="0.2">
      <c r="A703" s="88"/>
      <c r="B703" s="88"/>
      <c r="C703" s="88"/>
      <c r="D703" s="89"/>
      <c r="E703" s="90"/>
      <c r="F703" s="99"/>
      <c r="G703" s="99"/>
      <c r="H703" s="89"/>
      <c r="I703" s="99"/>
    </row>
    <row r="704" spans="1:9" x14ac:dyDescent="0.2">
      <c r="A704" s="88"/>
      <c r="B704" s="88"/>
      <c r="C704" s="88"/>
      <c r="D704" s="89"/>
      <c r="E704" s="90"/>
      <c r="F704" s="99"/>
      <c r="G704" s="99"/>
      <c r="H704" s="89"/>
      <c r="I704" s="99"/>
    </row>
    <row r="705" spans="1:9" x14ac:dyDescent="0.2">
      <c r="A705" s="88"/>
      <c r="B705" s="88"/>
      <c r="C705" s="88"/>
      <c r="D705" s="89"/>
      <c r="E705" s="90"/>
      <c r="F705" s="99"/>
      <c r="G705" s="99"/>
      <c r="H705" s="89"/>
      <c r="I705" s="99"/>
    </row>
    <row r="706" spans="1:9" x14ac:dyDescent="0.2">
      <c r="A706" s="88"/>
      <c r="B706" s="88"/>
      <c r="C706" s="88"/>
      <c r="D706" s="89"/>
      <c r="E706" s="90"/>
      <c r="F706" s="99"/>
      <c r="G706" s="99"/>
      <c r="H706" s="89"/>
      <c r="I706" s="99"/>
    </row>
    <row r="707" spans="1:9" x14ac:dyDescent="0.2">
      <c r="A707" s="88"/>
      <c r="B707" s="88"/>
      <c r="C707" s="88"/>
      <c r="D707" s="89"/>
      <c r="E707" s="90"/>
      <c r="F707" s="99"/>
      <c r="G707" s="99"/>
      <c r="H707" s="89"/>
      <c r="I707" s="99"/>
    </row>
    <row r="708" spans="1:9" x14ac:dyDescent="0.2">
      <c r="A708" s="88"/>
      <c r="B708" s="88"/>
      <c r="C708" s="88"/>
      <c r="D708" s="89"/>
      <c r="E708" s="90"/>
      <c r="F708" s="99"/>
      <c r="G708" s="99"/>
      <c r="H708" s="89"/>
      <c r="I708" s="99"/>
    </row>
    <row r="709" spans="1:9" x14ac:dyDescent="0.2">
      <c r="A709" s="88"/>
      <c r="B709" s="88"/>
      <c r="C709" s="88"/>
      <c r="D709" s="89"/>
      <c r="E709" s="90"/>
      <c r="F709" s="99"/>
      <c r="G709" s="99"/>
      <c r="H709" s="89"/>
      <c r="I709" s="99"/>
    </row>
    <row r="710" spans="1:9" x14ac:dyDescent="0.2">
      <c r="A710" s="88"/>
      <c r="B710" s="88"/>
      <c r="C710" s="88"/>
      <c r="D710" s="89"/>
      <c r="E710" s="90"/>
      <c r="F710" s="99"/>
      <c r="G710" s="99"/>
      <c r="H710" s="89"/>
      <c r="I710" s="99"/>
    </row>
    <row r="711" spans="1:9" x14ac:dyDescent="0.2">
      <c r="A711" s="88"/>
      <c r="B711" s="88"/>
      <c r="C711" s="88"/>
      <c r="D711" s="89"/>
      <c r="E711" s="90"/>
      <c r="F711" s="99"/>
      <c r="G711" s="99"/>
      <c r="H711" s="89"/>
      <c r="I711" s="99"/>
    </row>
    <row r="712" spans="1:9" x14ac:dyDescent="0.2">
      <c r="A712" s="88"/>
      <c r="B712" s="88"/>
      <c r="C712" s="88"/>
      <c r="D712" s="89"/>
      <c r="E712" s="90"/>
      <c r="F712" s="99"/>
      <c r="G712" s="99"/>
      <c r="H712" s="89"/>
      <c r="I712" s="99"/>
    </row>
    <row r="713" spans="1:9" x14ac:dyDescent="0.2">
      <c r="A713" s="88"/>
      <c r="B713" s="88"/>
      <c r="C713" s="88"/>
      <c r="D713" s="89"/>
      <c r="E713" s="90"/>
      <c r="F713" s="99"/>
      <c r="G713" s="99"/>
      <c r="H713" s="89"/>
      <c r="I713" s="99"/>
    </row>
    <row r="714" spans="1:9" x14ac:dyDescent="0.2">
      <c r="A714" s="88"/>
      <c r="B714" s="88"/>
      <c r="C714" s="88"/>
      <c r="D714" s="89"/>
      <c r="E714" s="90"/>
      <c r="F714" s="99"/>
      <c r="G714" s="99"/>
      <c r="H714" s="89"/>
      <c r="I714" s="99"/>
    </row>
    <row r="715" spans="1:9" x14ac:dyDescent="0.2">
      <c r="A715" s="88"/>
      <c r="B715" s="88"/>
      <c r="C715" s="88"/>
      <c r="D715" s="89"/>
      <c r="E715" s="90"/>
      <c r="F715" s="99"/>
      <c r="G715" s="99"/>
      <c r="H715" s="89"/>
      <c r="I715" s="99"/>
    </row>
    <row r="716" spans="1:9" x14ac:dyDescent="0.2">
      <c r="A716" s="88"/>
      <c r="B716" s="88"/>
      <c r="C716" s="88"/>
      <c r="D716" s="89"/>
      <c r="E716" s="90"/>
      <c r="F716" s="99"/>
      <c r="G716" s="99"/>
      <c r="H716" s="89"/>
      <c r="I716" s="99"/>
    </row>
    <row r="717" spans="1:9" x14ac:dyDescent="0.2">
      <c r="A717" s="88"/>
      <c r="B717" s="88"/>
      <c r="C717" s="88"/>
      <c r="D717" s="89"/>
      <c r="E717" s="90"/>
      <c r="F717" s="99"/>
      <c r="G717" s="99"/>
      <c r="H717" s="89"/>
      <c r="I717" s="99"/>
    </row>
    <row r="718" spans="1:9" x14ac:dyDescent="0.2">
      <c r="A718" s="88"/>
      <c r="B718" s="88"/>
      <c r="C718" s="88"/>
      <c r="D718" s="89"/>
      <c r="E718" s="90"/>
      <c r="F718" s="99"/>
      <c r="G718" s="99"/>
      <c r="H718" s="89"/>
      <c r="I718" s="99"/>
    </row>
    <row r="719" spans="1:9" x14ac:dyDescent="0.2">
      <c r="A719" s="88"/>
      <c r="B719" s="88"/>
      <c r="C719" s="88"/>
      <c r="D719" s="89"/>
      <c r="E719" s="90"/>
      <c r="F719" s="99"/>
      <c r="G719" s="99"/>
      <c r="H719" s="89"/>
      <c r="I719" s="99"/>
    </row>
    <row r="720" spans="1:9" x14ac:dyDescent="0.2">
      <c r="A720" s="88"/>
      <c r="B720" s="88"/>
      <c r="C720" s="88"/>
      <c r="D720" s="89"/>
      <c r="E720" s="90"/>
      <c r="F720" s="99"/>
      <c r="G720" s="99"/>
      <c r="H720" s="89"/>
      <c r="I720" s="99"/>
    </row>
    <row r="721" spans="1:9" x14ac:dyDescent="0.2">
      <c r="A721" s="88"/>
      <c r="B721" s="88"/>
      <c r="C721" s="88"/>
      <c r="D721" s="89"/>
      <c r="E721" s="90"/>
      <c r="F721" s="99"/>
      <c r="G721" s="99"/>
      <c r="H721" s="89"/>
      <c r="I721" s="99"/>
    </row>
    <row r="722" spans="1:9" x14ac:dyDescent="0.2">
      <c r="A722" s="88"/>
      <c r="B722" s="88"/>
      <c r="C722" s="88"/>
      <c r="D722" s="89"/>
      <c r="E722" s="90"/>
      <c r="F722" s="99"/>
      <c r="G722" s="99"/>
      <c r="H722" s="89"/>
      <c r="I722" s="99"/>
    </row>
    <row r="723" spans="1:9" x14ac:dyDescent="0.2">
      <c r="A723" s="88"/>
      <c r="B723" s="88"/>
      <c r="C723" s="88"/>
      <c r="D723" s="89"/>
      <c r="E723" s="90"/>
      <c r="F723" s="99"/>
      <c r="G723" s="99"/>
      <c r="H723" s="89"/>
      <c r="I723" s="99"/>
    </row>
    <row r="724" spans="1:9" x14ac:dyDescent="0.2">
      <c r="A724" s="88"/>
      <c r="B724" s="88"/>
      <c r="C724" s="88"/>
      <c r="D724" s="89"/>
      <c r="E724" s="90"/>
      <c r="F724" s="99"/>
      <c r="G724" s="99"/>
      <c r="H724" s="89"/>
      <c r="I724" s="99"/>
    </row>
    <row r="725" spans="1:9" x14ac:dyDescent="0.2">
      <c r="A725" s="88"/>
      <c r="B725" s="88"/>
      <c r="C725" s="88"/>
      <c r="D725" s="89"/>
      <c r="E725" s="90"/>
      <c r="F725" s="99"/>
      <c r="G725" s="99"/>
      <c r="H725" s="89"/>
      <c r="I725" s="99"/>
    </row>
    <row r="726" spans="1:9" x14ac:dyDescent="0.2">
      <c r="A726" s="88"/>
      <c r="B726" s="88"/>
      <c r="C726" s="88"/>
      <c r="D726" s="89"/>
      <c r="E726" s="90"/>
      <c r="F726" s="99"/>
      <c r="G726" s="99"/>
      <c r="H726" s="89"/>
      <c r="I726" s="99"/>
    </row>
    <row r="727" spans="1:9" x14ac:dyDescent="0.2">
      <c r="A727" s="88"/>
      <c r="B727" s="88"/>
      <c r="C727" s="88"/>
      <c r="D727" s="89"/>
      <c r="E727" s="90"/>
      <c r="F727" s="99"/>
      <c r="G727" s="99"/>
      <c r="H727" s="89"/>
      <c r="I727" s="99"/>
    </row>
    <row r="728" spans="1:9" x14ac:dyDescent="0.2">
      <c r="A728" s="88"/>
      <c r="B728" s="88"/>
      <c r="C728" s="88"/>
      <c r="D728" s="89"/>
      <c r="E728" s="90"/>
      <c r="F728" s="99"/>
      <c r="G728" s="99"/>
      <c r="H728" s="89"/>
      <c r="I728" s="99"/>
    </row>
    <row r="729" spans="1:9" x14ac:dyDescent="0.2">
      <c r="A729" s="88"/>
      <c r="B729" s="88"/>
      <c r="C729" s="88"/>
      <c r="D729" s="89"/>
      <c r="E729" s="90"/>
      <c r="F729" s="99"/>
      <c r="G729" s="99"/>
      <c r="H729" s="89"/>
      <c r="I729" s="99"/>
    </row>
    <row r="730" spans="1:9" x14ac:dyDescent="0.2">
      <c r="A730" s="88"/>
      <c r="B730" s="88"/>
      <c r="C730" s="88"/>
      <c r="D730" s="89"/>
      <c r="E730" s="90"/>
      <c r="F730" s="99"/>
      <c r="G730" s="99"/>
      <c r="H730" s="89"/>
      <c r="I730" s="99"/>
    </row>
    <row r="731" spans="1:9" x14ac:dyDescent="0.2">
      <c r="A731" s="88"/>
      <c r="B731" s="88"/>
      <c r="C731" s="88"/>
      <c r="D731" s="89"/>
      <c r="E731" s="90"/>
      <c r="F731" s="99"/>
      <c r="G731" s="99"/>
      <c r="H731" s="89"/>
      <c r="I731" s="99"/>
    </row>
    <row r="732" spans="1:9" x14ac:dyDescent="0.2">
      <c r="A732" s="88"/>
      <c r="B732" s="88"/>
      <c r="C732" s="88"/>
      <c r="D732" s="89"/>
      <c r="E732" s="90"/>
      <c r="F732" s="99"/>
      <c r="G732" s="99"/>
      <c r="H732" s="89"/>
      <c r="I732" s="99"/>
    </row>
    <row r="733" spans="1:9" x14ac:dyDescent="0.2">
      <c r="A733" s="88"/>
      <c r="B733" s="88"/>
      <c r="C733" s="88"/>
      <c r="D733" s="89"/>
      <c r="E733" s="90"/>
      <c r="F733" s="99"/>
      <c r="G733" s="99"/>
      <c r="H733" s="89"/>
      <c r="I733" s="99"/>
    </row>
    <row r="734" spans="1:9" x14ac:dyDescent="0.2">
      <c r="A734" s="88"/>
      <c r="B734" s="88"/>
      <c r="C734" s="88"/>
      <c r="D734" s="89"/>
      <c r="E734" s="90"/>
      <c r="F734" s="99"/>
      <c r="G734" s="99"/>
      <c r="H734" s="89"/>
      <c r="I734" s="99"/>
    </row>
    <row r="735" spans="1:9" x14ac:dyDescent="0.2">
      <c r="A735" s="88"/>
      <c r="B735" s="88"/>
      <c r="C735" s="88"/>
      <c r="D735" s="89"/>
      <c r="E735" s="90"/>
      <c r="F735" s="99"/>
      <c r="G735" s="99"/>
      <c r="H735" s="89"/>
      <c r="I735" s="99"/>
    </row>
    <row r="736" spans="1:9" x14ac:dyDescent="0.2">
      <c r="A736" s="88"/>
      <c r="B736" s="88"/>
      <c r="C736" s="88"/>
      <c r="D736" s="89"/>
      <c r="E736" s="90"/>
      <c r="F736" s="99"/>
      <c r="G736" s="99"/>
      <c r="H736" s="89"/>
      <c r="I736" s="99"/>
    </row>
    <row r="737" spans="1:9" x14ac:dyDescent="0.2">
      <c r="A737" s="88"/>
      <c r="B737" s="88"/>
      <c r="C737" s="88"/>
      <c r="D737" s="89"/>
      <c r="E737" s="90"/>
      <c r="F737" s="99"/>
      <c r="G737" s="99"/>
      <c r="H737" s="89"/>
      <c r="I737" s="99"/>
    </row>
    <row r="738" spans="1:9" x14ac:dyDescent="0.2">
      <c r="A738" s="88"/>
      <c r="B738" s="88"/>
      <c r="C738" s="88"/>
      <c r="D738" s="89"/>
      <c r="E738" s="90"/>
      <c r="F738" s="99"/>
      <c r="G738" s="99"/>
      <c r="H738" s="89"/>
      <c r="I738" s="99"/>
    </row>
    <row r="739" spans="1:9" x14ac:dyDescent="0.2">
      <c r="A739" s="88"/>
      <c r="B739" s="88"/>
      <c r="C739" s="88"/>
      <c r="D739" s="89"/>
      <c r="E739" s="90"/>
      <c r="F739" s="99"/>
      <c r="G739" s="99"/>
      <c r="H739" s="89"/>
      <c r="I739" s="99"/>
    </row>
    <row r="740" spans="1:9" x14ac:dyDescent="0.2">
      <c r="A740" s="88"/>
      <c r="B740" s="88"/>
      <c r="C740" s="88"/>
      <c r="D740" s="89"/>
      <c r="E740" s="90"/>
      <c r="F740" s="99"/>
      <c r="G740" s="99"/>
      <c r="H740" s="89"/>
      <c r="I740" s="99"/>
    </row>
    <row r="741" spans="1:9" x14ac:dyDescent="0.2">
      <c r="A741" s="88"/>
      <c r="B741" s="88"/>
      <c r="C741" s="88"/>
      <c r="D741" s="89"/>
      <c r="E741" s="90"/>
      <c r="F741" s="99"/>
      <c r="G741" s="99"/>
      <c r="H741" s="89"/>
      <c r="I741" s="99"/>
    </row>
    <row r="742" spans="1:9" x14ac:dyDescent="0.2">
      <c r="A742" s="88"/>
      <c r="B742" s="88"/>
      <c r="C742" s="88"/>
      <c r="D742" s="89"/>
      <c r="E742" s="90"/>
      <c r="F742" s="99"/>
      <c r="G742" s="99"/>
      <c r="H742" s="89"/>
      <c r="I742" s="99"/>
    </row>
    <row r="743" spans="1:9" x14ac:dyDescent="0.2">
      <c r="A743" s="88"/>
      <c r="B743" s="88"/>
      <c r="C743" s="88"/>
      <c r="D743" s="89"/>
      <c r="E743" s="90"/>
      <c r="F743" s="99"/>
      <c r="G743" s="99"/>
      <c r="H743" s="89"/>
      <c r="I743" s="99"/>
    </row>
    <row r="744" spans="1:9" x14ac:dyDescent="0.2">
      <c r="A744" s="88"/>
      <c r="B744" s="88"/>
      <c r="C744" s="88"/>
      <c r="D744" s="89"/>
      <c r="E744" s="90"/>
      <c r="F744" s="99"/>
      <c r="G744" s="99"/>
      <c r="H744" s="89"/>
      <c r="I744" s="99"/>
    </row>
    <row r="745" spans="1:9" x14ac:dyDescent="0.2">
      <c r="A745" s="88"/>
      <c r="B745" s="88"/>
      <c r="C745" s="88"/>
      <c r="D745" s="89"/>
      <c r="E745" s="90"/>
      <c r="F745" s="99"/>
      <c r="G745" s="99"/>
      <c r="H745" s="89"/>
      <c r="I745" s="99"/>
    </row>
    <row r="746" spans="1:9" x14ac:dyDescent="0.2">
      <c r="A746" s="88"/>
      <c r="B746" s="88"/>
      <c r="C746" s="88"/>
      <c r="D746" s="89"/>
      <c r="E746" s="90"/>
      <c r="F746" s="99"/>
      <c r="G746" s="99"/>
      <c r="H746" s="89"/>
      <c r="I746" s="99"/>
    </row>
    <row r="747" spans="1:9" x14ac:dyDescent="0.2">
      <c r="A747" s="88"/>
      <c r="B747" s="88"/>
      <c r="C747" s="88"/>
      <c r="D747" s="89"/>
      <c r="E747" s="90"/>
      <c r="F747" s="99"/>
      <c r="G747" s="99"/>
      <c r="H747" s="89"/>
      <c r="I747" s="99"/>
    </row>
    <row r="748" spans="1:9" x14ac:dyDescent="0.2">
      <c r="A748" s="88"/>
      <c r="B748" s="88"/>
      <c r="C748" s="88"/>
      <c r="D748" s="89"/>
      <c r="E748" s="90"/>
      <c r="F748" s="99"/>
      <c r="G748" s="99"/>
      <c r="H748" s="89"/>
      <c r="I748" s="99"/>
    </row>
    <row r="749" spans="1:9" x14ac:dyDescent="0.2">
      <c r="A749" s="88"/>
      <c r="B749" s="88"/>
      <c r="C749" s="88"/>
      <c r="D749" s="89"/>
      <c r="E749" s="90"/>
      <c r="F749" s="99"/>
      <c r="G749" s="99"/>
      <c r="H749" s="89"/>
      <c r="I749" s="99"/>
    </row>
    <row r="750" spans="1:9" x14ac:dyDescent="0.2">
      <c r="A750" s="88"/>
      <c r="B750" s="88"/>
      <c r="C750" s="88"/>
      <c r="D750" s="89"/>
      <c r="E750" s="90"/>
      <c r="F750" s="99"/>
      <c r="G750" s="99"/>
      <c r="H750" s="89"/>
      <c r="I750" s="99"/>
    </row>
    <row r="751" spans="1:9" x14ac:dyDescent="0.2">
      <c r="A751" s="88"/>
      <c r="B751" s="88"/>
      <c r="C751" s="88"/>
      <c r="D751" s="89"/>
      <c r="E751" s="90"/>
      <c r="F751" s="99"/>
      <c r="G751" s="99"/>
      <c r="H751" s="89"/>
      <c r="I751" s="99"/>
    </row>
    <row r="752" spans="1:9" x14ac:dyDescent="0.2">
      <c r="A752" s="88"/>
      <c r="B752" s="88"/>
      <c r="C752" s="88"/>
      <c r="D752" s="89"/>
      <c r="E752" s="90"/>
      <c r="F752" s="99"/>
      <c r="G752" s="99"/>
      <c r="H752" s="89"/>
      <c r="I752" s="99"/>
    </row>
    <row r="753" spans="1:9" x14ac:dyDescent="0.2">
      <c r="A753" s="88"/>
      <c r="B753" s="88"/>
      <c r="C753" s="88"/>
      <c r="D753" s="89"/>
      <c r="E753" s="90"/>
      <c r="F753" s="99"/>
      <c r="G753" s="99"/>
      <c r="H753" s="89"/>
      <c r="I753" s="99"/>
    </row>
    <row r="754" spans="1:9" x14ac:dyDescent="0.2">
      <c r="A754" s="88"/>
      <c r="B754" s="88"/>
      <c r="C754" s="88"/>
      <c r="D754" s="89"/>
      <c r="E754" s="90"/>
      <c r="F754" s="99"/>
      <c r="G754" s="99"/>
      <c r="H754" s="89"/>
      <c r="I754" s="99"/>
    </row>
    <row r="755" spans="1:9" x14ac:dyDescent="0.2">
      <c r="A755" s="88"/>
      <c r="B755" s="88"/>
      <c r="C755" s="88"/>
      <c r="D755" s="89"/>
      <c r="E755" s="90"/>
      <c r="F755" s="99"/>
      <c r="G755" s="99"/>
      <c r="H755" s="89"/>
      <c r="I755" s="99"/>
    </row>
    <row r="756" spans="1:9" x14ac:dyDescent="0.2">
      <c r="A756" s="88"/>
      <c r="B756" s="88"/>
      <c r="C756" s="88"/>
      <c r="D756" s="89"/>
      <c r="E756" s="90"/>
      <c r="F756" s="99"/>
      <c r="G756" s="99"/>
      <c r="H756" s="89"/>
      <c r="I756" s="99"/>
    </row>
    <row r="757" spans="1:9" x14ac:dyDescent="0.2">
      <c r="A757" s="88"/>
      <c r="B757" s="88"/>
      <c r="C757" s="88"/>
      <c r="D757" s="89"/>
      <c r="E757" s="90"/>
      <c r="F757" s="99"/>
      <c r="G757" s="99"/>
      <c r="H757" s="89"/>
      <c r="I757" s="99"/>
    </row>
    <row r="758" spans="1:9" x14ac:dyDescent="0.2">
      <c r="A758" s="88"/>
      <c r="B758" s="88"/>
      <c r="C758" s="88"/>
      <c r="D758" s="89"/>
      <c r="E758" s="90"/>
      <c r="F758" s="99"/>
      <c r="G758" s="99"/>
      <c r="H758" s="89"/>
      <c r="I758" s="99"/>
    </row>
    <row r="759" spans="1:9" x14ac:dyDescent="0.2">
      <c r="A759" s="88"/>
      <c r="B759" s="88"/>
      <c r="C759" s="88"/>
      <c r="D759" s="89"/>
      <c r="E759" s="90"/>
      <c r="F759" s="99"/>
      <c r="G759" s="99"/>
      <c r="H759" s="89"/>
      <c r="I759" s="99"/>
    </row>
    <row r="760" spans="1:9" x14ac:dyDescent="0.2">
      <c r="A760" s="88"/>
      <c r="B760" s="88"/>
      <c r="C760" s="88"/>
      <c r="D760" s="89"/>
      <c r="E760" s="90"/>
      <c r="F760" s="99"/>
      <c r="G760" s="99"/>
      <c r="H760" s="89"/>
      <c r="I760" s="99"/>
    </row>
    <row r="761" spans="1:9" x14ac:dyDescent="0.2">
      <c r="A761" s="88"/>
      <c r="B761" s="88"/>
      <c r="C761" s="88"/>
      <c r="D761" s="89"/>
      <c r="E761" s="90"/>
      <c r="F761" s="99"/>
      <c r="G761" s="99"/>
      <c r="H761" s="89"/>
      <c r="I761" s="99"/>
    </row>
    <row r="762" spans="1:9" x14ac:dyDescent="0.2">
      <c r="A762" s="88"/>
      <c r="B762" s="88"/>
      <c r="C762" s="88"/>
      <c r="D762" s="89"/>
      <c r="E762" s="90"/>
      <c r="F762" s="99"/>
      <c r="G762" s="99"/>
      <c r="H762" s="89"/>
      <c r="I762" s="99"/>
    </row>
    <row r="763" spans="1:9" x14ac:dyDescent="0.2">
      <c r="A763" s="88"/>
      <c r="B763" s="88"/>
      <c r="C763" s="88"/>
      <c r="D763" s="89"/>
      <c r="E763" s="90"/>
      <c r="F763" s="99"/>
      <c r="G763" s="99"/>
      <c r="H763" s="89"/>
      <c r="I763" s="99"/>
    </row>
    <row r="764" spans="1:9" x14ac:dyDescent="0.2">
      <c r="A764" s="88"/>
      <c r="B764" s="88"/>
      <c r="C764" s="88"/>
      <c r="D764" s="89"/>
      <c r="E764" s="90"/>
      <c r="F764" s="99"/>
      <c r="G764" s="99"/>
      <c r="H764" s="89"/>
      <c r="I764" s="99"/>
    </row>
    <row r="765" spans="1:9" x14ac:dyDescent="0.2">
      <c r="A765" s="88"/>
      <c r="B765" s="88"/>
      <c r="C765" s="88"/>
      <c r="D765" s="89"/>
      <c r="E765" s="90"/>
      <c r="F765" s="99"/>
      <c r="G765" s="99"/>
      <c r="H765" s="89"/>
      <c r="I765" s="99"/>
    </row>
    <row r="766" spans="1:9" x14ac:dyDescent="0.2">
      <c r="A766" s="88"/>
      <c r="B766" s="88"/>
      <c r="C766" s="88"/>
      <c r="D766" s="89"/>
      <c r="E766" s="90"/>
      <c r="F766" s="99"/>
      <c r="G766" s="99"/>
      <c r="H766" s="89"/>
      <c r="I766" s="99"/>
    </row>
    <row r="767" spans="1:9" x14ac:dyDescent="0.2">
      <c r="A767" s="88"/>
      <c r="B767" s="88"/>
      <c r="C767" s="88"/>
      <c r="D767" s="89"/>
      <c r="E767" s="90"/>
      <c r="F767" s="99"/>
      <c r="G767" s="99"/>
      <c r="H767" s="89"/>
      <c r="I767" s="99"/>
    </row>
    <row r="768" spans="1:9" x14ac:dyDescent="0.2">
      <c r="A768" s="88"/>
      <c r="B768" s="88"/>
      <c r="C768" s="88"/>
      <c r="D768" s="89"/>
      <c r="E768" s="90"/>
      <c r="F768" s="99"/>
      <c r="G768" s="99"/>
      <c r="H768" s="89"/>
      <c r="I768" s="99"/>
    </row>
    <row r="769" spans="1:9" x14ac:dyDescent="0.2">
      <c r="A769" s="88"/>
      <c r="B769" s="88"/>
      <c r="C769" s="88"/>
      <c r="D769" s="89"/>
      <c r="E769" s="90"/>
      <c r="F769" s="99"/>
      <c r="G769" s="99"/>
      <c r="H769" s="89"/>
      <c r="I769" s="99"/>
    </row>
    <row r="770" spans="1:9" x14ac:dyDescent="0.2">
      <c r="A770" s="88"/>
      <c r="B770" s="88"/>
      <c r="C770" s="88"/>
      <c r="D770" s="89"/>
      <c r="E770" s="90"/>
      <c r="F770" s="99"/>
      <c r="G770" s="99"/>
      <c r="H770" s="89"/>
      <c r="I770" s="99"/>
    </row>
    <row r="771" spans="1:9" x14ac:dyDescent="0.2">
      <c r="A771" s="88"/>
      <c r="B771" s="88"/>
      <c r="C771" s="88"/>
      <c r="D771" s="89"/>
      <c r="E771" s="90"/>
      <c r="F771" s="99"/>
      <c r="G771" s="99"/>
      <c r="H771" s="89"/>
      <c r="I771" s="99"/>
    </row>
    <row r="772" spans="1:9" x14ac:dyDescent="0.2">
      <c r="A772" s="88"/>
      <c r="B772" s="88"/>
      <c r="C772" s="88"/>
      <c r="D772" s="89"/>
      <c r="E772" s="90"/>
      <c r="F772" s="99"/>
      <c r="G772" s="99"/>
      <c r="H772" s="89"/>
      <c r="I772" s="99"/>
    </row>
    <row r="773" spans="1:9" x14ac:dyDescent="0.2">
      <c r="A773" s="88"/>
      <c r="B773" s="88"/>
      <c r="C773" s="88"/>
      <c r="D773" s="89"/>
      <c r="E773" s="90"/>
      <c r="F773" s="99"/>
      <c r="G773" s="99"/>
      <c r="H773" s="89"/>
      <c r="I773" s="99"/>
    </row>
    <row r="774" spans="1:9" x14ac:dyDescent="0.2">
      <c r="A774" s="88"/>
      <c r="B774" s="88"/>
      <c r="C774" s="88"/>
      <c r="D774" s="89"/>
      <c r="E774" s="90"/>
      <c r="F774" s="99"/>
      <c r="G774" s="99"/>
      <c r="H774" s="89"/>
      <c r="I774" s="99"/>
    </row>
    <row r="775" spans="1:9" x14ac:dyDescent="0.2">
      <c r="A775" s="88"/>
      <c r="B775" s="88"/>
      <c r="C775" s="88"/>
      <c r="D775" s="89"/>
      <c r="E775" s="90"/>
      <c r="F775" s="99"/>
      <c r="G775" s="99"/>
      <c r="H775" s="89"/>
      <c r="I775" s="99"/>
    </row>
    <row r="776" spans="1:9" x14ac:dyDescent="0.2">
      <c r="A776" s="88"/>
      <c r="B776" s="88"/>
      <c r="C776" s="88"/>
      <c r="D776" s="89"/>
      <c r="E776" s="90"/>
      <c r="F776" s="99"/>
      <c r="G776" s="99"/>
      <c r="H776" s="89"/>
      <c r="I776" s="99"/>
    </row>
    <row r="777" spans="1:9" x14ac:dyDescent="0.2">
      <c r="A777" s="88"/>
      <c r="B777" s="88"/>
      <c r="C777" s="88"/>
      <c r="D777" s="89"/>
      <c r="E777" s="90"/>
      <c r="F777" s="99"/>
      <c r="G777" s="99"/>
      <c r="H777" s="89"/>
      <c r="I777" s="99"/>
    </row>
    <row r="778" spans="1:9" x14ac:dyDescent="0.2">
      <c r="A778" s="88"/>
      <c r="B778" s="88"/>
      <c r="C778" s="88"/>
      <c r="D778" s="89"/>
      <c r="E778" s="90"/>
      <c r="F778" s="99"/>
      <c r="G778" s="99"/>
      <c r="H778" s="89"/>
      <c r="I778" s="99"/>
    </row>
    <row r="779" spans="1:9" x14ac:dyDescent="0.2">
      <c r="A779" s="88"/>
      <c r="B779" s="88"/>
      <c r="C779" s="88"/>
      <c r="D779" s="89"/>
      <c r="E779" s="90"/>
      <c r="F779" s="99"/>
      <c r="G779" s="99"/>
      <c r="H779" s="89"/>
      <c r="I779" s="99"/>
    </row>
    <row r="780" spans="1:9" x14ac:dyDescent="0.2">
      <c r="A780" s="88"/>
      <c r="B780" s="88"/>
      <c r="C780" s="88"/>
      <c r="D780" s="89"/>
      <c r="E780" s="90"/>
      <c r="F780" s="99"/>
      <c r="G780" s="99"/>
      <c r="H780" s="89"/>
      <c r="I780" s="99"/>
    </row>
    <row r="781" spans="1:9" x14ac:dyDescent="0.2">
      <c r="A781" s="88"/>
      <c r="B781" s="88"/>
      <c r="C781" s="88"/>
      <c r="D781" s="89"/>
      <c r="E781" s="90"/>
      <c r="F781" s="99"/>
      <c r="G781" s="99"/>
      <c r="H781" s="89"/>
      <c r="I781" s="99"/>
    </row>
    <row r="782" spans="1:9" x14ac:dyDescent="0.2">
      <c r="A782" s="88"/>
      <c r="B782" s="88"/>
      <c r="C782" s="88"/>
      <c r="D782" s="89"/>
      <c r="E782" s="90"/>
      <c r="F782" s="99"/>
      <c r="G782" s="99"/>
      <c r="H782" s="89"/>
      <c r="I782" s="99"/>
    </row>
    <row r="783" spans="1:9" x14ac:dyDescent="0.2">
      <c r="A783" s="88"/>
      <c r="B783" s="88"/>
      <c r="C783" s="88"/>
      <c r="D783" s="89"/>
      <c r="E783" s="90"/>
      <c r="F783" s="99"/>
      <c r="G783" s="99"/>
      <c r="H783" s="89"/>
      <c r="I783" s="99"/>
    </row>
    <row r="784" spans="1:9" x14ac:dyDescent="0.2">
      <c r="A784" s="88"/>
      <c r="B784" s="88"/>
      <c r="C784" s="88"/>
      <c r="D784" s="89"/>
      <c r="E784" s="90"/>
      <c r="F784" s="99"/>
      <c r="G784" s="99"/>
      <c r="H784" s="89"/>
      <c r="I784" s="99"/>
    </row>
    <row r="785" spans="1:9" x14ac:dyDescent="0.2">
      <c r="A785" s="88"/>
      <c r="B785" s="88"/>
      <c r="C785" s="88"/>
      <c r="D785" s="89"/>
      <c r="E785" s="90"/>
      <c r="F785" s="99"/>
      <c r="G785" s="99"/>
      <c r="H785" s="89"/>
      <c r="I785" s="99"/>
    </row>
    <row r="786" spans="1:9" x14ac:dyDescent="0.2">
      <c r="A786" s="88"/>
      <c r="B786" s="88"/>
      <c r="C786" s="88"/>
      <c r="D786" s="89"/>
      <c r="E786" s="90"/>
      <c r="F786" s="99"/>
      <c r="G786" s="99"/>
      <c r="H786" s="89"/>
      <c r="I786" s="99"/>
    </row>
    <row r="787" spans="1:9" x14ac:dyDescent="0.2">
      <c r="A787" s="88"/>
      <c r="B787" s="88"/>
      <c r="C787" s="88"/>
      <c r="D787" s="89"/>
      <c r="E787" s="90"/>
      <c r="F787" s="99"/>
      <c r="G787" s="99"/>
      <c r="H787" s="89"/>
      <c r="I787" s="99"/>
    </row>
    <row r="788" spans="1:9" x14ac:dyDescent="0.2">
      <c r="A788" s="88"/>
      <c r="B788" s="88"/>
      <c r="C788" s="88"/>
      <c r="D788" s="89"/>
      <c r="E788" s="90"/>
      <c r="F788" s="99"/>
      <c r="G788" s="99"/>
      <c r="H788" s="89"/>
      <c r="I788" s="99"/>
    </row>
    <row r="789" spans="1:9" x14ac:dyDescent="0.2">
      <c r="A789" s="88"/>
      <c r="B789" s="88"/>
      <c r="C789" s="88"/>
      <c r="D789" s="89"/>
      <c r="E789" s="90"/>
      <c r="F789" s="99"/>
      <c r="G789" s="99"/>
      <c r="H789" s="89"/>
      <c r="I789" s="99"/>
    </row>
    <row r="790" spans="1:9" x14ac:dyDescent="0.2">
      <c r="A790" s="88"/>
      <c r="B790" s="88"/>
      <c r="C790" s="88"/>
      <c r="D790" s="89"/>
      <c r="E790" s="90"/>
      <c r="F790" s="99"/>
      <c r="G790" s="99"/>
      <c r="H790" s="89"/>
      <c r="I790" s="99"/>
    </row>
    <row r="791" spans="1:9" x14ac:dyDescent="0.2">
      <c r="A791" s="88"/>
      <c r="B791" s="88"/>
      <c r="C791" s="88"/>
      <c r="D791" s="89"/>
      <c r="E791" s="90"/>
      <c r="F791" s="99"/>
      <c r="G791" s="99"/>
      <c r="H791" s="89"/>
      <c r="I791" s="99"/>
    </row>
    <row r="792" spans="1:9" x14ac:dyDescent="0.2">
      <c r="A792" s="88"/>
      <c r="B792" s="88"/>
      <c r="C792" s="88"/>
      <c r="D792" s="89"/>
      <c r="E792" s="90"/>
      <c r="F792" s="99"/>
      <c r="G792" s="99"/>
      <c r="H792" s="89"/>
      <c r="I792" s="99"/>
    </row>
    <row r="793" spans="1:9" x14ac:dyDescent="0.2">
      <c r="A793" s="88"/>
      <c r="B793" s="88"/>
      <c r="C793" s="88"/>
      <c r="D793" s="89"/>
      <c r="E793" s="90"/>
      <c r="F793" s="99"/>
      <c r="G793" s="99"/>
      <c r="H793" s="89"/>
      <c r="I793" s="99"/>
    </row>
    <row r="794" spans="1:9" x14ac:dyDescent="0.2">
      <c r="A794" s="88"/>
      <c r="B794" s="88"/>
      <c r="C794" s="88"/>
      <c r="D794" s="89"/>
      <c r="E794" s="90"/>
      <c r="F794" s="99"/>
      <c r="G794" s="99"/>
      <c r="H794" s="89"/>
      <c r="I794" s="99"/>
    </row>
    <row r="795" spans="1:9" x14ac:dyDescent="0.2">
      <c r="A795" s="88"/>
      <c r="B795" s="88"/>
      <c r="C795" s="88"/>
      <c r="D795" s="89"/>
      <c r="E795" s="90"/>
      <c r="F795" s="99"/>
      <c r="G795" s="99"/>
      <c r="H795" s="89"/>
      <c r="I795" s="99"/>
    </row>
    <row r="796" spans="1:9" x14ac:dyDescent="0.2">
      <c r="A796" s="88"/>
      <c r="B796" s="88"/>
      <c r="C796" s="88"/>
      <c r="D796" s="89"/>
      <c r="E796" s="90"/>
      <c r="F796" s="99"/>
      <c r="G796" s="99"/>
      <c r="H796" s="89"/>
      <c r="I796" s="99"/>
    </row>
    <row r="797" spans="1:9" x14ac:dyDescent="0.2">
      <c r="A797" s="88"/>
      <c r="B797" s="88"/>
      <c r="C797" s="88"/>
      <c r="D797" s="89"/>
      <c r="E797" s="90"/>
      <c r="F797" s="99"/>
      <c r="G797" s="99"/>
      <c r="H797" s="89"/>
      <c r="I797" s="99"/>
    </row>
    <row r="798" spans="1:9" x14ac:dyDescent="0.2">
      <c r="A798" s="88"/>
      <c r="B798" s="88"/>
      <c r="C798" s="88"/>
      <c r="D798" s="89"/>
      <c r="E798" s="90"/>
      <c r="F798" s="99"/>
      <c r="G798" s="99"/>
      <c r="H798" s="89"/>
      <c r="I798" s="99"/>
    </row>
    <row r="799" spans="1:9" x14ac:dyDescent="0.2">
      <c r="A799" s="88"/>
      <c r="B799" s="88"/>
      <c r="C799" s="88"/>
      <c r="D799" s="89"/>
      <c r="E799" s="90"/>
      <c r="F799" s="99"/>
      <c r="G799" s="99"/>
      <c r="H799" s="89"/>
      <c r="I799" s="99"/>
    </row>
    <row r="800" spans="1:9" x14ac:dyDescent="0.2">
      <c r="A800" s="88"/>
      <c r="B800" s="88"/>
      <c r="C800" s="88"/>
      <c r="D800" s="89"/>
      <c r="E800" s="90"/>
      <c r="F800" s="99"/>
      <c r="G800" s="99"/>
      <c r="H800" s="89"/>
      <c r="I800" s="99"/>
    </row>
    <row r="801" spans="1:9" x14ac:dyDescent="0.2">
      <c r="A801" s="88"/>
      <c r="B801" s="88"/>
      <c r="C801" s="88"/>
      <c r="D801" s="89"/>
      <c r="E801" s="90"/>
      <c r="F801" s="99"/>
      <c r="G801" s="99"/>
      <c r="H801" s="89"/>
      <c r="I801" s="99"/>
    </row>
    <row r="802" spans="1:9" x14ac:dyDescent="0.2">
      <c r="A802" s="88"/>
      <c r="B802" s="88"/>
      <c r="C802" s="88"/>
      <c r="D802" s="89"/>
      <c r="E802" s="90"/>
      <c r="F802" s="99"/>
      <c r="G802" s="99"/>
      <c r="H802" s="89"/>
      <c r="I802" s="99"/>
    </row>
    <row r="803" spans="1:9" x14ac:dyDescent="0.2">
      <c r="A803" s="88"/>
      <c r="B803" s="88"/>
      <c r="C803" s="88"/>
      <c r="D803" s="89"/>
      <c r="E803" s="90"/>
      <c r="F803" s="99"/>
      <c r="G803" s="99"/>
      <c r="H803" s="89"/>
      <c r="I803" s="99"/>
    </row>
    <row r="804" spans="1:9" x14ac:dyDescent="0.2">
      <c r="A804" s="88"/>
      <c r="B804" s="88"/>
      <c r="C804" s="88"/>
      <c r="D804" s="89"/>
      <c r="E804" s="90"/>
      <c r="F804" s="99"/>
      <c r="G804" s="99"/>
      <c r="H804" s="89"/>
      <c r="I804" s="99"/>
    </row>
    <row r="805" spans="1:9" x14ac:dyDescent="0.2">
      <c r="A805" s="88"/>
      <c r="B805" s="88"/>
      <c r="C805" s="88"/>
      <c r="D805" s="89"/>
      <c r="E805" s="90"/>
      <c r="F805" s="99"/>
      <c r="G805" s="99"/>
      <c r="H805" s="89"/>
      <c r="I805" s="99"/>
    </row>
    <row r="806" spans="1:9" x14ac:dyDescent="0.2">
      <c r="A806" s="88"/>
      <c r="B806" s="88"/>
      <c r="C806" s="88"/>
      <c r="D806" s="89"/>
      <c r="E806" s="90"/>
      <c r="F806" s="99"/>
      <c r="G806" s="99"/>
      <c r="H806" s="89"/>
      <c r="I806" s="99"/>
    </row>
    <row r="807" spans="1:9" x14ac:dyDescent="0.2">
      <c r="A807" s="88"/>
      <c r="B807" s="88"/>
      <c r="C807" s="88"/>
      <c r="D807" s="89"/>
      <c r="E807" s="90"/>
      <c r="F807" s="99"/>
      <c r="G807" s="99"/>
      <c r="H807" s="89"/>
      <c r="I807" s="99"/>
    </row>
    <row r="808" spans="1:9" x14ac:dyDescent="0.2">
      <c r="A808" s="88"/>
      <c r="B808" s="88"/>
      <c r="C808" s="88"/>
      <c r="D808" s="89"/>
      <c r="E808" s="90"/>
      <c r="F808" s="99"/>
      <c r="G808" s="99"/>
      <c r="H808" s="89"/>
      <c r="I808" s="99"/>
    </row>
    <row r="809" spans="1:9" x14ac:dyDescent="0.2">
      <c r="A809" s="88"/>
      <c r="B809" s="88"/>
      <c r="C809" s="88"/>
      <c r="D809" s="89"/>
      <c r="E809" s="90"/>
      <c r="F809" s="99"/>
      <c r="G809" s="99"/>
      <c r="H809" s="89"/>
      <c r="I809" s="99"/>
    </row>
    <row r="810" spans="1:9" x14ac:dyDescent="0.2">
      <c r="A810" s="88"/>
      <c r="B810" s="88"/>
      <c r="C810" s="88"/>
      <c r="D810" s="89"/>
      <c r="E810" s="90"/>
      <c r="F810" s="99"/>
      <c r="G810" s="99"/>
      <c r="H810" s="89"/>
      <c r="I810" s="99"/>
    </row>
    <row r="811" spans="1:9" x14ac:dyDescent="0.2">
      <c r="A811" s="88"/>
      <c r="B811" s="88"/>
      <c r="C811" s="88"/>
      <c r="D811" s="89"/>
      <c r="E811" s="90"/>
      <c r="F811" s="99"/>
      <c r="G811" s="99"/>
      <c r="H811" s="89"/>
      <c r="I811" s="99"/>
    </row>
    <row r="812" spans="1:9" x14ac:dyDescent="0.2">
      <c r="A812" s="88"/>
      <c r="B812" s="88"/>
      <c r="C812" s="88"/>
      <c r="D812" s="89"/>
      <c r="E812" s="90"/>
      <c r="F812" s="99"/>
      <c r="G812" s="99"/>
      <c r="H812" s="89"/>
      <c r="I812" s="99"/>
    </row>
    <row r="813" spans="1:9" x14ac:dyDescent="0.2">
      <c r="A813" s="88"/>
      <c r="B813" s="88"/>
      <c r="C813" s="88"/>
      <c r="D813" s="89"/>
      <c r="E813" s="90"/>
      <c r="F813" s="99"/>
      <c r="G813" s="99"/>
      <c r="H813" s="89"/>
      <c r="I813" s="99"/>
    </row>
    <row r="814" spans="1:9" x14ac:dyDescent="0.2">
      <c r="A814" s="88"/>
      <c r="B814" s="88"/>
      <c r="C814" s="88"/>
      <c r="D814" s="89"/>
      <c r="E814" s="90"/>
      <c r="F814" s="99"/>
      <c r="G814" s="99"/>
      <c r="H814" s="89"/>
      <c r="I814" s="99"/>
    </row>
    <row r="815" spans="1:9" x14ac:dyDescent="0.2">
      <c r="A815" s="88"/>
      <c r="B815" s="88"/>
      <c r="C815" s="88"/>
      <c r="D815" s="89"/>
      <c r="E815" s="90"/>
      <c r="F815" s="99"/>
      <c r="G815" s="99"/>
      <c r="H815" s="89"/>
      <c r="I815" s="99"/>
    </row>
    <row r="816" spans="1:9" x14ac:dyDescent="0.2">
      <c r="A816" s="88"/>
      <c r="B816" s="88"/>
      <c r="C816" s="88"/>
      <c r="D816" s="89"/>
      <c r="E816" s="90"/>
      <c r="F816" s="99"/>
      <c r="G816" s="99"/>
      <c r="H816" s="89"/>
      <c r="I816" s="99"/>
    </row>
    <row r="817" spans="1:9" x14ac:dyDescent="0.2">
      <c r="A817" s="88"/>
      <c r="B817" s="88"/>
      <c r="C817" s="88"/>
      <c r="D817" s="89"/>
      <c r="E817" s="90"/>
      <c r="F817" s="99"/>
      <c r="G817" s="99"/>
      <c r="H817" s="89"/>
      <c r="I817" s="99"/>
    </row>
    <row r="818" spans="1:9" x14ac:dyDescent="0.2">
      <c r="A818" s="88"/>
      <c r="B818" s="88"/>
      <c r="C818" s="88"/>
      <c r="D818" s="89"/>
      <c r="E818" s="90"/>
      <c r="F818" s="99"/>
      <c r="G818" s="99"/>
      <c r="H818" s="89"/>
      <c r="I818" s="99"/>
    </row>
    <row r="819" spans="1:9" x14ac:dyDescent="0.2">
      <c r="A819" s="88"/>
      <c r="B819" s="88"/>
      <c r="C819" s="88"/>
      <c r="D819" s="89"/>
      <c r="E819" s="90"/>
      <c r="F819" s="99"/>
      <c r="G819" s="99"/>
      <c r="H819" s="89"/>
      <c r="I819" s="99"/>
    </row>
    <row r="820" spans="1:9" x14ac:dyDescent="0.2">
      <c r="A820" s="88"/>
      <c r="B820" s="88"/>
      <c r="C820" s="88"/>
      <c r="D820" s="89"/>
      <c r="E820" s="90"/>
      <c r="F820" s="99"/>
      <c r="G820" s="99"/>
      <c r="H820" s="89"/>
      <c r="I820" s="99"/>
    </row>
    <row r="821" spans="1:9" x14ac:dyDescent="0.2">
      <c r="A821" s="88"/>
      <c r="B821" s="88"/>
      <c r="C821" s="88"/>
      <c r="D821" s="89"/>
      <c r="E821" s="90"/>
      <c r="F821" s="99"/>
      <c r="G821" s="99"/>
      <c r="H821" s="89"/>
      <c r="I821" s="99"/>
    </row>
    <row r="822" spans="1:9" x14ac:dyDescent="0.2">
      <c r="A822" s="88"/>
      <c r="B822" s="88"/>
      <c r="C822" s="88"/>
      <c r="D822" s="89"/>
      <c r="E822" s="90"/>
      <c r="F822" s="99"/>
      <c r="G822" s="99"/>
      <c r="H822" s="89"/>
      <c r="I822" s="99"/>
    </row>
    <row r="823" spans="1:9" x14ac:dyDescent="0.2">
      <c r="A823" s="88"/>
      <c r="B823" s="88"/>
      <c r="C823" s="88"/>
      <c r="D823" s="89"/>
      <c r="E823" s="90"/>
      <c r="F823" s="99"/>
      <c r="G823" s="99"/>
      <c r="H823" s="89"/>
      <c r="I823" s="99"/>
    </row>
    <row r="824" spans="1:9" x14ac:dyDescent="0.2">
      <c r="A824" s="88"/>
      <c r="B824" s="88"/>
      <c r="C824" s="88"/>
      <c r="D824" s="89"/>
      <c r="E824" s="90"/>
      <c r="F824" s="99"/>
      <c r="G824" s="99"/>
      <c r="H824" s="89"/>
      <c r="I824" s="99"/>
    </row>
    <row r="825" spans="1:9" x14ac:dyDescent="0.2">
      <c r="A825" s="88"/>
      <c r="B825" s="88"/>
      <c r="C825" s="88"/>
      <c r="D825" s="89"/>
      <c r="E825" s="90"/>
      <c r="F825" s="99"/>
      <c r="G825" s="99"/>
      <c r="H825" s="89"/>
      <c r="I825" s="99"/>
    </row>
    <row r="826" spans="1:9" x14ac:dyDescent="0.2">
      <c r="A826" s="88"/>
      <c r="B826" s="88"/>
      <c r="C826" s="88"/>
      <c r="D826" s="89"/>
      <c r="E826" s="90"/>
      <c r="F826" s="99"/>
      <c r="G826" s="99"/>
      <c r="H826" s="89"/>
      <c r="I826" s="99"/>
    </row>
    <row r="827" spans="1:9" x14ac:dyDescent="0.2">
      <c r="A827" s="88"/>
      <c r="B827" s="88"/>
      <c r="C827" s="88"/>
      <c r="D827" s="89"/>
      <c r="E827" s="90"/>
      <c r="F827" s="99"/>
      <c r="G827" s="99"/>
      <c r="H827" s="89"/>
      <c r="I827" s="99"/>
    </row>
    <row r="828" spans="1:9" x14ac:dyDescent="0.2">
      <c r="A828" s="88"/>
      <c r="B828" s="88"/>
      <c r="C828" s="88"/>
      <c r="D828" s="89"/>
      <c r="E828" s="90"/>
      <c r="F828" s="99"/>
      <c r="G828" s="99"/>
      <c r="H828" s="89"/>
      <c r="I828" s="99"/>
    </row>
    <row r="829" spans="1:9" x14ac:dyDescent="0.2">
      <c r="A829" s="88"/>
      <c r="B829" s="88"/>
      <c r="C829" s="88"/>
      <c r="D829" s="89"/>
      <c r="E829" s="90"/>
      <c r="F829" s="99"/>
      <c r="G829" s="99"/>
      <c r="H829" s="89"/>
      <c r="I829" s="99"/>
    </row>
    <row r="830" spans="1:9" x14ac:dyDescent="0.2">
      <c r="A830" s="88"/>
      <c r="B830" s="88"/>
      <c r="C830" s="88"/>
      <c r="D830" s="89"/>
      <c r="E830" s="90"/>
      <c r="F830" s="99"/>
      <c r="G830" s="99"/>
      <c r="H830" s="89"/>
      <c r="I830" s="99"/>
    </row>
    <row r="831" spans="1:9" x14ac:dyDescent="0.2">
      <c r="A831" s="88"/>
      <c r="B831" s="88"/>
      <c r="C831" s="88"/>
      <c r="D831" s="89"/>
      <c r="E831" s="90"/>
      <c r="F831" s="99"/>
      <c r="G831" s="99"/>
      <c r="H831" s="89"/>
      <c r="I831" s="99"/>
    </row>
    <row r="832" spans="1:9" x14ac:dyDescent="0.2">
      <c r="A832" s="88"/>
      <c r="B832" s="88"/>
      <c r="C832" s="88"/>
      <c r="D832" s="89"/>
      <c r="E832" s="90"/>
      <c r="F832" s="99"/>
      <c r="G832" s="99"/>
      <c r="H832" s="89"/>
      <c r="I832" s="99"/>
    </row>
    <row r="833" spans="1:9" x14ac:dyDescent="0.2">
      <c r="A833" s="88"/>
      <c r="B833" s="88"/>
      <c r="C833" s="88"/>
      <c r="D833" s="89"/>
      <c r="E833" s="90"/>
      <c r="F833" s="99"/>
      <c r="G833" s="99"/>
      <c r="H833" s="89"/>
      <c r="I833" s="99"/>
    </row>
    <row r="834" spans="1:9" x14ac:dyDescent="0.2">
      <c r="A834" s="88"/>
      <c r="B834" s="88"/>
      <c r="C834" s="88"/>
      <c r="D834" s="89"/>
      <c r="E834" s="90"/>
      <c r="F834" s="99"/>
      <c r="G834" s="99"/>
      <c r="H834" s="89"/>
      <c r="I834" s="99"/>
    </row>
    <row r="835" spans="1:9" x14ac:dyDescent="0.2">
      <c r="A835" s="88"/>
      <c r="B835" s="88"/>
      <c r="C835" s="88"/>
      <c r="D835" s="89"/>
      <c r="E835" s="90"/>
      <c r="F835" s="99"/>
      <c r="G835" s="99"/>
      <c r="H835" s="89"/>
      <c r="I835" s="99"/>
    </row>
    <row r="836" spans="1:9" x14ac:dyDescent="0.2">
      <c r="A836" s="88"/>
      <c r="B836" s="88"/>
      <c r="C836" s="88"/>
      <c r="D836" s="89"/>
      <c r="E836" s="90"/>
      <c r="F836" s="99"/>
      <c r="G836" s="99"/>
      <c r="H836" s="89"/>
      <c r="I836" s="99"/>
    </row>
    <row r="837" spans="1:9" x14ac:dyDescent="0.2">
      <c r="A837" s="88"/>
      <c r="B837" s="88"/>
      <c r="C837" s="88"/>
      <c r="D837" s="89"/>
      <c r="E837" s="90"/>
      <c r="F837" s="99"/>
      <c r="G837" s="99"/>
      <c r="H837" s="89"/>
      <c r="I837" s="99"/>
    </row>
    <row r="838" spans="1:9" x14ac:dyDescent="0.2">
      <c r="A838" s="88"/>
      <c r="B838" s="88"/>
      <c r="C838" s="88"/>
      <c r="D838" s="89"/>
      <c r="E838" s="90"/>
      <c r="F838" s="99"/>
      <c r="G838" s="99"/>
      <c r="H838" s="89"/>
      <c r="I838" s="99"/>
    </row>
    <row r="839" spans="1:9" x14ac:dyDescent="0.2">
      <c r="A839" s="88"/>
      <c r="B839" s="88"/>
      <c r="C839" s="88"/>
      <c r="D839" s="89"/>
      <c r="E839" s="90"/>
      <c r="F839" s="99"/>
      <c r="G839" s="99"/>
      <c r="H839" s="89"/>
      <c r="I839" s="99"/>
    </row>
    <row r="840" spans="1:9" x14ac:dyDescent="0.2">
      <c r="A840" s="88"/>
      <c r="B840" s="88"/>
      <c r="C840" s="88"/>
      <c r="D840" s="89"/>
      <c r="E840" s="90"/>
      <c r="F840" s="99"/>
      <c r="G840" s="99"/>
      <c r="H840" s="89"/>
      <c r="I840" s="99"/>
    </row>
    <row r="841" spans="1:9" x14ac:dyDescent="0.2">
      <c r="A841" s="88"/>
      <c r="B841" s="88"/>
      <c r="C841" s="88"/>
      <c r="D841" s="89"/>
      <c r="E841" s="90"/>
      <c r="F841" s="99"/>
      <c r="G841" s="99"/>
      <c r="H841" s="89"/>
      <c r="I841" s="99"/>
    </row>
    <row r="842" spans="1:9" x14ac:dyDescent="0.2">
      <c r="A842" s="88"/>
      <c r="B842" s="88"/>
      <c r="C842" s="88"/>
      <c r="D842" s="89"/>
      <c r="E842" s="90"/>
      <c r="F842" s="99"/>
      <c r="G842" s="99"/>
      <c r="H842" s="89"/>
      <c r="I842" s="99"/>
    </row>
    <row r="843" spans="1:9" x14ac:dyDescent="0.2">
      <c r="A843" s="88"/>
      <c r="B843" s="88"/>
      <c r="C843" s="88"/>
      <c r="D843" s="89"/>
      <c r="E843" s="90"/>
      <c r="F843" s="99"/>
      <c r="G843" s="99"/>
      <c r="H843" s="89"/>
      <c r="I843" s="99"/>
    </row>
    <row r="844" spans="1:9" x14ac:dyDescent="0.2">
      <c r="A844" s="88"/>
      <c r="B844" s="88"/>
      <c r="C844" s="88"/>
      <c r="D844" s="89"/>
      <c r="E844" s="90"/>
      <c r="F844" s="99"/>
      <c r="G844" s="99"/>
      <c r="H844" s="89"/>
      <c r="I844" s="99"/>
    </row>
    <row r="845" spans="1:9" x14ac:dyDescent="0.2">
      <c r="A845" s="88"/>
      <c r="B845" s="88"/>
      <c r="C845" s="88"/>
      <c r="D845" s="89"/>
      <c r="E845" s="90"/>
      <c r="F845" s="99"/>
      <c r="G845" s="99"/>
      <c r="H845" s="89"/>
      <c r="I845" s="99"/>
    </row>
    <row r="846" spans="1:9" x14ac:dyDescent="0.2">
      <c r="A846" s="88"/>
      <c r="B846" s="88"/>
      <c r="C846" s="88"/>
      <c r="D846" s="89"/>
      <c r="E846" s="90"/>
      <c r="F846" s="99"/>
      <c r="G846" s="99"/>
      <c r="H846" s="89"/>
      <c r="I846" s="99"/>
    </row>
    <row r="847" spans="1:9" x14ac:dyDescent="0.2">
      <c r="A847" s="88"/>
      <c r="B847" s="88"/>
      <c r="C847" s="88"/>
      <c r="D847" s="89"/>
      <c r="E847" s="90"/>
      <c r="F847" s="99"/>
      <c r="G847" s="99"/>
      <c r="H847" s="89"/>
      <c r="I847" s="99"/>
    </row>
    <row r="848" spans="1:9" x14ac:dyDescent="0.2">
      <c r="A848" s="88"/>
      <c r="B848" s="88"/>
      <c r="C848" s="88"/>
      <c r="D848" s="89"/>
      <c r="E848" s="90"/>
      <c r="F848" s="99"/>
      <c r="G848" s="99"/>
      <c r="H848" s="89"/>
      <c r="I848" s="99"/>
    </row>
    <row r="849" spans="1:9" x14ac:dyDescent="0.2">
      <c r="A849" s="88"/>
      <c r="B849" s="88"/>
      <c r="C849" s="88"/>
      <c r="D849" s="89"/>
      <c r="E849" s="90"/>
      <c r="F849" s="99"/>
      <c r="G849" s="99"/>
      <c r="H849" s="89"/>
      <c r="I849" s="99"/>
    </row>
    <row r="850" spans="1:9" x14ac:dyDescent="0.2">
      <c r="A850" s="88"/>
      <c r="B850" s="88"/>
      <c r="C850" s="88"/>
      <c r="D850" s="89"/>
      <c r="E850" s="90"/>
      <c r="F850" s="99"/>
      <c r="G850" s="99"/>
      <c r="H850" s="89"/>
      <c r="I850" s="99"/>
    </row>
    <row r="851" spans="1:9" x14ac:dyDescent="0.2">
      <c r="A851" s="88"/>
      <c r="B851" s="88"/>
      <c r="C851" s="88"/>
      <c r="D851" s="89"/>
      <c r="E851" s="90"/>
      <c r="F851" s="99"/>
      <c r="G851" s="99"/>
      <c r="H851" s="89"/>
      <c r="I851" s="99"/>
    </row>
    <row r="852" spans="1:9" x14ac:dyDescent="0.2">
      <c r="A852" s="88"/>
      <c r="B852" s="88"/>
      <c r="C852" s="88"/>
      <c r="D852" s="89"/>
      <c r="E852" s="90"/>
      <c r="F852" s="99"/>
      <c r="G852" s="99"/>
      <c r="H852" s="89"/>
      <c r="I852" s="99"/>
    </row>
    <row r="853" spans="1:9" x14ac:dyDescent="0.2">
      <c r="A853" s="88"/>
      <c r="B853" s="88"/>
      <c r="C853" s="88"/>
      <c r="D853" s="89"/>
      <c r="E853" s="90"/>
      <c r="F853" s="99"/>
      <c r="G853" s="99"/>
      <c r="H853" s="89"/>
      <c r="I853" s="99"/>
    </row>
    <row r="854" spans="1:9" x14ac:dyDescent="0.2">
      <c r="A854" s="88"/>
      <c r="B854" s="88"/>
      <c r="C854" s="88"/>
      <c r="D854" s="89"/>
      <c r="E854" s="90"/>
      <c r="F854" s="99"/>
      <c r="G854" s="99"/>
      <c r="H854" s="89"/>
      <c r="I854" s="99"/>
    </row>
    <row r="855" spans="1:9" x14ac:dyDescent="0.2">
      <c r="A855" s="88"/>
      <c r="B855" s="88"/>
      <c r="C855" s="88"/>
      <c r="D855" s="89"/>
      <c r="E855" s="90"/>
      <c r="F855" s="99"/>
      <c r="G855" s="99"/>
      <c r="H855" s="89"/>
      <c r="I855" s="99"/>
    </row>
    <row r="856" spans="1:9" x14ac:dyDescent="0.2">
      <c r="A856" s="88"/>
      <c r="B856" s="88"/>
      <c r="C856" s="88"/>
      <c r="D856" s="89"/>
      <c r="E856" s="90"/>
      <c r="F856" s="99"/>
      <c r="G856" s="99"/>
      <c r="H856" s="89"/>
      <c r="I856" s="99"/>
    </row>
    <row r="857" spans="1:9" x14ac:dyDescent="0.2">
      <c r="A857" s="88"/>
      <c r="B857" s="88"/>
      <c r="C857" s="88"/>
      <c r="D857" s="89"/>
      <c r="E857" s="90"/>
      <c r="F857" s="99"/>
      <c r="G857" s="99"/>
      <c r="H857" s="89"/>
      <c r="I857" s="99"/>
    </row>
    <row r="858" spans="1:9" x14ac:dyDescent="0.2">
      <c r="A858" s="88"/>
      <c r="B858" s="88"/>
      <c r="C858" s="88"/>
      <c r="D858" s="89"/>
      <c r="E858" s="90"/>
      <c r="F858" s="99"/>
      <c r="G858" s="99"/>
      <c r="H858" s="89"/>
      <c r="I858" s="99"/>
    </row>
    <row r="859" spans="1:9" x14ac:dyDescent="0.2">
      <c r="A859" s="88"/>
      <c r="B859" s="88"/>
      <c r="C859" s="88"/>
      <c r="D859" s="89"/>
      <c r="E859" s="90"/>
      <c r="F859" s="99"/>
      <c r="G859" s="99"/>
      <c r="H859" s="89"/>
      <c r="I859" s="99"/>
    </row>
    <row r="860" spans="1:9" x14ac:dyDescent="0.2">
      <c r="A860" s="88"/>
      <c r="B860" s="88"/>
      <c r="C860" s="88"/>
      <c r="D860" s="89"/>
      <c r="E860" s="90"/>
      <c r="F860" s="99"/>
      <c r="G860" s="99"/>
      <c r="H860" s="89"/>
      <c r="I860" s="99"/>
    </row>
    <row r="861" spans="1:9" x14ac:dyDescent="0.2">
      <c r="A861" s="88"/>
      <c r="B861" s="88"/>
      <c r="C861" s="88"/>
      <c r="D861" s="89"/>
      <c r="E861" s="90"/>
      <c r="F861" s="99"/>
      <c r="G861" s="99"/>
      <c r="H861" s="89"/>
      <c r="I861" s="99"/>
    </row>
    <row r="862" spans="1:9" x14ac:dyDescent="0.2">
      <c r="A862" s="88"/>
      <c r="B862" s="88"/>
      <c r="C862" s="88"/>
      <c r="D862" s="89"/>
      <c r="E862" s="90"/>
      <c r="F862" s="99"/>
      <c r="G862" s="99"/>
      <c r="H862" s="89"/>
      <c r="I862" s="99"/>
    </row>
    <row r="863" spans="1:9" x14ac:dyDescent="0.2">
      <c r="A863" s="88"/>
      <c r="B863" s="88"/>
      <c r="C863" s="88"/>
      <c r="D863" s="89"/>
      <c r="E863" s="90"/>
      <c r="F863" s="99"/>
      <c r="G863" s="99"/>
      <c r="H863" s="89"/>
      <c r="I863" s="99"/>
    </row>
    <row r="864" spans="1:9" x14ac:dyDescent="0.2">
      <c r="A864" s="88"/>
      <c r="B864" s="88"/>
      <c r="C864" s="88"/>
      <c r="D864" s="89"/>
      <c r="E864" s="90"/>
      <c r="F864" s="99"/>
      <c r="G864" s="99"/>
      <c r="H864" s="89"/>
      <c r="I864" s="99"/>
    </row>
    <row r="865" spans="1:9" x14ac:dyDescent="0.2">
      <c r="A865" s="88"/>
      <c r="B865" s="88"/>
      <c r="C865" s="88"/>
      <c r="D865" s="89"/>
      <c r="E865" s="90"/>
      <c r="F865" s="99"/>
      <c r="G865" s="99"/>
      <c r="H865" s="89"/>
      <c r="I865" s="99"/>
    </row>
    <row r="866" spans="1:9" x14ac:dyDescent="0.2">
      <c r="A866" s="88"/>
      <c r="B866" s="88"/>
      <c r="C866" s="88"/>
      <c r="D866" s="89"/>
      <c r="E866" s="90"/>
      <c r="F866" s="99"/>
      <c r="G866" s="99"/>
      <c r="H866" s="89"/>
      <c r="I866" s="99"/>
    </row>
    <row r="867" spans="1:9" x14ac:dyDescent="0.2">
      <c r="A867" s="88"/>
      <c r="B867" s="88"/>
      <c r="C867" s="88"/>
      <c r="D867" s="89"/>
      <c r="E867" s="90"/>
      <c r="F867" s="99"/>
      <c r="G867" s="99"/>
      <c r="H867" s="89"/>
      <c r="I867" s="99"/>
    </row>
    <row r="868" spans="1:9" x14ac:dyDescent="0.2">
      <c r="A868" s="88"/>
      <c r="B868" s="88"/>
      <c r="C868" s="88"/>
      <c r="D868" s="89"/>
      <c r="E868" s="90"/>
      <c r="F868" s="99"/>
      <c r="G868" s="99"/>
      <c r="H868" s="89"/>
      <c r="I868" s="99"/>
    </row>
    <row r="869" spans="1:9" x14ac:dyDescent="0.2">
      <c r="A869" s="88"/>
      <c r="B869" s="88"/>
      <c r="C869" s="88"/>
      <c r="D869" s="89"/>
      <c r="E869" s="90"/>
      <c r="F869" s="99"/>
      <c r="G869" s="99"/>
      <c r="H869" s="89"/>
      <c r="I869" s="99"/>
    </row>
    <row r="870" spans="1:9" x14ac:dyDescent="0.2">
      <c r="A870" s="88"/>
      <c r="B870" s="88"/>
      <c r="C870" s="88"/>
      <c r="D870" s="89"/>
      <c r="E870" s="90"/>
      <c r="F870" s="99"/>
      <c r="G870" s="99"/>
      <c r="H870" s="89"/>
      <c r="I870" s="99"/>
    </row>
    <row r="871" spans="1:9" x14ac:dyDescent="0.2">
      <c r="A871" s="88"/>
      <c r="B871" s="88"/>
      <c r="C871" s="88"/>
      <c r="D871" s="89"/>
      <c r="E871" s="90"/>
      <c r="F871" s="99"/>
      <c r="G871" s="99"/>
      <c r="H871" s="89"/>
      <c r="I871" s="99"/>
    </row>
    <row r="872" spans="1:9" x14ac:dyDescent="0.2">
      <c r="A872" s="88"/>
      <c r="B872" s="88"/>
      <c r="C872" s="88"/>
      <c r="D872" s="89"/>
      <c r="E872" s="90"/>
      <c r="F872" s="99"/>
      <c r="G872" s="99"/>
      <c r="H872" s="89"/>
      <c r="I872" s="99"/>
    </row>
    <row r="873" spans="1:9" x14ac:dyDescent="0.2">
      <c r="A873" s="88"/>
      <c r="B873" s="88"/>
      <c r="C873" s="88"/>
      <c r="D873" s="89"/>
      <c r="E873" s="90"/>
      <c r="F873" s="99"/>
      <c r="G873" s="99"/>
      <c r="H873" s="89"/>
      <c r="I873" s="99"/>
    </row>
    <row r="874" spans="1:9" x14ac:dyDescent="0.2">
      <c r="A874" s="88"/>
      <c r="B874" s="88"/>
      <c r="C874" s="88"/>
      <c r="D874" s="89"/>
      <c r="E874" s="90"/>
      <c r="F874" s="99"/>
      <c r="G874" s="99"/>
      <c r="H874" s="89"/>
      <c r="I874" s="99"/>
    </row>
    <row r="875" spans="1:9" x14ac:dyDescent="0.2">
      <c r="A875" s="88"/>
      <c r="B875" s="88"/>
      <c r="C875" s="88"/>
      <c r="D875" s="89"/>
      <c r="E875" s="90"/>
      <c r="F875" s="99"/>
      <c r="G875" s="99"/>
      <c r="H875" s="89"/>
      <c r="I875" s="99"/>
    </row>
    <row r="876" spans="1:9" x14ac:dyDescent="0.2">
      <c r="A876" s="88"/>
      <c r="B876" s="88"/>
      <c r="C876" s="88"/>
      <c r="D876" s="89"/>
      <c r="E876" s="90"/>
      <c r="F876" s="99"/>
      <c r="G876" s="99"/>
      <c r="H876" s="89"/>
      <c r="I876" s="99"/>
    </row>
    <row r="877" spans="1:9" x14ac:dyDescent="0.2">
      <c r="A877" s="88"/>
      <c r="B877" s="88"/>
      <c r="C877" s="88"/>
      <c r="D877" s="89"/>
      <c r="E877" s="90"/>
      <c r="F877" s="99"/>
      <c r="G877" s="99"/>
      <c r="H877" s="89"/>
      <c r="I877" s="99"/>
    </row>
    <row r="878" spans="1:9" x14ac:dyDescent="0.2">
      <c r="A878" s="88"/>
      <c r="B878" s="88"/>
      <c r="C878" s="88"/>
      <c r="D878" s="89"/>
      <c r="E878" s="90"/>
      <c r="F878" s="99"/>
      <c r="G878" s="99"/>
      <c r="H878" s="89"/>
      <c r="I878" s="99"/>
    </row>
    <row r="879" spans="1:9" x14ac:dyDescent="0.2">
      <c r="A879" s="88"/>
      <c r="B879" s="88"/>
      <c r="C879" s="88"/>
      <c r="D879" s="89"/>
      <c r="E879" s="90"/>
      <c r="F879" s="99"/>
      <c r="G879" s="99"/>
      <c r="H879" s="89"/>
      <c r="I879" s="99"/>
    </row>
    <row r="880" spans="1:9" x14ac:dyDescent="0.2">
      <c r="A880" s="88"/>
      <c r="B880" s="88"/>
      <c r="C880" s="88"/>
      <c r="D880" s="89"/>
      <c r="E880" s="90"/>
      <c r="F880" s="99"/>
      <c r="G880" s="99"/>
      <c r="H880" s="89"/>
      <c r="I880" s="99"/>
    </row>
    <row r="881" spans="1:9" x14ac:dyDescent="0.2">
      <c r="A881" s="88"/>
      <c r="B881" s="88"/>
      <c r="C881" s="88"/>
      <c r="D881" s="89"/>
      <c r="E881" s="90"/>
      <c r="F881" s="99"/>
      <c r="G881" s="99"/>
      <c r="H881" s="89"/>
      <c r="I881" s="99"/>
    </row>
    <row r="882" spans="1:9" x14ac:dyDescent="0.2">
      <c r="A882" s="88"/>
      <c r="B882" s="88"/>
      <c r="C882" s="88"/>
      <c r="D882" s="89"/>
      <c r="E882" s="90"/>
      <c r="F882" s="99"/>
      <c r="G882" s="99"/>
      <c r="H882" s="89"/>
      <c r="I882" s="99"/>
    </row>
    <row r="883" spans="1:9" x14ac:dyDescent="0.2">
      <c r="A883" s="88"/>
      <c r="B883" s="88"/>
      <c r="C883" s="88"/>
      <c r="D883" s="89"/>
      <c r="E883" s="90"/>
      <c r="F883" s="99"/>
      <c r="G883" s="99"/>
      <c r="H883" s="89"/>
      <c r="I883" s="99"/>
    </row>
    <row r="884" spans="1:9" x14ac:dyDescent="0.2">
      <c r="A884" s="88"/>
      <c r="B884" s="88"/>
      <c r="C884" s="88"/>
      <c r="D884" s="89"/>
      <c r="E884" s="90"/>
      <c r="F884" s="99"/>
      <c r="G884" s="99"/>
      <c r="H884" s="89"/>
      <c r="I884" s="99"/>
    </row>
    <row r="885" spans="1:9" x14ac:dyDescent="0.2">
      <c r="A885" s="88"/>
      <c r="B885" s="88"/>
      <c r="C885" s="88"/>
      <c r="D885" s="89"/>
      <c r="E885" s="90"/>
      <c r="F885" s="99"/>
      <c r="G885" s="99"/>
      <c r="H885" s="89"/>
      <c r="I885" s="99"/>
    </row>
    <row r="886" spans="1:9" x14ac:dyDescent="0.2">
      <c r="A886" s="88"/>
      <c r="B886" s="88"/>
      <c r="C886" s="88"/>
      <c r="D886" s="89"/>
      <c r="E886" s="90"/>
      <c r="F886" s="99"/>
      <c r="G886" s="99"/>
      <c r="H886" s="89"/>
      <c r="I886" s="99"/>
    </row>
    <row r="887" spans="1:9" x14ac:dyDescent="0.2">
      <c r="A887" s="88"/>
      <c r="B887" s="88"/>
      <c r="C887" s="88"/>
      <c r="D887" s="89"/>
      <c r="E887" s="90"/>
      <c r="F887" s="99"/>
      <c r="G887" s="99"/>
      <c r="H887" s="89"/>
      <c r="I887" s="99"/>
    </row>
    <row r="888" spans="1:9" x14ac:dyDescent="0.2">
      <c r="A888" s="88"/>
      <c r="B888" s="88"/>
      <c r="C888" s="88"/>
      <c r="D888" s="89"/>
      <c r="E888" s="90"/>
      <c r="F888" s="99"/>
      <c r="G888" s="99"/>
      <c r="H888" s="89"/>
      <c r="I888" s="99"/>
    </row>
    <row r="889" spans="1:9" x14ac:dyDescent="0.2">
      <c r="A889" s="88"/>
      <c r="B889" s="88"/>
      <c r="C889" s="88"/>
      <c r="D889" s="89"/>
      <c r="E889" s="90"/>
      <c r="F889" s="99"/>
      <c r="G889" s="99"/>
      <c r="H889" s="89"/>
      <c r="I889" s="99"/>
    </row>
    <row r="890" spans="1:9" x14ac:dyDescent="0.2">
      <c r="A890" s="88"/>
      <c r="B890" s="88"/>
      <c r="C890" s="88"/>
      <c r="D890" s="89"/>
      <c r="E890" s="90"/>
      <c r="F890" s="99"/>
      <c r="G890" s="99"/>
      <c r="H890" s="89"/>
      <c r="I890" s="99"/>
    </row>
    <row r="891" spans="1:9" x14ac:dyDescent="0.2">
      <c r="A891" s="88"/>
      <c r="B891" s="88"/>
      <c r="C891" s="88"/>
      <c r="D891" s="89"/>
      <c r="E891" s="90"/>
      <c r="F891" s="99"/>
      <c r="G891" s="99"/>
      <c r="H891" s="89"/>
      <c r="I891" s="99"/>
    </row>
    <row r="892" spans="1:9" x14ac:dyDescent="0.2">
      <c r="A892" s="88"/>
      <c r="B892" s="88"/>
      <c r="C892" s="88"/>
      <c r="D892" s="89"/>
      <c r="E892" s="90"/>
      <c r="F892" s="99"/>
      <c r="G892" s="99"/>
      <c r="H892" s="89"/>
      <c r="I892" s="99"/>
    </row>
    <row r="893" spans="1:9" x14ac:dyDescent="0.2">
      <c r="A893" s="88"/>
      <c r="B893" s="88"/>
      <c r="C893" s="88"/>
      <c r="D893" s="89"/>
      <c r="E893" s="90"/>
      <c r="F893" s="99"/>
      <c r="G893" s="99"/>
      <c r="H893" s="89"/>
      <c r="I893" s="99"/>
    </row>
    <row r="894" spans="1:9" x14ac:dyDescent="0.2">
      <c r="A894" s="88"/>
      <c r="B894" s="88"/>
      <c r="C894" s="88"/>
      <c r="D894" s="89"/>
      <c r="E894" s="90"/>
      <c r="F894" s="99"/>
      <c r="G894" s="99"/>
      <c r="H894" s="89"/>
      <c r="I894" s="99"/>
    </row>
    <row r="895" spans="1:9" x14ac:dyDescent="0.2">
      <c r="A895" s="88"/>
      <c r="B895" s="88"/>
      <c r="C895" s="88"/>
      <c r="D895" s="89"/>
      <c r="E895" s="90"/>
      <c r="F895" s="99"/>
      <c r="G895" s="99"/>
      <c r="H895" s="89"/>
      <c r="I895" s="99"/>
    </row>
    <row r="896" spans="1:9" x14ac:dyDescent="0.2">
      <c r="A896" s="88"/>
      <c r="B896" s="88"/>
      <c r="C896" s="88"/>
      <c r="D896" s="89"/>
      <c r="E896" s="90"/>
      <c r="F896" s="99"/>
      <c r="G896" s="99"/>
      <c r="H896" s="89"/>
      <c r="I896" s="99"/>
    </row>
    <row r="897" spans="1:9" x14ac:dyDescent="0.2">
      <c r="A897" s="88"/>
      <c r="B897" s="88"/>
      <c r="C897" s="88"/>
      <c r="D897" s="89"/>
      <c r="E897" s="90"/>
      <c r="F897" s="99"/>
      <c r="G897" s="99"/>
      <c r="H897" s="89"/>
      <c r="I897" s="99"/>
    </row>
    <row r="898" spans="1:9" x14ac:dyDescent="0.2">
      <c r="A898" s="88"/>
      <c r="B898" s="88"/>
      <c r="C898" s="88"/>
      <c r="D898" s="89"/>
      <c r="E898" s="90"/>
      <c r="F898" s="99"/>
      <c r="G898" s="99"/>
      <c r="H898" s="89"/>
      <c r="I898" s="99"/>
    </row>
    <row r="899" spans="1:9" x14ac:dyDescent="0.2">
      <c r="A899" s="88"/>
      <c r="B899" s="88"/>
      <c r="C899" s="88"/>
      <c r="D899" s="89"/>
      <c r="E899" s="90"/>
      <c r="F899" s="99"/>
      <c r="G899" s="99"/>
      <c r="H899" s="89"/>
      <c r="I899" s="99"/>
    </row>
    <row r="900" spans="1:9" x14ac:dyDescent="0.2">
      <c r="A900" s="88"/>
      <c r="B900" s="88"/>
      <c r="C900" s="88"/>
      <c r="D900" s="89"/>
      <c r="E900" s="90"/>
      <c r="F900" s="99"/>
      <c r="G900" s="99"/>
      <c r="H900" s="89"/>
      <c r="I900" s="99"/>
    </row>
    <row r="901" spans="1:9" x14ac:dyDescent="0.2">
      <c r="A901" s="88"/>
      <c r="B901" s="88"/>
      <c r="C901" s="88"/>
      <c r="D901" s="89"/>
      <c r="E901" s="90"/>
      <c r="F901" s="99"/>
      <c r="G901" s="99"/>
      <c r="H901" s="89"/>
      <c r="I901" s="99"/>
    </row>
    <row r="902" spans="1:9" x14ac:dyDescent="0.2">
      <c r="A902" s="88"/>
      <c r="B902" s="88"/>
      <c r="C902" s="88"/>
      <c r="D902" s="89"/>
      <c r="E902" s="90"/>
      <c r="F902" s="99"/>
      <c r="G902" s="99"/>
      <c r="H902" s="89"/>
      <c r="I902" s="99"/>
    </row>
    <row r="903" spans="1:9" x14ac:dyDescent="0.2">
      <c r="A903" s="88"/>
      <c r="B903" s="88"/>
      <c r="C903" s="88"/>
      <c r="D903" s="89"/>
      <c r="E903" s="90"/>
      <c r="F903" s="99"/>
      <c r="G903" s="99"/>
      <c r="H903" s="89"/>
      <c r="I903" s="99"/>
    </row>
    <row r="904" spans="1:9" x14ac:dyDescent="0.2">
      <c r="A904" s="88"/>
      <c r="B904" s="88"/>
      <c r="C904" s="88"/>
      <c r="D904" s="89"/>
      <c r="E904" s="90"/>
      <c r="F904" s="99"/>
      <c r="G904" s="99"/>
      <c r="H904" s="89"/>
      <c r="I904" s="99"/>
    </row>
    <row r="905" spans="1:9" x14ac:dyDescent="0.2">
      <c r="A905" s="88"/>
      <c r="B905" s="88"/>
      <c r="C905" s="88"/>
      <c r="D905" s="89"/>
      <c r="E905" s="90"/>
      <c r="F905" s="99"/>
      <c r="G905" s="99"/>
      <c r="H905" s="89"/>
      <c r="I905" s="99"/>
    </row>
    <row r="906" spans="1:9" x14ac:dyDescent="0.2">
      <c r="A906" s="88"/>
      <c r="B906" s="88"/>
      <c r="C906" s="88"/>
      <c r="D906" s="89"/>
      <c r="E906" s="90"/>
      <c r="F906" s="99"/>
      <c r="G906" s="99"/>
      <c r="H906" s="89"/>
      <c r="I906" s="99"/>
    </row>
    <row r="907" spans="1:9" x14ac:dyDescent="0.2">
      <c r="A907" s="88"/>
      <c r="B907" s="88"/>
      <c r="C907" s="88"/>
      <c r="D907" s="89"/>
      <c r="E907" s="90"/>
      <c r="F907" s="99"/>
      <c r="G907" s="99"/>
      <c r="H907" s="89"/>
      <c r="I907" s="99"/>
    </row>
    <row r="908" spans="1:9" x14ac:dyDescent="0.2">
      <c r="A908" s="88"/>
      <c r="B908" s="88"/>
      <c r="C908" s="88"/>
      <c r="D908" s="89"/>
      <c r="E908" s="90"/>
      <c r="F908" s="99"/>
      <c r="G908" s="99"/>
      <c r="H908" s="89"/>
      <c r="I908" s="99"/>
    </row>
    <row r="909" spans="1:9" x14ac:dyDescent="0.2">
      <c r="A909" s="88"/>
      <c r="B909" s="88"/>
      <c r="C909" s="88"/>
      <c r="D909" s="89"/>
      <c r="E909" s="90"/>
      <c r="F909" s="99"/>
      <c r="G909" s="99"/>
      <c r="H909" s="89"/>
      <c r="I909" s="99"/>
    </row>
    <row r="910" spans="1:9" x14ac:dyDescent="0.2">
      <c r="A910" s="88"/>
      <c r="B910" s="88"/>
      <c r="C910" s="88"/>
      <c r="D910" s="89"/>
      <c r="E910" s="90"/>
      <c r="F910" s="99"/>
      <c r="G910" s="99"/>
      <c r="H910" s="89"/>
      <c r="I910" s="99"/>
    </row>
    <row r="911" spans="1:9" x14ac:dyDescent="0.2">
      <c r="A911" s="88"/>
      <c r="B911" s="88"/>
      <c r="C911" s="88"/>
      <c r="D911" s="89"/>
      <c r="E911" s="90"/>
      <c r="F911" s="99"/>
      <c r="G911" s="99"/>
      <c r="H911" s="89"/>
      <c r="I911" s="99"/>
    </row>
    <row r="912" spans="1:9" x14ac:dyDescent="0.2">
      <c r="A912" s="88"/>
      <c r="B912" s="88"/>
      <c r="C912" s="88"/>
      <c r="D912" s="89"/>
      <c r="E912" s="90"/>
      <c r="F912" s="99"/>
      <c r="G912" s="99"/>
      <c r="H912" s="89"/>
      <c r="I912" s="99"/>
    </row>
    <row r="913" spans="1:9" x14ac:dyDescent="0.2">
      <c r="A913" s="88"/>
      <c r="B913" s="88"/>
      <c r="C913" s="88"/>
      <c r="D913" s="89"/>
      <c r="E913" s="90"/>
      <c r="F913" s="99"/>
      <c r="G913" s="99"/>
      <c r="H913" s="89"/>
      <c r="I913" s="99"/>
    </row>
    <row r="914" spans="1:9" x14ac:dyDescent="0.2">
      <c r="A914" s="88"/>
      <c r="B914" s="88"/>
      <c r="C914" s="88"/>
      <c r="D914" s="89"/>
      <c r="E914" s="90"/>
      <c r="F914" s="99"/>
      <c r="G914" s="99"/>
      <c r="H914" s="89"/>
      <c r="I914" s="99"/>
    </row>
    <row r="915" spans="1:9" x14ac:dyDescent="0.2">
      <c r="A915" s="88"/>
      <c r="B915" s="88"/>
      <c r="C915" s="88"/>
      <c r="D915" s="89"/>
      <c r="E915" s="90"/>
      <c r="F915" s="99"/>
      <c r="G915" s="99"/>
      <c r="H915" s="89"/>
      <c r="I915" s="99"/>
    </row>
    <row r="916" spans="1:9" x14ac:dyDescent="0.2">
      <c r="A916" s="88"/>
      <c r="B916" s="88"/>
      <c r="C916" s="88"/>
      <c r="D916" s="89"/>
      <c r="E916" s="90"/>
      <c r="F916" s="99"/>
      <c r="G916" s="99"/>
      <c r="H916" s="89"/>
      <c r="I916" s="99"/>
    </row>
    <row r="917" spans="1:9" x14ac:dyDescent="0.2">
      <c r="A917" s="88"/>
      <c r="B917" s="88"/>
      <c r="C917" s="88"/>
      <c r="D917" s="89"/>
      <c r="E917" s="90"/>
      <c r="F917" s="99"/>
      <c r="G917" s="99"/>
      <c r="H917" s="89"/>
      <c r="I917" s="99"/>
    </row>
    <row r="918" spans="1:9" x14ac:dyDescent="0.2">
      <c r="A918" s="88"/>
      <c r="B918" s="88"/>
      <c r="C918" s="88"/>
      <c r="D918" s="89"/>
      <c r="E918" s="90"/>
      <c r="F918" s="99"/>
      <c r="G918" s="99"/>
      <c r="H918" s="89"/>
      <c r="I918" s="99"/>
    </row>
    <row r="919" spans="1:9" x14ac:dyDescent="0.2">
      <c r="A919" s="88"/>
      <c r="B919" s="88"/>
      <c r="C919" s="88"/>
      <c r="D919" s="89"/>
      <c r="E919" s="90"/>
      <c r="F919" s="99"/>
      <c r="G919" s="99"/>
      <c r="H919" s="89"/>
      <c r="I919" s="99"/>
    </row>
    <row r="920" spans="1:9" x14ac:dyDescent="0.2">
      <c r="A920" s="88"/>
      <c r="B920" s="88"/>
      <c r="C920" s="88"/>
      <c r="D920" s="89"/>
      <c r="E920" s="90"/>
      <c r="F920" s="99"/>
      <c r="G920" s="99"/>
      <c r="H920" s="89"/>
      <c r="I920" s="99"/>
    </row>
    <row r="921" spans="1:9" x14ac:dyDescent="0.2">
      <c r="A921" s="88"/>
      <c r="B921" s="88"/>
      <c r="C921" s="88"/>
      <c r="D921" s="89"/>
      <c r="E921" s="90"/>
      <c r="F921" s="99"/>
      <c r="G921" s="99"/>
      <c r="H921" s="89"/>
      <c r="I921" s="99"/>
    </row>
    <row r="922" spans="1:9" x14ac:dyDescent="0.2">
      <c r="A922" s="88"/>
      <c r="B922" s="88"/>
      <c r="C922" s="88"/>
      <c r="D922" s="89"/>
      <c r="E922" s="90"/>
      <c r="F922" s="99"/>
      <c r="G922" s="99"/>
      <c r="H922" s="89"/>
      <c r="I922" s="99"/>
    </row>
    <row r="923" spans="1:9" x14ac:dyDescent="0.2">
      <c r="A923" s="88"/>
      <c r="B923" s="88"/>
      <c r="C923" s="88"/>
      <c r="D923" s="89"/>
      <c r="E923" s="90"/>
      <c r="F923" s="99"/>
      <c r="G923" s="99"/>
      <c r="H923" s="89"/>
      <c r="I923" s="99"/>
    </row>
    <row r="924" spans="1:9" x14ac:dyDescent="0.2">
      <c r="A924" s="88"/>
      <c r="B924" s="88"/>
      <c r="C924" s="88"/>
      <c r="D924" s="89"/>
      <c r="E924" s="90"/>
      <c r="F924" s="99"/>
      <c r="G924" s="99"/>
      <c r="H924" s="89"/>
      <c r="I924" s="99"/>
    </row>
    <row r="925" spans="1:9" x14ac:dyDescent="0.2">
      <c r="A925" s="88"/>
      <c r="B925" s="88"/>
      <c r="C925" s="88"/>
      <c r="D925" s="89"/>
      <c r="E925" s="90"/>
      <c r="F925" s="99"/>
      <c r="G925" s="99"/>
      <c r="H925" s="89"/>
      <c r="I925" s="99"/>
    </row>
    <row r="926" spans="1:9" x14ac:dyDescent="0.2">
      <c r="A926" s="88"/>
      <c r="B926" s="88"/>
      <c r="C926" s="88"/>
      <c r="D926" s="89"/>
      <c r="E926" s="90"/>
      <c r="F926" s="99"/>
      <c r="G926" s="99"/>
      <c r="H926" s="89"/>
      <c r="I926" s="99"/>
    </row>
    <row r="927" spans="1:9" x14ac:dyDescent="0.2">
      <c r="A927" s="88"/>
      <c r="B927" s="88"/>
      <c r="C927" s="88"/>
      <c r="D927" s="89"/>
      <c r="E927" s="90"/>
      <c r="F927" s="99"/>
      <c r="G927" s="99"/>
      <c r="H927" s="89"/>
      <c r="I927" s="99"/>
    </row>
    <row r="928" spans="1:9" x14ac:dyDescent="0.2">
      <c r="A928" s="88"/>
      <c r="B928" s="88"/>
      <c r="C928" s="88"/>
      <c r="D928" s="89"/>
      <c r="E928" s="90"/>
      <c r="F928" s="99"/>
      <c r="G928" s="99"/>
      <c r="H928" s="89"/>
      <c r="I928" s="99"/>
    </row>
    <row r="929" spans="1:9" x14ac:dyDescent="0.2">
      <c r="A929" s="88"/>
      <c r="B929" s="88"/>
      <c r="C929" s="88"/>
      <c r="D929" s="89"/>
      <c r="E929" s="90"/>
      <c r="F929" s="99"/>
      <c r="G929" s="99"/>
      <c r="H929" s="89"/>
      <c r="I929" s="99"/>
    </row>
    <row r="930" spans="1:9" x14ac:dyDescent="0.2">
      <c r="A930" s="88"/>
      <c r="B930" s="88"/>
      <c r="C930" s="88"/>
      <c r="D930" s="89"/>
      <c r="E930" s="90"/>
      <c r="F930" s="99"/>
      <c r="G930" s="99"/>
      <c r="H930" s="89"/>
      <c r="I930" s="99"/>
    </row>
    <row r="931" spans="1:9" x14ac:dyDescent="0.2">
      <c r="A931" s="88"/>
      <c r="B931" s="88"/>
      <c r="C931" s="88"/>
      <c r="D931" s="89"/>
      <c r="E931" s="90"/>
      <c r="F931" s="99"/>
      <c r="G931" s="99"/>
      <c r="H931" s="89"/>
      <c r="I931" s="99"/>
    </row>
    <row r="932" spans="1:9" x14ac:dyDescent="0.2">
      <c r="A932" s="88"/>
      <c r="B932" s="88"/>
      <c r="C932" s="88"/>
      <c r="D932" s="89"/>
      <c r="E932" s="90"/>
      <c r="F932" s="99"/>
      <c r="G932" s="99"/>
      <c r="H932" s="89"/>
      <c r="I932" s="99"/>
    </row>
    <row r="933" spans="1:9" x14ac:dyDescent="0.2">
      <c r="A933" s="88"/>
      <c r="B933" s="88"/>
      <c r="C933" s="88"/>
      <c r="D933" s="89"/>
      <c r="E933" s="90"/>
      <c r="F933" s="99"/>
      <c r="G933" s="99"/>
      <c r="H933" s="89"/>
      <c r="I933" s="99"/>
    </row>
    <row r="934" spans="1:9" x14ac:dyDescent="0.2">
      <c r="A934" s="88"/>
      <c r="B934" s="88"/>
      <c r="C934" s="88"/>
      <c r="D934" s="89"/>
      <c r="E934" s="90"/>
      <c r="F934" s="99"/>
      <c r="G934" s="99"/>
      <c r="H934" s="89"/>
      <c r="I934" s="99"/>
    </row>
    <row r="935" spans="1:9" x14ac:dyDescent="0.2">
      <c r="A935" s="88"/>
      <c r="B935" s="88"/>
      <c r="C935" s="88"/>
      <c r="D935" s="89"/>
      <c r="E935" s="90"/>
      <c r="F935" s="99"/>
      <c r="G935" s="99"/>
      <c r="H935" s="89"/>
      <c r="I935" s="99"/>
    </row>
    <row r="936" spans="1:9" x14ac:dyDescent="0.2">
      <c r="A936" s="88"/>
      <c r="B936" s="88"/>
      <c r="C936" s="88"/>
      <c r="D936" s="89"/>
      <c r="E936" s="90"/>
      <c r="F936" s="99"/>
      <c r="G936" s="99"/>
      <c r="H936" s="89"/>
      <c r="I936" s="99"/>
    </row>
    <row r="937" spans="1:9" x14ac:dyDescent="0.2">
      <c r="A937" s="88"/>
      <c r="B937" s="88"/>
      <c r="C937" s="88"/>
      <c r="D937" s="89"/>
      <c r="E937" s="90"/>
      <c r="F937" s="99"/>
      <c r="G937" s="99"/>
      <c r="H937" s="89"/>
      <c r="I937" s="99"/>
    </row>
    <row r="938" spans="1:9" x14ac:dyDescent="0.2">
      <c r="A938" s="88"/>
      <c r="B938" s="88"/>
      <c r="C938" s="88"/>
      <c r="D938" s="89"/>
      <c r="E938" s="90"/>
      <c r="F938" s="99"/>
      <c r="G938" s="99"/>
      <c r="H938" s="89"/>
      <c r="I938" s="99"/>
    </row>
    <row r="939" spans="1:9" x14ac:dyDescent="0.2">
      <c r="A939" s="88"/>
      <c r="B939" s="88"/>
      <c r="C939" s="88"/>
      <c r="D939" s="89"/>
      <c r="E939" s="90"/>
      <c r="F939" s="99"/>
      <c r="G939" s="99"/>
      <c r="H939" s="89"/>
      <c r="I939" s="99"/>
    </row>
    <row r="940" spans="1:9" x14ac:dyDescent="0.2">
      <c r="A940" s="88"/>
      <c r="B940" s="88"/>
      <c r="C940" s="88"/>
      <c r="D940" s="89"/>
      <c r="E940" s="90"/>
      <c r="F940" s="99"/>
      <c r="G940" s="99"/>
      <c r="H940" s="89"/>
      <c r="I940" s="99"/>
    </row>
    <row r="941" spans="1:9" x14ac:dyDescent="0.2">
      <c r="A941" s="88"/>
      <c r="B941" s="88"/>
      <c r="C941" s="88"/>
      <c r="D941" s="89"/>
      <c r="E941" s="90"/>
      <c r="F941" s="99"/>
      <c r="G941" s="99"/>
      <c r="H941" s="89"/>
      <c r="I941" s="99"/>
    </row>
    <row r="942" spans="1:9" x14ac:dyDescent="0.2">
      <c r="A942" s="88"/>
      <c r="B942" s="88"/>
      <c r="C942" s="88"/>
      <c r="D942" s="89"/>
      <c r="E942" s="90"/>
      <c r="F942" s="99"/>
      <c r="G942" s="99"/>
      <c r="H942" s="89"/>
      <c r="I942" s="99"/>
    </row>
    <row r="943" spans="1:9" x14ac:dyDescent="0.2">
      <c r="A943" s="88"/>
      <c r="B943" s="88"/>
      <c r="C943" s="88"/>
      <c r="D943" s="89"/>
      <c r="E943" s="90"/>
      <c r="F943" s="99"/>
      <c r="G943" s="99"/>
      <c r="H943" s="89"/>
      <c r="I943" s="99"/>
    </row>
    <row r="944" spans="1:9" x14ac:dyDescent="0.2">
      <c r="A944" s="88"/>
      <c r="B944" s="88"/>
      <c r="C944" s="88"/>
      <c r="D944" s="89"/>
      <c r="E944" s="90"/>
      <c r="F944" s="99"/>
      <c r="G944" s="99"/>
      <c r="H944" s="89"/>
      <c r="I944" s="99"/>
    </row>
    <row r="945" spans="1:9" x14ac:dyDescent="0.2">
      <c r="A945" s="88"/>
      <c r="B945" s="88"/>
      <c r="C945" s="88"/>
      <c r="D945" s="89"/>
      <c r="E945" s="90"/>
      <c r="F945" s="99"/>
      <c r="G945" s="99"/>
      <c r="H945" s="89"/>
      <c r="I945" s="99"/>
    </row>
    <row r="946" spans="1:9" x14ac:dyDescent="0.2">
      <c r="A946" s="88"/>
      <c r="B946" s="88"/>
      <c r="C946" s="88"/>
      <c r="D946" s="89"/>
      <c r="E946" s="90"/>
      <c r="F946" s="99"/>
      <c r="G946" s="99"/>
      <c r="H946" s="89"/>
      <c r="I946" s="99"/>
    </row>
    <row r="947" spans="1:9" x14ac:dyDescent="0.2">
      <c r="A947" s="88"/>
      <c r="B947" s="88"/>
      <c r="C947" s="88"/>
      <c r="D947" s="89"/>
      <c r="E947" s="90"/>
      <c r="F947" s="99"/>
      <c r="G947" s="99"/>
      <c r="H947" s="89"/>
      <c r="I947" s="99"/>
    </row>
    <row r="948" spans="1:9" x14ac:dyDescent="0.2">
      <c r="A948" s="88"/>
      <c r="B948" s="88"/>
      <c r="C948" s="88"/>
      <c r="D948" s="89"/>
      <c r="E948" s="90"/>
      <c r="F948" s="99"/>
      <c r="G948" s="99"/>
      <c r="H948" s="89"/>
      <c r="I948" s="99"/>
    </row>
    <row r="949" spans="1:9" x14ac:dyDescent="0.2">
      <c r="A949" s="88"/>
      <c r="B949" s="88"/>
      <c r="C949" s="88"/>
      <c r="D949" s="89"/>
      <c r="E949" s="90"/>
      <c r="F949" s="99"/>
      <c r="G949" s="99"/>
      <c r="H949" s="89"/>
      <c r="I949" s="99"/>
    </row>
    <row r="950" spans="1:9" x14ac:dyDescent="0.2">
      <c r="A950" s="88"/>
      <c r="B950" s="88"/>
      <c r="C950" s="88"/>
      <c r="D950" s="89"/>
      <c r="E950" s="90"/>
      <c r="F950" s="99"/>
      <c r="G950" s="99"/>
      <c r="H950" s="89"/>
      <c r="I950" s="99"/>
    </row>
    <row r="951" spans="1:9" x14ac:dyDescent="0.2">
      <c r="A951" s="88"/>
      <c r="B951" s="88"/>
      <c r="C951" s="88"/>
      <c r="D951" s="89"/>
      <c r="E951" s="90"/>
      <c r="F951" s="99"/>
      <c r="G951" s="99"/>
      <c r="H951" s="89"/>
      <c r="I951" s="99"/>
    </row>
    <row r="952" spans="1:9" x14ac:dyDescent="0.2">
      <c r="A952" s="88"/>
      <c r="B952" s="88"/>
      <c r="C952" s="88"/>
      <c r="D952" s="89"/>
      <c r="E952" s="90"/>
      <c r="F952" s="99"/>
      <c r="G952" s="99"/>
      <c r="H952" s="89"/>
      <c r="I952" s="99"/>
    </row>
    <row r="953" spans="1:9" x14ac:dyDescent="0.2">
      <c r="A953" s="88"/>
      <c r="B953" s="88"/>
      <c r="C953" s="88"/>
      <c r="D953" s="89"/>
      <c r="E953" s="90"/>
      <c r="F953" s="99"/>
      <c r="G953" s="99"/>
      <c r="H953" s="89"/>
      <c r="I953" s="99"/>
    </row>
    <row r="954" spans="1:9" x14ac:dyDescent="0.2">
      <c r="A954" s="88"/>
      <c r="B954" s="88"/>
      <c r="C954" s="88"/>
      <c r="D954" s="89"/>
      <c r="E954" s="90"/>
      <c r="F954" s="99"/>
      <c r="G954" s="99"/>
      <c r="H954" s="89"/>
      <c r="I954" s="99"/>
    </row>
    <row r="955" spans="1:9" x14ac:dyDescent="0.2">
      <c r="A955" s="88"/>
      <c r="B955" s="88"/>
      <c r="C955" s="88"/>
      <c r="D955" s="89"/>
      <c r="E955" s="90"/>
      <c r="F955" s="99"/>
      <c r="G955" s="99"/>
      <c r="H955" s="89"/>
      <c r="I955" s="99"/>
    </row>
    <row r="956" spans="1:9" x14ac:dyDescent="0.2">
      <c r="A956" s="88"/>
      <c r="B956" s="88"/>
      <c r="C956" s="88"/>
      <c r="D956" s="89"/>
      <c r="E956" s="90"/>
      <c r="F956" s="99"/>
      <c r="G956" s="99"/>
      <c r="H956" s="89"/>
      <c r="I956" s="99"/>
    </row>
    <row r="957" spans="1:9" x14ac:dyDescent="0.2">
      <c r="A957" s="88"/>
      <c r="B957" s="88"/>
      <c r="C957" s="88"/>
      <c r="D957" s="89"/>
      <c r="E957" s="90"/>
      <c r="F957" s="99"/>
      <c r="G957" s="99"/>
      <c r="H957" s="89"/>
      <c r="I957" s="99"/>
    </row>
    <row r="958" spans="1:9" x14ac:dyDescent="0.2">
      <c r="A958" s="88"/>
      <c r="B958" s="88"/>
      <c r="C958" s="88"/>
      <c r="D958" s="89"/>
      <c r="E958" s="90"/>
      <c r="F958" s="99"/>
      <c r="G958" s="99"/>
      <c r="H958" s="89"/>
      <c r="I958" s="99"/>
    </row>
    <row r="959" spans="1:9" x14ac:dyDescent="0.2">
      <c r="A959" s="88"/>
      <c r="B959" s="88"/>
      <c r="C959" s="88"/>
      <c r="D959" s="89"/>
      <c r="E959" s="90"/>
      <c r="F959" s="99"/>
      <c r="G959" s="99"/>
      <c r="H959" s="89"/>
      <c r="I959" s="99"/>
    </row>
    <row r="960" spans="1:9" x14ac:dyDescent="0.2">
      <c r="A960" s="88"/>
      <c r="B960" s="88"/>
      <c r="C960" s="88"/>
      <c r="D960" s="89"/>
      <c r="E960" s="90"/>
      <c r="F960" s="99"/>
      <c r="G960" s="99"/>
      <c r="H960" s="89"/>
      <c r="I960" s="99"/>
    </row>
    <row r="961" spans="1:9" x14ac:dyDescent="0.2">
      <c r="A961" s="88"/>
      <c r="B961" s="88"/>
      <c r="C961" s="88"/>
      <c r="D961" s="89"/>
      <c r="E961" s="90"/>
      <c r="F961" s="99"/>
      <c r="G961" s="99"/>
      <c r="H961" s="89"/>
      <c r="I961" s="99"/>
    </row>
    <row r="962" spans="1:9" x14ac:dyDescent="0.2">
      <c r="A962" s="88"/>
      <c r="B962" s="88"/>
      <c r="C962" s="88"/>
      <c r="D962" s="89"/>
      <c r="E962" s="90"/>
      <c r="F962" s="99"/>
      <c r="G962" s="99"/>
      <c r="H962" s="89"/>
      <c r="I962" s="99"/>
    </row>
    <row r="963" spans="1:9" x14ac:dyDescent="0.2">
      <c r="A963" s="88"/>
      <c r="B963" s="88"/>
      <c r="C963" s="88"/>
      <c r="D963" s="89"/>
      <c r="E963" s="90"/>
      <c r="F963" s="99"/>
      <c r="G963" s="99"/>
      <c r="H963" s="89"/>
      <c r="I963" s="99"/>
    </row>
    <row r="964" spans="1:9" x14ac:dyDescent="0.2">
      <c r="A964" s="88"/>
      <c r="B964" s="88"/>
      <c r="C964" s="88"/>
      <c r="D964" s="89"/>
      <c r="E964" s="90"/>
      <c r="F964" s="99"/>
      <c r="G964" s="99"/>
      <c r="H964" s="89"/>
      <c r="I964" s="99"/>
    </row>
    <row r="965" spans="1:9" x14ac:dyDescent="0.2">
      <c r="A965" s="88"/>
      <c r="B965" s="88"/>
      <c r="C965" s="88"/>
      <c r="D965" s="89"/>
      <c r="E965" s="90"/>
      <c r="F965" s="99"/>
      <c r="G965" s="99"/>
      <c r="H965" s="89"/>
      <c r="I965" s="99"/>
    </row>
    <row r="966" spans="1:9" x14ac:dyDescent="0.2">
      <c r="A966" s="88"/>
      <c r="B966" s="88"/>
      <c r="C966" s="88"/>
      <c r="D966" s="89"/>
      <c r="E966" s="90"/>
      <c r="F966" s="99"/>
      <c r="G966" s="99"/>
      <c r="H966" s="89"/>
      <c r="I966" s="99"/>
    </row>
    <row r="967" spans="1:9" x14ac:dyDescent="0.2">
      <c r="A967" s="88"/>
      <c r="B967" s="88"/>
      <c r="C967" s="88"/>
      <c r="D967" s="89"/>
      <c r="E967" s="90"/>
      <c r="F967" s="99"/>
      <c r="G967" s="99"/>
      <c r="H967" s="89"/>
      <c r="I967" s="99"/>
    </row>
    <row r="968" spans="1:9" x14ac:dyDescent="0.2">
      <c r="A968" s="88"/>
      <c r="B968" s="88"/>
      <c r="C968" s="88"/>
      <c r="D968" s="89"/>
      <c r="E968" s="90"/>
      <c r="F968" s="99"/>
      <c r="G968" s="99"/>
      <c r="H968" s="89"/>
      <c r="I968" s="99"/>
    </row>
    <row r="969" spans="1:9" x14ac:dyDescent="0.2">
      <c r="A969" s="88"/>
      <c r="B969" s="88"/>
      <c r="C969" s="88"/>
      <c r="D969" s="89"/>
      <c r="E969" s="90"/>
      <c r="F969" s="99"/>
      <c r="G969" s="99"/>
      <c r="H969" s="89"/>
      <c r="I969" s="99"/>
    </row>
    <row r="970" spans="1:9" x14ac:dyDescent="0.2">
      <c r="A970" s="88"/>
      <c r="B970" s="88"/>
      <c r="C970" s="88"/>
      <c r="D970" s="89"/>
      <c r="E970" s="90"/>
      <c r="F970" s="99"/>
      <c r="G970" s="99"/>
      <c r="H970" s="89"/>
      <c r="I970" s="99"/>
    </row>
    <row r="971" spans="1:9" x14ac:dyDescent="0.2">
      <c r="A971" s="88"/>
      <c r="B971" s="88"/>
      <c r="C971" s="88"/>
      <c r="D971" s="89"/>
      <c r="E971" s="90"/>
      <c r="F971" s="99"/>
      <c r="G971" s="99"/>
      <c r="H971" s="89"/>
      <c r="I971" s="99"/>
    </row>
    <row r="972" spans="1:9" x14ac:dyDescent="0.2">
      <c r="A972" s="88"/>
      <c r="B972" s="88"/>
      <c r="C972" s="88"/>
      <c r="D972" s="89"/>
      <c r="E972" s="90"/>
      <c r="F972" s="99"/>
      <c r="G972" s="99"/>
      <c r="H972" s="89"/>
      <c r="I972" s="99"/>
    </row>
    <row r="973" spans="1:9" x14ac:dyDescent="0.2">
      <c r="A973" s="88"/>
      <c r="B973" s="88"/>
      <c r="C973" s="88"/>
      <c r="D973" s="89"/>
      <c r="E973" s="90"/>
      <c r="F973" s="99"/>
      <c r="G973" s="99"/>
      <c r="H973" s="89"/>
      <c r="I973" s="99"/>
    </row>
    <row r="974" spans="1:9" x14ac:dyDescent="0.2">
      <c r="A974" s="88"/>
      <c r="B974" s="88"/>
      <c r="C974" s="88"/>
      <c r="D974" s="89"/>
      <c r="E974" s="90"/>
      <c r="F974" s="99"/>
      <c r="G974" s="99"/>
      <c r="H974" s="89"/>
      <c r="I974" s="99"/>
    </row>
    <row r="975" spans="1:9" x14ac:dyDescent="0.2">
      <c r="A975" s="88"/>
      <c r="B975" s="88"/>
      <c r="C975" s="88"/>
      <c r="D975" s="89"/>
      <c r="E975" s="90"/>
      <c r="F975" s="99"/>
      <c r="G975" s="99"/>
      <c r="H975" s="89"/>
      <c r="I975" s="99"/>
    </row>
    <row r="976" spans="1:9" x14ac:dyDescent="0.2">
      <c r="A976" s="88"/>
      <c r="B976" s="88"/>
      <c r="C976" s="88"/>
      <c r="D976" s="89"/>
      <c r="E976" s="90"/>
      <c r="F976" s="99"/>
      <c r="G976" s="99"/>
      <c r="H976" s="89"/>
      <c r="I976" s="99"/>
    </row>
    <row r="977" spans="1:9" x14ac:dyDescent="0.2">
      <c r="A977" s="88"/>
      <c r="B977" s="88"/>
      <c r="C977" s="88"/>
      <c r="D977" s="89"/>
      <c r="E977" s="90"/>
      <c r="F977" s="99"/>
      <c r="G977" s="99"/>
      <c r="H977" s="89"/>
      <c r="I977" s="99"/>
    </row>
    <row r="978" spans="1:9" x14ac:dyDescent="0.2">
      <c r="A978" s="88"/>
      <c r="B978" s="88"/>
      <c r="C978" s="88"/>
      <c r="D978" s="89"/>
      <c r="E978" s="90"/>
      <c r="F978" s="99"/>
      <c r="G978" s="99"/>
      <c r="H978" s="89"/>
      <c r="I978" s="99"/>
    </row>
    <row r="979" spans="1:9" x14ac:dyDescent="0.2">
      <c r="A979" s="88"/>
      <c r="B979" s="88"/>
      <c r="C979" s="88"/>
      <c r="D979" s="89"/>
      <c r="E979" s="90"/>
      <c r="F979" s="99"/>
      <c r="G979" s="99"/>
      <c r="H979" s="89"/>
      <c r="I979" s="99"/>
    </row>
    <row r="980" spans="1:9" x14ac:dyDescent="0.2">
      <c r="A980" s="88"/>
      <c r="B980" s="88"/>
      <c r="C980" s="88"/>
      <c r="D980" s="89"/>
      <c r="E980" s="90"/>
      <c r="F980" s="99"/>
      <c r="G980" s="99"/>
      <c r="H980" s="89"/>
      <c r="I980" s="99"/>
    </row>
    <row r="981" spans="1:9" x14ac:dyDescent="0.2">
      <c r="A981" s="88"/>
      <c r="B981" s="88"/>
      <c r="C981" s="88"/>
      <c r="D981" s="89"/>
      <c r="E981" s="90"/>
      <c r="F981" s="99"/>
      <c r="G981" s="99"/>
      <c r="H981" s="89"/>
      <c r="I981" s="99"/>
    </row>
    <row r="982" spans="1:9" x14ac:dyDescent="0.2">
      <c r="A982" s="88"/>
      <c r="B982" s="88"/>
      <c r="C982" s="88"/>
      <c r="D982" s="89"/>
      <c r="E982" s="90"/>
      <c r="F982" s="99"/>
      <c r="G982" s="99"/>
      <c r="H982" s="89"/>
      <c r="I982" s="99"/>
    </row>
    <row r="983" spans="1:9" x14ac:dyDescent="0.2">
      <c r="A983" s="88"/>
      <c r="B983" s="88"/>
      <c r="C983" s="88"/>
      <c r="D983" s="89"/>
      <c r="E983" s="90"/>
      <c r="F983" s="99"/>
      <c r="G983" s="99"/>
      <c r="H983" s="89"/>
      <c r="I983" s="99"/>
    </row>
    <row r="984" spans="1:9" x14ac:dyDescent="0.2">
      <c r="A984" s="88"/>
      <c r="B984" s="88"/>
      <c r="C984" s="88"/>
      <c r="D984" s="89"/>
      <c r="E984" s="90"/>
      <c r="F984" s="99"/>
      <c r="G984" s="99"/>
      <c r="H984" s="89"/>
      <c r="I984" s="99"/>
    </row>
    <row r="985" spans="1:9" x14ac:dyDescent="0.2">
      <c r="A985" s="88"/>
      <c r="B985" s="88"/>
      <c r="C985" s="88"/>
      <c r="D985" s="89"/>
      <c r="E985" s="90"/>
      <c r="F985" s="99"/>
      <c r="G985" s="99"/>
      <c r="H985" s="89"/>
      <c r="I985" s="99"/>
    </row>
    <row r="986" spans="1:9" x14ac:dyDescent="0.2">
      <c r="A986" s="88"/>
      <c r="B986" s="88"/>
      <c r="C986" s="88"/>
      <c r="D986" s="89"/>
      <c r="E986" s="90"/>
      <c r="F986" s="99"/>
      <c r="G986" s="99"/>
      <c r="H986" s="89"/>
      <c r="I986" s="99"/>
    </row>
    <row r="987" spans="1:9" x14ac:dyDescent="0.2">
      <c r="A987" s="88"/>
      <c r="B987" s="88"/>
      <c r="C987" s="88"/>
      <c r="D987" s="89"/>
      <c r="E987" s="90"/>
      <c r="F987" s="99"/>
      <c r="G987" s="99"/>
      <c r="H987" s="89"/>
      <c r="I987" s="99"/>
    </row>
    <row r="988" spans="1:9" x14ac:dyDescent="0.2">
      <c r="A988" s="88"/>
      <c r="B988" s="88"/>
      <c r="C988" s="88"/>
      <c r="D988" s="89"/>
      <c r="E988" s="90"/>
      <c r="F988" s="99"/>
      <c r="G988" s="99"/>
      <c r="H988" s="89"/>
      <c r="I988" s="99"/>
    </row>
    <row r="989" spans="1:9" x14ac:dyDescent="0.2">
      <c r="A989" s="88"/>
      <c r="B989" s="88"/>
      <c r="C989" s="88"/>
      <c r="D989" s="89"/>
      <c r="E989" s="90"/>
      <c r="F989" s="99"/>
      <c r="G989" s="99"/>
      <c r="H989" s="89"/>
      <c r="I989" s="99"/>
    </row>
    <row r="990" spans="1:9" x14ac:dyDescent="0.2">
      <c r="A990" s="88"/>
      <c r="B990" s="88"/>
      <c r="C990" s="88"/>
      <c r="D990" s="89"/>
      <c r="E990" s="90"/>
      <c r="F990" s="99"/>
      <c r="G990" s="99"/>
      <c r="H990" s="89"/>
      <c r="I990" s="99"/>
    </row>
    <row r="991" spans="1:9" x14ac:dyDescent="0.2">
      <c r="A991" s="88"/>
      <c r="B991" s="88"/>
      <c r="C991" s="88"/>
      <c r="D991" s="89"/>
      <c r="E991" s="90"/>
      <c r="F991" s="99"/>
      <c r="G991" s="99"/>
      <c r="H991" s="89"/>
      <c r="I991" s="99"/>
    </row>
    <row r="992" spans="1:9" x14ac:dyDescent="0.2">
      <c r="A992" s="88"/>
      <c r="B992" s="88"/>
      <c r="C992" s="88"/>
      <c r="D992" s="89"/>
      <c r="E992" s="90"/>
      <c r="F992" s="99"/>
      <c r="G992" s="99"/>
      <c r="H992" s="89"/>
      <c r="I992" s="99"/>
    </row>
    <row r="993" spans="1:9" x14ac:dyDescent="0.2">
      <c r="A993" s="88"/>
      <c r="B993" s="88"/>
      <c r="C993" s="88"/>
      <c r="D993" s="89"/>
      <c r="E993" s="90"/>
      <c r="F993" s="99"/>
      <c r="G993" s="99"/>
      <c r="H993" s="89"/>
      <c r="I993" s="99"/>
    </row>
    <row r="994" spans="1:9" x14ac:dyDescent="0.2">
      <c r="A994" s="88"/>
      <c r="B994" s="88"/>
      <c r="C994" s="88"/>
      <c r="D994" s="89"/>
      <c r="E994" s="90"/>
      <c r="F994" s="99"/>
      <c r="G994" s="99"/>
      <c r="H994" s="89"/>
      <c r="I994" s="99"/>
    </row>
    <row r="995" spans="1:9" x14ac:dyDescent="0.2">
      <c r="A995" s="88"/>
      <c r="B995" s="88"/>
      <c r="C995" s="88"/>
      <c r="D995" s="89"/>
      <c r="E995" s="90"/>
      <c r="F995" s="99"/>
      <c r="G995" s="99"/>
      <c r="H995" s="89"/>
      <c r="I995" s="99"/>
    </row>
    <row r="996" spans="1:9" x14ac:dyDescent="0.2">
      <c r="A996" s="88"/>
      <c r="B996" s="88"/>
      <c r="C996" s="88"/>
      <c r="D996" s="89"/>
      <c r="E996" s="90"/>
      <c r="F996" s="99"/>
      <c r="G996" s="99"/>
      <c r="H996" s="89"/>
      <c r="I996" s="99"/>
    </row>
    <row r="997" spans="1:9" x14ac:dyDescent="0.2">
      <c r="A997" s="88"/>
      <c r="B997" s="88"/>
      <c r="C997" s="88"/>
      <c r="D997" s="89"/>
      <c r="E997" s="90"/>
      <c r="F997" s="99"/>
      <c r="G997" s="99"/>
      <c r="H997" s="89"/>
      <c r="I997" s="99"/>
    </row>
    <row r="998" spans="1:9" x14ac:dyDescent="0.2">
      <c r="A998" s="88"/>
      <c r="B998" s="88"/>
      <c r="C998" s="88"/>
      <c r="D998" s="89"/>
      <c r="E998" s="90"/>
      <c r="F998" s="99"/>
      <c r="G998" s="99"/>
      <c r="H998" s="89"/>
      <c r="I998" s="99"/>
    </row>
    <row r="999" spans="1:9" x14ac:dyDescent="0.2">
      <c r="A999" s="88"/>
      <c r="B999" s="88"/>
      <c r="C999" s="88"/>
      <c r="D999" s="89"/>
      <c r="E999" s="90"/>
      <c r="F999" s="99"/>
      <c r="G999" s="99"/>
      <c r="H999" s="89"/>
      <c r="I999" s="99"/>
    </row>
    <row r="1000" spans="1:9" x14ac:dyDescent="0.2">
      <c r="A1000" s="88"/>
      <c r="B1000" s="88"/>
      <c r="C1000" s="88"/>
      <c r="D1000" s="89"/>
      <c r="E1000" s="90"/>
      <c r="F1000" s="99"/>
      <c r="G1000" s="99"/>
      <c r="H1000" s="89"/>
      <c r="I1000" s="99"/>
    </row>
    <row r="1001" spans="1:9" x14ac:dyDescent="0.2">
      <c r="A1001" s="88"/>
      <c r="B1001" s="88"/>
      <c r="C1001" s="88"/>
      <c r="D1001" s="89"/>
      <c r="E1001" s="90"/>
      <c r="F1001" s="99"/>
      <c r="G1001" s="99"/>
      <c r="H1001" s="89"/>
      <c r="I1001" s="99"/>
    </row>
    <row r="1002" spans="1:9" x14ac:dyDescent="0.2">
      <c r="A1002" s="88"/>
      <c r="B1002" s="88"/>
      <c r="C1002" s="88"/>
      <c r="D1002" s="89"/>
      <c r="E1002" s="90"/>
      <c r="F1002" s="99"/>
      <c r="G1002" s="99"/>
      <c r="H1002" s="89"/>
      <c r="I1002" s="99"/>
    </row>
    <row r="1003" spans="1:9" x14ac:dyDescent="0.2">
      <c r="A1003" s="88"/>
      <c r="B1003" s="88"/>
      <c r="C1003" s="88"/>
      <c r="D1003" s="89"/>
      <c r="E1003" s="90"/>
      <c r="F1003" s="99"/>
      <c r="G1003" s="99"/>
      <c r="H1003" s="89"/>
      <c r="I1003" s="99"/>
    </row>
    <row r="1004" spans="1:9" x14ac:dyDescent="0.2">
      <c r="A1004" s="88"/>
      <c r="B1004" s="88"/>
      <c r="C1004" s="88"/>
      <c r="D1004" s="89"/>
      <c r="E1004" s="90"/>
      <c r="F1004" s="99"/>
      <c r="G1004" s="99"/>
      <c r="H1004" s="89"/>
      <c r="I1004" s="99"/>
    </row>
    <row r="1005" spans="1:9" x14ac:dyDescent="0.2">
      <c r="A1005" s="88"/>
      <c r="B1005" s="88"/>
      <c r="C1005" s="88"/>
      <c r="D1005" s="89"/>
      <c r="E1005" s="90"/>
      <c r="F1005" s="99"/>
      <c r="G1005" s="99"/>
      <c r="H1005" s="89"/>
      <c r="I1005" s="99"/>
    </row>
    <row r="1006" spans="1:9" x14ac:dyDescent="0.2">
      <c r="A1006" s="88"/>
      <c r="B1006" s="88"/>
      <c r="C1006" s="88"/>
      <c r="D1006" s="89"/>
      <c r="E1006" s="90"/>
      <c r="F1006" s="99"/>
      <c r="G1006" s="99"/>
      <c r="H1006" s="89"/>
      <c r="I1006" s="99"/>
    </row>
    <row r="1007" spans="1:9" x14ac:dyDescent="0.2">
      <c r="A1007" s="88"/>
      <c r="B1007" s="88"/>
      <c r="C1007" s="88"/>
      <c r="D1007" s="89"/>
      <c r="E1007" s="90"/>
      <c r="F1007" s="99"/>
      <c r="G1007" s="99"/>
      <c r="H1007" s="89"/>
      <c r="I1007" s="99"/>
    </row>
    <row r="1008" spans="1:9" x14ac:dyDescent="0.2">
      <c r="A1008" s="88"/>
      <c r="B1008" s="88"/>
      <c r="C1008" s="88"/>
      <c r="D1008" s="89"/>
      <c r="E1008" s="90"/>
      <c r="F1008" s="99"/>
      <c r="G1008" s="99"/>
      <c r="H1008" s="89"/>
      <c r="I1008" s="99"/>
    </row>
    <row r="1009" spans="1:9" x14ac:dyDescent="0.2">
      <c r="A1009" s="88"/>
      <c r="B1009" s="88"/>
      <c r="C1009" s="88"/>
      <c r="D1009" s="89"/>
      <c r="E1009" s="90"/>
      <c r="F1009" s="99"/>
      <c r="G1009" s="99"/>
      <c r="H1009" s="89"/>
      <c r="I1009" s="99"/>
    </row>
    <row r="1010" spans="1:9" x14ac:dyDescent="0.2">
      <c r="A1010" s="88"/>
      <c r="B1010" s="88"/>
      <c r="C1010" s="88"/>
      <c r="D1010" s="89"/>
      <c r="E1010" s="90"/>
      <c r="F1010" s="99"/>
      <c r="G1010" s="99"/>
      <c r="H1010" s="89"/>
      <c r="I1010" s="99"/>
    </row>
    <row r="1011" spans="1:9" x14ac:dyDescent="0.2">
      <c r="A1011" s="88"/>
      <c r="B1011" s="88"/>
      <c r="C1011" s="88"/>
      <c r="D1011" s="89"/>
      <c r="E1011" s="90"/>
      <c r="F1011" s="99"/>
      <c r="G1011" s="99"/>
      <c r="H1011" s="89"/>
      <c r="I1011" s="99"/>
    </row>
    <row r="1012" spans="1:9" x14ac:dyDescent="0.2">
      <c r="A1012" s="88"/>
      <c r="B1012" s="88"/>
      <c r="C1012" s="88"/>
      <c r="D1012" s="89"/>
      <c r="E1012" s="90"/>
      <c r="F1012" s="99"/>
      <c r="G1012" s="99"/>
      <c r="H1012" s="89"/>
      <c r="I1012" s="99"/>
    </row>
    <row r="1013" spans="1:9" x14ac:dyDescent="0.2">
      <c r="A1013" s="88"/>
      <c r="B1013" s="88"/>
      <c r="C1013" s="88"/>
      <c r="D1013" s="89"/>
      <c r="E1013" s="90"/>
      <c r="F1013" s="99"/>
      <c r="G1013" s="99"/>
      <c r="H1013" s="89"/>
      <c r="I1013" s="99"/>
    </row>
    <row r="1014" spans="1:9" x14ac:dyDescent="0.2">
      <c r="A1014" s="88"/>
      <c r="B1014" s="88"/>
      <c r="C1014" s="88"/>
      <c r="D1014" s="89"/>
      <c r="E1014" s="90"/>
      <c r="F1014" s="99"/>
      <c r="G1014" s="99"/>
      <c r="H1014" s="89"/>
      <c r="I1014" s="99"/>
    </row>
    <row r="1015" spans="1:9" x14ac:dyDescent="0.2">
      <c r="A1015" s="88"/>
      <c r="B1015" s="88"/>
      <c r="C1015" s="88"/>
      <c r="D1015" s="89"/>
      <c r="E1015" s="90"/>
      <c r="F1015" s="99"/>
      <c r="G1015" s="99"/>
      <c r="H1015" s="89"/>
      <c r="I1015" s="99"/>
    </row>
    <row r="1016" spans="1:9" x14ac:dyDescent="0.2">
      <c r="A1016" s="88"/>
      <c r="B1016" s="88"/>
      <c r="C1016" s="88"/>
      <c r="D1016" s="89"/>
      <c r="E1016" s="90"/>
      <c r="F1016" s="99"/>
      <c r="G1016" s="99"/>
      <c r="H1016" s="89"/>
      <c r="I1016" s="99"/>
    </row>
    <row r="1017" spans="1:9" x14ac:dyDescent="0.2">
      <c r="A1017" s="88"/>
      <c r="B1017" s="88"/>
      <c r="C1017" s="88"/>
      <c r="D1017" s="89"/>
      <c r="E1017" s="90"/>
      <c r="F1017" s="99"/>
      <c r="G1017" s="99"/>
      <c r="H1017" s="89"/>
      <c r="I1017" s="99"/>
    </row>
    <row r="1018" spans="1:9" x14ac:dyDescent="0.2">
      <c r="A1018" s="88"/>
      <c r="B1018" s="88"/>
      <c r="C1018" s="88"/>
      <c r="D1018" s="89"/>
      <c r="E1018" s="90"/>
      <c r="F1018" s="99"/>
      <c r="G1018" s="99"/>
      <c r="H1018" s="89"/>
      <c r="I1018" s="99"/>
    </row>
    <row r="1019" spans="1:9" x14ac:dyDescent="0.2">
      <c r="A1019" s="88"/>
      <c r="B1019" s="88"/>
      <c r="C1019" s="88"/>
      <c r="D1019" s="89"/>
      <c r="E1019" s="90"/>
      <c r="F1019" s="99"/>
      <c r="G1019" s="99"/>
      <c r="H1019" s="89"/>
      <c r="I1019" s="99"/>
    </row>
    <row r="1020" spans="1:9" x14ac:dyDescent="0.2">
      <c r="A1020" s="88"/>
      <c r="B1020" s="88"/>
      <c r="C1020" s="88"/>
      <c r="D1020" s="89"/>
      <c r="E1020" s="90"/>
      <c r="F1020" s="99"/>
      <c r="G1020" s="99"/>
      <c r="H1020" s="89"/>
      <c r="I1020" s="99"/>
    </row>
    <row r="1021" spans="1:9" x14ac:dyDescent="0.2">
      <c r="A1021" s="88"/>
      <c r="B1021" s="88"/>
      <c r="C1021" s="88"/>
      <c r="D1021" s="89"/>
      <c r="E1021" s="90"/>
      <c r="F1021" s="99"/>
      <c r="G1021" s="99"/>
      <c r="H1021" s="89"/>
      <c r="I1021" s="99"/>
    </row>
    <row r="1022" spans="1:9" x14ac:dyDescent="0.2">
      <c r="A1022" s="88"/>
      <c r="B1022" s="88"/>
      <c r="C1022" s="88"/>
      <c r="D1022" s="89"/>
      <c r="E1022" s="90"/>
      <c r="F1022" s="99"/>
      <c r="G1022" s="99"/>
      <c r="H1022" s="89"/>
      <c r="I1022" s="99"/>
    </row>
    <row r="1023" spans="1:9" x14ac:dyDescent="0.2">
      <c r="A1023" s="88"/>
      <c r="B1023" s="88"/>
      <c r="C1023" s="88"/>
      <c r="D1023" s="89"/>
      <c r="E1023" s="90"/>
      <c r="F1023" s="99"/>
      <c r="G1023" s="99"/>
      <c r="H1023" s="89"/>
      <c r="I1023" s="99"/>
    </row>
    <row r="1024" spans="1:9" x14ac:dyDescent="0.2">
      <c r="A1024" s="88"/>
      <c r="B1024" s="88"/>
      <c r="C1024" s="88"/>
      <c r="D1024" s="89"/>
      <c r="E1024" s="90"/>
      <c r="F1024" s="99"/>
      <c r="G1024" s="99"/>
      <c r="H1024" s="89"/>
      <c r="I1024" s="99"/>
    </row>
    <row r="1025" spans="1:9" x14ac:dyDescent="0.2">
      <c r="A1025" s="88"/>
      <c r="B1025" s="88"/>
      <c r="C1025" s="88"/>
      <c r="D1025" s="89"/>
      <c r="E1025" s="90"/>
      <c r="F1025" s="99"/>
      <c r="G1025" s="99"/>
      <c r="H1025" s="89"/>
      <c r="I1025" s="99"/>
    </row>
    <row r="1026" spans="1:9" x14ac:dyDescent="0.2">
      <c r="A1026" s="88"/>
      <c r="B1026" s="88"/>
      <c r="C1026" s="88"/>
      <c r="D1026" s="89"/>
      <c r="E1026" s="90"/>
      <c r="F1026" s="99"/>
      <c r="G1026" s="99"/>
      <c r="H1026" s="89"/>
      <c r="I1026" s="99"/>
    </row>
    <row r="1027" spans="1:9" x14ac:dyDescent="0.2">
      <c r="A1027" s="88"/>
      <c r="B1027" s="88"/>
      <c r="C1027" s="88"/>
      <c r="D1027" s="89"/>
      <c r="E1027" s="90"/>
      <c r="F1027" s="99"/>
      <c r="G1027" s="99"/>
      <c r="H1027" s="89"/>
      <c r="I1027" s="99"/>
    </row>
    <row r="1028" spans="1:9" x14ac:dyDescent="0.2">
      <c r="A1028" s="88"/>
      <c r="B1028" s="88"/>
      <c r="C1028" s="88"/>
      <c r="D1028" s="89"/>
      <c r="E1028" s="90"/>
      <c r="F1028" s="99"/>
      <c r="G1028" s="99"/>
      <c r="H1028" s="89"/>
      <c r="I1028" s="99"/>
    </row>
    <row r="1029" spans="1:9" x14ac:dyDescent="0.2">
      <c r="A1029" s="88"/>
      <c r="B1029" s="88"/>
      <c r="C1029" s="88"/>
      <c r="D1029" s="89"/>
      <c r="E1029" s="90"/>
      <c r="F1029" s="99"/>
      <c r="G1029" s="99"/>
      <c r="H1029" s="89"/>
      <c r="I1029" s="99"/>
    </row>
    <row r="1030" spans="1:9" x14ac:dyDescent="0.2">
      <c r="A1030" s="88"/>
      <c r="B1030" s="88"/>
      <c r="C1030" s="88"/>
      <c r="D1030" s="89"/>
      <c r="E1030" s="90"/>
      <c r="F1030" s="99"/>
      <c r="G1030" s="99"/>
      <c r="H1030" s="89"/>
      <c r="I1030" s="99"/>
    </row>
    <row r="1031" spans="1:9" x14ac:dyDescent="0.2">
      <c r="A1031" s="88"/>
      <c r="B1031" s="88"/>
      <c r="C1031" s="88"/>
      <c r="D1031" s="89"/>
      <c r="E1031" s="90"/>
      <c r="F1031" s="99"/>
      <c r="G1031" s="99"/>
      <c r="H1031" s="89"/>
      <c r="I1031" s="99"/>
    </row>
    <row r="1032" spans="1:9" x14ac:dyDescent="0.2">
      <c r="A1032" s="88"/>
      <c r="B1032" s="88"/>
      <c r="C1032" s="88"/>
      <c r="D1032" s="89"/>
      <c r="E1032" s="90"/>
      <c r="F1032" s="99"/>
      <c r="G1032" s="99"/>
      <c r="H1032" s="89"/>
      <c r="I1032" s="99"/>
    </row>
    <row r="1033" spans="1:9" x14ac:dyDescent="0.2">
      <c r="A1033" s="88"/>
      <c r="B1033" s="88"/>
      <c r="C1033" s="88"/>
      <c r="D1033" s="89"/>
      <c r="E1033" s="90"/>
      <c r="F1033" s="99"/>
      <c r="G1033" s="99"/>
      <c r="H1033" s="89"/>
      <c r="I1033" s="99"/>
    </row>
    <row r="1034" spans="1:9" x14ac:dyDescent="0.2">
      <c r="A1034" s="88"/>
      <c r="B1034" s="88"/>
      <c r="C1034" s="88"/>
      <c r="D1034" s="89"/>
      <c r="E1034" s="90"/>
      <c r="F1034" s="99"/>
      <c r="G1034" s="99"/>
      <c r="H1034" s="89"/>
      <c r="I1034" s="99"/>
    </row>
    <row r="1035" spans="1:9" x14ac:dyDescent="0.2">
      <c r="A1035" s="88"/>
      <c r="B1035" s="88"/>
      <c r="C1035" s="88"/>
      <c r="D1035" s="89"/>
      <c r="E1035" s="90"/>
      <c r="F1035" s="99"/>
      <c r="G1035" s="99"/>
      <c r="H1035" s="89"/>
      <c r="I1035" s="99"/>
    </row>
    <row r="1036" spans="1:9" x14ac:dyDescent="0.2">
      <c r="A1036" s="88"/>
      <c r="B1036" s="88"/>
      <c r="C1036" s="88"/>
      <c r="D1036" s="89"/>
      <c r="E1036" s="90"/>
      <c r="F1036" s="99"/>
      <c r="G1036" s="99"/>
      <c r="H1036" s="89"/>
      <c r="I1036" s="99"/>
    </row>
    <row r="1037" spans="1:9" x14ac:dyDescent="0.2">
      <c r="A1037" s="88"/>
      <c r="B1037" s="88"/>
      <c r="C1037" s="88"/>
      <c r="D1037" s="89"/>
      <c r="E1037" s="90"/>
      <c r="F1037" s="99"/>
      <c r="G1037" s="99"/>
      <c r="H1037" s="89"/>
      <c r="I1037" s="99"/>
    </row>
    <row r="1038" spans="1:9" x14ac:dyDescent="0.2">
      <c r="A1038" s="88"/>
      <c r="B1038" s="88"/>
      <c r="C1038" s="88"/>
      <c r="D1038" s="89"/>
      <c r="E1038" s="90"/>
      <c r="F1038" s="99"/>
      <c r="G1038" s="99"/>
      <c r="H1038" s="89"/>
      <c r="I1038" s="99"/>
    </row>
    <row r="1039" spans="1:9" x14ac:dyDescent="0.2">
      <c r="A1039" s="88"/>
      <c r="B1039" s="88"/>
      <c r="C1039" s="88"/>
      <c r="D1039" s="89"/>
      <c r="E1039" s="90"/>
      <c r="F1039" s="99"/>
      <c r="G1039" s="99"/>
      <c r="H1039" s="89"/>
      <c r="I1039" s="99"/>
    </row>
    <row r="1040" spans="1:9" x14ac:dyDescent="0.2">
      <c r="A1040" s="88"/>
      <c r="B1040" s="88"/>
      <c r="C1040" s="88"/>
      <c r="D1040" s="89"/>
      <c r="E1040" s="90"/>
      <c r="F1040" s="99"/>
      <c r="G1040" s="99"/>
      <c r="H1040" s="89"/>
      <c r="I1040" s="99"/>
    </row>
    <row r="1041" spans="1:9" x14ac:dyDescent="0.2">
      <c r="A1041" s="88"/>
      <c r="B1041" s="88"/>
      <c r="C1041" s="88"/>
      <c r="D1041" s="89"/>
      <c r="E1041" s="90"/>
      <c r="F1041" s="99"/>
      <c r="G1041" s="99"/>
      <c r="H1041" s="89"/>
      <c r="I1041" s="99"/>
    </row>
    <row r="1042" spans="1:9" x14ac:dyDescent="0.2">
      <c r="A1042" s="88"/>
      <c r="B1042" s="88"/>
      <c r="C1042" s="88"/>
      <c r="D1042" s="89"/>
      <c r="E1042" s="90"/>
      <c r="F1042" s="99"/>
      <c r="G1042" s="99"/>
      <c r="H1042" s="89"/>
      <c r="I1042" s="99"/>
    </row>
    <row r="1043" spans="1:9" x14ac:dyDescent="0.2">
      <c r="A1043" s="88"/>
      <c r="B1043" s="88"/>
      <c r="C1043" s="88"/>
      <c r="D1043" s="89"/>
      <c r="E1043" s="90"/>
      <c r="F1043" s="99"/>
      <c r="G1043" s="99"/>
      <c r="H1043" s="89"/>
      <c r="I1043" s="99"/>
    </row>
    <row r="1044" spans="1:9" x14ac:dyDescent="0.2">
      <c r="A1044" s="88"/>
      <c r="B1044" s="88"/>
      <c r="C1044" s="88"/>
      <c r="D1044" s="89"/>
      <c r="E1044" s="90"/>
      <c r="F1044" s="99"/>
      <c r="G1044" s="99"/>
      <c r="H1044" s="89"/>
      <c r="I1044" s="99"/>
    </row>
    <row r="1045" spans="1:9" x14ac:dyDescent="0.2">
      <c r="A1045" s="88"/>
      <c r="B1045" s="88"/>
      <c r="C1045" s="88"/>
      <c r="D1045" s="89"/>
      <c r="E1045" s="90"/>
      <c r="F1045" s="99"/>
      <c r="G1045" s="99"/>
      <c r="H1045" s="89"/>
      <c r="I1045" s="99"/>
    </row>
    <row r="1046" spans="1:9" x14ac:dyDescent="0.2">
      <c r="A1046" s="88"/>
      <c r="B1046" s="88"/>
      <c r="C1046" s="88"/>
      <c r="D1046" s="89"/>
      <c r="E1046" s="90"/>
      <c r="F1046" s="99"/>
      <c r="G1046" s="99"/>
      <c r="H1046" s="89"/>
      <c r="I1046" s="99"/>
    </row>
    <row r="1047" spans="1:9" x14ac:dyDescent="0.2">
      <c r="A1047" s="88"/>
      <c r="B1047" s="88"/>
      <c r="C1047" s="88"/>
      <c r="D1047" s="89"/>
      <c r="E1047" s="90"/>
      <c r="F1047" s="99"/>
      <c r="G1047" s="99"/>
      <c r="H1047" s="89"/>
      <c r="I1047" s="99"/>
    </row>
    <row r="1048" spans="1:9" x14ac:dyDescent="0.2">
      <c r="A1048" s="88"/>
      <c r="B1048" s="88"/>
      <c r="C1048" s="88"/>
      <c r="D1048" s="89"/>
      <c r="E1048" s="90"/>
      <c r="F1048" s="99"/>
      <c r="G1048" s="99"/>
      <c r="H1048" s="89"/>
      <c r="I1048" s="99"/>
    </row>
    <row r="1049" spans="1:9" x14ac:dyDescent="0.2">
      <c r="A1049" s="88"/>
      <c r="B1049" s="88"/>
      <c r="C1049" s="88"/>
      <c r="D1049" s="89"/>
      <c r="E1049" s="90"/>
      <c r="F1049" s="99"/>
      <c r="G1049" s="99"/>
      <c r="H1049" s="89"/>
      <c r="I1049" s="99"/>
    </row>
    <row r="1050" spans="1:9" x14ac:dyDescent="0.2">
      <c r="A1050" s="88"/>
      <c r="B1050" s="88"/>
      <c r="C1050" s="88"/>
      <c r="D1050" s="89"/>
      <c r="E1050" s="90"/>
      <c r="F1050" s="99"/>
      <c r="G1050" s="99"/>
      <c r="H1050" s="89"/>
      <c r="I1050" s="99"/>
    </row>
    <row r="1051" spans="1:9" x14ac:dyDescent="0.2">
      <c r="A1051" s="88"/>
      <c r="B1051" s="88"/>
      <c r="C1051" s="88"/>
      <c r="D1051" s="89"/>
      <c r="E1051" s="90"/>
      <c r="F1051" s="99"/>
      <c r="G1051" s="99"/>
      <c r="H1051" s="89"/>
      <c r="I1051" s="99"/>
    </row>
    <row r="1052" spans="1:9" x14ac:dyDescent="0.2">
      <c r="A1052" s="88"/>
      <c r="B1052" s="88"/>
      <c r="C1052" s="88"/>
      <c r="D1052" s="89"/>
      <c r="E1052" s="90"/>
      <c r="F1052" s="99"/>
      <c r="G1052" s="99"/>
      <c r="H1052" s="89"/>
      <c r="I1052" s="99"/>
    </row>
    <row r="1053" spans="1:9" x14ac:dyDescent="0.2">
      <c r="A1053" s="88"/>
      <c r="B1053" s="88"/>
      <c r="C1053" s="88"/>
      <c r="D1053" s="89"/>
      <c r="E1053" s="90"/>
      <c r="F1053" s="99"/>
      <c r="G1053" s="99"/>
      <c r="H1053" s="89"/>
      <c r="I1053" s="99"/>
    </row>
    <row r="1054" spans="1:9" x14ac:dyDescent="0.2">
      <c r="A1054" s="88"/>
      <c r="B1054" s="88"/>
      <c r="C1054" s="88"/>
      <c r="D1054" s="89"/>
      <c r="E1054" s="90"/>
      <c r="F1054" s="99"/>
      <c r="G1054" s="99"/>
      <c r="H1054" s="89"/>
      <c r="I1054" s="99"/>
    </row>
    <row r="1055" spans="1:9" x14ac:dyDescent="0.2">
      <c r="A1055" s="88"/>
      <c r="B1055" s="88"/>
      <c r="C1055" s="88"/>
      <c r="D1055" s="89"/>
      <c r="E1055" s="90"/>
      <c r="F1055" s="99"/>
      <c r="G1055" s="99"/>
      <c r="H1055" s="89"/>
      <c r="I1055" s="99"/>
    </row>
    <row r="1056" spans="1:9" x14ac:dyDescent="0.2">
      <c r="A1056" s="88"/>
      <c r="B1056" s="88"/>
      <c r="C1056" s="88"/>
      <c r="D1056" s="89"/>
      <c r="E1056" s="90"/>
      <c r="F1056" s="99"/>
      <c r="G1056" s="99"/>
      <c r="H1056" s="89"/>
      <c r="I1056" s="99"/>
    </row>
    <row r="1057" spans="1:9" x14ac:dyDescent="0.2">
      <c r="A1057" s="88"/>
      <c r="B1057" s="88"/>
      <c r="C1057" s="88"/>
      <c r="D1057" s="89"/>
      <c r="E1057" s="90"/>
      <c r="F1057" s="99"/>
      <c r="G1057" s="99"/>
      <c r="H1057" s="89"/>
      <c r="I1057" s="99"/>
    </row>
    <row r="1058" spans="1:9" x14ac:dyDescent="0.2">
      <c r="A1058" s="88"/>
      <c r="B1058" s="88"/>
      <c r="C1058" s="88"/>
      <c r="D1058" s="89"/>
      <c r="E1058" s="90"/>
      <c r="F1058" s="99"/>
      <c r="G1058" s="99"/>
      <c r="H1058" s="89"/>
      <c r="I1058" s="99"/>
    </row>
    <row r="1059" spans="1:9" x14ac:dyDescent="0.2">
      <c r="A1059" s="88"/>
      <c r="B1059" s="88"/>
      <c r="C1059" s="88"/>
      <c r="D1059" s="89"/>
      <c r="E1059" s="90"/>
      <c r="F1059" s="99"/>
      <c r="G1059" s="99"/>
      <c r="H1059" s="89"/>
      <c r="I1059" s="99"/>
    </row>
    <row r="1060" spans="1:9" x14ac:dyDescent="0.2">
      <c r="A1060" s="88"/>
      <c r="B1060" s="88"/>
      <c r="C1060" s="88"/>
      <c r="D1060" s="89"/>
      <c r="E1060" s="90"/>
      <c r="F1060" s="99"/>
      <c r="G1060" s="99"/>
      <c r="H1060" s="89"/>
      <c r="I1060" s="99"/>
    </row>
    <row r="1061" spans="1:9" x14ac:dyDescent="0.2">
      <c r="A1061" s="88"/>
      <c r="B1061" s="88"/>
      <c r="C1061" s="88"/>
      <c r="D1061" s="89"/>
      <c r="E1061" s="90"/>
      <c r="F1061" s="99"/>
      <c r="G1061" s="99"/>
      <c r="H1061" s="89"/>
      <c r="I1061" s="99"/>
    </row>
    <row r="1062" spans="1:9" x14ac:dyDescent="0.2">
      <c r="A1062" s="88"/>
      <c r="B1062" s="88"/>
      <c r="C1062" s="88"/>
      <c r="D1062" s="89"/>
      <c r="E1062" s="90"/>
      <c r="F1062" s="99"/>
      <c r="G1062" s="99"/>
      <c r="H1062" s="89"/>
      <c r="I1062" s="99"/>
    </row>
    <row r="1063" spans="1:9" x14ac:dyDescent="0.2">
      <c r="A1063" s="88"/>
      <c r="B1063" s="88"/>
      <c r="C1063" s="88"/>
      <c r="D1063" s="89"/>
      <c r="E1063" s="90"/>
      <c r="F1063" s="99"/>
      <c r="G1063" s="99"/>
      <c r="H1063" s="89"/>
      <c r="I1063" s="99"/>
    </row>
    <row r="1064" spans="1:9" x14ac:dyDescent="0.2">
      <c r="A1064" s="88"/>
      <c r="B1064" s="88"/>
      <c r="C1064" s="88"/>
      <c r="D1064" s="89"/>
      <c r="E1064" s="90"/>
      <c r="F1064" s="99"/>
      <c r="G1064" s="99"/>
      <c r="H1064" s="89"/>
      <c r="I1064" s="99"/>
    </row>
    <row r="1065" spans="1:9" x14ac:dyDescent="0.2">
      <c r="A1065" s="88"/>
      <c r="B1065" s="88"/>
      <c r="C1065" s="88"/>
      <c r="D1065" s="89"/>
      <c r="E1065" s="90"/>
      <c r="F1065" s="99"/>
      <c r="G1065" s="99"/>
      <c r="H1065" s="89"/>
      <c r="I1065" s="99"/>
    </row>
    <row r="1066" spans="1:9" x14ac:dyDescent="0.2">
      <c r="A1066" s="88"/>
      <c r="B1066" s="88"/>
      <c r="C1066" s="88"/>
      <c r="D1066" s="89"/>
      <c r="E1066" s="90"/>
      <c r="F1066" s="99"/>
      <c r="G1066" s="99"/>
      <c r="H1066" s="89"/>
      <c r="I1066" s="99"/>
    </row>
    <row r="1067" spans="1:9" x14ac:dyDescent="0.2">
      <c r="A1067" s="88"/>
      <c r="B1067" s="88"/>
      <c r="C1067" s="88"/>
      <c r="D1067" s="89"/>
      <c r="E1067" s="90"/>
      <c r="F1067" s="99"/>
      <c r="G1067" s="99"/>
      <c r="H1067" s="89"/>
      <c r="I1067" s="99"/>
    </row>
    <row r="1068" spans="1:9" x14ac:dyDescent="0.2">
      <c r="A1068" s="88"/>
      <c r="B1068" s="88"/>
      <c r="C1068" s="88"/>
      <c r="D1068" s="89"/>
      <c r="E1068" s="90"/>
      <c r="F1068" s="99"/>
      <c r="G1068" s="99"/>
      <c r="H1068" s="89"/>
      <c r="I1068" s="99"/>
    </row>
    <row r="1069" spans="1:9" x14ac:dyDescent="0.2">
      <c r="A1069" s="88"/>
      <c r="B1069" s="88"/>
      <c r="C1069" s="88"/>
      <c r="D1069" s="89"/>
      <c r="E1069" s="90"/>
      <c r="F1069" s="99"/>
      <c r="G1069" s="99"/>
      <c r="H1069" s="89"/>
      <c r="I1069" s="99"/>
    </row>
    <row r="1070" spans="1:9" x14ac:dyDescent="0.2">
      <c r="A1070" s="88"/>
      <c r="B1070" s="88"/>
      <c r="C1070" s="88"/>
      <c r="D1070" s="89"/>
      <c r="E1070" s="90"/>
      <c r="F1070" s="99"/>
      <c r="G1070" s="99"/>
      <c r="H1070" s="89"/>
      <c r="I1070" s="99"/>
    </row>
    <row r="1071" spans="1:9" x14ac:dyDescent="0.2">
      <c r="A1071" s="88"/>
      <c r="B1071" s="88"/>
      <c r="C1071" s="88"/>
      <c r="D1071" s="89"/>
      <c r="E1071" s="90"/>
      <c r="F1071" s="99"/>
      <c r="G1071" s="99"/>
      <c r="H1071" s="89"/>
      <c r="I1071" s="99"/>
    </row>
    <row r="1072" spans="1:9" x14ac:dyDescent="0.2">
      <c r="A1072" s="88"/>
      <c r="B1072" s="88"/>
      <c r="C1072" s="88"/>
      <c r="D1072" s="89"/>
      <c r="E1072" s="90"/>
      <c r="F1072" s="99"/>
      <c r="G1072" s="99"/>
      <c r="H1072" s="89"/>
      <c r="I1072" s="99"/>
    </row>
    <row r="1073" spans="1:9" x14ac:dyDescent="0.2">
      <c r="A1073" s="88"/>
      <c r="B1073" s="88"/>
      <c r="C1073" s="88"/>
      <c r="D1073" s="89"/>
      <c r="E1073" s="90"/>
      <c r="F1073" s="99"/>
      <c r="G1073" s="99"/>
      <c r="H1073" s="89"/>
      <c r="I1073" s="99"/>
    </row>
    <row r="1074" spans="1:9" x14ac:dyDescent="0.2">
      <c r="A1074" s="88"/>
      <c r="B1074" s="88"/>
      <c r="C1074" s="88"/>
      <c r="D1074" s="89"/>
      <c r="E1074" s="90"/>
      <c r="F1074" s="99"/>
      <c r="G1074" s="99"/>
      <c r="H1074" s="89"/>
      <c r="I1074" s="99"/>
    </row>
    <row r="1075" spans="1:9" x14ac:dyDescent="0.2">
      <c r="A1075" s="88"/>
      <c r="B1075" s="88"/>
      <c r="C1075" s="88"/>
      <c r="D1075" s="89"/>
      <c r="E1075" s="90"/>
      <c r="F1075" s="99"/>
      <c r="G1075" s="99"/>
      <c r="H1075" s="89"/>
      <c r="I1075" s="99"/>
    </row>
    <row r="1076" spans="1:9" x14ac:dyDescent="0.2">
      <c r="A1076" s="88"/>
      <c r="B1076" s="88"/>
      <c r="C1076" s="88"/>
      <c r="D1076" s="89"/>
      <c r="E1076" s="90"/>
      <c r="F1076" s="99"/>
      <c r="G1076" s="99"/>
      <c r="H1076" s="89"/>
      <c r="I1076" s="99"/>
    </row>
    <row r="1077" spans="1:9" x14ac:dyDescent="0.2">
      <c r="A1077" s="88"/>
      <c r="B1077" s="88"/>
      <c r="C1077" s="88"/>
      <c r="D1077" s="89"/>
      <c r="E1077" s="90"/>
      <c r="F1077" s="99"/>
      <c r="G1077" s="99"/>
      <c r="H1077" s="89"/>
      <c r="I1077" s="99"/>
    </row>
    <row r="1078" spans="1:9" x14ac:dyDescent="0.2">
      <c r="A1078" s="88"/>
      <c r="B1078" s="88"/>
      <c r="C1078" s="88"/>
      <c r="D1078" s="89"/>
      <c r="E1078" s="90"/>
      <c r="F1078" s="99"/>
      <c r="G1078" s="99"/>
      <c r="H1078" s="89"/>
      <c r="I1078" s="99"/>
    </row>
    <row r="1079" spans="1:9" x14ac:dyDescent="0.2">
      <c r="A1079" s="88"/>
      <c r="B1079" s="88"/>
      <c r="C1079" s="88"/>
      <c r="D1079" s="89"/>
      <c r="E1079" s="90"/>
      <c r="F1079" s="99"/>
      <c r="G1079" s="99"/>
      <c r="H1079" s="89"/>
      <c r="I1079" s="99"/>
    </row>
    <row r="1080" spans="1:9" x14ac:dyDescent="0.2">
      <c r="A1080" s="88"/>
      <c r="B1080" s="88"/>
      <c r="C1080" s="88"/>
      <c r="D1080" s="89"/>
      <c r="E1080" s="90"/>
      <c r="F1080" s="99"/>
      <c r="G1080" s="99"/>
      <c r="H1080" s="89"/>
      <c r="I1080" s="99"/>
    </row>
    <row r="1081" spans="1:9" x14ac:dyDescent="0.2">
      <c r="A1081" s="88"/>
      <c r="B1081" s="88"/>
      <c r="C1081" s="88"/>
      <c r="D1081" s="89"/>
      <c r="E1081" s="90"/>
      <c r="F1081" s="99"/>
      <c r="G1081" s="99"/>
      <c r="H1081" s="89"/>
      <c r="I1081" s="99"/>
    </row>
    <row r="1082" spans="1:9" x14ac:dyDescent="0.2">
      <c r="A1082" s="88"/>
      <c r="B1082" s="88"/>
      <c r="C1082" s="88"/>
      <c r="D1082" s="89"/>
      <c r="E1082" s="90"/>
      <c r="F1082" s="99"/>
      <c r="G1082" s="99"/>
      <c r="H1082" s="89"/>
      <c r="I1082" s="99"/>
    </row>
    <row r="1083" spans="1:9" x14ac:dyDescent="0.2">
      <c r="A1083" s="88"/>
      <c r="B1083" s="88"/>
      <c r="C1083" s="88"/>
      <c r="D1083" s="89"/>
      <c r="E1083" s="90"/>
      <c r="F1083" s="99"/>
      <c r="G1083" s="99"/>
      <c r="H1083" s="89"/>
      <c r="I1083" s="99"/>
    </row>
    <row r="1084" spans="1:9" x14ac:dyDescent="0.2">
      <c r="A1084" s="88"/>
      <c r="B1084" s="88"/>
      <c r="C1084" s="88"/>
      <c r="D1084" s="89"/>
      <c r="E1084" s="90"/>
      <c r="F1084" s="99"/>
      <c r="G1084" s="99"/>
      <c r="H1084" s="89"/>
      <c r="I1084" s="99"/>
    </row>
    <row r="1085" spans="1:9" x14ac:dyDescent="0.2">
      <c r="A1085" s="88"/>
      <c r="B1085" s="88"/>
      <c r="C1085" s="88"/>
      <c r="D1085" s="89"/>
      <c r="E1085" s="90"/>
      <c r="F1085" s="99"/>
      <c r="G1085" s="99"/>
      <c r="H1085" s="89"/>
      <c r="I1085" s="99"/>
    </row>
    <row r="1086" spans="1:9" x14ac:dyDescent="0.2">
      <c r="A1086" s="88"/>
      <c r="B1086" s="88"/>
      <c r="C1086" s="88"/>
      <c r="D1086" s="89"/>
      <c r="E1086" s="90"/>
      <c r="F1086" s="99"/>
      <c r="G1086" s="99"/>
      <c r="H1086" s="89"/>
      <c r="I1086" s="99"/>
    </row>
    <row r="1087" spans="1:9" x14ac:dyDescent="0.2">
      <c r="A1087" s="88"/>
      <c r="B1087" s="88"/>
      <c r="C1087" s="88"/>
      <c r="D1087" s="89"/>
      <c r="E1087" s="90"/>
      <c r="F1087" s="99"/>
      <c r="G1087" s="99"/>
      <c r="H1087" s="89"/>
      <c r="I1087" s="99"/>
    </row>
    <row r="1088" spans="1:9" x14ac:dyDescent="0.2">
      <c r="A1088" s="88"/>
      <c r="B1088" s="88"/>
      <c r="C1088" s="88"/>
      <c r="D1088" s="89"/>
      <c r="E1088" s="90"/>
      <c r="F1088" s="99"/>
      <c r="G1088" s="99"/>
      <c r="H1088" s="89"/>
      <c r="I1088" s="99"/>
    </row>
    <row r="1089" spans="1:9" x14ac:dyDescent="0.2">
      <c r="A1089" s="88"/>
      <c r="B1089" s="88"/>
      <c r="C1089" s="88"/>
      <c r="D1089" s="89"/>
      <c r="E1089" s="90"/>
      <c r="F1089" s="99"/>
      <c r="G1089" s="99"/>
      <c r="H1089" s="89"/>
      <c r="I1089" s="99"/>
    </row>
    <row r="1090" spans="1:9" x14ac:dyDescent="0.2">
      <c r="A1090" s="88"/>
      <c r="B1090" s="88"/>
      <c r="C1090" s="88"/>
      <c r="D1090" s="89"/>
      <c r="E1090" s="90"/>
      <c r="F1090" s="99"/>
      <c r="G1090" s="99"/>
      <c r="H1090" s="89"/>
      <c r="I1090" s="99"/>
    </row>
    <row r="1091" spans="1:9" x14ac:dyDescent="0.2">
      <c r="A1091" s="88"/>
      <c r="B1091" s="88"/>
      <c r="C1091" s="88"/>
      <c r="D1091" s="89"/>
      <c r="E1091" s="90"/>
      <c r="F1091" s="99"/>
      <c r="G1091" s="99"/>
      <c r="H1091" s="89"/>
      <c r="I1091" s="99"/>
    </row>
    <row r="1092" spans="1:9" x14ac:dyDescent="0.2">
      <c r="A1092" s="88"/>
      <c r="B1092" s="88"/>
      <c r="C1092" s="88"/>
      <c r="D1092" s="89"/>
      <c r="E1092" s="90"/>
      <c r="F1092" s="99"/>
      <c r="G1092" s="99"/>
      <c r="H1092" s="89"/>
      <c r="I1092" s="99"/>
    </row>
    <row r="1093" spans="1:9" x14ac:dyDescent="0.2">
      <c r="A1093" s="88"/>
      <c r="B1093" s="88"/>
      <c r="C1093" s="88"/>
      <c r="D1093" s="89"/>
      <c r="E1093" s="90"/>
      <c r="F1093" s="99"/>
      <c r="G1093" s="99"/>
      <c r="H1093" s="89"/>
      <c r="I1093" s="99"/>
    </row>
    <row r="1094" spans="1:9" x14ac:dyDescent="0.2">
      <c r="A1094" s="88"/>
      <c r="B1094" s="88"/>
      <c r="C1094" s="88"/>
      <c r="D1094" s="89"/>
      <c r="E1094" s="90"/>
      <c r="F1094" s="99"/>
      <c r="G1094" s="99"/>
      <c r="H1094" s="89"/>
      <c r="I1094" s="99"/>
    </row>
    <row r="1095" spans="1:9" x14ac:dyDescent="0.2">
      <c r="A1095" s="88"/>
      <c r="B1095" s="88"/>
      <c r="C1095" s="88"/>
      <c r="D1095" s="89"/>
      <c r="E1095" s="90"/>
      <c r="F1095" s="99"/>
      <c r="G1095" s="99"/>
      <c r="H1095" s="89"/>
      <c r="I1095" s="99"/>
    </row>
    <row r="1096" spans="1:9" x14ac:dyDescent="0.2">
      <c r="A1096" s="88"/>
      <c r="B1096" s="88"/>
      <c r="C1096" s="88"/>
      <c r="D1096" s="89"/>
      <c r="E1096" s="90"/>
      <c r="F1096" s="99"/>
      <c r="G1096" s="99"/>
      <c r="H1096" s="89"/>
      <c r="I1096" s="99"/>
    </row>
    <row r="1097" spans="1:9" x14ac:dyDescent="0.2">
      <c r="A1097" s="88"/>
      <c r="B1097" s="88"/>
      <c r="C1097" s="88"/>
      <c r="D1097" s="89"/>
      <c r="E1097" s="90"/>
      <c r="F1097" s="99"/>
      <c r="G1097" s="99"/>
      <c r="H1097" s="89"/>
      <c r="I1097" s="99"/>
    </row>
    <row r="1098" spans="1:9" x14ac:dyDescent="0.2">
      <c r="A1098" s="88"/>
      <c r="B1098" s="88"/>
      <c r="C1098" s="88"/>
      <c r="D1098" s="89"/>
      <c r="E1098" s="90"/>
      <c r="F1098" s="99"/>
      <c r="G1098" s="99"/>
      <c r="H1098" s="89"/>
      <c r="I1098" s="99"/>
    </row>
    <row r="1099" spans="1:9" x14ac:dyDescent="0.2">
      <c r="A1099" s="88"/>
      <c r="B1099" s="88"/>
      <c r="C1099" s="88"/>
      <c r="D1099" s="89"/>
      <c r="E1099" s="90"/>
      <c r="F1099" s="99"/>
      <c r="G1099" s="99"/>
      <c r="H1099" s="89"/>
      <c r="I1099" s="99"/>
    </row>
    <row r="1100" spans="1:9" x14ac:dyDescent="0.2">
      <c r="A1100" s="88"/>
      <c r="B1100" s="88"/>
      <c r="C1100" s="88"/>
      <c r="D1100" s="89"/>
      <c r="E1100" s="90"/>
      <c r="F1100" s="99"/>
      <c r="G1100" s="99"/>
      <c r="H1100" s="89"/>
      <c r="I1100" s="99"/>
    </row>
    <row r="1101" spans="1:9" x14ac:dyDescent="0.2">
      <c r="A1101" s="88"/>
      <c r="B1101" s="88"/>
      <c r="C1101" s="88"/>
      <c r="D1101" s="89"/>
      <c r="E1101" s="90"/>
      <c r="F1101" s="99"/>
      <c r="G1101" s="99"/>
      <c r="H1101" s="89"/>
      <c r="I1101" s="99"/>
    </row>
    <row r="1102" spans="1:9" x14ac:dyDescent="0.2">
      <c r="A1102" s="88"/>
      <c r="B1102" s="88"/>
      <c r="C1102" s="88"/>
      <c r="D1102" s="89"/>
      <c r="E1102" s="90"/>
      <c r="F1102" s="99"/>
      <c r="G1102" s="99"/>
      <c r="H1102" s="89"/>
      <c r="I1102" s="99"/>
    </row>
    <row r="1103" spans="1:9" x14ac:dyDescent="0.2">
      <c r="A1103" s="88"/>
      <c r="B1103" s="88"/>
      <c r="C1103" s="88"/>
      <c r="D1103" s="89"/>
      <c r="E1103" s="90"/>
      <c r="F1103" s="99"/>
      <c r="G1103" s="99"/>
      <c r="H1103" s="89"/>
      <c r="I1103" s="99"/>
    </row>
    <row r="1104" spans="1:9" x14ac:dyDescent="0.2">
      <c r="A1104" s="88"/>
      <c r="B1104" s="88"/>
      <c r="C1104" s="88"/>
      <c r="D1104" s="89"/>
      <c r="E1104" s="90"/>
      <c r="F1104" s="99"/>
      <c r="G1104" s="99"/>
      <c r="H1104" s="89"/>
      <c r="I1104" s="99"/>
    </row>
    <row r="1105" spans="1:9" x14ac:dyDescent="0.2">
      <c r="A1105" s="88"/>
      <c r="B1105" s="88"/>
      <c r="C1105" s="88"/>
      <c r="D1105" s="89"/>
      <c r="E1105" s="90"/>
      <c r="F1105" s="99"/>
      <c r="G1105" s="99"/>
      <c r="H1105" s="89"/>
      <c r="I1105" s="99"/>
    </row>
    <row r="1106" spans="1:9" x14ac:dyDescent="0.2">
      <c r="A1106" s="88"/>
      <c r="B1106" s="88"/>
      <c r="C1106" s="88"/>
      <c r="D1106" s="89"/>
      <c r="E1106" s="90"/>
      <c r="F1106" s="99"/>
      <c r="G1106" s="99"/>
      <c r="H1106" s="89"/>
      <c r="I1106" s="99"/>
    </row>
    <row r="1107" spans="1:9" x14ac:dyDescent="0.2">
      <c r="A1107" s="88"/>
      <c r="B1107" s="88"/>
      <c r="C1107" s="88"/>
      <c r="D1107" s="89"/>
      <c r="E1107" s="90"/>
      <c r="F1107" s="99"/>
      <c r="G1107" s="99"/>
      <c r="H1107" s="89"/>
      <c r="I1107" s="99"/>
    </row>
    <row r="1108" spans="1:9" x14ac:dyDescent="0.2">
      <c r="A1108" s="88"/>
      <c r="B1108" s="88"/>
      <c r="C1108" s="88"/>
      <c r="D1108" s="89"/>
      <c r="E1108" s="90"/>
      <c r="F1108" s="99"/>
      <c r="G1108" s="99"/>
      <c r="H1108" s="89"/>
      <c r="I1108" s="99"/>
    </row>
    <row r="1109" spans="1:9" x14ac:dyDescent="0.2">
      <c r="A1109" s="88"/>
      <c r="B1109" s="88"/>
      <c r="C1109" s="88"/>
      <c r="D1109" s="89"/>
      <c r="E1109" s="90"/>
      <c r="F1109" s="99"/>
      <c r="G1109" s="99"/>
      <c r="H1109" s="89"/>
      <c r="I1109" s="99"/>
    </row>
    <row r="1110" spans="1:9" x14ac:dyDescent="0.2">
      <c r="A1110" s="88"/>
      <c r="B1110" s="88"/>
      <c r="C1110" s="88"/>
      <c r="D1110" s="89"/>
      <c r="E1110" s="90"/>
      <c r="F1110" s="99"/>
      <c r="G1110" s="99"/>
      <c r="H1110" s="89"/>
      <c r="I1110" s="99"/>
    </row>
    <row r="1111" spans="1:9" x14ac:dyDescent="0.2">
      <c r="A1111" s="88"/>
      <c r="B1111" s="88"/>
      <c r="C1111" s="88"/>
      <c r="D1111" s="89"/>
      <c r="E1111" s="90"/>
      <c r="F1111" s="99"/>
      <c r="G1111" s="99"/>
      <c r="H1111" s="89"/>
      <c r="I1111" s="99"/>
    </row>
    <row r="1112" spans="1:9" x14ac:dyDescent="0.2">
      <c r="A1112" s="88"/>
      <c r="B1112" s="88"/>
      <c r="C1112" s="88"/>
      <c r="D1112" s="89"/>
      <c r="E1112" s="90"/>
      <c r="F1112" s="99"/>
      <c r="G1112" s="99"/>
      <c r="H1112" s="89"/>
      <c r="I1112" s="99"/>
    </row>
    <row r="1113" spans="1:9" x14ac:dyDescent="0.2">
      <c r="A1113" s="88"/>
      <c r="B1113" s="88"/>
      <c r="C1113" s="88"/>
      <c r="D1113" s="89"/>
      <c r="E1113" s="90"/>
      <c r="F1113" s="99"/>
      <c r="G1113" s="99"/>
      <c r="H1113" s="89"/>
      <c r="I1113" s="99"/>
    </row>
    <row r="1114" spans="1:9" x14ac:dyDescent="0.2">
      <c r="A1114" s="88"/>
      <c r="B1114" s="88"/>
      <c r="C1114" s="88"/>
      <c r="D1114" s="89"/>
      <c r="E1114" s="90"/>
      <c r="F1114" s="99"/>
      <c r="G1114" s="99"/>
      <c r="H1114" s="89"/>
      <c r="I1114" s="99"/>
    </row>
    <row r="1115" spans="1:9" x14ac:dyDescent="0.2">
      <c r="A1115" s="88"/>
      <c r="B1115" s="88"/>
      <c r="C1115" s="88"/>
      <c r="D1115" s="89"/>
      <c r="E1115" s="90"/>
      <c r="F1115" s="99"/>
      <c r="G1115" s="99"/>
      <c r="H1115" s="89"/>
      <c r="I1115" s="99"/>
    </row>
    <row r="1116" spans="1:9" x14ac:dyDescent="0.2">
      <c r="A1116" s="88"/>
      <c r="B1116" s="88"/>
      <c r="C1116" s="88"/>
      <c r="D1116" s="89"/>
      <c r="E1116" s="90"/>
      <c r="F1116" s="99"/>
      <c r="G1116" s="99"/>
      <c r="H1116" s="89"/>
      <c r="I1116" s="99"/>
    </row>
    <row r="1117" spans="1:9" x14ac:dyDescent="0.2">
      <c r="A1117" s="88"/>
      <c r="B1117" s="88"/>
      <c r="C1117" s="88"/>
      <c r="D1117" s="89"/>
      <c r="E1117" s="90"/>
      <c r="F1117" s="99"/>
      <c r="G1117" s="99"/>
      <c r="H1117" s="89"/>
      <c r="I1117" s="99"/>
    </row>
    <row r="1118" spans="1:9" x14ac:dyDescent="0.2">
      <c r="A1118" s="88"/>
      <c r="B1118" s="88"/>
      <c r="C1118" s="88"/>
      <c r="D1118" s="89"/>
      <c r="E1118" s="90"/>
      <c r="F1118" s="99"/>
      <c r="G1118" s="99"/>
      <c r="H1118" s="89"/>
      <c r="I1118" s="99"/>
    </row>
    <row r="1119" spans="1:9" x14ac:dyDescent="0.2">
      <c r="A1119" s="88"/>
      <c r="B1119" s="88"/>
      <c r="C1119" s="88"/>
      <c r="D1119" s="89"/>
      <c r="E1119" s="90"/>
      <c r="F1119" s="99"/>
      <c r="G1119" s="99"/>
      <c r="H1119" s="89"/>
      <c r="I1119" s="99"/>
    </row>
    <row r="1120" spans="1:9" x14ac:dyDescent="0.2">
      <c r="A1120" s="88"/>
      <c r="B1120" s="88"/>
      <c r="C1120" s="88"/>
      <c r="D1120" s="89"/>
      <c r="E1120" s="90"/>
      <c r="F1120" s="99"/>
      <c r="G1120" s="99"/>
      <c r="H1120" s="89"/>
      <c r="I1120" s="99"/>
    </row>
    <row r="1121" spans="1:9" x14ac:dyDescent="0.2">
      <c r="A1121" s="88"/>
      <c r="B1121" s="88"/>
      <c r="C1121" s="88"/>
      <c r="D1121" s="89"/>
      <c r="E1121" s="90"/>
      <c r="F1121" s="99"/>
      <c r="G1121" s="99"/>
      <c r="H1121" s="89"/>
      <c r="I1121" s="99"/>
    </row>
    <row r="1122" spans="1:9" x14ac:dyDescent="0.2">
      <c r="A1122" s="88"/>
      <c r="B1122" s="88"/>
      <c r="C1122" s="88"/>
      <c r="D1122" s="89"/>
      <c r="E1122" s="90"/>
      <c r="F1122" s="99"/>
      <c r="G1122" s="99"/>
      <c r="H1122" s="89"/>
      <c r="I1122" s="99"/>
    </row>
    <row r="1123" spans="1:9" x14ac:dyDescent="0.2">
      <c r="A1123" s="88"/>
      <c r="B1123" s="88"/>
      <c r="C1123" s="88"/>
      <c r="D1123" s="89"/>
      <c r="E1123" s="90"/>
      <c r="F1123" s="99"/>
      <c r="G1123" s="99"/>
      <c r="H1123" s="89"/>
      <c r="I1123" s="99"/>
    </row>
    <row r="1124" spans="1:9" x14ac:dyDescent="0.2">
      <c r="A1124" s="88"/>
      <c r="B1124" s="88"/>
      <c r="C1124" s="88"/>
      <c r="D1124" s="89"/>
      <c r="E1124" s="90"/>
      <c r="F1124" s="99"/>
      <c r="G1124" s="99"/>
      <c r="H1124" s="89"/>
      <c r="I1124" s="99"/>
    </row>
    <row r="1125" spans="1:9" x14ac:dyDescent="0.2">
      <c r="A1125" s="88"/>
      <c r="B1125" s="88"/>
      <c r="C1125" s="88"/>
      <c r="D1125" s="89"/>
      <c r="E1125" s="90"/>
      <c r="F1125" s="99"/>
      <c r="G1125" s="99"/>
      <c r="H1125" s="89"/>
      <c r="I1125" s="99"/>
    </row>
    <row r="1126" spans="1:9" x14ac:dyDescent="0.2">
      <c r="A1126" s="88"/>
      <c r="B1126" s="88"/>
      <c r="C1126" s="88"/>
      <c r="D1126" s="89"/>
      <c r="E1126" s="90"/>
      <c r="F1126" s="99"/>
      <c r="G1126" s="99"/>
      <c r="H1126" s="89"/>
      <c r="I1126" s="99"/>
    </row>
    <row r="1127" spans="1:9" x14ac:dyDescent="0.2">
      <c r="A1127" s="88"/>
      <c r="B1127" s="88"/>
      <c r="C1127" s="88"/>
      <c r="D1127" s="89"/>
      <c r="E1127" s="90"/>
      <c r="F1127" s="99"/>
      <c r="G1127" s="99"/>
      <c r="H1127" s="89"/>
      <c r="I1127" s="99"/>
    </row>
    <row r="1128" spans="1:9" x14ac:dyDescent="0.2">
      <c r="A1128" s="88"/>
      <c r="B1128" s="88"/>
      <c r="C1128" s="88"/>
      <c r="D1128" s="89"/>
      <c r="E1128" s="90"/>
      <c r="F1128" s="99"/>
      <c r="G1128" s="99"/>
      <c r="H1128" s="89"/>
      <c r="I1128" s="99"/>
    </row>
    <row r="1129" spans="1:9" x14ac:dyDescent="0.2">
      <c r="A1129" s="88"/>
      <c r="B1129" s="88"/>
      <c r="C1129" s="88"/>
      <c r="D1129" s="89"/>
      <c r="E1129" s="90"/>
      <c r="F1129" s="99"/>
      <c r="G1129" s="99"/>
      <c r="H1129" s="89"/>
      <c r="I1129" s="99"/>
    </row>
    <row r="1130" spans="1:9" x14ac:dyDescent="0.2">
      <c r="A1130" s="88"/>
      <c r="B1130" s="88"/>
      <c r="C1130" s="88"/>
      <c r="D1130" s="89"/>
      <c r="E1130" s="90"/>
      <c r="F1130" s="99"/>
      <c r="G1130" s="99"/>
      <c r="H1130" s="89"/>
      <c r="I1130" s="99"/>
    </row>
    <row r="1131" spans="1:9" x14ac:dyDescent="0.2">
      <c r="A1131" s="88"/>
      <c r="B1131" s="88"/>
      <c r="C1131" s="88"/>
      <c r="D1131" s="89"/>
      <c r="E1131" s="90"/>
      <c r="F1131" s="99"/>
      <c r="G1131" s="99"/>
      <c r="H1131" s="89"/>
      <c r="I1131" s="99"/>
    </row>
    <row r="1132" spans="1:9" x14ac:dyDescent="0.2">
      <c r="A1132" s="88"/>
      <c r="B1132" s="88"/>
      <c r="C1132" s="88"/>
      <c r="D1132" s="89"/>
      <c r="E1132" s="90"/>
      <c r="F1132" s="99"/>
      <c r="G1132" s="99"/>
      <c r="H1132" s="89"/>
      <c r="I1132" s="99"/>
    </row>
    <row r="1133" spans="1:9" x14ac:dyDescent="0.2">
      <c r="A1133" s="88"/>
      <c r="B1133" s="88"/>
      <c r="C1133" s="88"/>
      <c r="D1133" s="89"/>
      <c r="E1133" s="90"/>
      <c r="F1133" s="99"/>
      <c r="G1133" s="99"/>
      <c r="H1133" s="89"/>
      <c r="I1133" s="99"/>
    </row>
    <row r="1134" spans="1:9" x14ac:dyDescent="0.2">
      <c r="A1134" s="88"/>
      <c r="B1134" s="88"/>
      <c r="C1134" s="88"/>
      <c r="D1134" s="89"/>
      <c r="E1134" s="90"/>
      <c r="F1134" s="99"/>
      <c r="G1134" s="99"/>
      <c r="H1134" s="89"/>
      <c r="I1134" s="99"/>
    </row>
    <row r="1135" spans="1:9" x14ac:dyDescent="0.2">
      <c r="A1135" s="88"/>
      <c r="B1135" s="88"/>
      <c r="C1135" s="88"/>
      <c r="D1135" s="89"/>
      <c r="E1135" s="90"/>
      <c r="F1135" s="99"/>
      <c r="G1135" s="99"/>
      <c r="H1135" s="89"/>
      <c r="I1135" s="99"/>
    </row>
    <row r="1136" spans="1:9" x14ac:dyDescent="0.2">
      <c r="A1136" s="88"/>
      <c r="B1136" s="88"/>
      <c r="C1136" s="88"/>
      <c r="D1136" s="89"/>
      <c r="E1136" s="90"/>
      <c r="F1136" s="99"/>
      <c r="G1136" s="99"/>
      <c r="H1136" s="89"/>
      <c r="I1136" s="99"/>
    </row>
    <row r="1137" spans="1:9" x14ac:dyDescent="0.2">
      <c r="A1137" s="88"/>
      <c r="B1137" s="88"/>
      <c r="C1137" s="88"/>
      <c r="D1137" s="89"/>
      <c r="E1137" s="90"/>
      <c r="F1137" s="99"/>
      <c r="G1137" s="99"/>
      <c r="H1137" s="89"/>
      <c r="I1137" s="99"/>
    </row>
    <row r="1138" spans="1:9" x14ac:dyDescent="0.2">
      <c r="A1138" s="88"/>
      <c r="B1138" s="88"/>
      <c r="C1138" s="88"/>
      <c r="D1138" s="89"/>
      <c r="E1138" s="90"/>
      <c r="F1138" s="99"/>
      <c r="G1138" s="99"/>
      <c r="H1138" s="89"/>
      <c r="I1138" s="99"/>
    </row>
    <row r="1139" spans="1:9" x14ac:dyDescent="0.2">
      <c r="A1139" s="88"/>
      <c r="B1139" s="88"/>
      <c r="C1139" s="88"/>
      <c r="D1139" s="89"/>
      <c r="E1139" s="90"/>
      <c r="F1139" s="99"/>
      <c r="G1139" s="99"/>
      <c r="H1139" s="89"/>
      <c r="I1139" s="99"/>
    </row>
    <row r="1140" spans="1:9" x14ac:dyDescent="0.2">
      <c r="A1140" s="88"/>
      <c r="B1140" s="88"/>
      <c r="C1140" s="88"/>
      <c r="D1140" s="89"/>
      <c r="E1140" s="90"/>
      <c r="F1140" s="99"/>
      <c r="G1140" s="99"/>
      <c r="H1140" s="89"/>
      <c r="I1140" s="99"/>
    </row>
    <row r="1141" spans="1:9" x14ac:dyDescent="0.2">
      <c r="A1141" s="88"/>
      <c r="B1141" s="88"/>
      <c r="C1141" s="88"/>
      <c r="D1141" s="89"/>
      <c r="E1141" s="90"/>
      <c r="F1141" s="99"/>
      <c r="G1141" s="99"/>
      <c r="H1141" s="89"/>
      <c r="I1141" s="99"/>
    </row>
    <row r="1142" spans="1:9" x14ac:dyDescent="0.2">
      <c r="A1142" s="88"/>
      <c r="B1142" s="88"/>
      <c r="C1142" s="88"/>
      <c r="D1142" s="89"/>
      <c r="E1142" s="90"/>
      <c r="F1142" s="99"/>
      <c r="G1142" s="99"/>
      <c r="H1142" s="89"/>
      <c r="I1142" s="99"/>
    </row>
    <row r="1143" spans="1:9" x14ac:dyDescent="0.2">
      <c r="A1143" s="88"/>
      <c r="B1143" s="88"/>
      <c r="C1143" s="88"/>
      <c r="D1143" s="89"/>
      <c r="E1143" s="90"/>
      <c r="F1143" s="99"/>
      <c r="G1143" s="99"/>
      <c r="H1143" s="89"/>
      <c r="I1143" s="99"/>
    </row>
    <row r="1144" spans="1:9" x14ac:dyDescent="0.2">
      <c r="A1144" s="88"/>
      <c r="B1144" s="88"/>
      <c r="C1144" s="88"/>
      <c r="D1144" s="89"/>
      <c r="E1144" s="90"/>
      <c r="F1144" s="99"/>
      <c r="G1144" s="99"/>
      <c r="H1144" s="89"/>
      <c r="I1144" s="99"/>
    </row>
    <row r="1145" spans="1:9" x14ac:dyDescent="0.2">
      <c r="A1145" s="88"/>
      <c r="B1145" s="88"/>
      <c r="C1145" s="88"/>
      <c r="D1145" s="89"/>
      <c r="E1145" s="90"/>
      <c r="F1145" s="99"/>
      <c r="G1145" s="99"/>
      <c r="H1145" s="89"/>
      <c r="I1145" s="99"/>
    </row>
    <row r="1146" spans="1:9" x14ac:dyDescent="0.2">
      <c r="A1146" s="88"/>
      <c r="B1146" s="88"/>
      <c r="C1146" s="88"/>
      <c r="D1146" s="89"/>
      <c r="E1146" s="90"/>
      <c r="F1146" s="99"/>
      <c r="G1146" s="99"/>
      <c r="H1146" s="89"/>
      <c r="I1146" s="99"/>
    </row>
    <row r="1147" spans="1:9" x14ac:dyDescent="0.2">
      <c r="A1147" s="88"/>
      <c r="B1147" s="88"/>
      <c r="C1147" s="88"/>
      <c r="D1147" s="89"/>
      <c r="E1147" s="90"/>
      <c r="F1147" s="99"/>
      <c r="G1147" s="99"/>
      <c r="H1147" s="89"/>
      <c r="I1147" s="99"/>
    </row>
    <row r="1148" spans="1:9" x14ac:dyDescent="0.2">
      <c r="A1148" s="88"/>
      <c r="B1148" s="88"/>
      <c r="C1148" s="88"/>
      <c r="D1148" s="89"/>
      <c r="E1148" s="90"/>
      <c r="F1148" s="99"/>
      <c r="G1148" s="99"/>
      <c r="H1148" s="89"/>
      <c r="I1148" s="99"/>
    </row>
    <row r="1149" spans="1:9" x14ac:dyDescent="0.2">
      <c r="A1149" s="88"/>
      <c r="B1149" s="88"/>
      <c r="C1149" s="88"/>
      <c r="D1149" s="89"/>
      <c r="E1149" s="90"/>
      <c r="F1149" s="99"/>
      <c r="G1149" s="99"/>
      <c r="H1149" s="89"/>
      <c r="I1149" s="99"/>
    </row>
    <row r="1150" spans="1:9" x14ac:dyDescent="0.2">
      <c r="A1150" s="88"/>
      <c r="B1150" s="88"/>
      <c r="C1150" s="88"/>
      <c r="D1150" s="89"/>
      <c r="E1150" s="90"/>
      <c r="F1150" s="99"/>
      <c r="G1150" s="99"/>
      <c r="H1150" s="89"/>
      <c r="I1150" s="99"/>
    </row>
    <row r="1151" spans="1:9" x14ac:dyDescent="0.2">
      <c r="A1151" s="88"/>
      <c r="B1151" s="88"/>
      <c r="C1151" s="88"/>
      <c r="D1151" s="89"/>
      <c r="E1151" s="90"/>
      <c r="F1151" s="99"/>
      <c r="G1151" s="99"/>
      <c r="H1151" s="89"/>
      <c r="I1151" s="99"/>
    </row>
    <row r="1152" spans="1:9" x14ac:dyDescent="0.2">
      <c r="A1152" s="88"/>
      <c r="B1152" s="88"/>
      <c r="C1152" s="88"/>
      <c r="D1152" s="89"/>
      <c r="E1152" s="90"/>
      <c r="F1152" s="99"/>
      <c r="G1152" s="99"/>
      <c r="H1152" s="89"/>
      <c r="I1152" s="99"/>
    </row>
    <row r="1153" spans="1:9" x14ac:dyDescent="0.2">
      <c r="A1153" s="88"/>
      <c r="B1153" s="88"/>
      <c r="C1153" s="88"/>
      <c r="D1153" s="89"/>
      <c r="E1153" s="90"/>
      <c r="F1153" s="99"/>
      <c r="G1153" s="99"/>
      <c r="H1153" s="89"/>
      <c r="I1153" s="99"/>
    </row>
    <row r="1154" spans="1:9" x14ac:dyDescent="0.2">
      <c r="A1154" s="88"/>
      <c r="B1154" s="88"/>
      <c r="C1154" s="88"/>
      <c r="D1154" s="89"/>
      <c r="E1154" s="90"/>
      <c r="F1154" s="99"/>
      <c r="G1154" s="99"/>
      <c r="H1154" s="89"/>
      <c r="I1154" s="99"/>
    </row>
    <row r="1155" spans="1:9" x14ac:dyDescent="0.2">
      <c r="A1155" s="88"/>
      <c r="B1155" s="88"/>
      <c r="C1155" s="88"/>
      <c r="D1155" s="89"/>
      <c r="E1155" s="90"/>
      <c r="F1155" s="99"/>
      <c r="G1155" s="99"/>
      <c r="H1155" s="89"/>
      <c r="I1155" s="99"/>
    </row>
    <row r="1156" spans="1:9" x14ac:dyDescent="0.2">
      <c r="A1156" s="88"/>
      <c r="B1156" s="88"/>
      <c r="C1156" s="88"/>
      <c r="D1156" s="89"/>
      <c r="E1156" s="90"/>
      <c r="F1156" s="99"/>
      <c r="G1156" s="99"/>
      <c r="H1156" s="89"/>
      <c r="I1156" s="99"/>
    </row>
    <row r="1157" spans="1:9" x14ac:dyDescent="0.2">
      <c r="A1157" s="88"/>
      <c r="B1157" s="88"/>
      <c r="C1157" s="88"/>
      <c r="D1157" s="89"/>
      <c r="E1157" s="90"/>
      <c r="F1157" s="99"/>
      <c r="G1157" s="99"/>
      <c r="H1157" s="89"/>
      <c r="I1157" s="99"/>
    </row>
    <row r="1158" spans="1:9" x14ac:dyDescent="0.2">
      <c r="A1158" s="88"/>
      <c r="B1158" s="88"/>
      <c r="C1158" s="88"/>
      <c r="D1158" s="89"/>
      <c r="E1158" s="90"/>
      <c r="F1158" s="99"/>
      <c r="G1158" s="99"/>
      <c r="H1158" s="89"/>
      <c r="I1158" s="99"/>
    </row>
    <row r="1159" spans="1:9" x14ac:dyDescent="0.2">
      <c r="A1159" s="88"/>
      <c r="B1159" s="88"/>
      <c r="C1159" s="88"/>
      <c r="D1159" s="89"/>
      <c r="E1159" s="90"/>
      <c r="F1159" s="99"/>
      <c r="G1159" s="99"/>
      <c r="H1159" s="89"/>
      <c r="I1159" s="99"/>
    </row>
    <row r="1160" spans="1:9" x14ac:dyDescent="0.2">
      <c r="A1160" s="88"/>
      <c r="B1160" s="88"/>
      <c r="C1160" s="88"/>
      <c r="D1160" s="89"/>
      <c r="E1160" s="90"/>
      <c r="F1160" s="99"/>
      <c r="G1160" s="99"/>
      <c r="H1160" s="89"/>
      <c r="I1160" s="99"/>
    </row>
    <row r="1161" spans="1:9" x14ac:dyDescent="0.2">
      <c r="A1161" s="88"/>
      <c r="B1161" s="88"/>
      <c r="C1161" s="88"/>
      <c r="D1161" s="89"/>
      <c r="E1161" s="90"/>
      <c r="F1161" s="99"/>
      <c r="G1161" s="99"/>
      <c r="H1161" s="89"/>
      <c r="I1161" s="99"/>
    </row>
    <row r="1162" spans="1:9" x14ac:dyDescent="0.2">
      <c r="A1162" s="88"/>
      <c r="B1162" s="88"/>
      <c r="C1162" s="88"/>
      <c r="D1162" s="89"/>
      <c r="E1162" s="90"/>
      <c r="F1162" s="99"/>
      <c r="G1162" s="99"/>
      <c r="H1162" s="89"/>
      <c r="I1162" s="99"/>
    </row>
    <row r="1163" spans="1:9" x14ac:dyDescent="0.2">
      <c r="A1163" s="88"/>
      <c r="B1163" s="88"/>
      <c r="C1163" s="88"/>
      <c r="D1163" s="89"/>
      <c r="E1163" s="90"/>
      <c r="F1163" s="99"/>
      <c r="G1163" s="99"/>
      <c r="H1163" s="89"/>
      <c r="I1163" s="99"/>
    </row>
    <row r="1164" spans="1:9" x14ac:dyDescent="0.2">
      <c r="A1164" s="88"/>
      <c r="B1164" s="88"/>
      <c r="C1164" s="88"/>
      <c r="D1164" s="89"/>
      <c r="E1164" s="90"/>
      <c r="F1164" s="99"/>
      <c r="G1164" s="99"/>
      <c r="H1164" s="89"/>
      <c r="I1164" s="99"/>
    </row>
    <row r="1165" spans="1:9" x14ac:dyDescent="0.2">
      <c r="A1165" s="88"/>
      <c r="B1165" s="88"/>
      <c r="C1165" s="88"/>
      <c r="D1165" s="89"/>
      <c r="E1165" s="90"/>
      <c r="F1165" s="99"/>
      <c r="G1165" s="99"/>
      <c r="H1165" s="89"/>
      <c r="I1165" s="99"/>
    </row>
    <row r="1166" spans="1:9" x14ac:dyDescent="0.2">
      <c r="A1166" s="88"/>
      <c r="B1166" s="88"/>
      <c r="C1166" s="88"/>
      <c r="D1166" s="89"/>
      <c r="E1166" s="90"/>
      <c r="F1166" s="99"/>
      <c r="G1166" s="99"/>
      <c r="H1166" s="89"/>
      <c r="I1166" s="99"/>
    </row>
    <row r="1167" spans="1:9" x14ac:dyDescent="0.2">
      <c r="A1167" s="88"/>
      <c r="B1167" s="88"/>
      <c r="C1167" s="88"/>
      <c r="D1167" s="89"/>
      <c r="E1167" s="90"/>
      <c r="F1167" s="99"/>
      <c r="G1167" s="99"/>
      <c r="H1167" s="89"/>
      <c r="I1167" s="99"/>
    </row>
    <row r="1168" spans="1:9" x14ac:dyDescent="0.2">
      <c r="A1168" s="88"/>
      <c r="B1168" s="88"/>
      <c r="C1168" s="88"/>
      <c r="D1168" s="89"/>
      <c r="E1168" s="90"/>
      <c r="F1168" s="99"/>
      <c r="G1168" s="99"/>
      <c r="H1168" s="89"/>
      <c r="I1168" s="99"/>
    </row>
    <row r="1169" spans="1:9" x14ac:dyDescent="0.2">
      <c r="A1169" s="88"/>
      <c r="B1169" s="88"/>
      <c r="C1169" s="88"/>
      <c r="D1169" s="89"/>
      <c r="E1169" s="90"/>
      <c r="F1169" s="99"/>
      <c r="G1169" s="99"/>
      <c r="H1169" s="89"/>
      <c r="I1169" s="99"/>
    </row>
    <row r="1170" spans="1:9" x14ac:dyDescent="0.2">
      <c r="A1170" s="88"/>
      <c r="B1170" s="88"/>
      <c r="C1170" s="88"/>
      <c r="D1170" s="89"/>
      <c r="E1170" s="90"/>
      <c r="F1170" s="99"/>
      <c r="G1170" s="99"/>
      <c r="H1170" s="89"/>
      <c r="I1170" s="99"/>
    </row>
    <row r="1171" spans="1:9" x14ac:dyDescent="0.2">
      <c r="A1171" s="88"/>
      <c r="B1171" s="88"/>
      <c r="C1171" s="88"/>
      <c r="D1171" s="89"/>
      <c r="E1171" s="90"/>
      <c r="F1171" s="99"/>
      <c r="G1171" s="99"/>
      <c r="H1171" s="89"/>
      <c r="I1171" s="99"/>
    </row>
    <row r="1172" spans="1:9" x14ac:dyDescent="0.2">
      <c r="A1172" s="88"/>
      <c r="B1172" s="88"/>
      <c r="C1172" s="88"/>
      <c r="D1172" s="89"/>
      <c r="E1172" s="90"/>
      <c r="F1172" s="99"/>
      <c r="G1172" s="99"/>
      <c r="H1172" s="89"/>
      <c r="I1172" s="99"/>
    </row>
    <row r="1173" spans="1:9" x14ac:dyDescent="0.2">
      <c r="A1173" s="88"/>
      <c r="B1173" s="88"/>
      <c r="C1173" s="88"/>
      <c r="D1173" s="89"/>
      <c r="E1173" s="90"/>
      <c r="F1173" s="99"/>
      <c r="G1173" s="99"/>
      <c r="H1173" s="89"/>
      <c r="I1173" s="99"/>
    </row>
    <row r="1174" spans="1:9" x14ac:dyDescent="0.2">
      <c r="A1174" s="88"/>
      <c r="B1174" s="88"/>
      <c r="C1174" s="88"/>
      <c r="D1174" s="89"/>
      <c r="E1174" s="90"/>
      <c r="F1174" s="99"/>
      <c r="G1174" s="99"/>
      <c r="H1174" s="89"/>
      <c r="I1174" s="99"/>
    </row>
    <row r="1175" spans="1:9" x14ac:dyDescent="0.2">
      <c r="A1175" s="88"/>
      <c r="B1175" s="88"/>
      <c r="C1175" s="88"/>
      <c r="D1175" s="89"/>
      <c r="E1175" s="90"/>
      <c r="F1175" s="99"/>
      <c r="G1175" s="99"/>
      <c r="H1175" s="89"/>
      <c r="I1175" s="99"/>
    </row>
    <row r="1176" spans="1:9" x14ac:dyDescent="0.2">
      <c r="A1176" s="88"/>
      <c r="B1176" s="88"/>
      <c r="C1176" s="88"/>
      <c r="D1176" s="89"/>
      <c r="E1176" s="90"/>
      <c r="F1176" s="99"/>
      <c r="G1176" s="99"/>
      <c r="H1176" s="89"/>
      <c r="I1176" s="99"/>
    </row>
    <row r="1177" spans="1:9" x14ac:dyDescent="0.2">
      <c r="A1177" s="88"/>
      <c r="B1177" s="88"/>
      <c r="C1177" s="88"/>
      <c r="D1177" s="89"/>
      <c r="E1177" s="90"/>
      <c r="F1177" s="99"/>
      <c r="G1177" s="99"/>
      <c r="H1177" s="89"/>
      <c r="I1177" s="99"/>
    </row>
    <row r="1178" spans="1:9" x14ac:dyDescent="0.2">
      <c r="A1178" s="88"/>
      <c r="B1178" s="88"/>
      <c r="C1178" s="88"/>
      <c r="D1178" s="89"/>
      <c r="E1178" s="90"/>
      <c r="F1178" s="99"/>
      <c r="G1178" s="99"/>
      <c r="H1178" s="89"/>
      <c r="I1178" s="99"/>
    </row>
    <row r="1179" spans="1:9" x14ac:dyDescent="0.2">
      <c r="A1179" s="88"/>
      <c r="B1179" s="88"/>
      <c r="C1179" s="88"/>
      <c r="D1179" s="89"/>
      <c r="E1179" s="90"/>
      <c r="F1179" s="99"/>
      <c r="G1179" s="99"/>
      <c r="H1179" s="89"/>
      <c r="I1179" s="99"/>
    </row>
    <row r="1180" spans="1:9" x14ac:dyDescent="0.2">
      <c r="A1180" s="88"/>
      <c r="B1180" s="88"/>
      <c r="C1180" s="88"/>
      <c r="D1180" s="89"/>
      <c r="E1180" s="90"/>
      <c r="F1180" s="99"/>
      <c r="G1180" s="99"/>
      <c r="H1180" s="89"/>
      <c r="I1180" s="99"/>
    </row>
    <row r="1181" spans="1:9" x14ac:dyDescent="0.2">
      <c r="A1181" s="88"/>
      <c r="B1181" s="88"/>
      <c r="C1181" s="88"/>
      <c r="D1181" s="89"/>
      <c r="E1181" s="90"/>
      <c r="F1181" s="99"/>
      <c r="G1181" s="99"/>
      <c r="H1181" s="89"/>
      <c r="I1181" s="99"/>
    </row>
    <row r="1182" spans="1:9" x14ac:dyDescent="0.2">
      <c r="A1182" s="88"/>
      <c r="B1182" s="88"/>
      <c r="C1182" s="88"/>
      <c r="D1182" s="89"/>
      <c r="E1182" s="90"/>
      <c r="F1182" s="99"/>
      <c r="G1182" s="99"/>
      <c r="H1182" s="89"/>
      <c r="I1182" s="99"/>
    </row>
    <row r="1183" spans="1:9" x14ac:dyDescent="0.2">
      <c r="A1183" s="88"/>
      <c r="B1183" s="88"/>
      <c r="C1183" s="88"/>
      <c r="D1183" s="89"/>
      <c r="E1183" s="90"/>
      <c r="F1183" s="99"/>
      <c r="G1183" s="99"/>
      <c r="H1183" s="89"/>
      <c r="I1183" s="99"/>
    </row>
    <row r="1184" spans="1:9" x14ac:dyDescent="0.2">
      <c r="A1184" s="88"/>
      <c r="B1184" s="88"/>
      <c r="C1184" s="88"/>
      <c r="D1184" s="89"/>
      <c r="E1184" s="90"/>
      <c r="F1184" s="99"/>
      <c r="G1184" s="99"/>
      <c r="H1184" s="89"/>
      <c r="I1184" s="99"/>
    </row>
    <row r="1185" spans="1:9" x14ac:dyDescent="0.2">
      <c r="A1185" s="88"/>
      <c r="B1185" s="88"/>
      <c r="C1185" s="88"/>
      <c r="D1185" s="89"/>
      <c r="E1185" s="90"/>
      <c r="F1185" s="99"/>
      <c r="G1185" s="99"/>
      <c r="H1185" s="89"/>
      <c r="I1185" s="99"/>
    </row>
    <row r="1186" spans="1:9" x14ac:dyDescent="0.2">
      <c r="A1186" s="88"/>
      <c r="B1186" s="88"/>
      <c r="C1186" s="88"/>
      <c r="D1186" s="89"/>
      <c r="E1186" s="90"/>
      <c r="F1186" s="99"/>
      <c r="G1186" s="99"/>
      <c r="H1186" s="89"/>
      <c r="I1186" s="99"/>
    </row>
    <row r="1187" spans="1:9" x14ac:dyDescent="0.2">
      <c r="A1187" s="88"/>
      <c r="B1187" s="88"/>
      <c r="C1187" s="88"/>
      <c r="D1187" s="89"/>
      <c r="E1187" s="90"/>
      <c r="F1187" s="99"/>
      <c r="G1187" s="99"/>
      <c r="H1187" s="89"/>
      <c r="I1187" s="99"/>
    </row>
    <row r="1188" spans="1:9" x14ac:dyDescent="0.2">
      <c r="A1188" s="88"/>
      <c r="B1188" s="88"/>
      <c r="C1188" s="88"/>
      <c r="D1188" s="89"/>
      <c r="E1188" s="90"/>
      <c r="F1188" s="99"/>
      <c r="G1188" s="99"/>
      <c r="H1188" s="89"/>
      <c r="I1188" s="99"/>
    </row>
    <row r="1189" spans="1:9" x14ac:dyDescent="0.2">
      <c r="A1189" s="88"/>
      <c r="B1189" s="88"/>
      <c r="C1189" s="88"/>
      <c r="D1189" s="89"/>
      <c r="E1189" s="90"/>
      <c r="F1189" s="99"/>
      <c r="G1189" s="99"/>
      <c r="H1189" s="89"/>
      <c r="I1189" s="99"/>
    </row>
    <row r="1190" spans="1:9" x14ac:dyDescent="0.2">
      <c r="A1190" s="88"/>
      <c r="B1190" s="88"/>
      <c r="C1190" s="88"/>
      <c r="D1190" s="89"/>
      <c r="E1190" s="90"/>
      <c r="F1190" s="99"/>
      <c r="G1190" s="99"/>
      <c r="H1190" s="89"/>
      <c r="I1190" s="99"/>
    </row>
    <row r="1191" spans="1:9" x14ac:dyDescent="0.2">
      <c r="A1191" s="88"/>
      <c r="B1191" s="88"/>
      <c r="C1191" s="88"/>
      <c r="D1191" s="89"/>
      <c r="E1191" s="90"/>
      <c r="F1191" s="99"/>
      <c r="G1191" s="99"/>
      <c r="H1191" s="89"/>
      <c r="I1191" s="99"/>
    </row>
    <row r="1192" spans="1:9" x14ac:dyDescent="0.2">
      <c r="A1192" s="88"/>
      <c r="B1192" s="88"/>
      <c r="C1192" s="88"/>
      <c r="D1192" s="89"/>
      <c r="E1192" s="90"/>
      <c r="F1192" s="99"/>
      <c r="G1192" s="99"/>
      <c r="H1192" s="89"/>
      <c r="I1192" s="99"/>
    </row>
    <row r="1193" spans="1:9" x14ac:dyDescent="0.2">
      <c r="A1193" s="88"/>
      <c r="B1193" s="88"/>
      <c r="C1193" s="88"/>
      <c r="D1193" s="89"/>
      <c r="E1193" s="90"/>
      <c r="F1193" s="99"/>
      <c r="G1193" s="99"/>
      <c r="H1193" s="89"/>
      <c r="I1193" s="99"/>
    </row>
    <row r="1194" spans="1:9" x14ac:dyDescent="0.2">
      <c r="A1194" s="88"/>
      <c r="B1194" s="88"/>
      <c r="C1194" s="88"/>
      <c r="D1194" s="89"/>
      <c r="E1194" s="90"/>
      <c r="F1194" s="99"/>
      <c r="G1194" s="99"/>
      <c r="H1194" s="89"/>
      <c r="I1194" s="99"/>
    </row>
    <row r="1195" spans="1:9" x14ac:dyDescent="0.2">
      <c r="A1195" s="88"/>
      <c r="B1195" s="88"/>
      <c r="C1195" s="88"/>
      <c r="D1195" s="89"/>
      <c r="E1195" s="90"/>
      <c r="F1195" s="99"/>
      <c r="G1195" s="99"/>
      <c r="H1195" s="89"/>
      <c r="I1195" s="99"/>
    </row>
    <row r="1196" spans="1:9" x14ac:dyDescent="0.2">
      <c r="A1196" s="88"/>
      <c r="B1196" s="88"/>
      <c r="C1196" s="88"/>
      <c r="D1196" s="89"/>
      <c r="E1196" s="90"/>
      <c r="F1196" s="99"/>
      <c r="G1196" s="99"/>
      <c r="H1196" s="89"/>
      <c r="I1196" s="99"/>
    </row>
    <row r="1197" spans="1:9" x14ac:dyDescent="0.2">
      <c r="A1197" s="88"/>
      <c r="B1197" s="88"/>
      <c r="C1197" s="88"/>
      <c r="D1197" s="89"/>
      <c r="E1197" s="90"/>
      <c r="F1197" s="99"/>
      <c r="G1197" s="99"/>
      <c r="H1197" s="89"/>
      <c r="I1197" s="99"/>
    </row>
    <row r="1198" spans="1:9" x14ac:dyDescent="0.2">
      <c r="A1198" s="88"/>
      <c r="B1198" s="88"/>
      <c r="C1198" s="88"/>
      <c r="D1198" s="89"/>
      <c r="E1198" s="90"/>
      <c r="F1198" s="99"/>
      <c r="G1198" s="99"/>
      <c r="H1198" s="89"/>
      <c r="I1198" s="99"/>
    </row>
    <row r="1199" spans="1:9" x14ac:dyDescent="0.2">
      <c r="A1199" s="88"/>
      <c r="B1199" s="88"/>
      <c r="C1199" s="88"/>
      <c r="D1199" s="89"/>
      <c r="E1199" s="90"/>
      <c r="F1199" s="99"/>
      <c r="G1199" s="99"/>
      <c r="H1199" s="89"/>
      <c r="I1199" s="99"/>
    </row>
    <row r="1200" spans="1:9" x14ac:dyDescent="0.2">
      <c r="A1200" s="88"/>
      <c r="B1200" s="88"/>
      <c r="C1200" s="88"/>
      <c r="D1200" s="89"/>
      <c r="E1200" s="90"/>
      <c r="F1200" s="99"/>
      <c r="G1200" s="99"/>
      <c r="H1200" s="89"/>
      <c r="I1200" s="99"/>
    </row>
    <row r="1201" spans="1:9" x14ac:dyDescent="0.2">
      <c r="A1201" s="88"/>
      <c r="B1201" s="88"/>
      <c r="C1201" s="88"/>
      <c r="D1201" s="89"/>
      <c r="E1201" s="90"/>
      <c r="F1201" s="99"/>
      <c r="G1201" s="99"/>
      <c r="H1201" s="89"/>
      <c r="I1201" s="99"/>
    </row>
    <row r="1202" spans="1:9" x14ac:dyDescent="0.2">
      <c r="A1202" s="88"/>
      <c r="B1202" s="88"/>
      <c r="C1202" s="88"/>
      <c r="D1202" s="89"/>
      <c r="E1202" s="90"/>
      <c r="F1202" s="99"/>
      <c r="G1202" s="99"/>
      <c r="H1202" s="89"/>
      <c r="I1202" s="99"/>
    </row>
    <row r="1203" spans="1:9" x14ac:dyDescent="0.2">
      <c r="A1203" s="88"/>
      <c r="B1203" s="88"/>
      <c r="C1203" s="88"/>
      <c r="D1203" s="89"/>
      <c r="E1203" s="90"/>
      <c r="F1203" s="99"/>
      <c r="G1203" s="99"/>
      <c r="H1203" s="89"/>
      <c r="I1203" s="99"/>
    </row>
    <row r="1204" spans="1:9" x14ac:dyDescent="0.2">
      <c r="A1204" s="88"/>
      <c r="B1204" s="88"/>
      <c r="C1204" s="88"/>
      <c r="D1204" s="89"/>
      <c r="E1204" s="90"/>
      <c r="F1204" s="99"/>
      <c r="G1204" s="99"/>
      <c r="H1204" s="89"/>
      <c r="I1204" s="99"/>
    </row>
    <row r="1205" spans="1:9" x14ac:dyDescent="0.2">
      <c r="A1205" s="88"/>
      <c r="B1205" s="88"/>
      <c r="C1205" s="88"/>
      <c r="D1205" s="89"/>
      <c r="E1205" s="90"/>
      <c r="F1205" s="99"/>
      <c r="G1205" s="99"/>
      <c r="H1205" s="89"/>
      <c r="I1205" s="99"/>
    </row>
    <row r="1206" spans="1:9" x14ac:dyDescent="0.2">
      <c r="A1206" s="88"/>
      <c r="B1206" s="88"/>
      <c r="C1206" s="88"/>
      <c r="D1206" s="89"/>
      <c r="E1206" s="90"/>
      <c r="F1206" s="99"/>
      <c r="G1206" s="99"/>
      <c r="H1206" s="89"/>
      <c r="I1206" s="99"/>
    </row>
    <row r="1207" spans="1:9" x14ac:dyDescent="0.2">
      <c r="A1207" s="88"/>
      <c r="B1207" s="88"/>
      <c r="C1207" s="88"/>
      <c r="D1207" s="89"/>
      <c r="E1207" s="90"/>
      <c r="F1207" s="99"/>
      <c r="G1207" s="99"/>
      <c r="H1207" s="89"/>
      <c r="I1207" s="99"/>
    </row>
    <row r="1208" spans="1:9" x14ac:dyDescent="0.2">
      <c r="A1208" s="88"/>
      <c r="B1208" s="88"/>
      <c r="C1208" s="88"/>
      <c r="D1208" s="89"/>
      <c r="E1208" s="90"/>
      <c r="F1208" s="99"/>
      <c r="G1208" s="99"/>
      <c r="H1208" s="89"/>
      <c r="I1208" s="99"/>
    </row>
    <row r="1209" spans="1:9" x14ac:dyDescent="0.2">
      <c r="A1209" s="88"/>
      <c r="B1209" s="88"/>
      <c r="C1209" s="88"/>
      <c r="D1209" s="89"/>
      <c r="E1209" s="90"/>
      <c r="F1209" s="99"/>
      <c r="G1209" s="99"/>
      <c r="H1209" s="89"/>
      <c r="I1209" s="99"/>
    </row>
    <row r="1210" spans="1:9" x14ac:dyDescent="0.2">
      <c r="A1210" s="88"/>
      <c r="B1210" s="88"/>
      <c r="C1210" s="88"/>
      <c r="D1210" s="89"/>
      <c r="E1210" s="90"/>
      <c r="F1210" s="99"/>
      <c r="G1210" s="99"/>
      <c r="H1210" s="89"/>
      <c r="I1210" s="99"/>
    </row>
    <row r="1211" spans="1:9" x14ac:dyDescent="0.2">
      <c r="A1211" s="88"/>
      <c r="B1211" s="88"/>
      <c r="C1211" s="88"/>
      <c r="D1211" s="89"/>
      <c r="E1211" s="90"/>
      <c r="F1211" s="99"/>
      <c r="G1211" s="99"/>
      <c r="H1211" s="89"/>
      <c r="I1211" s="99"/>
    </row>
    <row r="1212" spans="1:9" x14ac:dyDescent="0.2">
      <c r="A1212" s="88"/>
      <c r="B1212" s="88"/>
      <c r="C1212" s="88"/>
      <c r="D1212" s="89"/>
      <c r="E1212" s="90"/>
      <c r="F1212" s="99"/>
      <c r="G1212" s="99"/>
      <c r="H1212" s="89"/>
      <c r="I1212" s="99"/>
    </row>
    <row r="1213" spans="1:9" x14ac:dyDescent="0.2">
      <c r="A1213" s="88"/>
      <c r="B1213" s="88"/>
      <c r="C1213" s="88"/>
      <c r="D1213" s="89"/>
      <c r="E1213" s="90"/>
      <c r="F1213" s="99"/>
      <c r="G1213" s="99"/>
      <c r="H1213" s="89"/>
      <c r="I1213" s="99"/>
    </row>
    <row r="1214" spans="1:9" x14ac:dyDescent="0.2">
      <c r="A1214" s="88"/>
      <c r="B1214" s="88"/>
      <c r="C1214" s="88"/>
      <c r="D1214" s="89"/>
      <c r="E1214" s="90"/>
      <c r="F1214" s="99"/>
      <c r="G1214" s="99"/>
      <c r="H1214" s="89"/>
      <c r="I1214" s="99"/>
    </row>
    <row r="1215" spans="1:9" x14ac:dyDescent="0.2">
      <c r="A1215" s="88"/>
      <c r="B1215" s="88"/>
      <c r="C1215" s="88"/>
      <c r="D1215" s="89"/>
      <c r="E1215" s="90"/>
      <c r="F1215" s="99"/>
      <c r="G1215" s="99"/>
      <c r="H1215" s="89"/>
      <c r="I1215" s="99"/>
    </row>
    <row r="1216" spans="1:9" x14ac:dyDescent="0.2">
      <c r="A1216" s="88"/>
      <c r="B1216" s="88"/>
      <c r="C1216" s="88"/>
      <c r="D1216" s="89"/>
      <c r="E1216" s="90"/>
      <c r="F1216" s="99"/>
      <c r="G1216" s="99"/>
      <c r="H1216" s="89"/>
      <c r="I1216" s="99"/>
    </row>
    <row r="1217" spans="1:9" x14ac:dyDescent="0.2">
      <c r="A1217" s="88"/>
      <c r="B1217" s="88"/>
      <c r="C1217" s="88"/>
      <c r="D1217" s="89"/>
      <c r="E1217" s="90"/>
      <c r="F1217" s="99"/>
      <c r="G1217" s="99"/>
      <c r="H1217" s="89"/>
      <c r="I1217" s="99"/>
    </row>
    <row r="1218" spans="1:9" x14ac:dyDescent="0.2">
      <c r="A1218" s="88"/>
      <c r="B1218" s="88"/>
      <c r="C1218" s="88"/>
      <c r="D1218" s="89"/>
      <c r="E1218" s="90"/>
      <c r="F1218" s="99"/>
      <c r="G1218" s="99"/>
      <c r="H1218" s="89"/>
      <c r="I1218" s="99"/>
    </row>
    <row r="1219" spans="1:9" x14ac:dyDescent="0.2">
      <c r="A1219" s="88"/>
      <c r="B1219" s="88"/>
      <c r="C1219" s="88"/>
      <c r="D1219" s="89"/>
      <c r="E1219" s="90"/>
      <c r="F1219" s="99"/>
      <c r="G1219" s="99"/>
      <c r="H1219" s="89"/>
      <c r="I1219" s="99"/>
    </row>
    <row r="1220" spans="1:9" x14ac:dyDescent="0.2">
      <c r="A1220" s="88"/>
      <c r="B1220" s="88"/>
      <c r="C1220" s="88"/>
      <c r="D1220" s="89"/>
      <c r="E1220" s="90"/>
      <c r="F1220" s="99"/>
      <c r="G1220" s="99"/>
      <c r="H1220" s="89"/>
      <c r="I1220" s="99"/>
    </row>
    <row r="1221" spans="1:9" x14ac:dyDescent="0.2">
      <c r="A1221" s="88"/>
      <c r="B1221" s="88"/>
      <c r="C1221" s="88"/>
      <c r="D1221" s="89"/>
      <c r="E1221" s="90"/>
      <c r="F1221" s="99"/>
      <c r="G1221" s="99"/>
      <c r="H1221" s="89"/>
      <c r="I1221" s="99"/>
    </row>
    <row r="1222" spans="1:9" x14ac:dyDescent="0.2">
      <c r="A1222" s="88"/>
      <c r="B1222" s="88"/>
      <c r="C1222" s="88"/>
      <c r="D1222" s="89"/>
      <c r="E1222" s="90"/>
      <c r="F1222" s="99"/>
      <c r="G1222" s="99"/>
      <c r="H1222" s="89"/>
      <c r="I1222" s="99"/>
    </row>
    <row r="1223" spans="1:9" x14ac:dyDescent="0.2">
      <c r="A1223" s="88"/>
      <c r="B1223" s="88"/>
      <c r="C1223" s="88"/>
      <c r="D1223" s="89"/>
      <c r="E1223" s="90"/>
      <c r="F1223" s="99"/>
      <c r="G1223" s="99"/>
      <c r="H1223" s="89"/>
      <c r="I1223" s="99"/>
    </row>
    <row r="1224" spans="1:9" x14ac:dyDescent="0.2">
      <c r="A1224" s="88"/>
      <c r="B1224" s="88"/>
      <c r="C1224" s="88"/>
      <c r="D1224" s="89"/>
      <c r="E1224" s="90"/>
      <c r="F1224" s="99"/>
      <c r="G1224" s="99"/>
      <c r="H1224" s="89"/>
      <c r="I1224" s="99"/>
    </row>
    <row r="1225" spans="1:9" x14ac:dyDescent="0.2">
      <c r="A1225" s="88"/>
      <c r="B1225" s="88"/>
      <c r="C1225" s="88"/>
      <c r="D1225" s="89"/>
      <c r="E1225" s="90"/>
      <c r="F1225" s="99"/>
      <c r="G1225" s="99"/>
      <c r="H1225" s="89"/>
      <c r="I1225" s="99"/>
    </row>
    <row r="1226" spans="1:9" x14ac:dyDescent="0.2">
      <c r="A1226" s="88"/>
      <c r="B1226" s="88"/>
      <c r="C1226" s="88"/>
      <c r="D1226" s="89"/>
      <c r="E1226" s="90"/>
      <c r="F1226" s="99"/>
      <c r="G1226" s="99"/>
      <c r="H1226" s="89"/>
      <c r="I1226" s="99"/>
    </row>
    <row r="1227" spans="1:9" x14ac:dyDescent="0.2">
      <c r="A1227" s="88"/>
      <c r="B1227" s="88"/>
      <c r="C1227" s="88"/>
      <c r="D1227" s="89"/>
      <c r="E1227" s="90"/>
      <c r="F1227" s="99"/>
      <c r="G1227" s="99"/>
      <c r="H1227" s="89"/>
      <c r="I1227" s="99"/>
    </row>
    <row r="1228" spans="1:9" x14ac:dyDescent="0.2">
      <c r="A1228" s="88"/>
      <c r="B1228" s="88"/>
      <c r="C1228" s="88"/>
      <c r="D1228" s="89"/>
      <c r="E1228" s="90"/>
      <c r="F1228" s="99"/>
      <c r="G1228" s="99"/>
      <c r="H1228" s="89"/>
      <c r="I1228" s="99"/>
    </row>
    <row r="1229" spans="1:9" x14ac:dyDescent="0.2">
      <c r="A1229" s="88"/>
      <c r="B1229" s="88"/>
      <c r="C1229" s="88"/>
      <c r="D1229" s="89"/>
      <c r="E1229" s="90"/>
      <c r="F1229" s="99"/>
      <c r="G1229" s="99"/>
      <c r="H1229" s="89"/>
      <c r="I1229" s="99"/>
    </row>
    <row r="1230" spans="1:9" x14ac:dyDescent="0.2">
      <c r="A1230" s="88"/>
      <c r="B1230" s="88"/>
      <c r="C1230" s="88"/>
      <c r="D1230" s="89"/>
      <c r="E1230" s="90"/>
      <c r="F1230" s="99"/>
      <c r="G1230" s="99"/>
      <c r="H1230" s="89"/>
      <c r="I1230" s="99"/>
    </row>
    <row r="1231" spans="1:9" x14ac:dyDescent="0.2">
      <c r="A1231" s="88"/>
      <c r="B1231" s="88"/>
      <c r="C1231" s="88"/>
      <c r="D1231" s="89"/>
      <c r="E1231" s="90"/>
      <c r="F1231" s="99"/>
      <c r="G1231" s="99"/>
      <c r="H1231" s="89"/>
      <c r="I1231" s="99"/>
    </row>
    <row r="1232" spans="1:9" x14ac:dyDescent="0.2">
      <c r="A1232" s="88"/>
      <c r="B1232" s="88"/>
      <c r="C1232" s="88"/>
      <c r="D1232" s="89"/>
      <c r="E1232" s="90"/>
      <c r="F1232" s="99"/>
      <c r="G1232" s="99"/>
      <c r="H1232" s="89"/>
      <c r="I1232" s="99"/>
    </row>
    <row r="1233" spans="1:9" x14ac:dyDescent="0.2">
      <c r="A1233" s="88"/>
      <c r="B1233" s="88"/>
      <c r="C1233" s="88"/>
      <c r="D1233" s="89"/>
      <c r="E1233" s="90"/>
      <c r="F1233" s="99"/>
      <c r="G1233" s="99"/>
      <c r="H1233" s="89"/>
      <c r="I1233" s="99"/>
    </row>
    <row r="1234" spans="1:9" x14ac:dyDescent="0.2">
      <c r="A1234" s="88"/>
      <c r="B1234" s="88"/>
      <c r="C1234" s="88"/>
      <c r="D1234" s="89"/>
      <c r="E1234" s="90"/>
      <c r="F1234" s="99"/>
      <c r="G1234" s="99"/>
      <c r="H1234" s="89"/>
      <c r="I1234" s="99"/>
    </row>
    <row r="1235" spans="1:9" x14ac:dyDescent="0.2">
      <c r="A1235" s="88"/>
      <c r="B1235" s="88"/>
      <c r="C1235" s="88"/>
      <c r="D1235" s="89"/>
      <c r="E1235" s="90"/>
      <c r="F1235" s="99"/>
      <c r="G1235" s="99"/>
      <c r="H1235" s="89"/>
      <c r="I1235" s="99"/>
    </row>
    <row r="1236" spans="1:9" x14ac:dyDescent="0.2">
      <c r="A1236" s="88"/>
      <c r="B1236" s="88"/>
      <c r="C1236" s="88"/>
      <c r="D1236" s="89"/>
      <c r="E1236" s="90"/>
      <c r="F1236" s="99"/>
      <c r="G1236" s="99"/>
      <c r="H1236" s="89"/>
      <c r="I1236" s="99"/>
    </row>
    <row r="1237" spans="1:9" x14ac:dyDescent="0.2">
      <c r="A1237" s="88"/>
      <c r="B1237" s="88"/>
      <c r="C1237" s="88"/>
      <c r="D1237" s="89"/>
      <c r="E1237" s="90"/>
      <c r="F1237" s="99"/>
      <c r="G1237" s="99"/>
      <c r="H1237" s="89"/>
      <c r="I1237" s="99"/>
    </row>
    <row r="1238" spans="1:9" x14ac:dyDescent="0.2">
      <c r="A1238" s="88"/>
      <c r="B1238" s="88"/>
      <c r="C1238" s="88"/>
      <c r="D1238" s="89"/>
      <c r="E1238" s="90"/>
      <c r="F1238" s="99"/>
      <c r="G1238" s="99"/>
      <c r="H1238" s="89"/>
      <c r="I1238" s="99"/>
    </row>
    <row r="1239" spans="1:9" x14ac:dyDescent="0.2">
      <c r="A1239" s="88"/>
      <c r="B1239" s="88"/>
      <c r="C1239" s="88"/>
      <c r="D1239" s="89"/>
      <c r="E1239" s="90"/>
      <c r="F1239" s="99"/>
      <c r="G1239" s="99"/>
      <c r="H1239" s="89"/>
      <c r="I1239" s="99"/>
    </row>
    <row r="1240" spans="1:9" x14ac:dyDescent="0.2">
      <c r="A1240" s="88"/>
      <c r="B1240" s="88"/>
      <c r="C1240" s="88"/>
      <c r="D1240" s="89"/>
      <c r="E1240" s="90"/>
      <c r="F1240" s="99"/>
      <c r="G1240" s="99"/>
      <c r="H1240" s="89"/>
      <c r="I1240" s="99"/>
    </row>
    <row r="1241" spans="1:9" x14ac:dyDescent="0.2">
      <c r="A1241" s="88"/>
      <c r="B1241" s="88"/>
      <c r="C1241" s="88"/>
      <c r="D1241" s="89"/>
      <c r="E1241" s="90"/>
      <c r="F1241" s="99"/>
      <c r="G1241" s="99"/>
      <c r="H1241" s="89"/>
      <c r="I1241" s="99"/>
    </row>
    <row r="1242" spans="1:9" x14ac:dyDescent="0.2">
      <c r="A1242" s="88"/>
      <c r="B1242" s="88"/>
      <c r="C1242" s="88"/>
      <c r="D1242" s="89"/>
      <c r="E1242" s="90"/>
      <c r="F1242" s="99"/>
      <c r="G1242" s="99"/>
      <c r="H1242" s="89"/>
      <c r="I1242" s="99"/>
    </row>
    <row r="1243" spans="1:9" x14ac:dyDescent="0.2">
      <c r="A1243" s="88"/>
      <c r="B1243" s="88"/>
      <c r="C1243" s="88"/>
      <c r="D1243" s="89"/>
      <c r="E1243" s="90"/>
      <c r="F1243" s="99"/>
      <c r="G1243" s="99"/>
      <c r="H1243" s="89"/>
      <c r="I1243" s="99"/>
    </row>
    <row r="1244" spans="1:9" x14ac:dyDescent="0.2">
      <c r="A1244" s="88"/>
      <c r="B1244" s="88"/>
      <c r="C1244" s="88"/>
      <c r="D1244" s="89"/>
      <c r="E1244" s="90"/>
      <c r="F1244" s="99"/>
      <c r="G1244" s="99"/>
      <c r="H1244" s="89"/>
      <c r="I1244" s="99"/>
    </row>
    <row r="1245" spans="1:9" x14ac:dyDescent="0.2">
      <c r="A1245" s="88"/>
      <c r="B1245" s="88"/>
      <c r="C1245" s="88"/>
      <c r="D1245" s="89"/>
      <c r="E1245" s="90"/>
      <c r="F1245" s="99"/>
      <c r="G1245" s="99"/>
      <c r="H1245" s="89"/>
      <c r="I1245" s="99"/>
    </row>
    <row r="1246" spans="1:9" x14ac:dyDescent="0.2">
      <c r="A1246" s="88"/>
      <c r="B1246" s="88"/>
      <c r="C1246" s="88"/>
      <c r="D1246" s="89"/>
      <c r="E1246" s="90"/>
      <c r="F1246" s="99"/>
      <c r="G1246" s="99"/>
      <c r="H1246" s="89"/>
      <c r="I1246" s="99"/>
    </row>
    <row r="1247" spans="1:9" x14ac:dyDescent="0.2">
      <c r="A1247" s="88"/>
      <c r="B1247" s="88"/>
      <c r="C1247" s="88"/>
      <c r="D1247" s="89"/>
      <c r="E1247" s="90"/>
      <c r="F1247" s="99"/>
      <c r="G1247" s="99"/>
      <c r="H1247" s="89"/>
      <c r="I1247" s="99"/>
    </row>
    <row r="1248" spans="1:9" x14ac:dyDescent="0.2">
      <c r="A1248" s="88"/>
      <c r="B1248" s="88"/>
      <c r="C1248" s="88"/>
      <c r="D1248" s="89"/>
      <c r="E1248" s="90"/>
      <c r="F1248" s="99"/>
      <c r="G1248" s="99"/>
      <c r="H1248" s="89"/>
      <c r="I1248" s="99"/>
    </row>
    <row r="1249" spans="1:9" x14ac:dyDescent="0.2">
      <c r="A1249" s="88"/>
      <c r="B1249" s="88"/>
      <c r="C1249" s="88"/>
      <c r="D1249" s="89"/>
      <c r="E1249" s="90"/>
      <c r="F1249" s="99"/>
      <c r="G1249" s="99"/>
      <c r="H1249" s="89"/>
      <c r="I1249" s="99"/>
    </row>
    <row r="1250" spans="1:9" x14ac:dyDescent="0.2">
      <c r="A1250" s="88"/>
      <c r="B1250" s="88"/>
      <c r="C1250" s="88"/>
      <c r="D1250" s="89"/>
      <c r="E1250" s="90"/>
      <c r="F1250" s="99"/>
      <c r="G1250" s="99"/>
      <c r="H1250" s="89"/>
      <c r="I1250" s="99"/>
    </row>
    <row r="1251" spans="1:9" x14ac:dyDescent="0.2">
      <c r="A1251" s="88"/>
      <c r="B1251" s="88"/>
      <c r="C1251" s="88"/>
      <c r="D1251" s="89"/>
      <c r="E1251" s="90"/>
      <c r="F1251" s="99"/>
      <c r="G1251" s="99"/>
      <c r="H1251" s="89"/>
      <c r="I1251" s="99"/>
    </row>
    <row r="1252" spans="1:9" x14ac:dyDescent="0.2">
      <c r="A1252" s="88"/>
      <c r="B1252" s="88"/>
      <c r="C1252" s="88"/>
      <c r="D1252" s="89"/>
      <c r="E1252" s="90"/>
      <c r="F1252" s="99"/>
      <c r="G1252" s="99"/>
      <c r="H1252" s="89"/>
      <c r="I1252" s="99"/>
    </row>
    <row r="1253" spans="1:9" x14ac:dyDescent="0.2">
      <c r="A1253" s="88"/>
      <c r="B1253" s="88"/>
      <c r="C1253" s="88"/>
      <c r="D1253" s="89"/>
      <c r="E1253" s="90"/>
      <c r="F1253" s="99"/>
      <c r="G1253" s="99"/>
      <c r="H1253" s="89"/>
      <c r="I1253" s="99"/>
    </row>
    <row r="1254" spans="1:9" x14ac:dyDescent="0.2">
      <c r="A1254" s="88"/>
      <c r="B1254" s="88"/>
      <c r="C1254" s="88"/>
      <c r="D1254" s="89"/>
      <c r="E1254" s="90"/>
      <c r="F1254" s="99"/>
      <c r="G1254" s="99"/>
      <c r="H1254" s="89"/>
      <c r="I1254" s="99"/>
    </row>
    <row r="1255" spans="1:9" x14ac:dyDescent="0.2">
      <c r="A1255" s="88"/>
      <c r="B1255" s="88"/>
      <c r="C1255" s="88"/>
      <c r="D1255" s="89"/>
      <c r="E1255" s="90"/>
      <c r="F1255" s="99"/>
      <c r="G1255" s="99"/>
      <c r="H1255" s="89"/>
      <c r="I1255" s="99"/>
    </row>
    <row r="1256" spans="1:9" x14ac:dyDescent="0.2">
      <c r="A1256" s="88"/>
      <c r="B1256" s="88"/>
      <c r="C1256" s="88"/>
      <c r="D1256" s="89"/>
      <c r="E1256" s="90"/>
      <c r="F1256" s="99"/>
      <c r="G1256" s="99"/>
      <c r="H1256" s="89"/>
      <c r="I1256" s="99"/>
    </row>
    <row r="1257" spans="1:9" x14ac:dyDescent="0.2">
      <c r="A1257" s="88"/>
      <c r="B1257" s="88"/>
      <c r="C1257" s="88"/>
      <c r="D1257" s="89"/>
      <c r="E1257" s="90"/>
      <c r="F1257" s="99"/>
      <c r="G1257" s="99"/>
      <c r="H1257" s="89"/>
      <c r="I1257" s="99"/>
    </row>
    <row r="1258" spans="1:9" x14ac:dyDescent="0.2">
      <c r="A1258" s="88"/>
      <c r="B1258" s="88"/>
      <c r="C1258" s="88"/>
      <c r="D1258" s="89"/>
      <c r="E1258" s="90"/>
      <c r="F1258" s="99"/>
      <c r="G1258" s="99"/>
      <c r="H1258" s="89"/>
      <c r="I1258" s="99"/>
    </row>
    <row r="1259" spans="1:9" x14ac:dyDescent="0.2">
      <c r="A1259" s="88"/>
      <c r="B1259" s="88"/>
      <c r="C1259" s="88"/>
      <c r="D1259" s="89"/>
      <c r="E1259" s="90"/>
      <c r="F1259" s="99"/>
      <c r="G1259" s="99"/>
      <c r="H1259" s="89"/>
      <c r="I1259" s="99"/>
    </row>
    <row r="1260" spans="1:9" x14ac:dyDescent="0.2">
      <c r="A1260" s="88"/>
      <c r="B1260" s="88"/>
      <c r="C1260" s="88"/>
      <c r="D1260" s="89"/>
      <c r="E1260" s="90"/>
      <c r="F1260" s="99"/>
      <c r="G1260" s="99"/>
      <c r="H1260" s="89"/>
      <c r="I1260" s="99"/>
    </row>
    <row r="1261" spans="1:9" x14ac:dyDescent="0.2">
      <c r="A1261" s="88"/>
      <c r="B1261" s="88"/>
      <c r="C1261" s="88"/>
      <c r="D1261" s="89"/>
      <c r="E1261" s="90"/>
      <c r="F1261" s="99"/>
      <c r="G1261" s="99"/>
      <c r="H1261" s="89"/>
      <c r="I1261" s="99"/>
    </row>
    <row r="1262" spans="1:9" x14ac:dyDescent="0.2">
      <c r="A1262" s="88"/>
      <c r="B1262" s="88"/>
      <c r="C1262" s="88"/>
      <c r="D1262" s="89"/>
      <c r="E1262" s="90"/>
      <c r="F1262" s="99"/>
      <c r="G1262" s="99"/>
      <c r="H1262" s="89"/>
      <c r="I1262" s="99"/>
    </row>
    <row r="1263" spans="1:9" x14ac:dyDescent="0.2">
      <c r="A1263" s="88"/>
      <c r="B1263" s="88"/>
      <c r="C1263" s="88"/>
      <c r="D1263" s="89"/>
      <c r="E1263" s="90"/>
      <c r="F1263" s="99"/>
      <c r="G1263" s="99"/>
      <c r="H1263" s="89"/>
      <c r="I1263" s="99"/>
    </row>
    <row r="1264" spans="1:9" x14ac:dyDescent="0.2">
      <c r="A1264" s="88"/>
      <c r="B1264" s="88"/>
      <c r="C1264" s="88"/>
      <c r="D1264" s="89"/>
      <c r="E1264" s="90"/>
      <c r="F1264" s="99"/>
      <c r="G1264" s="99"/>
      <c r="H1264" s="89"/>
      <c r="I1264" s="99"/>
    </row>
    <row r="1265" spans="1:9" x14ac:dyDescent="0.2">
      <c r="A1265" s="88"/>
      <c r="B1265" s="88"/>
      <c r="C1265" s="88"/>
      <c r="D1265" s="89"/>
      <c r="E1265" s="90"/>
      <c r="F1265" s="99"/>
      <c r="G1265" s="99"/>
      <c r="H1265" s="89"/>
      <c r="I1265" s="99"/>
    </row>
    <row r="1266" spans="1:9" x14ac:dyDescent="0.2">
      <c r="A1266" s="88"/>
      <c r="B1266" s="88"/>
      <c r="C1266" s="88"/>
      <c r="D1266" s="89"/>
      <c r="E1266" s="90"/>
      <c r="F1266" s="99"/>
      <c r="G1266" s="99"/>
      <c r="H1266" s="89"/>
      <c r="I1266" s="99"/>
    </row>
    <row r="1267" spans="1:9" x14ac:dyDescent="0.2">
      <c r="A1267" s="88"/>
      <c r="B1267" s="88"/>
      <c r="C1267" s="88"/>
      <c r="D1267" s="89"/>
      <c r="E1267" s="90"/>
      <c r="F1267" s="99"/>
      <c r="G1267" s="99"/>
      <c r="H1267" s="89"/>
      <c r="I1267" s="99"/>
    </row>
    <row r="1268" spans="1:9" x14ac:dyDescent="0.2">
      <c r="A1268" s="88"/>
      <c r="B1268" s="88"/>
      <c r="C1268" s="88"/>
      <c r="D1268" s="89"/>
      <c r="E1268" s="90"/>
      <c r="F1268" s="99"/>
      <c r="G1268" s="99"/>
      <c r="H1268" s="89"/>
      <c r="I1268" s="99"/>
    </row>
    <row r="1269" spans="1:9" x14ac:dyDescent="0.2">
      <c r="A1269" s="88"/>
      <c r="B1269" s="88"/>
      <c r="C1269" s="88"/>
      <c r="D1269" s="89"/>
      <c r="E1269" s="90"/>
      <c r="F1269" s="99"/>
      <c r="G1269" s="99"/>
      <c r="H1269" s="89"/>
      <c r="I1269" s="99"/>
    </row>
    <row r="1270" spans="1:9" x14ac:dyDescent="0.2">
      <c r="A1270" s="88"/>
      <c r="B1270" s="88"/>
      <c r="C1270" s="88"/>
      <c r="D1270" s="89"/>
      <c r="E1270" s="90"/>
      <c r="F1270" s="99"/>
      <c r="G1270" s="99"/>
      <c r="H1270" s="89"/>
      <c r="I1270" s="99"/>
    </row>
    <row r="1271" spans="1:9" x14ac:dyDescent="0.2">
      <c r="A1271" s="88"/>
      <c r="B1271" s="88"/>
      <c r="C1271" s="88"/>
      <c r="D1271" s="89"/>
      <c r="E1271" s="90"/>
      <c r="F1271" s="99"/>
      <c r="G1271" s="99"/>
      <c r="H1271" s="89"/>
      <c r="I1271" s="99"/>
    </row>
    <row r="1272" spans="1:9" x14ac:dyDescent="0.2">
      <c r="A1272" s="88"/>
      <c r="B1272" s="88"/>
      <c r="C1272" s="88"/>
      <c r="D1272" s="89"/>
      <c r="E1272" s="90"/>
      <c r="F1272" s="99"/>
      <c r="G1272" s="99"/>
      <c r="H1272" s="89"/>
      <c r="I1272" s="99"/>
    </row>
    <row r="1273" spans="1:9" x14ac:dyDescent="0.2">
      <c r="A1273" s="88"/>
      <c r="B1273" s="88"/>
      <c r="C1273" s="88"/>
      <c r="D1273" s="89"/>
      <c r="E1273" s="90"/>
      <c r="F1273" s="99"/>
      <c r="G1273" s="99"/>
      <c r="H1273" s="89"/>
      <c r="I1273" s="99"/>
    </row>
    <row r="1274" spans="1:9" x14ac:dyDescent="0.2">
      <c r="A1274" s="88"/>
      <c r="B1274" s="88"/>
      <c r="C1274" s="88"/>
      <c r="D1274" s="89"/>
      <c r="E1274" s="90"/>
      <c r="F1274" s="99"/>
      <c r="G1274" s="99"/>
      <c r="H1274" s="89"/>
      <c r="I1274" s="99"/>
    </row>
    <row r="1275" spans="1:9" x14ac:dyDescent="0.2">
      <c r="A1275" s="88"/>
      <c r="B1275" s="88"/>
      <c r="C1275" s="88"/>
      <c r="D1275" s="89"/>
      <c r="E1275" s="90"/>
      <c r="F1275" s="99"/>
      <c r="G1275" s="99"/>
      <c r="H1275" s="89"/>
      <c r="I1275" s="99"/>
    </row>
    <row r="1276" spans="1:9" x14ac:dyDescent="0.2">
      <c r="A1276" s="88"/>
      <c r="B1276" s="88"/>
      <c r="C1276" s="88"/>
      <c r="D1276" s="89"/>
      <c r="E1276" s="90"/>
      <c r="F1276" s="99"/>
      <c r="G1276" s="99"/>
      <c r="H1276" s="89"/>
      <c r="I1276" s="99"/>
    </row>
    <row r="1277" spans="1:9" x14ac:dyDescent="0.2">
      <c r="A1277" s="88"/>
      <c r="B1277" s="88"/>
      <c r="C1277" s="88"/>
      <c r="D1277" s="89"/>
      <c r="E1277" s="90"/>
      <c r="F1277" s="99"/>
      <c r="G1277" s="99"/>
      <c r="H1277" s="89"/>
      <c r="I1277" s="99"/>
    </row>
    <row r="1278" spans="1:9" x14ac:dyDescent="0.2">
      <c r="A1278" s="88"/>
      <c r="B1278" s="88"/>
      <c r="C1278" s="88"/>
      <c r="D1278" s="89"/>
      <c r="E1278" s="90"/>
      <c r="F1278" s="99"/>
      <c r="G1278" s="99"/>
      <c r="H1278" s="89"/>
      <c r="I1278" s="99"/>
    </row>
    <row r="1279" spans="1:9" x14ac:dyDescent="0.2">
      <c r="A1279" s="88"/>
      <c r="B1279" s="88"/>
      <c r="C1279" s="88"/>
      <c r="D1279" s="89"/>
      <c r="E1279" s="90"/>
      <c r="F1279" s="99"/>
      <c r="G1279" s="99"/>
      <c r="H1279" s="89"/>
      <c r="I1279" s="99"/>
    </row>
    <row r="1280" spans="1:9" x14ac:dyDescent="0.2">
      <c r="A1280" s="88"/>
      <c r="B1280" s="88"/>
      <c r="C1280" s="88"/>
      <c r="D1280" s="89"/>
      <c r="E1280" s="90"/>
      <c r="F1280" s="99"/>
      <c r="G1280" s="99"/>
      <c r="H1280" s="89"/>
      <c r="I1280" s="99"/>
    </row>
    <row r="1281" spans="1:9" x14ac:dyDescent="0.2">
      <c r="A1281" s="88"/>
      <c r="B1281" s="88"/>
      <c r="C1281" s="88"/>
      <c r="D1281" s="89"/>
      <c r="E1281" s="90"/>
      <c r="F1281" s="99"/>
      <c r="G1281" s="99"/>
      <c r="H1281" s="89"/>
      <c r="I1281" s="99"/>
    </row>
    <row r="1282" spans="1:9" x14ac:dyDescent="0.2">
      <c r="A1282" s="88"/>
      <c r="B1282" s="88"/>
      <c r="C1282" s="88"/>
      <c r="D1282" s="89"/>
      <c r="E1282" s="90"/>
      <c r="F1282" s="99"/>
      <c r="G1282" s="99"/>
      <c r="H1282" s="89"/>
      <c r="I1282" s="99"/>
    </row>
    <row r="1283" spans="1:9" x14ac:dyDescent="0.2">
      <c r="A1283" s="88"/>
      <c r="B1283" s="88"/>
      <c r="C1283" s="88"/>
      <c r="D1283" s="89"/>
      <c r="E1283" s="90"/>
      <c r="F1283" s="99"/>
      <c r="G1283" s="99"/>
      <c r="H1283" s="89"/>
      <c r="I1283" s="99"/>
    </row>
    <row r="1284" spans="1:9" x14ac:dyDescent="0.2">
      <c r="A1284" s="88"/>
      <c r="B1284" s="88"/>
      <c r="C1284" s="88"/>
      <c r="D1284" s="89"/>
      <c r="E1284" s="90"/>
      <c r="F1284" s="99"/>
      <c r="G1284" s="99"/>
      <c r="H1284" s="89"/>
      <c r="I1284" s="99"/>
    </row>
    <row r="1285" spans="1:9" x14ac:dyDescent="0.2">
      <c r="A1285" s="88"/>
      <c r="B1285" s="88"/>
      <c r="C1285" s="88"/>
      <c r="D1285" s="89"/>
      <c r="E1285" s="90"/>
      <c r="F1285" s="99"/>
      <c r="G1285" s="99"/>
      <c r="H1285" s="89"/>
      <c r="I1285" s="99"/>
    </row>
    <row r="1286" spans="1:9" x14ac:dyDescent="0.2">
      <c r="A1286" s="88"/>
      <c r="B1286" s="88"/>
      <c r="C1286" s="88"/>
      <c r="D1286" s="89"/>
      <c r="E1286" s="90"/>
      <c r="F1286" s="99"/>
      <c r="G1286" s="99"/>
      <c r="H1286" s="89"/>
      <c r="I1286" s="99"/>
    </row>
    <row r="1287" spans="1:9" x14ac:dyDescent="0.2">
      <c r="A1287" s="88"/>
      <c r="B1287" s="88"/>
      <c r="C1287" s="88"/>
      <c r="D1287" s="89"/>
      <c r="E1287" s="90"/>
      <c r="F1287" s="99"/>
      <c r="G1287" s="99"/>
      <c r="H1287" s="89"/>
      <c r="I1287" s="99"/>
    </row>
    <row r="1288" spans="1:9" x14ac:dyDescent="0.2">
      <c r="A1288" s="88"/>
      <c r="B1288" s="88"/>
      <c r="C1288" s="88"/>
      <c r="D1288" s="89"/>
      <c r="E1288" s="90"/>
      <c r="F1288" s="99"/>
      <c r="G1288" s="99"/>
      <c r="H1288" s="89"/>
      <c r="I1288" s="99"/>
    </row>
    <row r="1289" spans="1:9" x14ac:dyDescent="0.2">
      <c r="A1289" s="88"/>
      <c r="B1289" s="88"/>
      <c r="C1289" s="88"/>
      <c r="D1289" s="89"/>
      <c r="E1289" s="90"/>
      <c r="F1289" s="99"/>
      <c r="G1289" s="99"/>
      <c r="H1289" s="89"/>
      <c r="I1289" s="99"/>
    </row>
    <row r="1290" spans="1:9" x14ac:dyDescent="0.2">
      <c r="A1290" s="88"/>
      <c r="B1290" s="88"/>
      <c r="C1290" s="88"/>
      <c r="D1290" s="89"/>
      <c r="E1290" s="90"/>
      <c r="F1290" s="99"/>
      <c r="G1290" s="99"/>
      <c r="H1290" s="89"/>
      <c r="I1290" s="99"/>
    </row>
    <row r="1291" spans="1:9" x14ac:dyDescent="0.2">
      <c r="A1291" s="88"/>
      <c r="B1291" s="88"/>
      <c r="C1291" s="88"/>
      <c r="D1291" s="89"/>
      <c r="E1291" s="90"/>
      <c r="F1291" s="99"/>
      <c r="G1291" s="99"/>
      <c r="H1291" s="89"/>
      <c r="I1291" s="99"/>
    </row>
    <row r="1292" spans="1:9" x14ac:dyDescent="0.2">
      <c r="A1292" s="88"/>
      <c r="B1292" s="88"/>
      <c r="C1292" s="88"/>
      <c r="D1292" s="89"/>
      <c r="E1292" s="90"/>
      <c r="F1292" s="99"/>
      <c r="G1292" s="99"/>
      <c r="H1292" s="89"/>
      <c r="I1292" s="99"/>
    </row>
    <row r="1293" spans="1:9" x14ac:dyDescent="0.2">
      <c r="A1293" s="88"/>
      <c r="B1293" s="88"/>
      <c r="C1293" s="88"/>
      <c r="D1293" s="89"/>
      <c r="E1293" s="90"/>
      <c r="F1293" s="99"/>
      <c r="G1293" s="99"/>
      <c r="H1293" s="89"/>
      <c r="I1293" s="99"/>
    </row>
    <row r="1294" spans="1:9" x14ac:dyDescent="0.2">
      <c r="A1294" s="88"/>
      <c r="B1294" s="88"/>
      <c r="C1294" s="88"/>
      <c r="D1294" s="89"/>
      <c r="E1294" s="90"/>
      <c r="F1294" s="99"/>
      <c r="G1294" s="99"/>
      <c r="H1294" s="89"/>
      <c r="I1294" s="99"/>
    </row>
    <row r="1295" spans="1:9" x14ac:dyDescent="0.2">
      <c r="A1295" s="88"/>
      <c r="B1295" s="88"/>
      <c r="C1295" s="88"/>
      <c r="D1295" s="89"/>
      <c r="E1295" s="90"/>
      <c r="F1295" s="99"/>
      <c r="G1295" s="99"/>
      <c r="H1295" s="89"/>
      <c r="I1295" s="99"/>
    </row>
    <row r="1296" spans="1:9" x14ac:dyDescent="0.2">
      <c r="A1296" s="88"/>
      <c r="B1296" s="88"/>
      <c r="C1296" s="88"/>
      <c r="D1296" s="89"/>
      <c r="E1296" s="90"/>
      <c r="F1296" s="99"/>
      <c r="G1296" s="99"/>
      <c r="H1296" s="89"/>
      <c r="I1296" s="99"/>
    </row>
    <row r="1297" spans="1:9" x14ac:dyDescent="0.2">
      <c r="A1297" s="88"/>
      <c r="B1297" s="88"/>
      <c r="C1297" s="88"/>
      <c r="D1297" s="89"/>
      <c r="E1297" s="90"/>
      <c r="F1297" s="99"/>
      <c r="G1297" s="99"/>
      <c r="H1297" s="89"/>
      <c r="I1297" s="99"/>
    </row>
    <row r="1298" spans="1:9" x14ac:dyDescent="0.2">
      <c r="A1298" s="88"/>
      <c r="B1298" s="88"/>
      <c r="C1298" s="88"/>
      <c r="D1298" s="89"/>
      <c r="E1298" s="90"/>
      <c r="F1298" s="99"/>
      <c r="G1298" s="99"/>
      <c r="H1298" s="89"/>
      <c r="I1298" s="99"/>
    </row>
    <row r="1299" spans="1:9" x14ac:dyDescent="0.2">
      <c r="A1299" s="88"/>
      <c r="B1299" s="88"/>
      <c r="C1299" s="88"/>
      <c r="D1299" s="89"/>
      <c r="E1299" s="90"/>
      <c r="F1299" s="99"/>
      <c r="G1299" s="99"/>
      <c r="H1299" s="89"/>
      <c r="I1299" s="99"/>
    </row>
    <row r="1300" spans="1:9" x14ac:dyDescent="0.2">
      <c r="A1300" s="88"/>
      <c r="B1300" s="88"/>
      <c r="C1300" s="88"/>
      <c r="D1300" s="89"/>
      <c r="E1300" s="90"/>
      <c r="F1300" s="99"/>
      <c r="G1300" s="99"/>
      <c r="H1300" s="89"/>
      <c r="I1300" s="99"/>
    </row>
    <row r="1301" spans="1:9" x14ac:dyDescent="0.2">
      <c r="A1301" s="88"/>
      <c r="B1301" s="88"/>
      <c r="C1301" s="88"/>
      <c r="D1301" s="89"/>
      <c r="E1301" s="90"/>
      <c r="F1301" s="99"/>
      <c r="G1301" s="99"/>
      <c r="H1301" s="89"/>
      <c r="I1301" s="99"/>
    </row>
    <row r="1302" spans="1:9" x14ac:dyDescent="0.2">
      <c r="A1302" s="88"/>
      <c r="B1302" s="88"/>
      <c r="C1302" s="88"/>
      <c r="D1302" s="89"/>
      <c r="E1302" s="90"/>
      <c r="F1302" s="99"/>
      <c r="G1302" s="99"/>
      <c r="H1302" s="89"/>
      <c r="I1302" s="99"/>
    </row>
    <row r="1303" spans="1:9" x14ac:dyDescent="0.2">
      <c r="A1303" s="88"/>
      <c r="B1303" s="88"/>
      <c r="C1303" s="88"/>
      <c r="D1303" s="89"/>
      <c r="E1303" s="90"/>
      <c r="F1303" s="99"/>
      <c r="G1303" s="99"/>
      <c r="H1303" s="89"/>
      <c r="I1303" s="99"/>
    </row>
    <row r="1304" spans="1:9" x14ac:dyDescent="0.2">
      <c r="A1304" s="88"/>
      <c r="B1304" s="88"/>
      <c r="C1304" s="88"/>
      <c r="D1304" s="89"/>
      <c r="E1304" s="90"/>
      <c r="F1304" s="99"/>
      <c r="G1304" s="99"/>
      <c r="H1304" s="89"/>
      <c r="I1304" s="99"/>
    </row>
    <row r="1305" spans="1:9" x14ac:dyDescent="0.2">
      <c r="A1305" s="88"/>
      <c r="B1305" s="88"/>
      <c r="C1305" s="88"/>
      <c r="D1305" s="89"/>
      <c r="E1305" s="90"/>
      <c r="F1305" s="99"/>
      <c r="G1305" s="99"/>
      <c r="H1305" s="89"/>
      <c r="I1305" s="99"/>
    </row>
    <row r="1306" spans="1:9" x14ac:dyDescent="0.2">
      <c r="A1306" s="88"/>
      <c r="B1306" s="88"/>
      <c r="C1306" s="88"/>
      <c r="D1306" s="89"/>
      <c r="E1306" s="90"/>
      <c r="F1306" s="99"/>
      <c r="G1306" s="99"/>
      <c r="H1306" s="89"/>
      <c r="I1306" s="99"/>
    </row>
    <row r="1307" spans="1:9" x14ac:dyDescent="0.2">
      <c r="A1307" s="88"/>
      <c r="B1307" s="88"/>
      <c r="C1307" s="88"/>
      <c r="D1307" s="89"/>
      <c r="E1307" s="90"/>
      <c r="F1307" s="99"/>
      <c r="G1307" s="99"/>
      <c r="H1307" s="89"/>
      <c r="I1307" s="99"/>
    </row>
    <row r="1308" spans="1:9" x14ac:dyDescent="0.2">
      <c r="A1308" s="88"/>
      <c r="B1308" s="88"/>
      <c r="C1308" s="88"/>
      <c r="D1308" s="89"/>
      <c r="E1308" s="90"/>
      <c r="F1308" s="99"/>
      <c r="G1308" s="99"/>
      <c r="H1308" s="89"/>
      <c r="I1308" s="99"/>
    </row>
    <row r="1309" spans="1:9" x14ac:dyDescent="0.2">
      <c r="A1309" s="88"/>
      <c r="B1309" s="88"/>
      <c r="C1309" s="88"/>
      <c r="D1309" s="89"/>
      <c r="E1309" s="90"/>
      <c r="F1309" s="99"/>
      <c r="G1309" s="99"/>
      <c r="H1309" s="89"/>
      <c r="I1309" s="99"/>
    </row>
    <row r="1310" spans="1:9" x14ac:dyDescent="0.2">
      <c r="A1310" s="88"/>
      <c r="B1310" s="88"/>
      <c r="C1310" s="88"/>
      <c r="D1310" s="89"/>
      <c r="E1310" s="90"/>
      <c r="F1310" s="99"/>
      <c r="G1310" s="99"/>
      <c r="H1310" s="89"/>
      <c r="I1310" s="99"/>
    </row>
    <row r="1311" spans="1:9" x14ac:dyDescent="0.2">
      <c r="A1311" s="88"/>
      <c r="B1311" s="88"/>
      <c r="C1311" s="88"/>
      <c r="D1311" s="89"/>
      <c r="E1311" s="90"/>
      <c r="F1311" s="99"/>
      <c r="G1311" s="99"/>
      <c r="H1311" s="89"/>
      <c r="I1311" s="99"/>
    </row>
    <row r="1312" spans="1:9" x14ac:dyDescent="0.2">
      <c r="A1312" s="88"/>
      <c r="B1312" s="88"/>
      <c r="C1312" s="88"/>
      <c r="D1312" s="89"/>
      <c r="E1312" s="90"/>
      <c r="F1312" s="99"/>
      <c r="G1312" s="99"/>
      <c r="H1312" s="89"/>
      <c r="I1312" s="99"/>
    </row>
    <row r="1313" spans="1:9" x14ac:dyDescent="0.2">
      <c r="A1313" s="88"/>
      <c r="B1313" s="88"/>
      <c r="C1313" s="88"/>
      <c r="D1313" s="89"/>
      <c r="E1313" s="90"/>
      <c r="F1313" s="99"/>
      <c r="G1313" s="99"/>
      <c r="H1313" s="89"/>
      <c r="I1313" s="99"/>
    </row>
    <row r="1314" spans="1:9" x14ac:dyDescent="0.2">
      <c r="A1314" s="88"/>
      <c r="B1314" s="88"/>
      <c r="C1314" s="88"/>
      <c r="D1314" s="89"/>
      <c r="E1314" s="90"/>
      <c r="F1314" s="99"/>
      <c r="G1314" s="99"/>
      <c r="H1314" s="89"/>
      <c r="I1314" s="99"/>
    </row>
    <row r="1315" spans="1:9" x14ac:dyDescent="0.2">
      <c r="A1315" s="88"/>
      <c r="B1315" s="88"/>
      <c r="C1315" s="88"/>
      <c r="D1315" s="89"/>
      <c r="E1315" s="90"/>
      <c r="F1315" s="99"/>
      <c r="G1315" s="99"/>
      <c r="H1315" s="89"/>
      <c r="I1315" s="99"/>
    </row>
    <row r="1316" spans="1:9" x14ac:dyDescent="0.2">
      <c r="A1316" s="88"/>
      <c r="B1316" s="88"/>
      <c r="C1316" s="88"/>
      <c r="D1316" s="89"/>
      <c r="E1316" s="90"/>
      <c r="F1316" s="99"/>
      <c r="G1316" s="99"/>
      <c r="H1316" s="89"/>
      <c r="I1316" s="99"/>
    </row>
    <row r="1317" spans="1:9" x14ac:dyDescent="0.2">
      <c r="A1317" s="88"/>
      <c r="B1317" s="88"/>
      <c r="C1317" s="88"/>
      <c r="D1317" s="89"/>
      <c r="E1317" s="90"/>
      <c r="F1317" s="99"/>
      <c r="G1317" s="99"/>
      <c r="H1317" s="89"/>
      <c r="I1317" s="99"/>
    </row>
    <row r="1318" spans="1:9" x14ac:dyDescent="0.2">
      <c r="A1318" s="88"/>
      <c r="B1318" s="88"/>
      <c r="C1318" s="88"/>
      <c r="D1318" s="89"/>
      <c r="E1318" s="90"/>
      <c r="F1318" s="99"/>
      <c r="G1318" s="99"/>
      <c r="H1318" s="89"/>
      <c r="I1318" s="99"/>
    </row>
    <row r="1319" spans="1:9" x14ac:dyDescent="0.2">
      <c r="A1319" s="88"/>
      <c r="B1319" s="88"/>
      <c r="C1319" s="88"/>
      <c r="D1319" s="89"/>
      <c r="E1319" s="90"/>
      <c r="F1319" s="99"/>
      <c r="G1319" s="99"/>
      <c r="H1319" s="89"/>
      <c r="I1319" s="99"/>
    </row>
    <row r="1320" spans="1:9" x14ac:dyDescent="0.2">
      <c r="A1320" s="88"/>
      <c r="B1320" s="88"/>
      <c r="C1320" s="88"/>
      <c r="D1320" s="89"/>
      <c r="E1320" s="90"/>
      <c r="F1320" s="99"/>
      <c r="G1320" s="99"/>
      <c r="H1320" s="89"/>
      <c r="I1320" s="99"/>
    </row>
    <row r="1321" spans="1:9" x14ac:dyDescent="0.2">
      <c r="A1321" s="88"/>
      <c r="B1321" s="88"/>
      <c r="C1321" s="88"/>
      <c r="D1321" s="89"/>
      <c r="E1321" s="90"/>
      <c r="F1321" s="99"/>
      <c r="G1321" s="99"/>
      <c r="H1321" s="89"/>
      <c r="I1321" s="99"/>
    </row>
    <row r="1322" spans="1:9" x14ac:dyDescent="0.2">
      <c r="A1322" s="88"/>
      <c r="B1322" s="88"/>
      <c r="C1322" s="88"/>
      <c r="D1322" s="89"/>
      <c r="E1322" s="90"/>
      <c r="F1322" s="99"/>
      <c r="G1322" s="99"/>
      <c r="H1322" s="89"/>
      <c r="I1322" s="99"/>
    </row>
    <row r="1323" spans="1:9" x14ac:dyDescent="0.2">
      <c r="A1323" s="88"/>
      <c r="B1323" s="88"/>
      <c r="C1323" s="88"/>
      <c r="D1323" s="89"/>
      <c r="E1323" s="90"/>
      <c r="F1323" s="99"/>
      <c r="G1323" s="99"/>
      <c r="H1323" s="89"/>
      <c r="I1323" s="99"/>
    </row>
    <row r="1324" spans="1:9" x14ac:dyDescent="0.2">
      <c r="A1324" s="88"/>
      <c r="B1324" s="88"/>
      <c r="C1324" s="88"/>
      <c r="D1324" s="89"/>
      <c r="E1324" s="90"/>
      <c r="F1324" s="99"/>
      <c r="G1324" s="99"/>
      <c r="H1324" s="89"/>
      <c r="I1324" s="99"/>
    </row>
    <row r="1325" spans="1:9" x14ac:dyDescent="0.2">
      <c r="A1325" s="88"/>
      <c r="B1325" s="88"/>
      <c r="C1325" s="88"/>
      <c r="D1325" s="89"/>
      <c r="E1325" s="90"/>
      <c r="F1325" s="99"/>
      <c r="G1325" s="99"/>
      <c r="H1325" s="89"/>
      <c r="I1325" s="99"/>
    </row>
    <row r="1326" spans="1:9" x14ac:dyDescent="0.2">
      <c r="A1326" s="88"/>
      <c r="B1326" s="88"/>
      <c r="C1326" s="88"/>
      <c r="D1326" s="89"/>
      <c r="E1326" s="90"/>
      <c r="F1326" s="99"/>
      <c r="G1326" s="99"/>
      <c r="H1326" s="89"/>
      <c r="I1326" s="99"/>
    </row>
    <row r="1327" spans="1:9" x14ac:dyDescent="0.2">
      <c r="A1327" s="88"/>
      <c r="B1327" s="88"/>
      <c r="C1327" s="88"/>
      <c r="D1327" s="89"/>
      <c r="E1327" s="90"/>
      <c r="F1327" s="99"/>
      <c r="G1327" s="99"/>
      <c r="H1327" s="89"/>
      <c r="I1327" s="99"/>
    </row>
    <row r="1328" spans="1:9" x14ac:dyDescent="0.2">
      <c r="A1328" s="88"/>
      <c r="B1328" s="88"/>
      <c r="C1328" s="88"/>
      <c r="D1328" s="89"/>
      <c r="E1328" s="90"/>
      <c r="F1328" s="99"/>
      <c r="G1328" s="99"/>
      <c r="H1328" s="89"/>
      <c r="I1328" s="99"/>
    </row>
    <row r="1329" spans="1:9" x14ac:dyDescent="0.2">
      <c r="A1329" s="88"/>
      <c r="B1329" s="88"/>
      <c r="C1329" s="88"/>
      <c r="D1329" s="89"/>
      <c r="E1329" s="90"/>
      <c r="F1329" s="99"/>
      <c r="G1329" s="99"/>
      <c r="H1329" s="89"/>
      <c r="I1329" s="99"/>
    </row>
    <row r="1330" spans="1:9" x14ac:dyDescent="0.2">
      <c r="A1330" s="88"/>
      <c r="B1330" s="88"/>
      <c r="C1330" s="88"/>
      <c r="D1330" s="89"/>
      <c r="E1330" s="90"/>
      <c r="F1330" s="99"/>
      <c r="G1330" s="99"/>
      <c r="H1330" s="89"/>
      <c r="I1330" s="99"/>
    </row>
    <row r="1331" spans="1:9" x14ac:dyDescent="0.2">
      <c r="A1331" s="88"/>
      <c r="B1331" s="88"/>
      <c r="C1331" s="88"/>
      <c r="D1331" s="89"/>
      <c r="E1331" s="90"/>
      <c r="F1331" s="99"/>
      <c r="G1331" s="99"/>
      <c r="H1331" s="89"/>
      <c r="I1331" s="99"/>
    </row>
    <row r="1332" spans="1:9" x14ac:dyDescent="0.2">
      <c r="A1332" s="88"/>
      <c r="B1332" s="88"/>
      <c r="C1332" s="88"/>
      <c r="D1332" s="89"/>
      <c r="E1332" s="90"/>
      <c r="F1332" s="99"/>
      <c r="G1332" s="99"/>
      <c r="H1332" s="89"/>
      <c r="I1332" s="99"/>
    </row>
    <row r="1333" spans="1:9" x14ac:dyDescent="0.2">
      <c r="A1333" s="88"/>
      <c r="B1333" s="88"/>
      <c r="C1333" s="88"/>
      <c r="D1333" s="89"/>
      <c r="E1333" s="90"/>
      <c r="F1333" s="99"/>
      <c r="G1333" s="99"/>
      <c r="H1333" s="89"/>
      <c r="I1333" s="99"/>
    </row>
    <row r="1334" spans="1:9" x14ac:dyDescent="0.2">
      <c r="A1334" s="88"/>
      <c r="B1334" s="88"/>
      <c r="C1334" s="88"/>
      <c r="D1334" s="89"/>
      <c r="E1334" s="90"/>
      <c r="F1334" s="99"/>
      <c r="G1334" s="99"/>
      <c r="H1334" s="89"/>
      <c r="I1334" s="99"/>
    </row>
    <row r="1335" spans="1:9" x14ac:dyDescent="0.2">
      <c r="A1335" s="88"/>
      <c r="B1335" s="88"/>
      <c r="C1335" s="88"/>
      <c r="D1335" s="89"/>
      <c r="E1335" s="90"/>
      <c r="F1335" s="99"/>
      <c r="G1335" s="99"/>
      <c r="H1335" s="89"/>
      <c r="I1335" s="99"/>
    </row>
    <row r="1336" spans="1:9" x14ac:dyDescent="0.2">
      <c r="A1336" s="88"/>
      <c r="B1336" s="88"/>
      <c r="C1336" s="88"/>
      <c r="D1336" s="89"/>
      <c r="E1336" s="90"/>
      <c r="F1336" s="99"/>
      <c r="G1336" s="99"/>
      <c r="H1336" s="89"/>
      <c r="I1336" s="99"/>
    </row>
    <row r="1337" spans="1:9" x14ac:dyDescent="0.2">
      <c r="A1337" s="88"/>
      <c r="B1337" s="88"/>
      <c r="C1337" s="88"/>
      <c r="D1337" s="89"/>
      <c r="E1337" s="90"/>
      <c r="F1337" s="99"/>
      <c r="G1337" s="99"/>
      <c r="H1337" s="89"/>
      <c r="I1337" s="99"/>
    </row>
    <row r="1338" spans="1:9" x14ac:dyDescent="0.2">
      <c r="A1338" s="88"/>
      <c r="B1338" s="88"/>
      <c r="C1338" s="88"/>
      <c r="D1338" s="89"/>
      <c r="E1338" s="90"/>
      <c r="F1338" s="99"/>
      <c r="G1338" s="99"/>
      <c r="H1338" s="89"/>
      <c r="I1338" s="99"/>
    </row>
    <row r="1339" spans="1:9" x14ac:dyDescent="0.2">
      <c r="A1339" s="88"/>
      <c r="B1339" s="88"/>
      <c r="C1339" s="88"/>
      <c r="D1339" s="89"/>
      <c r="E1339" s="90"/>
      <c r="F1339" s="99"/>
      <c r="G1339" s="99"/>
      <c r="H1339" s="89"/>
      <c r="I1339" s="99"/>
    </row>
    <row r="1340" spans="1:9" x14ac:dyDescent="0.2">
      <c r="A1340" s="88"/>
      <c r="B1340" s="88"/>
      <c r="C1340" s="88"/>
      <c r="D1340" s="89"/>
      <c r="E1340" s="90"/>
      <c r="F1340" s="99"/>
      <c r="G1340" s="99"/>
      <c r="H1340" s="89"/>
      <c r="I1340" s="99"/>
    </row>
    <row r="1341" spans="1:9" x14ac:dyDescent="0.2">
      <c r="A1341" s="88"/>
      <c r="B1341" s="88"/>
      <c r="C1341" s="88"/>
      <c r="D1341" s="89"/>
      <c r="E1341" s="90"/>
      <c r="F1341" s="99"/>
      <c r="G1341" s="99"/>
      <c r="H1341" s="89"/>
      <c r="I1341" s="99"/>
    </row>
    <row r="1342" spans="1:9" x14ac:dyDescent="0.2">
      <c r="A1342" s="88"/>
      <c r="B1342" s="88"/>
      <c r="C1342" s="88"/>
      <c r="D1342" s="89"/>
      <c r="E1342" s="90"/>
      <c r="F1342" s="99"/>
      <c r="G1342" s="99"/>
      <c r="H1342" s="89"/>
      <c r="I1342" s="99"/>
    </row>
    <row r="1343" spans="1:9" x14ac:dyDescent="0.2">
      <c r="A1343" s="88"/>
      <c r="B1343" s="88"/>
      <c r="C1343" s="88"/>
      <c r="D1343" s="89"/>
      <c r="E1343" s="90"/>
      <c r="F1343" s="99"/>
      <c r="G1343" s="99"/>
      <c r="H1343" s="89"/>
      <c r="I1343" s="99"/>
    </row>
    <row r="1344" spans="1:9" x14ac:dyDescent="0.2">
      <c r="A1344" s="88"/>
      <c r="B1344" s="88"/>
      <c r="C1344" s="88"/>
      <c r="D1344" s="89"/>
      <c r="E1344" s="90"/>
      <c r="F1344" s="99"/>
      <c r="G1344" s="99"/>
      <c r="H1344" s="89"/>
      <c r="I1344" s="99"/>
    </row>
    <row r="1345" spans="1:9" x14ac:dyDescent="0.2">
      <c r="A1345" s="88"/>
      <c r="B1345" s="88"/>
      <c r="C1345" s="88"/>
      <c r="D1345" s="89"/>
      <c r="E1345" s="90"/>
      <c r="F1345" s="99"/>
      <c r="G1345" s="99"/>
      <c r="H1345" s="89"/>
      <c r="I1345" s="99"/>
    </row>
    <row r="1346" spans="1:9" x14ac:dyDescent="0.2">
      <c r="A1346" s="88"/>
      <c r="B1346" s="88"/>
      <c r="C1346" s="88"/>
      <c r="D1346" s="89"/>
      <c r="E1346" s="90"/>
      <c r="F1346" s="99"/>
      <c r="G1346" s="99"/>
      <c r="H1346" s="89"/>
      <c r="I1346" s="99"/>
    </row>
    <row r="1347" spans="1:9" x14ac:dyDescent="0.2">
      <c r="A1347" s="88"/>
      <c r="B1347" s="88"/>
      <c r="C1347" s="88"/>
      <c r="D1347" s="89"/>
      <c r="E1347" s="90"/>
      <c r="F1347" s="99"/>
      <c r="G1347" s="99"/>
      <c r="H1347" s="89"/>
      <c r="I1347" s="99"/>
    </row>
    <row r="1348" spans="1:9" x14ac:dyDescent="0.2">
      <c r="A1348" s="88"/>
      <c r="B1348" s="88"/>
      <c r="C1348" s="88"/>
      <c r="D1348" s="89"/>
      <c r="E1348" s="90"/>
      <c r="F1348" s="99"/>
      <c r="G1348" s="99"/>
      <c r="H1348" s="89"/>
      <c r="I1348" s="99"/>
    </row>
    <row r="1349" spans="1:9" x14ac:dyDescent="0.2">
      <c r="A1349" s="88"/>
      <c r="B1349" s="88"/>
      <c r="C1349" s="88"/>
      <c r="D1349" s="89"/>
      <c r="E1349" s="90"/>
      <c r="F1349" s="99"/>
      <c r="G1349" s="99"/>
      <c r="H1349" s="89"/>
      <c r="I1349" s="99"/>
    </row>
    <row r="1350" spans="1:9" x14ac:dyDescent="0.2">
      <c r="A1350" s="88"/>
      <c r="B1350" s="88"/>
      <c r="C1350" s="88"/>
      <c r="D1350" s="89"/>
      <c r="E1350" s="90"/>
      <c r="F1350" s="99"/>
      <c r="G1350" s="99"/>
      <c r="H1350" s="89"/>
      <c r="I1350" s="99"/>
    </row>
    <row r="1351" spans="1:9" x14ac:dyDescent="0.2">
      <c r="A1351" s="88"/>
      <c r="B1351" s="88"/>
      <c r="C1351" s="88"/>
      <c r="D1351" s="89"/>
      <c r="E1351" s="90"/>
      <c r="F1351" s="99"/>
      <c r="G1351" s="99"/>
      <c r="H1351" s="89"/>
      <c r="I1351" s="99"/>
    </row>
    <row r="1352" spans="1:9" x14ac:dyDescent="0.2">
      <c r="A1352" s="88"/>
      <c r="B1352" s="88"/>
      <c r="C1352" s="88"/>
      <c r="D1352" s="89"/>
      <c r="E1352" s="90"/>
      <c r="F1352" s="99"/>
      <c r="G1352" s="99"/>
      <c r="H1352" s="89"/>
      <c r="I1352" s="99"/>
    </row>
    <row r="1353" spans="1:9" x14ac:dyDescent="0.2">
      <c r="A1353" s="88"/>
      <c r="B1353" s="88"/>
      <c r="C1353" s="88"/>
      <c r="D1353" s="89"/>
      <c r="E1353" s="90"/>
      <c r="F1353" s="99"/>
      <c r="G1353" s="99"/>
      <c r="H1353" s="89"/>
      <c r="I1353" s="99"/>
    </row>
    <row r="1354" spans="1:9" x14ac:dyDescent="0.2">
      <c r="A1354" s="88"/>
      <c r="B1354" s="88"/>
      <c r="C1354" s="88"/>
      <c r="D1354" s="89"/>
      <c r="E1354" s="90"/>
      <c r="F1354" s="99"/>
      <c r="G1354" s="99"/>
      <c r="H1354" s="89"/>
      <c r="I1354" s="99"/>
    </row>
    <row r="1355" spans="1:9" x14ac:dyDescent="0.2">
      <c r="A1355" s="88"/>
      <c r="B1355" s="88"/>
      <c r="C1355" s="88"/>
      <c r="D1355" s="89"/>
      <c r="E1355" s="90"/>
      <c r="F1355" s="99"/>
      <c r="G1355" s="99"/>
      <c r="H1355" s="89"/>
      <c r="I1355" s="99"/>
    </row>
    <row r="1356" spans="1:9" x14ac:dyDescent="0.2">
      <c r="A1356" s="88"/>
      <c r="B1356" s="88"/>
      <c r="C1356" s="88"/>
      <c r="D1356" s="89"/>
      <c r="E1356" s="90"/>
      <c r="F1356" s="99"/>
      <c r="G1356" s="99"/>
      <c r="H1356" s="89"/>
      <c r="I1356" s="99"/>
    </row>
    <row r="1357" spans="1:9" x14ac:dyDescent="0.2">
      <c r="A1357" s="88"/>
      <c r="B1357" s="88"/>
      <c r="C1357" s="88"/>
      <c r="D1357" s="89"/>
      <c r="E1357" s="90"/>
      <c r="F1357" s="99"/>
      <c r="G1357" s="99"/>
      <c r="H1357" s="89"/>
      <c r="I1357" s="99"/>
    </row>
    <row r="1358" spans="1:9" x14ac:dyDescent="0.2">
      <c r="A1358" s="88"/>
      <c r="B1358" s="88"/>
      <c r="C1358" s="88"/>
      <c r="D1358" s="89"/>
      <c r="E1358" s="90"/>
      <c r="F1358" s="99"/>
      <c r="G1358" s="99"/>
      <c r="H1358" s="89"/>
      <c r="I1358" s="99"/>
    </row>
    <row r="1359" spans="1:9" x14ac:dyDescent="0.2">
      <c r="A1359" s="88"/>
      <c r="B1359" s="88"/>
      <c r="C1359" s="88"/>
      <c r="D1359" s="89"/>
      <c r="E1359" s="90"/>
      <c r="F1359" s="99"/>
      <c r="G1359" s="99"/>
      <c r="H1359" s="89"/>
      <c r="I1359" s="99"/>
    </row>
    <row r="1360" spans="1:9" x14ac:dyDescent="0.2">
      <c r="A1360" s="88"/>
      <c r="B1360" s="88"/>
      <c r="C1360" s="88"/>
      <c r="D1360" s="89"/>
      <c r="E1360" s="90"/>
      <c r="F1360" s="99"/>
      <c r="G1360" s="99"/>
      <c r="H1360" s="89"/>
      <c r="I1360" s="99"/>
    </row>
    <row r="1361" spans="1:9" x14ac:dyDescent="0.2">
      <c r="A1361" s="88"/>
      <c r="B1361" s="88"/>
      <c r="C1361" s="88"/>
      <c r="D1361" s="89"/>
      <c r="E1361" s="90"/>
      <c r="F1361" s="99"/>
      <c r="G1361" s="99"/>
      <c r="H1361" s="89"/>
      <c r="I1361" s="99"/>
    </row>
    <row r="1362" spans="1:9" x14ac:dyDescent="0.2">
      <c r="A1362" s="88"/>
      <c r="B1362" s="88"/>
      <c r="C1362" s="88"/>
      <c r="D1362" s="89"/>
      <c r="E1362" s="90"/>
      <c r="F1362" s="99"/>
      <c r="G1362" s="99"/>
      <c r="H1362" s="89"/>
      <c r="I1362" s="99"/>
    </row>
    <row r="1363" spans="1:9" x14ac:dyDescent="0.2">
      <c r="A1363" s="88"/>
      <c r="B1363" s="88"/>
      <c r="C1363" s="88"/>
      <c r="D1363" s="89"/>
      <c r="E1363" s="90"/>
      <c r="F1363" s="99"/>
      <c r="G1363" s="99"/>
      <c r="H1363" s="89"/>
      <c r="I1363" s="99"/>
    </row>
    <row r="1364" spans="1:9" x14ac:dyDescent="0.2">
      <c r="A1364" s="88"/>
      <c r="B1364" s="88"/>
      <c r="C1364" s="88"/>
      <c r="D1364" s="89"/>
      <c r="E1364" s="90"/>
      <c r="F1364" s="99"/>
      <c r="G1364" s="99"/>
      <c r="H1364" s="89"/>
      <c r="I1364" s="99"/>
    </row>
    <row r="1365" spans="1:9" x14ac:dyDescent="0.2">
      <c r="A1365" s="88"/>
      <c r="B1365" s="88"/>
      <c r="C1365" s="88"/>
      <c r="D1365" s="89"/>
      <c r="E1365" s="90"/>
      <c r="F1365" s="99"/>
      <c r="G1365" s="99"/>
      <c r="H1365" s="89"/>
      <c r="I1365" s="99"/>
    </row>
    <row r="1366" spans="1:9" x14ac:dyDescent="0.2">
      <c r="A1366" s="88"/>
      <c r="B1366" s="88"/>
      <c r="C1366" s="88"/>
      <c r="D1366" s="89"/>
      <c r="E1366" s="90"/>
      <c r="F1366" s="99"/>
      <c r="G1366" s="99"/>
      <c r="H1366" s="89"/>
      <c r="I1366" s="99"/>
    </row>
    <row r="1367" spans="1:9" x14ac:dyDescent="0.2">
      <c r="A1367" s="88"/>
      <c r="B1367" s="88"/>
      <c r="C1367" s="88"/>
      <c r="D1367" s="89"/>
      <c r="E1367" s="90"/>
      <c r="F1367" s="99"/>
      <c r="G1367" s="99"/>
      <c r="H1367" s="89"/>
      <c r="I1367" s="99"/>
    </row>
    <row r="1368" spans="1:9" x14ac:dyDescent="0.2">
      <c r="A1368" s="88"/>
      <c r="B1368" s="88"/>
      <c r="C1368" s="88"/>
      <c r="D1368" s="89"/>
      <c r="E1368" s="90"/>
      <c r="F1368" s="99"/>
      <c r="G1368" s="99"/>
      <c r="H1368" s="89"/>
      <c r="I1368" s="99"/>
    </row>
    <row r="1369" spans="1:9" x14ac:dyDescent="0.2">
      <c r="A1369" s="88"/>
      <c r="B1369" s="88"/>
      <c r="C1369" s="88"/>
      <c r="D1369" s="89"/>
      <c r="E1369" s="90"/>
      <c r="F1369" s="99"/>
      <c r="G1369" s="99"/>
      <c r="H1369" s="89"/>
      <c r="I1369" s="99"/>
    </row>
    <row r="1370" spans="1:9" x14ac:dyDescent="0.2">
      <c r="A1370" s="88"/>
      <c r="B1370" s="88"/>
      <c r="C1370" s="88"/>
      <c r="D1370" s="89"/>
      <c r="E1370" s="90"/>
      <c r="F1370" s="99"/>
      <c r="G1370" s="99"/>
      <c r="H1370" s="89"/>
      <c r="I1370" s="99"/>
    </row>
    <row r="1371" spans="1:9" x14ac:dyDescent="0.2">
      <c r="A1371" s="88"/>
      <c r="B1371" s="88"/>
      <c r="C1371" s="88"/>
      <c r="D1371" s="89"/>
      <c r="E1371" s="90"/>
      <c r="F1371" s="99"/>
      <c r="G1371" s="99"/>
      <c r="H1371" s="89"/>
      <c r="I1371" s="99"/>
    </row>
    <row r="1372" spans="1:9" x14ac:dyDescent="0.2">
      <c r="A1372" s="88"/>
      <c r="B1372" s="88"/>
      <c r="C1372" s="88"/>
      <c r="D1372" s="89"/>
      <c r="E1372" s="90"/>
      <c r="F1372" s="99"/>
      <c r="G1372" s="99"/>
      <c r="H1372" s="89"/>
      <c r="I1372" s="99"/>
    </row>
    <row r="1373" spans="1:9" x14ac:dyDescent="0.2">
      <c r="A1373" s="88"/>
      <c r="B1373" s="88"/>
      <c r="C1373" s="88"/>
      <c r="D1373" s="89"/>
      <c r="E1373" s="90"/>
      <c r="F1373" s="99"/>
      <c r="G1373" s="99"/>
      <c r="H1373" s="89"/>
      <c r="I1373" s="99"/>
    </row>
    <row r="1374" spans="1:9" x14ac:dyDescent="0.2">
      <c r="A1374" s="88"/>
      <c r="B1374" s="88"/>
      <c r="C1374" s="88"/>
      <c r="D1374" s="89"/>
      <c r="E1374" s="90"/>
      <c r="F1374" s="99"/>
      <c r="G1374" s="99"/>
      <c r="H1374" s="89"/>
      <c r="I1374" s="99"/>
    </row>
    <row r="1375" spans="1:9" x14ac:dyDescent="0.2">
      <c r="A1375" s="88"/>
      <c r="B1375" s="88"/>
      <c r="C1375" s="88"/>
      <c r="D1375" s="89"/>
      <c r="E1375" s="90"/>
      <c r="F1375" s="99"/>
      <c r="G1375" s="99"/>
      <c r="H1375" s="89"/>
      <c r="I1375" s="99"/>
    </row>
    <row r="1376" spans="1:9" x14ac:dyDescent="0.2">
      <c r="A1376" s="88"/>
      <c r="B1376" s="88"/>
      <c r="C1376" s="88"/>
      <c r="D1376" s="89"/>
      <c r="E1376" s="90"/>
      <c r="F1376" s="99"/>
      <c r="G1376" s="99"/>
      <c r="H1376" s="89"/>
      <c r="I1376" s="99"/>
    </row>
    <row r="1377" spans="1:9" x14ac:dyDescent="0.2">
      <c r="A1377" s="88"/>
      <c r="B1377" s="88"/>
      <c r="C1377" s="88"/>
      <c r="D1377" s="89"/>
      <c r="E1377" s="90"/>
      <c r="F1377" s="99"/>
      <c r="G1377" s="99"/>
      <c r="H1377" s="89"/>
      <c r="I1377" s="99"/>
    </row>
    <row r="1378" spans="1:9" x14ac:dyDescent="0.2">
      <c r="A1378" s="88"/>
      <c r="B1378" s="88"/>
      <c r="C1378" s="88"/>
      <c r="D1378" s="89"/>
      <c r="E1378" s="90"/>
      <c r="F1378" s="99"/>
      <c r="G1378" s="99"/>
      <c r="H1378" s="89"/>
      <c r="I1378" s="99"/>
    </row>
    <row r="1379" spans="1:9" x14ac:dyDescent="0.2">
      <c r="A1379" s="88"/>
      <c r="B1379" s="88"/>
      <c r="C1379" s="88"/>
      <c r="D1379" s="89"/>
      <c r="E1379" s="90"/>
      <c r="F1379" s="99"/>
      <c r="G1379" s="99"/>
      <c r="H1379" s="89"/>
      <c r="I1379" s="99"/>
    </row>
    <row r="1380" spans="1:9" x14ac:dyDescent="0.2">
      <c r="A1380" s="88"/>
      <c r="B1380" s="88"/>
      <c r="C1380" s="88"/>
      <c r="D1380" s="89"/>
      <c r="E1380" s="90"/>
      <c r="F1380" s="99"/>
      <c r="G1380" s="99"/>
      <c r="H1380" s="89"/>
      <c r="I1380" s="99"/>
    </row>
    <row r="1381" spans="1:9" x14ac:dyDescent="0.2">
      <c r="A1381" s="88"/>
      <c r="B1381" s="88"/>
      <c r="C1381" s="88"/>
      <c r="D1381" s="89"/>
      <c r="E1381" s="90"/>
      <c r="F1381" s="99"/>
      <c r="G1381" s="99"/>
      <c r="H1381" s="89"/>
      <c r="I1381" s="99"/>
    </row>
    <row r="1382" spans="1:9" x14ac:dyDescent="0.2">
      <c r="A1382" s="88"/>
      <c r="B1382" s="88"/>
      <c r="C1382" s="88"/>
      <c r="D1382" s="89"/>
      <c r="E1382" s="90"/>
      <c r="F1382" s="99"/>
      <c r="G1382" s="99"/>
      <c r="H1382" s="89"/>
      <c r="I1382" s="99"/>
    </row>
    <row r="1383" spans="1:9" x14ac:dyDescent="0.2">
      <c r="A1383" s="88"/>
      <c r="B1383" s="88"/>
      <c r="C1383" s="88"/>
      <c r="D1383" s="89"/>
      <c r="E1383" s="90"/>
      <c r="F1383" s="99"/>
      <c r="G1383" s="99"/>
      <c r="H1383" s="89"/>
      <c r="I1383" s="99"/>
    </row>
    <row r="1384" spans="1:9" x14ac:dyDescent="0.2">
      <c r="A1384" s="88"/>
      <c r="B1384" s="88"/>
      <c r="C1384" s="88"/>
      <c r="D1384" s="89"/>
      <c r="E1384" s="90"/>
      <c r="F1384" s="99"/>
      <c r="G1384" s="99"/>
      <c r="H1384" s="89"/>
      <c r="I1384" s="99"/>
    </row>
    <row r="1385" spans="1:9" x14ac:dyDescent="0.2">
      <c r="A1385" s="88"/>
      <c r="B1385" s="88"/>
      <c r="C1385" s="88"/>
      <c r="D1385" s="89"/>
      <c r="E1385" s="90"/>
      <c r="F1385" s="99"/>
      <c r="G1385" s="99"/>
      <c r="H1385" s="89"/>
      <c r="I1385" s="99"/>
    </row>
    <row r="1386" spans="1:9" x14ac:dyDescent="0.2">
      <c r="A1386" s="88"/>
      <c r="B1386" s="88"/>
      <c r="C1386" s="88"/>
      <c r="D1386" s="89"/>
      <c r="E1386" s="90"/>
      <c r="F1386" s="99"/>
      <c r="G1386" s="99"/>
      <c r="H1386" s="89"/>
      <c r="I1386" s="99"/>
    </row>
    <row r="1387" spans="1:9" x14ac:dyDescent="0.2">
      <c r="A1387" s="88"/>
      <c r="B1387" s="88"/>
      <c r="C1387" s="88"/>
      <c r="D1387" s="89"/>
      <c r="E1387" s="90"/>
      <c r="F1387" s="99"/>
      <c r="G1387" s="99"/>
      <c r="H1387" s="89"/>
      <c r="I1387" s="99"/>
    </row>
    <row r="1388" spans="1:9" x14ac:dyDescent="0.2">
      <c r="A1388" s="88"/>
      <c r="B1388" s="88"/>
      <c r="C1388" s="88"/>
      <c r="D1388" s="89"/>
      <c r="E1388" s="90"/>
      <c r="F1388" s="99"/>
      <c r="G1388" s="99"/>
      <c r="H1388" s="89"/>
      <c r="I1388" s="99"/>
    </row>
    <row r="1389" spans="1:9" x14ac:dyDescent="0.2">
      <c r="A1389" s="88"/>
      <c r="B1389" s="88"/>
      <c r="C1389" s="88"/>
      <c r="D1389" s="89"/>
      <c r="E1389" s="90"/>
      <c r="F1389" s="99"/>
      <c r="G1389" s="99"/>
      <c r="H1389" s="89"/>
      <c r="I1389" s="99"/>
    </row>
    <row r="1390" spans="1:9" x14ac:dyDescent="0.2">
      <c r="A1390" s="88"/>
      <c r="B1390" s="88"/>
      <c r="C1390" s="88"/>
      <c r="D1390" s="89"/>
      <c r="E1390" s="90"/>
      <c r="F1390" s="99"/>
      <c r="G1390" s="99"/>
      <c r="H1390" s="89"/>
      <c r="I1390" s="99"/>
    </row>
    <row r="1391" spans="1:9" x14ac:dyDescent="0.2">
      <c r="A1391" s="88"/>
      <c r="B1391" s="88"/>
      <c r="C1391" s="88"/>
      <c r="D1391" s="89"/>
      <c r="E1391" s="90"/>
      <c r="F1391" s="99"/>
      <c r="G1391" s="99"/>
      <c r="H1391" s="89"/>
      <c r="I1391" s="99"/>
    </row>
    <row r="1392" spans="1:9" x14ac:dyDescent="0.2">
      <c r="A1392" s="88"/>
      <c r="B1392" s="88"/>
      <c r="C1392" s="88"/>
      <c r="D1392" s="89"/>
      <c r="E1392" s="90"/>
      <c r="F1392" s="99"/>
      <c r="G1392" s="99"/>
      <c r="H1392" s="89"/>
      <c r="I1392" s="99"/>
    </row>
    <row r="1393" spans="1:9" x14ac:dyDescent="0.2">
      <c r="A1393" s="88"/>
      <c r="B1393" s="88"/>
      <c r="C1393" s="88"/>
      <c r="D1393" s="89"/>
      <c r="E1393" s="90"/>
      <c r="F1393" s="99"/>
      <c r="G1393" s="99"/>
      <c r="H1393" s="89"/>
      <c r="I1393" s="99"/>
    </row>
    <row r="1394" spans="1:9" x14ac:dyDescent="0.2">
      <c r="A1394" s="88"/>
      <c r="B1394" s="88"/>
      <c r="C1394" s="88"/>
      <c r="D1394" s="89"/>
      <c r="E1394" s="90"/>
      <c r="F1394" s="99"/>
      <c r="G1394" s="99"/>
      <c r="H1394" s="89"/>
      <c r="I1394" s="99"/>
    </row>
    <row r="1395" spans="1:9" x14ac:dyDescent="0.2">
      <c r="A1395" s="88"/>
      <c r="B1395" s="88"/>
      <c r="C1395" s="88"/>
      <c r="D1395" s="89"/>
      <c r="E1395" s="90"/>
      <c r="F1395" s="99"/>
      <c r="G1395" s="99"/>
      <c r="H1395" s="89"/>
      <c r="I1395" s="99"/>
    </row>
    <row r="1396" spans="1:9" x14ac:dyDescent="0.2">
      <c r="A1396" s="88"/>
      <c r="B1396" s="88"/>
      <c r="C1396" s="88"/>
      <c r="D1396" s="89"/>
      <c r="E1396" s="90"/>
      <c r="F1396" s="99"/>
      <c r="G1396" s="99"/>
      <c r="H1396" s="89"/>
      <c r="I1396" s="99"/>
    </row>
    <row r="1397" spans="1:9" x14ac:dyDescent="0.2">
      <c r="A1397" s="88"/>
      <c r="B1397" s="88"/>
      <c r="C1397" s="88"/>
      <c r="D1397" s="89"/>
      <c r="E1397" s="90"/>
      <c r="F1397" s="99"/>
      <c r="G1397" s="99"/>
      <c r="H1397" s="89"/>
      <c r="I1397" s="99"/>
    </row>
    <row r="1398" spans="1:9" x14ac:dyDescent="0.2">
      <c r="A1398" s="88"/>
      <c r="B1398" s="88"/>
      <c r="C1398" s="88"/>
      <c r="D1398" s="89"/>
      <c r="E1398" s="90"/>
      <c r="F1398" s="99"/>
      <c r="G1398" s="99"/>
      <c r="H1398" s="89"/>
      <c r="I1398" s="99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4"/>
  <dimension ref="A1:M28"/>
  <sheetViews>
    <sheetView workbookViewId="0">
      <selection activeCell="L25" sqref="L25"/>
    </sheetView>
  </sheetViews>
  <sheetFormatPr defaultColWidth="11.42578125" defaultRowHeight="12.75" x14ac:dyDescent="0.2"/>
  <cols>
    <col min="1" max="1" width="6.42578125" customWidth="1"/>
    <col min="2" max="2" width="8.5703125" customWidth="1"/>
    <col min="3" max="3" width="3.85546875" customWidth="1"/>
    <col min="5" max="5" width="17" customWidth="1"/>
    <col min="7" max="7" width="11.42578125" style="100"/>
    <col min="8" max="8" width="18.85546875" customWidth="1"/>
    <col min="9" max="9" width="18.42578125" customWidth="1"/>
    <col min="10" max="10" width="13.140625" customWidth="1"/>
    <col min="11" max="11" width="21.5703125" customWidth="1"/>
  </cols>
  <sheetData>
    <row r="1" spans="1:13" x14ac:dyDescent="0.2">
      <c r="A1" s="317" t="s">
        <v>388</v>
      </c>
      <c r="B1" s="317" t="s">
        <v>0</v>
      </c>
      <c r="C1" s="317" t="s">
        <v>389</v>
      </c>
      <c r="D1" s="317" t="s">
        <v>1</v>
      </c>
      <c r="E1" s="317" t="s">
        <v>31</v>
      </c>
      <c r="F1" s="317" t="s">
        <v>32</v>
      </c>
      <c r="G1" s="317" t="s">
        <v>40</v>
      </c>
      <c r="H1" s="317" t="s">
        <v>33</v>
      </c>
      <c r="I1" s="317" t="s">
        <v>2</v>
      </c>
      <c r="J1" s="317" t="s">
        <v>36</v>
      </c>
      <c r="K1" s="317" t="s">
        <v>3</v>
      </c>
      <c r="L1" s="317" t="s">
        <v>34</v>
      </c>
      <c r="M1" s="317" t="s">
        <v>35</v>
      </c>
    </row>
    <row r="2" spans="1:13" x14ac:dyDescent="0.2">
      <c r="A2" s="116"/>
      <c r="B2" s="116"/>
      <c r="C2" s="116"/>
      <c r="D2" s="116"/>
      <c r="E2" s="116"/>
      <c r="F2" s="117"/>
      <c r="G2" s="114"/>
      <c r="H2" s="116"/>
      <c r="I2" s="281"/>
      <c r="J2" s="117"/>
      <c r="K2" s="116"/>
    </row>
    <row r="3" spans="1:13" x14ac:dyDescent="0.2">
      <c r="A3" s="116"/>
      <c r="B3" s="116"/>
      <c r="C3" s="116"/>
      <c r="D3" s="116"/>
      <c r="E3" s="116"/>
      <c r="F3" s="117"/>
      <c r="G3" s="114"/>
      <c r="H3" s="116"/>
      <c r="I3" s="116"/>
      <c r="J3" s="117"/>
      <c r="K3" s="116"/>
    </row>
    <row r="4" spans="1:13" x14ac:dyDescent="0.2">
      <c r="A4" s="382"/>
      <c r="B4" s="382"/>
      <c r="C4" s="382"/>
      <c r="D4" s="382"/>
      <c r="E4" s="382"/>
      <c r="F4" s="382"/>
      <c r="G4" s="382"/>
      <c r="H4" s="383"/>
      <c r="I4" s="384"/>
      <c r="J4" s="382"/>
      <c r="K4" s="382"/>
      <c r="L4" s="383"/>
      <c r="M4" s="382"/>
    </row>
    <row r="5" spans="1:13" x14ac:dyDescent="0.2">
      <c r="A5" s="382"/>
      <c r="B5" s="382"/>
      <c r="C5" s="382"/>
      <c r="D5" s="382"/>
      <c r="E5" s="382"/>
      <c r="F5" s="382"/>
      <c r="G5" s="382"/>
      <c r="H5" s="383"/>
      <c r="I5" s="384"/>
      <c r="J5" s="382"/>
      <c r="K5" s="382"/>
      <c r="L5" s="383"/>
      <c r="M5" s="382"/>
    </row>
    <row r="6" spans="1:13" x14ac:dyDescent="0.2">
      <c r="A6" s="116"/>
      <c r="B6" s="116"/>
      <c r="C6" s="116"/>
      <c r="D6" s="116"/>
      <c r="E6" s="116"/>
      <c r="F6" s="117"/>
      <c r="G6" s="114"/>
      <c r="H6" s="116"/>
      <c r="I6" s="116"/>
      <c r="J6" s="117"/>
      <c r="K6" s="116"/>
    </row>
    <row r="7" spans="1:13" x14ac:dyDescent="0.2">
      <c r="A7" s="116"/>
      <c r="B7" s="116"/>
      <c r="C7" s="116"/>
      <c r="D7" s="116"/>
      <c r="E7" s="116"/>
      <c r="F7" s="117"/>
      <c r="G7" s="114"/>
      <c r="H7" s="116"/>
      <c r="I7" s="116"/>
      <c r="J7" s="117"/>
      <c r="K7" s="116"/>
    </row>
    <row r="8" spans="1:13" x14ac:dyDescent="0.2">
      <c r="A8" s="116"/>
      <c r="B8" s="116"/>
      <c r="C8" s="116"/>
      <c r="D8" s="116"/>
      <c r="E8" s="116"/>
      <c r="F8" s="117"/>
      <c r="G8" s="114"/>
      <c r="H8" s="116"/>
      <c r="I8" s="116"/>
      <c r="J8" s="117"/>
      <c r="K8" s="116"/>
    </row>
    <row r="9" spans="1:13" x14ac:dyDescent="0.2">
      <c r="A9" s="116"/>
      <c r="B9" s="116"/>
      <c r="C9" s="116"/>
      <c r="D9" s="116"/>
      <c r="E9" s="116"/>
      <c r="F9" s="117"/>
      <c r="G9" s="114"/>
      <c r="H9" s="116"/>
      <c r="I9" s="116"/>
      <c r="J9" s="117"/>
      <c r="K9" s="116"/>
    </row>
    <row r="10" spans="1:13" x14ac:dyDescent="0.2">
      <c r="A10" s="116"/>
      <c r="B10" s="116"/>
      <c r="C10" s="116"/>
      <c r="D10" s="116"/>
      <c r="E10" s="116"/>
      <c r="F10" s="117"/>
      <c r="G10" s="114"/>
      <c r="H10" s="116"/>
      <c r="I10" s="116"/>
      <c r="J10" s="117"/>
      <c r="K10" s="116"/>
    </row>
    <row r="11" spans="1:13" x14ac:dyDescent="0.2">
      <c r="A11" s="116"/>
      <c r="B11" s="116"/>
      <c r="C11" s="116"/>
      <c r="D11" s="116"/>
      <c r="E11" s="116"/>
      <c r="F11" s="117"/>
      <c r="G11" s="114"/>
      <c r="H11" s="116"/>
      <c r="I11" s="198"/>
      <c r="J11" s="117"/>
      <c r="K11" s="116"/>
    </row>
    <row r="12" spans="1:13" x14ac:dyDescent="0.2">
      <c r="A12" s="116"/>
      <c r="B12" s="116"/>
      <c r="C12" s="116"/>
      <c r="D12" s="116"/>
      <c r="E12" s="116"/>
      <c r="F12" s="117"/>
      <c r="G12" s="114"/>
      <c r="H12" s="116"/>
      <c r="I12" s="116"/>
      <c r="J12" s="117"/>
      <c r="K12" s="116"/>
    </row>
    <row r="13" spans="1:13" x14ac:dyDescent="0.2">
      <c r="A13" s="116"/>
      <c r="B13" s="116"/>
      <c r="C13" s="116"/>
      <c r="D13" s="116"/>
      <c r="E13" s="116"/>
      <c r="F13" s="117"/>
      <c r="G13" s="114"/>
      <c r="H13" s="116"/>
      <c r="I13" s="116"/>
      <c r="J13" s="117"/>
      <c r="K13" s="116"/>
    </row>
    <row r="14" spans="1:13" x14ac:dyDescent="0.2">
      <c r="A14" s="116"/>
      <c r="B14" s="116"/>
      <c r="C14" s="116"/>
      <c r="D14" s="116"/>
      <c r="E14" s="116"/>
      <c r="F14" s="117"/>
      <c r="G14" s="114"/>
      <c r="H14" s="116"/>
      <c r="I14" s="116"/>
      <c r="J14" s="117"/>
      <c r="K14" s="116"/>
    </row>
    <row r="15" spans="1:13" x14ac:dyDescent="0.2">
      <c r="A15" s="116"/>
      <c r="B15" s="116"/>
      <c r="C15" s="116"/>
      <c r="D15" s="116"/>
      <c r="E15" s="116"/>
      <c r="F15" s="117"/>
      <c r="G15" s="114"/>
      <c r="H15" s="116"/>
      <c r="I15" s="116"/>
      <c r="J15" s="117"/>
      <c r="K15" s="116"/>
    </row>
    <row r="16" spans="1:13" x14ac:dyDescent="0.2">
      <c r="A16" s="116"/>
      <c r="B16" s="116"/>
      <c r="C16" s="116"/>
      <c r="D16" s="116"/>
      <c r="E16" s="116"/>
      <c r="F16" s="117"/>
      <c r="G16" s="114"/>
      <c r="H16" s="116"/>
      <c r="I16" s="116"/>
      <c r="J16" s="117"/>
      <c r="K16" s="116"/>
    </row>
    <row r="17" spans="1:11" x14ac:dyDescent="0.2">
      <c r="A17" s="116"/>
      <c r="B17" s="116"/>
      <c r="C17" s="116"/>
      <c r="D17" s="116"/>
      <c r="E17" s="116"/>
      <c r="F17" s="117"/>
      <c r="G17" s="114"/>
      <c r="H17" s="116"/>
      <c r="I17" s="116"/>
      <c r="J17" s="117"/>
      <c r="K17" s="116"/>
    </row>
    <row r="18" spans="1:11" x14ac:dyDescent="0.2">
      <c r="A18" s="116"/>
      <c r="B18" s="116"/>
      <c r="C18" s="116"/>
      <c r="D18" s="116"/>
      <c r="E18" s="116"/>
      <c r="F18" s="117"/>
      <c r="G18" s="114"/>
      <c r="H18" s="116"/>
      <c r="I18" s="116"/>
      <c r="J18" s="117"/>
      <c r="K18" s="116"/>
    </row>
    <row r="19" spans="1:11" x14ac:dyDescent="0.2">
      <c r="A19" s="116"/>
      <c r="B19" s="116"/>
      <c r="C19" s="116"/>
      <c r="D19" s="116"/>
      <c r="E19" s="116"/>
      <c r="F19" s="117"/>
      <c r="G19" s="114"/>
      <c r="H19" s="116"/>
      <c r="I19" s="116"/>
      <c r="J19" s="117"/>
      <c r="K19" s="116"/>
    </row>
    <row r="20" spans="1:11" x14ac:dyDescent="0.2">
      <c r="A20" s="116"/>
      <c r="B20" s="116"/>
      <c r="C20" s="116"/>
      <c r="D20" s="116"/>
      <c r="E20" s="116"/>
      <c r="F20" s="117"/>
      <c r="G20" s="114"/>
      <c r="H20" s="116"/>
      <c r="I20" s="116"/>
      <c r="J20" s="117"/>
      <c r="K20" s="116"/>
    </row>
    <row r="21" spans="1:11" x14ac:dyDescent="0.2">
      <c r="A21" s="116"/>
      <c r="B21" s="116"/>
      <c r="C21" s="116"/>
      <c r="D21" s="116"/>
      <c r="E21" s="116"/>
      <c r="F21" s="117"/>
      <c r="G21" s="114"/>
      <c r="H21" s="116"/>
      <c r="I21" s="116"/>
      <c r="J21" s="117"/>
      <c r="K21" s="116"/>
    </row>
    <row r="22" spans="1:11" x14ac:dyDescent="0.2">
      <c r="A22" s="116"/>
      <c r="B22" s="116"/>
      <c r="C22" s="116"/>
      <c r="D22" s="116"/>
      <c r="E22" s="116"/>
      <c r="F22" s="117"/>
      <c r="G22" s="114"/>
      <c r="H22" s="116"/>
      <c r="I22" s="116"/>
      <c r="J22" s="117"/>
      <c r="K22" s="116"/>
    </row>
    <row r="23" spans="1:11" x14ac:dyDescent="0.2">
      <c r="A23" s="116"/>
      <c r="B23" s="116"/>
      <c r="C23" s="116"/>
      <c r="D23" s="116"/>
      <c r="E23" s="116"/>
      <c r="F23" s="117"/>
      <c r="G23" s="114"/>
      <c r="H23" s="116"/>
      <c r="I23" s="116"/>
      <c r="J23" s="117"/>
      <c r="K23" s="116"/>
    </row>
    <row r="24" spans="1:11" x14ac:dyDescent="0.2">
      <c r="A24" s="116"/>
      <c r="B24" s="116"/>
      <c r="C24" s="116"/>
      <c r="D24" s="116"/>
      <c r="E24" s="116"/>
      <c r="F24" s="117"/>
      <c r="G24" s="114"/>
      <c r="H24" s="116"/>
      <c r="I24" s="116"/>
      <c r="J24" s="117"/>
      <c r="K24" s="116"/>
    </row>
    <row r="25" spans="1:11" x14ac:dyDescent="0.2">
      <c r="A25" s="116"/>
      <c r="B25" s="116"/>
      <c r="C25" s="116"/>
      <c r="D25" s="116"/>
      <c r="E25" s="116"/>
      <c r="F25" s="117"/>
      <c r="G25" s="114"/>
      <c r="H25" s="116"/>
      <c r="I25" s="116"/>
      <c r="J25" s="117"/>
      <c r="K25" s="116"/>
    </row>
    <row r="26" spans="1:11" x14ac:dyDescent="0.2">
      <c r="A26" s="116"/>
      <c r="B26" s="116"/>
      <c r="C26" s="116"/>
      <c r="D26" s="116"/>
      <c r="E26" s="116"/>
      <c r="F26" s="117"/>
      <c r="G26" s="114"/>
      <c r="H26" s="116"/>
      <c r="I26" s="116"/>
      <c r="J26" s="117"/>
      <c r="K26" s="116"/>
    </row>
    <row r="27" spans="1:11" x14ac:dyDescent="0.2">
      <c r="A27" s="116"/>
      <c r="B27" s="116"/>
      <c r="C27" s="116"/>
      <c r="D27" s="116"/>
      <c r="E27" s="116"/>
      <c r="F27" s="117"/>
      <c r="G27" s="114"/>
      <c r="H27" s="116"/>
      <c r="I27" s="116"/>
      <c r="J27" s="117"/>
      <c r="K27" s="116"/>
    </row>
    <row r="28" spans="1:11" x14ac:dyDescent="0.2">
      <c r="A28" s="116"/>
      <c r="B28" s="116"/>
      <c r="C28" s="116"/>
      <c r="D28" s="116"/>
      <c r="E28" s="116"/>
      <c r="F28" s="117"/>
      <c r="G28" s="114"/>
      <c r="H28" s="116"/>
      <c r="I28" s="116"/>
      <c r="J28" s="117"/>
      <c r="K28" s="11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10"/>
  <sheetViews>
    <sheetView workbookViewId="0">
      <selection activeCell="A2" sqref="A2:XFD2"/>
    </sheetView>
  </sheetViews>
  <sheetFormatPr defaultRowHeight="12.75" x14ac:dyDescent="0.2"/>
  <cols>
    <col min="3" max="3" width="5.7109375" customWidth="1"/>
    <col min="6" max="6" width="15" customWidth="1"/>
    <col min="7" max="7" width="14" style="100" customWidth="1"/>
    <col min="8" max="8" width="11.5703125" customWidth="1"/>
    <col min="9" max="9" width="11.85546875" style="341" customWidth="1"/>
    <col min="10" max="10" width="14.28515625" customWidth="1"/>
    <col min="11" max="11" width="21.5703125" customWidth="1"/>
    <col min="12" max="12" width="11.140625" customWidth="1"/>
    <col min="13" max="13" width="17.85546875" customWidth="1"/>
  </cols>
  <sheetData>
    <row r="1" spans="1:13" ht="13.5" customHeight="1" x14ac:dyDescent="0.2">
      <c r="A1" s="344" t="s">
        <v>388</v>
      </c>
      <c r="B1" s="344" t="s">
        <v>0</v>
      </c>
      <c r="C1" s="344" t="s">
        <v>389</v>
      </c>
      <c r="D1" s="344" t="s">
        <v>1</v>
      </c>
      <c r="E1" s="344" t="s">
        <v>31</v>
      </c>
      <c r="F1" s="344" t="s">
        <v>32</v>
      </c>
      <c r="G1" s="344" t="s">
        <v>40</v>
      </c>
      <c r="H1" s="344" t="s">
        <v>33</v>
      </c>
      <c r="I1" s="361" t="s">
        <v>2</v>
      </c>
      <c r="J1" s="344" t="s">
        <v>36</v>
      </c>
      <c r="K1" s="344" t="s">
        <v>3</v>
      </c>
      <c r="L1" s="344" t="s">
        <v>34</v>
      </c>
      <c r="M1" s="344" t="s">
        <v>35</v>
      </c>
    </row>
    <row r="2" spans="1:13" x14ac:dyDescent="0.2">
      <c r="A2" s="520" t="s">
        <v>390</v>
      </c>
      <c r="B2" s="520" t="s">
        <v>193</v>
      </c>
      <c r="C2" s="520" t="s">
        <v>391</v>
      </c>
      <c r="D2" s="520" t="s">
        <v>348</v>
      </c>
      <c r="E2" s="520" t="s">
        <v>349</v>
      </c>
      <c r="F2" s="520" t="s">
        <v>350</v>
      </c>
      <c r="G2" s="520" t="s">
        <v>351</v>
      </c>
      <c r="H2" s="521">
        <v>42212</v>
      </c>
      <c r="I2" s="522">
        <v>80</v>
      </c>
      <c r="J2" s="520"/>
      <c r="K2" s="520" t="s">
        <v>107</v>
      </c>
      <c r="L2" s="521">
        <v>42249</v>
      </c>
      <c r="M2" s="520" t="s">
        <v>71</v>
      </c>
    </row>
    <row r="3" spans="1:13" x14ac:dyDescent="0.2">
      <c r="A3" s="520"/>
      <c r="B3" s="520"/>
      <c r="C3" s="520"/>
      <c r="D3" s="520"/>
      <c r="E3" s="520"/>
      <c r="F3" s="520"/>
      <c r="G3" s="520"/>
      <c r="H3" s="520"/>
      <c r="I3" s="523">
        <f>SUM(I2:I2)</f>
        <v>80</v>
      </c>
      <c r="J3" s="520"/>
      <c r="K3" s="520"/>
      <c r="L3" s="520"/>
      <c r="M3" s="520"/>
    </row>
    <row r="4" spans="1:13" x14ac:dyDescent="0.2">
      <c r="A4" s="221"/>
      <c r="B4" s="221"/>
      <c r="C4" s="221"/>
      <c r="D4" s="221"/>
      <c r="E4" s="221"/>
      <c r="F4" s="222"/>
      <c r="G4" s="266"/>
      <c r="H4" s="221"/>
      <c r="I4" s="364"/>
      <c r="J4" s="222"/>
      <c r="K4" s="221"/>
    </row>
    <row r="5" spans="1:13" x14ac:dyDescent="0.2">
      <c r="A5" s="221"/>
      <c r="B5" s="221"/>
      <c r="C5" s="221"/>
      <c r="D5" s="221"/>
      <c r="E5" s="221"/>
      <c r="F5" s="222"/>
      <c r="G5" s="266"/>
      <c r="H5" s="221"/>
      <c r="I5" s="364"/>
      <c r="J5" s="222"/>
      <c r="K5" s="221"/>
    </row>
    <row r="6" spans="1:13" x14ac:dyDescent="0.2">
      <c r="A6" s="221"/>
      <c r="B6" s="221"/>
      <c r="C6" s="221"/>
      <c r="D6" s="221"/>
      <c r="E6" s="221"/>
      <c r="F6" s="222"/>
      <c r="G6" s="266"/>
      <c r="H6" s="221"/>
      <c r="I6" s="364"/>
      <c r="J6" s="222"/>
      <c r="K6" s="221"/>
    </row>
    <row r="7" spans="1:13" x14ac:dyDescent="0.2">
      <c r="A7" s="585"/>
      <c r="B7" s="585"/>
      <c r="C7" s="585"/>
      <c r="D7" s="585"/>
      <c r="E7" s="585"/>
      <c r="F7" s="585"/>
      <c r="G7" s="585"/>
      <c r="H7" s="586"/>
      <c r="I7" s="587"/>
      <c r="J7" s="585"/>
      <c r="K7" s="585"/>
      <c r="L7" s="586"/>
      <c r="M7" s="585"/>
    </row>
    <row r="8" spans="1:13" x14ac:dyDescent="0.2">
      <c r="A8" s="585"/>
      <c r="B8" s="585"/>
      <c r="C8" s="585"/>
      <c r="D8" s="585"/>
      <c r="E8" s="585"/>
      <c r="F8" s="585"/>
      <c r="G8" s="585"/>
      <c r="H8" s="586"/>
      <c r="I8" s="587"/>
      <c r="J8" s="585"/>
      <c r="K8" s="585"/>
      <c r="L8" s="586"/>
      <c r="M8" s="585"/>
    </row>
    <row r="9" spans="1:13" x14ac:dyDescent="0.2">
      <c r="A9" s="585"/>
      <c r="B9" s="585"/>
      <c r="C9" s="585"/>
      <c r="D9" s="585"/>
      <c r="E9" s="585"/>
      <c r="F9" s="585"/>
      <c r="G9" s="585"/>
      <c r="H9" s="586"/>
      <c r="I9" s="587"/>
      <c r="J9" s="585"/>
      <c r="K9" s="585"/>
      <c r="L9" s="586"/>
      <c r="M9" s="585"/>
    </row>
    <row r="10" spans="1:13" x14ac:dyDescent="0.2">
      <c r="A10" s="585"/>
      <c r="B10" s="585"/>
      <c r="C10" s="585"/>
      <c r="D10" s="585"/>
      <c r="E10" s="585"/>
      <c r="F10" s="585"/>
      <c r="G10" s="585"/>
      <c r="H10" s="586"/>
      <c r="I10" s="587"/>
      <c r="J10" s="585"/>
      <c r="K10" s="585"/>
      <c r="L10" s="586"/>
      <c r="M10" s="585"/>
    </row>
    <row r="11" spans="1:13" x14ac:dyDescent="0.2">
      <c r="A11" s="585"/>
      <c r="B11" s="585"/>
      <c r="C11" s="585"/>
      <c r="D11" s="585"/>
      <c r="E11" s="585"/>
      <c r="F11" s="585"/>
      <c r="G11" s="585"/>
      <c r="H11" s="586"/>
      <c r="I11" s="587"/>
      <c r="J11" s="585"/>
      <c r="K11" s="585"/>
      <c r="L11" s="586"/>
      <c r="M11" s="585"/>
    </row>
    <row r="12" spans="1:13" x14ac:dyDescent="0.2">
      <c r="A12" s="585"/>
      <c r="B12" s="585"/>
      <c r="C12" s="585"/>
      <c r="D12" s="585"/>
      <c r="E12" s="585"/>
      <c r="F12" s="585"/>
      <c r="G12" s="585"/>
      <c r="H12" s="586"/>
      <c r="I12" s="587"/>
      <c r="J12" s="585"/>
      <c r="K12" s="585"/>
      <c r="L12" s="586"/>
      <c r="M12" s="585"/>
    </row>
    <row r="13" spans="1:13" x14ac:dyDescent="0.2">
      <c r="A13" s="585"/>
      <c r="B13" s="585"/>
      <c r="C13" s="585"/>
      <c r="D13" s="585"/>
      <c r="E13" s="585"/>
      <c r="F13" s="585"/>
      <c r="G13" s="585"/>
      <c r="H13" s="586"/>
      <c r="I13" s="587"/>
      <c r="J13" s="585"/>
      <c r="K13" s="585"/>
      <c r="L13" s="586"/>
      <c r="M13" s="585"/>
    </row>
    <row r="14" spans="1:13" x14ac:dyDescent="0.2">
      <c r="A14" s="585"/>
      <c r="B14" s="585"/>
      <c r="C14" s="585"/>
      <c r="D14" s="585"/>
      <c r="E14" s="585"/>
      <c r="F14" s="585"/>
      <c r="G14" s="585"/>
      <c r="H14" s="586"/>
      <c r="I14" s="587"/>
      <c r="J14" s="585"/>
      <c r="K14" s="585"/>
      <c r="L14" s="586"/>
      <c r="M14" s="585"/>
    </row>
    <row r="15" spans="1:13" x14ac:dyDescent="0.2">
      <c r="A15" s="221"/>
      <c r="B15" s="221"/>
      <c r="C15" s="221"/>
      <c r="D15" s="221"/>
      <c r="E15" s="221"/>
      <c r="F15" s="222"/>
      <c r="G15" s="266"/>
      <c r="H15" s="221"/>
      <c r="I15" s="364"/>
      <c r="J15" s="222"/>
      <c r="K15" s="221"/>
    </row>
    <row r="16" spans="1:13" x14ac:dyDescent="0.2">
      <c r="A16" s="221"/>
      <c r="B16" s="221"/>
      <c r="C16" s="221"/>
      <c r="D16" s="221"/>
      <c r="E16" s="221"/>
      <c r="F16" s="222"/>
      <c r="G16" s="266"/>
      <c r="H16" s="221"/>
      <c r="I16" s="364"/>
      <c r="J16" s="222"/>
      <c r="K16" s="221"/>
    </row>
    <row r="17" spans="1:11" x14ac:dyDescent="0.2">
      <c r="A17" s="221"/>
      <c r="B17" s="221"/>
      <c r="C17" s="221"/>
      <c r="D17" s="221"/>
      <c r="E17" s="221"/>
      <c r="F17" s="222"/>
      <c r="G17" s="266"/>
      <c r="H17" s="221"/>
      <c r="I17" s="364"/>
      <c r="J17" s="222"/>
      <c r="K17" s="221"/>
    </row>
    <row r="18" spans="1:11" x14ac:dyDescent="0.2">
      <c r="A18" s="221"/>
      <c r="B18" s="221"/>
      <c r="C18" s="221"/>
      <c r="D18" s="221"/>
      <c r="E18" s="221"/>
      <c r="F18" s="222"/>
      <c r="G18" s="266"/>
      <c r="H18" s="221"/>
      <c r="I18" s="364"/>
      <c r="J18" s="222"/>
      <c r="K18" s="221"/>
    </row>
    <row r="19" spans="1:11" x14ac:dyDescent="0.2">
      <c r="A19" s="221"/>
      <c r="B19" s="221"/>
      <c r="C19" s="221"/>
      <c r="D19" s="221"/>
      <c r="E19" s="221"/>
      <c r="F19" s="222"/>
      <c r="G19" s="266"/>
      <c r="H19" s="221"/>
      <c r="I19" s="364"/>
      <c r="J19" s="222"/>
      <c r="K19" s="221"/>
    </row>
    <row r="20" spans="1:11" x14ac:dyDescent="0.2">
      <c r="A20" s="221"/>
      <c r="B20" s="221"/>
      <c r="C20" s="221"/>
      <c r="D20" s="221"/>
      <c r="E20" s="221"/>
      <c r="F20" s="222"/>
      <c r="G20" s="266"/>
      <c r="H20" s="221"/>
      <c r="I20" s="364"/>
      <c r="J20" s="222"/>
      <c r="K20" s="221"/>
    </row>
    <row r="21" spans="1:11" x14ac:dyDescent="0.2">
      <c r="A21" s="221"/>
      <c r="B21" s="221"/>
      <c r="C21" s="221"/>
      <c r="D21" s="221"/>
      <c r="E21" s="221"/>
      <c r="F21" s="222"/>
      <c r="G21" s="266"/>
      <c r="H21" s="221"/>
      <c r="I21" s="364"/>
      <c r="J21" s="222"/>
      <c r="K21" s="221"/>
    </row>
    <row r="22" spans="1:11" x14ac:dyDescent="0.2">
      <c r="A22" s="221"/>
      <c r="B22" s="221"/>
      <c r="C22" s="221"/>
      <c r="D22" s="221"/>
      <c r="E22" s="221"/>
      <c r="F22" s="222"/>
      <c r="G22" s="266"/>
      <c r="H22" s="221"/>
      <c r="I22" s="364"/>
      <c r="J22" s="222"/>
      <c r="K22" s="221"/>
    </row>
    <row r="23" spans="1:11" x14ac:dyDescent="0.2">
      <c r="A23" s="221"/>
      <c r="B23" s="221"/>
      <c r="C23" s="221"/>
      <c r="D23" s="221"/>
      <c r="E23" s="221"/>
      <c r="F23" s="222"/>
      <c r="G23" s="266"/>
      <c r="H23" s="221"/>
      <c r="I23" s="364"/>
      <c r="J23" s="222"/>
      <c r="K23" s="221"/>
    </row>
    <row r="24" spans="1:11" x14ac:dyDescent="0.2">
      <c r="A24" s="221"/>
      <c r="B24" s="221"/>
      <c r="C24" s="221"/>
      <c r="D24" s="221"/>
      <c r="E24" s="221"/>
      <c r="F24" s="222"/>
      <c r="G24" s="266"/>
      <c r="H24" s="221"/>
      <c r="I24" s="364"/>
      <c r="J24" s="222"/>
      <c r="K24" s="221"/>
    </row>
    <row r="25" spans="1:11" x14ac:dyDescent="0.2">
      <c r="A25" s="221"/>
      <c r="B25" s="221"/>
      <c r="C25" s="221"/>
      <c r="D25" s="221"/>
      <c r="E25" s="221"/>
      <c r="F25" s="222"/>
      <c r="G25" s="266"/>
      <c r="H25" s="221"/>
      <c r="I25" s="364"/>
      <c r="J25" s="222"/>
      <c r="K25" s="221"/>
    </row>
    <row r="26" spans="1:11" x14ac:dyDescent="0.2">
      <c r="A26" s="221"/>
      <c r="B26" s="221"/>
      <c r="C26" s="221"/>
      <c r="D26" s="221"/>
      <c r="E26" s="221"/>
      <c r="F26" s="222"/>
      <c r="G26" s="266"/>
      <c r="H26" s="221"/>
      <c r="I26" s="364"/>
      <c r="J26" s="222"/>
      <c r="K26" s="221"/>
    </row>
    <row r="27" spans="1:11" x14ac:dyDescent="0.2">
      <c r="A27" s="221"/>
      <c r="B27" s="221"/>
      <c r="C27" s="221"/>
      <c r="D27" s="221"/>
      <c r="E27" s="221"/>
      <c r="F27" s="222"/>
      <c r="G27" s="266"/>
      <c r="H27" s="221"/>
      <c r="I27" s="364"/>
      <c r="J27" s="222"/>
      <c r="K27" s="221"/>
    </row>
    <row r="28" spans="1:11" x14ac:dyDescent="0.2">
      <c r="A28" s="221"/>
      <c r="B28" s="221"/>
      <c r="C28" s="221"/>
      <c r="D28" s="221"/>
      <c r="E28" s="221"/>
      <c r="F28" s="222"/>
      <c r="G28" s="266"/>
      <c r="H28" s="221"/>
      <c r="I28" s="364"/>
      <c r="J28" s="222"/>
      <c r="K28" s="221"/>
    </row>
    <row r="29" spans="1:11" x14ac:dyDescent="0.2">
      <c r="A29" s="221"/>
      <c r="B29" s="221"/>
      <c r="C29" s="221"/>
      <c r="D29" s="221"/>
      <c r="E29" s="221"/>
      <c r="F29" s="222"/>
      <c r="G29" s="266"/>
      <c r="H29" s="221"/>
      <c r="I29" s="364"/>
      <c r="J29" s="222"/>
      <c r="K29" s="221"/>
    </row>
    <row r="30" spans="1:11" x14ac:dyDescent="0.2">
      <c r="A30" s="221"/>
      <c r="B30" s="221"/>
      <c r="C30" s="221"/>
      <c r="D30" s="221"/>
      <c r="E30" s="221"/>
      <c r="F30" s="222"/>
      <c r="G30" s="266"/>
      <c r="H30" s="221"/>
      <c r="I30" s="364"/>
      <c r="J30" s="222"/>
      <c r="K30" s="221"/>
    </row>
    <row r="31" spans="1:11" x14ac:dyDescent="0.2">
      <c r="A31" s="221"/>
      <c r="B31" s="221"/>
      <c r="C31" s="221"/>
      <c r="D31" s="221"/>
      <c r="E31" s="221"/>
      <c r="F31" s="222"/>
      <c r="G31" s="266"/>
      <c r="H31" s="221"/>
      <c r="I31" s="364"/>
      <c r="J31" s="222"/>
      <c r="K31" s="221"/>
    </row>
    <row r="32" spans="1:11" x14ac:dyDescent="0.2">
      <c r="A32" s="221"/>
      <c r="B32" s="221"/>
      <c r="C32" s="221"/>
      <c r="D32" s="221"/>
      <c r="E32" s="221"/>
      <c r="F32" s="222"/>
      <c r="G32" s="266"/>
      <c r="H32" s="221"/>
      <c r="I32" s="364"/>
      <c r="J32" s="222"/>
      <c r="K32" s="221"/>
    </row>
    <row r="33" spans="1:11" x14ac:dyDescent="0.2">
      <c r="A33" s="221"/>
      <c r="B33" s="221"/>
      <c r="C33" s="221"/>
      <c r="D33" s="221"/>
      <c r="E33" s="221"/>
      <c r="F33" s="222"/>
      <c r="G33" s="266"/>
      <c r="H33" s="221"/>
      <c r="I33" s="364"/>
      <c r="J33" s="222"/>
      <c r="K33" s="221"/>
    </row>
    <row r="34" spans="1:11" x14ac:dyDescent="0.2">
      <c r="A34" s="221"/>
      <c r="B34" s="221"/>
      <c r="C34" s="221"/>
      <c r="D34" s="221"/>
      <c r="E34" s="221"/>
      <c r="F34" s="222"/>
      <c r="G34" s="266"/>
      <c r="H34" s="221"/>
      <c r="I34" s="364"/>
      <c r="J34" s="222"/>
      <c r="K34" s="221"/>
    </row>
    <row r="35" spans="1:11" x14ac:dyDescent="0.2">
      <c r="A35" s="221"/>
      <c r="B35" s="221"/>
      <c r="C35" s="221"/>
      <c r="D35" s="221"/>
      <c r="E35" s="221"/>
      <c r="F35" s="222"/>
      <c r="G35" s="266"/>
      <c r="H35" s="221"/>
      <c r="I35" s="364"/>
      <c r="J35" s="222"/>
      <c r="K35" s="221"/>
    </row>
    <row r="36" spans="1:11" x14ac:dyDescent="0.2">
      <c r="A36" s="221"/>
      <c r="B36" s="221"/>
      <c r="C36" s="221"/>
      <c r="D36" s="221"/>
      <c r="E36" s="221"/>
      <c r="F36" s="222"/>
      <c r="G36" s="266"/>
      <c r="H36" s="221"/>
      <c r="I36" s="364"/>
      <c r="J36" s="222"/>
      <c r="K36" s="221"/>
    </row>
    <row r="37" spans="1:11" x14ac:dyDescent="0.2">
      <c r="A37" s="221"/>
      <c r="B37" s="221"/>
      <c r="C37" s="221"/>
      <c r="D37" s="221"/>
      <c r="E37" s="221"/>
      <c r="F37" s="222"/>
      <c r="G37" s="266"/>
      <c r="H37" s="221"/>
      <c r="I37" s="364"/>
      <c r="J37" s="222"/>
      <c r="K37" s="221"/>
    </row>
    <row r="38" spans="1:11" x14ac:dyDescent="0.2">
      <c r="A38" s="221"/>
      <c r="B38" s="221"/>
      <c r="C38" s="221"/>
      <c r="D38" s="221"/>
      <c r="E38" s="221"/>
      <c r="F38" s="222"/>
      <c r="G38" s="266"/>
      <c r="H38" s="221"/>
      <c r="I38" s="364"/>
      <c r="J38" s="222"/>
      <c r="K38" s="221"/>
    </row>
    <row r="39" spans="1:11" x14ac:dyDescent="0.2">
      <c r="A39" s="221"/>
      <c r="B39" s="221"/>
      <c r="C39" s="221"/>
      <c r="D39" s="221"/>
      <c r="E39" s="221"/>
      <c r="F39" s="222"/>
      <c r="G39" s="266"/>
      <c r="H39" s="221"/>
      <c r="I39" s="364"/>
      <c r="J39" s="222"/>
      <c r="K39" s="221"/>
    </row>
    <row r="40" spans="1:11" x14ac:dyDescent="0.2">
      <c r="A40" s="221"/>
      <c r="B40" s="221"/>
      <c r="C40" s="221"/>
      <c r="D40" s="221"/>
      <c r="E40" s="221"/>
      <c r="F40" s="222"/>
      <c r="G40" s="266"/>
      <c r="H40" s="221"/>
      <c r="I40" s="364"/>
      <c r="J40" s="222"/>
      <c r="K40" s="221"/>
    </row>
    <row r="41" spans="1:11" x14ac:dyDescent="0.2">
      <c r="A41" s="221"/>
      <c r="B41" s="221"/>
      <c r="C41" s="221"/>
      <c r="D41" s="221"/>
      <c r="E41" s="221"/>
      <c r="F41" s="222"/>
      <c r="G41" s="266"/>
      <c r="H41" s="221"/>
      <c r="I41" s="364"/>
      <c r="J41" s="222"/>
      <c r="K41" s="221"/>
    </row>
    <row r="42" spans="1:11" x14ac:dyDescent="0.2">
      <c r="A42" s="221"/>
      <c r="B42" s="221"/>
      <c r="C42" s="221"/>
      <c r="D42" s="221"/>
      <c r="E42" s="221"/>
      <c r="F42" s="222"/>
      <c r="G42" s="266"/>
      <c r="H42" s="221"/>
      <c r="I42" s="364"/>
      <c r="J42" s="222"/>
      <c r="K42" s="221"/>
    </row>
    <row r="43" spans="1:11" x14ac:dyDescent="0.2">
      <c r="A43" s="221"/>
      <c r="B43" s="221"/>
      <c r="C43" s="221"/>
      <c r="D43" s="221"/>
      <c r="E43" s="221"/>
      <c r="F43" s="222"/>
      <c r="G43" s="266"/>
      <c r="H43" s="221"/>
      <c r="I43" s="364"/>
      <c r="J43" s="222"/>
      <c r="K43" s="221"/>
    </row>
    <row r="44" spans="1:11" x14ac:dyDescent="0.2">
      <c r="A44" s="221"/>
      <c r="B44" s="221"/>
      <c r="C44" s="221"/>
      <c r="D44" s="221"/>
      <c r="E44" s="221"/>
      <c r="F44" s="222"/>
      <c r="G44" s="266"/>
      <c r="H44" s="221"/>
      <c r="I44" s="364"/>
      <c r="J44" s="222"/>
      <c r="K44" s="221"/>
    </row>
    <row r="45" spans="1:11" x14ac:dyDescent="0.2">
      <c r="A45" s="221"/>
      <c r="B45" s="221"/>
      <c r="C45" s="221"/>
      <c r="D45" s="221"/>
      <c r="E45" s="221"/>
      <c r="F45" s="222"/>
      <c r="G45" s="266"/>
      <c r="H45" s="221"/>
      <c r="I45" s="364"/>
      <c r="J45" s="222"/>
      <c r="K45" s="221"/>
    </row>
    <row r="46" spans="1:11" x14ac:dyDescent="0.2">
      <c r="A46" s="221"/>
      <c r="B46" s="221"/>
      <c r="C46" s="221"/>
      <c r="D46" s="221"/>
      <c r="E46" s="221"/>
      <c r="F46" s="222"/>
      <c r="G46" s="266"/>
      <c r="H46" s="221"/>
      <c r="I46" s="364"/>
      <c r="J46" s="222"/>
      <c r="K46" s="221"/>
    </row>
    <row r="47" spans="1:11" x14ac:dyDescent="0.2">
      <c r="A47" s="221"/>
      <c r="B47" s="221"/>
      <c r="C47" s="221"/>
      <c r="D47" s="221"/>
      <c r="E47" s="221"/>
      <c r="F47" s="222"/>
      <c r="G47" s="266"/>
      <c r="H47" s="221"/>
      <c r="I47" s="364"/>
      <c r="J47" s="222"/>
      <c r="K47" s="221"/>
    </row>
    <row r="48" spans="1:11" x14ac:dyDescent="0.2">
      <c r="A48" s="221"/>
      <c r="B48" s="221"/>
      <c r="C48" s="221"/>
      <c r="D48" s="221"/>
      <c r="E48" s="221"/>
      <c r="F48" s="222"/>
      <c r="G48" s="266"/>
      <c r="H48" s="221"/>
      <c r="I48" s="364"/>
      <c r="J48" s="222"/>
      <c r="K48" s="221"/>
    </row>
    <row r="49" spans="1:11" x14ac:dyDescent="0.2">
      <c r="A49" s="221"/>
      <c r="B49" s="221"/>
      <c r="C49" s="221"/>
      <c r="D49" s="221"/>
      <c r="E49" s="221"/>
      <c r="F49" s="222"/>
      <c r="G49" s="266"/>
      <c r="H49" s="221"/>
      <c r="I49" s="364"/>
      <c r="J49" s="222"/>
      <c r="K49" s="221"/>
    </row>
    <row r="50" spans="1:11" x14ac:dyDescent="0.2">
      <c r="A50" s="221"/>
      <c r="B50" s="221"/>
      <c r="C50" s="221"/>
      <c r="D50" s="221"/>
      <c r="E50" s="221"/>
      <c r="F50" s="222"/>
      <c r="G50" s="266"/>
      <c r="H50" s="221"/>
      <c r="I50" s="364"/>
      <c r="J50" s="222"/>
      <c r="K50" s="221"/>
    </row>
    <row r="51" spans="1:11" x14ac:dyDescent="0.2">
      <c r="A51" s="221"/>
      <c r="B51" s="221"/>
      <c r="C51" s="221"/>
      <c r="D51" s="221"/>
      <c r="E51" s="221"/>
      <c r="F51" s="222"/>
      <c r="G51" s="266"/>
      <c r="H51" s="221"/>
      <c r="I51" s="364"/>
      <c r="J51" s="222"/>
      <c r="K51" s="221"/>
    </row>
    <row r="52" spans="1:11" x14ac:dyDescent="0.2">
      <c r="A52" s="221"/>
      <c r="B52" s="221"/>
      <c r="C52" s="221"/>
      <c r="D52" s="221"/>
      <c r="E52" s="221"/>
      <c r="F52" s="222"/>
      <c r="G52" s="266"/>
      <c r="H52" s="221"/>
      <c r="I52" s="364"/>
      <c r="J52" s="222"/>
      <c r="K52" s="221"/>
    </row>
    <row r="53" spans="1:11" x14ac:dyDescent="0.2">
      <c r="A53" s="221"/>
      <c r="B53" s="221"/>
      <c r="C53" s="221"/>
      <c r="D53" s="221"/>
      <c r="E53" s="221"/>
      <c r="F53" s="222"/>
      <c r="G53" s="266"/>
      <c r="H53" s="221"/>
      <c r="I53" s="364"/>
      <c r="J53" s="222"/>
      <c r="K53" s="221"/>
    </row>
    <row r="54" spans="1:11" x14ac:dyDescent="0.2">
      <c r="A54" s="221"/>
      <c r="B54" s="221"/>
      <c r="C54" s="221"/>
      <c r="D54" s="221"/>
      <c r="E54" s="221"/>
      <c r="F54" s="222"/>
      <c r="G54" s="266"/>
      <c r="H54" s="221"/>
      <c r="I54" s="364"/>
      <c r="J54" s="222"/>
      <c r="K54" s="221"/>
    </row>
    <row r="55" spans="1:11" x14ac:dyDescent="0.2">
      <c r="A55" s="221"/>
      <c r="B55" s="221"/>
      <c r="C55" s="221"/>
      <c r="D55" s="221"/>
      <c r="E55" s="221"/>
      <c r="F55" s="222"/>
      <c r="G55" s="266"/>
      <c r="H55" s="221"/>
      <c r="I55" s="364"/>
      <c r="J55" s="222"/>
      <c r="K55" s="221"/>
    </row>
    <row r="56" spans="1:11" x14ac:dyDescent="0.2">
      <c r="A56" s="221"/>
      <c r="B56" s="221"/>
      <c r="C56" s="221"/>
      <c r="D56" s="221"/>
      <c r="E56" s="221"/>
      <c r="F56" s="222"/>
      <c r="G56" s="266"/>
      <c r="H56" s="221"/>
      <c r="I56" s="364"/>
      <c r="J56" s="222"/>
      <c r="K56" s="221"/>
    </row>
    <row r="57" spans="1:11" x14ac:dyDescent="0.2">
      <c r="A57" s="221"/>
      <c r="B57" s="221"/>
      <c r="C57" s="221"/>
      <c r="D57" s="221"/>
      <c r="E57" s="221"/>
      <c r="F57" s="222"/>
      <c r="G57" s="266"/>
      <c r="H57" s="221"/>
      <c r="I57" s="364"/>
      <c r="J57" s="222"/>
      <c r="K57" s="221"/>
    </row>
    <row r="58" spans="1:11" x14ac:dyDescent="0.2">
      <c r="A58" s="221"/>
      <c r="B58" s="221"/>
      <c r="C58" s="221"/>
      <c r="D58" s="221"/>
      <c r="E58" s="221"/>
      <c r="F58" s="222"/>
      <c r="G58" s="266"/>
      <c r="H58" s="221"/>
      <c r="I58" s="364"/>
      <c r="J58" s="222"/>
      <c r="K58" s="221"/>
    </row>
    <row r="59" spans="1:11" x14ac:dyDescent="0.2">
      <c r="A59" s="221"/>
      <c r="B59" s="221"/>
      <c r="C59" s="221"/>
      <c r="D59" s="221"/>
      <c r="E59" s="221"/>
      <c r="F59" s="222"/>
      <c r="G59" s="266"/>
      <c r="H59" s="221"/>
      <c r="I59" s="364"/>
      <c r="J59" s="222"/>
      <c r="K59" s="221"/>
    </row>
    <row r="60" spans="1:11" x14ac:dyDescent="0.2">
      <c r="A60" s="221"/>
      <c r="B60" s="221"/>
      <c r="C60" s="221"/>
      <c r="D60" s="221"/>
      <c r="E60" s="221"/>
      <c r="F60" s="222"/>
      <c r="G60" s="266"/>
      <c r="H60" s="221"/>
      <c r="I60" s="364"/>
      <c r="J60" s="222"/>
      <c r="K60" s="221"/>
    </row>
    <row r="61" spans="1:11" x14ac:dyDescent="0.2">
      <c r="A61" s="221"/>
      <c r="B61" s="221"/>
      <c r="C61" s="221"/>
      <c r="D61" s="221"/>
      <c r="E61" s="221"/>
      <c r="F61" s="222"/>
      <c r="G61" s="266"/>
      <c r="H61" s="221"/>
      <c r="I61" s="364"/>
      <c r="J61" s="222"/>
      <c r="K61" s="221"/>
    </row>
    <row r="62" spans="1:11" x14ac:dyDescent="0.2">
      <c r="A62" s="221"/>
      <c r="B62" s="221"/>
      <c r="C62" s="221"/>
      <c r="D62" s="221"/>
      <c r="E62" s="221"/>
      <c r="F62" s="222"/>
      <c r="G62" s="266"/>
      <c r="H62" s="221"/>
      <c r="I62" s="364"/>
      <c r="J62" s="222"/>
      <c r="K62" s="221"/>
    </row>
    <row r="63" spans="1:11" x14ac:dyDescent="0.2">
      <c r="A63" s="221"/>
      <c r="B63" s="221"/>
      <c r="C63" s="221"/>
      <c r="D63" s="221"/>
      <c r="E63" s="221"/>
      <c r="F63" s="222"/>
      <c r="G63" s="266"/>
      <c r="H63" s="221"/>
      <c r="I63" s="364"/>
      <c r="J63" s="222"/>
      <c r="K63" s="221"/>
    </row>
    <row r="64" spans="1:11" x14ac:dyDescent="0.2">
      <c r="A64" s="221"/>
      <c r="B64" s="221"/>
      <c r="C64" s="221"/>
      <c r="D64" s="221"/>
      <c r="E64" s="221"/>
      <c r="F64" s="222"/>
      <c r="G64" s="266"/>
      <c r="H64" s="221"/>
      <c r="I64" s="364"/>
      <c r="J64" s="222"/>
      <c r="K64" s="221"/>
    </row>
    <row r="65" spans="1:11" x14ac:dyDescent="0.2">
      <c r="A65" s="221"/>
      <c r="B65" s="221"/>
      <c r="C65" s="221"/>
      <c r="D65" s="221"/>
      <c r="E65" s="221"/>
      <c r="F65" s="222"/>
      <c r="G65" s="266"/>
      <c r="H65" s="221"/>
      <c r="I65" s="364"/>
      <c r="J65" s="222"/>
      <c r="K65" s="221"/>
    </row>
    <row r="66" spans="1:11" x14ac:dyDescent="0.2">
      <c r="A66" s="221"/>
      <c r="B66" s="221"/>
      <c r="C66" s="221"/>
      <c r="D66" s="221"/>
      <c r="E66" s="221"/>
      <c r="F66" s="222"/>
      <c r="G66" s="266"/>
      <c r="H66" s="221"/>
      <c r="I66" s="364"/>
      <c r="J66" s="222"/>
      <c r="K66" s="221"/>
    </row>
    <row r="67" spans="1:11" x14ac:dyDescent="0.2">
      <c r="A67" s="221"/>
      <c r="B67" s="221"/>
      <c r="C67" s="221"/>
      <c r="D67" s="221"/>
      <c r="E67" s="221"/>
      <c r="F67" s="222"/>
      <c r="G67" s="266"/>
      <c r="H67" s="221"/>
      <c r="I67" s="364"/>
      <c r="J67" s="222"/>
      <c r="K67" s="221"/>
    </row>
    <row r="68" spans="1:11" x14ac:dyDescent="0.2">
      <c r="A68" s="221"/>
      <c r="B68" s="221"/>
      <c r="C68" s="221"/>
      <c r="D68" s="221"/>
      <c r="E68" s="221"/>
      <c r="F68" s="222"/>
      <c r="G68" s="266"/>
      <c r="H68" s="221"/>
      <c r="I68" s="364"/>
      <c r="J68" s="222"/>
      <c r="K68" s="221"/>
    </row>
    <row r="69" spans="1:11" x14ac:dyDescent="0.2">
      <c r="A69" s="221"/>
      <c r="B69" s="221"/>
      <c r="C69" s="221"/>
      <c r="D69" s="221"/>
      <c r="E69" s="221"/>
      <c r="F69" s="222"/>
      <c r="G69" s="266"/>
      <c r="H69" s="221"/>
      <c r="I69" s="364"/>
      <c r="J69" s="222"/>
      <c r="K69" s="221"/>
    </row>
    <row r="70" spans="1:11" x14ac:dyDescent="0.2">
      <c r="A70" s="221"/>
      <c r="B70" s="221"/>
      <c r="C70" s="221"/>
      <c r="D70" s="221"/>
      <c r="E70" s="221"/>
      <c r="F70" s="222"/>
      <c r="G70" s="266"/>
      <c r="H70" s="221"/>
      <c r="I70" s="364"/>
      <c r="J70" s="222"/>
      <c r="K70" s="221"/>
    </row>
    <row r="71" spans="1:11" x14ac:dyDescent="0.2">
      <c r="A71" s="221"/>
      <c r="B71" s="221"/>
      <c r="C71" s="221"/>
      <c r="D71" s="221"/>
      <c r="E71" s="221"/>
      <c r="F71" s="222"/>
      <c r="G71" s="266"/>
      <c r="H71" s="221"/>
      <c r="I71" s="364"/>
      <c r="J71" s="222"/>
      <c r="K71" s="221"/>
    </row>
    <row r="72" spans="1:11" x14ac:dyDescent="0.2">
      <c r="A72" s="221"/>
      <c r="B72" s="221"/>
      <c r="C72" s="221"/>
      <c r="D72" s="221"/>
      <c r="E72" s="221"/>
      <c r="F72" s="222"/>
      <c r="G72" s="266"/>
      <c r="H72" s="221"/>
      <c r="I72" s="364"/>
      <c r="J72" s="222"/>
      <c r="K72" s="221"/>
    </row>
    <row r="73" spans="1:11" x14ac:dyDescent="0.2">
      <c r="A73" s="221"/>
      <c r="B73" s="221"/>
      <c r="C73" s="221"/>
      <c r="D73" s="221"/>
      <c r="E73" s="221"/>
      <c r="F73" s="222"/>
      <c r="G73" s="266"/>
      <c r="H73" s="221"/>
      <c r="I73" s="364"/>
      <c r="J73" s="222"/>
      <c r="K73" s="221"/>
    </row>
    <row r="74" spans="1:11" x14ac:dyDescent="0.2">
      <c r="A74" s="221"/>
      <c r="B74" s="221"/>
      <c r="C74" s="221"/>
      <c r="D74" s="221"/>
      <c r="E74" s="221"/>
      <c r="F74" s="222"/>
      <c r="G74" s="266"/>
      <c r="H74" s="221"/>
      <c r="I74" s="364"/>
      <c r="J74" s="222"/>
      <c r="K74" s="221"/>
    </row>
    <row r="75" spans="1:11" x14ac:dyDescent="0.2">
      <c r="A75" s="221"/>
      <c r="B75" s="221"/>
      <c r="C75" s="221"/>
      <c r="D75" s="221"/>
      <c r="E75" s="221"/>
      <c r="F75" s="222"/>
      <c r="G75" s="266"/>
      <c r="H75" s="221"/>
      <c r="I75" s="364"/>
      <c r="J75" s="222"/>
      <c r="K75" s="221"/>
    </row>
    <row r="76" spans="1:11" x14ac:dyDescent="0.2">
      <c r="A76" s="221"/>
      <c r="B76" s="221"/>
      <c r="C76" s="221"/>
      <c r="D76" s="221"/>
      <c r="E76" s="221"/>
      <c r="F76" s="222"/>
      <c r="G76" s="266"/>
      <c r="H76" s="221"/>
      <c r="I76" s="364"/>
      <c r="J76" s="222"/>
      <c r="K76" s="221"/>
    </row>
    <row r="77" spans="1:11" x14ac:dyDescent="0.2">
      <c r="A77" s="221"/>
      <c r="B77" s="221"/>
      <c r="C77" s="221"/>
      <c r="D77" s="221"/>
      <c r="E77" s="221"/>
      <c r="F77" s="222"/>
      <c r="G77" s="266"/>
      <c r="H77" s="221"/>
      <c r="I77" s="364"/>
      <c r="J77" s="222"/>
      <c r="K77" s="221"/>
    </row>
    <row r="78" spans="1:11" x14ac:dyDescent="0.2">
      <c r="A78" s="221"/>
      <c r="B78" s="221"/>
      <c r="C78" s="221"/>
      <c r="D78" s="221"/>
      <c r="E78" s="221"/>
      <c r="F78" s="222"/>
      <c r="G78" s="266"/>
      <c r="H78" s="221"/>
      <c r="I78" s="364"/>
      <c r="J78" s="222"/>
      <c r="K78" s="221"/>
    </row>
    <row r="79" spans="1:11" x14ac:dyDescent="0.2">
      <c r="A79" s="221"/>
      <c r="B79" s="221"/>
      <c r="C79" s="221"/>
      <c r="D79" s="221"/>
      <c r="E79" s="221"/>
      <c r="F79" s="222"/>
      <c r="G79" s="266"/>
      <c r="H79" s="221"/>
      <c r="I79" s="364"/>
      <c r="J79" s="222"/>
      <c r="K79" s="221"/>
    </row>
    <row r="80" spans="1:11" x14ac:dyDescent="0.2">
      <c r="A80" s="221"/>
      <c r="B80" s="221"/>
      <c r="C80" s="221"/>
      <c r="D80" s="221"/>
      <c r="E80" s="221"/>
      <c r="F80" s="222"/>
      <c r="G80" s="266"/>
      <c r="H80" s="221"/>
      <c r="I80" s="364"/>
      <c r="J80" s="222"/>
      <c r="K80" s="221"/>
    </row>
    <row r="81" spans="1:11" x14ac:dyDescent="0.2">
      <c r="A81" s="221"/>
      <c r="B81" s="221"/>
      <c r="C81" s="221"/>
      <c r="D81" s="221"/>
      <c r="E81" s="221"/>
      <c r="F81" s="222"/>
      <c r="G81" s="266"/>
      <c r="H81" s="221"/>
      <c r="I81" s="364"/>
      <c r="J81" s="222"/>
      <c r="K81" s="221"/>
    </row>
    <row r="82" spans="1:11" x14ac:dyDescent="0.2">
      <c r="A82" s="221"/>
      <c r="B82" s="221"/>
      <c r="C82" s="221"/>
      <c r="D82" s="221"/>
      <c r="E82" s="221"/>
      <c r="F82" s="222"/>
      <c r="G82" s="266"/>
      <c r="H82" s="221"/>
      <c r="I82" s="364"/>
      <c r="J82" s="222"/>
      <c r="K82" s="221"/>
    </row>
    <row r="83" spans="1:11" x14ac:dyDescent="0.2">
      <c r="A83" s="221"/>
      <c r="B83" s="221"/>
      <c r="C83" s="221"/>
      <c r="D83" s="221"/>
      <c r="E83" s="221"/>
      <c r="F83" s="222"/>
      <c r="G83" s="266"/>
      <c r="H83" s="221"/>
      <c r="I83" s="364"/>
      <c r="J83" s="222"/>
      <c r="K83" s="221"/>
    </row>
    <row r="84" spans="1:11" x14ac:dyDescent="0.2">
      <c r="A84" s="221"/>
      <c r="B84" s="221"/>
      <c r="C84" s="221"/>
      <c r="D84" s="221"/>
      <c r="E84" s="221"/>
      <c r="F84" s="222"/>
      <c r="G84" s="266"/>
      <c r="H84" s="221"/>
      <c r="I84" s="364"/>
      <c r="J84" s="222"/>
      <c r="K84" s="221"/>
    </row>
    <row r="85" spans="1:11" x14ac:dyDescent="0.2">
      <c r="A85" s="221"/>
      <c r="B85" s="221"/>
      <c r="C85" s="221"/>
      <c r="D85" s="221"/>
      <c r="E85" s="221"/>
      <c r="F85" s="222"/>
      <c r="G85" s="266"/>
      <c r="H85" s="221"/>
      <c r="I85" s="364"/>
      <c r="J85" s="222"/>
      <c r="K85" s="221"/>
    </row>
    <row r="86" spans="1:11" x14ac:dyDescent="0.2">
      <c r="A86" s="221"/>
      <c r="B86" s="221"/>
      <c r="C86" s="221"/>
      <c r="D86" s="221"/>
      <c r="E86" s="221"/>
      <c r="F86" s="222"/>
      <c r="G86" s="266"/>
      <c r="H86" s="221"/>
      <c r="I86" s="364"/>
      <c r="J86" s="222"/>
      <c r="K86" s="221"/>
    </row>
    <row r="87" spans="1:11" x14ac:dyDescent="0.2">
      <c r="A87" s="221"/>
      <c r="B87" s="221"/>
      <c r="C87" s="221"/>
      <c r="D87" s="221"/>
      <c r="E87" s="221"/>
      <c r="F87" s="222"/>
      <c r="G87" s="266"/>
      <c r="H87" s="221"/>
      <c r="I87" s="364"/>
      <c r="J87" s="222"/>
      <c r="K87" s="221"/>
    </row>
    <row r="88" spans="1:11" x14ac:dyDescent="0.2">
      <c r="A88" s="221"/>
      <c r="B88" s="221"/>
      <c r="C88" s="221"/>
      <c r="D88" s="221"/>
      <c r="E88" s="221"/>
      <c r="F88" s="222"/>
      <c r="G88" s="266"/>
      <c r="H88" s="221"/>
      <c r="I88" s="364"/>
      <c r="J88" s="222"/>
      <c r="K88" s="221"/>
    </row>
    <row r="89" spans="1:11" x14ac:dyDescent="0.2">
      <c r="A89" s="221"/>
      <c r="B89" s="221"/>
      <c r="C89" s="221"/>
      <c r="D89" s="221"/>
      <c r="E89" s="221"/>
      <c r="F89" s="222"/>
      <c r="G89" s="266"/>
      <c r="H89" s="221"/>
      <c r="I89" s="364"/>
      <c r="J89" s="222"/>
      <c r="K89" s="221"/>
    </row>
    <row r="90" spans="1:11" x14ac:dyDescent="0.2">
      <c r="A90" s="221"/>
      <c r="B90" s="221"/>
      <c r="C90" s="221"/>
      <c r="D90" s="221"/>
      <c r="E90" s="221"/>
      <c r="F90" s="222"/>
      <c r="G90" s="266"/>
      <c r="H90" s="221"/>
      <c r="I90" s="364"/>
      <c r="J90" s="222"/>
      <c r="K90" s="221"/>
    </row>
    <row r="91" spans="1:11" x14ac:dyDescent="0.2">
      <c r="A91" s="221"/>
      <c r="B91" s="221"/>
      <c r="C91" s="221"/>
      <c r="D91" s="221"/>
      <c r="E91" s="221"/>
      <c r="F91" s="222"/>
      <c r="G91" s="266"/>
      <c r="H91" s="221"/>
      <c r="I91" s="364"/>
      <c r="J91" s="222"/>
      <c r="K91" s="221"/>
    </row>
    <row r="92" spans="1:11" x14ac:dyDescent="0.2">
      <c r="A92" s="221"/>
      <c r="B92" s="221"/>
      <c r="C92" s="221"/>
      <c r="D92" s="221"/>
      <c r="E92" s="221"/>
      <c r="F92" s="222"/>
      <c r="G92" s="266"/>
      <c r="H92" s="221"/>
      <c r="I92" s="364"/>
      <c r="J92" s="222"/>
      <c r="K92" s="221"/>
    </row>
    <row r="93" spans="1:11" x14ac:dyDescent="0.2">
      <c r="A93" s="221"/>
      <c r="B93" s="221"/>
      <c r="C93" s="221"/>
      <c r="D93" s="221"/>
      <c r="E93" s="221"/>
      <c r="F93" s="222"/>
      <c r="G93" s="266"/>
      <c r="H93" s="221"/>
      <c r="I93" s="364"/>
      <c r="J93" s="222"/>
      <c r="K93" s="221"/>
    </row>
    <row r="94" spans="1:11" x14ac:dyDescent="0.2">
      <c r="A94" s="221"/>
      <c r="B94" s="221"/>
      <c r="C94" s="221"/>
      <c r="D94" s="221"/>
      <c r="E94" s="221"/>
      <c r="F94" s="222"/>
      <c r="G94" s="266"/>
      <c r="H94" s="221"/>
      <c r="I94" s="364"/>
      <c r="J94" s="222"/>
      <c r="K94" s="221"/>
    </row>
    <row r="95" spans="1:11" x14ac:dyDescent="0.2">
      <c r="A95" s="221"/>
      <c r="B95" s="221"/>
      <c r="C95" s="221"/>
      <c r="D95" s="221"/>
      <c r="E95" s="221"/>
      <c r="F95" s="222"/>
      <c r="G95" s="266"/>
      <c r="H95" s="221"/>
      <c r="I95" s="364"/>
      <c r="J95" s="222"/>
      <c r="K95" s="221"/>
    </row>
    <row r="96" spans="1:11" x14ac:dyDescent="0.2">
      <c r="A96" s="221"/>
      <c r="B96" s="221"/>
      <c r="C96" s="221"/>
      <c r="D96" s="221"/>
      <c r="E96" s="221"/>
      <c r="F96" s="222"/>
      <c r="G96" s="266"/>
      <c r="H96" s="221"/>
      <c r="I96" s="364"/>
      <c r="J96" s="222"/>
      <c r="K96" s="221"/>
    </row>
    <row r="97" spans="1:11" x14ac:dyDescent="0.2">
      <c r="A97" s="221"/>
      <c r="B97" s="221"/>
      <c r="C97" s="221"/>
      <c r="D97" s="221"/>
      <c r="E97" s="221"/>
      <c r="F97" s="222"/>
      <c r="G97" s="266"/>
      <c r="H97" s="221"/>
      <c r="I97" s="364"/>
      <c r="J97" s="222"/>
      <c r="K97" s="221"/>
    </row>
    <row r="98" spans="1:11" x14ac:dyDescent="0.2">
      <c r="A98" s="221"/>
      <c r="B98" s="221"/>
      <c r="C98" s="221"/>
      <c r="D98" s="221"/>
      <c r="E98" s="221"/>
      <c r="F98" s="222"/>
      <c r="G98" s="266"/>
      <c r="H98" s="221"/>
      <c r="I98" s="364"/>
      <c r="J98" s="222"/>
      <c r="K98" s="221"/>
    </row>
    <row r="99" spans="1:11" x14ac:dyDescent="0.2">
      <c r="A99" s="221"/>
      <c r="B99" s="221"/>
      <c r="C99" s="221"/>
      <c r="D99" s="221"/>
      <c r="E99" s="221"/>
      <c r="F99" s="222"/>
      <c r="G99" s="266"/>
      <c r="H99" s="221"/>
      <c r="I99" s="364"/>
      <c r="J99" s="222"/>
      <c r="K99" s="221"/>
    </row>
    <row r="100" spans="1:11" x14ac:dyDescent="0.2">
      <c r="A100" s="221"/>
      <c r="B100" s="221"/>
      <c r="C100" s="221"/>
      <c r="D100" s="221"/>
      <c r="E100" s="221"/>
      <c r="F100" s="222"/>
      <c r="G100" s="266"/>
      <c r="H100" s="221"/>
      <c r="I100" s="364"/>
      <c r="J100" s="222"/>
      <c r="K100" s="221"/>
    </row>
    <row r="101" spans="1:11" x14ac:dyDescent="0.2">
      <c r="A101" s="221"/>
      <c r="B101" s="221"/>
      <c r="C101" s="221"/>
      <c r="D101" s="221"/>
      <c r="E101" s="221"/>
      <c r="F101" s="222"/>
      <c r="G101" s="266"/>
      <c r="H101" s="221"/>
      <c r="I101" s="364"/>
      <c r="J101" s="222"/>
      <c r="K101" s="221"/>
    </row>
    <row r="102" spans="1:11" x14ac:dyDescent="0.2">
      <c r="A102" s="221"/>
      <c r="B102" s="221"/>
      <c r="C102" s="221"/>
      <c r="D102" s="221"/>
      <c r="E102" s="221"/>
      <c r="F102" s="222"/>
      <c r="G102" s="266"/>
      <c r="H102" s="221"/>
      <c r="I102" s="364"/>
      <c r="J102" s="222"/>
      <c r="K102" s="221"/>
    </row>
    <row r="103" spans="1:11" x14ac:dyDescent="0.2">
      <c r="A103" s="221"/>
      <c r="B103" s="221"/>
      <c r="C103" s="221"/>
      <c r="D103" s="221"/>
      <c r="E103" s="221"/>
      <c r="F103" s="222"/>
      <c r="G103" s="266"/>
      <c r="H103" s="221"/>
      <c r="I103" s="364"/>
      <c r="J103" s="222"/>
      <c r="K103" s="221"/>
    </row>
    <row r="104" spans="1:11" x14ac:dyDescent="0.2">
      <c r="A104" s="221"/>
      <c r="B104" s="221"/>
      <c r="C104" s="221"/>
      <c r="D104" s="221"/>
      <c r="E104" s="221"/>
      <c r="F104" s="222"/>
      <c r="G104" s="266"/>
      <c r="H104" s="221"/>
      <c r="I104" s="364"/>
      <c r="J104" s="222"/>
      <c r="K104" s="221"/>
    </row>
    <row r="105" spans="1:11" x14ac:dyDescent="0.2">
      <c r="A105" s="221"/>
      <c r="B105" s="221"/>
      <c r="C105" s="221"/>
      <c r="D105" s="221"/>
      <c r="E105" s="221"/>
      <c r="F105" s="222"/>
      <c r="G105" s="266"/>
      <c r="H105" s="221"/>
      <c r="I105" s="364"/>
      <c r="J105" s="222"/>
      <c r="K105" s="221"/>
    </row>
    <row r="106" spans="1:11" x14ac:dyDescent="0.2">
      <c r="A106" s="221"/>
      <c r="B106" s="221"/>
      <c r="C106" s="221"/>
      <c r="D106" s="221"/>
      <c r="E106" s="221"/>
      <c r="F106" s="222"/>
      <c r="G106" s="266"/>
      <c r="H106" s="221"/>
      <c r="I106" s="364"/>
      <c r="J106" s="222"/>
      <c r="K106" s="221"/>
    </row>
    <row r="107" spans="1:11" x14ac:dyDescent="0.2">
      <c r="A107" s="221"/>
      <c r="B107" s="221"/>
      <c r="C107" s="221"/>
      <c r="D107" s="221"/>
      <c r="E107" s="221"/>
      <c r="F107" s="222"/>
      <c r="G107" s="266"/>
      <c r="H107" s="221"/>
      <c r="I107" s="364"/>
      <c r="J107" s="222"/>
      <c r="K107" s="221"/>
    </row>
    <row r="108" spans="1:11" x14ac:dyDescent="0.2">
      <c r="A108" s="221"/>
      <c r="B108" s="221"/>
      <c r="C108" s="221"/>
      <c r="D108" s="221"/>
      <c r="E108" s="221"/>
      <c r="F108" s="222"/>
      <c r="G108" s="266"/>
      <c r="H108" s="221"/>
      <c r="I108" s="364"/>
      <c r="J108" s="222"/>
      <c r="K108" s="221"/>
    </row>
    <row r="109" spans="1:11" x14ac:dyDescent="0.2">
      <c r="A109" s="221"/>
      <c r="B109" s="221"/>
      <c r="C109" s="221"/>
      <c r="D109" s="221"/>
      <c r="E109" s="221"/>
      <c r="F109" s="222"/>
      <c r="G109" s="266"/>
      <c r="H109" s="221"/>
      <c r="I109" s="364"/>
      <c r="J109" s="222"/>
      <c r="K109" s="221"/>
    </row>
    <row r="110" spans="1:11" x14ac:dyDescent="0.2">
      <c r="A110" s="221"/>
      <c r="B110" s="221"/>
      <c r="C110" s="221"/>
      <c r="D110" s="221"/>
      <c r="E110" s="221"/>
      <c r="F110" s="222"/>
      <c r="G110" s="266"/>
      <c r="H110" s="221"/>
      <c r="I110" s="364"/>
      <c r="J110" s="222"/>
      <c r="K110" s="221"/>
    </row>
    <row r="111" spans="1:11" x14ac:dyDescent="0.2">
      <c r="A111" s="221"/>
      <c r="B111" s="221"/>
      <c r="C111" s="221"/>
      <c r="D111" s="221"/>
      <c r="E111" s="221"/>
      <c r="F111" s="222"/>
      <c r="G111" s="266"/>
      <c r="H111" s="221"/>
      <c r="I111" s="364"/>
      <c r="J111" s="222"/>
      <c r="K111" s="221"/>
    </row>
    <row r="112" spans="1:11" x14ac:dyDescent="0.2">
      <c r="A112" s="221"/>
      <c r="B112" s="221"/>
      <c r="C112" s="221"/>
      <c r="D112" s="221"/>
      <c r="E112" s="221"/>
      <c r="F112" s="222"/>
      <c r="G112" s="266"/>
      <c r="H112" s="221"/>
      <c r="I112" s="364"/>
      <c r="J112" s="222"/>
      <c r="K112" s="221"/>
    </row>
    <row r="113" spans="1:11" x14ac:dyDescent="0.2">
      <c r="A113" s="221"/>
      <c r="B113" s="221"/>
      <c r="C113" s="221"/>
      <c r="D113" s="221"/>
      <c r="E113" s="221"/>
      <c r="F113" s="222"/>
      <c r="G113" s="266"/>
      <c r="H113" s="221"/>
      <c r="I113" s="364"/>
      <c r="J113" s="222"/>
      <c r="K113" s="221"/>
    </row>
    <row r="114" spans="1:11" x14ac:dyDescent="0.2">
      <c r="A114" s="221"/>
      <c r="B114" s="221"/>
      <c r="C114" s="221"/>
      <c r="D114" s="221"/>
      <c r="E114" s="221"/>
      <c r="F114" s="222"/>
      <c r="G114" s="266"/>
      <c r="H114" s="221"/>
      <c r="I114" s="364"/>
      <c r="J114" s="222"/>
      <c r="K114" s="221"/>
    </row>
    <row r="115" spans="1:11" x14ac:dyDescent="0.2">
      <c r="A115" s="221"/>
      <c r="B115" s="221"/>
      <c r="C115" s="221"/>
      <c r="D115" s="221"/>
      <c r="E115" s="221"/>
      <c r="F115" s="222"/>
      <c r="G115" s="266"/>
      <c r="H115" s="221"/>
      <c r="I115" s="364"/>
      <c r="J115" s="222"/>
      <c r="K115" s="221"/>
    </row>
    <row r="116" spans="1:11" x14ac:dyDescent="0.2">
      <c r="A116" s="221"/>
      <c r="B116" s="221"/>
      <c r="C116" s="221"/>
      <c r="D116" s="221"/>
      <c r="E116" s="221"/>
      <c r="F116" s="222"/>
      <c r="G116" s="266"/>
      <c r="H116" s="221"/>
      <c r="I116" s="364"/>
      <c r="J116" s="222"/>
      <c r="K116" s="221"/>
    </row>
    <row r="117" spans="1:11" x14ac:dyDescent="0.2">
      <c r="A117" s="221"/>
      <c r="B117" s="221"/>
      <c r="C117" s="221"/>
      <c r="D117" s="221"/>
      <c r="E117" s="221"/>
      <c r="F117" s="222"/>
      <c r="G117" s="266"/>
      <c r="H117" s="221"/>
      <c r="I117" s="364"/>
      <c r="J117" s="222"/>
      <c r="K117" s="221"/>
    </row>
    <row r="118" spans="1:11" x14ac:dyDescent="0.2">
      <c r="A118" s="221"/>
      <c r="B118" s="221"/>
      <c r="C118" s="221"/>
      <c r="D118" s="221"/>
      <c r="E118" s="221"/>
      <c r="F118" s="222"/>
      <c r="G118" s="266"/>
      <c r="H118" s="221"/>
      <c r="I118" s="364"/>
      <c r="J118" s="222"/>
      <c r="K118" s="221"/>
    </row>
    <row r="119" spans="1:11" x14ac:dyDescent="0.2">
      <c r="A119" s="221"/>
      <c r="B119" s="221"/>
      <c r="C119" s="221"/>
      <c r="D119" s="221"/>
      <c r="E119" s="221"/>
      <c r="F119" s="222"/>
      <c r="G119" s="266"/>
      <c r="H119" s="221"/>
      <c r="I119" s="364"/>
      <c r="J119" s="222"/>
      <c r="K119" s="221"/>
    </row>
    <row r="120" spans="1:11" x14ac:dyDescent="0.2">
      <c r="A120" s="221"/>
      <c r="B120" s="221"/>
      <c r="C120" s="221"/>
      <c r="D120" s="221"/>
      <c r="E120" s="221"/>
      <c r="F120" s="222"/>
      <c r="G120" s="266"/>
      <c r="H120" s="221"/>
      <c r="I120" s="364"/>
      <c r="J120" s="222"/>
      <c r="K120" s="221"/>
    </row>
    <row r="121" spans="1:11" x14ac:dyDescent="0.2">
      <c r="A121" s="221"/>
      <c r="B121" s="221"/>
      <c r="C121" s="221"/>
      <c r="D121" s="221"/>
      <c r="E121" s="221"/>
      <c r="F121" s="222"/>
      <c r="G121" s="266"/>
      <c r="H121" s="221"/>
      <c r="I121" s="364"/>
      <c r="J121" s="222"/>
      <c r="K121" s="221"/>
    </row>
    <row r="122" spans="1:11" x14ac:dyDescent="0.2">
      <c r="A122" s="221"/>
      <c r="B122" s="221"/>
      <c r="C122" s="221"/>
      <c r="D122" s="221"/>
      <c r="E122" s="221"/>
      <c r="F122" s="222"/>
      <c r="G122" s="266"/>
      <c r="H122" s="221"/>
      <c r="I122" s="364"/>
      <c r="J122" s="222"/>
      <c r="K122" s="221"/>
    </row>
    <row r="123" spans="1:11" x14ac:dyDescent="0.2">
      <c r="A123" s="221"/>
      <c r="B123" s="221"/>
      <c r="C123" s="221"/>
      <c r="D123" s="221"/>
      <c r="E123" s="221"/>
      <c r="F123" s="222"/>
      <c r="G123" s="266"/>
      <c r="H123" s="221"/>
      <c r="I123" s="364"/>
      <c r="J123" s="222"/>
      <c r="K123" s="221"/>
    </row>
    <row r="124" spans="1:11" x14ac:dyDescent="0.2">
      <c r="A124" s="221"/>
      <c r="B124" s="221"/>
      <c r="C124" s="221"/>
      <c r="D124" s="221"/>
      <c r="E124" s="221"/>
      <c r="F124" s="222"/>
      <c r="G124" s="266"/>
      <c r="H124" s="221"/>
      <c r="I124" s="364"/>
      <c r="J124" s="222"/>
      <c r="K124" s="221"/>
    </row>
    <row r="125" spans="1:11" x14ac:dyDescent="0.2">
      <c r="A125" s="221"/>
      <c r="B125" s="221"/>
      <c r="C125" s="221"/>
      <c r="D125" s="221"/>
      <c r="E125" s="221"/>
      <c r="F125" s="222"/>
      <c r="G125" s="266"/>
      <c r="H125" s="221"/>
      <c r="I125" s="364"/>
      <c r="J125" s="222"/>
      <c r="K125" s="221"/>
    </row>
    <row r="126" spans="1:11" x14ac:dyDescent="0.2">
      <c r="A126" s="221"/>
      <c r="B126" s="221"/>
      <c r="C126" s="221"/>
      <c r="D126" s="221"/>
      <c r="E126" s="221"/>
      <c r="F126" s="222"/>
      <c r="G126" s="266"/>
      <c r="H126" s="221"/>
      <c r="I126" s="364"/>
      <c r="J126" s="222"/>
      <c r="K126" s="221"/>
    </row>
    <row r="127" spans="1:11" x14ac:dyDescent="0.2">
      <c r="A127" s="221"/>
      <c r="B127" s="221"/>
      <c r="C127" s="221"/>
      <c r="D127" s="221"/>
      <c r="E127" s="221"/>
      <c r="F127" s="222"/>
      <c r="G127" s="266"/>
      <c r="H127" s="221"/>
      <c r="I127" s="364"/>
      <c r="J127" s="222"/>
      <c r="K127" s="221"/>
    </row>
    <row r="128" spans="1:11" x14ac:dyDescent="0.2">
      <c r="A128" s="221"/>
      <c r="B128" s="221"/>
      <c r="C128" s="221"/>
      <c r="D128" s="221"/>
      <c r="E128" s="221"/>
      <c r="F128" s="222"/>
      <c r="G128" s="266"/>
      <c r="H128" s="221"/>
      <c r="I128" s="364"/>
      <c r="J128" s="222"/>
      <c r="K128" s="221"/>
    </row>
    <row r="129" spans="1:11" x14ac:dyDescent="0.2">
      <c r="A129" s="221"/>
      <c r="B129" s="221"/>
      <c r="C129" s="221"/>
      <c r="D129" s="221"/>
      <c r="E129" s="221"/>
      <c r="F129" s="222"/>
      <c r="G129" s="266"/>
      <c r="H129" s="221"/>
      <c r="I129" s="364"/>
      <c r="J129" s="222"/>
      <c r="K129" s="221"/>
    </row>
    <row r="130" spans="1:11" x14ac:dyDescent="0.2">
      <c r="A130" s="221"/>
      <c r="B130" s="221"/>
      <c r="C130" s="221"/>
      <c r="D130" s="221"/>
      <c r="E130" s="221"/>
      <c r="F130" s="222"/>
      <c r="G130" s="266"/>
      <c r="H130" s="221"/>
      <c r="I130" s="364"/>
      <c r="J130" s="222"/>
      <c r="K130" s="221"/>
    </row>
    <row r="131" spans="1:11" x14ac:dyDescent="0.2">
      <c r="A131" s="221"/>
      <c r="B131" s="221"/>
      <c r="C131" s="221"/>
      <c r="D131" s="221"/>
      <c r="E131" s="221"/>
      <c r="F131" s="222"/>
      <c r="G131" s="266"/>
      <c r="H131" s="221"/>
      <c r="I131" s="364"/>
      <c r="J131" s="222"/>
      <c r="K131" s="221"/>
    </row>
    <row r="132" spans="1:11" x14ac:dyDescent="0.2">
      <c r="A132" s="221"/>
      <c r="B132" s="221"/>
      <c r="C132" s="221"/>
      <c r="D132" s="221"/>
      <c r="E132" s="221"/>
      <c r="F132" s="222"/>
      <c r="G132" s="266"/>
      <c r="H132" s="221"/>
      <c r="I132" s="364"/>
      <c r="J132" s="222"/>
      <c r="K132" s="221"/>
    </row>
    <row r="133" spans="1:11" x14ac:dyDescent="0.2">
      <c r="A133" s="221"/>
      <c r="B133" s="221"/>
      <c r="C133" s="221"/>
      <c r="D133" s="221"/>
      <c r="E133" s="221"/>
      <c r="F133" s="222"/>
      <c r="G133" s="266"/>
      <c r="H133" s="221"/>
      <c r="I133" s="364"/>
      <c r="J133" s="222"/>
      <c r="K133" s="221"/>
    </row>
    <row r="134" spans="1:11" x14ac:dyDescent="0.2">
      <c r="A134" s="221"/>
      <c r="B134" s="221"/>
      <c r="C134" s="221"/>
      <c r="D134" s="221"/>
      <c r="E134" s="221"/>
      <c r="F134" s="222"/>
      <c r="G134" s="266"/>
      <c r="H134" s="221"/>
      <c r="I134" s="364"/>
      <c r="J134" s="222"/>
      <c r="K134" s="221"/>
    </row>
    <row r="135" spans="1:11" x14ac:dyDescent="0.2">
      <c r="A135" s="221"/>
      <c r="B135" s="221"/>
      <c r="C135" s="221"/>
      <c r="D135" s="221"/>
      <c r="E135" s="221"/>
      <c r="F135" s="222"/>
      <c r="G135" s="266"/>
      <c r="H135" s="221"/>
      <c r="I135" s="364"/>
      <c r="J135" s="222"/>
      <c r="K135" s="221"/>
    </row>
    <row r="136" spans="1:11" x14ac:dyDescent="0.2">
      <c r="A136" s="221"/>
      <c r="B136" s="221"/>
      <c r="C136" s="221"/>
      <c r="D136" s="221"/>
      <c r="E136" s="221"/>
      <c r="F136" s="222"/>
      <c r="G136" s="266"/>
      <c r="H136" s="221"/>
      <c r="I136" s="364"/>
      <c r="J136" s="222"/>
      <c r="K136" s="221"/>
    </row>
    <row r="137" spans="1:11" x14ac:dyDescent="0.2">
      <c r="A137" s="221"/>
      <c r="B137" s="221"/>
      <c r="C137" s="221"/>
      <c r="D137" s="221"/>
      <c r="E137" s="221"/>
      <c r="F137" s="222"/>
      <c r="G137" s="266"/>
      <c r="H137" s="221"/>
      <c r="I137" s="364"/>
      <c r="J137" s="222"/>
      <c r="K137" s="221"/>
    </row>
    <row r="138" spans="1:11" x14ac:dyDescent="0.2">
      <c r="A138" s="221"/>
      <c r="B138" s="221"/>
      <c r="C138" s="221"/>
      <c r="D138" s="221"/>
      <c r="E138" s="221"/>
      <c r="F138" s="222"/>
      <c r="G138" s="266"/>
      <c r="H138" s="221"/>
      <c r="I138" s="364"/>
      <c r="J138" s="222"/>
      <c r="K138" s="221"/>
    </row>
    <row r="139" spans="1:11" x14ac:dyDescent="0.2">
      <c r="A139" s="221"/>
      <c r="B139" s="221"/>
      <c r="C139" s="221"/>
      <c r="D139" s="221"/>
      <c r="E139" s="221"/>
      <c r="F139" s="222"/>
      <c r="G139" s="266"/>
      <c r="H139" s="221"/>
      <c r="I139" s="364"/>
      <c r="J139" s="222"/>
      <c r="K139" s="221"/>
    </row>
    <row r="140" spans="1:11" x14ac:dyDescent="0.2">
      <c r="A140" s="221"/>
      <c r="B140" s="221"/>
      <c r="C140" s="221"/>
      <c r="D140" s="221"/>
      <c r="E140" s="221"/>
      <c r="F140" s="222"/>
      <c r="G140" s="266"/>
      <c r="H140" s="221"/>
      <c r="I140" s="364"/>
      <c r="J140" s="222"/>
      <c r="K140" s="221"/>
    </row>
    <row r="141" spans="1:11" x14ac:dyDescent="0.2">
      <c r="A141" s="221"/>
      <c r="B141" s="221"/>
      <c r="C141" s="221"/>
      <c r="D141" s="221"/>
      <c r="E141" s="221"/>
      <c r="F141" s="222"/>
      <c r="G141" s="266"/>
      <c r="H141" s="221"/>
      <c r="I141" s="364"/>
      <c r="J141" s="222"/>
      <c r="K141" s="221"/>
    </row>
    <row r="142" spans="1:11" x14ac:dyDescent="0.2">
      <c r="A142" s="221"/>
      <c r="B142" s="221"/>
      <c r="C142" s="221"/>
      <c r="D142" s="221"/>
      <c r="E142" s="221"/>
      <c r="F142" s="222"/>
      <c r="G142" s="266"/>
      <c r="H142" s="221"/>
      <c r="I142" s="364"/>
      <c r="J142" s="222"/>
      <c r="K142" s="221"/>
    </row>
    <row r="143" spans="1:11" x14ac:dyDescent="0.2">
      <c r="A143" s="221"/>
      <c r="B143" s="221"/>
      <c r="C143" s="221"/>
      <c r="D143" s="221"/>
      <c r="E143" s="221"/>
      <c r="F143" s="222"/>
      <c r="G143" s="266"/>
      <c r="H143" s="221"/>
      <c r="I143" s="364"/>
      <c r="J143" s="222"/>
      <c r="K143" s="221"/>
    </row>
    <row r="144" spans="1:11" x14ac:dyDescent="0.2">
      <c r="A144" s="221"/>
      <c r="B144" s="221"/>
      <c r="C144" s="221"/>
      <c r="D144" s="221"/>
      <c r="E144" s="221"/>
      <c r="F144" s="222"/>
      <c r="G144" s="266"/>
      <c r="H144" s="221"/>
      <c r="I144" s="364"/>
      <c r="J144" s="222"/>
      <c r="K144" s="221"/>
    </row>
    <row r="145" spans="1:11" x14ac:dyDescent="0.2">
      <c r="A145" s="221"/>
      <c r="B145" s="221"/>
      <c r="C145" s="221"/>
      <c r="D145" s="221"/>
      <c r="E145" s="221"/>
      <c r="F145" s="222"/>
      <c r="G145" s="266"/>
      <c r="H145" s="221"/>
      <c r="I145" s="364"/>
      <c r="J145" s="222"/>
      <c r="K145" s="221"/>
    </row>
    <row r="146" spans="1:11" x14ac:dyDescent="0.2">
      <c r="A146" s="221"/>
      <c r="B146" s="221"/>
      <c r="C146" s="221"/>
      <c r="D146" s="221"/>
      <c r="E146" s="221"/>
      <c r="F146" s="222"/>
      <c r="G146" s="266"/>
      <c r="H146" s="221"/>
      <c r="I146" s="364"/>
      <c r="J146" s="222"/>
      <c r="K146" s="221"/>
    </row>
    <row r="147" spans="1:11" x14ac:dyDescent="0.2">
      <c r="A147" s="221"/>
      <c r="B147" s="221"/>
      <c r="C147" s="221"/>
      <c r="D147" s="221"/>
      <c r="E147" s="221"/>
      <c r="F147" s="222"/>
      <c r="G147" s="266"/>
      <c r="H147" s="221"/>
      <c r="I147" s="364"/>
      <c r="J147" s="222"/>
      <c r="K147" s="221"/>
    </row>
    <row r="148" spans="1:11" x14ac:dyDescent="0.2">
      <c r="A148" s="221"/>
      <c r="B148" s="221"/>
      <c r="C148" s="221"/>
      <c r="D148" s="221"/>
      <c r="E148" s="221"/>
      <c r="F148" s="222"/>
      <c r="G148" s="266"/>
      <c r="H148" s="221"/>
      <c r="I148" s="364"/>
      <c r="J148" s="222"/>
      <c r="K148" s="221"/>
    </row>
    <row r="149" spans="1:11" x14ac:dyDescent="0.2">
      <c r="A149" s="221"/>
      <c r="B149" s="221"/>
      <c r="C149" s="221"/>
      <c r="D149" s="221"/>
      <c r="E149" s="221"/>
      <c r="F149" s="222"/>
      <c r="G149" s="266"/>
      <c r="H149" s="221"/>
      <c r="I149" s="364"/>
      <c r="J149" s="222"/>
      <c r="K149" s="221"/>
    </row>
    <row r="150" spans="1:11" x14ac:dyDescent="0.2">
      <c r="A150" s="221"/>
      <c r="B150" s="221"/>
      <c r="C150" s="221"/>
      <c r="D150" s="221"/>
      <c r="E150" s="221"/>
      <c r="F150" s="222"/>
      <c r="G150" s="266"/>
      <c r="H150" s="221"/>
      <c r="I150" s="364"/>
      <c r="J150" s="222"/>
      <c r="K150" s="221"/>
    </row>
    <row r="151" spans="1:11" x14ac:dyDescent="0.2">
      <c r="A151" s="221"/>
      <c r="B151" s="221"/>
      <c r="C151" s="221"/>
      <c r="D151" s="221"/>
      <c r="E151" s="221"/>
      <c r="F151" s="222"/>
      <c r="G151" s="266"/>
      <c r="H151" s="221"/>
      <c r="I151" s="364"/>
      <c r="J151" s="222"/>
      <c r="K151" s="221"/>
    </row>
    <row r="152" spans="1:11" x14ac:dyDescent="0.2">
      <c r="A152" s="221"/>
      <c r="B152" s="221"/>
      <c r="C152" s="221"/>
      <c r="D152" s="221"/>
      <c r="E152" s="221"/>
      <c r="F152" s="222"/>
      <c r="G152" s="266"/>
      <c r="H152" s="221"/>
      <c r="I152" s="364"/>
      <c r="J152" s="222"/>
      <c r="K152" s="221"/>
    </row>
    <row r="153" spans="1:11" x14ac:dyDescent="0.2">
      <c r="A153" s="221"/>
      <c r="B153" s="221"/>
      <c r="C153" s="221"/>
      <c r="D153" s="221"/>
      <c r="E153" s="221"/>
      <c r="F153" s="222"/>
      <c r="G153" s="266"/>
      <c r="H153" s="221"/>
      <c r="I153" s="364"/>
      <c r="J153" s="222"/>
      <c r="K153" s="221"/>
    </row>
    <row r="154" spans="1:11" x14ac:dyDescent="0.2">
      <c r="A154" s="221"/>
      <c r="B154" s="221"/>
      <c r="C154" s="221"/>
      <c r="D154" s="221"/>
      <c r="E154" s="221"/>
      <c r="F154" s="222"/>
      <c r="G154" s="266"/>
      <c r="H154" s="221"/>
      <c r="I154" s="364"/>
      <c r="J154" s="222"/>
      <c r="K154" s="221"/>
    </row>
    <row r="155" spans="1:11" x14ac:dyDescent="0.2">
      <c r="A155" s="221"/>
      <c r="B155" s="221"/>
      <c r="C155" s="221"/>
      <c r="D155" s="221"/>
      <c r="E155" s="221"/>
      <c r="F155" s="222"/>
      <c r="G155" s="266"/>
      <c r="H155" s="221"/>
      <c r="I155" s="364"/>
      <c r="J155" s="222"/>
      <c r="K155" s="221"/>
    </row>
    <row r="156" spans="1:11" x14ac:dyDescent="0.2">
      <c r="A156" s="221"/>
      <c r="B156" s="221"/>
      <c r="C156" s="221"/>
      <c r="D156" s="221"/>
      <c r="E156" s="221"/>
      <c r="F156" s="222"/>
      <c r="G156" s="266"/>
      <c r="H156" s="221"/>
      <c r="I156" s="364"/>
      <c r="J156" s="222"/>
      <c r="K156" s="221"/>
    </row>
    <row r="157" spans="1:11" x14ac:dyDescent="0.2">
      <c r="A157" s="221"/>
      <c r="B157" s="221"/>
      <c r="C157" s="221"/>
      <c r="D157" s="221"/>
      <c r="E157" s="221"/>
      <c r="F157" s="222"/>
      <c r="G157" s="266"/>
      <c r="H157" s="221"/>
      <c r="I157" s="364"/>
      <c r="J157" s="222"/>
      <c r="K157" s="221"/>
    </row>
    <row r="158" spans="1:11" x14ac:dyDescent="0.2">
      <c r="A158" s="221"/>
      <c r="B158" s="221"/>
      <c r="C158" s="221"/>
      <c r="D158" s="221"/>
      <c r="E158" s="221"/>
      <c r="F158" s="222"/>
      <c r="G158" s="266"/>
      <c r="H158" s="221"/>
      <c r="I158" s="364"/>
      <c r="J158" s="222"/>
      <c r="K158" s="221"/>
    </row>
    <row r="159" spans="1:11" x14ac:dyDescent="0.2">
      <c r="A159" s="221"/>
      <c r="B159" s="221"/>
      <c r="C159" s="221"/>
      <c r="D159" s="221"/>
      <c r="E159" s="221"/>
      <c r="F159" s="222"/>
      <c r="G159" s="266"/>
      <c r="H159" s="221"/>
      <c r="I159" s="364"/>
      <c r="J159" s="222"/>
      <c r="K159" s="221"/>
    </row>
    <row r="160" spans="1:11" x14ac:dyDescent="0.2">
      <c r="A160" s="221"/>
      <c r="B160" s="221"/>
      <c r="C160" s="221"/>
      <c r="D160" s="221"/>
      <c r="E160" s="221"/>
      <c r="F160" s="222"/>
      <c r="G160" s="266"/>
      <c r="H160" s="221"/>
      <c r="I160" s="364"/>
      <c r="J160" s="222"/>
      <c r="K160" s="221"/>
    </row>
    <row r="161" spans="1:11" x14ac:dyDescent="0.2">
      <c r="A161" s="221"/>
      <c r="B161" s="221"/>
      <c r="C161" s="221"/>
      <c r="D161" s="221"/>
      <c r="E161" s="221"/>
      <c r="F161" s="222"/>
      <c r="G161" s="266"/>
      <c r="H161" s="221"/>
      <c r="I161" s="364"/>
      <c r="J161" s="222"/>
      <c r="K161" s="221"/>
    </row>
    <row r="162" spans="1:11" x14ac:dyDescent="0.2">
      <c r="A162" s="221"/>
      <c r="B162" s="221"/>
      <c r="C162" s="221"/>
      <c r="D162" s="221"/>
      <c r="E162" s="221"/>
      <c r="F162" s="222"/>
      <c r="G162" s="266"/>
      <c r="H162" s="221"/>
      <c r="I162" s="364"/>
      <c r="J162" s="222"/>
      <c r="K162" s="221"/>
    </row>
    <row r="163" spans="1:11" x14ac:dyDescent="0.2">
      <c r="A163" s="221"/>
      <c r="B163" s="221"/>
      <c r="C163" s="221"/>
      <c r="D163" s="221"/>
      <c r="E163" s="221"/>
      <c r="F163" s="222"/>
      <c r="G163" s="266"/>
      <c r="H163" s="221"/>
      <c r="I163" s="364"/>
      <c r="J163" s="222"/>
      <c r="K163" s="221"/>
    </row>
    <row r="164" spans="1:11" x14ac:dyDescent="0.2">
      <c r="A164" s="221"/>
      <c r="B164" s="221"/>
      <c r="C164" s="221"/>
      <c r="D164" s="221"/>
      <c r="E164" s="221"/>
      <c r="F164" s="222"/>
      <c r="G164" s="266"/>
      <c r="H164" s="221"/>
      <c r="I164" s="364"/>
      <c r="J164" s="222"/>
      <c r="K164" s="221"/>
    </row>
    <row r="165" spans="1:11" x14ac:dyDescent="0.2">
      <c r="A165" s="221"/>
      <c r="B165" s="221"/>
      <c r="C165" s="221"/>
      <c r="D165" s="221"/>
      <c r="E165" s="221"/>
      <c r="F165" s="222"/>
      <c r="G165" s="266"/>
      <c r="H165" s="221"/>
      <c r="I165" s="364"/>
      <c r="J165" s="222"/>
      <c r="K165" s="221"/>
    </row>
    <row r="166" spans="1:11" x14ac:dyDescent="0.2">
      <c r="A166" s="221"/>
      <c r="B166" s="221"/>
      <c r="C166" s="221"/>
      <c r="D166" s="221"/>
      <c r="E166" s="221"/>
      <c r="F166" s="222"/>
      <c r="G166" s="266"/>
      <c r="H166" s="221"/>
      <c r="I166" s="364"/>
      <c r="J166" s="222"/>
      <c r="K166" s="221"/>
    </row>
    <row r="167" spans="1:11" x14ac:dyDescent="0.2">
      <c r="A167" s="221"/>
      <c r="B167" s="221"/>
      <c r="C167" s="221"/>
      <c r="D167" s="221"/>
      <c r="E167" s="221"/>
      <c r="F167" s="222"/>
      <c r="G167" s="266"/>
      <c r="H167" s="221"/>
      <c r="I167" s="364"/>
      <c r="J167" s="222"/>
      <c r="K167" s="221"/>
    </row>
    <row r="168" spans="1:11" x14ac:dyDescent="0.2">
      <c r="A168" s="221"/>
      <c r="B168" s="221"/>
      <c r="C168" s="221"/>
      <c r="D168" s="221"/>
      <c r="E168" s="221"/>
      <c r="F168" s="222"/>
      <c r="G168" s="266"/>
      <c r="H168" s="221"/>
      <c r="I168" s="364"/>
      <c r="J168" s="222"/>
      <c r="K168" s="221"/>
    </row>
    <row r="169" spans="1:11" x14ac:dyDescent="0.2">
      <c r="A169" s="221"/>
      <c r="B169" s="221"/>
      <c r="C169" s="221"/>
      <c r="D169" s="221"/>
      <c r="E169" s="221"/>
      <c r="F169" s="222"/>
      <c r="G169" s="266"/>
      <c r="H169" s="221"/>
      <c r="I169" s="364"/>
      <c r="J169" s="222"/>
      <c r="K169" s="221"/>
    </row>
    <row r="170" spans="1:11" x14ac:dyDescent="0.2">
      <c r="A170" s="221"/>
      <c r="B170" s="221"/>
      <c r="C170" s="221"/>
      <c r="D170" s="221"/>
      <c r="E170" s="221"/>
      <c r="F170" s="222"/>
      <c r="G170" s="266"/>
      <c r="H170" s="221"/>
      <c r="I170" s="364"/>
      <c r="J170" s="222"/>
      <c r="K170" s="221"/>
    </row>
    <row r="171" spans="1:11" x14ac:dyDescent="0.2">
      <c r="A171" s="221"/>
      <c r="B171" s="221"/>
      <c r="C171" s="221"/>
      <c r="D171" s="221"/>
      <c r="E171" s="221"/>
      <c r="F171" s="222"/>
      <c r="G171" s="266"/>
      <c r="H171" s="221"/>
      <c r="I171" s="364"/>
      <c r="J171" s="222"/>
      <c r="K171" s="221"/>
    </row>
    <row r="172" spans="1:11" x14ac:dyDescent="0.2">
      <c r="A172" s="221"/>
      <c r="B172" s="221"/>
      <c r="C172" s="221"/>
      <c r="D172" s="221"/>
      <c r="E172" s="221"/>
      <c r="F172" s="222"/>
      <c r="G172" s="266"/>
      <c r="H172" s="221"/>
      <c r="I172" s="364"/>
      <c r="J172" s="222"/>
      <c r="K172" s="221"/>
    </row>
    <row r="173" spans="1:11" x14ac:dyDescent="0.2">
      <c r="A173" s="221"/>
      <c r="B173" s="221"/>
      <c r="C173" s="221"/>
      <c r="D173" s="221"/>
      <c r="E173" s="221"/>
      <c r="F173" s="222"/>
      <c r="G173" s="266"/>
      <c r="H173" s="221"/>
      <c r="I173" s="364"/>
      <c r="J173" s="222"/>
      <c r="K173" s="221"/>
    </row>
    <row r="174" spans="1:11" x14ac:dyDescent="0.2">
      <c r="A174" s="221"/>
      <c r="B174" s="221"/>
      <c r="C174" s="221"/>
      <c r="D174" s="221"/>
      <c r="E174" s="221"/>
      <c r="F174" s="222"/>
      <c r="G174" s="266"/>
      <c r="H174" s="221"/>
      <c r="I174" s="364"/>
      <c r="J174" s="222"/>
      <c r="K174" s="221"/>
    </row>
    <row r="175" spans="1:11" x14ac:dyDescent="0.2">
      <c r="A175" s="221"/>
      <c r="B175" s="221"/>
      <c r="C175" s="221"/>
      <c r="D175" s="221"/>
      <c r="E175" s="221"/>
      <c r="F175" s="222"/>
      <c r="G175" s="266"/>
      <c r="H175" s="221"/>
      <c r="I175" s="364"/>
      <c r="J175" s="222"/>
      <c r="K175" s="221"/>
    </row>
    <row r="176" spans="1:11" x14ac:dyDescent="0.2">
      <c r="A176" s="221"/>
      <c r="B176" s="221"/>
      <c r="C176" s="221"/>
      <c r="D176" s="221"/>
      <c r="E176" s="221"/>
      <c r="F176" s="222"/>
      <c r="G176" s="266"/>
      <c r="H176" s="221"/>
      <c r="I176" s="364"/>
      <c r="J176" s="222"/>
      <c r="K176" s="221"/>
    </row>
    <row r="177" spans="1:11" x14ac:dyDescent="0.2">
      <c r="A177" s="221"/>
      <c r="B177" s="221"/>
      <c r="C177" s="221"/>
      <c r="D177" s="221"/>
      <c r="E177" s="221"/>
      <c r="F177" s="222"/>
      <c r="G177" s="266"/>
      <c r="H177" s="221"/>
      <c r="I177" s="364"/>
      <c r="J177" s="222"/>
      <c r="K177" s="221"/>
    </row>
    <row r="178" spans="1:11" x14ac:dyDescent="0.2">
      <c r="A178" s="221"/>
      <c r="B178" s="221"/>
      <c r="C178" s="221"/>
      <c r="D178" s="221"/>
      <c r="E178" s="221"/>
      <c r="F178" s="222"/>
      <c r="G178" s="266"/>
      <c r="H178" s="221"/>
      <c r="I178" s="364"/>
      <c r="J178" s="222"/>
      <c r="K178" s="221"/>
    </row>
    <row r="179" spans="1:11" x14ac:dyDescent="0.2">
      <c r="A179" s="221"/>
      <c r="B179" s="221"/>
      <c r="C179" s="221"/>
      <c r="D179" s="221"/>
      <c r="E179" s="221"/>
      <c r="F179" s="222"/>
      <c r="G179" s="266"/>
      <c r="H179" s="221"/>
      <c r="I179" s="364"/>
      <c r="J179" s="222"/>
      <c r="K179" s="221"/>
    </row>
    <row r="180" spans="1:11" x14ac:dyDescent="0.2">
      <c r="A180" s="221"/>
      <c r="B180" s="221"/>
      <c r="C180" s="221"/>
      <c r="D180" s="221"/>
      <c r="E180" s="221"/>
      <c r="F180" s="222"/>
      <c r="G180" s="266"/>
      <c r="H180" s="221"/>
      <c r="I180" s="364"/>
      <c r="J180" s="222"/>
      <c r="K180" s="221"/>
    </row>
    <row r="181" spans="1:11" x14ac:dyDescent="0.2">
      <c r="A181" s="221"/>
      <c r="B181" s="221"/>
      <c r="C181" s="221"/>
      <c r="D181" s="221"/>
      <c r="E181" s="221"/>
      <c r="F181" s="222"/>
      <c r="G181" s="266"/>
      <c r="H181" s="221"/>
      <c r="I181" s="364"/>
      <c r="J181" s="222"/>
      <c r="K181" s="221"/>
    </row>
    <row r="182" spans="1:11" x14ac:dyDescent="0.2">
      <c r="A182" s="221"/>
      <c r="B182" s="221"/>
      <c r="C182" s="221"/>
      <c r="D182" s="221"/>
      <c r="E182" s="221"/>
      <c r="F182" s="222"/>
      <c r="G182" s="266"/>
      <c r="H182" s="221"/>
      <c r="I182" s="364"/>
      <c r="J182" s="222"/>
      <c r="K182" s="221"/>
    </row>
    <row r="183" spans="1:11" x14ac:dyDescent="0.2">
      <c r="A183" s="221"/>
      <c r="B183" s="221"/>
      <c r="C183" s="221"/>
      <c r="D183" s="221"/>
      <c r="E183" s="221"/>
      <c r="F183" s="222"/>
      <c r="G183" s="266"/>
      <c r="H183" s="221"/>
      <c r="I183" s="364"/>
      <c r="J183" s="222"/>
      <c r="K183" s="221"/>
    </row>
    <row r="184" spans="1:11" x14ac:dyDescent="0.2">
      <c r="A184" s="221"/>
      <c r="B184" s="221"/>
      <c r="C184" s="221"/>
      <c r="D184" s="221"/>
      <c r="E184" s="221"/>
      <c r="F184" s="222"/>
      <c r="G184" s="266"/>
      <c r="H184" s="221"/>
      <c r="I184" s="364"/>
      <c r="J184" s="222"/>
      <c r="K184" s="221"/>
    </row>
    <row r="185" spans="1:11" x14ac:dyDescent="0.2">
      <c r="A185" s="221"/>
      <c r="B185" s="221"/>
      <c r="C185" s="221"/>
      <c r="D185" s="221"/>
      <c r="E185" s="221"/>
      <c r="F185" s="222"/>
      <c r="G185" s="266"/>
      <c r="H185" s="221"/>
      <c r="I185" s="364"/>
      <c r="J185" s="222"/>
      <c r="K185" s="221"/>
    </row>
    <row r="186" spans="1:11" x14ac:dyDescent="0.2">
      <c r="A186" s="221"/>
      <c r="B186" s="221"/>
      <c r="C186" s="221"/>
      <c r="D186" s="221"/>
      <c r="E186" s="221"/>
      <c r="F186" s="222"/>
      <c r="G186" s="266"/>
      <c r="H186" s="221"/>
      <c r="I186" s="364"/>
      <c r="J186" s="222"/>
      <c r="K186" s="221"/>
    </row>
    <row r="187" spans="1:11" x14ac:dyDescent="0.2">
      <c r="A187" s="221"/>
      <c r="B187" s="221"/>
      <c r="C187" s="221"/>
      <c r="D187" s="221"/>
      <c r="E187" s="221"/>
      <c r="F187" s="222"/>
      <c r="G187" s="266"/>
      <c r="H187" s="221"/>
      <c r="I187" s="364"/>
      <c r="J187" s="222"/>
      <c r="K187" s="221"/>
    </row>
    <row r="188" spans="1:11" x14ac:dyDescent="0.2">
      <c r="A188" s="221"/>
      <c r="B188" s="221"/>
      <c r="C188" s="221"/>
      <c r="D188" s="221"/>
      <c r="E188" s="221"/>
      <c r="F188" s="222"/>
      <c r="G188" s="266"/>
      <c r="H188" s="221"/>
      <c r="I188" s="364"/>
      <c r="J188" s="222"/>
      <c r="K188" s="221"/>
    </row>
    <row r="189" spans="1:11" x14ac:dyDescent="0.2">
      <c r="A189" s="221"/>
      <c r="B189" s="221"/>
      <c r="C189" s="221"/>
      <c r="D189" s="221"/>
      <c r="E189" s="221"/>
      <c r="F189" s="222"/>
      <c r="G189" s="266"/>
      <c r="H189" s="221"/>
      <c r="I189" s="364"/>
      <c r="J189" s="222"/>
      <c r="K189" s="221"/>
    </row>
    <row r="190" spans="1:11" x14ac:dyDescent="0.2">
      <c r="A190" s="221"/>
      <c r="B190" s="221"/>
      <c r="C190" s="221"/>
      <c r="D190" s="221"/>
      <c r="E190" s="221"/>
      <c r="F190" s="222"/>
      <c r="G190" s="266"/>
      <c r="H190" s="221"/>
      <c r="I190" s="364"/>
      <c r="J190" s="222"/>
      <c r="K190" s="221"/>
    </row>
    <row r="191" spans="1:11" x14ac:dyDescent="0.2">
      <c r="A191" s="221"/>
      <c r="B191" s="221"/>
      <c r="C191" s="221"/>
      <c r="D191" s="221"/>
      <c r="E191" s="221"/>
      <c r="F191" s="222"/>
      <c r="G191" s="266"/>
      <c r="H191" s="221"/>
      <c r="I191" s="364"/>
      <c r="J191" s="222"/>
      <c r="K191" s="221"/>
    </row>
    <row r="192" spans="1:11" x14ac:dyDescent="0.2">
      <c r="A192" s="221"/>
      <c r="B192" s="221"/>
      <c r="C192" s="221"/>
      <c r="D192" s="221"/>
      <c r="E192" s="221"/>
      <c r="F192" s="222"/>
      <c r="G192" s="266"/>
      <c r="H192" s="221"/>
      <c r="I192" s="364"/>
      <c r="J192" s="222"/>
      <c r="K192" s="221"/>
    </row>
    <row r="193" spans="1:11" x14ac:dyDescent="0.2">
      <c r="A193" s="221"/>
      <c r="B193" s="221"/>
      <c r="C193" s="221"/>
      <c r="D193" s="221"/>
      <c r="E193" s="221"/>
      <c r="F193" s="222"/>
      <c r="G193" s="266"/>
      <c r="H193" s="221"/>
      <c r="I193" s="364"/>
      <c r="J193" s="222"/>
      <c r="K193" s="221"/>
    </row>
    <row r="194" spans="1:11" x14ac:dyDescent="0.2">
      <c r="A194" s="221"/>
      <c r="B194" s="221"/>
      <c r="C194" s="221"/>
      <c r="D194" s="221"/>
      <c r="E194" s="221"/>
      <c r="F194" s="222"/>
      <c r="G194" s="266"/>
      <c r="H194" s="221"/>
      <c r="I194" s="364"/>
      <c r="J194" s="222"/>
      <c r="K194" s="221"/>
    </row>
    <row r="195" spans="1:11" x14ac:dyDescent="0.2">
      <c r="A195" s="221"/>
      <c r="B195" s="221"/>
      <c r="C195" s="221"/>
      <c r="D195" s="221"/>
      <c r="E195" s="221"/>
      <c r="F195" s="222"/>
      <c r="G195" s="266"/>
      <c r="H195" s="221"/>
      <c r="I195" s="364"/>
      <c r="J195" s="222"/>
      <c r="K195" s="221"/>
    </row>
    <row r="196" spans="1:11" x14ac:dyDescent="0.2">
      <c r="A196" s="221"/>
      <c r="B196" s="221"/>
      <c r="C196" s="221"/>
      <c r="D196" s="221"/>
      <c r="E196" s="221"/>
      <c r="F196" s="222"/>
      <c r="G196" s="266"/>
      <c r="H196" s="221"/>
      <c r="I196" s="364"/>
      <c r="J196" s="222"/>
      <c r="K196" s="221"/>
    </row>
    <row r="197" spans="1:11" x14ac:dyDescent="0.2">
      <c r="A197" s="221"/>
      <c r="B197" s="221"/>
      <c r="C197" s="221"/>
      <c r="D197" s="221"/>
      <c r="E197" s="221"/>
      <c r="F197" s="222"/>
      <c r="G197" s="266"/>
      <c r="H197" s="221"/>
      <c r="I197" s="364"/>
      <c r="J197" s="222"/>
      <c r="K197" s="221"/>
    </row>
    <row r="198" spans="1:11" x14ac:dyDescent="0.2">
      <c r="A198" s="221"/>
      <c r="B198" s="221"/>
      <c r="C198" s="221"/>
      <c r="D198" s="221"/>
      <c r="E198" s="221"/>
      <c r="F198" s="222"/>
      <c r="G198" s="266"/>
      <c r="H198" s="221"/>
      <c r="I198" s="364"/>
      <c r="J198" s="222"/>
      <c r="K198" s="221"/>
    </row>
    <row r="199" spans="1:11" x14ac:dyDescent="0.2">
      <c r="A199" s="221"/>
      <c r="B199" s="221"/>
      <c r="C199" s="221"/>
      <c r="D199" s="221"/>
      <c r="E199" s="221"/>
      <c r="F199" s="222"/>
      <c r="G199" s="266"/>
      <c r="H199" s="221"/>
      <c r="I199" s="364"/>
      <c r="J199" s="222"/>
      <c r="K199" s="221"/>
    </row>
    <row r="200" spans="1:11" x14ac:dyDescent="0.2">
      <c r="A200" s="221"/>
      <c r="B200" s="221"/>
      <c r="C200" s="221"/>
      <c r="D200" s="221"/>
      <c r="E200" s="221"/>
      <c r="F200" s="222"/>
      <c r="G200" s="266"/>
      <c r="H200" s="221"/>
      <c r="I200" s="364"/>
      <c r="J200" s="222"/>
      <c r="K200" s="221"/>
    </row>
    <row r="201" spans="1:11" x14ac:dyDescent="0.2">
      <c r="A201" s="221"/>
      <c r="B201" s="221"/>
      <c r="C201" s="221"/>
      <c r="D201" s="221"/>
      <c r="E201" s="221"/>
      <c r="F201" s="222"/>
      <c r="G201" s="266"/>
      <c r="H201" s="221"/>
      <c r="I201" s="364"/>
      <c r="J201" s="222"/>
      <c r="K201" s="221"/>
    </row>
    <row r="202" spans="1:11" x14ac:dyDescent="0.2">
      <c r="A202" s="221"/>
      <c r="B202" s="221"/>
      <c r="C202" s="221"/>
      <c r="D202" s="221"/>
      <c r="E202" s="221"/>
      <c r="F202" s="222"/>
      <c r="G202" s="266"/>
      <c r="H202" s="221"/>
      <c r="I202" s="364"/>
      <c r="J202" s="222"/>
      <c r="K202" s="221"/>
    </row>
    <row r="203" spans="1:11" x14ac:dyDescent="0.2">
      <c r="A203" s="221"/>
      <c r="B203" s="221"/>
      <c r="C203" s="221"/>
      <c r="D203" s="221"/>
      <c r="E203" s="221"/>
      <c r="F203" s="222"/>
      <c r="G203" s="266"/>
      <c r="H203" s="221"/>
      <c r="I203" s="364"/>
      <c r="J203" s="222"/>
      <c r="K203" s="221"/>
    </row>
    <row r="204" spans="1:11" x14ac:dyDescent="0.2">
      <c r="A204" s="221"/>
      <c r="B204" s="221"/>
      <c r="C204" s="221"/>
      <c r="D204" s="221"/>
      <c r="E204" s="221"/>
      <c r="F204" s="222"/>
      <c r="G204" s="266"/>
      <c r="H204" s="221"/>
      <c r="I204" s="364"/>
      <c r="J204" s="222"/>
      <c r="K204" s="221"/>
    </row>
    <row r="205" spans="1:11" x14ac:dyDescent="0.2">
      <c r="A205" s="221"/>
      <c r="B205" s="221"/>
      <c r="C205" s="221"/>
      <c r="D205" s="221"/>
      <c r="E205" s="221"/>
      <c r="F205" s="222"/>
      <c r="G205" s="266"/>
      <c r="H205" s="221"/>
      <c r="I205" s="364"/>
      <c r="J205" s="222"/>
      <c r="K205" s="221"/>
    </row>
    <row r="206" spans="1:11" x14ac:dyDescent="0.2">
      <c r="A206" s="221"/>
      <c r="B206" s="221"/>
      <c r="C206" s="221"/>
      <c r="D206" s="221"/>
      <c r="E206" s="221"/>
      <c r="F206" s="222"/>
      <c r="G206" s="266"/>
      <c r="H206" s="221"/>
      <c r="I206" s="364"/>
      <c r="J206" s="222"/>
      <c r="K206" s="221"/>
    </row>
    <row r="207" spans="1:11" x14ac:dyDescent="0.2">
      <c r="A207" s="221"/>
      <c r="B207" s="221"/>
      <c r="C207" s="221"/>
      <c r="D207" s="221"/>
      <c r="E207" s="221"/>
      <c r="F207" s="222"/>
      <c r="G207" s="266"/>
      <c r="H207" s="221"/>
      <c r="I207" s="364"/>
      <c r="J207" s="222"/>
      <c r="K207" s="221"/>
    </row>
    <row r="208" spans="1:11" x14ac:dyDescent="0.2">
      <c r="A208" s="221"/>
      <c r="B208" s="221"/>
      <c r="C208" s="221"/>
      <c r="D208" s="221"/>
      <c r="E208" s="221"/>
      <c r="F208" s="222"/>
      <c r="G208" s="266"/>
      <c r="H208" s="221"/>
      <c r="I208" s="364"/>
      <c r="J208" s="222"/>
      <c r="K208" s="221"/>
    </row>
    <row r="209" spans="1:11" x14ac:dyDescent="0.2">
      <c r="A209" s="221"/>
      <c r="B209" s="221"/>
      <c r="C209" s="221"/>
      <c r="D209" s="221"/>
      <c r="E209" s="221"/>
      <c r="F209" s="222"/>
      <c r="G209" s="266"/>
      <c r="H209" s="221"/>
      <c r="I209" s="364"/>
      <c r="J209" s="222"/>
      <c r="K209" s="221"/>
    </row>
    <row r="210" spans="1:11" x14ac:dyDescent="0.2">
      <c r="A210" s="221"/>
      <c r="B210" s="221"/>
      <c r="C210" s="221"/>
      <c r="D210" s="221"/>
      <c r="E210" s="221"/>
      <c r="F210" s="222"/>
      <c r="G210" s="266"/>
      <c r="H210" s="221"/>
      <c r="I210" s="364"/>
      <c r="J210" s="222"/>
      <c r="K210" s="221"/>
    </row>
    <row r="211" spans="1:11" x14ac:dyDescent="0.2">
      <c r="A211" s="221"/>
      <c r="B211" s="221"/>
      <c r="C211" s="221"/>
      <c r="D211" s="221"/>
      <c r="E211" s="221"/>
      <c r="F211" s="222"/>
      <c r="G211" s="266"/>
      <c r="H211" s="221"/>
      <c r="I211" s="364"/>
      <c r="J211" s="222"/>
      <c r="K211" s="221"/>
    </row>
    <row r="212" spans="1:11" x14ac:dyDescent="0.2">
      <c r="A212" s="221"/>
      <c r="B212" s="221"/>
      <c r="C212" s="221"/>
      <c r="D212" s="221"/>
      <c r="E212" s="221"/>
      <c r="F212" s="222"/>
      <c r="G212" s="266"/>
      <c r="H212" s="221"/>
      <c r="I212" s="364"/>
      <c r="J212" s="222"/>
      <c r="K212" s="221"/>
    </row>
    <row r="213" spans="1:11" x14ac:dyDescent="0.2">
      <c r="A213" s="221"/>
      <c r="B213" s="221"/>
      <c r="C213" s="221"/>
      <c r="D213" s="221"/>
      <c r="E213" s="221"/>
      <c r="F213" s="222"/>
      <c r="G213" s="266"/>
      <c r="H213" s="221"/>
      <c r="I213" s="364"/>
      <c r="J213" s="222"/>
      <c r="K213" s="221"/>
    </row>
    <row r="214" spans="1:11" x14ac:dyDescent="0.2">
      <c r="A214" s="221"/>
      <c r="B214" s="221"/>
      <c r="C214" s="221"/>
      <c r="D214" s="221"/>
      <c r="E214" s="221"/>
      <c r="F214" s="222"/>
      <c r="G214" s="266"/>
      <c r="H214" s="221"/>
      <c r="I214" s="364"/>
      <c r="J214" s="222"/>
      <c r="K214" s="221"/>
    </row>
    <row r="215" spans="1:11" x14ac:dyDescent="0.2">
      <c r="A215" s="221"/>
      <c r="B215" s="221"/>
      <c r="C215" s="221"/>
      <c r="D215" s="221"/>
      <c r="E215" s="221"/>
      <c r="F215" s="222"/>
      <c r="G215" s="266"/>
      <c r="H215" s="221"/>
      <c r="I215" s="364"/>
      <c r="J215" s="222"/>
      <c r="K215" s="221"/>
    </row>
    <row r="216" spans="1:11" x14ac:dyDescent="0.2">
      <c r="A216" s="221"/>
      <c r="B216" s="221"/>
      <c r="C216" s="221"/>
      <c r="D216" s="221"/>
      <c r="E216" s="221"/>
      <c r="F216" s="222"/>
      <c r="G216" s="266"/>
      <c r="H216" s="221"/>
      <c r="I216" s="364"/>
      <c r="J216" s="222"/>
      <c r="K216" s="221"/>
    </row>
    <row r="217" spans="1:11" x14ac:dyDescent="0.2">
      <c r="A217" s="221"/>
      <c r="B217" s="221"/>
      <c r="C217" s="221"/>
      <c r="D217" s="221"/>
      <c r="E217" s="221"/>
      <c r="F217" s="222"/>
      <c r="G217" s="266"/>
      <c r="H217" s="221"/>
      <c r="I217" s="364"/>
      <c r="J217" s="222"/>
      <c r="K217" s="221"/>
    </row>
    <row r="218" spans="1:11" x14ac:dyDescent="0.2">
      <c r="A218" s="221"/>
      <c r="B218" s="221"/>
      <c r="C218" s="221"/>
      <c r="D218" s="221"/>
      <c r="E218" s="221"/>
      <c r="F218" s="222"/>
      <c r="G218" s="266"/>
      <c r="H218" s="221"/>
      <c r="I218" s="364"/>
      <c r="J218" s="222"/>
      <c r="K218" s="221"/>
    </row>
    <row r="219" spans="1:11" x14ac:dyDescent="0.2">
      <c r="A219" s="221"/>
      <c r="B219" s="221"/>
      <c r="C219" s="221"/>
      <c r="D219" s="221"/>
      <c r="E219" s="221"/>
      <c r="F219" s="222"/>
      <c r="G219" s="266"/>
      <c r="H219" s="221"/>
      <c r="I219" s="364"/>
      <c r="J219" s="222"/>
      <c r="K219" s="221"/>
    </row>
    <row r="220" spans="1:11" x14ac:dyDescent="0.2">
      <c r="A220" s="221"/>
      <c r="B220" s="221"/>
      <c r="C220" s="221"/>
      <c r="D220" s="221"/>
      <c r="E220" s="221"/>
      <c r="F220" s="222"/>
      <c r="G220" s="266"/>
      <c r="H220" s="221"/>
      <c r="I220" s="364"/>
      <c r="J220" s="222"/>
      <c r="K220" s="221"/>
    </row>
    <row r="221" spans="1:11" x14ac:dyDescent="0.2">
      <c r="A221" s="221"/>
      <c r="B221" s="221"/>
      <c r="C221" s="221"/>
      <c r="D221" s="221"/>
      <c r="E221" s="221"/>
      <c r="F221" s="222"/>
      <c r="G221" s="266"/>
      <c r="H221" s="221"/>
      <c r="I221" s="364"/>
      <c r="J221" s="222"/>
      <c r="K221" s="221"/>
    </row>
    <row r="222" spans="1:11" x14ac:dyDescent="0.2">
      <c r="A222" s="221"/>
      <c r="B222" s="221"/>
      <c r="C222" s="221"/>
      <c r="D222" s="221"/>
      <c r="E222" s="221"/>
      <c r="F222" s="222"/>
      <c r="G222" s="266"/>
      <c r="H222" s="221"/>
      <c r="I222" s="364"/>
      <c r="J222" s="222"/>
      <c r="K222" s="221"/>
    </row>
    <row r="223" spans="1:11" x14ac:dyDescent="0.2">
      <c r="A223" s="221"/>
      <c r="B223" s="221"/>
      <c r="C223" s="221"/>
      <c r="D223" s="221"/>
      <c r="E223" s="221"/>
      <c r="F223" s="222"/>
      <c r="G223" s="266"/>
      <c r="H223" s="221"/>
      <c r="I223" s="364"/>
      <c r="J223" s="222"/>
      <c r="K223" s="221"/>
    </row>
    <row r="224" spans="1:11" x14ac:dyDescent="0.2">
      <c r="A224" s="221"/>
      <c r="B224" s="221"/>
      <c r="C224" s="221"/>
      <c r="D224" s="221"/>
      <c r="E224" s="221"/>
      <c r="F224" s="222"/>
      <c r="G224" s="266"/>
      <c r="H224" s="221"/>
      <c r="I224" s="364"/>
      <c r="J224" s="222"/>
      <c r="K224" s="221"/>
    </row>
    <row r="225" spans="1:11" x14ac:dyDescent="0.2">
      <c r="A225" s="221"/>
      <c r="B225" s="221"/>
      <c r="C225" s="221"/>
      <c r="D225" s="221"/>
      <c r="E225" s="221"/>
      <c r="F225" s="222"/>
      <c r="G225" s="266"/>
      <c r="H225" s="221"/>
      <c r="I225" s="364"/>
      <c r="J225" s="222"/>
      <c r="K225" s="221"/>
    </row>
    <row r="226" spans="1:11" x14ac:dyDescent="0.2">
      <c r="A226" s="221"/>
      <c r="B226" s="221"/>
      <c r="C226" s="221"/>
      <c r="D226" s="221"/>
      <c r="E226" s="221"/>
      <c r="F226" s="222"/>
      <c r="G226" s="266"/>
      <c r="H226" s="221"/>
      <c r="I226" s="364"/>
      <c r="J226" s="222"/>
      <c r="K226" s="221"/>
    </row>
    <row r="227" spans="1:11" x14ac:dyDescent="0.2">
      <c r="A227" s="221"/>
      <c r="B227" s="221"/>
      <c r="C227" s="221"/>
      <c r="D227" s="221"/>
      <c r="E227" s="221"/>
      <c r="F227" s="222"/>
      <c r="G227" s="266"/>
      <c r="H227" s="221"/>
      <c r="I227" s="364"/>
      <c r="J227" s="222"/>
      <c r="K227" s="221"/>
    </row>
    <row r="228" spans="1:11" x14ac:dyDescent="0.2">
      <c r="A228" s="221"/>
      <c r="B228" s="221"/>
      <c r="C228" s="221"/>
      <c r="D228" s="221"/>
      <c r="E228" s="221"/>
      <c r="F228" s="222"/>
      <c r="G228" s="266"/>
      <c r="H228" s="221"/>
      <c r="I228" s="364"/>
      <c r="J228" s="222"/>
      <c r="K228" s="221"/>
    </row>
    <row r="229" spans="1:11" x14ac:dyDescent="0.2">
      <c r="A229" s="221"/>
      <c r="B229" s="221"/>
      <c r="C229" s="221"/>
      <c r="D229" s="221"/>
      <c r="E229" s="221"/>
      <c r="F229" s="222"/>
      <c r="G229" s="266"/>
      <c r="H229" s="221"/>
      <c r="I229" s="364"/>
      <c r="J229" s="222"/>
      <c r="K229" s="221"/>
    </row>
    <row r="230" spans="1:11" x14ac:dyDescent="0.2">
      <c r="A230" s="221"/>
      <c r="B230" s="221"/>
      <c r="C230" s="221"/>
      <c r="D230" s="221"/>
      <c r="E230" s="221"/>
      <c r="F230" s="222"/>
      <c r="G230" s="266"/>
      <c r="H230" s="221"/>
      <c r="I230" s="364"/>
      <c r="J230" s="222"/>
      <c r="K230" s="221"/>
    </row>
    <row r="231" spans="1:11" x14ac:dyDescent="0.2">
      <c r="A231" s="221"/>
      <c r="B231" s="221"/>
      <c r="C231" s="221"/>
      <c r="D231" s="221"/>
      <c r="E231" s="221"/>
      <c r="F231" s="222"/>
      <c r="G231" s="266"/>
      <c r="H231" s="221"/>
      <c r="I231" s="364"/>
      <c r="J231" s="222"/>
      <c r="K231" s="221"/>
    </row>
    <row r="232" spans="1:11" x14ac:dyDescent="0.2">
      <c r="A232" s="221"/>
      <c r="B232" s="221"/>
      <c r="C232" s="221"/>
      <c r="D232" s="221"/>
      <c r="E232" s="221"/>
      <c r="F232" s="222"/>
      <c r="G232" s="266"/>
      <c r="H232" s="221"/>
      <c r="I232" s="364"/>
      <c r="J232" s="222"/>
      <c r="K232" s="221"/>
    </row>
    <row r="233" spans="1:11" x14ac:dyDescent="0.2">
      <c r="A233" s="221"/>
      <c r="B233" s="221"/>
      <c r="C233" s="221"/>
      <c r="D233" s="221"/>
      <c r="E233" s="221"/>
      <c r="F233" s="222"/>
      <c r="G233" s="266"/>
      <c r="H233" s="221"/>
      <c r="I233" s="364"/>
      <c r="J233" s="222"/>
      <c r="K233" s="221"/>
    </row>
    <row r="234" spans="1:11" x14ac:dyDescent="0.2">
      <c r="A234" s="221"/>
      <c r="B234" s="221"/>
      <c r="C234" s="221"/>
      <c r="D234" s="221"/>
      <c r="E234" s="221"/>
      <c r="F234" s="222"/>
      <c r="G234" s="266"/>
      <c r="H234" s="221"/>
      <c r="I234" s="364"/>
      <c r="J234" s="222"/>
      <c r="K234" s="221"/>
    </row>
    <row r="235" spans="1:11" x14ac:dyDescent="0.2">
      <c r="A235" s="221"/>
      <c r="B235" s="221"/>
      <c r="C235" s="221"/>
      <c r="D235" s="221"/>
      <c r="E235" s="221"/>
      <c r="F235" s="222"/>
      <c r="G235" s="266"/>
      <c r="H235" s="221"/>
      <c r="I235" s="364"/>
      <c r="J235" s="222"/>
      <c r="K235" s="221"/>
    </row>
    <row r="236" spans="1:11" x14ac:dyDescent="0.2">
      <c r="A236" s="221"/>
      <c r="B236" s="221"/>
      <c r="C236" s="221"/>
      <c r="D236" s="221"/>
      <c r="E236" s="221"/>
      <c r="F236" s="222"/>
      <c r="G236" s="266"/>
      <c r="H236" s="221"/>
      <c r="I236" s="364"/>
      <c r="J236" s="222"/>
      <c r="K236" s="221"/>
    </row>
    <row r="237" spans="1:11" x14ac:dyDescent="0.2">
      <c r="A237" s="221"/>
      <c r="B237" s="221"/>
      <c r="C237" s="221"/>
      <c r="D237" s="221"/>
      <c r="E237" s="221"/>
      <c r="F237" s="222"/>
      <c r="G237" s="266"/>
      <c r="H237" s="221"/>
      <c r="I237" s="364"/>
      <c r="J237" s="222"/>
      <c r="K237" s="221"/>
    </row>
    <row r="238" spans="1:11" x14ac:dyDescent="0.2">
      <c r="A238" s="221"/>
      <c r="B238" s="221"/>
      <c r="C238" s="221"/>
      <c r="D238" s="221"/>
      <c r="E238" s="221"/>
      <c r="F238" s="222"/>
      <c r="G238" s="266"/>
      <c r="H238" s="221"/>
      <c r="I238" s="364"/>
      <c r="J238" s="222"/>
      <c r="K238" s="221"/>
    </row>
    <row r="239" spans="1:11" x14ac:dyDescent="0.2">
      <c r="A239" s="221"/>
      <c r="B239" s="221"/>
      <c r="C239" s="221"/>
      <c r="D239" s="221"/>
      <c r="E239" s="221"/>
      <c r="F239" s="222"/>
      <c r="G239" s="266"/>
      <c r="H239" s="221"/>
      <c r="I239" s="364"/>
      <c r="J239" s="222"/>
      <c r="K239" s="221"/>
    </row>
    <row r="240" spans="1:11" x14ac:dyDescent="0.2">
      <c r="A240" s="221"/>
      <c r="B240" s="221"/>
      <c r="C240" s="221"/>
      <c r="D240" s="221"/>
      <c r="E240" s="221"/>
      <c r="F240" s="222"/>
      <c r="G240" s="266"/>
      <c r="H240" s="221"/>
      <c r="I240" s="364"/>
      <c r="J240" s="222"/>
      <c r="K240" s="221"/>
    </row>
    <row r="241" spans="1:11" x14ac:dyDescent="0.2">
      <c r="A241" s="221"/>
      <c r="B241" s="221"/>
      <c r="C241" s="221"/>
      <c r="D241" s="221"/>
      <c r="E241" s="221"/>
      <c r="F241" s="222"/>
      <c r="G241" s="266"/>
      <c r="H241" s="221"/>
      <c r="I241" s="364"/>
      <c r="J241" s="222"/>
      <c r="K241" s="221"/>
    </row>
    <row r="242" spans="1:11" x14ac:dyDescent="0.2">
      <c r="A242" s="221"/>
      <c r="B242" s="221"/>
      <c r="C242" s="221"/>
      <c r="D242" s="221"/>
      <c r="E242" s="221"/>
      <c r="F242" s="222"/>
      <c r="G242" s="266"/>
      <c r="H242" s="221"/>
      <c r="I242" s="364"/>
      <c r="J242" s="222"/>
      <c r="K242" s="221"/>
    </row>
    <row r="243" spans="1:11" x14ac:dyDescent="0.2">
      <c r="A243" s="221"/>
      <c r="B243" s="221"/>
      <c r="C243" s="221"/>
      <c r="D243" s="221"/>
      <c r="E243" s="221"/>
      <c r="F243" s="222"/>
      <c r="G243" s="266"/>
      <c r="H243" s="221"/>
      <c r="I243" s="364"/>
      <c r="J243" s="222"/>
      <c r="K243" s="221"/>
    </row>
    <row r="244" spans="1:11" x14ac:dyDescent="0.2">
      <c r="A244" s="221"/>
      <c r="B244" s="221"/>
      <c r="C244" s="221"/>
      <c r="D244" s="221"/>
      <c r="E244" s="221"/>
      <c r="F244" s="222"/>
      <c r="G244" s="266"/>
      <c r="H244" s="221"/>
      <c r="I244" s="364"/>
      <c r="J244" s="222"/>
      <c r="K244" s="221"/>
    </row>
    <row r="245" spans="1:11" x14ac:dyDescent="0.2">
      <c r="A245" s="221"/>
      <c r="B245" s="221"/>
      <c r="C245" s="221"/>
      <c r="D245" s="221"/>
      <c r="E245" s="221"/>
      <c r="F245" s="222"/>
      <c r="G245" s="266"/>
      <c r="H245" s="221"/>
      <c r="I245" s="364"/>
      <c r="J245" s="222"/>
      <c r="K245" s="221"/>
    </row>
    <row r="246" spans="1:11" x14ac:dyDescent="0.2">
      <c r="A246" s="221"/>
      <c r="B246" s="221"/>
      <c r="C246" s="221"/>
      <c r="D246" s="221"/>
      <c r="E246" s="221"/>
      <c r="F246" s="222"/>
      <c r="G246" s="266"/>
      <c r="H246" s="221"/>
      <c r="I246" s="364"/>
      <c r="J246" s="222"/>
      <c r="K246" s="221"/>
    </row>
    <row r="247" spans="1:11" x14ac:dyDescent="0.2">
      <c r="A247" s="221"/>
      <c r="B247" s="221"/>
      <c r="C247" s="221"/>
      <c r="D247" s="221"/>
      <c r="E247" s="221"/>
      <c r="F247" s="222"/>
      <c r="G247" s="266"/>
      <c r="H247" s="221"/>
      <c r="I247" s="364"/>
      <c r="J247" s="222"/>
      <c r="K247" s="221"/>
    </row>
    <row r="248" spans="1:11" x14ac:dyDescent="0.2">
      <c r="A248" s="221"/>
      <c r="B248" s="221"/>
      <c r="C248" s="221"/>
      <c r="D248" s="221"/>
      <c r="E248" s="221"/>
      <c r="F248" s="222"/>
      <c r="G248" s="266"/>
      <c r="H248" s="221"/>
      <c r="I248" s="364"/>
      <c r="J248" s="222"/>
      <c r="K248" s="221"/>
    </row>
    <row r="249" spans="1:11" x14ac:dyDescent="0.2">
      <c r="A249" s="221"/>
      <c r="B249" s="221"/>
      <c r="C249" s="221"/>
      <c r="D249" s="221"/>
      <c r="E249" s="221"/>
      <c r="F249" s="222"/>
      <c r="G249" s="266"/>
      <c r="H249" s="221"/>
      <c r="I249" s="364"/>
      <c r="J249" s="222"/>
      <c r="K249" s="221"/>
    </row>
    <row r="250" spans="1:11" x14ac:dyDescent="0.2">
      <c r="A250" s="221"/>
      <c r="B250" s="221"/>
      <c r="C250" s="221"/>
      <c r="D250" s="221"/>
      <c r="E250" s="221"/>
      <c r="F250" s="222"/>
      <c r="G250" s="266"/>
      <c r="H250" s="221"/>
      <c r="I250" s="364"/>
      <c r="J250" s="222"/>
      <c r="K250" s="221"/>
    </row>
    <row r="251" spans="1:11" x14ac:dyDescent="0.2">
      <c r="A251" s="221"/>
      <c r="B251" s="221"/>
      <c r="C251" s="221"/>
      <c r="D251" s="221"/>
      <c r="E251" s="221"/>
      <c r="F251" s="222"/>
      <c r="G251" s="266"/>
      <c r="H251" s="221"/>
      <c r="I251" s="364"/>
      <c r="J251" s="222"/>
      <c r="K251" s="221"/>
    </row>
    <row r="252" spans="1:11" x14ac:dyDescent="0.2">
      <c r="A252" s="221"/>
      <c r="B252" s="221"/>
      <c r="C252" s="221"/>
      <c r="D252" s="221"/>
      <c r="E252" s="221"/>
      <c r="F252" s="222"/>
      <c r="G252" s="266"/>
      <c r="H252" s="221"/>
      <c r="I252" s="364"/>
      <c r="J252" s="222"/>
      <c r="K252" s="221"/>
    </row>
    <row r="253" spans="1:11" x14ac:dyDescent="0.2">
      <c r="A253" s="221"/>
      <c r="B253" s="221"/>
      <c r="C253" s="221"/>
      <c r="D253" s="221"/>
      <c r="E253" s="221"/>
      <c r="F253" s="222"/>
      <c r="G253" s="266"/>
      <c r="H253" s="221"/>
      <c r="I253" s="364"/>
      <c r="J253" s="222"/>
      <c r="K253" s="221"/>
    </row>
    <row r="254" spans="1:11" x14ac:dyDescent="0.2">
      <c r="A254" s="221"/>
      <c r="B254" s="221"/>
      <c r="C254" s="221"/>
      <c r="D254" s="221"/>
      <c r="E254" s="221"/>
      <c r="F254" s="222"/>
      <c r="G254" s="266"/>
      <c r="H254" s="221"/>
      <c r="I254" s="364"/>
      <c r="J254" s="222"/>
      <c r="K254" s="221"/>
    </row>
    <row r="255" spans="1:11" x14ac:dyDescent="0.2">
      <c r="A255" s="221"/>
      <c r="B255" s="221"/>
      <c r="C255" s="221"/>
      <c r="D255" s="221"/>
      <c r="E255" s="221"/>
      <c r="F255" s="222"/>
      <c r="G255" s="266"/>
      <c r="H255" s="221"/>
      <c r="I255" s="364"/>
      <c r="J255" s="222"/>
      <c r="K255" s="221"/>
    </row>
    <row r="256" spans="1:11" x14ac:dyDescent="0.2">
      <c r="A256" s="221"/>
      <c r="B256" s="221"/>
      <c r="C256" s="221"/>
      <c r="D256" s="221"/>
      <c r="E256" s="221"/>
      <c r="F256" s="222"/>
      <c r="G256" s="266"/>
      <c r="H256" s="221"/>
      <c r="I256" s="364"/>
      <c r="J256" s="222"/>
      <c r="K256" s="221"/>
    </row>
    <row r="257" spans="1:11" x14ac:dyDescent="0.2">
      <c r="A257" s="221"/>
      <c r="B257" s="221"/>
      <c r="C257" s="221"/>
      <c r="D257" s="221"/>
      <c r="E257" s="221"/>
      <c r="F257" s="222"/>
      <c r="G257" s="266"/>
      <c r="H257" s="221"/>
      <c r="I257" s="364"/>
      <c r="J257" s="222"/>
      <c r="K257" s="221"/>
    </row>
    <row r="258" spans="1:11" x14ac:dyDescent="0.2">
      <c r="A258" s="221"/>
      <c r="B258" s="221"/>
      <c r="C258" s="221"/>
      <c r="D258" s="221"/>
      <c r="E258" s="221"/>
      <c r="F258" s="222"/>
      <c r="G258" s="266"/>
      <c r="H258" s="221"/>
      <c r="I258" s="364"/>
      <c r="J258" s="222"/>
      <c r="K258" s="221"/>
    </row>
    <row r="259" spans="1:11" x14ac:dyDescent="0.2">
      <c r="A259" s="221"/>
      <c r="B259" s="221"/>
      <c r="C259" s="221"/>
      <c r="D259" s="221"/>
      <c r="E259" s="221"/>
      <c r="F259" s="222"/>
      <c r="G259" s="266"/>
      <c r="H259" s="221"/>
      <c r="I259" s="364"/>
      <c r="J259" s="222"/>
      <c r="K259" s="221"/>
    </row>
    <row r="260" spans="1:11" x14ac:dyDescent="0.2">
      <c r="A260" s="221"/>
      <c r="B260" s="221"/>
      <c r="C260" s="221"/>
      <c r="D260" s="221"/>
      <c r="E260" s="221"/>
      <c r="F260" s="222"/>
      <c r="G260" s="266"/>
      <c r="H260" s="221"/>
      <c r="I260" s="364"/>
      <c r="J260" s="222"/>
      <c r="K260" s="221"/>
    </row>
    <row r="261" spans="1:11" x14ac:dyDescent="0.2">
      <c r="A261" s="221"/>
      <c r="B261" s="221"/>
      <c r="C261" s="221"/>
      <c r="D261" s="221"/>
      <c r="E261" s="221"/>
      <c r="F261" s="222"/>
      <c r="G261" s="266"/>
      <c r="H261" s="221"/>
      <c r="I261" s="364"/>
      <c r="J261" s="222"/>
      <c r="K261" s="221"/>
    </row>
    <row r="262" spans="1:11" x14ac:dyDescent="0.2">
      <c r="A262" s="221"/>
      <c r="B262" s="221"/>
      <c r="C262" s="221"/>
      <c r="D262" s="221"/>
      <c r="E262" s="221"/>
      <c r="F262" s="222"/>
      <c r="G262" s="266"/>
      <c r="H262" s="221"/>
      <c r="I262" s="364"/>
      <c r="J262" s="222"/>
      <c r="K262" s="221"/>
    </row>
    <row r="263" spans="1:11" x14ac:dyDescent="0.2">
      <c r="A263" s="221"/>
      <c r="B263" s="221"/>
      <c r="C263" s="221"/>
      <c r="D263" s="221"/>
      <c r="E263" s="221"/>
      <c r="F263" s="222"/>
      <c r="G263" s="266"/>
      <c r="H263" s="221"/>
      <c r="I263" s="364"/>
      <c r="J263" s="222"/>
      <c r="K263" s="221"/>
    </row>
    <row r="264" spans="1:11" x14ac:dyDescent="0.2">
      <c r="A264" s="221"/>
      <c r="B264" s="221"/>
      <c r="C264" s="221"/>
      <c r="D264" s="221"/>
      <c r="E264" s="221"/>
      <c r="F264" s="222"/>
      <c r="G264" s="266"/>
      <c r="H264" s="221"/>
      <c r="I264" s="364"/>
      <c r="J264" s="222"/>
      <c r="K264" s="221"/>
    </row>
    <row r="265" spans="1:11" x14ac:dyDescent="0.2">
      <c r="A265" s="221"/>
      <c r="B265" s="221"/>
      <c r="C265" s="221"/>
      <c r="D265" s="221"/>
      <c r="E265" s="221"/>
      <c r="F265" s="222"/>
      <c r="G265" s="266"/>
      <c r="H265" s="221"/>
      <c r="I265" s="364"/>
      <c r="J265" s="222"/>
      <c r="K265" s="221"/>
    </row>
    <row r="266" spans="1:11" x14ac:dyDescent="0.2">
      <c r="A266" s="221"/>
      <c r="B266" s="221"/>
      <c r="C266" s="221"/>
      <c r="D266" s="221"/>
      <c r="E266" s="221"/>
      <c r="F266" s="222"/>
      <c r="G266" s="266"/>
      <c r="H266" s="221"/>
      <c r="I266" s="364"/>
      <c r="J266" s="222"/>
      <c r="K266" s="221"/>
    </row>
    <row r="267" spans="1:11" x14ac:dyDescent="0.2">
      <c r="A267" s="221"/>
      <c r="B267" s="221"/>
      <c r="C267" s="221"/>
      <c r="D267" s="221"/>
      <c r="E267" s="221"/>
      <c r="F267" s="222"/>
      <c r="G267" s="266"/>
      <c r="H267" s="221"/>
      <c r="I267" s="364"/>
      <c r="J267" s="222"/>
      <c r="K267" s="221"/>
    </row>
    <row r="268" spans="1:11" x14ac:dyDescent="0.2">
      <c r="A268" s="221"/>
      <c r="B268" s="221"/>
      <c r="C268" s="221"/>
      <c r="D268" s="221"/>
      <c r="E268" s="221"/>
      <c r="F268" s="222"/>
      <c r="G268" s="266"/>
      <c r="H268" s="221"/>
      <c r="I268" s="364"/>
      <c r="J268" s="222"/>
      <c r="K268" s="221"/>
    </row>
    <row r="269" spans="1:11" x14ac:dyDescent="0.2">
      <c r="A269" s="221"/>
      <c r="B269" s="221"/>
      <c r="C269" s="221"/>
      <c r="D269" s="221"/>
      <c r="E269" s="221"/>
      <c r="F269" s="222"/>
      <c r="G269" s="266"/>
      <c r="H269" s="221"/>
      <c r="I269" s="364"/>
      <c r="J269" s="222"/>
      <c r="K269" s="221"/>
    </row>
    <row r="270" spans="1:11" x14ac:dyDescent="0.2">
      <c r="A270" s="221"/>
      <c r="B270" s="221"/>
      <c r="C270" s="221"/>
      <c r="D270" s="221"/>
      <c r="E270" s="221"/>
      <c r="F270" s="222"/>
      <c r="G270" s="266"/>
      <c r="H270" s="221"/>
      <c r="I270" s="364"/>
      <c r="J270" s="222"/>
      <c r="K270" s="221"/>
    </row>
    <row r="271" spans="1:11" x14ac:dyDescent="0.2">
      <c r="A271" s="221"/>
      <c r="B271" s="221"/>
      <c r="C271" s="221"/>
      <c r="D271" s="221"/>
      <c r="E271" s="221"/>
      <c r="F271" s="222"/>
      <c r="G271" s="266"/>
      <c r="H271" s="221"/>
      <c r="I271" s="364"/>
      <c r="J271" s="222"/>
      <c r="K271" s="221"/>
    </row>
    <row r="272" spans="1:11" x14ac:dyDescent="0.2">
      <c r="A272" s="221"/>
      <c r="B272" s="221"/>
      <c r="C272" s="221"/>
      <c r="D272" s="221"/>
      <c r="E272" s="221"/>
      <c r="F272" s="222"/>
      <c r="G272" s="266"/>
      <c r="H272" s="221"/>
      <c r="I272" s="364"/>
      <c r="J272" s="222"/>
      <c r="K272" s="221"/>
    </row>
    <row r="273" spans="1:11" x14ac:dyDescent="0.2">
      <c r="A273" s="221"/>
      <c r="B273" s="221"/>
      <c r="C273" s="221"/>
      <c r="D273" s="221"/>
      <c r="E273" s="221"/>
      <c r="F273" s="222"/>
      <c r="G273" s="266"/>
      <c r="H273" s="221"/>
      <c r="I273" s="364"/>
      <c r="J273" s="222"/>
      <c r="K273" s="221"/>
    </row>
    <row r="274" spans="1:11" x14ac:dyDescent="0.2">
      <c r="A274" s="221"/>
      <c r="B274" s="221"/>
      <c r="C274" s="221"/>
      <c r="D274" s="221"/>
      <c r="E274" s="221"/>
      <c r="F274" s="222"/>
      <c r="G274" s="266"/>
      <c r="H274" s="221"/>
      <c r="I274" s="364"/>
      <c r="J274" s="222"/>
      <c r="K274" s="221"/>
    </row>
    <row r="275" spans="1:11" x14ac:dyDescent="0.2">
      <c r="A275" s="221"/>
      <c r="B275" s="221"/>
      <c r="C275" s="221"/>
      <c r="D275" s="221"/>
      <c r="E275" s="221"/>
      <c r="F275" s="222"/>
      <c r="G275" s="266"/>
      <c r="H275" s="221"/>
      <c r="I275" s="364"/>
      <c r="J275" s="222"/>
      <c r="K275" s="221"/>
    </row>
    <row r="276" spans="1:11" x14ac:dyDescent="0.2">
      <c r="A276" s="221"/>
      <c r="B276" s="221"/>
      <c r="C276" s="221"/>
      <c r="D276" s="221"/>
      <c r="E276" s="221"/>
      <c r="F276" s="222"/>
      <c r="G276" s="266"/>
      <c r="H276" s="221"/>
      <c r="I276" s="364"/>
      <c r="J276" s="222"/>
      <c r="K276" s="221"/>
    </row>
    <row r="277" spans="1:11" x14ac:dyDescent="0.2">
      <c r="A277" s="221"/>
      <c r="B277" s="221"/>
      <c r="C277" s="221"/>
      <c r="D277" s="221"/>
      <c r="E277" s="221"/>
      <c r="F277" s="222"/>
      <c r="G277" s="266"/>
      <c r="H277" s="221"/>
      <c r="I277" s="364"/>
      <c r="J277" s="222"/>
      <c r="K277" s="221"/>
    </row>
    <row r="278" spans="1:11" x14ac:dyDescent="0.2">
      <c r="A278" s="221"/>
      <c r="B278" s="221"/>
      <c r="C278" s="221"/>
      <c r="D278" s="221"/>
      <c r="E278" s="221"/>
      <c r="F278" s="222"/>
      <c r="G278" s="266"/>
      <c r="H278" s="221"/>
      <c r="I278" s="364"/>
      <c r="J278" s="222"/>
      <c r="K278" s="221"/>
    </row>
    <row r="279" spans="1:11" x14ac:dyDescent="0.2">
      <c r="A279" s="221"/>
      <c r="B279" s="221"/>
      <c r="C279" s="221"/>
      <c r="D279" s="221"/>
      <c r="E279" s="221"/>
      <c r="F279" s="222"/>
      <c r="G279" s="266"/>
      <c r="H279" s="221"/>
      <c r="I279" s="364"/>
      <c r="J279" s="222"/>
      <c r="K279" s="221"/>
    </row>
    <row r="280" spans="1:11" x14ac:dyDescent="0.2">
      <c r="A280" s="221"/>
      <c r="B280" s="221"/>
      <c r="C280" s="221"/>
      <c r="D280" s="221"/>
      <c r="E280" s="221"/>
      <c r="F280" s="222"/>
      <c r="G280" s="266"/>
      <c r="H280" s="221"/>
      <c r="I280" s="364"/>
      <c r="J280" s="222"/>
      <c r="K280" s="221"/>
    </row>
    <row r="281" spans="1:11" x14ac:dyDescent="0.2">
      <c r="A281" s="221"/>
      <c r="B281" s="221"/>
      <c r="C281" s="221"/>
      <c r="D281" s="221"/>
      <c r="E281" s="221"/>
      <c r="F281" s="222"/>
      <c r="G281" s="266"/>
      <c r="H281" s="221"/>
      <c r="I281" s="364"/>
      <c r="J281" s="222"/>
      <c r="K281" s="221"/>
    </row>
    <row r="282" spans="1:11" x14ac:dyDescent="0.2">
      <c r="A282" s="221"/>
      <c r="B282" s="221"/>
      <c r="C282" s="221"/>
      <c r="D282" s="221"/>
      <c r="E282" s="221"/>
      <c r="F282" s="222"/>
      <c r="G282" s="266"/>
      <c r="H282" s="221"/>
      <c r="I282" s="364"/>
      <c r="J282" s="222"/>
      <c r="K282" s="221"/>
    </row>
    <row r="283" spans="1:11" x14ac:dyDescent="0.2">
      <c r="A283" s="221"/>
      <c r="B283" s="221"/>
      <c r="C283" s="221"/>
      <c r="D283" s="221"/>
      <c r="E283" s="221"/>
      <c r="F283" s="222"/>
      <c r="G283" s="266"/>
      <c r="H283" s="221"/>
      <c r="I283" s="364"/>
      <c r="J283" s="222"/>
      <c r="K283" s="221"/>
    </row>
    <row r="284" spans="1:11" x14ac:dyDescent="0.2">
      <c r="A284" s="221"/>
      <c r="B284" s="221"/>
      <c r="C284" s="221"/>
      <c r="D284" s="221"/>
      <c r="E284" s="221"/>
      <c r="F284" s="222"/>
      <c r="G284" s="266"/>
      <c r="H284" s="221"/>
      <c r="I284" s="364"/>
      <c r="J284" s="222"/>
      <c r="K284" s="221"/>
    </row>
    <row r="285" spans="1:11" x14ac:dyDescent="0.2">
      <c r="A285" s="221"/>
      <c r="B285" s="221"/>
      <c r="C285" s="221"/>
      <c r="D285" s="221"/>
      <c r="E285" s="221"/>
      <c r="F285" s="222"/>
      <c r="G285" s="266"/>
      <c r="H285" s="221"/>
      <c r="I285" s="364"/>
      <c r="J285" s="222"/>
      <c r="K285" s="221"/>
    </row>
    <row r="286" spans="1:11" x14ac:dyDescent="0.2">
      <c r="A286" s="221"/>
      <c r="B286" s="221"/>
      <c r="C286" s="221"/>
      <c r="D286" s="221"/>
      <c r="E286" s="221"/>
      <c r="F286" s="222"/>
      <c r="G286" s="266"/>
      <c r="H286" s="221"/>
      <c r="I286" s="364"/>
      <c r="J286" s="222"/>
      <c r="K286" s="221"/>
    </row>
    <row r="287" spans="1:11" x14ac:dyDescent="0.2">
      <c r="A287" s="221"/>
      <c r="B287" s="221"/>
      <c r="C287" s="221"/>
      <c r="D287" s="221"/>
      <c r="E287" s="221"/>
      <c r="F287" s="222"/>
      <c r="G287" s="266"/>
      <c r="H287" s="221"/>
      <c r="I287" s="364"/>
      <c r="J287" s="222"/>
      <c r="K287" s="221"/>
    </row>
    <row r="288" spans="1:11" x14ac:dyDescent="0.2">
      <c r="A288" s="221"/>
      <c r="B288" s="221"/>
      <c r="C288" s="221"/>
      <c r="D288" s="221"/>
      <c r="E288" s="221"/>
      <c r="F288" s="222"/>
      <c r="G288" s="266"/>
      <c r="H288" s="221"/>
      <c r="I288" s="364"/>
      <c r="J288" s="222"/>
      <c r="K288" s="221"/>
    </row>
    <row r="289" spans="1:11" x14ac:dyDescent="0.2">
      <c r="A289" s="221"/>
      <c r="B289" s="221"/>
      <c r="C289" s="221"/>
      <c r="D289" s="221"/>
      <c r="E289" s="221"/>
      <c r="F289" s="222"/>
      <c r="G289" s="266"/>
      <c r="H289" s="221"/>
      <c r="I289" s="364"/>
      <c r="J289" s="222"/>
      <c r="K289" s="221"/>
    </row>
    <row r="290" spans="1:11" x14ac:dyDescent="0.2">
      <c r="A290" s="221"/>
      <c r="B290" s="221"/>
      <c r="C290" s="221"/>
      <c r="D290" s="221"/>
      <c r="E290" s="221"/>
      <c r="F290" s="222"/>
      <c r="G290" s="266"/>
      <c r="H290" s="221"/>
      <c r="I290" s="364"/>
      <c r="J290" s="222"/>
      <c r="K290" s="221"/>
    </row>
    <row r="291" spans="1:11" x14ac:dyDescent="0.2">
      <c r="A291" s="221"/>
      <c r="B291" s="221"/>
      <c r="C291" s="221"/>
      <c r="D291" s="221"/>
      <c r="E291" s="221"/>
      <c r="F291" s="222"/>
      <c r="G291" s="266"/>
      <c r="H291" s="221"/>
      <c r="I291" s="364"/>
      <c r="J291" s="222"/>
      <c r="K291" s="221"/>
    </row>
    <row r="292" spans="1:11" x14ac:dyDescent="0.2">
      <c r="A292" s="221"/>
      <c r="B292" s="221"/>
      <c r="C292" s="221"/>
      <c r="D292" s="221"/>
      <c r="E292" s="221"/>
      <c r="F292" s="222"/>
      <c r="G292" s="266"/>
      <c r="H292" s="221"/>
      <c r="I292" s="364"/>
      <c r="J292" s="222"/>
      <c r="K292" s="221"/>
    </row>
    <row r="293" spans="1:11" x14ac:dyDescent="0.2">
      <c r="A293" s="221"/>
      <c r="B293" s="221"/>
      <c r="C293" s="221"/>
      <c r="D293" s="221"/>
      <c r="E293" s="221"/>
      <c r="F293" s="222"/>
      <c r="G293" s="266"/>
      <c r="H293" s="221"/>
      <c r="I293" s="364"/>
      <c r="J293" s="222"/>
      <c r="K293" s="221"/>
    </row>
    <row r="294" spans="1:11" x14ac:dyDescent="0.2">
      <c r="A294" s="221"/>
      <c r="B294" s="221"/>
      <c r="C294" s="221"/>
      <c r="D294" s="221"/>
      <c r="E294" s="221"/>
      <c r="F294" s="222"/>
      <c r="G294" s="266"/>
      <c r="H294" s="221"/>
      <c r="I294" s="364"/>
      <c r="J294" s="222"/>
      <c r="K294" s="221"/>
    </row>
    <row r="295" spans="1:11" x14ac:dyDescent="0.2">
      <c r="A295" s="221"/>
      <c r="B295" s="221"/>
      <c r="C295" s="221"/>
      <c r="D295" s="221"/>
      <c r="E295" s="221"/>
      <c r="F295" s="222"/>
      <c r="G295" s="266"/>
      <c r="H295" s="221"/>
      <c r="I295" s="364"/>
      <c r="J295" s="222"/>
      <c r="K295" s="221"/>
    </row>
    <row r="296" spans="1:11" x14ac:dyDescent="0.2">
      <c r="A296" s="221"/>
      <c r="B296" s="221"/>
      <c r="C296" s="221"/>
      <c r="D296" s="221"/>
      <c r="E296" s="221"/>
      <c r="F296" s="222"/>
      <c r="G296" s="266"/>
      <c r="H296" s="221"/>
      <c r="I296" s="364"/>
      <c r="J296" s="222"/>
      <c r="K296" s="221"/>
    </row>
    <row r="297" spans="1:11" x14ac:dyDescent="0.2">
      <c r="A297" s="221"/>
      <c r="B297" s="221"/>
      <c r="C297" s="221"/>
      <c r="D297" s="221"/>
      <c r="E297" s="221"/>
      <c r="F297" s="222"/>
      <c r="G297" s="266"/>
      <c r="H297" s="221"/>
      <c r="I297" s="364"/>
      <c r="J297" s="222"/>
      <c r="K297" s="221"/>
    </row>
    <row r="298" spans="1:11" x14ac:dyDescent="0.2">
      <c r="A298" s="221"/>
      <c r="B298" s="221"/>
      <c r="C298" s="221"/>
      <c r="D298" s="221"/>
      <c r="E298" s="221"/>
      <c r="F298" s="222"/>
      <c r="G298" s="266"/>
      <c r="H298" s="221"/>
      <c r="I298" s="364"/>
      <c r="J298" s="222"/>
      <c r="K298" s="221"/>
    </row>
    <row r="299" spans="1:11" x14ac:dyDescent="0.2">
      <c r="A299" s="221"/>
      <c r="B299" s="221"/>
      <c r="C299" s="221"/>
      <c r="D299" s="221"/>
      <c r="E299" s="221"/>
      <c r="F299" s="222"/>
      <c r="G299" s="266"/>
      <c r="H299" s="221"/>
      <c r="I299" s="364"/>
      <c r="J299" s="222"/>
      <c r="K299" s="221"/>
    </row>
    <row r="300" spans="1:11" x14ac:dyDescent="0.2">
      <c r="A300" s="221"/>
      <c r="B300" s="221"/>
      <c r="C300" s="221"/>
      <c r="D300" s="221"/>
      <c r="E300" s="221"/>
      <c r="F300" s="222"/>
      <c r="G300" s="266"/>
      <c r="H300" s="221"/>
      <c r="I300" s="364"/>
      <c r="J300" s="222"/>
      <c r="K300" s="221"/>
    </row>
    <row r="301" spans="1:11" x14ac:dyDescent="0.2">
      <c r="A301" s="221"/>
      <c r="B301" s="221"/>
      <c r="C301" s="221"/>
      <c r="D301" s="221"/>
      <c r="E301" s="221"/>
      <c r="F301" s="222"/>
      <c r="G301" s="266"/>
      <c r="H301" s="221"/>
      <c r="I301" s="364"/>
      <c r="J301" s="222"/>
      <c r="K301" s="221"/>
    </row>
    <row r="302" spans="1:11" x14ac:dyDescent="0.2">
      <c r="A302" s="221"/>
      <c r="B302" s="221"/>
      <c r="C302" s="221"/>
      <c r="D302" s="221"/>
      <c r="E302" s="221"/>
      <c r="F302" s="222"/>
      <c r="G302" s="266"/>
      <c r="H302" s="221"/>
      <c r="I302" s="364"/>
      <c r="J302" s="222"/>
      <c r="K302" s="221"/>
    </row>
    <row r="303" spans="1:11" x14ac:dyDescent="0.2">
      <c r="A303" s="221"/>
      <c r="B303" s="221"/>
      <c r="C303" s="221"/>
      <c r="D303" s="221"/>
      <c r="E303" s="221"/>
      <c r="F303" s="222"/>
      <c r="G303" s="266"/>
      <c r="H303" s="221"/>
      <c r="I303" s="364"/>
      <c r="J303" s="222"/>
      <c r="K303" s="221"/>
    </row>
    <row r="304" spans="1:11" x14ac:dyDescent="0.2">
      <c r="A304" s="221"/>
      <c r="B304" s="221"/>
      <c r="C304" s="221"/>
      <c r="D304" s="221"/>
      <c r="E304" s="221"/>
      <c r="F304" s="222"/>
      <c r="G304" s="266"/>
      <c r="H304" s="221"/>
      <c r="I304" s="364"/>
      <c r="J304" s="222"/>
      <c r="K304" s="221"/>
    </row>
    <row r="305" spans="1:11" x14ac:dyDescent="0.2">
      <c r="A305" s="221"/>
      <c r="B305" s="221"/>
      <c r="C305" s="221"/>
      <c r="D305" s="221"/>
      <c r="E305" s="221"/>
      <c r="F305" s="222"/>
      <c r="G305" s="266"/>
      <c r="H305" s="221"/>
      <c r="I305" s="364"/>
      <c r="J305" s="222"/>
      <c r="K305" s="221"/>
    </row>
    <row r="306" spans="1:11" x14ac:dyDescent="0.2">
      <c r="A306" s="221"/>
      <c r="B306" s="221"/>
      <c r="C306" s="221"/>
      <c r="D306" s="221"/>
      <c r="E306" s="221"/>
      <c r="F306" s="222"/>
      <c r="G306" s="266"/>
      <c r="H306" s="221"/>
      <c r="I306" s="364"/>
      <c r="J306" s="222"/>
      <c r="K306" s="221"/>
    </row>
    <row r="307" spans="1:11" x14ac:dyDescent="0.2">
      <c r="A307" s="221"/>
      <c r="B307" s="221"/>
      <c r="C307" s="221"/>
      <c r="D307" s="221"/>
      <c r="E307" s="221"/>
      <c r="F307" s="222"/>
      <c r="G307" s="266"/>
      <c r="H307" s="221"/>
      <c r="I307" s="364"/>
      <c r="J307" s="222"/>
      <c r="K307" s="221"/>
    </row>
    <row r="308" spans="1:11" x14ac:dyDescent="0.2">
      <c r="A308" s="221"/>
      <c r="B308" s="221"/>
      <c r="C308" s="221"/>
      <c r="D308" s="221"/>
      <c r="E308" s="221"/>
      <c r="F308" s="222"/>
      <c r="G308" s="266"/>
      <c r="H308" s="221"/>
      <c r="I308" s="364"/>
      <c r="J308" s="222"/>
      <c r="K308" s="221"/>
    </row>
    <row r="309" spans="1:11" x14ac:dyDescent="0.2">
      <c r="A309" s="221"/>
      <c r="B309" s="221"/>
      <c r="C309" s="221"/>
      <c r="D309" s="221"/>
      <c r="E309" s="221"/>
      <c r="F309" s="222"/>
      <c r="G309" s="266"/>
      <c r="H309" s="221"/>
      <c r="I309" s="364"/>
      <c r="J309" s="222"/>
      <c r="K309" s="221"/>
    </row>
    <row r="310" spans="1:11" x14ac:dyDescent="0.2">
      <c r="A310" s="221"/>
      <c r="B310" s="221"/>
      <c r="C310" s="221"/>
      <c r="D310" s="221"/>
      <c r="E310" s="221"/>
      <c r="F310" s="222"/>
      <c r="G310" s="266"/>
      <c r="H310" s="221"/>
      <c r="I310" s="364"/>
      <c r="J310" s="222"/>
      <c r="K310" s="221"/>
    </row>
    <row r="311" spans="1:11" x14ac:dyDescent="0.2">
      <c r="A311" s="221"/>
      <c r="B311" s="221"/>
      <c r="C311" s="221"/>
      <c r="D311" s="221"/>
      <c r="E311" s="221"/>
      <c r="F311" s="222"/>
      <c r="G311" s="266"/>
      <c r="H311" s="221"/>
      <c r="I311" s="364"/>
      <c r="J311" s="222"/>
      <c r="K311" s="221"/>
    </row>
    <row r="312" spans="1:11" x14ac:dyDescent="0.2">
      <c r="A312" s="221"/>
      <c r="B312" s="221"/>
      <c r="C312" s="221"/>
      <c r="D312" s="221"/>
      <c r="E312" s="221"/>
      <c r="F312" s="222"/>
      <c r="G312" s="266"/>
      <c r="H312" s="221"/>
      <c r="I312" s="364"/>
      <c r="J312" s="222"/>
      <c r="K312" s="221"/>
    </row>
    <row r="313" spans="1:11" x14ac:dyDescent="0.2">
      <c r="A313" s="221"/>
      <c r="B313" s="221"/>
      <c r="C313" s="221"/>
      <c r="D313" s="221"/>
      <c r="E313" s="221"/>
      <c r="F313" s="222"/>
      <c r="G313" s="266"/>
      <c r="H313" s="221"/>
      <c r="I313" s="364"/>
      <c r="J313" s="222"/>
      <c r="K313" s="221"/>
    </row>
    <row r="314" spans="1:11" x14ac:dyDescent="0.2">
      <c r="A314" s="221"/>
      <c r="B314" s="221"/>
      <c r="C314" s="221"/>
      <c r="D314" s="221"/>
      <c r="E314" s="221"/>
      <c r="F314" s="222"/>
      <c r="G314" s="266"/>
      <c r="H314" s="221"/>
      <c r="I314" s="364"/>
      <c r="J314" s="222"/>
      <c r="K314" s="221"/>
    </row>
    <row r="315" spans="1:11" x14ac:dyDescent="0.2">
      <c r="A315" s="221"/>
      <c r="B315" s="221"/>
      <c r="C315" s="221"/>
      <c r="D315" s="221"/>
      <c r="E315" s="221"/>
      <c r="F315" s="222"/>
      <c r="G315" s="266"/>
      <c r="H315" s="221"/>
      <c r="I315" s="364"/>
      <c r="J315" s="222"/>
      <c r="K315" s="221"/>
    </row>
    <row r="316" spans="1:11" x14ac:dyDescent="0.2">
      <c r="A316" s="221"/>
      <c r="B316" s="221"/>
      <c r="C316" s="221"/>
      <c r="D316" s="221"/>
      <c r="E316" s="221"/>
      <c r="F316" s="222"/>
      <c r="G316" s="266"/>
      <c r="H316" s="221"/>
      <c r="I316" s="364"/>
      <c r="J316" s="222"/>
      <c r="K316" s="221"/>
    </row>
    <row r="317" spans="1:11" x14ac:dyDescent="0.2">
      <c r="A317" s="221"/>
      <c r="B317" s="221"/>
      <c r="C317" s="221"/>
      <c r="D317" s="221"/>
      <c r="E317" s="221"/>
      <c r="F317" s="222"/>
      <c r="G317" s="266"/>
      <c r="H317" s="221"/>
      <c r="I317" s="364"/>
      <c r="J317" s="222"/>
      <c r="K317" s="221"/>
    </row>
    <row r="318" spans="1:11" x14ac:dyDescent="0.2">
      <c r="A318" s="221"/>
      <c r="B318" s="221"/>
      <c r="C318" s="221"/>
      <c r="D318" s="221"/>
      <c r="E318" s="221"/>
      <c r="F318" s="222"/>
      <c r="G318" s="266"/>
      <c r="H318" s="221"/>
      <c r="I318" s="364"/>
      <c r="J318" s="222"/>
      <c r="K318" s="221"/>
    </row>
    <row r="319" spans="1:11" x14ac:dyDescent="0.2">
      <c r="A319" s="221"/>
      <c r="B319" s="221"/>
      <c r="C319" s="221"/>
      <c r="D319" s="221"/>
      <c r="E319" s="221"/>
      <c r="F319" s="222"/>
      <c r="G319" s="266"/>
      <c r="H319" s="221"/>
      <c r="I319" s="364"/>
      <c r="J319" s="222"/>
      <c r="K319" s="221"/>
    </row>
    <row r="320" spans="1:11" x14ac:dyDescent="0.2">
      <c r="A320" s="221"/>
      <c r="B320" s="221"/>
      <c r="C320" s="221"/>
      <c r="D320" s="221"/>
      <c r="E320" s="221"/>
      <c r="F320" s="222"/>
      <c r="G320" s="266"/>
      <c r="H320" s="221"/>
      <c r="I320" s="364"/>
      <c r="J320" s="222"/>
      <c r="K320" s="221"/>
    </row>
    <row r="321" spans="1:11" x14ac:dyDescent="0.2">
      <c r="A321" s="221"/>
      <c r="B321" s="221"/>
      <c r="C321" s="221"/>
      <c r="D321" s="221"/>
      <c r="E321" s="221"/>
      <c r="F321" s="222"/>
      <c r="G321" s="266"/>
      <c r="H321" s="221"/>
      <c r="I321" s="364"/>
      <c r="J321" s="222"/>
      <c r="K321" s="221"/>
    </row>
    <row r="322" spans="1:11" x14ac:dyDescent="0.2">
      <c r="A322" s="221"/>
      <c r="B322" s="221"/>
      <c r="C322" s="221"/>
      <c r="D322" s="221"/>
      <c r="E322" s="221"/>
      <c r="F322" s="222"/>
      <c r="G322" s="266"/>
      <c r="H322" s="221"/>
      <c r="I322" s="364"/>
      <c r="J322" s="222"/>
      <c r="K322" s="221"/>
    </row>
    <row r="323" spans="1:11" x14ac:dyDescent="0.2">
      <c r="A323" s="221"/>
      <c r="B323" s="221"/>
      <c r="C323" s="221"/>
      <c r="D323" s="221"/>
      <c r="E323" s="221"/>
      <c r="F323" s="222"/>
      <c r="G323" s="266"/>
      <c r="H323" s="221"/>
      <c r="I323" s="364"/>
      <c r="J323" s="222"/>
      <c r="K323" s="221"/>
    </row>
    <row r="324" spans="1:11" x14ac:dyDescent="0.2">
      <c r="A324" s="221"/>
      <c r="B324" s="221"/>
      <c r="C324" s="221"/>
      <c r="D324" s="221"/>
      <c r="E324" s="221"/>
      <c r="F324" s="222"/>
      <c r="G324" s="266"/>
      <c r="H324" s="221"/>
      <c r="I324" s="364"/>
      <c r="J324" s="222"/>
      <c r="K324" s="221"/>
    </row>
    <row r="325" spans="1:11" x14ac:dyDescent="0.2">
      <c r="A325" s="221"/>
      <c r="B325" s="221"/>
      <c r="C325" s="221"/>
      <c r="D325" s="221"/>
      <c r="E325" s="221"/>
      <c r="F325" s="222"/>
      <c r="G325" s="266"/>
      <c r="H325" s="221"/>
      <c r="I325" s="364"/>
      <c r="J325" s="222"/>
      <c r="K325" s="221"/>
    </row>
    <row r="326" spans="1:11" x14ac:dyDescent="0.2">
      <c r="A326" s="221"/>
      <c r="B326" s="221"/>
      <c r="C326" s="221"/>
      <c r="D326" s="221"/>
      <c r="E326" s="221"/>
      <c r="F326" s="222"/>
      <c r="G326" s="266"/>
      <c r="H326" s="221"/>
      <c r="I326" s="364"/>
      <c r="J326" s="222"/>
      <c r="K326" s="221"/>
    </row>
    <row r="327" spans="1:11" x14ac:dyDescent="0.2">
      <c r="A327" s="221"/>
      <c r="B327" s="221"/>
      <c r="C327" s="221"/>
      <c r="D327" s="221"/>
      <c r="E327" s="221"/>
      <c r="F327" s="222"/>
      <c r="G327" s="266"/>
      <c r="H327" s="221"/>
      <c r="I327" s="364"/>
      <c r="J327" s="222"/>
      <c r="K327" s="221"/>
    </row>
    <row r="328" spans="1:11" x14ac:dyDescent="0.2">
      <c r="A328" s="221"/>
      <c r="B328" s="221"/>
      <c r="C328" s="221"/>
      <c r="D328" s="221"/>
      <c r="E328" s="221"/>
      <c r="F328" s="222"/>
      <c r="G328" s="266"/>
      <c r="H328" s="221"/>
      <c r="I328" s="364"/>
      <c r="J328" s="222"/>
      <c r="K328" s="221"/>
    </row>
    <row r="329" spans="1:11" x14ac:dyDescent="0.2">
      <c r="A329" s="221"/>
      <c r="B329" s="221"/>
      <c r="C329" s="221"/>
      <c r="D329" s="221"/>
      <c r="E329" s="221"/>
      <c r="F329" s="222"/>
      <c r="G329" s="266"/>
      <c r="H329" s="221"/>
      <c r="I329" s="364"/>
      <c r="J329" s="222"/>
      <c r="K329" s="221"/>
    </row>
    <row r="330" spans="1:11" x14ac:dyDescent="0.2">
      <c r="A330" s="221"/>
      <c r="B330" s="221"/>
      <c r="C330" s="221"/>
      <c r="D330" s="221"/>
      <c r="E330" s="221"/>
      <c r="F330" s="222"/>
      <c r="G330" s="266"/>
      <c r="H330" s="221"/>
      <c r="I330" s="364"/>
      <c r="J330" s="222"/>
      <c r="K330" s="221"/>
    </row>
    <row r="331" spans="1:11" x14ac:dyDescent="0.2">
      <c r="A331" s="221"/>
      <c r="B331" s="221"/>
      <c r="C331" s="221"/>
      <c r="D331" s="221"/>
      <c r="E331" s="221"/>
      <c r="F331" s="222"/>
      <c r="G331" s="266"/>
      <c r="H331" s="221"/>
      <c r="I331" s="364"/>
      <c r="J331" s="222"/>
      <c r="K331" s="221"/>
    </row>
    <row r="332" spans="1:11" x14ac:dyDescent="0.2">
      <c r="A332" s="221"/>
      <c r="B332" s="221"/>
      <c r="C332" s="221"/>
      <c r="D332" s="221"/>
      <c r="E332" s="221"/>
      <c r="F332" s="222"/>
      <c r="G332" s="266"/>
      <c r="H332" s="221"/>
      <c r="I332" s="364"/>
      <c r="J332" s="222"/>
      <c r="K332" s="221"/>
    </row>
    <row r="333" spans="1:11" x14ac:dyDescent="0.2">
      <c r="A333" s="221"/>
      <c r="B333" s="221"/>
      <c r="C333" s="221"/>
      <c r="D333" s="221"/>
      <c r="E333" s="221"/>
      <c r="F333" s="222"/>
      <c r="G333" s="266"/>
      <c r="H333" s="221"/>
      <c r="I333" s="364"/>
      <c r="J333" s="222"/>
      <c r="K333" s="221"/>
    </row>
    <row r="334" spans="1:11" x14ac:dyDescent="0.2">
      <c r="A334" s="221"/>
      <c r="B334" s="221"/>
      <c r="C334" s="221"/>
      <c r="D334" s="221"/>
      <c r="E334" s="221"/>
      <c r="F334" s="222"/>
      <c r="G334" s="266"/>
      <c r="H334" s="221"/>
      <c r="I334" s="364"/>
      <c r="J334" s="222"/>
      <c r="K334" s="221"/>
    </row>
    <row r="335" spans="1:11" x14ac:dyDescent="0.2">
      <c r="A335" s="221"/>
      <c r="B335" s="221"/>
      <c r="C335" s="221"/>
      <c r="D335" s="221"/>
      <c r="E335" s="221"/>
      <c r="F335" s="222"/>
      <c r="G335" s="266"/>
      <c r="H335" s="221"/>
      <c r="I335" s="364"/>
      <c r="J335" s="222"/>
      <c r="K335" s="221"/>
    </row>
    <row r="336" spans="1:11" x14ac:dyDescent="0.2">
      <c r="A336" s="221"/>
      <c r="B336" s="221"/>
      <c r="C336" s="221"/>
      <c r="D336" s="221"/>
      <c r="E336" s="221"/>
      <c r="F336" s="222"/>
      <c r="G336" s="266"/>
      <c r="H336" s="221"/>
      <c r="I336" s="364"/>
      <c r="J336" s="222"/>
      <c r="K336" s="221"/>
    </row>
    <row r="337" spans="1:11" x14ac:dyDescent="0.2">
      <c r="A337" s="221"/>
      <c r="B337" s="221"/>
      <c r="C337" s="221"/>
      <c r="D337" s="221"/>
      <c r="E337" s="221"/>
      <c r="F337" s="222"/>
      <c r="G337" s="266"/>
      <c r="H337" s="221"/>
      <c r="I337" s="364"/>
      <c r="J337" s="222"/>
      <c r="K337" s="221"/>
    </row>
    <row r="338" spans="1:11" x14ac:dyDescent="0.2">
      <c r="A338" s="221"/>
      <c r="B338" s="221"/>
      <c r="C338" s="221"/>
      <c r="D338" s="221"/>
      <c r="E338" s="221"/>
      <c r="F338" s="222"/>
      <c r="G338" s="266"/>
      <c r="H338" s="221"/>
      <c r="I338" s="364"/>
      <c r="J338" s="222"/>
      <c r="K338" s="221"/>
    </row>
    <row r="339" spans="1:11" x14ac:dyDescent="0.2">
      <c r="A339" s="221"/>
      <c r="B339" s="221"/>
      <c r="C339" s="221"/>
      <c r="D339" s="221"/>
      <c r="E339" s="221"/>
      <c r="F339" s="222"/>
      <c r="G339" s="266"/>
      <c r="H339" s="221"/>
      <c r="I339" s="364"/>
      <c r="J339" s="222"/>
      <c r="K339" s="221"/>
    </row>
    <row r="340" spans="1:11" x14ac:dyDescent="0.2">
      <c r="A340" s="221"/>
      <c r="B340" s="221"/>
      <c r="C340" s="221"/>
      <c r="D340" s="221"/>
      <c r="E340" s="221"/>
      <c r="F340" s="222"/>
      <c r="G340" s="266"/>
      <c r="H340" s="221"/>
      <c r="I340" s="364"/>
      <c r="J340" s="222"/>
      <c r="K340" s="221"/>
    </row>
    <row r="341" spans="1:11" x14ac:dyDescent="0.2">
      <c r="A341" s="221"/>
      <c r="B341" s="221"/>
      <c r="C341" s="221"/>
      <c r="D341" s="221"/>
      <c r="E341" s="221"/>
      <c r="F341" s="222"/>
      <c r="G341" s="266"/>
      <c r="H341" s="221"/>
      <c r="I341" s="364"/>
      <c r="J341" s="222"/>
      <c r="K341" s="221"/>
    </row>
    <row r="342" spans="1:11" x14ac:dyDescent="0.2">
      <c r="A342" s="221"/>
      <c r="B342" s="221"/>
      <c r="C342" s="221"/>
      <c r="D342" s="221"/>
      <c r="E342" s="221"/>
      <c r="F342" s="222"/>
      <c r="G342" s="266"/>
      <c r="H342" s="221"/>
      <c r="I342" s="364"/>
      <c r="J342" s="222"/>
      <c r="K342" s="221"/>
    </row>
    <row r="343" spans="1:11" x14ac:dyDescent="0.2">
      <c r="A343" s="221"/>
      <c r="B343" s="221"/>
      <c r="C343" s="221"/>
      <c r="D343" s="221"/>
      <c r="E343" s="221"/>
      <c r="F343" s="222"/>
      <c r="G343" s="266"/>
      <c r="H343" s="221"/>
      <c r="I343" s="364"/>
      <c r="J343" s="222"/>
      <c r="K343" s="221"/>
    </row>
    <row r="344" spans="1:11" x14ac:dyDescent="0.2">
      <c r="A344" s="221"/>
      <c r="B344" s="221"/>
      <c r="C344" s="221"/>
      <c r="D344" s="221"/>
      <c r="E344" s="221"/>
      <c r="F344" s="222"/>
      <c r="G344" s="266"/>
      <c r="H344" s="221"/>
      <c r="I344" s="364"/>
      <c r="J344" s="222"/>
      <c r="K344" s="221"/>
    </row>
    <row r="345" spans="1:11" x14ac:dyDescent="0.2">
      <c r="A345" s="221"/>
      <c r="B345" s="221"/>
      <c r="C345" s="221"/>
      <c r="D345" s="221"/>
      <c r="E345" s="221"/>
      <c r="F345" s="222"/>
      <c r="G345" s="266"/>
      <c r="H345" s="221"/>
      <c r="I345" s="364"/>
      <c r="J345" s="222"/>
      <c r="K345" s="221"/>
    </row>
    <row r="346" spans="1:11" x14ac:dyDescent="0.2">
      <c r="A346" s="221"/>
      <c r="B346" s="221"/>
      <c r="C346" s="221"/>
      <c r="D346" s="221"/>
      <c r="E346" s="221"/>
      <c r="F346" s="222"/>
      <c r="G346" s="266"/>
      <c r="H346" s="221"/>
      <c r="I346" s="364"/>
      <c r="J346" s="222"/>
      <c r="K346" s="221"/>
    </row>
    <row r="347" spans="1:11" x14ac:dyDescent="0.2">
      <c r="A347" s="221"/>
      <c r="B347" s="221"/>
      <c r="C347" s="221"/>
      <c r="D347" s="221"/>
      <c r="E347" s="221"/>
      <c r="F347" s="222"/>
      <c r="G347" s="266"/>
      <c r="H347" s="221"/>
      <c r="I347" s="364"/>
      <c r="J347" s="222"/>
      <c r="K347" s="221"/>
    </row>
    <row r="348" spans="1:11" x14ac:dyDescent="0.2">
      <c r="A348" s="221"/>
      <c r="B348" s="221"/>
      <c r="C348" s="221"/>
      <c r="D348" s="221"/>
      <c r="E348" s="221"/>
      <c r="F348" s="222"/>
      <c r="G348" s="266"/>
      <c r="H348" s="221"/>
      <c r="I348" s="364"/>
      <c r="J348" s="222"/>
      <c r="K348" s="221"/>
    </row>
    <row r="349" spans="1:11" x14ac:dyDescent="0.2">
      <c r="A349" s="221"/>
      <c r="B349" s="221"/>
      <c r="C349" s="221"/>
      <c r="D349" s="221"/>
      <c r="E349" s="221"/>
      <c r="F349" s="222"/>
      <c r="G349" s="266"/>
      <c r="H349" s="221"/>
      <c r="I349" s="364"/>
      <c r="J349" s="222"/>
      <c r="K349" s="221"/>
    </row>
    <row r="350" spans="1:11" x14ac:dyDescent="0.2">
      <c r="A350" s="221"/>
      <c r="B350" s="221"/>
      <c r="C350" s="221"/>
      <c r="D350" s="221"/>
      <c r="E350" s="221"/>
      <c r="F350" s="222"/>
      <c r="G350" s="266"/>
      <c r="H350" s="221"/>
      <c r="I350" s="364"/>
      <c r="J350" s="222"/>
      <c r="K350" s="221"/>
    </row>
    <row r="351" spans="1:11" x14ac:dyDescent="0.2">
      <c r="A351" s="221"/>
      <c r="B351" s="221"/>
      <c r="C351" s="221"/>
      <c r="D351" s="221"/>
      <c r="E351" s="221"/>
      <c r="F351" s="222"/>
      <c r="G351" s="266"/>
      <c r="H351" s="221"/>
      <c r="I351" s="364"/>
      <c r="J351" s="222"/>
      <c r="K351" s="221"/>
    </row>
    <row r="352" spans="1:11" x14ac:dyDescent="0.2">
      <c r="A352" s="221"/>
      <c r="B352" s="221"/>
      <c r="C352" s="221"/>
      <c r="D352" s="221"/>
      <c r="E352" s="221"/>
      <c r="F352" s="222"/>
      <c r="G352" s="266"/>
      <c r="H352" s="221"/>
      <c r="I352" s="364"/>
      <c r="J352" s="222"/>
      <c r="K352" s="221"/>
    </row>
    <row r="353" spans="1:11" x14ac:dyDescent="0.2">
      <c r="A353" s="221"/>
      <c r="B353" s="221"/>
      <c r="C353" s="221"/>
      <c r="D353" s="221"/>
      <c r="E353" s="221"/>
      <c r="F353" s="222"/>
      <c r="G353" s="266"/>
      <c r="H353" s="221"/>
      <c r="I353" s="364"/>
      <c r="J353" s="222"/>
      <c r="K353" s="221"/>
    </row>
    <row r="354" spans="1:11" x14ac:dyDescent="0.2">
      <c r="A354" s="221"/>
      <c r="B354" s="221"/>
      <c r="C354" s="221"/>
      <c r="D354" s="221"/>
      <c r="E354" s="221"/>
      <c r="F354" s="222"/>
      <c r="G354" s="266"/>
      <c r="H354" s="221"/>
      <c r="I354" s="364"/>
      <c r="J354" s="222"/>
      <c r="K354" s="221"/>
    </row>
    <row r="355" spans="1:11" x14ac:dyDescent="0.2">
      <c r="A355" s="221"/>
      <c r="B355" s="221"/>
      <c r="C355" s="221"/>
      <c r="D355" s="221"/>
      <c r="E355" s="221"/>
      <c r="F355" s="222"/>
      <c r="G355" s="266"/>
      <c r="H355" s="221"/>
      <c r="I355" s="364"/>
      <c r="J355" s="222"/>
      <c r="K355" s="221"/>
    </row>
    <row r="356" spans="1:11" x14ac:dyDescent="0.2">
      <c r="A356" s="221"/>
      <c r="B356" s="221"/>
      <c r="C356" s="221"/>
      <c r="D356" s="221"/>
      <c r="E356" s="221"/>
      <c r="F356" s="222"/>
      <c r="G356" s="266"/>
      <c r="H356" s="221"/>
      <c r="I356" s="364"/>
      <c r="J356" s="222"/>
      <c r="K356" s="221"/>
    </row>
    <row r="357" spans="1:11" x14ac:dyDescent="0.2">
      <c r="A357" s="221"/>
      <c r="B357" s="221"/>
      <c r="C357" s="221"/>
      <c r="D357" s="221"/>
      <c r="E357" s="221"/>
      <c r="F357" s="222"/>
      <c r="G357" s="266"/>
      <c r="H357" s="221"/>
      <c r="I357" s="364"/>
      <c r="J357" s="222"/>
      <c r="K357" s="221"/>
    </row>
    <row r="358" spans="1:11" x14ac:dyDescent="0.2">
      <c r="A358" s="221"/>
      <c r="B358" s="221"/>
      <c r="C358" s="221"/>
      <c r="D358" s="221"/>
      <c r="E358" s="221"/>
      <c r="F358" s="222"/>
      <c r="G358" s="266"/>
      <c r="H358" s="221"/>
      <c r="I358" s="364"/>
      <c r="J358" s="222"/>
      <c r="K358" s="221"/>
    </row>
    <row r="359" spans="1:11" x14ac:dyDescent="0.2">
      <c r="A359" s="221"/>
      <c r="B359" s="221"/>
      <c r="C359" s="221"/>
      <c r="D359" s="221"/>
      <c r="E359" s="221"/>
      <c r="F359" s="222"/>
      <c r="G359" s="266"/>
      <c r="H359" s="221"/>
      <c r="I359" s="364"/>
      <c r="J359" s="222"/>
      <c r="K359" s="221"/>
    </row>
    <row r="360" spans="1:11" x14ac:dyDescent="0.2">
      <c r="A360" s="221"/>
      <c r="B360" s="221"/>
      <c r="C360" s="221"/>
      <c r="D360" s="221"/>
      <c r="E360" s="221"/>
      <c r="F360" s="222"/>
      <c r="G360" s="266"/>
      <c r="H360" s="221"/>
      <c r="I360" s="364"/>
      <c r="J360" s="222"/>
      <c r="K360" s="221"/>
    </row>
    <row r="361" spans="1:11" x14ac:dyDescent="0.2">
      <c r="A361" s="221"/>
      <c r="B361" s="221"/>
      <c r="C361" s="221"/>
      <c r="D361" s="221"/>
      <c r="E361" s="221"/>
      <c r="F361" s="222"/>
      <c r="G361" s="266"/>
      <c r="H361" s="221"/>
      <c r="I361" s="364"/>
      <c r="J361" s="222"/>
      <c r="K361" s="221"/>
    </row>
    <row r="362" spans="1:11" x14ac:dyDescent="0.2">
      <c r="A362" s="221"/>
      <c r="B362" s="221"/>
      <c r="C362" s="221"/>
      <c r="D362" s="221"/>
      <c r="E362" s="221"/>
      <c r="F362" s="222"/>
      <c r="G362" s="266"/>
      <c r="H362" s="221"/>
      <c r="I362" s="364"/>
      <c r="J362" s="222"/>
      <c r="K362" s="221"/>
    </row>
    <row r="363" spans="1:11" x14ac:dyDescent="0.2">
      <c r="A363" s="221"/>
      <c r="B363" s="221"/>
      <c r="C363" s="221"/>
      <c r="D363" s="221"/>
      <c r="E363" s="221"/>
      <c r="F363" s="222"/>
      <c r="G363" s="266"/>
      <c r="H363" s="221"/>
      <c r="I363" s="364"/>
      <c r="J363" s="222"/>
      <c r="K363" s="221"/>
    </row>
    <row r="364" spans="1:11" x14ac:dyDescent="0.2">
      <c r="A364" s="221"/>
      <c r="B364" s="221"/>
      <c r="C364" s="221"/>
      <c r="D364" s="221"/>
      <c r="E364" s="221"/>
      <c r="F364" s="222"/>
      <c r="G364" s="266"/>
      <c r="H364" s="221"/>
      <c r="I364" s="364"/>
      <c r="J364" s="222"/>
      <c r="K364" s="221"/>
    </row>
    <row r="365" spans="1:11" x14ac:dyDescent="0.2">
      <c r="A365" s="221"/>
      <c r="B365" s="221"/>
      <c r="C365" s="221"/>
      <c r="D365" s="221"/>
      <c r="E365" s="221"/>
      <c r="F365" s="222"/>
      <c r="G365" s="266"/>
      <c r="H365" s="221"/>
      <c r="I365" s="364"/>
      <c r="J365" s="222"/>
      <c r="K365" s="221"/>
    </row>
    <row r="366" spans="1:11" x14ac:dyDescent="0.2">
      <c r="A366" s="221"/>
      <c r="B366" s="221"/>
      <c r="C366" s="221"/>
      <c r="D366" s="221"/>
      <c r="E366" s="221"/>
      <c r="F366" s="222"/>
      <c r="G366" s="266"/>
      <c r="H366" s="221"/>
      <c r="I366" s="364"/>
      <c r="J366" s="222"/>
      <c r="K366" s="221"/>
    </row>
    <row r="367" spans="1:11" x14ac:dyDescent="0.2">
      <c r="A367" s="221"/>
      <c r="B367" s="221"/>
      <c r="C367" s="221"/>
      <c r="D367" s="221"/>
      <c r="E367" s="221"/>
      <c r="F367" s="222"/>
      <c r="G367" s="266"/>
      <c r="H367" s="221"/>
      <c r="I367" s="364"/>
      <c r="J367" s="222"/>
      <c r="K367" s="221"/>
    </row>
    <row r="368" spans="1:11" x14ac:dyDescent="0.2">
      <c r="A368" s="221"/>
      <c r="B368" s="221"/>
      <c r="C368" s="221"/>
      <c r="D368" s="221"/>
      <c r="E368" s="221"/>
      <c r="F368" s="222"/>
      <c r="G368" s="266"/>
      <c r="H368" s="221"/>
      <c r="I368" s="364"/>
      <c r="J368" s="222"/>
      <c r="K368" s="221"/>
    </row>
    <row r="369" spans="1:11" x14ac:dyDescent="0.2">
      <c r="A369" s="221"/>
      <c r="B369" s="221"/>
      <c r="C369" s="221"/>
      <c r="D369" s="221"/>
      <c r="E369" s="221"/>
      <c r="F369" s="222"/>
      <c r="G369" s="266"/>
      <c r="H369" s="221"/>
      <c r="I369" s="364"/>
      <c r="J369" s="222"/>
      <c r="K369" s="221"/>
    </row>
    <row r="370" spans="1:11" x14ac:dyDescent="0.2">
      <c r="A370" s="221"/>
      <c r="B370" s="221"/>
      <c r="C370" s="221"/>
      <c r="D370" s="221"/>
      <c r="E370" s="221"/>
      <c r="F370" s="222"/>
      <c r="G370" s="266"/>
      <c r="H370" s="221"/>
      <c r="I370" s="364"/>
      <c r="J370" s="222"/>
      <c r="K370" s="221"/>
    </row>
    <row r="371" spans="1:11" x14ac:dyDescent="0.2">
      <c r="A371" s="221"/>
      <c r="B371" s="221"/>
      <c r="C371" s="221"/>
      <c r="D371" s="221"/>
      <c r="E371" s="221"/>
      <c r="F371" s="222"/>
      <c r="G371" s="266"/>
      <c r="H371" s="221"/>
      <c r="I371" s="364"/>
      <c r="J371" s="222"/>
      <c r="K371" s="221"/>
    </row>
    <row r="372" spans="1:11" x14ac:dyDescent="0.2">
      <c r="A372" s="221"/>
      <c r="B372" s="221"/>
      <c r="C372" s="221"/>
      <c r="D372" s="221"/>
      <c r="E372" s="221"/>
      <c r="F372" s="222"/>
      <c r="G372" s="266"/>
      <c r="H372" s="221"/>
      <c r="I372" s="364"/>
      <c r="J372" s="222"/>
      <c r="K372" s="221"/>
    </row>
    <row r="373" spans="1:11" x14ac:dyDescent="0.2">
      <c r="A373" s="221"/>
      <c r="B373" s="221"/>
      <c r="C373" s="221"/>
      <c r="D373" s="221"/>
      <c r="E373" s="221"/>
      <c r="F373" s="222"/>
      <c r="G373" s="266"/>
      <c r="H373" s="221"/>
      <c r="I373" s="364"/>
      <c r="J373" s="222"/>
      <c r="K373" s="221"/>
    </row>
    <row r="374" spans="1:11" x14ac:dyDescent="0.2">
      <c r="A374" s="221"/>
      <c r="B374" s="221"/>
      <c r="C374" s="221"/>
      <c r="D374" s="221"/>
      <c r="E374" s="221"/>
      <c r="F374" s="222"/>
      <c r="G374" s="266"/>
      <c r="H374" s="221"/>
      <c r="I374" s="364"/>
      <c r="J374" s="222"/>
      <c r="K374" s="221"/>
    </row>
    <row r="375" spans="1:11" x14ac:dyDescent="0.2">
      <c r="A375" s="221"/>
      <c r="B375" s="221"/>
      <c r="C375" s="221"/>
      <c r="D375" s="221"/>
      <c r="E375" s="221"/>
      <c r="F375" s="222"/>
      <c r="G375" s="266"/>
      <c r="H375" s="221"/>
      <c r="I375" s="364"/>
      <c r="J375" s="222"/>
      <c r="K375" s="221"/>
    </row>
    <row r="376" spans="1:11" x14ac:dyDescent="0.2">
      <c r="A376" s="221"/>
      <c r="B376" s="221"/>
      <c r="C376" s="221"/>
      <c r="D376" s="221"/>
      <c r="E376" s="221"/>
      <c r="F376" s="222"/>
      <c r="G376" s="266"/>
      <c r="H376" s="221"/>
      <c r="I376" s="364"/>
      <c r="J376" s="222"/>
      <c r="K376" s="221"/>
    </row>
    <row r="377" spans="1:11" x14ac:dyDescent="0.2">
      <c r="A377" s="221"/>
      <c r="B377" s="221"/>
      <c r="C377" s="221"/>
      <c r="D377" s="221"/>
      <c r="E377" s="221"/>
      <c r="F377" s="222"/>
      <c r="G377" s="266"/>
      <c r="H377" s="221"/>
      <c r="I377" s="364"/>
      <c r="J377" s="222"/>
      <c r="K377" s="221"/>
    </row>
    <row r="378" spans="1:11" x14ac:dyDescent="0.2">
      <c r="A378" s="221"/>
      <c r="B378" s="221"/>
      <c r="C378" s="221"/>
      <c r="D378" s="221"/>
      <c r="E378" s="221"/>
      <c r="F378" s="222"/>
      <c r="G378" s="266"/>
      <c r="H378" s="221"/>
      <c r="I378" s="364"/>
      <c r="J378" s="222"/>
      <c r="K378" s="221"/>
    </row>
    <row r="379" spans="1:11" x14ac:dyDescent="0.2">
      <c r="A379" s="221"/>
      <c r="B379" s="221"/>
      <c r="C379" s="221"/>
      <c r="D379" s="221"/>
      <c r="E379" s="221"/>
      <c r="F379" s="222"/>
      <c r="G379" s="266"/>
      <c r="H379" s="221"/>
      <c r="I379" s="364"/>
      <c r="J379" s="222"/>
      <c r="K379" s="221"/>
    </row>
    <row r="380" spans="1:11" x14ac:dyDescent="0.2">
      <c r="A380" s="221"/>
      <c r="B380" s="221"/>
      <c r="C380" s="221"/>
      <c r="D380" s="221"/>
      <c r="E380" s="221"/>
      <c r="F380" s="222"/>
      <c r="G380" s="266"/>
      <c r="H380" s="221"/>
      <c r="I380" s="364"/>
      <c r="J380" s="222"/>
      <c r="K380" s="221"/>
    </row>
    <row r="381" spans="1:11" x14ac:dyDescent="0.2">
      <c r="A381" s="221"/>
      <c r="B381" s="221"/>
      <c r="C381" s="221"/>
      <c r="D381" s="221"/>
      <c r="E381" s="221"/>
      <c r="F381" s="222"/>
      <c r="G381" s="266"/>
      <c r="H381" s="221"/>
      <c r="I381" s="364"/>
      <c r="J381" s="222"/>
      <c r="K381" s="221"/>
    </row>
    <row r="382" spans="1:11" x14ac:dyDescent="0.2">
      <c r="A382" s="221"/>
      <c r="B382" s="221"/>
      <c r="C382" s="221"/>
      <c r="D382" s="221"/>
      <c r="E382" s="221"/>
      <c r="F382" s="222"/>
      <c r="G382" s="266"/>
      <c r="H382" s="221"/>
      <c r="I382" s="364"/>
      <c r="J382" s="222"/>
      <c r="K382" s="221"/>
    </row>
    <row r="383" spans="1:11" x14ac:dyDescent="0.2">
      <c r="A383" s="221"/>
      <c r="B383" s="221"/>
      <c r="C383" s="221"/>
      <c r="D383" s="221"/>
      <c r="E383" s="221"/>
      <c r="F383" s="222"/>
      <c r="G383" s="266"/>
      <c r="H383" s="221"/>
      <c r="I383" s="364"/>
      <c r="J383" s="222"/>
      <c r="K383" s="221"/>
    </row>
    <row r="384" spans="1:11" x14ac:dyDescent="0.2">
      <c r="A384" s="221"/>
      <c r="B384" s="221"/>
      <c r="C384" s="221"/>
      <c r="D384" s="221"/>
      <c r="E384" s="221"/>
      <c r="F384" s="222"/>
      <c r="G384" s="266"/>
      <c r="H384" s="221"/>
      <c r="I384" s="364"/>
      <c r="J384" s="222"/>
      <c r="K384" s="221"/>
    </row>
    <row r="385" spans="1:11" x14ac:dyDescent="0.2">
      <c r="A385" s="221"/>
      <c r="B385" s="221"/>
      <c r="C385" s="221"/>
      <c r="D385" s="221"/>
      <c r="E385" s="221"/>
      <c r="F385" s="222"/>
      <c r="G385" s="266"/>
      <c r="H385" s="221"/>
      <c r="I385" s="364"/>
      <c r="J385" s="222"/>
      <c r="K385" s="221"/>
    </row>
    <row r="386" spans="1:11" x14ac:dyDescent="0.2">
      <c r="A386" s="221"/>
      <c r="B386" s="221"/>
      <c r="C386" s="221"/>
      <c r="D386" s="221"/>
      <c r="E386" s="221"/>
      <c r="F386" s="222"/>
      <c r="G386" s="266"/>
      <c r="H386" s="221"/>
      <c r="I386" s="364"/>
      <c r="J386" s="222"/>
      <c r="K386" s="221"/>
    </row>
    <row r="387" spans="1:11" x14ac:dyDescent="0.2">
      <c r="A387" s="221"/>
      <c r="B387" s="221"/>
      <c r="C387" s="221"/>
      <c r="D387" s="221"/>
      <c r="E387" s="221"/>
      <c r="F387" s="222"/>
      <c r="G387" s="266"/>
      <c r="H387" s="221"/>
      <c r="I387" s="364"/>
      <c r="J387" s="222"/>
      <c r="K387" s="221"/>
    </row>
    <row r="388" spans="1:11" x14ac:dyDescent="0.2">
      <c r="A388" s="221"/>
      <c r="B388" s="221"/>
      <c r="C388" s="221"/>
      <c r="D388" s="221"/>
      <c r="E388" s="221"/>
      <c r="F388" s="222"/>
      <c r="G388" s="266"/>
      <c r="H388" s="221"/>
      <c r="I388" s="364"/>
      <c r="J388" s="222"/>
      <c r="K388" s="221"/>
    </row>
    <row r="389" spans="1:11" x14ac:dyDescent="0.2">
      <c r="A389" s="221"/>
      <c r="B389" s="221"/>
      <c r="C389" s="221"/>
      <c r="D389" s="221"/>
      <c r="E389" s="221"/>
      <c r="F389" s="222"/>
      <c r="G389" s="266"/>
      <c r="H389" s="221"/>
      <c r="I389" s="364"/>
      <c r="J389" s="222"/>
      <c r="K389" s="221"/>
    </row>
    <row r="390" spans="1:11" x14ac:dyDescent="0.2">
      <c r="A390" s="221"/>
      <c r="B390" s="221"/>
      <c r="C390" s="221"/>
      <c r="D390" s="221"/>
      <c r="E390" s="221"/>
      <c r="F390" s="222"/>
      <c r="G390" s="266"/>
      <c r="H390" s="221"/>
      <c r="I390" s="364"/>
      <c r="J390" s="222"/>
      <c r="K390" s="221"/>
    </row>
    <row r="391" spans="1:11" x14ac:dyDescent="0.2">
      <c r="A391" s="221"/>
      <c r="B391" s="221"/>
      <c r="C391" s="221"/>
      <c r="D391" s="221"/>
      <c r="E391" s="221"/>
      <c r="F391" s="222"/>
      <c r="G391" s="266"/>
      <c r="H391" s="221"/>
      <c r="I391" s="364"/>
      <c r="J391" s="222"/>
      <c r="K391" s="221"/>
    </row>
    <row r="392" spans="1:11" x14ac:dyDescent="0.2">
      <c r="A392" s="221"/>
      <c r="B392" s="221"/>
      <c r="C392" s="221"/>
      <c r="D392" s="221"/>
      <c r="E392" s="221"/>
      <c r="F392" s="222"/>
      <c r="G392" s="266"/>
      <c r="H392" s="221"/>
      <c r="I392" s="364"/>
      <c r="J392" s="222"/>
      <c r="K392" s="221"/>
    </row>
    <row r="393" spans="1:11" x14ac:dyDescent="0.2">
      <c r="A393" s="221"/>
      <c r="B393" s="221"/>
      <c r="C393" s="221"/>
      <c r="D393" s="221"/>
      <c r="E393" s="221"/>
      <c r="F393" s="222"/>
      <c r="G393" s="266"/>
      <c r="H393" s="221"/>
      <c r="I393" s="364"/>
      <c r="J393" s="222"/>
      <c r="K393" s="221"/>
    </row>
    <row r="394" spans="1:11" x14ac:dyDescent="0.2">
      <c r="A394" s="221"/>
      <c r="B394" s="221"/>
      <c r="C394" s="221"/>
      <c r="D394" s="221"/>
      <c r="E394" s="221"/>
      <c r="F394" s="222"/>
      <c r="G394" s="266"/>
      <c r="H394" s="221"/>
      <c r="I394" s="364"/>
      <c r="J394" s="222"/>
      <c r="K394" s="221"/>
    </row>
    <row r="395" spans="1:11" x14ac:dyDescent="0.2">
      <c r="A395" s="221"/>
      <c r="B395" s="221"/>
      <c r="C395" s="221"/>
      <c r="D395" s="221"/>
      <c r="E395" s="221"/>
      <c r="F395" s="222"/>
      <c r="G395" s="266"/>
      <c r="H395" s="221"/>
      <c r="I395" s="364"/>
      <c r="J395" s="222"/>
      <c r="K395" s="221"/>
    </row>
    <row r="396" spans="1:11" x14ac:dyDescent="0.2">
      <c r="A396" s="221"/>
      <c r="B396" s="221"/>
      <c r="C396" s="221"/>
      <c r="D396" s="221"/>
      <c r="E396" s="221"/>
      <c r="F396" s="222"/>
      <c r="G396" s="266"/>
      <c r="H396" s="221"/>
      <c r="I396" s="364"/>
      <c r="J396" s="222"/>
      <c r="K396" s="221"/>
    </row>
    <row r="397" spans="1:11" x14ac:dyDescent="0.2">
      <c r="A397" s="221"/>
      <c r="B397" s="221"/>
      <c r="C397" s="221"/>
      <c r="D397" s="221"/>
      <c r="E397" s="221"/>
      <c r="F397" s="222"/>
      <c r="G397" s="266"/>
      <c r="H397" s="221"/>
      <c r="I397" s="364"/>
      <c r="J397" s="222"/>
      <c r="K397" s="221"/>
    </row>
    <row r="398" spans="1:11" x14ac:dyDescent="0.2">
      <c r="A398" s="221"/>
      <c r="B398" s="221"/>
      <c r="C398" s="221"/>
      <c r="D398" s="221"/>
      <c r="E398" s="221"/>
      <c r="F398" s="222"/>
      <c r="G398" s="266"/>
      <c r="H398" s="221"/>
      <c r="I398" s="364"/>
      <c r="J398" s="222"/>
      <c r="K398" s="221"/>
    </row>
    <row r="399" spans="1:11" x14ac:dyDescent="0.2">
      <c r="A399" s="221"/>
      <c r="B399" s="221"/>
      <c r="C399" s="221"/>
      <c r="D399" s="221"/>
      <c r="E399" s="221"/>
      <c r="F399" s="222"/>
      <c r="G399" s="266"/>
      <c r="H399" s="221"/>
      <c r="I399" s="364"/>
      <c r="J399" s="222"/>
      <c r="K399" s="221"/>
    </row>
    <row r="400" spans="1:11" x14ac:dyDescent="0.2">
      <c r="A400" s="221"/>
      <c r="B400" s="221"/>
      <c r="C400" s="221"/>
      <c r="D400" s="221"/>
      <c r="E400" s="221"/>
      <c r="F400" s="222"/>
      <c r="G400" s="266"/>
      <c r="H400" s="221"/>
      <c r="I400" s="364"/>
      <c r="J400" s="222"/>
      <c r="K400" s="221"/>
    </row>
    <row r="401" spans="1:11" x14ac:dyDescent="0.2">
      <c r="A401" s="221"/>
      <c r="B401" s="221"/>
      <c r="C401" s="221"/>
      <c r="D401" s="221"/>
      <c r="E401" s="221"/>
      <c r="F401" s="222"/>
      <c r="G401" s="266"/>
      <c r="H401" s="221"/>
      <c r="I401" s="364"/>
      <c r="J401" s="222"/>
      <c r="K401" s="221"/>
    </row>
    <row r="402" spans="1:11" x14ac:dyDescent="0.2">
      <c r="A402" s="221"/>
      <c r="B402" s="221"/>
      <c r="C402" s="221"/>
      <c r="D402" s="221"/>
      <c r="E402" s="221"/>
      <c r="F402" s="222"/>
      <c r="G402" s="266"/>
      <c r="H402" s="221"/>
      <c r="I402" s="364"/>
      <c r="J402" s="222"/>
      <c r="K402" s="221"/>
    </row>
    <row r="403" spans="1:11" x14ac:dyDescent="0.2">
      <c r="A403" s="221"/>
      <c r="B403" s="221"/>
      <c r="C403" s="221"/>
      <c r="D403" s="221"/>
      <c r="E403" s="221"/>
      <c r="F403" s="222"/>
      <c r="G403" s="266"/>
      <c r="H403" s="221"/>
      <c r="I403" s="364"/>
      <c r="J403" s="222"/>
      <c r="K403" s="221"/>
    </row>
    <row r="404" spans="1:11" x14ac:dyDescent="0.2">
      <c r="A404" s="221"/>
      <c r="B404" s="221"/>
      <c r="C404" s="221"/>
      <c r="D404" s="221"/>
      <c r="E404" s="221"/>
      <c r="F404" s="222"/>
      <c r="G404" s="266"/>
      <c r="H404" s="221"/>
      <c r="I404" s="364"/>
      <c r="J404" s="222"/>
      <c r="K404" s="221"/>
    </row>
    <row r="405" spans="1:11" x14ac:dyDescent="0.2">
      <c r="A405" s="221"/>
      <c r="B405" s="221"/>
      <c r="C405" s="221"/>
      <c r="D405" s="221"/>
      <c r="E405" s="221"/>
      <c r="F405" s="222"/>
      <c r="G405" s="266"/>
      <c r="H405" s="221"/>
      <c r="I405" s="364"/>
      <c r="J405" s="222"/>
      <c r="K405" s="221"/>
    </row>
    <row r="406" spans="1:11" x14ac:dyDescent="0.2">
      <c r="A406" s="221"/>
      <c r="B406" s="221"/>
      <c r="C406" s="221"/>
      <c r="D406" s="221"/>
      <c r="E406" s="221"/>
      <c r="F406" s="222"/>
      <c r="G406" s="266"/>
      <c r="H406" s="221"/>
      <c r="I406" s="364"/>
      <c r="J406" s="222"/>
      <c r="K406" s="221"/>
    </row>
    <row r="407" spans="1:11" x14ac:dyDescent="0.2">
      <c r="A407" s="221"/>
      <c r="B407" s="221"/>
      <c r="C407" s="221"/>
      <c r="D407" s="221"/>
      <c r="E407" s="221"/>
      <c r="F407" s="222"/>
      <c r="G407" s="266"/>
      <c r="H407" s="221"/>
      <c r="I407" s="364"/>
      <c r="J407" s="222"/>
      <c r="K407" s="221"/>
    </row>
    <row r="408" spans="1:11" x14ac:dyDescent="0.2">
      <c r="A408" s="221"/>
      <c r="B408" s="221"/>
      <c r="C408" s="221"/>
      <c r="D408" s="221"/>
      <c r="E408" s="221"/>
      <c r="F408" s="222"/>
      <c r="G408" s="266"/>
      <c r="H408" s="221"/>
      <c r="I408" s="364"/>
      <c r="J408" s="222"/>
      <c r="K408" s="221"/>
    </row>
    <row r="409" spans="1:11" x14ac:dyDescent="0.2">
      <c r="A409" s="221"/>
      <c r="B409" s="221"/>
      <c r="C409" s="221"/>
      <c r="D409" s="221"/>
      <c r="E409" s="221"/>
      <c r="F409" s="222"/>
      <c r="G409" s="266"/>
      <c r="H409" s="221"/>
      <c r="I409" s="364"/>
      <c r="J409" s="222"/>
      <c r="K409" s="221"/>
    </row>
    <row r="410" spans="1:11" x14ac:dyDescent="0.2">
      <c r="A410" s="221"/>
      <c r="B410" s="221"/>
      <c r="C410" s="221"/>
      <c r="D410" s="221"/>
      <c r="E410" s="221"/>
      <c r="F410" s="222"/>
      <c r="G410" s="266"/>
      <c r="H410" s="221"/>
      <c r="I410" s="364"/>
      <c r="J410" s="222"/>
      <c r="K410" s="221"/>
    </row>
    <row r="411" spans="1:11" x14ac:dyDescent="0.2">
      <c r="A411" s="221"/>
      <c r="B411" s="221"/>
      <c r="C411" s="221"/>
      <c r="D411" s="221"/>
      <c r="E411" s="221"/>
      <c r="F411" s="222"/>
      <c r="G411" s="266"/>
      <c r="H411" s="221"/>
      <c r="I411" s="364"/>
      <c r="J411" s="222"/>
      <c r="K411" s="221"/>
    </row>
    <row r="412" spans="1:11" x14ac:dyDescent="0.2">
      <c r="A412" s="221"/>
      <c r="B412" s="221"/>
      <c r="C412" s="221"/>
      <c r="D412" s="221"/>
      <c r="E412" s="221"/>
      <c r="F412" s="222"/>
      <c r="G412" s="266"/>
      <c r="H412" s="221"/>
      <c r="I412" s="364"/>
      <c r="J412" s="222"/>
      <c r="K412" s="221"/>
    </row>
    <row r="413" spans="1:11" x14ac:dyDescent="0.2">
      <c r="A413" s="221"/>
      <c r="B413" s="221"/>
      <c r="C413" s="221"/>
      <c r="D413" s="221"/>
      <c r="E413" s="221"/>
      <c r="F413" s="222"/>
      <c r="G413" s="266"/>
      <c r="H413" s="221"/>
      <c r="I413" s="364"/>
      <c r="J413" s="222"/>
      <c r="K413" s="221"/>
    </row>
    <row r="414" spans="1:11" x14ac:dyDescent="0.2">
      <c r="A414" s="221"/>
      <c r="B414" s="221"/>
      <c r="C414" s="221"/>
      <c r="D414" s="221"/>
      <c r="E414" s="221"/>
      <c r="F414" s="222"/>
      <c r="G414" s="266"/>
      <c r="H414" s="221"/>
      <c r="I414" s="364"/>
      <c r="J414" s="222"/>
      <c r="K414" s="221"/>
    </row>
    <row r="415" spans="1:11" x14ac:dyDescent="0.2">
      <c r="A415" s="221"/>
      <c r="B415" s="221"/>
      <c r="C415" s="221"/>
      <c r="D415" s="221"/>
      <c r="E415" s="221"/>
      <c r="F415" s="222"/>
      <c r="G415" s="266"/>
      <c r="H415" s="221"/>
      <c r="I415" s="364"/>
      <c r="J415" s="222"/>
      <c r="K415" s="221"/>
    </row>
    <row r="416" spans="1:11" x14ac:dyDescent="0.2">
      <c r="A416" s="221"/>
      <c r="B416" s="221"/>
      <c r="C416" s="221"/>
      <c r="D416" s="221"/>
      <c r="E416" s="221"/>
      <c r="F416" s="222"/>
      <c r="G416" s="266"/>
      <c r="H416" s="221"/>
      <c r="I416" s="364"/>
      <c r="J416" s="222"/>
      <c r="K416" s="221"/>
    </row>
    <row r="417" spans="1:11" x14ac:dyDescent="0.2">
      <c r="A417" s="221"/>
      <c r="B417" s="221"/>
      <c r="C417" s="221"/>
      <c r="D417" s="221"/>
      <c r="E417" s="221"/>
      <c r="F417" s="222"/>
      <c r="G417" s="266"/>
      <c r="H417" s="221"/>
      <c r="I417" s="364"/>
      <c r="J417" s="222"/>
      <c r="K417" s="221"/>
    </row>
    <row r="418" spans="1:11" x14ac:dyDescent="0.2">
      <c r="A418" s="221"/>
      <c r="B418" s="221"/>
      <c r="C418" s="221"/>
      <c r="D418" s="221"/>
      <c r="E418" s="221"/>
      <c r="F418" s="222"/>
      <c r="G418" s="266"/>
      <c r="H418" s="221"/>
      <c r="I418" s="364"/>
      <c r="J418" s="222"/>
      <c r="K418" s="221"/>
    </row>
    <row r="419" spans="1:11" x14ac:dyDescent="0.2">
      <c r="A419" s="221"/>
      <c r="B419" s="221"/>
      <c r="C419" s="221"/>
      <c r="D419" s="221"/>
      <c r="E419" s="221"/>
      <c r="F419" s="222"/>
      <c r="G419" s="266"/>
      <c r="H419" s="221"/>
      <c r="I419" s="364"/>
      <c r="J419" s="222"/>
      <c r="K419" s="221"/>
    </row>
    <row r="420" spans="1:11" x14ac:dyDescent="0.2">
      <c r="A420" s="221"/>
      <c r="B420" s="221"/>
      <c r="C420" s="221"/>
      <c r="D420" s="221"/>
      <c r="E420" s="221"/>
      <c r="F420" s="222"/>
      <c r="G420" s="266"/>
      <c r="H420" s="221"/>
      <c r="I420" s="364"/>
      <c r="J420" s="222"/>
      <c r="K420" s="221"/>
    </row>
    <row r="421" spans="1:11" x14ac:dyDescent="0.2">
      <c r="A421" s="221"/>
      <c r="B421" s="221"/>
      <c r="C421" s="221"/>
      <c r="D421" s="221"/>
      <c r="E421" s="221"/>
      <c r="F421" s="222"/>
      <c r="G421" s="266"/>
      <c r="H421" s="221"/>
      <c r="I421" s="364"/>
      <c r="J421" s="222"/>
      <c r="K421" s="221"/>
    </row>
    <row r="422" spans="1:11" x14ac:dyDescent="0.2">
      <c r="A422" s="221"/>
      <c r="B422" s="221"/>
      <c r="C422" s="221"/>
      <c r="D422" s="221"/>
      <c r="E422" s="221"/>
      <c r="F422" s="222"/>
      <c r="G422" s="266"/>
      <c r="H422" s="221"/>
      <c r="I422" s="364"/>
      <c r="J422" s="222"/>
      <c r="K422" s="221"/>
    </row>
    <row r="423" spans="1:11" x14ac:dyDescent="0.2">
      <c r="A423" s="221"/>
      <c r="B423" s="221"/>
      <c r="C423" s="221"/>
      <c r="D423" s="221"/>
      <c r="E423" s="221"/>
      <c r="F423" s="222"/>
      <c r="G423" s="266"/>
      <c r="H423" s="221"/>
      <c r="I423" s="364"/>
      <c r="J423" s="222"/>
      <c r="K423" s="221"/>
    </row>
    <row r="424" spans="1:11" x14ac:dyDescent="0.2">
      <c r="A424" s="221"/>
      <c r="B424" s="221"/>
      <c r="C424" s="221"/>
      <c r="D424" s="221"/>
      <c r="E424" s="221"/>
      <c r="F424" s="222"/>
      <c r="G424" s="266"/>
      <c r="H424" s="221"/>
      <c r="I424" s="364"/>
      <c r="J424" s="222"/>
      <c r="K424" s="221"/>
    </row>
    <row r="425" spans="1:11" x14ac:dyDescent="0.2">
      <c r="A425" s="221"/>
      <c r="B425" s="221"/>
      <c r="C425" s="221"/>
      <c r="D425" s="221"/>
      <c r="E425" s="221"/>
      <c r="F425" s="222"/>
      <c r="G425" s="266"/>
      <c r="H425" s="221"/>
      <c r="I425" s="364"/>
      <c r="J425" s="222"/>
      <c r="K425" s="221"/>
    </row>
    <row r="426" spans="1:11" x14ac:dyDescent="0.2">
      <c r="A426" s="221"/>
      <c r="B426" s="221"/>
      <c r="C426" s="221"/>
      <c r="D426" s="221"/>
      <c r="E426" s="221"/>
      <c r="F426" s="222"/>
      <c r="G426" s="266"/>
      <c r="H426" s="221"/>
      <c r="I426" s="364"/>
      <c r="J426" s="222"/>
      <c r="K426" s="221"/>
    </row>
    <row r="427" spans="1:11" x14ac:dyDescent="0.2">
      <c r="A427" s="221"/>
      <c r="B427" s="221"/>
      <c r="C427" s="221"/>
      <c r="D427" s="221"/>
      <c r="E427" s="221"/>
      <c r="F427" s="222"/>
      <c r="G427" s="266"/>
      <c r="H427" s="221"/>
      <c r="I427" s="364"/>
      <c r="J427" s="222"/>
      <c r="K427" s="221"/>
    </row>
    <row r="428" spans="1:11" x14ac:dyDescent="0.2">
      <c r="A428" s="221"/>
      <c r="B428" s="221"/>
      <c r="C428" s="221"/>
      <c r="D428" s="221"/>
      <c r="E428" s="221"/>
      <c r="F428" s="222"/>
      <c r="G428" s="266"/>
      <c r="H428" s="221"/>
      <c r="I428" s="364"/>
      <c r="J428" s="222"/>
      <c r="K428" s="221"/>
    </row>
    <row r="429" spans="1:11" x14ac:dyDescent="0.2">
      <c r="A429" s="221"/>
      <c r="B429" s="221"/>
      <c r="C429" s="221"/>
      <c r="D429" s="221"/>
      <c r="E429" s="221"/>
      <c r="F429" s="222"/>
      <c r="G429" s="266"/>
      <c r="H429" s="221"/>
      <c r="I429" s="364"/>
      <c r="J429" s="222"/>
      <c r="K429" s="221"/>
    </row>
    <row r="430" spans="1:11" x14ac:dyDescent="0.2">
      <c r="A430" s="221"/>
      <c r="B430" s="221"/>
      <c r="C430" s="221"/>
      <c r="D430" s="221"/>
      <c r="E430" s="221"/>
      <c r="F430" s="222"/>
      <c r="G430" s="266"/>
      <c r="H430" s="221"/>
      <c r="I430" s="364"/>
      <c r="J430" s="222"/>
      <c r="K430" s="221"/>
    </row>
    <row r="431" spans="1:11" x14ac:dyDescent="0.2">
      <c r="A431" s="221"/>
      <c r="B431" s="221"/>
      <c r="C431" s="221"/>
      <c r="D431" s="221"/>
      <c r="E431" s="221"/>
      <c r="F431" s="222"/>
      <c r="G431" s="266"/>
      <c r="H431" s="221"/>
      <c r="I431" s="364"/>
      <c r="J431" s="222"/>
      <c r="K431" s="221"/>
    </row>
    <row r="432" spans="1:11" x14ac:dyDescent="0.2">
      <c r="A432" s="221"/>
      <c r="B432" s="221"/>
      <c r="C432" s="221"/>
      <c r="D432" s="221"/>
      <c r="E432" s="221"/>
      <c r="F432" s="222"/>
      <c r="G432" s="266"/>
      <c r="H432" s="221"/>
      <c r="I432" s="364"/>
      <c r="J432" s="222"/>
      <c r="K432" s="221"/>
    </row>
    <row r="433" spans="1:11" x14ac:dyDescent="0.2">
      <c r="A433" s="221"/>
      <c r="B433" s="221"/>
      <c r="C433" s="221"/>
      <c r="D433" s="221"/>
      <c r="E433" s="221"/>
      <c r="F433" s="222"/>
      <c r="G433" s="266"/>
      <c r="H433" s="221"/>
      <c r="I433" s="364"/>
      <c r="J433" s="222"/>
      <c r="K433" s="221"/>
    </row>
    <row r="434" spans="1:11" x14ac:dyDescent="0.2">
      <c r="A434" s="221"/>
      <c r="B434" s="221"/>
      <c r="C434" s="221"/>
      <c r="D434" s="221"/>
      <c r="E434" s="221"/>
      <c r="F434" s="222"/>
      <c r="G434" s="266"/>
      <c r="H434" s="221"/>
      <c r="I434" s="364"/>
      <c r="J434" s="222"/>
      <c r="K434" s="221"/>
    </row>
    <row r="435" spans="1:11" x14ac:dyDescent="0.2">
      <c r="A435" s="221"/>
      <c r="B435" s="221"/>
      <c r="C435" s="221"/>
      <c r="D435" s="221"/>
      <c r="E435" s="221"/>
      <c r="F435" s="222"/>
      <c r="G435" s="266"/>
      <c r="H435" s="221"/>
      <c r="I435" s="364"/>
      <c r="J435" s="222"/>
      <c r="K435" s="221"/>
    </row>
    <row r="436" spans="1:11" x14ac:dyDescent="0.2">
      <c r="A436" s="221"/>
      <c r="B436" s="221"/>
      <c r="C436" s="221"/>
      <c r="D436" s="221"/>
      <c r="E436" s="221"/>
      <c r="F436" s="222"/>
      <c r="G436" s="266"/>
      <c r="H436" s="221"/>
      <c r="I436" s="364"/>
      <c r="J436" s="222"/>
      <c r="K436" s="221"/>
    </row>
    <row r="437" spans="1:11" x14ac:dyDescent="0.2">
      <c r="A437" s="221"/>
      <c r="B437" s="221"/>
      <c r="C437" s="221"/>
      <c r="D437" s="221"/>
      <c r="E437" s="221"/>
      <c r="F437" s="222"/>
      <c r="G437" s="266"/>
      <c r="H437" s="221"/>
      <c r="I437" s="364"/>
      <c r="J437" s="222"/>
      <c r="K437" s="221"/>
    </row>
    <row r="438" spans="1:11" x14ac:dyDescent="0.2">
      <c r="A438" s="221"/>
      <c r="B438" s="221"/>
      <c r="C438" s="221"/>
      <c r="D438" s="221"/>
      <c r="E438" s="221"/>
      <c r="F438" s="222"/>
      <c r="G438" s="266"/>
      <c r="H438" s="221"/>
      <c r="I438" s="364"/>
      <c r="J438" s="222"/>
      <c r="K438" s="221"/>
    </row>
    <row r="439" spans="1:11" x14ac:dyDescent="0.2">
      <c r="A439" s="221"/>
      <c r="B439" s="221"/>
      <c r="C439" s="221"/>
      <c r="D439" s="221"/>
      <c r="E439" s="221"/>
      <c r="F439" s="222"/>
      <c r="G439" s="266"/>
      <c r="H439" s="221"/>
      <c r="I439" s="364"/>
      <c r="J439" s="222"/>
      <c r="K439" s="221"/>
    </row>
    <row r="440" spans="1:11" x14ac:dyDescent="0.2">
      <c r="A440" s="221"/>
      <c r="B440" s="221"/>
      <c r="C440" s="221"/>
      <c r="D440" s="221"/>
      <c r="E440" s="221"/>
      <c r="F440" s="222"/>
      <c r="G440" s="266"/>
      <c r="H440" s="221"/>
      <c r="I440" s="364"/>
      <c r="J440" s="222"/>
      <c r="K440" s="221"/>
    </row>
    <row r="441" spans="1:11" x14ac:dyDescent="0.2">
      <c r="A441" s="221"/>
      <c r="B441" s="221"/>
      <c r="C441" s="221"/>
      <c r="D441" s="221"/>
      <c r="E441" s="221"/>
      <c r="F441" s="222"/>
      <c r="G441" s="266"/>
      <c r="H441" s="221"/>
      <c r="I441" s="364"/>
      <c r="J441" s="222"/>
      <c r="K441" s="221"/>
    </row>
    <row r="442" spans="1:11" x14ac:dyDescent="0.2">
      <c r="A442" s="221"/>
      <c r="B442" s="221"/>
      <c r="C442" s="221"/>
      <c r="D442" s="221"/>
      <c r="E442" s="221"/>
      <c r="F442" s="222"/>
      <c r="G442" s="266"/>
      <c r="H442" s="221"/>
      <c r="I442" s="364"/>
      <c r="J442" s="222"/>
      <c r="K442" s="221"/>
    </row>
    <row r="443" spans="1:11" x14ac:dyDescent="0.2">
      <c r="A443" s="221"/>
      <c r="B443" s="221"/>
      <c r="C443" s="221"/>
      <c r="D443" s="221"/>
      <c r="E443" s="221"/>
      <c r="F443" s="222"/>
      <c r="G443" s="266"/>
      <c r="H443" s="221"/>
      <c r="I443" s="364"/>
      <c r="J443" s="222"/>
      <c r="K443" s="221"/>
    </row>
    <row r="444" spans="1:11" x14ac:dyDescent="0.2">
      <c r="A444" s="221"/>
      <c r="B444" s="221"/>
      <c r="C444" s="221"/>
      <c r="D444" s="221"/>
      <c r="E444" s="221"/>
      <c r="F444" s="222"/>
      <c r="G444" s="266"/>
      <c r="H444" s="221"/>
      <c r="I444" s="364"/>
      <c r="J444" s="222"/>
      <c r="K444" s="221"/>
    </row>
    <row r="445" spans="1:11" x14ac:dyDescent="0.2">
      <c r="A445" s="221"/>
      <c r="B445" s="221"/>
      <c r="C445" s="221"/>
      <c r="D445" s="221"/>
      <c r="E445" s="221"/>
      <c r="F445" s="222"/>
      <c r="G445" s="266"/>
      <c r="H445" s="221"/>
      <c r="I445" s="364"/>
      <c r="J445" s="222"/>
      <c r="K445" s="221"/>
    </row>
    <row r="446" spans="1:11" x14ac:dyDescent="0.2">
      <c r="A446" s="221"/>
      <c r="B446" s="221"/>
      <c r="C446" s="221"/>
      <c r="D446" s="221"/>
      <c r="E446" s="221"/>
      <c r="F446" s="222"/>
      <c r="G446" s="266"/>
      <c r="H446" s="221"/>
      <c r="I446" s="364"/>
      <c r="J446" s="222"/>
      <c r="K446" s="221"/>
    </row>
    <row r="447" spans="1:11" x14ac:dyDescent="0.2">
      <c r="A447" s="221"/>
      <c r="B447" s="221"/>
      <c r="C447" s="221"/>
      <c r="D447" s="221"/>
      <c r="E447" s="221"/>
      <c r="F447" s="222"/>
      <c r="G447" s="266"/>
      <c r="H447" s="221"/>
      <c r="I447" s="364"/>
      <c r="J447" s="222"/>
      <c r="K447" s="221"/>
    </row>
    <row r="448" spans="1:11" x14ac:dyDescent="0.2">
      <c r="A448" s="221"/>
      <c r="B448" s="221"/>
      <c r="C448" s="221"/>
      <c r="D448" s="221"/>
      <c r="E448" s="221"/>
      <c r="F448" s="222"/>
      <c r="G448" s="266"/>
      <c r="H448" s="221"/>
      <c r="I448" s="364"/>
      <c r="J448" s="222"/>
      <c r="K448" s="221"/>
    </row>
    <row r="449" spans="1:11" x14ac:dyDescent="0.2">
      <c r="A449" s="221"/>
      <c r="B449" s="221"/>
      <c r="C449" s="221"/>
      <c r="D449" s="221"/>
      <c r="E449" s="221"/>
      <c r="F449" s="222"/>
      <c r="G449" s="266"/>
      <c r="H449" s="221"/>
      <c r="I449" s="364"/>
      <c r="J449" s="222"/>
      <c r="K449" s="221"/>
    </row>
    <row r="450" spans="1:11" x14ac:dyDescent="0.2">
      <c r="A450" s="221"/>
      <c r="B450" s="221"/>
      <c r="C450" s="221"/>
      <c r="D450" s="221"/>
      <c r="E450" s="221"/>
      <c r="F450" s="222"/>
      <c r="G450" s="266"/>
      <c r="H450" s="221"/>
      <c r="I450" s="364"/>
      <c r="J450" s="222"/>
      <c r="K450" s="221"/>
    </row>
    <row r="451" spans="1:11" x14ac:dyDescent="0.2">
      <c r="A451" s="221"/>
      <c r="B451" s="221"/>
      <c r="C451" s="221"/>
      <c r="D451" s="221"/>
      <c r="E451" s="221"/>
      <c r="F451" s="222"/>
      <c r="G451" s="266"/>
      <c r="H451" s="221"/>
      <c r="I451" s="364"/>
      <c r="J451" s="222"/>
      <c r="K451" s="221"/>
    </row>
    <row r="452" spans="1:11" x14ac:dyDescent="0.2">
      <c r="A452" s="221"/>
      <c r="B452" s="221"/>
      <c r="C452" s="221"/>
      <c r="D452" s="221"/>
      <c r="E452" s="221"/>
      <c r="F452" s="222"/>
      <c r="G452" s="266"/>
      <c r="H452" s="221"/>
      <c r="I452" s="364"/>
      <c r="J452" s="222"/>
      <c r="K452" s="221"/>
    </row>
    <row r="453" spans="1:11" x14ac:dyDescent="0.2">
      <c r="A453" s="221"/>
      <c r="B453" s="221"/>
      <c r="C453" s="221"/>
      <c r="D453" s="221"/>
      <c r="E453" s="221"/>
      <c r="F453" s="222"/>
      <c r="G453" s="266"/>
      <c r="H453" s="221"/>
      <c r="I453" s="364"/>
      <c r="J453" s="222"/>
      <c r="K453" s="221"/>
    </row>
    <row r="454" spans="1:11" x14ac:dyDescent="0.2">
      <c r="A454" s="221"/>
      <c r="B454" s="221"/>
      <c r="C454" s="221"/>
      <c r="D454" s="221"/>
      <c r="E454" s="221"/>
      <c r="F454" s="222"/>
      <c r="G454" s="266"/>
      <c r="H454" s="221"/>
      <c r="I454" s="364"/>
      <c r="J454" s="222"/>
      <c r="K454" s="221"/>
    </row>
    <row r="455" spans="1:11" x14ac:dyDescent="0.2">
      <c r="A455" s="221"/>
      <c r="B455" s="221"/>
      <c r="C455" s="221"/>
      <c r="D455" s="221"/>
      <c r="E455" s="221"/>
      <c r="F455" s="222"/>
      <c r="G455" s="266"/>
      <c r="H455" s="221"/>
      <c r="I455" s="364"/>
      <c r="J455" s="222"/>
      <c r="K455" s="221"/>
    </row>
    <row r="456" spans="1:11" x14ac:dyDescent="0.2">
      <c r="A456" s="221"/>
      <c r="B456" s="221"/>
      <c r="C456" s="221"/>
      <c r="D456" s="221"/>
      <c r="E456" s="221"/>
      <c r="F456" s="222"/>
      <c r="G456" s="266"/>
      <c r="H456" s="221"/>
      <c r="I456" s="364"/>
      <c r="J456" s="222"/>
      <c r="K456" s="221"/>
    </row>
    <row r="457" spans="1:11" x14ac:dyDescent="0.2">
      <c r="A457" s="221"/>
      <c r="B457" s="221"/>
      <c r="C457" s="221"/>
      <c r="D457" s="221"/>
      <c r="E457" s="221"/>
      <c r="F457" s="222"/>
      <c r="G457" s="266"/>
      <c r="H457" s="221"/>
      <c r="I457" s="364"/>
      <c r="J457" s="222"/>
      <c r="K457" s="221"/>
    </row>
    <row r="458" spans="1:11" x14ac:dyDescent="0.2">
      <c r="A458" s="221"/>
      <c r="B458" s="221"/>
      <c r="C458" s="221"/>
      <c r="D458" s="221"/>
      <c r="E458" s="221"/>
      <c r="F458" s="222"/>
      <c r="G458" s="266"/>
      <c r="H458" s="221"/>
      <c r="I458" s="364"/>
      <c r="J458" s="222"/>
      <c r="K458" s="221"/>
    </row>
    <row r="459" spans="1:11" x14ac:dyDescent="0.2">
      <c r="A459" s="221"/>
      <c r="B459" s="221"/>
      <c r="C459" s="221"/>
      <c r="D459" s="221"/>
      <c r="E459" s="221"/>
      <c r="F459" s="222"/>
      <c r="G459" s="266"/>
      <c r="H459" s="221"/>
      <c r="I459" s="364"/>
      <c r="J459" s="222"/>
      <c r="K459" s="221"/>
    </row>
    <row r="460" spans="1:11" x14ac:dyDescent="0.2">
      <c r="A460" s="221"/>
      <c r="B460" s="221"/>
      <c r="C460" s="221"/>
      <c r="D460" s="221"/>
      <c r="E460" s="221"/>
      <c r="F460" s="222"/>
      <c r="G460" s="266"/>
      <c r="H460" s="221"/>
      <c r="I460" s="364"/>
      <c r="J460" s="222"/>
      <c r="K460" s="221"/>
    </row>
    <row r="461" spans="1:11" x14ac:dyDescent="0.2">
      <c r="A461" s="221"/>
      <c r="B461" s="221"/>
      <c r="C461" s="221"/>
      <c r="D461" s="221"/>
      <c r="E461" s="221"/>
      <c r="F461" s="222"/>
      <c r="G461" s="266"/>
      <c r="H461" s="221"/>
      <c r="I461" s="364"/>
      <c r="J461" s="222"/>
      <c r="K461" s="221"/>
    </row>
    <row r="462" spans="1:11" x14ac:dyDescent="0.2">
      <c r="A462" s="221"/>
      <c r="B462" s="221"/>
      <c r="C462" s="221"/>
      <c r="D462" s="221"/>
      <c r="E462" s="221"/>
      <c r="F462" s="222"/>
      <c r="G462" s="266"/>
      <c r="H462" s="221"/>
      <c r="I462" s="364"/>
      <c r="J462" s="222"/>
      <c r="K462" s="221"/>
    </row>
    <row r="463" spans="1:11" x14ac:dyDescent="0.2">
      <c r="A463" s="221"/>
      <c r="B463" s="221"/>
      <c r="C463" s="221"/>
      <c r="D463" s="221"/>
      <c r="E463" s="221"/>
      <c r="F463" s="222"/>
      <c r="G463" s="266"/>
      <c r="H463" s="221"/>
      <c r="I463" s="364"/>
      <c r="J463" s="222"/>
      <c r="K463" s="221"/>
    </row>
    <row r="464" spans="1:11" x14ac:dyDescent="0.2">
      <c r="A464" s="221"/>
      <c r="B464" s="221"/>
      <c r="C464" s="221"/>
      <c r="D464" s="221"/>
      <c r="E464" s="221"/>
      <c r="F464" s="222"/>
      <c r="G464" s="266"/>
      <c r="H464" s="221"/>
      <c r="I464" s="364"/>
      <c r="J464" s="222"/>
      <c r="K464" s="221"/>
    </row>
    <row r="465" spans="1:11" x14ac:dyDescent="0.2">
      <c r="A465" s="221"/>
      <c r="B465" s="221"/>
      <c r="C465" s="221"/>
      <c r="D465" s="221"/>
      <c r="E465" s="221"/>
      <c r="F465" s="222"/>
      <c r="G465" s="266"/>
      <c r="H465" s="221"/>
      <c r="I465" s="364"/>
      <c r="J465" s="222"/>
      <c r="K465" s="221"/>
    </row>
    <row r="466" spans="1:11" x14ac:dyDescent="0.2">
      <c r="A466" s="221"/>
      <c r="B466" s="221"/>
      <c r="C466" s="221"/>
      <c r="D466" s="221"/>
      <c r="E466" s="221"/>
      <c r="F466" s="222"/>
      <c r="G466" s="266"/>
      <c r="H466" s="221"/>
      <c r="I466" s="364"/>
      <c r="J466" s="222"/>
      <c r="K466" s="221"/>
    </row>
    <row r="467" spans="1:11" x14ac:dyDescent="0.2">
      <c r="A467" s="221"/>
      <c r="B467" s="221"/>
      <c r="C467" s="221"/>
      <c r="D467" s="221"/>
      <c r="E467" s="221"/>
      <c r="F467" s="222"/>
      <c r="G467" s="266"/>
      <c r="H467" s="221"/>
      <c r="I467" s="364"/>
      <c r="J467" s="222"/>
      <c r="K467" s="221"/>
    </row>
    <row r="468" spans="1:11" x14ac:dyDescent="0.2">
      <c r="A468" s="221"/>
      <c r="B468" s="221"/>
      <c r="C468" s="221"/>
      <c r="D468" s="221"/>
      <c r="E468" s="221"/>
      <c r="F468" s="222"/>
      <c r="G468" s="266"/>
      <c r="H468" s="221"/>
      <c r="I468" s="364"/>
      <c r="J468" s="222"/>
      <c r="K468" s="221"/>
    </row>
    <row r="469" spans="1:11" x14ac:dyDescent="0.2">
      <c r="A469" s="221"/>
      <c r="B469" s="221"/>
      <c r="C469" s="221"/>
      <c r="D469" s="221"/>
      <c r="E469" s="221"/>
      <c r="F469" s="222"/>
      <c r="G469" s="266"/>
      <c r="H469" s="221"/>
      <c r="I469" s="364"/>
      <c r="J469" s="222"/>
      <c r="K469" s="221"/>
    </row>
    <row r="470" spans="1:11" x14ac:dyDescent="0.2">
      <c r="A470" s="221"/>
      <c r="B470" s="221"/>
      <c r="C470" s="221"/>
      <c r="D470" s="221"/>
      <c r="E470" s="221"/>
      <c r="F470" s="222"/>
      <c r="G470" s="266"/>
      <c r="H470" s="221"/>
      <c r="I470" s="364"/>
      <c r="J470" s="222"/>
      <c r="K470" s="221"/>
    </row>
    <row r="471" spans="1:11" x14ac:dyDescent="0.2">
      <c r="A471" s="221"/>
      <c r="B471" s="221"/>
      <c r="C471" s="221"/>
      <c r="D471" s="221"/>
      <c r="E471" s="221"/>
      <c r="F471" s="222"/>
      <c r="G471" s="266"/>
      <c r="H471" s="221"/>
      <c r="I471" s="364"/>
      <c r="J471" s="222"/>
      <c r="K471" s="221"/>
    </row>
    <row r="472" spans="1:11" x14ac:dyDescent="0.2">
      <c r="A472" s="221"/>
      <c r="B472" s="221"/>
      <c r="C472" s="221"/>
      <c r="D472" s="221"/>
      <c r="E472" s="221"/>
      <c r="F472" s="222"/>
      <c r="G472" s="266"/>
      <c r="H472" s="221"/>
      <c r="I472" s="364"/>
      <c r="J472" s="222"/>
      <c r="K472" s="221"/>
    </row>
    <row r="473" spans="1:11" x14ac:dyDescent="0.2">
      <c r="A473" s="221"/>
      <c r="B473" s="221"/>
      <c r="C473" s="221"/>
      <c r="D473" s="221"/>
      <c r="E473" s="221"/>
      <c r="F473" s="222"/>
      <c r="G473" s="266"/>
      <c r="H473" s="221"/>
      <c r="I473" s="364"/>
      <c r="J473" s="222"/>
      <c r="K473" s="221"/>
    </row>
    <row r="474" spans="1:11" x14ac:dyDescent="0.2">
      <c r="A474" s="221"/>
      <c r="B474" s="221"/>
      <c r="C474" s="221"/>
      <c r="D474" s="221"/>
      <c r="E474" s="221"/>
      <c r="F474" s="222"/>
      <c r="G474" s="266"/>
      <c r="H474" s="221"/>
      <c r="I474" s="364"/>
      <c r="J474" s="222"/>
      <c r="K474" s="221"/>
    </row>
    <row r="475" spans="1:11" x14ac:dyDescent="0.2">
      <c r="A475" s="221"/>
      <c r="B475" s="221"/>
      <c r="C475" s="221"/>
      <c r="D475" s="221"/>
      <c r="E475" s="221"/>
      <c r="F475" s="222"/>
      <c r="G475" s="266"/>
      <c r="H475" s="221"/>
      <c r="I475" s="364"/>
      <c r="J475" s="222"/>
      <c r="K475" s="221"/>
    </row>
    <row r="476" spans="1:11" x14ac:dyDescent="0.2">
      <c r="A476" s="221"/>
      <c r="B476" s="221"/>
      <c r="C476" s="221"/>
      <c r="D476" s="221"/>
      <c r="E476" s="221"/>
      <c r="F476" s="222"/>
      <c r="G476" s="266"/>
      <c r="H476" s="221"/>
      <c r="I476" s="364"/>
      <c r="J476" s="222"/>
      <c r="K476" s="221"/>
    </row>
    <row r="477" spans="1:11" x14ac:dyDescent="0.2">
      <c r="A477" s="221"/>
      <c r="B477" s="221"/>
      <c r="C477" s="221"/>
      <c r="D477" s="221"/>
      <c r="E477" s="221"/>
      <c r="F477" s="222"/>
      <c r="G477" s="266"/>
      <c r="H477" s="221"/>
      <c r="I477" s="364"/>
      <c r="J477" s="222"/>
      <c r="K477" s="221"/>
    </row>
    <row r="478" spans="1:11" x14ac:dyDescent="0.2">
      <c r="A478" s="221"/>
      <c r="B478" s="221"/>
      <c r="C478" s="221"/>
      <c r="D478" s="221"/>
      <c r="E478" s="221"/>
      <c r="F478" s="222"/>
      <c r="G478" s="266"/>
      <c r="H478" s="221"/>
      <c r="I478" s="364"/>
      <c r="J478" s="222"/>
      <c r="K478" s="221"/>
    </row>
    <row r="479" spans="1:11" x14ac:dyDescent="0.2">
      <c r="A479" s="221"/>
      <c r="B479" s="221"/>
      <c r="C479" s="221"/>
      <c r="D479" s="221"/>
      <c r="E479" s="221"/>
      <c r="F479" s="222"/>
      <c r="G479" s="266"/>
      <c r="H479" s="221"/>
      <c r="I479" s="364"/>
      <c r="J479" s="222"/>
      <c r="K479" s="221"/>
    </row>
    <row r="480" spans="1:11" x14ac:dyDescent="0.2">
      <c r="A480" s="221"/>
      <c r="B480" s="221"/>
      <c r="C480" s="221"/>
      <c r="D480" s="221"/>
      <c r="E480" s="221"/>
      <c r="F480" s="222"/>
      <c r="G480" s="266"/>
      <c r="H480" s="221"/>
      <c r="I480" s="364"/>
      <c r="J480" s="222"/>
      <c r="K480" s="221"/>
    </row>
    <row r="481" spans="1:11" x14ac:dyDescent="0.2">
      <c r="A481" s="221"/>
      <c r="B481" s="221"/>
      <c r="C481" s="221"/>
      <c r="D481" s="221"/>
      <c r="E481" s="221"/>
      <c r="F481" s="222"/>
      <c r="G481" s="266"/>
      <c r="H481" s="221"/>
      <c r="I481" s="364"/>
      <c r="J481" s="222"/>
      <c r="K481" s="221"/>
    </row>
    <row r="482" spans="1:11" x14ac:dyDescent="0.2">
      <c r="A482" s="221"/>
      <c r="B482" s="221"/>
      <c r="C482" s="221"/>
      <c r="D482" s="221"/>
      <c r="E482" s="221"/>
      <c r="F482" s="222"/>
      <c r="G482" s="266"/>
      <c r="H482" s="221"/>
      <c r="I482" s="364"/>
      <c r="J482" s="222"/>
      <c r="K482" s="221"/>
    </row>
    <row r="483" spans="1:11" x14ac:dyDescent="0.2">
      <c r="A483" s="221"/>
      <c r="B483" s="221"/>
      <c r="C483" s="221"/>
      <c r="D483" s="221"/>
      <c r="E483" s="221"/>
      <c r="F483" s="222"/>
      <c r="G483" s="266"/>
      <c r="H483" s="221"/>
      <c r="I483" s="364"/>
      <c r="J483" s="222"/>
      <c r="K483" s="221"/>
    </row>
    <row r="484" spans="1:11" x14ac:dyDescent="0.2">
      <c r="A484" s="221"/>
      <c r="B484" s="221"/>
      <c r="C484" s="221"/>
      <c r="D484" s="221"/>
      <c r="E484" s="221"/>
      <c r="F484" s="222"/>
      <c r="G484" s="266"/>
      <c r="H484" s="221"/>
      <c r="I484" s="364"/>
      <c r="J484" s="222"/>
      <c r="K484" s="221"/>
    </row>
    <row r="485" spans="1:11" x14ac:dyDescent="0.2">
      <c r="A485" s="221"/>
      <c r="B485" s="221"/>
      <c r="C485" s="221"/>
      <c r="D485" s="221"/>
      <c r="E485" s="221"/>
      <c r="F485" s="222"/>
      <c r="G485" s="266"/>
      <c r="H485" s="221"/>
      <c r="I485" s="364"/>
      <c r="J485" s="222"/>
      <c r="K485" s="221"/>
    </row>
    <row r="486" spans="1:11" x14ac:dyDescent="0.2">
      <c r="A486" s="221"/>
      <c r="B486" s="221"/>
      <c r="C486" s="221"/>
      <c r="D486" s="221"/>
      <c r="E486" s="221"/>
      <c r="F486" s="222"/>
      <c r="G486" s="266"/>
      <c r="H486" s="221"/>
      <c r="I486" s="364"/>
      <c r="J486" s="222"/>
      <c r="K486" s="221"/>
    </row>
    <row r="487" spans="1:11" x14ac:dyDescent="0.2">
      <c r="A487" s="221"/>
      <c r="B487" s="221"/>
      <c r="C487" s="221"/>
      <c r="D487" s="221"/>
      <c r="E487" s="221"/>
      <c r="F487" s="222"/>
      <c r="G487" s="266"/>
      <c r="H487" s="221"/>
      <c r="I487" s="364"/>
      <c r="J487" s="222"/>
      <c r="K487" s="221"/>
    </row>
    <row r="488" spans="1:11" x14ac:dyDescent="0.2">
      <c r="A488" s="221"/>
      <c r="B488" s="221"/>
      <c r="C488" s="221"/>
      <c r="D488" s="221"/>
      <c r="E488" s="221"/>
      <c r="F488" s="222"/>
      <c r="G488" s="266"/>
      <c r="H488" s="221"/>
      <c r="I488" s="364"/>
      <c r="J488" s="222"/>
      <c r="K488" s="221"/>
    </row>
    <row r="489" spans="1:11" x14ac:dyDescent="0.2">
      <c r="A489" s="221"/>
      <c r="B489" s="221"/>
      <c r="C489" s="221"/>
      <c r="D489" s="221"/>
      <c r="E489" s="221"/>
      <c r="F489" s="222"/>
      <c r="G489" s="266"/>
      <c r="H489" s="221"/>
      <c r="I489" s="364"/>
      <c r="J489" s="222"/>
      <c r="K489" s="221"/>
    </row>
    <row r="490" spans="1:11" x14ac:dyDescent="0.2">
      <c r="A490" s="221"/>
      <c r="B490" s="221"/>
      <c r="C490" s="221"/>
      <c r="D490" s="221"/>
      <c r="E490" s="221"/>
      <c r="F490" s="222"/>
      <c r="G490" s="266"/>
      <c r="H490" s="221"/>
      <c r="I490" s="364"/>
      <c r="J490" s="222"/>
      <c r="K490" s="221"/>
    </row>
    <row r="491" spans="1:11" x14ac:dyDescent="0.2">
      <c r="A491" s="221"/>
      <c r="B491" s="221"/>
      <c r="C491" s="221"/>
      <c r="D491" s="221"/>
      <c r="E491" s="221"/>
      <c r="F491" s="222"/>
      <c r="G491" s="266"/>
      <c r="H491" s="221"/>
      <c r="I491" s="364"/>
      <c r="J491" s="222"/>
      <c r="K491" s="221"/>
    </row>
    <row r="492" spans="1:11" x14ac:dyDescent="0.2">
      <c r="A492" s="221"/>
      <c r="B492" s="221"/>
      <c r="C492" s="221"/>
      <c r="D492" s="221"/>
      <c r="E492" s="221"/>
      <c r="F492" s="222"/>
      <c r="G492" s="266"/>
      <c r="H492" s="221"/>
      <c r="I492" s="364"/>
      <c r="J492" s="222"/>
      <c r="K492" s="221"/>
    </row>
    <row r="493" spans="1:11" x14ac:dyDescent="0.2">
      <c r="A493" s="221"/>
      <c r="B493" s="221"/>
      <c r="C493" s="221"/>
      <c r="D493" s="221"/>
      <c r="E493" s="221"/>
      <c r="F493" s="222"/>
      <c r="G493" s="266"/>
      <c r="H493" s="221"/>
      <c r="I493" s="364"/>
      <c r="J493" s="222"/>
      <c r="K493" s="221"/>
    </row>
    <row r="494" spans="1:11" x14ac:dyDescent="0.2">
      <c r="A494" s="221"/>
      <c r="B494" s="221"/>
      <c r="C494" s="221"/>
      <c r="D494" s="221"/>
      <c r="E494" s="221"/>
      <c r="F494" s="222"/>
      <c r="G494" s="266"/>
      <c r="H494" s="221"/>
      <c r="I494" s="364"/>
      <c r="J494" s="222"/>
      <c r="K494" s="221"/>
    </row>
    <row r="495" spans="1:11" x14ac:dyDescent="0.2">
      <c r="A495" s="221"/>
      <c r="B495" s="221"/>
      <c r="C495" s="221"/>
      <c r="D495" s="221"/>
      <c r="E495" s="221"/>
      <c r="F495" s="222"/>
      <c r="G495" s="266"/>
      <c r="H495" s="221"/>
      <c r="I495" s="364"/>
      <c r="J495" s="222"/>
      <c r="K495" s="221"/>
    </row>
    <row r="496" spans="1:11" x14ac:dyDescent="0.2">
      <c r="A496" s="221"/>
      <c r="B496" s="221"/>
      <c r="C496" s="221"/>
      <c r="D496" s="221"/>
      <c r="E496" s="221"/>
      <c r="F496" s="222"/>
      <c r="G496" s="266"/>
      <c r="H496" s="221"/>
      <c r="I496" s="364"/>
      <c r="J496" s="222"/>
      <c r="K496" s="221"/>
    </row>
    <row r="497" spans="1:11" x14ac:dyDescent="0.2">
      <c r="A497" s="221"/>
      <c r="B497" s="221"/>
      <c r="C497" s="221"/>
      <c r="D497" s="221"/>
      <c r="E497" s="221"/>
      <c r="F497" s="222"/>
      <c r="G497" s="266"/>
      <c r="H497" s="221"/>
      <c r="I497" s="364"/>
      <c r="J497" s="222"/>
      <c r="K497" s="221"/>
    </row>
    <row r="498" spans="1:11" x14ac:dyDescent="0.2">
      <c r="A498" s="221"/>
      <c r="B498" s="221"/>
      <c r="C498" s="221"/>
      <c r="D498" s="221"/>
      <c r="E498" s="221"/>
      <c r="F498" s="222"/>
      <c r="G498" s="266"/>
      <c r="H498" s="221"/>
      <c r="I498" s="364"/>
      <c r="J498" s="222"/>
      <c r="K498" s="221"/>
    </row>
    <row r="499" spans="1:11" x14ac:dyDescent="0.2">
      <c r="A499" s="221"/>
      <c r="B499" s="221"/>
      <c r="C499" s="221"/>
      <c r="D499" s="221"/>
      <c r="E499" s="221"/>
      <c r="F499" s="222"/>
      <c r="G499" s="266"/>
      <c r="H499" s="221"/>
      <c r="I499" s="364"/>
      <c r="J499" s="222"/>
      <c r="K499" s="221"/>
    </row>
    <row r="500" spans="1:11" x14ac:dyDescent="0.2">
      <c r="A500" s="221"/>
      <c r="B500" s="221"/>
      <c r="C500" s="221"/>
      <c r="D500" s="221"/>
      <c r="E500" s="221"/>
      <c r="F500" s="222"/>
      <c r="G500" s="266"/>
      <c r="H500" s="221"/>
      <c r="I500" s="364"/>
      <c r="J500" s="222"/>
      <c r="K500" s="221"/>
    </row>
    <row r="501" spans="1:11" x14ac:dyDescent="0.2">
      <c r="A501" s="221"/>
      <c r="B501" s="221"/>
      <c r="C501" s="221"/>
      <c r="D501" s="221"/>
      <c r="E501" s="221"/>
      <c r="F501" s="222"/>
      <c r="G501" s="266"/>
      <c r="H501" s="221"/>
      <c r="I501" s="364"/>
      <c r="J501" s="222"/>
      <c r="K501" s="221"/>
    </row>
    <row r="502" spans="1:11" x14ac:dyDescent="0.2">
      <c r="A502" s="221"/>
      <c r="B502" s="221"/>
      <c r="C502" s="221"/>
      <c r="D502" s="221"/>
      <c r="E502" s="221"/>
      <c r="F502" s="222"/>
      <c r="G502" s="266"/>
      <c r="H502" s="221"/>
      <c r="I502" s="364"/>
      <c r="J502" s="222"/>
      <c r="K502" s="221"/>
    </row>
    <row r="503" spans="1:11" x14ac:dyDescent="0.2">
      <c r="A503" s="221"/>
      <c r="B503" s="221"/>
      <c r="C503" s="221"/>
      <c r="D503" s="221"/>
      <c r="E503" s="221"/>
      <c r="F503" s="222"/>
      <c r="G503" s="266"/>
      <c r="H503" s="221"/>
      <c r="I503" s="364"/>
      <c r="J503" s="222"/>
      <c r="K503" s="221"/>
    </row>
    <row r="504" spans="1:11" x14ac:dyDescent="0.2">
      <c r="A504" s="221"/>
      <c r="B504" s="221"/>
      <c r="C504" s="221"/>
      <c r="D504" s="221"/>
      <c r="E504" s="221"/>
      <c r="F504" s="222"/>
      <c r="G504" s="266"/>
      <c r="H504" s="221"/>
      <c r="I504" s="364"/>
      <c r="J504" s="222"/>
      <c r="K504" s="221"/>
    </row>
    <row r="505" spans="1:11" x14ac:dyDescent="0.2">
      <c r="A505" s="221"/>
      <c r="B505" s="221"/>
      <c r="C505" s="221"/>
      <c r="D505" s="221"/>
      <c r="E505" s="221"/>
      <c r="F505" s="222"/>
      <c r="G505" s="266"/>
      <c r="H505" s="221"/>
      <c r="I505" s="364"/>
      <c r="J505" s="222"/>
      <c r="K505" s="221"/>
    </row>
    <row r="506" spans="1:11" x14ac:dyDescent="0.2">
      <c r="A506" s="221"/>
      <c r="B506" s="221"/>
      <c r="C506" s="221"/>
      <c r="D506" s="221"/>
      <c r="E506" s="221"/>
      <c r="F506" s="222"/>
      <c r="G506" s="266"/>
      <c r="H506" s="221"/>
      <c r="I506" s="364"/>
      <c r="J506" s="222"/>
      <c r="K506" s="221"/>
    </row>
    <row r="507" spans="1:11" x14ac:dyDescent="0.2">
      <c r="A507" s="221"/>
      <c r="B507" s="221"/>
      <c r="C507" s="221"/>
      <c r="D507" s="221"/>
      <c r="E507" s="221"/>
      <c r="F507" s="222"/>
      <c r="G507" s="266"/>
      <c r="H507" s="221"/>
      <c r="I507" s="364"/>
      <c r="J507" s="222"/>
      <c r="K507" s="221"/>
    </row>
    <row r="508" spans="1:11" x14ac:dyDescent="0.2">
      <c r="A508" s="221"/>
      <c r="B508" s="221"/>
      <c r="C508" s="221"/>
      <c r="D508" s="221"/>
      <c r="E508" s="221"/>
      <c r="F508" s="222"/>
      <c r="G508" s="266"/>
      <c r="H508" s="221"/>
      <c r="I508" s="364"/>
      <c r="J508" s="222"/>
      <c r="K508" s="221"/>
    </row>
    <row r="509" spans="1:11" x14ac:dyDescent="0.2">
      <c r="A509" s="221"/>
      <c r="B509" s="221"/>
      <c r="C509" s="221"/>
      <c r="D509" s="221"/>
      <c r="E509" s="221"/>
      <c r="F509" s="222"/>
      <c r="G509" s="266"/>
      <c r="H509" s="221"/>
      <c r="I509" s="364"/>
      <c r="J509" s="222"/>
      <c r="K509" s="221"/>
    </row>
    <row r="510" spans="1:11" x14ac:dyDescent="0.2">
      <c r="A510" s="221"/>
      <c r="B510" s="221"/>
      <c r="C510" s="221"/>
      <c r="D510" s="221"/>
      <c r="E510" s="221"/>
      <c r="F510" s="222"/>
      <c r="G510" s="266"/>
      <c r="H510" s="221"/>
      <c r="I510" s="364"/>
      <c r="J510" s="222"/>
      <c r="K510" s="221"/>
    </row>
    <row r="511" spans="1:11" x14ac:dyDescent="0.2">
      <c r="A511" s="221"/>
      <c r="B511" s="221"/>
      <c r="C511" s="221"/>
      <c r="D511" s="221"/>
      <c r="E511" s="221"/>
      <c r="F511" s="222"/>
      <c r="G511" s="266"/>
      <c r="H511" s="221"/>
      <c r="I511" s="364"/>
      <c r="J511" s="222"/>
      <c r="K511" s="221"/>
    </row>
    <row r="512" spans="1:11" x14ac:dyDescent="0.2">
      <c r="A512" s="221"/>
      <c r="B512" s="221"/>
      <c r="C512" s="221"/>
      <c r="D512" s="221"/>
      <c r="E512" s="221"/>
      <c r="F512" s="222"/>
      <c r="G512" s="266"/>
      <c r="H512" s="221"/>
      <c r="I512" s="364"/>
      <c r="J512" s="222"/>
      <c r="K512" s="221"/>
    </row>
    <row r="513" spans="1:11" x14ac:dyDescent="0.2">
      <c r="A513" s="221"/>
      <c r="B513" s="221"/>
      <c r="C513" s="221"/>
      <c r="D513" s="221"/>
      <c r="E513" s="221"/>
      <c r="F513" s="222"/>
      <c r="G513" s="266"/>
      <c r="H513" s="221"/>
      <c r="I513" s="364"/>
      <c r="J513" s="222"/>
      <c r="K513" s="221"/>
    </row>
    <row r="514" spans="1:11" x14ac:dyDescent="0.2">
      <c r="A514" s="221"/>
      <c r="B514" s="221"/>
      <c r="C514" s="221"/>
      <c r="D514" s="221"/>
      <c r="E514" s="221"/>
      <c r="F514" s="222"/>
      <c r="G514" s="266"/>
      <c r="H514" s="221"/>
      <c r="I514" s="364"/>
      <c r="J514" s="222"/>
      <c r="K514" s="221"/>
    </row>
    <row r="515" spans="1:11" x14ac:dyDescent="0.2">
      <c r="A515" s="221"/>
      <c r="B515" s="221"/>
      <c r="C515" s="221"/>
      <c r="D515" s="221"/>
      <c r="E515" s="221"/>
      <c r="F515" s="222"/>
      <c r="G515" s="266"/>
      <c r="H515" s="221"/>
      <c r="I515" s="364"/>
      <c r="J515" s="222"/>
      <c r="K515" s="221"/>
    </row>
    <row r="516" spans="1:11" x14ac:dyDescent="0.2">
      <c r="A516" s="221"/>
      <c r="B516" s="221"/>
      <c r="C516" s="221"/>
      <c r="D516" s="221"/>
      <c r="E516" s="221"/>
      <c r="F516" s="222"/>
      <c r="G516" s="266"/>
      <c r="H516" s="221"/>
      <c r="I516" s="364"/>
      <c r="J516" s="222"/>
      <c r="K516" s="221"/>
    </row>
    <row r="517" spans="1:11" x14ac:dyDescent="0.2">
      <c r="A517" s="221"/>
      <c r="B517" s="221"/>
      <c r="C517" s="221"/>
      <c r="D517" s="221"/>
      <c r="E517" s="221"/>
      <c r="F517" s="222"/>
      <c r="G517" s="266"/>
      <c r="H517" s="221"/>
      <c r="I517" s="364"/>
      <c r="J517" s="222"/>
      <c r="K517" s="221"/>
    </row>
    <row r="518" spans="1:11" x14ac:dyDescent="0.2">
      <c r="A518" s="221"/>
      <c r="B518" s="221"/>
      <c r="C518" s="221"/>
      <c r="D518" s="221"/>
      <c r="E518" s="221"/>
      <c r="F518" s="222"/>
      <c r="G518" s="266"/>
      <c r="H518" s="221"/>
      <c r="I518" s="364"/>
      <c r="J518" s="222"/>
      <c r="K518" s="221"/>
    </row>
    <row r="519" spans="1:11" x14ac:dyDescent="0.2">
      <c r="A519" s="221"/>
      <c r="B519" s="221"/>
      <c r="C519" s="221"/>
      <c r="D519" s="221"/>
      <c r="E519" s="221"/>
      <c r="F519" s="222"/>
      <c r="G519" s="266"/>
      <c r="H519" s="221"/>
      <c r="I519" s="364"/>
      <c r="J519" s="222"/>
      <c r="K519" s="221"/>
    </row>
    <row r="520" spans="1:11" x14ac:dyDescent="0.2">
      <c r="A520" s="221"/>
      <c r="B520" s="221"/>
      <c r="C520" s="221"/>
      <c r="D520" s="221"/>
      <c r="E520" s="221"/>
      <c r="F520" s="222"/>
      <c r="G520" s="266"/>
      <c r="H520" s="221"/>
      <c r="I520" s="364"/>
      <c r="J520" s="222"/>
      <c r="K520" s="221"/>
    </row>
    <row r="521" spans="1:11" x14ac:dyDescent="0.2">
      <c r="A521" s="221"/>
      <c r="B521" s="221"/>
      <c r="C521" s="221"/>
      <c r="D521" s="221"/>
      <c r="E521" s="221"/>
      <c r="F521" s="222"/>
      <c r="G521" s="266"/>
      <c r="H521" s="221"/>
      <c r="I521" s="364"/>
      <c r="J521" s="222"/>
      <c r="K521" s="221"/>
    </row>
    <row r="522" spans="1:11" x14ac:dyDescent="0.2">
      <c r="A522" s="221"/>
      <c r="B522" s="221"/>
      <c r="C522" s="221"/>
      <c r="D522" s="221"/>
      <c r="E522" s="221"/>
      <c r="F522" s="222"/>
      <c r="G522" s="266"/>
      <c r="H522" s="221"/>
      <c r="I522" s="364"/>
      <c r="J522" s="222"/>
      <c r="K522" s="221"/>
    </row>
    <row r="523" spans="1:11" x14ac:dyDescent="0.2">
      <c r="A523" s="221"/>
      <c r="B523" s="221"/>
      <c r="C523" s="221"/>
      <c r="D523" s="221"/>
      <c r="E523" s="221"/>
      <c r="F523" s="222"/>
      <c r="G523" s="266"/>
      <c r="H523" s="221"/>
      <c r="I523" s="364"/>
      <c r="J523" s="222"/>
      <c r="K523" s="221"/>
    </row>
    <row r="524" spans="1:11" x14ac:dyDescent="0.2">
      <c r="A524" s="221"/>
      <c r="B524" s="221"/>
      <c r="C524" s="221"/>
      <c r="D524" s="221"/>
      <c r="E524" s="221"/>
      <c r="F524" s="222"/>
      <c r="G524" s="266"/>
      <c r="H524" s="221"/>
      <c r="I524" s="364"/>
      <c r="J524" s="222"/>
      <c r="K524" s="221"/>
    </row>
    <row r="525" spans="1:11" x14ac:dyDescent="0.2">
      <c r="A525" s="221"/>
      <c r="B525" s="221"/>
      <c r="C525" s="221"/>
      <c r="D525" s="221"/>
      <c r="E525" s="221"/>
      <c r="F525" s="222"/>
      <c r="G525" s="266"/>
      <c r="H525" s="221"/>
      <c r="I525" s="364"/>
      <c r="J525" s="222"/>
      <c r="K525" s="221"/>
    </row>
    <row r="526" spans="1:11" x14ac:dyDescent="0.2">
      <c r="A526" s="221"/>
      <c r="B526" s="221"/>
      <c r="C526" s="221"/>
      <c r="D526" s="221"/>
      <c r="E526" s="221"/>
      <c r="F526" s="222"/>
      <c r="G526" s="266"/>
      <c r="H526" s="221"/>
      <c r="I526" s="364"/>
      <c r="J526" s="222"/>
      <c r="K526" s="221"/>
    </row>
    <row r="527" spans="1:11" x14ac:dyDescent="0.2">
      <c r="A527" s="221"/>
      <c r="B527" s="221"/>
      <c r="C527" s="221"/>
      <c r="D527" s="221"/>
      <c r="E527" s="221"/>
      <c r="F527" s="222"/>
      <c r="G527" s="266"/>
      <c r="H527" s="221"/>
      <c r="I527" s="364"/>
      <c r="J527" s="222"/>
      <c r="K527" s="221"/>
    </row>
    <row r="528" spans="1:11" x14ac:dyDescent="0.2">
      <c r="A528" s="221"/>
      <c r="B528" s="221"/>
      <c r="C528" s="221"/>
      <c r="D528" s="221"/>
      <c r="E528" s="221"/>
      <c r="F528" s="222"/>
      <c r="G528" s="266"/>
      <c r="H528" s="221"/>
      <c r="I528" s="364"/>
      <c r="J528" s="222"/>
      <c r="K528" s="221"/>
    </row>
    <row r="529" spans="1:11" x14ac:dyDescent="0.2">
      <c r="A529" s="221"/>
      <c r="B529" s="221"/>
      <c r="C529" s="221"/>
      <c r="D529" s="221"/>
      <c r="E529" s="221"/>
      <c r="F529" s="222"/>
      <c r="G529" s="266"/>
      <c r="H529" s="221"/>
      <c r="I529" s="364"/>
      <c r="J529" s="222"/>
      <c r="K529" s="221"/>
    </row>
    <row r="530" spans="1:11" x14ac:dyDescent="0.2">
      <c r="A530" s="221"/>
      <c r="B530" s="221"/>
      <c r="C530" s="221"/>
      <c r="D530" s="221"/>
      <c r="E530" s="221"/>
      <c r="F530" s="222"/>
      <c r="G530" s="266"/>
      <c r="H530" s="221"/>
      <c r="I530" s="364"/>
      <c r="J530" s="222"/>
      <c r="K530" s="221"/>
    </row>
    <row r="531" spans="1:11" x14ac:dyDescent="0.2">
      <c r="A531" s="221"/>
      <c r="B531" s="221"/>
      <c r="C531" s="221"/>
      <c r="D531" s="221"/>
      <c r="E531" s="221"/>
      <c r="F531" s="222"/>
      <c r="G531" s="266"/>
      <c r="H531" s="221"/>
      <c r="I531" s="364"/>
      <c r="J531" s="222"/>
      <c r="K531" s="221"/>
    </row>
    <row r="532" spans="1:11" x14ac:dyDescent="0.2">
      <c r="A532" s="221"/>
      <c r="B532" s="221"/>
      <c r="C532" s="221"/>
      <c r="D532" s="221"/>
      <c r="E532" s="221"/>
      <c r="F532" s="222"/>
      <c r="G532" s="266"/>
      <c r="H532" s="221"/>
      <c r="I532" s="364"/>
      <c r="J532" s="222"/>
      <c r="K532" s="221"/>
    </row>
    <row r="533" spans="1:11" x14ac:dyDescent="0.2">
      <c r="A533" s="221"/>
      <c r="B533" s="221"/>
      <c r="C533" s="221"/>
      <c r="D533" s="221"/>
      <c r="E533" s="221"/>
      <c r="F533" s="222"/>
      <c r="G533" s="266"/>
      <c r="H533" s="221"/>
      <c r="I533" s="364"/>
      <c r="J533" s="222"/>
      <c r="K533" s="221"/>
    </row>
    <row r="534" spans="1:11" x14ac:dyDescent="0.2">
      <c r="A534" s="221"/>
      <c r="B534" s="221"/>
      <c r="C534" s="221"/>
      <c r="D534" s="221"/>
      <c r="E534" s="221"/>
      <c r="F534" s="222"/>
      <c r="G534" s="266"/>
      <c r="H534" s="221"/>
      <c r="I534" s="364"/>
      <c r="J534" s="222"/>
      <c r="K534" s="221"/>
    </row>
    <row r="535" spans="1:11" x14ac:dyDescent="0.2">
      <c r="A535" s="221"/>
      <c r="B535" s="221"/>
      <c r="C535" s="221"/>
      <c r="D535" s="221"/>
      <c r="E535" s="221"/>
      <c r="F535" s="222"/>
      <c r="G535" s="266"/>
      <c r="H535" s="221"/>
      <c r="I535" s="364"/>
      <c r="J535" s="222"/>
      <c r="K535" s="221"/>
    </row>
    <row r="536" spans="1:11" x14ac:dyDescent="0.2">
      <c r="A536" s="221"/>
      <c r="B536" s="221"/>
      <c r="C536" s="221"/>
      <c r="D536" s="221"/>
      <c r="E536" s="221"/>
      <c r="F536" s="222"/>
      <c r="G536" s="266"/>
      <c r="H536" s="221"/>
      <c r="I536" s="364"/>
      <c r="J536" s="222"/>
      <c r="K536" s="221"/>
    </row>
    <row r="537" spans="1:11" x14ac:dyDescent="0.2">
      <c r="A537" s="221"/>
      <c r="B537" s="221"/>
      <c r="C537" s="221"/>
      <c r="D537" s="221"/>
      <c r="E537" s="221"/>
      <c r="F537" s="222"/>
      <c r="G537" s="266"/>
      <c r="H537" s="221"/>
      <c r="I537" s="364"/>
      <c r="J537" s="222"/>
      <c r="K537" s="221"/>
    </row>
    <row r="538" spans="1:11" x14ac:dyDescent="0.2">
      <c r="A538" s="221"/>
      <c r="B538" s="221"/>
      <c r="C538" s="221"/>
      <c r="D538" s="221"/>
      <c r="E538" s="221"/>
      <c r="F538" s="222"/>
      <c r="G538" s="266"/>
      <c r="H538" s="221"/>
      <c r="I538" s="364"/>
      <c r="J538" s="222"/>
      <c r="K538" s="221"/>
    </row>
    <row r="539" spans="1:11" x14ac:dyDescent="0.2">
      <c r="A539" s="221"/>
      <c r="B539" s="221"/>
      <c r="C539" s="221"/>
      <c r="D539" s="221"/>
      <c r="E539" s="221"/>
      <c r="F539" s="222"/>
      <c r="G539" s="266"/>
      <c r="H539" s="221"/>
      <c r="I539" s="364"/>
      <c r="J539" s="222"/>
      <c r="K539" s="221"/>
    </row>
    <row r="540" spans="1:11" x14ac:dyDescent="0.2">
      <c r="A540" s="221"/>
      <c r="B540" s="221"/>
      <c r="C540" s="221"/>
      <c r="D540" s="221"/>
      <c r="E540" s="221"/>
      <c r="F540" s="222"/>
      <c r="G540" s="266"/>
      <c r="H540" s="221"/>
      <c r="I540" s="364"/>
      <c r="J540" s="222"/>
      <c r="K540" s="221"/>
    </row>
    <row r="541" spans="1:11" x14ac:dyDescent="0.2">
      <c r="A541" s="221"/>
      <c r="B541" s="221"/>
      <c r="C541" s="221"/>
      <c r="D541" s="221"/>
      <c r="E541" s="221"/>
      <c r="F541" s="222"/>
      <c r="G541" s="266"/>
      <c r="H541" s="221"/>
      <c r="I541" s="364"/>
      <c r="J541" s="222"/>
      <c r="K541" s="221"/>
    </row>
    <row r="542" spans="1:11" x14ac:dyDescent="0.2">
      <c r="A542" s="221"/>
      <c r="B542" s="221"/>
      <c r="C542" s="221"/>
      <c r="D542" s="221"/>
      <c r="E542" s="221"/>
      <c r="F542" s="222"/>
      <c r="G542" s="266"/>
      <c r="H542" s="221"/>
      <c r="I542" s="364"/>
      <c r="J542" s="222"/>
      <c r="K542" s="221"/>
    </row>
    <row r="543" spans="1:11" x14ac:dyDescent="0.2">
      <c r="A543" s="221"/>
      <c r="B543" s="221"/>
      <c r="C543" s="221"/>
      <c r="D543" s="221"/>
      <c r="E543" s="221"/>
      <c r="F543" s="222"/>
      <c r="G543" s="266"/>
      <c r="H543" s="221"/>
      <c r="I543" s="364"/>
      <c r="J543" s="222"/>
      <c r="K543" s="221"/>
    </row>
    <row r="544" spans="1:11" x14ac:dyDescent="0.2">
      <c r="A544" s="221"/>
      <c r="B544" s="221"/>
      <c r="C544" s="221"/>
      <c r="D544" s="221"/>
      <c r="E544" s="221"/>
      <c r="F544" s="222"/>
      <c r="G544" s="266"/>
      <c r="H544" s="221"/>
      <c r="I544" s="364"/>
      <c r="J544" s="222"/>
      <c r="K544" s="221"/>
    </row>
    <row r="545" spans="1:11" x14ac:dyDescent="0.2">
      <c r="A545" s="221"/>
      <c r="B545" s="221"/>
      <c r="C545" s="221"/>
      <c r="D545" s="221"/>
      <c r="E545" s="221"/>
      <c r="F545" s="222"/>
      <c r="G545" s="266"/>
      <c r="H545" s="221"/>
      <c r="I545" s="364"/>
      <c r="J545" s="222"/>
      <c r="K545" s="221"/>
    </row>
    <row r="546" spans="1:11" x14ac:dyDescent="0.2">
      <c r="A546" s="221"/>
      <c r="B546" s="221"/>
      <c r="C546" s="221"/>
      <c r="D546" s="221"/>
      <c r="E546" s="221"/>
      <c r="F546" s="222"/>
      <c r="G546" s="266"/>
      <c r="H546" s="221"/>
      <c r="I546" s="364"/>
      <c r="J546" s="222"/>
      <c r="K546" s="221"/>
    </row>
    <row r="547" spans="1:11" x14ac:dyDescent="0.2">
      <c r="A547" s="221"/>
      <c r="B547" s="221"/>
      <c r="C547" s="221"/>
      <c r="D547" s="221"/>
      <c r="E547" s="221"/>
      <c r="F547" s="222"/>
      <c r="G547" s="266"/>
      <c r="H547" s="221"/>
      <c r="I547" s="364"/>
      <c r="J547" s="222"/>
      <c r="K547" s="221"/>
    </row>
    <row r="548" spans="1:11" x14ac:dyDescent="0.2">
      <c r="A548" s="221"/>
      <c r="B548" s="221"/>
      <c r="C548" s="221"/>
      <c r="D548" s="221"/>
      <c r="E548" s="221"/>
      <c r="F548" s="222"/>
      <c r="G548" s="266"/>
      <c r="H548" s="221"/>
      <c r="I548" s="364"/>
      <c r="J548" s="222"/>
      <c r="K548" s="221"/>
    </row>
    <row r="549" spans="1:11" x14ac:dyDescent="0.2">
      <c r="A549" s="221"/>
      <c r="B549" s="221"/>
      <c r="C549" s="221"/>
      <c r="D549" s="221"/>
      <c r="E549" s="221"/>
      <c r="F549" s="222"/>
      <c r="G549" s="266"/>
      <c r="H549" s="221"/>
      <c r="I549" s="364"/>
      <c r="J549" s="222"/>
      <c r="K549" s="221"/>
    </row>
    <row r="550" spans="1:11" x14ac:dyDescent="0.2">
      <c r="A550" s="221"/>
      <c r="B550" s="221"/>
      <c r="C550" s="221"/>
      <c r="D550" s="221"/>
      <c r="E550" s="221"/>
      <c r="F550" s="222"/>
      <c r="G550" s="266"/>
      <c r="H550" s="221"/>
      <c r="I550" s="364"/>
      <c r="J550" s="222"/>
      <c r="K550" s="221"/>
    </row>
    <row r="551" spans="1:11" x14ac:dyDescent="0.2">
      <c r="A551" s="221"/>
      <c r="B551" s="221"/>
      <c r="C551" s="221"/>
      <c r="D551" s="221"/>
      <c r="E551" s="221"/>
      <c r="F551" s="222"/>
      <c r="G551" s="266"/>
      <c r="H551" s="221"/>
      <c r="I551" s="364"/>
      <c r="J551" s="222"/>
      <c r="K551" s="221"/>
    </row>
    <row r="552" spans="1:11" x14ac:dyDescent="0.2">
      <c r="A552" s="221"/>
      <c r="B552" s="221"/>
      <c r="C552" s="221"/>
      <c r="D552" s="221"/>
      <c r="E552" s="221"/>
      <c r="F552" s="222"/>
      <c r="G552" s="266"/>
      <c r="H552" s="221"/>
      <c r="I552" s="364"/>
      <c r="J552" s="222"/>
      <c r="K552" s="221"/>
    </row>
    <row r="553" spans="1:11" x14ac:dyDescent="0.2">
      <c r="A553" s="221"/>
      <c r="B553" s="221"/>
      <c r="C553" s="221"/>
      <c r="D553" s="221"/>
      <c r="E553" s="221"/>
      <c r="F553" s="222"/>
      <c r="G553" s="266"/>
      <c r="H553" s="221"/>
      <c r="I553" s="364"/>
      <c r="J553" s="222"/>
      <c r="K553" s="221"/>
    </row>
    <row r="554" spans="1:11" x14ac:dyDescent="0.2">
      <c r="A554" s="221"/>
      <c r="B554" s="221"/>
      <c r="C554" s="221"/>
      <c r="D554" s="221"/>
      <c r="E554" s="221"/>
      <c r="F554" s="222"/>
      <c r="G554" s="266"/>
      <c r="H554" s="221"/>
      <c r="I554" s="364"/>
      <c r="J554" s="222"/>
      <c r="K554" s="221"/>
    </row>
    <row r="555" spans="1:11" x14ac:dyDescent="0.2">
      <c r="A555" s="221"/>
      <c r="B555" s="221"/>
      <c r="C555" s="221"/>
      <c r="D555" s="221"/>
      <c r="E555" s="221"/>
      <c r="F555" s="222"/>
      <c r="G555" s="266"/>
      <c r="H555" s="221"/>
      <c r="I555" s="364"/>
      <c r="J555" s="222"/>
      <c r="K555" s="221"/>
    </row>
    <row r="556" spans="1:11" x14ac:dyDescent="0.2">
      <c r="A556" s="221"/>
      <c r="B556" s="221"/>
      <c r="C556" s="221"/>
      <c r="D556" s="221"/>
      <c r="E556" s="221"/>
      <c r="F556" s="222"/>
      <c r="G556" s="266"/>
      <c r="H556" s="221"/>
      <c r="I556" s="364"/>
      <c r="J556" s="222"/>
      <c r="K556" s="221"/>
    </row>
    <row r="557" spans="1:11" x14ac:dyDescent="0.2">
      <c r="A557" s="221"/>
      <c r="B557" s="221"/>
      <c r="C557" s="221"/>
      <c r="D557" s="221"/>
      <c r="E557" s="221"/>
      <c r="F557" s="222"/>
      <c r="G557" s="266"/>
      <c r="H557" s="221"/>
      <c r="I557" s="364"/>
      <c r="J557" s="222"/>
      <c r="K557" s="221"/>
    </row>
    <row r="558" spans="1:11" x14ac:dyDescent="0.2">
      <c r="A558" s="221"/>
      <c r="B558" s="221"/>
      <c r="C558" s="221"/>
      <c r="D558" s="221"/>
      <c r="E558" s="221"/>
      <c r="F558" s="222"/>
      <c r="G558" s="266"/>
      <c r="H558" s="221"/>
      <c r="I558" s="364"/>
      <c r="J558" s="222"/>
      <c r="K558" s="221"/>
    </row>
    <row r="559" spans="1:11" x14ac:dyDescent="0.2">
      <c r="A559" s="221"/>
      <c r="B559" s="221"/>
      <c r="C559" s="221"/>
      <c r="D559" s="221"/>
      <c r="E559" s="221"/>
      <c r="F559" s="222"/>
      <c r="G559" s="266"/>
      <c r="H559" s="221"/>
      <c r="I559" s="364"/>
      <c r="J559" s="222"/>
      <c r="K559" s="221"/>
    </row>
    <row r="560" spans="1:11" x14ac:dyDescent="0.2">
      <c r="A560" s="221"/>
      <c r="B560" s="221"/>
      <c r="C560" s="221"/>
      <c r="D560" s="221"/>
      <c r="E560" s="221"/>
      <c r="F560" s="222"/>
      <c r="G560" s="266"/>
      <c r="H560" s="221"/>
      <c r="I560" s="364"/>
      <c r="J560" s="222"/>
      <c r="K560" s="221"/>
    </row>
    <row r="561" spans="1:11" x14ac:dyDescent="0.2">
      <c r="A561" s="221"/>
      <c r="B561" s="221"/>
      <c r="C561" s="221"/>
      <c r="D561" s="221"/>
      <c r="E561" s="221"/>
      <c r="F561" s="222"/>
      <c r="G561" s="266"/>
      <c r="H561" s="221"/>
      <c r="I561" s="364"/>
      <c r="J561" s="222"/>
      <c r="K561" s="221"/>
    </row>
    <row r="562" spans="1:11" x14ac:dyDescent="0.2">
      <c r="A562" s="221"/>
      <c r="B562" s="221"/>
      <c r="C562" s="221"/>
      <c r="D562" s="221"/>
      <c r="E562" s="221"/>
      <c r="F562" s="222"/>
      <c r="G562" s="266"/>
      <c r="H562" s="221"/>
      <c r="I562" s="364"/>
      <c r="J562" s="222"/>
      <c r="K562" s="221"/>
    </row>
    <row r="563" spans="1:11" x14ac:dyDescent="0.2">
      <c r="A563" s="221"/>
      <c r="B563" s="221"/>
      <c r="C563" s="221"/>
      <c r="D563" s="221"/>
      <c r="E563" s="221"/>
      <c r="F563" s="222"/>
      <c r="G563" s="266"/>
      <c r="H563" s="221"/>
      <c r="I563" s="364"/>
      <c r="J563" s="222"/>
      <c r="K563" s="221"/>
    </row>
    <row r="564" spans="1:11" x14ac:dyDescent="0.2">
      <c r="A564" s="221"/>
      <c r="B564" s="221"/>
      <c r="C564" s="221"/>
      <c r="D564" s="221"/>
      <c r="E564" s="221"/>
      <c r="F564" s="222"/>
      <c r="G564" s="266"/>
      <c r="H564" s="221"/>
      <c r="I564" s="364"/>
      <c r="J564" s="222"/>
      <c r="K564" s="221"/>
    </row>
    <row r="565" spans="1:11" x14ac:dyDescent="0.2">
      <c r="A565" s="221"/>
      <c r="B565" s="221"/>
      <c r="C565" s="221"/>
      <c r="D565" s="221"/>
      <c r="E565" s="221"/>
      <c r="F565" s="222"/>
      <c r="G565" s="266"/>
      <c r="H565" s="221"/>
      <c r="I565" s="364"/>
      <c r="J565" s="222"/>
      <c r="K565" s="221"/>
    </row>
    <row r="566" spans="1:11" x14ac:dyDescent="0.2">
      <c r="A566" s="221"/>
      <c r="B566" s="221"/>
      <c r="C566" s="221"/>
      <c r="D566" s="221"/>
      <c r="E566" s="221"/>
      <c r="F566" s="222"/>
      <c r="G566" s="266"/>
      <c r="H566" s="221"/>
      <c r="I566" s="364"/>
      <c r="J566" s="222"/>
      <c r="K566" s="221"/>
    </row>
    <row r="567" spans="1:11" x14ac:dyDescent="0.2">
      <c r="A567" s="221"/>
      <c r="B567" s="221"/>
      <c r="C567" s="221"/>
      <c r="D567" s="221"/>
      <c r="E567" s="221"/>
      <c r="F567" s="222"/>
      <c r="G567" s="266"/>
      <c r="H567" s="221"/>
      <c r="I567" s="364"/>
      <c r="J567" s="222"/>
      <c r="K567" s="221"/>
    </row>
    <row r="568" spans="1:11" x14ac:dyDescent="0.2">
      <c r="A568" s="221"/>
      <c r="B568" s="221"/>
      <c r="C568" s="221"/>
      <c r="D568" s="221"/>
      <c r="E568" s="221"/>
      <c r="F568" s="222"/>
      <c r="G568" s="266"/>
      <c r="H568" s="221"/>
      <c r="I568" s="364"/>
      <c r="J568" s="222"/>
      <c r="K568" s="221"/>
    </row>
    <row r="569" spans="1:11" x14ac:dyDescent="0.2">
      <c r="A569" s="221"/>
      <c r="B569" s="221"/>
      <c r="C569" s="221"/>
      <c r="D569" s="221"/>
      <c r="E569" s="221"/>
      <c r="F569" s="222"/>
      <c r="G569" s="266"/>
      <c r="H569" s="221"/>
      <c r="I569" s="364"/>
      <c r="J569" s="222"/>
      <c r="K569" s="221"/>
    </row>
    <row r="570" spans="1:11" x14ac:dyDescent="0.2">
      <c r="A570" s="221"/>
      <c r="B570" s="221"/>
      <c r="C570" s="221"/>
      <c r="D570" s="221"/>
      <c r="E570" s="221"/>
      <c r="F570" s="222"/>
      <c r="G570" s="266"/>
      <c r="H570" s="221"/>
      <c r="I570" s="364"/>
      <c r="J570" s="222"/>
      <c r="K570" s="221"/>
    </row>
    <row r="571" spans="1:11" x14ac:dyDescent="0.2">
      <c r="A571" s="221"/>
      <c r="B571" s="221"/>
      <c r="C571" s="221"/>
      <c r="D571" s="221"/>
      <c r="E571" s="221"/>
      <c r="F571" s="222"/>
      <c r="G571" s="266"/>
      <c r="H571" s="221"/>
      <c r="I571" s="364"/>
      <c r="J571" s="222"/>
      <c r="K571" s="221"/>
    </row>
    <row r="572" spans="1:11" x14ac:dyDescent="0.2">
      <c r="A572" s="221"/>
      <c r="B572" s="221"/>
      <c r="C572" s="221"/>
      <c r="D572" s="221"/>
      <c r="E572" s="221"/>
      <c r="F572" s="222"/>
      <c r="G572" s="266"/>
      <c r="H572" s="221"/>
      <c r="I572" s="364"/>
      <c r="J572" s="222"/>
      <c r="K572" s="221"/>
    </row>
    <row r="573" spans="1:11" x14ac:dyDescent="0.2">
      <c r="A573" s="221"/>
      <c r="B573" s="221"/>
      <c r="C573" s="221"/>
      <c r="D573" s="221"/>
      <c r="E573" s="221"/>
      <c r="F573" s="222"/>
      <c r="G573" s="266"/>
      <c r="H573" s="221"/>
      <c r="I573" s="364"/>
      <c r="J573" s="222"/>
      <c r="K573" s="221"/>
    </row>
    <row r="574" spans="1:11" x14ac:dyDescent="0.2">
      <c r="A574" s="221"/>
      <c r="B574" s="221"/>
      <c r="C574" s="221"/>
      <c r="D574" s="221"/>
      <c r="E574" s="221"/>
      <c r="F574" s="222"/>
      <c r="G574" s="266"/>
      <c r="H574" s="221"/>
      <c r="I574" s="364"/>
      <c r="J574" s="222"/>
      <c r="K574" s="221"/>
    </row>
    <row r="575" spans="1:11" x14ac:dyDescent="0.2">
      <c r="A575" s="221"/>
      <c r="B575" s="221"/>
      <c r="C575" s="221"/>
      <c r="D575" s="221"/>
      <c r="E575" s="221"/>
      <c r="F575" s="222"/>
      <c r="G575" s="266"/>
      <c r="H575" s="221"/>
      <c r="I575" s="364"/>
      <c r="J575" s="222"/>
      <c r="K575" s="221"/>
    </row>
    <row r="576" spans="1:11" x14ac:dyDescent="0.2">
      <c r="A576" s="221"/>
      <c r="B576" s="221"/>
      <c r="C576" s="221"/>
      <c r="D576" s="221"/>
      <c r="E576" s="221"/>
      <c r="F576" s="222"/>
      <c r="G576" s="266"/>
      <c r="H576" s="221"/>
      <c r="I576" s="364"/>
      <c r="J576" s="222"/>
      <c r="K576" s="221"/>
    </row>
    <row r="577" spans="1:11" x14ac:dyDescent="0.2">
      <c r="A577" s="221"/>
      <c r="B577" s="221"/>
      <c r="C577" s="221"/>
      <c r="D577" s="221"/>
      <c r="E577" s="221"/>
      <c r="F577" s="222"/>
      <c r="G577" s="266"/>
      <c r="H577" s="221"/>
      <c r="I577" s="364"/>
      <c r="J577" s="222"/>
      <c r="K577" s="221"/>
    </row>
    <row r="578" spans="1:11" x14ac:dyDescent="0.2">
      <c r="A578" s="221"/>
      <c r="B578" s="221"/>
      <c r="C578" s="221"/>
      <c r="D578" s="221"/>
      <c r="E578" s="221"/>
      <c r="F578" s="222"/>
      <c r="G578" s="266"/>
      <c r="H578" s="221"/>
      <c r="I578" s="364"/>
      <c r="J578" s="222"/>
      <c r="K578" s="221"/>
    </row>
    <row r="579" spans="1:11" x14ac:dyDescent="0.2">
      <c r="A579" s="221"/>
      <c r="B579" s="221"/>
      <c r="C579" s="221"/>
      <c r="D579" s="221"/>
      <c r="E579" s="221"/>
      <c r="F579" s="222"/>
      <c r="G579" s="266"/>
      <c r="H579" s="221"/>
      <c r="I579" s="364"/>
      <c r="J579" s="222"/>
      <c r="K579" s="221"/>
    </row>
    <row r="580" spans="1:11" x14ac:dyDescent="0.2">
      <c r="A580" s="221"/>
      <c r="B580" s="221"/>
      <c r="C580" s="221"/>
      <c r="D580" s="221"/>
      <c r="E580" s="221"/>
      <c r="F580" s="222"/>
      <c r="G580" s="266"/>
      <c r="H580" s="221"/>
      <c r="I580" s="364"/>
      <c r="J580" s="222"/>
      <c r="K580" s="221"/>
    </row>
    <row r="581" spans="1:11" x14ac:dyDescent="0.2">
      <c r="A581" s="221"/>
      <c r="B581" s="221"/>
      <c r="C581" s="221"/>
      <c r="D581" s="221"/>
      <c r="E581" s="221"/>
      <c r="F581" s="222"/>
      <c r="G581" s="266"/>
      <c r="H581" s="221"/>
      <c r="I581" s="364"/>
      <c r="J581" s="222"/>
      <c r="K581" s="221"/>
    </row>
    <row r="582" spans="1:11" x14ac:dyDescent="0.2">
      <c r="A582" s="221"/>
      <c r="B582" s="221"/>
      <c r="C582" s="221"/>
      <c r="D582" s="221"/>
      <c r="E582" s="221"/>
      <c r="F582" s="222"/>
      <c r="G582" s="266"/>
      <c r="H582" s="221"/>
      <c r="I582" s="364"/>
      <c r="J582" s="222"/>
      <c r="K582" s="221"/>
    </row>
    <row r="583" spans="1:11" x14ac:dyDescent="0.2">
      <c r="A583" s="221"/>
      <c r="B583" s="221"/>
      <c r="C583" s="221"/>
      <c r="D583" s="221"/>
      <c r="E583" s="221"/>
      <c r="F583" s="222"/>
      <c r="G583" s="266"/>
      <c r="H583" s="221"/>
      <c r="I583" s="364"/>
      <c r="J583" s="222"/>
      <c r="K583" s="221"/>
    </row>
    <row r="584" spans="1:11" x14ac:dyDescent="0.2">
      <c r="A584" s="221"/>
      <c r="B584" s="221"/>
      <c r="C584" s="221"/>
      <c r="D584" s="221"/>
      <c r="E584" s="221"/>
      <c r="F584" s="222"/>
      <c r="G584" s="266"/>
      <c r="H584" s="221"/>
      <c r="I584" s="364"/>
      <c r="J584" s="222"/>
      <c r="K584" s="221"/>
    </row>
    <row r="585" spans="1:11" x14ac:dyDescent="0.2">
      <c r="A585" s="221"/>
      <c r="B585" s="221"/>
      <c r="C585" s="221"/>
      <c r="D585" s="221"/>
      <c r="E585" s="221"/>
      <c r="F585" s="222"/>
      <c r="G585" s="266"/>
      <c r="H585" s="221"/>
      <c r="I585" s="364"/>
      <c r="J585" s="222"/>
      <c r="K585" s="221"/>
    </row>
    <row r="586" spans="1:11" x14ac:dyDescent="0.2">
      <c r="A586" s="221"/>
      <c r="B586" s="221"/>
      <c r="C586" s="221"/>
      <c r="D586" s="221"/>
      <c r="E586" s="221"/>
      <c r="F586" s="222"/>
      <c r="G586" s="266"/>
      <c r="H586" s="221"/>
      <c r="I586" s="364"/>
      <c r="J586" s="222"/>
      <c r="K586" s="221"/>
    </row>
    <row r="587" spans="1:11" x14ac:dyDescent="0.2">
      <c r="A587" s="221"/>
      <c r="B587" s="221"/>
      <c r="C587" s="221"/>
      <c r="D587" s="221"/>
      <c r="E587" s="221"/>
      <c r="F587" s="222"/>
      <c r="G587" s="266"/>
      <c r="H587" s="221"/>
      <c r="I587" s="364"/>
      <c r="J587" s="222"/>
      <c r="K587" s="221"/>
    </row>
    <row r="588" spans="1:11" x14ac:dyDescent="0.2">
      <c r="A588" s="221"/>
      <c r="B588" s="221"/>
      <c r="C588" s="221"/>
      <c r="D588" s="221"/>
      <c r="E588" s="221"/>
      <c r="F588" s="222"/>
      <c r="G588" s="266"/>
      <c r="H588" s="221"/>
      <c r="I588" s="364"/>
      <c r="J588" s="222"/>
      <c r="K588" s="221"/>
    </row>
    <row r="589" spans="1:11" x14ac:dyDescent="0.2">
      <c r="A589" s="221"/>
      <c r="B589" s="221"/>
      <c r="C589" s="221"/>
      <c r="D589" s="221"/>
      <c r="E589" s="221"/>
      <c r="F589" s="222"/>
      <c r="G589" s="266"/>
      <c r="H589" s="221"/>
      <c r="I589" s="364"/>
      <c r="J589" s="222"/>
      <c r="K589" s="221"/>
    </row>
    <row r="590" spans="1:11" x14ac:dyDescent="0.2">
      <c r="A590" s="221"/>
      <c r="B590" s="221"/>
      <c r="C590" s="221"/>
      <c r="D590" s="221"/>
      <c r="E590" s="221"/>
      <c r="F590" s="222"/>
      <c r="G590" s="266"/>
      <c r="H590" s="221"/>
      <c r="I590" s="364"/>
      <c r="J590" s="222"/>
      <c r="K590" s="221"/>
    </row>
    <row r="591" spans="1:11" x14ac:dyDescent="0.2">
      <c r="A591" s="221"/>
      <c r="B591" s="221"/>
      <c r="C591" s="221"/>
      <c r="D591" s="221"/>
      <c r="E591" s="221"/>
      <c r="F591" s="222"/>
      <c r="G591" s="266"/>
      <c r="H591" s="221"/>
      <c r="I591" s="364"/>
      <c r="J591" s="222"/>
      <c r="K591" s="221"/>
    </row>
    <row r="592" spans="1:11" x14ac:dyDescent="0.2">
      <c r="A592" s="221"/>
      <c r="B592" s="221"/>
      <c r="C592" s="221"/>
      <c r="D592" s="221"/>
      <c r="E592" s="221"/>
      <c r="F592" s="222"/>
      <c r="G592" s="266"/>
      <c r="H592" s="221"/>
      <c r="I592" s="364"/>
      <c r="J592" s="222"/>
      <c r="K592" s="221"/>
    </row>
    <row r="593" spans="1:11" x14ac:dyDescent="0.2">
      <c r="A593" s="221"/>
      <c r="B593" s="221"/>
      <c r="C593" s="221"/>
      <c r="D593" s="221"/>
      <c r="E593" s="221"/>
      <c r="F593" s="222"/>
      <c r="G593" s="266"/>
      <c r="H593" s="221"/>
      <c r="I593" s="364"/>
      <c r="J593" s="222"/>
      <c r="K593" s="221"/>
    </row>
    <row r="594" spans="1:11" x14ac:dyDescent="0.2">
      <c r="A594" s="221"/>
      <c r="B594" s="221"/>
      <c r="C594" s="221"/>
      <c r="D594" s="221"/>
      <c r="E594" s="221"/>
      <c r="F594" s="222"/>
      <c r="G594" s="266"/>
      <c r="H594" s="221"/>
      <c r="I594" s="364"/>
      <c r="J594" s="222"/>
      <c r="K594" s="221"/>
    </row>
    <row r="595" spans="1:11" x14ac:dyDescent="0.2">
      <c r="A595" s="221"/>
      <c r="B595" s="221"/>
      <c r="C595" s="221"/>
      <c r="D595" s="221"/>
      <c r="E595" s="221"/>
      <c r="F595" s="222"/>
      <c r="G595" s="266"/>
      <c r="H595" s="221"/>
      <c r="I595" s="364"/>
      <c r="J595" s="222"/>
      <c r="K595" s="221"/>
    </row>
    <row r="596" spans="1:11" x14ac:dyDescent="0.2">
      <c r="A596" s="221"/>
      <c r="B596" s="221"/>
      <c r="C596" s="221"/>
      <c r="D596" s="221"/>
      <c r="E596" s="221"/>
      <c r="F596" s="222"/>
      <c r="G596" s="266"/>
      <c r="H596" s="221"/>
      <c r="I596" s="364"/>
      <c r="J596" s="222"/>
      <c r="K596" s="221"/>
    </row>
    <row r="597" spans="1:11" x14ac:dyDescent="0.2">
      <c r="A597" s="221"/>
      <c r="B597" s="221"/>
      <c r="C597" s="221"/>
      <c r="D597" s="221"/>
      <c r="E597" s="221"/>
      <c r="F597" s="222"/>
      <c r="G597" s="266"/>
      <c r="H597" s="221"/>
      <c r="I597" s="364"/>
      <c r="J597" s="222"/>
      <c r="K597" s="221"/>
    </row>
    <row r="598" spans="1:11" x14ac:dyDescent="0.2">
      <c r="A598" s="221"/>
      <c r="B598" s="221"/>
      <c r="C598" s="221"/>
      <c r="D598" s="221"/>
      <c r="E598" s="221"/>
      <c r="F598" s="222"/>
      <c r="G598" s="266"/>
      <c r="H598" s="221"/>
      <c r="I598" s="364"/>
      <c r="J598" s="222"/>
      <c r="K598" s="221"/>
    </row>
    <row r="599" spans="1:11" x14ac:dyDescent="0.2">
      <c r="A599" s="221"/>
      <c r="B599" s="221"/>
      <c r="C599" s="221"/>
      <c r="D599" s="221"/>
      <c r="E599" s="221"/>
      <c r="F599" s="222"/>
      <c r="G599" s="266"/>
      <c r="H599" s="221"/>
      <c r="I599" s="364"/>
      <c r="J599" s="222"/>
      <c r="K599" s="221"/>
    </row>
    <row r="600" spans="1:11" x14ac:dyDescent="0.2">
      <c r="A600" s="221"/>
      <c r="B600" s="221"/>
      <c r="C600" s="221"/>
      <c r="D600" s="221"/>
      <c r="E600" s="221"/>
      <c r="F600" s="222"/>
      <c r="G600" s="266"/>
      <c r="H600" s="221"/>
      <c r="I600" s="364"/>
      <c r="J600" s="222"/>
      <c r="K600" s="221"/>
    </row>
    <row r="601" spans="1:11" x14ac:dyDescent="0.2">
      <c r="A601" s="221"/>
      <c r="B601" s="221"/>
      <c r="C601" s="221"/>
      <c r="D601" s="221"/>
      <c r="E601" s="221"/>
      <c r="F601" s="222"/>
      <c r="G601" s="266"/>
      <c r="H601" s="221"/>
      <c r="I601" s="364"/>
      <c r="J601" s="222"/>
      <c r="K601" s="221"/>
    </row>
    <row r="602" spans="1:11" x14ac:dyDescent="0.2">
      <c r="A602" s="221"/>
      <c r="B602" s="221"/>
      <c r="C602" s="221"/>
      <c r="D602" s="221"/>
      <c r="E602" s="221"/>
      <c r="F602" s="222"/>
      <c r="G602" s="266"/>
      <c r="H602" s="221"/>
      <c r="I602" s="364"/>
      <c r="J602" s="222"/>
      <c r="K602" s="221"/>
    </row>
    <row r="603" spans="1:11" x14ac:dyDescent="0.2">
      <c r="A603" s="221"/>
      <c r="B603" s="221"/>
      <c r="C603" s="221"/>
      <c r="D603" s="221"/>
      <c r="E603" s="221"/>
      <c r="F603" s="222"/>
      <c r="G603" s="266"/>
      <c r="H603" s="221"/>
      <c r="I603" s="364"/>
      <c r="J603" s="222"/>
      <c r="K603" s="221"/>
    </row>
    <row r="604" spans="1:11" x14ac:dyDescent="0.2">
      <c r="A604" s="221"/>
      <c r="B604" s="221"/>
      <c r="C604" s="221"/>
      <c r="D604" s="221"/>
      <c r="E604" s="221"/>
      <c r="F604" s="222"/>
      <c r="G604" s="266"/>
      <c r="H604" s="221"/>
      <c r="I604" s="364"/>
      <c r="J604" s="222"/>
      <c r="K604" s="221"/>
    </row>
    <row r="605" spans="1:11" x14ac:dyDescent="0.2">
      <c r="A605" s="221"/>
      <c r="B605" s="221"/>
      <c r="C605" s="221"/>
      <c r="D605" s="221"/>
      <c r="E605" s="221"/>
      <c r="F605" s="222"/>
      <c r="G605" s="266"/>
      <c r="H605" s="221"/>
      <c r="I605" s="364"/>
      <c r="J605" s="222"/>
      <c r="K605" s="221"/>
    </row>
    <row r="606" spans="1:11" x14ac:dyDescent="0.2">
      <c r="A606" s="221"/>
      <c r="B606" s="221"/>
      <c r="C606" s="221"/>
      <c r="D606" s="221"/>
      <c r="E606" s="221"/>
      <c r="F606" s="222"/>
      <c r="G606" s="266"/>
      <c r="H606" s="221"/>
      <c r="I606" s="364"/>
      <c r="J606" s="222"/>
      <c r="K606" s="221"/>
    </row>
    <row r="607" spans="1:11" x14ac:dyDescent="0.2">
      <c r="A607" s="221"/>
      <c r="B607" s="221"/>
      <c r="C607" s="221"/>
      <c r="D607" s="221"/>
      <c r="E607" s="221"/>
      <c r="F607" s="222"/>
      <c r="G607" s="266"/>
      <c r="H607" s="221"/>
      <c r="I607" s="364"/>
      <c r="J607" s="222"/>
      <c r="K607" s="221"/>
    </row>
    <row r="608" spans="1:11" x14ac:dyDescent="0.2">
      <c r="A608" s="221"/>
      <c r="B608" s="221"/>
      <c r="C608" s="221"/>
      <c r="D608" s="221"/>
      <c r="E608" s="221"/>
      <c r="F608" s="222"/>
      <c r="G608" s="266"/>
      <c r="H608" s="221"/>
      <c r="I608" s="364"/>
      <c r="J608" s="222"/>
      <c r="K608" s="221"/>
    </row>
    <row r="609" spans="1:11" x14ac:dyDescent="0.2">
      <c r="A609" s="221"/>
      <c r="B609" s="221"/>
      <c r="C609" s="221"/>
      <c r="D609" s="221"/>
      <c r="E609" s="221"/>
      <c r="F609" s="222"/>
      <c r="G609" s="266"/>
      <c r="H609" s="221"/>
      <c r="I609" s="364"/>
      <c r="J609" s="222"/>
      <c r="K609" s="221"/>
    </row>
    <row r="610" spans="1:11" x14ac:dyDescent="0.2">
      <c r="A610" s="221"/>
      <c r="B610" s="221"/>
      <c r="C610" s="221"/>
      <c r="D610" s="221"/>
      <c r="E610" s="221"/>
      <c r="F610" s="222"/>
      <c r="G610" s="266"/>
      <c r="H610" s="221"/>
      <c r="I610" s="364"/>
      <c r="J610" s="222"/>
      <c r="K610" s="221"/>
    </row>
    <row r="611" spans="1:11" x14ac:dyDescent="0.2">
      <c r="A611" s="221"/>
      <c r="B611" s="221"/>
      <c r="C611" s="221"/>
      <c r="D611" s="221"/>
      <c r="E611" s="221"/>
      <c r="F611" s="222"/>
      <c r="G611" s="266"/>
      <c r="H611" s="221"/>
      <c r="I611" s="364"/>
      <c r="J611" s="222"/>
      <c r="K611" s="221"/>
    </row>
    <row r="612" spans="1:11" x14ac:dyDescent="0.2">
      <c r="A612" s="221"/>
      <c r="B612" s="221"/>
      <c r="C612" s="221"/>
      <c r="D612" s="221"/>
      <c r="E612" s="221"/>
      <c r="F612" s="222"/>
      <c r="G612" s="266"/>
      <c r="H612" s="221"/>
      <c r="I612" s="364"/>
      <c r="J612" s="222"/>
      <c r="K612" s="221"/>
    </row>
    <row r="613" spans="1:11" x14ac:dyDescent="0.2">
      <c r="A613" s="221"/>
      <c r="B613" s="221"/>
      <c r="C613" s="221"/>
      <c r="D613" s="221"/>
      <c r="E613" s="221"/>
      <c r="F613" s="222"/>
      <c r="G613" s="266"/>
      <c r="H613" s="221"/>
      <c r="I613" s="364"/>
      <c r="J613" s="222"/>
      <c r="K613" s="221"/>
    </row>
    <row r="614" spans="1:11" x14ac:dyDescent="0.2">
      <c r="A614" s="221"/>
      <c r="B614" s="221"/>
      <c r="C614" s="221"/>
      <c r="D614" s="221"/>
      <c r="E614" s="221"/>
      <c r="F614" s="222"/>
      <c r="G614" s="266"/>
      <c r="H614" s="221"/>
      <c r="I614" s="364"/>
      <c r="J614" s="222"/>
      <c r="K614" s="221"/>
    </row>
    <row r="615" spans="1:11" x14ac:dyDescent="0.2">
      <c r="A615" s="221"/>
      <c r="B615" s="221"/>
      <c r="C615" s="221"/>
      <c r="D615" s="221"/>
      <c r="E615" s="221"/>
      <c r="F615" s="222"/>
      <c r="G615" s="266"/>
      <c r="H615" s="221"/>
      <c r="I615" s="364"/>
      <c r="J615" s="222"/>
      <c r="K615" s="221"/>
    </row>
    <row r="616" spans="1:11" x14ac:dyDescent="0.2">
      <c r="A616" s="221"/>
      <c r="B616" s="221"/>
      <c r="C616" s="221"/>
      <c r="D616" s="221"/>
      <c r="E616" s="221"/>
      <c r="F616" s="222"/>
      <c r="G616" s="266"/>
      <c r="H616" s="221"/>
      <c r="I616" s="364"/>
      <c r="J616" s="222"/>
      <c r="K616" s="221"/>
    </row>
    <row r="617" spans="1:11" x14ac:dyDescent="0.2">
      <c r="A617" s="221"/>
      <c r="B617" s="221"/>
      <c r="C617" s="221"/>
      <c r="D617" s="221"/>
      <c r="E617" s="221"/>
      <c r="F617" s="222"/>
      <c r="G617" s="266"/>
      <c r="H617" s="221"/>
      <c r="I617" s="364"/>
      <c r="J617" s="222"/>
      <c r="K617" s="221"/>
    </row>
    <row r="618" spans="1:11" x14ac:dyDescent="0.2">
      <c r="A618" s="221"/>
      <c r="B618" s="221"/>
      <c r="C618" s="221"/>
      <c r="D618" s="221"/>
      <c r="E618" s="221"/>
      <c r="F618" s="222"/>
      <c r="G618" s="266"/>
      <c r="H618" s="221"/>
      <c r="I618" s="364"/>
      <c r="J618" s="222"/>
      <c r="K618" s="221"/>
    </row>
    <row r="619" spans="1:11" x14ac:dyDescent="0.2">
      <c r="A619" s="221"/>
      <c r="B619" s="221"/>
      <c r="C619" s="221"/>
      <c r="D619" s="221"/>
      <c r="E619" s="221"/>
      <c r="F619" s="222"/>
      <c r="G619" s="266"/>
      <c r="H619" s="221"/>
      <c r="I619" s="364"/>
      <c r="J619" s="222"/>
      <c r="K619" s="221"/>
    </row>
    <row r="620" spans="1:11" x14ac:dyDescent="0.2">
      <c r="A620" s="221"/>
      <c r="B620" s="221"/>
      <c r="C620" s="221"/>
      <c r="D620" s="221"/>
      <c r="E620" s="221"/>
      <c r="F620" s="222"/>
      <c r="G620" s="266"/>
      <c r="H620" s="221"/>
      <c r="I620" s="364"/>
      <c r="J620" s="222"/>
      <c r="K620" s="221"/>
    </row>
    <row r="621" spans="1:11" x14ac:dyDescent="0.2">
      <c r="A621" s="221"/>
      <c r="B621" s="221"/>
      <c r="C621" s="221"/>
      <c r="D621" s="221"/>
      <c r="E621" s="221"/>
      <c r="F621" s="222"/>
      <c r="G621" s="266"/>
      <c r="H621" s="221"/>
      <c r="I621" s="364"/>
      <c r="J621" s="222"/>
      <c r="K621" s="221"/>
    </row>
    <row r="622" spans="1:11" x14ac:dyDescent="0.2">
      <c r="A622" s="221"/>
      <c r="B622" s="221"/>
      <c r="C622" s="221"/>
      <c r="D622" s="221"/>
      <c r="E622" s="221"/>
      <c r="F622" s="222"/>
      <c r="G622" s="266"/>
      <c r="H622" s="221"/>
      <c r="I622" s="364"/>
      <c r="J622" s="222"/>
      <c r="K622" s="221"/>
    </row>
    <row r="623" spans="1:11" x14ac:dyDescent="0.2">
      <c r="A623" s="221"/>
      <c r="B623" s="221"/>
      <c r="C623" s="221"/>
      <c r="D623" s="221"/>
      <c r="E623" s="221"/>
      <c r="F623" s="222"/>
      <c r="G623" s="266"/>
      <c r="H623" s="221"/>
      <c r="I623" s="364"/>
      <c r="J623" s="222"/>
      <c r="K623" s="221"/>
    </row>
    <row r="624" spans="1:11" x14ac:dyDescent="0.2">
      <c r="A624" s="221"/>
      <c r="B624" s="221"/>
      <c r="C624" s="221"/>
      <c r="D624" s="221"/>
      <c r="E624" s="221"/>
      <c r="F624" s="222"/>
      <c r="G624" s="266"/>
      <c r="H624" s="221"/>
      <c r="I624" s="364"/>
      <c r="J624" s="222"/>
      <c r="K624" s="221"/>
    </row>
    <row r="625" spans="1:11" x14ac:dyDescent="0.2">
      <c r="A625" s="221"/>
      <c r="B625" s="221"/>
      <c r="C625" s="221"/>
      <c r="D625" s="221"/>
      <c r="E625" s="221"/>
      <c r="F625" s="222"/>
      <c r="G625" s="266"/>
      <c r="H625" s="221"/>
      <c r="I625" s="364"/>
      <c r="J625" s="222"/>
      <c r="K625" s="221"/>
    </row>
    <row r="626" spans="1:11" x14ac:dyDescent="0.2">
      <c r="A626" s="221"/>
      <c r="B626" s="221"/>
      <c r="C626" s="221"/>
      <c r="D626" s="221"/>
      <c r="E626" s="221"/>
      <c r="F626" s="222"/>
      <c r="G626" s="266"/>
      <c r="H626" s="221"/>
      <c r="I626" s="364"/>
      <c r="J626" s="222"/>
      <c r="K626" s="221"/>
    </row>
    <row r="627" spans="1:11" x14ac:dyDescent="0.2">
      <c r="A627" s="221"/>
      <c r="B627" s="221"/>
      <c r="C627" s="221"/>
      <c r="D627" s="221"/>
      <c r="E627" s="221"/>
      <c r="F627" s="222"/>
      <c r="G627" s="266"/>
      <c r="H627" s="221"/>
      <c r="I627" s="364"/>
      <c r="J627" s="222"/>
      <c r="K627" s="221"/>
    </row>
    <row r="628" spans="1:11" x14ac:dyDescent="0.2">
      <c r="A628" s="221"/>
      <c r="B628" s="221"/>
      <c r="C628" s="221"/>
      <c r="D628" s="221"/>
      <c r="E628" s="221"/>
      <c r="F628" s="222"/>
      <c r="G628" s="266"/>
      <c r="H628" s="221"/>
      <c r="I628" s="364"/>
      <c r="J628" s="222"/>
      <c r="K628" s="221"/>
    </row>
    <row r="629" spans="1:11" x14ac:dyDescent="0.2">
      <c r="A629" s="221"/>
      <c r="B629" s="221"/>
      <c r="C629" s="221"/>
      <c r="D629" s="221"/>
      <c r="E629" s="221"/>
      <c r="F629" s="222"/>
      <c r="G629" s="266"/>
      <c r="H629" s="221"/>
      <c r="I629" s="364"/>
      <c r="J629" s="222"/>
      <c r="K629" s="221"/>
    </row>
    <row r="630" spans="1:11" x14ac:dyDescent="0.2">
      <c r="A630" s="221"/>
      <c r="B630" s="221"/>
      <c r="C630" s="221"/>
      <c r="D630" s="221"/>
      <c r="E630" s="221"/>
      <c r="F630" s="222"/>
      <c r="G630" s="266"/>
      <c r="H630" s="221"/>
      <c r="I630" s="364"/>
      <c r="J630" s="222"/>
      <c r="K630" s="221"/>
    </row>
    <row r="631" spans="1:11" x14ac:dyDescent="0.2">
      <c r="A631" s="221"/>
      <c r="B631" s="221"/>
      <c r="C631" s="221"/>
      <c r="D631" s="221"/>
      <c r="E631" s="221"/>
      <c r="F631" s="222"/>
      <c r="G631" s="266"/>
      <c r="H631" s="221"/>
      <c r="I631" s="364"/>
      <c r="J631" s="222"/>
      <c r="K631" s="221"/>
    </row>
    <row r="632" spans="1:11" x14ac:dyDescent="0.2">
      <c r="A632" s="221"/>
      <c r="B632" s="221"/>
      <c r="C632" s="221"/>
      <c r="D632" s="221"/>
      <c r="E632" s="221"/>
      <c r="F632" s="222"/>
      <c r="G632" s="266"/>
      <c r="H632" s="221"/>
      <c r="I632" s="364"/>
      <c r="J632" s="222"/>
      <c r="K632" s="221"/>
    </row>
    <row r="633" spans="1:11" x14ac:dyDescent="0.2">
      <c r="A633" s="221"/>
      <c r="B633" s="221"/>
      <c r="C633" s="221"/>
      <c r="D633" s="221"/>
      <c r="E633" s="221"/>
      <c r="F633" s="222"/>
      <c r="G633" s="266"/>
      <c r="H633" s="221"/>
      <c r="I633" s="364"/>
      <c r="J633" s="222"/>
      <c r="K633" s="221"/>
    </row>
    <row r="634" spans="1:11" x14ac:dyDescent="0.2">
      <c r="A634" s="221"/>
      <c r="B634" s="221"/>
      <c r="C634" s="221"/>
      <c r="D634" s="221"/>
      <c r="E634" s="221"/>
      <c r="F634" s="222"/>
      <c r="G634" s="266"/>
      <c r="H634" s="221"/>
      <c r="I634" s="364"/>
      <c r="J634" s="222"/>
      <c r="K634" s="221"/>
    </row>
    <row r="635" spans="1:11" x14ac:dyDescent="0.2">
      <c r="A635" s="221"/>
      <c r="B635" s="221"/>
      <c r="C635" s="221"/>
      <c r="D635" s="221"/>
      <c r="E635" s="221"/>
      <c r="F635" s="222"/>
      <c r="G635" s="266"/>
      <c r="H635" s="221"/>
      <c r="I635" s="364"/>
      <c r="J635" s="222"/>
      <c r="K635" s="221"/>
    </row>
    <row r="636" spans="1:11" x14ac:dyDescent="0.2">
      <c r="A636" s="221"/>
      <c r="B636" s="221"/>
      <c r="C636" s="221"/>
      <c r="D636" s="221"/>
      <c r="E636" s="221"/>
      <c r="F636" s="222"/>
      <c r="G636" s="266"/>
      <c r="H636" s="221"/>
      <c r="I636" s="364"/>
      <c r="J636" s="222"/>
      <c r="K636" s="221"/>
    </row>
    <row r="637" spans="1:11" x14ac:dyDescent="0.2">
      <c r="A637" s="221"/>
      <c r="B637" s="221"/>
      <c r="C637" s="221"/>
      <c r="D637" s="221"/>
      <c r="E637" s="221"/>
      <c r="F637" s="222"/>
      <c r="G637" s="266"/>
      <c r="H637" s="221"/>
      <c r="I637" s="364"/>
      <c r="J637" s="222"/>
      <c r="K637" s="221"/>
    </row>
    <row r="638" spans="1:11" x14ac:dyDescent="0.2">
      <c r="A638" s="221"/>
      <c r="B638" s="221"/>
      <c r="C638" s="221"/>
      <c r="D638" s="221"/>
      <c r="E638" s="221"/>
      <c r="F638" s="222"/>
      <c r="G638" s="266"/>
      <c r="H638" s="221"/>
      <c r="I638" s="364"/>
      <c r="J638" s="222"/>
      <c r="K638" s="221"/>
    </row>
    <row r="639" spans="1:11" x14ac:dyDescent="0.2">
      <c r="A639" s="221"/>
      <c r="B639" s="221"/>
      <c r="C639" s="221"/>
      <c r="D639" s="221"/>
      <c r="E639" s="221"/>
      <c r="F639" s="222"/>
      <c r="G639" s="266"/>
      <c r="H639" s="221"/>
      <c r="I639" s="364"/>
      <c r="J639" s="222"/>
      <c r="K639" s="221"/>
    </row>
    <row r="640" spans="1:11" x14ac:dyDescent="0.2">
      <c r="A640" s="221"/>
      <c r="B640" s="221"/>
      <c r="C640" s="221"/>
      <c r="D640" s="221"/>
      <c r="E640" s="221"/>
      <c r="F640" s="222"/>
      <c r="G640" s="266"/>
      <c r="H640" s="221"/>
      <c r="I640" s="364"/>
      <c r="J640" s="222"/>
      <c r="K640" s="221"/>
    </row>
    <row r="641" spans="1:11" x14ac:dyDescent="0.2">
      <c r="A641" s="221"/>
      <c r="B641" s="221"/>
      <c r="C641" s="221"/>
      <c r="D641" s="221"/>
      <c r="E641" s="221"/>
      <c r="F641" s="222"/>
      <c r="G641" s="266"/>
      <c r="H641" s="221"/>
      <c r="I641" s="364"/>
      <c r="J641" s="222"/>
      <c r="K641" s="221"/>
    </row>
    <row r="642" spans="1:11" x14ac:dyDescent="0.2">
      <c r="A642" s="221"/>
      <c r="B642" s="221"/>
      <c r="C642" s="221"/>
      <c r="D642" s="221"/>
      <c r="E642" s="221"/>
      <c r="F642" s="222"/>
      <c r="G642" s="266"/>
      <c r="H642" s="221"/>
      <c r="I642" s="364"/>
      <c r="J642" s="222"/>
      <c r="K642" s="221"/>
    </row>
    <row r="643" spans="1:11" x14ac:dyDescent="0.2">
      <c r="A643" s="221"/>
      <c r="B643" s="221"/>
      <c r="C643" s="221"/>
      <c r="D643" s="221"/>
      <c r="E643" s="221"/>
      <c r="F643" s="222"/>
      <c r="G643" s="266"/>
      <c r="H643" s="221"/>
      <c r="I643" s="364"/>
      <c r="J643" s="222"/>
      <c r="K643" s="221"/>
    </row>
    <row r="644" spans="1:11" x14ac:dyDescent="0.2">
      <c r="A644" s="221"/>
      <c r="B644" s="221"/>
      <c r="C644" s="221"/>
      <c r="D644" s="221"/>
      <c r="E644" s="221"/>
      <c r="F644" s="222"/>
      <c r="G644" s="266"/>
      <c r="H644" s="221"/>
      <c r="I644" s="364"/>
      <c r="J644" s="222"/>
      <c r="K644" s="221"/>
    </row>
    <row r="645" spans="1:11" x14ac:dyDescent="0.2">
      <c r="A645" s="221"/>
      <c r="B645" s="221"/>
      <c r="C645" s="221"/>
      <c r="D645" s="221"/>
      <c r="E645" s="221"/>
      <c r="F645" s="222"/>
      <c r="G645" s="266"/>
      <c r="H645" s="221"/>
      <c r="I645" s="364"/>
      <c r="J645" s="222"/>
      <c r="K645" s="221"/>
    </row>
    <row r="646" spans="1:11" x14ac:dyDescent="0.2">
      <c r="A646" s="221"/>
      <c r="B646" s="221"/>
      <c r="C646" s="221"/>
      <c r="D646" s="221"/>
      <c r="E646" s="221"/>
      <c r="F646" s="222"/>
      <c r="G646" s="266"/>
      <c r="H646" s="221"/>
      <c r="I646" s="364"/>
      <c r="J646" s="222"/>
      <c r="K646" s="221"/>
    </row>
    <row r="647" spans="1:11" x14ac:dyDescent="0.2">
      <c r="A647" s="221"/>
      <c r="B647" s="221"/>
      <c r="C647" s="221"/>
      <c r="D647" s="221"/>
      <c r="E647" s="221"/>
      <c r="F647" s="222"/>
      <c r="G647" s="266"/>
      <c r="H647" s="221"/>
      <c r="I647" s="364"/>
      <c r="J647" s="222"/>
      <c r="K647" s="221"/>
    </row>
    <row r="648" spans="1:11" x14ac:dyDescent="0.2">
      <c r="A648" s="221"/>
      <c r="B648" s="221"/>
      <c r="C648" s="221"/>
      <c r="D648" s="221"/>
      <c r="E648" s="221"/>
      <c r="F648" s="222"/>
      <c r="G648" s="266"/>
      <c r="H648" s="221"/>
      <c r="I648" s="364"/>
      <c r="J648" s="222"/>
      <c r="K648" s="221"/>
    </row>
    <row r="649" spans="1:11" x14ac:dyDescent="0.2">
      <c r="A649" s="221"/>
      <c r="B649" s="221"/>
      <c r="C649" s="221"/>
      <c r="D649" s="221"/>
      <c r="E649" s="221"/>
      <c r="F649" s="222"/>
      <c r="G649" s="266"/>
      <c r="H649" s="221"/>
      <c r="I649" s="364"/>
      <c r="J649" s="222"/>
      <c r="K649" s="221"/>
    </row>
    <row r="650" spans="1:11" x14ac:dyDescent="0.2">
      <c r="A650" s="221"/>
      <c r="B650" s="221"/>
      <c r="C650" s="221"/>
      <c r="D650" s="221"/>
      <c r="E650" s="221"/>
      <c r="F650" s="222"/>
      <c r="G650" s="266"/>
      <c r="H650" s="221"/>
      <c r="I650" s="364"/>
      <c r="J650" s="222"/>
      <c r="K650" s="221"/>
    </row>
    <row r="651" spans="1:11" x14ac:dyDescent="0.2">
      <c r="A651" s="221"/>
      <c r="B651" s="221"/>
      <c r="C651" s="221"/>
      <c r="D651" s="221"/>
      <c r="E651" s="221"/>
      <c r="F651" s="222"/>
      <c r="G651" s="266"/>
      <c r="H651" s="221"/>
      <c r="I651" s="364"/>
      <c r="J651" s="222"/>
      <c r="K651" s="221"/>
    </row>
    <row r="652" spans="1:11" x14ac:dyDescent="0.2">
      <c r="A652" s="221"/>
      <c r="B652" s="221"/>
      <c r="C652" s="221"/>
      <c r="D652" s="221"/>
      <c r="E652" s="221"/>
      <c r="F652" s="222"/>
      <c r="G652" s="266"/>
      <c r="H652" s="221"/>
      <c r="I652" s="364"/>
      <c r="J652" s="222"/>
      <c r="K652" s="221"/>
    </row>
    <row r="653" spans="1:11" x14ac:dyDescent="0.2">
      <c r="A653" s="221"/>
      <c r="B653" s="221"/>
      <c r="C653" s="221"/>
      <c r="D653" s="221"/>
      <c r="E653" s="221"/>
      <c r="F653" s="222"/>
      <c r="G653" s="266"/>
      <c r="H653" s="221"/>
      <c r="I653" s="364"/>
      <c r="J653" s="222"/>
      <c r="K653" s="221"/>
    </row>
    <row r="654" spans="1:11" x14ac:dyDescent="0.2">
      <c r="A654" s="221"/>
      <c r="B654" s="221"/>
      <c r="C654" s="221"/>
      <c r="D654" s="221"/>
      <c r="E654" s="221"/>
      <c r="F654" s="222"/>
      <c r="G654" s="266"/>
      <c r="H654" s="221"/>
      <c r="I654" s="364"/>
      <c r="J654" s="222"/>
      <c r="K654" s="221"/>
    </row>
    <row r="655" spans="1:11" x14ac:dyDescent="0.2">
      <c r="A655" s="221"/>
      <c r="B655" s="221"/>
      <c r="C655" s="221"/>
      <c r="D655" s="221"/>
      <c r="E655" s="221"/>
      <c r="F655" s="222"/>
      <c r="G655" s="266"/>
      <c r="H655" s="221"/>
      <c r="I655" s="364"/>
      <c r="J655" s="222"/>
      <c r="K655" s="221"/>
    </row>
    <row r="656" spans="1:11" x14ac:dyDescent="0.2">
      <c r="A656" s="221"/>
      <c r="B656" s="221"/>
      <c r="C656" s="221"/>
      <c r="D656" s="221"/>
      <c r="E656" s="221"/>
      <c r="F656" s="222"/>
      <c r="G656" s="266"/>
      <c r="H656" s="221"/>
      <c r="I656" s="364"/>
      <c r="J656" s="222"/>
      <c r="K656" s="221"/>
    </row>
    <row r="657" spans="1:11" x14ac:dyDescent="0.2">
      <c r="A657" s="221"/>
      <c r="B657" s="221"/>
      <c r="C657" s="221"/>
      <c r="D657" s="221"/>
      <c r="E657" s="221"/>
      <c r="F657" s="222"/>
      <c r="G657" s="266"/>
      <c r="H657" s="221"/>
      <c r="I657" s="364"/>
      <c r="J657" s="222"/>
      <c r="K657" s="221"/>
    </row>
    <row r="658" spans="1:11" x14ac:dyDescent="0.2">
      <c r="A658" s="221"/>
      <c r="B658" s="221"/>
      <c r="C658" s="221"/>
      <c r="D658" s="221"/>
      <c r="E658" s="221"/>
      <c r="F658" s="222"/>
      <c r="G658" s="266"/>
      <c r="H658" s="221"/>
      <c r="I658" s="364"/>
      <c r="J658" s="222"/>
      <c r="K658" s="221"/>
    </row>
    <row r="659" spans="1:11" x14ac:dyDescent="0.2">
      <c r="A659" s="221"/>
      <c r="B659" s="221"/>
      <c r="C659" s="221"/>
      <c r="D659" s="221"/>
      <c r="E659" s="221"/>
      <c r="F659" s="222"/>
      <c r="G659" s="266"/>
      <c r="H659" s="221"/>
      <c r="I659" s="364"/>
      <c r="J659" s="222"/>
      <c r="K659" s="221"/>
    </row>
    <row r="660" spans="1:11" x14ac:dyDescent="0.2">
      <c r="A660" s="221"/>
      <c r="B660" s="221"/>
      <c r="C660" s="221"/>
      <c r="D660" s="221"/>
      <c r="E660" s="221"/>
      <c r="F660" s="222"/>
      <c r="G660" s="266"/>
      <c r="H660" s="221"/>
      <c r="I660" s="364"/>
      <c r="J660" s="222"/>
      <c r="K660" s="221"/>
    </row>
    <row r="661" spans="1:11" x14ac:dyDescent="0.2">
      <c r="A661" s="221"/>
      <c r="B661" s="221"/>
      <c r="C661" s="221"/>
      <c r="D661" s="221"/>
      <c r="E661" s="221"/>
      <c r="F661" s="222"/>
      <c r="G661" s="266"/>
      <c r="H661" s="221"/>
      <c r="I661" s="364"/>
      <c r="J661" s="222"/>
      <c r="K661" s="221"/>
    </row>
    <row r="662" spans="1:11" x14ac:dyDescent="0.2">
      <c r="A662" s="221"/>
      <c r="B662" s="221"/>
      <c r="C662" s="221"/>
      <c r="D662" s="221"/>
      <c r="E662" s="221"/>
      <c r="F662" s="222"/>
      <c r="G662" s="266"/>
      <c r="H662" s="221"/>
      <c r="I662" s="364"/>
      <c r="J662" s="222"/>
      <c r="K662" s="221"/>
    </row>
    <row r="663" spans="1:11" x14ac:dyDescent="0.2">
      <c r="A663" s="221"/>
      <c r="B663" s="221"/>
      <c r="C663" s="221"/>
      <c r="D663" s="221"/>
      <c r="E663" s="221"/>
      <c r="F663" s="222"/>
      <c r="G663" s="266"/>
      <c r="H663" s="221"/>
      <c r="I663" s="364"/>
      <c r="J663" s="222"/>
      <c r="K663" s="221"/>
    </row>
    <row r="664" spans="1:11" x14ac:dyDescent="0.2">
      <c r="A664" s="221"/>
      <c r="B664" s="221"/>
      <c r="C664" s="221"/>
      <c r="D664" s="221"/>
      <c r="E664" s="221"/>
      <c r="F664" s="222"/>
      <c r="G664" s="266"/>
      <c r="H664" s="221"/>
      <c r="I664" s="364"/>
      <c r="J664" s="222"/>
      <c r="K664" s="221"/>
    </row>
    <row r="665" spans="1:11" x14ac:dyDescent="0.2">
      <c r="A665" s="221"/>
      <c r="B665" s="221"/>
      <c r="C665" s="221"/>
      <c r="D665" s="221"/>
      <c r="E665" s="221"/>
      <c r="F665" s="222"/>
      <c r="G665" s="266"/>
      <c r="H665" s="221"/>
      <c r="I665" s="364"/>
      <c r="J665" s="222"/>
      <c r="K665" s="221"/>
    </row>
    <row r="666" spans="1:11" x14ac:dyDescent="0.2">
      <c r="A666" s="221"/>
      <c r="B666" s="221"/>
      <c r="C666" s="221"/>
      <c r="D666" s="221"/>
      <c r="E666" s="221"/>
      <c r="F666" s="222"/>
      <c r="G666" s="266"/>
      <c r="H666" s="221"/>
      <c r="I666" s="364"/>
      <c r="J666" s="222"/>
      <c r="K666" s="221"/>
    </row>
    <row r="667" spans="1:11" x14ac:dyDescent="0.2">
      <c r="A667" s="221"/>
      <c r="B667" s="221"/>
      <c r="C667" s="221"/>
      <c r="D667" s="221"/>
      <c r="E667" s="221"/>
      <c r="F667" s="222"/>
      <c r="G667" s="266"/>
      <c r="H667" s="221"/>
      <c r="I667" s="364"/>
      <c r="J667" s="222"/>
      <c r="K667" s="221"/>
    </row>
    <row r="668" spans="1:11" x14ac:dyDescent="0.2">
      <c r="A668" s="221"/>
      <c r="B668" s="221"/>
      <c r="C668" s="221"/>
      <c r="D668" s="221"/>
      <c r="E668" s="221"/>
      <c r="F668" s="222"/>
      <c r="G668" s="266"/>
      <c r="H668" s="221"/>
      <c r="I668" s="364"/>
      <c r="J668" s="222"/>
      <c r="K668" s="221"/>
    </row>
    <row r="669" spans="1:11" x14ac:dyDescent="0.2">
      <c r="A669" s="221"/>
      <c r="B669" s="221"/>
      <c r="C669" s="221"/>
      <c r="D669" s="221"/>
      <c r="E669" s="221"/>
      <c r="F669" s="222"/>
      <c r="G669" s="266"/>
      <c r="H669" s="221"/>
      <c r="I669" s="364"/>
      <c r="J669" s="222"/>
      <c r="K669" s="221"/>
    </row>
    <row r="670" spans="1:11" x14ac:dyDescent="0.2">
      <c r="A670" s="221"/>
      <c r="B670" s="221"/>
      <c r="C670" s="221"/>
      <c r="D670" s="221"/>
      <c r="E670" s="221"/>
      <c r="F670" s="222"/>
      <c r="G670" s="266"/>
      <c r="H670" s="221"/>
      <c r="I670" s="364"/>
      <c r="J670" s="222"/>
      <c r="K670" s="221"/>
    </row>
    <row r="671" spans="1:11" x14ac:dyDescent="0.2">
      <c r="A671" s="221"/>
      <c r="B671" s="221"/>
      <c r="C671" s="221"/>
      <c r="D671" s="221"/>
      <c r="E671" s="221"/>
      <c r="F671" s="222"/>
      <c r="G671" s="266"/>
      <c r="H671" s="221"/>
      <c r="I671" s="364"/>
      <c r="J671" s="222"/>
      <c r="K671" s="221"/>
    </row>
    <row r="672" spans="1:11" x14ac:dyDescent="0.2">
      <c r="A672" s="221"/>
      <c r="B672" s="221"/>
      <c r="C672" s="221"/>
      <c r="D672" s="221"/>
      <c r="E672" s="221"/>
      <c r="F672" s="222"/>
      <c r="G672" s="266"/>
      <c r="H672" s="221"/>
      <c r="I672" s="364"/>
      <c r="J672" s="222"/>
      <c r="K672" s="221"/>
    </row>
    <row r="673" spans="1:11" x14ac:dyDescent="0.2">
      <c r="A673" s="221"/>
      <c r="B673" s="221"/>
      <c r="C673" s="221"/>
      <c r="D673" s="221"/>
      <c r="E673" s="221"/>
      <c r="F673" s="222"/>
      <c r="G673" s="266"/>
      <c r="H673" s="221"/>
      <c r="I673" s="364"/>
      <c r="J673" s="222"/>
      <c r="K673" s="221"/>
    </row>
    <row r="674" spans="1:11" x14ac:dyDescent="0.2">
      <c r="A674" s="221"/>
      <c r="B674" s="221"/>
      <c r="C674" s="221"/>
      <c r="D674" s="221"/>
      <c r="E674" s="221"/>
      <c r="F674" s="222"/>
      <c r="G674" s="266"/>
      <c r="H674" s="221"/>
      <c r="I674" s="364"/>
      <c r="J674" s="222"/>
      <c r="K674" s="221"/>
    </row>
    <row r="675" spans="1:11" x14ac:dyDescent="0.2">
      <c r="A675" s="221"/>
      <c r="B675" s="221"/>
      <c r="C675" s="221"/>
      <c r="D675" s="221"/>
      <c r="E675" s="221"/>
      <c r="F675" s="222"/>
      <c r="G675" s="266"/>
      <c r="H675" s="221"/>
      <c r="I675" s="364"/>
      <c r="J675" s="222"/>
      <c r="K675" s="221"/>
    </row>
    <row r="676" spans="1:11" x14ac:dyDescent="0.2">
      <c r="A676" s="221"/>
      <c r="B676" s="221"/>
      <c r="C676" s="221"/>
      <c r="D676" s="221"/>
      <c r="E676" s="221"/>
      <c r="F676" s="222"/>
      <c r="G676" s="266"/>
      <c r="H676" s="221"/>
      <c r="I676" s="364"/>
      <c r="J676" s="222"/>
      <c r="K676" s="221"/>
    </row>
    <row r="677" spans="1:11" x14ac:dyDescent="0.2">
      <c r="A677" s="221"/>
      <c r="B677" s="221"/>
      <c r="C677" s="221"/>
      <c r="D677" s="221"/>
      <c r="E677" s="221"/>
      <c r="F677" s="222"/>
      <c r="G677" s="266"/>
      <c r="H677" s="221"/>
      <c r="I677" s="364"/>
      <c r="J677" s="222"/>
      <c r="K677" s="221"/>
    </row>
    <row r="678" spans="1:11" x14ac:dyDescent="0.2">
      <c r="A678" s="221"/>
      <c r="B678" s="221"/>
      <c r="C678" s="221"/>
      <c r="D678" s="221"/>
      <c r="E678" s="221"/>
      <c r="F678" s="222"/>
      <c r="G678" s="266"/>
      <c r="H678" s="221"/>
      <c r="I678" s="364"/>
      <c r="J678" s="222"/>
      <c r="K678" s="221"/>
    </row>
    <row r="679" spans="1:11" x14ac:dyDescent="0.2">
      <c r="A679" s="221"/>
      <c r="B679" s="221"/>
      <c r="C679" s="221"/>
      <c r="D679" s="221"/>
      <c r="E679" s="221"/>
      <c r="F679" s="222"/>
      <c r="G679" s="266"/>
      <c r="H679" s="221"/>
      <c r="I679" s="364"/>
      <c r="J679" s="222"/>
      <c r="K679" s="221"/>
    </row>
    <row r="680" spans="1:11" x14ac:dyDescent="0.2">
      <c r="A680" s="221"/>
      <c r="B680" s="221"/>
      <c r="C680" s="221"/>
      <c r="D680" s="221"/>
      <c r="E680" s="221"/>
      <c r="F680" s="222"/>
      <c r="G680" s="266"/>
      <c r="H680" s="221"/>
      <c r="I680" s="364"/>
      <c r="J680" s="222"/>
      <c r="K680" s="221"/>
    </row>
    <row r="681" spans="1:11" x14ac:dyDescent="0.2">
      <c r="A681" s="221"/>
      <c r="B681" s="221"/>
      <c r="C681" s="221"/>
      <c r="D681" s="221"/>
      <c r="E681" s="221"/>
      <c r="F681" s="222"/>
      <c r="G681" s="266"/>
      <c r="H681" s="221"/>
      <c r="I681" s="364"/>
      <c r="J681" s="222"/>
      <c r="K681" s="221"/>
    </row>
    <row r="682" spans="1:11" x14ac:dyDescent="0.2">
      <c r="A682" s="221"/>
      <c r="B682" s="221"/>
      <c r="C682" s="221"/>
      <c r="D682" s="221"/>
      <c r="E682" s="221"/>
      <c r="F682" s="222"/>
      <c r="G682" s="266"/>
      <c r="H682" s="221"/>
      <c r="I682" s="364"/>
      <c r="J682" s="222"/>
      <c r="K682" s="221"/>
    </row>
    <row r="683" spans="1:11" x14ac:dyDescent="0.2">
      <c r="A683" s="221"/>
      <c r="B683" s="221"/>
      <c r="C683" s="221"/>
      <c r="D683" s="221"/>
      <c r="E683" s="221"/>
      <c r="F683" s="222"/>
      <c r="G683" s="266"/>
      <c r="H683" s="221"/>
      <c r="I683" s="364"/>
      <c r="J683" s="222"/>
      <c r="K683" s="221"/>
    </row>
    <row r="684" spans="1:11" x14ac:dyDescent="0.2">
      <c r="A684" s="221"/>
      <c r="B684" s="221"/>
      <c r="C684" s="221"/>
      <c r="D684" s="221"/>
      <c r="E684" s="221"/>
      <c r="F684" s="222"/>
      <c r="G684" s="266"/>
      <c r="H684" s="221"/>
      <c r="I684" s="364"/>
      <c r="J684" s="222"/>
      <c r="K684" s="221"/>
    </row>
    <row r="685" spans="1:11" x14ac:dyDescent="0.2">
      <c r="A685" s="221"/>
      <c r="B685" s="221"/>
      <c r="C685" s="221"/>
      <c r="D685" s="221"/>
      <c r="E685" s="221"/>
      <c r="F685" s="222"/>
      <c r="G685" s="266"/>
      <c r="H685" s="221"/>
      <c r="I685" s="364"/>
      <c r="J685" s="222"/>
      <c r="K685" s="221"/>
    </row>
    <row r="686" spans="1:11" x14ac:dyDescent="0.2">
      <c r="A686" s="221"/>
      <c r="B686" s="221"/>
      <c r="C686" s="221"/>
      <c r="D686" s="221"/>
      <c r="E686" s="221"/>
      <c r="F686" s="222"/>
      <c r="G686" s="266"/>
      <c r="H686" s="221"/>
      <c r="I686" s="364"/>
      <c r="J686" s="222"/>
      <c r="K686" s="221"/>
    </row>
    <row r="687" spans="1:11" x14ac:dyDescent="0.2">
      <c r="A687" s="221"/>
      <c r="B687" s="221"/>
      <c r="C687" s="221"/>
      <c r="D687" s="221"/>
      <c r="E687" s="221"/>
      <c r="F687" s="222"/>
      <c r="G687" s="266"/>
      <c r="H687" s="221"/>
      <c r="I687" s="364"/>
      <c r="J687" s="222"/>
      <c r="K687" s="221"/>
    </row>
    <row r="688" spans="1:11" x14ac:dyDescent="0.2">
      <c r="A688" s="221"/>
      <c r="B688" s="221"/>
      <c r="C688" s="221"/>
      <c r="D688" s="221"/>
      <c r="E688" s="221"/>
      <c r="F688" s="222"/>
      <c r="G688" s="266"/>
      <c r="H688" s="221"/>
      <c r="I688" s="364"/>
      <c r="J688" s="222"/>
      <c r="K688" s="221"/>
    </row>
    <row r="689" spans="1:11" x14ac:dyDescent="0.2">
      <c r="A689" s="221"/>
      <c r="B689" s="221"/>
      <c r="C689" s="221"/>
      <c r="D689" s="221"/>
      <c r="E689" s="221"/>
      <c r="F689" s="222"/>
      <c r="G689" s="266"/>
      <c r="H689" s="221"/>
      <c r="I689" s="364"/>
      <c r="J689" s="222"/>
      <c r="K689" s="221"/>
    </row>
    <row r="690" spans="1:11" x14ac:dyDescent="0.2">
      <c r="A690" s="221"/>
      <c r="B690" s="221"/>
      <c r="C690" s="221"/>
      <c r="D690" s="221"/>
      <c r="E690" s="221"/>
      <c r="F690" s="222"/>
      <c r="G690" s="266"/>
      <c r="H690" s="221"/>
      <c r="I690" s="364"/>
      <c r="J690" s="222"/>
      <c r="K690" s="221"/>
    </row>
    <row r="691" spans="1:11" x14ac:dyDescent="0.2">
      <c r="A691" s="221"/>
      <c r="B691" s="221"/>
      <c r="C691" s="221"/>
      <c r="D691" s="221"/>
      <c r="E691" s="221"/>
      <c r="F691" s="222"/>
      <c r="G691" s="266"/>
      <c r="H691" s="221"/>
      <c r="I691" s="364"/>
      <c r="J691" s="222"/>
      <c r="K691" s="221"/>
    </row>
    <row r="692" spans="1:11" x14ac:dyDescent="0.2">
      <c r="A692" s="221"/>
      <c r="B692" s="221"/>
      <c r="C692" s="221"/>
      <c r="D692" s="221"/>
      <c r="E692" s="221"/>
      <c r="F692" s="222"/>
      <c r="G692" s="266"/>
      <c r="H692" s="221"/>
      <c r="I692" s="364"/>
      <c r="J692" s="222"/>
      <c r="K692" s="221"/>
    </row>
    <row r="693" spans="1:11" x14ac:dyDescent="0.2">
      <c r="A693" s="221"/>
      <c r="B693" s="221"/>
      <c r="C693" s="221"/>
      <c r="D693" s="221"/>
      <c r="E693" s="221"/>
      <c r="F693" s="222"/>
      <c r="G693" s="266"/>
      <c r="H693" s="221"/>
      <c r="I693" s="364"/>
      <c r="J693" s="222"/>
      <c r="K693" s="221"/>
    </row>
    <row r="694" spans="1:11" x14ac:dyDescent="0.2">
      <c r="A694" s="221"/>
      <c r="B694" s="221"/>
      <c r="C694" s="221"/>
      <c r="D694" s="221"/>
      <c r="E694" s="221"/>
      <c r="F694" s="222"/>
      <c r="G694" s="266"/>
      <c r="H694" s="221"/>
      <c r="I694" s="364"/>
      <c r="J694" s="222"/>
      <c r="K694" s="221"/>
    </row>
    <row r="695" spans="1:11" x14ac:dyDescent="0.2">
      <c r="A695" s="221"/>
      <c r="B695" s="221"/>
      <c r="C695" s="221"/>
      <c r="D695" s="221"/>
      <c r="E695" s="221"/>
      <c r="F695" s="222"/>
      <c r="G695" s="266"/>
      <c r="H695" s="221"/>
      <c r="I695" s="364"/>
      <c r="J695" s="222"/>
      <c r="K695" s="221"/>
    </row>
    <row r="696" spans="1:11" x14ac:dyDescent="0.2">
      <c r="A696" s="221"/>
      <c r="B696" s="221"/>
      <c r="C696" s="221"/>
      <c r="D696" s="221"/>
      <c r="E696" s="221"/>
      <c r="F696" s="222"/>
      <c r="G696" s="266"/>
      <c r="H696" s="221"/>
      <c r="I696" s="364"/>
      <c r="J696" s="222"/>
      <c r="K696" s="221"/>
    </row>
    <row r="697" spans="1:11" x14ac:dyDescent="0.2">
      <c r="A697" s="221"/>
      <c r="B697" s="221"/>
      <c r="C697" s="221"/>
      <c r="D697" s="221"/>
      <c r="E697" s="221"/>
      <c r="F697" s="222"/>
      <c r="G697" s="266"/>
      <c r="H697" s="221"/>
      <c r="I697" s="364"/>
      <c r="J697" s="222"/>
      <c r="K697" s="221"/>
    </row>
    <row r="698" spans="1:11" x14ac:dyDescent="0.2">
      <c r="A698" s="221"/>
      <c r="B698" s="221"/>
      <c r="C698" s="221"/>
      <c r="D698" s="221"/>
      <c r="E698" s="221"/>
      <c r="F698" s="222"/>
      <c r="G698" s="266"/>
      <c r="H698" s="221"/>
      <c r="I698" s="364"/>
      <c r="J698" s="222"/>
      <c r="K698" s="221"/>
    </row>
    <row r="699" spans="1:11" x14ac:dyDescent="0.2">
      <c r="A699" s="221"/>
      <c r="B699" s="221"/>
      <c r="C699" s="221"/>
      <c r="D699" s="221"/>
      <c r="E699" s="221"/>
      <c r="F699" s="222"/>
      <c r="G699" s="266"/>
      <c r="H699" s="221"/>
      <c r="I699" s="364"/>
      <c r="J699" s="222"/>
      <c r="K699" s="221"/>
    </row>
    <row r="700" spans="1:11" x14ac:dyDescent="0.2">
      <c r="A700" s="221"/>
      <c r="B700" s="221"/>
      <c r="C700" s="221"/>
      <c r="D700" s="221"/>
      <c r="E700" s="221"/>
      <c r="F700" s="222"/>
      <c r="G700" s="266"/>
      <c r="H700" s="221"/>
      <c r="I700" s="364"/>
      <c r="J700" s="222"/>
      <c r="K700" s="221"/>
    </row>
    <row r="701" spans="1:11" x14ac:dyDescent="0.2">
      <c r="A701" s="221"/>
      <c r="B701" s="221"/>
      <c r="C701" s="221"/>
      <c r="D701" s="221"/>
      <c r="E701" s="221"/>
      <c r="F701" s="222"/>
      <c r="G701" s="266"/>
      <c r="H701" s="221"/>
      <c r="I701" s="364"/>
      <c r="J701" s="222"/>
      <c r="K701" s="221"/>
    </row>
    <row r="702" spans="1:11" x14ac:dyDescent="0.2">
      <c r="A702" s="221"/>
      <c r="B702" s="221"/>
      <c r="C702" s="221"/>
      <c r="D702" s="221"/>
      <c r="E702" s="221"/>
      <c r="F702" s="222"/>
      <c r="G702" s="266"/>
      <c r="H702" s="221"/>
      <c r="I702" s="364"/>
      <c r="J702" s="222"/>
      <c r="K702" s="221"/>
    </row>
    <row r="703" spans="1:11" x14ac:dyDescent="0.2">
      <c r="A703" s="221"/>
      <c r="B703" s="221"/>
      <c r="C703" s="221"/>
      <c r="D703" s="221"/>
      <c r="E703" s="221"/>
      <c r="F703" s="222"/>
      <c r="G703" s="266"/>
      <c r="H703" s="221"/>
      <c r="I703" s="364"/>
      <c r="J703" s="222"/>
      <c r="K703" s="221"/>
    </row>
    <row r="704" spans="1:11" x14ac:dyDescent="0.2">
      <c r="A704" s="221"/>
      <c r="B704" s="221"/>
      <c r="C704" s="221"/>
      <c r="D704" s="221"/>
      <c r="E704" s="221"/>
      <c r="F704" s="222"/>
      <c r="G704" s="266"/>
      <c r="H704" s="221"/>
      <c r="I704" s="364"/>
      <c r="J704" s="222"/>
      <c r="K704" s="221"/>
    </row>
    <row r="705" spans="1:11" x14ac:dyDescent="0.2">
      <c r="A705" s="221"/>
      <c r="B705" s="221"/>
      <c r="C705" s="221"/>
      <c r="D705" s="221"/>
      <c r="E705" s="221"/>
      <c r="F705" s="222"/>
      <c r="G705" s="266"/>
      <c r="H705" s="221"/>
      <c r="I705" s="364"/>
      <c r="J705" s="222"/>
      <c r="K705" s="221"/>
    </row>
    <row r="706" spans="1:11" x14ac:dyDescent="0.2">
      <c r="A706" s="221"/>
      <c r="B706" s="221"/>
      <c r="C706" s="221"/>
      <c r="D706" s="221"/>
      <c r="E706" s="221"/>
      <c r="F706" s="222"/>
      <c r="G706" s="266"/>
      <c r="H706" s="221"/>
      <c r="I706" s="364"/>
      <c r="J706" s="222"/>
      <c r="K706" s="221"/>
    </row>
    <row r="707" spans="1:11" x14ac:dyDescent="0.2">
      <c r="A707" s="221"/>
      <c r="B707" s="221"/>
      <c r="C707" s="221"/>
      <c r="D707" s="221"/>
      <c r="E707" s="221"/>
      <c r="F707" s="222"/>
      <c r="G707" s="266"/>
      <c r="H707" s="221"/>
      <c r="I707" s="364"/>
      <c r="J707" s="222"/>
      <c r="K707" s="221"/>
    </row>
    <row r="708" spans="1:11" x14ac:dyDescent="0.2">
      <c r="A708" s="221"/>
      <c r="B708" s="221"/>
      <c r="C708" s="221"/>
      <c r="D708" s="221"/>
      <c r="E708" s="221"/>
      <c r="F708" s="222"/>
      <c r="G708" s="266"/>
      <c r="H708" s="221"/>
      <c r="I708" s="364"/>
      <c r="J708" s="222"/>
      <c r="K708" s="221"/>
    </row>
    <row r="709" spans="1:11" x14ac:dyDescent="0.2">
      <c r="A709" s="221"/>
      <c r="B709" s="221"/>
      <c r="C709" s="221"/>
      <c r="D709" s="221"/>
      <c r="E709" s="221"/>
      <c r="F709" s="222"/>
      <c r="G709" s="266"/>
      <c r="H709" s="221"/>
      <c r="I709" s="364"/>
      <c r="J709" s="222"/>
      <c r="K709" s="221"/>
    </row>
    <row r="710" spans="1:11" x14ac:dyDescent="0.2">
      <c r="A710" s="221"/>
      <c r="B710" s="221"/>
      <c r="C710" s="221"/>
      <c r="D710" s="221"/>
      <c r="E710" s="221"/>
      <c r="F710" s="222"/>
      <c r="G710" s="266"/>
      <c r="H710" s="221"/>
      <c r="I710" s="364"/>
      <c r="J710" s="222"/>
      <c r="K710" s="221"/>
    </row>
    <row r="711" spans="1:11" x14ac:dyDescent="0.2">
      <c r="A711" s="221"/>
      <c r="B711" s="221"/>
      <c r="C711" s="221"/>
      <c r="D711" s="221"/>
      <c r="E711" s="221"/>
      <c r="F711" s="222"/>
      <c r="G711" s="266"/>
      <c r="H711" s="221"/>
      <c r="I711" s="364"/>
      <c r="J711" s="222"/>
      <c r="K711" s="221"/>
    </row>
    <row r="712" spans="1:11" x14ac:dyDescent="0.2">
      <c r="A712" s="221"/>
      <c r="B712" s="221"/>
      <c r="C712" s="221"/>
      <c r="D712" s="221"/>
      <c r="E712" s="221"/>
      <c r="F712" s="222"/>
      <c r="G712" s="266"/>
      <c r="H712" s="221"/>
      <c r="I712" s="364"/>
      <c r="J712" s="222"/>
      <c r="K712" s="221"/>
    </row>
    <row r="713" spans="1:11" x14ac:dyDescent="0.2">
      <c r="A713" s="221"/>
      <c r="B713" s="221"/>
      <c r="C713" s="221"/>
      <c r="D713" s="221"/>
      <c r="E713" s="221"/>
      <c r="F713" s="222"/>
      <c r="G713" s="266"/>
      <c r="H713" s="221"/>
      <c r="I713" s="364"/>
      <c r="J713" s="222"/>
      <c r="K713" s="221"/>
    </row>
    <row r="714" spans="1:11" x14ac:dyDescent="0.2">
      <c r="A714" s="221"/>
      <c r="B714" s="221"/>
      <c r="C714" s="221"/>
      <c r="D714" s="221"/>
      <c r="E714" s="221"/>
      <c r="F714" s="222"/>
      <c r="G714" s="266"/>
      <c r="H714" s="221"/>
      <c r="I714" s="364"/>
      <c r="J714" s="222"/>
      <c r="K714" s="221"/>
    </row>
    <row r="715" spans="1:11" x14ac:dyDescent="0.2">
      <c r="A715" s="221"/>
      <c r="B715" s="221"/>
      <c r="C715" s="221"/>
      <c r="D715" s="221"/>
      <c r="E715" s="221"/>
      <c r="F715" s="222"/>
      <c r="G715" s="266"/>
      <c r="H715" s="221"/>
      <c r="I715" s="364"/>
      <c r="J715" s="222"/>
      <c r="K715" s="221"/>
    </row>
    <row r="716" spans="1:11" x14ac:dyDescent="0.2">
      <c r="A716" s="221"/>
      <c r="B716" s="221"/>
      <c r="C716" s="221"/>
      <c r="D716" s="221"/>
      <c r="E716" s="221"/>
      <c r="F716" s="222"/>
      <c r="G716" s="266"/>
      <c r="H716" s="221"/>
      <c r="I716" s="364"/>
      <c r="J716" s="222"/>
      <c r="K716" s="221"/>
    </row>
    <row r="717" spans="1:11" x14ac:dyDescent="0.2">
      <c r="A717" s="221"/>
      <c r="B717" s="221"/>
      <c r="C717" s="221"/>
      <c r="D717" s="221"/>
      <c r="E717" s="221"/>
      <c r="F717" s="222"/>
      <c r="G717" s="266"/>
      <c r="H717" s="221"/>
      <c r="I717" s="364"/>
      <c r="J717" s="222"/>
      <c r="K717" s="221"/>
    </row>
    <row r="718" spans="1:11" x14ac:dyDescent="0.2">
      <c r="A718" s="221"/>
      <c r="B718" s="221"/>
      <c r="C718" s="221"/>
      <c r="D718" s="221"/>
      <c r="E718" s="221"/>
      <c r="F718" s="222"/>
      <c r="G718" s="266"/>
      <c r="H718" s="221"/>
      <c r="I718" s="364"/>
      <c r="J718" s="222"/>
      <c r="K718" s="221"/>
    </row>
    <row r="719" spans="1:11" x14ac:dyDescent="0.2">
      <c r="A719" s="221"/>
      <c r="B719" s="221"/>
      <c r="C719" s="221"/>
      <c r="D719" s="221"/>
      <c r="E719" s="221"/>
      <c r="F719" s="222"/>
      <c r="G719" s="266"/>
      <c r="H719" s="221"/>
      <c r="I719" s="364"/>
      <c r="J719" s="222"/>
      <c r="K719" s="221"/>
    </row>
    <row r="720" spans="1:11" x14ac:dyDescent="0.2">
      <c r="A720" s="221"/>
      <c r="B720" s="221"/>
      <c r="C720" s="221"/>
      <c r="D720" s="221"/>
      <c r="E720" s="221"/>
      <c r="F720" s="222"/>
      <c r="G720" s="266"/>
      <c r="H720" s="221"/>
      <c r="I720" s="364"/>
      <c r="J720" s="222"/>
      <c r="K720" s="221"/>
    </row>
    <row r="721" spans="1:11" x14ac:dyDescent="0.2">
      <c r="A721" s="221"/>
      <c r="B721" s="221"/>
      <c r="C721" s="221"/>
      <c r="D721" s="221"/>
      <c r="E721" s="221"/>
      <c r="F721" s="222"/>
      <c r="G721" s="266"/>
      <c r="H721" s="221"/>
      <c r="I721" s="364"/>
      <c r="J721" s="222"/>
      <c r="K721" s="221"/>
    </row>
    <row r="722" spans="1:11" x14ac:dyDescent="0.2">
      <c r="A722" s="221"/>
      <c r="B722" s="221"/>
      <c r="C722" s="221"/>
      <c r="D722" s="221"/>
      <c r="E722" s="221"/>
      <c r="F722" s="222"/>
      <c r="G722" s="266"/>
      <c r="H722" s="221"/>
      <c r="I722" s="364"/>
      <c r="J722" s="222"/>
      <c r="K722" s="221"/>
    </row>
    <row r="723" spans="1:11" x14ac:dyDescent="0.2">
      <c r="A723" s="221"/>
      <c r="B723" s="221"/>
      <c r="C723" s="221"/>
      <c r="D723" s="221"/>
      <c r="E723" s="221"/>
      <c r="F723" s="222"/>
      <c r="G723" s="266"/>
      <c r="H723" s="221"/>
      <c r="I723" s="364"/>
      <c r="J723" s="222"/>
      <c r="K723" s="221"/>
    </row>
    <row r="724" spans="1:11" x14ac:dyDescent="0.2">
      <c r="A724" s="221"/>
      <c r="B724" s="221"/>
      <c r="C724" s="221"/>
      <c r="D724" s="221"/>
      <c r="E724" s="221"/>
      <c r="F724" s="222"/>
      <c r="G724" s="266"/>
      <c r="H724" s="221"/>
      <c r="I724" s="364"/>
      <c r="J724" s="222"/>
      <c r="K724" s="221"/>
    </row>
    <row r="725" spans="1:11" x14ac:dyDescent="0.2">
      <c r="A725" s="221"/>
      <c r="B725" s="221"/>
      <c r="C725" s="221"/>
      <c r="D725" s="221"/>
      <c r="E725" s="221"/>
      <c r="F725" s="222"/>
      <c r="G725" s="266"/>
      <c r="H725" s="221"/>
      <c r="I725" s="364"/>
      <c r="J725" s="222"/>
      <c r="K725" s="221"/>
    </row>
    <row r="726" spans="1:11" x14ac:dyDescent="0.2">
      <c r="A726" s="221"/>
      <c r="B726" s="221"/>
      <c r="C726" s="221"/>
      <c r="D726" s="221"/>
      <c r="E726" s="221"/>
      <c r="F726" s="222"/>
      <c r="G726" s="266"/>
      <c r="H726" s="221"/>
      <c r="I726" s="364"/>
      <c r="J726" s="222"/>
      <c r="K726" s="221"/>
    </row>
    <row r="727" spans="1:11" x14ac:dyDescent="0.2">
      <c r="A727" s="221"/>
      <c r="B727" s="221"/>
      <c r="C727" s="221"/>
      <c r="D727" s="221"/>
      <c r="E727" s="221"/>
      <c r="F727" s="222"/>
      <c r="G727" s="266"/>
      <c r="H727" s="221"/>
      <c r="I727" s="364"/>
      <c r="J727" s="222"/>
      <c r="K727" s="221"/>
    </row>
    <row r="728" spans="1:11" x14ac:dyDescent="0.2">
      <c r="A728" s="221"/>
      <c r="B728" s="221"/>
      <c r="C728" s="221"/>
      <c r="D728" s="221"/>
      <c r="E728" s="221"/>
      <c r="F728" s="222"/>
      <c r="G728" s="266"/>
      <c r="H728" s="221"/>
      <c r="I728" s="364"/>
      <c r="J728" s="222"/>
      <c r="K728" s="221"/>
    </row>
    <row r="729" spans="1:11" x14ac:dyDescent="0.2">
      <c r="A729" s="221"/>
      <c r="B729" s="221"/>
      <c r="C729" s="221"/>
      <c r="D729" s="221"/>
      <c r="E729" s="221"/>
      <c r="F729" s="222"/>
      <c r="G729" s="266"/>
      <c r="H729" s="221"/>
      <c r="I729" s="364"/>
      <c r="J729" s="222"/>
      <c r="K729" s="221"/>
    </row>
    <row r="730" spans="1:11" x14ac:dyDescent="0.2">
      <c r="A730" s="221"/>
      <c r="B730" s="221"/>
      <c r="C730" s="221"/>
      <c r="D730" s="221"/>
      <c r="E730" s="221"/>
      <c r="F730" s="222"/>
      <c r="G730" s="266"/>
      <c r="H730" s="221"/>
      <c r="I730" s="364"/>
      <c r="J730" s="222"/>
      <c r="K730" s="221"/>
    </row>
    <row r="731" spans="1:11" x14ac:dyDescent="0.2">
      <c r="A731" s="221"/>
      <c r="B731" s="221"/>
      <c r="C731" s="221"/>
      <c r="D731" s="221"/>
      <c r="E731" s="221"/>
      <c r="F731" s="222"/>
      <c r="G731" s="266"/>
      <c r="H731" s="221"/>
      <c r="I731" s="364"/>
      <c r="J731" s="222"/>
      <c r="K731" s="221"/>
    </row>
    <row r="732" spans="1:11" x14ac:dyDescent="0.2">
      <c r="A732" s="221"/>
      <c r="B732" s="221"/>
      <c r="C732" s="221"/>
      <c r="D732" s="221"/>
      <c r="E732" s="221"/>
      <c r="F732" s="222"/>
      <c r="G732" s="266"/>
      <c r="H732" s="221"/>
      <c r="I732" s="364"/>
      <c r="J732" s="222"/>
      <c r="K732" s="221"/>
    </row>
    <row r="733" spans="1:11" x14ac:dyDescent="0.2">
      <c r="A733" s="221"/>
      <c r="B733" s="221"/>
      <c r="C733" s="221"/>
      <c r="D733" s="221"/>
      <c r="E733" s="221"/>
      <c r="F733" s="222"/>
      <c r="G733" s="266"/>
      <c r="H733" s="221"/>
      <c r="I733" s="364"/>
      <c r="J733" s="222"/>
      <c r="K733" s="221"/>
    </row>
    <row r="734" spans="1:11" x14ac:dyDescent="0.2">
      <c r="A734" s="221"/>
      <c r="B734" s="221"/>
      <c r="C734" s="221"/>
      <c r="D734" s="221"/>
      <c r="E734" s="221"/>
      <c r="F734" s="222"/>
      <c r="G734" s="266"/>
      <c r="H734" s="221"/>
      <c r="I734" s="364"/>
      <c r="J734" s="222"/>
      <c r="K734" s="221"/>
    </row>
    <row r="735" spans="1:11" x14ac:dyDescent="0.2">
      <c r="A735" s="221"/>
      <c r="B735" s="221"/>
      <c r="C735" s="221"/>
      <c r="D735" s="221"/>
      <c r="E735" s="221"/>
      <c r="F735" s="222"/>
      <c r="G735" s="266"/>
      <c r="H735" s="221"/>
      <c r="I735" s="364"/>
      <c r="J735" s="222"/>
      <c r="K735" s="221"/>
    </row>
    <row r="736" spans="1:11" x14ac:dyDescent="0.2">
      <c r="A736" s="221"/>
      <c r="B736" s="221"/>
      <c r="C736" s="221"/>
      <c r="D736" s="221"/>
      <c r="E736" s="221"/>
      <c r="F736" s="222"/>
      <c r="G736" s="266"/>
      <c r="H736" s="221"/>
      <c r="I736" s="364"/>
      <c r="J736" s="222"/>
      <c r="K736" s="221"/>
    </row>
    <row r="737" spans="1:11" x14ac:dyDescent="0.2">
      <c r="A737" s="221"/>
      <c r="B737" s="221"/>
      <c r="C737" s="221"/>
      <c r="D737" s="221"/>
      <c r="E737" s="221"/>
      <c r="F737" s="222"/>
      <c r="G737" s="266"/>
      <c r="H737" s="221"/>
      <c r="I737" s="364"/>
      <c r="J737" s="222"/>
      <c r="K737" s="221"/>
    </row>
    <row r="738" spans="1:11" x14ac:dyDescent="0.2">
      <c r="A738" s="221"/>
      <c r="B738" s="221"/>
      <c r="C738" s="221"/>
      <c r="D738" s="221"/>
      <c r="E738" s="221"/>
      <c r="F738" s="222"/>
      <c r="G738" s="266"/>
      <c r="H738" s="221"/>
      <c r="I738" s="364"/>
      <c r="J738" s="222"/>
      <c r="K738" s="221"/>
    </row>
    <row r="739" spans="1:11" x14ac:dyDescent="0.2">
      <c r="A739" s="221"/>
      <c r="B739" s="221"/>
      <c r="C739" s="221"/>
      <c r="D739" s="221"/>
      <c r="E739" s="221"/>
      <c r="F739" s="222"/>
      <c r="G739" s="266"/>
      <c r="H739" s="221"/>
      <c r="I739" s="364"/>
      <c r="J739" s="222"/>
      <c r="K739" s="221"/>
    </row>
    <row r="740" spans="1:11" x14ac:dyDescent="0.2">
      <c r="A740" s="221"/>
      <c r="B740" s="221"/>
      <c r="C740" s="221"/>
      <c r="D740" s="221"/>
      <c r="E740" s="221"/>
      <c r="F740" s="222"/>
      <c r="G740" s="266"/>
      <c r="H740" s="221"/>
      <c r="I740" s="364"/>
      <c r="J740" s="222"/>
      <c r="K740" s="221"/>
    </row>
    <row r="741" spans="1:11" x14ac:dyDescent="0.2">
      <c r="A741" s="221"/>
      <c r="B741" s="221"/>
      <c r="C741" s="221"/>
      <c r="D741" s="221"/>
      <c r="E741" s="221"/>
      <c r="F741" s="222"/>
      <c r="G741" s="266"/>
      <c r="H741" s="221"/>
      <c r="I741" s="364"/>
      <c r="J741" s="222"/>
      <c r="K741" s="221"/>
    </row>
    <row r="742" spans="1:11" x14ac:dyDescent="0.2">
      <c r="A742" s="221"/>
      <c r="B742" s="221"/>
      <c r="C742" s="221"/>
      <c r="D742" s="221"/>
      <c r="E742" s="221"/>
      <c r="F742" s="222"/>
      <c r="G742" s="266"/>
      <c r="H742" s="221"/>
      <c r="I742" s="364"/>
      <c r="J742" s="222"/>
      <c r="K742" s="221"/>
    </row>
    <row r="743" spans="1:11" x14ac:dyDescent="0.2">
      <c r="A743" s="221"/>
      <c r="B743" s="221"/>
      <c r="C743" s="221"/>
      <c r="D743" s="221"/>
      <c r="E743" s="221"/>
      <c r="F743" s="222"/>
      <c r="G743" s="266"/>
      <c r="H743" s="221"/>
      <c r="I743" s="364"/>
      <c r="J743" s="222"/>
      <c r="K743" s="221"/>
    </row>
    <row r="744" spans="1:11" x14ac:dyDescent="0.2">
      <c r="A744" s="221"/>
      <c r="B744" s="221"/>
      <c r="C744" s="221"/>
      <c r="D744" s="221"/>
      <c r="E744" s="221"/>
      <c r="F744" s="222"/>
      <c r="G744" s="266"/>
      <c r="H744" s="221"/>
      <c r="I744" s="364"/>
      <c r="J744" s="222"/>
      <c r="K744" s="221"/>
    </row>
    <row r="745" spans="1:11" x14ac:dyDescent="0.2">
      <c r="A745" s="221"/>
      <c r="B745" s="221"/>
      <c r="C745" s="221"/>
      <c r="D745" s="221"/>
      <c r="E745" s="221"/>
      <c r="F745" s="222"/>
      <c r="G745" s="266"/>
      <c r="H745" s="221"/>
      <c r="I745" s="364"/>
      <c r="J745" s="222"/>
      <c r="K745" s="221"/>
    </row>
    <row r="746" spans="1:11" x14ac:dyDescent="0.2">
      <c r="A746" s="221"/>
      <c r="B746" s="221"/>
      <c r="C746" s="221"/>
      <c r="D746" s="221"/>
      <c r="E746" s="221"/>
      <c r="F746" s="222"/>
      <c r="G746" s="266"/>
      <c r="H746" s="221"/>
      <c r="I746" s="364"/>
      <c r="J746" s="222"/>
      <c r="K746" s="221"/>
    </row>
    <row r="747" spans="1:11" x14ac:dyDescent="0.2">
      <c r="A747" s="221"/>
      <c r="B747" s="221"/>
      <c r="C747" s="221"/>
      <c r="D747" s="221"/>
      <c r="E747" s="221"/>
      <c r="F747" s="222"/>
      <c r="G747" s="266"/>
      <c r="H747" s="221"/>
      <c r="I747" s="364"/>
      <c r="J747" s="222"/>
      <c r="K747" s="221"/>
    </row>
    <row r="748" spans="1:11" x14ac:dyDescent="0.2">
      <c r="A748" s="221"/>
      <c r="B748" s="221"/>
      <c r="C748" s="221"/>
      <c r="D748" s="221"/>
      <c r="E748" s="221"/>
      <c r="F748" s="222"/>
      <c r="G748" s="266"/>
      <c r="H748" s="221"/>
      <c r="I748" s="364"/>
      <c r="J748" s="222"/>
      <c r="K748" s="221"/>
    </row>
    <row r="749" spans="1:11" x14ac:dyDescent="0.2">
      <c r="A749" s="221"/>
      <c r="B749" s="221"/>
      <c r="C749" s="221"/>
      <c r="D749" s="221"/>
      <c r="E749" s="221"/>
      <c r="F749" s="222"/>
      <c r="G749" s="266"/>
      <c r="H749" s="221"/>
      <c r="I749" s="364"/>
      <c r="J749" s="222"/>
      <c r="K749" s="221"/>
    </row>
    <row r="750" spans="1:11" x14ac:dyDescent="0.2">
      <c r="A750" s="221"/>
      <c r="B750" s="221"/>
      <c r="C750" s="221"/>
      <c r="D750" s="221"/>
      <c r="E750" s="221"/>
      <c r="F750" s="222"/>
      <c r="G750" s="266"/>
      <c r="H750" s="221"/>
      <c r="I750" s="364"/>
      <c r="J750" s="222"/>
      <c r="K750" s="221"/>
    </row>
    <row r="751" spans="1:11" x14ac:dyDescent="0.2">
      <c r="A751" s="221"/>
      <c r="B751" s="221"/>
      <c r="C751" s="221"/>
      <c r="D751" s="221"/>
      <c r="E751" s="221"/>
      <c r="F751" s="222"/>
      <c r="G751" s="266"/>
      <c r="H751" s="221"/>
      <c r="I751" s="364"/>
      <c r="J751" s="222"/>
      <c r="K751" s="221"/>
    </row>
    <row r="752" spans="1:11" x14ac:dyDescent="0.2">
      <c r="A752" s="221"/>
      <c r="B752" s="221"/>
      <c r="C752" s="221"/>
      <c r="D752" s="221"/>
      <c r="E752" s="221"/>
      <c r="F752" s="222"/>
      <c r="G752" s="266"/>
      <c r="H752" s="221"/>
      <c r="I752" s="364"/>
      <c r="J752" s="222"/>
      <c r="K752" s="221"/>
    </row>
    <row r="753" spans="1:11" x14ac:dyDescent="0.2">
      <c r="A753" s="221"/>
      <c r="B753" s="221"/>
      <c r="C753" s="221"/>
      <c r="D753" s="221"/>
      <c r="E753" s="221"/>
      <c r="F753" s="222"/>
      <c r="G753" s="266"/>
      <c r="H753" s="221"/>
      <c r="I753" s="364"/>
      <c r="J753" s="222"/>
      <c r="K753" s="221"/>
    </row>
    <row r="754" spans="1:11" x14ac:dyDescent="0.2">
      <c r="A754" s="221"/>
      <c r="B754" s="221"/>
      <c r="C754" s="221"/>
      <c r="D754" s="221"/>
      <c r="E754" s="221"/>
      <c r="F754" s="222"/>
      <c r="G754" s="266"/>
      <c r="H754" s="221"/>
      <c r="I754" s="364"/>
      <c r="J754" s="222"/>
      <c r="K754" s="221"/>
    </row>
    <row r="755" spans="1:11" x14ac:dyDescent="0.2">
      <c r="A755" s="221"/>
      <c r="B755" s="221"/>
      <c r="C755" s="221"/>
      <c r="D755" s="221"/>
      <c r="E755" s="221"/>
      <c r="F755" s="222"/>
      <c r="G755" s="266"/>
      <c r="H755" s="221"/>
      <c r="I755" s="364"/>
      <c r="J755" s="222"/>
      <c r="K755" s="221"/>
    </row>
    <row r="756" spans="1:11" x14ac:dyDescent="0.2">
      <c r="A756" s="221"/>
      <c r="B756" s="221"/>
      <c r="C756" s="221"/>
      <c r="D756" s="221"/>
      <c r="E756" s="221"/>
      <c r="F756" s="222"/>
      <c r="G756" s="266"/>
      <c r="H756" s="221"/>
      <c r="I756" s="364"/>
      <c r="J756" s="222"/>
      <c r="K756" s="221"/>
    </row>
    <row r="757" spans="1:11" x14ac:dyDescent="0.2">
      <c r="A757" s="221"/>
      <c r="B757" s="221"/>
      <c r="C757" s="221"/>
      <c r="D757" s="221"/>
      <c r="E757" s="221"/>
      <c r="F757" s="222"/>
      <c r="G757" s="266"/>
      <c r="H757" s="221"/>
      <c r="I757" s="364"/>
      <c r="J757" s="222"/>
      <c r="K757" s="221"/>
    </row>
    <row r="758" spans="1:11" x14ac:dyDescent="0.2">
      <c r="A758" s="221"/>
      <c r="B758" s="221"/>
      <c r="C758" s="221"/>
      <c r="D758" s="221"/>
      <c r="E758" s="221"/>
      <c r="F758" s="222"/>
      <c r="G758" s="266"/>
      <c r="H758" s="221"/>
      <c r="I758" s="364"/>
      <c r="J758" s="222"/>
      <c r="K758" s="221"/>
    </row>
    <row r="759" spans="1:11" x14ac:dyDescent="0.2">
      <c r="A759" s="221"/>
      <c r="B759" s="221"/>
      <c r="C759" s="221"/>
      <c r="D759" s="221"/>
      <c r="E759" s="221"/>
      <c r="F759" s="222"/>
      <c r="G759" s="266"/>
      <c r="H759" s="221"/>
      <c r="I759" s="364"/>
      <c r="J759" s="222"/>
      <c r="K759" s="221"/>
    </row>
    <row r="760" spans="1:11" x14ac:dyDescent="0.2">
      <c r="A760" s="221"/>
      <c r="B760" s="221"/>
      <c r="C760" s="221"/>
      <c r="D760" s="221"/>
      <c r="E760" s="221"/>
      <c r="F760" s="222"/>
      <c r="G760" s="266"/>
      <c r="H760" s="221"/>
      <c r="I760" s="364"/>
      <c r="J760" s="222"/>
      <c r="K760" s="221"/>
    </row>
    <row r="761" spans="1:11" x14ac:dyDescent="0.2">
      <c r="A761" s="221"/>
      <c r="B761" s="221"/>
      <c r="C761" s="221"/>
      <c r="D761" s="221"/>
      <c r="E761" s="221"/>
      <c r="F761" s="222"/>
      <c r="G761" s="266"/>
      <c r="H761" s="221"/>
      <c r="I761" s="364"/>
      <c r="J761" s="222"/>
      <c r="K761" s="221"/>
    </row>
    <row r="762" spans="1:11" x14ac:dyDescent="0.2">
      <c r="A762" s="221"/>
      <c r="B762" s="221"/>
      <c r="C762" s="221"/>
      <c r="D762" s="221"/>
      <c r="E762" s="221"/>
      <c r="F762" s="222"/>
      <c r="G762" s="266"/>
      <c r="H762" s="221"/>
      <c r="I762" s="364"/>
      <c r="J762" s="222"/>
      <c r="K762" s="221"/>
    </row>
    <row r="763" spans="1:11" x14ac:dyDescent="0.2">
      <c r="A763" s="221"/>
      <c r="B763" s="221"/>
      <c r="C763" s="221"/>
      <c r="D763" s="221"/>
      <c r="E763" s="221"/>
      <c r="F763" s="222"/>
      <c r="G763" s="266"/>
      <c r="H763" s="221"/>
      <c r="I763" s="364"/>
      <c r="J763" s="222"/>
      <c r="K763" s="221"/>
    </row>
    <row r="764" spans="1:11" x14ac:dyDescent="0.2">
      <c r="A764" s="221"/>
      <c r="B764" s="221"/>
      <c r="C764" s="221"/>
      <c r="D764" s="221"/>
      <c r="E764" s="221"/>
      <c r="F764" s="222"/>
      <c r="G764" s="266"/>
      <c r="H764" s="221"/>
      <c r="I764" s="364"/>
      <c r="J764" s="222"/>
      <c r="K764" s="221"/>
    </row>
    <row r="765" spans="1:11" x14ac:dyDescent="0.2">
      <c r="A765" s="221"/>
      <c r="B765" s="221"/>
      <c r="C765" s="221"/>
      <c r="D765" s="221"/>
      <c r="E765" s="221"/>
      <c r="F765" s="222"/>
      <c r="G765" s="266"/>
      <c r="H765" s="221"/>
      <c r="I765" s="364"/>
      <c r="J765" s="222"/>
      <c r="K765" s="221"/>
    </row>
    <row r="766" spans="1:11" x14ac:dyDescent="0.2">
      <c r="A766" s="221"/>
      <c r="B766" s="221"/>
      <c r="C766" s="221"/>
      <c r="D766" s="221"/>
      <c r="E766" s="221"/>
      <c r="F766" s="222"/>
      <c r="G766" s="266"/>
      <c r="H766" s="221"/>
      <c r="I766" s="364"/>
      <c r="J766" s="222"/>
      <c r="K766" s="221"/>
    </row>
    <row r="767" spans="1:11" x14ac:dyDescent="0.2">
      <c r="A767" s="221"/>
      <c r="B767" s="221"/>
      <c r="C767" s="221"/>
      <c r="D767" s="221"/>
      <c r="E767" s="221"/>
      <c r="F767" s="222"/>
      <c r="G767" s="266"/>
      <c r="H767" s="221"/>
      <c r="I767" s="364"/>
      <c r="J767" s="222"/>
      <c r="K767" s="221"/>
    </row>
    <row r="768" spans="1:11" x14ac:dyDescent="0.2">
      <c r="A768" s="221"/>
      <c r="B768" s="221"/>
      <c r="C768" s="221"/>
      <c r="D768" s="221"/>
      <c r="E768" s="221"/>
      <c r="F768" s="222"/>
      <c r="G768" s="266"/>
      <c r="H768" s="221"/>
      <c r="I768" s="364"/>
      <c r="J768" s="222"/>
      <c r="K768" s="221"/>
    </row>
    <row r="769" spans="1:11" x14ac:dyDescent="0.2">
      <c r="A769" s="221"/>
      <c r="B769" s="221"/>
      <c r="C769" s="221"/>
      <c r="D769" s="221"/>
      <c r="E769" s="221"/>
      <c r="F769" s="222"/>
      <c r="G769" s="266"/>
      <c r="H769" s="221"/>
      <c r="I769" s="364"/>
      <c r="J769" s="222"/>
      <c r="K769" s="221"/>
    </row>
    <row r="770" spans="1:11" x14ac:dyDescent="0.2">
      <c r="A770" s="221"/>
      <c r="B770" s="221"/>
      <c r="C770" s="221"/>
      <c r="D770" s="221"/>
      <c r="E770" s="221"/>
      <c r="F770" s="222"/>
      <c r="G770" s="266"/>
      <c r="H770" s="221"/>
      <c r="I770" s="364"/>
      <c r="J770" s="222"/>
      <c r="K770" s="221"/>
    </row>
    <row r="771" spans="1:11" x14ac:dyDescent="0.2">
      <c r="A771" s="221"/>
      <c r="B771" s="221"/>
      <c r="C771" s="221"/>
      <c r="D771" s="221"/>
      <c r="E771" s="221"/>
      <c r="F771" s="222"/>
      <c r="G771" s="266"/>
      <c r="H771" s="221"/>
      <c r="I771" s="364"/>
      <c r="J771" s="222"/>
      <c r="K771" s="221"/>
    </row>
    <row r="772" spans="1:11" x14ac:dyDescent="0.2">
      <c r="A772" s="221"/>
      <c r="B772" s="221"/>
      <c r="C772" s="221"/>
      <c r="D772" s="221"/>
      <c r="E772" s="221"/>
      <c r="F772" s="222"/>
      <c r="G772" s="266"/>
      <c r="H772" s="221"/>
      <c r="I772" s="364"/>
      <c r="J772" s="222"/>
      <c r="K772" s="221"/>
    </row>
    <row r="773" spans="1:11" x14ac:dyDescent="0.2">
      <c r="A773" s="221"/>
      <c r="B773" s="221"/>
      <c r="C773" s="221"/>
      <c r="D773" s="221"/>
      <c r="E773" s="221"/>
      <c r="F773" s="222"/>
      <c r="G773" s="266"/>
      <c r="H773" s="221"/>
      <c r="I773" s="364"/>
      <c r="J773" s="222"/>
      <c r="K773" s="221"/>
    </row>
    <row r="774" spans="1:11" x14ac:dyDescent="0.2">
      <c r="A774" s="221"/>
      <c r="B774" s="221"/>
      <c r="C774" s="221"/>
      <c r="D774" s="221"/>
      <c r="E774" s="221"/>
      <c r="F774" s="222"/>
      <c r="G774" s="266"/>
      <c r="H774" s="221"/>
      <c r="I774" s="364"/>
      <c r="J774" s="222"/>
      <c r="K774" s="221"/>
    </row>
    <row r="775" spans="1:11" x14ac:dyDescent="0.2">
      <c r="A775" s="221"/>
      <c r="B775" s="221"/>
      <c r="C775" s="221"/>
      <c r="D775" s="221"/>
      <c r="E775" s="221"/>
      <c r="F775" s="222"/>
      <c r="G775" s="266"/>
      <c r="H775" s="221"/>
      <c r="I775" s="364"/>
      <c r="J775" s="222"/>
      <c r="K775" s="221"/>
    </row>
    <row r="776" spans="1:11" x14ac:dyDescent="0.2">
      <c r="A776" s="221"/>
      <c r="B776" s="221"/>
      <c r="C776" s="221"/>
      <c r="D776" s="221"/>
      <c r="E776" s="221"/>
      <c r="F776" s="222"/>
      <c r="G776" s="266"/>
      <c r="H776" s="221"/>
      <c r="I776" s="364"/>
      <c r="J776" s="222"/>
      <c r="K776" s="221"/>
    </row>
    <row r="777" spans="1:11" x14ac:dyDescent="0.2">
      <c r="A777" s="221"/>
      <c r="B777" s="221"/>
      <c r="C777" s="221"/>
      <c r="D777" s="221"/>
      <c r="E777" s="221"/>
      <c r="F777" s="222"/>
      <c r="G777" s="266"/>
      <c r="H777" s="221"/>
      <c r="I777" s="364"/>
      <c r="J777" s="222"/>
      <c r="K777" s="221"/>
    </row>
    <row r="778" spans="1:11" x14ac:dyDescent="0.2">
      <c r="A778" s="221"/>
      <c r="B778" s="221"/>
      <c r="C778" s="221"/>
      <c r="D778" s="221"/>
      <c r="E778" s="221"/>
      <c r="F778" s="222"/>
      <c r="G778" s="266"/>
      <c r="H778" s="221"/>
      <c r="I778" s="364"/>
      <c r="J778" s="222"/>
      <c r="K778" s="221"/>
    </row>
    <row r="779" spans="1:11" x14ac:dyDescent="0.2">
      <c r="A779" s="221"/>
      <c r="B779" s="221"/>
      <c r="C779" s="221"/>
      <c r="D779" s="221"/>
      <c r="E779" s="221"/>
      <c r="F779" s="222"/>
      <c r="G779" s="266"/>
      <c r="H779" s="221"/>
      <c r="I779" s="364"/>
      <c r="J779" s="222"/>
      <c r="K779" s="221"/>
    </row>
    <row r="780" spans="1:11" x14ac:dyDescent="0.2">
      <c r="A780" s="221"/>
      <c r="B780" s="221"/>
      <c r="C780" s="221"/>
      <c r="D780" s="221"/>
      <c r="E780" s="221"/>
      <c r="F780" s="222"/>
      <c r="G780" s="266"/>
      <c r="H780" s="221"/>
      <c r="I780" s="364"/>
      <c r="J780" s="222"/>
      <c r="K780" s="221"/>
    </row>
    <row r="781" spans="1:11" x14ac:dyDescent="0.2">
      <c r="A781" s="221"/>
      <c r="B781" s="221"/>
      <c r="C781" s="221"/>
      <c r="D781" s="221"/>
      <c r="E781" s="221"/>
      <c r="F781" s="222"/>
      <c r="G781" s="266"/>
      <c r="H781" s="221"/>
      <c r="I781" s="364"/>
      <c r="J781" s="222"/>
      <c r="K781" s="221"/>
    </row>
    <row r="782" spans="1:11" x14ac:dyDescent="0.2">
      <c r="A782" s="221"/>
      <c r="B782" s="221"/>
      <c r="C782" s="221"/>
      <c r="D782" s="221"/>
      <c r="E782" s="221"/>
      <c r="F782" s="222"/>
      <c r="G782" s="266"/>
      <c r="H782" s="221"/>
      <c r="I782" s="364"/>
      <c r="J782" s="222"/>
      <c r="K782" s="221"/>
    </row>
    <row r="783" spans="1:11" x14ac:dyDescent="0.2">
      <c r="A783" s="221"/>
      <c r="B783" s="221"/>
      <c r="C783" s="221"/>
      <c r="D783" s="221"/>
      <c r="E783" s="221"/>
      <c r="F783" s="222"/>
      <c r="G783" s="266"/>
      <c r="H783" s="221"/>
      <c r="I783" s="364"/>
      <c r="J783" s="222"/>
      <c r="K783" s="221"/>
    </row>
    <row r="784" spans="1:11" x14ac:dyDescent="0.2">
      <c r="A784" s="221"/>
      <c r="B784" s="221"/>
      <c r="C784" s="221"/>
      <c r="D784" s="221"/>
      <c r="E784" s="221"/>
      <c r="F784" s="222"/>
      <c r="G784" s="266"/>
      <c r="H784" s="221"/>
      <c r="I784" s="364"/>
      <c r="J784" s="222"/>
      <c r="K784" s="221"/>
    </row>
    <row r="785" spans="1:11" x14ac:dyDescent="0.2">
      <c r="A785" s="221"/>
      <c r="B785" s="221"/>
      <c r="C785" s="221"/>
      <c r="D785" s="221"/>
      <c r="E785" s="221"/>
      <c r="F785" s="222"/>
      <c r="G785" s="266"/>
      <c r="H785" s="221"/>
      <c r="I785" s="364"/>
      <c r="J785" s="222"/>
      <c r="K785" s="221"/>
    </row>
    <row r="786" spans="1:11" x14ac:dyDescent="0.2">
      <c r="A786" s="221"/>
      <c r="B786" s="221"/>
      <c r="C786" s="221"/>
      <c r="D786" s="221"/>
      <c r="E786" s="221"/>
      <c r="F786" s="222"/>
      <c r="G786" s="266"/>
      <c r="H786" s="221"/>
      <c r="I786" s="364"/>
      <c r="J786" s="222"/>
      <c r="K786" s="221"/>
    </row>
    <row r="787" spans="1:11" x14ac:dyDescent="0.2">
      <c r="A787" s="221"/>
      <c r="B787" s="221"/>
      <c r="C787" s="221"/>
      <c r="D787" s="221"/>
      <c r="E787" s="221"/>
      <c r="F787" s="222"/>
      <c r="G787" s="266"/>
      <c r="H787" s="221"/>
      <c r="I787" s="364"/>
      <c r="J787" s="222"/>
      <c r="K787" s="221"/>
    </row>
    <row r="788" spans="1:11" x14ac:dyDescent="0.2">
      <c r="A788" s="221"/>
      <c r="B788" s="221"/>
      <c r="C788" s="221"/>
      <c r="D788" s="221"/>
      <c r="E788" s="221"/>
      <c r="F788" s="222"/>
      <c r="G788" s="266"/>
      <c r="H788" s="221"/>
      <c r="I788" s="364"/>
      <c r="J788" s="222"/>
      <c r="K788" s="221"/>
    </row>
    <row r="789" spans="1:11" x14ac:dyDescent="0.2">
      <c r="A789" s="221"/>
      <c r="B789" s="221"/>
      <c r="C789" s="221"/>
      <c r="D789" s="221"/>
      <c r="E789" s="221"/>
      <c r="F789" s="222"/>
      <c r="G789" s="266"/>
      <c r="H789" s="221"/>
      <c r="I789" s="364"/>
      <c r="J789" s="222"/>
      <c r="K789" s="221"/>
    </row>
    <row r="790" spans="1:11" x14ac:dyDescent="0.2">
      <c r="A790" s="221"/>
      <c r="B790" s="221"/>
      <c r="C790" s="221"/>
      <c r="D790" s="221"/>
      <c r="E790" s="221"/>
      <c r="F790" s="222"/>
      <c r="G790" s="266"/>
      <c r="H790" s="221"/>
      <c r="I790" s="364"/>
      <c r="J790" s="222"/>
      <c r="K790" s="221"/>
    </row>
    <row r="791" spans="1:11" x14ac:dyDescent="0.2">
      <c r="A791" s="221"/>
      <c r="B791" s="221"/>
      <c r="C791" s="221"/>
      <c r="D791" s="221"/>
      <c r="E791" s="221"/>
      <c r="F791" s="222"/>
      <c r="G791" s="266"/>
      <c r="H791" s="221"/>
      <c r="I791" s="364"/>
      <c r="J791" s="222"/>
      <c r="K791" s="221"/>
    </row>
    <row r="792" spans="1:11" x14ac:dyDescent="0.2">
      <c r="A792" s="221"/>
      <c r="B792" s="221"/>
      <c r="C792" s="221"/>
      <c r="D792" s="221"/>
      <c r="E792" s="221"/>
      <c r="F792" s="222"/>
      <c r="G792" s="266"/>
      <c r="H792" s="221"/>
      <c r="I792" s="364"/>
      <c r="J792" s="222"/>
      <c r="K792" s="221"/>
    </row>
    <row r="793" spans="1:11" x14ac:dyDescent="0.2">
      <c r="A793" s="221"/>
      <c r="B793" s="221"/>
      <c r="C793" s="221"/>
      <c r="D793" s="221"/>
      <c r="E793" s="221"/>
      <c r="F793" s="222"/>
      <c r="G793" s="266"/>
      <c r="H793" s="221"/>
      <c r="I793" s="364"/>
      <c r="J793" s="222"/>
      <c r="K793" s="221"/>
    </row>
    <row r="794" spans="1:11" x14ac:dyDescent="0.2">
      <c r="A794" s="221"/>
      <c r="B794" s="221"/>
      <c r="C794" s="221"/>
      <c r="D794" s="221"/>
      <c r="E794" s="221"/>
      <c r="F794" s="222"/>
      <c r="G794" s="266"/>
      <c r="H794" s="221"/>
      <c r="I794" s="364"/>
      <c r="J794" s="222"/>
      <c r="K794" s="221"/>
    </row>
    <row r="795" spans="1:11" x14ac:dyDescent="0.2">
      <c r="A795" s="221"/>
      <c r="B795" s="221"/>
      <c r="C795" s="221"/>
      <c r="D795" s="221"/>
      <c r="E795" s="221"/>
      <c r="F795" s="222"/>
      <c r="G795" s="266"/>
      <c r="H795" s="221"/>
      <c r="I795" s="364"/>
      <c r="J795" s="222"/>
      <c r="K795" s="221"/>
    </row>
    <row r="796" spans="1:11" x14ac:dyDescent="0.2">
      <c r="A796" s="221"/>
      <c r="B796" s="221"/>
      <c r="C796" s="221"/>
      <c r="D796" s="221"/>
      <c r="E796" s="221"/>
      <c r="F796" s="222"/>
      <c r="G796" s="266"/>
      <c r="H796" s="221"/>
      <c r="I796" s="364"/>
      <c r="J796" s="222"/>
      <c r="K796" s="221"/>
    </row>
    <row r="797" spans="1:11" x14ac:dyDescent="0.2">
      <c r="A797" s="221"/>
      <c r="B797" s="221"/>
      <c r="C797" s="221"/>
      <c r="D797" s="221"/>
      <c r="E797" s="221"/>
      <c r="F797" s="222"/>
      <c r="G797" s="266"/>
      <c r="H797" s="221"/>
      <c r="I797" s="364"/>
      <c r="J797" s="222"/>
      <c r="K797" s="221"/>
    </row>
    <row r="798" spans="1:11" x14ac:dyDescent="0.2">
      <c r="A798" s="221"/>
      <c r="B798" s="221"/>
      <c r="C798" s="221"/>
      <c r="D798" s="221"/>
      <c r="E798" s="221"/>
      <c r="F798" s="222"/>
      <c r="G798" s="266"/>
      <c r="H798" s="221"/>
      <c r="I798" s="364"/>
      <c r="J798" s="222"/>
      <c r="K798" s="221"/>
    </row>
    <row r="799" spans="1:11" x14ac:dyDescent="0.2">
      <c r="A799" s="221"/>
      <c r="B799" s="221"/>
      <c r="C799" s="221"/>
      <c r="D799" s="221"/>
      <c r="E799" s="221"/>
      <c r="F799" s="222"/>
      <c r="G799" s="266"/>
      <c r="H799" s="221"/>
      <c r="I799" s="364"/>
      <c r="J799" s="222"/>
      <c r="K799" s="221"/>
    </row>
    <row r="800" spans="1:11" x14ac:dyDescent="0.2">
      <c r="A800" s="221"/>
      <c r="B800" s="221"/>
      <c r="C800" s="221"/>
      <c r="D800" s="221"/>
      <c r="E800" s="221"/>
      <c r="F800" s="222"/>
      <c r="G800" s="266"/>
      <c r="H800" s="221"/>
      <c r="I800" s="364"/>
      <c r="J800" s="222"/>
      <c r="K800" s="221"/>
    </row>
    <row r="801" spans="1:11" x14ac:dyDescent="0.2">
      <c r="A801" s="221"/>
      <c r="B801" s="221"/>
      <c r="C801" s="221"/>
      <c r="D801" s="221"/>
      <c r="E801" s="221"/>
      <c r="F801" s="222"/>
      <c r="G801" s="266"/>
      <c r="H801" s="221"/>
      <c r="I801" s="364"/>
      <c r="J801" s="222"/>
      <c r="K801" s="221"/>
    </row>
    <row r="802" spans="1:11" x14ac:dyDescent="0.2">
      <c r="A802" s="221"/>
      <c r="B802" s="221"/>
      <c r="C802" s="221"/>
      <c r="D802" s="221"/>
      <c r="E802" s="221"/>
      <c r="F802" s="222"/>
      <c r="G802" s="266"/>
      <c r="H802" s="221"/>
      <c r="I802" s="364"/>
      <c r="J802" s="222"/>
      <c r="K802" s="221"/>
    </row>
    <row r="803" spans="1:11" x14ac:dyDescent="0.2">
      <c r="A803" s="221"/>
      <c r="B803" s="221"/>
      <c r="C803" s="221"/>
      <c r="D803" s="221"/>
      <c r="E803" s="221"/>
      <c r="F803" s="222"/>
      <c r="G803" s="266"/>
      <c r="H803" s="221"/>
      <c r="I803" s="364"/>
      <c r="J803" s="222"/>
      <c r="K803" s="221"/>
    </row>
    <row r="804" spans="1:11" x14ac:dyDescent="0.2">
      <c r="A804" s="221"/>
      <c r="B804" s="221"/>
      <c r="C804" s="221"/>
      <c r="D804" s="221"/>
      <c r="E804" s="221"/>
      <c r="F804" s="222"/>
      <c r="G804" s="266"/>
      <c r="H804" s="221"/>
      <c r="I804" s="364"/>
      <c r="J804" s="222"/>
      <c r="K804" s="221"/>
    </row>
    <row r="805" spans="1:11" x14ac:dyDescent="0.2">
      <c r="A805" s="221"/>
      <c r="B805" s="221"/>
      <c r="C805" s="221"/>
      <c r="D805" s="221"/>
      <c r="E805" s="221"/>
      <c r="F805" s="222"/>
      <c r="G805" s="266"/>
      <c r="H805" s="221"/>
      <c r="I805" s="364"/>
      <c r="J805" s="222"/>
      <c r="K805" s="221"/>
    </row>
    <row r="806" spans="1:11" x14ac:dyDescent="0.2">
      <c r="A806" s="221"/>
      <c r="B806" s="221"/>
      <c r="C806" s="221"/>
      <c r="D806" s="221"/>
      <c r="E806" s="221"/>
      <c r="F806" s="222"/>
      <c r="G806" s="266"/>
      <c r="H806" s="221"/>
      <c r="I806" s="364"/>
      <c r="J806" s="222"/>
      <c r="K806" s="221"/>
    </row>
    <row r="807" spans="1:11" x14ac:dyDescent="0.2">
      <c r="A807" s="221"/>
      <c r="B807" s="221"/>
      <c r="C807" s="221"/>
      <c r="D807" s="221"/>
      <c r="E807" s="221"/>
      <c r="F807" s="222"/>
      <c r="G807" s="266"/>
      <c r="H807" s="221"/>
      <c r="I807" s="364"/>
      <c r="J807" s="222"/>
      <c r="K807" s="221"/>
    </row>
    <row r="808" spans="1:11" x14ac:dyDescent="0.2">
      <c r="A808" s="221"/>
      <c r="B808" s="221"/>
      <c r="C808" s="221"/>
      <c r="D808" s="221"/>
      <c r="E808" s="221"/>
      <c r="F808" s="222"/>
      <c r="G808" s="266"/>
      <c r="H808" s="221"/>
      <c r="I808" s="364"/>
      <c r="J808" s="222"/>
      <c r="K808" s="221"/>
    </row>
    <row r="809" spans="1:11" x14ac:dyDescent="0.2">
      <c r="A809" s="221"/>
      <c r="B809" s="221"/>
      <c r="C809" s="221"/>
      <c r="D809" s="221"/>
      <c r="E809" s="221"/>
      <c r="F809" s="222"/>
      <c r="G809" s="266"/>
      <c r="H809" s="221"/>
      <c r="I809" s="364"/>
      <c r="J809" s="222"/>
      <c r="K809" s="221"/>
    </row>
    <row r="810" spans="1:11" x14ac:dyDescent="0.2">
      <c r="A810" s="221"/>
      <c r="B810" s="221"/>
      <c r="C810" s="221"/>
      <c r="D810" s="221"/>
      <c r="E810" s="221"/>
      <c r="F810" s="222"/>
      <c r="G810" s="266"/>
      <c r="H810" s="221"/>
      <c r="I810" s="364"/>
      <c r="J810" s="222"/>
      <c r="K810" s="221"/>
    </row>
    <row r="811" spans="1:11" x14ac:dyDescent="0.2">
      <c r="A811" s="221"/>
      <c r="B811" s="221"/>
      <c r="C811" s="221"/>
      <c r="D811" s="221"/>
      <c r="E811" s="221"/>
      <c r="F811" s="222"/>
      <c r="G811" s="266"/>
      <c r="H811" s="221"/>
      <c r="I811" s="364"/>
      <c r="J811" s="222"/>
      <c r="K811" s="221"/>
    </row>
    <row r="812" spans="1:11" x14ac:dyDescent="0.2">
      <c r="A812" s="221"/>
      <c r="B812" s="221"/>
      <c r="C812" s="221"/>
      <c r="D812" s="221"/>
      <c r="E812" s="221"/>
      <c r="F812" s="222"/>
      <c r="G812" s="266"/>
      <c r="H812" s="221"/>
      <c r="I812" s="364"/>
      <c r="J812" s="222"/>
      <c r="K812" s="221"/>
    </row>
    <row r="813" spans="1:11" x14ac:dyDescent="0.2">
      <c r="A813" s="221"/>
      <c r="B813" s="221"/>
      <c r="C813" s="221"/>
      <c r="D813" s="221"/>
      <c r="E813" s="221"/>
      <c r="F813" s="222"/>
      <c r="G813" s="266"/>
      <c r="H813" s="221"/>
      <c r="I813" s="364"/>
      <c r="J813" s="222"/>
      <c r="K813" s="221"/>
    </row>
    <row r="814" spans="1:11" x14ac:dyDescent="0.2">
      <c r="A814" s="221"/>
      <c r="B814" s="221"/>
      <c r="C814" s="221"/>
      <c r="D814" s="221"/>
      <c r="E814" s="221"/>
      <c r="F814" s="222"/>
      <c r="G814" s="266"/>
      <c r="H814" s="221"/>
      <c r="I814" s="364"/>
      <c r="J814" s="222"/>
      <c r="K814" s="221"/>
    </row>
    <row r="815" spans="1:11" x14ac:dyDescent="0.2">
      <c r="A815" s="221"/>
      <c r="B815" s="221"/>
      <c r="C815" s="221"/>
      <c r="D815" s="221"/>
      <c r="E815" s="221"/>
      <c r="F815" s="222"/>
      <c r="G815" s="266"/>
      <c r="H815" s="221"/>
      <c r="I815" s="364"/>
      <c r="J815" s="222"/>
      <c r="K815" s="221"/>
    </row>
    <row r="816" spans="1:11" x14ac:dyDescent="0.2">
      <c r="A816" s="221"/>
      <c r="B816" s="221"/>
      <c r="C816" s="221"/>
      <c r="D816" s="221"/>
      <c r="E816" s="221"/>
      <c r="F816" s="222"/>
      <c r="G816" s="266"/>
      <c r="H816" s="221"/>
      <c r="I816" s="364"/>
      <c r="J816" s="222"/>
      <c r="K816" s="221"/>
    </row>
    <row r="817" spans="1:11" x14ac:dyDescent="0.2">
      <c r="A817" s="221"/>
      <c r="B817" s="221"/>
      <c r="C817" s="221"/>
      <c r="D817" s="221"/>
      <c r="E817" s="221"/>
      <c r="F817" s="222"/>
      <c r="G817" s="266"/>
      <c r="H817" s="221"/>
      <c r="I817" s="364"/>
      <c r="J817" s="222"/>
      <c r="K817" s="221"/>
    </row>
    <row r="818" spans="1:11" x14ac:dyDescent="0.2">
      <c r="A818" s="221"/>
      <c r="B818" s="221"/>
      <c r="C818" s="221"/>
      <c r="D818" s="221"/>
      <c r="E818" s="221"/>
      <c r="F818" s="222"/>
      <c r="G818" s="266"/>
      <c r="H818" s="221"/>
      <c r="I818" s="364"/>
      <c r="J818" s="222"/>
      <c r="K818" s="221"/>
    </row>
    <row r="819" spans="1:11" x14ac:dyDescent="0.2">
      <c r="A819" s="221"/>
      <c r="B819" s="221"/>
      <c r="C819" s="221"/>
      <c r="D819" s="221"/>
      <c r="E819" s="221"/>
      <c r="F819" s="222"/>
      <c r="G819" s="266"/>
      <c r="H819" s="221"/>
      <c r="I819" s="364"/>
      <c r="J819" s="222"/>
      <c r="K819" s="221"/>
    </row>
    <row r="820" spans="1:11" x14ac:dyDescent="0.2">
      <c r="A820" s="221"/>
      <c r="B820" s="221"/>
      <c r="C820" s="221"/>
      <c r="D820" s="221"/>
      <c r="E820" s="221"/>
      <c r="F820" s="222"/>
      <c r="G820" s="266"/>
      <c r="H820" s="221"/>
      <c r="I820" s="364"/>
      <c r="J820" s="222"/>
      <c r="K820" s="221"/>
    </row>
    <row r="821" spans="1:11" x14ac:dyDescent="0.2">
      <c r="A821" s="221"/>
      <c r="B821" s="221"/>
      <c r="C821" s="221"/>
      <c r="D821" s="221"/>
      <c r="E821" s="221"/>
      <c r="F821" s="222"/>
      <c r="G821" s="266"/>
      <c r="H821" s="221"/>
      <c r="I821" s="364"/>
      <c r="J821" s="222"/>
      <c r="K821" s="221"/>
    </row>
    <row r="822" spans="1:11" x14ac:dyDescent="0.2">
      <c r="A822" s="221"/>
      <c r="B822" s="221"/>
      <c r="C822" s="221"/>
      <c r="D822" s="221"/>
      <c r="E822" s="221"/>
      <c r="F822" s="222"/>
      <c r="G822" s="266"/>
      <c r="H822" s="221"/>
      <c r="I822" s="364"/>
      <c r="J822" s="222"/>
      <c r="K822" s="221"/>
    </row>
    <row r="823" spans="1:11" x14ac:dyDescent="0.2">
      <c r="A823" s="221"/>
      <c r="B823" s="221"/>
      <c r="C823" s="221"/>
      <c r="D823" s="221"/>
      <c r="E823" s="221"/>
      <c r="F823" s="222"/>
      <c r="G823" s="266"/>
      <c r="H823" s="221"/>
      <c r="I823" s="364"/>
      <c r="J823" s="222"/>
      <c r="K823" s="221"/>
    </row>
    <row r="824" spans="1:11" x14ac:dyDescent="0.2">
      <c r="A824" s="221"/>
      <c r="B824" s="221"/>
      <c r="C824" s="221"/>
      <c r="D824" s="221"/>
      <c r="E824" s="221"/>
      <c r="F824" s="222"/>
      <c r="G824" s="266"/>
      <c r="H824" s="221"/>
      <c r="I824" s="364"/>
      <c r="J824" s="222"/>
      <c r="K824" s="221"/>
    </row>
    <row r="825" spans="1:11" x14ac:dyDescent="0.2">
      <c r="A825" s="221"/>
      <c r="B825" s="221"/>
      <c r="C825" s="221"/>
      <c r="D825" s="221"/>
      <c r="E825" s="221"/>
      <c r="F825" s="222"/>
      <c r="G825" s="266"/>
      <c r="H825" s="221"/>
      <c r="I825" s="364"/>
      <c r="J825" s="222"/>
      <c r="K825" s="221"/>
    </row>
    <row r="826" spans="1:11" x14ac:dyDescent="0.2">
      <c r="A826" s="221"/>
      <c r="B826" s="221"/>
      <c r="C826" s="221"/>
      <c r="D826" s="221"/>
      <c r="E826" s="221"/>
      <c r="F826" s="222"/>
      <c r="G826" s="266"/>
      <c r="H826" s="221"/>
      <c r="I826" s="364"/>
      <c r="J826" s="222"/>
      <c r="K826" s="221"/>
    </row>
    <row r="827" spans="1:11" x14ac:dyDescent="0.2">
      <c r="A827" s="221"/>
      <c r="B827" s="221"/>
      <c r="C827" s="221"/>
      <c r="D827" s="221"/>
      <c r="E827" s="221"/>
      <c r="F827" s="222"/>
      <c r="G827" s="266"/>
      <c r="H827" s="221"/>
      <c r="I827" s="364"/>
      <c r="J827" s="222"/>
      <c r="K827" s="221"/>
    </row>
    <row r="828" spans="1:11" x14ac:dyDescent="0.2">
      <c r="A828" s="221"/>
      <c r="B828" s="221"/>
      <c r="C828" s="221"/>
      <c r="D828" s="221"/>
      <c r="E828" s="221"/>
      <c r="F828" s="222"/>
      <c r="G828" s="266"/>
      <c r="H828" s="221"/>
      <c r="I828" s="364"/>
      <c r="J828" s="222"/>
      <c r="K828" s="221"/>
    </row>
    <row r="829" spans="1:11" x14ac:dyDescent="0.2">
      <c r="A829" s="221"/>
      <c r="B829" s="221"/>
      <c r="C829" s="221"/>
      <c r="D829" s="221"/>
      <c r="E829" s="221"/>
      <c r="F829" s="222"/>
      <c r="G829" s="266"/>
      <c r="H829" s="221"/>
      <c r="I829" s="364"/>
      <c r="J829" s="222"/>
      <c r="K829" s="221"/>
    </row>
    <row r="830" spans="1:11" x14ac:dyDescent="0.2">
      <c r="A830" s="221"/>
      <c r="B830" s="221"/>
      <c r="C830" s="221"/>
      <c r="D830" s="221"/>
      <c r="E830" s="221"/>
      <c r="F830" s="222"/>
      <c r="G830" s="266"/>
      <c r="H830" s="221"/>
      <c r="I830" s="364"/>
      <c r="J830" s="222"/>
      <c r="K830" s="221"/>
    </row>
    <row r="831" spans="1:11" x14ac:dyDescent="0.2">
      <c r="A831" s="221"/>
      <c r="B831" s="221"/>
      <c r="C831" s="221"/>
      <c r="D831" s="221"/>
      <c r="E831" s="221"/>
      <c r="F831" s="222"/>
      <c r="G831" s="266"/>
      <c r="H831" s="221"/>
      <c r="I831" s="364"/>
      <c r="J831" s="222"/>
      <c r="K831" s="221"/>
    </row>
    <row r="832" spans="1:11" x14ac:dyDescent="0.2">
      <c r="A832" s="221"/>
      <c r="B832" s="221"/>
      <c r="C832" s="221"/>
      <c r="D832" s="221"/>
      <c r="E832" s="221"/>
      <c r="F832" s="222"/>
      <c r="G832" s="266"/>
      <c r="H832" s="221"/>
      <c r="I832" s="364"/>
      <c r="J832" s="222"/>
      <c r="K832" s="221"/>
    </row>
    <row r="833" spans="1:11" x14ac:dyDescent="0.2">
      <c r="A833" s="221"/>
      <c r="B833" s="221"/>
      <c r="C833" s="221"/>
      <c r="D833" s="221"/>
      <c r="E833" s="221"/>
      <c r="F833" s="222"/>
      <c r="G833" s="266"/>
      <c r="H833" s="221"/>
      <c r="I833" s="364"/>
      <c r="J833" s="222"/>
      <c r="K833" s="221"/>
    </row>
    <row r="834" spans="1:11" x14ac:dyDescent="0.2">
      <c r="A834" s="221"/>
      <c r="B834" s="221"/>
      <c r="C834" s="221"/>
      <c r="D834" s="221"/>
      <c r="E834" s="221"/>
      <c r="F834" s="222"/>
      <c r="G834" s="266"/>
      <c r="H834" s="221"/>
      <c r="I834" s="364"/>
      <c r="J834" s="222"/>
      <c r="K834" s="221"/>
    </row>
    <row r="835" spans="1:11" x14ac:dyDescent="0.2">
      <c r="A835" s="221"/>
      <c r="B835" s="221"/>
      <c r="C835" s="221"/>
      <c r="D835" s="221"/>
      <c r="E835" s="221"/>
      <c r="F835" s="222"/>
      <c r="G835" s="266"/>
      <c r="H835" s="221"/>
      <c r="I835" s="364"/>
      <c r="J835" s="222"/>
      <c r="K835" s="221"/>
    </row>
    <row r="836" spans="1:11" x14ac:dyDescent="0.2">
      <c r="A836" s="221"/>
      <c r="B836" s="221"/>
      <c r="C836" s="221"/>
      <c r="D836" s="221"/>
      <c r="E836" s="221"/>
      <c r="F836" s="222"/>
      <c r="G836" s="266"/>
      <c r="H836" s="221"/>
      <c r="I836" s="364"/>
      <c r="J836" s="222"/>
      <c r="K836" s="221"/>
    </row>
    <row r="837" spans="1:11" x14ac:dyDescent="0.2">
      <c r="A837" s="221"/>
      <c r="B837" s="221"/>
      <c r="C837" s="221"/>
      <c r="D837" s="221"/>
      <c r="E837" s="221"/>
      <c r="F837" s="222"/>
      <c r="G837" s="266"/>
      <c r="H837" s="221"/>
      <c r="I837" s="364"/>
      <c r="J837" s="222"/>
      <c r="K837" s="221"/>
    </row>
    <row r="838" spans="1:11" x14ac:dyDescent="0.2">
      <c r="A838" s="221"/>
      <c r="B838" s="221"/>
      <c r="C838" s="221"/>
      <c r="D838" s="221"/>
      <c r="E838" s="221"/>
      <c r="F838" s="222"/>
      <c r="G838" s="266"/>
      <c r="H838" s="221"/>
      <c r="I838" s="364"/>
      <c r="J838" s="222"/>
      <c r="K838" s="221"/>
    </row>
    <row r="839" spans="1:11" x14ac:dyDescent="0.2">
      <c r="A839" s="221"/>
      <c r="B839" s="221"/>
      <c r="C839" s="221"/>
      <c r="D839" s="221"/>
      <c r="E839" s="221"/>
      <c r="F839" s="222"/>
      <c r="G839" s="266"/>
      <c r="H839" s="221"/>
      <c r="I839" s="364"/>
      <c r="J839" s="222"/>
      <c r="K839" s="221"/>
    </row>
    <row r="840" spans="1:11" x14ac:dyDescent="0.2">
      <c r="A840" s="221"/>
      <c r="B840" s="221"/>
      <c r="C840" s="221"/>
      <c r="D840" s="221"/>
      <c r="E840" s="221"/>
      <c r="F840" s="222"/>
      <c r="G840" s="266"/>
      <c r="H840" s="221"/>
      <c r="I840" s="364"/>
      <c r="J840" s="222"/>
      <c r="K840" s="221"/>
    </row>
    <row r="841" spans="1:11" x14ac:dyDescent="0.2">
      <c r="A841" s="221"/>
      <c r="B841" s="221"/>
      <c r="C841" s="221"/>
      <c r="D841" s="221"/>
      <c r="E841" s="221"/>
      <c r="F841" s="222"/>
      <c r="G841" s="266"/>
      <c r="H841" s="221"/>
      <c r="I841" s="364"/>
      <c r="J841" s="222"/>
      <c r="K841" s="221"/>
    </row>
    <row r="842" spans="1:11" x14ac:dyDescent="0.2">
      <c r="A842" s="221"/>
      <c r="B842" s="221"/>
      <c r="C842" s="221"/>
      <c r="D842" s="221"/>
      <c r="E842" s="221"/>
      <c r="F842" s="222"/>
      <c r="G842" s="266"/>
      <c r="H842" s="221"/>
      <c r="I842" s="364"/>
      <c r="J842" s="222"/>
      <c r="K842" s="221"/>
    </row>
    <row r="843" spans="1:11" x14ac:dyDescent="0.2">
      <c r="A843" s="221"/>
      <c r="B843" s="221"/>
      <c r="C843" s="221"/>
      <c r="D843" s="221"/>
      <c r="E843" s="221"/>
      <c r="F843" s="222"/>
      <c r="G843" s="266"/>
      <c r="H843" s="221"/>
      <c r="I843" s="364"/>
      <c r="J843" s="222"/>
      <c r="K843" s="221"/>
    </row>
    <row r="844" spans="1:11" x14ac:dyDescent="0.2">
      <c r="A844" s="221"/>
      <c r="B844" s="221"/>
      <c r="C844" s="221"/>
      <c r="D844" s="221"/>
      <c r="E844" s="221"/>
      <c r="F844" s="222"/>
      <c r="G844" s="266"/>
      <c r="H844" s="221"/>
      <c r="I844" s="364"/>
      <c r="J844" s="222"/>
      <c r="K844" s="221"/>
    </row>
    <row r="845" spans="1:11" x14ac:dyDescent="0.2">
      <c r="A845" s="221"/>
      <c r="B845" s="221"/>
      <c r="C845" s="221"/>
      <c r="D845" s="221"/>
      <c r="E845" s="221"/>
      <c r="F845" s="222"/>
      <c r="G845" s="266"/>
      <c r="H845" s="221"/>
      <c r="I845" s="364"/>
      <c r="J845" s="222"/>
      <c r="K845" s="221"/>
    </row>
    <row r="846" spans="1:11" x14ac:dyDescent="0.2">
      <c r="A846" s="221"/>
      <c r="B846" s="221"/>
      <c r="C846" s="221"/>
      <c r="D846" s="221"/>
      <c r="E846" s="221"/>
      <c r="F846" s="222"/>
      <c r="G846" s="266"/>
      <c r="H846" s="221"/>
      <c r="I846" s="364"/>
      <c r="J846" s="222"/>
      <c r="K846" s="221"/>
    </row>
    <row r="847" spans="1:11" x14ac:dyDescent="0.2">
      <c r="A847" s="221"/>
      <c r="B847" s="221"/>
      <c r="C847" s="221"/>
      <c r="D847" s="221"/>
      <c r="E847" s="221"/>
      <c r="F847" s="222"/>
      <c r="G847" s="266"/>
      <c r="H847" s="221"/>
      <c r="I847" s="364"/>
      <c r="J847" s="222"/>
      <c r="K847" s="221"/>
    </row>
    <row r="848" spans="1:11" x14ac:dyDescent="0.2">
      <c r="A848" s="221"/>
      <c r="B848" s="221"/>
      <c r="C848" s="221"/>
      <c r="D848" s="221"/>
      <c r="E848" s="221"/>
      <c r="F848" s="222"/>
      <c r="G848" s="266"/>
      <c r="H848" s="221"/>
      <c r="I848" s="364"/>
      <c r="J848" s="222"/>
      <c r="K848" s="221"/>
    </row>
    <row r="849" spans="1:11" x14ac:dyDescent="0.2">
      <c r="A849" s="221"/>
      <c r="B849" s="221"/>
      <c r="C849" s="221"/>
      <c r="D849" s="221"/>
      <c r="E849" s="221"/>
      <c r="F849" s="222"/>
      <c r="G849" s="266"/>
      <c r="H849" s="221"/>
      <c r="I849" s="364"/>
      <c r="J849" s="222"/>
      <c r="K849" s="221"/>
    </row>
    <row r="850" spans="1:11" x14ac:dyDescent="0.2">
      <c r="A850" s="221"/>
      <c r="B850" s="221"/>
      <c r="C850" s="221"/>
      <c r="D850" s="221"/>
      <c r="E850" s="221"/>
      <c r="F850" s="222"/>
      <c r="G850" s="266"/>
      <c r="H850" s="221"/>
      <c r="I850" s="364"/>
      <c r="J850" s="222"/>
      <c r="K850" s="221"/>
    </row>
    <row r="851" spans="1:11" x14ac:dyDescent="0.2">
      <c r="A851" s="221"/>
      <c r="B851" s="221"/>
      <c r="C851" s="221"/>
      <c r="D851" s="221"/>
      <c r="E851" s="221"/>
      <c r="F851" s="222"/>
      <c r="G851" s="266"/>
      <c r="H851" s="221"/>
      <c r="I851" s="364"/>
      <c r="J851" s="222"/>
      <c r="K851" s="221"/>
    </row>
    <row r="852" spans="1:11" x14ac:dyDescent="0.2">
      <c r="A852" s="221"/>
      <c r="B852" s="221"/>
      <c r="C852" s="221"/>
      <c r="D852" s="221"/>
      <c r="E852" s="221"/>
      <c r="F852" s="222"/>
      <c r="G852" s="266"/>
      <c r="H852" s="221"/>
      <c r="I852" s="364"/>
      <c r="J852" s="222"/>
      <c r="K852" s="221"/>
    </row>
    <row r="853" spans="1:11" x14ac:dyDescent="0.2">
      <c r="A853" s="221"/>
      <c r="B853" s="221"/>
      <c r="C853" s="221"/>
      <c r="D853" s="221"/>
      <c r="E853" s="221"/>
      <c r="F853" s="222"/>
      <c r="G853" s="266"/>
      <c r="H853" s="221"/>
      <c r="I853" s="364"/>
      <c r="J853" s="222"/>
      <c r="K853" s="221"/>
    </row>
    <row r="854" spans="1:11" x14ac:dyDescent="0.2">
      <c r="A854" s="221"/>
      <c r="B854" s="221"/>
      <c r="C854" s="221"/>
      <c r="D854" s="221"/>
      <c r="E854" s="221"/>
      <c r="F854" s="222"/>
      <c r="G854" s="266"/>
      <c r="H854" s="221"/>
      <c r="I854" s="364"/>
      <c r="J854" s="222"/>
      <c r="K854" s="221"/>
    </row>
    <row r="855" spans="1:11" x14ac:dyDescent="0.2">
      <c r="A855" s="221"/>
      <c r="B855" s="221"/>
      <c r="C855" s="221"/>
      <c r="D855" s="221"/>
      <c r="E855" s="221"/>
      <c r="F855" s="222"/>
      <c r="G855" s="266"/>
      <c r="H855" s="221"/>
      <c r="I855" s="364"/>
      <c r="J855" s="222"/>
      <c r="K855" s="221"/>
    </row>
    <row r="856" spans="1:11" x14ac:dyDescent="0.2">
      <c r="A856" s="221"/>
      <c r="B856" s="221"/>
      <c r="C856" s="221"/>
      <c r="D856" s="221"/>
      <c r="E856" s="221"/>
      <c r="F856" s="222"/>
      <c r="G856" s="266"/>
      <c r="H856" s="221"/>
      <c r="I856" s="364"/>
      <c r="J856" s="222"/>
      <c r="K856" s="221"/>
    </row>
    <row r="857" spans="1:11" x14ac:dyDescent="0.2">
      <c r="A857" s="221"/>
      <c r="B857" s="221"/>
      <c r="C857" s="221"/>
      <c r="D857" s="221"/>
      <c r="E857" s="221"/>
      <c r="F857" s="222"/>
      <c r="G857" s="266"/>
      <c r="H857" s="221"/>
      <c r="I857" s="364"/>
      <c r="J857" s="222"/>
      <c r="K857" s="221"/>
    </row>
    <row r="858" spans="1:11" x14ac:dyDescent="0.2">
      <c r="A858" s="221"/>
      <c r="B858" s="221"/>
      <c r="C858" s="221"/>
      <c r="D858" s="221"/>
      <c r="E858" s="221"/>
      <c r="F858" s="222"/>
      <c r="G858" s="266"/>
      <c r="H858" s="221"/>
      <c r="I858" s="364"/>
      <c r="J858" s="222"/>
      <c r="K858" s="221"/>
    </row>
    <row r="859" spans="1:11" x14ac:dyDescent="0.2">
      <c r="A859" s="221"/>
      <c r="B859" s="221"/>
      <c r="C859" s="221"/>
      <c r="D859" s="221"/>
      <c r="E859" s="221"/>
      <c r="F859" s="222"/>
      <c r="G859" s="266"/>
      <c r="H859" s="221"/>
      <c r="I859" s="364"/>
      <c r="J859" s="222"/>
      <c r="K859" s="221"/>
    </row>
    <row r="860" spans="1:11" x14ac:dyDescent="0.2">
      <c r="A860" s="221"/>
      <c r="B860" s="221"/>
      <c r="C860" s="221"/>
      <c r="D860" s="221"/>
      <c r="E860" s="221"/>
      <c r="F860" s="222"/>
      <c r="G860" s="266"/>
      <c r="H860" s="221"/>
      <c r="I860" s="364"/>
      <c r="J860" s="222"/>
      <c r="K860" s="221"/>
    </row>
    <row r="861" spans="1:11" x14ac:dyDescent="0.2">
      <c r="A861" s="221"/>
      <c r="B861" s="221"/>
      <c r="C861" s="221"/>
      <c r="D861" s="221"/>
      <c r="E861" s="221"/>
      <c r="F861" s="222"/>
      <c r="G861" s="266"/>
      <c r="H861" s="221"/>
      <c r="I861" s="364"/>
      <c r="J861" s="222"/>
      <c r="K861" s="221"/>
    </row>
    <row r="862" spans="1:11" x14ac:dyDescent="0.2">
      <c r="A862" s="221"/>
      <c r="B862" s="221"/>
      <c r="C862" s="221"/>
      <c r="D862" s="221"/>
      <c r="E862" s="221"/>
      <c r="F862" s="222"/>
      <c r="G862" s="266"/>
      <c r="H862" s="221"/>
      <c r="I862" s="364"/>
      <c r="J862" s="222"/>
      <c r="K862" s="221"/>
    </row>
    <row r="863" spans="1:11" x14ac:dyDescent="0.2">
      <c r="A863" s="221"/>
      <c r="B863" s="221"/>
      <c r="C863" s="221"/>
      <c r="D863" s="221"/>
      <c r="E863" s="221"/>
      <c r="F863" s="222"/>
      <c r="G863" s="266"/>
      <c r="H863" s="221"/>
      <c r="I863" s="364"/>
      <c r="J863" s="222"/>
      <c r="K863" s="221"/>
    </row>
    <row r="864" spans="1:11" x14ac:dyDescent="0.2">
      <c r="A864" s="221"/>
      <c r="B864" s="221"/>
      <c r="C864" s="221"/>
      <c r="D864" s="221"/>
      <c r="E864" s="221"/>
      <c r="F864" s="222"/>
      <c r="G864" s="266"/>
      <c r="H864" s="221"/>
      <c r="I864" s="364"/>
      <c r="J864" s="222"/>
      <c r="K864" s="221"/>
    </row>
    <row r="865" spans="1:11" x14ac:dyDescent="0.2">
      <c r="A865" s="221"/>
      <c r="B865" s="221"/>
      <c r="C865" s="221"/>
      <c r="D865" s="221"/>
      <c r="E865" s="221"/>
      <c r="F865" s="222"/>
      <c r="G865" s="266"/>
      <c r="H865" s="221"/>
      <c r="I865" s="364"/>
      <c r="J865" s="222"/>
      <c r="K865" s="221"/>
    </row>
    <row r="866" spans="1:11" x14ac:dyDescent="0.2">
      <c r="A866" s="221"/>
      <c r="B866" s="221"/>
      <c r="C866" s="221"/>
      <c r="D866" s="221"/>
      <c r="E866" s="221"/>
      <c r="F866" s="222"/>
      <c r="G866" s="266"/>
      <c r="H866" s="221"/>
      <c r="I866" s="364"/>
      <c r="J866" s="222"/>
      <c r="K866" s="221"/>
    </row>
    <row r="867" spans="1:11" x14ac:dyDescent="0.2">
      <c r="A867" s="221"/>
      <c r="B867" s="221"/>
      <c r="C867" s="221"/>
      <c r="D867" s="221"/>
      <c r="E867" s="221"/>
      <c r="F867" s="222"/>
      <c r="G867" s="266"/>
      <c r="H867" s="221"/>
      <c r="I867" s="364"/>
      <c r="J867" s="222"/>
      <c r="K867" s="221"/>
    </row>
    <row r="868" spans="1:11" x14ac:dyDescent="0.2">
      <c r="A868" s="221"/>
      <c r="B868" s="221"/>
      <c r="C868" s="221"/>
      <c r="D868" s="221"/>
      <c r="E868" s="221"/>
      <c r="F868" s="222"/>
      <c r="G868" s="266"/>
      <c r="H868" s="221"/>
      <c r="I868" s="364"/>
      <c r="J868" s="222"/>
      <c r="K868" s="221"/>
    </row>
    <row r="869" spans="1:11" x14ac:dyDescent="0.2">
      <c r="A869" s="221"/>
      <c r="B869" s="221"/>
      <c r="C869" s="221"/>
      <c r="D869" s="221"/>
      <c r="E869" s="221"/>
      <c r="F869" s="222"/>
      <c r="G869" s="266"/>
      <c r="H869" s="221"/>
      <c r="I869" s="364"/>
      <c r="J869" s="222"/>
      <c r="K869" s="221"/>
    </row>
    <row r="870" spans="1:11" x14ac:dyDescent="0.2">
      <c r="A870" s="221"/>
      <c r="B870" s="221"/>
      <c r="C870" s="221"/>
      <c r="D870" s="221"/>
      <c r="E870" s="221"/>
      <c r="F870" s="222"/>
      <c r="G870" s="266"/>
      <c r="H870" s="221"/>
      <c r="I870" s="364"/>
      <c r="J870" s="222"/>
      <c r="K870" s="221"/>
    </row>
    <row r="871" spans="1:11" x14ac:dyDescent="0.2">
      <c r="A871" s="221"/>
      <c r="B871" s="221"/>
      <c r="C871" s="221"/>
      <c r="D871" s="221"/>
      <c r="E871" s="221"/>
      <c r="F871" s="222"/>
      <c r="G871" s="266"/>
      <c r="H871" s="221"/>
      <c r="I871" s="364"/>
      <c r="J871" s="222"/>
      <c r="K871" s="221"/>
    </row>
    <row r="872" spans="1:11" x14ac:dyDescent="0.2">
      <c r="A872" s="221"/>
      <c r="B872" s="221"/>
      <c r="C872" s="221"/>
      <c r="D872" s="221"/>
      <c r="E872" s="221"/>
      <c r="F872" s="222"/>
      <c r="G872" s="266"/>
      <c r="H872" s="221"/>
      <c r="I872" s="364"/>
      <c r="J872" s="222"/>
      <c r="K872" s="221"/>
    </row>
    <row r="873" spans="1:11" x14ac:dyDescent="0.2">
      <c r="A873" s="221"/>
      <c r="B873" s="221"/>
      <c r="C873" s="221"/>
      <c r="D873" s="221"/>
      <c r="E873" s="221"/>
      <c r="F873" s="222"/>
      <c r="G873" s="266"/>
      <c r="H873" s="221"/>
      <c r="I873" s="364"/>
      <c r="J873" s="222"/>
      <c r="K873" s="221"/>
    </row>
    <row r="874" spans="1:11" x14ac:dyDescent="0.2">
      <c r="A874" s="221"/>
      <c r="B874" s="221"/>
      <c r="C874" s="221"/>
      <c r="D874" s="221"/>
      <c r="E874" s="221"/>
      <c r="F874" s="222"/>
      <c r="G874" s="266"/>
      <c r="H874" s="221"/>
      <c r="I874" s="364"/>
      <c r="J874" s="222"/>
      <c r="K874" s="221"/>
    </row>
    <row r="875" spans="1:11" x14ac:dyDescent="0.2">
      <c r="A875" s="221"/>
      <c r="B875" s="221"/>
      <c r="C875" s="221"/>
      <c r="D875" s="221"/>
      <c r="E875" s="221"/>
      <c r="F875" s="222"/>
      <c r="G875" s="266"/>
      <c r="H875" s="221"/>
      <c r="I875" s="364"/>
      <c r="J875" s="222"/>
      <c r="K875" s="221"/>
    </row>
    <row r="876" spans="1:11" x14ac:dyDescent="0.2">
      <c r="A876" s="221"/>
      <c r="B876" s="221"/>
      <c r="C876" s="221"/>
      <c r="D876" s="221"/>
      <c r="E876" s="221"/>
      <c r="F876" s="222"/>
      <c r="G876" s="266"/>
      <c r="H876" s="221"/>
      <c r="I876" s="364"/>
      <c r="J876" s="222"/>
      <c r="K876" s="221"/>
    </row>
    <row r="877" spans="1:11" x14ac:dyDescent="0.2">
      <c r="A877" s="221"/>
      <c r="B877" s="221"/>
      <c r="C877" s="221"/>
      <c r="D877" s="221"/>
      <c r="E877" s="221"/>
      <c r="F877" s="222"/>
      <c r="G877" s="266"/>
      <c r="H877" s="221"/>
      <c r="I877" s="364"/>
      <c r="J877" s="222"/>
      <c r="K877" s="221"/>
    </row>
    <row r="878" spans="1:11" x14ac:dyDescent="0.2">
      <c r="A878" s="221"/>
      <c r="B878" s="221"/>
      <c r="C878" s="221"/>
      <c r="D878" s="221"/>
      <c r="E878" s="221"/>
      <c r="F878" s="222"/>
      <c r="G878" s="266"/>
      <c r="H878" s="221"/>
      <c r="I878" s="364"/>
      <c r="J878" s="222"/>
      <c r="K878" s="221"/>
    </row>
    <row r="879" spans="1:11" x14ac:dyDescent="0.2">
      <c r="A879" s="221"/>
      <c r="B879" s="221"/>
      <c r="C879" s="221"/>
      <c r="D879" s="221"/>
      <c r="E879" s="221"/>
      <c r="F879" s="222"/>
      <c r="G879" s="266"/>
      <c r="H879" s="221"/>
      <c r="I879" s="364"/>
      <c r="J879" s="222"/>
      <c r="K879" s="221"/>
    </row>
    <row r="880" spans="1:11" x14ac:dyDescent="0.2">
      <c r="A880" s="221"/>
      <c r="B880" s="221"/>
      <c r="C880" s="221"/>
      <c r="D880" s="221"/>
      <c r="E880" s="221"/>
      <c r="F880" s="222"/>
      <c r="G880" s="266"/>
      <c r="H880" s="221"/>
      <c r="I880" s="364"/>
      <c r="J880" s="222"/>
      <c r="K880" s="221"/>
    </row>
    <row r="881" spans="1:11" x14ac:dyDescent="0.2">
      <c r="A881" s="221"/>
      <c r="B881" s="221"/>
      <c r="C881" s="221"/>
      <c r="D881" s="221"/>
      <c r="E881" s="221"/>
      <c r="F881" s="222"/>
      <c r="G881" s="266"/>
      <c r="H881" s="221"/>
      <c r="I881" s="364"/>
      <c r="J881" s="222"/>
      <c r="K881" s="221"/>
    </row>
    <row r="882" spans="1:11" x14ac:dyDescent="0.2">
      <c r="A882" s="221"/>
      <c r="B882" s="221"/>
      <c r="C882" s="221"/>
      <c r="D882" s="221"/>
      <c r="E882" s="221"/>
      <c r="F882" s="222"/>
      <c r="G882" s="266"/>
      <c r="H882" s="221"/>
      <c r="I882" s="364"/>
      <c r="J882" s="222"/>
      <c r="K882" s="221"/>
    </row>
    <row r="883" spans="1:11" x14ac:dyDescent="0.2">
      <c r="A883" s="221"/>
      <c r="B883" s="221"/>
      <c r="C883" s="221"/>
      <c r="D883" s="221"/>
      <c r="E883" s="221"/>
      <c r="F883" s="222"/>
      <c r="G883" s="266"/>
      <c r="H883" s="221"/>
      <c r="I883" s="364"/>
      <c r="J883" s="222"/>
      <c r="K883" s="221"/>
    </row>
    <row r="884" spans="1:11" x14ac:dyDescent="0.2">
      <c r="A884" s="221"/>
      <c r="B884" s="221"/>
      <c r="C884" s="221"/>
      <c r="D884" s="221"/>
      <c r="E884" s="221"/>
      <c r="F884" s="222"/>
      <c r="G884" s="266"/>
      <c r="H884" s="221"/>
      <c r="I884" s="364"/>
      <c r="J884" s="222"/>
      <c r="K884" s="221"/>
    </row>
    <row r="885" spans="1:11" x14ac:dyDescent="0.2">
      <c r="A885" s="221"/>
      <c r="B885" s="221"/>
      <c r="C885" s="221"/>
      <c r="D885" s="221"/>
      <c r="E885" s="221"/>
      <c r="F885" s="222"/>
      <c r="G885" s="266"/>
      <c r="H885" s="221"/>
      <c r="I885" s="364"/>
      <c r="J885" s="222"/>
      <c r="K885" s="221"/>
    </row>
    <row r="886" spans="1:11" x14ac:dyDescent="0.2">
      <c r="A886" s="221"/>
      <c r="B886" s="221"/>
      <c r="C886" s="221"/>
      <c r="D886" s="221"/>
      <c r="E886" s="221"/>
      <c r="F886" s="222"/>
      <c r="G886" s="266"/>
      <c r="H886" s="221"/>
      <c r="I886" s="364"/>
      <c r="J886" s="222"/>
      <c r="K886" s="221"/>
    </row>
    <row r="887" spans="1:11" x14ac:dyDescent="0.2">
      <c r="A887" s="221"/>
      <c r="B887" s="221"/>
      <c r="C887" s="221"/>
      <c r="D887" s="221"/>
      <c r="E887" s="221"/>
      <c r="F887" s="222"/>
      <c r="G887" s="266"/>
      <c r="H887" s="221"/>
      <c r="I887" s="364"/>
      <c r="J887" s="222"/>
      <c r="K887" s="221"/>
    </row>
    <row r="888" spans="1:11" x14ac:dyDescent="0.2">
      <c r="A888" s="221"/>
      <c r="B888" s="221"/>
      <c r="C888" s="221"/>
      <c r="D888" s="221"/>
      <c r="E888" s="221"/>
      <c r="F888" s="222"/>
      <c r="G888" s="266"/>
      <c r="H888" s="221"/>
      <c r="I888" s="364"/>
      <c r="J888" s="222"/>
      <c r="K888" s="221"/>
    </row>
    <row r="889" spans="1:11" x14ac:dyDescent="0.2">
      <c r="A889" s="221"/>
      <c r="B889" s="221"/>
      <c r="C889" s="221"/>
      <c r="D889" s="221"/>
      <c r="E889" s="221"/>
      <c r="F889" s="222"/>
      <c r="G889" s="266"/>
      <c r="H889" s="221"/>
      <c r="I889" s="364"/>
      <c r="J889" s="222"/>
      <c r="K889" s="221"/>
    </row>
    <row r="890" spans="1:11" x14ac:dyDescent="0.2">
      <c r="A890" s="221"/>
      <c r="B890" s="221"/>
      <c r="C890" s="221"/>
      <c r="D890" s="221"/>
      <c r="E890" s="221"/>
      <c r="F890" s="222"/>
      <c r="G890" s="266"/>
      <c r="H890" s="221"/>
      <c r="I890" s="364"/>
      <c r="J890" s="222"/>
      <c r="K890" s="221"/>
    </row>
    <row r="891" spans="1:11" x14ac:dyDescent="0.2">
      <c r="A891" s="221"/>
      <c r="B891" s="221"/>
      <c r="C891" s="221"/>
      <c r="D891" s="221"/>
      <c r="E891" s="221"/>
      <c r="F891" s="222"/>
      <c r="G891" s="266"/>
      <c r="H891" s="221"/>
      <c r="I891" s="364"/>
      <c r="J891" s="222"/>
      <c r="K891" s="221"/>
    </row>
    <row r="892" spans="1:11" x14ac:dyDescent="0.2">
      <c r="A892" s="221"/>
      <c r="B892" s="221"/>
      <c r="C892" s="221"/>
      <c r="D892" s="221"/>
      <c r="E892" s="221"/>
      <c r="F892" s="222"/>
      <c r="G892" s="266"/>
      <c r="H892" s="221"/>
      <c r="I892" s="364"/>
      <c r="J892" s="222"/>
      <c r="K892" s="221"/>
    </row>
    <row r="893" spans="1:11" x14ac:dyDescent="0.2">
      <c r="A893" s="221"/>
      <c r="B893" s="221"/>
      <c r="C893" s="221"/>
      <c r="D893" s="221"/>
      <c r="E893" s="221"/>
      <c r="F893" s="222"/>
      <c r="G893" s="266"/>
      <c r="H893" s="221"/>
      <c r="I893" s="364"/>
      <c r="J893" s="222"/>
      <c r="K893" s="221"/>
    </row>
    <row r="894" spans="1:11" x14ac:dyDescent="0.2">
      <c r="A894" s="221"/>
      <c r="B894" s="221"/>
      <c r="C894" s="221"/>
      <c r="D894" s="221"/>
      <c r="E894" s="221"/>
      <c r="F894" s="222"/>
      <c r="G894" s="266"/>
      <c r="H894" s="221"/>
      <c r="I894" s="364"/>
      <c r="J894" s="222"/>
      <c r="K894" s="221"/>
    </row>
    <row r="895" spans="1:11" x14ac:dyDescent="0.2">
      <c r="A895" s="221"/>
      <c r="B895" s="221"/>
      <c r="C895" s="221"/>
      <c r="D895" s="221"/>
      <c r="E895" s="221"/>
      <c r="F895" s="222"/>
      <c r="G895" s="266"/>
      <c r="H895" s="221"/>
      <c r="I895" s="364"/>
      <c r="J895" s="222"/>
      <c r="K895" s="221"/>
    </row>
    <row r="896" spans="1:11" x14ac:dyDescent="0.2">
      <c r="A896" s="221"/>
      <c r="B896" s="221"/>
      <c r="C896" s="221"/>
      <c r="D896" s="221"/>
      <c r="E896" s="221"/>
      <c r="F896" s="222"/>
      <c r="G896" s="266"/>
      <c r="H896" s="221"/>
      <c r="I896" s="364"/>
      <c r="J896" s="222"/>
      <c r="K896" s="221"/>
    </row>
    <row r="897" spans="1:11" x14ac:dyDescent="0.2">
      <c r="A897" s="221"/>
      <c r="B897" s="221"/>
      <c r="C897" s="221"/>
      <c r="D897" s="221"/>
      <c r="E897" s="221"/>
      <c r="F897" s="222"/>
      <c r="G897" s="266"/>
      <c r="H897" s="221"/>
      <c r="I897" s="364"/>
      <c r="J897" s="222"/>
      <c r="K897" s="221"/>
    </row>
    <row r="898" spans="1:11" x14ac:dyDescent="0.2">
      <c r="A898" s="221"/>
      <c r="B898" s="221"/>
      <c r="C898" s="221"/>
      <c r="D898" s="221"/>
      <c r="E898" s="221"/>
      <c r="F898" s="222"/>
      <c r="G898" s="266"/>
      <c r="H898" s="221"/>
      <c r="I898" s="364"/>
      <c r="J898" s="222"/>
      <c r="K898" s="221"/>
    </row>
    <row r="899" spans="1:11" x14ac:dyDescent="0.2">
      <c r="A899" s="221"/>
      <c r="B899" s="221"/>
      <c r="C899" s="221"/>
      <c r="D899" s="221"/>
      <c r="E899" s="221"/>
      <c r="F899" s="222"/>
      <c r="G899" s="266"/>
      <c r="H899" s="221"/>
      <c r="I899" s="364"/>
      <c r="J899" s="222"/>
      <c r="K899" s="221"/>
    </row>
    <row r="900" spans="1:11" x14ac:dyDescent="0.2">
      <c r="A900" s="221"/>
      <c r="B900" s="221"/>
      <c r="C900" s="221"/>
      <c r="D900" s="221"/>
      <c r="E900" s="221"/>
      <c r="F900" s="222"/>
      <c r="G900" s="266"/>
      <c r="H900" s="221"/>
      <c r="I900" s="364"/>
      <c r="J900" s="222"/>
      <c r="K900" s="221"/>
    </row>
    <row r="901" spans="1:11" x14ac:dyDescent="0.2">
      <c r="A901" s="221"/>
      <c r="B901" s="221"/>
      <c r="C901" s="221"/>
      <c r="D901" s="221"/>
      <c r="E901" s="221"/>
      <c r="F901" s="222"/>
      <c r="G901" s="266"/>
      <c r="H901" s="221"/>
      <c r="I901" s="364"/>
      <c r="J901" s="222"/>
      <c r="K901" s="221"/>
    </row>
    <row r="902" spans="1:11" x14ac:dyDescent="0.2">
      <c r="A902" s="221"/>
      <c r="B902" s="221"/>
      <c r="C902" s="221"/>
      <c r="D902" s="221"/>
      <c r="E902" s="221"/>
      <c r="F902" s="222"/>
      <c r="G902" s="266"/>
      <c r="H902" s="221"/>
      <c r="I902" s="364"/>
      <c r="J902" s="222"/>
      <c r="K902" s="221"/>
    </row>
    <row r="903" spans="1:11" x14ac:dyDescent="0.2">
      <c r="A903" s="221"/>
      <c r="B903" s="221"/>
      <c r="C903" s="221"/>
      <c r="D903" s="221"/>
      <c r="E903" s="221"/>
      <c r="F903" s="222"/>
      <c r="G903" s="266"/>
      <c r="H903" s="221"/>
      <c r="I903" s="364"/>
      <c r="J903" s="222"/>
      <c r="K903" s="221"/>
    </row>
    <row r="904" spans="1:11" x14ac:dyDescent="0.2">
      <c r="A904" s="221"/>
      <c r="B904" s="221"/>
      <c r="C904" s="221"/>
      <c r="D904" s="221"/>
      <c r="E904" s="221"/>
      <c r="F904" s="222"/>
      <c r="G904" s="266"/>
      <c r="H904" s="221"/>
      <c r="I904" s="364"/>
      <c r="J904" s="222"/>
      <c r="K904" s="221"/>
    </row>
    <row r="905" spans="1:11" x14ac:dyDescent="0.2">
      <c r="A905" s="221"/>
      <c r="B905" s="221"/>
      <c r="C905" s="221"/>
      <c r="D905" s="221"/>
      <c r="E905" s="221"/>
      <c r="F905" s="222"/>
      <c r="G905" s="266"/>
      <c r="H905" s="221"/>
      <c r="I905" s="364"/>
      <c r="J905" s="222"/>
      <c r="K905" s="221"/>
    </row>
    <row r="906" spans="1:11" x14ac:dyDescent="0.2">
      <c r="A906" s="221"/>
      <c r="B906" s="221"/>
      <c r="C906" s="221"/>
      <c r="D906" s="221"/>
      <c r="E906" s="221"/>
      <c r="F906" s="222"/>
      <c r="G906" s="266"/>
      <c r="H906" s="221"/>
      <c r="I906" s="364"/>
      <c r="J906" s="222"/>
      <c r="K906" s="221"/>
    </row>
    <row r="907" spans="1:11" x14ac:dyDescent="0.2">
      <c r="A907" s="221"/>
      <c r="B907" s="221"/>
      <c r="C907" s="221"/>
      <c r="D907" s="221"/>
      <c r="E907" s="221"/>
      <c r="F907" s="222"/>
      <c r="G907" s="266"/>
      <c r="H907" s="221"/>
      <c r="I907" s="364"/>
      <c r="J907" s="222"/>
      <c r="K907" s="221"/>
    </row>
    <row r="908" spans="1:11" x14ac:dyDescent="0.2">
      <c r="A908" s="221"/>
      <c r="B908" s="221"/>
      <c r="C908" s="221"/>
      <c r="D908" s="221"/>
      <c r="E908" s="221"/>
      <c r="F908" s="222"/>
      <c r="G908" s="266"/>
      <c r="H908" s="221"/>
      <c r="I908" s="364"/>
      <c r="J908" s="222"/>
      <c r="K908" s="221"/>
    </row>
    <row r="909" spans="1:11" x14ac:dyDescent="0.2">
      <c r="A909" s="221"/>
      <c r="B909" s="221"/>
      <c r="C909" s="221"/>
      <c r="D909" s="221"/>
      <c r="E909" s="221"/>
      <c r="F909" s="222"/>
      <c r="G909" s="266"/>
      <c r="H909" s="221"/>
      <c r="I909" s="364"/>
      <c r="J909" s="222"/>
      <c r="K909" s="221"/>
    </row>
    <row r="910" spans="1:11" x14ac:dyDescent="0.2">
      <c r="A910" s="221"/>
      <c r="B910" s="221"/>
      <c r="C910" s="221"/>
      <c r="D910" s="221"/>
      <c r="E910" s="221"/>
      <c r="F910" s="222"/>
      <c r="G910" s="266"/>
      <c r="H910" s="221"/>
      <c r="I910" s="364"/>
      <c r="J910" s="222"/>
      <c r="K910" s="221"/>
    </row>
    <row r="911" spans="1:11" x14ac:dyDescent="0.2">
      <c r="A911" s="221"/>
      <c r="B911" s="221"/>
      <c r="C911" s="221"/>
      <c r="D911" s="221"/>
      <c r="E911" s="221"/>
      <c r="F911" s="222"/>
      <c r="G911" s="266"/>
      <c r="H911" s="221"/>
      <c r="I911" s="364"/>
      <c r="J911" s="222"/>
      <c r="K911" s="221"/>
    </row>
    <row r="912" spans="1:11" x14ac:dyDescent="0.2">
      <c r="A912" s="221"/>
      <c r="B912" s="221"/>
      <c r="C912" s="221"/>
      <c r="D912" s="221"/>
      <c r="E912" s="221"/>
      <c r="F912" s="222"/>
      <c r="G912" s="266"/>
      <c r="H912" s="221"/>
      <c r="I912" s="364"/>
      <c r="J912" s="222"/>
      <c r="K912" s="221"/>
    </row>
    <row r="913" spans="1:11" x14ac:dyDescent="0.2">
      <c r="A913" s="221"/>
      <c r="B913" s="221"/>
      <c r="C913" s="221"/>
      <c r="D913" s="221"/>
      <c r="E913" s="221"/>
      <c r="F913" s="222"/>
      <c r="G913" s="266"/>
      <c r="H913" s="221"/>
      <c r="I913" s="364"/>
      <c r="J913" s="222"/>
      <c r="K913" s="221"/>
    </row>
    <row r="914" spans="1:11" x14ac:dyDescent="0.2">
      <c r="A914" s="221"/>
      <c r="B914" s="221"/>
      <c r="C914" s="221"/>
      <c r="D914" s="221"/>
      <c r="E914" s="221"/>
      <c r="F914" s="222"/>
      <c r="G914" s="266"/>
      <c r="H914" s="221"/>
      <c r="I914" s="364"/>
      <c r="J914" s="222"/>
      <c r="K914" s="221"/>
    </row>
    <row r="915" spans="1:11" x14ac:dyDescent="0.2">
      <c r="A915" s="221"/>
      <c r="B915" s="221"/>
      <c r="C915" s="221"/>
      <c r="D915" s="221"/>
      <c r="E915" s="221"/>
      <c r="F915" s="222"/>
      <c r="G915" s="266"/>
      <c r="H915" s="221"/>
      <c r="I915" s="364"/>
      <c r="J915" s="222"/>
      <c r="K915" s="221"/>
    </row>
    <row r="916" spans="1:11" x14ac:dyDescent="0.2">
      <c r="A916" s="221"/>
      <c r="B916" s="221"/>
      <c r="C916" s="221"/>
      <c r="D916" s="221"/>
      <c r="E916" s="221"/>
      <c r="F916" s="222"/>
      <c r="G916" s="266"/>
      <c r="H916" s="221"/>
      <c r="I916" s="364"/>
      <c r="J916" s="222"/>
      <c r="K916" s="221"/>
    </row>
    <row r="917" spans="1:11" x14ac:dyDescent="0.2">
      <c r="A917" s="221"/>
      <c r="B917" s="221"/>
      <c r="C917" s="221"/>
      <c r="D917" s="221"/>
      <c r="E917" s="221"/>
      <c r="F917" s="222"/>
      <c r="G917" s="266"/>
      <c r="H917" s="221"/>
      <c r="I917" s="364"/>
      <c r="J917" s="222"/>
      <c r="K917" s="221"/>
    </row>
    <row r="918" spans="1:11" x14ac:dyDescent="0.2">
      <c r="A918" s="221"/>
      <c r="B918" s="221"/>
      <c r="C918" s="221"/>
      <c r="D918" s="221"/>
      <c r="E918" s="221"/>
      <c r="F918" s="222"/>
      <c r="G918" s="266"/>
      <c r="H918" s="221"/>
      <c r="I918" s="364"/>
      <c r="J918" s="222"/>
      <c r="K918" s="221"/>
    </row>
    <row r="919" spans="1:11" x14ac:dyDescent="0.2">
      <c r="A919" s="221"/>
      <c r="B919" s="221"/>
      <c r="C919" s="221"/>
      <c r="D919" s="221"/>
      <c r="E919" s="221"/>
      <c r="F919" s="222"/>
      <c r="G919" s="266"/>
      <c r="H919" s="221"/>
      <c r="I919" s="364"/>
      <c r="J919" s="222"/>
      <c r="K919" s="221"/>
    </row>
    <row r="920" spans="1:11" x14ac:dyDescent="0.2">
      <c r="A920" s="221"/>
      <c r="B920" s="221"/>
      <c r="C920" s="221"/>
      <c r="D920" s="221"/>
      <c r="E920" s="221"/>
      <c r="F920" s="222"/>
      <c r="G920" s="266"/>
      <c r="H920" s="221"/>
      <c r="I920" s="364"/>
      <c r="J920" s="222"/>
      <c r="K920" s="221"/>
    </row>
    <row r="921" spans="1:11" x14ac:dyDescent="0.2">
      <c r="A921" s="221"/>
      <c r="B921" s="221"/>
      <c r="C921" s="221"/>
      <c r="D921" s="221"/>
      <c r="E921" s="221"/>
      <c r="F921" s="222"/>
      <c r="G921" s="266"/>
      <c r="H921" s="221"/>
      <c r="I921" s="364"/>
      <c r="J921" s="222"/>
      <c r="K921" s="221"/>
    </row>
    <row r="922" spans="1:11" x14ac:dyDescent="0.2">
      <c r="A922" s="221"/>
      <c r="B922" s="221"/>
      <c r="C922" s="221"/>
      <c r="D922" s="221"/>
      <c r="E922" s="221"/>
      <c r="F922" s="222"/>
      <c r="G922" s="266"/>
      <c r="H922" s="221"/>
      <c r="I922" s="364"/>
      <c r="J922" s="222"/>
      <c r="K922" s="221"/>
    </row>
    <row r="923" spans="1:11" x14ac:dyDescent="0.2">
      <c r="A923" s="221"/>
      <c r="B923" s="221"/>
      <c r="C923" s="221"/>
      <c r="D923" s="221"/>
      <c r="E923" s="221"/>
      <c r="F923" s="222"/>
      <c r="G923" s="266"/>
      <c r="H923" s="221"/>
      <c r="I923" s="364"/>
      <c r="J923" s="222"/>
      <c r="K923" s="221"/>
    </row>
    <row r="924" spans="1:11" x14ac:dyDescent="0.2">
      <c r="A924" s="221"/>
      <c r="B924" s="221"/>
      <c r="C924" s="221"/>
      <c r="D924" s="221"/>
      <c r="E924" s="221"/>
      <c r="F924" s="222"/>
      <c r="G924" s="266"/>
      <c r="H924" s="221"/>
      <c r="I924" s="364"/>
      <c r="J924" s="222"/>
      <c r="K924" s="221"/>
    </row>
    <row r="925" spans="1:11" x14ac:dyDescent="0.2">
      <c r="A925" s="221"/>
      <c r="B925" s="221"/>
      <c r="C925" s="221"/>
      <c r="D925" s="221"/>
      <c r="E925" s="221"/>
      <c r="F925" s="222"/>
      <c r="G925" s="266"/>
      <c r="H925" s="221"/>
      <c r="I925" s="364"/>
      <c r="J925" s="222"/>
      <c r="K925" s="221"/>
    </row>
    <row r="926" spans="1:11" x14ac:dyDescent="0.2">
      <c r="A926" s="221"/>
      <c r="B926" s="221"/>
      <c r="C926" s="221"/>
      <c r="D926" s="221"/>
      <c r="E926" s="221"/>
      <c r="F926" s="222"/>
      <c r="G926" s="266"/>
      <c r="H926" s="221"/>
      <c r="I926" s="364"/>
      <c r="J926" s="222"/>
      <c r="K926" s="221"/>
    </row>
    <row r="927" spans="1:11" x14ac:dyDescent="0.2">
      <c r="A927" s="221"/>
      <c r="B927" s="221"/>
      <c r="C927" s="221"/>
      <c r="D927" s="221"/>
      <c r="E927" s="221"/>
      <c r="F927" s="222"/>
      <c r="G927" s="266"/>
      <c r="H927" s="221"/>
      <c r="I927" s="364"/>
      <c r="J927" s="222"/>
      <c r="K927" s="221"/>
    </row>
    <row r="928" spans="1:11" x14ac:dyDescent="0.2">
      <c r="A928" s="221"/>
      <c r="B928" s="221"/>
      <c r="C928" s="221"/>
      <c r="D928" s="221"/>
      <c r="E928" s="221"/>
      <c r="F928" s="222"/>
      <c r="G928" s="266"/>
      <c r="H928" s="221"/>
      <c r="I928" s="364"/>
      <c r="J928" s="222"/>
      <c r="K928" s="221"/>
    </row>
    <row r="929" spans="1:11" x14ac:dyDescent="0.2">
      <c r="A929" s="221"/>
      <c r="B929" s="221"/>
      <c r="C929" s="221"/>
      <c r="D929" s="221"/>
      <c r="E929" s="221"/>
      <c r="F929" s="222"/>
      <c r="G929" s="266"/>
      <c r="H929" s="221"/>
      <c r="I929" s="364"/>
      <c r="J929" s="222"/>
      <c r="K929" s="221"/>
    </row>
    <row r="930" spans="1:11" x14ac:dyDescent="0.2">
      <c r="A930" s="221"/>
      <c r="B930" s="221"/>
      <c r="C930" s="221"/>
      <c r="D930" s="221"/>
      <c r="E930" s="221"/>
      <c r="F930" s="222"/>
      <c r="G930" s="266"/>
      <c r="H930" s="221"/>
      <c r="I930" s="364"/>
      <c r="J930" s="222"/>
      <c r="K930" s="221"/>
    </row>
    <row r="931" spans="1:11" x14ac:dyDescent="0.2">
      <c r="A931" s="221"/>
      <c r="B931" s="221"/>
      <c r="C931" s="221"/>
      <c r="D931" s="221"/>
      <c r="E931" s="221"/>
      <c r="F931" s="222"/>
      <c r="G931" s="266"/>
      <c r="H931" s="221"/>
      <c r="I931" s="364"/>
      <c r="J931" s="222"/>
      <c r="K931" s="221"/>
    </row>
    <row r="932" spans="1:11" x14ac:dyDescent="0.2">
      <c r="A932" s="221"/>
      <c r="B932" s="221"/>
      <c r="C932" s="221"/>
      <c r="D932" s="221"/>
      <c r="E932" s="221"/>
      <c r="F932" s="222"/>
      <c r="G932" s="266"/>
      <c r="H932" s="221"/>
      <c r="I932" s="364"/>
      <c r="J932" s="222"/>
      <c r="K932" s="221"/>
    </row>
    <row r="933" spans="1:11" x14ac:dyDescent="0.2">
      <c r="A933" s="221"/>
      <c r="B933" s="221"/>
      <c r="C933" s="221"/>
      <c r="D933" s="221"/>
      <c r="E933" s="221"/>
      <c r="F933" s="222"/>
      <c r="G933" s="266"/>
      <c r="H933" s="221"/>
      <c r="I933" s="364"/>
      <c r="J933" s="222"/>
      <c r="K933" s="221"/>
    </row>
    <row r="934" spans="1:11" x14ac:dyDescent="0.2">
      <c r="A934" s="221"/>
      <c r="B934" s="221"/>
      <c r="C934" s="221"/>
      <c r="D934" s="221"/>
      <c r="E934" s="221"/>
      <c r="F934" s="222"/>
      <c r="G934" s="266"/>
      <c r="H934" s="221"/>
      <c r="I934" s="364"/>
      <c r="J934" s="222"/>
      <c r="K934" s="221"/>
    </row>
    <row r="935" spans="1:11" x14ac:dyDescent="0.2">
      <c r="A935" s="221"/>
      <c r="B935" s="221"/>
      <c r="C935" s="221"/>
      <c r="D935" s="221"/>
      <c r="E935" s="221"/>
      <c r="F935" s="222"/>
      <c r="G935" s="266"/>
      <c r="H935" s="221"/>
      <c r="I935" s="364"/>
      <c r="J935" s="222"/>
      <c r="K935" s="221"/>
    </row>
    <row r="936" spans="1:11" x14ac:dyDescent="0.2">
      <c r="A936" s="221"/>
      <c r="B936" s="221"/>
      <c r="C936" s="221"/>
      <c r="D936" s="221"/>
      <c r="E936" s="221"/>
      <c r="F936" s="222"/>
      <c r="G936" s="266"/>
      <c r="H936" s="221"/>
      <c r="I936" s="364"/>
      <c r="J936" s="222"/>
      <c r="K936" s="221"/>
    </row>
    <row r="937" spans="1:11" x14ac:dyDescent="0.2">
      <c r="A937" s="221"/>
      <c r="B937" s="221"/>
      <c r="C937" s="221"/>
      <c r="D937" s="221"/>
      <c r="E937" s="221"/>
      <c r="F937" s="222"/>
      <c r="G937" s="266"/>
      <c r="H937" s="221"/>
      <c r="I937" s="364"/>
      <c r="J937" s="222"/>
      <c r="K937" s="221"/>
    </row>
    <row r="938" spans="1:11" x14ac:dyDescent="0.2">
      <c r="A938" s="221"/>
      <c r="B938" s="221"/>
      <c r="C938" s="221"/>
      <c r="D938" s="221"/>
      <c r="E938" s="221"/>
      <c r="F938" s="222"/>
      <c r="G938" s="266"/>
      <c r="H938" s="221"/>
      <c r="I938" s="364"/>
      <c r="J938" s="222"/>
      <c r="K938" s="221"/>
    </row>
    <row r="939" spans="1:11" x14ac:dyDescent="0.2">
      <c r="A939" s="221"/>
      <c r="B939" s="221"/>
      <c r="C939" s="221"/>
      <c r="D939" s="221"/>
      <c r="E939" s="221"/>
      <c r="F939" s="222"/>
      <c r="G939" s="266"/>
      <c r="H939" s="221"/>
      <c r="I939" s="364"/>
      <c r="J939" s="222"/>
      <c r="K939" s="221"/>
    </row>
    <row r="940" spans="1:11" x14ac:dyDescent="0.2">
      <c r="A940" s="221"/>
      <c r="B940" s="221"/>
      <c r="C940" s="221"/>
      <c r="D940" s="221"/>
      <c r="E940" s="221"/>
      <c r="F940" s="222"/>
      <c r="G940" s="266"/>
      <c r="H940" s="221"/>
      <c r="I940" s="364"/>
      <c r="J940" s="222"/>
      <c r="K940" s="221"/>
    </row>
    <row r="941" spans="1:11" x14ac:dyDescent="0.2">
      <c r="A941" s="221"/>
      <c r="B941" s="221"/>
      <c r="C941" s="221"/>
      <c r="D941" s="221"/>
      <c r="E941" s="221"/>
      <c r="F941" s="222"/>
      <c r="G941" s="266"/>
      <c r="H941" s="221"/>
      <c r="I941" s="364"/>
      <c r="J941" s="222"/>
      <c r="K941" s="221"/>
    </row>
    <row r="942" spans="1:11" x14ac:dyDescent="0.2">
      <c r="A942" s="221"/>
      <c r="B942" s="221"/>
      <c r="C942" s="221"/>
      <c r="D942" s="221"/>
      <c r="E942" s="221"/>
      <c r="F942" s="222"/>
      <c r="G942" s="266"/>
      <c r="H942" s="221"/>
      <c r="I942" s="364"/>
      <c r="J942" s="222"/>
      <c r="K942" s="221"/>
    </row>
    <row r="943" spans="1:11" x14ac:dyDescent="0.2">
      <c r="A943" s="221"/>
      <c r="B943" s="221"/>
      <c r="C943" s="221"/>
      <c r="D943" s="221"/>
      <c r="E943" s="221"/>
      <c r="F943" s="222"/>
      <c r="G943" s="266"/>
      <c r="H943" s="221"/>
      <c r="I943" s="364"/>
      <c r="J943" s="222"/>
      <c r="K943" s="221"/>
    </row>
    <row r="944" spans="1:11" x14ac:dyDescent="0.2">
      <c r="A944" s="221"/>
      <c r="B944" s="221"/>
      <c r="C944" s="221"/>
      <c r="D944" s="221"/>
      <c r="E944" s="221"/>
      <c r="F944" s="222"/>
      <c r="G944" s="266"/>
      <c r="H944" s="221"/>
      <c r="I944" s="364"/>
      <c r="J944" s="222"/>
      <c r="K944" s="221"/>
    </row>
    <row r="945" spans="1:11" x14ac:dyDescent="0.2">
      <c r="A945" s="221"/>
      <c r="B945" s="221"/>
      <c r="C945" s="221"/>
      <c r="D945" s="221"/>
      <c r="E945" s="221"/>
      <c r="F945" s="222"/>
      <c r="G945" s="266"/>
      <c r="H945" s="221"/>
      <c r="I945" s="364"/>
      <c r="J945" s="222"/>
      <c r="K945" s="221"/>
    </row>
    <row r="946" spans="1:11" x14ac:dyDescent="0.2">
      <c r="A946" s="221"/>
      <c r="B946" s="221"/>
      <c r="C946" s="221"/>
      <c r="D946" s="221"/>
      <c r="E946" s="221"/>
      <c r="F946" s="222"/>
      <c r="G946" s="266"/>
      <c r="H946" s="221"/>
      <c r="I946" s="364"/>
      <c r="J946" s="222"/>
      <c r="K946" s="221"/>
    </row>
    <row r="947" spans="1:11" x14ac:dyDescent="0.2">
      <c r="A947" s="221"/>
      <c r="B947" s="221"/>
      <c r="C947" s="221"/>
      <c r="D947" s="221"/>
      <c r="E947" s="221"/>
      <c r="F947" s="222"/>
      <c r="G947" s="266"/>
      <c r="H947" s="221"/>
      <c r="I947" s="364"/>
      <c r="J947" s="222"/>
      <c r="K947" s="221"/>
    </row>
    <row r="948" spans="1:11" x14ac:dyDescent="0.2">
      <c r="A948" s="221"/>
      <c r="B948" s="221"/>
      <c r="C948" s="221"/>
      <c r="D948" s="221"/>
      <c r="E948" s="221"/>
      <c r="F948" s="222"/>
      <c r="G948" s="266"/>
      <c r="H948" s="221"/>
      <c r="I948" s="364"/>
      <c r="J948" s="222"/>
      <c r="K948" s="221"/>
    </row>
    <row r="949" spans="1:11" x14ac:dyDescent="0.2">
      <c r="A949" s="221"/>
      <c r="B949" s="221"/>
      <c r="C949" s="221"/>
      <c r="D949" s="221"/>
      <c r="E949" s="221"/>
      <c r="F949" s="222"/>
      <c r="G949" s="266"/>
      <c r="H949" s="221"/>
      <c r="I949" s="364"/>
      <c r="J949" s="222"/>
      <c r="K949" s="221"/>
    </row>
    <row r="950" spans="1:11" x14ac:dyDescent="0.2">
      <c r="A950" s="221"/>
      <c r="B950" s="221"/>
      <c r="C950" s="221"/>
      <c r="D950" s="221"/>
      <c r="E950" s="221"/>
      <c r="F950" s="222"/>
      <c r="G950" s="266"/>
      <c r="H950" s="221"/>
      <c r="I950" s="364"/>
      <c r="J950" s="222"/>
      <c r="K950" s="221"/>
    </row>
    <row r="951" spans="1:11" x14ac:dyDescent="0.2">
      <c r="A951" s="221"/>
      <c r="B951" s="221"/>
      <c r="C951" s="221"/>
      <c r="D951" s="221"/>
      <c r="E951" s="221"/>
      <c r="F951" s="222"/>
      <c r="G951" s="266"/>
      <c r="H951" s="221"/>
      <c r="I951" s="364"/>
      <c r="J951" s="222"/>
      <c r="K951" s="221"/>
    </row>
    <row r="952" spans="1:11" x14ac:dyDescent="0.2">
      <c r="A952" s="221"/>
      <c r="B952" s="221"/>
      <c r="C952" s="221"/>
      <c r="D952" s="221"/>
      <c r="E952" s="221"/>
      <c r="F952" s="222"/>
      <c r="G952" s="266"/>
      <c r="H952" s="221"/>
      <c r="I952" s="364"/>
      <c r="J952" s="222"/>
      <c r="K952" s="221"/>
    </row>
    <row r="953" spans="1:11" x14ac:dyDescent="0.2">
      <c r="A953" s="221"/>
      <c r="B953" s="221"/>
      <c r="C953" s="221"/>
      <c r="D953" s="221"/>
      <c r="E953" s="221"/>
      <c r="F953" s="222"/>
      <c r="G953" s="266"/>
      <c r="H953" s="221"/>
      <c r="I953" s="364"/>
      <c r="J953" s="222"/>
      <c r="K953" s="221"/>
    </row>
    <row r="954" spans="1:11" x14ac:dyDescent="0.2">
      <c r="A954" s="221"/>
      <c r="B954" s="221"/>
      <c r="C954" s="221"/>
      <c r="D954" s="221"/>
      <c r="E954" s="221"/>
      <c r="F954" s="222"/>
      <c r="G954" s="266"/>
      <c r="H954" s="221"/>
      <c r="I954" s="364"/>
      <c r="J954" s="222"/>
      <c r="K954" s="221"/>
    </row>
    <row r="955" spans="1:11" x14ac:dyDescent="0.2">
      <c r="A955" s="221"/>
      <c r="B955" s="221"/>
      <c r="C955" s="221"/>
      <c r="D955" s="221"/>
      <c r="E955" s="221"/>
      <c r="F955" s="222"/>
      <c r="G955" s="266"/>
      <c r="H955" s="221"/>
      <c r="I955" s="364"/>
      <c r="J955" s="222"/>
      <c r="K955" s="221"/>
    </row>
    <row r="956" spans="1:11" x14ac:dyDescent="0.2">
      <c r="A956" s="221"/>
      <c r="B956" s="221"/>
      <c r="C956" s="221"/>
      <c r="D956" s="221"/>
      <c r="E956" s="221"/>
      <c r="F956" s="222"/>
      <c r="G956" s="266"/>
      <c r="H956" s="221"/>
      <c r="I956" s="364"/>
      <c r="J956" s="222"/>
      <c r="K956" s="221"/>
    </row>
    <row r="957" spans="1:11" x14ac:dyDescent="0.2">
      <c r="A957" s="221"/>
      <c r="B957" s="221"/>
      <c r="C957" s="221"/>
      <c r="D957" s="221"/>
      <c r="E957" s="221"/>
      <c r="F957" s="222"/>
      <c r="G957" s="266"/>
      <c r="H957" s="221"/>
      <c r="I957" s="364"/>
      <c r="J957" s="222"/>
      <c r="K957" s="221"/>
    </row>
    <row r="958" spans="1:11" x14ac:dyDescent="0.2">
      <c r="A958" s="221"/>
      <c r="B958" s="221"/>
      <c r="C958" s="221"/>
      <c r="D958" s="221"/>
      <c r="E958" s="221"/>
      <c r="F958" s="222"/>
      <c r="G958" s="266"/>
      <c r="H958" s="221"/>
      <c r="I958" s="364"/>
      <c r="J958" s="222"/>
      <c r="K958" s="221"/>
    </row>
    <row r="959" spans="1:11" x14ac:dyDescent="0.2">
      <c r="A959" s="221"/>
      <c r="B959" s="221"/>
      <c r="C959" s="221"/>
      <c r="D959" s="221"/>
      <c r="E959" s="221"/>
      <c r="F959" s="222"/>
      <c r="G959" s="266"/>
      <c r="H959" s="221"/>
      <c r="I959" s="364"/>
      <c r="J959" s="222"/>
      <c r="K959" s="221"/>
    </row>
    <row r="960" spans="1:11" x14ac:dyDescent="0.2">
      <c r="A960" s="221"/>
      <c r="B960" s="221"/>
      <c r="C960" s="221"/>
      <c r="D960" s="221"/>
      <c r="E960" s="221"/>
      <c r="F960" s="222"/>
      <c r="G960" s="266"/>
      <c r="H960" s="221"/>
      <c r="I960" s="364"/>
      <c r="J960" s="222"/>
      <c r="K960" s="221"/>
    </row>
    <row r="961" spans="1:11" x14ac:dyDescent="0.2">
      <c r="A961" s="221"/>
      <c r="B961" s="221"/>
      <c r="C961" s="221"/>
      <c r="D961" s="221"/>
      <c r="E961" s="221"/>
      <c r="F961" s="222"/>
      <c r="G961" s="266"/>
      <c r="H961" s="221"/>
      <c r="I961" s="364"/>
      <c r="J961" s="222"/>
      <c r="K961" s="221"/>
    </row>
    <row r="962" spans="1:11" x14ac:dyDescent="0.2">
      <c r="A962" s="221"/>
      <c r="B962" s="221"/>
      <c r="C962" s="221"/>
      <c r="D962" s="221"/>
      <c r="E962" s="221"/>
      <c r="F962" s="222"/>
      <c r="G962" s="266"/>
      <c r="H962" s="221"/>
      <c r="I962" s="364"/>
      <c r="J962" s="222"/>
      <c r="K962" s="221"/>
    </row>
    <row r="963" spans="1:11" x14ac:dyDescent="0.2">
      <c r="A963" s="221"/>
      <c r="B963" s="221"/>
      <c r="C963" s="221"/>
      <c r="D963" s="221"/>
      <c r="E963" s="221"/>
      <c r="F963" s="222"/>
      <c r="G963" s="266"/>
      <c r="H963" s="221"/>
      <c r="I963" s="364"/>
      <c r="J963" s="222"/>
      <c r="K963" s="221"/>
    </row>
    <row r="964" spans="1:11" x14ac:dyDescent="0.2">
      <c r="A964" s="221"/>
      <c r="B964" s="221"/>
      <c r="C964" s="221"/>
      <c r="D964" s="221"/>
      <c r="E964" s="221"/>
      <c r="F964" s="222"/>
      <c r="G964" s="266"/>
      <c r="H964" s="221"/>
      <c r="I964" s="364"/>
      <c r="J964" s="222"/>
      <c r="K964" s="221"/>
    </row>
    <row r="965" spans="1:11" x14ac:dyDescent="0.2">
      <c r="A965" s="221"/>
      <c r="B965" s="221"/>
      <c r="C965" s="221"/>
      <c r="D965" s="221"/>
      <c r="E965" s="221"/>
      <c r="F965" s="222"/>
      <c r="G965" s="266"/>
      <c r="H965" s="221"/>
      <c r="I965" s="364"/>
      <c r="J965" s="222"/>
      <c r="K965" s="221"/>
    </row>
    <row r="966" spans="1:11" x14ac:dyDescent="0.2">
      <c r="A966" s="221"/>
      <c r="B966" s="221"/>
      <c r="C966" s="221"/>
      <c r="D966" s="221"/>
      <c r="E966" s="221"/>
      <c r="F966" s="222"/>
      <c r="G966" s="266"/>
      <c r="H966" s="221"/>
      <c r="I966" s="364"/>
      <c r="J966" s="222"/>
      <c r="K966" s="221"/>
    </row>
    <row r="967" spans="1:11" x14ac:dyDescent="0.2">
      <c r="A967" s="221"/>
      <c r="B967" s="221"/>
      <c r="C967" s="221"/>
      <c r="D967" s="221"/>
      <c r="E967" s="221"/>
      <c r="F967" s="222"/>
      <c r="G967" s="266"/>
      <c r="H967" s="221"/>
      <c r="I967" s="364"/>
      <c r="J967" s="222"/>
      <c r="K967" s="221"/>
    </row>
    <row r="968" spans="1:11" x14ac:dyDescent="0.2">
      <c r="A968" s="221"/>
      <c r="B968" s="221"/>
      <c r="C968" s="221"/>
      <c r="D968" s="221"/>
      <c r="E968" s="221"/>
      <c r="F968" s="222"/>
      <c r="G968" s="266"/>
      <c r="H968" s="221"/>
      <c r="I968" s="364"/>
      <c r="J968" s="222"/>
      <c r="K968" s="221"/>
    </row>
    <row r="969" spans="1:11" x14ac:dyDescent="0.2">
      <c r="A969" s="221"/>
      <c r="B969" s="221"/>
      <c r="C969" s="221"/>
      <c r="D969" s="221"/>
      <c r="E969" s="221"/>
      <c r="F969" s="222"/>
      <c r="G969" s="266"/>
      <c r="H969" s="221"/>
      <c r="I969" s="364"/>
      <c r="J969" s="222"/>
      <c r="K969" s="221"/>
    </row>
    <row r="970" spans="1:11" x14ac:dyDescent="0.2">
      <c r="A970" s="221"/>
      <c r="B970" s="221"/>
      <c r="C970" s="221"/>
      <c r="D970" s="221"/>
      <c r="E970" s="221"/>
      <c r="F970" s="222"/>
      <c r="G970" s="266"/>
      <c r="H970" s="221"/>
      <c r="I970" s="364"/>
      <c r="J970" s="222"/>
      <c r="K970" s="221"/>
    </row>
    <row r="971" spans="1:11" x14ac:dyDescent="0.2">
      <c r="A971" s="221"/>
      <c r="B971" s="221"/>
      <c r="C971" s="221"/>
      <c r="D971" s="221"/>
      <c r="E971" s="221"/>
      <c r="F971" s="222"/>
      <c r="G971" s="266"/>
      <c r="H971" s="221"/>
      <c r="I971" s="364"/>
      <c r="J971" s="222"/>
      <c r="K971" s="221"/>
    </row>
    <row r="972" spans="1:11" x14ac:dyDescent="0.2">
      <c r="A972" s="221"/>
      <c r="B972" s="221"/>
      <c r="C972" s="221"/>
      <c r="D972" s="221"/>
      <c r="E972" s="221"/>
      <c r="F972" s="222"/>
      <c r="G972" s="266"/>
      <c r="H972" s="221"/>
      <c r="I972" s="364"/>
      <c r="J972" s="222"/>
      <c r="K972" s="221"/>
    </row>
    <row r="973" spans="1:11" x14ac:dyDescent="0.2">
      <c r="A973" s="221"/>
      <c r="B973" s="221"/>
      <c r="C973" s="221"/>
      <c r="D973" s="221"/>
      <c r="E973" s="221"/>
      <c r="F973" s="222"/>
      <c r="G973" s="266"/>
      <c r="H973" s="221"/>
      <c r="I973" s="364"/>
      <c r="J973" s="222"/>
      <c r="K973" s="221"/>
    </row>
    <row r="974" spans="1:11" x14ac:dyDescent="0.2">
      <c r="A974" s="221"/>
      <c r="B974" s="221"/>
      <c r="C974" s="221"/>
      <c r="D974" s="221"/>
      <c r="E974" s="221"/>
      <c r="F974" s="222"/>
      <c r="G974" s="266"/>
      <c r="H974" s="221"/>
      <c r="I974" s="364"/>
      <c r="J974" s="222"/>
      <c r="K974" s="221"/>
    </row>
    <row r="975" spans="1:11" x14ac:dyDescent="0.2">
      <c r="A975" s="221"/>
      <c r="B975" s="221"/>
      <c r="C975" s="221"/>
      <c r="D975" s="221"/>
      <c r="E975" s="221"/>
      <c r="F975" s="222"/>
      <c r="G975" s="266"/>
      <c r="H975" s="221"/>
      <c r="I975" s="364"/>
      <c r="J975" s="222"/>
      <c r="K975" s="221"/>
    </row>
    <row r="976" spans="1:11" x14ac:dyDescent="0.2">
      <c r="A976" s="221"/>
      <c r="B976" s="221"/>
      <c r="C976" s="221"/>
      <c r="D976" s="221"/>
      <c r="E976" s="221"/>
      <c r="F976" s="222"/>
      <c r="G976" s="266"/>
      <c r="H976" s="221"/>
      <c r="I976" s="364"/>
      <c r="J976" s="222"/>
      <c r="K976" s="221"/>
    </row>
    <row r="977" spans="1:11" x14ac:dyDescent="0.2">
      <c r="A977" s="221"/>
      <c r="B977" s="221"/>
      <c r="C977" s="221"/>
      <c r="D977" s="221"/>
      <c r="E977" s="221"/>
      <c r="F977" s="222"/>
      <c r="G977" s="266"/>
      <c r="H977" s="221"/>
      <c r="I977" s="364"/>
      <c r="J977" s="222"/>
      <c r="K977" s="221"/>
    </row>
    <row r="978" spans="1:11" x14ac:dyDescent="0.2">
      <c r="A978" s="221"/>
      <c r="B978" s="221"/>
      <c r="C978" s="221"/>
      <c r="D978" s="221"/>
      <c r="E978" s="221"/>
      <c r="F978" s="222"/>
      <c r="G978" s="266"/>
      <c r="H978" s="221"/>
      <c r="I978" s="364"/>
      <c r="J978" s="222"/>
      <c r="K978" s="221"/>
    </row>
    <row r="979" spans="1:11" x14ac:dyDescent="0.2">
      <c r="A979" s="221"/>
      <c r="B979" s="221"/>
      <c r="C979" s="221"/>
      <c r="D979" s="221"/>
      <c r="E979" s="221"/>
      <c r="F979" s="222"/>
      <c r="G979" s="266"/>
      <c r="H979" s="221"/>
      <c r="I979" s="364"/>
      <c r="J979" s="222"/>
      <c r="K979" s="221"/>
    </row>
    <row r="980" spans="1:11" x14ac:dyDescent="0.2">
      <c r="A980" s="221"/>
      <c r="B980" s="221"/>
      <c r="C980" s="221"/>
      <c r="D980" s="221"/>
      <c r="E980" s="221"/>
      <c r="F980" s="222"/>
      <c r="G980" s="266"/>
      <c r="H980" s="221"/>
      <c r="I980" s="364"/>
      <c r="J980" s="222"/>
      <c r="K980" s="221"/>
    </row>
    <row r="981" spans="1:11" x14ac:dyDescent="0.2">
      <c r="A981" s="221"/>
      <c r="B981" s="221"/>
      <c r="C981" s="221"/>
      <c r="D981" s="221"/>
      <c r="E981" s="221"/>
      <c r="F981" s="222"/>
      <c r="G981" s="266"/>
      <c r="H981" s="221"/>
      <c r="I981" s="364"/>
      <c r="J981" s="222"/>
      <c r="K981" s="221"/>
    </row>
    <row r="982" spans="1:11" x14ac:dyDescent="0.2">
      <c r="A982" s="221"/>
      <c r="B982" s="221"/>
      <c r="C982" s="221"/>
      <c r="D982" s="221"/>
      <c r="E982" s="221"/>
      <c r="F982" s="222"/>
      <c r="G982" s="266"/>
      <c r="H982" s="221"/>
      <c r="I982" s="364"/>
      <c r="J982" s="222"/>
      <c r="K982" s="221"/>
    </row>
    <row r="983" spans="1:11" x14ac:dyDescent="0.2">
      <c r="A983" s="221"/>
      <c r="B983" s="221"/>
      <c r="C983" s="221"/>
      <c r="D983" s="221"/>
      <c r="E983" s="221"/>
      <c r="F983" s="222"/>
      <c r="G983" s="266"/>
      <c r="H983" s="221"/>
      <c r="I983" s="364"/>
      <c r="J983" s="222"/>
      <c r="K983" s="221"/>
    </row>
    <row r="984" spans="1:11" x14ac:dyDescent="0.2">
      <c r="A984" s="221"/>
      <c r="B984" s="221"/>
      <c r="C984" s="221"/>
      <c r="D984" s="221"/>
      <c r="E984" s="221"/>
      <c r="F984" s="222"/>
      <c r="G984" s="266"/>
      <c r="H984" s="221"/>
      <c r="I984" s="364"/>
      <c r="J984" s="222"/>
      <c r="K984" s="221"/>
    </row>
    <row r="985" spans="1:11" x14ac:dyDescent="0.2">
      <c r="A985" s="221"/>
      <c r="B985" s="221"/>
      <c r="C985" s="221"/>
      <c r="D985" s="221"/>
      <c r="E985" s="221"/>
      <c r="F985" s="222"/>
      <c r="G985" s="266"/>
      <c r="H985" s="221"/>
      <c r="I985" s="364"/>
      <c r="J985" s="222"/>
      <c r="K985" s="221"/>
    </row>
    <row r="986" spans="1:11" x14ac:dyDescent="0.2">
      <c r="A986" s="221"/>
      <c r="B986" s="221"/>
      <c r="C986" s="221"/>
      <c r="D986" s="221"/>
      <c r="E986" s="221"/>
      <c r="F986" s="222"/>
      <c r="G986" s="266"/>
      <c r="H986" s="221"/>
      <c r="I986" s="364"/>
      <c r="J986" s="222"/>
      <c r="K986" s="221"/>
    </row>
    <row r="987" spans="1:11" x14ac:dyDescent="0.2">
      <c r="A987" s="221"/>
      <c r="B987" s="221"/>
      <c r="C987" s="221"/>
      <c r="D987" s="221"/>
      <c r="E987" s="221"/>
      <c r="F987" s="222"/>
      <c r="G987" s="266"/>
      <c r="H987" s="221"/>
      <c r="I987" s="364"/>
      <c r="J987" s="222"/>
      <c r="K987" s="221"/>
    </row>
    <row r="988" spans="1:11" x14ac:dyDescent="0.2">
      <c r="A988" s="221"/>
      <c r="B988" s="221"/>
      <c r="C988" s="221"/>
      <c r="D988" s="221"/>
      <c r="E988" s="221"/>
      <c r="F988" s="222"/>
      <c r="G988" s="266"/>
      <c r="H988" s="221"/>
      <c r="I988" s="364"/>
      <c r="J988" s="222"/>
      <c r="K988" s="221"/>
    </row>
    <row r="989" spans="1:11" x14ac:dyDescent="0.2">
      <c r="A989" s="221"/>
      <c r="B989" s="221"/>
      <c r="C989" s="221"/>
      <c r="D989" s="221"/>
      <c r="E989" s="221"/>
      <c r="F989" s="222"/>
      <c r="G989" s="266"/>
      <c r="H989" s="221"/>
      <c r="I989" s="364"/>
      <c r="J989" s="222"/>
      <c r="K989" s="221"/>
    </row>
    <row r="990" spans="1:11" x14ac:dyDescent="0.2">
      <c r="A990" s="221"/>
      <c r="B990" s="221"/>
      <c r="C990" s="221"/>
      <c r="D990" s="221"/>
      <c r="E990" s="221"/>
      <c r="F990" s="222"/>
      <c r="G990" s="266"/>
      <c r="H990" s="221"/>
      <c r="I990" s="364"/>
      <c r="J990" s="222"/>
      <c r="K990" s="221"/>
    </row>
    <row r="991" spans="1:11" x14ac:dyDescent="0.2">
      <c r="A991" s="221"/>
      <c r="B991" s="221"/>
      <c r="C991" s="221"/>
      <c r="D991" s="221"/>
      <c r="E991" s="221"/>
      <c r="F991" s="222"/>
      <c r="G991" s="266"/>
      <c r="H991" s="221"/>
      <c r="I991" s="364"/>
      <c r="J991" s="222"/>
      <c r="K991" s="221"/>
    </row>
    <row r="992" spans="1:11" x14ac:dyDescent="0.2">
      <c r="A992" s="221"/>
      <c r="B992" s="221"/>
      <c r="C992" s="221"/>
      <c r="D992" s="221"/>
      <c r="E992" s="221"/>
      <c r="F992" s="222"/>
      <c r="G992" s="266"/>
      <c r="H992" s="221"/>
      <c r="I992" s="364"/>
      <c r="J992" s="222"/>
      <c r="K992" s="221"/>
    </row>
    <row r="993" spans="1:11" x14ac:dyDescent="0.2">
      <c r="A993" s="221"/>
      <c r="B993" s="221"/>
      <c r="C993" s="221"/>
      <c r="D993" s="221"/>
      <c r="E993" s="221"/>
      <c r="F993" s="222"/>
      <c r="G993" s="266"/>
      <c r="H993" s="221"/>
      <c r="I993" s="364"/>
      <c r="J993" s="222"/>
      <c r="K993" s="221"/>
    </row>
    <row r="994" spans="1:11" x14ac:dyDescent="0.2">
      <c r="A994" s="221"/>
      <c r="B994" s="221"/>
      <c r="C994" s="221"/>
      <c r="D994" s="221"/>
      <c r="E994" s="221"/>
      <c r="F994" s="222"/>
      <c r="G994" s="266"/>
      <c r="H994" s="221"/>
      <c r="I994" s="364"/>
      <c r="J994" s="222"/>
      <c r="K994" s="221"/>
    </row>
    <row r="995" spans="1:11" x14ac:dyDescent="0.2">
      <c r="A995" s="221"/>
      <c r="B995" s="221"/>
      <c r="C995" s="221"/>
      <c r="D995" s="221"/>
      <c r="E995" s="221"/>
      <c r="F995" s="222"/>
      <c r="G995" s="266"/>
      <c r="H995" s="221"/>
      <c r="I995" s="364"/>
      <c r="J995" s="222"/>
      <c r="K995" s="221"/>
    </row>
    <row r="996" spans="1:11" x14ac:dyDescent="0.2">
      <c r="A996" s="221"/>
      <c r="B996" s="221"/>
      <c r="C996" s="221"/>
      <c r="D996" s="221"/>
      <c r="E996" s="221"/>
      <c r="F996" s="222"/>
      <c r="G996" s="266"/>
      <c r="H996" s="221"/>
      <c r="I996" s="364"/>
      <c r="J996" s="222"/>
      <c r="K996" s="221"/>
    </row>
    <row r="997" spans="1:11" x14ac:dyDescent="0.2">
      <c r="A997" s="221"/>
      <c r="B997" s="221"/>
      <c r="C997" s="221"/>
      <c r="D997" s="221"/>
      <c r="E997" s="221"/>
      <c r="F997" s="222"/>
      <c r="G997" s="266"/>
      <c r="H997" s="221"/>
      <c r="I997" s="364"/>
      <c r="J997" s="222"/>
      <c r="K997" s="221"/>
    </row>
    <row r="998" spans="1:11" x14ac:dyDescent="0.2">
      <c r="A998" s="221"/>
      <c r="B998" s="221"/>
      <c r="C998" s="221"/>
      <c r="D998" s="221"/>
      <c r="E998" s="221"/>
      <c r="F998" s="222"/>
      <c r="G998" s="266"/>
      <c r="H998" s="221"/>
      <c r="I998" s="364"/>
      <c r="J998" s="222"/>
      <c r="K998" s="221"/>
    </row>
    <row r="999" spans="1:11" x14ac:dyDescent="0.2">
      <c r="A999" s="221"/>
      <c r="B999" s="221"/>
      <c r="C999" s="221"/>
      <c r="D999" s="221"/>
      <c r="E999" s="221"/>
      <c r="F999" s="222"/>
      <c r="G999" s="266"/>
      <c r="H999" s="221"/>
      <c r="I999" s="364"/>
      <c r="J999" s="222"/>
      <c r="K999" s="221"/>
    </row>
    <row r="1000" spans="1:11" x14ac:dyDescent="0.2">
      <c r="A1000" s="221"/>
      <c r="B1000" s="221"/>
      <c r="C1000" s="221"/>
      <c r="D1000" s="221"/>
      <c r="E1000" s="221"/>
      <c r="F1000" s="222"/>
      <c r="G1000" s="266"/>
      <c r="H1000" s="221"/>
      <c r="I1000" s="364"/>
      <c r="J1000" s="222"/>
      <c r="K1000" s="221"/>
    </row>
    <row r="1001" spans="1:11" x14ac:dyDescent="0.2">
      <c r="A1001" s="221"/>
      <c r="B1001" s="221"/>
      <c r="C1001" s="221"/>
      <c r="D1001" s="221"/>
      <c r="E1001" s="221"/>
      <c r="F1001" s="222"/>
      <c r="G1001" s="266"/>
      <c r="H1001" s="221"/>
      <c r="I1001" s="364"/>
      <c r="J1001" s="222"/>
      <c r="K1001" s="221"/>
    </row>
    <row r="1002" spans="1:11" x14ac:dyDescent="0.2">
      <c r="A1002" s="221"/>
      <c r="B1002" s="221"/>
      <c r="C1002" s="221"/>
      <c r="D1002" s="221"/>
      <c r="E1002" s="221"/>
      <c r="F1002" s="222"/>
      <c r="G1002" s="266"/>
      <c r="H1002" s="221"/>
      <c r="I1002" s="364"/>
      <c r="J1002" s="222"/>
      <c r="K1002" s="221"/>
    </row>
    <row r="1003" spans="1:11" x14ac:dyDescent="0.2">
      <c r="A1003" s="221"/>
      <c r="B1003" s="221"/>
      <c r="C1003" s="221"/>
      <c r="D1003" s="221"/>
      <c r="E1003" s="221"/>
      <c r="F1003" s="222"/>
      <c r="G1003" s="266"/>
      <c r="H1003" s="221"/>
      <c r="I1003" s="364"/>
      <c r="J1003" s="222"/>
      <c r="K1003" s="221"/>
    </row>
    <row r="1004" spans="1:11" x14ac:dyDescent="0.2">
      <c r="A1004" s="221"/>
      <c r="B1004" s="221"/>
      <c r="C1004" s="221"/>
      <c r="D1004" s="221"/>
      <c r="E1004" s="221"/>
      <c r="F1004" s="222"/>
      <c r="G1004" s="266"/>
      <c r="H1004" s="221"/>
      <c r="I1004" s="364"/>
      <c r="J1004" s="222"/>
      <c r="K1004" s="221"/>
    </row>
    <row r="1005" spans="1:11" x14ac:dyDescent="0.2">
      <c r="A1005" s="221"/>
      <c r="B1005" s="221"/>
      <c r="C1005" s="221"/>
      <c r="D1005" s="221"/>
      <c r="E1005" s="221"/>
      <c r="F1005" s="222"/>
      <c r="G1005" s="266"/>
      <c r="H1005" s="221"/>
      <c r="I1005" s="364"/>
      <c r="J1005" s="222"/>
      <c r="K1005" s="221"/>
    </row>
    <row r="1006" spans="1:11" x14ac:dyDescent="0.2">
      <c r="A1006" s="221"/>
      <c r="B1006" s="221"/>
      <c r="C1006" s="221"/>
      <c r="D1006" s="221"/>
      <c r="E1006" s="221"/>
      <c r="F1006" s="222"/>
      <c r="G1006" s="266"/>
      <c r="H1006" s="221"/>
      <c r="I1006" s="364"/>
      <c r="J1006" s="222"/>
      <c r="K1006" s="221"/>
    </row>
    <row r="1007" spans="1:11" x14ac:dyDescent="0.2">
      <c r="A1007" s="221"/>
      <c r="B1007" s="221"/>
      <c r="C1007" s="221"/>
      <c r="D1007" s="221"/>
      <c r="E1007" s="221"/>
      <c r="F1007" s="222"/>
      <c r="G1007" s="266"/>
      <c r="H1007" s="221"/>
      <c r="I1007" s="364"/>
      <c r="J1007" s="222"/>
      <c r="K1007" s="221"/>
    </row>
    <row r="1008" spans="1:11" x14ac:dyDescent="0.2">
      <c r="A1008" s="221"/>
      <c r="B1008" s="221"/>
      <c r="C1008" s="221"/>
      <c r="D1008" s="221"/>
      <c r="E1008" s="221"/>
      <c r="F1008" s="222"/>
      <c r="G1008" s="266"/>
      <c r="H1008" s="221"/>
      <c r="I1008" s="364"/>
      <c r="J1008" s="222"/>
      <c r="K1008" s="221"/>
    </row>
    <row r="1009" spans="1:11" x14ac:dyDescent="0.2">
      <c r="A1009" s="221"/>
      <c r="B1009" s="221"/>
      <c r="C1009" s="221"/>
      <c r="D1009" s="221"/>
      <c r="E1009" s="221"/>
      <c r="F1009" s="222"/>
      <c r="G1009" s="266"/>
      <c r="H1009" s="221"/>
      <c r="I1009" s="364"/>
      <c r="J1009" s="222"/>
      <c r="K1009" s="221"/>
    </row>
    <row r="1010" spans="1:11" x14ac:dyDescent="0.2">
      <c r="A1010" s="221"/>
      <c r="B1010" s="221"/>
      <c r="C1010" s="221"/>
      <c r="D1010" s="221"/>
      <c r="E1010" s="221"/>
      <c r="F1010" s="222"/>
      <c r="G1010" s="266"/>
      <c r="H1010" s="221"/>
      <c r="I1010" s="364"/>
      <c r="J1010" s="222"/>
      <c r="K1010" s="221"/>
    </row>
    <row r="1011" spans="1:11" x14ac:dyDescent="0.2">
      <c r="A1011" s="221"/>
      <c r="B1011" s="221"/>
      <c r="C1011" s="221"/>
      <c r="D1011" s="221"/>
      <c r="E1011" s="221"/>
      <c r="F1011" s="222"/>
      <c r="G1011" s="266"/>
      <c r="H1011" s="221"/>
      <c r="I1011" s="364"/>
      <c r="J1011" s="222"/>
      <c r="K1011" s="221"/>
    </row>
    <row r="1012" spans="1:11" x14ac:dyDescent="0.2">
      <c r="A1012" s="221"/>
      <c r="B1012" s="221"/>
      <c r="C1012" s="221"/>
      <c r="D1012" s="221"/>
      <c r="E1012" s="221"/>
      <c r="F1012" s="222"/>
      <c r="G1012" s="266"/>
      <c r="H1012" s="221"/>
      <c r="I1012" s="364"/>
      <c r="J1012" s="222"/>
      <c r="K1012" s="221"/>
    </row>
    <row r="1013" spans="1:11" x14ac:dyDescent="0.2">
      <c r="A1013" s="221"/>
      <c r="B1013" s="221"/>
      <c r="C1013" s="221"/>
      <c r="D1013" s="221"/>
      <c r="E1013" s="221"/>
      <c r="F1013" s="222"/>
      <c r="G1013" s="266"/>
      <c r="H1013" s="221"/>
      <c r="I1013" s="364"/>
      <c r="J1013" s="222"/>
      <c r="K1013" s="221"/>
    </row>
    <row r="1014" spans="1:11" x14ac:dyDescent="0.2">
      <c r="A1014" s="221"/>
      <c r="B1014" s="221"/>
      <c r="C1014" s="221"/>
      <c r="D1014" s="221"/>
      <c r="E1014" s="221"/>
      <c r="F1014" s="222"/>
      <c r="G1014" s="266"/>
      <c r="H1014" s="221"/>
      <c r="I1014" s="364"/>
      <c r="J1014" s="222"/>
      <c r="K1014" s="221"/>
    </row>
    <row r="1015" spans="1:11" x14ac:dyDescent="0.2">
      <c r="A1015" s="221"/>
      <c r="B1015" s="221"/>
      <c r="C1015" s="221"/>
      <c r="D1015" s="221"/>
      <c r="E1015" s="221"/>
      <c r="F1015" s="222"/>
      <c r="G1015" s="266"/>
      <c r="H1015" s="221"/>
      <c r="I1015" s="364"/>
      <c r="J1015" s="222"/>
      <c r="K1015" s="221"/>
    </row>
    <row r="1016" spans="1:11" x14ac:dyDescent="0.2">
      <c r="A1016" s="221"/>
      <c r="B1016" s="221"/>
      <c r="C1016" s="221"/>
      <c r="D1016" s="221"/>
      <c r="E1016" s="221"/>
      <c r="F1016" s="222"/>
      <c r="G1016" s="266"/>
      <c r="H1016" s="221"/>
      <c r="I1016" s="364"/>
      <c r="J1016" s="222"/>
      <c r="K1016" s="221"/>
    </row>
    <row r="1017" spans="1:11" x14ac:dyDescent="0.2">
      <c r="A1017" s="221"/>
      <c r="B1017" s="221"/>
      <c r="C1017" s="221"/>
      <c r="D1017" s="221"/>
      <c r="E1017" s="221"/>
      <c r="F1017" s="222"/>
      <c r="G1017" s="266"/>
      <c r="H1017" s="221"/>
      <c r="I1017" s="364"/>
      <c r="J1017" s="222"/>
      <c r="K1017" s="221"/>
    </row>
    <row r="1018" spans="1:11" x14ac:dyDescent="0.2">
      <c r="A1018" s="221"/>
      <c r="B1018" s="221"/>
      <c r="C1018" s="221"/>
      <c r="D1018" s="221"/>
      <c r="E1018" s="221"/>
      <c r="F1018" s="222"/>
      <c r="G1018" s="266"/>
      <c r="H1018" s="221"/>
      <c r="I1018" s="364"/>
      <c r="J1018" s="222"/>
      <c r="K1018" s="221"/>
    </row>
    <row r="1019" spans="1:11" x14ac:dyDescent="0.2">
      <c r="A1019" s="221"/>
      <c r="B1019" s="221"/>
      <c r="C1019" s="221"/>
      <c r="D1019" s="221"/>
      <c r="E1019" s="221"/>
      <c r="F1019" s="222"/>
      <c r="G1019" s="266"/>
      <c r="H1019" s="221"/>
      <c r="I1019" s="364"/>
      <c r="J1019" s="222"/>
      <c r="K1019" s="221"/>
    </row>
    <row r="1020" spans="1:11" x14ac:dyDescent="0.2">
      <c r="A1020" s="221"/>
      <c r="B1020" s="221"/>
      <c r="C1020" s="221"/>
      <c r="D1020" s="221"/>
      <c r="E1020" s="221"/>
      <c r="F1020" s="222"/>
      <c r="G1020" s="266"/>
      <c r="H1020" s="221"/>
      <c r="I1020" s="364"/>
      <c r="J1020" s="222"/>
      <c r="K1020" s="221"/>
    </row>
    <row r="1021" spans="1:11" x14ac:dyDescent="0.2">
      <c r="A1021" s="221"/>
      <c r="B1021" s="221"/>
      <c r="C1021" s="221"/>
      <c r="D1021" s="221"/>
      <c r="E1021" s="221"/>
      <c r="F1021" s="222"/>
      <c r="G1021" s="266"/>
      <c r="H1021" s="221"/>
      <c r="I1021" s="364"/>
      <c r="J1021" s="222"/>
      <c r="K1021" s="221"/>
    </row>
    <row r="1022" spans="1:11" x14ac:dyDescent="0.2">
      <c r="A1022" s="221"/>
      <c r="B1022" s="221"/>
      <c r="C1022" s="221"/>
      <c r="D1022" s="221"/>
      <c r="E1022" s="221"/>
      <c r="F1022" s="222"/>
      <c r="G1022" s="266"/>
      <c r="H1022" s="221"/>
      <c r="I1022" s="364"/>
      <c r="J1022" s="222"/>
      <c r="K1022" s="221"/>
    </row>
    <row r="1023" spans="1:11" x14ac:dyDescent="0.2">
      <c r="A1023" s="221"/>
      <c r="B1023" s="221"/>
      <c r="C1023" s="221"/>
      <c r="D1023" s="221"/>
      <c r="E1023" s="221"/>
      <c r="F1023" s="222"/>
      <c r="G1023" s="266"/>
      <c r="H1023" s="221"/>
      <c r="I1023" s="364"/>
      <c r="J1023" s="222"/>
      <c r="K1023" s="221"/>
    </row>
    <row r="1024" spans="1:11" x14ac:dyDescent="0.2">
      <c r="A1024" s="221"/>
      <c r="B1024" s="221"/>
      <c r="C1024" s="221"/>
      <c r="D1024" s="221"/>
      <c r="E1024" s="221"/>
      <c r="F1024" s="222"/>
      <c r="G1024" s="266"/>
      <c r="H1024" s="221"/>
      <c r="I1024" s="364"/>
      <c r="J1024" s="222"/>
      <c r="K1024" s="221"/>
    </row>
    <row r="1025" spans="1:11" x14ac:dyDescent="0.2">
      <c r="A1025" s="221"/>
      <c r="B1025" s="221"/>
      <c r="C1025" s="221"/>
      <c r="D1025" s="221"/>
      <c r="E1025" s="221"/>
      <c r="F1025" s="222"/>
      <c r="G1025" s="266"/>
      <c r="H1025" s="221"/>
      <c r="I1025" s="364"/>
      <c r="J1025" s="222"/>
      <c r="K1025" s="221"/>
    </row>
    <row r="1026" spans="1:11" x14ac:dyDescent="0.2">
      <c r="A1026" s="221"/>
      <c r="B1026" s="221"/>
      <c r="C1026" s="221"/>
      <c r="D1026" s="221"/>
      <c r="E1026" s="221"/>
      <c r="F1026" s="222"/>
      <c r="G1026" s="266"/>
      <c r="H1026" s="221"/>
      <c r="I1026" s="364"/>
      <c r="J1026" s="222"/>
      <c r="K1026" s="221"/>
    </row>
    <row r="1027" spans="1:11" x14ac:dyDescent="0.2">
      <c r="A1027" s="221"/>
      <c r="B1027" s="221"/>
      <c r="C1027" s="221"/>
      <c r="D1027" s="221"/>
      <c r="E1027" s="221"/>
      <c r="F1027" s="222"/>
      <c r="G1027" s="266"/>
      <c r="H1027" s="221"/>
      <c r="I1027" s="364"/>
      <c r="J1027" s="222"/>
      <c r="K1027" s="221"/>
    </row>
    <row r="1028" spans="1:11" x14ac:dyDescent="0.2">
      <c r="A1028" s="221"/>
      <c r="B1028" s="221"/>
      <c r="C1028" s="221"/>
      <c r="D1028" s="221"/>
      <c r="E1028" s="221"/>
      <c r="F1028" s="222"/>
      <c r="G1028" s="266"/>
      <c r="H1028" s="221"/>
      <c r="I1028" s="364"/>
      <c r="J1028" s="222"/>
      <c r="K1028" s="221"/>
    </row>
    <row r="1029" spans="1:11" x14ac:dyDescent="0.2">
      <c r="A1029" s="221"/>
      <c r="B1029" s="221"/>
      <c r="C1029" s="221"/>
      <c r="D1029" s="221"/>
      <c r="E1029" s="221"/>
      <c r="F1029" s="222"/>
      <c r="G1029" s="266"/>
      <c r="H1029" s="221"/>
      <c r="I1029" s="364"/>
      <c r="J1029" s="222"/>
      <c r="K1029" s="221"/>
    </row>
    <row r="1030" spans="1:11" x14ac:dyDescent="0.2">
      <c r="A1030" s="221"/>
      <c r="B1030" s="221"/>
      <c r="C1030" s="221"/>
      <c r="D1030" s="221"/>
      <c r="E1030" s="221"/>
      <c r="F1030" s="222"/>
      <c r="G1030" s="266"/>
      <c r="H1030" s="221"/>
      <c r="I1030" s="364"/>
      <c r="J1030" s="222"/>
      <c r="K1030" s="221"/>
    </row>
    <row r="1031" spans="1:11" x14ac:dyDescent="0.2">
      <c r="A1031" s="221"/>
      <c r="B1031" s="221"/>
      <c r="C1031" s="221"/>
      <c r="D1031" s="221"/>
      <c r="E1031" s="221"/>
      <c r="F1031" s="222"/>
      <c r="G1031" s="266"/>
      <c r="H1031" s="221"/>
      <c r="I1031" s="364"/>
      <c r="J1031" s="222"/>
      <c r="K1031" s="221"/>
    </row>
    <row r="1032" spans="1:11" x14ac:dyDescent="0.2">
      <c r="A1032" s="221"/>
      <c r="B1032" s="221"/>
      <c r="C1032" s="221"/>
      <c r="D1032" s="221"/>
      <c r="E1032" s="221"/>
      <c r="F1032" s="222"/>
      <c r="G1032" s="266"/>
      <c r="H1032" s="221"/>
      <c r="I1032" s="364"/>
      <c r="J1032" s="222"/>
      <c r="K1032" s="221"/>
    </row>
    <row r="1033" spans="1:11" x14ac:dyDescent="0.2">
      <c r="A1033" s="221"/>
      <c r="B1033" s="221"/>
      <c r="C1033" s="221"/>
      <c r="D1033" s="221"/>
      <c r="E1033" s="221"/>
      <c r="F1033" s="222"/>
      <c r="G1033" s="266"/>
      <c r="H1033" s="221"/>
      <c r="I1033" s="364"/>
      <c r="J1033" s="222"/>
      <c r="K1033" s="221"/>
    </row>
    <row r="1034" spans="1:11" x14ac:dyDescent="0.2">
      <c r="A1034" s="221"/>
      <c r="B1034" s="221"/>
      <c r="C1034" s="221"/>
      <c r="D1034" s="221"/>
      <c r="E1034" s="221"/>
      <c r="F1034" s="222"/>
      <c r="G1034" s="266"/>
      <c r="H1034" s="221"/>
      <c r="I1034" s="364"/>
      <c r="J1034" s="222"/>
      <c r="K1034" s="221"/>
    </row>
    <row r="1035" spans="1:11" x14ac:dyDescent="0.2">
      <c r="A1035" s="221"/>
      <c r="B1035" s="221"/>
      <c r="C1035" s="221"/>
      <c r="D1035" s="221"/>
      <c r="E1035" s="221"/>
      <c r="F1035" s="222"/>
      <c r="G1035" s="266"/>
      <c r="H1035" s="221"/>
      <c r="I1035" s="364"/>
      <c r="J1035" s="222"/>
      <c r="K1035" s="221"/>
    </row>
    <row r="1036" spans="1:11" x14ac:dyDescent="0.2">
      <c r="A1036" s="221"/>
      <c r="B1036" s="221"/>
      <c r="C1036" s="221"/>
      <c r="D1036" s="221"/>
      <c r="E1036" s="221"/>
      <c r="F1036" s="222"/>
      <c r="G1036" s="266"/>
      <c r="H1036" s="221"/>
      <c r="I1036" s="364"/>
      <c r="J1036" s="222"/>
      <c r="K1036" s="221"/>
    </row>
    <row r="1037" spans="1:11" x14ac:dyDescent="0.2">
      <c r="A1037" s="221"/>
      <c r="B1037" s="221"/>
      <c r="C1037" s="221"/>
      <c r="D1037" s="221"/>
      <c r="E1037" s="221"/>
      <c r="F1037" s="222"/>
      <c r="G1037" s="266"/>
      <c r="H1037" s="221"/>
      <c r="I1037" s="364"/>
      <c r="J1037" s="222"/>
      <c r="K1037" s="221"/>
    </row>
    <row r="1038" spans="1:11" x14ac:dyDescent="0.2">
      <c r="A1038" s="221"/>
      <c r="B1038" s="221"/>
      <c r="C1038" s="221"/>
      <c r="D1038" s="221"/>
      <c r="E1038" s="221"/>
      <c r="F1038" s="222"/>
      <c r="G1038" s="266"/>
      <c r="H1038" s="221"/>
      <c r="I1038" s="364"/>
      <c r="J1038" s="222"/>
      <c r="K1038" s="221"/>
    </row>
    <row r="1039" spans="1:11" x14ac:dyDescent="0.2">
      <c r="A1039" s="221"/>
      <c r="B1039" s="221"/>
      <c r="C1039" s="221"/>
      <c r="D1039" s="221"/>
      <c r="E1039" s="221"/>
      <c r="F1039" s="222"/>
      <c r="G1039" s="266"/>
      <c r="H1039" s="221"/>
      <c r="I1039" s="364"/>
      <c r="J1039" s="222"/>
      <c r="K1039" s="221"/>
    </row>
    <row r="1040" spans="1:11" x14ac:dyDescent="0.2">
      <c r="A1040" s="221"/>
      <c r="B1040" s="221"/>
      <c r="C1040" s="221"/>
      <c r="D1040" s="221"/>
      <c r="E1040" s="221"/>
      <c r="F1040" s="222"/>
      <c r="G1040" s="266"/>
      <c r="H1040" s="221"/>
      <c r="I1040" s="364"/>
      <c r="J1040" s="222"/>
      <c r="K1040" s="221"/>
    </row>
    <row r="1041" spans="1:11" x14ac:dyDescent="0.2">
      <c r="A1041" s="221"/>
      <c r="B1041" s="221"/>
      <c r="C1041" s="221"/>
      <c r="D1041" s="221"/>
      <c r="E1041" s="221"/>
      <c r="F1041" s="222"/>
      <c r="G1041" s="266"/>
      <c r="H1041" s="221"/>
      <c r="I1041" s="364"/>
      <c r="J1041" s="222"/>
      <c r="K1041" s="221"/>
    </row>
    <row r="1042" spans="1:11" x14ac:dyDescent="0.2">
      <c r="A1042" s="221"/>
      <c r="B1042" s="221"/>
      <c r="C1042" s="221"/>
      <c r="D1042" s="221"/>
      <c r="E1042" s="221"/>
      <c r="F1042" s="222"/>
      <c r="G1042" s="266"/>
      <c r="H1042" s="221"/>
      <c r="I1042" s="364"/>
      <c r="J1042" s="222"/>
      <c r="K1042" s="221"/>
    </row>
    <row r="1043" spans="1:11" x14ac:dyDescent="0.2">
      <c r="A1043" s="221"/>
      <c r="B1043" s="221"/>
      <c r="C1043" s="221"/>
      <c r="D1043" s="221"/>
      <c r="E1043" s="221"/>
      <c r="F1043" s="222"/>
      <c r="G1043" s="266"/>
      <c r="H1043" s="221"/>
      <c r="I1043" s="364"/>
      <c r="J1043" s="222"/>
      <c r="K1043" s="221"/>
    </row>
    <row r="1044" spans="1:11" x14ac:dyDescent="0.2">
      <c r="A1044" s="221"/>
      <c r="B1044" s="221"/>
      <c r="C1044" s="221"/>
      <c r="D1044" s="221"/>
      <c r="E1044" s="221"/>
      <c r="F1044" s="222"/>
      <c r="G1044" s="266"/>
      <c r="H1044" s="221"/>
      <c r="I1044" s="364"/>
      <c r="J1044" s="222"/>
      <c r="K1044" s="221"/>
    </row>
    <row r="1045" spans="1:11" x14ac:dyDescent="0.2">
      <c r="A1045" s="221"/>
      <c r="B1045" s="221"/>
      <c r="C1045" s="221"/>
      <c r="D1045" s="221"/>
      <c r="E1045" s="221"/>
      <c r="F1045" s="222"/>
      <c r="G1045" s="266"/>
      <c r="H1045" s="221"/>
      <c r="I1045" s="364"/>
      <c r="J1045" s="222"/>
      <c r="K1045" s="221"/>
    </row>
    <row r="1046" spans="1:11" x14ac:dyDescent="0.2">
      <c r="A1046" s="221"/>
      <c r="B1046" s="221"/>
      <c r="C1046" s="221"/>
      <c r="D1046" s="221"/>
      <c r="E1046" s="221"/>
      <c r="F1046" s="222"/>
      <c r="G1046" s="266"/>
      <c r="H1046" s="221"/>
      <c r="I1046" s="364"/>
      <c r="J1046" s="222"/>
      <c r="K1046" s="221"/>
    </row>
    <row r="1047" spans="1:11" x14ac:dyDescent="0.2">
      <c r="A1047" s="221"/>
      <c r="B1047" s="221"/>
      <c r="C1047" s="221"/>
      <c r="D1047" s="221"/>
      <c r="E1047" s="221"/>
      <c r="F1047" s="222"/>
      <c r="G1047" s="266"/>
      <c r="H1047" s="221"/>
      <c r="I1047" s="364"/>
      <c r="J1047" s="222"/>
      <c r="K1047" s="221"/>
    </row>
    <row r="1048" spans="1:11" x14ac:dyDescent="0.2">
      <c r="A1048" s="221"/>
      <c r="B1048" s="221"/>
      <c r="C1048" s="221"/>
      <c r="D1048" s="221"/>
      <c r="E1048" s="221"/>
      <c r="F1048" s="222"/>
      <c r="G1048" s="266"/>
      <c r="H1048" s="221"/>
      <c r="I1048" s="364"/>
      <c r="J1048" s="222"/>
      <c r="K1048" s="221"/>
    </row>
    <row r="1049" spans="1:11" x14ac:dyDescent="0.2">
      <c r="A1049" s="221"/>
      <c r="B1049" s="221"/>
      <c r="C1049" s="221"/>
      <c r="D1049" s="221"/>
      <c r="E1049" s="221"/>
      <c r="F1049" s="222"/>
      <c r="G1049" s="266"/>
      <c r="H1049" s="221"/>
      <c r="I1049" s="364"/>
      <c r="J1049" s="222"/>
      <c r="K1049" s="221"/>
    </row>
    <row r="1050" spans="1:11" x14ac:dyDescent="0.2">
      <c r="A1050" s="221"/>
      <c r="B1050" s="221"/>
      <c r="C1050" s="221"/>
      <c r="D1050" s="221"/>
      <c r="E1050" s="221"/>
      <c r="F1050" s="222"/>
      <c r="G1050" s="266"/>
      <c r="H1050" s="221"/>
      <c r="I1050" s="364"/>
      <c r="J1050" s="222"/>
      <c r="K1050" s="221"/>
    </row>
    <row r="1051" spans="1:11" x14ac:dyDescent="0.2">
      <c r="A1051" s="221"/>
      <c r="B1051" s="221"/>
      <c r="C1051" s="221"/>
      <c r="D1051" s="221"/>
      <c r="E1051" s="221"/>
      <c r="F1051" s="222"/>
      <c r="G1051" s="266"/>
      <c r="H1051" s="221"/>
      <c r="I1051" s="364"/>
      <c r="J1051" s="222"/>
      <c r="K1051" s="221"/>
    </row>
    <row r="1052" spans="1:11" x14ac:dyDescent="0.2">
      <c r="A1052" s="221"/>
      <c r="B1052" s="221"/>
      <c r="C1052" s="221"/>
      <c r="D1052" s="221"/>
      <c r="E1052" s="221"/>
      <c r="F1052" s="222"/>
      <c r="G1052" s="266"/>
      <c r="H1052" s="221"/>
      <c r="I1052" s="364"/>
      <c r="J1052" s="222"/>
      <c r="K1052" s="221"/>
    </row>
    <row r="1053" spans="1:11" x14ac:dyDescent="0.2">
      <c r="A1053" s="221"/>
      <c r="B1053" s="221"/>
      <c r="C1053" s="221"/>
      <c r="D1053" s="221"/>
      <c r="E1053" s="221"/>
      <c r="F1053" s="222"/>
      <c r="G1053" s="266"/>
      <c r="H1053" s="221"/>
      <c r="I1053" s="364"/>
      <c r="J1053" s="222"/>
      <c r="K1053" s="221"/>
    </row>
    <row r="1054" spans="1:11" x14ac:dyDescent="0.2">
      <c r="A1054" s="221"/>
      <c r="B1054" s="221"/>
      <c r="C1054" s="221"/>
      <c r="D1054" s="221"/>
      <c r="E1054" s="221"/>
      <c r="F1054" s="222"/>
      <c r="G1054" s="266"/>
      <c r="H1054" s="221"/>
      <c r="I1054" s="364"/>
      <c r="J1054" s="222"/>
      <c r="K1054" s="221"/>
    </row>
    <row r="1055" spans="1:11" x14ac:dyDescent="0.2">
      <c r="A1055" s="221"/>
      <c r="B1055" s="221"/>
      <c r="C1055" s="221"/>
      <c r="D1055" s="221"/>
      <c r="E1055" s="221"/>
      <c r="F1055" s="222"/>
      <c r="G1055" s="266"/>
      <c r="H1055" s="221"/>
      <c r="I1055" s="364"/>
      <c r="J1055" s="222"/>
      <c r="K1055" s="221"/>
    </row>
    <row r="1056" spans="1:11" x14ac:dyDescent="0.2">
      <c r="A1056" s="221"/>
      <c r="B1056" s="221"/>
      <c r="C1056" s="221"/>
      <c r="D1056" s="221"/>
      <c r="E1056" s="221"/>
      <c r="F1056" s="222"/>
      <c r="G1056" s="266"/>
      <c r="H1056" s="221"/>
      <c r="I1056" s="364"/>
      <c r="J1056" s="222"/>
      <c r="K1056" s="221"/>
    </row>
    <row r="1057" spans="1:11" x14ac:dyDescent="0.2">
      <c r="A1057" s="221"/>
      <c r="B1057" s="221"/>
      <c r="C1057" s="221"/>
      <c r="D1057" s="221"/>
      <c r="E1057" s="221"/>
      <c r="F1057" s="222"/>
      <c r="G1057" s="266"/>
      <c r="H1057" s="221"/>
      <c r="I1057" s="364"/>
      <c r="J1057" s="222"/>
      <c r="K1057" s="221"/>
    </row>
    <row r="1058" spans="1:11" x14ac:dyDescent="0.2">
      <c r="A1058" s="221"/>
      <c r="B1058" s="221"/>
      <c r="C1058" s="221"/>
      <c r="D1058" s="221"/>
      <c r="E1058" s="221"/>
      <c r="F1058" s="222"/>
      <c r="G1058" s="266"/>
      <c r="H1058" s="221"/>
      <c r="I1058" s="364"/>
      <c r="J1058" s="222"/>
      <c r="K1058" s="221"/>
    </row>
    <row r="1059" spans="1:11" x14ac:dyDescent="0.2">
      <c r="A1059" s="221"/>
      <c r="B1059" s="221"/>
      <c r="C1059" s="221"/>
      <c r="D1059" s="221"/>
      <c r="E1059" s="221"/>
      <c r="F1059" s="222"/>
      <c r="G1059" s="266"/>
      <c r="H1059" s="221"/>
      <c r="I1059" s="364"/>
      <c r="J1059" s="222"/>
      <c r="K1059" s="221"/>
    </row>
    <row r="1060" spans="1:11" x14ac:dyDescent="0.2">
      <c r="A1060" s="221"/>
      <c r="B1060" s="221"/>
      <c r="C1060" s="221"/>
      <c r="D1060" s="221"/>
      <c r="E1060" s="221"/>
      <c r="F1060" s="222"/>
      <c r="G1060" s="266"/>
      <c r="H1060" s="221"/>
      <c r="I1060" s="364"/>
      <c r="J1060" s="222"/>
      <c r="K1060" s="221"/>
    </row>
    <row r="1061" spans="1:11" x14ac:dyDescent="0.2">
      <c r="A1061" s="221"/>
      <c r="B1061" s="221"/>
      <c r="C1061" s="221"/>
      <c r="D1061" s="221"/>
      <c r="E1061" s="221"/>
      <c r="F1061" s="222"/>
      <c r="G1061" s="266"/>
      <c r="H1061" s="221"/>
      <c r="I1061" s="364"/>
      <c r="J1061" s="222"/>
      <c r="K1061" s="221"/>
    </row>
    <row r="1062" spans="1:11" x14ac:dyDescent="0.2">
      <c r="A1062" s="221"/>
      <c r="B1062" s="221"/>
      <c r="C1062" s="221"/>
      <c r="D1062" s="221"/>
      <c r="E1062" s="221"/>
      <c r="F1062" s="222"/>
      <c r="G1062" s="266"/>
      <c r="H1062" s="221"/>
      <c r="I1062" s="364"/>
      <c r="J1062" s="222"/>
      <c r="K1062" s="221"/>
    </row>
    <row r="1063" spans="1:11" x14ac:dyDescent="0.2">
      <c r="A1063" s="221"/>
      <c r="B1063" s="221"/>
      <c r="C1063" s="221"/>
      <c r="D1063" s="221"/>
      <c r="E1063" s="221"/>
      <c r="F1063" s="222"/>
      <c r="G1063" s="266"/>
      <c r="H1063" s="221"/>
      <c r="I1063" s="364"/>
      <c r="J1063" s="222"/>
      <c r="K1063" s="221"/>
    </row>
    <row r="1064" spans="1:11" x14ac:dyDescent="0.2">
      <c r="A1064" s="221"/>
      <c r="B1064" s="221"/>
      <c r="C1064" s="221"/>
      <c r="D1064" s="221"/>
      <c r="E1064" s="221"/>
      <c r="F1064" s="222"/>
      <c r="G1064" s="266"/>
      <c r="H1064" s="221"/>
      <c r="I1064" s="364"/>
      <c r="J1064" s="222"/>
      <c r="K1064" s="221"/>
    </row>
    <row r="1065" spans="1:11" x14ac:dyDescent="0.2">
      <c r="A1065" s="221"/>
      <c r="B1065" s="221"/>
      <c r="C1065" s="221"/>
      <c r="D1065" s="221"/>
      <c r="E1065" s="221"/>
      <c r="F1065" s="222"/>
      <c r="G1065" s="266"/>
      <c r="H1065" s="221"/>
      <c r="I1065" s="364"/>
      <c r="J1065" s="222"/>
      <c r="K1065" s="221"/>
    </row>
    <row r="1066" spans="1:11" x14ac:dyDescent="0.2">
      <c r="A1066" s="221"/>
      <c r="B1066" s="221"/>
      <c r="C1066" s="221"/>
      <c r="D1066" s="221"/>
      <c r="E1066" s="221"/>
      <c r="F1066" s="222"/>
      <c r="G1066" s="266"/>
      <c r="H1066" s="221"/>
      <c r="I1066" s="364"/>
      <c r="J1066" s="222"/>
      <c r="K1066" s="221"/>
    </row>
    <row r="1067" spans="1:11" x14ac:dyDescent="0.2">
      <c r="A1067" s="221"/>
      <c r="B1067" s="221"/>
      <c r="C1067" s="221"/>
      <c r="D1067" s="221"/>
      <c r="E1067" s="221"/>
      <c r="F1067" s="222"/>
      <c r="G1067" s="266"/>
      <c r="H1067" s="221"/>
      <c r="I1067" s="364"/>
      <c r="J1067" s="222"/>
      <c r="K1067" s="221"/>
    </row>
    <row r="1068" spans="1:11" x14ac:dyDescent="0.2">
      <c r="A1068" s="221"/>
      <c r="B1068" s="221"/>
      <c r="C1068" s="221"/>
      <c r="D1068" s="221"/>
      <c r="E1068" s="221"/>
      <c r="F1068" s="222"/>
      <c r="G1068" s="266"/>
      <c r="H1068" s="221"/>
      <c r="I1068" s="364"/>
      <c r="J1068" s="222"/>
      <c r="K1068" s="221"/>
    </row>
    <row r="1069" spans="1:11" x14ac:dyDescent="0.2">
      <c r="A1069" s="221"/>
      <c r="B1069" s="221"/>
      <c r="C1069" s="221"/>
      <c r="D1069" s="221"/>
      <c r="E1069" s="221"/>
      <c r="F1069" s="222"/>
      <c r="G1069" s="266"/>
      <c r="H1069" s="221"/>
      <c r="I1069" s="364"/>
      <c r="J1069" s="222"/>
      <c r="K1069" s="221"/>
    </row>
    <row r="1070" spans="1:11" x14ac:dyDescent="0.2">
      <c r="A1070" s="221"/>
      <c r="B1070" s="221"/>
      <c r="C1070" s="221"/>
      <c r="D1070" s="221"/>
      <c r="E1070" s="221"/>
      <c r="F1070" s="222"/>
      <c r="G1070" s="266"/>
      <c r="H1070" s="221"/>
      <c r="I1070" s="364"/>
      <c r="J1070" s="222"/>
      <c r="K1070" s="221"/>
    </row>
    <row r="1071" spans="1:11" x14ac:dyDescent="0.2">
      <c r="A1071" s="221"/>
      <c r="B1071" s="221"/>
      <c r="C1071" s="221"/>
      <c r="D1071" s="221"/>
      <c r="E1071" s="221"/>
      <c r="F1071" s="222"/>
      <c r="G1071" s="266"/>
      <c r="H1071" s="221"/>
      <c r="I1071" s="364"/>
      <c r="J1071" s="222"/>
      <c r="K1071" s="221"/>
    </row>
    <row r="1072" spans="1:11" x14ac:dyDescent="0.2">
      <c r="A1072" s="221"/>
      <c r="B1072" s="221"/>
      <c r="C1072" s="221"/>
      <c r="D1072" s="221"/>
      <c r="E1072" s="221"/>
      <c r="F1072" s="222"/>
      <c r="G1072" s="266"/>
      <c r="H1072" s="221"/>
      <c r="I1072" s="364"/>
      <c r="J1072" s="222"/>
      <c r="K1072" s="221"/>
    </row>
    <row r="1073" spans="1:11" x14ac:dyDescent="0.2">
      <c r="A1073" s="221"/>
      <c r="B1073" s="221"/>
      <c r="C1073" s="221"/>
      <c r="D1073" s="221"/>
      <c r="E1073" s="221"/>
      <c r="F1073" s="222"/>
      <c r="G1073" s="266"/>
      <c r="H1073" s="221"/>
      <c r="I1073" s="364"/>
      <c r="J1073" s="222"/>
      <c r="K1073" s="221"/>
    </row>
    <row r="1074" spans="1:11" x14ac:dyDescent="0.2">
      <c r="A1074" s="221"/>
      <c r="B1074" s="221"/>
      <c r="C1074" s="221"/>
      <c r="D1074" s="221"/>
      <c r="E1074" s="221"/>
      <c r="F1074" s="222"/>
      <c r="G1074" s="266"/>
      <c r="H1074" s="221"/>
      <c r="I1074" s="364"/>
      <c r="J1074" s="222"/>
      <c r="K1074" s="221"/>
    </row>
    <row r="1075" spans="1:11" x14ac:dyDescent="0.2">
      <c r="A1075" s="221"/>
      <c r="B1075" s="221"/>
      <c r="C1075" s="221"/>
      <c r="D1075" s="221"/>
      <c r="E1075" s="221"/>
      <c r="F1075" s="222"/>
      <c r="G1075" s="266"/>
      <c r="H1075" s="221"/>
      <c r="I1075" s="364"/>
      <c r="J1075" s="222"/>
      <c r="K1075" s="221"/>
    </row>
    <row r="1076" spans="1:11" x14ac:dyDescent="0.2">
      <c r="A1076" s="221"/>
      <c r="B1076" s="221"/>
      <c r="C1076" s="221"/>
      <c r="D1076" s="221"/>
      <c r="E1076" s="221"/>
      <c r="F1076" s="222"/>
      <c r="G1076" s="266"/>
      <c r="H1076" s="221"/>
      <c r="I1076" s="364"/>
      <c r="J1076" s="222"/>
      <c r="K1076" s="221"/>
    </row>
    <row r="1077" spans="1:11" x14ac:dyDescent="0.2">
      <c r="A1077" s="221"/>
      <c r="B1077" s="221"/>
      <c r="C1077" s="221"/>
      <c r="D1077" s="221"/>
      <c r="E1077" s="221"/>
      <c r="F1077" s="222"/>
      <c r="G1077" s="266"/>
      <c r="H1077" s="221"/>
      <c r="I1077" s="364"/>
      <c r="J1077" s="222"/>
      <c r="K1077" s="221"/>
    </row>
    <row r="1078" spans="1:11" x14ac:dyDescent="0.2">
      <c r="A1078" s="221"/>
      <c r="B1078" s="221"/>
      <c r="C1078" s="221"/>
      <c r="D1078" s="221"/>
      <c r="E1078" s="221"/>
      <c r="F1078" s="222"/>
      <c r="G1078" s="266"/>
      <c r="H1078" s="221"/>
      <c r="I1078" s="364"/>
      <c r="J1078" s="222"/>
      <c r="K1078" s="221"/>
    </row>
    <row r="1079" spans="1:11" x14ac:dyDescent="0.2">
      <c r="A1079" s="221"/>
      <c r="B1079" s="221"/>
      <c r="C1079" s="221"/>
      <c r="D1079" s="221"/>
      <c r="E1079" s="221"/>
      <c r="F1079" s="222"/>
      <c r="G1079" s="266"/>
      <c r="H1079" s="221"/>
      <c r="I1079" s="364"/>
      <c r="J1079" s="222"/>
      <c r="K1079" s="221"/>
    </row>
    <row r="1080" spans="1:11" x14ac:dyDescent="0.2">
      <c r="A1080" s="221"/>
      <c r="B1080" s="221"/>
      <c r="C1080" s="221"/>
      <c r="D1080" s="221"/>
      <c r="E1080" s="221"/>
      <c r="F1080" s="222"/>
      <c r="G1080" s="266"/>
      <c r="H1080" s="221"/>
      <c r="I1080" s="364"/>
      <c r="J1080" s="222"/>
      <c r="K1080" s="221"/>
    </row>
    <row r="1081" spans="1:11" x14ac:dyDescent="0.2">
      <c r="A1081" s="221"/>
      <c r="B1081" s="221"/>
      <c r="C1081" s="221"/>
      <c r="D1081" s="221"/>
      <c r="E1081" s="221"/>
      <c r="F1081" s="222"/>
      <c r="G1081" s="266"/>
      <c r="H1081" s="221"/>
      <c r="I1081" s="364"/>
      <c r="J1081" s="222"/>
      <c r="K1081" s="221"/>
    </row>
    <row r="1082" spans="1:11" x14ac:dyDescent="0.2">
      <c r="A1082" s="221"/>
      <c r="B1082" s="221"/>
      <c r="C1082" s="221"/>
      <c r="D1082" s="221"/>
      <c r="E1082" s="221"/>
      <c r="F1082" s="222"/>
      <c r="G1082" s="266"/>
      <c r="H1082" s="221"/>
      <c r="I1082" s="364"/>
      <c r="J1082" s="222"/>
      <c r="K1082" s="221"/>
    </row>
    <row r="1083" spans="1:11" x14ac:dyDescent="0.2">
      <c r="A1083" s="221"/>
      <c r="B1083" s="221"/>
      <c r="C1083" s="221"/>
      <c r="D1083" s="221"/>
      <c r="E1083" s="221"/>
      <c r="F1083" s="222"/>
      <c r="G1083" s="266"/>
      <c r="H1083" s="221"/>
      <c r="I1083" s="364"/>
      <c r="J1083" s="222"/>
      <c r="K1083" s="221"/>
    </row>
    <row r="1084" spans="1:11" x14ac:dyDescent="0.2">
      <c r="A1084" s="221"/>
      <c r="B1084" s="221"/>
      <c r="C1084" s="221"/>
      <c r="D1084" s="221"/>
      <c r="E1084" s="221"/>
      <c r="F1084" s="222"/>
      <c r="G1084" s="266"/>
      <c r="H1084" s="221"/>
      <c r="I1084" s="364"/>
      <c r="J1084" s="222"/>
      <c r="K1084" s="221"/>
    </row>
    <row r="1085" spans="1:11" x14ac:dyDescent="0.2">
      <c r="A1085" s="221"/>
      <c r="B1085" s="221"/>
      <c r="C1085" s="221"/>
      <c r="D1085" s="221"/>
      <c r="E1085" s="221"/>
      <c r="F1085" s="222"/>
      <c r="G1085" s="266"/>
      <c r="H1085" s="221"/>
      <c r="I1085" s="364"/>
      <c r="J1085" s="222"/>
      <c r="K1085" s="221"/>
    </row>
    <row r="1086" spans="1:11" x14ac:dyDescent="0.2">
      <c r="A1086" s="221"/>
      <c r="B1086" s="221"/>
      <c r="C1086" s="221"/>
      <c r="D1086" s="221"/>
      <c r="E1086" s="221"/>
      <c r="F1086" s="222"/>
      <c r="G1086" s="266"/>
      <c r="H1086" s="221"/>
      <c r="I1086" s="364"/>
      <c r="J1086" s="222"/>
      <c r="K1086" s="221"/>
    </row>
    <row r="1087" spans="1:11" x14ac:dyDescent="0.2">
      <c r="A1087" s="221"/>
      <c r="B1087" s="221"/>
      <c r="C1087" s="221"/>
      <c r="D1087" s="221"/>
      <c r="E1087" s="221"/>
      <c r="F1087" s="222"/>
      <c r="G1087" s="266"/>
      <c r="H1087" s="221"/>
      <c r="I1087" s="364"/>
      <c r="J1087" s="222"/>
      <c r="K1087" s="221"/>
    </row>
    <row r="1088" spans="1:11" x14ac:dyDescent="0.2">
      <c r="A1088" s="221"/>
      <c r="B1088" s="221"/>
      <c r="C1088" s="221"/>
      <c r="D1088" s="221"/>
      <c r="E1088" s="221"/>
      <c r="F1088" s="222"/>
      <c r="G1088" s="266"/>
      <c r="H1088" s="221"/>
      <c r="I1088" s="364"/>
      <c r="J1088" s="222"/>
      <c r="K1088" s="221"/>
    </row>
    <row r="1089" spans="1:11" x14ac:dyDescent="0.2">
      <c r="A1089" s="221"/>
      <c r="B1089" s="221"/>
      <c r="C1089" s="221"/>
      <c r="D1089" s="221"/>
      <c r="E1089" s="221"/>
      <c r="F1089" s="222"/>
      <c r="G1089" s="266"/>
      <c r="H1089" s="221"/>
      <c r="I1089" s="364"/>
      <c r="J1089" s="222"/>
      <c r="K1089" s="221"/>
    </row>
    <row r="1090" spans="1:11" x14ac:dyDescent="0.2">
      <c r="A1090" s="221"/>
      <c r="B1090" s="221"/>
      <c r="C1090" s="221"/>
      <c r="D1090" s="221"/>
      <c r="E1090" s="221"/>
      <c r="F1090" s="222"/>
      <c r="G1090" s="266"/>
      <c r="H1090" s="221"/>
      <c r="I1090" s="364"/>
      <c r="J1090" s="222"/>
      <c r="K1090" s="221"/>
    </row>
    <row r="1091" spans="1:11" x14ac:dyDescent="0.2">
      <c r="A1091" s="221"/>
      <c r="B1091" s="221"/>
      <c r="C1091" s="221"/>
      <c r="D1091" s="221"/>
      <c r="E1091" s="221"/>
      <c r="F1091" s="222"/>
      <c r="G1091" s="266"/>
      <c r="H1091" s="221"/>
      <c r="I1091" s="364"/>
      <c r="J1091" s="222"/>
      <c r="K1091" s="221"/>
    </row>
    <row r="1092" spans="1:11" x14ac:dyDescent="0.2">
      <c r="A1092" s="221"/>
      <c r="B1092" s="221"/>
      <c r="C1092" s="221"/>
      <c r="D1092" s="221"/>
      <c r="E1092" s="221"/>
      <c r="F1092" s="222"/>
      <c r="G1092" s="266"/>
      <c r="H1092" s="221"/>
      <c r="I1092" s="364"/>
      <c r="J1092" s="222"/>
      <c r="K1092" s="221"/>
    </row>
    <row r="1093" spans="1:11" x14ac:dyDescent="0.2">
      <c r="A1093" s="221"/>
      <c r="B1093" s="221"/>
      <c r="C1093" s="221"/>
      <c r="D1093" s="221"/>
      <c r="E1093" s="221"/>
      <c r="F1093" s="222"/>
      <c r="G1093" s="266"/>
      <c r="H1093" s="221"/>
      <c r="I1093" s="364"/>
      <c r="J1093" s="222"/>
      <c r="K1093" s="221"/>
    </row>
    <row r="1094" spans="1:11" x14ac:dyDescent="0.2">
      <c r="A1094" s="221"/>
      <c r="B1094" s="221"/>
      <c r="C1094" s="221"/>
      <c r="D1094" s="221"/>
      <c r="E1094" s="221"/>
      <c r="F1094" s="222"/>
      <c r="G1094" s="266"/>
      <c r="H1094" s="221"/>
      <c r="I1094" s="364"/>
      <c r="J1094" s="222"/>
      <c r="K1094" s="221"/>
    </row>
    <row r="1095" spans="1:11" x14ac:dyDescent="0.2">
      <c r="A1095" s="221"/>
      <c r="B1095" s="221"/>
      <c r="C1095" s="221"/>
      <c r="D1095" s="221"/>
      <c r="E1095" s="221"/>
      <c r="F1095" s="222"/>
      <c r="G1095" s="266"/>
      <c r="H1095" s="221"/>
      <c r="I1095" s="364"/>
      <c r="J1095" s="222"/>
      <c r="K1095" s="221"/>
    </row>
    <row r="1096" spans="1:11" x14ac:dyDescent="0.2">
      <c r="A1096" s="221"/>
      <c r="B1096" s="221"/>
      <c r="C1096" s="221"/>
      <c r="D1096" s="221"/>
      <c r="E1096" s="221"/>
      <c r="F1096" s="222"/>
      <c r="G1096" s="266"/>
      <c r="H1096" s="221"/>
      <c r="I1096" s="364"/>
      <c r="J1096" s="222"/>
      <c r="K1096" s="221"/>
    </row>
    <row r="1097" spans="1:11" x14ac:dyDescent="0.2">
      <c r="A1097" s="221"/>
      <c r="B1097" s="221"/>
      <c r="C1097" s="221"/>
      <c r="D1097" s="221"/>
      <c r="E1097" s="221"/>
      <c r="F1097" s="222"/>
      <c r="G1097" s="266"/>
      <c r="H1097" s="221"/>
      <c r="I1097" s="364"/>
      <c r="J1097" s="222"/>
      <c r="K1097" s="221"/>
    </row>
    <row r="1098" spans="1:11" x14ac:dyDescent="0.2">
      <c r="A1098" s="221"/>
      <c r="B1098" s="221"/>
      <c r="C1098" s="221"/>
      <c r="D1098" s="221"/>
      <c r="E1098" s="221"/>
      <c r="F1098" s="222"/>
      <c r="G1098" s="266"/>
      <c r="H1098" s="221"/>
      <c r="I1098" s="364"/>
      <c r="J1098" s="222"/>
      <c r="K1098" s="221"/>
    </row>
    <row r="1099" spans="1:11" x14ac:dyDescent="0.2">
      <c r="A1099" s="221"/>
      <c r="B1099" s="221"/>
      <c r="C1099" s="221"/>
      <c r="D1099" s="221"/>
      <c r="E1099" s="221"/>
      <c r="F1099" s="222"/>
      <c r="G1099" s="266"/>
      <c r="H1099" s="221"/>
      <c r="I1099" s="364"/>
      <c r="J1099" s="222"/>
      <c r="K1099" s="221"/>
    </row>
    <row r="1100" spans="1:11" x14ac:dyDescent="0.2">
      <c r="A1100" s="221"/>
      <c r="B1100" s="221"/>
      <c r="C1100" s="221"/>
      <c r="D1100" s="221"/>
      <c r="E1100" s="221"/>
      <c r="F1100" s="222"/>
      <c r="G1100" s="266"/>
      <c r="H1100" s="221"/>
      <c r="I1100" s="364"/>
      <c r="J1100" s="222"/>
      <c r="K1100" s="221"/>
    </row>
    <row r="1101" spans="1:11" x14ac:dyDescent="0.2">
      <c r="A1101" s="221"/>
      <c r="B1101" s="221"/>
      <c r="C1101" s="221"/>
      <c r="D1101" s="221"/>
      <c r="E1101" s="221"/>
      <c r="F1101" s="222"/>
      <c r="G1101" s="266"/>
      <c r="H1101" s="221"/>
      <c r="I1101" s="364"/>
      <c r="J1101" s="222"/>
      <c r="K1101" s="221"/>
    </row>
    <row r="1102" spans="1:11" x14ac:dyDescent="0.2">
      <c r="A1102" s="221"/>
      <c r="B1102" s="221"/>
      <c r="C1102" s="221"/>
      <c r="D1102" s="221"/>
      <c r="E1102" s="221"/>
      <c r="F1102" s="222"/>
      <c r="G1102" s="266"/>
      <c r="H1102" s="221"/>
      <c r="I1102" s="364"/>
      <c r="J1102" s="222"/>
      <c r="K1102" s="221"/>
    </row>
    <row r="1103" spans="1:11" x14ac:dyDescent="0.2">
      <c r="A1103" s="221"/>
      <c r="B1103" s="221"/>
      <c r="C1103" s="221"/>
      <c r="D1103" s="221"/>
      <c r="E1103" s="221"/>
      <c r="F1103" s="222"/>
      <c r="G1103" s="266"/>
      <c r="H1103" s="221"/>
      <c r="I1103" s="364"/>
      <c r="J1103" s="222"/>
      <c r="K1103" s="221"/>
    </row>
    <row r="1104" spans="1:11" x14ac:dyDescent="0.2">
      <c r="A1104" s="221"/>
      <c r="B1104" s="221"/>
      <c r="C1104" s="221"/>
      <c r="D1104" s="221"/>
      <c r="E1104" s="221"/>
      <c r="F1104" s="222"/>
      <c r="G1104" s="266"/>
      <c r="H1104" s="221"/>
      <c r="I1104" s="364"/>
      <c r="J1104" s="222"/>
      <c r="K1104" s="221"/>
    </row>
    <row r="1105" spans="1:11" x14ac:dyDescent="0.2">
      <c r="A1105" s="221"/>
      <c r="B1105" s="221"/>
      <c r="C1105" s="221"/>
      <c r="D1105" s="221"/>
      <c r="E1105" s="221"/>
      <c r="F1105" s="222"/>
      <c r="G1105" s="266"/>
      <c r="H1105" s="221"/>
      <c r="I1105" s="364"/>
      <c r="J1105" s="222"/>
      <c r="K1105" s="221"/>
    </row>
    <row r="1106" spans="1:11" x14ac:dyDescent="0.2">
      <c r="A1106" s="221"/>
      <c r="B1106" s="221"/>
      <c r="C1106" s="221"/>
      <c r="D1106" s="221"/>
      <c r="E1106" s="221"/>
      <c r="F1106" s="222"/>
      <c r="G1106" s="266"/>
      <c r="H1106" s="221"/>
      <c r="I1106" s="364"/>
      <c r="J1106" s="222"/>
      <c r="K1106" s="221"/>
    </row>
    <row r="1107" spans="1:11" x14ac:dyDescent="0.2">
      <c r="A1107" s="221"/>
      <c r="B1107" s="221"/>
      <c r="C1107" s="221"/>
      <c r="D1107" s="221"/>
      <c r="E1107" s="221"/>
      <c r="F1107" s="222"/>
      <c r="G1107" s="266"/>
      <c r="H1107" s="221"/>
      <c r="I1107" s="364"/>
      <c r="J1107" s="222"/>
      <c r="K1107" s="221"/>
    </row>
    <row r="1108" spans="1:11" x14ac:dyDescent="0.2">
      <c r="A1108" s="221"/>
      <c r="B1108" s="221"/>
      <c r="C1108" s="221"/>
      <c r="D1108" s="221"/>
      <c r="E1108" s="221"/>
      <c r="F1108" s="222"/>
      <c r="G1108" s="266"/>
      <c r="H1108" s="221"/>
      <c r="I1108" s="364"/>
      <c r="J1108" s="222"/>
      <c r="K1108" s="221"/>
    </row>
    <row r="1109" spans="1:11" x14ac:dyDescent="0.2">
      <c r="A1109" s="221"/>
      <c r="B1109" s="221"/>
      <c r="C1109" s="221"/>
      <c r="D1109" s="221"/>
      <c r="E1109" s="221"/>
      <c r="F1109" s="222"/>
      <c r="G1109" s="266"/>
      <c r="H1109" s="221"/>
      <c r="I1109" s="364"/>
      <c r="J1109" s="222"/>
      <c r="K1109" s="221"/>
    </row>
    <row r="1110" spans="1:11" x14ac:dyDescent="0.2">
      <c r="A1110" s="221"/>
      <c r="B1110" s="221"/>
      <c r="C1110" s="221"/>
      <c r="D1110" s="221"/>
      <c r="E1110" s="221"/>
      <c r="F1110" s="222"/>
      <c r="G1110" s="266"/>
      <c r="H1110" s="221"/>
      <c r="I1110" s="364"/>
      <c r="J1110" s="222"/>
      <c r="K1110" s="221"/>
    </row>
    <row r="1111" spans="1:11" x14ac:dyDescent="0.2">
      <c r="A1111" s="221"/>
      <c r="B1111" s="221"/>
      <c r="C1111" s="221"/>
      <c r="D1111" s="221"/>
      <c r="E1111" s="221"/>
      <c r="F1111" s="222"/>
      <c r="G1111" s="266"/>
      <c r="H1111" s="221"/>
      <c r="I1111" s="364"/>
      <c r="J1111" s="222"/>
      <c r="K1111" s="221"/>
    </row>
    <row r="1112" spans="1:11" x14ac:dyDescent="0.2">
      <c r="A1112" s="221"/>
      <c r="B1112" s="221"/>
      <c r="C1112" s="221"/>
      <c r="D1112" s="221"/>
      <c r="E1112" s="221"/>
      <c r="F1112" s="222"/>
      <c r="G1112" s="266"/>
      <c r="H1112" s="221"/>
      <c r="I1112" s="364"/>
      <c r="J1112" s="222"/>
      <c r="K1112" s="221"/>
    </row>
    <row r="1113" spans="1:11" x14ac:dyDescent="0.2">
      <c r="A1113" s="221"/>
      <c r="B1113" s="221"/>
      <c r="C1113" s="221"/>
      <c r="D1113" s="221"/>
      <c r="E1113" s="221"/>
      <c r="F1113" s="222"/>
      <c r="G1113" s="266"/>
      <c r="H1113" s="221"/>
      <c r="I1113" s="364"/>
      <c r="J1113" s="222"/>
      <c r="K1113" s="221"/>
    </row>
    <row r="1114" spans="1:11" x14ac:dyDescent="0.2">
      <c r="A1114" s="221"/>
      <c r="B1114" s="221"/>
      <c r="C1114" s="221"/>
      <c r="D1114" s="221"/>
      <c r="E1114" s="221"/>
      <c r="F1114" s="222"/>
      <c r="G1114" s="266"/>
      <c r="H1114" s="221"/>
      <c r="I1114" s="364"/>
      <c r="J1114" s="222"/>
      <c r="K1114" s="221"/>
    </row>
    <row r="1115" spans="1:11" x14ac:dyDescent="0.2">
      <c r="A1115" s="221"/>
      <c r="B1115" s="221"/>
      <c r="C1115" s="221"/>
      <c r="D1115" s="221"/>
      <c r="E1115" s="221"/>
      <c r="F1115" s="222"/>
      <c r="G1115" s="266"/>
      <c r="H1115" s="221"/>
      <c r="I1115" s="364"/>
      <c r="J1115" s="222"/>
      <c r="K1115" s="221"/>
    </row>
    <row r="1116" spans="1:11" x14ac:dyDescent="0.2">
      <c r="A1116" s="221"/>
      <c r="B1116" s="221"/>
      <c r="C1116" s="221"/>
      <c r="D1116" s="221"/>
      <c r="E1116" s="221"/>
      <c r="F1116" s="222"/>
      <c r="G1116" s="266"/>
      <c r="H1116" s="221"/>
      <c r="I1116" s="364"/>
      <c r="J1116" s="222"/>
      <c r="K1116" s="221"/>
    </row>
    <row r="1117" spans="1:11" x14ac:dyDescent="0.2">
      <c r="A1117" s="221"/>
      <c r="B1117" s="221"/>
      <c r="C1117" s="221"/>
      <c r="D1117" s="221"/>
      <c r="E1117" s="221"/>
      <c r="F1117" s="222"/>
      <c r="G1117" s="266"/>
      <c r="H1117" s="221"/>
      <c r="I1117" s="364"/>
      <c r="J1117" s="222"/>
      <c r="K1117" s="221"/>
    </row>
    <row r="1118" spans="1:11" x14ac:dyDescent="0.2">
      <c r="A1118" s="221"/>
      <c r="B1118" s="221"/>
      <c r="C1118" s="221"/>
      <c r="D1118" s="221"/>
      <c r="E1118" s="221"/>
      <c r="F1118" s="222"/>
      <c r="G1118" s="266"/>
      <c r="H1118" s="221"/>
      <c r="I1118" s="364"/>
      <c r="J1118" s="222"/>
      <c r="K1118" s="221"/>
    </row>
    <row r="1119" spans="1:11" x14ac:dyDescent="0.2">
      <c r="A1119" s="221"/>
      <c r="B1119" s="221"/>
      <c r="C1119" s="221"/>
      <c r="D1119" s="221"/>
      <c r="E1119" s="221"/>
      <c r="F1119" s="222"/>
      <c r="G1119" s="266"/>
      <c r="H1119" s="221"/>
      <c r="I1119" s="364"/>
      <c r="J1119" s="222"/>
      <c r="K1119" s="221"/>
    </row>
    <row r="1120" spans="1:11" x14ac:dyDescent="0.2">
      <c r="A1120" s="221"/>
      <c r="B1120" s="221"/>
      <c r="C1120" s="221"/>
      <c r="D1120" s="221"/>
      <c r="E1120" s="221"/>
      <c r="F1120" s="222"/>
      <c r="G1120" s="266"/>
      <c r="H1120" s="221"/>
      <c r="I1120" s="364"/>
      <c r="J1120" s="222"/>
      <c r="K1120" s="221"/>
    </row>
    <row r="1121" spans="1:11" x14ac:dyDescent="0.2">
      <c r="A1121" s="221"/>
      <c r="B1121" s="221"/>
      <c r="C1121" s="221"/>
      <c r="D1121" s="221"/>
      <c r="E1121" s="221"/>
      <c r="F1121" s="222"/>
      <c r="G1121" s="266"/>
      <c r="H1121" s="221"/>
      <c r="I1121" s="364"/>
      <c r="J1121" s="222"/>
      <c r="K1121" s="221"/>
    </row>
    <row r="1122" spans="1:11" x14ac:dyDescent="0.2">
      <c r="A1122" s="221"/>
      <c r="B1122" s="221"/>
      <c r="C1122" s="221"/>
      <c r="D1122" s="221"/>
      <c r="E1122" s="221"/>
      <c r="F1122" s="222"/>
      <c r="G1122" s="266"/>
      <c r="H1122" s="221"/>
      <c r="I1122" s="364"/>
      <c r="J1122" s="222"/>
      <c r="K1122" s="221"/>
    </row>
    <row r="1123" spans="1:11" x14ac:dyDescent="0.2">
      <c r="A1123" s="221"/>
      <c r="B1123" s="221"/>
      <c r="C1123" s="221"/>
      <c r="D1123" s="221"/>
      <c r="E1123" s="221"/>
      <c r="F1123" s="222"/>
      <c r="G1123" s="266"/>
      <c r="H1123" s="221"/>
      <c r="I1123" s="364"/>
      <c r="J1123" s="222"/>
      <c r="K1123" s="221"/>
    </row>
    <row r="1124" spans="1:11" x14ac:dyDescent="0.2">
      <c r="A1124" s="221"/>
      <c r="B1124" s="221"/>
      <c r="C1124" s="221"/>
      <c r="D1124" s="221"/>
      <c r="E1124" s="221"/>
      <c r="F1124" s="222"/>
      <c r="G1124" s="266"/>
      <c r="H1124" s="221"/>
      <c r="I1124" s="364"/>
      <c r="J1124" s="222"/>
      <c r="K1124" s="221"/>
    </row>
    <row r="1125" spans="1:11" x14ac:dyDescent="0.2">
      <c r="A1125" s="221"/>
      <c r="B1125" s="221"/>
      <c r="C1125" s="221"/>
      <c r="D1125" s="221"/>
      <c r="E1125" s="221"/>
      <c r="F1125" s="222"/>
      <c r="G1125" s="266"/>
      <c r="H1125" s="221"/>
      <c r="I1125" s="364"/>
      <c r="J1125" s="222"/>
      <c r="K1125" s="221"/>
    </row>
    <row r="1126" spans="1:11" x14ac:dyDescent="0.2">
      <c r="A1126" s="221"/>
      <c r="B1126" s="221"/>
      <c r="C1126" s="221"/>
      <c r="D1126" s="221"/>
      <c r="E1126" s="221"/>
      <c r="F1126" s="222"/>
      <c r="G1126" s="266"/>
      <c r="H1126" s="221"/>
      <c r="I1126" s="364"/>
      <c r="J1126" s="222"/>
      <c r="K1126" s="221"/>
    </row>
    <row r="1127" spans="1:11" x14ac:dyDescent="0.2">
      <c r="A1127" s="221"/>
      <c r="B1127" s="221"/>
      <c r="C1127" s="221"/>
      <c r="D1127" s="221"/>
      <c r="E1127" s="221"/>
      <c r="F1127" s="222"/>
      <c r="G1127" s="266"/>
      <c r="H1127" s="221"/>
      <c r="I1127" s="364"/>
      <c r="J1127" s="222"/>
      <c r="K1127" s="221"/>
    </row>
    <row r="1128" spans="1:11" x14ac:dyDescent="0.2">
      <c r="A1128" s="221"/>
      <c r="B1128" s="221"/>
      <c r="C1128" s="221"/>
      <c r="D1128" s="221"/>
      <c r="E1128" s="221"/>
      <c r="F1128" s="222"/>
      <c r="G1128" s="266"/>
      <c r="H1128" s="221"/>
      <c r="I1128" s="364"/>
      <c r="J1128" s="222"/>
      <c r="K1128" s="221"/>
    </row>
    <row r="1129" spans="1:11" x14ac:dyDescent="0.2">
      <c r="A1129" s="221"/>
      <c r="B1129" s="221"/>
      <c r="C1129" s="221"/>
      <c r="D1129" s="221"/>
      <c r="E1129" s="221"/>
      <c r="F1129" s="222"/>
      <c r="G1129" s="266"/>
      <c r="H1129" s="221"/>
      <c r="I1129" s="364"/>
      <c r="J1129" s="222"/>
      <c r="K1129" s="221"/>
    </row>
    <row r="1130" spans="1:11" x14ac:dyDescent="0.2">
      <c r="A1130" s="221"/>
      <c r="B1130" s="221"/>
      <c r="C1130" s="221"/>
      <c r="D1130" s="221"/>
      <c r="E1130" s="221"/>
      <c r="F1130" s="222"/>
      <c r="G1130" s="266"/>
      <c r="H1130" s="221"/>
      <c r="I1130" s="364"/>
      <c r="J1130" s="222"/>
      <c r="K1130" s="221"/>
    </row>
    <row r="1131" spans="1:11" x14ac:dyDescent="0.2">
      <c r="A1131" s="221"/>
      <c r="B1131" s="221"/>
      <c r="C1131" s="221"/>
      <c r="D1131" s="221"/>
      <c r="E1131" s="221"/>
      <c r="F1131" s="222"/>
      <c r="G1131" s="266"/>
      <c r="H1131" s="221"/>
      <c r="I1131" s="364"/>
      <c r="J1131" s="222"/>
      <c r="K1131" s="221"/>
    </row>
    <row r="1132" spans="1:11" x14ac:dyDescent="0.2">
      <c r="A1132" s="221"/>
      <c r="B1132" s="221"/>
      <c r="C1132" s="221"/>
      <c r="D1132" s="221"/>
      <c r="E1132" s="221"/>
      <c r="F1132" s="222"/>
      <c r="G1132" s="266"/>
      <c r="H1132" s="221"/>
      <c r="I1132" s="364"/>
      <c r="J1132" s="222"/>
      <c r="K1132" s="221"/>
    </row>
    <row r="1133" spans="1:11" x14ac:dyDescent="0.2">
      <c r="A1133" s="221"/>
      <c r="B1133" s="221"/>
      <c r="C1133" s="221"/>
      <c r="D1133" s="221"/>
      <c r="E1133" s="221"/>
      <c r="F1133" s="222"/>
      <c r="G1133" s="266"/>
      <c r="H1133" s="221"/>
      <c r="I1133" s="364"/>
      <c r="J1133" s="222"/>
      <c r="K1133" s="221"/>
    </row>
    <row r="1134" spans="1:11" x14ac:dyDescent="0.2">
      <c r="A1134" s="221"/>
      <c r="B1134" s="221"/>
      <c r="C1134" s="221"/>
      <c r="D1134" s="221"/>
      <c r="E1134" s="221"/>
      <c r="F1134" s="222"/>
      <c r="G1134" s="266"/>
      <c r="H1134" s="221"/>
      <c r="I1134" s="364"/>
      <c r="J1134" s="222"/>
      <c r="K1134" s="221"/>
    </row>
    <row r="1135" spans="1:11" x14ac:dyDescent="0.2">
      <c r="A1135" s="221"/>
      <c r="B1135" s="221"/>
      <c r="C1135" s="221"/>
      <c r="D1135" s="221"/>
      <c r="E1135" s="221"/>
      <c r="F1135" s="222"/>
      <c r="G1135" s="266"/>
      <c r="H1135" s="221"/>
      <c r="I1135" s="364"/>
      <c r="J1135" s="222"/>
      <c r="K1135" s="221"/>
    </row>
    <row r="1136" spans="1:11" x14ac:dyDescent="0.2">
      <c r="A1136" s="221"/>
      <c r="B1136" s="221"/>
      <c r="C1136" s="221"/>
      <c r="D1136" s="221"/>
      <c r="E1136" s="221"/>
      <c r="F1136" s="222"/>
      <c r="G1136" s="266"/>
      <c r="H1136" s="221"/>
      <c r="I1136" s="364"/>
      <c r="J1136" s="222"/>
      <c r="K1136" s="221"/>
    </row>
    <row r="1137" spans="1:11" x14ac:dyDescent="0.2">
      <c r="A1137" s="221"/>
      <c r="B1137" s="221"/>
      <c r="C1137" s="221"/>
      <c r="D1137" s="221"/>
      <c r="E1137" s="221"/>
      <c r="F1137" s="222"/>
      <c r="G1137" s="266"/>
      <c r="H1137" s="221"/>
      <c r="I1137" s="364"/>
      <c r="J1137" s="222"/>
      <c r="K1137" s="221"/>
    </row>
    <row r="1138" spans="1:11" x14ac:dyDescent="0.2">
      <c r="A1138" s="221"/>
      <c r="B1138" s="221"/>
      <c r="C1138" s="221"/>
      <c r="D1138" s="221"/>
      <c r="E1138" s="221"/>
      <c r="F1138" s="222"/>
      <c r="G1138" s="266"/>
      <c r="H1138" s="221"/>
      <c r="I1138" s="364"/>
      <c r="J1138" s="222"/>
      <c r="K1138" s="221"/>
    </row>
    <row r="1139" spans="1:11" x14ac:dyDescent="0.2">
      <c r="A1139" s="221"/>
      <c r="B1139" s="221"/>
      <c r="C1139" s="221"/>
      <c r="D1139" s="221"/>
      <c r="E1139" s="221"/>
      <c r="F1139" s="222"/>
      <c r="G1139" s="266"/>
      <c r="H1139" s="221"/>
      <c r="I1139" s="364"/>
      <c r="J1139" s="222"/>
      <c r="K1139" s="221"/>
    </row>
    <row r="1140" spans="1:11" x14ac:dyDescent="0.2">
      <c r="A1140" s="221"/>
      <c r="B1140" s="221"/>
      <c r="C1140" s="221"/>
      <c r="D1140" s="221"/>
      <c r="E1140" s="221"/>
      <c r="F1140" s="222"/>
      <c r="G1140" s="266"/>
      <c r="H1140" s="221"/>
      <c r="I1140" s="364"/>
      <c r="J1140" s="222"/>
      <c r="K1140" s="221"/>
    </row>
    <row r="1141" spans="1:11" x14ac:dyDescent="0.2">
      <c r="A1141" s="221"/>
      <c r="B1141" s="221"/>
      <c r="C1141" s="221"/>
      <c r="D1141" s="221"/>
      <c r="E1141" s="221"/>
      <c r="F1141" s="222"/>
      <c r="G1141" s="266"/>
      <c r="H1141" s="221"/>
      <c r="I1141" s="364"/>
      <c r="J1141" s="222"/>
      <c r="K1141" s="221"/>
    </row>
    <row r="1142" spans="1:11" x14ac:dyDescent="0.2">
      <c r="A1142" s="221"/>
      <c r="B1142" s="221"/>
      <c r="C1142" s="221"/>
      <c r="D1142" s="221"/>
      <c r="E1142" s="221"/>
      <c r="F1142" s="222"/>
      <c r="G1142" s="266"/>
      <c r="H1142" s="221"/>
      <c r="I1142" s="364"/>
      <c r="J1142" s="222"/>
      <c r="K1142" s="221"/>
    </row>
    <row r="1143" spans="1:11" x14ac:dyDescent="0.2">
      <c r="A1143" s="221"/>
      <c r="B1143" s="221"/>
      <c r="C1143" s="221"/>
      <c r="D1143" s="221"/>
      <c r="E1143" s="221"/>
      <c r="F1143" s="222"/>
      <c r="G1143" s="266"/>
      <c r="H1143" s="221"/>
      <c r="I1143" s="364"/>
      <c r="J1143" s="222"/>
      <c r="K1143" s="221"/>
    </row>
    <row r="1144" spans="1:11" x14ac:dyDescent="0.2">
      <c r="A1144" s="221"/>
      <c r="B1144" s="221"/>
      <c r="C1144" s="221"/>
      <c r="D1144" s="221"/>
      <c r="E1144" s="221"/>
      <c r="F1144" s="222"/>
      <c r="G1144" s="266"/>
      <c r="H1144" s="221"/>
      <c r="I1144" s="364"/>
      <c r="J1144" s="222"/>
      <c r="K1144" s="221"/>
    </row>
    <row r="1145" spans="1:11" x14ac:dyDescent="0.2">
      <c r="A1145" s="221"/>
      <c r="B1145" s="221"/>
      <c r="C1145" s="221"/>
      <c r="D1145" s="221"/>
      <c r="E1145" s="221"/>
      <c r="F1145" s="222"/>
      <c r="G1145" s="266"/>
      <c r="H1145" s="221"/>
      <c r="I1145" s="364"/>
      <c r="J1145" s="222"/>
      <c r="K1145" s="221"/>
    </row>
    <row r="1146" spans="1:11" x14ac:dyDescent="0.2">
      <c r="A1146" s="221"/>
      <c r="B1146" s="221"/>
      <c r="C1146" s="221"/>
      <c r="D1146" s="221"/>
      <c r="E1146" s="221"/>
      <c r="F1146" s="222"/>
      <c r="G1146" s="266"/>
      <c r="H1146" s="221"/>
      <c r="I1146" s="364"/>
      <c r="J1146" s="222"/>
      <c r="K1146" s="221"/>
    </row>
    <row r="1147" spans="1:11" x14ac:dyDescent="0.2">
      <c r="A1147" s="221"/>
      <c r="B1147" s="221"/>
      <c r="C1147" s="221"/>
      <c r="D1147" s="221"/>
      <c r="E1147" s="221"/>
      <c r="F1147" s="222"/>
      <c r="G1147" s="266"/>
      <c r="H1147" s="221"/>
      <c r="I1147" s="364"/>
      <c r="J1147" s="222"/>
      <c r="K1147" s="221"/>
    </row>
    <row r="1148" spans="1:11" x14ac:dyDescent="0.2">
      <c r="A1148" s="221"/>
      <c r="B1148" s="221"/>
      <c r="C1148" s="221"/>
      <c r="D1148" s="221"/>
      <c r="E1148" s="221"/>
      <c r="F1148" s="222"/>
      <c r="G1148" s="266"/>
      <c r="H1148" s="221"/>
      <c r="I1148" s="364"/>
      <c r="J1148" s="222"/>
      <c r="K1148" s="221"/>
    </row>
    <row r="1149" spans="1:11" x14ac:dyDescent="0.2">
      <c r="A1149" s="221"/>
      <c r="B1149" s="221"/>
      <c r="C1149" s="221"/>
      <c r="D1149" s="221"/>
      <c r="E1149" s="221"/>
      <c r="F1149" s="222"/>
      <c r="G1149" s="266"/>
      <c r="H1149" s="221"/>
      <c r="I1149" s="364"/>
      <c r="J1149" s="222"/>
      <c r="K1149" s="221"/>
    </row>
    <row r="1150" spans="1:11" x14ac:dyDescent="0.2">
      <c r="A1150" s="221"/>
      <c r="B1150" s="221"/>
      <c r="C1150" s="221"/>
      <c r="D1150" s="221"/>
      <c r="E1150" s="221"/>
      <c r="F1150" s="222"/>
      <c r="G1150" s="266"/>
      <c r="H1150" s="221"/>
      <c r="I1150" s="364"/>
      <c r="J1150" s="222"/>
      <c r="K1150" s="221"/>
    </row>
    <row r="1151" spans="1:11" x14ac:dyDescent="0.2">
      <c r="A1151" s="221"/>
      <c r="B1151" s="221"/>
      <c r="C1151" s="221"/>
      <c r="D1151" s="221"/>
      <c r="E1151" s="221"/>
      <c r="F1151" s="222"/>
      <c r="G1151" s="266"/>
      <c r="H1151" s="221"/>
      <c r="I1151" s="364"/>
      <c r="J1151" s="222"/>
      <c r="K1151" s="221"/>
    </row>
    <row r="1152" spans="1:11" x14ac:dyDescent="0.2">
      <c r="A1152" s="221"/>
      <c r="B1152" s="221"/>
      <c r="C1152" s="221"/>
      <c r="D1152" s="221"/>
      <c r="E1152" s="221"/>
      <c r="F1152" s="222"/>
      <c r="G1152" s="266"/>
      <c r="H1152" s="221"/>
      <c r="I1152" s="364"/>
      <c r="J1152" s="222"/>
      <c r="K1152" s="221"/>
    </row>
    <row r="1153" spans="1:11" x14ac:dyDescent="0.2">
      <c r="A1153" s="221"/>
      <c r="B1153" s="221"/>
      <c r="C1153" s="221"/>
      <c r="D1153" s="221"/>
      <c r="E1153" s="221"/>
      <c r="F1153" s="222"/>
      <c r="G1153" s="266"/>
      <c r="H1153" s="221"/>
      <c r="I1153" s="364"/>
      <c r="J1153" s="222"/>
      <c r="K1153" s="221"/>
    </row>
    <row r="1154" spans="1:11" x14ac:dyDescent="0.2">
      <c r="A1154" s="221"/>
      <c r="B1154" s="221"/>
      <c r="C1154" s="221"/>
      <c r="D1154" s="221"/>
      <c r="E1154" s="221"/>
      <c r="F1154" s="222"/>
      <c r="G1154" s="266"/>
      <c r="H1154" s="221"/>
      <c r="I1154" s="364"/>
      <c r="J1154" s="222"/>
      <c r="K1154" s="221"/>
    </row>
    <row r="1155" spans="1:11" x14ac:dyDescent="0.2">
      <c r="A1155" s="221"/>
      <c r="B1155" s="221"/>
      <c r="C1155" s="221"/>
      <c r="D1155" s="221"/>
      <c r="E1155" s="221"/>
      <c r="F1155" s="222"/>
      <c r="G1155" s="266"/>
      <c r="H1155" s="221"/>
      <c r="I1155" s="364"/>
      <c r="J1155" s="222"/>
      <c r="K1155" s="221"/>
    </row>
    <row r="1156" spans="1:11" x14ac:dyDescent="0.2">
      <c r="A1156" s="221"/>
      <c r="B1156" s="221"/>
      <c r="C1156" s="221"/>
      <c r="D1156" s="221"/>
      <c r="E1156" s="221"/>
      <c r="F1156" s="222"/>
      <c r="G1156" s="266"/>
      <c r="H1156" s="221"/>
      <c r="I1156" s="364"/>
      <c r="J1156" s="222"/>
      <c r="K1156" s="221"/>
    </row>
    <row r="1157" spans="1:11" x14ac:dyDescent="0.2">
      <c r="A1157" s="221"/>
      <c r="B1157" s="221"/>
      <c r="C1157" s="221"/>
      <c r="D1157" s="221"/>
      <c r="E1157" s="221"/>
      <c r="F1157" s="222"/>
      <c r="G1157" s="266"/>
      <c r="H1157" s="221"/>
      <c r="I1157" s="364"/>
      <c r="J1157" s="222"/>
      <c r="K1157" s="221"/>
    </row>
    <row r="1158" spans="1:11" x14ac:dyDescent="0.2">
      <c r="A1158" s="221"/>
      <c r="B1158" s="221"/>
      <c r="C1158" s="221"/>
      <c r="D1158" s="221"/>
      <c r="E1158" s="221"/>
      <c r="F1158" s="222"/>
      <c r="G1158" s="266"/>
      <c r="H1158" s="221"/>
      <c r="I1158" s="364"/>
      <c r="J1158" s="222"/>
      <c r="K1158" s="221"/>
    </row>
    <row r="1159" spans="1:11" x14ac:dyDescent="0.2">
      <c r="A1159" s="221"/>
      <c r="B1159" s="221"/>
      <c r="C1159" s="221"/>
      <c r="D1159" s="221"/>
      <c r="E1159" s="221"/>
      <c r="F1159" s="222"/>
      <c r="G1159" s="266"/>
      <c r="H1159" s="221"/>
      <c r="I1159" s="364"/>
      <c r="J1159" s="222"/>
      <c r="K1159" s="221"/>
    </row>
    <row r="1160" spans="1:11" x14ac:dyDescent="0.2">
      <c r="A1160" s="221"/>
      <c r="B1160" s="221"/>
      <c r="C1160" s="221"/>
      <c r="D1160" s="221"/>
      <c r="E1160" s="221"/>
      <c r="F1160" s="222"/>
      <c r="G1160" s="266"/>
      <c r="H1160" s="221"/>
      <c r="I1160" s="364"/>
      <c r="J1160" s="222"/>
      <c r="K1160" s="221"/>
    </row>
    <row r="1161" spans="1:11" x14ac:dyDescent="0.2">
      <c r="A1161" s="221"/>
      <c r="B1161" s="221"/>
      <c r="C1161" s="221"/>
      <c r="D1161" s="221"/>
      <c r="E1161" s="221"/>
      <c r="F1161" s="222"/>
      <c r="G1161" s="266"/>
      <c r="H1161" s="221"/>
      <c r="I1161" s="364"/>
      <c r="J1161" s="222"/>
      <c r="K1161" s="221"/>
    </row>
    <row r="1162" spans="1:11" x14ac:dyDescent="0.2">
      <c r="A1162" s="221"/>
      <c r="B1162" s="221"/>
      <c r="C1162" s="221"/>
      <c r="D1162" s="221"/>
      <c r="E1162" s="221"/>
      <c r="F1162" s="222"/>
      <c r="G1162" s="266"/>
      <c r="H1162" s="221"/>
      <c r="I1162" s="364"/>
      <c r="J1162" s="222"/>
      <c r="K1162" s="221"/>
    </row>
    <row r="1163" spans="1:11" x14ac:dyDescent="0.2">
      <c r="A1163" s="221"/>
      <c r="B1163" s="221"/>
      <c r="C1163" s="221"/>
      <c r="D1163" s="221"/>
      <c r="E1163" s="221"/>
      <c r="F1163" s="222"/>
      <c r="G1163" s="266"/>
      <c r="H1163" s="221"/>
      <c r="I1163" s="364"/>
      <c r="J1163" s="222"/>
      <c r="K1163" s="221"/>
    </row>
    <row r="1164" spans="1:11" x14ac:dyDescent="0.2">
      <c r="A1164" s="221"/>
      <c r="B1164" s="221"/>
      <c r="C1164" s="221"/>
      <c r="D1164" s="221"/>
      <c r="E1164" s="221"/>
      <c r="F1164" s="222"/>
      <c r="G1164" s="266"/>
      <c r="H1164" s="221"/>
      <c r="I1164" s="364"/>
      <c r="J1164" s="222"/>
      <c r="K1164" s="221"/>
    </row>
    <row r="1165" spans="1:11" x14ac:dyDescent="0.2">
      <c r="A1165" s="221"/>
      <c r="B1165" s="221"/>
      <c r="C1165" s="221"/>
      <c r="D1165" s="221"/>
      <c r="E1165" s="221"/>
      <c r="F1165" s="222"/>
      <c r="G1165" s="266"/>
      <c r="H1165" s="221"/>
      <c r="I1165" s="364"/>
      <c r="J1165" s="222"/>
      <c r="K1165" s="221"/>
    </row>
    <row r="1166" spans="1:11" x14ac:dyDescent="0.2">
      <c r="A1166" s="221"/>
      <c r="B1166" s="221"/>
      <c r="C1166" s="221"/>
      <c r="D1166" s="221"/>
      <c r="E1166" s="221"/>
      <c r="F1166" s="222"/>
      <c r="G1166" s="266"/>
      <c r="H1166" s="221"/>
      <c r="I1166" s="364"/>
      <c r="J1166" s="222"/>
      <c r="K1166" s="221"/>
    </row>
    <row r="1167" spans="1:11" x14ac:dyDescent="0.2">
      <c r="A1167" s="221"/>
      <c r="B1167" s="221"/>
      <c r="C1167" s="221"/>
      <c r="D1167" s="221"/>
      <c r="E1167" s="221"/>
      <c r="F1167" s="222"/>
      <c r="G1167" s="266"/>
      <c r="H1167" s="221"/>
      <c r="I1167" s="364"/>
      <c r="J1167" s="222"/>
      <c r="K1167" s="221"/>
    </row>
    <row r="1168" spans="1:11" x14ac:dyDescent="0.2">
      <c r="A1168" s="221"/>
      <c r="B1168" s="221"/>
      <c r="C1168" s="221"/>
      <c r="D1168" s="221"/>
      <c r="E1168" s="221"/>
      <c r="F1168" s="222"/>
      <c r="G1168" s="266"/>
      <c r="H1168" s="221"/>
      <c r="I1168" s="364"/>
      <c r="J1168" s="222"/>
      <c r="K1168" s="221"/>
    </row>
    <row r="1169" spans="1:11" x14ac:dyDescent="0.2">
      <c r="A1169" s="221"/>
      <c r="B1169" s="221"/>
      <c r="C1169" s="221"/>
      <c r="D1169" s="221"/>
      <c r="E1169" s="221"/>
      <c r="F1169" s="222"/>
      <c r="G1169" s="266"/>
      <c r="H1169" s="221"/>
      <c r="I1169" s="364"/>
      <c r="J1169" s="222"/>
      <c r="K1169" s="221"/>
    </row>
    <row r="1170" spans="1:11" x14ac:dyDescent="0.2">
      <c r="A1170" s="221"/>
      <c r="B1170" s="221"/>
      <c r="C1170" s="221"/>
      <c r="D1170" s="221"/>
      <c r="E1170" s="221"/>
      <c r="F1170" s="222"/>
      <c r="G1170" s="266"/>
      <c r="H1170" s="221"/>
      <c r="I1170" s="364"/>
      <c r="J1170" s="222"/>
      <c r="K1170" s="221"/>
    </row>
    <row r="1171" spans="1:11" x14ac:dyDescent="0.2">
      <c r="A1171" s="221"/>
      <c r="B1171" s="221"/>
      <c r="C1171" s="221"/>
      <c r="D1171" s="221"/>
      <c r="E1171" s="221"/>
      <c r="F1171" s="222"/>
      <c r="G1171" s="266"/>
      <c r="H1171" s="221"/>
      <c r="I1171" s="364"/>
      <c r="J1171" s="222"/>
      <c r="K1171" s="221"/>
    </row>
    <row r="1172" spans="1:11" x14ac:dyDescent="0.2">
      <c r="A1172" s="221"/>
      <c r="B1172" s="221"/>
      <c r="C1172" s="221"/>
      <c r="D1172" s="221"/>
      <c r="E1172" s="221"/>
      <c r="F1172" s="222"/>
      <c r="G1172" s="266"/>
      <c r="H1172" s="221"/>
      <c r="I1172" s="364"/>
      <c r="J1172" s="222"/>
      <c r="K1172" s="221"/>
    </row>
    <row r="1173" spans="1:11" x14ac:dyDescent="0.2">
      <c r="A1173" s="221"/>
      <c r="B1173" s="221"/>
      <c r="C1173" s="221"/>
      <c r="D1173" s="221"/>
      <c r="E1173" s="221"/>
      <c r="F1173" s="222"/>
      <c r="G1173" s="266"/>
      <c r="H1173" s="221"/>
      <c r="I1173" s="364"/>
      <c r="J1173" s="222"/>
      <c r="K1173" s="221"/>
    </row>
    <row r="1174" spans="1:11" x14ac:dyDescent="0.2">
      <c r="A1174" s="221"/>
      <c r="B1174" s="221"/>
      <c r="C1174" s="221"/>
      <c r="D1174" s="221"/>
      <c r="E1174" s="221"/>
      <c r="F1174" s="222"/>
      <c r="G1174" s="266"/>
      <c r="H1174" s="221"/>
      <c r="I1174" s="364"/>
      <c r="J1174" s="222"/>
      <c r="K1174" s="221"/>
    </row>
    <row r="1175" spans="1:11" x14ac:dyDescent="0.2">
      <c r="A1175" s="221"/>
      <c r="B1175" s="221"/>
      <c r="C1175" s="221"/>
      <c r="D1175" s="221"/>
      <c r="E1175" s="221"/>
      <c r="F1175" s="222"/>
      <c r="G1175" s="266"/>
      <c r="H1175" s="221"/>
      <c r="I1175" s="364"/>
      <c r="J1175" s="222"/>
      <c r="K1175" s="221"/>
    </row>
    <row r="1176" spans="1:11" x14ac:dyDescent="0.2">
      <c r="A1176" s="221"/>
      <c r="B1176" s="221"/>
      <c r="C1176" s="221"/>
      <c r="D1176" s="221"/>
      <c r="E1176" s="221"/>
      <c r="F1176" s="222"/>
      <c r="G1176" s="266"/>
      <c r="H1176" s="221"/>
      <c r="I1176" s="364"/>
      <c r="J1176" s="222"/>
      <c r="K1176" s="221"/>
    </row>
    <row r="1177" spans="1:11" x14ac:dyDescent="0.2">
      <c r="A1177" s="221"/>
      <c r="B1177" s="221"/>
      <c r="C1177" s="221"/>
      <c r="D1177" s="221"/>
      <c r="E1177" s="221"/>
      <c r="F1177" s="222"/>
      <c r="G1177" s="266"/>
      <c r="H1177" s="221"/>
      <c r="I1177" s="364"/>
      <c r="J1177" s="222"/>
      <c r="K1177" s="221"/>
    </row>
    <row r="1178" spans="1:11" x14ac:dyDescent="0.2">
      <c r="A1178" s="221"/>
      <c r="B1178" s="221"/>
      <c r="C1178" s="221"/>
      <c r="D1178" s="221"/>
      <c r="E1178" s="221"/>
      <c r="F1178" s="222"/>
      <c r="G1178" s="266"/>
      <c r="H1178" s="221"/>
      <c r="I1178" s="364"/>
      <c r="J1178" s="222"/>
      <c r="K1178" s="221"/>
    </row>
    <row r="1179" spans="1:11" x14ac:dyDescent="0.2">
      <c r="A1179" s="221"/>
      <c r="B1179" s="221"/>
      <c r="C1179" s="221"/>
      <c r="D1179" s="221"/>
      <c r="E1179" s="221"/>
      <c r="F1179" s="222"/>
      <c r="G1179" s="266"/>
      <c r="H1179" s="221"/>
      <c r="I1179" s="364"/>
      <c r="J1179" s="222"/>
      <c r="K1179" s="221"/>
    </row>
    <row r="1180" spans="1:11" x14ac:dyDescent="0.2">
      <c r="A1180" s="221"/>
      <c r="B1180" s="221"/>
      <c r="C1180" s="221"/>
      <c r="D1180" s="221"/>
      <c r="E1180" s="221"/>
      <c r="F1180" s="222"/>
      <c r="G1180" s="266"/>
      <c r="H1180" s="221"/>
      <c r="I1180" s="364"/>
      <c r="J1180" s="222"/>
      <c r="K1180" s="221"/>
    </row>
    <row r="1181" spans="1:11" x14ac:dyDescent="0.2">
      <c r="A1181" s="221"/>
      <c r="B1181" s="221"/>
      <c r="C1181" s="221"/>
      <c r="D1181" s="221"/>
      <c r="E1181" s="221"/>
      <c r="F1181" s="222"/>
      <c r="G1181" s="266"/>
      <c r="H1181" s="221"/>
      <c r="I1181" s="364"/>
      <c r="J1181" s="222"/>
      <c r="K1181" s="221"/>
    </row>
    <row r="1182" spans="1:11" x14ac:dyDescent="0.2">
      <c r="A1182" s="221"/>
      <c r="B1182" s="221"/>
      <c r="C1182" s="221"/>
      <c r="D1182" s="221"/>
      <c r="E1182" s="221"/>
      <c r="F1182" s="222"/>
      <c r="G1182" s="266"/>
      <c r="H1182" s="221"/>
      <c r="I1182" s="364"/>
      <c r="J1182" s="222"/>
      <c r="K1182" s="221"/>
    </row>
    <row r="1183" spans="1:11" x14ac:dyDescent="0.2">
      <c r="A1183" s="221"/>
      <c r="B1183" s="221"/>
      <c r="C1183" s="221"/>
      <c r="D1183" s="221"/>
      <c r="E1183" s="221"/>
      <c r="F1183" s="222"/>
      <c r="G1183" s="266"/>
      <c r="H1183" s="221"/>
      <c r="I1183" s="364"/>
      <c r="J1183" s="222"/>
      <c r="K1183" s="221"/>
    </row>
    <row r="1184" spans="1:11" x14ac:dyDescent="0.2">
      <c r="A1184" s="221"/>
      <c r="B1184" s="221"/>
      <c r="C1184" s="221"/>
      <c r="D1184" s="221"/>
      <c r="E1184" s="221"/>
      <c r="F1184" s="222"/>
      <c r="G1184" s="266"/>
      <c r="H1184" s="221"/>
      <c r="I1184" s="364"/>
      <c r="J1184" s="222"/>
      <c r="K1184" s="221"/>
    </row>
    <row r="1185" spans="1:11" x14ac:dyDescent="0.2">
      <c r="A1185" s="221"/>
      <c r="B1185" s="221"/>
      <c r="C1185" s="221"/>
      <c r="D1185" s="221"/>
      <c r="E1185" s="221"/>
      <c r="F1185" s="222"/>
      <c r="G1185" s="266"/>
      <c r="H1185" s="221"/>
      <c r="I1185" s="364"/>
      <c r="J1185" s="222"/>
      <c r="K1185" s="221"/>
    </row>
    <row r="1186" spans="1:11" x14ac:dyDescent="0.2">
      <c r="A1186" s="221"/>
      <c r="B1186" s="221"/>
      <c r="C1186" s="221"/>
      <c r="D1186" s="221"/>
      <c r="E1186" s="221"/>
      <c r="F1186" s="222"/>
      <c r="G1186" s="266"/>
      <c r="H1186" s="221"/>
      <c r="I1186" s="364"/>
      <c r="J1186" s="222"/>
      <c r="K1186" s="221"/>
    </row>
    <row r="1187" spans="1:11" x14ac:dyDescent="0.2">
      <c r="A1187" s="221"/>
      <c r="B1187" s="221"/>
      <c r="C1187" s="221"/>
      <c r="D1187" s="221"/>
      <c r="E1187" s="221"/>
      <c r="F1187" s="222"/>
      <c r="G1187" s="266"/>
      <c r="H1187" s="221"/>
      <c r="I1187" s="364"/>
      <c r="J1187" s="222"/>
      <c r="K1187" s="221"/>
    </row>
    <row r="1188" spans="1:11" x14ac:dyDescent="0.2">
      <c r="A1188" s="221"/>
      <c r="B1188" s="221"/>
      <c r="C1188" s="221"/>
      <c r="D1188" s="221"/>
      <c r="E1188" s="221"/>
      <c r="F1188" s="222"/>
      <c r="G1188" s="266"/>
      <c r="H1188" s="221"/>
      <c r="I1188" s="364"/>
      <c r="J1188" s="222"/>
      <c r="K1188" s="221"/>
    </row>
    <row r="1189" spans="1:11" x14ac:dyDescent="0.2">
      <c r="A1189" s="221"/>
      <c r="B1189" s="221"/>
      <c r="C1189" s="221"/>
      <c r="D1189" s="221"/>
      <c r="E1189" s="221"/>
      <c r="F1189" s="222"/>
      <c r="G1189" s="266"/>
      <c r="H1189" s="221"/>
      <c r="I1189" s="364"/>
      <c r="J1189" s="222"/>
      <c r="K1189" s="221"/>
    </row>
    <row r="1190" spans="1:11" x14ac:dyDescent="0.2">
      <c r="A1190" s="221"/>
      <c r="B1190" s="221"/>
      <c r="C1190" s="221"/>
      <c r="D1190" s="221"/>
      <c r="E1190" s="221"/>
      <c r="F1190" s="222"/>
      <c r="G1190" s="266"/>
      <c r="H1190" s="221"/>
      <c r="I1190" s="364"/>
      <c r="J1190" s="222"/>
      <c r="K1190" s="221"/>
    </row>
    <row r="1191" spans="1:11" x14ac:dyDescent="0.2">
      <c r="A1191" s="221"/>
      <c r="B1191" s="221"/>
      <c r="C1191" s="221"/>
      <c r="D1191" s="221"/>
      <c r="E1191" s="221"/>
      <c r="F1191" s="222"/>
      <c r="G1191" s="266"/>
      <c r="H1191" s="221"/>
      <c r="I1191" s="364"/>
      <c r="J1191" s="222"/>
      <c r="K1191" s="221"/>
    </row>
    <row r="1192" spans="1:11" x14ac:dyDescent="0.2">
      <c r="A1192" s="221"/>
      <c r="B1192" s="221"/>
      <c r="C1192" s="221"/>
      <c r="D1192" s="221"/>
      <c r="E1192" s="221"/>
      <c r="F1192" s="222"/>
      <c r="G1192" s="266"/>
      <c r="H1192" s="221"/>
      <c r="I1192" s="364"/>
      <c r="J1192" s="222"/>
      <c r="K1192" s="221"/>
    </row>
    <row r="1193" spans="1:11" x14ac:dyDescent="0.2">
      <c r="A1193" s="221"/>
      <c r="B1193" s="221"/>
      <c r="C1193" s="221"/>
      <c r="D1193" s="221"/>
      <c r="E1193" s="221"/>
      <c r="F1193" s="222"/>
      <c r="G1193" s="266"/>
      <c r="H1193" s="221"/>
      <c r="I1193" s="364"/>
      <c r="J1193" s="222"/>
      <c r="K1193" s="221"/>
    </row>
    <row r="1194" spans="1:11" x14ac:dyDescent="0.2">
      <c r="A1194" s="221"/>
      <c r="B1194" s="221"/>
      <c r="C1194" s="221"/>
      <c r="D1194" s="221"/>
      <c r="E1194" s="221"/>
      <c r="F1194" s="222"/>
      <c r="G1194" s="266"/>
      <c r="H1194" s="221"/>
      <c r="I1194" s="364"/>
      <c r="J1194" s="222"/>
      <c r="K1194" s="221"/>
    </row>
    <row r="1195" spans="1:11" x14ac:dyDescent="0.2">
      <c r="A1195" s="221"/>
      <c r="B1195" s="221"/>
      <c r="C1195" s="221"/>
      <c r="D1195" s="221"/>
      <c r="E1195" s="221"/>
      <c r="F1195" s="222"/>
      <c r="G1195" s="266"/>
      <c r="H1195" s="221"/>
      <c r="I1195" s="364"/>
      <c r="J1195" s="222"/>
      <c r="K1195" s="221"/>
    </row>
    <row r="1196" spans="1:11" x14ac:dyDescent="0.2">
      <c r="A1196" s="221"/>
      <c r="B1196" s="221"/>
      <c r="C1196" s="221"/>
      <c r="D1196" s="221"/>
      <c r="E1196" s="221"/>
      <c r="F1196" s="222"/>
      <c r="G1196" s="266"/>
      <c r="H1196" s="221"/>
      <c r="I1196" s="364"/>
      <c r="J1196" s="222"/>
      <c r="K1196" s="221"/>
    </row>
    <row r="1197" spans="1:11" x14ac:dyDescent="0.2">
      <c r="A1197" s="221"/>
      <c r="B1197" s="221"/>
      <c r="C1197" s="221"/>
      <c r="D1197" s="221"/>
      <c r="E1197" s="221"/>
      <c r="F1197" s="222"/>
      <c r="G1197" s="266"/>
      <c r="H1197" s="221"/>
      <c r="I1197" s="364"/>
      <c r="J1197" s="222"/>
      <c r="K1197" s="221"/>
    </row>
    <row r="1198" spans="1:11" x14ac:dyDescent="0.2">
      <c r="A1198" s="221"/>
      <c r="B1198" s="221"/>
      <c r="C1198" s="221"/>
      <c r="D1198" s="221"/>
      <c r="E1198" s="221"/>
      <c r="F1198" s="222"/>
      <c r="G1198" s="266"/>
      <c r="H1198" s="221"/>
      <c r="I1198" s="364"/>
      <c r="J1198" s="222"/>
      <c r="K1198" s="221"/>
    </row>
    <row r="1199" spans="1:11" x14ac:dyDescent="0.2">
      <c r="A1199" s="221"/>
      <c r="B1199" s="221"/>
      <c r="C1199" s="221"/>
      <c r="D1199" s="221"/>
      <c r="E1199" s="221"/>
      <c r="F1199" s="222"/>
      <c r="G1199" s="266"/>
      <c r="H1199" s="221"/>
      <c r="I1199" s="364"/>
      <c r="J1199" s="222"/>
      <c r="K1199" s="221"/>
    </row>
    <row r="1200" spans="1:11" x14ac:dyDescent="0.2">
      <c r="A1200" s="221"/>
      <c r="B1200" s="221"/>
      <c r="C1200" s="221"/>
      <c r="D1200" s="221"/>
      <c r="E1200" s="221"/>
      <c r="F1200" s="222"/>
      <c r="G1200" s="266"/>
      <c r="H1200" s="221"/>
      <c r="I1200" s="364"/>
      <c r="J1200" s="222"/>
      <c r="K1200" s="221"/>
    </row>
    <row r="1201" spans="1:11" x14ac:dyDescent="0.2">
      <c r="A1201" s="221"/>
      <c r="B1201" s="221"/>
      <c r="C1201" s="221"/>
      <c r="D1201" s="221"/>
      <c r="E1201" s="221"/>
      <c r="F1201" s="222"/>
      <c r="G1201" s="266"/>
      <c r="H1201" s="221"/>
      <c r="I1201" s="364"/>
      <c r="J1201" s="222"/>
      <c r="K1201" s="221"/>
    </row>
    <row r="1202" spans="1:11" x14ac:dyDescent="0.2">
      <c r="A1202" s="221"/>
      <c r="B1202" s="221"/>
      <c r="C1202" s="221"/>
      <c r="D1202" s="221"/>
      <c r="E1202" s="221"/>
      <c r="F1202" s="222"/>
      <c r="G1202" s="266"/>
      <c r="H1202" s="221"/>
      <c r="I1202" s="364"/>
      <c r="J1202" s="222"/>
      <c r="K1202" s="221"/>
    </row>
    <row r="1203" spans="1:11" x14ac:dyDescent="0.2">
      <c r="A1203" s="221"/>
      <c r="B1203" s="221"/>
      <c r="C1203" s="221"/>
      <c r="D1203" s="221"/>
      <c r="E1203" s="221"/>
      <c r="F1203" s="222"/>
      <c r="G1203" s="266"/>
      <c r="H1203" s="221"/>
      <c r="I1203" s="364"/>
      <c r="J1203" s="222"/>
      <c r="K1203" s="221"/>
    </row>
    <row r="1204" spans="1:11" x14ac:dyDescent="0.2">
      <c r="A1204" s="221"/>
      <c r="B1204" s="221"/>
      <c r="C1204" s="221"/>
      <c r="D1204" s="221"/>
      <c r="E1204" s="221"/>
      <c r="F1204" s="222"/>
      <c r="G1204" s="266"/>
      <c r="H1204" s="221"/>
      <c r="I1204" s="364"/>
      <c r="J1204" s="222"/>
      <c r="K1204" s="221"/>
    </row>
    <row r="1205" spans="1:11" x14ac:dyDescent="0.2">
      <c r="A1205" s="221"/>
      <c r="B1205" s="221"/>
      <c r="C1205" s="221"/>
      <c r="D1205" s="221"/>
      <c r="E1205" s="221"/>
      <c r="F1205" s="222"/>
      <c r="G1205" s="266"/>
      <c r="H1205" s="221"/>
      <c r="I1205" s="364"/>
      <c r="J1205" s="222"/>
      <c r="K1205" s="221"/>
    </row>
    <row r="1206" spans="1:11" x14ac:dyDescent="0.2">
      <c r="A1206" s="221"/>
      <c r="B1206" s="221"/>
      <c r="C1206" s="221"/>
      <c r="D1206" s="221"/>
      <c r="E1206" s="221"/>
      <c r="F1206" s="222"/>
      <c r="G1206" s="266"/>
      <c r="H1206" s="221"/>
      <c r="I1206" s="364"/>
      <c r="J1206" s="222"/>
      <c r="K1206" s="221"/>
    </row>
    <row r="1207" spans="1:11" x14ac:dyDescent="0.2">
      <c r="A1207" s="221"/>
      <c r="B1207" s="221"/>
      <c r="C1207" s="221"/>
      <c r="D1207" s="221"/>
      <c r="E1207" s="221"/>
      <c r="F1207" s="222"/>
      <c r="G1207" s="266"/>
      <c r="H1207" s="221"/>
      <c r="I1207" s="364"/>
      <c r="J1207" s="222"/>
      <c r="K1207" s="221"/>
    </row>
    <row r="1208" spans="1:11" x14ac:dyDescent="0.2">
      <c r="A1208" s="221"/>
      <c r="B1208" s="221"/>
      <c r="C1208" s="221"/>
      <c r="D1208" s="221"/>
      <c r="E1208" s="221"/>
      <c r="F1208" s="222"/>
      <c r="G1208" s="266"/>
      <c r="H1208" s="221"/>
      <c r="I1208" s="364"/>
      <c r="J1208" s="222"/>
      <c r="K1208" s="221"/>
    </row>
    <row r="1209" spans="1:11" x14ac:dyDescent="0.2">
      <c r="A1209" s="221"/>
      <c r="B1209" s="221"/>
      <c r="C1209" s="221"/>
      <c r="D1209" s="221"/>
      <c r="E1209" s="221"/>
      <c r="F1209" s="222"/>
      <c r="G1209" s="266"/>
      <c r="H1209" s="221"/>
      <c r="I1209" s="364"/>
      <c r="J1209" s="222"/>
      <c r="K1209" s="221"/>
    </row>
    <row r="1210" spans="1:11" x14ac:dyDescent="0.2">
      <c r="A1210" s="221"/>
      <c r="B1210" s="221"/>
      <c r="C1210" s="221"/>
      <c r="D1210" s="221"/>
      <c r="E1210" s="221"/>
      <c r="F1210" s="222"/>
      <c r="G1210" s="266"/>
      <c r="H1210" s="221"/>
      <c r="I1210" s="364"/>
      <c r="J1210" s="222"/>
      <c r="K1210" s="221"/>
    </row>
    <row r="1211" spans="1:11" x14ac:dyDescent="0.2">
      <c r="A1211" s="221"/>
      <c r="B1211" s="221"/>
      <c r="C1211" s="221"/>
      <c r="D1211" s="221"/>
      <c r="E1211" s="221"/>
      <c r="F1211" s="222"/>
      <c r="G1211" s="266"/>
      <c r="H1211" s="221"/>
      <c r="I1211" s="364"/>
      <c r="J1211" s="222"/>
      <c r="K1211" s="221"/>
    </row>
    <row r="1212" spans="1:11" x14ac:dyDescent="0.2">
      <c r="A1212" s="221"/>
      <c r="B1212" s="221"/>
      <c r="C1212" s="221"/>
      <c r="D1212" s="221"/>
      <c r="E1212" s="221"/>
      <c r="F1212" s="222"/>
      <c r="G1212" s="266"/>
      <c r="H1212" s="221"/>
      <c r="I1212" s="364"/>
      <c r="J1212" s="222"/>
      <c r="K1212" s="221"/>
    </row>
    <row r="1213" spans="1:11" x14ac:dyDescent="0.2">
      <c r="A1213" s="221"/>
      <c r="B1213" s="221"/>
      <c r="C1213" s="221"/>
      <c r="D1213" s="221"/>
      <c r="E1213" s="221"/>
      <c r="F1213" s="222"/>
      <c r="G1213" s="266"/>
      <c r="H1213" s="221"/>
      <c r="I1213" s="364"/>
      <c r="J1213" s="222"/>
      <c r="K1213" s="221"/>
    </row>
    <row r="1214" spans="1:11" x14ac:dyDescent="0.2">
      <c r="A1214" s="221"/>
      <c r="B1214" s="221"/>
      <c r="C1214" s="221"/>
      <c r="D1214" s="221"/>
      <c r="E1214" s="221"/>
      <c r="F1214" s="222"/>
      <c r="G1214" s="266"/>
      <c r="H1214" s="221"/>
      <c r="I1214" s="364"/>
      <c r="J1214" s="222"/>
      <c r="K1214" s="221"/>
    </row>
    <row r="1215" spans="1:11" x14ac:dyDescent="0.2">
      <c r="A1215" s="221"/>
      <c r="B1215" s="221"/>
      <c r="C1215" s="221"/>
      <c r="D1215" s="221"/>
      <c r="E1215" s="221"/>
      <c r="F1215" s="222"/>
      <c r="G1215" s="266"/>
      <c r="H1215" s="221"/>
      <c r="I1215" s="364"/>
      <c r="J1215" s="222"/>
      <c r="K1215" s="221"/>
    </row>
    <row r="1216" spans="1:11" x14ac:dyDescent="0.2">
      <c r="A1216" s="221"/>
      <c r="B1216" s="221"/>
      <c r="C1216" s="221"/>
      <c r="D1216" s="221"/>
      <c r="E1216" s="221"/>
      <c r="F1216" s="222"/>
      <c r="G1216" s="266"/>
      <c r="H1216" s="221"/>
      <c r="I1216" s="364"/>
      <c r="J1216" s="222"/>
      <c r="K1216" s="221"/>
    </row>
    <row r="1217" spans="1:11" x14ac:dyDescent="0.2">
      <c r="A1217" s="221"/>
      <c r="B1217" s="221"/>
      <c r="C1217" s="221"/>
      <c r="D1217" s="221"/>
      <c r="E1217" s="221"/>
      <c r="F1217" s="222"/>
      <c r="G1217" s="266"/>
      <c r="H1217" s="221"/>
      <c r="I1217" s="364"/>
      <c r="J1217" s="222"/>
      <c r="K1217" s="221"/>
    </row>
    <row r="1218" spans="1:11" x14ac:dyDescent="0.2">
      <c r="A1218" s="221"/>
      <c r="B1218" s="221"/>
      <c r="C1218" s="221"/>
      <c r="D1218" s="221"/>
      <c r="E1218" s="221"/>
      <c r="F1218" s="222"/>
      <c r="G1218" s="266"/>
      <c r="H1218" s="221"/>
      <c r="I1218" s="364"/>
      <c r="J1218" s="222"/>
      <c r="K1218" s="221"/>
    </row>
    <row r="1219" spans="1:11" x14ac:dyDescent="0.2">
      <c r="A1219" s="221"/>
      <c r="B1219" s="221"/>
      <c r="C1219" s="221"/>
      <c r="D1219" s="221"/>
      <c r="E1219" s="221"/>
      <c r="F1219" s="222"/>
      <c r="G1219" s="266"/>
      <c r="H1219" s="221"/>
      <c r="I1219" s="364"/>
      <c r="J1219" s="222"/>
      <c r="K1219" s="221"/>
    </row>
    <row r="1220" spans="1:11" x14ac:dyDescent="0.2">
      <c r="A1220" s="221"/>
      <c r="B1220" s="221"/>
      <c r="C1220" s="221"/>
      <c r="D1220" s="221"/>
      <c r="E1220" s="221"/>
      <c r="F1220" s="222"/>
      <c r="G1220" s="266"/>
      <c r="H1220" s="221"/>
      <c r="I1220" s="364"/>
      <c r="J1220" s="222"/>
      <c r="K1220" s="221"/>
    </row>
    <row r="1221" spans="1:11" x14ac:dyDescent="0.2">
      <c r="A1221" s="221"/>
      <c r="B1221" s="221"/>
      <c r="C1221" s="221"/>
      <c r="D1221" s="221"/>
      <c r="E1221" s="221"/>
      <c r="F1221" s="222"/>
      <c r="G1221" s="266"/>
      <c r="H1221" s="221"/>
      <c r="I1221" s="364"/>
      <c r="J1221" s="222"/>
      <c r="K1221" s="221"/>
    </row>
    <row r="1222" spans="1:11" x14ac:dyDescent="0.2">
      <c r="A1222" s="221"/>
      <c r="B1222" s="221"/>
      <c r="C1222" s="221"/>
      <c r="D1222" s="221"/>
      <c r="E1222" s="221"/>
      <c r="F1222" s="222"/>
      <c r="G1222" s="266"/>
      <c r="H1222" s="221"/>
      <c r="I1222" s="364"/>
      <c r="J1222" s="222"/>
      <c r="K1222" s="221"/>
    </row>
    <row r="1223" spans="1:11" x14ac:dyDescent="0.2">
      <c r="A1223" s="221"/>
      <c r="B1223" s="221"/>
      <c r="C1223" s="221"/>
      <c r="D1223" s="221"/>
      <c r="E1223" s="221"/>
      <c r="F1223" s="222"/>
      <c r="G1223" s="266"/>
      <c r="H1223" s="221"/>
      <c r="I1223" s="364"/>
      <c r="J1223" s="222"/>
      <c r="K1223" s="221"/>
    </row>
    <row r="1224" spans="1:11" x14ac:dyDescent="0.2">
      <c r="A1224" s="221"/>
      <c r="B1224" s="221"/>
      <c r="C1224" s="221"/>
      <c r="D1224" s="221"/>
      <c r="E1224" s="221"/>
      <c r="F1224" s="222"/>
      <c r="G1224" s="266"/>
      <c r="H1224" s="221"/>
      <c r="I1224" s="364"/>
      <c r="J1224" s="222"/>
      <c r="K1224" s="221"/>
    </row>
    <row r="1225" spans="1:11" x14ac:dyDescent="0.2">
      <c r="A1225" s="221"/>
      <c r="B1225" s="221"/>
      <c r="C1225" s="221"/>
      <c r="D1225" s="221"/>
      <c r="E1225" s="221"/>
      <c r="F1225" s="222"/>
      <c r="G1225" s="266"/>
      <c r="H1225" s="221"/>
      <c r="I1225" s="364"/>
      <c r="J1225" s="222"/>
      <c r="K1225" s="221"/>
    </row>
    <row r="1226" spans="1:11" x14ac:dyDescent="0.2">
      <c r="A1226" s="221"/>
      <c r="B1226" s="221"/>
      <c r="C1226" s="221"/>
      <c r="D1226" s="221"/>
      <c r="E1226" s="221"/>
      <c r="F1226" s="222"/>
      <c r="G1226" s="266"/>
      <c r="H1226" s="221"/>
      <c r="I1226" s="364"/>
      <c r="J1226" s="222"/>
      <c r="K1226" s="221"/>
    </row>
    <row r="1227" spans="1:11" x14ac:dyDescent="0.2">
      <c r="A1227" s="221"/>
      <c r="B1227" s="221"/>
      <c r="C1227" s="221"/>
      <c r="D1227" s="221"/>
      <c r="E1227" s="221"/>
      <c r="F1227" s="222"/>
      <c r="G1227" s="266"/>
      <c r="H1227" s="221"/>
      <c r="I1227" s="364"/>
      <c r="J1227" s="222"/>
      <c r="K1227" s="221"/>
    </row>
    <row r="1228" spans="1:11" x14ac:dyDescent="0.2">
      <c r="A1228" s="221"/>
      <c r="B1228" s="221"/>
      <c r="C1228" s="221"/>
      <c r="D1228" s="221"/>
      <c r="E1228" s="221"/>
      <c r="F1228" s="222"/>
      <c r="G1228" s="266"/>
      <c r="H1228" s="221"/>
      <c r="I1228" s="364"/>
      <c r="J1228" s="222"/>
      <c r="K1228" s="221"/>
    </row>
    <row r="1229" spans="1:11" x14ac:dyDescent="0.2">
      <c r="A1229" s="221"/>
      <c r="B1229" s="221"/>
      <c r="C1229" s="221"/>
      <c r="D1229" s="221"/>
      <c r="E1229" s="221"/>
      <c r="F1229" s="222"/>
      <c r="G1229" s="266"/>
      <c r="H1229" s="221"/>
      <c r="I1229" s="364"/>
      <c r="J1229" s="222"/>
      <c r="K1229" s="221"/>
    </row>
    <row r="1230" spans="1:11" x14ac:dyDescent="0.2">
      <c r="A1230" s="221"/>
      <c r="B1230" s="221"/>
      <c r="C1230" s="221"/>
      <c r="D1230" s="221"/>
      <c r="E1230" s="221"/>
      <c r="F1230" s="222"/>
      <c r="G1230" s="266"/>
      <c r="H1230" s="221"/>
      <c r="I1230" s="364"/>
      <c r="J1230" s="222"/>
      <c r="K1230" s="221"/>
    </row>
    <row r="1231" spans="1:11" x14ac:dyDescent="0.2">
      <c r="A1231" s="221"/>
      <c r="B1231" s="221"/>
      <c r="C1231" s="221"/>
      <c r="D1231" s="221"/>
      <c r="E1231" s="221"/>
      <c r="F1231" s="222"/>
      <c r="G1231" s="266"/>
      <c r="H1231" s="221"/>
      <c r="I1231" s="364"/>
      <c r="J1231" s="222"/>
      <c r="K1231" s="221"/>
    </row>
    <row r="1232" spans="1:11" x14ac:dyDescent="0.2">
      <c r="A1232" s="221"/>
      <c r="B1232" s="221"/>
      <c r="C1232" s="221"/>
      <c r="D1232" s="221"/>
      <c r="E1232" s="221"/>
      <c r="F1232" s="222"/>
      <c r="G1232" s="266"/>
      <c r="H1232" s="221"/>
      <c r="I1232" s="364"/>
      <c r="J1232" s="222"/>
      <c r="K1232" s="221"/>
    </row>
    <row r="1233" spans="1:11" x14ac:dyDescent="0.2">
      <c r="A1233" s="221"/>
      <c r="B1233" s="221"/>
      <c r="C1233" s="221"/>
      <c r="D1233" s="221"/>
      <c r="E1233" s="221"/>
      <c r="F1233" s="222"/>
      <c r="G1233" s="266"/>
      <c r="H1233" s="221"/>
      <c r="I1233" s="364"/>
      <c r="J1233" s="222"/>
      <c r="K1233" s="221"/>
    </row>
    <row r="1234" spans="1:11" x14ac:dyDescent="0.2">
      <c r="A1234" s="221"/>
      <c r="B1234" s="221"/>
      <c r="C1234" s="221"/>
      <c r="D1234" s="221"/>
      <c r="E1234" s="221"/>
      <c r="F1234" s="222"/>
      <c r="G1234" s="266"/>
      <c r="H1234" s="221"/>
      <c r="I1234" s="364"/>
      <c r="J1234" s="222"/>
      <c r="K1234" s="221"/>
    </row>
    <row r="1235" spans="1:11" x14ac:dyDescent="0.2">
      <c r="A1235" s="221"/>
      <c r="B1235" s="221"/>
      <c r="C1235" s="221"/>
      <c r="D1235" s="221"/>
      <c r="E1235" s="221"/>
      <c r="F1235" s="222"/>
      <c r="G1235" s="266"/>
      <c r="H1235" s="221"/>
      <c r="I1235" s="364"/>
      <c r="J1235" s="222"/>
      <c r="K1235" s="221"/>
    </row>
    <row r="1236" spans="1:11" x14ac:dyDescent="0.2">
      <c r="A1236" s="221"/>
      <c r="B1236" s="221"/>
      <c r="C1236" s="221"/>
      <c r="D1236" s="221"/>
      <c r="E1236" s="221"/>
      <c r="F1236" s="222"/>
      <c r="G1236" s="266"/>
      <c r="H1236" s="221"/>
      <c r="I1236" s="364"/>
      <c r="J1236" s="222"/>
      <c r="K1236" s="221"/>
    </row>
    <row r="1237" spans="1:11" x14ac:dyDescent="0.2">
      <c r="A1237" s="221"/>
      <c r="B1237" s="221"/>
      <c r="C1237" s="221"/>
      <c r="D1237" s="221"/>
      <c r="E1237" s="221"/>
      <c r="F1237" s="222"/>
      <c r="G1237" s="266"/>
      <c r="H1237" s="221"/>
      <c r="I1237" s="364"/>
      <c r="J1237" s="222"/>
      <c r="K1237" s="221"/>
    </row>
    <row r="1238" spans="1:11" x14ac:dyDescent="0.2">
      <c r="A1238" s="221"/>
      <c r="B1238" s="221"/>
      <c r="C1238" s="221"/>
      <c r="D1238" s="221"/>
      <c r="E1238" s="221"/>
      <c r="F1238" s="222"/>
      <c r="G1238" s="266"/>
      <c r="H1238" s="221"/>
      <c r="I1238" s="364"/>
      <c r="J1238" s="222"/>
      <c r="K1238" s="221"/>
    </row>
    <row r="1239" spans="1:11" x14ac:dyDescent="0.2">
      <c r="A1239" s="221"/>
      <c r="B1239" s="221"/>
      <c r="C1239" s="221"/>
      <c r="D1239" s="221"/>
      <c r="E1239" s="221"/>
      <c r="F1239" s="222"/>
      <c r="G1239" s="266"/>
      <c r="H1239" s="221"/>
      <c r="I1239" s="364"/>
      <c r="J1239" s="222"/>
      <c r="K1239" s="221"/>
    </row>
    <row r="1240" spans="1:11" x14ac:dyDescent="0.2">
      <c r="A1240" s="221"/>
      <c r="B1240" s="221"/>
      <c r="C1240" s="221"/>
      <c r="D1240" s="221"/>
      <c r="E1240" s="221"/>
      <c r="F1240" s="222"/>
      <c r="G1240" s="266"/>
      <c r="H1240" s="221"/>
      <c r="I1240" s="364"/>
      <c r="J1240" s="222"/>
      <c r="K1240" s="221"/>
    </row>
    <row r="1241" spans="1:11" x14ac:dyDescent="0.2">
      <c r="A1241" s="221"/>
      <c r="B1241" s="221"/>
      <c r="C1241" s="221"/>
      <c r="D1241" s="221"/>
      <c r="E1241" s="221"/>
      <c r="F1241" s="222"/>
      <c r="G1241" s="266"/>
      <c r="H1241" s="221"/>
      <c r="I1241" s="364"/>
      <c r="J1241" s="222"/>
      <c r="K1241" s="221"/>
    </row>
    <row r="1242" spans="1:11" x14ac:dyDescent="0.2">
      <c r="A1242" s="221"/>
      <c r="B1242" s="221"/>
      <c r="C1242" s="221"/>
      <c r="D1242" s="221"/>
      <c r="E1242" s="221"/>
      <c r="F1242" s="222"/>
      <c r="G1242" s="266"/>
      <c r="H1242" s="221"/>
      <c r="I1242" s="364"/>
      <c r="J1242" s="222"/>
      <c r="K1242" s="221"/>
    </row>
    <row r="1243" spans="1:11" x14ac:dyDescent="0.2">
      <c r="A1243" s="221"/>
      <c r="B1243" s="221"/>
      <c r="C1243" s="221"/>
      <c r="D1243" s="221"/>
      <c r="E1243" s="221"/>
      <c r="F1243" s="222"/>
      <c r="G1243" s="266"/>
      <c r="H1243" s="221"/>
      <c r="I1243" s="364"/>
      <c r="J1243" s="222"/>
      <c r="K1243" s="221"/>
    </row>
    <row r="1244" spans="1:11" x14ac:dyDescent="0.2">
      <c r="A1244" s="221"/>
      <c r="B1244" s="221"/>
      <c r="C1244" s="221"/>
      <c r="D1244" s="221"/>
      <c r="E1244" s="221"/>
      <c r="F1244" s="222"/>
      <c r="G1244" s="266"/>
      <c r="H1244" s="221"/>
      <c r="I1244" s="364"/>
      <c r="J1244" s="222"/>
      <c r="K1244" s="221"/>
    </row>
    <row r="1245" spans="1:11" x14ac:dyDescent="0.2">
      <c r="A1245" s="221"/>
      <c r="B1245" s="221"/>
      <c r="C1245" s="221"/>
      <c r="D1245" s="221"/>
      <c r="E1245" s="221"/>
      <c r="F1245" s="222"/>
      <c r="G1245" s="266"/>
      <c r="H1245" s="221"/>
      <c r="I1245" s="364"/>
      <c r="J1245" s="222"/>
      <c r="K1245" s="221"/>
    </row>
    <row r="1246" spans="1:11" x14ac:dyDescent="0.2">
      <c r="A1246" s="221"/>
      <c r="B1246" s="221"/>
      <c r="C1246" s="221"/>
      <c r="D1246" s="221"/>
      <c r="E1246" s="221"/>
      <c r="F1246" s="222"/>
      <c r="G1246" s="266"/>
      <c r="H1246" s="221"/>
      <c r="I1246" s="364"/>
      <c r="J1246" s="222"/>
      <c r="K1246" s="221"/>
    </row>
    <row r="1247" spans="1:11" x14ac:dyDescent="0.2">
      <c r="A1247" s="221"/>
      <c r="B1247" s="221"/>
      <c r="C1247" s="221"/>
      <c r="D1247" s="221"/>
      <c r="E1247" s="221"/>
      <c r="F1247" s="222"/>
      <c r="G1247" s="266"/>
      <c r="H1247" s="221"/>
      <c r="I1247" s="364"/>
      <c r="J1247" s="222"/>
      <c r="K1247" s="221"/>
    </row>
    <row r="1248" spans="1:11" x14ac:dyDescent="0.2">
      <c r="A1248" s="221"/>
      <c r="B1248" s="221"/>
      <c r="C1248" s="221"/>
      <c r="D1248" s="221"/>
      <c r="E1248" s="221"/>
      <c r="F1248" s="222"/>
      <c r="G1248" s="266"/>
      <c r="H1248" s="221"/>
      <c r="I1248" s="364"/>
      <c r="J1248" s="222"/>
      <c r="K1248" s="221"/>
    </row>
    <row r="1249" spans="1:11" x14ac:dyDescent="0.2">
      <c r="A1249" s="221"/>
      <c r="B1249" s="221"/>
      <c r="C1249" s="221"/>
      <c r="D1249" s="221"/>
      <c r="E1249" s="221"/>
      <c r="F1249" s="222"/>
      <c r="G1249" s="266"/>
      <c r="H1249" s="221"/>
      <c r="I1249" s="364"/>
      <c r="J1249" s="222"/>
      <c r="K1249" s="221"/>
    </row>
    <row r="1250" spans="1:11" x14ac:dyDescent="0.2">
      <c r="A1250" s="221"/>
      <c r="B1250" s="221"/>
      <c r="C1250" s="221"/>
      <c r="D1250" s="221"/>
      <c r="E1250" s="221"/>
      <c r="F1250" s="222"/>
      <c r="G1250" s="266"/>
      <c r="H1250" s="221"/>
      <c r="I1250" s="364"/>
      <c r="J1250" s="222"/>
      <c r="K1250" s="221"/>
    </row>
    <row r="1251" spans="1:11" x14ac:dyDescent="0.2">
      <c r="A1251" s="221"/>
      <c r="B1251" s="221"/>
      <c r="C1251" s="221"/>
      <c r="D1251" s="221"/>
      <c r="E1251" s="221"/>
      <c r="F1251" s="222"/>
      <c r="G1251" s="266"/>
      <c r="H1251" s="221"/>
      <c r="I1251" s="364"/>
      <c r="J1251" s="222"/>
      <c r="K1251" s="221"/>
    </row>
    <row r="1252" spans="1:11" x14ac:dyDescent="0.2">
      <c r="A1252" s="221"/>
      <c r="B1252" s="221"/>
      <c r="C1252" s="221"/>
      <c r="D1252" s="221"/>
      <c r="E1252" s="221"/>
      <c r="F1252" s="222"/>
      <c r="G1252" s="266"/>
      <c r="H1252" s="221"/>
      <c r="I1252" s="364"/>
      <c r="J1252" s="222"/>
      <c r="K1252" s="221"/>
    </row>
    <row r="1253" spans="1:11" x14ac:dyDescent="0.2">
      <c r="A1253" s="221"/>
      <c r="B1253" s="221"/>
      <c r="C1253" s="221"/>
      <c r="D1253" s="221"/>
      <c r="E1253" s="221"/>
      <c r="F1253" s="222"/>
      <c r="G1253" s="266"/>
      <c r="H1253" s="221"/>
      <c r="I1253" s="364"/>
      <c r="J1253" s="222"/>
      <c r="K1253" s="221"/>
    </row>
    <row r="1254" spans="1:11" x14ac:dyDescent="0.2">
      <c r="A1254" s="221"/>
      <c r="B1254" s="221"/>
      <c r="C1254" s="221"/>
      <c r="D1254" s="221"/>
      <c r="E1254" s="221"/>
      <c r="F1254" s="222"/>
      <c r="G1254" s="266"/>
      <c r="H1254" s="221"/>
      <c r="I1254" s="364"/>
      <c r="J1254" s="222"/>
      <c r="K1254" s="221"/>
    </row>
    <row r="1255" spans="1:11" x14ac:dyDescent="0.2">
      <c r="A1255" s="221"/>
      <c r="B1255" s="221"/>
      <c r="C1255" s="221"/>
      <c r="D1255" s="221"/>
      <c r="E1255" s="221"/>
      <c r="F1255" s="222"/>
      <c r="G1255" s="266"/>
      <c r="H1255" s="221"/>
      <c r="I1255" s="364"/>
      <c r="J1255" s="222"/>
      <c r="K1255" s="221"/>
    </row>
    <row r="1256" spans="1:11" x14ac:dyDescent="0.2">
      <c r="A1256" s="221"/>
      <c r="B1256" s="221"/>
      <c r="C1256" s="221"/>
      <c r="D1256" s="221"/>
      <c r="E1256" s="221"/>
      <c r="F1256" s="222"/>
      <c r="G1256" s="266"/>
      <c r="H1256" s="221"/>
      <c r="I1256" s="364"/>
      <c r="J1256" s="222"/>
      <c r="K1256" s="221"/>
    </row>
    <row r="1257" spans="1:11" x14ac:dyDescent="0.2">
      <c r="A1257" s="221"/>
      <c r="B1257" s="221"/>
      <c r="C1257" s="221"/>
      <c r="D1257" s="221"/>
      <c r="E1257" s="221"/>
      <c r="F1257" s="222"/>
      <c r="G1257" s="266"/>
      <c r="H1257" s="221"/>
      <c r="I1257" s="364"/>
      <c r="J1257" s="222"/>
      <c r="K1257" s="221"/>
    </row>
    <row r="1258" spans="1:11" x14ac:dyDescent="0.2">
      <c r="A1258" s="221"/>
      <c r="B1258" s="221"/>
      <c r="C1258" s="221"/>
      <c r="D1258" s="221"/>
      <c r="E1258" s="221"/>
      <c r="F1258" s="222"/>
      <c r="G1258" s="266"/>
      <c r="H1258" s="221"/>
      <c r="I1258" s="364"/>
      <c r="J1258" s="222"/>
      <c r="K1258" s="221"/>
    </row>
    <row r="1259" spans="1:11" x14ac:dyDescent="0.2">
      <c r="A1259" s="221"/>
      <c r="B1259" s="221"/>
      <c r="C1259" s="221"/>
      <c r="D1259" s="221"/>
      <c r="E1259" s="221"/>
      <c r="F1259" s="222"/>
      <c r="G1259" s="266"/>
      <c r="H1259" s="221"/>
      <c r="I1259" s="364"/>
      <c r="J1259" s="222"/>
      <c r="K1259" s="221"/>
    </row>
    <row r="1260" spans="1:11" x14ac:dyDescent="0.2">
      <c r="A1260" s="221"/>
      <c r="B1260" s="221"/>
      <c r="C1260" s="221"/>
      <c r="D1260" s="221"/>
      <c r="E1260" s="221"/>
      <c r="F1260" s="222"/>
      <c r="G1260" s="266"/>
      <c r="H1260" s="221"/>
      <c r="I1260" s="364"/>
      <c r="J1260" s="222"/>
      <c r="K1260" s="221"/>
    </row>
    <row r="1261" spans="1:11" x14ac:dyDescent="0.2">
      <c r="A1261" s="221"/>
      <c r="B1261" s="221"/>
      <c r="C1261" s="221"/>
      <c r="D1261" s="221"/>
      <c r="E1261" s="221"/>
      <c r="F1261" s="222"/>
      <c r="G1261" s="266"/>
      <c r="H1261" s="221"/>
      <c r="I1261" s="364"/>
      <c r="J1261" s="222"/>
      <c r="K1261" s="221"/>
    </row>
    <row r="1262" spans="1:11" x14ac:dyDescent="0.2">
      <c r="A1262" s="221"/>
      <c r="B1262" s="221"/>
      <c r="C1262" s="221"/>
      <c r="D1262" s="221"/>
      <c r="E1262" s="221"/>
      <c r="F1262" s="222"/>
      <c r="G1262" s="266"/>
      <c r="H1262" s="221"/>
      <c r="I1262" s="364"/>
      <c r="J1262" s="222"/>
      <c r="K1262" s="221"/>
    </row>
    <row r="1263" spans="1:11" x14ac:dyDescent="0.2">
      <c r="A1263" s="221"/>
      <c r="B1263" s="221"/>
      <c r="C1263" s="221"/>
      <c r="D1263" s="221"/>
      <c r="E1263" s="221"/>
      <c r="F1263" s="222"/>
      <c r="G1263" s="266"/>
      <c r="H1263" s="221"/>
      <c r="I1263" s="364"/>
      <c r="J1263" s="222"/>
      <c r="K1263" s="221"/>
    </row>
    <row r="1264" spans="1:11" x14ac:dyDescent="0.2">
      <c r="A1264" s="221"/>
      <c r="B1264" s="221"/>
      <c r="C1264" s="221"/>
      <c r="D1264" s="221"/>
      <c r="E1264" s="221"/>
      <c r="F1264" s="222"/>
      <c r="G1264" s="266"/>
      <c r="H1264" s="221"/>
      <c r="I1264" s="364"/>
      <c r="J1264" s="222"/>
      <c r="K1264" s="221"/>
    </row>
    <row r="1265" spans="1:11" x14ac:dyDescent="0.2">
      <c r="A1265" s="221"/>
      <c r="B1265" s="221"/>
      <c r="C1265" s="221"/>
      <c r="D1265" s="221"/>
      <c r="E1265" s="221"/>
      <c r="F1265" s="222"/>
      <c r="G1265" s="266"/>
      <c r="H1265" s="221"/>
      <c r="I1265" s="364"/>
      <c r="J1265" s="222"/>
      <c r="K1265" s="221"/>
    </row>
    <row r="1266" spans="1:11" x14ac:dyDescent="0.2">
      <c r="A1266" s="221"/>
      <c r="B1266" s="221"/>
      <c r="C1266" s="221"/>
      <c r="D1266" s="221"/>
      <c r="E1266" s="221"/>
      <c r="F1266" s="222"/>
      <c r="G1266" s="266"/>
      <c r="H1266" s="221"/>
      <c r="I1266" s="364"/>
      <c r="J1266" s="222"/>
      <c r="K1266" s="221"/>
    </row>
    <row r="1267" spans="1:11" x14ac:dyDescent="0.2">
      <c r="A1267" s="221"/>
      <c r="B1267" s="221"/>
      <c r="C1267" s="221"/>
      <c r="D1267" s="221"/>
      <c r="E1267" s="221"/>
      <c r="F1267" s="222"/>
      <c r="G1267" s="266"/>
      <c r="H1267" s="221"/>
      <c r="I1267" s="364"/>
      <c r="J1267" s="222"/>
      <c r="K1267" s="221"/>
    </row>
    <row r="1268" spans="1:11" x14ac:dyDescent="0.2">
      <c r="A1268" s="221"/>
      <c r="B1268" s="221"/>
      <c r="C1268" s="221"/>
      <c r="D1268" s="221"/>
      <c r="E1268" s="221"/>
      <c r="F1268" s="222"/>
      <c r="G1268" s="266"/>
      <c r="H1268" s="221"/>
      <c r="I1268" s="364"/>
      <c r="J1268" s="222"/>
      <c r="K1268" s="221"/>
    </row>
    <row r="1269" spans="1:11" x14ac:dyDescent="0.2">
      <c r="A1269" s="221"/>
      <c r="B1269" s="221"/>
      <c r="C1269" s="221"/>
      <c r="D1269" s="221"/>
      <c r="E1269" s="221"/>
      <c r="F1269" s="222"/>
      <c r="G1269" s="266"/>
      <c r="H1269" s="221"/>
      <c r="I1269" s="364"/>
      <c r="J1269" s="222"/>
      <c r="K1269" s="221"/>
    </row>
    <row r="1270" spans="1:11" x14ac:dyDescent="0.2">
      <c r="A1270" s="221"/>
      <c r="B1270" s="221"/>
      <c r="C1270" s="221"/>
      <c r="D1270" s="221"/>
      <c r="E1270" s="221"/>
      <c r="F1270" s="222"/>
      <c r="G1270" s="266"/>
      <c r="H1270" s="221"/>
      <c r="I1270" s="364"/>
      <c r="J1270" s="222"/>
      <c r="K1270" s="221"/>
    </row>
    <row r="1271" spans="1:11" x14ac:dyDescent="0.2">
      <c r="A1271" s="221"/>
      <c r="B1271" s="221"/>
      <c r="C1271" s="221"/>
      <c r="D1271" s="221"/>
      <c r="E1271" s="221"/>
      <c r="F1271" s="222"/>
      <c r="G1271" s="266"/>
      <c r="H1271" s="221"/>
      <c r="I1271" s="364"/>
      <c r="J1271" s="222"/>
      <c r="K1271" s="221"/>
    </row>
    <row r="1272" spans="1:11" x14ac:dyDescent="0.2">
      <c r="A1272" s="221"/>
      <c r="B1272" s="221"/>
      <c r="C1272" s="221"/>
      <c r="D1272" s="221"/>
      <c r="E1272" s="221"/>
      <c r="F1272" s="222"/>
      <c r="G1272" s="266"/>
      <c r="H1272" s="221"/>
      <c r="I1272" s="364"/>
      <c r="J1272" s="222"/>
      <c r="K1272" s="221"/>
    </row>
    <row r="1273" spans="1:11" x14ac:dyDescent="0.2">
      <c r="A1273" s="221"/>
      <c r="B1273" s="221"/>
      <c r="C1273" s="221"/>
      <c r="D1273" s="221"/>
      <c r="E1273" s="221"/>
      <c r="F1273" s="222"/>
      <c r="G1273" s="266"/>
      <c r="H1273" s="221"/>
      <c r="I1273" s="364"/>
      <c r="J1273" s="222"/>
      <c r="K1273" s="221"/>
    </row>
    <row r="1274" spans="1:11" x14ac:dyDescent="0.2">
      <c r="A1274" s="221"/>
      <c r="B1274" s="221"/>
      <c r="C1274" s="221"/>
      <c r="D1274" s="221"/>
      <c r="E1274" s="221"/>
      <c r="F1274" s="222"/>
      <c r="G1274" s="266"/>
      <c r="H1274" s="221"/>
      <c r="I1274" s="364"/>
      <c r="J1274" s="222"/>
      <c r="K1274" s="221"/>
    </row>
    <row r="1275" spans="1:11" x14ac:dyDescent="0.2">
      <c r="A1275" s="221"/>
      <c r="B1275" s="221"/>
      <c r="C1275" s="221"/>
      <c r="D1275" s="221"/>
      <c r="E1275" s="221"/>
      <c r="F1275" s="222"/>
      <c r="G1275" s="266"/>
      <c r="H1275" s="221"/>
      <c r="I1275" s="364"/>
      <c r="J1275" s="222"/>
      <c r="K1275" s="221"/>
    </row>
    <row r="1276" spans="1:11" x14ac:dyDescent="0.2">
      <c r="A1276" s="221"/>
      <c r="B1276" s="221"/>
      <c r="C1276" s="221"/>
      <c r="D1276" s="221"/>
      <c r="E1276" s="221"/>
      <c r="F1276" s="222"/>
      <c r="G1276" s="266"/>
      <c r="H1276" s="221"/>
      <c r="I1276" s="364"/>
      <c r="J1276" s="222"/>
      <c r="K1276" s="221"/>
    </row>
    <row r="1277" spans="1:11" x14ac:dyDescent="0.2">
      <c r="A1277" s="221"/>
      <c r="B1277" s="221"/>
      <c r="C1277" s="221"/>
      <c r="D1277" s="221"/>
      <c r="E1277" s="221"/>
      <c r="F1277" s="222"/>
      <c r="G1277" s="266"/>
      <c r="H1277" s="221"/>
      <c r="I1277" s="364"/>
      <c r="J1277" s="222"/>
      <c r="K1277" s="221"/>
    </row>
    <row r="1278" spans="1:11" x14ac:dyDescent="0.2">
      <c r="A1278" s="221"/>
      <c r="B1278" s="221"/>
      <c r="C1278" s="221"/>
      <c r="D1278" s="221"/>
      <c r="E1278" s="221"/>
      <c r="F1278" s="222"/>
      <c r="G1278" s="266"/>
      <c r="H1278" s="221"/>
      <c r="I1278" s="364"/>
      <c r="J1278" s="222"/>
      <c r="K1278" s="221"/>
    </row>
    <row r="1279" spans="1:11" x14ac:dyDescent="0.2">
      <c r="A1279" s="221"/>
      <c r="B1279" s="221"/>
      <c r="C1279" s="221"/>
      <c r="D1279" s="221"/>
      <c r="E1279" s="221"/>
      <c r="F1279" s="222"/>
      <c r="G1279" s="266"/>
      <c r="H1279" s="221"/>
      <c r="I1279" s="364"/>
      <c r="J1279" s="222"/>
      <c r="K1279" s="221"/>
    </row>
    <row r="1280" spans="1:11" x14ac:dyDescent="0.2">
      <c r="A1280" s="221"/>
      <c r="B1280" s="221"/>
      <c r="C1280" s="221"/>
      <c r="D1280" s="221"/>
      <c r="E1280" s="221"/>
      <c r="F1280" s="222"/>
      <c r="G1280" s="266"/>
      <c r="H1280" s="221"/>
      <c r="I1280" s="364"/>
      <c r="J1280" s="222"/>
      <c r="K1280" s="221"/>
    </row>
    <row r="1281" spans="1:11" x14ac:dyDescent="0.2">
      <c r="A1281" s="221"/>
      <c r="B1281" s="221"/>
      <c r="C1281" s="221"/>
      <c r="D1281" s="221"/>
      <c r="E1281" s="221"/>
      <c r="F1281" s="222"/>
      <c r="G1281" s="266"/>
      <c r="H1281" s="221"/>
      <c r="I1281" s="364"/>
      <c r="J1281" s="222"/>
      <c r="K1281" s="221"/>
    </row>
    <row r="1282" spans="1:11" x14ac:dyDescent="0.2">
      <c r="A1282" s="221"/>
      <c r="B1282" s="221"/>
      <c r="C1282" s="221"/>
      <c r="D1282" s="221"/>
      <c r="E1282" s="221"/>
      <c r="F1282" s="222"/>
      <c r="G1282" s="266"/>
      <c r="H1282" s="221"/>
      <c r="I1282" s="364"/>
      <c r="J1282" s="222"/>
      <c r="K1282" s="221"/>
    </row>
    <row r="1283" spans="1:11" x14ac:dyDescent="0.2">
      <c r="A1283" s="221"/>
      <c r="B1283" s="221"/>
      <c r="C1283" s="221"/>
      <c r="D1283" s="221"/>
      <c r="E1283" s="221"/>
      <c r="F1283" s="222"/>
      <c r="G1283" s="266"/>
      <c r="H1283" s="221"/>
      <c r="I1283" s="364"/>
      <c r="J1283" s="222"/>
      <c r="K1283" s="221"/>
    </row>
    <row r="1284" spans="1:11" x14ac:dyDescent="0.2">
      <c r="A1284" s="221"/>
      <c r="B1284" s="221"/>
      <c r="C1284" s="221"/>
      <c r="D1284" s="221"/>
      <c r="E1284" s="221"/>
      <c r="F1284" s="222"/>
      <c r="G1284" s="266"/>
      <c r="H1284" s="221"/>
      <c r="I1284" s="364"/>
      <c r="J1284" s="222"/>
      <c r="K1284" s="221"/>
    </row>
    <row r="1285" spans="1:11" x14ac:dyDescent="0.2">
      <c r="A1285" s="221"/>
      <c r="B1285" s="221"/>
      <c r="C1285" s="221"/>
      <c r="D1285" s="221"/>
      <c r="E1285" s="221"/>
      <c r="F1285" s="222"/>
      <c r="G1285" s="266"/>
      <c r="H1285" s="221"/>
      <c r="I1285" s="364"/>
      <c r="J1285" s="222"/>
      <c r="K1285" s="221"/>
    </row>
    <row r="1286" spans="1:11" x14ac:dyDescent="0.2">
      <c r="A1286" s="221"/>
      <c r="B1286" s="221"/>
      <c r="C1286" s="221"/>
      <c r="D1286" s="221"/>
      <c r="E1286" s="221"/>
      <c r="F1286" s="222"/>
      <c r="G1286" s="266"/>
      <c r="H1286" s="221"/>
      <c r="I1286" s="364"/>
      <c r="J1286" s="222"/>
      <c r="K1286" s="221"/>
    </row>
    <row r="1287" spans="1:11" x14ac:dyDescent="0.2">
      <c r="A1287" s="221"/>
      <c r="B1287" s="221"/>
      <c r="C1287" s="221"/>
      <c r="D1287" s="221"/>
      <c r="E1287" s="221"/>
      <c r="F1287" s="222"/>
      <c r="G1287" s="266"/>
      <c r="H1287" s="221"/>
      <c r="I1287" s="364"/>
      <c r="J1287" s="222"/>
      <c r="K1287" s="221"/>
    </row>
    <row r="1288" spans="1:11" x14ac:dyDescent="0.2">
      <c r="A1288" s="221"/>
      <c r="B1288" s="221"/>
      <c r="C1288" s="221"/>
      <c r="D1288" s="221"/>
      <c r="E1288" s="221"/>
      <c r="F1288" s="222"/>
      <c r="G1288" s="266"/>
      <c r="H1288" s="221"/>
      <c r="I1288" s="364"/>
      <c r="J1288" s="222"/>
      <c r="K1288" s="221"/>
    </row>
    <row r="1289" spans="1:11" x14ac:dyDescent="0.2">
      <c r="A1289" s="221"/>
      <c r="B1289" s="221"/>
      <c r="C1289" s="221"/>
      <c r="D1289" s="221"/>
      <c r="E1289" s="221"/>
      <c r="F1289" s="222"/>
      <c r="G1289" s="266"/>
      <c r="H1289" s="221"/>
      <c r="I1289" s="364"/>
      <c r="J1289" s="222"/>
      <c r="K1289" s="221"/>
    </row>
    <row r="1290" spans="1:11" x14ac:dyDescent="0.2">
      <c r="A1290" s="221"/>
      <c r="B1290" s="221"/>
      <c r="C1290" s="221"/>
      <c r="D1290" s="221"/>
      <c r="E1290" s="221"/>
      <c r="F1290" s="222"/>
      <c r="G1290" s="266"/>
      <c r="H1290" s="221"/>
      <c r="I1290" s="364"/>
      <c r="J1290" s="222"/>
      <c r="K1290" s="221"/>
    </row>
    <row r="1291" spans="1:11" x14ac:dyDescent="0.2">
      <c r="A1291" s="221"/>
      <c r="B1291" s="221"/>
      <c r="C1291" s="221"/>
      <c r="D1291" s="221"/>
      <c r="E1291" s="221"/>
      <c r="F1291" s="222"/>
      <c r="G1291" s="266"/>
      <c r="H1291" s="221"/>
      <c r="I1291" s="364"/>
      <c r="J1291" s="222"/>
      <c r="K1291" s="221"/>
    </row>
    <row r="1292" spans="1:11" x14ac:dyDescent="0.2">
      <c r="A1292" s="221"/>
      <c r="B1292" s="221"/>
      <c r="C1292" s="221"/>
      <c r="D1292" s="221"/>
      <c r="E1292" s="221"/>
      <c r="F1292" s="222"/>
      <c r="G1292" s="266"/>
      <c r="H1292" s="221"/>
      <c r="I1292" s="364"/>
      <c r="J1292" s="222"/>
      <c r="K1292" s="221"/>
    </row>
    <row r="1293" spans="1:11" x14ac:dyDescent="0.2">
      <c r="A1293" s="221"/>
      <c r="B1293" s="221"/>
      <c r="C1293" s="221"/>
      <c r="D1293" s="221"/>
      <c r="E1293" s="221"/>
      <c r="F1293" s="222"/>
      <c r="G1293" s="266"/>
      <c r="H1293" s="221"/>
      <c r="I1293" s="364"/>
      <c r="J1293" s="222"/>
      <c r="K1293" s="221"/>
    </row>
    <row r="1294" spans="1:11" x14ac:dyDescent="0.2">
      <c r="A1294" s="221"/>
      <c r="B1294" s="221"/>
      <c r="C1294" s="221"/>
      <c r="D1294" s="221"/>
      <c r="E1294" s="221"/>
      <c r="F1294" s="222"/>
      <c r="G1294" s="266"/>
      <c r="H1294" s="221"/>
      <c r="I1294" s="364"/>
      <c r="J1294" s="222"/>
      <c r="K1294" s="221"/>
    </row>
    <row r="1295" spans="1:11" x14ac:dyDescent="0.2">
      <c r="A1295" s="221"/>
      <c r="B1295" s="221"/>
      <c r="C1295" s="221"/>
      <c r="D1295" s="221"/>
      <c r="E1295" s="221"/>
      <c r="F1295" s="222"/>
      <c r="G1295" s="266"/>
      <c r="H1295" s="221"/>
      <c r="I1295" s="364"/>
      <c r="J1295" s="222"/>
      <c r="K1295" s="221"/>
    </row>
    <row r="1296" spans="1:11" x14ac:dyDescent="0.2">
      <c r="A1296" s="221"/>
      <c r="B1296" s="221"/>
      <c r="C1296" s="221"/>
      <c r="D1296" s="221"/>
      <c r="E1296" s="221"/>
      <c r="F1296" s="222"/>
      <c r="G1296" s="266"/>
      <c r="H1296" s="221"/>
      <c r="I1296" s="364"/>
      <c r="J1296" s="222"/>
      <c r="K1296" s="221"/>
    </row>
    <row r="1297" spans="1:11" x14ac:dyDescent="0.2">
      <c r="A1297" s="221"/>
      <c r="B1297" s="221"/>
      <c r="C1297" s="221"/>
      <c r="D1297" s="221"/>
      <c r="E1297" s="221"/>
      <c r="F1297" s="222"/>
      <c r="G1297" s="266"/>
      <c r="H1297" s="221"/>
      <c r="I1297" s="364"/>
      <c r="J1297" s="222"/>
      <c r="K1297" s="221"/>
    </row>
    <row r="1298" spans="1:11" x14ac:dyDescent="0.2">
      <c r="A1298" s="221"/>
      <c r="B1298" s="221"/>
      <c r="C1298" s="221"/>
      <c r="D1298" s="221"/>
      <c r="E1298" s="221"/>
      <c r="F1298" s="222"/>
      <c r="G1298" s="266"/>
      <c r="H1298" s="221"/>
      <c r="I1298" s="364"/>
      <c r="J1298" s="222"/>
      <c r="K1298" s="221"/>
    </row>
    <row r="1299" spans="1:11" x14ac:dyDescent="0.2">
      <c r="A1299" s="221"/>
      <c r="B1299" s="221"/>
      <c r="C1299" s="221"/>
      <c r="D1299" s="221"/>
      <c r="E1299" s="221"/>
      <c r="F1299" s="222"/>
      <c r="G1299" s="266"/>
      <c r="H1299" s="221"/>
      <c r="I1299" s="364"/>
      <c r="J1299" s="222"/>
      <c r="K1299" s="221"/>
    </row>
    <row r="1300" spans="1:11" x14ac:dyDescent="0.2">
      <c r="A1300" s="221"/>
      <c r="B1300" s="221"/>
      <c r="C1300" s="221"/>
      <c r="D1300" s="221"/>
      <c r="E1300" s="221"/>
      <c r="F1300" s="222"/>
      <c r="G1300" s="266"/>
      <c r="H1300" s="221"/>
      <c r="I1300" s="364"/>
      <c r="J1300" s="222"/>
      <c r="K1300" s="221"/>
    </row>
    <row r="1301" spans="1:11" x14ac:dyDescent="0.2">
      <c r="A1301" s="221"/>
      <c r="B1301" s="221"/>
      <c r="C1301" s="221"/>
      <c r="D1301" s="221"/>
      <c r="E1301" s="221"/>
      <c r="F1301" s="222"/>
      <c r="G1301" s="266"/>
      <c r="H1301" s="221"/>
      <c r="I1301" s="364"/>
      <c r="J1301" s="222"/>
      <c r="K1301" s="221"/>
    </row>
    <row r="1302" spans="1:11" x14ac:dyDescent="0.2">
      <c r="A1302" s="221"/>
      <c r="B1302" s="221"/>
      <c r="C1302" s="221"/>
      <c r="D1302" s="221"/>
      <c r="E1302" s="221"/>
      <c r="F1302" s="222"/>
      <c r="G1302" s="266"/>
      <c r="H1302" s="221"/>
      <c r="I1302" s="364"/>
      <c r="J1302" s="222"/>
      <c r="K1302" s="221"/>
    </row>
    <row r="1303" spans="1:11" x14ac:dyDescent="0.2">
      <c r="A1303" s="221"/>
      <c r="B1303" s="221"/>
      <c r="C1303" s="221"/>
      <c r="D1303" s="221"/>
      <c r="E1303" s="221"/>
      <c r="F1303" s="222"/>
      <c r="G1303" s="266"/>
      <c r="H1303" s="221"/>
      <c r="I1303" s="364"/>
      <c r="J1303" s="222"/>
      <c r="K1303" s="221"/>
    </row>
    <row r="1304" spans="1:11" x14ac:dyDescent="0.2">
      <c r="A1304" s="221"/>
      <c r="B1304" s="221"/>
      <c r="C1304" s="221"/>
      <c r="D1304" s="221"/>
      <c r="E1304" s="221"/>
      <c r="F1304" s="222"/>
      <c r="G1304" s="266"/>
      <c r="H1304" s="221"/>
      <c r="I1304" s="364"/>
      <c r="J1304" s="222"/>
      <c r="K1304" s="221"/>
    </row>
    <row r="1305" spans="1:11" x14ac:dyDescent="0.2">
      <c r="A1305" s="221"/>
      <c r="B1305" s="221"/>
      <c r="C1305" s="221"/>
      <c r="D1305" s="221"/>
      <c r="E1305" s="221"/>
      <c r="F1305" s="222"/>
      <c r="G1305" s="266"/>
      <c r="H1305" s="221"/>
      <c r="I1305" s="364"/>
      <c r="J1305" s="222"/>
      <c r="K1305" s="221"/>
    </row>
    <row r="1306" spans="1:11" x14ac:dyDescent="0.2">
      <c r="A1306" s="221"/>
      <c r="B1306" s="221"/>
      <c r="C1306" s="221"/>
      <c r="D1306" s="221"/>
      <c r="E1306" s="221"/>
      <c r="F1306" s="222"/>
      <c r="G1306" s="266"/>
      <c r="H1306" s="221"/>
      <c r="I1306" s="364"/>
      <c r="J1306" s="222"/>
      <c r="K1306" s="221"/>
    </row>
    <row r="1307" spans="1:11" x14ac:dyDescent="0.2">
      <c r="A1307" s="221"/>
      <c r="B1307" s="221"/>
      <c r="C1307" s="221"/>
      <c r="D1307" s="221"/>
      <c r="E1307" s="221"/>
      <c r="F1307" s="222"/>
      <c r="G1307" s="266"/>
      <c r="H1307" s="221"/>
      <c r="I1307" s="364"/>
      <c r="J1307" s="222"/>
      <c r="K1307" s="221"/>
    </row>
    <row r="1308" spans="1:11" x14ac:dyDescent="0.2">
      <c r="A1308" s="221"/>
      <c r="B1308" s="221"/>
      <c r="C1308" s="221"/>
      <c r="D1308" s="221"/>
      <c r="E1308" s="221"/>
      <c r="F1308" s="222"/>
      <c r="G1308" s="266"/>
      <c r="H1308" s="221"/>
      <c r="I1308" s="364"/>
      <c r="J1308" s="222"/>
      <c r="K1308" s="221"/>
    </row>
    <row r="1309" spans="1:11" x14ac:dyDescent="0.2">
      <c r="A1309" s="221"/>
      <c r="B1309" s="221"/>
      <c r="C1309" s="221"/>
      <c r="D1309" s="221"/>
      <c r="E1309" s="221"/>
      <c r="F1309" s="222"/>
      <c r="G1309" s="266"/>
      <c r="H1309" s="221"/>
      <c r="I1309" s="364"/>
      <c r="J1309" s="222"/>
      <c r="K1309" s="221"/>
    </row>
    <row r="1310" spans="1:11" x14ac:dyDescent="0.2">
      <c r="A1310" s="221"/>
      <c r="B1310" s="221"/>
      <c r="C1310" s="221"/>
      <c r="D1310" s="221"/>
      <c r="E1310" s="221"/>
      <c r="F1310" s="221"/>
      <c r="G1310" s="267"/>
      <c r="H1310" s="221"/>
      <c r="I1310" s="364"/>
      <c r="J1310" s="221"/>
      <c r="K1310" s="221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2" sqref="A2:XFD2"/>
    </sheetView>
  </sheetViews>
  <sheetFormatPr defaultRowHeight="12.75" x14ac:dyDescent="0.2"/>
  <cols>
    <col min="3" max="3" width="15.42578125" customWidth="1"/>
    <col min="5" max="5" width="15.140625" customWidth="1"/>
    <col min="6" max="6" width="13.140625" customWidth="1"/>
    <col min="7" max="7" width="14" style="100" customWidth="1"/>
    <col min="8" max="8" width="13.28515625" customWidth="1"/>
    <col min="9" max="9" width="11.28515625" style="341" customWidth="1"/>
    <col min="10" max="10" width="22" customWidth="1"/>
    <col min="12" max="12" width="12.42578125" customWidth="1"/>
    <col min="13" max="13" width="19.85546875" customWidth="1"/>
  </cols>
  <sheetData>
    <row r="1" spans="1:13" ht="18" customHeight="1" x14ac:dyDescent="0.2">
      <c r="A1" s="345" t="s">
        <v>388</v>
      </c>
      <c r="B1" s="345" t="s">
        <v>0</v>
      </c>
      <c r="C1" s="345" t="s">
        <v>389</v>
      </c>
      <c r="D1" s="345" t="s">
        <v>1</v>
      </c>
      <c r="E1" s="345" t="s">
        <v>31</v>
      </c>
      <c r="F1" s="345" t="s">
        <v>32</v>
      </c>
      <c r="G1" s="345" t="s">
        <v>40</v>
      </c>
      <c r="H1" s="345" t="s">
        <v>33</v>
      </c>
      <c r="I1" s="361" t="s">
        <v>2</v>
      </c>
      <c r="J1" s="345" t="s">
        <v>36</v>
      </c>
      <c r="K1" s="345" t="s">
        <v>3</v>
      </c>
      <c r="L1" s="345" t="s">
        <v>34</v>
      </c>
      <c r="M1" s="345" t="s">
        <v>35</v>
      </c>
    </row>
    <row r="2" spans="1:13" s="645" customFormat="1" x14ac:dyDescent="0.2">
      <c r="A2" s="645" t="s">
        <v>390</v>
      </c>
      <c r="B2" s="645" t="s">
        <v>67</v>
      </c>
      <c r="C2" s="645" t="s">
        <v>391</v>
      </c>
      <c r="D2" s="645" t="s">
        <v>345</v>
      </c>
      <c r="E2" s="645" t="s">
        <v>346</v>
      </c>
      <c r="F2" s="645" t="s">
        <v>347</v>
      </c>
      <c r="G2" s="645" t="s">
        <v>1046</v>
      </c>
      <c r="H2" s="646">
        <v>41617</v>
      </c>
      <c r="I2" s="647">
        <v>217.8</v>
      </c>
      <c r="J2" s="645" t="s">
        <v>801</v>
      </c>
      <c r="K2" s="645" t="s">
        <v>176</v>
      </c>
      <c r="L2" s="646">
        <v>42263</v>
      </c>
      <c r="M2" s="645" t="s">
        <v>4</v>
      </c>
    </row>
    <row r="3" spans="1:13" x14ac:dyDescent="0.2">
      <c r="A3" s="219"/>
      <c r="B3" s="219"/>
      <c r="C3" s="219"/>
      <c r="D3" s="219"/>
      <c r="E3" s="219"/>
      <c r="F3" s="220"/>
      <c r="G3" s="216"/>
      <c r="H3" s="219"/>
      <c r="I3" s="364"/>
      <c r="J3" s="220"/>
      <c r="K3" s="219"/>
    </row>
    <row r="4" spans="1:13" x14ac:dyDescent="0.2">
      <c r="A4" s="219"/>
      <c r="B4" s="219"/>
      <c r="C4" s="219"/>
      <c r="D4" s="219"/>
      <c r="E4" s="219"/>
      <c r="F4" s="220"/>
      <c r="G4" s="216"/>
      <c r="H4" s="219"/>
      <c r="I4" s="364"/>
      <c r="J4" s="220"/>
      <c r="K4" s="219"/>
    </row>
    <row r="5" spans="1:13" x14ac:dyDescent="0.2">
      <c r="A5" s="219"/>
      <c r="B5" s="219"/>
      <c r="C5" s="219"/>
      <c r="D5" s="219"/>
      <c r="E5" s="219"/>
      <c r="F5" s="220"/>
      <c r="G5" s="216"/>
      <c r="H5" s="219"/>
      <c r="I5" s="364"/>
      <c r="J5" s="220"/>
      <c r="K5" s="219"/>
    </row>
    <row r="6" spans="1:13" x14ac:dyDescent="0.2">
      <c r="A6" s="219"/>
      <c r="B6" s="219"/>
      <c r="C6" s="219"/>
      <c r="D6" s="219"/>
      <c r="E6" s="219"/>
      <c r="F6" s="220"/>
      <c r="G6" s="216"/>
      <c r="H6" s="219"/>
      <c r="I6" s="364"/>
      <c r="J6" s="220"/>
      <c r="K6" s="219"/>
    </row>
    <row r="7" spans="1:13" x14ac:dyDescent="0.2">
      <c r="A7" s="219"/>
      <c r="B7" s="219"/>
      <c r="C7" s="219"/>
      <c r="D7" s="219"/>
      <c r="E7" s="219"/>
      <c r="F7" s="220"/>
      <c r="G7" s="216"/>
      <c r="H7" s="219"/>
      <c r="I7" s="364"/>
      <c r="J7" s="220"/>
      <c r="K7" s="219"/>
    </row>
    <row r="8" spans="1:13" x14ac:dyDescent="0.2">
      <c r="A8" s="219"/>
      <c r="B8" s="219"/>
      <c r="C8" s="219"/>
      <c r="D8" s="219"/>
      <c r="E8" s="219"/>
      <c r="F8" s="220"/>
      <c r="G8" s="216"/>
      <c r="H8" s="219"/>
      <c r="I8" s="364"/>
      <c r="J8" s="220"/>
      <c r="K8" s="219"/>
    </row>
    <row r="9" spans="1:13" x14ac:dyDescent="0.2">
      <c r="A9" s="219"/>
      <c r="B9" s="219"/>
      <c r="C9" s="219"/>
      <c r="D9" s="219"/>
      <c r="E9" s="219"/>
      <c r="F9" s="220"/>
      <c r="G9" s="216"/>
      <c r="H9" s="219"/>
      <c r="I9" s="364"/>
      <c r="J9" s="220"/>
      <c r="K9" s="219"/>
    </row>
    <row r="10" spans="1:13" x14ac:dyDescent="0.2">
      <c r="A10" s="219"/>
      <c r="B10" s="219"/>
      <c r="C10" s="219"/>
      <c r="D10" s="219"/>
      <c r="E10" s="219"/>
      <c r="F10" s="220"/>
      <c r="G10" s="216"/>
      <c r="H10" s="219"/>
      <c r="I10" s="364"/>
      <c r="J10" s="220"/>
      <c r="K10" s="219"/>
    </row>
    <row r="11" spans="1:13" x14ac:dyDescent="0.2">
      <c r="A11" s="219"/>
      <c r="B11" s="219"/>
      <c r="C11" s="219"/>
      <c r="D11" s="219"/>
      <c r="E11" s="219"/>
      <c r="F11" s="220"/>
      <c r="G11" s="216"/>
      <c r="H11" s="219"/>
      <c r="I11" s="364"/>
      <c r="J11" s="220"/>
      <c r="K11" s="219"/>
    </row>
    <row r="12" spans="1:13" x14ac:dyDescent="0.2">
      <c r="A12" s="219"/>
      <c r="B12" s="219"/>
      <c r="C12" s="219"/>
      <c r="D12" s="219"/>
      <c r="E12" s="219"/>
      <c r="F12" s="220"/>
      <c r="G12" s="216"/>
      <c r="H12" s="219"/>
      <c r="I12" s="364"/>
      <c r="J12" s="220"/>
      <c r="K12" s="219"/>
    </row>
    <row r="13" spans="1:13" x14ac:dyDescent="0.2">
      <c r="A13" s="219"/>
      <c r="B13" s="219"/>
      <c r="C13" s="219"/>
      <c r="D13" s="219"/>
      <c r="E13" s="219"/>
      <c r="F13" s="220"/>
      <c r="G13" s="216"/>
      <c r="H13" s="219"/>
      <c r="I13" s="364"/>
      <c r="J13" s="220"/>
      <c r="K13" s="219"/>
    </row>
    <row r="14" spans="1:13" x14ac:dyDescent="0.2">
      <c r="A14" s="219"/>
      <c r="B14" s="219"/>
      <c r="C14" s="219"/>
      <c r="D14" s="219"/>
      <c r="E14" s="219"/>
      <c r="F14" s="220"/>
      <c r="G14" s="216"/>
      <c r="H14" s="219"/>
      <c r="I14" s="364"/>
      <c r="J14" s="220"/>
      <c r="K14" s="219"/>
    </row>
    <row r="15" spans="1:13" x14ac:dyDescent="0.2">
      <c r="G15" s="62"/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5"/>
  <sheetViews>
    <sheetView workbookViewId="0">
      <selection activeCell="A2" sqref="A2:XFD2"/>
    </sheetView>
  </sheetViews>
  <sheetFormatPr defaultRowHeight="12.75" x14ac:dyDescent="0.2"/>
  <cols>
    <col min="1" max="1" width="7.7109375" customWidth="1"/>
    <col min="6" max="6" width="17" customWidth="1"/>
    <col min="7" max="7" width="14.140625" style="100" customWidth="1"/>
    <col min="8" max="8" width="12.7109375" customWidth="1"/>
    <col min="9" max="9" width="14.140625" style="341" customWidth="1"/>
    <col min="10" max="10" width="20" customWidth="1"/>
    <col min="11" max="11" width="21.5703125" customWidth="1"/>
    <col min="12" max="12" width="11.140625" customWidth="1"/>
  </cols>
  <sheetData>
    <row r="1" spans="1:13" s="340" customFormat="1" x14ac:dyDescent="0.2">
      <c r="A1" s="346" t="s">
        <v>388</v>
      </c>
      <c r="B1" s="346" t="s">
        <v>0</v>
      </c>
      <c r="C1" s="346" t="s">
        <v>389</v>
      </c>
      <c r="D1" s="346" t="s">
        <v>1</v>
      </c>
      <c r="E1" s="346" t="s">
        <v>31</v>
      </c>
      <c r="F1" s="346" t="s">
        <v>32</v>
      </c>
      <c r="G1" s="346" t="s">
        <v>40</v>
      </c>
      <c r="H1" s="346" t="s">
        <v>33</v>
      </c>
      <c r="I1" s="361" t="s">
        <v>2</v>
      </c>
      <c r="J1" s="346" t="s">
        <v>36</v>
      </c>
      <c r="K1" s="346" t="s">
        <v>3</v>
      </c>
      <c r="L1" s="346" t="s">
        <v>34</v>
      </c>
      <c r="M1" s="346" t="s">
        <v>35</v>
      </c>
    </row>
    <row r="2" spans="1:13" x14ac:dyDescent="0.2">
      <c r="A2" s="524" t="s">
        <v>390</v>
      </c>
      <c r="B2" s="524" t="s">
        <v>193</v>
      </c>
      <c r="C2" s="524" t="s">
        <v>392</v>
      </c>
      <c r="D2" s="524" t="s">
        <v>221</v>
      </c>
      <c r="E2" s="524" t="s">
        <v>222</v>
      </c>
      <c r="F2" s="524" t="s">
        <v>223</v>
      </c>
      <c r="G2" s="524" t="s">
        <v>362</v>
      </c>
      <c r="H2" s="525">
        <v>42277</v>
      </c>
      <c r="I2" s="526">
        <v>-99</v>
      </c>
      <c r="J2" s="524"/>
      <c r="K2" s="524" t="s">
        <v>303</v>
      </c>
      <c r="L2" s="525">
        <v>42292</v>
      </c>
      <c r="M2" s="524" t="s">
        <v>71</v>
      </c>
    </row>
    <row r="3" spans="1:13" x14ac:dyDescent="0.2">
      <c r="A3" s="524"/>
      <c r="B3" s="524"/>
      <c r="C3" s="524"/>
      <c r="D3" s="524"/>
      <c r="E3" s="524"/>
      <c r="F3" s="524"/>
      <c r="G3" s="524"/>
      <c r="H3" s="524"/>
      <c r="I3" s="527">
        <f>SUM(I2:I2)</f>
        <v>-99</v>
      </c>
      <c r="J3" s="524"/>
      <c r="K3" s="524"/>
      <c r="L3" s="524"/>
      <c r="M3" s="524"/>
    </row>
    <row r="4" spans="1:13" x14ac:dyDescent="0.2">
      <c r="A4" s="247"/>
      <c r="B4" s="247"/>
      <c r="C4" s="247"/>
      <c r="D4" s="247"/>
      <c r="E4" s="247"/>
      <c r="F4" s="248"/>
      <c r="G4" s="268"/>
      <c r="H4" s="247"/>
      <c r="I4" s="364"/>
      <c r="J4" s="248"/>
      <c r="K4" s="247"/>
    </row>
    <row r="5" spans="1:13" x14ac:dyDescent="0.2">
      <c r="A5" s="247"/>
      <c r="B5" s="247"/>
      <c r="C5" s="247"/>
      <c r="D5" s="247"/>
      <c r="E5" s="247"/>
      <c r="F5" s="248"/>
      <c r="G5" s="268"/>
      <c r="H5" s="247"/>
      <c r="I5" s="364"/>
      <c r="J5" s="248"/>
      <c r="K5" s="247"/>
    </row>
    <row r="6" spans="1:13" x14ac:dyDescent="0.2">
      <c r="A6" s="247"/>
      <c r="B6" s="247"/>
      <c r="C6" s="247"/>
      <c r="D6" s="247"/>
      <c r="E6" s="247"/>
      <c r="F6" s="248"/>
      <c r="G6" s="268"/>
      <c r="H6" s="247"/>
      <c r="I6" s="364"/>
      <c r="J6" s="248"/>
      <c r="K6" s="247"/>
    </row>
    <row r="7" spans="1:13" x14ac:dyDescent="0.2">
      <c r="A7" s="247"/>
      <c r="B7" s="247"/>
      <c r="C7" s="247"/>
      <c r="D7" s="247"/>
      <c r="E7" s="247"/>
      <c r="F7" s="248"/>
      <c r="G7" s="268"/>
      <c r="H7" s="247"/>
      <c r="I7" s="364"/>
      <c r="J7" s="248"/>
      <c r="K7" s="247"/>
    </row>
    <row r="8" spans="1:13" x14ac:dyDescent="0.2">
      <c r="A8" s="247"/>
      <c r="B8" s="247"/>
      <c r="C8" s="247"/>
      <c r="D8" s="247"/>
      <c r="E8" s="247"/>
      <c r="F8" s="248"/>
      <c r="G8" s="268"/>
      <c r="H8" s="247"/>
      <c r="I8" s="364"/>
      <c r="J8" s="248"/>
      <c r="K8" s="247"/>
    </row>
    <row r="9" spans="1:13" x14ac:dyDescent="0.2">
      <c r="A9" s="588"/>
      <c r="B9" s="588"/>
      <c r="C9" s="588"/>
      <c r="D9" s="588"/>
      <c r="E9" s="588"/>
      <c r="F9" s="588"/>
      <c r="G9" s="588"/>
      <c r="H9" s="589"/>
      <c r="I9" s="590"/>
      <c r="J9" s="588"/>
      <c r="K9" s="588"/>
      <c r="L9" s="589"/>
      <c r="M9" s="588"/>
    </row>
    <row r="10" spans="1:13" x14ac:dyDescent="0.2">
      <c r="A10" s="588"/>
      <c r="B10" s="588"/>
      <c r="C10" s="588"/>
      <c r="D10" s="588"/>
      <c r="E10" s="588"/>
      <c r="F10" s="588"/>
      <c r="G10" s="588"/>
      <c r="H10" s="589"/>
      <c r="I10" s="590"/>
      <c r="J10" s="588"/>
      <c r="K10" s="588"/>
      <c r="L10" s="589"/>
      <c r="M10" s="588"/>
    </row>
    <row r="11" spans="1:13" x14ac:dyDescent="0.2">
      <c r="A11" s="588"/>
      <c r="B11" s="588"/>
      <c r="C11" s="588"/>
      <c r="D11" s="588"/>
      <c r="E11" s="588"/>
      <c r="F11" s="588"/>
      <c r="G11" s="588"/>
      <c r="H11" s="589"/>
      <c r="I11" s="590"/>
      <c r="J11" s="588"/>
      <c r="K11" s="588"/>
      <c r="L11" s="589"/>
      <c r="M11" s="588"/>
    </row>
    <row r="12" spans="1:13" x14ac:dyDescent="0.2">
      <c r="A12" s="588"/>
      <c r="B12" s="588"/>
      <c r="C12" s="588"/>
      <c r="D12" s="588"/>
      <c r="E12" s="588"/>
      <c r="F12" s="588"/>
      <c r="G12" s="588"/>
      <c r="H12" s="589"/>
      <c r="I12" s="590"/>
      <c r="J12" s="588"/>
      <c r="K12" s="588"/>
      <c r="L12" s="589"/>
      <c r="M12" s="588"/>
    </row>
    <row r="13" spans="1:13" x14ac:dyDescent="0.2">
      <c r="A13" s="247"/>
      <c r="B13" s="247"/>
      <c r="C13" s="247"/>
      <c r="D13" s="247"/>
      <c r="E13" s="247"/>
      <c r="F13" s="248"/>
      <c r="G13" s="268"/>
      <c r="H13" s="247"/>
      <c r="I13" s="364"/>
      <c r="J13" s="248"/>
      <c r="K13" s="247"/>
    </row>
    <row r="14" spans="1:13" x14ac:dyDescent="0.2">
      <c r="A14" s="247"/>
      <c r="B14" s="247"/>
      <c r="C14" s="247"/>
      <c r="D14" s="247"/>
      <c r="E14" s="247"/>
      <c r="F14" s="248"/>
      <c r="G14" s="268"/>
      <c r="H14" s="247"/>
      <c r="I14" s="364"/>
      <c r="J14" s="248"/>
      <c r="K14" s="247"/>
    </row>
    <row r="15" spans="1:13" x14ac:dyDescent="0.2">
      <c r="A15" s="247"/>
      <c r="B15" s="247"/>
      <c r="C15" s="247"/>
      <c r="D15" s="247"/>
      <c r="E15" s="247"/>
      <c r="F15" s="248"/>
      <c r="G15" s="268"/>
      <c r="H15" s="247"/>
      <c r="I15" s="364"/>
      <c r="J15" s="248"/>
      <c r="K15" s="247"/>
    </row>
    <row r="16" spans="1:13" x14ac:dyDescent="0.2">
      <c r="A16" s="247"/>
      <c r="B16" s="247"/>
      <c r="C16" s="247"/>
      <c r="D16" s="247"/>
      <c r="E16" s="247"/>
      <c r="F16" s="248"/>
      <c r="G16" s="268"/>
      <c r="H16" s="247"/>
      <c r="I16" s="364"/>
      <c r="J16" s="248"/>
      <c r="K16" s="247"/>
    </row>
    <row r="17" spans="1:11" x14ac:dyDescent="0.2">
      <c r="A17" s="247"/>
      <c r="B17" s="247"/>
      <c r="C17" s="247"/>
      <c r="D17" s="247"/>
      <c r="E17" s="247"/>
      <c r="F17" s="248"/>
      <c r="G17" s="268"/>
      <c r="H17" s="247"/>
      <c r="I17" s="364"/>
      <c r="J17" s="248"/>
      <c r="K17" s="247"/>
    </row>
    <row r="18" spans="1:11" x14ac:dyDescent="0.2">
      <c r="A18" s="247"/>
      <c r="B18" s="247"/>
      <c r="C18" s="247"/>
      <c r="D18" s="247"/>
      <c r="E18" s="247"/>
      <c r="F18" s="248"/>
      <c r="G18" s="268"/>
      <c r="H18" s="247"/>
      <c r="I18" s="364"/>
      <c r="J18" s="248"/>
      <c r="K18" s="247"/>
    </row>
    <row r="19" spans="1:11" x14ac:dyDescent="0.2">
      <c r="A19" s="247"/>
      <c r="B19" s="247"/>
      <c r="C19" s="247"/>
      <c r="D19" s="247"/>
      <c r="E19" s="247"/>
      <c r="F19" s="248"/>
      <c r="G19" s="268"/>
      <c r="H19" s="247"/>
      <c r="I19" s="364"/>
      <c r="J19" s="248"/>
      <c r="K19" s="247"/>
    </row>
    <row r="20" spans="1:11" x14ac:dyDescent="0.2">
      <c r="A20" s="247"/>
      <c r="B20" s="247"/>
      <c r="C20" s="247"/>
      <c r="D20" s="247"/>
      <c r="E20" s="247"/>
      <c r="F20" s="248"/>
      <c r="G20" s="268"/>
      <c r="H20" s="247"/>
      <c r="I20" s="364"/>
      <c r="J20" s="248"/>
      <c r="K20" s="247"/>
    </row>
    <row r="21" spans="1:11" x14ac:dyDescent="0.2">
      <c r="A21" s="247"/>
      <c r="B21" s="247"/>
      <c r="C21" s="247"/>
      <c r="D21" s="247"/>
      <c r="E21" s="247"/>
      <c r="F21" s="248"/>
      <c r="G21" s="268"/>
      <c r="H21" s="247"/>
      <c r="I21" s="364"/>
      <c r="J21" s="248"/>
      <c r="K21" s="247"/>
    </row>
    <row r="22" spans="1:11" x14ac:dyDescent="0.2">
      <c r="A22" s="247"/>
      <c r="B22" s="247"/>
      <c r="C22" s="247"/>
      <c r="D22" s="247"/>
      <c r="E22" s="247"/>
      <c r="F22" s="248"/>
      <c r="G22" s="268"/>
      <c r="H22" s="247"/>
      <c r="I22" s="364"/>
      <c r="J22" s="248"/>
      <c r="K22" s="247"/>
    </row>
    <row r="23" spans="1:11" x14ac:dyDescent="0.2">
      <c r="A23" s="247"/>
      <c r="B23" s="247"/>
      <c r="C23" s="247"/>
      <c r="D23" s="247"/>
      <c r="E23" s="247"/>
      <c r="F23" s="248"/>
      <c r="G23" s="268"/>
      <c r="H23" s="247"/>
      <c r="I23" s="364"/>
      <c r="J23" s="248"/>
      <c r="K23" s="247"/>
    </row>
    <row r="24" spans="1:11" x14ac:dyDescent="0.2">
      <c r="A24" s="247"/>
      <c r="B24" s="247"/>
      <c r="C24" s="247"/>
      <c r="D24" s="247"/>
      <c r="E24" s="247"/>
      <c r="F24" s="248"/>
      <c r="G24" s="268"/>
      <c r="H24" s="247"/>
      <c r="I24" s="364"/>
      <c r="J24" s="248"/>
      <c r="K24" s="247"/>
    </row>
    <row r="25" spans="1:11" x14ac:dyDescent="0.2">
      <c r="A25" s="247"/>
      <c r="B25" s="247"/>
      <c r="C25" s="247"/>
      <c r="D25" s="247"/>
      <c r="E25" s="247"/>
      <c r="F25" s="248"/>
      <c r="G25" s="268"/>
      <c r="H25" s="247"/>
      <c r="I25" s="364"/>
      <c r="J25" s="248"/>
      <c r="K25" s="247"/>
    </row>
    <row r="26" spans="1:11" x14ac:dyDescent="0.2">
      <c r="A26" s="247"/>
      <c r="B26" s="247"/>
      <c r="C26" s="247"/>
      <c r="D26" s="247"/>
      <c r="E26" s="247"/>
      <c r="F26" s="248"/>
      <c r="G26" s="268"/>
      <c r="H26" s="247"/>
      <c r="I26" s="364"/>
      <c r="J26" s="248"/>
      <c r="K26" s="247"/>
    </row>
    <row r="27" spans="1:11" x14ac:dyDescent="0.2">
      <c r="A27" s="247"/>
      <c r="B27" s="247"/>
      <c r="C27" s="247"/>
      <c r="D27" s="247"/>
      <c r="E27" s="247"/>
      <c r="F27" s="248"/>
      <c r="G27" s="268"/>
      <c r="H27" s="247"/>
      <c r="I27" s="364"/>
      <c r="J27" s="248"/>
      <c r="K27" s="247"/>
    </row>
    <row r="28" spans="1:11" x14ac:dyDescent="0.2">
      <c r="A28" s="247"/>
      <c r="B28" s="247"/>
      <c r="C28" s="247"/>
      <c r="D28" s="247"/>
      <c r="E28" s="247"/>
      <c r="F28" s="248"/>
      <c r="G28" s="268"/>
      <c r="H28" s="247"/>
      <c r="I28" s="364"/>
      <c r="J28" s="248"/>
      <c r="K28" s="247"/>
    </row>
    <row r="29" spans="1:11" x14ac:dyDescent="0.2">
      <c r="A29" s="247"/>
      <c r="B29" s="247"/>
      <c r="C29" s="247"/>
      <c r="D29" s="247"/>
      <c r="E29" s="247"/>
      <c r="F29" s="248"/>
      <c r="G29" s="268"/>
      <c r="H29" s="247"/>
      <c r="I29" s="364"/>
      <c r="J29" s="248"/>
      <c r="K29" s="247"/>
    </row>
    <row r="30" spans="1:11" x14ac:dyDescent="0.2">
      <c r="A30" s="247"/>
      <c r="B30" s="247"/>
      <c r="C30" s="247"/>
      <c r="D30" s="247"/>
      <c r="E30" s="247"/>
      <c r="F30" s="248"/>
      <c r="G30" s="268"/>
      <c r="H30" s="247"/>
      <c r="I30" s="364"/>
      <c r="J30" s="248"/>
      <c r="K30" s="247"/>
    </row>
    <row r="31" spans="1:11" x14ac:dyDescent="0.2">
      <c r="A31" s="247"/>
      <c r="B31" s="247"/>
      <c r="C31" s="247"/>
      <c r="D31" s="247"/>
      <c r="E31" s="247"/>
      <c r="F31" s="248"/>
      <c r="G31" s="268"/>
      <c r="H31" s="247"/>
      <c r="I31" s="364"/>
      <c r="J31" s="248"/>
      <c r="K31" s="247"/>
    </row>
    <row r="32" spans="1:11" x14ac:dyDescent="0.2">
      <c r="A32" s="247"/>
      <c r="B32" s="247"/>
      <c r="C32" s="247"/>
      <c r="D32" s="247"/>
      <c r="E32" s="247"/>
      <c r="F32" s="248"/>
      <c r="G32" s="268"/>
      <c r="H32" s="247"/>
      <c r="I32" s="364"/>
      <c r="J32" s="248"/>
      <c r="K32" s="247"/>
    </row>
    <row r="33" spans="1:11" x14ac:dyDescent="0.2">
      <c r="A33" s="247"/>
      <c r="B33" s="247"/>
      <c r="C33" s="247"/>
      <c r="D33" s="247"/>
      <c r="E33" s="247"/>
      <c r="F33" s="248"/>
      <c r="G33" s="268"/>
      <c r="H33" s="247"/>
      <c r="I33" s="364"/>
      <c r="J33" s="248"/>
      <c r="K33" s="247"/>
    </row>
    <row r="34" spans="1:11" x14ac:dyDescent="0.2">
      <c r="A34" s="247"/>
      <c r="B34" s="247"/>
      <c r="C34" s="247"/>
      <c r="D34" s="247"/>
      <c r="E34" s="247"/>
      <c r="F34" s="248"/>
      <c r="G34" s="268"/>
      <c r="H34" s="247"/>
      <c r="I34" s="364"/>
      <c r="J34" s="248"/>
      <c r="K34" s="247"/>
    </row>
    <row r="35" spans="1:11" x14ac:dyDescent="0.2">
      <c r="A35" s="247"/>
      <c r="B35" s="247"/>
      <c r="C35" s="247"/>
      <c r="D35" s="247"/>
      <c r="E35" s="247"/>
      <c r="F35" s="248"/>
      <c r="G35" s="268"/>
      <c r="H35" s="247"/>
      <c r="I35" s="364"/>
      <c r="J35" s="248"/>
      <c r="K35" s="247"/>
    </row>
    <row r="36" spans="1:11" x14ac:dyDescent="0.2">
      <c r="A36" s="247"/>
      <c r="B36" s="247"/>
      <c r="C36" s="247"/>
      <c r="D36" s="247"/>
      <c r="E36" s="247"/>
      <c r="F36" s="248"/>
      <c r="G36" s="268"/>
      <c r="H36" s="247"/>
      <c r="I36" s="364"/>
      <c r="J36" s="248"/>
      <c r="K36" s="247"/>
    </row>
    <row r="37" spans="1:11" x14ac:dyDescent="0.2">
      <c r="A37" s="247"/>
      <c r="B37" s="247"/>
      <c r="C37" s="247"/>
      <c r="D37" s="247"/>
      <c r="E37" s="247"/>
      <c r="F37" s="248"/>
      <c r="G37" s="268"/>
      <c r="H37" s="247"/>
      <c r="I37" s="364"/>
      <c r="J37" s="248"/>
      <c r="K37" s="247"/>
    </row>
    <row r="38" spans="1:11" x14ac:dyDescent="0.2">
      <c r="A38" s="247"/>
      <c r="B38" s="247"/>
      <c r="C38" s="247"/>
      <c r="D38" s="247"/>
      <c r="E38" s="247"/>
      <c r="F38" s="248"/>
      <c r="G38" s="268"/>
      <c r="H38" s="247"/>
      <c r="I38" s="364"/>
      <c r="J38" s="248"/>
      <c r="K38" s="247"/>
    </row>
    <row r="39" spans="1:11" x14ac:dyDescent="0.2">
      <c r="A39" s="247"/>
      <c r="B39" s="247"/>
      <c r="C39" s="247"/>
      <c r="D39" s="247"/>
      <c r="E39" s="247"/>
      <c r="F39" s="248"/>
      <c r="G39" s="268"/>
      <c r="H39" s="247"/>
      <c r="I39" s="364"/>
      <c r="J39" s="248"/>
      <c r="K39" s="247"/>
    </row>
    <row r="40" spans="1:11" x14ac:dyDescent="0.2">
      <c r="A40" s="247"/>
      <c r="B40" s="247"/>
      <c r="C40" s="247"/>
      <c r="D40" s="247"/>
      <c r="E40" s="247"/>
      <c r="F40" s="248"/>
      <c r="G40" s="268"/>
      <c r="H40" s="247"/>
      <c r="I40" s="364"/>
      <c r="J40" s="248"/>
      <c r="K40" s="247"/>
    </row>
    <row r="41" spans="1:11" x14ac:dyDescent="0.2">
      <c r="A41" s="247"/>
      <c r="B41" s="247"/>
      <c r="C41" s="247"/>
      <c r="D41" s="247"/>
      <c r="E41" s="247"/>
      <c r="F41" s="248"/>
      <c r="G41" s="268"/>
      <c r="H41" s="247"/>
      <c r="I41" s="364"/>
      <c r="J41" s="248"/>
      <c r="K41" s="247"/>
    </row>
    <row r="42" spans="1:11" x14ac:dyDescent="0.2">
      <c r="A42" s="247"/>
      <c r="B42" s="247"/>
      <c r="C42" s="247"/>
      <c r="D42" s="247"/>
      <c r="E42" s="247"/>
      <c r="F42" s="248"/>
      <c r="G42" s="268"/>
      <c r="H42" s="247"/>
      <c r="I42" s="364"/>
      <c r="J42" s="248"/>
      <c r="K42" s="247"/>
    </row>
    <row r="43" spans="1:11" x14ac:dyDescent="0.2">
      <c r="A43" s="247"/>
      <c r="B43" s="247"/>
      <c r="C43" s="247"/>
      <c r="D43" s="247"/>
      <c r="E43" s="247"/>
      <c r="F43" s="248"/>
      <c r="G43" s="268"/>
      <c r="H43" s="247"/>
      <c r="I43" s="364"/>
      <c r="J43" s="248"/>
      <c r="K43" s="247"/>
    </row>
    <row r="44" spans="1:11" x14ac:dyDescent="0.2">
      <c r="A44" s="247"/>
      <c r="B44" s="247"/>
      <c r="C44" s="247"/>
      <c r="D44" s="247"/>
      <c r="E44" s="247"/>
      <c r="F44" s="248"/>
      <c r="G44" s="268"/>
      <c r="H44" s="247"/>
      <c r="I44" s="364"/>
      <c r="J44" s="248"/>
      <c r="K44" s="247"/>
    </row>
    <row r="45" spans="1:11" x14ac:dyDescent="0.2">
      <c r="A45" s="247"/>
      <c r="B45" s="247"/>
      <c r="C45" s="247"/>
      <c r="D45" s="247"/>
      <c r="E45" s="247"/>
      <c r="F45" s="248"/>
      <c r="G45" s="268"/>
      <c r="H45" s="247"/>
      <c r="I45" s="364"/>
      <c r="J45" s="248"/>
      <c r="K45" s="247"/>
    </row>
    <row r="46" spans="1:11" x14ac:dyDescent="0.2">
      <c r="A46" s="247"/>
      <c r="B46" s="247"/>
      <c r="C46" s="247"/>
      <c r="D46" s="247"/>
      <c r="E46" s="247"/>
      <c r="F46" s="248"/>
      <c r="G46" s="268"/>
      <c r="H46" s="247"/>
      <c r="I46" s="364"/>
      <c r="J46" s="248"/>
      <c r="K46" s="247"/>
    </row>
    <row r="47" spans="1:11" x14ac:dyDescent="0.2">
      <c r="A47" s="247"/>
      <c r="B47" s="247"/>
      <c r="C47" s="247"/>
      <c r="D47" s="247"/>
      <c r="E47" s="247"/>
      <c r="F47" s="248"/>
      <c r="G47" s="268"/>
      <c r="H47" s="247"/>
      <c r="I47" s="364"/>
      <c r="J47" s="248"/>
      <c r="K47" s="247"/>
    </row>
    <row r="48" spans="1:11" x14ac:dyDescent="0.2">
      <c r="A48" s="247"/>
      <c r="B48" s="247"/>
      <c r="C48" s="247"/>
      <c r="D48" s="247"/>
      <c r="E48" s="247"/>
      <c r="F48" s="248"/>
      <c r="G48" s="268"/>
      <c r="H48" s="247"/>
      <c r="I48" s="364"/>
      <c r="J48" s="248"/>
      <c r="K48" s="247"/>
    </row>
    <row r="49" spans="1:11" x14ac:dyDescent="0.2">
      <c r="A49" s="247"/>
      <c r="B49" s="247"/>
      <c r="C49" s="247"/>
      <c r="D49" s="247"/>
      <c r="E49" s="247"/>
      <c r="F49" s="248"/>
      <c r="G49" s="268"/>
      <c r="H49" s="247"/>
      <c r="I49" s="364"/>
      <c r="J49" s="248"/>
      <c r="K49" s="247"/>
    </row>
    <row r="50" spans="1:11" x14ac:dyDescent="0.2">
      <c r="A50" s="247"/>
      <c r="B50" s="247"/>
      <c r="C50" s="247"/>
      <c r="D50" s="247"/>
      <c r="E50" s="247"/>
      <c r="F50" s="248"/>
      <c r="G50" s="268"/>
      <c r="H50" s="247"/>
      <c r="I50" s="364"/>
      <c r="J50" s="248"/>
      <c r="K50" s="247"/>
    </row>
    <row r="51" spans="1:11" x14ac:dyDescent="0.2">
      <c r="A51" s="247"/>
      <c r="B51" s="247"/>
      <c r="C51" s="247"/>
      <c r="D51" s="247"/>
      <c r="E51" s="247"/>
      <c r="F51" s="248"/>
      <c r="G51" s="268"/>
      <c r="H51" s="247"/>
      <c r="I51" s="364"/>
      <c r="J51" s="248"/>
      <c r="K51" s="247"/>
    </row>
    <row r="52" spans="1:11" x14ac:dyDescent="0.2">
      <c r="A52" s="247"/>
      <c r="B52" s="247"/>
      <c r="C52" s="247"/>
      <c r="D52" s="247"/>
      <c r="E52" s="247"/>
      <c r="F52" s="248"/>
      <c r="G52" s="268"/>
      <c r="H52" s="247"/>
      <c r="I52" s="364"/>
      <c r="J52" s="248"/>
      <c r="K52" s="247"/>
    </row>
    <row r="53" spans="1:11" x14ac:dyDescent="0.2">
      <c r="A53" s="247"/>
      <c r="B53" s="247"/>
      <c r="C53" s="247"/>
      <c r="D53" s="247"/>
      <c r="E53" s="247"/>
      <c r="F53" s="248"/>
      <c r="G53" s="268"/>
      <c r="H53" s="247"/>
      <c r="I53" s="364"/>
      <c r="J53" s="248"/>
      <c r="K53" s="247"/>
    </row>
    <row r="54" spans="1:11" x14ac:dyDescent="0.2">
      <c r="A54" s="247"/>
      <c r="B54" s="247"/>
      <c r="C54" s="247"/>
      <c r="D54" s="247"/>
      <c r="E54" s="247"/>
      <c r="F54" s="248"/>
      <c r="G54" s="268"/>
      <c r="H54" s="247"/>
      <c r="I54" s="364"/>
      <c r="J54" s="248"/>
      <c r="K54" s="247"/>
    </row>
    <row r="55" spans="1:11" x14ac:dyDescent="0.2">
      <c r="A55" s="247"/>
      <c r="B55" s="247"/>
      <c r="C55" s="247"/>
      <c r="D55" s="247"/>
      <c r="E55" s="247"/>
      <c r="F55" s="248"/>
      <c r="G55" s="268"/>
      <c r="H55" s="247"/>
      <c r="I55" s="364"/>
      <c r="J55" s="248"/>
      <c r="K55" s="247"/>
    </row>
    <row r="56" spans="1:11" x14ac:dyDescent="0.2">
      <c r="A56" s="247"/>
      <c r="B56" s="247"/>
      <c r="C56" s="247"/>
      <c r="D56" s="247"/>
      <c r="E56" s="247"/>
      <c r="F56" s="248"/>
      <c r="G56" s="268"/>
      <c r="H56" s="247"/>
      <c r="I56" s="364"/>
      <c r="J56" s="248"/>
      <c r="K56" s="247"/>
    </row>
    <row r="57" spans="1:11" x14ac:dyDescent="0.2">
      <c r="A57" s="247"/>
      <c r="B57" s="247"/>
      <c r="C57" s="247"/>
      <c r="D57" s="247"/>
      <c r="E57" s="247"/>
      <c r="F57" s="248"/>
      <c r="G57" s="268"/>
      <c r="H57" s="247"/>
      <c r="I57" s="364"/>
      <c r="J57" s="248"/>
      <c r="K57" s="247"/>
    </row>
    <row r="58" spans="1:11" x14ac:dyDescent="0.2">
      <c r="A58" s="247"/>
      <c r="B58" s="247"/>
      <c r="C58" s="247"/>
      <c r="D58" s="247"/>
      <c r="E58" s="247"/>
      <c r="F58" s="248"/>
      <c r="G58" s="268"/>
      <c r="H58" s="247"/>
      <c r="I58" s="364"/>
      <c r="J58" s="248"/>
      <c r="K58" s="247"/>
    </row>
    <row r="59" spans="1:11" x14ac:dyDescent="0.2">
      <c r="A59" s="247"/>
      <c r="B59" s="247"/>
      <c r="C59" s="247"/>
      <c r="D59" s="247"/>
      <c r="E59" s="247"/>
      <c r="F59" s="248"/>
      <c r="G59" s="268"/>
      <c r="H59" s="247"/>
      <c r="I59" s="364"/>
      <c r="J59" s="248"/>
      <c r="K59" s="247"/>
    </row>
    <row r="60" spans="1:11" x14ac:dyDescent="0.2">
      <c r="A60" s="247"/>
      <c r="B60" s="247"/>
      <c r="C60" s="247"/>
      <c r="D60" s="247"/>
      <c r="E60" s="247"/>
      <c r="F60" s="248"/>
      <c r="G60" s="268"/>
      <c r="H60" s="247"/>
      <c r="I60" s="364"/>
      <c r="J60" s="248"/>
      <c r="K60" s="247"/>
    </row>
    <row r="61" spans="1:11" x14ac:dyDescent="0.2">
      <c r="A61" s="247"/>
      <c r="B61" s="247"/>
      <c r="C61" s="247"/>
      <c r="D61" s="247"/>
      <c r="E61" s="247"/>
      <c r="F61" s="248"/>
      <c r="G61" s="268"/>
      <c r="H61" s="247"/>
      <c r="I61" s="364"/>
      <c r="J61" s="248"/>
      <c r="K61" s="247"/>
    </row>
    <row r="62" spans="1:11" x14ac:dyDescent="0.2">
      <c r="A62" s="247"/>
      <c r="B62" s="247"/>
      <c r="C62" s="247"/>
      <c r="D62" s="247"/>
      <c r="E62" s="247"/>
      <c r="F62" s="248"/>
      <c r="G62" s="268"/>
      <c r="H62" s="247"/>
      <c r="I62" s="364"/>
      <c r="J62" s="248"/>
      <c r="K62" s="247"/>
    </row>
    <row r="63" spans="1:11" x14ac:dyDescent="0.2">
      <c r="A63" s="247"/>
      <c r="B63" s="247"/>
      <c r="C63" s="247"/>
      <c r="D63" s="247"/>
      <c r="E63" s="247"/>
      <c r="F63" s="248"/>
      <c r="G63" s="268"/>
      <c r="H63" s="247"/>
      <c r="I63" s="364"/>
      <c r="J63" s="248"/>
      <c r="K63" s="247"/>
    </row>
    <row r="64" spans="1:11" x14ac:dyDescent="0.2">
      <c r="A64" s="247"/>
      <c r="B64" s="247"/>
      <c r="C64" s="247"/>
      <c r="D64" s="247"/>
      <c r="E64" s="247"/>
      <c r="F64" s="248"/>
      <c r="G64" s="268"/>
      <c r="H64" s="247"/>
      <c r="I64" s="364"/>
      <c r="J64" s="248"/>
      <c r="K64" s="247"/>
    </row>
    <row r="65" spans="1:11" x14ac:dyDescent="0.2">
      <c r="A65" s="247"/>
      <c r="B65" s="247"/>
      <c r="C65" s="247"/>
      <c r="D65" s="247"/>
      <c r="E65" s="247"/>
      <c r="F65" s="248"/>
      <c r="G65" s="268"/>
      <c r="H65" s="247"/>
      <c r="I65" s="364"/>
      <c r="J65" s="248"/>
      <c r="K65" s="247"/>
    </row>
    <row r="66" spans="1:11" x14ac:dyDescent="0.2">
      <c r="A66" s="247"/>
      <c r="B66" s="247"/>
      <c r="C66" s="247"/>
      <c r="D66" s="247"/>
      <c r="E66" s="247"/>
      <c r="F66" s="248"/>
      <c r="G66" s="268"/>
      <c r="H66" s="247"/>
      <c r="I66" s="364"/>
      <c r="J66" s="248"/>
      <c r="K66" s="247"/>
    </row>
    <row r="67" spans="1:11" x14ac:dyDescent="0.2">
      <c r="A67" s="247"/>
      <c r="B67" s="247"/>
      <c r="C67" s="247"/>
      <c r="D67" s="247"/>
      <c r="E67" s="247"/>
      <c r="F67" s="248"/>
      <c r="G67" s="268"/>
      <c r="H67" s="247"/>
      <c r="I67" s="364"/>
      <c r="J67" s="248"/>
      <c r="K67" s="247"/>
    </row>
    <row r="68" spans="1:11" x14ac:dyDescent="0.2">
      <c r="A68" s="247"/>
      <c r="B68" s="247"/>
      <c r="C68" s="247"/>
      <c r="D68" s="247"/>
      <c r="E68" s="247"/>
      <c r="F68" s="248"/>
      <c r="G68" s="268"/>
      <c r="H68" s="247"/>
      <c r="I68" s="364"/>
      <c r="J68" s="248"/>
      <c r="K68" s="247"/>
    </row>
    <row r="69" spans="1:11" x14ac:dyDescent="0.2">
      <c r="A69" s="247"/>
      <c r="B69" s="247"/>
      <c r="C69" s="247"/>
      <c r="D69" s="247"/>
      <c r="E69" s="247"/>
      <c r="F69" s="248"/>
      <c r="G69" s="268"/>
      <c r="H69" s="247"/>
      <c r="I69" s="364"/>
      <c r="J69" s="248"/>
      <c r="K69" s="247"/>
    </row>
    <row r="70" spans="1:11" x14ac:dyDescent="0.2">
      <c r="A70" s="247"/>
      <c r="B70" s="247"/>
      <c r="C70" s="247"/>
      <c r="D70" s="247"/>
      <c r="E70" s="247"/>
      <c r="F70" s="248"/>
      <c r="G70" s="268"/>
      <c r="H70" s="247"/>
      <c r="I70" s="364"/>
      <c r="J70" s="248"/>
      <c r="K70" s="247"/>
    </row>
    <row r="71" spans="1:11" x14ac:dyDescent="0.2">
      <c r="A71" s="247"/>
      <c r="B71" s="247"/>
      <c r="C71" s="247"/>
      <c r="D71" s="247"/>
      <c r="E71" s="247"/>
      <c r="F71" s="248"/>
      <c r="G71" s="268"/>
      <c r="H71" s="247"/>
      <c r="I71" s="364"/>
      <c r="J71" s="248"/>
      <c r="K71" s="247"/>
    </row>
    <row r="72" spans="1:11" x14ac:dyDescent="0.2">
      <c r="A72" s="247"/>
      <c r="B72" s="247"/>
      <c r="C72" s="247"/>
      <c r="D72" s="247"/>
      <c r="E72" s="247"/>
      <c r="F72" s="248"/>
      <c r="G72" s="268"/>
      <c r="H72" s="247"/>
      <c r="I72" s="364"/>
      <c r="J72" s="248"/>
      <c r="K72" s="247"/>
    </row>
    <row r="73" spans="1:11" x14ac:dyDescent="0.2">
      <c r="A73" s="247"/>
      <c r="B73" s="247"/>
      <c r="C73" s="247"/>
      <c r="D73" s="247"/>
      <c r="E73" s="247"/>
      <c r="F73" s="248"/>
      <c r="G73" s="268"/>
      <c r="H73" s="247"/>
      <c r="I73" s="364"/>
      <c r="J73" s="248"/>
      <c r="K73" s="247"/>
    </row>
    <row r="74" spans="1:11" x14ac:dyDescent="0.2">
      <c r="A74" s="247"/>
      <c r="B74" s="247"/>
      <c r="C74" s="247"/>
      <c r="D74" s="247"/>
      <c r="E74" s="247"/>
      <c r="F74" s="248"/>
      <c r="G74" s="268"/>
      <c r="H74" s="247"/>
      <c r="I74" s="364"/>
      <c r="J74" s="248"/>
      <c r="K74" s="247"/>
    </row>
    <row r="75" spans="1:11" x14ac:dyDescent="0.2">
      <c r="A75" s="247"/>
      <c r="B75" s="247"/>
      <c r="C75" s="247"/>
      <c r="D75" s="247"/>
      <c r="E75" s="247"/>
      <c r="F75" s="248"/>
      <c r="G75" s="268"/>
      <c r="H75" s="247"/>
      <c r="I75" s="364"/>
      <c r="J75" s="248"/>
      <c r="K75" s="247"/>
    </row>
    <row r="76" spans="1:11" x14ac:dyDescent="0.2">
      <c r="A76" s="247"/>
      <c r="B76" s="247"/>
      <c r="C76" s="247"/>
      <c r="D76" s="247"/>
      <c r="E76" s="247"/>
      <c r="F76" s="248"/>
      <c r="G76" s="268"/>
      <c r="H76" s="247"/>
      <c r="I76" s="364"/>
      <c r="J76" s="248"/>
      <c r="K76" s="247"/>
    </row>
    <row r="77" spans="1:11" x14ac:dyDescent="0.2">
      <c r="A77" s="247"/>
      <c r="B77" s="247"/>
      <c r="C77" s="247"/>
      <c r="D77" s="247"/>
      <c r="E77" s="247"/>
      <c r="F77" s="248"/>
      <c r="G77" s="268"/>
      <c r="H77" s="247"/>
      <c r="I77" s="364"/>
      <c r="J77" s="248"/>
      <c r="K77" s="247"/>
    </row>
    <row r="78" spans="1:11" x14ac:dyDescent="0.2">
      <c r="A78" s="247"/>
      <c r="B78" s="247"/>
      <c r="C78" s="247"/>
      <c r="D78" s="247"/>
      <c r="E78" s="247"/>
      <c r="F78" s="248"/>
      <c r="G78" s="268"/>
      <c r="H78" s="247"/>
      <c r="I78" s="364"/>
      <c r="J78" s="248"/>
      <c r="K78" s="247"/>
    </row>
    <row r="79" spans="1:11" x14ac:dyDescent="0.2">
      <c r="A79" s="247"/>
      <c r="B79" s="247"/>
      <c r="C79" s="247"/>
      <c r="D79" s="247"/>
      <c r="E79" s="247"/>
      <c r="F79" s="248"/>
      <c r="G79" s="268"/>
      <c r="H79" s="247"/>
      <c r="I79" s="364"/>
      <c r="J79" s="248"/>
      <c r="K79" s="247"/>
    </row>
    <row r="80" spans="1:11" x14ac:dyDescent="0.2">
      <c r="A80" s="247"/>
      <c r="B80" s="247"/>
      <c r="C80" s="247"/>
      <c r="D80" s="247"/>
      <c r="E80" s="247"/>
      <c r="F80" s="248"/>
      <c r="G80" s="268"/>
      <c r="H80" s="247"/>
      <c r="I80" s="364"/>
      <c r="J80" s="248"/>
      <c r="K80" s="247"/>
    </row>
    <row r="81" spans="1:11" x14ac:dyDescent="0.2">
      <c r="A81" s="247"/>
      <c r="B81" s="247"/>
      <c r="C81" s="247"/>
      <c r="D81" s="247"/>
      <c r="E81" s="247"/>
      <c r="F81" s="248"/>
      <c r="G81" s="268"/>
      <c r="H81" s="247"/>
      <c r="I81" s="364"/>
      <c r="J81" s="248"/>
      <c r="K81" s="247"/>
    </row>
    <row r="82" spans="1:11" x14ac:dyDescent="0.2">
      <c r="A82" s="247"/>
      <c r="B82" s="247"/>
      <c r="C82" s="247"/>
      <c r="D82" s="247"/>
      <c r="E82" s="247"/>
      <c r="F82" s="248"/>
      <c r="G82" s="268"/>
      <c r="H82" s="247"/>
      <c r="I82" s="364"/>
      <c r="J82" s="248"/>
      <c r="K82" s="247"/>
    </row>
    <row r="83" spans="1:11" x14ac:dyDescent="0.2">
      <c r="A83" s="247"/>
      <c r="B83" s="247"/>
      <c r="C83" s="247"/>
      <c r="D83" s="247"/>
      <c r="E83" s="247"/>
      <c r="F83" s="248"/>
      <c r="G83" s="268"/>
      <c r="H83" s="247"/>
      <c r="I83" s="364"/>
      <c r="J83" s="248"/>
      <c r="K83" s="247"/>
    </row>
    <row r="84" spans="1:11" x14ac:dyDescent="0.2">
      <c r="A84" s="247"/>
      <c r="B84" s="247"/>
      <c r="C84" s="247"/>
      <c r="D84" s="247"/>
      <c r="E84" s="247"/>
      <c r="F84" s="248"/>
      <c r="G84" s="268"/>
      <c r="H84" s="247"/>
      <c r="I84" s="364"/>
      <c r="J84" s="248"/>
      <c r="K84" s="247"/>
    </row>
    <row r="85" spans="1:11" x14ac:dyDescent="0.2">
      <c r="A85" s="247"/>
      <c r="B85" s="247"/>
      <c r="C85" s="247"/>
      <c r="D85" s="247"/>
      <c r="E85" s="247"/>
      <c r="F85" s="248"/>
      <c r="G85" s="268"/>
      <c r="H85" s="247"/>
      <c r="I85" s="364"/>
      <c r="J85" s="248"/>
      <c r="K85" s="247"/>
    </row>
    <row r="86" spans="1:11" x14ac:dyDescent="0.2">
      <c r="A86" s="247"/>
      <c r="B86" s="247"/>
      <c r="C86" s="247"/>
      <c r="D86" s="247"/>
      <c r="E86" s="247"/>
      <c r="F86" s="248"/>
      <c r="G86" s="268"/>
      <c r="H86" s="247"/>
      <c r="I86" s="364"/>
      <c r="J86" s="248"/>
      <c r="K86" s="247"/>
    </row>
    <row r="87" spans="1:11" x14ac:dyDescent="0.2">
      <c r="A87" s="247"/>
      <c r="B87" s="247"/>
      <c r="C87" s="247"/>
      <c r="D87" s="247"/>
      <c r="E87" s="247"/>
      <c r="F87" s="248"/>
      <c r="G87" s="268"/>
      <c r="H87" s="247"/>
      <c r="I87" s="364"/>
      <c r="J87" s="248"/>
      <c r="K87" s="247"/>
    </row>
    <row r="88" spans="1:11" x14ac:dyDescent="0.2">
      <c r="A88" s="247"/>
      <c r="B88" s="247"/>
      <c r="C88" s="247"/>
      <c r="D88" s="247"/>
      <c r="E88" s="247"/>
      <c r="F88" s="248"/>
      <c r="G88" s="268"/>
      <c r="H88" s="247"/>
      <c r="I88" s="364"/>
      <c r="J88" s="248"/>
      <c r="K88" s="247"/>
    </row>
    <row r="89" spans="1:11" x14ac:dyDescent="0.2">
      <c r="A89" s="247"/>
      <c r="B89" s="247"/>
      <c r="C89" s="247"/>
      <c r="D89" s="247"/>
      <c r="E89" s="247"/>
      <c r="F89" s="248"/>
      <c r="G89" s="268"/>
      <c r="H89" s="247"/>
      <c r="I89" s="364"/>
      <c r="J89" s="248"/>
      <c r="K89" s="247"/>
    </row>
    <row r="90" spans="1:11" x14ac:dyDescent="0.2">
      <c r="A90" s="247"/>
      <c r="B90" s="247"/>
      <c r="C90" s="247"/>
      <c r="D90" s="247"/>
      <c r="E90" s="247"/>
      <c r="F90" s="248"/>
      <c r="G90" s="268"/>
      <c r="H90" s="247"/>
      <c r="I90" s="364"/>
      <c r="J90" s="248"/>
      <c r="K90" s="247"/>
    </row>
    <row r="91" spans="1:11" x14ac:dyDescent="0.2">
      <c r="A91" s="247"/>
      <c r="B91" s="247"/>
      <c r="C91" s="247"/>
      <c r="D91" s="247"/>
      <c r="E91" s="247"/>
      <c r="F91" s="248"/>
      <c r="G91" s="268"/>
      <c r="H91" s="247"/>
      <c r="I91" s="364"/>
      <c r="J91" s="248"/>
      <c r="K91" s="247"/>
    </row>
    <row r="92" spans="1:11" x14ac:dyDescent="0.2">
      <c r="A92" s="247"/>
      <c r="B92" s="247"/>
      <c r="C92" s="247"/>
      <c r="D92" s="247"/>
      <c r="E92" s="247"/>
      <c r="F92" s="248"/>
      <c r="G92" s="268"/>
      <c r="H92" s="247"/>
      <c r="I92" s="364"/>
      <c r="J92" s="248"/>
      <c r="K92" s="247"/>
    </row>
    <row r="93" spans="1:11" x14ac:dyDescent="0.2">
      <c r="A93" s="247"/>
      <c r="B93" s="247"/>
      <c r="C93" s="247"/>
      <c r="D93" s="247"/>
      <c r="E93" s="247"/>
      <c r="F93" s="248"/>
      <c r="G93" s="268"/>
      <c r="H93" s="247"/>
      <c r="I93" s="364"/>
      <c r="J93" s="248"/>
      <c r="K93" s="247"/>
    </row>
    <row r="94" spans="1:11" x14ac:dyDescent="0.2">
      <c r="A94" s="247"/>
      <c r="B94" s="247"/>
      <c r="C94" s="247"/>
      <c r="D94" s="247"/>
      <c r="E94" s="247"/>
      <c r="F94" s="248"/>
      <c r="G94" s="268"/>
      <c r="H94" s="247"/>
      <c r="I94" s="364"/>
      <c r="J94" s="248"/>
      <c r="K94" s="247"/>
    </row>
    <row r="95" spans="1:11" x14ac:dyDescent="0.2">
      <c r="A95" s="247"/>
      <c r="B95" s="247"/>
      <c r="C95" s="247"/>
      <c r="D95" s="247"/>
      <c r="E95" s="247"/>
      <c r="F95" s="248"/>
      <c r="G95" s="268"/>
      <c r="H95" s="247"/>
      <c r="I95" s="364"/>
      <c r="J95" s="248"/>
      <c r="K95" s="247"/>
    </row>
    <row r="96" spans="1:11" x14ac:dyDescent="0.2">
      <c r="A96" s="247"/>
      <c r="B96" s="247"/>
      <c r="C96" s="247"/>
      <c r="D96" s="247"/>
      <c r="E96" s="247"/>
      <c r="F96" s="248"/>
      <c r="G96" s="268"/>
      <c r="H96" s="247"/>
      <c r="I96" s="364"/>
      <c r="J96" s="248"/>
      <c r="K96" s="247"/>
    </row>
    <row r="97" spans="1:11" x14ac:dyDescent="0.2">
      <c r="A97" s="247"/>
      <c r="B97" s="247"/>
      <c r="C97" s="247"/>
      <c r="D97" s="247"/>
      <c r="E97" s="247"/>
      <c r="F97" s="248"/>
      <c r="G97" s="268"/>
      <c r="H97" s="247"/>
      <c r="I97" s="364"/>
      <c r="J97" s="248"/>
      <c r="K97" s="247"/>
    </row>
    <row r="98" spans="1:11" x14ac:dyDescent="0.2">
      <c r="A98" s="247"/>
      <c r="B98" s="247"/>
      <c r="C98" s="247"/>
      <c r="D98" s="247"/>
      <c r="E98" s="247"/>
      <c r="F98" s="248"/>
      <c r="G98" s="268"/>
      <c r="H98" s="247"/>
      <c r="I98" s="364"/>
      <c r="J98" s="248"/>
      <c r="K98" s="247"/>
    </row>
    <row r="99" spans="1:11" x14ac:dyDescent="0.2">
      <c r="A99" s="247"/>
      <c r="B99" s="247"/>
      <c r="C99" s="247"/>
      <c r="D99" s="247"/>
      <c r="E99" s="247"/>
      <c r="F99" s="248"/>
      <c r="G99" s="268"/>
      <c r="H99" s="247"/>
      <c r="I99" s="364"/>
      <c r="J99" s="248"/>
      <c r="K99" s="247"/>
    </row>
    <row r="100" spans="1:11" x14ac:dyDescent="0.2">
      <c r="A100" s="247"/>
      <c r="B100" s="247"/>
      <c r="C100" s="247"/>
      <c r="D100" s="247"/>
      <c r="E100" s="247"/>
      <c r="F100" s="248"/>
      <c r="G100" s="268"/>
      <c r="H100" s="247"/>
      <c r="I100" s="364"/>
      <c r="J100" s="248"/>
      <c r="K100" s="247"/>
    </row>
    <row r="101" spans="1:11" x14ac:dyDescent="0.2">
      <c r="A101" s="247"/>
      <c r="B101" s="247"/>
      <c r="C101" s="247"/>
      <c r="D101" s="247"/>
      <c r="E101" s="247"/>
      <c r="F101" s="248"/>
      <c r="G101" s="268"/>
      <c r="H101" s="247"/>
      <c r="I101" s="364"/>
      <c r="J101" s="248"/>
      <c r="K101" s="247"/>
    </row>
    <row r="102" spans="1:11" x14ac:dyDescent="0.2">
      <c r="A102" s="247"/>
      <c r="B102" s="247"/>
      <c r="C102" s="247"/>
      <c r="D102" s="247"/>
      <c r="E102" s="247"/>
      <c r="F102" s="248"/>
      <c r="G102" s="268"/>
      <c r="H102" s="247"/>
      <c r="I102" s="364"/>
      <c r="J102" s="248"/>
      <c r="K102" s="247"/>
    </row>
    <row r="103" spans="1:11" x14ac:dyDescent="0.2">
      <c r="A103" s="247"/>
      <c r="B103" s="247"/>
      <c r="C103" s="247"/>
      <c r="D103" s="247"/>
      <c r="E103" s="247"/>
      <c r="F103" s="248"/>
      <c r="G103" s="268"/>
      <c r="H103" s="247"/>
      <c r="I103" s="364"/>
      <c r="J103" s="248"/>
      <c r="K103" s="247"/>
    </row>
    <row r="104" spans="1:11" x14ac:dyDescent="0.2">
      <c r="A104" s="247"/>
      <c r="B104" s="247"/>
      <c r="C104" s="247"/>
      <c r="D104" s="247"/>
      <c r="E104" s="247"/>
      <c r="F104" s="248"/>
      <c r="G104" s="268"/>
      <c r="H104" s="247"/>
      <c r="I104" s="364"/>
      <c r="J104" s="248"/>
      <c r="K104" s="247"/>
    </row>
    <row r="105" spans="1:11" x14ac:dyDescent="0.2">
      <c r="A105" s="247"/>
      <c r="B105" s="247"/>
      <c r="C105" s="247"/>
      <c r="D105" s="247"/>
      <c r="E105" s="247"/>
      <c r="F105" s="248"/>
      <c r="G105" s="268"/>
      <c r="H105" s="247"/>
      <c r="I105" s="364"/>
      <c r="J105" s="248"/>
      <c r="K105" s="247"/>
    </row>
    <row r="106" spans="1:11" x14ac:dyDescent="0.2">
      <c r="A106" s="247"/>
      <c r="B106" s="247"/>
      <c r="C106" s="247"/>
      <c r="D106" s="247"/>
      <c r="E106" s="247"/>
      <c r="F106" s="248"/>
      <c r="G106" s="268"/>
      <c r="H106" s="247"/>
      <c r="I106" s="364"/>
      <c r="J106" s="248"/>
      <c r="K106" s="247"/>
    </row>
    <row r="107" spans="1:11" x14ac:dyDescent="0.2">
      <c r="A107" s="247"/>
      <c r="B107" s="247"/>
      <c r="C107" s="247"/>
      <c r="D107" s="247"/>
      <c r="E107" s="247"/>
      <c r="F107" s="248"/>
      <c r="G107" s="268"/>
      <c r="H107" s="247"/>
      <c r="I107" s="364"/>
      <c r="J107" s="248"/>
      <c r="K107" s="247"/>
    </row>
    <row r="108" spans="1:11" x14ac:dyDescent="0.2">
      <c r="A108" s="247"/>
      <c r="B108" s="247"/>
      <c r="C108" s="247"/>
      <c r="D108" s="247"/>
      <c r="E108" s="247"/>
      <c r="F108" s="248"/>
      <c r="G108" s="268"/>
      <c r="H108" s="247"/>
      <c r="I108" s="364"/>
      <c r="J108" s="248"/>
      <c r="K108" s="247"/>
    </row>
    <row r="109" spans="1:11" x14ac:dyDescent="0.2">
      <c r="A109" s="247"/>
      <c r="B109" s="247"/>
      <c r="C109" s="247"/>
      <c r="D109" s="247"/>
      <c r="E109" s="247"/>
      <c r="F109" s="248"/>
      <c r="G109" s="268"/>
      <c r="H109" s="247"/>
      <c r="I109" s="364"/>
      <c r="J109" s="248"/>
      <c r="K109" s="247"/>
    </row>
    <row r="110" spans="1:11" x14ac:dyDescent="0.2">
      <c r="A110" s="247"/>
      <c r="B110" s="247"/>
      <c r="C110" s="247"/>
      <c r="D110" s="247"/>
      <c r="E110" s="247"/>
      <c r="F110" s="248"/>
      <c r="G110" s="268"/>
      <c r="H110" s="247"/>
      <c r="I110" s="364"/>
      <c r="J110" s="248"/>
      <c r="K110" s="247"/>
    </row>
    <row r="111" spans="1:11" x14ac:dyDescent="0.2">
      <c r="A111" s="247"/>
      <c r="B111" s="247"/>
      <c r="C111" s="247"/>
      <c r="D111" s="247"/>
      <c r="E111" s="247"/>
      <c r="F111" s="248"/>
      <c r="G111" s="268"/>
      <c r="H111" s="247"/>
      <c r="I111" s="364"/>
      <c r="J111" s="248"/>
      <c r="K111" s="247"/>
    </row>
    <row r="112" spans="1:11" x14ac:dyDescent="0.2">
      <c r="A112" s="247"/>
      <c r="B112" s="247"/>
      <c r="C112" s="247"/>
      <c r="D112" s="247"/>
      <c r="E112" s="247"/>
      <c r="F112" s="248"/>
      <c r="G112" s="268"/>
      <c r="H112" s="247"/>
      <c r="I112" s="364"/>
      <c r="J112" s="248"/>
      <c r="K112" s="247"/>
    </row>
    <row r="113" spans="1:11" x14ac:dyDescent="0.2">
      <c r="A113" s="247"/>
      <c r="B113" s="247"/>
      <c r="C113" s="247"/>
      <c r="D113" s="247"/>
      <c r="E113" s="247"/>
      <c r="F113" s="248"/>
      <c r="G113" s="268"/>
      <c r="H113" s="247"/>
      <c r="I113" s="364"/>
      <c r="J113" s="248"/>
      <c r="K113" s="247"/>
    </row>
    <row r="114" spans="1:11" x14ac:dyDescent="0.2">
      <c r="A114" s="247"/>
      <c r="B114" s="247"/>
      <c r="C114" s="247"/>
      <c r="D114" s="247"/>
      <c r="E114" s="247"/>
      <c r="F114" s="248"/>
      <c r="G114" s="268"/>
      <c r="H114" s="247"/>
      <c r="I114" s="364"/>
      <c r="J114" s="248"/>
      <c r="K114" s="247"/>
    </row>
    <row r="115" spans="1:11" x14ac:dyDescent="0.2">
      <c r="A115" s="247"/>
      <c r="B115" s="247"/>
      <c r="C115" s="247"/>
      <c r="D115" s="247"/>
      <c r="E115" s="247"/>
      <c r="F115" s="248"/>
      <c r="G115" s="268"/>
      <c r="H115" s="247"/>
      <c r="I115" s="364"/>
      <c r="J115" s="248"/>
      <c r="K115" s="247"/>
    </row>
    <row r="116" spans="1:11" x14ac:dyDescent="0.2">
      <c r="A116" s="247"/>
      <c r="B116" s="247"/>
      <c r="C116" s="247"/>
      <c r="D116" s="247"/>
      <c r="E116" s="247"/>
      <c r="F116" s="248"/>
      <c r="G116" s="268"/>
      <c r="H116" s="247"/>
      <c r="I116" s="364"/>
      <c r="J116" s="248"/>
      <c r="K116" s="247"/>
    </row>
    <row r="117" spans="1:11" x14ac:dyDescent="0.2">
      <c r="A117" s="247"/>
      <c r="B117" s="247"/>
      <c r="C117" s="247"/>
      <c r="D117" s="247"/>
      <c r="E117" s="247"/>
      <c r="F117" s="248"/>
      <c r="G117" s="268"/>
      <c r="H117" s="247"/>
      <c r="I117" s="364"/>
      <c r="J117" s="248"/>
      <c r="K117" s="247"/>
    </row>
    <row r="118" spans="1:11" x14ac:dyDescent="0.2">
      <c r="A118" s="247"/>
      <c r="B118" s="247"/>
      <c r="C118" s="247"/>
      <c r="D118" s="247"/>
      <c r="E118" s="247"/>
      <c r="F118" s="248"/>
      <c r="G118" s="268"/>
      <c r="H118" s="247"/>
      <c r="I118" s="364"/>
      <c r="J118" s="248"/>
      <c r="K118" s="247"/>
    </row>
    <row r="119" spans="1:11" x14ac:dyDescent="0.2">
      <c r="A119" s="247"/>
      <c r="B119" s="247"/>
      <c r="C119" s="247"/>
      <c r="D119" s="247"/>
      <c r="E119" s="247"/>
      <c r="F119" s="248"/>
      <c r="G119" s="268"/>
      <c r="H119" s="247"/>
      <c r="I119" s="364"/>
      <c r="J119" s="248"/>
      <c r="K119" s="247"/>
    </row>
    <row r="120" spans="1:11" x14ac:dyDescent="0.2">
      <c r="A120" s="247"/>
      <c r="B120" s="247"/>
      <c r="C120" s="247"/>
      <c r="D120" s="247"/>
      <c r="E120" s="247"/>
      <c r="F120" s="248"/>
      <c r="G120" s="268"/>
      <c r="H120" s="247"/>
      <c r="I120" s="364"/>
      <c r="J120" s="248"/>
      <c r="K120" s="247"/>
    </row>
    <row r="121" spans="1:11" x14ac:dyDescent="0.2">
      <c r="A121" s="247"/>
      <c r="B121" s="247"/>
      <c r="C121" s="247"/>
      <c r="D121" s="247"/>
      <c r="E121" s="247"/>
      <c r="F121" s="248"/>
      <c r="G121" s="268"/>
      <c r="H121" s="247"/>
      <c r="I121" s="364"/>
      <c r="J121" s="248"/>
      <c r="K121" s="247"/>
    </row>
    <row r="122" spans="1:11" x14ac:dyDescent="0.2">
      <c r="A122" s="247"/>
      <c r="B122" s="247"/>
      <c r="C122" s="247"/>
      <c r="D122" s="247"/>
      <c r="E122" s="247"/>
      <c r="F122" s="248"/>
      <c r="G122" s="268"/>
      <c r="H122" s="247"/>
      <c r="I122" s="364"/>
      <c r="J122" s="248"/>
      <c r="K122" s="247"/>
    </row>
    <row r="123" spans="1:11" x14ac:dyDescent="0.2">
      <c r="A123" s="247"/>
      <c r="B123" s="247"/>
      <c r="C123" s="247"/>
      <c r="D123" s="247"/>
      <c r="E123" s="247"/>
      <c r="F123" s="248"/>
      <c r="G123" s="268"/>
      <c r="H123" s="247"/>
      <c r="I123" s="364"/>
      <c r="J123" s="248"/>
      <c r="K123" s="247"/>
    </row>
    <row r="124" spans="1:11" x14ac:dyDescent="0.2">
      <c r="A124" s="247"/>
      <c r="B124" s="247"/>
      <c r="C124" s="247"/>
      <c r="D124" s="247"/>
      <c r="E124" s="247"/>
      <c r="F124" s="248"/>
      <c r="G124" s="268"/>
      <c r="H124" s="247"/>
      <c r="I124" s="364"/>
      <c r="J124" s="248"/>
      <c r="K124" s="247"/>
    </row>
    <row r="125" spans="1:11" x14ac:dyDescent="0.2">
      <c r="A125" s="247"/>
      <c r="B125" s="247"/>
      <c r="C125" s="247"/>
      <c r="D125" s="247"/>
      <c r="E125" s="247"/>
      <c r="F125" s="248"/>
      <c r="G125" s="268"/>
      <c r="H125" s="247"/>
      <c r="I125" s="364"/>
      <c r="J125" s="248"/>
      <c r="K125" s="247"/>
    </row>
    <row r="126" spans="1:11" x14ac:dyDescent="0.2">
      <c r="A126" s="247"/>
      <c r="B126" s="247"/>
      <c r="C126" s="247"/>
      <c r="D126" s="247"/>
      <c r="E126" s="247"/>
      <c r="F126" s="248"/>
      <c r="G126" s="268"/>
      <c r="H126" s="247"/>
      <c r="I126" s="364"/>
      <c r="J126" s="248"/>
      <c r="K126" s="247"/>
    </row>
    <row r="127" spans="1:11" x14ac:dyDescent="0.2">
      <c r="A127" s="247"/>
      <c r="B127" s="247"/>
      <c r="C127" s="247"/>
      <c r="D127" s="247"/>
      <c r="E127" s="247"/>
      <c r="F127" s="248"/>
      <c r="G127" s="268"/>
      <c r="H127" s="247"/>
      <c r="I127" s="364"/>
      <c r="J127" s="248"/>
      <c r="K127" s="247"/>
    </row>
    <row r="128" spans="1:11" x14ac:dyDescent="0.2">
      <c r="A128" s="247"/>
      <c r="B128" s="247"/>
      <c r="C128" s="247"/>
      <c r="D128" s="247"/>
      <c r="E128" s="247"/>
      <c r="F128" s="248"/>
      <c r="G128" s="268"/>
      <c r="H128" s="247"/>
      <c r="I128" s="364"/>
      <c r="J128" s="248"/>
      <c r="K128" s="247"/>
    </row>
    <row r="129" spans="1:11" x14ac:dyDescent="0.2">
      <c r="A129" s="247"/>
      <c r="B129" s="247"/>
      <c r="C129" s="247"/>
      <c r="D129" s="247"/>
      <c r="E129" s="247"/>
      <c r="F129" s="248"/>
      <c r="G129" s="268"/>
      <c r="H129" s="247"/>
      <c r="I129" s="364"/>
      <c r="J129" s="248"/>
      <c r="K129" s="247"/>
    </row>
    <row r="130" spans="1:11" x14ac:dyDescent="0.2">
      <c r="A130" s="247"/>
      <c r="B130" s="247"/>
      <c r="C130" s="247"/>
      <c r="D130" s="247"/>
      <c r="E130" s="247"/>
      <c r="F130" s="248"/>
      <c r="G130" s="268"/>
      <c r="H130" s="247"/>
      <c r="I130" s="364"/>
      <c r="J130" s="248"/>
      <c r="K130" s="247"/>
    </row>
    <row r="131" spans="1:11" x14ac:dyDescent="0.2">
      <c r="A131" s="247"/>
      <c r="B131" s="247"/>
      <c r="C131" s="247"/>
      <c r="D131" s="247"/>
      <c r="E131" s="247"/>
      <c r="F131" s="248"/>
      <c r="G131" s="268"/>
      <c r="H131" s="247"/>
      <c r="I131" s="364"/>
      <c r="J131" s="248"/>
      <c r="K131" s="247"/>
    </row>
    <row r="132" spans="1:11" x14ac:dyDescent="0.2">
      <c r="A132" s="247"/>
      <c r="B132" s="247"/>
      <c r="C132" s="247"/>
      <c r="D132" s="247"/>
      <c r="E132" s="247"/>
      <c r="F132" s="248"/>
      <c r="G132" s="268"/>
      <c r="H132" s="247"/>
      <c r="I132" s="364"/>
      <c r="J132" s="248"/>
      <c r="K132" s="247"/>
    </row>
    <row r="133" spans="1:11" x14ac:dyDescent="0.2">
      <c r="A133" s="247"/>
      <c r="B133" s="247"/>
      <c r="C133" s="247"/>
      <c r="D133" s="247"/>
      <c r="E133" s="247"/>
      <c r="F133" s="248"/>
      <c r="G133" s="268"/>
      <c r="H133" s="247"/>
      <c r="I133" s="364"/>
      <c r="J133" s="248"/>
      <c r="K133" s="247"/>
    </row>
    <row r="134" spans="1:11" x14ac:dyDescent="0.2">
      <c r="A134" s="247"/>
      <c r="B134" s="247"/>
      <c r="C134" s="247"/>
      <c r="D134" s="247"/>
      <c r="E134" s="247"/>
      <c r="F134" s="248"/>
      <c r="G134" s="268"/>
      <c r="H134" s="247"/>
      <c r="I134" s="364"/>
      <c r="J134" s="248"/>
      <c r="K134" s="247"/>
    </row>
    <row r="135" spans="1:11" x14ac:dyDescent="0.2">
      <c r="A135" s="247"/>
      <c r="B135" s="247"/>
      <c r="C135" s="247"/>
      <c r="D135" s="247"/>
      <c r="E135" s="247"/>
      <c r="F135" s="248"/>
      <c r="G135" s="268"/>
      <c r="H135" s="247"/>
      <c r="I135" s="364"/>
      <c r="J135" s="248"/>
      <c r="K135" s="247"/>
    </row>
    <row r="136" spans="1:11" x14ac:dyDescent="0.2">
      <c r="A136" s="247"/>
      <c r="B136" s="247"/>
      <c r="C136" s="247"/>
      <c r="D136" s="247"/>
      <c r="E136" s="247"/>
      <c r="F136" s="248"/>
      <c r="G136" s="268"/>
      <c r="H136" s="247"/>
      <c r="I136" s="364"/>
      <c r="J136" s="248"/>
      <c r="K136" s="247"/>
    </row>
    <row r="137" spans="1:11" x14ac:dyDescent="0.2">
      <c r="A137" s="247"/>
      <c r="B137" s="247"/>
      <c r="C137" s="247"/>
      <c r="D137" s="247"/>
      <c r="E137" s="247"/>
      <c r="F137" s="248"/>
      <c r="G137" s="268"/>
      <c r="H137" s="247"/>
      <c r="I137" s="364"/>
      <c r="J137" s="248"/>
      <c r="K137" s="247"/>
    </row>
    <row r="138" spans="1:11" x14ac:dyDescent="0.2">
      <c r="A138" s="247"/>
      <c r="B138" s="247"/>
      <c r="C138" s="247"/>
      <c r="D138" s="247"/>
      <c r="E138" s="247"/>
      <c r="F138" s="248"/>
      <c r="G138" s="268"/>
      <c r="H138" s="247"/>
      <c r="I138" s="364"/>
      <c r="J138" s="248"/>
      <c r="K138" s="247"/>
    </row>
    <row r="139" spans="1:11" x14ac:dyDescent="0.2">
      <c r="A139" s="247"/>
      <c r="B139" s="247"/>
      <c r="C139" s="247"/>
      <c r="D139" s="247"/>
      <c r="E139" s="247"/>
      <c r="F139" s="248"/>
      <c r="G139" s="268"/>
      <c r="H139" s="247"/>
      <c r="I139" s="364"/>
      <c r="J139" s="248"/>
      <c r="K139" s="247"/>
    </row>
    <row r="140" spans="1:11" x14ac:dyDescent="0.2">
      <c r="A140" s="247"/>
      <c r="B140" s="247"/>
      <c r="C140" s="247"/>
      <c r="D140" s="247"/>
      <c r="E140" s="247"/>
      <c r="F140" s="248"/>
      <c r="G140" s="268"/>
      <c r="H140" s="247"/>
      <c r="I140" s="364"/>
      <c r="J140" s="248"/>
      <c r="K140" s="247"/>
    </row>
    <row r="141" spans="1:11" x14ac:dyDescent="0.2">
      <c r="A141" s="247"/>
      <c r="B141" s="247"/>
      <c r="C141" s="247"/>
      <c r="D141" s="247"/>
      <c r="E141" s="247"/>
      <c r="F141" s="248"/>
      <c r="G141" s="268"/>
      <c r="H141" s="247"/>
      <c r="I141" s="364"/>
      <c r="J141" s="248"/>
      <c r="K141" s="247"/>
    </row>
    <row r="142" spans="1:11" x14ac:dyDescent="0.2">
      <c r="A142" s="247"/>
      <c r="B142" s="247"/>
      <c r="C142" s="247"/>
      <c r="D142" s="247"/>
      <c r="E142" s="247"/>
      <c r="F142" s="248"/>
      <c r="G142" s="268"/>
      <c r="H142" s="247"/>
      <c r="I142" s="364"/>
      <c r="J142" s="248"/>
      <c r="K142" s="247"/>
    </row>
    <row r="143" spans="1:11" x14ac:dyDescent="0.2">
      <c r="A143" s="247"/>
      <c r="B143" s="247"/>
      <c r="C143" s="247"/>
      <c r="D143" s="247"/>
      <c r="E143" s="247"/>
      <c r="F143" s="248"/>
      <c r="G143" s="268"/>
      <c r="H143" s="247"/>
      <c r="I143" s="364"/>
      <c r="J143" s="248"/>
      <c r="K143" s="247"/>
    </row>
    <row r="144" spans="1:11" x14ac:dyDescent="0.2">
      <c r="A144" s="247"/>
      <c r="B144" s="247"/>
      <c r="C144" s="247"/>
      <c r="D144" s="247"/>
      <c r="E144" s="247"/>
      <c r="F144" s="248"/>
      <c r="G144" s="268"/>
      <c r="H144" s="247"/>
      <c r="I144" s="364"/>
      <c r="J144" s="248"/>
      <c r="K144" s="247"/>
    </row>
    <row r="145" spans="1:11" x14ac:dyDescent="0.2">
      <c r="A145" s="247"/>
      <c r="B145" s="247"/>
      <c r="C145" s="247"/>
      <c r="D145" s="247"/>
      <c r="E145" s="247"/>
      <c r="F145" s="248"/>
      <c r="G145" s="268"/>
      <c r="H145" s="247"/>
      <c r="I145" s="364"/>
      <c r="J145" s="248"/>
      <c r="K145" s="247"/>
    </row>
    <row r="146" spans="1:11" x14ac:dyDescent="0.2">
      <c r="A146" s="247"/>
      <c r="B146" s="247"/>
      <c r="C146" s="247"/>
      <c r="D146" s="247"/>
      <c r="E146" s="247"/>
      <c r="F146" s="248"/>
      <c r="G146" s="268"/>
      <c r="H146" s="247"/>
      <c r="I146" s="364"/>
      <c r="J146" s="248"/>
      <c r="K146" s="247"/>
    </row>
    <row r="147" spans="1:11" x14ac:dyDescent="0.2">
      <c r="A147" s="247"/>
      <c r="B147" s="247"/>
      <c r="C147" s="247"/>
      <c r="D147" s="247"/>
      <c r="E147" s="247"/>
      <c r="F147" s="248"/>
      <c r="G147" s="268"/>
      <c r="H147" s="247"/>
      <c r="I147" s="364"/>
      <c r="J147" s="248"/>
      <c r="K147" s="247"/>
    </row>
    <row r="148" spans="1:11" x14ac:dyDescent="0.2">
      <c r="A148" s="247"/>
      <c r="B148" s="247"/>
      <c r="C148" s="247"/>
      <c r="D148" s="247"/>
      <c r="E148" s="247"/>
      <c r="F148" s="248"/>
      <c r="G148" s="268"/>
      <c r="H148" s="247"/>
      <c r="I148" s="364"/>
      <c r="J148" s="248"/>
      <c r="K148" s="247"/>
    </row>
    <row r="149" spans="1:11" x14ac:dyDescent="0.2">
      <c r="A149" s="247"/>
      <c r="B149" s="247"/>
      <c r="C149" s="247"/>
      <c r="D149" s="247"/>
      <c r="E149" s="247"/>
      <c r="F149" s="248"/>
      <c r="G149" s="268"/>
      <c r="H149" s="247"/>
      <c r="I149" s="364"/>
      <c r="J149" s="248"/>
      <c r="K149" s="247"/>
    </row>
    <row r="150" spans="1:11" x14ac:dyDescent="0.2">
      <c r="A150" s="247"/>
      <c r="B150" s="247"/>
      <c r="C150" s="247"/>
      <c r="D150" s="247"/>
      <c r="E150" s="247"/>
      <c r="F150" s="248"/>
      <c r="G150" s="268"/>
      <c r="H150" s="247"/>
      <c r="I150" s="364"/>
      <c r="J150" s="248"/>
      <c r="K150" s="247"/>
    </row>
    <row r="151" spans="1:11" x14ac:dyDescent="0.2">
      <c r="A151" s="247"/>
      <c r="B151" s="247"/>
      <c r="C151" s="247"/>
      <c r="D151" s="247"/>
      <c r="E151" s="247"/>
      <c r="F151" s="248"/>
      <c r="G151" s="268"/>
      <c r="H151" s="247"/>
      <c r="I151" s="364"/>
      <c r="J151" s="248"/>
      <c r="K151" s="247"/>
    </row>
    <row r="152" spans="1:11" x14ac:dyDescent="0.2">
      <c r="A152" s="247"/>
      <c r="B152" s="247"/>
      <c r="C152" s="247"/>
      <c r="D152" s="247"/>
      <c r="E152" s="247"/>
      <c r="F152" s="248"/>
      <c r="G152" s="268"/>
      <c r="H152" s="247"/>
      <c r="I152" s="364"/>
      <c r="J152" s="248"/>
      <c r="K152" s="247"/>
    </row>
    <row r="153" spans="1:11" x14ac:dyDescent="0.2">
      <c r="A153" s="247"/>
      <c r="B153" s="247"/>
      <c r="C153" s="247"/>
      <c r="D153" s="247"/>
      <c r="E153" s="247"/>
      <c r="F153" s="248"/>
      <c r="G153" s="268"/>
      <c r="H153" s="247"/>
      <c r="I153" s="364"/>
      <c r="J153" s="248"/>
      <c r="K153" s="247"/>
    </row>
    <row r="154" spans="1:11" x14ac:dyDescent="0.2">
      <c r="A154" s="247"/>
      <c r="B154" s="247"/>
      <c r="C154" s="247"/>
      <c r="D154" s="247"/>
      <c r="E154" s="247"/>
      <c r="F154" s="248"/>
      <c r="G154" s="268"/>
      <c r="H154" s="247"/>
      <c r="I154" s="364"/>
      <c r="J154" s="248"/>
      <c r="K154" s="247"/>
    </row>
    <row r="155" spans="1:11" x14ac:dyDescent="0.2">
      <c r="A155" s="247"/>
      <c r="B155" s="247"/>
      <c r="C155" s="247"/>
      <c r="D155" s="247"/>
      <c r="E155" s="247"/>
      <c r="F155" s="248"/>
      <c r="G155" s="268"/>
      <c r="H155" s="247"/>
      <c r="I155" s="364"/>
      <c r="J155" s="248"/>
      <c r="K155" s="247"/>
    </row>
    <row r="156" spans="1:11" x14ac:dyDescent="0.2">
      <c r="A156" s="247"/>
      <c r="B156" s="247"/>
      <c r="C156" s="247"/>
      <c r="D156" s="247"/>
      <c r="E156" s="247"/>
      <c r="F156" s="248"/>
      <c r="G156" s="268"/>
      <c r="H156" s="247"/>
      <c r="I156" s="364"/>
      <c r="J156" s="248"/>
      <c r="K156" s="247"/>
    </row>
    <row r="157" spans="1:11" x14ac:dyDescent="0.2">
      <c r="A157" s="247"/>
      <c r="B157" s="247"/>
      <c r="C157" s="247"/>
      <c r="D157" s="247"/>
      <c r="E157" s="247"/>
      <c r="F157" s="248"/>
      <c r="G157" s="268"/>
      <c r="H157" s="247"/>
      <c r="I157" s="364"/>
      <c r="J157" s="248"/>
      <c r="K157" s="247"/>
    </row>
    <row r="158" spans="1:11" x14ac:dyDescent="0.2">
      <c r="A158" s="247"/>
      <c r="B158" s="247"/>
      <c r="C158" s="247"/>
      <c r="D158" s="247"/>
      <c r="E158" s="247"/>
      <c r="F158" s="248"/>
      <c r="G158" s="268"/>
      <c r="H158" s="247"/>
      <c r="I158" s="364"/>
      <c r="J158" s="248"/>
      <c r="K158" s="247"/>
    </row>
    <row r="159" spans="1:11" x14ac:dyDescent="0.2">
      <c r="A159" s="247"/>
      <c r="B159" s="247"/>
      <c r="C159" s="247"/>
      <c r="D159" s="247"/>
      <c r="E159" s="247"/>
      <c r="F159" s="248"/>
      <c r="G159" s="268"/>
      <c r="H159" s="247"/>
      <c r="I159" s="364"/>
      <c r="J159" s="248"/>
      <c r="K159" s="247"/>
    </row>
    <row r="160" spans="1:11" x14ac:dyDescent="0.2">
      <c r="A160" s="247"/>
      <c r="B160" s="247"/>
      <c r="C160" s="247"/>
      <c r="D160" s="247"/>
      <c r="E160" s="247"/>
      <c r="F160" s="248"/>
      <c r="G160" s="268"/>
      <c r="H160" s="247"/>
      <c r="I160" s="364"/>
      <c r="J160" s="248"/>
      <c r="K160" s="247"/>
    </row>
    <row r="161" spans="1:11" x14ac:dyDescent="0.2">
      <c r="A161" s="247"/>
      <c r="B161" s="247"/>
      <c r="C161" s="247"/>
      <c r="D161" s="247"/>
      <c r="E161" s="247"/>
      <c r="F161" s="248"/>
      <c r="G161" s="268"/>
      <c r="H161" s="247"/>
      <c r="I161" s="364"/>
      <c r="J161" s="248"/>
      <c r="K161" s="247"/>
    </row>
    <row r="162" spans="1:11" x14ac:dyDescent="0.2">
      <c r="A162" s="247"/>
      <c r="B162" s="247"/>
      <c r="C162" s="247"/>
      <c r="D162" s="247"/>
      <c r="E162" s="247"/>
      <c r="F162" s="248"/>
      <c r="G162" s="268"/>
      <c r="H162" s="247"/>
      <c r="I162" s="364"/>
      <c r="J162" s="248"/>
      <c r="K162" s="247"/>
    </row>
    <row r="163" spans="1:11" x14ac:dyDescent="0.2">
      <c r="A163" s="247"/>
      <c r="B163" s="247"/>
      <c r="C163" s="247"/>
      <c r="D163" s="247"/>
      <c r="E163" s="247"/>
      <c r="F163" s="248"/>
      <c r="G163" s="268"/>
      <c r="H163" s="247"/>
      <c r="I163" s="364"/>
      <c r="J163" s="248"/>
      <c r="K163" s="247"/>
    </row>
    <row r="164" spans="1:11" x14ac:dyDescent="0.2">
      <c r="A164" s="247"/>
      <c r="B164" s="247"/>
      <c r="C164" s="247"/>
      <c r="D164" s="247"/>
      <c r="E164" s="247"/>
      <c r="F164" s="248"/>
      <c r="G164" s="268"/>
      <c r="H164" s="247"/>
      <c r="I164" s="364"/>
      <c r="J164" s="248"/>
      <c r="K164" s="247"/>
    </row>
    <row r="165" spans="1:11" x14ac:dyDescent="0.2">
      <c r="A165" s="247"/>
      <c r="B165" s="247"/>
      <c r="C165" s="247"/>
      <c r="D165" s="247"/>
      <c r="E165" s="247"/>
      <c r="F165" s="248"/>
      <c r="G165" s="268"/>
      <c r="H165" s="247"/>
      <c r="I165" s="364"/>
      <c r="J165" s="248"/>
      <c r="K165" s="247"/>
    </row>
    <row r="166" spans="1:11" x14ac:dyDescent="0.2">
      <c r="A166" s="247"/>
      <c r="B166" s="247"/>
      <c r="C166" s="247"/>
      <c r="D166" s="247"/>
      <c r="E166" s="247"/>
      <c r="F166" s="248"/>
      <c r="G166" s="268"/>
      <c r="H166" s="247"/>
      <c r="I166" s="364"/>
      <c r="J166" s="248"/>
      <c r="K166" s="247"/>
    </row>
    <row r="167" spans="1:11" x14ac:dyDescent="0.2">
      <c r="A167" s="247"/>
      <c r="B167" s="247"/>
      <c r="C167" s="247"/>
      <c r="D167" s="247"/>
      <c r="E167" s="247"/>
      <c r="F167" s="248"/>
      <c r="G167" s="268"/>
      <c r="H167" s="247"/>
      <c r="I167" s="364"/>
      <c r="J167" s="248"/>
      <c r="K167" s="247"/>
    </row>
    <row r="168" spans="1:11" x14ac:dyDescent="0.2">
      <c r="A168" s="247"/>
      <c r="B168" s="247"/>
      <c r="C168" s="247"/>
      <c r="D168" s="247"/>
      <c r="E168" s="247"/>
      <c r="F168" s="248"/>
      <c r="G168" s="268"/>
      <c r="H168" s="247"/>
      <c r="I168" s="364"/>
      <c r="J168" s="248"/>
      <c r="K168" s="247"/>
    </row>
    <row r="169" spans="1:11" x14ac:dyDescent="0.2">
      <c r="A169" s="247"/>
      <c r="B169" s="247"/>
      <c r="C169" s="247"/>
      <c r="D169" s="247"/>
      <c r="E169" s="247"/>
      <c r="F169" s="248"/>
      <c r="G169" s="268"/>
      <c r="H169" s="247"/>
      <c r="I169" s="364"/>
      <c r="J169" s="248"/>
      <c r="K169" s="247"/>
    </row>
    <row r="170" spans="1:11" x14ac:dyDescent="0.2">
      <c r="A170" s="247"/>
      <c r="B170" s="247"/>
      <c r="C170" s="247"/>
      <c r="D170" s="247"/>
      <c r="E170" s="247"/>
      <c r="F170" s="248"/>
      <c r="G170" s="268"/>
      <c r="H170" s="247"/>
      <c r="I170" s="364"/>
      <c r="J170" s="248"/>
      <c r="K170" s="247"/>
    </row>
    <row r="171" spans="1:11" x14ac:dyDescent="0.2">
      <c r="A171" s="247"/>
      <c r="B171" s="247"/>
      <c r="C171" s="247"/>
      <c r="D171" s="247"/>
      <c r="E171" s="247"/>
      <c r="F171" s="248"/>
      <c r="G171" s="268"/>
      <c r="H171" s="247"/>
      <c r="I171" s="364"/>
      <c r="J171" s="248"/>
      <c r="K171" s="247"/>
    </row>
    <row r="172" spans="1:11" x14ac:dyDescent="0.2">
      <c r="A172" s="247"/>
      <c r="B172" s="247"/>
      <c r="C172" s="247"/>
      <c r="D172" s="247"/>
      <c r="E172" s="247"/>
      <c r="F172" s="248"/>
      <c r="G172" s="268"/>
      <c r="H172" s="247"/>
      <c r="I172" s="364"/>
      <c r="J172" s="248"/>
      <c r="K172" s="247"/>
    </row>
    <row r="173" spans="1:11" x14ac:dyDescent="0.2">
      <c r="A173" s="247"/>
      <c r="B173" s="247"/>
      <c r="C173" s="247"/>
      <c r="D173" s="247"/>
      <c r="E173" s="247"/>
      <c r="F173" s="248"/>
      <c r="G173" s="268"/>
      <c r="H173" s="247"/>
      <c r="I173" s="364"/>
      <c r="J173" s="248"/>
      <c r="K173" s="247"/>
    </row>
    <row r="174" spans="1:11" x14ac:dyDescent="0.2">
      <c r="A174" s="247"/>
      <c r="B174" s="247"/>
      <c r="C174" s="247"/>
      <c r="D174" s="247"/>
      <c r="E174" s="247"/>
      <c r="F174" s="248"/>
      <c r="G174" s="268"/>
      <c r="H174" s="247"/>
      <c r="I174" s="364"/>
      <c r="J174" s="248"/>
      <c r="K174" s="247"/>
    </row>
    <row r="175" spans="1:11" x14ac:dyDescent="0.2">
      <c r="A175" s="247"/>
      <c r="B175" s="247"/>
      <c r="C175" s="247"/>
      <c r="D175" s="247"/>
      <c r="E175" s="247"/>
      <c r="F175" s="248"/>
      <c r="G175" s="268"/>
      <c r="H175" s="247"/>
      <c r="I175" s="364"/>
      <c r="J175" s="248"/>
      <c r="K175" s="247"/>
    </row>
    <row r="176" spans="1:11" x14ac:dyDescent="0.2">
      <c r="A176" s="247"/>
      <c r="B176" s="247"/>
      <c r="C176" s="247"/>
      <c r="D176" s="247"/>
      <c r="E176" s="247"/>
      <c r="F176" s="248"/>
      <c r="G176" s="268"/>
      <c r="H176" s="247"/>
      <c r="I176" s="364"/>
      <c r="J176" s="248"/>
      <c r="K176" s="247"/>
    </row>
    <row r="177" spans="1:11" x14ac:dyDescent="0.2">
      <c r="A177" s="247"/>
      <c r="B177" s="247"/>
      <c r="C177" s="247"/>
      <c r="D177" s="247"/>
      <c r="E177" s="247"/>
      <c r="F177" s="248"/>
      <c r="G177" s="268"/>
      <c r="H177" s="247"/>
      <c r="I177" s="364"/>
      <c r="J177" s="248"/>
      <c r="K177" s="247"/>
    </row>
    <row r="178" spans="1:11" x14ac:dyDescent="0.2">
      <c r="A178" s="247"/>
      <c r="B178" s="247"/>
      <c r="C178" s="247"/>
      <c r="D178" s="247"/>
      <c r="E178" s="247"/>
      <c r="F178" s="248"/>
      <c r="G178" s="268"/>
      <c r="H178" s="247"/>
      <c r="I178" s="364"/>
      <c r="J178" s="248"/>
      <c r="K178" s="247"/>
    </row>
    <row r="179" spans="1:11" x14ac:dyDescent="0.2">
      <c r="A179" s="247"/>
      <c r="B179" s="247"/>
      <c r="C179" s="247"/>
      <c r="D179" s="247"/>
      <c r="E179" s="247"/>
      <c r="F179" s="248"/>
      <c r="G179" s="268"/>
      <c r="H179" s="247"/>
      <c r="I179" s="364"/>
      <c r="J179" s="248"/>
      <c r="K179" s="247"/>
    </row>
    <row r="180" spans="1:11" x14ac:dyDescent="0.2">
      <c r="A180" s="247"/>
      <c r="B180" s="247"/>
      <c r="C180" s="247"/>
      <c r="D180" s="247"/>
      <c r="E180" s="247"/>
      <c r="F180" s="248"/>
      <c r="G180" s="268"/>
      <c r="H180" s="247"/>
      <c r="I180" s="364"/>
      <c r="J180" s="248"/>
      <c r="K180" s="247"/>
    </row>
    <row r="181" spans="1:11" x14ac:dyDescent="0.2">
      <c r="A181" s="247"/>
      <c r="B181" s="247"/>
      <c r="C181" s="247"/>
      <c r="D181" s="247"/>
      <c r="E181" s="247"/>
      <c r="F181" s="248"/>
      <c r="G181" s="268"/>
      <c r="H181" s="247"/>
      <c r="I181" s="364"/>
      <c r="J181" s="248"/>
      <c r="K181" s="247"/>
    </row>
    <row r="182" spans="1:11" x14ac:dyDescent="0.2">
      <c r="A182" s="247"/>
      <c r="B182" s="247"/>
      <c r="C182" s="247"/>
      <c r="D182" s="247"/>
      <c r="E182" s="247"/>
      <c r="F182" s="248"/>
      <c r="G182" s="268"/>
      <c r="H182" s="247"/>
      <c r="I182" s="364"/>
      <c r="J182" s="248"/>
      <c r="K182" s="247"/>
    </row>
    <row r="183" spans="1:11" x14ac:dyDescent="0.2">
      <c r="A183" s="247"/>
      <c r="B183" s="247"/>
      <c r="C183" s="247"/>
      <c r="D183" s="247"/>
      <c r="E183" s="247"/>
      <c r="F183" s="248"/>
      <c r="G183" s="268"/>
      <c r="H183" s="247"/>
      <c r="I183" s="364"/>
      <c r="J183" s="248"/>
      <c r="K183" s="247"/>
    </row>
    <row r="184" spans="1:11" x14ac:dyDescent="0.2">
      <c r="A184" s="247"/>
      <c r="B184" s="247"/>
      <c r="C184" s="247"/>
      <c r="D184" s="247"/>
      <c r="E184" s="247"/>
      <c r="F184" s="248"/>
      <c r="G184" s="268"/>
      <c r="H184" s="247"/>
      <c r="I184" s="364"/>
      <c r="J184" s="248"/>
      <c r="K184" s="247"/>
    </row>
    <row r="185" spans="1:11" x14ac:dyDescent="0.2">
      <c r="A185" s="247"/>
      <c r="B185" s="247"/>
      <c r="C185" s="247"/>
      <c r="D185" s="247"/>
      <c r="E185" s="247"/>
      <c r="F185" s="248"/>
      <c r="G185" s="268"/>
      <c r="H185" s="247"/>
      <c r="I185" s="364"/>
      <c r="J185" s="248"/>
      <c r="K185" s="247"/>
    </row>
    <row r="186" spans="1:11" x14ac:dyDescent="0.2">
      <c r="A186" s="247"/>
      <c r="B186" s="247"/>
      <c r="C186" s="247"/>
      <c r="D186" s="247"/>
      <c r="E186" s="247"/>
      <c r="F186" s="248"/>
      <c r="G186" s="268"/>
      <c r="H186" s="247"/>
      <c r="I186" s="364"/>
      <c r="J186" s="248"/>
      <c r="K186" s="247"/>
    </row>
    <row r="187" spans="1:11" x14ac:dyDescent="0.2">
      <c r="A187" s="247"/>
      <c r="B187" s="247"/>
      <c r="C187" s="247"/>
      <c r="D187" s="247"/>
      <c r="E187" s="247"/>
      <c r="F187" s="248"/>
      <c r="G187" s="268"/>
      <c r="H187" s="247"/>
      <c r="I187" s="364"/>
      <c r="J187" s="248"/>
      <c r="K187" s="247"/>
    </row>
    <row r="188" spans="1:11" x14ac:dyDescent="0.2">
      <c r="A188" s="247"/>
      <c r="B188" s="247"/>
      <c r="C188" s="247"/>
      <c r="D188" s="247"/>
      <c r="E188" s="247"/>
      <c r="F188" s="248"/>
      <c r="G188" s="268"/>
      <c r="H188" s="247"/>
      <c r="I188" s="364"/>
      <c r="J188" s="248"/>
      <c r="K188" s="247"/>
    </row>
    <row r="189" spans="1:11" x14ac:dyDescent="0.2">
      <c r="A189" s="247"/>
      <c r="B189" s="247"/>
      <c r="C189" s="247"/>
      <c r="D189" s="247"/>
      <c r="E189" s="247"/>
      <c r="F189" s="248"/>
      <c r="G189" s="268"/>
      <c r="H189" s="247"/>
      <c r="I189" s="364"/>
      <c r="J189" s="248"/>
      <c r="K189" s="247"/>
    </row>
    <row r="190" spans="1:11" x14ac:dyDescent="0.2">
      <c r="A190" s="247"/>
      <c r="B190" s="247"/>
      <c r="C190" s="247"/>
      <c r="D190" s="247"/>
      <c r="E190" s="247"/>
      <c r="F190" s="248"/>
      <c r="G190" s="268"/>
      <c r="H190" s="247"/>
      <c r="I190" s="364"/>
      <c r="J190" s="248"/>
      <c r="K190" s="247"/>
    </row>
    <row r="191" spans="1:11" x14ac:dyDescent="0.2">
      <c r="A191" s="247"/>
      <c r="B191" s="247"/>
      <c r="C191" s="247"/>
      <c r="D191" s="247"/>
      <c r="E191" s="247"/>
      <c r="F191" s="248"/>
      <c r="G191" s="268"/>
      <c r="H191" s="247"/>
      <c r="I191" s="364"/>
      <c r="J191" s="248"/>
      <c r="K191" s="247"/>
    </row>
    <row r="192" spans="1:11" x14ac:dyDescent="0.2">
      <c r="A192" s="247"/>
      <c r="B192" s="247"/>
      <c r="C192" s="247"/>
      <c r="D192" s="247"/>
      <c r="E192" s="247"/>
      <c r="F192" s="248"/>
      <c r="G192" s="268"/>
      <c r="H192" s="247"/>
      <c r="I192" s="364"/>
      <c r="J192" s="248"/>
      <c r="K192" s="247"/>
    </row>
    <row r="193" spans="1:11" x14ac:dyDescent="0.2">
      <c r="A193" s="247"/>
      <c r="B193" s="247"/>
      <c r="C193" s="247"/>
      <c r="D193" s="247"/>
      <c r="E193" s="247"/>
      <c r="F193" s="248"/>
      <c r="G193" s="268"/>
      <c r="H193" s="247"/>
      <c r="I193" s="364"/>
      <c r="J193" s="248"/>
      <c r="K193" s="247"/>
    </row>
    <row r="194" spans="1:11" x14ac:dyDescent="0.2">
      <c r="A194" s="247"/>
      <c r="B194" s="247"/>
      <c r="C194" s="247"/>
      <c r="D194" s="247"/>
      <c r="E194" s="247"/>
      <c r="F194" s="248"/>
      <c r="G194" s="268"/>
      <c r="H194" s="247"/>
      <c r="I194" s="364"/>
      <c r="J194" s="248"/>
      <c r="K194" s="247"/>
    </row>
    <row r="195" spans="1:11" x14ac:dyDescent="0.2">
      <c r="A195" s="247"/>
      <c r="B195" s="247"/>
      <c r="C195" s="247"/>
      <c r="D195" s="247"/>
      <c r="E195" s="247"/>
      <c r="F195" s="248"/>
      <c r="G195" s="268"/>
      <c r="H195" s="247"/>
      <c r="I195" s="364"/>
      <c r="J195" s="248"/>
      <c r="K195" s="247"/>
    </row>
    <row r="196" spans="1:11" x14ac:dyDescent="0.2">
      <c r="A196" s="247"/>
      <c r="B196" s="247"/>
      <c r="C196" s="247"/>
      <c r="D196" s="247"/>
      <c r="E196" s="247"/>
      <c r="F196" s="248"/>
      <c r="G196" s="268"/>
      <c r="H196" s="247"/>
      <c r="I196" s="364"/>
      <c r="J196" s="248"/>
      <c r="K196" s="247"/>
    </row>
    <row r="197" spans="1:11" x14ac:dyDescent="0.2">
      <c r="A197" s="247"/>
      <c r="B197" s="247"/>
      <c r="C197" s="247"/>
      <c r="D197" s="247"/>
      <c r="E197" s="247"/>
      <c r="F197" s="248"/>
      <c r="G197" s="268"/>
      <c r="H197" s="247"/>
      <c r="I197" s="364"/>
      <c r="J197" s="248"/>
      <c r="K197" s="247"/>
    </row>
    <row r="198" spans="1:11" x14ac:dyDescent="0.2">
      <c r="A198" s="247"/>
      <c r="B198" s="247"/>
      <c r="C198" s="247"/>
      <c r="D198" s="247"/>
      <c r="E198" s="247"/>
      <c r="F198" s="248"/>
      <c r="G198" s="268"/>
      <c r="H198" s="247"/>
      <c r="I198" s="364"/>
      <c r="J198" s="248"/>
      <c r="K198" s="247"/>
    </row>
    <row r="199" spans="1:11" x14ac:dyDescent="0.2">
      <c r="A199" s="247"/>
      <c r="B199" s="247"/>
      <c r="C199" s="247"/>
      <c r="D199" s="247"/>
      <c r="E199" s="247"/>
      <c r="F199" s="248"/>
      <c r="G199" s="268"/>
      <c r="H199" s="247"/>
      <c r="I199" s="364"/>
      <c r="J199" s="248"/>
      <c r="K199" s="247"/>
    </row>
    <row r="200" spans="1:11" x14ac:dyDescent="0.2">
      <c r="A200" s="247"/>
      <c r="B200" s="247"/>
      <c r="C200" s="247"/>
      <c r="D200" s="247"/>
      <c r="E200" s="247"/>
      <c r="F200" s="248"/>
      <c r="G200" s="268"/>
      <c r="H200" s="247"/>
      <c r="I200" s="364"/>
      <c r="J200" s="248"/>
      <c r="K200" s="247"/>
    </row>
    <row r="201" spans="1:11" x14ac:dyDescent="0.2">
      <c r="A201" s="247"/>
      <c r="B201" s="247"/>
      <c r="C201" s="247"/>
      <c r="D201" s="247"/>
      <c r="E201" s="247"/>
      <c r="F201" s="248"/>
      <c r="G201" s="268"/>
      <c r="H201" s="247"/>
      <c r="I201" s="364"/>
      <c r="J201" s="248"/>
      <c r="K201" s="247"/>
    </row>
    <row r="202" spans="1:11" x14ac:dyDescent="0.2">
      <c r="A202" s="247"/>
      <c r="B202" s="247"/>
      <c r="C202" s="247"/>
      <c r="D202" s="247"/>
      <c r="E202" s="247"/>
      <c r="F202" s="248"/>
      <c r="G202" s="268"/>
      <c r="H202" s="247"/>
      <c r="I202" s="364"/>
      <c r="J202" s="248"/>
      <c r="K202" s="247"/>
    </row>
    <row r="203" spans="1:11" x14ac:dyDescent="0.2">
      <c r="A203" s="247"/>
      <c r="B203" s="247"/>
      <c r="C203" s="247"/>
      <c r="D203" s="247"/>
      <c r="E203" s="247"/>
      <c r="F203" s="248"/>
      <c r="G203" s="268"/>
      <c r="H203" s="247"/>
      <c r="I203" s="364"/>
      <c r="J203" s="248"/>
      <c r="K203" s="247"/>
    </row>
    <row r="204" spans="1:11" x14ac:dyDescent="0.2">
      <c r="A204" s="247"/>
      <c r="B204" s="247"/>
      <c r="C204" s="247"/>
      <c r="D204" s="247"/>
      <c r="E204" s="247"/>
      <c r="F204" s="248"/>
      <c r="G204" s="268"/>
      <c r="H204" s="247"/>
      <c r="I204" s="364"/>
      <c r="J204" s="248"/>
      <c r="K204" s="247"/>
    </row>
    <row r="205" spans="1:11" x14ac:dyDescent="0.2">
      <c r="A205" s="247"/>
      <c r="B205" s="247"/>
      <c r="C205" s="247"/>
      <c r="D205" s="247"/>
      <c r="E205" s="247"/>
      <c r="F205" s="248"/>
      <c r="G205" s="268"/>
      <c r="H205" s="247"/>
      <c r="I205" s="364"/>
      <c r="J205" s="248"/>
      <c r="K205" s="247"/>
    </row>
    <row r="206" spans="1:11" x14ac:dyDescent="0.2">
      <c r="A206" s="247"/>
      <c r="B206" s="247"/>
      <c r="C206" s="247"/>
      <c r="D206" s="247"/>
      <c r="E206" s="247"/>
      <c r="F206" s="248"/>
      <c r="G206" s="268"/>
      <c r="H206" s="247"/>
      <c r="I206" s="364"/>
      <c r="J206" s="248"/>
      <c r="K206" s="247"/>
    </row>
    <row r="207" spans="1:11" x14ac:dyDescent="0.2">
      <c r="A207" s="247"/>
      <c r="B207" s="247"/>
      <c r="C207" s="247"/>
      <c r="D207" s="247"/>
      <c r="E207" s="247"/>
      <c r="F207" s="248"/>
      <c r="G207" s="268"/>
      <c r="H207" s="247"/>
      <c r="I207" s="364"/>
      <c r="J207" s="248"/>
      <c r="K207" s="247"/>
    </row>
    <row r="208" spans="1:11" x14ac:dyDescent="0.2">
      <c r="A208" s="247"/>
      <c r="B208" s="247"/>
      <c r="C208" s="247"/>
      <c r="D208" s="247"/>
      <c r="E208" s="247"/>
      <c r="F208" s="248"/>
      <c r="G208" s="268"/>
      <c r="H208" s="247"/>
      <c r="I208" s="364"/>
      <c r="J208" s="248"/>
      <c r="K208" s="247"/>
    </row>
    <row r="209" spans="1:11" x14ac:dyDescent="0.2">
      <c r="A209" s="247"/>
      <c r="B209" s="247"/>
      <c r="C209" s="247"/>
      <c r="D209" s="247"/>
      <c r="E209" s="247"/>
      <c r="F209" s="248"/>
      <c r="G209" s="268"/>
      <c r="H209" s="247"/>
      <c r="I209" s="364"/>
      <c r="J209" s="248"/>
      <c r="K209" s="247"/>
    </row>
    <row r="210" spans="1:11" x14ac:dyDescent="0.2">
      <c r="A210" s="247"/>
      <c r="B210" s="247"/>
      <c r="C210" s="247"/>
      <c r="D210" s="247"/>
      <c r="E210" s="247"/>
      <c r="F210" s="248"/>
      <c r="G210" s="268"/>
      <c r="H210" s="247"/>
      <c r="I210" s="364"/>
      <c r="J210" s="248"/>
      <c r="K210" s="247"/>
    </row>
    <row r="211" spans="1:11" x14ac:dyDescent="0.2">
      <c r="A211" s="247"/>
      <c r="B211" s="247"/>
      <c r="C211" s="247"/>
      <c r="D211" s="247"/>
      <c r="E211" s="247"/>
      <c r="F211" s="248"/>
      <c r="G211" s="268"/>
      <c r="H211" s="247"/>
      <c r="I211" s="364"/>
      <c r="J211" s="248"/>
      <c r="K211" s="247"/>
    </row>
    <row r="212" spans="1:11" x14ac:dyDescent="0.2">
      <c r="A212" s="247"/>
      <c r="B212" s="247"/>
      <c r="C212" s="247"/>
      <c r="D212" s="247"/>
      <c r="E212" s="247"/>
      <c r="F212" s="248"/>
      <c r="G212" s="268"/>
      <c r="H212" s="247"/>
      <c r="I212" s="364"/>
      <c r="J212" s="248"/>
      <c r="K212" s="247"/>
    </row>
    <row r="213" spans="1:11" x14ac:dyDescent="0.2">
      <c r="A213" s="247"/>
      <c r="B213" s="247"/>
      <c r="C213" s="247"/>
      <c r="D213" s="247"/>
      <c r="E213" s="247"/>
      <c r="F213" s="248"/>
      <c r="G213" s="268"/>
      <c r="H213" s="247"/>
      <c r="I213" s="364"/>
      <c r="J213" s="248"/>
      <c r="K213" s="247"/>
    </row>
    <row r="214" spans="1:11" x14ac:dyDescent="0.2">
      <c r="A214" s="247"/>
      <c r="B214" s="247"/>
      <c r="C214" s="247"/>
      <c r="D214" s="247"/>
      <c r="E214" s="247"/>
      <c r="F214" s="248"/>
      <c r="G214" s="268"/>
      <c r="H214" s="247"/>
      <c r="I214" s="364"/>
      <c r="J214" s="248"/>
      <c r="K214" s="247"/>
    </row>
    <row r="215" spans="1:11" x14ac:dyDescent="0.2">
      <c r="A215" s="247"/>
      <c r="B215" s="247"/>
      <c r="C215" s="247"/>
      <c r="D215" s="247"/>
      <c r="E215" s="247"/>
      <c r="F215" s="248"/>
      <c r="G215" s="268"/>
      <c r="H215" s="247"/>
      <c r="I215" s="364"/>
      <c r="J215" s="248"/>
      <c r="K215" s="247"/>
    </row>
    <row r="216" spans="1:11" x14ac:dyDescent="0.2">
      <c r="A216" s="247"/>
      <c r="B216" s="247"/>
      <c r="C216" s="247"/>
      <c r="D216" s="247"/>
      <c r="E216" s="247"/>
      <c r="F216" s="248"/>
      <c r="G216" s="268"/>
      <c r="H216" s="247"/>
      <c r="I216" s="364"/>
      <c r="J216" s="248"/>
      <c r="K216" s="247"/>
    </row>
    <row r="217" spans="1:11" x14ac:dyDescent="0.2">
      <c r="A217" s="247"/>
      <c r="B217" s="247"/>
      <c r="C217" s="247"/>
      <c r="D217" s="247"/>
      <c r="E217" s="247"/>
      <c r="F217" s="248"/>
      <c r="G217" s="268"/>
      <c r="H217" s="247"/>
      <c r="I217" s="364"/>
      <c r="J217" s="248"/>
      <c r="K217" s="247"/>
    </row>
    <row r="218" spans="1:11" x14ac:dyDescent="0.2">
      <c r="A218" s="247"/>
      <c r="B218" s="247"/>
      <c r="C218" s="247"/>
      <c r="D218" s="247"/>
      <c r="E218" s="247"/>
      <c r="F218" s="248"/>
      <c r="G218" s="268"/>
      <c r="H218" s="247"/>
      <c r="I218" s="364"/>
      <c r="J218" s="248"/>
      <c r="K218" s="247"/>
    </row>
    <row r="219" spans="1:11" x14ac:dyDescent="0.2">
      <c r="A219" s="247"/>
      <c r="B219" s="247"/>
      <c r="C219" s="247"/>
      <c r="D219" s="247"/>
      <c r="E219" s="247"/>
      <c r="F219" s="248"/>
      <c r="G219" s="268"/>
      <c r="H219" s="247"/>
      <c r="I219" s="364"/>
      <c r="J219" s="248"/>
      <c r="K219" s="247"/>
    </row>
    <row r="220" spans="1:11" x14ac:dyDescent="0.2">
      <c r="A220" s="247"/>
      <c r="B220" s="247"/>
      <c r="C220" s="247"/>
      <c r="D220" s="247"/>
      <c r="E220" s="247"/>
      <c r="F220" s="248"/>
      <c r="G220" s="268"/>
      <c r="H220" s="247"/>
      <c r="I220" s="364"/>
      <c r="J220" s="248"/>
      <c r="K220" s="247"/>
    </row>
    <row r="221" spans="1:11" x14ac:dyDescent="0.2">
      <c r="A221" s="247"/>
      <c r="B221" s="247"/>
      <c r="C221" s="247"/>
      <c r="D221" s="247"/>
      <c r="E221" s="247"/>
      <c r="F221" s="248"/>
      <c r="G221" s="268"/>
      <c r="H221" s="247"/>
      <c r="I221" s="364"/>
      <c r="J221" s="248"/>
      <c r="K221" s="247"/>
    </row>
    <row r="222" spans="1:11" x14ac:dyDescent="0.2">
      <c r="A222" s="247"/>
      <c r="B222" s="247"/>
      <c r="C222" s="247"/>
      <c r="D222" s="247"/>
      <c r="E222" s="247"/>
      <c r="F222" s="248"/>
      <c r="G222" s="268"/>
      <c r="H222" s="247"/>
      <c r="I222" s="364"/>
      <c r="J222" s="248"/>
      <c r="K222" s="247"/>
    </row>
    <row r="223" spans="1:11" x14ac:dyDescent="0.2">
      <c r="A223" s="247"/>
      <c r="B223" s="247"/>
      <c r="C223" s="247"/>
      <c r="D223" s="247"/>
      <c r="E223" s="247"/>
      <c r="F223" s="248"/>
      <c r="G223" s="268"/>
      <c r="H223" s="247"/>
      <c r="I223" s="364"/>
      <c r="J223" s="248"/>
      <c r="K223" s="247"/>
    </row>
    <row r="224" spans="1:11" x14ac:dyDescent="0.2">
      <c r="A224" s="247"/>
      <c r="B224" s="247"/>
      <c r="C224" s="247"/>
      <c r="D224" s="247"/>
      <c r="E224" s="247"/>
      <c r="F224" s="248"/>
      <c r="G224" s="268"/>
      <c r="H224" s="247"/>
      <c r="I224" s="364"/>
      <c r="J224" s="248"/>
      <c r="K224" s="247"/>
    </row>
    <row r="225" spans="1:11" x14ac:dyDescent="0.2">
      <c r="A225" s="247"/>
      <c r="B225" s="247"/>
      <c r="C225" s="247"/>
      <c r="D225" s="247"/>
      <c r="E225" s="247"/>
      <c r="F225" s="248"/>
      <c r="G225" s="268"/>
      <c r="H225" s="247"/>
      <c r="I225" s="364"/>
      <c r="J225" s="248"/>
      <c r="K225" s="247"/>
    </row>
    <row r="226" spans="1:11" x14ac:dyDescent="0.2">
      <c r="A226" s="247"/>
      <c r="B226" s="247"/>
      <c r="C226" s="247"/>
      <c r="D226" s="247"/>
      <c r="E226" s="247"/>
      <c r="F226" s="248"/>
      <c r="G226" s="268"/>
      <c r="H226" s="247"/>
      <c r="I226" s="364"/>
      <c r="J226" s="248"/>
      <c r="K226" s="247"/>
    </row>
    <row r="227" spans="1:11" x14ac:dyDescent="0.2">
      <c r="A227" s="247"/>
      <c r="B227" s="247"/>
      <c r="C227" s="247"/>
      <c r="D227" s="247"/>
      <c r="E227" s="247"/>
      <c r="F227" s="248"/>
      <c r="G227" s="268"/>
      <c r="H227" s="247"/>
      <c r="I227" s="364"/>
      <c r="J227" s="248"/>
      <c r="K227" s="247"/>
    </row>
    <row r="228" spans="1:11" x14ac:dyDescent="0.2">
      <c r="A228" s="247"/>
      <c r="B228" s="247"/>
      <c r="C228" s="247"/>
      <c r="D228" s="247"/>
      <c r="E228" s="247"/>
      <c r="F228" s="248"/>
      <c r="G228" s="268"/>
      <c r="H228" s="247"/>
      <c r="I228" s="364"/>
      <c r="J228" s="248"/>
      <c r="K228" s="247"/>
    </row>
    <row r="229" spans="1:11" x14ac:dyDescent="0.2">
      <c r="A229" s="247"/>
      <c r="B229" s="247"/>
      <c r="C229" s="247"/>
      <c r="D229" s="247"/>
      <c r="E229" s="247"/>
      <c r="F229" s="248"/>
      <c r="G229" s="268"/>
      <c r="H229" s="247"/>
      <c r="I229" s="364"/>
      <c r="J229" s="248"/>
      <c r="K229" s="247"/>
    </row>
    <row r="230" spans="1:11" x14ac:dyDescent="0.2">
      <c r="A230" s="247"/>
      <c r="B230" s="247"/>
      <c r="C230" s="247"/>
      <c r="D230" s="247"/>
      <c r="E230" s="247"/>
      <c r="F230" s="248"/>
      <c r="G230" s="268"/>
      <c r="H230" s="247"/>
      <c r="I230" s="364"/>
      <c r="J230" s="248"/>
      <c r="K230" s="247"/>
    </row>
    <row r="231" spans="1:11" x14ac:dyDescent="0.2">
      <c r="A231" s="247"/>
      <c r="B231" s="247"/>
      <c r="C231" s="247"/>
      <c r="D231" s="247"/>
      <c r="E231" s="247"/>
      <c r="F231" s="248"/>
      <c r="G231" s="268"/>
      <c r="H231" s="247"/>
      <c r="I231" s="364"/>
      <c r="J231" s="248"/>
      <c r="K231" s="247"/>
    </row>
    <row r="232" spans="1:11" x14ac:dyDescent="0.2">
      <c r="A232" s="247"/>
      <c r="B232" s="247"/>
      <c r="C232" s="247"/>
      <c r="D232" s="247"/>
      <c r="E232" s="247"/>
      <c r="F232" s="248"/>
      <c r="G232" s="268"/>
      <c r="H232" s="247"/>
      <c r="I232" s="364"/>
      <c r="J232" s="248"/>
      <c r="K232" s="247"/>
    </row>
    <row r="233" spans="1:11" x14ac:dyDescent="0.2">
      <c r="A233" s="247"/>
      <c r="B233" s="247"/>
      <c r="C233" s="247"/>
      <c r="D233" s="247"/>
      <c r="E233" s="247"/>
      <c r="F233" s="248"/>
      <c r="G233" s="268"/>
      <c r="H233" s="247"/>
      <c r="I233" s="364"/>
      <c r="J233" s="248"/>
      <c r="K233" s="247"/>
    </row>
    <row r="234" spans="1:11" x14ac:dyDescent="0.2">
      <c r="A234" s="247"/>
      <c r="B234" s="247"/>
      <c r="C234" s="247"/>
      <c r="D234" s="247"/>
      <c r="E234" s="247"/>
      <c r="F234" s="248"/>
      <c r="G234" s="268"/>
      <c r="H234" s="247"/>
      <c r="I234" s="364"/>
      <c r="J234" s="248"/>
      <c r="K234" s="247"/>
    </row>
    <row r="235" spans="1:11" x14ac:dyDescent="0.2">
      <c r="A235" s="247"/>
      <c r="B235" s="247"/>
      <c r="C235" s="247"/>
      <c r="D235" s="247"/>
      <c r="E235" s="247"/>
      <c r="F235" s="248"/>
      <c r="G235" s="268"/>
      <c r="H235" s="247"/>
      <c r="I235" s="364"/>
      <c r="J235" s="248"/>
      <c r="K235" s="247"/>
    </row>
    <row r="236" spans="1:11" x14ac:dyDescent="0.2">
      <c r="A236" s="247"/>
      <c r="B236" s="247"/>
      <c r="C236" s="247"/>
      <c r="D236" s="247"/>
      <c r="E236" s="247"/>
      <c r="F236" s="248"/>
      <c r="G236" s="268"/>
      <c r="H236" s="247"/>
      <c r="I236" s="364"/>
      <c r="J236" s="248"/>
      <c r="K236" s="247"/>
    </row>
    <row r="237" spans="1:11" x14ac:dyDescent="0.2">
      <c r="A237" s="247"/>
      <c r="B237" s="247"/>
      <c r="C237" s="247"/>
      <c r="D237" s="247"/>
      <c r="E237" s="247"/>
      <c r="F237" s="248"/>
      <c r="G237" s="268"/>
      <c r="H237" s="247"/>
      <c r="I237" s="364"/>
      <c r="J237" s="248"/>
      <c r="K237" s="247"/>
    </row>
    <row r="238" spans="1:11" x14ac:dyDescent="0.2">
      <c r="A238" s="247"/>
      <c r="B238" s="247"/>
      <c r="C238" s="247"/>
      <c r="D238" s="247"/>
      <c r="E238" s="247"/>
      <c r="F238" s="248"/>
      <c r="G238" s="268"/>
      <c r="H238" s="247"/>
      <c r="I238" s="364"/>
      <c r="J238" s="248"/>
      <c r="K238" s="247"/>
    </row>
    <row r="239" spans="1:11" x14ac:dyDescent="0.2">
      <c r="A239" s="247"/>
      <c r="B239" s="247"/>
      <c r="C239" s="247"/>
      <c r="D239" s="247"/>
      <c r="E239" s="247"/>
      <c r="F239" s="248"/>
      <c r="G239" s="268"/>
      <c r="H239" s="247"/>
      <c r="I239" s="364"/>
      <c r="J239" s="248"/>
      <c r="K239" s="247"/>
    </row>
    <row r="240" spans="1:11" x14ac:dyDescent="0.2">
      <c r="A240" s="247"/>
      <c r="B240" s="247"/>
      <c r="C240" s="247"/>
      <c r="D240" s="247"/>
      <c r="E240" s="247"/>
      <c r="F240" s="248"/>
      <c r="G240" s="268"/>
      <c r="H240" s="247"/>
      <c r="I240" s="364"/>
      <c r="J240" s="248"/>
      <c r="K240" s="247"/>
    </row>
    <row r="241" spans="1:11" x14ac:dyDescent="0.2">
      <c r="A241" s="247"/>
      <c r="B241" s="247"/>
      <c r="C241" s="247"/>
      <c r="D241" s="247"/>
      <c r="E241" s="247"/>
      <c r="F241" s="248"/>
      <c r="G241" s="268"/>
      <c r="H241" s="247"/>
      <c r="I241" s="364"/>
      <c r="J241" s="248"/>
      <c r="K241" s="247"/>
    </row>
    <row r="242" spans="1:11" x14ac:dyDescent="0.2">
      <c r="A242" s="247"/>
      <c r="B242" s="247"/>
      <c r="C242" s="247"/>
      <c r="D242" s="247"/>
      <c r="E242" s="247"/>
      <c r="F242" s="248"/>
      <c r="G242" s="268"/>
      <c r="H242" s="247"/>
      <c r="I242" s="364"/>
      <c r="J242" s="248"/>
      <c r="K242" s="247"/>
    </row>
    <row r="243" spans="1:11" x14ac:dyDescent="0.2">
      <c r="A243" s="247"/>
      <c r="B243" s="247"/>
      <c r="C243" s="247"/>
      <c r="D243" s="247"/>
      <c r="E243" s="247"/>
      <c r="F243" s="248"/>
      <c r="G243" s="268"/>
      <c r="H243" s="247"/>
      <c r="I243" s="364"/>
      <c r="J243" s="248"/>
      <c r="K243" s="247"/>
    </row>
    <row r="244" spans="1:11" x14ac:dyDescent="0.2">
      <c r="A244" s="247"/>
      <c r="B244" s="247"/>
      <c r="C244" s="247"/>
      <c r="D244" s="247"/>
      <c r="E244" s="247"/>
      <c r="F244" s="248"/>
      <c r="G244" s="268"/>
      <c r="H244" s="247"/>
      <c r="I244" s="364"/>
      <c r="J244" s="248"/>
      <c r="K244" s="247"/>
    </row>
    <row r="245" spans="1:11" x14ac:dyDescent="0.2">
      <c r="A245" s="247"/>
      <c r="B245" s="247"/>
      <c r="C245" s="247"/>
      <c r="D245" s="247"/>
      <c r="E245" s="247"/>
      <c r="F245" s="248"/>
      <c r="G245" s="268"/>
      <c r="H245" s="247"/>
      <c r="I245" s="364"/>
      <c r="J245" s="248"/>
      <c r="K245" s="247"/>
    </row>
    <row r="246" spans="1:11" x14ac:dyDescent="0.2">
      <c r="A246" s="247"/>
      <c r="B246" s="247"/>
      <c r="C246" s="247"/>
      <c r="D246" s="247"/>
      <c r="E246" s="247"/>
      <c r="F246" s="248"/>
      <c r="G246" s="268"/>
      <c r="H246" s="247"/>
      <c r="I246" s="364"/>
      <c r="J246" s="248"/>
      <c r="K246" s="247"/>
    </row>
    <row r="247" spans="1:11" x14ac:dyDescent="0.2">
      <c r="A247" s="247"/>
      <c r="B247" s="247"/>
      <c r="C247" s="247"/>
      <c r="D247" s="247"/>
      <c r="E247" s="247"/>
      <c r="F247" s="248"/>
      <c r="G247" s="268"/>
      <c r="H247" s="247"/>
      <c r="I247" s="364"/>
      <c r="J247" s="248"/>
      <c r="K247" s="247"/>
    </row>
    <row r="248" spans="1:11" x14ac:dyDescent="0.2">
      <c r="A248" s="247"/>
      <c r="B248" s="247"/>
      <c r="C248" s="247"/>
      <c r="D248" s="247"/>
      <c r="E248" s="247"/>
      <c r="F248" s="248"/>
      <c r="G248" s="268"/>
      <c r="H248" s="247"/>
      <c r="I248" s="364"/>
      <c r="J248" s="248"/>
      <c r="K248" s="247"/>
    </row>
    <row r="249" spans="1:11" x14ac:dyDescent="0.2">
      <c r="A249" s="247"/>
      <c r="B249" s="247"/>
      <c r="C249" s="247"/>
      <c r="D249" s="247"/>
      <c r="E249" s="247"/>
      <c r="F249" s="248"/>
      <c r="G249" s="268"/>
      <c r="H249" s="247"/>
      <c r="I249" s="364"/>
      <c r="J249" s="248"/>
      <c r="K249" s="247"/>
    </row>
    <row r="250" spans="1:11" x14ac:dyDescent="0.2">
      <c r="A250" s="247"/>
      <c r="B250" s="247"/>
      <c r="C250" s="247"/>
      <c r="D250" s="247"/>
      <c r="E250" s="247"/>
      <c r="F250" s="248"/>
      <c r="G250" s="268"/>
      <c r="H250" s="247"/>
      <c r="I250" s="364"/>
      <c r="J250" s="248"/>
      <c r="K250" s="247"/>
    </row>
    <row r="251" spans="1:11" x14ac:dyDescent="0.2">
      <c r="A251" s="247"/>
      <c r="B251" s="247"/>
      <c r="C251" s="247"/>
      <c r="D251" s="247"/>
      <c r="E251" s="247"/>
      <c r="F251" s="248"/>
      <c r="G251" s="268"/>
      <c r="H251" s="247"/>
      <c r="I251" s="364"/>
      <c r="J251" s="248"/>
      <c r="K251" s="247"/>
    </row>
    <row r="252" spans="1:11" x14ac:dyDescent="0.2">
      <c r="A252" s="247"/>
      <c r="B252" s="247"/>
      <c r="C252" s="247"/>
      <c r="D252" s="247"/>
      <c r="E252" s="247"/>
      <c r="F252" s="248"/>
      <c r="G252" s="268"/>
      <c r="H252" s="247"/>
      <c r="I252" s="364"/>
      <c r="J252" s="248"/>
      <c r="K252" s="247"/>
    </row>
    <row r="253" spans="1:11" x14ac:dyDescent="0.2">
      <c r="A253" s="247"/>
      <c r="B253" s="247"/>
      <c r="C253" s="247"/>
      <c r="D253" s="247"/>
      <c r="E253" s="247"/>
      <c r="F253" s="248"/>
      <c r="G253" s="268"/>
      <c r="H253" s="247"/>
      <c r="I253" s="364"/>
      <c r="J253" s="248"/>
      <c r="K253" s="247"/>
    </row>
    <row r="254" spans="1:11" x14ac:dyDescent="0.2">
      <c r="A254" s="247"/>
      <c r="B254" s="247"/>
      <c r="C254" s="247"/>
      <c r="D254" s="247"/>
      <c r="E254" s="247"/>
      <c r="F254" s="248"/>
      <c r="G254" s="268"/>
      <c r="H254" s="247"/>
      <c r="I254" s="364"/>
      <c r="J254" s="248"/>
      <c r="K254" s="247"/>
    </row>
    <row r="255" spans="1:11" x14ac:dyDescent="0.2">
      <c r="A255" s="247"/>
      <c r="B255" s="247"/>
      <c r="C255" s="247"/>
      <c r="D255" s="247"/>
      <c r="E255" s="247"/>
      <c r="F255" s="248"/>
      <c r="G255" s="268"/>
      <c r="H255" s="247"/>
      <c r="I255" s="364"/>
      <c r="J255" s="248"/>
      <c r="K255" s="247"/>
    </row>
    <row r="256" spans="1:11" x14ac:dyDescent="0.2">
      <c r="A256" s="247"/>
      <c r="B256" s="247"/>
      <c r="C256" s="247"/>
      <c r="D256" s="247"/>
      <c r="E256" s="247"/>
      <c r="F256" s="248"/>
      <c r="G256" s="268"/>
      <c r="H256" s="247"/>
      <c r="I256" s="364"/>
      <c r="J256" s="248"/>
      <c r="K256" s="247"/>
    </row>
    <row r="257" spans="1:11" x14ac:dyDescent="0.2">
      <c r="A257" s="247"/>
      <c r="B257" s="247"/>
      <c r="C257" s="247"/>
      <c r="D257" s="247"/>
      <c r="E257" s="247"/>
      <c r="F257" s="248"/>
      <c r="G257" s="268"/>
      <c r="H257" s="247"/>
      <c r="I257" s="364"/>
      <c r="J257" s="248"/>
      <c r="K257" s="247"/>
    </row>
    <row r="258" spans="1:11" x14ac:dyDescent="0.2">
      <c r="A258" s="247"/>
      <c r="B258" s="247"/>
      <c r="C258" s="247"/>
      <c r="D258" s="247"/>
      <c r="E258" s="247"/>
      <c r="F258" s="248"/>
      <c r="G258" s="268"/>
      <c r="H258" s="247"/>
      <c r="I258" s="364"/>
      <c r="J258" s="248"/>
      <c r="K258" s="247"/>
    </row>
    <row r="259" spans="1:11" x14ac:dyDescent="0.2">
      <c r="A259" s="247"/>
      <c r="B259" s="247"/>
      <c r="C259" s="247"/>
      <c r="D259" s="247"/>
      <c r="E259" s="247"/>
      <c r="F259" s="248"/>
      <c r="G259" s="268"/>
      <c r="H259" s="247"/>
      <c r="I259" s="364"/>
      <c r="J259" s="248"/>
      <c r="K259" s="247"/>
    </row>
    <row r="260" spans="1:11" x14ac:dyDescent="0.2">
      <c r="A260" s="247"/>
      <c r="B260" s="247"/>
      <c r="C260" s="247"/>
      <c r="D260" s="247"/>
      <c r="E260" s="247"/>
      <c r="F260" s="248"/>
      <c r="G260" s="268"/>
      <c r="H260" s="247"/>
      <c r="I260" s="364"/>
      <c r="J260" s="248"/>
      <c r="K260" s="247"/>
    </row>
    <row r="261" spans="1:11" x14ac:dyDescent="0.2">
      <c r="A261" s="247"/>
      <c r="B261" s="247"/>
      <c r="C261" s="247"/>
      <c r="D261" s="247"/>
      <c r="E261" s="247"/>
      <c r="F261" s="248"/>
      <c r="G261" s="268"/>
      <c r="H261" s="247"/>
      <c r="I261" s="364"/>
      <c r="J261" s="248"/>
      <c r="K261" s="247"/>
    </row>
    <row r="262" spans="1:11" x14ac:dyDescent="0.2">
      <c r="A262" s="247"/>
      <c r="B262" s="247"/>
      <c r="C262" s="247"/>
      <c r="D262" s="247"/>
      <c r="E262" s="247"/>
      <c r="F262" s="248"/>
      <c r="G262" s="268"/>
      <c r="H262" s="247"/>
      <c r="I262" s="364"/>
      <c r="J262" s="248"/>
      <c r="K262" s="247"/>
    </row>
    <row r="263" spans="1:11" x14ac:dyDescent="0.2">
      <c r="A263" s="247"/>
      <c r="B263" s="247"/>
      <c r="C263" s="247"/>
      <c r="D263" s="247"/>
      <c r="E263" s="247"/>
      <c r="F263" s="248"/>
      <c r="G263" s="268"/>
      <c r="H263" s="247"/>
      <c r="I263" s="364"/>
      <c r="J263" s="248"/>
      <c r="K263" s="247"/>
    </row>
    <row r="264" spans="1:11" x14ac:dyDescent="0.2">
      <c r="A264" s="247"/>
      <c r="B264" s="247"/>
      <c r="C264" s="247"/>
      <c r="D264" s="247"/>
      <c r="E264" s="247"/>
      <c r="F264" s="248"/>
      <c r="G264" s="268"/>
      <c r="H264" s="247"/>
      <c r="I264" s="364"/>
      <c r="J264" s="248"/>
      <c r="K264" s="247"/>
    </row>
    <row r="265" spans="1:11" x14ac:dyDescent="0.2">
      <c r="A265" s="247"/>
      <c r="B265" s="247"/>
      <c r="C265" s="247"/>
      <c r="D265" s="247"/>
      <c r="E265" s="247"/>
      <c r="F265" s="248"/>
      <c r="G265" s="268"/>
      <c r="H265" s="247"/>
      <c r="I265" s="364"/>
      <c r="J265" s="248"/>
      <c r="K265" s="247"/>
    </row>
    <row r="266" spans="1:11" x14ac:dyDescent="0.2">
      <c r="A266" s="247"/>
      <c r="B266" s="247"/>
      <c r="C266" s="247"/>
      <c r="D266" s="247"/>
      <c r="E266" s="247"/>
      <c r="F266" s="248"/>
      <c r="G266" s="268"/>
      <c r="H266" s="247"/>
      <c r="I266" s="364"/>
      <c r="J266" s="248"/>
      <c r="K266" s="247"/>
    </row>
    <row r="267" spans="1:11" x14ac:dyDescent="0.2">
      <c r="A267" s="247"/>
      <c r="B267" s="247"/>
      <c r="C267" s="247"/>
      <c r="D267" s="247"/>
      <c r="E267" s="247"/>
      <c r="F267" s="248"/>
      <c r="G267" s="268"/>
      <c r="H267" s="247"/>
      <c r="I267" s="364"/>
      <c r="J267" s="248"/>
      <c r="K267" s="247"/>
    </row>
    <row r="268" spans="1:11" x14ac:dyDescent="0.2">
      <c r="A268" s="247"/>
      <c r="B268" s="247"/>
      <c r="C268" s="247"/>
      <c r="D268" s="247"/>
      <c r="E268" s="247"/>
      <c r="F268" s="248"/>
      <c r="G268" s="268"/>
      <c r="H268" s="247"/>
      <c r="I268" s="364"/>
      <c r="J268" s="248"/>
      <c r="K268" s="247"/>
    </row>
    <row r="269" spans="1:11" x14ac:dyDescent="0.2">
      <c r="A269" s="247"/>
      <c r="B269" s="247"/>
      <c r="C269" s="247"/>
      <c r="D269" s="247"/>
      <c r="E269" s="247"/>
      <c r="F269" s="248"/>
      <c r="G269" s="268"/>
      <c r="H269" s="247"/>
      <c r="I269" s="364"/>
      <c r="J269" s="248"/>
      <c r="K269" s="247"/>
    </row>
    <row r="270" spans="1:11" x14ac:dyDescent="0.2">
      <c r="A270" s="247"/>
      <c r="B270" s="247"/>
      <c r="C270" s="247"/>
      <c r="D270" s="247"/>
      <c r="E270" s="247"/>
      <c r="F270" s="248"/>
      <c r="G270" s="268"/>
      <c r="H270" s="247"/>
      <c r="I270" s="364"/>
      <c r="J270" s="248"/>
      <c r="K270" s="247"/>
    </row>
    <row r="271" spans="1:11" x14ac:dyDescent="0.2">
      <c r="A271" s="247"/>
      <c r="B271" s="247"/>
      <c r="C271" s="247"/>
      <c r="D271" s="247"/>
      <c r="E271" s="247"/>
      <c r="F271" s="248"/>
      <c r="G271" s="268"/>
      <c r="H271" s="247"/>
      <c r="I271" s="364"/>
      <c r="J271" s="248"/>
      <c r="K271" s="247"/>
    </row>
    <row r="272" spans="1:11" x14ac:dyDescent="0.2">
      <c r="A272" s="247"/>
      <c r="B272" s="247"/>
      <c r="C272" s="247"/>
      <c r="D272" s="247"/>
      <c r="E272" s="247"/>
      <c r="F272" s="248"/>
      <c r="G272" s="268"/>
      <c r="H272" s="247"/>
      <c r="I272" s="364"/>
      <c r="J272" s="248"/>
      <c r="K272" s="247"/>
    </row>
    <row r="273" spans="1:11" x14ac:dyDescent="0.2">
      <c r="A273" s="247"/>
      <c r="B273" s="247"/>
      <c r="C273" s="247"/>
      <c r="D273" s="247"/>
      <c r="E273" s="247"/>
      <c r="F273" s="248"/>
      <c r="G273" s="268"/>
      <c r="H273" s="247"/>
      <c r="I273" s="364"/>
      <c r="J273" s="248"/>
      <c r="K273" s="247"/>
    </row>
    <row r="274" spans="1:11" x14ac:dyDescent="0.2">
      <c r="A274" s="247"/>
      <c r="B274" s="247"/>
      <c r="C274" s="247"/>
      <c r="D274" s="247"/>
      <c r="E274" s="247"/>
      <c r="F274" s="248"/>
      <c r="G274" s="268"/>
      <c r="H274" s="247"/>
      <c r="I274" s="364"/>
      <c r="J274" s="248"/>
      <c r="K274" s="247"/>
    </row>
    <row r="275" spans="1:11" x14ac:dyDescent="0.2">
      <c r="A275" s="247"/>
      <c r="B275" s="247"/>
      <c r="C275" s="247"/>
      <c r="D275" s="247"/>
      <c r="E275" s="247"/>
      <c r="F275" s="248"/>
      <c r="G275" s="268"/>
      <c r="H275" s="247"/>
      <c r="I275" s="364"/>
      <c r="J275" s="248"/>
      <c r="K275" s="247"/>
    </row>
    <row r="276" spans="1:11" x14ac:dyDescent="0.2">
      <c r="A276" s="247"/>
      <c r="B276" s="247"/>
      <c r="C276" s="247"/>
      <c r="D276" s="247"/>
      <c r="E276" s="247"/>
      <c r="F276" s="248"/>
      <c r="G276" s="268"/>
      <c r="H276" s="247"/>
      <c r="I276" s="364"/>
      <c r="J276" s="248"/>
      <c r="K276" s="247"/>
    </row>
    <row r="277" spans="1:11" x14ac:dyDescent="0.2">
      <c r="A277" s="247"/>
      <c r="B277" s="247"/>
      <c r="C277" s="247"/>
      <c r="D277" s="247"/>
      <c r="E277" s="247"/>
      <c r="F277" s="248"/>
      <c r="G277" s="268"/>
      <c r="H277" s="247"/>
      <c r="I277" s="364"/>
      <c r="J277" s="248"/>
      <c r="K277" s="247"/>
    </row>
    <row r="278" spans="1:11" x14ac:dyDescent="0.2">
      <c r="A278" s="247"/>
      <c r="B278" s="247"/>
      <c r="C278" s="247"/>
      <c r="D278" s="247"/>
      <c r="E278" s="247"/>
      <c r="F278" s="248"/>
      <c r="G278" s="268"/>
      <c r="H278" s="247"/>
      <c r="I278" s="364"/>
      <c r="J278" s="248"/>
      <c r="K278" s="247"/>
    </row>
    <row r="279" spans="1:11" x14ac:dyDescent="0.2">
      <c r="A279" s="247"/>
      <c r="B279" s="247"/>
      <c r="C279" s="247"/>
      <c r="D279" s="247"/>
      <c r="E279" s="247"/>
      <c r="F279" s="248"/>
      <c r="G279" s="268"/>
      <c r="H279" s="247"/>
      <c r="I279" s="364"/>
      <c r="J279" s="248"/>
      <c r="K279" s="247"/>
    </row>
    <row r="280" spans="1:11" x14ac:dyDescent="0.2">
      <c r="A280" s="247"/>
      <c r="B280" s="247"/>
      <c r="C280" s="247"/>
      <c r="D280" s="247"/>
      <c r="E280" s="247"/>
      <c r="F280" s="248"/>
      <c r="G280" s="268"/>
      <c r="H280" s="247"/>
      <c r="I280" s="364"/>
      <c r="J280" s="248"/>
      <c r="K280" s="247"/>
    </row>
    <row r="281" spans="1:11" x14ac:dyDescent="0.2">
      <c r="A281" s="247"/>
      <c r="B281" s="247"/>
      <c r="C281" s="247"/>
      <c r="D281" s="247"/>
      <c r="E281" s="247"/>
      <c r="F281" s="248"/>
      <c r="G281" s="268"/>
      <c r="H281" s="247"/>
      <c r="I281" s="364"/>
      <c r="J281" s="248"/>
      <c r="K281" s="247"/>
    </row>
    <row r="282" spans="1:11" x14ac:dyDescent="0.2">
      <c r="A282" s="247"/>
      <c r="B282" s="247"/>
      <c r="C282" s="247"/>
      <c r="D282" s="247"/>
      <c r="E282" s="247"/>
      <c r="F282" s="248"/>
      <c r="G282" s="268"/>
      <c r="H282" s="247"/>
      <c r="I282" s="364"/>
      <c r="J282" s="248"/>
      <c r="K282" s="247"/>
    </row>
    <row r="283" spans="1:11" x14ac:dyDescent="0.2">
      <c r="A283" s="247"/>
      <c r="B283" s="247"/>
      <c r="C283" s="247"/>
      <c r="D283" s="247"/>
      <c r="E283" s="247"/>
      <c r="F283" s="248"/>
      <c r="G283" s="268"/>
      <c r="H283" s="247"/>
      <c r="I283" s="364"/>
      <c r="J283" s="248"/>
      <c r="K283" s="247"/>
    </row>
    <row r="284" spans="1:11" x14ac:dyDescent="0.2">
      <c r="A284" s="247"/>
      <c r="B284" s="247"/>
      <c r="C284" s="247"/>
      <c r="D284" s="247"/>
      <c r="E284" s="247"/>
      <c r="F284" s="248"/>
      <c r="G284" s="268"/>
      <c r="H284" s="247"/>
      <c r="I284" s="364"/>
      <c r="J284" s="248"/>
      <c r="K284" s="247"/>
    </row>
    <row r="285" spans="1:11" x14ac:dyDescent="0.2">
      <c r="A285" s="247"/>
      <c r="B285" s="247"/>
      <c r="C285" s="247"/>
      <c r="D285" s="247"/>
      <c r="E285" s="247"/>
      <c r="F285" s="248"/>
      <c r="G285" s="268"/>
      <c r="H285" s="247"/>
      <c r="I285" s="364"/>
      <c r="J285" s="248"/>
      <c r="K285" s="247"/>
    </row>
    <row r="286" spans="1:11" x14ac:dyDescent="0.2">
      <c r="A286" s="247"/>
      <c r="B286" s="247"/>
      <c r="C286" s="247"/>
      <c r="D286" s="247"/>
      <c r="E286" s="247"/>
      <c r="F286" s="248"/>
      <c r="G286" s="268"/>
      <c r="H286" s="247"/>
      <c r="I286" s="364"/>
      <c r="J286" s="248"/>
      <c r="K286" s="247"/>
    </row>
    <row r="287" spans="1:11" x14ac:dyDescent="0.2">
      <c r="A287" s="247"/>
      <c r="B287" s="247"/>
      <c r="C287" s="247"/>
      <c r="D287" s="247"/>
      <c r="E287" s="247"/>
      <c r="F287" s="248"/>
      <c r="G287" s="268"/>
      <c r="H287" s="247"/>
      <c r="I287" s="364"/>
      <c r="J287" s="248"/>
      <c r="K287" s="247"/>
    </row>
    <row r="288" spans="1:11" x14ac:dyDescent="0.2">
      <c r="A288" s="247"/>
      <c r="B288" s="247"/>
      <c r="C288" s="247"/>
      <c r="D288" s="247"/>
      <c r="E288" s="247"/>
      <c r="F288" s="248"/>
      <c r="G288" s="268"/>
      <c r="H288" s="247"/>
      <c r="I288" s="364"/>
      <c r="J288" s="248"/>
      <c r="K288" s="247"/>
    </row>
    <row r="289" spans="1:11" x14ac:dyDescent="0.2">
      <c r="A289" s="247"/>
      <c r="B289" s="247"/>
      <c r="C289" s="247"/>
      <c r="D289" s="247"/>
      <c r="E289" s="247"/>
      <c r="F289" s="248"/>
      <c r="G289" s="268"/>
      <c r="H289" s="247"/>
      <c r="I289" s="364"/>
      <c r="J289" s="248"/>
      <c r="K289" s="247"/>
    </row>
    <row r="290" spans="1:11" x14ac:dyDescent="0.2">
      <c r="A290" s="247"/>
      <c r="B290" s="247"/>
      <c r="C290" s="247"/>
      <c r="D290" s="247"/>
      <c r="E290" s="247"/>
      <c r="F290" s="248"/>
      <c r="G290" s="268"/>
      <c r="H290" s="247"/>
      <c r="I290" s="364"/>
      <c r="J290" s="248"/>
      <c r="K290" s="247"/>
    </row>
    <row r="291" spans="1:11" x14ac:dyDescent="0.2">
      <c r="A291" s="247"/>
      <c r="B291" s="247"/>
      <c r="C291" s="247"/>
      <c r="D291" s="247"/>
      <c r="E291" s="247"/>
      <c r="F291" s="248"/>
      <c r="G291" s="268"/>
      <c r="H291" s="247"/>
      <c r="I291" s="364"/>
      <c r="J291" s="248"/>
      <c r="K291" s="247"/>
    </row>
    <row r="292" spans="1:11" x14ac:dyDescent="0.2">
      <c r="A292" s="247"/>
      <c r="B292" s="247"/>
      <c r="C292" s="247"/>
      <c r="D292" s="247"/>
      <c r="E292" s="247"/>
      <c r="F292" s="248"/>
      <c r="G292" s="268"/>
      <c r="H292" s="247"/>
      <c r="I292" s="364"/>
      <c r="J292" s="248"/>
      <c r="K292" s="247"/>
    </row>
    <row r="293" spans="1:11" x14ac:dyDescent="0.2">
      <c r="A293" s="247"/>
      <c r="B293" s="247"/>
      <c r="C293" s="247"/>
      <c r="D293" s="247"/>
      <c r="E293" s="247"/>
      <c r="F293" s="248"/>
      <c r="G293" s="268"/>
      <c r="H293" s="247"/>
      <c r="I293" s="364"/>
      <c r="J293" s="248"/>
      <c r="K293" s="247"/>
    </row>
    <row r="294" spans="1:11" x14ac:dyDescent="0.2">
      <c r="A294" s="247"/>
      <c r="B294" s="247"/>
      <c r="C294" s="247"/>
      <c r="D294" s="247"/>
      <c r="E294" s="247"/>
      <c r="F294" s="248"/>
      <c r="G294" s="268"/>
      <c r="H294" s="247"/>
      <c r="I294" s="364"/>
      <c r="J294" s="248"/>
      <c r="K294" s="247"/>
    </row>
    <row r="295" spans="1:11" x14ac:dyDescent="0.2">
      <c r="A295" s="247"/>
      <c r="B295" s="247"/>
      <c r="C295" s="247"/>
      <c r="D295" s="247"/>
      <c r="E295" s="247"/>
      <c r="F295" s="248"/>
      <c r="G295" s="268"/>
      <c r="H295" s="247"/>
      <c r="I295" s="364"/>
      <c r="J295" s="248"/>
      <c r="K295" s="247"/>
    </row>
    <row r="296" spans="1:11" x14ac:dyDescent="0.2">
      <c r="A296" s="247"/>
      <c r="B296" s="247"/>
      <c r="C296" s="247"/>
      <c r="D296" s="247"/>
      <c r="E296" s="247"/>
      <c r="F296" s="248"/>
      <c r="G296" s="268"/>
      <c r="H296" s="247"/>
      <c r="I296" s="364"/>
      <c r="J296" s="248"/>
      <c r="K296" s="247"/>
    </row>
    <row r="297" spans="1:11" x14ac:dyDescent="0.2">
      <c r="A297" s="247"/>
      <c r="B297" s="247"/>
      <c r="C297" s="247"/>
      <c r="D297" s="247"/>
      <c r="E297" s="247"/>
      <c r="F297" s="248"/>
      <c r="G297" s="268"/>
      <c r="H297" s="247"/>
      <c r="I297" s="364"/>
      <c r="J297" s="248"/>
      <c r="K297" s="247"/>
    </row>
    <row r="298" spans="1:11" x14ac:dyDescent="0.2">
      <c r="A298" s="247"/>
      <c r="B298" s="247"/>
      <c r="C298" s="247"/>
      <c r="D298" s="247"/>
      <c r="E298" s="247"/>
      <c r="F298" s="248"/>
      <c r="G298" s="268"/>
      <c r="H298" s="247"/>
      <c r="I298" s="364"/>
      <c r="J298" s="248"/>
      <c r="K298" s="247"/>
    </row>
    <row r="299" spans="1:11" x14ac:dyDescent="0.2">
      <c r="A299" s="247"/>
      <c r="B299" s="247"/>
      <c r="C299" s="247"/>
      <c r="D299" s="247"/>
      <c r="E299" s="247"/>
      <c r="F299" s="248"/>
      <c r="G299" s="268"/>
      <c r="H299" s="247"/>
      <c r="I299" s="364"/>
      <c r="J299" s="248"/>
      <c r="K299" s="247"/>
    </row>
    <row r="300" spans="1:11" x14ac:dyDescent="0.2">
      <c r="A300" s="247"/>
      <c r="B300" s="247"/>
      <c r="C300" s="247"/>
      <c r="D300" s="247"/>
      <c r="E300" s="247"/>
      <c r="F300" s="248"/>
      <c r="G300" s="268"/>
      <c r="H300" s="247"/>
      <c r="I300" s="364"/>
      <c r="J300" s="248"/>
      <c r="K300" s="247"/>
    </row>
    <row r="301" spans="1:11" x14ac:dyDescent="0.2">
      <c r="A301" s="247"/>
      <c r="B301" s="247"/>
      <c r="C301" s="247"/>
      <c r="D301" s="247"/>
      <c r="E301" s="247"/>
      <c r="F301" s="248"/>
      <c r="G301" s="268"/>
      <c r="H301" s="247"/>
      <c r="I301" s="364"/>
      <c r="J301" s="248"/>
      <c r="K301" s="247"/>
    </row>
    <row r="302" spans="1:11" x14ac:dyDescent="0.2">
      <c r="A302" s="247"/>
      <c r="B302" s="247"/>
      <c r="C302" s="247"/>
      <c r="D302" s="247"/>
      <c r="E302" s="247"/>
      <c r="F302" s="248"/>
      <c r="G302" s="268"/>
      <c r="H302" s="247"/>
      <c r="I302" s="364"/>
      <c r="J302" s="248"/>
      <c r="K302" s="247"/>
    </row>
    <row r="303" spans="1:11" x14ac:dyDescent="0.2">
      <c r="A303" s="247"/>
      <c r="B303" s="247"/>
      <c r="C303" s="247"/>
      <c r="D303" s="247"/>
      <c r="E303" s="247"/>
      <c r="F303" s="248"/>
      <c r="G303" s="268"/>
      <c r="H303" s="247"/>
      <c r="I303" s="364"/>
      <c r="J303" s="248"/>
      <c r="K303" s="247"/>
    </row>
    <row r="304" spans="1:11" x14ac:dyDescent="0.2">
      <c r="A304" s="247"/>
      <c r="B304" s="247"/>
      <c r="C304" s="247"/>
      <c r="D304" s="247"/>
      <c r="E304" s="247"/>
      <c r="F304" s="248"/>
      <c r="G304" s="268"/>
      <c r="H304" s="247"/>
      <c r="I304" s="364"/>
      <c r="J304" s="248"/>
      <c r="K304" s="247"/>
    </row>
    <row r="305" spans="1:11" x14ac:dyDescent="0.2">
      <c r="A305" s="247"/>
      <c r="B305" s="247"/>
      <c r="C305" s="247"/>
      <c r="D305" s="247"/>
      <c r="E305" s="247"/>
      <c r="F305" s="248"/>
      <c r="G305" s="268"/>
      <c r="H305" s="247"/>
      <c r="I305" s="364"/>
      <c r="J305" s="248"/>
      <c r="K305" s="247"/>
    </row>
    <row r="306" spans="1:11" x14ac:dyDescent="0.2">
      <c r="A306" s="247"/>
      <c r="B306" s="247"/>
      <c r="C306" s="247"/>
      <c r="D306" s="247"/>
      <c r="E306" s="247"/>
      <c r="F306" s="248"/>
      <c r="G306" s="268"/>
      <c r="H306" s="247"/>
      <c r="I306" s="364"/>
      <c r="J306" s="248"/>
      <c r="K306" s="247"/>
    </row>
    <row r="307" spans="1:11" x14ac:dyDescent="0.2">
      <c r="A307" s="247"/>
      <c r="B307" s="247"/>
      <c r="C307" s="247"/>
      <c r="D307" s="247"/>
      <c r="E307" s="247"/>
      <c r="F307" s="248"/>
      <c r="G307" s="268"/>
      <c r="H307" s="247"/>
      <c r="I307" s="364"/>
      <c r="J307" s="248"/>
      <c r="K307" s="247"/>
    </row>
    <row r="308" spans="1:11" x14ac:dyDescent="0.2">
      <c r="A308" s="247"/>
      <c r="B308" s="247"/>
      <c r="C308" s="247"/>
      <c r="D308" s="247"/>
      <c r="E308" s="247"/>
      <c r="F308" s="248"/>
      <c r="G308" s="268"/>
      <c r="H308" s="247"/>
      <c r="I308" s="364"/>
      <c r="J308" s="248"/>
      <c r="K308" s="247"/>
    </row>
    <row r="309" spans="1:11" x14ac:dyDescent="0.2">
      <c r="A309" s="247"/>
      <c r="B309" s="247"/>
      <c r="C309" s="247"/>
      <c r="D309" s="247"/>
      <c r="E309" s="247"/>
      <c r="F309" s="248"/>
      <c r="G309" s="268"/>
      <c r="H309" s="247"/>
      <c r="I309" s="364"/>
      <c r="J309" s="248"/>
      <c r="K309" s="247"/>
    </row>
    <row r="310" spans="1:11" x14ac:dyDescent="0.2">
      <c r="A310" s="247"/>
      <c r="B310" s="247"/>
      <c r="C310" s="247"/>
      <c r="D310" s="247"/>
      <c r="E310" s="247"/>
      <c r="F310" s="248"/>
      <c r="G310" s="268"/>
      <c r="H310" s="247"/>
      <c r="I310" s="364"/>
      <c r="J310" s="248"/>
      <c r="K310" s="247"/>
    </row>
    <row r="311" spans="1:11" x14ac:dyDescent="0.2">
      <c r="A311" s="247"/>
      <c r="B311" s="247"/>
      <c r="C311" s="247"/>
      <c r="D311" s="247"/>
      <c r="E311" s="247"/>
      <c r="F311" s="248"/>
      <c r="G311" s="268"/>
      <c r="H311" s="247"/>
      <c r="I311" s="364"/>
      <c r="J311" s="248"/>
      <c r="K311" s="247"/>
    </row>
    <row r="312" spans="1:11" x14ac:dyDescent="0.2">
      <c r="A312" s="247"/>
      <c r="B312" s="247"/>
      <c r="C312" s="247"/>
      <c r="D312" s="247"/>
      <c r="E312" s="247"/>
      <c r="F312" s="248"/>
      <c r="G312" s="268"/>
      <c r="H312" s="247"/>
      <c r="I312" s="364"/>
      <c r="J312" s="248"/>
      <c r="K312" s="247"/>
    </row>
    <row r="313" spans="1:11" x14ac:dyDescent="0.2">
      <c r="A313" s="247"/>
      <c r="B313" s="247"/>
      <c r="C313" s="247"/>
      <c r="D313" s="247"/>
      <c r="E313" s="247"/>
      <c r="F313" s="248"/>
      <c r="G313" s="268"/>
      <c r="H313" s="247"/>
      <c r="I313" s="364"/>
      <c r="J313" s="248"/>
      <c r="K313" s="247"/>
    </row>
    <row r="314" spans="1:11" x14ac:dyDescent="0.2">
      <c r="A314" s="247"/>
      <c r="B314" s="247"/>
      <c r="C314" s="247"/>
      <c r="D314" s="247"/>
      <c r="E314" s="247"/>
      <c r="F314" s="248"/>
      <c r="G314" s="268"/>
      <c r="H314" s="247"/>
      <c r="I314" s="364"/>
      <c r="J314" s="248"/>
      <c r="K314" s="247"/>
    </row>
    <row r="315" spans="1:11" x14ac:dyDescent="0.2">
      <c r="A315" s="247"/>
      <c r="B315" s="247"/>
      <c r="C315" s="247"/>
      <c r="D315" s="247"/>
      <c r="E315" s="247"/>
      <c r="F315" s="248"/>
      <c r="G315" s="268"/>
      <c r="H315" s="247"/>
      <c r="I315" s="364"/>
      <c r="J315" s="248"/>
      <c r="K315" s="247"/>
    </row>
    <row r="316" spans="1:11" x14ac:dyDescent="0.2">
      <c r="A316" s="247"/>
      <c r="B316" s="247"/>
      <c r="C316" s="247"/>
      <c r="D316" s="247"/>
      <c r="E316" s="247"/>
      <c r="F316" s="248"/>
      <c r="G316" s="268"/>
      <c r="H316" s="247"/>
      <c r="I316" s="364"/>
      <c r="J316" s="248"/>
      <c r="K316" s="247"/>
    </row>
    <row r="317" spans="1:11" x14ac:dyDescent="0.2">
      <c r="A317" s="247"/>
      <c r="B317" s="247"/>
      <c r="C317" s="247"/>
      <c r="D317" s="247"/>
      <c r="E317" s="247"/>
      <c r="F317" s="248"/>
      <c r="G317" s="268"/>
      <c r="H317" s="247"/>
      <c r="I317" s="364"/>
      <c r="J317" s="248"/>
      <c r="K317" s="247"/>
    </row>
    <row r="318" spans="1:11" x14ac:dyDescent="0.2">
      <c r="A318" s="247"/>
      <c r="B318" s="247"/>
      <c r="C318" s="247"/>
      <c r="D318" s="247"/>
      <c r="E318" s="247"/>
      <c r="F318" s="248"/>
      <c r="G318" s="268"/>
      <c r="H318" s="247"/>
      <c r="I318" s="364"/>
      <c r="J318" s="248"/>
      <c r="K318" s="247"/>
    </row>
    <row r="319" spans="1:11" x14ac:dyDescent="0.2">
      <c r="A319" s="247"/>
      <c r="B319" s="247"/>
      <c r="C319" s="247"/>
      <c r="D319" s="247"/>
      <c r="E319" s="247"/>
      <c r="F319" s="248"/>
      <c r="G319" s="268"/>
      <c r="H319" s="247"/>
      <c r="I319" s="364"/>
      <c r="J319" s="248"/>
      <c r="K319" s="247"/>
    </row>
    <row r="320" spans="1:11" x14ac:dyDescent="0.2">
      <c r="A320" s="247"/>
      <c r="B320" s="247"/>
      <c r="C320" s="247"/>
      <c r="D320" s="247"/>
      <c r="E320" s="247"/>
      <c r="F320" s="248"/>
      <c r="G320" s="268"/>
      <c r="H320" s="247"/>
      <c r="I320" s="364"/>
      <c r="J320" s="248"/>
      <c r="K320" s="247"/>
    </row>
    <row r="321" spans="1:11" x14ac:dyDescent="0.2">
      <c r="A321" s="247"/>
      <c r="B321" s="247"/>
      <c r="C321" s="247"/>
      <c r="D321" s="247"/>
      <c r="E321" s="247"/>
      <c r="F321" s="248"/>
      <c r="G321" s="268"/>
      <c r="H321" s="247"/>
      <c r="I321" s="364"/>
      <c r="J321" s="248"/>
      <c r="K321" s="247"/>
    </row>
    <row r="322" spans="1:11" x14ac:dyDescent="0.2">
      <c r="A322" s="247"/>
      <c r="B322" s="247"/>
      <c r="C322" s="247"/>
      <c r="D322" s="247"/>
      <c r="E322" s="247"/>
      <c r="F322" s="248"/>
      <c r="G322" s="268"/>
      <c r="H322" s="247"/>
      <c r="I322" s="364"/>
      <c r="J322" s="248"/>
      <c r="K322" s="247"/>
    </row>
    <row r="323" spans="1:11" x14ac:dyDescent="0.2">
      <c r="A323" s="247"/>
      <c r="B323" s="247"/>
      <c r="C323" s="247"/>
      <c r="D323" s="247"/>
      <c r="E323" s="247"/>
      <c r="F323" s="248"/>
      <c r="G323" s="268"/>
      <c r="H323" s="247"/>
      <c r="I323" s="364"/>
      <c r="J323" s="248"/>
      <c r="K323" s="247"/>
    </row>
    <row r="324" spans="1:11" x14ac:dyDescent="0.2">
      <c r="A324" s="247"/>
      <c r="B324" s="247"/>
      <c r="C324" s="247"/>
      <c r="D324" s="247"/>
      <c r="E324" s="247"/>
      <c r="F324" s="248"/>
      <c r="G324" s="268"/>
      <c r="H324" s="247"/>
      <c r="I324" s="364"/>
      <c r="J324" s="248"/>
      <c r="K324" s="247"/>
    </row>
    <row r="325" spans="1:11" x14ac:dyDescent="0.2">
      <c r="A325" s="247"/>
      <c r="B325" s="247"/>
      <c r="C325" s="247"/>
      <c r="D325" s="247"/>
      <c r="E325" s="247"/>
      <c r="F325" s="248"/>
      <c r="G325" s="268"/>
      <c r="H325" s="247"/>
      <c r="I325" s="364"/>
      <c r="J325" s="248"/>
      <c r="K325" s="247"/>
    </row>
    <row r="326" spans="1:11" x14ac:dyDescent="0.2">
      <c r="A326" s="247"/>
      <c r="B326" s="247"/>
      <c r="C326" s="247"/>
      <c r="D326" s="247"/>
      <c r="E326" s="247"/>
      <c r="F326" s="248"/>
      <c r="G326" s="268"/>
      <c r="H326" s="247"/>
      <c r="I326" s="364"/>
      <c r="J326" s="248"/>
      <c r="K326" s="247"/>
    </row>
    <row r="327" spans="1:11" x14ac:dyDescent="0.2">
      <c r="A327" s="247"/>
      <c r="B327" s="247"/>
      <c r="C327" s="247"/>
      <c r="D327" s="247"/>
      <c r="E327" s="247"/>
      <c r="F327" s="248"/>
      <c r="G327" s="268"/>
      <c r="H327" s="247"/>
      <c r="I327" s="364"/>
      <c r="J327" s="248"/>
      <c r="K327" s="247"/>
    </row>
    <row r="328" spans="1:11" x14ac:dyDescent="0.2">
      <c r="A328" s="247"/>
      <c r="B328" s="247"/>
      <c r="C328" s="247"/>
      <c r="D328" s="247"/>
      <c r="E328" s="247"/>
      <c r="F328" s="248"/>
      <c r="G328" s="268"/>
      <c r="H328" s="247"/>
      <c r="I328" s="364"/>
      <c r="J328" s="248"/>
      <c r="K328" s="247"/>
    </row>
    <row r="329" spans="1:11" x14ac:dyDescent="0.2">
      <c r="A329" s="247"/>
      <c r="B329" s="247"/>
      <c r="C329" s="247"/>
      <c r="D329" s="247"/>
      <c r="E329" s="247"/>
      <c r="F329" s="248"/>
      <c r="G329" s="268"/>
      <c r="H329" s="247"/>
      <c r="I329" s="364"/>
      <c r="J329" s="248"/>
      <c r="K329" s="247"/>
    </row>
    <row r="330" spans="1:11" x14ac:dyDescent="0.2">
      <c r="A330" s="247"/>
      <c r="B330" s="247"/>
      <c r="C330" s="247"/>
      <c r="D330" s="247"/>
      <c r="E330" s="247"/>
      <c r="F330" s="248"/>
      <c r="G330" s="268"/>
      <c r="H330" s="247"/>
      <c r="I330" s="364"/>
      <c r="J330" s="248"/>
      <c r="K330" s="247"/>
    </row>
    <row r="331" spans="1:11" x14ac:dyDescent="0.2">
      <c r="A331" s="247"/>
      <c r="B331" s="247"/>
      <c r="C331" s="247"/>
      <c r="D331" s="247"/>
      <c r="E331" s="247"/>
      <c r="F331" s="248"/>
      <c r="G331" s="268"/>
      <c r="H331" s="247"/>
      <c r="I331" s="364"/>
      <c r="J331" s="248"/>
      <c r="K331" s="247"/>
    </row>
    <row r="332" spans="1:11" x14ac:dyDescent="0.2">
      <c r="A332" s="247"/>
      <c r="B332" s="247"/>
      <c r="C332" s="247"/>
      <c r="D332" s="247"/>
      <c r="E332" s="247"/>
      <c r="F332" s="248"/>
      <c r="G332" s="268"/>
      <c r="H332" s="247"/>
      <c r="I332" s="364"/>
      <c r="J332" s="248"/>
      <c r="K332" s="247"/>
    </row>
    <row r="333" spans="1:11" x14ac:dyDescent="0.2">
      <c r="A333" s="247"/>
      <c r="B333" s="247"/>
      <c r="C333" s="247"/>
      <c r="D333" s="247"/>
      <c r="E333" s="247"/>
      <c r="F333" s="248"/>
      <c r="G333" s="268"/>
      <c r="H333" s="247"/>
      <c r="I333" s="364"/>
      <c r="J333" s="248"/>
      <c r="K333" s="247"/>
    </row>
    <row r="334" spans="1:11" x14ac:dyDescent="0.2">
      <c r="A334" s="247"/>
      <c r="B334" s="247"/>
      <c r="C334" s="247"/>
      <c r="D334" s="247"/>
      <c r="E334" s="247"/>
      <c r="F334" s="248"/>
      <c r="G334" s="268"/>
      <c r="H334" s="247"/>
      <c r="I334" s="364"/>
      <c r="J334" s="248"/>
      <c r="K334" s="247"/>
    </row>
    <row r="335" spans="1:11" x14ac:dyDescent="0.2">
      <c r="A335" s="247"/>
      <c r="B335" s="247"/>
      <c r="C335" s="247"/>
      <c r="D335" s="247"/>
      <c r="E335" s="247"/>
      <c r="F335" s="248"/>
      <c r="G335" s="268"/>
      <c r="H335" s="247"/>
      <c r="I335" s="364"/>
      <c r="J335" s="248"/>
      <c r="K335" s="247"/>
    </row>
    <row r="336" spans="1:11" x14ac:dyDescent="0.2">
      <c r="A336" s="247"/>
      <c r="B336" s="247"/>
      <c r="C336" s="247"/>
      <c r="D336" s="247"/>
      <c r="E336" s="247"/>
      <c r="F336" s="248"/>
      <c r="G336" s="268"/>
      <c r="H336" s="247"/>
      <c r="I336" s="364"/>
      <c r="J336" s="248"/>
      <c r="K336" s="247"/>
    </row>
    <row r="337" spans="1:11" x14ac:dyDescent="0.2">
      <c r="A337" s="247"/>
      <c r="B337" s="247"/>
      <c r="C337" s="247"/>
      <c r="D337" s="247"/>
      <c r="E337" s="247"/>
      <c r="F337" s="248"/>
      <c r="G337" s="268"/>
      <c r="H337" s="247"/>
      <c r="I337" s="364"/>
      <c r="J337" s="248"/>
      <c r="K337" s="247"/>
    </row>
    <row r="338" spans="1:11" x14ac:dyDescent="0.2">
      <c r="A338" s="247"/>
      <c r="B338" s="247"/>
      <c r="C338" s="247"/>
      <c r="D338" s="247"/>
      <c r="E338" s="247"/>
      <c r="F338" s="248"/>
      <c r="G338" s="268"/>
      <c r="H338" s="247"/>
      <c r="I338" s="364"/>
      <c r="J338" s="248"/>
      <c r="K338" s="247"/>
    </row>
    <row r="339" spans="1:11" x14ac:dyDescent="0.2">
      <c r="A339" s="247"/>
      <c r="B339" s="247"/>
      <c r="C339" s="247"/>
      <c r="D339" s="247"/>
      <c r="E339" s="247"/>
      <c r="F339" s="248"/>
      <c r="G339" s="268"/>
      <c r="H339" s="247"/>
      <c r="I339" s="364"/>
      <c r="J339" s="248"/>
      <c r="K339" s="247"/>
    </row>
    <row r="340" spans="1:11" x14ac:dyDescent="0.2">
      <c r="A340" s="247"/>
      <c r="B340" s="247"/>
      <c r="C340" s="247"/>
      <c r="D340" s="247"/>
      <c r="E340" s="247"/>
      <c r="F340" s="248"/>
      <c r="G340" s="268"/>
      <c r="H340" s="247"/>
      <c r="I340" s="364"/>
      <c r="J340" s="248"/>
      <c r="K340" s="247"/>
    </row>
    <row r="341" spans="1:11" x14ac:dyDescent="0.2">
      <c r="A341" s="247"/>
      <c r="B341" s="247"/>
      <c r="C341" s="247"/>
      <c r="D341" s="247"/>
      <c r="E341" s="247"/>
      <c r="F341" s="248"/>
      <c r="G341" s="268"/>
      <c r="H341" s="247"/>
      <c r="I341" s="364"/>
      <c r="J341" s="248"/>
      <c r="K341" s="247"/>
    </row>
    <row r="342" spans="1:11" x14ac:dyDescent="0.2">
      <c r="A342" s="247"/>
      <c r="B342" s="247"/>
      <c r="C342" s="247"/>
      <c r="D342" s="247"/>
      <c r="E342" s="247"/>
      <c r="F342" s="248"/>
      <c r="G342" s="268"/>
      <c r="H342" s="247"/>
      <c r="I342" s="364"/>
      <c r="J342" s="248"/>
      <c r="K342" s="247"/>
    </row>
    <row r="343" spans="1:11" x14ac:dyDescent="0.2">
      <c r="A343" s="247"/>
      <c r="B343" s="247"/>
      <c r="C343" s="247"/>
      <c r="D343" s="247"/>
      <c r="E343" s="247"/>
      <c r="F343" s="248"/>
      <c r="G343" s="268"/>
      <c r="H343" s="247"/>
      <c r="I343" s="364"/>
      <c r="J343" s="248"/>
      <c r="K343" s="247"/>
    </row>
    <row r="344" spans="1:11" x14ac:dyDescent="0.2">
      <c r="A344" s="247"/>
      <c r="B344" s="247"/>
      <c r="C344" s="247"/>
      <c r="D344" s="247"/>
      <c r="E344" s="247"/>
      <c r="F344" s="248"/>
      <c r="G344" s="268"/>
      <c r="H344" s="247"/>
      <c r="I344" s="364"/>
      <c r="J344" s="248"/>
      <c r="K344" s="247"/>
    </row>
    <row r="345" spans="1:11" x14ac:dyDescent="0.2">
      <c r="A345" s="247"/>
      <c r="B345" s="247"/>
      <c r="C345" s="247"/>
      <c r="D345" s="247"/>
      <c r="E345" s="247"/>
      <c r="F345" s="248"/>
      <c r="G345" s="268"/>
      <c r="H345" s="247"/>
      <c r="I345" s="364"/>
      <c r="J345" s="248"/>
      <c r="K345" s="247"/>
    </row>
    <row r="346" spans="1:11" x14ac:dyDescent="0.2">
      <c r="A346" s="247"/>
      <c r="B346" s="247"/>
      <c r="C346" s="247"/>
      <c r="D346" s="247"/>
      <c r="E346" s="247"/>
      <c r="F346" s="248"/>
      <c r="G346" s="268"/>
      <c r="H346" s="247"/>
      <c r="I346" s="364"/>
      <c r="J346" s="248"/>
      <c r="K346" s="247"/>
    </row>
    <row r="347" spans="1:11" x14ac:dyDescent="0.2">
      <c r="A347" s="247"/>
      <c r="B347" s="247"/>
      <c r="C347" s="247"/>
      <c r="D347" s="247"/>
      <c r="E347" s="247"/>
      <c r="F347" s="248"/>
      <c r="G347" s="268"/>
      <c r="H347" s="247"/>
      <c r="I347" s="364"/>
      <c r="J347" s="248"/>
      <c r="K347" s="247"/>
    </row>
    <row r="348" spans="1:11" x14ac:dyDescent="0.2">
      <c r="A348" s="247"/>
      <c r="B348" s="247"/>
      <c r="C348" s="247"/>
      <c r="D348" s="247"/>
      <c r="E348" s="247"/>
      <c r="F348" s="248"/>
      <c r="G348" s="268"/>
      <c r="H348" s="247"/>
      <c r="I348" s="364"/>
      <c r="J348" s="248"/>
      <c r="K348" s="247"/>
    </row>
    <row r="349" spans="1:11" x14ac:dyDescent="0.2">
      <c r="A349" s="247"/>
      <c r="B349" s="247"/>
      <c r="C349" s="247"/>
      <c r="D349" s="247"/>
      <c r="E349" s="247"/>
      <c r="F349" s="248"/>
      <c r="G349" s="268"/>
      <c r="H349" s="247"/>
      <c r="I349" s="364"/>
      <c r="J349" s="248"/>
      <c r="K349" s="247"/>
    </row>
    <row r="350" spans="1:11" x14ac:dyDescent="0.2">
      <c r="A350" s="247"/>
      <c r="B350" s="247"/>
      <c r="C350" s="247"/>
      <c r="D350" s="247"/>
      <c r="E350" s="247"/>
      <c r="F350" s="248"/>
      <c r="G350" s="268"/>
      <c r="H350" s="247"/>
      <c r="I350" s="364"/>
      <c r="J350" s="248"/>
      <c r="K350" s="247"/>
    </row>
    <row r="351" spans="1:11" x14ac:dyDescent="0.2">
      <c r="A351" s="247"/>
      <c r="B351" s="247"/>
      <c r="C351" s="247"/>
      <c r="D351" s="247"/>
      <c r="E351" s="247"/>
      <c r="F351" s="248"/>
      <c r="G351" s="268"/>
      <c r="H351" s="247"/>
      <c r="I351" s="364"/>
      <c r="J351" s="248"/>
      <c r="K351" s="247"/>
    </row>
    <row r="352" spans="1:11" x14ac:dyDescent="0.2">
      <c r="A352" s="247"/>
      <c r="B352" s="247"/>
      <c r="C352" s="247"/>
      <c r="D352" s="247"/>
      <c r="E352" s="247"/>
      <c r="F352" s="248"/>
      <c r="G352" s="268"/>
      <c r="H352" s="247"/>
      <c r="I352" s="364"/>
      <c r="J352" s="248"/>
      <c r="K352" s="247"/>
    </row>
    <row r="353" spans="1:11" x14ac:dyDescent="0.2">
      <c r="A353" s="247"/>
      <c r="B353" s="247"/>
      <c r="C353" s="247"/>
      <c r="D353" s="247"/>
      <c r="E353" s="247"/>
      <c r="F353" s="248"/>
      <c r="G353" s="268"/>
      <c r="H353" s="247"/>
      <c r="I353" s="364"/>
      <c r="J353" s="248"/>
      <c r="K353" s="247"/>
    </row>
    <row r="354" spans="1:11" x14ac:dyDescent="0.2">
      <c r="A354" s="247"/>
      <c r="B354" s="247"/>
      <c r="C354" s="247"/>
      <c r="D354" s="247"/>
      <c r="E354" s="247"/>
      <c r="F354" s="248"/>
      <c r="G354" s="268"/>
      <c r="H354" s="247"/>
      <c r="I354" s="364"/>
      <c r="J354" s="248"/>
      <c r="K354" s="247"/>
    </row>
    <row r="355" spans="1:11" x14ac:dyDescent="0.2">
      <c r="A355" s="247"/>
      <c r="B355" s="247"/>
      <c r="C355" s="247"/>
      <c r="D355" s="247"/>
      <c r="E355" s="247"/>
      <c r="F355" s="248"/>
      <c r="G355" s="268"/>
      <c r="H355" s="247"/>
      <c r="I355" s="364"/>
      <c r="J355" s="248"/>
      <c r="K355" s="247"/>
    </row>
    <row r="356" spans="1:11" x14ac:dyDescent="0.2">
      <c r="A356" s="247"/>
      <c r="B356" s="247"/>
      <c r="C356" s="247"/>
      <c r="D356" s="247"/>
      <c r="E356" s="247"/>
      <c r="F356" s="248"/>
      <c r="G356" s="268"/>
      <c r="H356" s="247"/>
      <c r="I356" s="364"/>
      <c r="J356" s="248"/>
      <c r="K356" s="247"/>
    </row>
    <row r="357" spans="1:11" x14ac:dyDescent="0.2">
      <c r="A357" s="247"/>
      <c r="B357" s="247"/>
      <c r="C357" s="247"/>
      <c r="D357" s="247"/>
      <c r="E357" s="247"/>
      <c r="F357" s="248"/>
      <c r="G357" s="268"/>
      <c r="H357" s="247"/>
      <c r="I357" s="364"/>
      <c r="J357" s="248"/>
      <c r="K357" s="247"/>
    </row>
    <row r="358" spans="1:11" x14ac:dyDescent="0.2">
      <c r="A358" s="247"/>
      <c r="B358" s="247"/>
      <c r="C358" s="247"/>
      <c r="D358" s="247"/>
      <c r="E358" s="247"/>
      <c r="F358" s="248"/>
      <c r="G358" s="268"/>
      <c r="H358" s="247"/>
      <c r="I358" s="364"/>
      <c r="J358" s="248"/>
      <c r="K358" s="247"/>
    </row>
    <row r="359" spans="1:11" x14ac:dyDescent="0.2">
      <c r="A359" s="247"/>
      <c r="B359" s="247"/>
      <c r="C359" s="247"/>
      <c r="D359" s="247"/>
      <c r="E359" s="247"/>
      <c r="F359" s="248"/>
      <c r="G359" s="268"/>
      <c r="H359" s="247"/>
      <c r="I359" s="364"/>
      <c r="J359" s="248"/>
      <c r="K359" s="247"/>
    </row>
    <row r="360" spans="1:11" x14ac:dyDescent="0.2">
      <c r="A360" s="247"/>
      <c r="B360" s="247"/>
      <c r="C360" s="247"/>
      <c r="D360" s="247"/>
      <c r="E360" s="247"/>
      <c r="F360" s="248"/>
      <c r="G360" s="268"/>
      <c r="H360" s="247"/>
      <c r="I360" s="364"/>
      <c r="J360" s="248"/>
      <c r="K360" s="247"/>
    </row>
    <row r="361" spans="1:11" x14ac:dyDescent="0.2">
      <c r="A361" s="247"/>
      <c r="B361" s="247"/>
      <c r="C361" s="247"/>
      <c r="D361" s="247"/>
      <c r="E361" s="247"/>
      <c r="F361" s="248"/>
      <c r="G361" s="268"/>
      <c r="H361" s="247"/>
      <c r="I361" s="364"/>
      <c r="J361" s="248"/>
      <c r="K361" s="247"/>
    </row>
    <row r="362" spans="1:11" x14ac:dyDescent="0.2">
      <c r="A362" s="247"/>
      <c r="B362" s="247"/>
      <c r="C362" s="247"/>
      <c r="D362" s="247"/>
      <c r="E362" s="247"/>
      <c r="F362" s="248"/>
      <c r="G362" s="268"/>
      <c r="H362" s="247"/>
      <c r="I362" s="364"/>
      <c r="J362" s="248"/>
      <c r="K362" s="247"/>
    </row>
    <row r="363" spans="1:11" x14ac:dyDescent="0.2">
      <c r="A363" s="247"/>
      <c r="B363" s="247"/>
      <c r="C363" s="247"/>
      <c r="D363" s="247"/>
      <c r="E363" s="247"/>
      <c r="F363" s="248"/>
      <c r="G363" s="268"/>
      <c r="H363" s="247"/>
      <c r="I363" s="364"/>
      <c r="J363" s="248"/>
      <c r="K363" s="247"/>
    </row>
    <row r="364" spans="1:11" x14ac:dyDescent="0.2">
      <c r="A364" s="247"/>
      <c r="B364" s="247"/>
      <c r="C364" s="247"/>
      <c r="D364" s="247"/>
      <c r="E364" s="247"/>
      <c r="F364" s="248"/>
      <c r="G364" s="268"/>
      <c r="H364" s="247"/>
      <c r="I364" s="364"/>
      <c r="J364" s="248"/>
      <c r="K364" s="247"/>
    </row>
    <row r="365" spans="1:11" x14ac:dyDescent="0.2">
      <c r="A365" s="247"/>
      <c r="B365" s="247"/>
      <c r="C365" s="247"/>
      <c r="D365" s="247"/>
      <c r="E365" s="247"/>
      <c r="F365" s="248"/>
      <c r="G365" s="268"/>
      <c r="H365" s="247"/>
      <c r="I365" s="364"/>
      <c r="J365" s="248"/>
      <c r="K365" s="247"/>
    </row>
    <row r="366" spans="1:11" x14ac:dyDescent="0.2">
      <c r="A366" s="247"/>
      <c r="B366" s="247"/>
      <c r="C366" s="247"/>
      <c r="D366" s="247"/>
      <c r="E366" s="247"/>
      <c r="F366" s="248"/>
      <c r="G366" s="268"/>
      <c r="H366" s="247"/>
      <c r="I366" s="364"/>
      <c r="J366" s="248"/>
      <c r="K366" s="247"/>
    </row>
    <row r="367" spans="1:11" x14ac:dyDescent="0.2">
      <c r="A367" s="247"/>
      <c r="B367" s="247"/>
      <c r="C367" s="247"/>
      <c r="D367" s="247"/>
      <c r="E367" s="247"/>
      <c r="F367" s="248"/>
      <c r="G367" s="268"/>
      <c r="H367" s="247"/>
      <c r="I367" s="364"/>
      <c r="J367" s="248"/>
      <c r="K367" s="247"/>
    </row>
    <row r="368" spans="1:11" x14ac:dyDescent="0.2">
      <c r="A368" s="247"/>
      <c r="B368" s="247"/>
      <c r="C368" s="247"/>
      <c r="D368" s="247"/>
      <c r="E368" s="247"/>
      <c r="F368" s="248"/>
      <c r="G368" s="268"/>
      <c r="H368" s="247"/>
      <c r="I368" s="364"/>
      <c r="J368" s="248"/>
      <c r="K368" s="247"/>
    </row>
    <row r="369" spans="1:11" x14ac:dyDescent="0.2">
      <c r="A369" s="247"/>
      <c r="B369" s="247"/>
      <c r="C369" s="247"/>
      <c r="D369" s="247"/>
      <c r="E369" s="247"/>
      <c r="F369" s="248"/>
      <c r="G369" s="268"/>
      <c r="H369" s="247"/>
      <c r="I369" s="364"/>
      <c r="J369" s="248"/>
      <c r="K369" s="247"/>
    </row>
    <row r="370" spans="1:11" x14ac:dyDescent="0.2">
      <c r="A370" s="247"/>
      <c r="B370" s="247"/>
      <c r="C370" s="247"/>
      <c r="D370" s="247"/>
      <c r="E370" s="247"/>
      <c r="F370" s="248"/>
      <c r="G370" s="268"/>
      <c r="H370" s="247"/>
      <c r="I370" s="364"/>
      <c r="J370" s="248"/>
      <c r="K370" s="247"/>
    </row>
    <row r="371" spans="1:11" x14ac:dyDescent="0.2">
      <c r="A371" s="247"/>
      <c r="B371" s="247"/>
      <c r="C371" s="247"/>
      <c r="D371" s="247"/>
      <c r="E371" s="247"/>
      <c r="F371" s="248"/>
      <c r="G371" s="268"/>
      <c r="H371" s="247"/>
      <c r="I371" s="364"/>
      <c r="J371" s="248"/>
      <c r="K371" s="247"/>
    </row>
    <row r="372" spans="1:11" x14ac:dyDescent="0.2">
      <c r="A372" s="247"/>
      <c r="B372" s="247"/>
      <c r="C372" s="247"/>
      <c r="D372" s="247"/>
      <c r="E372" s="247"/>
      <c r="F372" s="248"/>
      <c r="G372" s="268"/>
      <c r="H372" s="247"/>
      <c r="I372" s="364"/>
      <c r="J372" s="248"/>
      <c r="K372" s="247"/>
    </row>
    <row r="373" spans="1:11" x14ac:dyDescent="0.2">
      <c r="A373" s="247"/>
      <c r="B373" s="247"/>
      <c r="C373" s="247"/>
      <c r="D373" s="247"/>
      <c r="E373" s="247"/>
      <c r="F373" s="248"/>
      <c r="G373" s="268"/>
      <c r="H373" s="247"/>
      <c r="I373" s="364"/>
      <c r="J373" s="248"/>
      <c r="K373" s="247"/>
    </row>
    <row r="374" spans="1:11" x14ac:dyDescent="0.2">
      <c r="A374" s="247"/>
      <c r="B374" s="247"/>
      <c r="C374" s="247"/>
      <c r="D374" s="247"/>
      <c r="E374" s="247"/>
      <c r="F374" s="248"/>
      <c r="G374" s="268"/>
      <c r="H374" s="247"/>
      <c r="I374" s="364"/>
      <c r="J374" s="248"/>
      <c r="K374" s="247"/>
    </row>
    <row r="375" spans="1:11" x14ac:dyDescent="0.2">
      <c r="A375" s="247"/>
      <c r="B375" s="247"/>
      <c r="C375" s="247"/>
      <c r="D375" s="247"/>
      <c r="E375" s="247"/>
      <c r="F375" s="248"/>
      <c r="G375" s="268"/>
      <c r="H375" s="247"/>
      <c r="I375" s="364"/>
      <c r="J375" s="248"/>
      <c r="K375" s="247"/>
    </row>
    <row r="376" spans="1:11" x14ac:dyDescent="0.2">
      <c r="A376" s="247"/>
      <c r="B376" s="247"/>
      <c r="C376" s="247"/>
      <c r="D376" s="247"/>
      <c r="E376" s="247"/>
      <c r="F376" s="248"/>
      <c r="G376" s="268"/>
      <c r="H376" s="247"/>
      <c r="I376" s="364"/>
      <c r="J376" s="248"/>
      <c r="K376" s="247"/>
    </row>
    <row r="377" spans="1:11" x14ac:dyDescent="0.2">
      <c r="A377" s="247"/>
      <c r="B377" s="247"/>
      <c r="C377" s="247"/>
      <c r="D377" s="247"/>
      <c r="E377" s="247"/>
      <c r="F377" s="248"/>
      <c r="G377" s="268"/>
      <c r="H377" s="247"/>
      <c r="I377" s="364"/>
      <c r="J377" s="248"/>
      <c r="K377" s="247"/>
    </row>
    <row r="378" spans="1:11" x14ac:dyDescent="0.2">
      <c r="A378" s="247"/>
      <c r="B378" s="247"/>
      <c r="C378" s="247"/>
      <c r="D378" s="247"/>
      <c r="E378" s="247"/>
      <c r="F378" s="248"/>
      <c r="G378" s="268"/>
      <c r="H378" s="247"/>
      <c r="I378" s="364"/>
      <c r="J378" s="248"/>
      <c r="K378" s="247"/>
    </row>
    <row r="379" spans="1:11" x14ac:dyDescent="0.2">
      <c r="A379" s="247"/>
      <c r="B379" s="247"/>
      <c r="C379" s="247"/>
      <c r="D379" s="247"/>
      <c r="E379" s="247"/>
      <c r="F379" s="248"/>
      <c r="G379" s="268"/>
      <c r="H379" s="247"/>
      <c r="I379" s="364"/>
      <c r="J379" s="248"/>
      <c r="K379" s="247"/>
    </row>
    <row r="380" spans="1:11" x14ac:dyDescent="0.2">
      <c r="A380" s="247"/>
      <c r="B380" s="247"/>
      <c r="C380" s="247"/>
      <c r="D380" s="247"/>
      <c r="E380" s="247"/>
      <c r="F380" s="248"/>
      <c r="G380" s="268"/>
      <c r="H380" s="247"/>
      <c r="I380" s="364"/>
      <c r="J380" s="248"/>
      <c r="K380" s="247"/>
    </row>
    <row r="381" spans="1:11" x14ac:dyDescent="0.2">
      <c r="A381" s="247"/>
      <c r="B381" s="247"/>
      <c r="C381" s="247"/>
      <c r="D381" s="247"/>
      <c r="E381" s="247"/>
      <c r="F381" s="248"/>
      <c r="G381" s="268"/>
      <c r="H381" s="247"/>
      <c r="I381" s="364"/>
      <c r="J381" s="248"/>
      <c r="K381" s="247"/>
    </row>
    <row r="382" spans="1:11" x14ac:dyDescent="0.2">
      <c r="A382" s="247"/>
      <c r="B382" s="247"/>
      <c r="C382" s="247"/>
      <c r="D382" s="247"/>
      <c r="E382" s="247"/>
      <c r="F382" s="248"/>
      <c r="G382" s="268"/>
      <c r="H382" s="247"/>
      <c r="I382" s="364"/>
      <c r="J382" s="248"/>
      <c r="K382" s="247"/>
    </row>
    <row r="383" spans="1:11" x14ac:dyDescent="0.2">
      <c r="A383" s="247"/>
      <c r="B383" s="247"/>
      <c r="C383" s="247"/>
      <c r="D383" s="247"/>
      <c r="E383" s="247"/>
      <c r="F383" s="248"/>
      <c r="G383" s="268"/>
      <c r="H383" s="247"/>
      <c r="I383" s="364"/>
      <c r="J383" s="248"/>
      <c r="K383" s="247"/>
    </row>
    <row r="384" spans="1:11" x14ac:dyDescent="0.2">
      <c r="A384" s="247"/>
      <c r="B384" s="247"/>
      <c r="C384" s="247"/>
      <c r="D384" s="247"/>
      <c r="E384" s="247"/>
      <c r="F384" s="248"/>
      <c r="G384" s="268"/>
      <c r="H384" s="247"/>
      <c r="I384" s="364"/>
      <c r="J384" s="248"/>
      <c r="K384" s="247"/>
    </row>
    <row r="385" spans="1:11" x14ac:dyDescent="0.2">
      <c r="A385" s="247"/>
      <c r="B385" s="247"/>
      <c r="C385" s="247"/>
      <c r="D385" s="247"/>
      <c r="E385" s="247"/>
      <c r="F385" s="248"/>
      <c r="G385" s="268"/>
      <c r="H385" s="247"/>
      <c r="I385" s="364"/>
      <c r="J385" s="248"/>
      <c r="K385" s="247"/>
    </row>
    <row r="386" spans="1:11" x14ac:dyDescent="0.2">
      <c r="A386" s="247"/>
      <c r="B386" s="247"/>
      <c r="C386" s="247"/>
      <c r="D386" s="247"/>
      <c r="E386" s="247"/>
      <c r="F386" s="248"/>
      <c r="G386" s="268"/>
      <c r="H386" s="247"/>
      <c r="I386" s="364"/>
      <c r="J386" s="248"/>
      <c r="K386" s="247"/>
    </row>
    <row r="387" spans="1:11" x14ac:dyDescent="0.2">
      <c r="A387" s="247"/>
      <c r="B387" s="247"/>
      <c r="C387" s="247"/>
      <c r="D387" s="247"/>
      <c r="E387" s="247"/>
      <c r="F387" s="248"/>
      <c r="G387" s="268"/>
      <c r="H387" s="247"/>
      <c r="I387" s="364"/>
      <c r="J387" s="248"/>
      <c r="K387" s="247"/>
    </row>
    <row r="388" spans="1:11" x14ac:dyDescent="0.2">
      <c r="A388" s="247"/>
      <c r="B388" s="247"/>
      <c r="C388" s="247"/>
      <c r="D388" s="247"/>
      <c r="E388" s="247"/>
      <c r="F388" s="248"/>
      <c r="G388" s="268"/>
      <c r="H388" s="247"/>
      <c r="I388" s="364"/>
      <c r="J388" s="248"/>
      <c r="K388" s="247"/>
    </row>
    <row r="389" spans="1:11" x14ac:dyDescent="0.2">
      <c r="A389" s="247"/>
      <c r="B389" s="247"/>
      <c r="C389" s="247"/>
      <c r="D389" s="247"/>
      <c r="E389" s="247"/>
      <c r="F389" s="248"/>
      <c r="G389" s="268"/>
      <c r="H389" s="247"/>
      <c r="I389" s="364"/>
      <c r="J389" s="248"/>
      <c r="K389" s="247"/>
    </row>
    <row r="390" spans="1:11" x14ac:dyDescent="0.2">
      <c r="A390" s="247"/>
      <c r="B390" s="247"/>
      <c r="C390" s="247"/>
      <c r="D390" s="247"/>
      <c r="E390" s="247"/>
      <c r="F390" s="248"/>
      <c r="G390" s="268"/>
      <c r="H390" s="247"/>
      <c r="I390" s="364"/>
      <c r="J390" s="248"/>
      <c r="K390" s="247"/>
    </row>
    <row r="391" spans="1:11" x14ac:dyDescent="0.2">
      <c r="A391" s="247"/>
      <c r="B391" s="247"/>
      <c r="C391" s="247"/>
      <c r="D391" s="247"/>
      <c r="E391" s="247"/>
      <c r="F391" s="248"/>
      <c r="G391" s="268"/>
      <c r="H391" s="247"/>
      <c r="I391" s="364"/>
      <c r="J391" s="248"/>
      <c r="K391" s="247"/>
    </row>
    <row r="392" spans="1:11" x14ac:dyDescent="0.2">
      <c r="A392" s="247"/>
      <c r="B392" s="247"/>
      <c r="C392" s="247"/>
      <c r="D392" s="247"/>
      <c r="E392" s="247"/>
      <c r="F392" s="248"/>
      <c r="G392" s="268"/>
      <c r="H392" s="247"/>
      <c r="I392" s="364"/>
      <c r="J392" s="248"/>
      <c r="K392" s="247"/>
    </row>
    <row r="393" spans="1:11" x14ac:dyDescent="0.2">
      <c r="A393" s="247"/>
      <c r="B393" s="247"/>
      <c r="C393" s="247"/>
      <c r="D393" s="247"/>
      <c r="E393" s="247"/>
      <c r="F393" s="248"/>
      <c r="G393" s="268"/>
      <c r="H393" s="247"/>
      <c r="I393" s="364"/>
      <c r="J393" s="248"/>
      <c r="K393" s="247"/>
    </row>
    <row r="394" spans="1:11" x14ac:dyDescent="0.2">
      <c r="A394" s="247"/>
      <c r="B394" s="247"/>
      <c r="C394" s="247"/>
      <c r="D394" s="247"/>
      <c r="E394" s="247"/>
      <c r="F394" s="248"/>
      <c r="G394" s="268"/>
      <c r="H394" s="247"/>
      <c r="I394" s="364"/>
      <c r="J394" s="248"/>
      <c r="K394" s="247"/>
    </row>
    <row r="395" spans="1:11" x14ac:dyDescent="0.2">
      <c r="A395" s="247"/>
      <c r="B395" s="247"/>
      <c r="C395" s="247"/>
      <c r="D395" s="247"/>
      <c r="E395" s="247"/>
      <c r="F395" s="248"/>
      <c r="G395" s="268"/>
      <c r="H395" s="247"/>
      <c r="I395" s="364"/>
      <c r="J395" s="248"/>
      <c r="K395" s="247"/>
    </row>
    <row r="396" spans="1:11" x14ac:dyDescent="0.2">
      <c r="A396" s="247"/>
      <c r="B396" s="247"/>
      <c r="C396" s="247"/>
      <c r="D396" s="247"/>
      <c r="E396" s="247"/>
      <c r="F396" s="248"/>
      <c r="G396" s="268"/>
      <c r="H396" s="247"/>
      <c r="I396" s="364"/>
      <c r="J396" s="248"/>
      <c r="K396" s="247"/>
    </row>
    <row r="397" spans="1:11" x14ac:dyDescent="0.2">
      <c r="A397" s="247"/>
      <c r="B397" s="247"/>
      <c r="C397" s="247"/>
      <c r="D397" s="247"/>
      <c r="E397" s="247"/>
      <c r="F397" s="248"/>
      <c r="G397" s="268"/>
      <c r="H397" s="247"/>
      <c r="I397" s="364"/>
      <c r="J397" s="248"/>
      <c r="K397" s="247"/>
    </row>
    <row r="398" spans="1:11" x14ac:dyDescent="0.2">
      <c r="A398" s="247"/>
      <c r="B398" s="247"/>
      <c r="C398" s="247"/>
      <c r="D398" s="247"/>
      <c r="E398" s="247"/>
      <c r="F398" s="248"/>
      <c r="G398" s="268"/>
      <c r="H398" s="247"/>
      <c r="I398" s="364"/>
      <c r="J398" s="248"/>
      <c r="K398" s="247"/>
    </row>
    <row r="399" spans="1:11" x14ac:dyDescent="0.2">
      <c r="A399" s="247"/>
      <c r="B399" s="247"/>
      <c r="C399" s="247"/>
      <c r="D399" s="247"/>
      <c r="E399" s="247"/>
      <c r="F399" s="248"/>
      <c r="G399" s="268"/>
      <c r="H399" s="247"/>
      <c r="I399" s="364"/>
      <c r="J399" s="248"/>
      <c r="K399" s="247"/>
    </row>
    <row r="400" spans="1:11" x14ac:dyDescent="0.2">
      <c r="A400" s="247"/>
      <c r="B400" s="247"/>
      <c r="C400" s="247"/>
      <c r="D400" s="247"/>
      <c r="E400" s="247"/>
      <c r="F400" s="248"/>
      <c r="G400" s="268"/>
      <c r="H400" s="247"/>
      <c r="I400" s="364"/>
      <c r="J400" s="248"/>
      <c r="K400" s="247"/>
    </row>
    <row r="401" spans="1:11" x14ac:dyDescent="0.2">
      <c r="A401" s="247"/>
      <c r="B401" s="247"/>
      <c r="C401" s="247"/>
      <c r="D401" s="247"/>
      <c r="E401" s="247"/>
      <c r="F401" s="248"/>
      <c r="G401" s="268"/>
      <c r="H401" s="247"/>
      <c r="I401" s="364"/>
      <c r="J401" s="248"/>
      <c r="K401" s="247"/>
    </row>
    <row r="402" spans="1:11" x14ac:dyDescent="0.2">
      <c r="A402" s="247"/>
      <c r="B402" s="247"/>
      <c r="C402" s="247"/>
      <c r="D402" s="247"/>
      <c r="E402" s="247"/>
      <c r="F402" s="248"/>
      <c r="G402" s="268"/>
      <c r="H402" s="247"/>
      <c r="I402" s="364"/>
      <c r="J402" s="248"/>
      <c r="K402" s="247"/>
    </row>
    <row r="403" spans="1:11" x14ac:dyDescent="0.2">
      <c r="A403" s="247"/>
      <c r="B403" s="247"/>
      <c r="C403" s="247"/>
      <c r="D403" s="247"/>
      <c r="E403" s="247"/>
      <c r="F403" s="248"/>
      <c r="G403" s="268"/>
      <c r="H403" s="247"/>
      <c r="I403" s="364"/>
      <c r="J403" s="248"/>
      <c r="K403" s="247"/>
    </row>
    <row r="404" spans="1:11" x14ac:dyDescent="0.2">
      <c r="A404" s="247"/>
      <c r="B404" s="247"/>
      <c r="C404" s="247"/>
      <c r="D404" s="247"/>
      <c r="E404" s="247"/>
      <c r="F404" s="248"/>
      <c r="G404" s="268"/>
      <c r="H404" s="247"/>
      <c r="I404" s="364"/>
      <c r="J404" s="248"/>
      <c r="K404" s="247"/>
    </row>
    <row r="405" spans="1:11" x14ac:dyDescent="0.2">
      <c r="A405" s="247"/>
      <c r="B405" s="247"/>
      <c r="C405" s="247"/>
      <c r="D405" s="247"/>
      <c r="E405" s="247"/>
      <c r="F405" s="248"/>
      <c r="G405" s="268"/>
      <c r="H405" s="247"/>
      <c r="I405" s="364"/>
      <c r="J405" s="248"/>
      <c r="K405" s="247"/>
    </row>
    <row r="406" spans="1:11" x14ac:dyDescent="0.2">
      <c r="A406" s="247"/>
      <c r="B406" s="247"/>
      <c r="C406" s="247"/>
      <c r="D406" s="247"/>
      <c r="E406" s="247"/>
      <c r="F406" s="248"/>
      <c r="G406" s="268"/>
      <c r="H406" s="247"/>
      <c r="I406" s="364"/>
      <c r="J406" s="248"/>
      <c r="K406" s="247"/>
    </row>
    <row r="407" spans="1:11" x14ac:dyDescent="0.2">
      <c r="A407" s="247"/>
      <c r="B407" s="247"/>
      <c r="C407" s="247"/>
      <c r="D407" s="247"/>
      <c r="E407" s="247"/>
      <c r="F407" s="248"/>
      <c r="G407" s="268"/>
      <c r="H407" s="247"/>
      <c r="I407" s="364"/>
      <c r="J407" s="248"/>
      <c r="K407" s="247"/>
    </row>
    <row r="408" spans="1:11" x14ac:dyDescent="0.2">
      <c r="A408" s="247"/>
      <c r="B408" s="247"/>
      <c r="C408" s="247"/>
      <c r="D408" s="247"/>
      <c r="E408" s="247"/>
      <c r="F408" s="248"/>
      <c r="G408" s="268"/>
      <c r="H408" s="247"/>
      <c r="I408" s="364"/>
      <c r="J408" s="248"/>
      <c r="K408" s="247"/>
    </row>
    <row r="409" spans="1:11" x14ac:dyDescent="0.2">
      <c r="A409" s="247"/>
      <c r="B409" s="247"/>
      <c r="C409" s="247"/>
      <c r="D409" s="247"/>
      <c r="E409" s="247"/>
      <c r="F409" s="248"/>
      <c r="G409" s="268"/>
      <c r="H409" s="247"/>
      <c r="I409" s="364"/>
      <c r="J409" s="248"/>
      <c r="K409" s="247"/>
    </row>
    <row r="410" spans="1:11" x14ac:dyDescent="0.2">
      <c r="A410" s="247"/>
      <c r="B410" s="247"/>
      <c r="C410" s="247"/>
      <c r="D410" s="247"/>
      <c r="E410" s="247"/>
      <c r="F410" s="248"/>
      <c r="G410" s="268"/>
      <c r="H410" s="247"/>
      <c r="I410" s="364"/>
      <c r="J410" s="248"/>
      <c r="K410" s="247"/>
    </row>
    <row r="411" spans="1:11" x14ac:dyDescent="0.2">
      <c r="A411" s="247"/>
      <c r="B411" s="247"/>
      <c r="C411" s="247"/>
      <c r="D411" s="247"/>
      <c r="E411" s="247"/>
      <c r="F411" s="248"/>
      <c r="G411" s="268"/>
      <c r="H411" s="247"/>
      <c r="I411" s="364"/>
      <c r="J411" s="248"/>
      <c r="K411" s="247"/>
    </row>
    <row r="412" spans="1:11" x14ac:dyDescent="0.2">
      <c r="A412" s="247"/>
      <c r="B412" s="247"/>
      <c r="C412" s="247"/>
      <c r="D412" s="247"/>
      <c r="E412" s="247"/>
      <c r="F412" s="248"/>
      <c r="G412" s="268"/>
      <c r="H412" s="247"/>
      <c r="I412" s="364"/>
      <c r="J412" s="248"/>
      <c r="K412" s="247"/>
    </row>
    <row r="413" spans="1:11" x14ac:dyDescent="0.2">
      <c r="A413" s="247"/>
      <c r="B413" s="247"/>
      <c r="C413" s="247"/>
      <c r="D413" s="247"/>
      <c r="E413" s="247"/>
      <c r="F413" s="248"/>
      <c r="G413" s="268"/>
      <c r="H413" s="247"/>
      <c r="I413" s="364"/>
      <c r="J413" s="248"/>
      <c r="K413" s="247"/>
    </row>
    <row r="414" spans="1:11" x14ac:dyDescent="0.2">
      <c r="A414" s="247"/>
      <c r="B414" s="247"/>
      <c r="C414" s="247"/>
      <c r="D414" s="247"/>
      <c r="E414" s="247"/>
      <c r="F414" s="248"/>
      <c r="G414" s="268"/>
      <c r="H414" s="247"/>
      <c r="I414" s="364"/>
      <c r="J414" s="248"/>
      <c r="K414" s="247"/>
    </row>
    <row r="415" spans="1:11" x14ac:dyDescent="0.2">
      <c r="A415" s="247"/>
      <c r="B415" s="247"/>
      <c r="C415" s="247"/>
      <c r="D415" s="247"/>
      <c r="E415" s="247"/>
      <c r="F415" s="248"/>
      <c r="G415" s="268"/>
      <c r="H415" s="247"/>
      <c r="I415" s="364"/>
      <c r="J415" s="248"/>
      <c r="K415" s="247"/>
    </row>
    <row r="416" spans="1:11" x14ac:dyDescent="0.2">
      <c r="A416" s="247"/>
      <c r="B416" s="247"/>
      <c r="C416" s="247"/>
      <c r="D416" s="247"/>
      <c r="E416" s="247"/>
      <c r="F416" s="248"/>
      <c r="G416" s="268"/>
      <c r="H416" s="247"/>
      <c r="I416" s="364"/>
      <c r="J416" s="248"/>
      <c r="K416" s="247"/>
    </row>
    <row r="417" spans="1:11" x14ac:dyDescent="0.2">
      <c r="A417" s="247"/>
      <c r="B417" s="247"/>
      <c r="C417" s="247"/>
      <c r="D417" s="247"/>
      <c r="E417" s="247"/>
      <c r="F417" s="248"/>
      <c r="G417" s="268"/>
      <c r="H417" s="247"/>
      <c r="I417" s="364"/>
      <c r="J417" s="248"/>
      <c r="K417" s="247"/>
    </row>
    <row r="418" spans="1:11" x14ac:dyDescent="0.2">
      <c r="A418" s="247"/>
      <c r="B418" s="247"/>
      <c r="C418" s="247"/>
      <c r="D418" s="247"/>
      <c r="E418" s="247"/>
      <c r="F418" s="248"/>
      <c r="G418" s="268"/>
      <c r="H418" s="247"/>
      <c r="I418" s="364"/>
      <c r="J418" s="248"/>
      <c r="K418" s="247"/>
    </row>
    <row r="419" spans="1:11" x14ac:dyDescent="0.2">
      <c r="A419" s="247"/>
      <c r="B419" s="247"/>
      <c r="C419" s="247"/>
      <c r="D419" s="247"/>
      <c r="E419" s="247"/>
      <c r="F419" s="248"/>
      <c r="G419" s="268"/>
      <c r="H419" s="247"/>
      <c r="I419" s="364"/>
      <c r="J419" s="248"/>
      <c r="K419" s="247"/>
    </row>
    <row r="420" spans="1:11" x14ac:dyDescent="0.2">
      <c r="A420" s="247"/>
      <c r="B420" s="247"/>
      <c r="C420" s="247"/>
      <c r="D420" s="247"/>
      <c r="E420" s="247"/>
      <c r="F420" s="248"/>
      <c r="G420" s="268"/>
      <c r="H420" s="247"/>
      <c r="I420" s="364"/>
      <c r="J420" s="248"/>
      <c r="K420" s="247"/>
    </row>
    <row r="421" spans="1:11" x14ac:dyDescent="0.2">
      <c r="A421" s="247"/>
      <c r="B421" s="247"/>
      <c r="C421" s="247"/>
      <c r="D421" s="247"/>
      <c r="E421" s="247"/>
      <c r="F421" s="248"/>
      <c r="G421" s="268"/>
      <c r="H421" s="247"/>
      <c r="I421" s="364"/>
      <c r="J421" s="248"/>
      <c r="K421" s="247"/>
    </row>
    <row r="422" spans="1:11" x14ac:dyDescent="0.2">
      <c r="A422" s="247"/>
      <c r="B422" s="247"/>
      <c r="C422" s="247"/>
      <c r="D422" s="247"/>
      <c r="E422" s="247"/>
      <c r="F422" s="248"/>
      <c r="G422" s="268"/>
      <c r="H422" s="247"/>
      <c r="I422" s="364"/>
      <c r="J422" s="248"/>
      <c r="K422" s="247"/>
    </row>
    <row r="423" spans="1:11" x14ac:dyDescent="0.2">
      <c r="A423" s="247"/>
      <c r="B423" s="247"/>
      <c r="C423" s="247"/>
      <c r="D423" s="247"/>
      <c r="E423" s="247"/>
      <c r="F423" s="248"/>
      <c r="G423" s="268"/>
      <c r="H423" s="247"/>
      <c r="I423" s="364"/>
      <c r="J423" s="248"/>
      <c r="K423" s="247"/>
    </row>
    <row r="424" spans="1:11" x14ac:dyDescent="0.2">
      <c r="A424" s="247"/>
      <c r="B424" s="247"/>
      <c r="C424" s="247"/>
      <c r="D424" s="247"/>
      <c r="E424" s="247"/>
      <c r="F424" s="248"/>
      <c r="G424" s="268"/>
      <c r="H424" s="247"/>
      <c r="I424" s="364"/>
      <c r="J424" s="248"/>
      <c r="K424" s="247"/>
    </row>
    <row r="425" spans="1:11" x14ac:dyDescent="0.2">
      <c r="A425" s="247"/>
      <c r="B425" s="247"/>
      <c r="C425" s="247"/>
      <c r="D425" s="247"/>
      <c r="E425" s="247"/>
      <c r="F425" s="248"/>
      <c r="G425" s="268"/>
      <c r="H425" s="247"/>
      <c r="I425" s="364"/>
      <c r="J425" s="248"/>
      <c r="K425" s="247"/>
    </row>
    <row r="426" spans="1:11" x14ac:dyDescent="0.2">
      <c r="A426" s="247"/>
      <c r="B426" s="247"/>
      <c r="C426" s="247"/>
      <c r="D426" s="247"/>
      <c r="E426" s="247"/>
      <c r="F426" s="248"/>
      <c r="G426" s="268"/>
      <c r="H426" s="247"/>
      <c r="I426" s="364"/>
      <c r="J426" s="248"/>
      <c r="K426" s="247"/>
    </row>
    <row r="427" spans="1:11" x14ac:dyDescent="0.2">
      <c r="A427" s="247"/>
      <c r="B427" s="247"/>
      <c r="C427" s="247"/>
      <c r="D427" s="247"/>
      <c r="E427" s="247"/>
      <c r="F427" s="248"/>
      <c r="G427" s="268"/>
      <c r="H427" s="247"/>
      <c r="I427" s="364"/>
      <c r="J427" s="248"/>
      <c r="K427" s="247"/>
    </row>
    <row r="428" spans="1:11" x14ac:dyDescent="0.2">
      <c r="A428" s="247"/>
      <c r="B428" s="247"/>
      <c r="C428" s="247"/>
      <c r="D428" s="247"/>
      <c r="E428" s="247"/>
      <c r="F428" s="248"/>
      <c r="G428" s="268"/>
      <c r="H428" s="247"/>
      <c r="I428" s="364"/>
      <c r="J428" s="248"/>
      <c r="K428" s="247"/>
    </row>
    <row r="429" spans="1:11" x14ac:dyDescent="0.2">
      <c r="A429" s="247"/>
      <c r="B429" s="247"/>
      <c r="C429" s="247"/>
      <c r="D429" s="247"/>
      <c r="E429" s="247"/>
      <c r="F429" s="248"/>
      <c r="G429" s="268"/>
      <c r="H429" s="247"/>
      <c r="I429" s="364"/>
      <c r="J429" s="248"/>
      <c r="K429" s="247"/>
    </row>
    <row r="430" spans="1:11" x14ac:dyDescent="0.2">
      <c r="A430" s="247"/>
      <c r="B430" s="247"/>
      <c r="C430" s="247"/>
      <c r="D430" s="247"/>
      <c r="E430" s="247"/>
      <c r="F430" s="248"/>
      <c r="G430" s="268"/>
      <c r="H430" s="247"/>
      <c r="I430" s="364"/>
      <c r="J430" s="248"/>
      <c r="K430" s="247"/>
    </row>
    <row r="431" spans="1:11" x14ac:dyDescent="0.2">
      <c r="A431" s="247"/>
      <c r="B431" s="247"/>
      <c r="C431" s="247"/>
      <c r="D431" s="247"/>
      <c r="E431" s="247"/>
      <c r="F431" s="248"/>
      <c r="G431" s="268"/>
      <c r="H431" s="247"/>
      <c r="I431" s="364"/>
      <c r="J431" s="248"/>
      <c r="K431" s="247"/>
    </row>
    <row r="432" spans="1:11" x14ac:dyDescent="0.2">
      <c r="A432" s="247"/>
      <c r="B432" s="247"/>
      <c r="C432" s="247"/>
      <c r="D432" s="247"/>
      <c r="E432" s="247"/>
      <c r="F432" s="248"/>
      <c r="G432" s="268"/>
      <c r="H432" s="247"/>
      <c r="I432" s="364"/>
      <c r="J432" s="248"/>
      <c r="K432" s="247"/>
    </row>
    <row r="433" spans="1:11" x14ac:dyDescent="0.2">
      <c r="A433" s="247"/>
      <c r="B433" s="247"/>
      <c r="C433" s="247"/>
      <c r="D433" s="247"/>
      <c r="E433" s="247"/>
      <c r="F433" s="248"/>
      <c r="G433" s="268"/>
      <c r="H433" s="247"/>
      <c r="I433" s="364"/>
      <c r="J433" s="248"/>
      <c r="K433" s="247"/>
    </row>
    <row r="434" spans="1:11" x14ac:dyDescent="0.2">
      <c r="A434" s="247"/>
      <c r="B434" s="247"/>
      <c r="C434" s="247"/>
      <c r="D434" s="247"/>
      <c r="E434" s="247"/>
      <c r="F434" s="248"/>
      <c r="G434" s="268"/>
      <c r="H434" s="247"/>
      <c r="I434" s="364"/>
      <c r="J434" s="248"/>
      <c r="K434" s="247"/>
    </row>
    <row r="435" spans="1:11" x14ac:dyDescent="0.2">
      <c r="A435" s="247"/>
      <c r="B435" s="247"/>
      <c r="C435" s="247"/>
      <c r="D435" s="247"/>
      <c r="E435" s="247"/>
      <c r="F435" s="248"/>
      <c r="G435" s="268"/>
      <c r="H435" s="247"/>
      <c r="I435" s="364"/>
      <c r="J435" s="248"/>
      <c r="K435" s="247"/>
    </row>
    <row r="436" spans="1:11" x14ac:dyDescent="0.2">
      <c r="A436" s="247"/>
      <c r="B436" s="247"/>
      <c r="C436" s="247"/>
      <c r="D436" s="247"/>
      <c r="E436" s="247"/>
      <c r="F436" s="248"/>
      <c r="G436" s="268"/>
      <c r="H436" s="247"/>
      <c r="I436" s="364"/>
      <c r="J436" s="248"/>
      <c r="K436" s="247"/>
    </row>
    <row r="437" spans="1:11" x14ac:dyDescent="0.2">
      <c r="A437" s="247"/>
      <c r="B437" s="247"/>
      <c r="C437" s="247"/>
      <c r="D437" s="247"/>
      <c r="E437" s="247"/>
      <c r="F437" s="248"/>
      <c r="G437" s="268"/>
      <c r="H437" s="247"/>
      <c r="I437" s="364"/>
      <c r="J437" s="248"/>
      <c r="K437" s="247"/>
    </row>
    <row r="438" spans="1:11" x14ac:dyDescent="0.2">
      <c r="A438" s="247"/>
      <c r="B438" s="247"/>
      <c r="C438" s="247"/>
      <c r="D438" s="247"/>
      <c r="E438" s="247"/>
      <c r="F438" s="248"/>
      <c r="G438" s="268"/>
      <c r="H438" s="247"/>
      <c r="I438" s="364"/>
      <c r="J438" s="248"/>
      <c r="K438" s="247"/>
    </row>
    <row r="439" spans="1:11" x14ac:dyDescent="0.2">
      <c r="A439" s="247"/>
      <c r="B439" s="247"/>
      <c r="C439" s="247"/>
      <c r="D439" s="247"/>
      <c r="E439" s="247"/>
      <c r="F439" s="248"/>
      <c r="G439" s="268"/>
      <c r="H439" s="247"/>
      <c r="I439" s="364"/>
      <c r="J439" s="248"/>
      <c r="K439" s="247"/>
    </row>
    <row r="440" spans="1:11" x14ac:dyDescent="0.2">
      <c r="A440" s="247"/>
      <c r="B440" s="247"/>
      <c r="C440" s="247"/>
      <c r="D440" s="247"/>
      <c r="E440" s="247"/>
      <c r="F440" s="248"/>
      <c r="G440" s="268"/>
      <c r="H440" s="247"/>
      <c r="I440" s="364"/>
      <c r="J440" s="248"/>
      <c r="K440" s="247"/>
    </row>
    <row r="441" spans="1:11" x14ac:dyDescent="0.2">
      <c r="A441" s="247"/>
      <c r="B441" s="247"/>
      <c r="C441" s="247"/>
      <c r="D441" s="247"/>
      <c r="E441" s="247"/>
      <c r="F441" s="248"/>
      <c r="G441" s="268"/>
      <c r="H441" s="247"/>
      <c r="I441" s="364"/>
      <c r="J441" s="248"/>
      <c r="K441" s="247"/>
    </row>
    <row r="442" spans="1:11" x14ac:dyDescent="0.2">
      <c r="A442" s="247"/>
      <c r="B442" s="247"/>
      <c r="C442" s="247"/>
      <c r="D442" s="247"/>
      <c r="E442" s="247"/>
      <c r="F442" s="248"/>
      <c r="G442" s="268"/>
      <c r="H442" s="247"/>
      <c r="I442" s="364"/>
      <c r="J442" s="248"/>
      <c r="K442" s="247"/>
    </row>
    <row r="443" spans="1:11" x14ac:dyDescent="0.2">
      <c r="A443" s="247"/>
      <c r="B443" s="247"/>
      <c r="C443" s="247"/>
      <c r="D443" s="247"/>
      <c r="E443" s="247"/>
      <c r="F443" s="248"/>
      <c r="G443" s="268"/>
      <c r="H443" s="247"/>
      <c r="I443" s="364"/>
      <c r="J443" s="248"/>
      <c r="K443" s="247"/>
    </row>
    <row r="444" spans="1:11" x14ac:dyDescent="0.2">
      <c r="A444" s="247"/>
      <c r="B444" s="247"/>
      <c r="C444" s="247"/>
      <c r="D444" s="247"/>
      <c r="E444" s="247"/>
      <c r="F444" s="248"/>
      <c r="G444" s="268"/>
      <c r="H444" s="247"/>
      <c r="I444" s="364"/>
      <c r="J444" s="248"/>
      <c r="K444" s="247"/>
    </row>
    <row r="445" spans="1:11" x14ac:dyDescent="0.2">
      <c r="A445" s="247"/>
      <c r="B445" s="247"/>
      <c r="C445" s="247"/>
      <c r="D445" s="247"/>
      <c r="E445" s="247"/>
      <c r="F445" s="248"/>
      <c r="G445" s="268"/>
      <c r="H445" s="247"/>
      <c r="I445" s="364"/>
      <c r="J445" s="248"/>
      <c r="K445" s="247"/>
    </row>
    <row r="446" spans="1:11" x14ac:dyDescent="0.2">
      <c r="A446" s="247"/>
      <c r="B446" s="247"/>
      <c r="C446" s="247"/>
      <c r="D446" s="247"/>
      <c r="E446" s="247"/>
      <c r="F446" s="248"/>
      <c r="G446" s="268"/>
      <c r="H446" s="247"/>
      <c r="I446" s="364"/>
      <c r="J446" s="248"/>
      <c r="K446" s="247"/>
    </row>
    <row r="447" spans="1:11" x14ac:dyDescent="0.2">
      <c r="A447" s="247"/>
      <c r="B447" s="247"/>
      <c r="C447" s="247"/>
      <c r="D447" s="247"/>
      <c r="E447" s="247"/>
      <c r="F447" s="248"/>
      <c r="G447" s="268"/>
      <c r="H447" s="247"/>
      <c r="I447" s="364"/>
      <c r="J447" s="248"/>
      <c r="K447" s="247"/>
    </row>
    <row r="448" spans="1:11" x14ac:dyDescent="0.2">
      <c r="A448" s="247"/>
      <c r="B448" s="247"/>
      <c r="C448" s="247"/>
      <c r="D448" s="247"/>
      <c r="E448" s="247"/>
      <c r="F448" s="248"/>
      <c r="G448" s="268"/>
      <c r="H448" s="247"/>
      <c r="I448" s="364"/>
      <c r="J448" s="248"/>
      <c r="K448" s="247"/>
    </row>
    <row r="449" spans="1:11" x14ac:dyDescent="0.2">
      <c r="A449" s="247"/>
      <c r="B449" s="247"/>
      <c r="C449" s="247"/>
      <c r="D449" s="247"/>
      <c r="E449" s="247"/>
      <c r="F449" s="248"/>
      <c r="G449" s="268"/>
      <c r="H449" s="247"/>
      <c r="I449" s="364"/>
      <c r="J449" s="248"/>
      <c r="K449" s="247"/>
    </row>
    <row r="450" spans="1:11" x14ac:dyDescent="0.2">
      <c r="A450" s="247"/>
      <c r="B450" s="247"/>
      <c r="C450" s="247"/>
      <c r="D450" s="247"/>
      <c r="E450" s="247"/>
      <c r="F450" s="248"/>
      <c r="G450" s="268"/>
      <c r="H450" s="247"/>
      <c r="I450" s="364"/>
      <c r="J450" s="248"/>
      <c r="K450" s="247"/>
    </row>
    <row r="451" spans="1:11" x14ac:dyDescent="0.2">
      <c r="A451" s="247"/>
      <c r="B451" s="247"/>
      <c r="C451" s="247"/>
      <c r="D451" s="247"/>
      <c r="E451" s="247"/>
      <c r="F451" s="248"/>
      <c r="G451" s="268"/>
      <c r="H451" s="247"/>
      <c r="I451" s="364"/>
      <c r="J451" s="248"/>
      <c r="K451" s="247"/>
    </row>
    <row r="452" spans="1:11" x14ac:dyDescent="0.2">
      <c r="A452" s="247"/>
      <c r="B452" s="247"/>
      <c r="C452" s="247"/>
      <c r="D452" s="247"/>
      <c r="E452" s="247"/>
      <c r="F452" s="248"/>
      <c r="G452" s="268"/>
      <c r="H452" s="247"/>
      <c r="I452" s="364"/>
      <c r="J452" s="248"/>
      <c r="K452" s="247"/>
    </row>
    <row r="453" spans="1:11" x14ac:dyDescent="0.2">
      <c r="A453" s="247"/>
      <c r="B453" s="247"/>
      <c r="C453" s="247"/>
      <c r="D453" s="247"/>
      <c r="E453" s="247"/>
      <c r="F453" s="248"/>
      <c r="G453" s="268"/>
      <c r="H453" s="247"/>
      <c r="I453" s="364"/>
      <c r="J453" s="248"/>
      <c r="K453" s="247"/>
    </row>
    <row r="454" spans="1:11" x14ac:dyDescent="0.2">
      <c r="A454" s="247"/>
      <c r="B454" s="247"/>
      <c r="C454" s="247"/>
      <c r="D454" s="247"/>
      <c r="E454" s="247"/>
      <c r="F454" s="248"/>
      <c r="G454" s="268"/>
      <c r="H454" s="247"/>
      <c r="I454" s="364"/>
      <c r="J454" s="248"/>
      <c r="K454" s="247"/>
    </row>
    <row r="455" spans="1:11" x14ac:dyDescent="0.2">
      <c r="A455" s="247"/>
      <c r="B455" s="247"/>
      <c r="C455" s="247"/>
      <c r="D455" s="247"/>
      <c r="E455" s="247"/>
      <c r="F455" s="248"/>
      <c r="G455" s="268"/>
      <c r="H455" s="247"/>
      <c r="I455" s="364"/>
      <c r="J455" s="248"/>
      <c r="K455" s="247"/>
    </row>
    <row r="456" spans="1:11" x14ac:dyDescent="0.2">
      <c r="A456" s="247"/>
      <c r="B456" s="247"/>
      <c r="C456" s="247"/>
      <c r="D456" s="247"/>
      <c r="E456" s="247"/>
      <c r="F456" s="248"/>
      <c r="G456" s="268"/>
      <c r="H456" s="247"/>
      <c r="I456" s="364"/>
      <c r="J456" s="248"/>
      <c r="K456" s="247"/>
    </row>
    <row r="457" spans="1:11" x14ac:dyDescent="0.2">
      <c r="A457" s="247"/>
      <c r="B457" s="247"/>
      <c r="C457" s="247"/>
      <c r="D457" s="247"/>
      <c r="E457" s="247"/>
      <c r="F457" s="248"/>
      <c r="G457" s="268"/>
      <c r="H457" s="247"/>
      <c r="I457" s="364"/>
      <c r="J457" s="248"/>
      <c r="K457" s="247"/>
    </row>
    <row r="458" spans="1:11" x14ac:dyDescent="0.2">
      <c r="A458" s="247"/>
      <c r="B458" s="247"/>
      <c r="C458" s="247"/>
      <c r="D458" s="247"/>
      <c r="E458" s="247"/>
      <c r="F458" s="248"/>
      <c r="G458" s="268"/>
      <c r="H458" s="247"/>
      <c r="I458" s="364"/>
      <c r="J458" s="248"/>
      <c r="K458" s="247"/>
    </row>
    <row r="459" spans="1:11" x14ac:dyDescent="0.2">
      <c r="A459" s="247"/>
      <c r="B459" s="247"/>
      <c r="C459" s="247"/>
      <c r="D459" s="247"/>
      <c r="E459" s="247"/>
      <c r="F459" s="248"/>
      <c r="G459" s="268"/>
      <c r="H459" s="247"/>
      <c r="I459" s="364"/>
      <c r="J459" s="248"/>
      <c r="K459" s="247"/>
    </row>
    <row r="460" spans="1:11" x14ac:dyDescent="0.2">
      <c r="A460" s="247"/>
      <c r="B460" s="247"/>
      <c r="C460" s="247"/>
      <c r="D460" s="247"/>
      <c r="E460" s="247"/>
      <c r="F460" s="248"/>
      <c r="G460" s="268"/>
      <c r="H460" s="247"/>
      <c r="I460" s="364"/>
      <c r="J460" s="248"/>
      <c r="K460" s="247"/>
    </row>
    <row r="461" spans="1:11" x14ac:dyDescent="0.2">
      <c r="A461" s="247"/>
      <c r="B461" s="247"/>
      <c r="C461" s="247"/>
      <c r="D461" s="247"/>
      <c r="E461" s="247"/>
      <c r="F461" s="248"/>
      <c r="G461" s="268"/>
      <c r="H461" s="247"/>
      <c r="I461" s="364"/>
      <c r="J461" s="248"/>
      <c r="K461" s="247"/>
    </row>
    <row r="462" spans="1:11" x14ac:dyDescent="0.2">
      <c r="A462" s="247"/>
      <c r="B462" s="247"/>
      <c r="C462" s="247"/>
      <c r="D462" s="247"/>
      <c r="E462" s="247"/>
      <c r="F462" s="248"/>
      <c r="G462" s="268"/>
      <c r="H462" s="247"/>
      <c r="I462" s="364"/>
      <c r="J462" s="248"/>
      <c r="K462" s="247"/>
    </row>
    <row r="463" spans="1:11" x14ac:dyDescent="0.2">
      <c r="A463" s="247"/>
      <c r="B463" s="247"/>
      <c r="C463" s="247"/>
      <c r="D463" s="247"/>
      <c r="E463" s="247"/>
      <c r="F463" s="248"/>
      <c r="G463" s="268"/>
      <c r="H463" s="247"/>
      <c r="I463" s="364"/>
      <c r="J463" s="248"/>
      <c r="K463" s="247"/>
    </row>
    <row r="464" spans="1:11" x14ac:dyDescent="0.2">
      <c r="A464" s="247"/>
      <c r="B464" s="247"/>
      <c r="C464" s="247"/>
      <c r="D464" s="247"/>
      <c r="E464" s="247"/>
      <c r="F464" s="248"/>
      <c r="G464" s="268"/>
      <c r="H464" s="247"/>
      <c r="I464" s="364"/>
      <c r="J464" s="248"/>
      <c r="K464" s="247"/>
    </row>
    <row r="465" spans="1:11" x14ac:dyDescent="0.2">
      <c r="A465" s="247"/>
      <c r="B465" s="247"/>
      <c r="C465" s="247"/>
      <c r="D465" s="247"/>
      <c r="E465" s="247"/>
      <c r="F465" s="248"/>
      <c r="G465" s="268"/>
      <c r="H465" s="247"/>
      <c r="I465" s="364"/>
      <c r="J465" s="248"/>
      <c r="K465" s="247"/>
    </row>
    <row r="466" spans="1:11" x14ac:dyDescent="0.2">
      <c r="A466" s="247"/>
      <c r="B466" s="247"/>
      <c r="C466" s="247"/>
      <c r="D466" s="247"/>
      <c r="E466" s="247"/>
      <c r="F466" s="248"/>
      <c r="G466" s="268"/>
      <c r="H466" s="247"/>
      <c r="I466" s="364"/>
      <c r="J466" s="248"/>
      <c r="K466" s="247"/>
    </row>
    <row r="467" spans="1:11" x14ac:dyDescent="0.2">
      <c r="A467" s="247"/>
      <c r="B467" s="247"/>
      <c r="C467" s="247"/>
      <c r="D467" s="247"/>
      <c r="E467" s="247"/>
      <c r="F467" s="248"/>
      <c r="G467" s="268"/>
      <c r="H467" s="247"/>
      <c r="I467" s="364"/>
      <c r="J467" s="248"/>
      <c r="K467" s="247"/>
    </row>
    <row r="468" spans="1:11" x14ac:dyDescent="0.2">
      <c r="A468" s="247"/>
      <c r="B468" s="247"/>
      <c r="C468" s="247"/>
      <c r="D468" s="247"/>
      <c r="E468" s="247"/>
      <c r="F468" s="248"/>
      <c r="G468" s="268"/>
      <c r="H468" s="247"/>
      <c r="I468" s="364"/>
      <c r="J468" s="248"/>
      <c r="K468" s="247"/>
    </row>
    <row r="469" spans="1:11" x14ac:dyDescent="0.2">
      <c r="A469" s="247"/>
      <c r="B469" s="247"/>
      <c r="C469" s="247"/>
      <c r="D469" s="247"/>
      <c r="E469" s="247"/>
      <c r="F469" s="248"/>
      <c r="G469" s="268"/>
      <c r="H469" s="247"/>
      <c r="I469" s="364"/>
      <c r="J469" s="248"/>
      <c r="K469" s="247"/>
    </row>
    <row r="470" spans="1:11" x14ac:dyDescent="0.2">
      <c r="A470" s="247"/>
      <c r="B470" s="247"/>
      <c r="C470" s="247"/>
      <c r="D470" s="247"/>
      <c r="E470" s="247"/>
      <c r="F470" s="248"/>
      <c r="G470" s="268"/>
      <c r="H470" s="247"/>
      <c r="I470" s="364"/>
      <c r="J470" s="248"/>
      <c r="K470" s="247"/>
    </row>
    <row r="471" spans="1:11" x14ac:dyDescent="0.2">
      <c r="A471" s="247"/>
      <c r="B471" s="247"/>
      <c r="C471" s="247"/>
      <c r="D471" s="247"/>
      <c r="E471" s="247"/>
      <c r="F471" s="248"/>
      <c r="G471" s="268"/>
      <c r="H471" s="247"/>
      <c r="I471" s="364"/>
      <c r="J471" s="248"/>
      <c r="K471" s="247"/>
    </row>
    <row r="472" spans="1:11" x14ac:dyDescent="0.2">
      <c r="A472" s="247"/>
      <c r="B472" s="247"/>
      <c r="C472" s="247"/>
      <c r="D472" s="247"/>
      <c r="E472" s="247"/>
      <c r="F472" s="248"/>
      <c r="G472" s="268"/>
      <c r="H472" s="247"/>
      <c r="I472" s="364"/>
      <c r="J472" s="248"/>
      <c r="K472" s="247"/>
    </row>
    <row r="473" spans="1:11" x14ac:dyDescent="0.2">
      <c r="A473" s="247"/>
      <c r="B473" s="247"/>
      <c r="C473" s="247"/>
      <c r="D473" s="247"/>
      <c r="E473" s="247"/>
      <c r="F473" s="248"/>
      <c r="G473" s="268"/>
      <c r="H473" s="247"/>
      <c r="I473" s="364"/>
      <c r="J473" s="248"/>
      <c r="K473" s="247"/>
    </row>
    <row r="474" spans="1:11" x14ac:dyDescent="0.2">
      <c r="A474" s="247"/>
      <c r="B474" s="247"/>
      <c r="C474" s="247"/>
      <c r="D474" s="247"/>
      <c r="E474" s="247"/>
      <c r="F474" s="248"/>
      <c r="G474" s="268"/>
      <c r="H474" s="247"/>
      <c r="I474" s="364"/>
      <c r="J474" s="248"/>
      <c r="K474" s="247"/>
    </row>
    <row r="475" spans="1:11" x14ac:dyDescent="0.2">
      <c r="A475" s="247"/>
      <c r="B475" s="247"/>
      <c r="C475" s="247"/>
      <c r="D475" s="247"/>
      <c r="E475" s="247"/>
      <c r="F475" s="248"/>
      <c r="G475" s="268"/>
      <c r="H475" s="247"/>
      <c r="I475" s="364"/>
      <c r="J475" s="248"/>
      <c r="K475" s="247"/>
    </row>
    <row r="476" spans="1:11" x14ac:dyDescent="0.2">
      <c r="A476" s="247"/>
      <c r="B476" s="247"/>
      <c r="C476" s="247"/>
      <c r="D476" s="247"/>
      <c r="E476" s="247"/>
      <c r="F476" s="248"/>
      <c r="G476" s="268"/>
      <c r="H476" s="247"/>
      <c r="I476" s="364"/>
      <c r="J476" s="248"/>
      <c r="K476" s="247"/>
    </row>
    <row r="477" spans="1:11" x14ac:dyDescent="0.2">
      <c r="A477" s="247"/>
      <c r="B477" s="247"/>
      <c r="C477" s="247"/>
      <c r="D477" s="247"/>
      <c r="E477" s="247"/>
      <c r="F477" s="248"/>
      <c r="G477" s="268"/>
      <c r="H477" s="247"/>
      <c r="I477" s="364"/>
      <c r="J477" s="248"/>
      <c r="K477" s="247"/>
    </row>
    <row r="478" spans="1:11" x14ac:dyDescent="0.2">
      <c r="A478" s="247"/>
      <c r="B478" s="247"/>
      <c r="C478" s="247"/>
      <c r="D478" s="247"/>
      <c r="E478" s="247"/>
      <c r="F478" s="248"/>
      <c r="G478" s="268"/>
      <c r="H478" s="247"/>
      <c r="I478" s="364"/>
      <c r="J478" s="248"/>
      <c r="K478" s="247"/>
    </row>
    <row r="479" spans="1:11" x14ac:dyDescent="0.2">
      <c r="A479" s="247"/>
      <c r="B479" s="247"/>
      <c r="C479" s="247"/>
      <c r="D479" s="247"/>
      <c r="E479" s="247"/>
      <c r="F479" s="248"/>
      <c r="G479" s="268"/>
      <c r="H479" s="247"/>
      <c r="I479" s="364"/>
      <c r="J479" s="248"/>
      <c r="K479" s="247"/>
    </row>
    <row r="480" spans="1:11" x14ac:dyDescent="0.2">
      <c r="A480" s="247"/>
      <c r="B480" s="247"/>
      <c r="C480" s="247"/>
      <c r="D480" s="247"/>
      <c r="E480" s="247"/>
      <c r="F480" s="248"/>
      <c r="G480" s="268"/>
      <c r="H480" s="247"/>
      <c r="I480" s="364"/>
      <c r="J480" s="248"/>
      <c r="K480" s="247"/>
    </row>
    <row r="481" spans="1:11" x14ac:dyDescent="0.2">
      <c r="A481" s="247"/>
      <c r="B481" s="247"/>
      <c r="C481" s="247"/>
      <c r="D481" s="247"/>
      <c r="E481" s="247"/>
      <c r="F481" s="248"/>
      <c r="G481" s="268"/>
      <c r="H481" s="247"/>
      <c r="I481" s="364"/>
      <c r="J481" s="248"/>
      <c r="K481" s="247"/>
    </row>
    <row r="482" spans="1:11" x14ac:dyDescent="0.2">
      <c r="A482" s="247"/>
      <c r="B482" s="247"/>
      <c r="C482" s="247"/>
      <c r="D482" s="247"/>
      <c r="E482" s="247"/>
      <c r="F482" s="248"/>
      <c r="G482" s="268"/>
      <c r="H482" s="247"/>
      <c r="I482" s="364"/>
      <c r="J482" s="248"/>
      <c r="K482" s="247"/>
    </row>
    <row r="483" spans="1:11" x14ac:dyDescent="0.2">
      <c r="A483" s="247"/>
      <c r="B483" s="247"/>
      <c r="C483" s="247"/>
      <c r="D483" s="247"/>
      <c r="E483" s="247"/>
      <c r="F483" s="248"/>
      <c r="G483" s="268"/>
      <c r="H483" s="247"/>
      <c r="I483" s="364"/>
      <c r="J483" s="248"/>
      <c r="K483" s="247"/>
    </row>
    <row r="484" spans="1:11" x14ac:dyDescent="0.2">
      <c r="A484" s="247"/>
      <c r="B484" s="247"/>
      <c r="C484" s="247"/>
      <c r="D484" s="247"/>
      <c r="E484" s="247"/>
      <c r="F484" s="248"/>
      <c r="G484" s="268"/>
      <c r="H484" s="247"/>
      <c r="I484" s="364"/>
      <c r="J484" s="248"/>
      <c r="K484" s="247"/>
    </row>
    <row r="485" spans="1:11" x14ac:dyDescent="0.2">
      <c r="A485" s="247"/>
      <c r="B485" s="247"/>
      <c r="C485" s="247"/>
      <c r="D485" s="247"/>
      <c r="E485" s="247"/>
      <c r="F485" s="248"/>
      <c r="G485" s="268"/>
      <c r="H485" s="247"/>
      <c r="I485" s="364"/>
      <c r="J485" s="248"/>
      <c r="K485" s="247"/>
    </row>
    <row r="486" spans="1:11" x14ac:dyDescent="0.2">
      <c r="A486" s="247"/>
      <c r="B486" s="247"/>
      <c r="C486" s="247"/>
      <c r="D486" s="247"/>
      <c r="E486" s="247"/>
      <c r="F486" s="248"/>
      <c r="G486" s="268"/>
      <c r="H486" s="247"/>
      <c r="I486" s="364"/>
      <c r="J486" s="248"/>
      <c r="K486" s="247"/>
    </row>
    <row r="487" spans="1:11" x14ac:dyDescent="0.2">
      <c r="A487" s="247"/>
      <c r="B487" s="247"/>
      <c r="C487" s="247"/>
      <c r="D487" s="247"/>
      <c r="E487" s="247"/>
      <c r="F487" s="248"/>
      <c r="G487" s="268"/>
      <c r="H487" s="247"/>
      <c r="I487" s="364"/>
      <c r="J487" s="248"/>
      <c r="K487" s="247"/>
    </row>
    <row r="488" spans="1:11" x14ac:dyDescent="0.2">
      <c r="A488" s="247"/>
      <c r="B488" s="247"/>
      <c r="C488" s="247"/>
      <c r="D488" s="247"/>
      <c r="E488" s="247"/>
      <c r="F488" s="248"/>
      <c r="G488" s="268"/>
      <c r="H488" s="247"/>
      <c r="I488" s="364"/>
      <c r="J488" s="248"/>
      <c r="K488" s="247"/>
    </row>
    <row r="489" spans="1:11" x14ac:dyDescent="0.2">
      <c r="A489" s="247"/>
      <c r="B489" s="247"/>
      <c r="C489" s="247"/>
      <c r="D489" s="247"/>
      <c r="E489" s="247"/>
      <c r="F489" s="248"/>
      <c r="G489" s="268"/>
      <c r="H489" s="247"/>
      <c r="I489" s="364"/>
      <c r="J489" s="248"/>
      <c r="K489" s="247"/>
    </row>
    <row r="490" spans="1:11" x14ac:dyDescent="0.2">
      <c r="A490" s="247"/>
      <c r="B490" s="247"/>
      <c r="C490" s="247"/>
      <c r="D490" s="247"/>
      <c r="E490" s="247"/>
      <c r="F490" s="248"/>
      <c r="G490" s="268"/>
      <c r="H490" s="247"/>
      <c r="I490" s="364"/>
      <c r="J490" s="248"/>
      <c r="K490" s="247"/>
    </row>
    <row r="491" spans="1:11" x14ac:dyDescent="0.2">
      <c r="A491" s="247"/>
      <c r="B491" s="247"/>
      <c r="C491" s="247"/>
      <c r="D491" s="247"/>
      <c r="E491" s="247"/>
      <c r="F491" s="248"/>
      <c r="G491" s="268"/>
      <c r="H491" s="247"/>
      <c r="I491" s="364"/>
      <c r="J491" s="248"/>
      <c r="K491" s="247"/>
    </row>
    <row r="492" spans="1:11" x14ac:dyDescent="0.2">
      <c r="A492" s="247"/>
      <c r="B492" s="247"/>
      <c r="C492" s="247"/>
      <c r="D492" s="247"/>
      <c r="E492" s="247"/>
      <c r="F492" s="248"/>
      <c r="G492" s="268"/>
      <c r="H492" s="247"/>
      <c r="I492" s="364"/>
      <c r="J492" s="248"/>
      <c r="K492" s="247"/>
    </row>
    <row r="493" spans="1:11" x14ac:dyDescent="0.2">
      <c r="A493" s="247"/>
      <c r="B493" s="247"/>
      <c r="C493" s="247"/>
      <c r="D493" s="247"/>
      <c r="E493" s="247"/>
      <c r="F493" s="248"/>
      <c r="G493" s="268"/>
      <c r="H493" s="247"/>
      <c r="I493" s="364"/>
      <c r="J493" s="248"/>
      <c r="K493" s="247"/>
    </row>
    <row r="494" spans="1:11" x14ac:dyDescent="0.2">
      <c r="A494" s="247"/>
      <c r="B494" s="247"/>
      <c r="C494" s="247"/>
      <c r="D494" s="247"/>
      <c r="E494" s="247"/>
      <c r="F494" s="248"/>
      <c r="G494" s="268"/>
      <c r="H494" s="247"/>
      <c r="I494" s="364"/>
      <c r="J494" s="248"/>
      <c r="K494" s="247"/>
    </row>
    <row r="495" spans="1:11" x14ac:dyDescent="0.2">
      <c r="A495" s="247"/>
      <c r="B495" s="247"/>
      <c r="C495" s="247"/>
      <c r="D495" s="247"/>
      <c r="E495" s="247"/>
      <c r="F495" s="248"/>
      <c r="G495" s="268"/>
      <c r="H495" s="247"/>
      <c r="I495" s="364"/>
      <c r="J495" s="248"/>
      <c r="K495" s="247"/>
    </row>
    <row r="496" spans="1:11" x14ac:dyDescent="0.2">
      <c r="A496" s="247"/>
      <c r="B496" s="247"/>
      <c r="C496" s="247"/>
      <c r="D496" s="247"/>
      <c r="E496" s="247"/>
      <c r="F496" s="248"/>
      <c r="G496" s="268"/>
      <c r="H496" s="247"/>
      <c r="I496" s="364"/>
      <c r="J496" s="248"/>
      <c r="K496" s="247"/>
    </row>
    <row r="497" spans="1:11" x14ac:dyDescent="0.2">
      <c r="A497" s="247"/>
      <c r="B497" s="247"/>
      <c r="C497" s="247"/>
      <c r="D497" s="247"/>
      <c r="E497" s="247"/>
      <c r="F497" s="248"/>
      <c r="G497" s="268"/>
      <c r="H497" s="247"/>
      <c r="I497" s="364"/>
      <c r="J497" s="248"/>
      <c r="K497" s="247"/>
    </row>
    <row r="498" spans="1:11" x14ac:dyDescent="0.2">
      <c r="A498" s="247"/>
      <c r="B498" s="247"/>
      <c r="C498" s="247"/>
      <c r="D498" s="247"/>
      <c r="E498" s="247"/>
      <c r="F498" s="248"/>
      <c r="G498" s="268"/>
      <c r="H498" s="247"/>
      <c r="I498" s="364"/>
      <c r="J498" s="248"/>
      <c r="K498" s="247"/>
    </row>
    <row r="499" spans="1:11" x14ac:dyDescent="0.2">
      <c r="A499" s="247"/>
      <c r="B499" s="247"/>
      <c r="C499" s="247"/>
      <c r="D499" s="247"/>
      <c r="E499" s="247"/>
      <c r="F499" s="248"/>
      <c r="G499" s="268"/>
      <c r="H499" s="247"/>
      <c r="I499" s="364"/>
      <c r="J499" s="248"/>
      <c r="K499" s="247"/>
    </row>
    <row r="500" spans="1:11" x14ac:dyDescent="0.2">
      <c r="A500" s="247"/>
      <c r="B500" s="247"/>
      <c r="C500" s="247"/>
      <c r="D500" s="247"/>
      <c r="E500" s="247"/>
      <c r="F500" s="248"/>
      <c r="G500" s="268"/>
      <c r="H500" s="247"/>
      <c r="I500" s="364"/>
      <c r="J500" s="248"/>
      <c r="K500" s="247"/>
    </row>
    <row r="501" spans="1:11" x14ac:dyDescent="0.2">
      <c r="A501" s="247"/>
      <c r="B501" s="247"/>
      <c r="C501" s="247"/>
      <c r="D501" s="247"/>
      <c r="E501" s="247"/>
      <c r="F501" s="248"/>
      <c r="G501" s="268"/>
      <c r="H501" s="247"/>
      <c r="I501" s="364"/>
      <c r="J501" s="248"/>
      <c r="K501" s="247"/>
    </row>
    <row r="502" spans="1:11" x14ac:dyDescent="0.2">
      <c r="A502" s="247"/>
      <c r="B502" s="247"/>
      <c r="C502" s="247"/>
      <c r="D502" s="247"/>
      <c r="E502" s="247"/>
      <c r="F502" s="248"/>
      <c r="G502" s="268"/>
      <c r="H502" s="247"/>
      <c r="I502" s="364"/>
      <c r="J502" s="248"/>
      <c r="K502" s="247"/>
    </row>
    <row r="503" spans="1:11" x14ac:dyDescent="0.2">
      <c r="A503" s="247"/>
      <c r="B503" s="247"/>
      <c r="C503" s="247"/>
      <c r="D503" s="247"/>
      <c r="E503" s="247"/>
      <c r="F503" s="248"/>
      <c r="G503" s="268"/>
      <c r="H503" s="247"/>
      <c r="I503" s="364"/>
      <c r="J503" s="248"/>
      <c r="K503" s="247"/>
    </row>
    <row r="504" spans="1:11" x14ac:dyDescent="0.2">
      <c r="A504" s="247"/>
      <c r="B504" s="247"/>
      <c r="C504" s="247"/>
      <c r="D504" s="247"/>
      <c r="E504" s="247"/>
      <c r="F504" s="248"/>
      <c r="G504" s="268"/>
      <c r="H504" s="247"/>
      <c r="I504" s="364"/>
      <c r="J504" s="248"/>
      <c r="K504" s="247"/>
    </row>
    <row r="505" spans="1:11" x14ac:dyDescent="0.2">
      <c r="A505" s="247"/>
      <c r="B505" s="247"/>
      <c r="C505" s="247"/>
      <c r="D505" s="247"/>
      <c r="E505" s="247"/>
      <c r="F505" s="248"/>
      <c r="G505" s="268"/>
      <c r="H505" s="247"/>
      <c r="I505" s="364"/>
      <c r="J505" s="248"/>
      <c r="K505" s="247"/>
    </row>
    <row r="506" spans="1:11" x14ac:dyDescent="0.2">
      <c r="A506" s="247"/>
      <c r="B506" s="247"/>
      <c r="C506" s="247"/>
      <c r="D506" s="247"/>
      <c r="E506" s="247"/>
      <c r="F506" s="248"/>
      <c r="G506" s="268"/>
      <c r="H506" s="247"/>
      <c r="I506" s="364"/>
      <c r="J506" s="248"/>
      <c r="K506" s="247"/>
    </row>
    <row r="507" spans="1:11" x14ac:dyDescent="0.2">
      <c r="A507" s="247"/>
      <c r="B507" s="247"/>
      <c r="C507" s="247"/>
      <c r="D507" s="247"/>
      <c r="E507" s="247"/>
      <c r="F507" s="248"/>
      <c r="G507" s="268"/>
      <c r="H507" s="247"/>
      <c r="I507" s="364"/>
      <c r="J507" s="248"/>
      <c r="K507" s="247"/>
    </row>
    <row r="508" spans="1:11" x14ac:dyDescent="0.2">
      <c r="A508" s="247"/>
      <c r="B508" s="247"/>
      <c r="C508" s="247"/>
      <c r="D508" s="247"/>
      <c r="E508" s="247"/>
      <c r="F508" s="248"/>
      <c r="G508" s="268"/>
      <c r="H508" s="247"/>
      <c r="I508" s="364"/>
      <c r="J508" s="248"/>
      <c r="K508" s="247"/>
    </row>
    <row r="509" spans="1:11" x14ac:dyDescent="0.2">
      <c r="A509" s="247"/>
      <c r="B509" s="247"/>
      <c r="C509" s="247"/>
      <c r="D509" s="247"/>
      <c r="E509" s="247"/>
      <c r="F509" s="248"/>
      <c r="G509" s="268"/>
      <c r="H509" s="247"/>
      <c r="I509" s="364"/>
      <c r="J509" s="248"/>
      <c r="K509" s="247"/>
    </row>
    <row r="510" spans="1:11" x14ac:dyDescent="0.2">
      <c r="A510" s="247"/>
      <c r="B510" s="247"/>
      <c r="C510" s="247"/>
      <c r="D510" s="247"/>
      <c r="E510" s="247"/>
      <c r="F510" s="248"/>
      <c r="G510" s="268"/>
      <c r="H510" s="247"/>
      <c r="I510" s="364"/>
      <c r="J510" s="248"/>
      <c r="K510" s="247"/>
    </row>
    <row r="511" spans="1:11" x14ac:dyDescent="0.2">
      <c r="A511" s="247"/>
      <c r="B511" s="247"/>
      <c r="C511" s="247"/>
      <c r="D511" s="247"/>
      <c r="E511" s="247"/>
      <c r="F511" s="248"/>
      <c r="G511" s="268"/>
      <c r="H511" s="247"/>
      <c r="I511" s="364"/>
      <c r="J511" s="248"/>
      <c r="K511" s="247"/>
    </row>
    <row r="512" spans="1:11" x14ac:dyDescent="0.2">
      <c r="A512" s="247"/>
      <c r="B512" s="247"/>
      <c r="C512" s="247"/>
      <c r="D512" s="247"/>
      <c r="E512" s="247"/>
      <c r="F512" s="248"/>
      <c r="G512" s="268"/>
      <c r="H512" s="247"/>
      <c r="I512" s="364"/>
      <c r="J512" s="248"/>
      <c r="K512" s="247"/>
    </row>
    <row r="513" spans="1:11" x14ac:dyDescent="0.2">
      <c r="A513" s="247"/>
      <c r="B513" s="247"/>
      <c r="C513" s="247"/>
      <c r="D513" s="247"/>
      <c r="E513" s="247"/>
      <c r="F513" s="248"/>
      <c r="G513" s="268"/>
      <c r="H513" s="247"/>
      <c r="I513" s="364"/>
      <c r="J513" s="248"/>
      <c r="K513" s="247"/>
    </row>
    <row r="514" spans="1:11" x14ac:dyDescent="0.2">
      <c r="A514" s="247"/>
      <c r="B514" s="247"/>
      <c r="C514" s="247"/>
      <c r="D514" s="247"/>
      <c r="E514" s="247"/>
      <c r="F514" s="248"/>
      <c r="G514" s="268"/>
      <c r="H514" s="247"/>
      <c r="I514" s="364"/>
      <c r="J514" s="248"/>
      <c r="K514" s="247"/>
    </row>
    <row r="515" spans="1:11" x14ac:dyDescent="0.2">
      <c r="A515" s="247"/>
      <c r="B515" s="247"/>
      <c r="C515" s="247"/>
      <c r="D515" s="247"/>
      <c r="E515" s="247"/>
      <c r="F515" s="248"/>
      <c r="G515" s="268"/>
      <c r="H515" s="247"/>
      <c r="I515" s="364"/>
      <c r="J515" s="248"/>
      <c r="K515" s="247"/>
    </row>
    <row r="516" spans="1:11" x14ac:dyDescent="0.2">
      <c r="A516" s="247"/>
      <c r="B516" s="247"/>
      <c r="C516" s="247"/>
      <c r="D516" s="247"/>
      <c r="E516" s="247"/>
      <c r="F516" s="248"/>
      <c r="G516" s="268"/>
      <c r="H516" s="247"/>
      <c r="I516" s="364"/>
      <c r="J516" s="248"/>
      <c r="K516" s="247"/>
    </row>
    <row r="517" spans="1:11" x14ac:dyDescent="0.2">
      <c r="A517" s="247"/>
      <c r="B517" s="247"/>
      <c r="C517" s="247"/>
      <c r="D517" s="247"/>
      <c r="E517" s="247"/>
      <c r="F517" s="248"/>
      <c r="G517" s="268"/>
      <c r="H517" s="247"/>
      <c r="I517" s="364"/>
      <c r="J517" s="248"/>
      <c r="K517" s="247"/>
    </row>
    <row r="518" spans="1:11" x14ac:dyDescent="0.2">
      <c r="A518" s="247"/>
      <c r="B518" s="247"/>
      <c r="C518" s="247"/>
      <c r="D518" s="247"/>
      <c r="E518" s="247"/>
      <c r="F518" s="248"/>
      <c r="G518" s="268"/>
      <c r="H518" s="247"/>
      <c r="I518" s="364"/>
      <c r="J518" s="248"/>
      <c r="K518" s="247"/>
    </row>
    <row r="519" spans="1:11" x14ac:dyDescent="0.2">
      <c r="A519" s="247"/>
      <c r="B519" s="247"/>
      <c r="C519" s="247"/>
      <c r="D519" s="247"/>
      <c r="E519" s="247"/>
      <c r="F519" s="248"/>
      <c r="G519" s="268"/>
      <c r="H519" s="247"/>
      <c r="I519" s="364"/>
      <c r="J519" s="248"/>
      <c r="K519" s="247"/>
    </row>
    <row r="520" spans="1:11" x14ac:dyDescent="0.2">
      <c r="A520" s="247"/>
      <c r="B520" s="247"/>
      <c r="C520" s="247"/>
      <c r="D520" s="247"/>
      <c r="E520" s="247"/>
      <c r="F520" s="248"/>
      <c r="G520" s="268"/>
      <c r="H520" s="247"/>
      <c r="I520" s="364"/>
      <c r="J520" s="248"/>
      <c r="K520" s="247"/>
    </row>
    <row r="521" spans="1:11" x14ac:dyDescent="0.2">
      <c r="A521" s="247"/>
      <c r="B521" s="247"/>
      <c r="C521" s="247"/>
      <c r="D521" s="247"/>
      <c r="E521" s="247"/>
      <c r="F521" s="248"/>
      <c r="G521" s="268"/>
      <c r="H521" s="247"/>
      <c r="I521" s="364"/>
      <c r="J521" s="248"/>
      <c r="K521" s="247"/>
    </row>
    <row r="522" spans="1:11" x14ac:dyDescent="0.2">
      <c r="A522" s="247"/>
      <c r="B522" s="247"/>
      <c r="C522" s="247"/>
      <c r="D522" s="247"/>
      <c r="E522" s="247"/>
      <c r="F522" s="248"/>
      <c r="G522" s="268"/>
      <c r="H522" s="247"/>
      <c r="I522" s="364"/>
      <c r="J522" s="248"/>
      <c r="K522" s="247"/>
    </row>
    <row r="523" spans="1:11" x14ac:dyDescent="0.2">
      <c r="A523" s="247"/>
      <c r="B523" s="247"/>
      <c r="C523" s="247"/>
      <c r="D523" s="247"/>
      <c r="E523" s="247"/>
      <c r="F523" s="248"/>
      <c r="G523" s="268"/>
      <c r="H523" s="247"/>
      <c r="I523" s="364"/>
      <c r="J523" s="248"/>
      <c r="K523" s="247"/>
    </row>
    <row r="524" spans="1:11" x14ac:dyDescent="0.2">
      <c r="A524" s="247"/>
      <c r="B524" s="247"/>
      <c r="C524" s="247"/>
      <c r="D524" s="247"/>
      <c r="E524" s="247"/>
      <c r="F524" s="248"/>
      <c r="G524" s="268"/>
      <c r="H524" s="247"/>
      <c r="I524" s="364"/>
      <c r="J524" s="248"/>
      <c r="K524" s="247"/>
    </row>
    <row r="525" spans="1:11" x14ac:dyDescent="0.2">
      <c r="A525" s="247"/>
      <c r="B525" s="247"/>
      <c r="C525" s="247"/>
      <c r="D525" s="247"/>
      <c r="E525" s="247"/>
      <c r="F525" s="248"/>
      <c r="G525" s="268"/>
      <c r="H525" s="247"/>
      <c r="I525" s="364"/>
      <c r="J525" s="248"/>
      <c r="K525" s="247"/>
    </row>
    <row r="526" spans="1:11" x14ac:dyDescent="0.2">
      <c r="A526" s="247"/>
      <c r="B526" s="247"/>
      <c r="C526" s="247"/>
      <c r="D526" s="247"/>
      <c r="E526" s="247"/>
      <c r="F526" s="248"/>
      <c r="G526" s="268"/>
      <c r="H526" s="247"/>
      <c r="I526" s="364"/>
      <c r="J526" s="248"/>
      <c r="K526" s="247"/>
    </row>
    <row r="527" spans="1:11" x14ac:dyDescent="0.2">
      <c r="A527" s="247"/>
      <c r="B527" s="247"/>
      <c r="C527" s="247"/>
      <c r="D527" s="247"/>
      <c r="E527" s="247"/>
      <c r="F527" s="248"/>
      <c r="G527" s="268"/>
      <c r="H527" s="247"/>
      <c r="I527" s="364"/>
      <c r="J527" s="248"/>
      <c r="K527" s="247"/>
    </row>
    <row r="528" spans="1:11" x14ac:dyDescent="0.2">
      <c r="A528" s="247"/>
      <c r="B528" s="247"/>
      <c r="C528" s="247"/>
      <c r="D528" s="247"/>
      <c r="E528" s="247"/>
      <c r="F528" s="248"/>
      <c r="G528" s="268"/>
      <c r="H528" s="247"/>
      <c r="I528" s="364"/>
      <c r="J528" s="248"/>
      <c r="K528" s="247"/>
    </row>
    <row r="529" spans="1:11" x14ac:dyDescent="0.2">
      <c r="A529" s="247"/>
      <c r="B529" s="247"/>
      <c r="C529" s="247"/>
      <c r="D529" s="247"/>
      <c r="E529" s="247"/>
      <c r="F529" s="248"/>
      <c r="G529" s="268"/>
      <c r="H529" s="247"/>
      <c r="I529" s="364"/>
      <c r="J529" s="248"/>
      <c r="K529" s="247"/>
    </row>
    <row r="530" spans="1:11" x14ac:dyDescent="0.2">
      <c r="A530" s="247"/>
      <c r="B530" s="247"/>
      <c r="C530" s="247"/>
      <c r="D530" s="247"/>
      <c r="E530" s="247"/>
      <c r="F530" s="248"/>
      <c r="G530" s="268"/>
      <c r="H530" s="247"/>
      <c r="I530" s="364"/>
      <c r="J530" s="248"/>
      <c r="K530" s="247"/>
    </row>
    <row r="531" spans="1:11" x14ac:dyDescent="0.2">
      <c r="A531" s="247"/>
      <c r="B531" s="247"/>
      <c r="C531" s="247"/>
      <c r="D531" s="247"/>
      <c r="E531" s="247"/>
      <c r="F531" s="248"/>
      <c r="G531" s="268"/>
      <c r="H531" s="247"/>
      <c r="I531" s="364"/>
      <c r="J531" s="248"/>
      <c r="K531" s="247"/>
    </row>
    <row r="532" spans="1:11" x14ac:dyDescent="0.2">
      <c r="A532" s="247"/>
      <c r="B532" s="247"/>
      <c r="C532" s="247"/>
      <c r="D532" s="247"/>
      <c r="E532" s="247"/>
      <c r="F532" s="248"/>
      <c r="G532" s="268"/>
      <c r="H532" s="247"/>
      <c r="I532" s="364"/>
      <c r="J532" s="248"/>
      <c r="K532" s="247"/>
    </row>
    <row r="533" spans="1:11" x14ac:dyDescent="0.2">
      <c r="A533" s="247"/>
      <c r="B533" s="247"/>
      <c r="C533" s="247"/>
      <c r="D533" s="247"/>
      <c r="E533" s="247"/>
      <c r="F533" s="248"/>
      <c r="G533" s="268"/>
      <c r="H533" s="247"/>
      <c r="I533" s="364"/>
      <c r="J533" s="248"/>
      <c r="K533" s="247"/>
    </row>
    <row r="534" spans="1:11" x14ac:dyDescent="0.2">
      <c r="A534" s="247"/>
      <c r="B534" s="247"/>
      <c r="C534" s="247"/>
      <c r="D534" s="247"/>
      <c r="E534" s="247"/>
      <c r="F534" s="248"/>
      <c r="G534" s="268"/>
      <c r="H534" s="247"/>
      <c r="I534" s="364"/>
      <c r="J534" s="248"/>
      <c r="K534" s="247"/>
    </row>
    <row r="535" spans="1:11" x14ac:dyDescent="0.2">
      <c r="A535" s="247"/>
      <c r="B535" s="247"/>
      <c r="C535" s="247"/>
      <c r="D535" s="247"/>
      <c r="E535" s="247"/>
      <c r="F535" s="248"/>
      <c r="G535" s="268"/>
      <c r="H535" s="247"/>
      <c r="I535" s="364"/>
      <c r="J535" s="248"/>
      <c r="K535" s="247"/>
    </row>
    <row r="536" spans="1:11" x14ac:dyDescent="0.2">
      <c r="A536" s="247"/>
      <c r="B536" s="247"/>
      <c r="C536" s="247"/>
      <c r="D536" s="247"/>
      <c r="E536" s="247"/>
      <c r="F536" s="248"/>
      <c r="G536" s="268"/>
      <c r="H536" s="247"/>
      <c r="I536" s="364"/>
      <c r="J536" s="248"/>
      <c r="K536" s="247"/>
    </row>
    <row r="537" spans="1:11" x14ac:dyDescent="0.2">
      <c r="A537" s="247"/>
      <c r="B537" s="247"/>
      <c r="C537" s="247"/>
      <c r="D537" s="247"/>
      <c r="E537" s="247"/>
      <c r="F537" s="248"/>
      <c r="G537" s="268"/>
      <c r="H537" s="247"/>
      <c r="I537" s="364"/>
      <c r="J537" s="248"/>
      <c r="K537" s="247"/>
    </row>
    <row r="538" spans="1:11" x14ac:dyDescent="0.2">
      <c r="A538" s="247"/>
      <c r="B538" s="247"/>
      <c r="C538" s="247"/>
      <c r="D538" s="247"/>
      <c r="E538" s="247"/>
      <c r="F538" s="248"/>
      <c r="G538" s="268"/>
      <c r="H538" s="247"/>
      <c r="I538" s="364"/>
      <c r="J538" s="248"/>
      <c r="K538" s="247"/>
    </row>
    <row r="539" spans="1:11" x14ac:dyDescent="0.2">
      <c r="A539" s="247"/>
      <c r="B539" s="247"/>
      <c r="C539" s="247"/>
      <c r="D539" s="247"/>
      <c r="E539" s="247"/>
      <c r="F539" s="248"/>
      <c r="G539" s="268"/>
      <c r="H539" s="247"/>
      <c r="I539" s="364"/>
      <c r="J539" s="248"/>
      <c r="K539" s="247"/>
    </row>
    <row r="540" spans="1:11" x14ac:dyDescent="0.2">
      <c r="A540" s="247"/>
      <c r="B540" s="247"/>
      <c r="C540" s="247"/>
      <c r="D540" s="247"/>
      <c r="E540" s="247"/>
      <c r="F540" s="248"/>
      <c r="G540" s="268"/>
      <c r="H540" s="247"/>
      <c r="I540" s="364"/>
      <c r="J540" s="248"/>
      <c r="K540" s="247"/>
    </row>
    <row r="541" spans="1:11" x14ac:dyDescent="0.2">
      <c r="A541" s="247"/>
      <c r="B541" s="247"/>
      <c r="C541" s="247"/>
      <c r="D541" s="247"/>
      <c r="E541" s="247"/>
      <c r="F541" s="248"/>
      <c r="G541" s="268"/>
      <c r="H541" s="247"/>
      <c r="I541" s="364"/>
      <c r="J541" s="248"/>
      <c r="K541" s="247"/>
    </row>
    <row r="542" spans="1:11" x14ac:dyDescent="0.2">
      <c r="A542" s="247"/>
      <c r="B542" s="247"/>
      <c r="C542" s="247"/>
      <c r="D542" s="247"/>
      <c r="E542" s="247"/>
      <c r="F542" s="248"/>
      <c r="G542" s="268"/>
      <c r="H542" s="247"/>
      <c r="I542" s="364"/>
      <c r="J542" s="248"/>
      <c r="K542" s="247"/>
    </row>
    <row r="543" spans="1:11" x14ac:dyDescent="0.2">
      <c r="A543" s="247"/>
      <c r="B543" s="247"/>
      <c r="C543" s="247"/>
      <c r="D543" s="247"/>
      <c r="E543" s="247"/>
      <c r="F543" s="248"/>
      <c r="G543" s="268"/>
      <c r="H543" s="247"/>
      <c r="I543" s="364"/>
      <c r="J543" s="248"/>
      <c r="K543" s="247"/>
    </row>
    <row r="544" spans="1:11" x14ac:dyDescent="0.2">
      <c r="A544" s="247"/>
      <c r="B544" s="247"/>
      <c r="C544" s="247"/>
      <c r="D544" s="247"/>
      <c r="E544" s="247"/>
      <c r="F544" s="248"/>
      <c r="G544" s="268"/>
      <c r="H544" s="247"/>
      <c r="I544" s="364"/>
      <c r="J544" s="248"/>
      <c r="K544" s="247"/>
    </row>
    <row r="545" spans="1:11" x14ac:dyDescent="0.2">
      <c r="A545" s="247"/>
      <c r="B545" s="247"/>
      <c r="C545" s="247"/>
      <c r="D545" s="247"/>
      <c r="E545" s="247"/>
      <c r="F545" s="248"/>
      <c r="G545" s="268"/>
      <c r="H545" s="247"/>
      <c r="I545" s="364"/>
      <c r="J545" s="248"/>
      <c r="K545" s="247"/>
    </row>
    <row r="546" spans="1:11" x14ac:dyDescent="0.2">
      <c r="A546" s="247"/>
      <c r="B546" s="247"/>
      <c r="C546" s="247"/>
      <c r="D546" s="247"/>
      <c r="E546" s="247"/>
      <c r="F546" s="248"/>
      <c r="G546" s="268"/>
      <c r="H546" s="247"/>
      <c r="I546" s="364"/>
      <c r="J546" s="248"/>
      <c r="K546" s="247"/>
    </row>
    <row r="547" spans="1:11" x14ac:dyDescent="0.2">
      <c r="A547" s="247"/>
      <c r="B547" s="247"/>
      <c r="C547" s="247"/>
      <c r="D547" s="247"/>
      <c r="E547" s="247"/>
      <c r="F547" s="248"/>
      <c r="G547" s="268"/>
      <c r="H547" s="247"/>
      <c r="I547" s="364"/>
      <c r="J547" s="248"/>
      <c r="K547" s="247"/>
    </row>
    <row r="548" spans="1:11" x14ac:dyDescent="0.2">
      <c r="A548" s="247"/>
      <c r="B548" s="247"/>
      <c r="C548" s="247"/>
      <c r="D548" s="247"/>
      <c r="E548" s="247"/>
      <c r="F548" s="248"/>
      <c r="G548" s="268"/>
      <c r="H548" s="247"/>
      <c r="I548" s="364"/>
      <c r="J548" s="248"/>
      <c r="K548" s="247"/>
    </row>
    <row r="549" spans="1:11" x14ac:dyDescent="0.2">
      <c r="A549" s="247"/>
      <c r="B549" s="247"/>
      <c r="C549" s="247"/>
      <c r="D549" s="247"/>
      <c r="E549" s="247"/>
      <c r="F549" s="248"/>
      <c r="G549" s="268"/>
      <c r="H549" s="247"/>
      <c r="I549" s="364"/>
      <c r="J549" s="248"/>
      <c r="K549" s="247"/>
    </row>
    <row r="550" spans="1:11" x14ac:dyDescent="0.2">
      <c r="A550" s="247"/>
      <c r="B550" s="247"/>
      <c r="C550" s="247"/>
      <c r="D550" s="247"/>
      <c r="E550" s="247"/>
      <c r="F550" s="248"/>
      <c r="G550" s="268"/>
      <c r="H550" s="247"/>
      <c r="I550" s="364"/>
      <c r="J550" s="248"/>
      <c r="K550" s="247"/>
    </row>
    <row r="551" spans="1:11" x14ac:dyDescent="0.2">
      <c r="A551" s="247"/>
      <c r="B551" s="247"/>
      <c r="C551" s="247"/>
      <c r="D551" s="247"/>
      <c r="E551" s="247"/>
      <c r="F551" s="248"/>
      <c r="G551" s="268"/>
      <c r="H551" s="247"/>
      <c r="I551" s="364"/>
      <c r="J551" s="248"/>
      <c r="K551" s="247"/>
    </row>
    <row r="552" spans="1:11" x14ac:dyDescent="0.2">
      <c r="A552" s="247"/>
      <c r="B552" s="247"/>
      <c r="C552" s="247"/>
      <c r="D552" s="247"/>
      <c r="E552" s="247"/>
      <c r="F552" s="248"/>
      <c r="G552" s="268"/>
      <c r="H552" s="247"/>
      <c r="I552" s="364"/>
      <c r="J552" s="248"/>
      <c r="K552" s="247"/>
    </row>
    <row r="553" spans="1:11" x14ac:dyDescent="0.2">
      <c r="A553" s="247"/>
      <c r="B553" s="247"/>
      <c r="C553" s="247"/>
      <c r="D553" s="247"/>
      <c r="E553" s="247"/>
      <c r="F553" s="248"/>
      <c r="G553" s="268"/>
      <c r="H553" s="247"/>
      <c r="I553" s="364"/>
      <c r="J553" s="248"/>
      <c r="K553" s="247"/>
    </row>
    <row r="554" spans="1:11" x14ac:dyDescent="0.2">
      <c r="A554" s="247"/>
      <c r="B554" s="247"/>
      <c r="C554" s="247"/>
      <c r="D554" s="247"/>
      <c r="E554" s="247"/>
      <c r="F554" s="248"/>
      <c r="G554" s="268"/>
      <c r="H554" s="247"/>
      <c r="I554" s="364"/>
      <c r="J554" s="248"/>
      <c r="K554" s="247"/>
    </row>
    <row r="555" spans="1:11" x14ac:dyDescent="0.2">
      <c r="A555" s="247"/>
      <c r="B555" s="247"/>
      <c r="C555" s="247"/>
      <c r="D555" s="247"/>
      <c r="E555" s="247"/>
      <c r="F555" s="248"/>
      <c r="G555" s="268"/>
      <c r="H555" s="247"/>
      <c r="I555" s="364"/>
      <c r="J555" s="248"/>
      <c r="K555" s="247"/>
    </row>
    <row r="556" spans="1:11" x14ac:dyDescent="0.2">
      <c r="A556" s="247"/>
      <c r="B556" s="247"/>
      <c r="C556" s="247"/>
      <c r="D556" s="247"/>
      <c r="E556" s="247"/>
      <c r="F556" s="248"/>
      <c r="G556" s="268"/>
      <c r="H556" s="247"/>
      <c r="I556" s="364"/>
      <c r="J556" s="248"/>
      <c r="K556" s="247"/>
    </row>
    <row r="557" spans="1:11" x14ac:dyDescent="0.2">
      <c r="A557" s="247"/>
      <c r="B557" s="247"/>
      <c r="C557" s="247"/>
      <c r="D557" s="247"/>
      <c r="E557" s="247"/>
      <c r="F557" s="248"/>
      <c r="G557" s="268"/>
      <c r="H557" s="247"/>
      <c r="I557" s="364"/>
      <c r="J557" s="248"/>
      <c r="K557" s="247"/>
    </row>
    <row r="558" spans="1:11" x14ac:dyDescent="0.2">
      <c r="A558" s="247"/>
      <c r="B558" s="247"/>
      <c r="C558" s="247"/>
      <c r="D558" s="247"/>
      <c r="E558" s="247"/>
      <c r="F558" s="248"/>
      <c r="G558" s="268"/>
      <c r="H558" s="247"/>
      <c r="I558" s="364"/>
      <c r="J558" s="248"/>
      <c r="K558" s="247"/>
    </row>
    <row r="559" spans="1:11" x14ac:dyDescent="0.2">
      <c r="A559" s="247"/>
      <c r="B559" s="247"/>
      <c r="C559" s="247"/>
      <c r="D559" s="247"/>
      <c r="E559" s="247"/>
      <c r="F559" s="248"/>
      <c r="G559" s="268"/>
      <c r="H559" s="247"/>
      <c r="I559" s="364"/>
      <c r="J559" s="248"/>
      <c r="K559" s="247"/>
    </row>
    <row r="560" spans="1:11" x14ac:dyDescent="0.2">
      <c r="A560" s="247"/>
      <c r="B560" s="247"/>
      <c r="C560" s="247"/>
      <c r="D560" s="247"/>
      <c r="E560" s="247"/>
      <c r="F560" s="248"/>
      <c r="G560" s="268"/>
      <c r="H560" s="247"/>
      <c r="I560" s="364"/>
      <c r="J560" s="248"/>
      <c r="K560" s="247"/>
    </row>
    <row r="561" spans="1:11" x14ac:dyDescent="0.2">
      <c r="A561" s="247"/>
      <c r="B561" s="247"/>
      <c r="C561" s="247"/>
      <c r="D561" s="247"/>
      <c r="E561" s="247"/>
      <c r="F561" s="248"/>
      <c r="G561" s="268"/>
      <c r="H561" s="247"/>
      <c r="I561" s="364"/>
      <c r="J561" s="248"/>
      <c r="K561" s="247"/>
    </row>
    <row r="562" spans="1:11" x14ac:dyDescent="0.2">
      <c r="A562" s="247"/>
      <c r="B562" s="247"/>
      <c r="C562" s="247"/>
      <c r="D562" s="247"/>
      <c r="E562" s="247"/>
      <c r="F562" s="248"/>
      <c r="G562" s="268"/>
      <c r="H562" s="247"/>
      <c r="I562" s="364"/>
      <c r="J562" s="248"/>
      <c r="K562" s="247"/>
    </row>
    <row r="563" spans="1:11" x14ac:dyDescent="0.2">
      <c r="A563" s="247"/>
      <c r="B563" s="247"/>
      <c r="C563" s="247"/>
      <c r="D563" s="247"/>
      <c r="E563" s="247"/>
      <c r="F563" s="248"/>
      <c r="G563" s="268"/>
      <c r="H563" s="247"/>
      <c r="I563" s="364"/>
      <c r="J563" s="248"/>
      <c r="K563" s="247"/>
    </row>
    <row r="564" spans="1:11" x14ac:dyDescent="0.2">
      <c r="A564" s="247"/>
      <c r="B564" s="247"/>
      <c r="C564" s="247"/>
      <c r="D564" s="247"/>
      <c r="E564" s="247"/>
      <c r="F564" s="248"/>
      <c r="G564" s="268"/>
      <c r="H564" s="247"/>
      <c r="I564" s="364"/>
      <c r="J564" s="248"/>
      <c r="K564" s="247"/>
    </row>
    <row r="565" spans="1:11" x14ac:dyDescent="0.2">
      <c r="A565" s="247"/>
      <c r="B565" s="247"/>
      <c r="C565" s="247"/>
      <c r="D565" s="247"/>
      <c r="E565" s="247"/>
      <c r="F565" s="248"/>
      <c r="G565" s="268"/>
      <c r="H565" s="247"/>
      <c r="I565" s="364"/>
      <c r="J565" s="248"/>
      <c r="K565" s="247"/>
    </row>
    <row r="566" spans="1:11" x14ac:dyDescent="0.2">
      <c r="A566" s="247"/>
      <c r="B566" s="247"/>
      <c r="C566" s="247"/>
      <c r="D566" s="247"/>
      <c r="E566" s="247"/>
      <c r="F566" s="248"/>
      <c r="G566" s="268"/>
      <c r="H566" s="247"/>
      <c r="I566" s="364"/>
      <c r="J566" s="248"/>
      <c r="K566" s="247"/>
    </row>
    <row r="567" spans="1:11" x14ac:dyDescent="0.2">
      <c r="A567" s="247"/>
      <c r="B567" s="247"/>
      <c r="C567" s="247"/>
      <c r="D567" s="247"/>
      <c r="E567" s="247"/>
      <c r="F567" s="248"/>
      <c r="G567" s="268"/>
      <c r="H567" s="247"/>
      <c r="I567" s="364"/>
      <c r="J567" s="248"/>
      <c r="K567" s="247"/>
    </row>
    <row r="568" spans="1:11" x14ac:dyDescent="0.2">
      <c r="A568" s="247"/>
      <c r="B568" s="247"/>
      <c r="C568" s="247"/>
      <c r="D568" s="247"/>
      <c r="E568" s="247"/>
      <c r="F568" s="248"/>
      <c r="G568" s="268"/>
      <c r="H568" s="247"/>
      <c r="I568" s="364"/>
      <c r="J568" s="248"/>
      <c r="K568" s="247"/>
    </row>
    <row r="569" spans="1:11" x14ac:dyDescent="0.2">
      <c r="A569" s="247"/>
      <c r="B569" s="247"/>
      <c r="C569" s="247"/>
      <c r="D569" s="247"/>
      <c r="E569" s="247"/>
      <c r="F569" s="248"/>
      <c r="G569" s="268"/>
      <c r="H569" s="247"/>
      <c r="I569" s="364"/>
      <c r="J569" s="248"/>
      <c r="K569" s="247"/>
    </row>
    <row r="570" spans="1:11" x14ac:dyDescent="0.2">
      <c r="A570" s="247"/>
      <c r="B570" s="247"/>
      <c r="C570" s="247"/>
      <c r="D570" s="247"/>
      <c r="E570" s="247"/>
      <c r="F570" s="248"/>
      <c r="G570" s="268"/>
      <c r="H570" s="247"/>
      <c r="I570" s="364"/>
      <c r="J570" s="248"/>
      <c r="K570" s="247"/>
    </row>
    <row r="571" spans="1:11" x14ac:dyDescent="0.2">
      <c r="A571" s="247"/>
      <c r="B571" s="247"/>
      <c r="C571" s="247"/>
      <c r="D571" s="247"/>
      <c r="E571" s="247"/>
      <c r="F571" s="248"/>
      <c r="G571" s="268"/>
      <c r="H571" s="247"/>
      <c r="I571" s="364"/>
      <c r="J571" s="248"/>
      <c r="K571" s="247"/>
    </row>
    <row r="572" spans="1:11" x14ac:dyDescent="0.2">
      <c r="A572" s="247"/>
      <c r="B572" s="247"/>
      <c r="C572" s="247"/>
      <c r="D572" s="247"/>
      <c r="E572" s="247"/>
      <c r="F572" s="248"/>
      <c r="G572" s="268"/>
      <c r="H572" s="247"/>
      <c r="I572" s="364"/>
      <c r="J572" s="248"/>
      <c r="K572" s="247"/>
    </row>
    <row r="573" spans="1:11" x14ac:dyDescent="0.2">
      <c r="A573" s="247"/>
      <c r="B573" s="247"/>
      <c r="C573" s="247"/>
      <c r="D573" s="247"/>
      <c r="E573" s="247"/>
      <c r="F573" s="248"/>
      <c r="G573" s="268"/>
      <c r="H573" s="247"/>
      <c r="I573" s="364"/>
      <c r="J573" s="248"/>
      <c r="K573" s="247"/>
    </row>
    <row r="574" spans="1:11" x14ac:dyDescent="0.2">
      <c r="A574" s="247"/>
      <c r="B574" s="247"/>
      <c r="C574" s="247"/>
      <c r="D574" s="247"/>
      <c r="E574" s="247"/>
      <c r="F574" s="248"/>
      <c r="G574" s="268"/>
      <c r="H574" s="247"/>
      <c r="I574" s="364"/>
      <c r="J574" s="248"/>
      <c r="K574" s="247"/>
    </row>
    <row r="575" spans="1:11" x14ac:dyDescent="0.2">
      <c r="A575" s="247"/>
      <c r="B575" s="247"/>
      <c r="C575" s="247"/>
      <c r="D575" s="247"/>
      <c r="E575" s="247"/>
      <c r="F575" s="248"/>
      <c r="G575" s="268"/>
      <c r="H575" s="247"/>
      <c r="I575" s="364"/>
      <c r="J575" s="248"/>
      <c r="K575" s="247"/>
    </row>
    <row r="576" spans="1:11" x14ac:dyDescent="0.2">
      <c r="A576" s="247"/>
      <c r="B576" s="247"/>
      <c r="C576" s="247"/>
      <c r="D576" s="247"/>
      <c r="E576" s="247"/>
      <c r="F576" s="248"/>
      <c r="G576" s="268"/>
      <c r="H576" s="247"/>
      <c r="I576" s="364"/>
      <c r="J576" s="248"/>
      <c r="K576" s="247"/>
    </row>
    <row r="577" spans="1:11" x14ac:dyDescent="0.2">
      <c r="A577" s="247"/>
      <c r="B577" s="247"/>
      <c r="C577" s="247"/>
      <c r="D577" s="247"/>
      <c r="E577" s="247"/>
      <c r="F577" s="248"/>
      <c r="G577" s="268"/>
      <c r="H577" s="247"/>
      <c r="I577" s="364"/>
      <c r="J577" s="248"/>
      <c r="K577" s="247"/>
    </row>
    <row r="578" spans="1:11" x14ac:dyDescent="0.2">
      <c r="A578" s="247"/>
      <c r="B578" s="247"/>
      <c r="C578" s="247"/>
      <c r="D578" s="247"/>
      <c r="E578" s="247"/>
      <c r="F578" s="248"/>
      <c r="G578" s="268"/>
      <c r="H578" s="247"/>
      <c r="I578" s="364"/>
      <c r="J578" s="248"/>
      <c r="K578" s="247"/>
    </row>
    <row r="579" spans="1:11" x14ac:dyDescent="0.2">
      <c r="A579" s="247"/>
      <c r="B579" s="247"/>
      <c r="C579" s="247"/>
      <c r="D579" s="247"/>
      <c r="E579" s="247"/>
      <c r="F579" s="248"/>
      <c r="G579" s="268"/>
      <c r="H579" s="247"/>
      <c r="I579" s="364"/>
      <c r="J579" s="248"/>
      <c r="K579" s="247"/>
    </row>
    <row r="580" spans="1:11" x14ac:dyDescent="0.2">
      <c r="A580" s="247"/>
      <c r="B580" s="247"/>
      <c r="C580" s="247"/>
      <c r="D580" s="247"/>
      <c r="E580" s="247"/>
      <c r="F580" s="248"/>
      <c r="G580" s="268"/>
      <c r="H580" s="247"/>
      <c r="I580" s="364"/>
      <c r="J580" s="248"/>
      <c r="K580" s="247"/>
    </row>
    <row r="581" spans="1:11" x14ac:dyDescent="0.2">
      <c r="A581" s="247"/>
      <c r="B581" s="247"/>
      <c r="C581" s="247"/>
      <c r="D581" s="247"/>
      <c r="E581" s="247"/>
      <c r="F581" s="248"/>
      <c r="G581" s="268"/>
      <c r="H581" s="247"/>
      <c r="I581" s="364"/>
      <c r="J581" s="248"/>
      <c r="K581" s="247"/>
    </row>
    <row r="582" spans="1:11" x14ac:dyDescent="0.2">
      <c r="A582" s="247"/>
      <c r="B582" s="247"/>
      <c r="C582" s="247"/>
      <c r="D582" s="247"/>
      <c r="E582" s="247"/>
      <c r="F582" s="248"/>
      <c r="G582" s="268"/>
      <c r="H582" s="247"/>
      <c r="I582" s="364"/>
      <c r="J582" s="248"/>
      <c r="K582" s="247"/>
    </row>
    <row r="583" spans="1:11" x14ac:dyDescent="0.2">
      <c r="A583" s="247"/>
      <c r="B583" s="247"/>
      <c r="C583" s="247"/>
      <c r="D583" s="247"/>
      <c r="E583" s="247"/>
      <c r="F583" s="248"/>
      <c r="G583" s="268"/>
      <c r="H583" s="247"/>
      <c r="I583" s="364"/>
      <c r="J583" s="248"/>
      <c r="K583" s="247"/>
    </row>
    <row r="584" spans="1:11" x14ac:dyDescent="0.2">
      <c r="A584" s="247"/>
      <c r="B584" s="247"/>
      <c r="C584" s="247"/>
      <c r="D584" s="247"/>
      <c r="E584" s="247"/>
      <c r="F584" s="248"/>
      <c r="G584" s="268"/>
      <c r="H584" s="247"/>
      <c r="I584" s="364"/>
      <c r="J584" s="248"/>
      <c r="K584" s="247"/>
    </row>
    <row r="585" spans="1:11" x14ac:dyDescent="0.2">
      <c r="A585" s="247"/>
      <c r="B585" s="247"/>
      <c r="C585" s="247"/>
      <c r="D585" s="247"/>
      <c r="E585" s="247"/>
      <c r="F585" s="248"/>
      <c r="G585" s="268"/>
      <c r="H585" s="247"/>
      <c r="I585" s="364"/>
      <c r="J585" s="248"/>
      <c r="K585" s="247"/>
    </row>
    <row r="586" spans="1:11" x14ac:dyDescent="0.2">
      <c r="A586" s="247"/>
      <c r="B586" s="247"/>
      <c r="C586" s="247"/>
      <c r="D586" s="247"/>
      <c r="E586" s="247"/>
      <c r="F586" s="248"/>
      <c r="G586" s="268"/>
      <c r="H586" s="247"/>
      <c r="I586" s="364"/>
      <c r="J586" s="248"/>
      <c r="K586" s="247"/>
    </row>
    <row r="587" spans="1:11" x14ac:dyDescent="0.2">
      <c r="A587" s="247"/>
      <c r="B587" s="247"/>
      <c r="C587" s="247"/>
      <c r="D587" s="247"/>
      <c r="E587" s="247"/>
      <c r="F587" s="248"/>
      <c r="G587" s="268"/>
      <c r="H587" s="247"/>
      <c r="I587" s="364"/>
      <c r="J587" s="248"/>
      <c r="K587" s="247"/>
    </row>
    <row r="588" spans="1:11" x14ac:dyDescent="0.2">
      <c r="A588" s="247"/>
      <c r="B588" s="247"/>
      <c r="C588" s="247"/>
      <c r="D588" s="247"/>
      <c r="E588" s="247"/>
      <c r="F588" s="248"/>
      <c r="G588" s="268"/>
      <c r="H588" s="247"/>
      <c r="I588" s="364"/>
      <c r="J588" s="248"/>
      <c r="K588" s="247"/>
    </row>
    <row r="589" spans="1:11" x14ac:dyDescent="0.2">
      <c r="A589" s="247"/>
      <c r="B589" s="247"/>
      <c r="C589" s="247"/>
      <c r="D589" s="247"/>
      <c r="E589" s="247"/>
      <c r="F589" s="248"/>
      <c r="G589" s="268"/>
      <c r="H589" s="247"/>
      <c r="I589" s="364"/>
      <c r="J589" s="248"/>
      <c r="K589" s="247"/>
    </row>
    <row r="590" spans="1:11" x14ac:dyDescent="0.2">
      <c r="A590" s="247"/>
      <c r="B590" s="247"/>
      <c r="C590" s="247"/>
      <c r="D590" s="247"/>
      <c r="E590" s="247"/>
      <c r="F590" s="248"/>
      <c r="G590" s="268"/>
      <c r="H590" s="247"/>
      <c r="I590" s="364"/>
      <c r="J590" s="248"/>
      <c r="K590" s="247"/>
    </row>
    <row r="591" spans="1:11" x14ac:dyDescent="0.2">
      <c r="A591" s="247"/>
      <c r="B591" s="247"/>
      <c r="C591" s="247"/>
      <c r="D591" s="247"/>
      <c r="E591" s="247"/>
      <c r="F591" s="248"/>
      <c r="G591" s="268"/>
      <c r="H591" s="247"/>
      <c r="I591" s="364"/>
      <c r="J591" s="248"/>
      <c r="K591" s="247"/>
    </row>
    <row r="592" spans="1:11" x14ac:dyDescent="0.2">
      <c r="A592" s="247"/>
      <c r="B592" s="247"/>
      <c r="C592" s="247"/>
      <c r="D592" s="247"/>
      <c r="E592" s="247"/>
      <c r="F592" s="248"/>
      <c r="G592" s="268"/>
      <c r="H592" s="247"/>
      <c r="I592" s="364"/>
      <c r="J592" s="248"/>
      <c r="K592" s="247"/>
    </row>
    <row r="593" spans="1:11" x14ac:dyDescent="0.2">
      <c r="A593" s="247"/>
      <c r="B593" s="247"/>
      <c r="C593" s="247"/>
      <c r="D593" s="247"/>
      <c r="E593" s="247"/>
      <c r="F593" s="248"/>
      <c r="G593" s="268"/>
      <c r="H593" s="247"/>
      <c r="I593" s="364"/>
      <c r="J593" s="248"/>
      <c r="K593" s="247"/>
    </row>
    <row r="594" spans="1:11" x14ac:dyDescent="0.2">
      <c r="A594" s="247"/>
      <c r="B594" s="247"/>
      <c r="C594" s="247"/>
      <c r="D594" s="247"/>
      <c r="E594" s="247"/>
      <c r="F594" s="248"/>
      <c r="G594" s="268"/>
      <c r="H594" s="247"/>
      <c r="I594" s="364"/>
      <c r="J594" s="248"/>
      <c r="K594" s="247"/>
    </row>
    <row r="595" spans="1:11" x14ac:dyDescent="0.2">
      <c r="A595" s="247"/>
      <c r="B595" s="247"/>
      <c r="C595" s="247"/>
      <c r="D595" s="247"/>
      <c r="E595" s="247"/>
      <c r="F595" s="248"/>
      <c r="G595" s="268"/>
      <c r="H595" s="247"/>
      <c r="I595" s="364"/>
      <c r="J595" s="248"/>
      <c r="K595" s="247"/>
    </row>
    <row r="596" spans="1:11" x14ac:dyDescent="0.2">
      <c r="A596" s="247"/>
      <c r="B596" s="247"/>
      <c r="C596" s="247"/>
      <c r="D596" s="247"/>
      <c r="E596" s="247"/>
      <c r="F596" s="248"/>
      <c r="G596" s="268"/>
      <c r="H596" s="247"/>
      <c r="I596" s="364"/>
      <c r="J596" s="248"/>
      <c r="K596" s="247"/>
    </row>
    <row r="597" spans="1:11" x14ac:dyDescent="0.2">
      <c r="A597" s="247"/>
      <c r="B597" s="247"/>
      <c r="C597" s="247"/>
      <c r="D597" s="247"/>
      <c r="E597" s="247"/>
      <c r="F597" s="248"/>
      <c r="G597" s="268"/>
      <c r="H597" s="247"/>
      <c r="I597" s="364"/>
      <c r="J597" s="248"/>
      <c r="K597" s="247"/>
    </row>
    <row r="598" spans="1:11" x14ac:dyDescent="0.2">
      <c r="A598" s="247"/>
      <c r="B598" s="247"/>
      <c r="C598" s="247"/>
      <c r="D598" s="247"/>
      <c r="E598" s="247"/>
      <c r="F598" s="248"/>
      <c r="G598" s="268"/>
      <c r="H598" s="247"/>
      <c r="I598" s="364"/>
      <c r="J598" s="248"/>
      <c r="K598" s="247"/>
    </row>
    <row r="599" spans="1:11" x14ac:dyDescent="0.2">
      <c r="A599" s="247"/>
      <c r="B599" s="247"/>
      <c r="C599" s="247"/>
      <c r="D599" s="247"/>
      <c r="E599" s="247"/>
      <c r="F599" s="248"/>
      <c r="G599" s="268"/>
      <c r="H599" s="247"/>
      <c r="I599" s="364"/>
      <c r="J599" s="248"/>
      <c r="K599" s="247"/>
    </row>
    <row r="600" spans="1:11" x14ac:dyDescent="0.2">
      <c r="A600" s="247"/>
      <c r="B600" s="247"/>
      <c r="C600" s="247"/>
      <c r="D600" s="247"/>
      <c r="E600" s="247"/>
      <c r="F600" s="248"/>
      <c r="G600" s="268"/>
      <c r="H600" s="247"/>
      <c r="I600" s="364"/>
      <c r="J600" s="248"/>
      <c r="K600" s="247"/>
    </row>
    <row r="601" spans="1:11" x14ac:dyDescent="0.2">
      <c r="A601" s="247"/>
      <c r="B601" s="247"/>
      <c r="C601" s="247"/>
      <c r="D601" s="247"/>
      <c r="E601" s="247"/>
      <c r="F601" s="248"/>
      <c r="G601" s="268"/>
      <c r="H601" s="247"/>
      <c r="I601" s="364"/>
      <c r="J601" s="248"/>
      <c r="K601" s="247"/>
    </row>
    <row r="602" spans="1:11" x14ac:dyDescent="0.2">
      <c r="A602" s="247"/>
      <c r="B602" s="247"/>
      <c r="C602" s="247"/>
      <c r="D602" s="247"/>
      <c r="E602" s="247"/>
      <c r="F602" s="248"/>
      <c r="G602" s="268"/>
      <c r="H602" s="247"/>
      <c r="I602" s="364"/>
      <c r="J602" s="248"/>
      <c r="K602" s="247"/>
    </row>
    <row r="603" spans="1:11" x14ac:dyDescent="0.2">
      <c r="A603" s="247"/>
      <c r="B603" s="247"/>
      <c r="C603" s="247"/>
      <c r="D603" s="247"/>
      <c r="E603" s="247"/>
      <c r="F603" s="248"/>
      <c r="G603" s="268"/>
      <c r="H603" s="247"/>
      <c r="I603" s="364"/>
      <c r="J603" s="248"/>
      <c r="K603" s="247"/>
    </row>
    <row r="604" spans="1:11" x14ac:dyDescent="0.2">
      <c r="A604" s="247"/>
      <c r="B604" s="247"/>
      <c r="C604" s="247"/>
      <c r="D604" s="247"/>
      <c r="E604" s="247"/>
      <c r="F604" s="248"/>
      <c r="G604" s="268"/>
      <c r="H604" s="247"/>
      <c r="I604" s="364"/>
      <c r="J604" s="248"/>
      <c r="K604" s="247"/>
    </row>
    <row r="605" spans="1:11" x14ac:dyDescent="0.2">
      <c r="A605" s="247"/>
      <c r="B605" s="247"/>
      <c r="C605" s="247"/>
      <c r="D605" s="247"/>
      <c r="E605" s="247"/>
      <c r="F605" s="248"/>
      <c r="G605" s="268"/>
      <c r="H605" s="247"/>
      <c r="I605" s="364"/>
      <c r="J605" s="248"/>
      <c r="K605" s="247"/>
    </row>
    <row r="606" spans="1:11" x14ac:dyDescent="0.2">
      <c r="A606" s="247"/>
      <c r="B606" s="247"/>
      <c r="C606" s="247"/>
      <c r="D606" s="247"/>
      <c r="E606" s="247"/>
      <c r="F606" s="248"/>
      <c r="G606" s="268"/>
      <c r="H606" s="247"/>
      <c r="I606" s="364"/>
      <c r="J606" s="248"/>
      <c r="K606" s="247"/>
    </row>
    <row r="607" spans="1:11" x14ac:dyDescent="0.2">
      <c r="A607" s="247"/>
      <c r="B607" s="247"/>
      <c r="C607" s="247"/>
      <c r="D607" s="247"/>
      <c r="E607" s="247"/>
      <c r="F607" s="248"/>
      <c r="G607" s="268"/>
      <c r="H607" s="247"/>
      <c r="I607" s="364"/>
      <c r="J607" s="248"/>
      <c r="K607" s="247"/>
    </row>
    <row r="608" spans="1:11" x14ac:dyDescent="0.2">
      <c r="A608" s="247"/>
      <c r="B608" s="247"/>
      <c r="C608" s="247"/>
      <c r="D608" s="247"/>
      <c r="E608" s="247"/>
      <c r="F608" s="248"/>
      <c r="G608" s="268"/>
      <c r="H608" s="247"/>
      <c r="I608" s="364"/>
      <c r="J608" s="248"/>
      <c r="K608" s="247"/>
    </row>
    <row r="609" spans="1:11" x14ac:dyDescent="0.2">
      <c r="A609" s="247"/>
      <c r="B609" s="247"/>
      <c r="C609" s="247"/>
      <c r="D609" s="247"/>
      <c r="E609" s="247"/>
      <c r="F609" s="248"/>
      <c r="G609" s="268"/>
      <c r="H609" s="247"/>
      <c r="I609" s="364"/>
      <c r="J609" s="248"/>
      <c r="K609" s="247"/>
    </row>
    <row r="610" spans="1:11" x14ac:dyDescent="0.2">
      <c r="A610" s="247"/>
      <c r="B610" s="247"/>
      <c r="C610" s="247"/>
      <c r="D610" s="247"/>
      <c r="E610" s="247"/>
      <c r="F610" s="248"/>
      <c r="G610" s="268"/>
      <c r="H610" s="247"/>
      <c r="I610" s="364"/>
      <c r="J610" s="248"/>
      <c r="K610" s="247"/>
    </row>
    <row r="611" spans="1:11" x14ac:dyDescent="0.2">
      <c r="A611" s="247"/>
      <c r="B611" s="247"/>
      <c r="C611" s="247"/>
      <c r="D611" s="247"/>
      <c r="E611" s="247"/>
      <c r="F611" s="248"/>
      <c r="G611" s="268"/>
      <c r="H611" s="247"/>
      <c r="I611" s="364"/>
      <c r="J611" s="248"/>
      <c r="K611" s="247"/>
    </row>
    <row r="612" spans="1:11" x14ac:dyDescent="0.2">
      <c r="A612" s="247"/>
      <c r="B612" s="247"/>
      <c r="C612" s="247"/>
      <c r="D612" s="247"/>
      <c r="E612" s="247"/>
      <c r="F612" s="248"/>
      <c r="G612" s="268"/>
      <c r="H612" s="247"/>
      <c r="I612" s="364"/>
      <c r="J612" s="248"/>
      <c r="K612" s="247"/>
    </row>
    <row r="613" spans="1:11" x14ac:dyDescent="0.2">
      <c r="A613" s="247"/>
      <c r="B613" s="247"/>
      <c r="C613" s="247"/>
      <c r="D613" s="247"/>
      <c r="E613" s="247"/>
      <c r="F613" s="248"/>
      <c r="G613" s="268"/>
      <c r="H613" s="247"/>
      <c r="I613" s="364"/>
      <c r="J613" s="248"/>
      <c r="K613" s="247"/>
    </row>
    <row r="614" spans="1:11" x14ac:dyDescent="0.2">
      <c r="A614" s="247"/>
      <c r="B614" s="247"/>
      <c r="C614" s="247"/>
      <c r="D614" s="247"/>
      <c r="E614" s="247"/>
      <c r="F614" s="248"/>
      <c r="G614" s="268"/>
      <c r="H614" s="247"/>
      <c r="I614" s="364"/>
      <c r="J614" s="248"/>
      <c r="K614" s="247"/>
    </row>
    <row r="615" spans="1:11" x14ac:dyDescent="0.2">
      <c r="A615" s="247"/>
      <c r="B615" s="247"/>
      <c r="C615" s="247"/>
      <c r="D615" s="247"/>
      <c r="E615" s="247"/>
      <c r="F615" s="248"/>
      <c r="G615" s="268"/>
      <c r="H615" s="247"/>
      <c r="I615" s="364"/>
      <c r="J615" s="248"/>
      <c r="K615" s="247"/>
    </row>
    <row r="616" spans="1:11" x14ac:dyDescent="0.2">
      <c r="A616" s="247"/>
      <c r="B616" s="247"/>
      <c r="C616" s="247"/>
      <c r="D616" s="247"/>
      <c r="E616" s="247"/>
      <c r="F616" s="248"/>
      <c r="G616" s="268"/>
      <c r="H616" s="247"/>
      <c r="I616" s="364"/>
      <c r="J616" s="248"/>
      <c r="K616" s="247"/>
    </row>
    <row r="617" spans="1:11" x14ac:dyDescent="0.2">
      <c r="A617" s="247"/>
      <c r="B617" s="247"/>
      <c r="C617" s="247"/>
      <c r="D617" s="247"/>
      <c r="E617" s="247"/>
      <c r="F617" s="248"/>
      <c r="G617" s="268"/>
      <c r="H617" s="247"/>
      <c r="I617" s="364"/>
      <c r="J617" s="248"/>
      <c r="K617" s="247"/>
    </row>
    <row r="618" spans="1:11" x14ac:dyDescent="0.2">
      <c r="A618" s="247"/>
      <c r="B618" s="247"/>
      <c r="C618" s="247"/>
      <c r="D618" s="247"/>
      <c r="E618" s="247"/>
      <c r="F618" s="248"/>
      <c r="G618" s="268"/>
      <c r="H618" s="247"/>
      <c r="I618" s="364"/>
      <c r="J618" s="248"/>
      <c r="K618" s="247"/>
    </row>
    <row r="619" spans="1:11" x14ac:dyDescent="0.2">
      <c r="A619" s="247"/>
      <c r="B619" s="247"/>
      <c r="C619" s="247"/>
      <c r="D619" s="247"/>
      <c r="E619" s="247"/>
      <c r="F619" s="248"/>
      <c r="G619" s="268"/>
      <c r="H619" s="247"/>
      <c r="I619" s="364"/>
      <c r="J619" s="248"/>
      <c r="K619" s="247"/>
    </row>
    <row r="620" spans="1:11" x14ac:dyDescent="0.2">
      <c r="A620" s="247"/>
      <c r="B620" s="247"/>
      <c r="C620" s="247"/>
      <c r="D620" s="247"/>
      <c r="E620" s="247"/>
      <c r="F620" s="248"/>
      <c r="G620" s="268"/>
      <c r="H620" s="247"/>
      <c r="I620" s="364"/>
      <c r="J620" s="248"/>
      <c r="K620" s="247"/>
    </row>
    <row r="621" spans="1:11" x14ac:dyDescent="0.2">
      <c r="A621" s="247"/>
      <c r="B621" s="247"/>
      <c r="C621" s="247"/>
      <c r="D621" s="247"/>
      <c r="E621" s="247"/>
      <c r="F621" s="248"/>
      <c r="G621" s="268"/>
      <c r="H621" s="247"/>
      <c r="I621" s="364"/>
      <c r="J621" s="248"/>
      <c r="K621" s="247"/>
    </row>
    <row r="622" spans="1:11" x14ac:dyDescent="0.2">
      <c r="A622" s="247"/>
      <c r="B622" s="247"/>
      <c r="C622" s="247"/>
      <c r="D622" s="247"/>
      <c r="E622" s="247"/>
      <c r="F622" s="248"/>
      <c r="G622" s="268"/>
      <c r="H622" s="247"/>
      <c r="I622" s="364"/>
      <c r="J622" s="248"/>
      <c r="K622" s="247"/>
    </row>
    <row r="623" spans="1:11" x14ac:dyDescent="0.2">
      <c r="A623" s="247"/>
      <c r="B623" s="247"/>
      <c r="C623" s="247"/>
      <c r="D623" s="247"/>
      <c r="E623" s="247"/>
      <c r="F623" s="248"/>
      <c r="G623" s="268"/>
      <c r="H623" s="247"/>
      <c r="I623" s="364"/>
      <c r="J623" s="248"/>
      <c r="K623" s="247"/>
    </row>
    <row r="624" spans="1:11" x14ac:dyDescent="0.2">
      <c r="A624" s="247"/>
      <c r="B624" s="247"/>
      <c r="C624" s="247"/>
      <c r="D624" s="247"/>
      <c r="E624" s="247"/>
      <c r="F624" s="248"/>
      <c r="G624" s="268"/>
      <c r="H624" s="247"/>
      <c r="I624" s="364"/>
      <c r="J624" s="248"/>
      <c r="K624" s="247"/>
    </row>
    <row r="625" spans="1:11" x14ac:dyDescent="0.2">
      <c r="A625" s="247"/>
      <c r="B625" s="247"/>
      <c r="C625" s="247"/>
      <c r="D625" s="247"/>
      <c r="E625" s="247"/>
      <c r="F625" s="248"/>
      <c r="G625" s="268"/>
      <c r="H625" s="247"/>
      <c r="I625" s="364"/>
      <c r="J625" s="248"/>
      <c r="K625" s="247"/>
    </row>
    <row r="626" spans="1:11" x14ac:dyDescent="0.2">
      <c r="A626" s="247"/>
      <c r="B626" s="247"/>
      <c r="C626" s="247"/>
      <c r="D626" s="247"/>
      <c r="E626" s="247"/>
      <c r="F626" s="248"/>
      <c r="G626" s="268"/>
      <c r="H626" s="247"/>
      <c r="I626" s="364"/>
      <c r="J626" s="248"/>
      <c r="K626" s="247"/>
    </row>
    <row r="627" spans="1:11" x14ac:dyDescent="0.2">
      <c r="A627" s="247"/>
      <c r="B627" s="247"/>
      <c r="C627" s="247"/>
      <c r="D627" s="247"/>
      <c r="E627" s="247"/>
      <c r="F627" s="248"/>
      <c r="G627" s="268"/>
      <c r="H627" s="247"/>
      <c r="I627" s="364"/>
      <c r="J627" s="248"/>
      <c r="K627" s="247"/>
    </row>
    <row r="628" spans="1:11" x14ac:dyDescent="0.2">
      <c r="A628" s="247"/>
      <c r="B628" s="247"/>
      <c r="C628" s="247"/>
      <c r="D628" s="247"/>
      <c r="E628" s="247"/>
      <c r="F628" s="248"/>
      <c r="G628" s="268"/>
      <c r="H628" s="247"/>
      <c r="I628" s="364"/>
      <c r="J628" s="248"/>
      <c r="K628" s="247"/>
    </row>
    <row r="629" spans="1:11" x14ac:dyDescent="0.2">
      <c r="A629" s="247"/>
      <c r="B629" s="247"/>
      <c r="C629" s="247"/>
      <c r="D629" s="247"/>
      <c r="E629" s="247"/>
      <c r="F629" s="248"/>
      <c r="G629" s="268"/>
      <c r="H629" s="247"/>
      <c r="I629" s="364"/>
      <c r="J629" s="248"/>
      <c r="K629" s="247"/>
    </row>
    <row r="630" spans="1:11" x14ac:dyDescent="0.2">
      <c r="A630" s="247"/>
      <c r="B630" s="247"/>
      <c r="C630" s="247"/>
      <c r="D630" s="247"/>
      <c r="E630" s="247"/>
      <c r="F630" s="248"/>
      <c r="G630" s="268"/>
      <c r="H630" s="247"/>
      <c r="I630" s="364"/>
      <c r="J630" s="248"/>
      <c r="K630" s="247"/>
    </row>
    <row r="631" spans="1:11" x14ac:dyDescent="0.2">
      <c r="A631" s="247"/>
      <c r="B631" s="247"/>
      <c r="C631" s="247"/>
      <c r="D631" s="247"/>
      <c r="E631" s="247"/>
      <c r="F631" s="248"/>
      <c r="G631" s="268"/>
      <c r="H631" s="247"/>
      <c r="I631" s="364"/>
      <c r="J631" s="248"/>
      <c r="K631" s="247"/>
    </row>
    <row r="632" spans="1:11" x14ac:dyDescent="0.2">
      <c r="A632" s="247"/>
      <c r="B632" s="247"/>
      <c r="C632" s="247"/>
      <c r="D632" s="247"/>
      <c r="E632" s="247"/>
      <c r="F632" s="248"/>
      <c r="G632" s="268"/>
      <c r="H632" s="247"/>
      <c r="I632" s="364"/>
      <c r="J632" s="248"/>
      <c r="K632" s="247"/>
    </row>
    <row r="633" spans="1:11" x14ac:dyDescent="0.2">
      <c r="A633" s="247"/>
      <c r="B633" s="247"/>
      <c r="C633" s="247"/>
      <c r="D633" s="247"/>
      <c r="E633" s="247"/>
      <c r="F633" s="248"/>
      <c r="G633" s="268"/>
      <c r="H633" s="247"/>
      <c r="I633" s="364"/>
      <c r="J633" s="248"/>
      <c r="K633" s="247"/>
    </row>
    <row r="634" spans="1:11" x14ac:dyDescent="0.2">
      <c r="A634" s="247"/>
      <c r="B634" s="247"/>
      <c r="C634" s="247"/>
      <c r="D634" s="247"/>
      <c r="E634" s="247"/>
      <c r="F634" s="248"/>
      <c r="G634" s="268"/>
      <c r="H634" s="247"/>
      <c r="I634" s="364"/>
      <c r="J634" s="248"/>
      <c r="K634" s="247"/>
    </row>
    <row r="635" spans="1:11" x14ac:dyDescent="0.2">
      <c r="A635" s="247"/>
      <c r="B635" s="247"/>
      <c r="C635" s="247"/>
      <c r="D635" s="247"/>
      <c r="E635" s="247"/>
      <c r="F635" s="248"/>
      <c r="G635" s="268"/>
      <c r="H635" s="247"/>
      <c r="I635" s="364"/>
      <c r="J635" s="248"/>
      <c r="K635" s="247"/>
    </row>
    <row r="636" spans="1:11" x14ac:dyDescent="0.2">
      <c r="A636" s="247"/>
      <c r="B636" s="247"/>
      <c r="C636" s="247"/>
      <c r="D636" s="247"/>
      <c r="E636" s="247"/>
      <c r="F636" s="248"/>
      <c r="G636" s="268"/>
      <c r="H636" s="247"/>
      <c r="I636" s="364"/>
      <c r="J636" s="248"/>
      <c r="K636" s="247"/>
    </row>
    <row r="637" spans="1:11" x14ac:dyDescent="0.2">
      <c r="A637" s="247"/>
      <c r="B637" s="247"/>
      <c r="C637" s="247"/>
      <c r="D637" s="247"/>
      <c r="E637" s="247"/>
      <c r="F637" s="248"/>
      <c r="G637" s="268"/>
      <c r="H637" s="247"/>
      <c r="I637" s="364"/>
      <c r="J637" s="248"/>
      <c r="K637" s="247"/>
    </row>
    <row r="638" spans="1:11" x14ac:dyDescent="0.2">
      <c r="A638" s="247"/>
      <c r="B638" s="247"/>
      <c r="C638" s="247"/>
      <c r="D638" s="247"/>
      <c r="E638" s="247"/>
      <c r="F638" s="248"/>
      <c r="G638" s="268"/>
      <c r="H638" s="247"/>
      <c r="I638" s="364"/>
      <c r="J638" s="248"/>
      <c r="K638" s="247"/>
    </row>
    <row r="639" spans="1:11" x14ac:dyDescent="0.2">
      <c r="A639" s="247"/>
      <c r="B639" s="247"/>
      <c r="C639" s="247"/>
      <c r="D639" s="247"/>
      <c r="E639" s="247"/>
      <c r="F639" s="248"/>
      <c r="G639" s="268"/>
      <c r="H639" s="247"/>
      <c r="I639" s="364"/>
      <c r="J639" s="248"/>
      <c r="K639" s="247"/>
    </row>
    <row r="640" spans="1:11" x14ac:dyDescent="0.2">
      <c r="A640" s="247"/>
      <c r="B640" s="247"/>
      <c r="C640" s="247"/>
      <c r="D640" s="247"/>
      <c r="E640" s="247"/>
      <c r="F640" s="248"/>
      <c r="G640" s="268"/>
      <c r="H640" s="247"/>
      <c r="I640" s="364"/>
      <c r="J640" s="248"/>
      <c r="K640" s="247"/>
    </row>
    <row r="641" spans="1:11" x14ac:dyDescent="0.2">
      <c r="A641" s="247"/>
      <c r="B641" s="247"/>
      <c r="C641" s="247"/>
      <c r="D641" s="247"/>
      <c r="E641" s="247"/>
      <c r="F641" s="248"/>
      <c r="G641" s="268"/>
      <c r="H641" s="247"/>
      <c r="I641" s="364"/>
      <c r="J641" s="248"/>
      <c r="K641" s="247"/>
    </row>
    <row r="642" spans="1:11" x14ac:dyDescent="0.2">
      <c r="A642" s="247"/>
      <c r="B642" s="247"/>
      <c r="C642" s="247"/>
      <c r="D642" s="247"/>
      <c r="E642" s="247"/>
      <c r="F642" s="248"/>
      <c r="G642" s="268"/>
      <c r="H642" s="247"/>
      <c r="I642" s="364"/>
      <c r="J642" s="248"/>
      <c r="K642" s="247"/>
    </row>
    <row r="643" spans="1:11" x14ac:dyDescent="0.2">
      <c r="A643" s="247"/>
      <c r="B643" s="247"/>
      <c r="C643" s="247"/>
      <c r="D643" s="247"/>
      <c r="E643" s="247"/>
      <c r="F643" s="248"/>
      <c r="G643" s="268"/>
      <c r="H643" s="247"/>
      <c r="I643" s="364"/>
      <c r="J643" s="248"/>
      <c r="K643" s="247"/>
    </row>
    <row r="644" spans="1:11" x14ac:dyDescent="0.2">
      <c r="A644" s="247"/>
      <c r="B644" s="247"/>
      <c r="C644" s="247"/>
      <c r="D644" s="247"/>
      <c r="E644" s="247"/>
      <c r="F644" s="248"/>
      <c r="G644" s="268"/>
      <c r="H644" s="247"/>
      <c r="I644" s="364"/>
      <c r="J644" s="248"/>
      <c r="K644" s="247"/>
    </row>
    <row r="645" spans="1:11" x14ac:dyDescent="0.2">
      <c r="A645" s="247"/>
      <c r="B645" s="247"/>
      <c r="C645" s="247"/>
      <c r="D645" s="247"/>
      <c r="E645" s="247"/>
      <c r="F645" s="248"/>
      <c r="G645" s="268"/>
      <c r="H645" s="247"/>
      <c r="I645" s="364"/>
      <c r="J645" s="248"/>
      <c r="K645" s="247"/>
    </row>
    <row r="646" spans="1:11" x14ac:dyDescent="0.2">
      <c r="A646" s="247"/>
      <c r="B646" s="247"/>
      <c r="C646" s="247"/>
      <c r="D646" s="247"/>
      <c r="E646" s="247"/>
      <c r="F646" s="248"/>
      <c r="G646" s="268"/>
      <c r="H646" s="247"/>
      <c r="I646" s="364"/>
      <c r="J646" s="248"/>
      <c r="K646" s="247"/>
    </row>
    <row r="647" spans="1:11" x14ac:dyDescent="0.2">
      <c r="A647" s="247"/>
      <c r="B647" s="247"/>
      <c r="C647" s="247"/>
      <c r="D647" s="247"/>
      <c r="E647" s="247"/>
      <c r="F647" s="248"/>
      <c r="G647" s="268"/>
      <c r="H647" s="247"/>
      <c r="I647" s="364"/>
      <c r="J647" s="248"/>
      <c r="K647" s="247"/>
    </row>
    <row r="648" spans="1:11" x14ac:dyDescent="0.2">
      <c r="A648" s="247"/>
      <c r="B648" s="247"/>
      <c r="C648" s="247"/>
      <c r="D648" s="247"/>
      <c r="E648" s="247"/>
      <c r="F648" s="248"/>
      <c r="G648" s="268"/>
      <c r="H648" s="247"/>
      <c r="I648" s="364"/>
      <c r="J648" s="248"/>
      <c r="K648" s="247"/>
    </row>
    <row r="649" spans="1:11" x14ac:dyDescent="0.2">
      <c r="A649" s="247"/>
      <c r="B649" s="247"/>
      <c r="C649" s="247"/>
      <c r="D649" s="247"/>
      <c r="E649" s="247"/>
      <c r="F649" s="248"/>
      <c r="G649" s="268"/>
      <c r="H649" s="247"/>
      <c r="I649" s="364"/>
      <c r="J649" s="248"/>
      <c r="K649" s="247"/>
    </row>
    <row r="650" spans="1:11" x14ac:dyDescent="0.2">
      <c r="A650" s="247"/>
      <c r="B650" s="247"/>
      <c r="C650" s="247"/>
      <c r="D650" s="247"/>
      <c r="E650" s="247"/>
      <c r="F650" s="248"/>
      <c r="G650" s="268"/>
      <c r="H650" s="247"/>
      <c r="I650" s="364"/>
      <c r="J650" s="248"/>
      <c r="K650" s="247"/>
    </row>
    <row r="651" spans="1:11" x14ac:dyDescent="0.2">
      <c r="A651" s="247"/>
      <c r="B651" s="247"/>
      <c r="C651" s="247"/>
      <c r="D651" s="247"/>
      <c r="E651" s="247"/>
      <c r="F651" s="248"/>
      <c r="G651" s="268"/>
      <c r="H651" s="247"/>
      <c r="I651" s="364"/>
      <c r="J651" s="248"/>
      <c r="K651" s="247"/>
    </row>
    <row r="652" spans="1:11" x14ac:dyDescent="0.2">
      <c r="A652" s="247"/>
      <c r="B652" s="247"/>
      <c r="C652" s="247"/>
      <c r="D652" s="247"/>
      <c r="E652" s="247"/>
      <c r="F652" s="248"/>
      <c r="G652" s="268"/>
      <c r="H652" s="247"/>
      <c r="I652" s="364"/>
      <c r="J652" s="248"/>
      <c r="K652" s="247"/>
    </row>
    <row r="653" spans="1:11" x14ac:dyDescent="0.2">
      <c r="A653" s="247"/>
      <c r="B653" s="247"/>
      <c r="C653" s="247"/>
      <c r="D653" s="247"/>
      <c r="E653" s="247"/>
      <c r="F653" s="248"/>
      <c r="G653" s="268"/>
      <c r="H653" s="247"/>
      <c r="I653" s="364"/>
      <c r="J653" s="248"/>
      <c r="K653" s="247"/>
    </row>
    <row r="654" spans="1:11" x14ac:dyDescent="0.2">
      <c r="A654" s="247"/>
      <c r="B654" s="247"/>
      <c r="C654" s="247"/>
      <c r="D654" s="247"/>
      <c r="E654" s="247"/>
      <c r="F654" s="248"/>
      <c r="G654" s="268"/>
      <c r="H654" s="247"/>
      <c r="I654" s="364"/>
      <c r="J654" s="248"/>
      <c r="K654" s="247"/>
    </row>
    <row r="655" spans="1:11" x14ac:dyDescent="0.2">
      <c r="A655" s="247"/>
      <c r="B655" s="247"/>
      <c r="C655" s="247"/>
      <c r="D655" s="247"/>
      <c r="E655" s="247"/>
      <c r="F655" s="248"/>
      <c r="G655" s="268"/>
      <c r="H655" s="247"/>
      <c r="I655" s="364"/>
      <c r="J655" s="248"/>
      <c r="K655" s="247"/>
    </row>
    <row r="656" spans="1:11" x14ac:dyDescent="0.2">
      <c r="A656" s="247"/>
      <c r="B656" s="247"/>
      <c r="C656" s="247"/>
      <c r="D656" s="247"/>
      <c r="E656" s="247"/>
      <c r="F656" s="248"/>
      <c r="G656" s="268"/>
      <c r="H656" s="247"/>
      <c r="I656" s="364"/>
      <c r="J656" s="248"/>
      <c r="K656" s="247"/>
    </row>
    <row r="657" spans="1:11" x14ac:dyDescent="0.2">
      <c r="A657" s="247"/>
      <c r="B657" s="247"/>
      <c r="C657" s="247"/>
      <c r="D657" s="247"/>
      <c r="E657" s="247"/>
      <c r="F657" s="248"/>
      <c r="G657" s="268"/>
      <c r="H657" s="247"/>
      <c r="I657" s="364"/>
      <c r="J657" s="248"/>
      <c r="K657" s="247"/>
    </row>
    <row r="658" spans="1:11" x14ac:dyDescent="0.2">
      <c r="A658" s="247"/>
      <c r="B658" s="247"/>
      <c r="C658" s="247"/>
      <c r="D658" s="247"/>
      <c r="E658" s="247"/>
      <c r="F658" s="248"/>
      <c r="G658" s="268"/>
      <c r="H658" s="247"/>
      <c r="I658" s="364"/>
      <c r="J658" s="248"/>
      <c r="K658" s="247"/>
    </row>
    <row r="659" spans="1:11" x14ac:dyDescent="0.2">
      <c r="A659" s="247"/>
      <c r="B659" s="247"/>
      <c r="C659" s="247"/>
      <c r="D659" s="247"/>
      <c r="E659" s="247"/>
      <c r="F659" s="248"/>
      <c r="G659" s="268"/>
      <c r="H659" s="247"/>
      <c r="I659" s="364"/>
      <c r="J659" s="248"/>
      <c r="K659" s="247"/>
    </row>
    <row r="660" spans="1:11" x14ac:dyDescent="0.2">
      <c r="A660" s="247"/>
      <c r="B660" s="247"/>
      <c r="C660" s="247"/>
      <c r="D660" s="247"/>
      <c r="E660" s="247"/>
      <c r="F660" s="248"/>
      <c r="G660" s="268"/>
      <c r="H660" s="247"/>
      <c r="I660" s="364"/>
      <c r="J660" s="248"/>
      <c r="K660" s="247"/>
    </row>
    <row r="661" spans="1:11" x14ac:dyDescent="0.2">
      <c r="A661" s="247"/>
      <c r="B661" s="247"/>
      <c r="C661" s="247"/>
      <c r="D661" s="247"/>
      <c r="E661" s="247"/>
      <c r="F661" s="248"/>
      <c r="G661" s="268"/>
      <c r="H661" s="247"/>
      <c r="I661" s="364"/>
      <c r="J661" s="248"/>
      <c r="K661" s="247"/>
    </row>
    <row r="662" spans="1:11" x14ac:dyDescent="0.2">
      <c r="A662" s="247"/>
      <c r="B662" s="247"/>
      <c r="C662" s="247"/>
      <c r="D662" s="247"/>
      <c r="E662" s="247"/>
      <c r="F662" s="248"/>
      <c r="G662" s="268"/>
      <c r="H662" s="247"/>
      <c r="I662" s="364"/>
      <c r="J662" s="248"/>
      <c r="K662" s="247"/>
    </row>
    <row r="663" spans="1:11" x14ac:dyDescent="0.2">
      <c r="A663" s="247"/>
      <c r="B663" s="247"/>
      <c r="C663" s="247"/>
      <c r="D663" s="247"/>
      <c r="E663" s="247"/>
      <c r="F663" s="248"/>
      <c r="G663" s="268"/>
      <c r="H663" s="247"/>
      <c r="I663" s="364"/>
      <c r="J663" s="248"/>
      <c r="K663" s="247"/>
    </row>
    <row r="664" spans="1:11" x14ac:dyDescent="0.2">
      <c r="A664" s="247"/>
      <c r="B664" s="247"/>
      <c r="C664" s="247"/>
      <c r="D664" s="247"/>
      <c r="E664" s="247"/>
      <c r="F664" s="248"/>
      <c r="G664" s="268"/>
      <c r="H664" s="247"/>
      <c r="I664" s="364"/>
      <c r="J664" s="248"/>
      <c r="K664" s="247"/>
    </row>
    <row r="665" spans="1:11" x14ac:dyDescent="0.2">
      <c r="A665" s="247"/>
      <c r="B665" s="247"/>
      <c r="C665" s="247"/>
      <c r="D665" s="247"/>
      <c r="E665" s="247"/>
      <c r="F665" s="248"/>
      <c r="G665" s="268"/>
      <c r="H665" s="247"/>
      <c r="I665" s="364"/>
      <c r="J665" s="248"/>
      <c r="K665" s="247"/>
    </row>
    <row r="666" spans="1:11" x14ac:dyDescent="0.2">
      <c r="A666" s="247"/>
      <c r="B666" s="247"/>
      <c r="C666" s="247"/>
      <c r="D666" s="247"/>
      <c r="E666" s="247"/>
      <c r="F666" s="248"/>
      <c r="G666" s="268"/>
      <c r="H666" s="247"/>
      <c r="I666" s="364"/>
      <c r="J666" s="248"/>
      <c r="K666" s="247"/>
    </row>
    <row r="667" spans="1:11" x14ac:dyDescent="0.2">
      <c r="A667" s="247"/>
      <c r="B667" s="247"/>
      <c r="C667" s="247"/>
      <c r="D667" s="247"/>
      <c r="E667" s="247"/>
      <c r="F667" s="248"/>
      <c r="G667" s="268"/>
      <c r="H667" s="247"/>
      <c r="I667" s="364"/>
      <c r="J667" s="248"/>
      <c r="K667" s="247"/>
    </row>
    <row r="668" spans="1:11" x14ac:dyDescent="0.2">
      <c r="A668" s="247"/>
      <c r="B668" s="247"/>
      <c r="C668" s="247"/>
      <c r="D668" s="247"/>
      <c r="E668" s="247"/>
      <c r="F668" s="248"/>
      <c r="G668" s="268"/>
      <c r="H668" s="247"/>
      <c r="I668" s="364"/>
      <c r="J668" s="248"/>
      <c r="K668" s="247"/>
    </row>
    <row r="669" spans="1:11" x14ac:dyDescent="0.2">
      <c r="A669" s="247"/>
      <c r="B669" s="247"/>
      <c r="C669" s="247"/>
      <c r="D669" s="247"/>
      <c r="E669" s="247"/>
      <c r="F669" s="248"/>
      <c r="G669" s="268"/>
      <c r="H669" s="247"/>
      <c r="I669" s="364"/>
      <c r="J669" s="248"/>
      <c r="K669" s="247"/>
    </row>
    <row r="670" spans="1:11" x14ac:dyDescent="0.2">
      <c r="A670" s="247"/>
      <c r="B670" s="247"/>
      <c r="C670" s="247"/>
      <c r="D670" s="247"/>
      <c r="E670" s="247"/>
      <c r="F670" s="248"/>
      <c r="G670" s="268"/>
      <c r="H670" s="247"/>
      <c r="I670" s="364"/>
      <c r="J670" s="248"/>
      <c r="K670" s="247"/>
    </row>
    <row r="671" spans="1:11" x14ac:dyDescent="0.2">
      <c r="A671" s="247"/>
      <c r="B671" s="247"/>
      <c r="C671" s="247"/>
      <c r="D671" s="247"/>
      <c r="E671" s="247"/>
      <c r="F671" s="248"/>
      <c r="G671" s="268"/>
      <c r="H671" s="247"/>
      <c r="I671" s="364"/>
      <c r="J671" s="248"/>
      <c r="K671" s="247"/>
    </row>
    <row r="672" spans="1:11" x14ac:dyDescent="0.2">
      <c r="A672" s="247"/>
      <c r="B672" s="247"/>
      <c r="C672" s="247"/>
      <c r="D672" s="247"/>
      <c r="E672" s="247"/>
      <c r="F672" s="248"/>
      <c r="G672" s="268"/>
      <c r="H672" s="247"/>
      <c r="I672" s="364"/>
      <c r="J672" s="248"/>
      <c r="K672" s="247"/>
    </row>
    <row r="673" spans="1:11" x14ac:dyDescent="0.2">
      <c r="A673" s="247"/>
      <c r="B673" s="247"/>
      <c r="C673" s="247"/>
      <c r="D673" s="247"/>
      <c r="E673" s="247"/>
      <c r="F673" s="248"/>
      <c r="G673" s="268"/>
      <c r="H673" s="247"/>
      <c r="I673" s="364"/>
      <c r="J673" s="248"/>
      <c r="K673" s="247"/>
    </row>
    <row r="674" spans="1:11" x14ac:dyDescent="0.2">
      <c r="A674" s="247"/>
      <c r="B674" s="247"/>
      <c r="C674" s="247"/>
      <c r="D674" s="247"/>
      <c r="E674" s="247"/>
      <c r="F674" s="248"/>
      <c r="G674" s="268"/>
      <c r="H674" s="247"/>
      <c r="I674" s="364"/>
      <c r="J674" s="248"/>
      <c r="K674" s="247"/>
    </row>
    <row r="675" spans="1:11" x14ac:dyDescent="0.2">
      <c r="A675" s="247"/>
      <c r="B675" s="247"/>
      <c r="C675" s="247"/>
      <c r="D675" s="247"/>
      <c r="E675" s="247"/>
      <c r="F675" s="248"/>
      <c r="G675" s="268"/>
      <c r="H675" s="247"/>
      <c r="I675" s="364"/>
      <c r="J675" s="248"/>
      <c r="K675" s="247"/>
    </row>
    <row r="676" spans="1:11" x14ac:dyDescent="0.2">
      <c r="A676" s="247"/>
      <c r="B676" s="247"/>
      <c r="C676" s="247"/>
      <c r="D676" s="247"/>
      <c r="E676" s="247"/>
      <c r="F676" s="248"/>
      <c r="G676" s="268"/>
      <c r="H676" s="247"/>
      <c r="I676" s="364"/>
      <c r="J676" s="248"/>
      <c r="K676" s="247"/>
    </row>
    <row r="677" spans="1:11" x14ac:dyDescent="0.2">
      <c r="A677" s="247"/>
      <c r="B677" s="247"/>
      <c r="C677" s="247"/>
      <c r="D677" s="247"/>
      <c r="E677" s="247"/>
      <c r="F677" s="248"/>
      <c r="G677" s="268"/>
      <c r="H677" s="247"/>
      <c r="I677" s="364"/>
      <c r="J677" s="248"/>
      <c r="K677" s="247"/>
    </row>
    <row r="678" spans="1:11" x14ac:dyDescent="0.2">
      <c r="A678" s="247"/>
      <c r="B678" s="247"/>
      <c r="C678" s="247"/>
      <c r="D678" s="247"/>
      <c r="E678" s="247"/>
      <c r="F678" s="248"/>
      <c r="G678" s="268"/>
      <c r="H678" s="247"/>
      <c r="I678" s="364"/>
      <c r="J678" s="248"/>
      <c r="K678" s="247"/>
    </row>
    <row r="679" spans="1:11" x14ac:dyDescent="0.2">
      <c r="A679" s="247"/>
      <c r="B679" s="247"/>
      <c r="C679" s="247"/>
      <c r="D679" s="247"/>
      <c r="E679" s="247"/>
      <c r="F679" s="248"/>
      <c r="G679" s="268"/>
      <c r="H679" s="247"/>
      <c r="I679" s="364"/>
      <c r="J679" s="248"/>
      <c r="K679" s="247"/>
    </row>
    <row r="680" spans="1:11" x14ac:dyDescent="0.2">
      <c r="A680" s="247"/>
      <c r="B680" s="247"/>
      <c r="C680" s="247"/>
      <c r="D680" s="247"/>
      <c r="E680" s="247"/>
      <c r="F680" s="248"/>
      <c r="G680" s="268"/>
      <c r="H680" s="247"/>
      <c r="I680" s="364"/>
      <c r="J680" s="248"/>
      <c r="K680" s="247"/>
    </row>
    <row r="681" spans="1:11" x14ac:dyDescent="0.2">
      <c r="A681" s="247"/>
      <c r="B681" s="247"/>
      <c r="C681" s="247"/>
      <c r="D681" s="247"/>
      <c r="E681" s="247"/>
      <c r="F681" s="248"/>
      <c r="G681" s="268"/>
      <c r="H681" s="247"/>
      <c r="I681" s="364"/>
      <c r="J681" s="248"/>
      <c r="K681" s="247"/>
    </row>
    <row r="682" spans="1:11" x14ac:dyDescent="0.2">
      <c r="A682" s="247"/>
      <c r="B682" s="247"/>
      <c r="C682" s="247"/>
      <c r="D682" s="247"/>
      <c r="E682" s="247"/>
      <c r="F682" s="248"/>
      <c r="G682" s="268"/>
      <c r="H682" s="247"/>
      <c r="I682" s="364"/>
      <c r="J682" s="248"/>
      <c r="K682" s="247"/>
    </row>
    <row r="683" spans="1:11" x14ac:dyDescent="0.2">
      <c r="A683" s="247"/>
      <c r="B683" s="247"/>
      <c r="C683" s="247"/>
      <c r="D683" s="247"/>
      <c r="E683" s="247"/>
      <c r="F683" s="248"/>
      <c r="G683" s="268"/>
      <c r="H683" s="247"/>
      <c r="I683" s="364"/>
      <c r="J683" s="248"/>
      <c r="K683" s="247"/>
    </row>
    <row r="684" spans="1:11" x14ac:dyDescent="0.2">
      <c r="A684" s="247"/>
      <c r="B684" s="247"/>
      <c r="C684" s="247"/>
      <c r="D684" s="247"/>
      <c r="E684" s="247"/>
      <c r="F684" s="248"/>
      <c r="G684" s="268"/>
      <c r="H684" s="247"/>
      <c r="I684" s="364"/>
      <c r="J684" s="248"/>
      <c r="K684" s="247"/>
    </row>
    <row r="685" spans="1:11" x14ac:dyDescent="0.2">
      <c r="A685" s="247"/>
      <c r="B685" s="247"/>
      <c r="C685" s="247"/>
      <c r="D685" s="247"/>
      <c r="E685" s="247"/>
      <c r="F685" s="248"/>
      <c r="G685" s="268"/>
      <c r="H685" s="247"/>
      <c r="I685" s="364"/>
      <c r="J685" s="248"/>
      <c r="K685" s="247"/>
    </row>
    <row r="686" spans="1:11" x14ac:dyDescent="0.2">
      <c r="A686" s="247"/>
      <c r="B686" s="247"/>
      <c r="C686" s="247"/>
      <c r="D686" s="247"/>
      <c r="E686" s="247"/>
      <c r="F686" s="248"/>
      <c r="G686" s="268"/>
      <c r="H686" s="247"/>
      <c r="I686" s="364"/>
      <c r="J686" s="248"/>
      <c r="K686" s="247"/>
    </row>
    <row r="687" spans="1:11" x14ac:dyDescent="0.2">
      <c r="A687" s="247"/>
      <c r="B687" s="247"/>
      <c r="C687" s="247"/>
      <c r="D687" s="247"/>
      <c r="E687" s="247"/>
      <c r="F687" s="248"/>
      <c r="G687" s="268"/>
      <c r="H687" s="247"/>
      <c r="I687" s="364"/>
      <c r="J687" s="248"/>
      <c r="K687" s="247"/>
    </row>
    <row r="688" spans="1:11" x14ac:dyDescent="0.2">
      <c r="A688" s="247"/>
      <c r="B688" s="247"/>
      <c r="C688" s="247"/>
      <c r="D688" s="247"/>
      <c r="E688" s="247"/>
      <c r="F688" s="248"/>
      <c r="G688" s="268"/>
      <c r="H688" s="247"/>
      <c r="I688" s="364"/>
      <c r="J688" s="248"/>
      <c r="K688" s="247"/>
    </row>
    <row r="689" spans="1:11" x14ac:dyDescent="0.2">
      <c r="A689" s="247"/>
      <c r="B689" s="247"/>
      <c r="C689" s="247"/>
      <c r="D689" s="247"/>
      <c r="E689" s="247"/>
      <c r="F689" s="248"/>
      <c r="G689" s="268"/>
      <c r="H689" s="247"/>
      <c r="I689" s="364"/>
      <c r="J689" s="248"/>
      <c r="K689" s="247"/>
    </row>
    <row r="690" spans="1:11" x14ac:dyDescent="0.2">
      <c r="A690" s="247"/>
      <c r="B690" s="247"/>
      <c r="C690" s="247"/>
      <c r="D690" s="247"/>
      <c r="E690" s="247"/>
      <c r="F690" s="248"/>
      <c r="G690" s="268"/>
      <c r="H690" s="247"/>
      <c r="I690" s="364"/>
      <c r="J690" s="248"/>
      <c r="K690" s="247"/>
    </row>
    <row r="691" spans="1:11" x14ac:dyDescent="0.2">
      <c r="A691" s="247"/>
      <c r="B691" s="247"/>
      <c r="C691" s="247"/>
      <c r="D691" s="247"/>
      <c r="E691" s="247"/>
      <c r="F691" s="248"/>
      <c r="G691" s="268"/>
      <c r="H691" s="247"/>
      <c r="I691" s="364"/>
      <c r="J691" s="248"/>
      <c r="K691" s="247"/>
    </row>
    <row r="692" spans="1:11" x14ac:dyDescent="0.2">
      <c r="A692" s="247"/>
      <c r="B692" s="247"/>
      <c r="C692" s="247"/>
      <c r="D692" s="247"/>
      <c r="E692" s="247"/>
      <c r="F692" s="248"/>
      <c r="G692" s="268"/>
      <c r="H692" s="247"/>
      <c r="I692" s="364"/>
      <c r="J692" s="248"/>
      <c r="K692" s="247"/>
    </row>
    <row r="693" spans="1:11" x14ac:dyDescent="0.2">
      <c r="A693" s="247"/>
      <c r="B693" s="247"/>
      <c r="C693" s="247"/>
      <c r="D693" s="247"/>
      <c r="E693" s="247"/>
      <c r="F693" s="248"/>
      <c r="G693" s="268"/>
      <c r="H693" s="247"/>
      <c r="I693" s="364"/>
      <c r="J693" s="248"/>
      <c r="K693" s="247"/>
    </row>
    <row r="694" spans="1:11" x14ac:dyDescent="0.2">
      <c r="A694" s="247"/>
      <c r="B694" s="247"/>
      <c r="C694" s="247"/>
      <c r="D694" s="247"/>
      <c r="E694" s="247"/>
      <c r="F694" s="248"/>
      <c r="G694" s="268"/>
      <c r="H694" s="247"/>
      <c r="I694" s="364"/>
      <c r="J694" s="248"/>
      <c r="K694" s="247"/>
    </row>
    <row r="695" spans="1:11" x14ac:dyDescent="0.2">
      <c r="A695" s="247"/>
      <c r="B695" s="247"/>
      <c r="C695" s="247"/>
      <c r="D695" s="247"/>
      <c r="E695" s="247"/>
      <c r="F695" s="248"/>
      <c r="G695" s="268"/>
      <c r="H695" s="247"/>
      <c r="I695" s="364"/>
      <c r="J695" s="248"/>
      <c r="K695" s="247"/>
    </row>
    <row r="696" spans="1:11" x14ac:dyDescent="0.2">
      <c r="A696" s="247"/>
      <c r="B696" s="247"/>
      <c r="C696" s="247"/>
      <c r="D696" s="247"/>
      <c r="E696" s="247"/>
      <c r="F696" s="248"/>
      <c r="G696" s="268"/>
      <c r="H696" s="247"/>
      <c r="I696" s="364"/>
      <c r="J696" s="248"/>
      <c r="K696" s="247"/>
    </row>
    <row r="697" spans="1:11" x14ac:dyDescent="0.2">
      <c r="A697" s="247"/>
      <c r="B697" s="247"/>
      <c r="C697" s="247"/>
      <c r="D697" s="247"/>
      <c r="E697" s="247"/>
      <c r="F697" s="248"/>
      <c r="G697" s="268"/>
      <c r="H697" s="247"/>
      <c r="I697" s="364"/>
      <c r="J697" s="248"/>
      <c r="K697" s="247"/>
    </row>
    <row r="698" spans="1:11" x14ac:dyDescent="0.2">
      <c r="A698" s="247"/>
      <c r="B698" s="247"/>
      <c r="C698" s="247"/>
      <c r="D698" s="247"/>
      <c r="E698" s="247"/>
      <c r="F698" s="248"/>
      <c r="G698" s="268"/>
      <c r="H698" s="247"/>
      <c r="I698" s="364"/>
      <c r="J698" s="248"/>
      <c r="K698" s="247"/>
    </row>
    <row r="699" spans="1:11" x14ac:dyDescent="0.2">
      <c r="A699" s="247"/>
      <c r="B699" s="247"/>
      <c r="C699" s="247"/>
      <c r="D699" s="247"/>
      <c r="E699" s="247"/>
      <c r="F699" s="248"/>
      <c r="G699" s="268"/>
      <c r="H699" s="247"/>
      <c r="I699" s="364"/>
      <c r="J699" s="248"/>
      <c r="K699" s="247"/>
    </row>
    <row r="700" spans="1:11" x14ac:dyDescent="0.2">
      <c r="A700" s="247"/>
      <c r="B700" s="247"/>
      <c r="C700" s="247"/>
      <c r="D700" s="247"/>
      <c r="E700" s="247"/>
      <c r="F700" s="248"/>
      <c r="G700" s="268"/>
      <c r="H700" s="247"/>
      <c r="I700" s="364"/>
      <c r="J700" s="248"/>
      <c r="K700" s="247"/>
    </row>
    <row r="701" spans="1:11" x14ac:dyDescent="0.2">
      <c r="A701" s="247"/>
      <c r="B701" s="247"/>
      <c r="C701" s="247"/>
      <c r="D701" s="247"/>
      <c r="E701" s="247"/>
      <c r="F701" s="248"/>
      <c r="G701" s="268"/>
      <c r="H701" s="247"/>
      <c r="I701" s="364"/>
      <c r="J701" s="248"/>
      <c r="K701" s="247"/>
    </row>
    <row r="702" spans="1:11" x14ac:dyDescent="0.2">
      <c r="A702" s="247"/>
      <c r="B702" s="247"/>
      <c r="C702" s="247"/>
      <c r="D702" s="247"/>
      <c r="E702" s="247"/>
      <c r="F702" s="248"/>
      <c r="G702" s="268"/>
      <c r="H702" s="247"/>
      <c r="I702" s="364"/>
      <c r="J702" s="248"/>
      <c r="K702" s="247"/>
    </row>
    <row r="703" spans="1:11" x14ac:dyDescent="0.2">
      <c r="A703" s="247"/>
      <c r="B703" s="247"/>
      <c r="C703" s="247"/>
      <c r="D703" s="247"/>
      <c r="E703" s="247"/>
      <c r="F703" s="248"/>
      <c r="G703" s="268"/>
      <c r="H703" s="247"/>
      <c r="I703" s="364"/>
      <c r="J703" s="248"/>
      <c r="K703" s="247"/>
    </row>
    <row r="704" spans="1:11" x14ac:dyDescent="0.2">
      <c r="A704" s="247"/>
      <c r="B704" s="247"/>
      <c r="C704" s="247"/>
      <c r="D704" s="247"/>
      <c r="E704" s="247"/>
      <c r="F704" s="248"/>
      <c r="G704" s="268"/>
      <c r="H704" s="247"/>
      <c r="I704" s="364"/>
      <c r="J704" s="248"/>
      <c r="K704" s="247"/>
    </row>
    <row r="705" spans="1:11" x14ac:dyDescent="0.2">
      <c r="A705" s="247"/>
      <c r="B705" s="247"/>
      <c r="C705" s="247"/>
      <c r="D705" s="247"/>
      <c r="E705" s="247"/>
      <c r="F705" s="248"/>
      <c r="G705" s="268"/>
      <c r="H705" s="247"/>
      <c r="I705" s="364"/>
      <c r="J705" s="248"/>
      <c r="K705" s="247"/>
    </row>
    <row r="706" spans="1:11" x14ac:dyDescent="0.2">
      <c r="A706" s="247"/>
      <c r="B706" s="247"/>
      <c r="C706" s="247"/>
      <c r="D706" s="247"/>
      <c r="E706" s="247"/>
      <c r="F706" s="248"/>
      <c r="G706" s="268"/>
      <c r="H706" s="247"/>
      <c r="I706" s="364"/>
      <c r="J706" s="248"/>
      <c r="K706" s="247"/>
    </row>
    <row r="707" spans="1:11" x14ac:dyDescent="0.2">
      <c r="A707" s="247"/>
      <c r="B707" s="247"/>
      <c r="C707" s="247"/>
      <c r="D707" s="247"/>
      <c r="E707" s="247"/>
      <c r="F707" s="248"/>
      <c r="G707" s="268"/>
      <c r="H707" s="247"/>
      <c r="I707" s="364"/>
      <c r="J707" s="248"/>
      <c r="K707" s="247"/>
    </row>
    <row r="708" spans="1:11" x14ac:dyDescent="0.2">
      <c r="A708" s="247"/>
      <c r="B708" s="247"/>
      <c r="C708" s="247"/>
      <c r="D708" s="247"/>
      <c r="E708" s="247"/>
      <c r="F708" s="248"/>
      <c r="G708" s="268"/>
      <c r="H708" s="247"/>
      <c r="I708" s="364"/>
      <c r="J708" s="248"/>
      <c r="K708" s="247"/>
    </row>
    <row r="709" spans="1:11" x14ac:dyDescent="0.2">
      <c r="A709" s="247"/>
      <c r="B709" s="247"/>
      <c r="C709" s="247"/>
      <c r="D709" s="247"/>
      <c r="E709" s="247"/>
      <c r="F709" s="248"/>
      <c r="G709" s="268"/>
      <c r="H709" s="247"/>
      <c r="I709" s="364"/>
      <c r="J709" s="248"/>
      <c r="K709" s="247"/>
    </row>
    <row r="710" spans="1:11" x14ac:dyDescent="0.2">
      <c r="A710" s="247"/>
      <c r="B710" s="247"/>
      <c r="C710" s="247"/>
      <c r="D710" s="247"/>
      <c r="E710" s="247"/>
      <c r="F710" s="248"/>
      <c r="G710" s="268"/>
      <c r="H710" s="247"/>
      <c r="I710" s="364"/>
      <c r="J710" s="248"/>
      <c r="K710" s="247"/>
    </row>
    <row r="711" spans="1:11" x14ac:dyDescent="0.2">
      <c r="A711" s="247"/>
      <c r="B711" s="247"/>
      <c r="C711" s="247"/>
      <c r="D711" s="247"/>
      <c r="E711" s="247"/>
      <c r="F711" s="248"/>
      <c r="G711" s="268"/>
      <c r="H711" s="247"/>
      <c r="I711" s="364"/>
      <c r="J711" s="248"/>
      <c r="K711" s="247"/>
    </row>
    <row r="712" spans="1:11" x14ac:dyDescent="0.2">
      <c r="A712" s="247"/>
      <c r="B712" s="247"/>
      <c r="C712" s="247"/>
      <c r="D712" s="247"/>
      <c r="E712" s="247"/>
      <c r="F712" s="248"/>
      <c r="G712" s="268"/>
      <c r="H712" s="247"/>
      <c r="I712" s="364"/>
      <c r="J712" s="248"/>
      <c r="K712" s="247"/>
    </row>
    <row r="713" spans="1:11" x14ac:dyDescent="0.2">
      <c r="A713" s="247"/>
      <c r="B713" s="247"/>
      <c r="C713" s="247"/>
      <c r="D713" s="247"/>
      <c r="E713" s="247"/>
      <c r="F713" s="248"/>
      <c r="G713" s="268"/>
      <c r="H713" s="247"/>
      <c r="I713" s="364"/>
      <c r="J713" s="248"/>
      <c r="K713" s="247"/>
    </row>
    <row r="714" spans="1:11" x14ac:dyDescent="0.2">
      <c r="A714" s="247"/>
      <c r="B714" s="247"/>
      <c r="C714" s="247"/>
      <c r="D714" s="247"/>
      <c r="E714" s="247"/>
      <c r="F714" s="248"/>
      <c r="G714" s="268"/>
      <c r="H714" s="247"/>
      <c r="I714" s="364"/>
      <c r="J714" s="248"/>
      <c r="K714" s="247"/>
    </row>
    <row r="715" spans="1:11" x14ac:dyDescent="0.2">
      <c r="A715" s="247"/>
      <c r="B715" s="247"/>
      <c r="C715" s="247"/>
      <c r="D715" s="247"/>
      <c r="E715" s="247"/>
      <c r="F715" s="248"/>
      <c r="G715" s="268"/>
      <c r="H715" s="247"/>
      <c r="I715" s="364"/>
      <c r="J715" s="248"/>
      <c r="K715" s="247"/>
    </row>
    <row r="716" spans="1:11" x14ac:dyDescent="0.2">
      <c r="A716" s="247"/>
      <c r="B716" s="247"/>
      <c r="C716" s="247"/>
      <c r="D716" s="247"/>
      <c r="E716" s="247"/>
      <c r="F716" s="248"/>
      <c r="G716" s="268"/>
      <c r="H716" s="247"/>
      <c r="I716" s="364"/>
      <c r="J716" s="248"/>
      <c r="K716" s="247"/>
    </row>
    <row r="717" spans="1:11" x14ac:dyDescent="0.2">
      <c r="A717" s="247"/>
      <c r="B717" s="247"/>
      <c r="C717" s="247"/>
      <c r="D717" s="247"/>
      <c r="E717" s="247"/>
      <c r="F717" s="248"/>
      <c r="G717" s="268"/>
      <c r="H717" s="247"/>
      <c r="I717" s="364"/>
      <c r="J717" s="248"/>
      <c r="K717" s="247"/>
    </row>
    <row r="718" spans="1:11" x14ac:dyDescent="0.2">
      <c r="A718" s="247"/>
      <c r="B718" s="247"/>
      <c r="C718" s="247"/>
      <c r="D718" s="247"/>
      <c r="E718" s="247"/>
      <c r="F718" s="248"/>
      <c r="G718" s="268"/>
      <c r="H718" s="247"/>
      <c r="I718" s="364"/>
      <c r="J718" s="248"/>
      <c r="K718" s="247"/>
    </row>
    <row r="719" spans="1:11" x14ac:dyDescent="0.2">
      <c r="A719" s="247"/>
      <c r="B719" s="247"/>
      <c r="C719" s="247"/>
      <c r="D719" s="247"/>
      <c r="E719" s="247"/>
      <c r="F719" s="248"/>
      <c r="G719" s="268"/>
      <c r="H719" s="247"/>
      <c r="I719" s="364"/>
      <c r="J719" s="248"/>
      <c r="K719" s="247"/>
    </row>
    <row r="720" spans="1:11" x14ac:dyDescent="0.2">
      <c r="A720" s="247"/>
      <c r="B720" s="247"/>
      <c r="C720" s="247"/>
      <c r="D720" s="247"/>
      <c r="E720" s="247"/>
      <c r="F720" s="248"/>
      <c r="G720" s="268"/>
      <c r="H720" s="247"/>
      <c r="I720" s="364"/>
      <c r="J720" s="248"/>
      <c r="K720" s="247"/>
    </row>
    <row r="721" spans="1:11" x14ac:dyDescent="0.2">
      <c r="A721" s="247"/>
      <c r="B721" s="247"/>
      <c r="C721" s="247"/>
      <c r="D721" s="247"/>
      <c r="E721" s="247"/>
      <c r="F721" s="248"/>
      <c r="G721" s="268"/>
      <c r="H721" s="247"/>
      <c r="I721" s="364"/>
      <c r="J721" s="248"/>
      <c r="K721" s="247"/>
    </row>
    <row r="722" spans="1:11" x14ac:dyDescent="0.2">
      <c r="A722" s="247"/>
      <c r="B722" s="247"/>
      <c r="C722" s="247"/>
      <c r="D722" s="247"/>
      <c r="E722" s="247"/>
      <c r="F722" s="248"/>
      <c r="G722" s="268"/>
      <c r="H722" s="247"/>
      <c r="I722" s="364"/>
      <c r="J722" s="248"/>
      <c r="K722" s="247"/>
    </row>
    <row r="723" spans="1:11" x14ac:dyDescent="0.2">
      <c r="A723" s="247"/>
      <c r="B723" s="247"/>
      <c r="C723" s="247"/>
      <c r="D723" s="247"/>
      <c r="E723" s="247"/>
      <c r="F723" s="248"/>
      <c r="G723" s="268"/>
      <c r="H723" s="247"/>
      <c r="I723" s="364"/>
      <c r="J723" s="248"/>
      <c r="K723" s="247"/>
    </row>
    <row r="724" spans="1:11" x14ac:dyDescent="0.2">
      <c r="A724" s="247"/>
      <c r="B724" s="247"/>
      <c r="C724" s="247"/>
      <c r="D724" s="247"/>
      <c r="E724" s="247"/>
      <c r="F724" s="248"/>
      <c r="G724" s="268"/>
      <c r="H724" s="247"/>
      <c r="I724" s="364"/>
      <c r="J724" s="248"/>
      <c r="K724" s="247"/>
    </row>
    <row r="725" spans="1:11" x14ac:dyDescent="0.2">
      <c r="A725" s="247"/>
      <c r="B725" s="247"/>
      <c r="C725" s="247"/>
      <c r="D725" s="247"/>
      <c r="E725" s="247"/>
      <c r="F725" s="248"/>
      <c r="G725" s="268"/>
      <c r="H725" s="247"/>
      <c r="I725" s="364"/>
      <c r="J725" s="248"/>
      <c r="K725" s="247"/>
    </row>
    <row r="726" spans="1:11" x14ac:dyDescent="0.2">
      <c r="A726" s="247"/>
      <c r="B726" s="247"/>
      <c r="C726" s="247"/>
      <c r="D726" s="247"/>
      <c r="E726" s="247"/>
      <c r="F726" s="248"/>
      <c r="G726" s="268"/>
      <c r="H726" s="247"/>
      <c r="I726" s="364"/>
      <c r="J726" s="248"/>
      <c r="K726" s="247"/>
    </row>
    <row r="727" spans="1:11" x14ac:dyDescent="0.2">
      <c r="A727" s="247"/>
      <c r="B727" s="247"/>
      <c r="C727" s="247"/>
      <c r="D727" s="247"/>
      <c r="E727" s="247"/>
      <c r="F727" s="248"/>
      <c r="G727" s="268"/>
      <c r="H727" s="247"/>
      <c r="I727" s="364"/>
      <c r="J727" s="248"/>
      <c r="K727" s="247"/>
    </row>
    <row r="728" spans="1:11" x14ac:dyDescent="0.2">
      <c r="A728" s="247"/>
      <c r="B728" s="247"/>
      <c r="C728" s="247"/>
      <c r="D728" s="247"/>
      <c r="E728" s="247"/>
      <c r="F728" s="248"/>
      <c r="G728" s="268"/>
      <c r="H728" s="247"/>
      <c r="I728" s="364"/>
      <c r="J728" s="248"/>
      <c r="K728" s="247"/>
    </row>
    <row r="729" spans="1:11" x14ac:dyDescent="0.2">
      <c r="A729" s="247"/>
      <c r="B729" s="247"/>
      <c r="C729" s="247"/>
      <c r="D729" s="247"/>
      <c r="E729" s="247"/>
      <c r="F729" s="248"/>
      <c r="G729" s="268"/>
      <c r="H729" s="247"/>
      <c r="I729" s="364"/>
      <c r="J729" s="248"/>
      <c r="K729" s="247"/>
    </row>
    <row r="730" spans="1:11" x14ac:dyDescent="0.2">
      <c r="A730" s="247"/>
      <c r="B730" s="247"/>
      <c r="C730" s="247"/>
      <c r="D730" s="247"/>
      <c r="E730" s="247"/>
      <c r="F730" s="248"/>
      <c r="G730" s="268"/>
      <c r="H730" s="247"/>
      <c r="I730" s="364"/>
      <c r="J730" s="248"/>
      <c r="K730" s="247"/>
    </row>
    <row r="731" spans="1:11" x14ac:dyDescent="0.2">
      <c r="A731" s="247"/>
      <c r="B731" s="247"/>
      <c r="C731" s="247"/>
      <c r="D731" s="247"/>
      <c r="E731" s="247"/>
      <c r="F731" s="248"/>
      <c r="G731" s="268"/>
      <c r="H731" s="247"/>
      <c r="I731" s="364"/>
      <c r="J731" s="248"/>
      <c r="K731" s="247"/>
    </row>
    <row r="732" spans="1:11" x14ac:dyDescent="0.2">
      <c r="A732" s="247"/>
      <c r="B732" s="247"/>
      <c r="C732" s="247"/>
      <c r="D732" s="247"/>
      <c r="E732" s="247"/>
      <c r="F732" s="248"/>
      <c r="G732" s="268"/>
      <c r="H732" s="247"/>
      <c r="I732" s="364"/>
      <c r="J732" s="248"/>
      <c r="K732" s="247"/>
    </row>
    <row r="733" spans="1:11" x14ac:dyDescent="0.2">
      <c r="A733" s="247"/>
      <c r="B733" s="247"/>
      <c r="C733" s="247"/>
      <c r="D733" s="247"/>
      <c r="E733" s="247"/>
      <c r="F733" s="248"/>
      <c r="G733" s="268"/>
      <c r="H733" s="247"/>
      <c r="I733" s="364"/>
      <c r="J733" s="248"/>
      <c r="K733" s="247"/>
    </row>
    <row r="734" spans="1:11" x14ac:dyDescent="0.2">
      <c r="A734" s="247"/>
      <c r="B734" s="247"/>
      <c r="C734" s="247"/>
      <c r="D734" s="247"/>
      <c r="E734" s="247"/>
      <c r="F734" s="248"/>
      <c r="G734" s="268"/>
      <c r="H734" s="247"/>
      <c r="I734" s="364"/>
      <c r="J734" s="248"/>
      <c r="K734" s="247"/>
    </row>
    <row r="735" spans="1:11" x14ac:dyDescent="0.2">
      <c r="A735" s="247"/>
      <c r="B735" s="247"/>
      <c r="C735" s="247"/>
      <c r="D735" s="247"/>
      <c r="E735" s="247"/>
      <c r="F735" s="248"/>
      <c r="G735" s="268"/>
      <c r="H735" s="247"/>
      <c r="I735" s="364"/>
      <c r="J735" s="248"/>
      <c r="K735" s="247"/>
    </row>
    <row r="736" spans="1:11" x14ac:dyDescent="0.2">
      <c r="A736" s="247"/>
      <c r="B736" s="247"/>
      <c r="C736" s="247"/>
      <c r="D736" s="247"/>
      <c r="E736" s="247"/>
      <c r="F736" s="248"/>
      <c r="G736" s="268"/>
      <c r="H736" s="247"/>
      <c r="I736" s="364"/>
      <c r="J736" s="248"/>
      <c r="K736" s="247"/>
    </row>
    <row r="737" spans="1:11" x14ac:dyDescent="0.2">
      <c r="A737" s="247"/>
      <c r="B737" s="247"/>
      <c r="C737" s="247"/>
      <c r="D737" s="247"/>
      <c r="E737" s="247"/>
      <c r="F737" s="248"/>
      <c r="G737" s="268"/>
      <c r="H737" s="247"/>
      <c r="I737" s="364"/>
      <c r="J737" s="248"/>
      <c r="K737" s="247"/>
    </row>
    <row r="738" spans="1:11" x14ac:dyDescent="0.2">
      <c r="A738" s="247"/>
      <c r="B738" s="247"/>
      <c r="C738" s="247"/>
      <c r="D738" s="247"/>
      <c r="E738" s="247"/>
      <c r="F738" s="248"/>
      <c r="G738" s="268"/>
      <c r="H738" s="247"/>
      <c r="I738" s="364"/>
      <c r="J738" s="248"/>
      <c r="K738" s="247"/>
    </row>
    <row r="739" spans="1:11" x14ac:dyDescent="0.2">
      <c r="A739" s="247"/>
      <c r="B739" s="247"/>
      <c r="C739" s="247"/>
      <c r="D739" s="247"/>
      <c r="E739" s="247"/>
      <c r="F739" s="248"/>
      <c r="G739" s="268"/>
      <c r="H739" s="247"/>
      <c r="I739" s="364"/>
      <c r="J739" s="248"/>
      <c r="K739" s="247"/>
    </row>
    <row r="740" spans="1:11" x14ac:dyDescent="0.2">
      <c r="A740" s="247"/>
      <c r="B740" s="247"/>
      <c r="C740" s="247"/>
      <c r="D740" s="247"/>
      <c r="E740" s="247"/>
      <c r="F740" s="248"/>
      <c r="G740" s="268"/>
      <c r="H740" s="247"/>
      <c r="I740" s="364"/>
      <c r="J740" s="248"/>
      <c r="K740" s="247"/>
    </row>
    <row r="741" spans="1:11" x14ac:dyDescent="0.2">
      <c r="A741" s="247"/>
      <c r="B741" s="247"/>
      <c r="C741" s="247"/>
      <c r="D741" s="247"/>
      <c r="E741" s="247"/>
      <c r="F741" s="248"/>
      <c r="G741" s="268"/>
      <c r="H741" s="247"/>
      <c r="I741" s="364"/>
      <c r="J741" s="248"/>
      <c r="K741" s="247"/>
    </row>
    <row r="742" spans="1:11" x14ac:dyDescent="0.2">
      <c r="A742" s="247"/>
      <c r="B742" s="247"/>
      <c r="C742" s="247"/>
      <c r="D742" s="247"/>
      <c r="E742" s="247"/>
      <c r="F742" s="248"/>
      <c r="G742" s="268"/>
      <c r="H742" s="247"/>
      <c r="I742" s="364"/>
      <c r="J742" s="248"/>
      <c r="K742" s="247"/>
    </row>
    <row r="743" spans="1:11" x14ac:dyDescent="0.2">
      <c r="A743" s="247"/>
      <c r="B743" s="247"/>
      <c r="C743" s="247"/>
      <c r="D743" s="247"/>
      <c r="E743" s="247"/>
      <c r="F743" s="248"/>
      <c r="G743" s="268"/>
      <c r="H743" s="247"/>
      <c r="I743" s="364"/>
      <c r="J743" s="248"/>
      <c r="K743" s="247"/>
    </row>
    <row r="744" spans="1:11" x14ac:dyDescent="0.2">
      <c r="A744" s="247"/>
      <c r="B744" s="247"/>
      <c r="C744" s="247"/>
      <c r="D744" s="247"/>
      <c r="E744" s="247"/>
      <c r="F744" s="248"/>
      <c r="G744" s="268"/>
      <c r="H744" s="247"/>
      <c r="I744" s="364"/>
      <c r="J744" s="248"/>
      <c r="K744" s="247"/>
    </row>
    <row r="745" spans="1:11" x14ac:dyDescent="0.2">
      <c r="A745" s="247"/>
      <c r="B745" s="247"/>
      <c r="C745" s="247"/>
      <c r="D745" s="247"/>
      <c r="E745" s="247"/>
      <c r="F745" s="248"/>
      <c r="G745" s="268"/>
      <c r="H745" s="247"/>
      <c r="I745" s="364"/>
      <c r="J745" s="248"/>
      <c r="K745" s="247"/>
    </row>
    <row r="746" spans="1:11" x14ac:dyDescent="0.2">
      <c r="A746" s="247"/>
      <c r="B746" s="247"/>
      <c r="C746" s="247"/>
      <c r="D746" s="247"/>
      <c r="E746" s="247"/>
      <c r="F746" s="248"/>
      <c r="G746" s="268"/>
      <c r="H746" s="247"/>
      <c r="I746" s="364"/>
      <c r="J746" s="248"/>
      <c r="K746" s="247"/>
    </row>
    <row r="747" spans="1:11" x14ac:dyDescent="0.2">
      <c r="A747" s="247"/>
      <c r="B747" s="247"/>
      <c r="C747" s="247"/>
      <c r="D747" s="247"/>
      <c r="E747" s="247"/>
      <c r="F747" s="248"/>
      <c r="G747" s="268"/>
      <c r="H747" s="247"/>
      <c r="I747" s="364"/>
      <c r="J747" s="248"/>
      <c r="K747" s="247"/>
    </row>
    <row r="748" spans="1:11" x14ac:dyDescent="0.2">
      <c r="A748" s="247"/>
      <c r="B748" s="247"/>
      <c r="C748" s="247"/>
      <c r="D748" s="247"/>
      <c r="E748" s="247"/>
      <c r="F748" s="248"/>
      <c r="G748" s="268"/>
      <c r="H748" s="247"/>
      <c r="I748" s="364"/>
      <c r="J748" s="248"/>
      <c r="K748" s="247"/>
    </row>
    <row r="749" spans="1:11" x14ac:dyDescent="0.2">
      <c r="A749" s="247"/>
      <c r="B749" s="247"/>
      <c r="C749" s="247"/>
      <c r="D749" s="247"/>
      <c r="E749" s="247"/>
      <c r="F749" s="248"/>
      <c r="G749" s="268"/>
      <c r="H749" s="247"/>
      <c r="I749" s="364"/>
      <c r="J749" s="248"/>
      <c r="K749" s="247"/>
    </row>
    <row r="750" spans="1:11" x14ac:dyDescent="0.2">
      <c r="A750" s="247"/>
      <c r="B750" s="247"/>
      <c r="C750" s="247"/>
      <c r="D750" s="247"/>
      <c r="E750" s="247"/>
      <c r="F750" s="248"/>
      <c r="G750" s="268"/>
      <c r="H750" s="247"/>
      <c r="I750" s="364"/>
      <c r="J750" s="248"/>
      <c r="K750" s="247"/>
    </row>
    <row r="751" spans="1:11" x14ac:dyDescent="0.2">
      <c r="A751" s="247"/>
      <c r="B751" s="247"/>
      <c r="C751" s="247"/>
      <c r="D751" s="247"/>
      <c r="E751" s="247"/>
      <c r="F751" s="248"/>
      <c r="G751" s="268"/>
      <c r="H751" s="247"/>
      <c r="I751" s="364"/>
      <c r="J751" s="248"/>
      <c r="K751" s="247"/>
    </row>
    <row r="752" spans="1:11" x14ac:dyDescent="0.2">
      <c r="A752" s="247"/>
      <c r="B752" s="247"/>
      <c r="C752" s="247"/>
      <c r="D752" s="247"/>
      <c r="E752" s="247"/>
      <c r="F752" s="248"/>
      <c r="G752" s="268"/>
      <c r="H752" s="247"/>
      <c r="I752" s="364"/>
      <c r="J752" s="248"/>
      <c r="K752" s="247"/>
    </row>
    <row r="753" spans="1:11" x14ac:dyDescent="0.2">
      <c r="A753" s="247"/>
      <c r="B753" s="247"/>
      <c r="C753" s="247"/>
      <c r="D753" s="247"/>
      <c r="E753" s="247"/>
      <c r="F753" s="248"/>
      <c r="G753" s="268"/>
      <c r="H753" s="247"/>
      <c r="I753" s="364"/>
      <c r="J753" s="248"/>
      <c r="K753" s="247"/>
    </row>
    <row r="754" spans="1:11" x14ac:dyDescent="0.2">
      <c r="A754" s="247"/>
      <c r="B754" s="247"/>
      <c r="C754" s="247"/>
      <c r="D754" s="247"/>
      <c r="E754" s="247"/>
      <c r="F754" s="248"/>
      <c r="G754" s="268"/>
      <c r="H754" s="247"/>
      <c r="I754" s="364"/>
      <c r="J754" s="248"/>
      <c r="K754" s="247"/>
    </row>
    <row r="755" spans="1:11" x14ac:dyDescent="0.2">
      <c r="A755" s="247"/>
      <c r="B755" s="247"/>
      <c r="C755" s="247"/>
      <c r="D755" s="247"/>
      <c r="E755" s="247"/>
      <c r="F755" s="248"/>
      <c r="G755" s="268"/>
      <c r="H755" s="247"/>
      <c r="I755" s="364"/>
      <c r="J755" s="248"/>
      <c r="K755" s="247"/>
    </row>
    <row r="756" spans="1:11" x14ac:dyDescent="0.2">
      <c r="A756" s="247"/>
      <c r="B756" s="247"/>
      <c r="C756" s="247"/>
      <c r="D756" s="247"/>
      <c r="E756" s="247"/>
      <c r="F756" s="248"/>
      <c r="G756" s="268"/>
      <c r="H756" s="247"/>
      <c r="I756" s="364"/>
      <c r="J756" s="248"/>
      <c r="K756" s="247"/>
    </row>
    <row r="757" spans="1:11" x14ac:dyDescent="0.2">
      <c r="A757" s="247"/>
      <c r="B757" s="247"/>
      <c r="C757" s="247"/>
      <c r="D757" s="247"/>
      <c r="E757" s="247"/>
      <c r="F757" s="248"/>
      <c r="G757" s="268"/>
      <c r="H757" s="247"/>
      <c r="I757" s="364"/>
      <c r="J757" s="248"/>
      <c r="K757" s="247"/>
    </row>
    <row r="758" spans="1:11" x14ac:dyDescent="0.2">
      <c r="A758" s="247"/>
      <c r="B758" s="247"/>
      <c r="C758" s="247"/>
      <c r="D758" s="247"/>
      <c r="E758" s="247"/>
      <c r="F758" s="248"/>
      <c r="G758" s="268"/>
      <c r="H758" s="247"/>
      <c r="I758" s="364"/>
      <c r="J758" s="248"/>
      <c r="K758" s="247"/>
    </row>
    <row r="759" spans="1:11" x14ac:dyDescent="0.2">
      <c r="A759" s="247"/>
      <c r="B759" s="247"/>
      <c r="C759" s="247"/>
      <c r="D759" s="247"/>
      <c r="E759" s="247"/>
      <c r="F759" s="248"/>
      <c r="G759" s="268"/>
      <c r="H759" s="247"/>
      <c r="I759" s="364"/>
      <c r="J759" s="248"/>
      <c r="K759" s="247"/>
    </row>
    <row r="760" spans="1:11" x14ac:dyDescent="0.2">
      <c r="A760" s="247"/>
      <c r="B760" s="247"/>
      <c r="C760" s="247"/>
      <c r="D760" s="247"/>
      <c r="E760" s="247"/>
      <c r="F760" s="248"/>
      <c r="G760" s="268"/>
      <c r="H760" s="247"/>
      <c r="I760" s="364"/>
      <c r="J760" s="248"/>
      <c r="K760" s="247"/>
    </row>
    <row r="761" spans="1:11" x14ac:dyDescent="0.2">
      <c r="A761" s="247"/>
      <c r="B761" s="247"/>
      <c r="C761" s="247"/>
      <c r="D761" s="247"/>
      <c r="E761" s="247"/>
      <c r="F761" s="248"/>
      <c r="G761" s="268"/>
      <c r="H761" s="247"/>
      <c r="I761" s="364"/>
      <c r="J761" s="248"/>
      <c r="K761" s="247"/>
    </row>
    <row r="762" spans="1:11" x14ac:dyDescent="0.2">
      <c r="A762" s="247"/>
      <c r="B762" s="247"/>
      <c r="C762" s="247"/>
      <c r="D762" s="247"/>
      <c r="E762" s="247"/>
      <c r="F762" s="248"/>
      <c r="G762" s="268"/>
      <c r="H762" s="247"/>
      <c r="I762" s="364"/>
      <c r="J762" s="248"/>
      <c r="K762" s="247"/>
    </row>
    <row r="763" spans="1:11" x14ac:dyDescent="0.2">
      <c r="A763" s="247"/>
      <c r="B763" s="247"/>
      <c r="C763" s="247"/>
      <c r="D763" s="247"/>
      <c r="E763" s="247"/>
      <c r="F763" s="248"/>
      <c r="G763" s="268"/>
      <c r="H763" s="247"/>
      <c r="I763" s="364"/>
      <c r="J763" s="248"/>
      <c r="K763" s="247"/>
    </row>
    <row r="764" spans="1:11" x14ac:dyDescent="0.2">
      <c r="A764" s="247"/>
      <c r="B764" s="247"/>
      <c r="C764" s="247"/>
      <c r="D764" s="247"/>
      <c r="E764" s="247"/>
      <c r="F764" s="248"/>
      <c r="G764" s="268"/>
      <c r="H764" s="247"/>
      <c r="I764" s="364"/>
      <c r="J764" s="248"/>
      <c r="K764" s="247"/>
    </row>
    <row r="765" spans="1:11" x14ac:dyDescent="0.2">
      <c r="A765" s="247"/>
      <c r="B765" s="247"/>
      <c r="C765" s="247"/>
      <c r="D765" s="247"/>
      <c r="E765" s="247"/>
      <c r="F765" s="248"/>
      <c r="G765" s="268"/>
      <c r="H765" s="247"/>
      <c r="I765" s="364"/>
      <c r="J765" s="248"/>
      <c r="K765" s="247"/>
    </row>
    <row r="766" spans="1:11" x14ac:dyDescent="0.2">
      <c r="A766" s="247"/>
      <c r="B766" s="247"/>
      <c r="C766" s="247"/>
      <c r="D766" s="247"/>
      <c r="E766" s="247"/>
      <c r="F766" s="248"/>
      <c r="G766" s="268"/>
      <c r="H766" s="247"/>
      <c r="I766" s="364"/>
      <c r="J766" s="248"/>
      <c r="K766" s="247"/>
    </row>
    <row r="767" spans="1:11" x14ac:dyDescent="0.2">
      <c r="A767" s="247"/>
      <c r="B767" s="247"/>
      <c r="C767" s="247"/>
      <c r="D767" s="247"/>
      <c r="E767" s="247"/>
      <c r="F767" s="248"/>
      <c r="G767" s="268"/>
      <c r="H767" s="247"/>
      <c r="I767" s="364"/>
      <c r="J767" s="248"/>
      <c r="K767" s="247"/>
    </row>
    <row r="768" spans="1:11" x14ac:dyDescent="0.2">
      <c r="A768" s="247"/>
      <c r="B768" s="247"/>
      <c r="C768" s="247"/>
      <c r="D768" s="247"/>
      <c r="E768" s="247"/>
      <c r="F768" s="248"/>
      <c r="G768" s="268"/>
      <c r="H768" s="247"/>
      <c r="I768" s="364"/>
      <c r="J768" s="248"/>
      <c r="K768" s="247"/>
    </row>
    <row r="769" spans="1:11" x14ac:dyDescent="0.2">
      <c r="A769" s="247"/>
      <c r="B769" s="247"/>
      <c r="C769" s="247"/>
      <c r="D769" s="247"/>
      <c r="E769" s="247"/>
      <c r="F769" s="248"/>
      <c r="G769" s="268"/>
      <c r="H769" s="247"/>
      <c r="I769" s="364"/>
      <c r="J769" s="248"/>
      <c r="K769" s="247"/>
    </row>
    <row r="770" spans="1:11" x14ac:dyDescent="0.2">
      <c r="A770" s="247"/>
      <c r="B770" s="247"/>
      <c r="C770" s="247"/>
      <c r="D770" s="247"/>
      <c r="E770" s="247"/>
      <c r="F770" s="248"/>
      <c r="G770" s="268"/>
      <c r="H770" s="247"/>
      <c r="I770" s="364"/>
      <c r="J770" s="248"/>
      <c r="K770" s="247"/>
    </row>
    <row r="771" spans="1:11" x14ac:dyDescent="0.2">
      <c r="A771" s="247"/>
      <c r="B771" s="247"/>
      <c r="C771" s="247"/>
      <c r="D771" s="247"/>
      <c r="E771" s="247"/>
      <c r="F771" s="248"/>
      <c r="G771" s="268"/>
      <c r="H771" s="247"/>
      <c r="I771" s="364"/>
      <c r="J771" s="248"/>
      <c r="K771" s="247"/>
    </row>
    <row r="772" spans="1:11" x14ac:dyDescent="0.2">
      <c r="A772" s="247"/>
      <c r="B772" s="247"/>
      <c r="C772" s="247"/>
      <c r="D772" s="247"/>
      <c r="E772" s="247"/>
      <c r="F772" s="248"/>
      <c r="G772" s="268"/>
      <c r="H772" s="247"/>
      <c r="I772" s="364"/>
      <c r="J772" s="248"/>
      <c r="K772" s="247"/>
    </row>
    <row r="773" spans="1:11" x14ac:dyDescent="0.2">
      <c r="A773" s="247"/>
      <c r="B773" s="247"/>
      <c r="C773" s="247"/>
      <c r="D773" s="247"/>
      <c r="E773" s="247"/>
      <c r="F773" s="248"/>
      <c r="G773" s="268"/>
      <c r="H773" s="247"/>
      <c r="I773" s="364"/>
      <c r="J773" s="248"/>
      <c r="K773" s="247"/>
    </row>
    <row r="774" spans="1:11" x14ac:dyDescent="0.2">
      <c r="A774" s="247"/>
      <c r="B774" s="247"/>
      <c r="C774" s="247"/>
      <c r="D774" s="247"/>
      <c r="E774" s="247"/>
      <c r="F774" s="248"/>
      <c r="G774" s="268"/>
      <c r="H774" s="247"/>
      <c r="I774" s="364"/>
      <c r="J774" s="248"/>
      <c r="K774" s="247"/>
    </row>
    <row r="775" spans="1:11" x14ac:dyDescent="0.2">
      <c r="A775" s="247"/>
      <c r="B775" s="247"/>
      <c r="C775" s="247"/>
      <c r="D775" s="247"/>
      <c r="E775" s="247"/>
      <c r="F775" s="248"/>
      <c r="G775" s="268"/>
      <c r="H775" s="247"/>
      <c r="I775" s="364"/>
      <c r="J775" s="248"/>
      <c r="K775" s="247"/>
    </row>
    <row r="776" spans="1:11" x14ac:dyDescent="0.2">
      <c r="A776" s="247"/>
      <c r="B776" s="247"/>
      <c r="C776" s="247"/>
      <c r="D776" s="247"/>
      <c r="E776" s="247"/>
      <c r="F776" s="248"/>
      <c r="G776" s="268"/>
      <c r="H776" s="247"/>
      <c r="I776" s="364"/>
      <c r="J776" s="248"/>
      <c r="K776" s="247"/>
    </row>
    <row r="777" spans="1:11" x14ac:dyDescent="0.2">
      <c r="A777" s="247"/>
      <c r="B777" s="247"/>
      <c r="C777" s="247"/>
      <c r="D777" s="247"/>
      <c r="E777" s="247"/>
      <c r="F777" s="248"/>
      <c r="G777" s="268"/>
      <c r="H777" s="247"/>
      <c r="I777" s="364"/>
      <c r="J777" s="248"/>
      <c r="K777" s="247"/>
    </row>
    <row r="778" spans="1:11" x14ac:dyDescent="0.2">
      <c r="A778" s="247"/>
      <c r="B778" s="247"/>
      <c r="C778" s="247"/>
      <c r="D778" s="247"/>
      <c r="E778" s="247"/>
      <c r="F778" s="248"/>
      <c r="G778" s="268"/>
      <c r="H778" s="247"/>
      <c r="I778" s="364"/>
      <c r="J778" s="248"/>
      <c r="K778" s="247"/>
    </row>
    <row r="779" spans="1:11" x14ac:dyDescent="0.2">
      <c r="A779" s="247"/>
      <c r="B779" s="247"/>
      <c r="C779" s="247"/>
      <c r="D779" s="247"/>
      <c r="E779" s="247"/>
      <c r="F779" s="248"/>
      <c r="G779" s="268"/>
      <c r="H779" s="247"/>
      <c r="I779" s="364"/>
      <c r="J779" s="248"/>
      <c r="K779" s="247"/>
    </row>
    <row r="780" spans="1:11" x14ac:dyDescent="0.2">
      <c r="A780" s="247"/>
      <c r="B780" s="247"/>
      <c r="C780" s="247"/>
      <c r="D780" s="247"/>
      <c r="E780" s="247"/>
      <c r="F780" s="248"/>
      <c r="G780" s="268"/>
      <c r="H780" s="247"/>
      <c r="I780" s="364"/>
      <c r="J780" s="248"/>
      <c r="K780" s="247"/>
    </row>
    <row r="781" spans="1:11" x14ac:dyDescent="0.2">
      <c r="A781" s="247"/>
      <c r="B781" s="247"/>
      <c r="C781" s="247"/>
      <c r="D781" s="247"/>
      <c r="E781" s="247"/>
      <c r="F781" s="248"/>
      <c r="G781" s="268"/>
      <c r="H781" s="247"/>
      <c r="I781" s="364"/>
      <c r="J781" s="248"/>
      <c r="K781" s="247"/>
    </row>
    <row r="782" spans="1:11" x14ac:dyDescent="0.2">
      <c r="A782" s="247"/>
      <c r="B782" s="247"/>
      <c r="C782" s="247"/>
      <c r="D782" s="247"/>
      <c r="E782" s="247"/>
      <c r="F782" s="248"/>
      <c r="G782" s="268"/>
      <c r="H782" s="247"/>
      <c r="I782" s="364"/>
      <c r="J782" s="248"/>
      <c r="K782" s="247"/>
    </row>
    <row r="783" spans="1:11" x14ac:dyDescent="0.2">
      <c r="A783" s="247"/>
      <c r="B783" s="247"/>
      <c r="C783" s="247"/>
      <c r="D783" s="247"/>
      <c r="E783" s="247"/>
      <c r="F783" s="248"/>
      <c r="G783" s="268"/>
      <c r="H783" s="247"/>
      <c r="I783" s="364"/>
      <c r="J783" s="248"/>
      <c r="K783" s="247"/>
    </row>
    <row r="784" spans="1:11" x14ac:dyDescent="0.2">
      <c r="A784" s="247"/>
      <c r="B784" s="247"/>
      <c r="C784" s="247"/>
      <c r="D784" s="247"/>
      <c r="E784" s="247"/>
      <c r="F784" s="248"/>
      <c r="G784" s="268"/>
      <c r="H784" s="247"/>
      <c r="I784" s="364"/>
      <c r="J784" s="248"/>
      <c r="K784" s="247"/>
    </row>
    <row r="785" spans="1:11" x14ac:dyDescent="0.2">
      <c r="A785" s="247"/>
      <c r="B785" s="247"/>
      <c r="C785" s="247"/>
      <c r="D785" s="247"/>
      <c r="E785" s="247"/>
      <c r="F785" s="248"/>
      <c r="G785" s="268"/>
      <c r="H785" s="247"/>
      <c r="I785" s="364"/>
      <c r="J785" s="248"/>
      <c r="K785" s="247"/>
    </row>
    <row r="786" spans="1:11" x14ac:dyDescent="0.2">
      <c r="A786" s="247"/>
      <c r="B786" s="247"/>
      <c r="C786" s="247"/>
      <c r="D786" s="247"/>
      <c r="E786" s="247"/>
      <c r="F786" s="248"/>
      <c r="G786" s="268"/>
      <c r="H786" s="247"/>
      <c r="I786" s="364"/>
      <c r="J786" s="248"/>
      <c r="K786" s="247"/>
    </row>
    <row r="787" spans="1:11" x14ac:dyDescent="0.2">
      <c r="A787" s="247"/>
      <c r="B787" s="247"/>
      <c r="C787" s="247"/>
      <c r="D787" s="247"/>
      <c r="E787" s="247"/>
      <c r="F787" s="248"/>
      <c r="G787" s="268"/>
      <c r="H787" s="247"/>
      <c r="I787" s="364"/>
      <c r="J787" s="248"/>
      <c r="K787" s="247"/>
    </row>
    <row r="788" spans="1:11" x14ac:dyDescent="0.2">
      <c r="A788" s="247"/>
      <c r="B788" s="247"/>
      <c r="C788" s="247"/>
      <c r="D788" s="247"/>
      <c r="E788" s="247"/>
      <c r="F788" s="248"/>
      <c r="G788" s="268"/>
      <c r="H788" s="247"/>
      <c r="I788" s="364"/>
      <c r="J788" s="248"/>
      <c r="K788" s="247"/>
    </row>
    <row r="789" spans="1:11" x14ac:dyDescent="0.2">
      <c r="A789" s="247"/>
      <c r="B789" s="247"/>
      <c r="C789" s="247"/>
      <c r="D789" s="247"/>
      <c r="E789" s="247"/>
      <c r="F789" s="248"/>
      <c r="G789" s="268"/>
      <c r="H789" s="247"/>
      <c r="I789" s="364"/>
      <c r="J789" s="248"/>
      <c r="K789" s="247"/>
    </row>
    <row r="790" spans="1:11" x14ac:dyDescent="0.2">
      <c r="A790" s="247"/>
      <c r="B790" s="247"/>
      <c r="C790" s="247"/>
      <c r="D790" s="247"/>
      <c r="E790" s="247"/>
      <c r="F790" s="248"/>
      <c r="G790" s="268"/>
      <c r="H790" s="247"/>
      <c r="I790" s="364"/>
      <c r="J790" s="248"/>
      <c r="K790" s="247"/>
    </row>
    <row r="791" spans="1:11" x14ac:dyDescent="0.2">
      <c r="A791" s="247"/>
      <c r="B791" s="247"/>
      <c r="C791" s="247"/>
      <c r="D791" s="247"/>
      <c r="E791" s="247"/>
      <c r="F791" s="248"/>
      <c r="G791" s="268"/>
      <c r="H791" s="247"/>
      <c r="I791" s="364"/>
      <c r="J791" s="248"/>
      <c r="K791" s="247"/>
    </row>
    <row r="792" spans="1:11" x14ac:dyDescent="0.2">
      <c r="A792" s="247"/>
      <c r="B792" s="247"/>
      <c r="C792" s="247"/>
      <c r="D792" s="247"/>
      <c r="E792" s="247"/>
      <c r="F792" s="248"/>
      <c r="G792" s="268"/>
      <c r="H792" s="247"/>
      <c r="I792" s="364"/>
      <c r="J792" s="248"/>
      <c r="K792" s="247"/>
    </row>
    <row r="793" spans="1:11" x14ac:dyDescent="0.2">
      <c r="A793" s="247"/>
      <c r="B793" s="247"/>
      <c r="C793" s="247"/>
      <c r="D793" s="247"/>
      <c r="E793" s="247"/>
      <c r="F793" s="248"/>
      <c r="G793" s="268"/>
      <c r="H793" s="247"/>
      <c r="I793" s="364"/>
      <c r="J793" s="248"/>
      <c r="K793" s="247"/>
    </row>
    <row r="794" spans="1:11" x14ac:dyDescent="0.2">
      <c r="A794" s="247"/>
      <c r="B794" s="247"/>
      <c r="C794" s="247"/>
      <c r="D794" s="247"/>
      <c r="E794" s="247"/>
      <c r="F794" s="248"/>
      <c r="G794" s="268"/>
      <c r="H794" s="247"/>
      <c r="I794" s="364"/>
      <c r="J794" s="248"/>
      <c r="K794" s="247"/>
    </row>
    <row r="795" spans="1:11" x14ac:dyDescent="0.2">
      <c r="A795" s="247"/>
      <c r="B795" s="247"/>
      <c r="C795" s="247"/>
      <c r="D795" s="247"/>
      <c r="E795" s="247"/>
      <c r="F795" s="248"/>
      <c r="G795" s="268"/>
      <c r="H795" s="247"/>
      <c r="I795" s="364"/>
      <c r="J795" s="248"/>
      <c r="K795" s="247"/>
    </row>
    <row r="796" spans="1:11" x14ac:dyDescent="0.2">
      <c r="A796" s="247"/>
      <c r="B796" s="247"/>
      <c r="C796" s="247"/>
      <c r="D796" s="247"/>
      <c r="E796" s="247"/>
      <c r="F796" s="248"/>
      <c r="G796" s="268"/>
      <c r="H796" s="247"/>
      <c r="I796" s="364"/>
      <c r="J796" s="248"/>
      <c r="K796" s="247"/>
    </row>
    <row r="797" spans="1:11" x14ac:dyDescent="0.2">
      <c r="A797" s="247"/>
      <c r="B797" s="247"/>
      <c r="C797" s="247"/>
      <c r="D797" s="247"/>
      <c r="E797" s="247"/>
      <c r="F797" s="248"/>
      <c r="G797" s="268"/>
      <c r="H797" s="247"/>
      <c r="I797" s="364"/>
      <c r="J797" s="248"/>
      <c r="K797" s="247"/>
    </row>
    <row r="798" spans="1:11" x14ac:dyDescent="0.2">
      <c r="A798" s="247"/>
      <c r="B798" s="247"/>
      <c r="C798" s="247"/>
      <c r="D798" s="247"/>
      <c r="E798" s="247"/>
      <c r="F798" s="248"/>
      <c r="G798" s="268"/>
      <c r="H798" s="247"/>
      <c r="I798" s="364"/>
      <c r="J798" s="248"/>
      <c r="K798" s="247"/>
    </row>
    <row r="799" spans="1:11" x14ac:dyDescent="0.2">
      <c r="A799" s="247"/>
      <c r="B799" s="247"/>
      <c r="C799" s="247"/>
      <c r="D799" s="247"/>
      <c r="E799" s="247"/>
      <c r="F799" s="248"/>
      <c r="G799" s="268"/>
      <c r="H799" s="247"/>
      <c r="I799" s="364"/>
      <c r="J799" s="248"/>
      <c r="K799" s="247"/>
    </row>
    <row r="800" spans="1:11" x14ac:dyDescent="0.2">
      <c r="A800" s="247"/>
      <c r="B800" s="247"/>
      <c r="C800" s="247"/>
      <c r="D800" s="247"/>
      <c r="E800" s="247"/>
      <c r="F800" s="248"/>
      <c r="G800" s="268"/>
      <c r="H800" s="247"/>
      <c r="I800" s="364"/>
      <c r="J800" s="248"/>
      <c r="K800" s="247"/>
    </row>
    <row r="801" spans="1:11" x14ac:dyDescent="0.2">
      <c r="A801" s="247"/>
      <c r="B801" s="247"/>
      <c r="C801" s="247"/>
      <c r="D801" s="247"/>
      <c r="E801" s="247"/>
      <c r="F801" s="248"/>
      <c r="G801" s="268"/>
      <c r="H801" s="247"/>
      <c r="I801" s="364"/>
      <c r="J801" s="248"/>
      <c r="K801" s="247"/>
    </row>
    <row r="802" spans="1:11" x14ac:dyDescent="0.2">
      <c r="A802" s="247"/>
      <c r="B802" s="247"/>
      <c r="C802" s="247"/>
      <c r="D802" s="247"/>
      <c r="E802" s="247"/>
      <c r="F802" s="248"/>
      <c r="G802" s="268"/>
      <c r="H802" s="247"/>
      <c r="I802" s="364"/>
      <c r="J802" s="248"/>
      <c r="K802" s="247"/>
    </row>
    <row r="803" spans="1:11" x14ac:dyDescent="0.2">
      <c r="A803" s="247"/>
      <c r="B803" s="247"/>
      <c r="C803" s="247"/>
      <c r="D803" s="247"/>
      <c r="E803" s="247"/>
      <c r="F803" s="248"/>
      <c r="G803" s="268"/>
      <c r="H803" s="247"/>
      <c r="I803" s="364"/>
      <c r="J803" s="248"/>
      <c r="K803" s="247"/>
    </row>
    <row r="804" spans="1:11" x14ac:dyDescent="0.2">
      <c r="A804" s="247"/>
      <c r="B804" s="247"/>
      <c r="C804" s="247"/>
      <c r="D804" s="247"/>
      <c r="E804" s="247"/>
      <c r="F804" s="248"/>
      <c r="G804" s="268"/>
      <c r="H804" s="247"/>
      <c r="I804" s="364"/>
      <c r="J804" s="248"/>
      <c r="K804" s="247"/>
    </row>
    <row r="805" spans="1:11" x14ac:dyDescent="0.2">
      <c r="A805" s="247"/>
      <c r="B805" s="247"/>
      <c r="C805" s="247"/>
      <c r="D805" s="247"/>
      <c r="E805" s="247"/>
      <c r="F805" s="248"/>
      <c r="G805" s="268"/>
      <c r="H805" s="247"/>
      <c r="I805" s="364"/>
      <c r="J805" s="248"/>
      <c r="K805" s="247"/>
    </row>
    <row r="806" spans="1:11" x14ac:dyDescent="0.2">
      <c r="A806" s="247"/>
      <c r="B806" s="247"/>
      <c r="C806" s="247"/>
      <c r="D806" s="247"/>
      <c r="E806" s="247"/>
      <c r="F806" s="248"/>
      <c r="G806" s="268"/>
      <c r="H806" s="247"/>
      <c r="I806" s="364"/>
      <c r="J806" s="248"/>
      <c r="K806" s="247"/>
    </row>
    <row r="807" spans="1:11" x14ac:dyDescent="0.2">
      <c r="A807" s="247"/>
      <c r="B807" s="247"/>
      <c r="C807" s="247"/>
      <c r="D807" s="247"/>
      <c r="E807" s="247"/>
      <c r="F807" s="248"/>
      <c r="G807" s="268"/>
      <c r="H807" s="247"/>
      <c r="I807" s="364"/>
      <c r="J807" s="248"/>
      <c r="K807" s="247"/>
    </row>
    <row r="808" spans="1:11" x14ac:dyDescent="0.2">
      <c r="A808" s="247"/>
      <c r="B808" s="247"/>
      <c r="C808" s="247"/>
      <c r="D808" s="247"/>
      <c r="E808" s="247"/>
      <c r="F808" s="248"/>
      <c r="G808" s="268"/>
      <c r="H808" s="247"/>
      <c r="I808" s="364"/>
      <c r="J808" s="248"/>
      <c r="K808" s="247"/>
    </row>
    <row r="809" spans="1:11" x14ac:dyDescent="0.2">
      <c r="A809" s="247"/>
      <c r="B809" s="247"/>
      <c r="C809" s="247"/>
      <c r="D809" s="247"/>
      <c r="E809" s="247"/>
      <c r="F809" s="248"/>
      <c r="G809" s="268"/>
      <c r="H809" s="247"/>
      <c r="I809" s="364"/>
      <c r="J809" s="248"/>
      <c r="K809" s="247"/>
    </row>
    <row r="810" spans="1:11" x14ac:dyDescent="0.2">
      <c r="A810" s="247"/>
      <c r="B810" s="247"/>
      <c r="C810" s="247"/>
      <c r="D810" s="247"/>
      <c r="E810" s="247"/>
      <c r="F810" s="248"/>
      <c r="G810" s="268"/>
      <c r="H810" s="247"/>
      <c r="I810" s="364"/>
      <c r="J810" s="248"/>
      <c r="K810" s="247"/>
    </row>
    <row r="811" spans="1:11" x14ac:dyDescent="0.2">
      <c r="A811" s="247"/>
      <c r="B811" s="247"/>
      <c r="C811" s="247"/>
      <c r="D811" s="247"/>
      <c r="E811" s="247"/>
      <c r="F811" s="248"/>
      <c r="G811" s="268"/>
      <c r="H811" s="247"/>
      <c r="I811" s="364"/>
      <c r="J811" s="248"/>
      <c r="K811" s="247"/>
    </row>
    <row r="812" spans="1:11" x14ac:dyDescent="0.2">
      <c r="A812" s="247"/>
      <c r="B812" s="247"/>
      <c r="C812" s="247"/>
      <c r="D812" s="247"/>
      <c r="E812" s="247"/>
      <c r="F812" s="248"/>
      <c r="G812" s="268"/>
      <c r="H812" s="247"/>
      <c r="I812" s="364"/>
      <c r="J812" s="248"/>
      <c r="K812" s="247"/>
    </row>
    <row r="813" spans="1:11" x14ac:dyDescent="0.2">
      <c r="A813" s="247"/>
      <c r="B813" s="247"/>
      <c r="C813" s="247"/>
      <c r="D813" s="247"/>
      <c r="E813" s="247"/>
      <c r="F813" s="248"/>
      <c r="G813" s="268"/>
      <c r="H813" s="247"/>
      <c r="I813" s="364"/>
      <c r="J813" s="248"/>
      <c r="K813" s="247"/>
    </row>
    <row r="814" spans="1:11" x14ac:dyDescent="0.2">
      <c r="A814" s="247"/>
      <c r="B814" s="247"/>
      <c r="C814" s="247"/>
      <c r="D814" s="247"/>
      <c r="E814" s="247"/>
      <c r="F814" s="248"/>
      <c r="G814" s="268"/>
      <c r="H814" s="247"/>
      <c r="I814" s="364"/>
      <c r="J814" s="248"/>
      <c r="K814" s="247"/>
    </row>
    <row r="815" spans="1:11" x14ac:dyDescent="0.2">
      <c r="A815" s="247"/>
      <c r="B815" s="247"/>
      <c r="C815" s="247"/>
      <c r="D815" s="247"/>
      <c r="E815" s="247"/>
      <c r="F815" s="248"/>
      <c r="G815" s="268"/>
      <c r="H815" s="247"/>
      <c r="I815" s="364"/>
      <c r="J815" s="248"/>
      <c r="K815" s="247"/>
    </row>
    <row r="816" spans="1:11" x14ac:dyDescent="0.2">
      <c r="A816" s="247"/>
      <c r="B816" s="247"/>
      <c r="C816" s="247"/>
      <c r="D816" s="247"/>
      <c r="E816" s="247"/>
      <c r="F816" s="248"/>
      <c r="G816" s="268"/>
      <c r="H816" s="247"/>
      <c r="I816" s="364"/>
      <c r="J816" s="248"/>
      <c r="K816" s="247"/>
    </row>
    <row r="817" spans="1:11" x14ac:dyDescent="0.2">
      <c r="A817" s="247"/>
      <c r="B817" s="247"/>
      <c r="C817" s="247"/>
      <c r="D817" s="247"/>
      <c r="E817" s="247"/>
      <c r="F817" s="248"/>
      <c r="G817" s="268"/>
      <c r="H817" s="247"/>
      <c r="I817" s="364"/>
      <c r="J817" s="248"/>
      <c r="K817" s="247"/>
    </row>
    <row r="818" spans="1:11" x14ac:dyDescent="0.2">
      <c r="A818" s="247"/>
      <c r="B818" s="247"/>
      <c r="C818" s="247"/>
      <c r="D818" s="247"/>
      <c r="E818" s="247"/>
      <c r="F818" s="248"/>
      <c r="G818" s="268"/>
      <c r="H818" s="247"/>
      <c r="I818" s="364"/>
      <c r="J818" s="248"/>
      <c r="K818" s="247"/>
    </row>
    <row r="819" spans="1:11" x14ac:dyDescent="0.2">
      <c r="A819" s="247"/>
      <c r="B819" s="247"/>
      <c r="C819" s="247"/>
      <c r="D819" s="247"/>
      <c r="E819" s="247"/>
      <c r="F819" s="248"/>
      <c r="G819" s="268"/>
      <c r="H819" s="247"/>
      <c r="I819" s="364"/>
      <c r="J819" s="248"/>
      <c r="K819" s="247"/>
    </row>
    <row r="820" spans="1:11" x14ac:dyDescent="0.2">
      <c r="A820" s="247"/>
      <c r="B820" s="247"/>
      <c r="C820" s="247"/>
      <c r="D820" s="247"/>
      <c r="E820" s="247"/>
      <c r="F820" s="248"/>
      <c r="G820" s="268"/>
      <c r="H820" s="247"/>
      <c r="I820" s="364"/>
      <c r="J820" s="248"/>
      <c r="K820" s="247"/>
    </row>
    <row r="821" spans="1:11" x14ac:dyDescent="0.2">
      <c r="A821" s="247"/>
      <c r="B821" s="247"/>
      <c r="C821" s="247"/>
      <c r="D821" s="247"/>
      <c r="E821" s="247"/>
      <c r="F821" s="248"/>
      <c r="G821" s="268"/>
      <c r="H821" s="247"/>
      <c r="I821" s="364"/>
      <c r="J821" s="248"/>
      <c r="K821" s="247"/>
    </row>
    <row r="822" spans="1:11" x14ac:dyDescent="0.2">
      <c r="A822" s="247"/>
      <c r="B822" s="247"/>
      <c r="C822" s="247"/>
      <c r="D822" s="247"/>
      <c r="E822" s="247"/>
      <c r="F822" s="248"/>
      <c r="G822" s="268"/>
      <c r="H822" s="247"/>
      <c r="I822" s="364"/>
      <c r="J822" s="248"/>
      <c r="K822" s="247"/>
    </row>
    <row r="823" spans="1:11" x14ac:dyDescent="0.2">
      <c r="A823" s="247"/>
      <c r="B823" s="247"/>
      <c r="C823" s="247"/>
      <c r="D823" s="247"/>
      <c r="E823" s="247"/>
      <c r="F823" s="248"/>
      <c r="G823" s="268"/>
      <c r="H823" s="247"/>
      <c r="I823" s="364"/>
      <c r="J823" s="248"/>
      <c r="K823" s="247"/>
    </row>
    <row r="824" spans="1:11" x14ac:dyDescent="0.2">
      <c r="A824" s="247"/>
      <c r="B824" s="247"/>
      <c r="C824" s="247"/>
      <c r="D824" s="247"/>
      <c r="E824" s="247"/>
      <c r="F824" s="248"/>
      <c r="G824" s="268"/>
      <c r="H824" s="247"/>
      <c r="I824" s="364"/>
      <c r="J824" s="248"/>
      <c r="K824" s="247"/>
    </row>
    <row r="825" spans="1:11" x14ac:dyDescent="0.2">
      <c r="A825" s="247"/>
      <c r="B825" s="247"/>
      <c r="C825" s="247"/>
      <c r="D825" s="247"/>
      <c r="E825" s="247"/>
      <c r="F825" s="248"/>
      <c r="G825" s="268"/>
      <c r="H825" s="247"/>
      <c r="I825" s="364"/>
      <c r="J825" s="248"/>
      <c r="K825" s="247"/>
    </row>
    <row r="826" spans="1:11" x14ac:dyDescent="0.2">
      <c r="A826" s="247"/>
      <c r="B826" s="247"/>
      <c r="C826" s="247"/>
      <c r="D826" s="247"/>
      <c r="E826" s="247"/>
      <c r="F826" s="248"/>
      <c r="G826" s="268"/>
      <c r="H826" s="247"/>
      <c r="I826" s="364"/>
      <c r="J826" s="248"/>
      <c r="K826" s="247"/>
    </row>
    <row r="827" spans="1:11" x14ac:dyDescent="0.2">
      <c r="A827" s="247"/>
      <c r="B827" s="247"/>
      <c r="C827" s="247"/>
      <c r="D827" s="247"/>
      <c r="E827" s="247"/>
      <c r="F827" s="248"/>
      <c r="G827" s="268"/>
      <c r="H827" s="247"/>
      <c r="I827" s="364"/>
      <c r="J827" s="248"/>
      <c r="K827" s="247"/>
    </row>
    <row r="828" spans="1:11" x14ac:dyDescent="0.2">
      <c r="A828" s="247"/>
      <c r="B828" s="247"/>
      <c r="C828" s="247"/>
      <c r="D828" s="247"/>
      <c r="E828" s="247"/>
      <c r="F828" s="248"/>
      <c r="G828" s="268"/>
      <c r="H828" s="247"/>
      <c r="I828" s="364"/>
      <c r="J828" s="248"/>
      <c r="K828" s="247"/>
    </row>
    <row r="829" spans="1:11" x14ac:dyDescent="0.2">
      <c r="A829" s="247"/>
      <c r="B829" s="247"/>
      <c r="C829" s="247"/>
      <c r="D829" s="247"/>
      <c r="E829" s="247"/>
      <c r="F829" s="248"/>
      <c r="G829" s="268"/>
      <c r="H829" s="247"/>
      <c r="I829" s="364"/>
      <c r="J829" s="248"/>
      <c r="K829" s="247"/>
    </row>
    <row r="830" spans="1:11" x14ac:dyDescent="0.2">
      <c r="A830" s="247"/>
      <c r="B830" s="247"/>
      <c r="C830" s="247"/>
      <c r="D830" s="247"/>
      <c r="E830" s="247"/>
      <c r="F830" s="248"/>
      <c r="G830" s="268"/>
      <c r="H830" s="247"/>
      <c r="I830" s="364"/>
      <c r="J830" s="248"/>
      <c r="K830" s="247"/>
    </row>
    <row r="831" spans="1:11" x14ac:dyDescent="0.2">
      <c r="A831" s="247"/>
      <c r="B831" s="247"/>
      <c r="C831" s="247"/>
      <c r="D831" s="247"/>
      <c r="E831" s="247"/>
      <c r="F831" s="248"/>
      <c r="G831" s="268"/>
      <c r="H831" s="247"/>
      <c r="I831" s="364"/>
      <c r="J831" s="248"/>
      <c r="K831" s="247"/>
    </row>
    <row r="832" spans="1:11" x14ac:dyDescent="0.2">
      <c r="A832" s="247"/>
      <c r="B832" s="247"/>
      <c r="C832" s="247"/>
      <c r="D832" s="247"/>
      <c r="E832" s="247"/>
      <c r="F832" s="248"/>
      <c r="G832" s="268"/>
      <c r="H832" s="247"/>
      <c r="I832" s="364"/>
      <c r="J832" s="248"/>
      <c r="K832" s="247"/>
    </row>
    <row r="833" spans="1:11" x14ac:dyDescent="0.2">
      <c r="A833" s="247"/>
      <c r="B833" s="247"/>
      <c r="C833" s="247"/>
      <c r="D833" s="247"/>
      <c r="E833" s="247"/>
      <c r="F833" s="248"/>
      <c r="G833" s="268"/>
      <c r="H833" s="247"/>
      <c r="I833" s="364"/>
      <c r="J833" s="248"/>
      <c r="K833" s="247"/>
    </row>
    <row r="834" spans="1:11" x14ac:dyDescent="0.2">
      <c r="A834" s="247"/>
      <c r="B834" s="247"/>
      <c r="C834" s="247"/>
      <c r="D834" s="247"/>
      <c r="E834" s="247"/>
      <c r="F834" s="248"/>
      <c r="G834" s="268"/>
      <c r="H834" s="247"/>
      <c r="I834" s="364"/>
      <c r="J834" s="248"/>
      <c r="K834" s="247"/>
    </row>
    <row r="835" spans="1:11" x14ac:dyDescent="0.2">
      <c r="A835" s="247"/>
      <c r="B835" s="247"/>
      <c r="C835" s="247"/>
      <c r="D835" s="247"/>
      <c r="E835" s="247"/>
      <c r="F835" s="248"/>
      <c r="G835" s="268"/>
      <c r="H835" s="247"/>
      <c r="I835" s="364"/>
      <c r="J835" s="248"/>
      <c r="K835" s="247"/>
    </row>
    <row r="836" spans="1:11" x14ac:dyDescent="0.2">
      <c r="A836" s="247"/>
      <c r="B836" s="247"/>
      <c r="C836" s="247"/>
      <c r="D836" s="247"/>
      <c r="E836" s="247"/>
      <c r="F836" s="248"/>
      <c r="G836" s="268"/>
      <c r="H836" s="247"/>
      <c r="I836" s="364"/>
      <c r="J836" s="248"/>
      <c r="K836" s="247"/>
    </row>
    <row r="837" spans="1:11" x14ac:dyDescent="0.2">
      <c r="A837" s="247"/>
      <c r="B837" s="247"/>
      <c r="C837" s="247"/>
      <c r="D837" s="247"/>
      <c r="E837" s="247"/>
      <c r="F837" s="248"/>
      <c r="G837" s="268"/>
      <c r="H837" s="247"/>
      <c r="I837" s="364"/>
      <c r="J837" s="248"/>
      <c r="K837" s="247"/>
    </row>
    <row r="838" spans="1:11" x14ac:dyDescent="0.2">
      <c r="A838" s="247"/>
      <c r="B838" s="247"/>
      <c r="C838" s="247"/>
      <c r="D838" s="247"/>
      <c r="E838" s="247"/>
      <c r="F838" s="248"/>
      <c r="G838" s="268"/>
      <c r="H838" s="247"/>
      <c r="I838" s="364"/>
      <c r="J838" s="248"/>
      <c r="K838" s="247"/>
    </row>
    <row r="839" spans="1:11" x14ac:dyDescent="0.2">
      <c r="A839" s="247"/>
      <c r="B839" s="247"/>
      <c r="C839" s="247"/>
      <c r="D839" s="247"/>
      <c r="E839" s="247"/>
      <c r="F839" s="248"/>
      <c r="G839" s="268"/>
      <c r="H839" s="247"/>
      <c r="I839" s="364"/>
      <c r="J839" s="248"/>
      <c r="K839" s="247"/>
    </row>
    <row r="840" spans="1:11" x14ac:dyDescent="0.2">
      <c r="A840" s="247"/>
      <c r="B840" s="247"/>
      <c r="C840" s="247"/>
      <c r="D840" s="247"/>
      <c r="E840" s="247"/>
      <c r="F840" s="248"/>
      <c r="G840" s="268"/>
      <c r="H840" s="247"/>
      <c r="I840" s="364"/>
      <c r="J840" s="248"/>
      <c r="K840" s="247"/>
    </row>
    <row r="841" spans="1:11" x14ac:dyDescent="0.2">
      <c r="A841" s="247"/>
      <c r="B841" s="247"/>
      <c r="C841" s="247"/>
      <c r="D841" s="247"/>
      <c r="E841" s="247"/>
      <c r="F841" s="248"/>
      <c r="G841" s="268"/>
      <c r="H841" s="247"/>
      <c r="I841" s="364"/>
      <c r="J841" s="248"/>
      <c r="K841" s="247"/>
    </row>
    <row r="842" spans="1:11" x14ac:dyDescent="0.2">
      <c r="A842" s="247"/>
      <c r="B842" s="247"/>
      <c r="C842" s="247"/>
      <c r="D842" s="247"/>
      <c r="E842" s="247"/>
      <c r="F842" s="248"/>
      <c r="G842" s="268"/>
      <c r="H842" s="247"/>
      <c r="I842" s="364"/>
      <c r="J842" s="248"/>
      <c r="K842" s="247"/>
    </row>
    <row r="843" spans="1:11" x14ac:dyDescent="0.2">
      <c r="A843" s="247"/>
      <c r="B843" s="247"/>
      <c r="C843" s="247"/>
      <c r="D843" s="247"/>
      <c r="E843" s="247"/>
      <c r="F843" s="248"/>
      <c r="G843" s="268"/>
      <c r="H843" s="247"/>
      <c r="I843" s="364"/>
      <c r="J843" s="248"/>
      <c r="K843" s="247"/>
    </row>
    <row r="844" spans="1:11" x14ac:dyDescent="0.2">
      <c r="A844" s="247"/>
      <c r="B844" s="247"/>
      <c r="C844" s="247"/>
      <c r="D844" s="247"/>
      <c r="E844" s="247"/>
      <c r="F844" s="248"/>
      <c r="G844" s="268"/>
      <c r="H844" s="247"/>
      <c r="I844" s="364"/>
      <c r="J844" s="248"/>
      <c r="K844" s="247"/>
    </row>
    <row r="845" spans="1:11" x14ac:dyDescent="0.2">
      <c r="A845" s="247"/>
      <c r="B845" s="247"/>
      <c r="C845" s="247"/>
      <c r="D845" s="247"/>
      <c r="E845" s="247"/>
      <c r="F845" s="248"/>
      <c r="G845" s="268"/>
      <c r="H845" s="247"/>
      <c r="I845" s="364"/>
      <c r="J845" s="248"/>
      <c r="K845" s="247"/>
    </row>
    <row r="846" spans="1:11" x14ac:dyDescent="0.2">
      <c r="A846" s="247"/>
      <c r="B846" s="247"/>
      <c r="C846" s="247"/>
      <c r="D846" s="247"/>
      <c r="E846" s="247"/>
      <c r="F846" s="248"/>
      <c r="G846" s="268"/>
      <c r="H846" s="247"/>
      <c r="I846" s="364"/>
      <c r="J846" s="248"/>
      <c r="K846" s="247"/>
    </row>
    <row r="847" spans="1:11" x14ac:dyDescent="0.2">
      <c r="A847" s="247"/>
      <c r="B847" s="247"/>
      <c r="C847" s="247"/>
      <c r="D847" s="247"/>
      <c r="E847" s="247"/>
      <c r="F847" s="248"/>
      <c r="G847" s="268"/>
      <c r="H847" s="247"/>
      <c r="I847" s="364"/>
      <c r="J847" s="248"/>
      <c r="K847" s="247"/>
    </row>
    <row r="848" spans="1:11" x14ac:dyDescent="0.2">
      <c r="A848" s="247"/>
      <c r="B848" s="247"/>
      <c r="C848" s="247"/>
      <c r="D848" s="247"/>
      <c r="E848" s="247"/>
      <c r="F848" s="248"/>
      <c r="G848" s="268"/>
      <c r="H848" s="247"/>
      <c r="I848" s="364"/>
      <c r="J848" s="248"/>
      <c r="K848" s="247"/>
    </row>
    <row r="849" spans="1:11" x14ac:dyDescent="0.2">
      <c r="A849" s="247"/>
      <c r="B849" s="247"/>
      <c r="C849" s="247"/>
      <c r="D849" s="247"/>
      <c r="E849" s="247"/>
      <c r="F849" s="248"/>
      <c r="G849" s="268"/>
      <c r="H849" s="247"/>
      <c r="I849" s="364"/>
      <c r="J849" s="248"/>
      <c r="K849" s="247"/>
    </row>
    <row r="850" spans="1:11" x14ac:dyDescent="0.2">
      <c r="A850" s="247"/>
      <c r="B850" s="247"/>
      <c r="C850" s="247"/>
      <c r="D850" s="247"/>
      <c r="E850" s="247"/>
      <c r="F850" s="248"/>
      <c r="G850" s="268"/>
      <c r="H850" s="247"/>
      <c r="I850" s="364"/>
      <c r="J850" s="248"/>
      <c r="K850" s="247"/>
    </row>
    <row r="851" spans="1:11" x14ac:dyDescent="0.2">
      <c r="A851" s="247"/>
      <c r="B851" s="247"/>
      <c r="C851" s="247"/>
      <c r="D851" s="247"/>
      <c r="E851" s="247"/>
      <c r="F851" s="248"/>
      <c r="G851" s="268"/>
      <c r="H851" s="247"/>
      <c r="I851" s="364"/>
      <c r="J851" s="248"/>
      <c r="K851" s="247"/>
    </row>
    <row r="852" spans="1:11" x14ac:dyDescent="0.2">
      <c r="A852" s="247"/>
      <c r="B852" s="247"/>
      <c r="C852" s="247"/>
      <c r="D852" s="247"/>
      <c r="E852" s="247"/>
      <c r="F852" s="248"/>
      <c r="G852" s="268"/>
      <c r="H852" s="247"/>
      <c r="I852" s="364"/>
      <c r="J852" s="248"/>
      <c r="K852" s="247"/>
    </row>
    <row r="853" spans="1:11" x14ac:dyDescent="0.2">
      <c r="A853" s="247"/>
      <c r="B853" s="247"/>
      <c r="C853" s="247"/>
      <c r="D853" s="247"/>
      <c r="E853" s="247"/>
      <c r="F853" s="248"/>
      <c r="G853" s="268"/>
      <c r="H853" s="247"/>
      <c r="I853" s="364"/>
      <c r="J853" s="248"/>
      <c r="K853" s="247"/>
    </row>
    <row r="854" spans="1:11" x14ac:dyDescent="0.2">
      <c r="A854" s="247"/>
      <c r="B854" s="247"/>
      <c r="C854" s="247"/>
      <c r="D854" s="247"/>
      <c r="E854" s="247"/>
      <c r="F854" s="248"/>
      <c r="G854" s="268"/>
      <c r="H854" s="247"/>
      <c r="I854" s="364"/>
      <c r="J854" s="248"/>
      <c r="K854" s="247"/>
    </row>
    <row r="855" spans="1:11" x14ac:dyDescent="0.2">
      <c r="A855" s="247"/>
      <c r="B855" s="247"/>
      <c r="C855" s="247"/>
      <c r="D855" s="247"/>
      <c r="E855" s="247"/>
      <c r="F855" s="248"/>
      <c r="G855" s="268"/>
      <c r="H855" s="247"/>
      <c r="I855" s="364"/>
      <c r="J855" s="248"/>
      <c r="K855" s="247"/>
    </row>
    <row r="856" spans="1:11" x14ac:dyDescent="0.2">
      <c r="A856" s="247"/>
      <c r="B856" s="247"/>
      <c r="C856" s="247"/>
      <c r="D856" s="247"/>
      <c r="E856" s="247"/>
      <c r="F856" s="248"/>
      <c r="G856" s="268"/>
      <c r="H856" s="247"/>
      <c r="I856" s="364"/>
      <c r="J856" s="248"/>
      <c r="K856" s="247"/>
    </row>
    <row r="857" spans="1:11" x14ac:dyDescent="0.2">
      <c r="A857" s="247"/>
      <c r="B857" s="247"/>
      <c r="C857" s="247"/>
      <c r="D857" s="247"/>
      <c r="E857" s="247"/>
      <c r="F857" s="248"/>
      <c r="G857" s="268"/>
      <c r="H857" s="247"/>
      <c r="I857" s="364"/>
      <c r="J857" s="248"/>
      <c r="K857" s="247"/>
    </row>
    <row r="858" spans="1:11" x14ac:dyDescent="0.2">
      <c r="A858" s="247"/>
      <c r="B858" s="247"/>
      <c r="C858" s="247"/>
      <c r="D858" s="247"/>
      <c r="E858" s="247"/>
      <c r="F858" s="248"/>
      <c r="G858" s="268"/>
      <c r="H858" s="247"/>
      <c r="I858" s="364"/>
      <c r="J858" s="248"/>
      <c r="K858" s="247"/>
    </row>
    <row r="859" spans="1:11" x14ac:dyDescent="0.2">
      <c r="A859" s="247"/>
      <c r="B859" s="247"/>
      <c r="C859" s="247"/>
      <c r="D859" s="247"/>
      <c r="E859" s="247"/>
      <c r="F859" s="248"/>
      <c r="G859" s="268"/>
      <c r="H859" s="247"/>
      <c r="I859" s="364"/>
      <c r="J859" s="248"/>
      <c r="K859" s="247"/>
    </row>
    <row r="860" spans="1:11" x14ac:dyDescent="0.2">
      <c r="A860" s="247"/>
      <c r="B860" s="247"/>
      <c r="C860" s="247"/>
      <c r="D860" s="247"/>
      <c r="E860" s="247"/>
      <c r="F860" s="248"/>
      <c r="G860" s="268"/>
      <c r="H860" s="247"/>
      <c r="I860" s="364"/>
      <c r="J860" s="248"/>
      <c r="K860" s="247"/>
    </row>
    <row r="861" spans="1:11" x14ac:dyDescent="0.2">
      <c r="A861" s="247"/>
      <c r="B861" s="247"/>
      <c r="C861" s="247"/>
      <c r="D861" s="247"/>
      <c r="E861" s="247"/>
      <c r="F861" s="248"/>
      <c r="G861" s="268"/>
      <c r="H861" s="247"/>
      <c r="I861" s="364"/>
      <c r="J861" s="248"/>
      <c r="K861" s="247"/>
    </row>
    <row r="862" spans="1:11" x14ac:dyDescent="0.2">
      <c r="A862" s="247"/>
      <c r="B862" s="247"/>
      <c r="C862" s="247"/>
      <c r="D862" s="247"/>
      <c r="E862" s="247"/>
      <c r="F862" s="248"/>
      <c r="G862" s="268"/>
      <c r="H862" s="247"/>
      <c r="I862" s="364"/>
      <c r="J862" s="248"/>
      <c r="K862" s="247"/>
    </row>
    <row r="863" spans="1:11" x14ac:dyDescent="0.2">
      <c r="A863" s="247"/>
      <c r="B863" s="247"/>
      <c r="C863" s="247"/>
      <c r="D863" s="247"/>
      <c r="E863" s="247"/>
      <c r="F863" s="248"/>
      <c r="G863" s="268"/>
      <c r="H863" s="247"/>
      <c r="I863" s="364"/>
      <c r="J863" s="248"/>
      <c r="K863" s="247"/>
    </row>
    <row r="864" spans="1:11" x14ac:dyDescent="0.2">
      <c r="A864" s="247"/>
      <c r="B864" s="247"/>
      <c r="C864" s="247"/>
      <c r="D864" s="247"/>
      <c r="E864" s="247"/>
      <c r="F864" s="248"/>
      <c r="G864" s="268"/>
      <c r="H864" s="247"/>
      <c r="I864" s="364"/>
      <c r="J864" s="248"/>
      <c r="K864" s="247"/>
    </row>
    <row r="865" spans="1:11" x14ac:dyDescent="0.2">
      <c r="A865" s="247"/>
      <c r="B865" s="247"/>
      <c r="C865" s="247"/>
      <c r="D865" s="247"/>
      <c r="E865" s="247"/>
      <c r="F865" s="248"/>
      <c r="G865" s="268"/>
      <c r="H865" s="247"/>
      <c r="I865" s="364"/>
      <c r="J865" s="248"/>
      <c r="K865" s="247"/>
    </row>
    <row r="866" spans="1:11" x14ac:dyDescent="0.2">
      <c r="A866" s="247"/>
      <c r="B866" s="247"/>
      <c r="C866" s="247"/>
      <c r="D866" s="247"/>
      <c r="E866" s="247"/>
      <c r="F866" s="248"/>
      <c r="G866" s="268"/>
      <c r="H866" s="247"/>
      <c r="I866" s="364"/>
      <c r="J866" s="248"/>
      <c r="K866" s="247"/>
    </row>
    <row r="867" spans="1:11" x14ac:dyDescent="0.2">
      <c r="A867" s="247"/>
      <c r="B867" s="247"/>
      <c r="C867" s="247"/>
      <c r="D867" s="247"/>
      <c r="E867" s="247"/>
      <c r="F867" s="248"/>
      <c r="G867" s="268"/>
      <c r="H867" s="247"/>
      <c r="I867" s="364"/>
      <c r="J867" s="248"/>
      <c r="K867" s="247"/>
    </row>
    <row r="868" spans="1:11" x14ac:dyDescent="0.2">
      <c r="A868" s="247"/>
      <c r="B868" s="247"/>
      <c r="C868" s="247"/>
      <c r="D868" s="247"/>
      <c r="E868" s="247"/>
      <c r="F868" s="248"/>
      <c r="G868" s="268"/>
      <c r="H868" s="247"/>
      <c r="I868" s="364"/>
      <c r="J868" s="248"/>
      <c r="K868" s="247"/>
    </row>
    <row r="869" spans="1:11" x14ac:dyDescent="0.2">
      <c r="A869" s="247"/>
      <c r="B869" s="247"/>
      <c r="C869" s="247"/>
      <c r="D869" s="247"/>
      <c r="E869" s="247"/>
      <c r="F869" s="248"/>
      <c r="G869" s="268"/>
      <c r="H869" s="247"/>
      <c r="I869" s="364"/>
      <c r="J869" s="248"/>
      <c r="K869" s="247"/>
    </row>
    <row r="870" spans="1:11" x14ac:dyDescent="0.2">
      <c r="A870" s="247"/>
      <c r="B870" s="247"/>
      <c r="C870" s="247"/>
      <c r="D870" s="247"/>
      <c r="E870" s="247"/>
      <c r="F870" s="248"/>
      <c r="G870" s="268"/>
      <c r="H870" s="247"/>
      <c r="I870" s="364"/>
      <c r="J870" s="248"/>
      <c r="K870" s="247"/>
    </row>
    <row r="871" spans="1:11" x14ac:dyDescent="0.2">
      <c r="A871" s="247"/>
      <c r="B871" s="247"/>
      <c r="C871" s="247"/>
      <c r="D871" s="247"/>
      <c r="E871" s="247"/>
      <c r="F871" s="248"/>
      <c r="G871" s="268"/>
      <c r="H871" s="247"/>
      <c r="I871" s="364"/>
      <c r="J871" s="248"/>
      <c r="K871" s="247"/>
    </row>
    <row r="872" spans="1:11" x14ac:dyDescent="0.2">
      <c r="A872" s="247"/>
      <c r="B872" s="247"/>
      <c r="C872" s="247"/>
      <c r="D872" s="247"/>
      <c r="E872" s="247"/>
      <c r="F872" s="248"/>
      <c r="G872" s="268"/>
      <c r="H872" s="247"/>
      <c r="I872" s="364"/>
      <c r="J872" s="248"/>
      <c r="K872" s="247"/>
    </row>
    <row r="873" spans="1:11" x14ac:dyDescent="0.2">
      <c r="A873" s="247"/>
      <c r="B873" s="247"/>
      <c r="C873" s="247"/>
      <c r="D873" s="247"/>
      <c r="E873" s="247"/>
      <c r="F873" s="248"/>
      <c r="G873" s="268"/>
      <c r="H873" s="247"/>
      <c r="I873" s="364"/>
      <c r="J873" s="248"/>
      <c r="K873" s="247"/>
    </row>
    <row r="874" spans="1:11" x14ac:dyDescent="0.2">
      <c r="A874" s="247"/>
      <c r="B874" s="247"/>
      <c r="C874" s="247"/>
      <c r="D874" s="247"/>
      <c r="E874" s="247"/>
      <c r="F874" s="248"/>
      <c r="G874" s="268"/>
      <c r="H874" s="247"/>
      <c r="I874" s="364"/>
      <c r="J874" s="248"/>
      <c r="K874" s="247"/>
    </row>
    <row r="875" spans="1:11" x14ac:dyDescent="0.2">
      <c r="A875" s="247"/>
      <c r="B875" s="247"/>
      <c r="C875" s="247"/>
      <c r="D875" s="247"/>
      <c r="E875" s="247"/>
      <c r="F875" s="248"/>
      <c r="G875" s="268"/>
      <c r="H875" s="247"/>
      <c r="I875" s="364"/>
      <c r="J875" s="248"/>
      <c r="K875" s="247"/>
    </row>
    <row r="876" spans="1:11" x14ac:dyDescent="0.2">
      <c r="A876" s="247"/>
      <c r="B876" s="247"/>
      <c r="C876" s="247"/>
      <c r="D876" s="247"/>
      <c r="E876" s="247"/>
      <c r="F876" s="248"/>
      <c r="G876" s="268"/>
      <c r="H876" s="247"/>
      <c r="I876" s="364"/>
      <c r="J876" s="248"/>
      <c r="K876" s="247"/>
    </row>
    <row r="877" spans="1:11" x14ac:dyDescent="0.2">
      <c r="A877" s="247"/>
      <c r="B877" s="247"/>
      <c r="C877" s="247"/>
      <c r="D877" s="247"/>
      <c r="E877" s="247"/>
      <c r="F877" s="248"/>
      <c r="G877" s="268"/>
      <c r="H877" s="247"/>
      <c r="I877" s="364"/>
      <c r="J877" s="248"/>
      <c r="K877" s="247"/>
    </row>
    <row r="878" spans="1:11" x14ac:dyDescent="0.2">
      <c r="A878" s="247"/>
      <c r="B878" s="247"/>
      <c r="C878" s="247"/>
      <c r="D878" s="247"/>
      <c r="E878" s="247"/>
      <c r="F878" s="248"/>
      <c r="G878" s="268"/>
      <c r="H878" s="247"/>
      <c r="I878" s="364"/>
      <c r="J878" s="248"/>
      <c r="K878" s="247"/>
    </row>
    <row r="879" spans="1:11" x14ac:dyDescent="0.2">
      <c r="A879" s="247"/>
      <c r="B879" s="247"/>
      <c r="C879" s="247"/>
      <c r="D879" s="247"/>
      <c r="E879" s="247"/>
      <c r="F879" s="248"/>
      <c r="G879" s="268"/>
      <c r="H879" s="247"/>
      <c r="I879" s="364"/>
      <c r="J879" s="248"/>
      <c r="K879" s="247"/>
    </row>
    <row r="880" spans="1:11" x14ac:dyDescent="0.2">
      <c r="A880" s="247"/>
      <c r="B880" s="247"/>
      <c r="C880" s="247"/>
      <c r="D880" s="247"/>
      <c r="E880" s="247"/>
      <c r="F880" s="248"/>
      <c r="G880" s="268"/>
      <c r="H880" s="247"/>
      <c r="I880" s="364"/>
      <c r="J880" s="248"/>
      <c r="K880" s="247"/>
    </row>
    <row r="881" spans="1:11" x14ac:dyDescent="0.2">
      <c r="A881" s="247"/>
      <c r="B881" s="247"/>
      <c r="C881" s="247"/>
      <c r="D881" s="247"/>
      <c r="E881" s="247"/>
      <c r="F881" s="248"/>
      <c r="G881" s="268"/>
      <c r="H881" s="247"/>
      <c r="I881" s="364"/>
      <c r="J881" s="248"/>
      <c r="K881" s="247"/>
    </row>
    <row r="882" spans="1:11" x14ac:dyDescent="0.2">
      <c r="A882" s="247"/>
      <c r="B882" s="247"/>
      <c r="C882" s="247"/>
      <c r="D882" s="247"/>
      <c r="E882" s="247"/>
      <c r="F882" s="248"/>
      <c r="G882" s="268"/>
      <c r="H882" s="247"/>
      <c r="I882" s="364"/>
      <c r="J882" s="248"/>
      <c r="K882" s="247"/>
    </row>
    <row r="883" spans="1:11" x14ac:dyDescent="0.2">
      <c r="A883" s="247"/>
      <c r="B883" s="247"/>
      <c r="C883" s="247"/>
      <c r="D883" s="247"/>
      <c r="E883" s="247"/>
      <c r="F883" s="248"/>
      <c r="G883" s="268"/>
      <c r="H883" s="247"/>
      <c r="I883" s="364"/>
      <c r="J883" s="248"/>
      <c r="K883" s="247"/>
    </row>
    <row r="884" spans="1:11" x14ac:dyDescent="0.2">
      <c r="A884" s="247"/>
      <c r="B884" s="247"/>
      <c r="C884" s="247"/>
      <c r="D884" s="247"/>
      <c r="E884" s="247"/>
      <c r="F884" s="248"/>
      <c r="G884" s="268"/>
      <c r="H884" s="247"/>
      <c r="I884" s="364"/>
      <c r="J884" s="248"/>
      <c r="K884" s="247"/>
    </row>
    <row r="885" spans="1:11" x14ac:dyDescent="0.2">
      <c r="A885" s="247"/>
      <c r="B885" s="247"/>
      <c r="C885" s="247"/>
      <c r="D885" s="247"/>
      <c r="E885" s="247"/>
      <c r="F885" s="248"/>
      <c r="G885" s="268"/>
      <c r="H885" s="247"/>
      <c r="I885" s="364"/>
      <c r="J885" s="248"/>
      <c r="K885" s="247"/>
    </row>
    <row r="886" spans="1:11" x14ac:dyDescent="0.2">
      <c r="A886" s="247"/>
      <c r="B886" s="247"/>
      <c r="C886" s="247"/>
      <c r="D886" s="247"/>
      <c r="E886" s="247"/>
      <c r="F886" s="248"/>
      <c r="G886" s="268"/>
      <c r="H886" s="247"/>
      <c r="I886" s="364"/>
      <c r="J886" s="248"/>
      <c r="K886" s="247"/>
    </row>
    <row r="887" spans="1:11" x14ac:dyDescent="0.2">
      <c r="A887" s="247"/>
      <c r="B887" s="247"/>
      <c r="C887" s="247"/>
      <c r="D887" s="247"/>
      <c r="E887" s="247"/>
      <c r="F887" s="248"/>
      <c r="G887" s="268"/>
      <c r="H887" s="247"/>
      <c r="I887" s="364"/>
      <c r="J887" s="248"/>
      <c r="K887" s="247"/>
    </row>
    <row r="888" spans="1:11" x14ac:dyDescent="0.2">
      <c r="A888" s="247"/>
      <c r="B888" s="247"/>
      <c r="C888" s="247"/>
      <c r="D888" s="247"/>
      <c r="E888" s="247"/>
      <c r="F888" s="248"/>
      <c r="G888" s="268"/>
      <c r="H888" s="247"/>
      <c r="I888" s="364"/>
      <c r="J888" s="248"/>
      <c r="K888" s="247"/>
    </row>
    <row r="889" spans="1:11" x14ac:dyDescent="0.2">
      <c r="A889" s="247"/>
      <c r="B889" s="247"/>
      <c r="C889" s="247"/>
      <c r="D889" s="247"/>
      <c r="E889" s="247"/>
      <c r="F889" s="248"/>
      <c r="G889" s="268"/>
      <c r="H889" s="247"/>
      <c r="I889" s="364"/>
      <c r="J889" s="248"/>
      <c r="K889" s="247"/>
    </row>
    <row r="890" spans="1:11" x14ac:dyDescent="0.2">
      <c r="A890" s="247"/>
      <c r="B890" s="247"/>
      <c r="C890" s="247"/>
      <c r="D890" s="247"/>
      <c r="E890" s="247"/>
      <c r="F890" s="248"/>
      <c r="G890" s="268"/>
      <c r="H890" s="247"/>
      <c r="I890" s="364"/>
      <c r="J890" s="248"/>
      <c r="K890" s="247"/>
    </row>
    <row r="891" spans="1:11" x14ac:dyDescent="0.2">
      <c r="A891" s="247"/>
      <c r="B891" s="247"/>
      <c r="C891" s="247"/>
      <c r="D891" s="247"/>
      <c r="E891" s="247"/>
      <c r="F891" s="248"/>
      <c r="G891" s="268"/>
      <c r="H891" s="247"/>
      <c r="I891" s="364"/>
      <c r="J891" s="248"/>
      <c r="K891" s="247"/>
    </row>
    <row r="892" spans="1:11" x14ac:dyDescent="0.2">
      <c r="A892" s="247"/>
      <c r="B892" s="247"/>
      <c r="C892" s="247"/>
      <c r="D892" s="247"/>
      <c r="E892" s="247"/>
      <c r="F892" s="248"/>
      <c r="G892" s="268"/>
      <c r="H892" s="247"/>
      <c r="I892" s="364"/>
      <c r="J892" s="248"/>
      <c r="K892" s="247"/>
    </row>
    <row r="893" spans="1:11" x14ac:dyDescent="0.2">
      <c r="A893" s="247"/>
      <c r="B893" s="247"/>
      <c r="C893" s="247"/>
      <c r="D893" s="247"/>
      <c r="E893" s="247"/>
      <c r="F893" s="248"/>
      <c r="G893" s="268"/>
      <c r="H893" s="247"/>
      <c r="I893" s="364"/>
      <c r="J893" s="248"/>
      <c r="K893" s="247"/>
    </row>
    <row r="894" spans="1:11" x14ac:dyDescent="0.2">
      <c r="A894" s="247"/>
      <c r="B894" s="247"/>
      <c r="C894" s="247"/>
      <c r="D894" s="247"/>
      <c r="E894" s="247"/>
      <c r="F894" s="248"/>
      <c r="G894" s="268"/>
      <c r="H894" s="247"/>
      <c r="I894" s="364"/>
      <c r="J894" s="248"/>
      <c r="K894" s="247"/>
    </row>
    <row r="895" spans="1:11" x14ac:dyDescent="0.2">
      <c r="A895" s="247"/>
      <c r="B895" s="247"/>
      <c r="C895" s="247"/>
      <c r="D895" s="247"/>
      <c r="E895" s="247"/>
      <c r="F895" s="248"/>
      <c r="G895" s="268"/>
      <c r="H895" s="247"/>
      <c r="I895" s="364"/>
      <c r="J895" s="248"/>
      <c r="K895" s="247"/>
    </row>
    <row r="896" spans="1:11" x14ac:dyDescent="0.2">
      <c r="A896" s="247"/>
      <c r="B896" s="247"/>
      <c r="C896" s="247"/>
      <c r="D896" s="247"/>
      <c r="E896" s="247"/>
      <c r="F896" s="248"/>
      <c r="G896" s="268"/>
      <c r="H896" s="247"/>
      <c r="I896" s="364"/>
      <c r="J896" s="248"/>
      <c r="K896" s="247"/>
    </row>
    <row r="897" spans="1:11" x14ac:dyDescent="0.2">
      <c r="A897" s="247"/>
      <c r="B897" s="247"/>
      <c r="C897" s="247"/>
      <c r="D897" s="247"/>
      <c r="E897" s="247"/>
      <c r="F897" s="248"/>
      <c r="G897" s="268"/>
      <c r="H897" s="247"/>
      <c r="I897" s="364"/>
      <c r="J897" s="248"/>
      <c r="K897" s="247"/>
    </row>
    <row r="898" spans="1:11" x14ac:dyDescent="0.2">
      <c r="A898" s="247"/>
      <c r="B898" s="247"/>
      <c r="C898" s="247"/>
      <c r="D898" s="247"/>
      <c r="E898" s="247"/>
      <c r="F898" s="248"/>
      <c r="G898" s="268"/>
      <c r="H898" s="247"/>
      <c r="I898" s="364"/>
      <c r="J898" s="248"/>
      <c r="K898" s="247"/>
    </row>
    <row r="899" spans="1:11" x14ac:dyDescent="0.2">
      <c r="A899" s="247"/>
      <c r="B899" s="247"/>
      <c r="C899" s="247"/>
      <c r="D899" s="247"/>
      <c r="E899" s="247"/>
      <c r="F899" s="248"/>
      <c r="G899" s="268"/>
      <c r="H899" s="247"/>
      <c r="I899" s="364"/>
      <c r="J899" s="248"/>
      <c r="K899" s="247"/>
    </row>
    <row r="900" spans="1:11" x14ac:dyDescent="0.2">
      <c r="A900" s="247"/>
      <c r="B900" s="247"/>
      <c r="C900" s="247"/>
      <c r="D900" s="247"/>
      <c r="E900" s="247"/>
      <c r="F900" s="248"/>
      <c r="G900" s="268"/>
      <c r="H900" s="247"/>
      <c r="I900" s="364"/>
      <c r="J900" s="248"/>
      <c r="K900" s="247"/>
    </row>
    <row r="901" spans="1:11" x14ac:dyDescent="0.2">
      <c r="A901" s="247"/>
      <c r="B901" s="247"/>
      <c r="C901" s="247"/>
      <c r="D901" s="247"/>
      <c r="E901" s="247"/>
      <c r="F901" s="248"/>
      <c r="G901" s="268"/>
      <c r="H901" s="247"/>
      <c r="I901" s="364"/>
      <c r="J901" s="248"/>
      <c r="K901" s="247"/>
    </row>
    <row r="902" spans="1:11" x14ac:dyDescent="0.2">
      <c r="A902" s="247"/>
      <c r="B902" s="247"/>
      <c r="C902" s="247"/>
      <c r="D902" s="247"/>
      <c r="E902" s="247"/>
      <c r="F902" s="248"/>
      <c r="G902" s="268"/>
      <c r="H902" s="247"/>
      <c r="I902" s="364"/>
      <c r="J902" s="248"/>
      <c r="K902" s="247"/>
    </row>
    <row r="903" spans="1:11" x14ac:dyDescent="0.2">
      <c r="A903" s="247"/>
      <c r="B903" s="247"/>
      <c r="C903" s="247"/>
      <c r="D903" s="247"/>
      <c r="E903" s="247"/>
      <c r="F903" s="248"/>
      <c r="G903" s="268"/>
      <c r="H903" s="247"/>
      <c r="I903" s="364"/>
      <c r="J903" s="248"/>
      <c r="K903" s="247"/>
    </row>
    <row r="904" spans="1:11" x14ac:dyDescent="0.2">
      <c r="A904" s="247"/>
      <c r="B904" s="247"/>
      <c r="C904" s="247"/>
      <c r="D904" s="247"/>
      <c r="E904" s="247"/>
      <c r="F904" s="248"/>
      <c r="G904" s="268"/>
      <c r="H904" s="247"/>
      <c r="I904" s="364"/>
      <c r="J904" s="248"/>
      <c r="K904" s="247"/>
    </row>
    <row r="905" spans="1:11" x14ac:dyDescent="0.2">
      <c r="A905" s="247"/>
      <c r="B905" s="247"/>
      <c r="C905" s="247"/>
      <c r="D905" s="247"/>
      <c r="E905" s="247"/>
      <c r="F905" s="248"/>
      <c r="G905" s="268"/>
      <c r="H905" s="247"/>
      <c r="I905" s="364"/>
      <c r="J905" s="248"/>
      <c r="K905" s="247"/>
    </row>
    <row r="906" spans="1:11" x14ac:dyDescent="0.2">
      <c r="A906" s="247"/>
      <c r="B906" s="247"/>
      <c r="C906" s="247"/>
      <c r="D906" s="247"/>
      <c r="E906" s="247"/>
      <c r="F906" s="248"/>
      <c r="G906" s="268"/>
      <c r="H906" s="247"/>
      <c r="I906" s="364"/>
      <c r="J906" s="248"/>
      <c r="K906" s="247"/>
    </row>
    <row r="907" spans="1:11" x14ac:dyDescent="0.2">
      <c r="A907" s="247"/>
      <c r="B907" s="247"/>
      <c r="C907" s="247"/>
      <c r="D907" s="247"/>
      <c r="E907" s="247"/>
      <c r="F907" s="248"/>
      <c r="G907" s="268"/>
      <c r="H907" s="247"/>
      <c r="I907" s="364"/>
      <c r="J907" s="248"/>
      <c r="K907" s="247"/>
    </row>
    <row r="908" spans="1:11" x14ac:dyDescent="0.2">
      <c r="A908" s="247"/>
      <c r="B908" s="247"/>
      <c r="C908" s="247"/>
      <c r="D908" s="247"/>
      <c r="E908" s="247"/>
      <c r="F908" s="248"/>
      <c r="G908" s="268"/>
      <c r="H908" s="247"/>
      <c r="I908" s="364"/>
      <c r="J908" s="248"/>
      <c r="K908" s="247"/>
    </row>
    <row r="909" spans="1:11" x14ac:dyDescent="0.2">
      <c r="A909" s="247"/>
      <c r="B909" s="247"/>
      <c r="C909" s="247"/>
      <c r="D909" s="247"/>
      <c r="E909" s="247"/>
      <c r="F909" s="248"/>
      <c r="G909" s="268"/>
      <c r="H909" s="247"/>
      <c r="I909" s="364"/>
      <c r="J909" s="248"/>
      <c r="K909" s="247"/>
    </row>
    <row r="910" spans="1:11" x14ac:dyDescent="0.2">
      <c r="A910" s="247"/>
      <c r="B910" s="247"/>
      <c r="C910" s="247"/>
      <c r="D910" s="247"/>
      <c r="E910" s="247"/>
      <c r="F910" s="248"/>
      <c r="G910" s="268"/>
      <c r="H910" s="247"/>
      <c r="I910" s="364"/>
      <c r="J910" s="248"/>
      <c r="K910" s="247"/>
    </row>
    <row r="911" spans="1:11" x14ac:dyDescent="0.2">
      <c r="A911" s="247"/>
      <c r="B911" s="247"/>
      <c r="C911" s="247"/>
      <c r="D911" s="247"/>
      <c r="E911" s="247"/>
      <c r="F911" s="248"/>
      <c r="G911" s="268"/>
      <c r="H911" s="247"/>
      <c r="I911" s="364"/>
      <c r="J911" s="248"/>
      <c r="K911" s="247"/>
    </row>
    <row r="912" spans="1:11" x14ac:dyDescent="0.2">
      <c r="A912" s="247"/>
      <c r="B912" s="247"/>
      <c r="C912" s="247"/>
      <c r="D912" s="247"/>
      <c r="E912" s="247"/>
      <c r="F912" s="248"/>
      <c r="G912" s="268"/>
      <c r="H912" s="247"/>
      <c r="I912" s="364"/>
      <c r="J912" s="248"/>
      <c r="K912" s="247"/>
    </row>
    <row r="913" spans="1:11" x14ac:dyDescent="0.2">
      <c r="A913" s="247"/>
      <c r="B913" s="247"/>
      <c r="C913" s="247"/>
      <c r="D913" s="247"/>
      <c r="E913" s="247"/>
      <c r="F913" s="248"/>
      <c r="G913" s="268"/>
      <c r="H913" s="247"/>
      <c r="I913" s="364"/>
      <c r="J913" s="248"/>
      <c r="K913" s="247"/>
    </row>
    <row r="914" spans="1:11" x14ac:dyDescent="0.2">
      <c r="A914" s="247"/>
      <c r="B914" s="247"/>
      <c r="C914" s="247"/>
      <c r="D914" s="247"/>
      <c r="E914" s="247"/>
      <c r="F914" s="248"/>
      <c r="G914" s="268"/>
      <c r="H914" s="247"/>
      <c r="I914" s="364"/>
      <c r="J914" s="248"/>
      <c r="K914" s="247"/>
    </row>
    <row r="915" spans="1:11" x14ac:dyDescent="0.2">
      <c r="A915" s="247"/>
      <c r="B915" s="247"/>
      <c r="C915" s="247"/>
      <c r="D915" s="247"/>
      <c r="E915" s="247"/>
      <c r="F915" s="248"/>
      <c r="G915" s="268"/>
      <c r="H915" s="247"/>
      <c r="I915" s="364"/>
      <c r="J915" s="248"/>
      <c r="K915" s="247"/>
    </row>
    <row r="916" spans="1:11" x14ac:dyDescent="0.2">
      <c r="A916" s="247"/>
      <c r="B916" s="247"/>
      <c r="C916" s="247"/>
      <c r="D916" s="247"/>
      <c r="E916" s="247"/>
      <c r="F916" s="248"/>
      <c r="G916" s="268"/>
      <c r="H916" s="247"/>
      <c r="I916" s="364"/>
      <c r="J916" s="248"/>
      <c r="K916" s="247"/>
    </row>
    <row r="917" spans="1:11" x14ac:dyDescent="0.2">
      <c r="A917" s="247"/>
      <c r="B917" s="247"/>
      <c r="C917" s="247"/>
      <c r="D917" s="247"/>
      <c r="E917" s="247"/>
      <c r="F917" s="248"/>
      <c r="G917" s="268"/>
      <c r="H917" s="247"/>
      <c r="I917" s="364"/>
      <c r="J917" s="248"/>
      <c r="K917" s="247"/>
    </row>
    <row r="918" spans="1:11" x14ac:dyDescent="0.2">
      <c r="A918" s="247"/>
      <c r="B918" s="247"/>
      <c r="C918" s="247"/>
      <c r="D918" s="247"/>
      <c r="E918" s="247"/>
      <c r="F918" s="248"/>
      <c r="G918" s="268"/>
      <c r="H918" s="247"/>
      <c r="I918" s="364"/>
      <c r="J918" s="248"/>
      <c r="K918" s="247"/>
    </row>
    <row r="919" spans="1:11" x14ac:dyDescent="0.2">
      <c r="A919" s="247"/>
      <c r="B919" s="247"/>
      <c r="C919" s="247"/>
      <c r="D919" s="247"/>
      <c r="E919" s="247"/>
      <c r="F919" s="248"/>
      <c r="G919" s="268"/>
      <c r="H919" s="247"/>
      <c r="I919" s="364"/>
      <c r="J919" s="248"/>
      <c r="K919" s="247"/>
    </row>
    <row r="920" spans="1:11" x14ac:dyDescent="0.2">
      <c r="A920" s="247"/>
      <c r="B920" s="247"/>
      <c r="C920" s="247"/>
      <c r="D920" s="247"/>
      <c r="E920" s="247"/>
      <c r="F920" s="248"/>
      <c r="G920" s="268"/>
      <c r="H920" s="247"/>
      <c r="I920" s="364"/>
      <c r="J920" s="248"/>
      <c r="K920" s="247"/>
    </row>
    <row r="921" spans="1:11" x14ac:dyDescent="0.2">
      <c r="A921" s="247"/>
      <c r="B921" s="247"/>
      <c r="C921" s="247"/>
      <c r="D921" s="247"/>
      <c r="E921" s="247"/>
      <c r="F921" s="248"/>
      <c r="G921" s="268"/>
      <c r="H921" s="247"/>
      <c r="I921" s="364"/>
      <c r="J921" s="248"/>
      <c r="K921" s="247"/>
    </row>
    <row r="922" spans="1:11" x14ac:dyDescent="0.2">
      <c r="A922" s="247"/>
      <c r="B922" s="247"/>
      <c r="C922" s="247"/>
      <c r="D922" s="247"/>
      <c r="E922" s="247"/>
      <c r="F922" s="248"/>
      <c r="G922" s="268"/>
      <c r="H922" s="247"/>
      <c r="I922" s="364"/>
      <c r="J922" s="248"/>
      <c r="K922" s="247"/>
    </row>
    <row r="923" spans="1:11" x14ac:dyDescent="0.2">
      <c r="A923" s="247"/>
      <c r="B923" s="247"/>
      <c r="C923" s="247"/>
      <c r="D923" s="247"/>
      <c r="E923" s="247"/>
      <c r="F923" s="248"/>
      <c r="G923" s="268"/>
      <c r="H923" s="247"/>
      <c r="I923" s="364"/>
      <c r="J923" s="248"/>
      <c r="K923" s="247"/>
    </row>
    <row r="924" spans="1:11" x14ac:dyDescent="0.2">
      <c r="A924" s="247"/>
      <c r="B924" s="247"/>
      <c r="C924" s="247"/>
      <c r="D924" s="247"/>
      <c r="E924" s="247"/>
      <c r="F924" s="248"/>
      <c r="G924" s="268"/>
      <c r="H924" s="247"/>
      <c r="I924" s="364"/>
      <c r="J924" s="248"/>
      <c r="K924" s="247"/>
    </row>
    <row r="925" spans="1:11" x14ac:dyDescent="0.2">
      <c r="A925" s="247"/>
      <c r="B925" s="247"/>
      <c r="C925" s="247"/>
      <c r="D925" s="247"/>
      <c r="E925" s="247"/>
      <c r="F925" s="248"/>
      <c r="G925" s="268"/>
      <c r="H925" s="247"/>
      <c r="I925" s="364"/>
      <c r="J925" s="248"/>
      <c r="K925" s="247"/>
    </row>
    <row r="926" spans="1:11" x14ac:dyDescent="0.2">
      <c r="A926" s="247"/>
      <c r="B926" s="247"/>
      <c r="C926" s="247"/>
      <c r="D926" s="247"/>
      <c r="E926" s="247"/>
      <c r="F926" s="248"/>
      <c r="G926" s="268"/>
      <c r="H926" s="247"/>
      <c r="I926" s="364"/>
      <c r="J926" s="248"/>
      <c r="K926" s="247"/>
    </row>
    <row r="927" spans="1:11" x14ac:dyDescent="0.2">
      <c r="A927" s="247"/>
      <c r="B927" s="247"/>
      <c r="C927" s="247"/>
      <c r="D927" s="247"/>
      <c r="E927" s="247"/>
      <c r="F927" s="248"/>
      <c r="G927" s="268"/>
      <c r="H927" s="247"/>
      <c r="I927" s="364"/>
      <c r="J927" s="248"/>
      <c r="K927" s="247"/>
    </row>
    <row r="928" spans="1:11" x14ac:dyDescent="0.2">
      <c r="A928" s="247"/>
      <c r="B928" s="247"/>
      <c r="C928" s="247"/>
      <c r="D928" s="247"/>
      <c r="E928" s="247"/>
      <c r="F928" s="248"/>
      <c r="G928" s="268"/>
      <c r="H928" s="247"/>
      <c r="I928" s="364"/>
      <c r="J928" s="248"/>
      <c r="K928" s="247"/>
    </row>
    <row r="929" spans="1:11" x14ac:dyDescent="0.2">
      <c r="A929" s="247"/>
      <c r="B929" s="247"/>
      <c r="C929" s="247"/>
      <c r="D929" s="247"/>
      <c r="E929" s="247"/>
      <c r="F929" s="248"/>
      <c r="G929" s="268"/>
      <c r="H929" s="247"/>
      <c r="I929" s="364"/>
      <c r="J929" s="248"/>
      <c r="K929" s="247"/>
    </row>
    <row r="930" spans="1:11" x14ac:dyDescent="0.2">
      <c r="A930" s="247"/>
      <c r="B930" s="247"/>
      <c r="C930" s="247"/>
      <c r="D930" s="247"/>
      <c r="E930" s="247"/>
      <c r="F930" s="248"/>
      <c r="G930" s="268"/>
      <c r="H930" s="247"/>
      <c r="I930" s="364"/>
      <c r="J930" s="248"/>
      <c r="K930" s="247"/>
    </row>
    <row r="931" spans="1:11" x14ac:dyDescent="0.2">
      <c r="A931" s="247"/>
      <c r="B931" s="247"/>
      <c r="C931" s="247"/>
      <c r="D931" s="247"/>
      <c r="E931" s="247"/>
      <c r="F931" s="248"/>
      <c r="G931" s="268"/>
      <c r="H931" s="247"/>
      <c r="I931" s="364"/>
      <c r="J931" s="248"/>
      <c r="K931" s="247"/>
    </row>
    <row r="932" spans="1:11" x14ac:dyDescent="0.2">
      <c r="A932" s="247"/>
      <c r="B932" s="247"/>
      <c r="C932" s="247"/>
      <c r="D932" s="247"/>
      <c r="E932" s="247"/>
      <c r="F932" s="248"/>
      <c r="G932" s="268"/>
      <c r="H932" s="247"/>
      <c r="I932" s="364"/>
      <c r="J932" s="248"/>
      <c r="K932" s="247"/>
    </row>
    <row r="933" spans="1:11" x14ac:dyDescent="0.2">
      <c r="A933" s="247"/>
      <c r="B933" s="247"/>
      <c r="C933" s="247"/>
      <c r="D933" s="247"/>
      <c r="E933" s="247"/>
      <c r="F933" s="248"/>
      <c r="G933" s="268"/>
      <c r="H933" s="247"/>
      <c r="I933" s="364"/>
      <c r="J933" s="248"/>
      <c r="K933" s="247"/>
    </row>
    <row r="934" spans="1:11" x14ac:dyDescent="0.2">
      <c r="A934" s="247"/>
      <c r="B934" s="247"/>
      <c r="C934" s="247"/>
      <c r="D934" s="247"/>
      <c r="E934" s="247"/>
      <c r="F934" s="248"/>
      <c r="G934" s="268"/>
      <c r="H934" s="247"/>
      <c r="I934" s="364"/>
      <c r="J934" s="248"/>
      <c r="K934" s="247"/>
    </row>
    <row r="935" spans="1:11" x14ac:dyDescent="0.2">
      <c r="A935" s="247"/>
      <c r="B935" s="247"/>
      <c r="C935" s="247"/>
      <c r="D935" s="247"/>
      <c r="E935" s="247"/>
      <c r="F935" s="248"/>
      <c r="G935" s="268"/>
      <c r="H935" s="247"/>
      <c r="I935" s="364"/>
      <c r="J935" s="248"/>
      <c r="K935" s="247"/>
    </row>
    <row r="936" spans="1:11" x14ac:dyDescent="0.2">
      <c r="A936" s="247"/>
      <c r="B936" s="247"/>
      <c r="C936" s="247"/>
      <c r="D936" s="247"/>
      <c r="E936" s="247"/>
      <c r="F936" s="248"/>
      <c r="G936" s="268"/>
      <c r="H936" s="247"/>
      <c r="I936" s="364"/>
      <c r="J936" s="248"/>
      <c r="K936" s="247"/>
    </row>
    <row r="937" spans="1:11" x14ac:dyDescent="0.2">
      <c r="A937" s="247"/>
      <c r="B937" s="247"/>
      <c r="C937" s="247"/>
      <c r="D937" s="247"/>
      <c r="E937" s="247"/>
      <c r="F937" s="248"/>
      <c r="G937" s="268"/>
      <c r="H937" s="247"/>
      <c r="I937" s="364"/>
      <c r="J937" s="248"/>
      <c r="K937" s="247"/>
    </row>
    <row r="938" spans="1:11" x14ac:dyDescent="0.2">
      <c r="A938" s="247"/>
      <c r="B938" s="247"/>
      <c r="C938" s="247"/>
      <c r="D938" s="247"/>
      <c r="E938" s="247"/>
      <c r="F938" s="248"/>
      <c r="G938" s="268"/>
      <c r="H938" s="247"/>
      <c r="I938" s="364"/>
      <c r="J938" s="248"/>
      <c r="K938" s="247"/>
    </row>
    <row r="939" spans="1:11" x14ac:dyDescent="0.2">
      <c r="A939" s="247"/>
      <c r="B939" s="247"/>
      <c r="C939" s="247"/>
      <c r="D939" s="247"/>
      <c r="E939" s="247"/>
      <c r="F939" s="248"/>
      <c r="G939" s="268"/>
      <c r="H939" s="247"/>
      <c r="I939" s="364"/>
      <c r="J939" s="248"/>
      <c r="K939" s="247"/>
    </row>
    <row r="940" spans="1:11" x14ac:dyDescent="0.2">
      <c r="A940" s="247"/>
      <c r="B940" s="247"/>
      <c r="C940" s="247"/>
      <c r="D940" s="247"/>
      <c r="E940" s="247"/>
      <c r="F940" s="248"/>
      <c r="G940" s="268"/>
      <c r="H940" s="247"/>
      <c r="I940" s="364"/>
      <c r="J940" s="248"/>
      <c r="K940" s="247"/>
    </row>
    <row r="941" spans="1:11" x14ac:dyDescent="0.2">
      <c r="A941" s="247"/>
      <c r="B941" s="247"/>
      <c r="C941" s="247"/>
      <c r="D941" s="247"/>
      <c r="E941" s="247"/>
      <c r="F941" s="248"/>
      <c r="G941" s="268"/>
      <c r="H941" s="247"/>
      <c r="I941" s="364"/>
      <c r="J941" s="248"/>
      <c r="K941" s="247"/>
    </row>
    <row r="942" spans="1:11" x14ac:dyDescent="0.2">
      <c r="A942" s="247"/>
      <c r="B942" s="247"/>
      <c r="C942" s="247"/>
      <c r="D942" s="247"/>
      <c r="E942" s="247"/>
      <c r="F942" s="248"/>
      <c r="G942" s="268"/>
      <c r="H942" s="247"/>
      <c r="I942" s="364"/>
      <c r="J942" s="248"/>
      <c r="K942" s="247"/>
    </row>
    <row r="943" spans="1:11" x14ac:dyDescent="0.2">
      <c r="A943" s="247"/>
      <c r="B943" s="247"/>
      <c r="C943" s="247"/>
      <c r="D943" s="247"/>
      <c r="E943" s="247"/>
      <c r="F943" s="248"/>
      <c r="G943" s="268"/>
      <c r="H943" s="247"/>
      <c r="I943" s="364"/>
      <c r="J943" s="248"/>
      <c r="K943" s="247"/>
    </row>
    <row r="944" spans="1:11" x14ac:dyDescent="0.2">
      <c r="A944" s="247"/>
      <c r="B944" s="247"/>
      <c r="C944" s="247"/>
      <c r="D944" s="247"/>
      <c r="E944" s="247"/>
      <c r="F944" s="248"/>
      <c r="G944" s="268"/>
      <c r="H944" s="247"/>
      <c r="I944" s="364"/>
      <c r="J944" s="248"/>
      <c r="K944" s="247"/>
    </row>
    <row r="945" spans="1:11" x14ac:dyDescent="0.2">
      <c r="A945" s="247"/>
      <c r="B945" s="247"/>
      <c r="C945" s="247"/>
      <c r="D945" s="247"/>
      <c r="E945" s="247"/>
      <c r="F945" s="248"/>
      <c r="G945" s="268"/>
      <c r="H945" s="247"/>
      <c r="I945" s="364"/>
      <c r="J945" s="248"/>
      <c r="K945" s="247"/>
    </row>
    <row r="946" spans="1:11" x14ac:dyDescent="0.2">
      <c r="A946" s="247"/>
      <c r="B946" s="247"/>
      <c r="C946" s="247"/>
      <c r="D946" s="247"/>
      <c r="E946" s="247"/>
      <c r="F946" s="248"/>
      <c r="G946" s="268"/>
      <c r="H946" s="247"/>
      <c r="I946" s="364"/>
      <c r="J946" s="248"/>
      <c r="K946" s="247"/>
    </row>
    <row r="947" spans="1:11" x14ac:dyDescent="0.2">
      <c r="A947" s="247"/>
      <c r="B947" s="247"/>
      <c r="C947" s="247"/>
      <c r="D947" s="247"/>
      <c r="E947" s="247"/>
      <c r="F947" s="248"/>
      <c r="G947" s="268"/>
      <c r="H947" s="247"/>
      <c r="I947" s="364"/>
      <c r="J947" s="248"/>
      <c r="K947" s="247"/>
    </row>
    <row r="948" spans="1:11" x14ac:dyDescent="0.2">
      <c r="A948" s="247"/>
      <c r="B948" s="247"/>
      <c r="C948" s="247"/>
      <c r="D948" s="247"/>
      <c r="E948" s="247"/>
      <c r="F948" s="248"/>
      <c r="G948" s="268"/>
      <c r="H948" s="247"/>
      <c r="I948" s="364"/>
      <c r="J948" s="248"/>
      <c r="K948" s="247"/>
    </row>
    <row r="949" spans="1:11" x14ac:dyDescent="0.2">
      <c r="A949" s="247"/>
      <c r="B949" s="247"/>
      <c r="C949" s="247"/>
      <c r="D949" s="247"/>
      <c r="E949" s="247"/>
      <c r="F949" s="248"/>
      <c r="G949" s="268"/>
      <c r="H949" s="247"/>
      <c r="I949" s="364"/>
      <c r="J949" s="248"/>
      <c r="K949" s="247"/>
    </row>
    <row r="950" spans="1:11" x14ac:dyDescent="0.2">
      <c r="A950" s="247"/>
      <c r="B950" s="247"/>
      <c r="C950" s="247"/>
      <c r="D950" s="247"/>
      <c r="E950" s="247"/>
      <c r="F950" s="248"/>
      <c r="G950" s="268"/>
      <c r="H950" s="247"/>
      <c r="I950" s="364"/>
      <c r="J950" s="248"/>
      <c r="K950" s="247"/>
    </row>
    <row r="951" spans="1:11" x14ac:dyDescent="0.2">
      <c r="A951" s="247"/>
      <c r="B951" s="247"/>
      <c r="C951" s="247"/>
      <c r="D951" s="247"/>
      <c r="E951" s="247"/>
      <c r="F951" s="248"/>
      <c r="G951" s="268"/>
      <c r="H951" s="247"/>
      <c r="I951" s="364"/>
      <c r="J951" s="248"/>
      <c r="K951" s="247"/>
    </row>
    <row r="952" spans="1:11" x14ac:dyDescent="0.2">
      <c r="A952" s="247"/>
      <c r="B952" s="247"/>
      <c r="C952" s="247"/>
      <c r="D952" s="247"/>
      <c r="E952" s="247"/>
      <c r="F952" s="248"/>
      <c r="G952" s="268"/>
      <c r="H952" s="247"/>
      <c r="I952" s="364"/>
      <c r="J952" s="248"/>
      <c r="K952" s="247"/>
    </row>
    <row r="953" spans="1:11" x14ac:dyDescent="0.2">
      <c r="A953" s="247"/>
      <c r="B953" s="247"/>
      <c r="C953" s="247"/>
      <c r="D953" s="247"/>
      <c r="E953" s="247"/>
      <c r="F953" s="248"/>
      <c r="G953" s="268"/>
      <c r="H953" s="247"/>
      <c r="I953" s="364"/>
      <c r="J953" s="248"/>
      <c r="K953" s="247"/>
    </row>
    <row r="954" spans="1:11" x14ac:dyDescent="0.2">
      <c r="A954" s="247"/>
      <c r="B954" s="247"/>
      <c r="C954" s="247"/>
      <c r="D954" s="247"/>
      <c r="E954" s="247"/>
      <c r="F954" s="248"/>
      <c r="G954" s="268"/>
      <c r="H954" s="247"/>
      <c r="I954" s="364"/>
      <c r="J954" s="248"/>
      <c r="K954" s="247"/>
    </row>
    <row r="955" spans="1:11" x14ac:dyDescent="0.2">
      <c r="A955" s="247"/>
      <c r="B955" s="247"/>
      <c r="C955" s="247"/>
      <c r="D955" s="247"/>
      <c r="E955" s="247"/>
      <c r="F955" s="248"/>
      <c r="G955" s="268"/>
      <c r="H955" s="247"/>
      <c r="I955" s="364"/>
      <c r="J955" s="248"/>
      <c r="K955" s="247"/>
    </row>
    <row r="956" spans="1:11" x14ac:dyDescent="0.2">
      <c r="A956" s="247"/>
      <c r="B956" s="247"/>
      <c r="C956" s="247"/>
      <c r="D956" s="247"/>
      <c r="E956" s="247"/>
      <c r="F956" s="248"/>
      <c r="G956" s="268"/>
      <c r="H956" s="247"/>
      <c r="I956" s="364"/>
      <c r="J956" s="248"/>
      <c r="K956" s="247"/>
    </row>
    <row r="957" spans="1:11" x14ac:dyDescent="0.2">
      <c r="A957" s="247"/>
      <c r="B957" s="247"/>
      <c r="C957" s="247"/>
      <c r="D957" s="247"/>
      <c r="E957" s="247"/>
      <c r="F957" s="248"/>
      <c r="G957" s="268"/>
      <c r="H957" s="247"/>
      <c r="I957" s="364"/>
      <c r="J957" s="248"/>
      <c r="K957" s="247"/>
    </row>
    <row r="958" spans="1:11" x14ac:dyDescent="0.2">
      <c r="A958" s="247"/>
      <c r="B958" s="247"/>
      <c r="C958" s="247"/>
      <c r="D958" s="247"/>
      <c r="E958" s="247"/>
      <c r="F958" s="248"/>
      <c r="G958" s="268"/>
      <c r="H958" s="247"/>
      <c r="I958" s="364"/>
      <c r="J958" s="248"/>
      <c r="K958" s="247"/>
    </row>
    <row r="959" spans="1:11" x14ac:dyDescent="0.2">
      <c r="A959" s="247"/>
      <c r="B959" s="247"/>
      <c r="C959" s="247"/>
      <c r="D959" s="247"/>
      <c r="E959" s="247"/>
      <c r="F959" s="248"/>
      <c r="G959" s="268"/>
      <c r="H959" s="247"/>
      <c r="I959" s="364"/>
      <c r="J959" s="248"/>
      <c r="K959" s="247"/>
    </row>
    <row r="960" spans="1:11" x14ac:dyDescent="0.2">
      <c r="A960" s="247"/>
      <c r="B960" s="247"/>
      <c r="C960" s="247"/>
      <c r="D960" s="247"/>
      <c r="E960" s="247"/>
      <c r="F960" s="248"/>
      <c r="G960" s="268"/>
      <c r="H960" s="247"/>
      <c r="I960" s="364"/>
      <c r="J960" s="248"/>
      <c r="K960" s="247"/>
    </row>
    <row r="961" spans="1:11" x14ac:dyDescent="0.2">
      <c r="A961" s="247"/>
      <c r="B961" s="247"/>
      <c r="C961" s="247"/>
      <c r="D961" s="247"/>
      <c r="E961" s="247"/>
      <c r="F961" s="248"/>
      <c r="G961" s="268"/>
      <c r="H961" s="247"/>
      <c r="I961" s="364"/>
      <c r="J961" s="248"/>
      <c r="K961" s="247"/>
    </row>
    <row r="962" spans="1:11" x14ac:dyDescent="0.2">
      <c r="A962" s="247"/>
      <c r="B962" s="247"/>
      <c r="C962" s="247"/>
      <c r="D962" s="247"/>
      <c r="E962" s="247"/>
      <c r="F962" s="248"/>
      <c r="G962" s="268"/>
      <c r="H962" s="247"/>
      <c r="I962" s="364"/>
      <c r="J962" s="248"/>
      <c r="K962" s="247"/>
    </row>
    <row r="963" spans="1:11" x14ac:dyDescent="0.2">
      <c r="A963" s="247"/>
      <c r="B963" s="247"/>
      <c r="C963" s="247"/>
      <c r="D963" s="247"/>
      <c r="E963" s="247"/>
      <c r="F963" s="248"/>
      <c r="G963" s="268"/>
      <c r="H963" s="247"/>
      <c r="I963" s="364"/>
      <c r="J963" s="248"/>
      <c r="K963" s="247"/>
    </row>
    <row r="964" spans="1:11" x14ac:dyDescent="0.2">
      <c r="A964" s="247"/>
      <c r="B964" s="247"/>
      <c r="C964" s="247"/>
      <c r="D964" s="247"/>
      <c r="E964" s="247"/>
      <c r="F964" s="248"/>
      <c r="G964" s="268"/>
      <c r="H964" s="247"/>
      <c r="I964" s="364"/>
      <c r="J964" s="248"/>
      <c r="K964" s="247"/>
    </row>
    <row r="965" spans="1:11" x14ac:dyDescent="0.2">
      <c r="A965" s="247"/>
      <c r="B965" s="247"/>
      <c r="C965" s="247"/>
      <c r="D965" s="247"/>
      <c r="E965" s="247"/>
      <c r="F965" s="248"/>
      <c r="G965" s="268"/>
      <c r="H965" s="247"/>
      <c r="I965" s="364"/>
      <c r="J965" s="248"/>
      <c r="K965" s="247"/>
    </row>
    <row r="966" spans="1:11" x14ac:dyDescent="0.2">
      <c r="A966" s="247"/>
      <c r="B966" s="247"/>
      <c r="C966" s="247"/>
      <c r="D966" s="247"/>
      <c r="E966" s="247"/>
      <c r="F966" s="248"/>
      <c r="G966" s="268"/>
      <c r="H966" s="247"/>
      <c r="I966" s="364"/>
      <c r="J966" s="248"/>
      <c r="K966" s="247"/>
    </row>
    <row r="967" spans="1:11" x14ac:dyDescent="0.2">
      <c r="A967" s="247"/>
      <c r="B967" s="247"/>
      <c r="C967" s="247"/>
      <c r="D967" s="247"/>
      <c r="E967" s="247"/>
      <c r="F967" s="248"/>
      <c r="G967" s="268"/>
      <c r="H967" s="247"/>
      <c r="I967" s="364"/>
      <c r="J967" s="248"/>
      <c r="K967" s="247"/>
    </row>
    <row r="968" spans="1:11" x14ac:dyDescent="0.2">
      <c r="A968" s="247"/>
      <c r="B968" s="247"/>
      <c r="C968" s="247"/>
      <c r="D968" s="247"/>
      <c r="E968" s="247"/>
      <c r="F968" s="248"/>
      <c r="G968" s="268"/>
      <c r="H968" s="247"/>
      <c r="I968" s="364"/>
      <c r="J968" s="248"/>
      <c r="K968" s="247"/>
    </row>
    <row r="969" spans="1:11" x14ac:dyDescent="0.2">
      <c r="A969" s="247"/>
      <c r="B969" s="247"/>
      <c r="C969" s="247"/>
      <c r="D969" s="247"/>
      <c r="E969" s="247"/>
      <c r="F969" s="248"/>
      <c r="G969" s="268"/>
      <c r="H969" s="247"/>
      <c r="I969" s="364"/>
      <c r="J969" s="248"/>
      <c r="K969" s="247"/>
    </row>
    <row r="970" spans="1:11" x14ac:dyDescent="0.2">
      <c r="A970" s="247"/>
      <c r="B970" s="247"/>
      <c r="C970" s="247"/>
      <c r="D970" s="247"/>
      <c r="E970" s="247"/>
      <c r="F970" s="248"/>
      <c r="G970" s="268"/>
      <c r="H970" s="247"/>
      <c r="I970" s="364"/>
      <c r="J970" s="248"/>
      <c r="K970" s="247"/>
    </row>
    <row r="971" spans="1:11" x14ac:dyDescent="0.2">
      <c r="A971" s="247"/>
      <c r="B971" s="247"/>
      <c r="C971" s="247"/>
      <c r="D971" s="247"/>
      <c r="E971" s="247"/>
      <c r="F971" s="248"/>
      <c r="G971" s="268"/>
      <c r="H971" s="247"/>
      <c r="I971" s="364"/>
      <c r="J971" s="248"/>
      <c r="K971" s="247"/>
    </row>
    <row r="972" spans="1:11" x14ac:dyDescent="0.2">
      <c r="A972" s="247"/>
      <c r="B972" s="247"/>
      <c r="C972" s="247"/>
      <c r="D972" s="247"/>
      <c r="E972" s="247"/>
      <c r="F972" s="248"/>
      <c r="G972" s="268"/>
      <c r="H972" s="247"/>
      <c r="I972" s="364"/>
      <c r="J972" s="248"/>
      <c r="K972" s="247"/>
    </row>
    <row r="973" spans="1:11" x14ac:dyDescent="0.2">
      <c r="A973" s="247"/>
      <c r="B973" s="247"/>
      <c r="C973" s="247"/>
      <c r="D973" s="247"/>
      <c r="E973" s="247"/>
      <c r="F973" s="248"/>
      <c r="G973" s="268"/>
      <c r="H973" s="247"/>
      <c r="I973" s="364"/>
      <c r="J973" s="248"/>
      <c r="K973" s="247"/>
    </row>
    <row r="974" spans="1:11" x14ac:dyDescent="0.2">
      <c r="A974" s="247"/>
      <c r="B974" s="247"/>
      <c r="C974" s="247"/>
      <c r="D974" s="247"/>
      <c r="E974" s="247"/>
      <c r="F974" s="248"/>
      <c r="G974" s="268"/>
      <c r="H974" s="247"/>
      <c r="I974" s="364"/>
      <c r="J974" s="248"/>
      <c r="K974" s="247"/>
    </row>
    <row r="975" spans="1:11" x14ac:dyDescent="0.2">
      <c r="A975" s="247"/>
      <c r="B975" s="247"/>
      <c r="C975" s="247"/>
      <c r="D975" s="247"/>
      <c r="E975" s="247"/>
      <c r="F975" s="247"/>
      <c r="G975" s="269"/>
      <c r="H975" s="247"/>
      <c r="I975" s="364"/>
      <c r="J975" s="247"/>
      <c r="K975" s="247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2" sqref="A2:XFD2"/>
    </sheetView>
  </sheetViews>
  <sheetFormatPr defaultRowHeight="12.75" x14ac:dyDescent="0.2"/>
  <cols>
    <col min="6" max="6" width="16.5703125" customWidth="1"/>
    <col min="7" max="7" width="15.5703125" style="100" customWidth="1"/>
    <col min="8" max="8" width="19.5703125" customWidth="1"/>
    <col min="9" max="9" width="12.28515625" style="341" customWidth="1"/>
    <col min="10" max="10" width="21.140625" customWidth="1"/>
    <col min="11" max="11" width="31.7109375" customWidth="1"/>
    <col min="12" max="12" width="11" customWidth="1"/>
  </cols>
  <sheetData>
    <row r="1" spans="1:13" s="645" customFormat="1" ht="18.75" customHeight="1" x14ac:dyDescent="0.2">
      <c r="A1" s="650" t="s">
        <v>388</v>
      </c>
      <c r="B1" s="650" t="s">
        <v>0</v>
      </c>
      <c r="C1" s="651" t="s">
        <v>389</v>
      </c>
      <c r="D1" s="650" t="s">
        <v>1</v>
      </c>
      <c r="E1" s="650" t="s">
        <v>31</v>
      </c>
      <c r="F1" s="651" t="s">
        <v>32</v>
      </c>
      <c r="G1" s="650" t="s">
        <v>40</v>
      </c>
      <c r="H1" s="650" t="s">
        <v>33</v>
      </c>
      <c r="I1" s="650" t="s">
        <v>2</v>
      </c>
      <c r="J1" s="650" t="s">
        <v>36</v>
      </c>
      <c r="K1" s="650" t="s">
        <v>3</v>
      </c>
      <c r="L1" s="651" t="s">
        <v>34</v>
      </c>
      <c r="M1" s="651" t="s">
        <v>35</v>
      </c>
    </row>
    <row r="2" spans="1:13" x14ac:dyDescent="0.2">
      <c r="A2" s="249"/>
      <c r="B2" s="249"/>
      <c r="C2" s="249"/>
      <c r="D2" s="249"/>
      <c r="E2" s="249"/>
      <c r="F2" s="250"/>
      <c r="G2" s="268"/>
      <c r="H2" s="249"/>
      <c r="I2" s="364"/>
      <c r="J2" s="250"/>
      <c r="K2" s="249"/>
    </row>
    <row r="3" spans="1:13" x14ac:dyDescent="0.2">
      <c r="A3" s="249"/>
      <c r="B3" s="249"/>
      <c r="C3" s="249"/>
      <c r="D3" s="249"/>
      <c r="E3" s="249"/>
      <c r="F3" s="250"/>
      <c r="G3" s="268"/>
      <c r="H3" s="249"/>
      <c r="I3" s="364"/>
      <c r="J3" s="250"/>
      <c r="K3" s="249"/>
    </row>
    <row r="4" spans="1:13" x14ac:dyDescent="0.2">
      <c r="A4" s="249"/>
      <c r="B4" s="249"/>
      <c r="C4" s="249"/>
      <c r="D4" s="249"/>
      <c r="E4" s="249"/>
      <c r="F4" s="250"/>
      <c r="G4" s="268"/>
      <c r="H4" s="249"/>
      <c r="I4" s="364"/>
      <c r="J4" s="250"/>
      <c r="K4" s="249"/>
    </row>
    <row r="5" spans="1:13" x14ac:dyDescent="0.2">
      <c r="A5" s="249"/>
      <c r="B5" s="249"/>
      <c r="C5" s="249"/>
      <c r="D5" s="249"/>
      <c r="E5" s="249"/>
      <c r="F5" s="250"/>
      <c r="G5" s="268"/>
      <c r="H5" s="249"/>
      <c r="I5" s="364"/>
      <c r="J5" s="250"/>
      <c r="K5" s="249"/>
    </row>
    <row r="6" spans="1:13" x14ac:dyDescent="0.2">
      <c r="A6" s="249"/>
      <c r="B6" s="249"/>
      <c r="C6" s="249"/>
      <c r="D6" s="249"/>
      <c r="E6" s="249"/>
      <c r="F6" s="250"/>
      <c r="G6" s="268"/>
      <c r="H6" s="249"/>
      <c r="I6" s="364"/>
      <c r="J6" s="250"/>
      <c r="K6" s="249"/>
    </row>
    <row r="7" spans="1:13" x14ac:dyDescent="0.2">
      <c r="A7" s="249"/>
      <c r="B7" s="249"/>
      <c r="C7" s="249"/>
      <c r="D7" s="249"/>
      <c r="E7" s="249"/>
      <c r="F7" s="250"/>
      <c r="G7" s="268"/>
      <c r="H7" s="249"/>
      <c r="I7" s="364"/>
      <c r="J7" s="250"/>
      <c r="K7" s="249"/>
    </row>
    <row r="8" spans="1:13" x14ac:dyDescent="0.2">
      <c r="A8" s="249"/>
      <c r="B8" s="249"/>
      <c r="C8" s="249"/>
      <c r="D8" s="249"/>
      <c r="E8" s="249"/>
      <c r="F8" s="250"/>
      <c r="G8" s="268"/>
      <c r="H8" s="249"/>
      <c r="I8" s="364"/>
      <c r="J8" s="250"/>
      <c r="K8" s="249"/>
    </row>
    <row r="9" spans="1:13" x14ac:dyDescent="0.2">
      <c r="A9" s="249"/>
      <c r="B9" s="249"/>
      <c r="C9" s="249"/>
      <c r="D9" s="249"/>
      <c r="E9" s="249"/>
      <c r="F9" s="250"/>
      <c r="G9" s="268"/>
      <c r="H9" s="249"/>
      <c r="I9" s="364"/>
      <c r="J9" s="250"/>
      <c r="K9" s="249"/>
    </row>
    <row r="10" spans="1:13" x14ac:dyDescent="0.2">
      <c r="A10" s="249"/>
      <c r="B10" s="249"/>
      <c r="C10" s="249"/>
      <c r="D10" s="249"/>
      <c r="E10" s="249"/>
      <c r="F10" s="250"/>
      <c r="G10" s="268"/>
      <c r="H10" s="249"/>
      <c r="I10" s="364"/>
      <c r="J10" s="250"/>
      <c r="K10" s="249"/>
    </row>
    <row r="11" spans="1:13" x14ac:dyDescent="0.2">
      <c r="A11" s="249"/>
      <c r="B11" s="249"/>
      <c r="C11" s="249"/>
      <c r="D11" s="249"/>
      <c r="E11" s="249"/>
      <c r="F11" s="250"/>
      <c r="G11" s="268"/>
      <c r="H11" s="249"/>
      <c r="I11" s="364"/>
      <c r="J11" s="250"/>
      <c r="K11" s="249"/>
    </row>
    <row r="12" spans="1:13" x14ac:dyDescent="0.2">
      <c r="A12" s="249"/>
      <c r="B12" s="249"/>
      <c r="C12" s="249"/>
      <c r="D12" s="249"/>
      <c r="E12" s="249"/>
      <c r="F12" s="250"/>
      <c r="G12" s="268"/>
      <c r="H12" s="249"/>
      <c r="I12" s="364"/>
      <c r="J12" s="250"/>
      <c r="K12" s="249"/>
    </row>
    <row r="13" spans="1:13" x14ac:dyDescent="0.2">
      <c r="A13" s="249"/>
      <c r="B13" s="249"/>
      <c r="C13" s="249"/>
      <c r="D13" s="249"/>
      <c r="E13" s="249"/>
      <c r="F13" s="250"/>
      <c r="G13" s="268"/>
      <c r="H13" s="249"/>
      <c r="I13" s="364"/>
      <c r="J13" s="250"/>
      <c r="K13" s="249"/>
    </row>
    <row r="14" spans="1:13" x14ac:dyDescent="0.2">
      <c r="A14" s="249"/>
      <c r="B14" s="249"/>
      <c r="C14" s="249"/>
      <c r="D14" s="249"/>
      <c r="E14" s="249"/>
      <c r="F14" s="250"/>
      <c r="G14" s="268"/>
      <c r="H14" s="249"/>
      <c r="I14" s="364"/>
      <c r="J14" s="250"/>
      <c r="K14" s="249"/>
    </row>
    <row r="15" spans="1:13" x14ac:dyDescent="0.2">
      <c r="A15" s="249"/>
      <c r="B15" s="249"/>
      <c r="C15" s="249"/>
      <c r="D15" s="249"/>
      <c r="E15" s="249"/>
      <c r="F15" s="250"/>
      <c r="G15" s="268"/>
      <c r="H15" s="249"/>
      <c r="I15" s="364"/>
      <c r="J15" s="250"/>
      <c r="K15" s="249"/>
    </row>
    <row r="16" spans="1:13" x14ac:dyDescent="0.2">
      <c r="A16" s="249"/>
      <c r="B16" s="249"/>
      <c r="C16" s="249"/>
      <c r="D16" s="249"/>
      <c r="E16" s="249"/>
      <c r="F16" s="250"/>
      <c r="G16" s="268"/>
      <c r="H16" s="249"/>
      <c r="I16" s="364"/>
      <c r="J16" s="250"/>
      <c r="K16" s="249"/>
    </row>
    <row r="17" spans="1:11" x14ac:dyDescent="0.2">
      <c r="A17" s="249"/>
      <c r="B17" s="249"/>
      <c r="C17" s="249"/>
      <c r="D17" s="249"/>
      <c r="E17" s="249"/>
      <c r="F17" s="250"/>
      <c r="G17" s="268"/>
      <c r="H17" s="249"/>
      <c r="I17" s="364"/>
      <c r="J17" s="250"/>
      <c r="K17" s="249"/>
    </row>
    <row r="18" spans="1:11" x14ac:dyDescent="0.2">
      <c r="A18" s="249"/>
      <c r="B18" s="249"/>
      <c r="C18" s="249"/>
      <c r="D18" s="249"/>
      <c r="E18" s="249"/>
      <c r="F18" s="249"/>
      <c r="G18" s="269"/>
      <c r="H18" s="249"/>
      <c r="I18" s="364"/>
      <c r="J18" s="249"/>
      <c r="K18" s="249"/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2" sqref="A2:XFD2"/>
    </sheetView>
  </sheetViews>
  <sheetFormatPr defaultRowHeight="12.75" x14ac:dyDescent="0.2"/>
  <cols>
    <col min="1" max="1" width="12.28515625" customWidth="1"/>
    <col min="3" max="3" width="6" customWidth="1"/>
    <col min="4" max="4" width="13.42578125" customWidth="1"/>
    <col min="5" max="5" width="12.42578125" customWidth="1"/>
    <col min="6" max="6" width="11" customWidth="1"/>
    <col min="7" max="7" width="13.85546875" customWidth="1"/>
    <col min="8" max="8" width="13.5703125" customWidth="1"/>
    <col min="9" max="9" width="16.85546875" style="341" customWidth="1"/>
    <col min="10" max="10" width="16.28515625" customWidth="1"/>
    <col min="11" max="11" width="10.42578125" customWidth="1"/>
    <col min="12" max="12" width="11.5703125" customWidth="1"/>
    <col min="13" max="13" width="18.7109375" customWidth="1"/>
  </cols>
  <sheetData>
    <row r="1" spans="1:13" x14ac:dyDescent="0.2">
      <c r="A1" s="347" t="s">
        <v>388</v>
      </c>
      <c r="B1" s="347" t="s">
        <v>0</v>
      </c>
      <c r="C1" s="347" t="s">
        <v>389</v>
      </c>
      <c r="D1" s="347" t="s">
        <v>1</v>
      </c>
      <c r="E1" s="347" t="s">
        <v>31</v>
      </c>
      <c r="F1" s="347" t="s">
        <v>32</v>
      </c>
      <c r="G1" s="347" t="s">
        <v>40</v>
      </c>
      <c r="H1" s="347" t="s">
        <v>33</v>
      </c>
      <c r="I1" s="511" t="s">
        <v>2</v>
      </c>
      <c r="J1" s="347" t="s">
        <v>36</v>
      </c>
      <c r="K1" s="347" t="s">
        <v>3</v>
      </c>
      <c r="L1" s="347" t="s">
        <v>34</v>
      </c>
      <c r="M1" s="347" t="s">
        <v>35</v>
      </c>
    </row>
    <row r="2" spans="1:13" x14ac:dyDescent="0.2">
      <c r="I2" s="461" t="e">
        <f>SUM(#REF!)</f>
        <v>#REF!</v>
      </c>
    </row>
    <row r="5" spans="1:13" s="645" customFormat="1" x14ac:dyDescent="0.2">
      <c r="H5" s="646"/>
      <c r="I5" s="647"/>
      <c r="L5" s="646"/>
    </row>
    <row r="6" spans="1:13" s="645" customFormat="1" x14ac:dyDescent="0.2">
      <c r="H6" s="646"/>
      <c r="I6" s="647"/>
      <c r="L6" s="646"/>
    </row>
    <row r="7" spans="1:13" s="645" customFormat="1" x14ac:dyDescent="0.2">
      <c r="H7" s="646"/>
      <c r="I7" s="647"/>
      <c r="L7" s="646"/>
    </row>
    <row r="8" spans="1:13" s="645" customFormat="1" x14ac:dyDescent="0.2">
      <c r="H8" s="646"/>
      <c r="I8" s="647"/>
      <c r="L8" s="646"/>
    </row>
    <row r="9" spans="1:13" s="645" customFormat="1" x14ac:dyDescent="0.2">
      <c r="H9" s="646"/>
      <c r="I9" s="647"/>
      <c r="L9" s="646"/>
    </row>
    <row r="10" spans="1:13" s="645" customFormat="1" x14ac:dyDescent="0.2">
      <c r="H10" s="646"/>
      <c r="I10" s="647"/>
      <c r="L10" s="646"/>
    </row>
    <row r="11" spans="1:13" s="645" customFormat="1" x14ac:dyDescent="0.2">
      <c r="H11" s="646"/>
      <c r="I11" s="647"/>
      <c r="L11" s="646"/>
    </row>
    <row r="12" spans="1:13" s="645" customFormat="1" x14ac:dyDescent="0.2">
      <c r="H12" s="646"/>
      <c r="I12" s="647"/>
      <c r="L12" s="646"/>
    </row>
  </sheetData>
  <sortState ref="A2:M102">
    <sortCondition ref="C2:C102"/>
  </sortState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"/>
  <sheetViews>
    <sheetView workbookViewId="0">
      <selection activeCell="A2" sqref="A2:XFD2"/>
    </sheetView>
  </sheetViews>
  <sheetFormatPr defaultRowHeight="12.75" x14ac:dyDescent="0.2"/>
  <cols>
    <col min="3" max="3" width="5.28515625" customWidth="1"/>
    <col min="4" max="4" width="9.140625" customWidth="1"/>
    <col min="5" max="5" width="16.42578125" customWidth="1"/>
    <col min="6" max="6" width="15.85546875" customWidth="1"/>
    <col min="7" max="7" width="12.42578125" style="100" customWidth="1"/>
    <col min="8" max="8" width="13.140625" customWidth="1"/>
    <col min="9" max="9" width="16.5703125" style="341" customWidth="1"/>
    <col min="10" max="10" width="16" customWidth="1"/>
    <col min="11" max="11" width="25.140625" customWidth="1"/>
    <col min="12" max="12" width="12.140625" customWidth="1"/>
  </cols>
  <sheetData>
    <row r="1" spans="1:13" ht="14.25" customHeight="1" x14ac:dyDescent="0.2">
      <c r="A1" s="348" t="s">
        <v>388</v>
      </c>
      <c r="B1" s="348" t="s">
        <v>0</v>
      </c>
      <c r="C1" s="348" t="s">
        <v>389</v>
      </c>
      <c r="D1" s="348" t="s">
        <v>1</v>
      </c>
      <c r="E1" s="348" t="s">
        <v>31</v>
      </c>
      <c r="F1" s="348" t="s">
        <v>32</v>
      </c>
      <c r="G1" s="348" t="s">
        <v>40</v>
      </c>
      <c r="H1" s="348" t="s">
        <v>33</v>
      </c>
      <c r="I1" s="361" t="s">
        <v>2</v>
      </c>
      <c r="J1" s="348" t="s">
        <v>36</v>
      </c>
      <c r="K1" s="348" t="s">
        <v>3</v>
      </c>
      <c r="L1" s="348" t="s">
        <v>34</v>
      </c>
      <c r="M1" s="348" t="s">
        <v>35</v>
      </c>
    </row>
    <row r="2" spans="1:13" x14ac:dyDescent="0.2">
      <c r="A2" s="528" t="s">
        <v>390</v>
      </c>
      <c r="B2" s="528" t="s">
        <v>193</v>
      </c>
      <c r="C2" s="528" t="s">
        <v>392</v>
      </c>
      <c r="D2" s="528" t="s">
        <v>150</v>
      </c>
      <c r="E2" s="528" t="s">
        <v>151</v>
      </c>
      <c r="F2" s="528" t="s">
        <v>152</v>
      </c>
      <c r="G2" s="528" t="s">
        <v>378</v>
      </c>
      <c r="H2" s="529">
        <v>42308</v>
      </c>
      <c r="I2" s="530">
        <f>598.95*-1</f>
        <v>-598.95000000000005</v>
      </c>
      <c r="J2" s="528"/>
      <c r="K2" s="528" t="s">
        <v>114</v>
      </c>
      <c r="L2" s="529">
        <v>42311</v>
      </c>
      <c r="M2" s="528" t="s">
        <v>4</v>
      </c>
    </row>
    <row r="3" spans="1:13" x14ac:dyDescent="0.2">
      <c r="I3" s="461">
        <f>SUM(I2:I2)</f>
        <v>-598.95000000000005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56"/>
  <sheetViews>
    <sheetView workbookViewId="0">
      <selection activeCell="A2" sqref="A2:XFD2"/>
    </sheetView>
  </sheetViews>
  <sheetFormatPr defaultColWidth="9.140625" defaultRowHeight="12.75" x14ac:dyDescent="0.2"/>
  <cols>
    <col min="1" max="1" width="13.28515625" style="340" customWidth="1"/>
    <col min="2" max="2" width="9.140625" style="340"/>
    <col min="3" max="3" width="10.42578125" style="340" customWidth="1"/>
    <col min="4" max="5" width="9.140625" style="340"/>
    <col min="6" max="6" width="14" style="340" customWidth="1"/>
    <col min="7" max="7" width="11.42578125" style="340" customWidth="1"/>
    <col min="8" max="8" width="14.7109375" style="340" customWidth="1"/>
    <col min="9" max="9" width="13.28515625" style="341" customWidth="1"/>
    <col min="10" max="10" width="15.85546875" style="340" customWidth="1"/>
    <col min="11" max="11" width="14.28515625" style="340" customWidth="1"/>
    <col min="12" max="12" width="14.42578125" style="340" customWidth="1"/>
    <col min="13" max="13" width="9.140625" style="340"/>
    <col min="14" max="14" width="10.140625" style="340" bestFit="1" customWidth="1"/>
    <col min="15" max="16384" width="9.140625" style="340"/>
  </cols>
  <sheetData>
    <row r="1" spans="1:15" x14ac:dyDescent="0.2">
      <c r="A1" s="392" t="s">
        <v>388</v>
      </c>
      <c r="B1" s="392" t="s">
        <v>0</v>
      </c>
      <c r="C1" s="392" t="s">
        <v>389</v>
      </c>
      <c r="D1" s="392" t="s">
        <v>1</v>
      </c>
      <c r="E1" s="392" t="s">
        <v>31</v>
      </c>
      <c r="F1" s="392" t="s">
        <v>32</v>
      </c>
      <c r="G1" s="392" t="s">
        <v>40</v>
      </c>
      <c r="H1" s="392" t="s">
        <v>33</v>
      </c>
      <c r="I1" s="457" t="s">
        <v>2</v>
      </c>
      <c r="J1" s="392" t="s">
        <v>36</v>
      </c>
      <c r="K1" s="392" t="s">
        <v>3</v>
      </c>
      <c r="L1" s="392" t="s">
        <v>34</v>
      </c>
      <c r="M1" s="392" t="s">
        <v>35</v>
      </c>
      <c r="N1" s="351"/>
      <c r="O1" s="350"/>
    </row>
    <row r="2" spans="1:15" x14ac:dyDescent="0.2">
      <c r="A2" s="350"/>
      <c r="B2" s="350"/>
      <c r="C2" s="350"/>
      <c r="D2" s="350"/>
      <c r="E2" s="350"/>
      <c r="F2" s="350"/>
      <c r="G2" s="350"/>
      <c r="H2" s="351"/>
      <c r="I2" s="458"/>
      <c r="J2" s="352"/>
      <c r="K2" s="352"/>
      <c r="L2" s="350"/>
      <c r="M2" s="350"/>
      <c r="N2" s="351"/>
      <c r="O2" s="350"/>
    </row>
    <row r="3" spans="1:15" x14ac:dyDescent="0.2">
      <c r="A3" s="350"/>
      <c r="B3" s="350"/>
      <c r="C3" s="350"/>
      <c r="D3" s="350"/>
      <c r="E3" s="350"/>
      <c r="F3" s="350"/>
      <c r="G3" s="350"/>
      <c r="H3" s="351"/>
      <c r="I3" s="458"/>
      <c r="J3" s="352"/>
      <c r="K3" s="352"/>
      <c r="L3" s="350"/>
      <c r="M3" s="350"/>
      <c r="N3" s="351"/>
      <c r="O3" s="350"/>
    </row>
    <row r="4" spans="1:15" x14ac:dyDescent="0.2">
      <c r="A4" s="350"/>
      <c r="B4" s="350"/>
      <c r="C4" s="350"/>
      <c r="D4" s="350"/>
      <c r="E4" s="350"/>
      <c r="F4" s="350"/>
      <c r="G4" s="350"/>
      <c r="H4" s="351"/>
      <c r="I4" s="458"/>
      <c r="J4" s="352"/>
      <c r="K4" s="352"/>
      <c r="L4" s="350"/>
      <c r="M4" s="350"/>
      <c r="N4" s="351"/>
      <c r="O4" s="350"/>
    </row>
    <row r="5" spans="1:15" x14ac:dyDescent="0.2">
      <c r="A5" s="350"/>
      <c r="B5" s="350"/>
      <c r="C5" s="350"/>
      <c r="D5" s="350"/>
      <c r="E5" s="350"/>
      <c r="F5" s="350"/>
      <c r="G5" s="350"/>
      <c r="H5" s="351"/>
      <c r="I5" s="458"/>
      <c r="J5" s="352"/>
      <c r="K5" s="352"/>
      <c r="L5" s="350"/>
      <c r="M5" s="350"/>
      <c r="N5" s="351"/>
      <c r="O5" s="350"/>
    </row>
    <row r="6" spans="1:15" x14ac:dyDescent="0.2">
      <c r="A6" s="350"/>
      <c r="B6" s="350"/>
      <c r="C6" s="350"/>
      <c r="D6" s="350"/>
      <c r="E6" s="350"/>
      <c r="F6" s="350"/>
      <c r="G6" s="350"/>
      <c r="H6" s="351"/>
      <c r="I6" s="458"/>
      <c r="J6" s="352"/>
      <c r="K6" s="352"/>
      <c r="L6" s="350"/>
      <c r="M6" s="350"/>
      <c r="N6" s="351"/>
      <c r="O6" s="350"/>
    </row>
    <row r="7" spans="1:15" x14ac:dyDescent="0.2">
      <c r="A7" s="350"/>
      <c r="B7" s="350"/>
      <c r="C7" s="350"/>
      <c r="D7" s="350"/>
      <c r="E7" s="350"/>
      <c r="F7" s="350"/>
      <c r="G7" s="350"/>
      <c r="H7" s="351"/>
      <c r="I7" s="458"/>
      <c r="J7" s="352"/>
      <c r="K7" s="352"/>
      <c r="L7" s="350"/>
      <c r="M7" s="350"/>
      <c r="N7" s="351"/>
      <c r="O7" s="350"/>
    </row>
    <row r="8" spans="1:15" x14ac:dyDescent="0.2">
      <c r="A8" s="350"/>
      <c r="B8" s="350"/>
      <c r="C8" s="350"/>
      <c r="D8" s="350"/>
      <c r="E8" s="350"/>
      <c r="F8" s="350"/>
      <c r="G8" s="350"/>
      <c r="H8" s="351"/>
      <c r="I8" s="458"/>
      <c r="J8" s="352"/>
      <c r="K8" s="352"/>
      <c r="L8" s="350"/>
      <c r="M8" s="350"/>
      <c r="N8" s="351"/>
      <c r="O8" s="350"/>
    </row>
    <row r="9" spans="1:15" x14ac:dyDescent="0.2">
      <c r="A9" s="350"/>
      <c r="B9" s="350"/>
      <c r="C9" s="350"/>
      <c r="D9" s="350"/>
      <c r="E9" s="350"/>
      <c r="F9" s="350"/>
      <c r="G9" s="350"/>
      <c r="H9" s="351"/>
      <c r="I9" s="458"/>
      <c r="J9" s="352"/>
      <c r="K9" s="352"/>
      <c r="L9" s="350"/>
      <c r="M9" s="350"/>
      <c r="N9" s="351"/>
      <c r="O9" s="350"/>
    </row>
    <row r="10" spans="1:15" x14ac:dyDescent="0.2">
      <c r="A10" s="350"/>
      <c r="B10" s="350"/>
      <c r="C10" s="350"/>
      <c r="D10" s="350"/>
      <c r="E10" s="350"/>
      <c r="F10" s="350"/>
      <c r="G10" s="350"/>
      <c r="H10" s="351"/>
      <c r="I10" s="458"/>
      <c r="J10" s="352"/>
      <c r="K10" s="352"/>
      <c r="L10" s="350"/>
      <c r="M10" s="350"/>
      <c r="N10" s="351"/>
      <c r="O10" s="350"/>
    </row>
    <row r="11" spans="1:15" x14ac:dyDescent="0.2">
      <c r="A11" s="350"/>
      <c r="B11" s="350"/>
      <c r="C11" s="350"/>
      <c r="D11" s="350"/>
      <c r="E11" s="350"/>
      <c r="F11" s="350"/>
      <c r="G11" s="350"/>
      <c r="H11" s="351"/>
      <c r="I11" s="458"/>
      <c r="J11" s="352"/>
      <c r="K11" s="352"/>
      <c r="L11" s="350"/>
      <c r="M11" s="350"/>
      <c r="N11" s="351"/>
      <c r="O11" s="350"/>
    </row>
    <row r="12" spans="1:15" x14ac:dyDescent="0.2">
      <c r="A12" s="350"/>
      <c r="B12" s="350"/>
      <c r="C12" s="350"/>
      <c r="D12" s="350"/>
      <c r="E12" s="350"/>
      <c r="F12" s="350"/>
      <c r="G12" s="350"/>
      <c r="H12" s="351"/>
      <c r="I12" s="458"/>
      <c r="J12" s="352"/>
      <c r="K12" s="352"/>
      <c r="L12" s="350"/>
      <c r="M12" s="350"/>
      <c r="N12" s="351"/>
      <c r="O12" s="350"/>
    </row>
    <row r="13" spans="1:15" x14ac:dyDescent="0.2">
      <c r="A13" s="350"/>
      <c r="B13" s="350"/>
      <c r="C13" s="350"/>
      <c r="D13" s="350"/>
      <c r="E13" s="350"/>
      <c r="F13" s="350"/>
      <c r="G13" s="350"/>
      <c r="H13" s="351"/>
      <c r="I13" s="458"/>
      <c r="J13" s="352"/>
      <c r="K13" s="352"/>
      <c r="L13" s="350"/>
      <c r="M13" s="350"/>
      <c r="N13" s="351"/>
      <c r="O13" s="350"/>
    </row>
    <row r="14" spans="1:15" x14ac:dyDescent="0.2">
      <c r="A14" s="350"/>
      <c r="B14" s="350"/>
      <c r="C14" s="350"/>
      <c r="D14" s="350"/>
      <c r="E14" s="350"/>
      <c r="F14" s="350"/>
      <c r="G14" s="350"/>
      <c r="H14" s="351"/>
      <c r="I14" s="458"/>
      <c r="J14" s="352"/>
      <c r="K14" s="352"/>
      <c r="L14" s="350"/>
      <c r="M14" s="350"/>
      <c r="N14" s="351"/>
      <c r="O14" s="350"/>
    </row>
    <row r="15" spans="1:15" x14ac:dyDescent="0.2">
      <c r="A15" s="350"/>
      <c r="B15" s="350"/>
      <c r="C15" s="350"/>
      <c r="D15" s="350"/>
      <c r="E15" s="350"/>
      <c r="F15" s="350"/>
      <c r="G15" s="350"/>
      <c r="H15" s="351"/>
      <c r="I15" s="458"/>
      <c r="J15" s="352"/>
      <c r="K15" s="352"/>
      <c r="L15" s="350"/>
      <c r="M15" s="350"/>
      <c r="N15" s="351"/>
      <c r="O15" s="350"/>
    </row>
    <row r="16" spans="1:15" x14ac:dyDescent="0.2">
      <c r="A16" s="350"/>
      <c r="B16" s="350"/>
      <c r="C16" s="350"/>
      <c r="D16" s="350"/>
      <c r="E16" s="350"/>
      <c r="F16" s="350"/>
      <c r="G16" s="350"/>
      <c r="H16" s="351"/>
      <c r="I16" s="458"/>
      <c r="J16" s="352"/>
      <c r="K16" s="352"/>
      <c r="L16" s="350"/>
      <c r="M16" s="350"/>
      <c r="N16" s="351"/>
      <c r="O16" s="350"/>
    </row>
    <row r="17" spans="1:15" x14ac:dyDescent="0.2">
      <c r="A17" s="350"/>
      <c r="B17" s="350"/>
      <c r="C17" s="350"/>
      <c r="D17" s="350"/>
      <c r="E17" s="350"/>
      <c r="F17" s="350"/>
      <c r="G17" s="350"/>
      <c r="H17" s="351"/>
      <c r="I17" s="458"/>
      <c r="J17" s="352"/>
      <c r="K17" s="352"/>
      <c r="L17" s="350"/>
      <c r="M17" s="350"/>
      <c r="N17" s="351"/>
      <c r="O17" s="350"/>
    </row>
    <row r="18" spans="1:15" x14ac:dyDescent="0.2">
      <c r="A18" s="350"/>
      <c r="B18" s="350"/>
      <c r="C18" s="350"/>
      <c r="D18" s="350"/>
      <c r="E18" s="350"/>
      <c r="F18" s="350"/>
      <c r="G18" s="350"/>
      <c r="H18" s="351"/>
      <c r="I18" s="458"/>
      <c r="J18" s="352"/>
      <c r="K18" s="352"/>
      <c r="L18" s="350"/>
      <c r="M18" s="350"/>
      <c r="N18" s="351"/>
      <c r="O18" s="350"/>
    </row>
    <row r="19" spans="1:15" x14ac:dyDescent="0.2">
      <c r="A19" s="350"/>
      <c r="B19" s="350"/>
      <c r="C19" s="350"/>
      <c r="D19" s="350"/>
      <c r="E19" s="350"/>
      <c r="F19" s="350"/>
      <c r="G19" s="350"/>
      <c r="H19" s="351"/>
      <c r="I19" s="458"/>
      <c r="J19" s="352"/>
      <c r="K19" s="352"/>
      <c r="L19" s="350"/>
      <c r="M19" s="350"/>
      <c r="N19" s="351"/>
      <c r="O19" s="350"/>
    </row>
    <row r="20" spans="1:15" x14ac:dyDescent="0.2">
      <c r="A20" s="350"/>
      <c r="B20" s="350"/>
      <c r="C20" s="350"/>
      <c r="D20" s="350"/>
      <c r="E20" s="350"/>
      <c r="F20" s="350"/>
      <c r="G20" s="350"/>
      <c r="H20" s="351"/>
      <c r="I20" s="458"/>
      <c r="J20" s="352"/>
      <c r="K20" s="352"/>
      <c r="L20" s="350"/>
      <c r="M20" s="350"/>
      <c r="N20" s="351"/>
      <c r="O20" s="350"/>
    </row>
    <row r="21" spans="1:15" x14ac:dyDescent="0.2">
      <c r="A21" s="350"/>
      <c r="B21" s="350"/>
      <c r="C21" s="350"/>
      <c r="D21" s="350"/>
      <c r="E21" s="350"/>
      <c r="F21" s="350"/>
      <c r="G21" s="350"/>
      <c r="H21" s="351"/>
      <c r="I21" s="458"/>
      <c r="J21" s="352"/>
      <c r="K21" s="352"/>
      <c r="L21" s="350"/>
      <c r="M21" s="350"/>
      <c r="N21" s="351"/>
      <c r="O21" s="350"/>
    </row>
    <row r="22" spans="1:15" x14ac:dyDescent="0.2">
      <c r="A22" s="350"/>
      <c r="B22" s="350"/>
      <c r="C22" s="350"/>
      <c r="D22" s="350"/>
      <c r="E22" s="350"/>
      <c r="F22" s="350"/>
      <c r="G22" s="350"/>
      <c r="H22" s="351"/>
      <c r="I22" s="458"/>
      <c r="J22" s="352"/>
      <c r="K22" s="352"/>
      <c r="L22" s="350"/>
      <c r="M22" s="350"/>
      <c r="N22" s="351"/>
      <c r="O22" s="350"/>
    </row>
    <row r="23" spans="1:15" x14ac:dyDescent="0.2">
      <c r="A23" s="350"/>
      <c r="B23" s="350"/>
      <c r="C23" s="350"/>
      <c r="D23" s="350"/>
      <c r="E23" s="350"/>
      <c r="F23" s="350"/>
      <c r="G23" s="350"/>
      <c r="H23" s="351"/>
      <c r="I23" s="458"/>
      <c r="J23" s="352"/>
      <c r="K23" s="352"/>
      <c r="L23" s="350"/>
      <c r="M23" s="350"/>
      <c r="N23" s="351"/>
      <c r="O23" s="350"/>
    </row>
    <row r="24" spans="1:15" x14ac:dyDescent="0.2">
      <c r="A24" s="350"/>
      <c r="B24" s="350"/>
      <c r="C24" s="350"/>
      <c r="D24" s="350"/>
      <c r="E24" s="350"/>
      <c r="F24" s="350"/>
      <c r="G24" s="350"/>
      <c r="H24" s="351"/>
      <c r="I24" s="458"/>
      <c r="J24" s="352"/>
      <c r="K24" s="352"/>
      <c r="L24" s="350"/>
      <c r="M24" s="350"/>
      <c r="N24" s="351"/>
      <c r="O24" s="350"/>
    </row>
    <row r="25" spans="1:15" x14ac:dyDescent="0.2">
      <c r="A25" s="350"/>
      <c r="B25" s="350"/>
      <c r="C25" s="350"/>
      <c r="D25" s="350"/>
      <c r="E25" s="350"/>
      <c r="F25" s="350"/>
      <c r="G25" s="350"/>
      <c r="H25" s="351"/>
      <c r="I25" s="458"/>
      <c r="J25" s="352"/>
      <c r="K25" s="352"/>
      <c r="L25" s="350"/>
      <c r="M25" s="350"/>
      <c r="N25" s="351"/>
      <c r="O25" s="350"/>
    </row>
    <row r="26" spans="1:15" x14ac:dyDescent="0.2">
      <c r="A26" s="350"/>
      <c r="B26" s="350"/>
      <c r="C26" s="350"/>
      <c r="D26" s="350"/>
      <c r="E26" s="350"/>
      <c r="F26" s="350"/>
      <c r="G26" s="350"/>
      <c r="H26" s="351"/>
      <c r="I26" s="458"/>
      <c r="J26" s="352"/>
      <c r="K26" s="352"/>
      <c r="L26" s="350"/>
      <c r="M26" s="350"/>
      <c r="N26" s="351"/>
      <c r="O26" s="350"/>
    </row>
    <row r="27" spans="1:15" x14ac:dyDescent="0.2">
      <c r="A27" s="350"/>
      <c r="B27" s="350"/>
      <c r="C27" s="350"/>
      <c r="D27" s="350"/>
      <c r="E27" s="350"/>
      <c r="F27" s="350"/>
      <c r="G27" s="350"/>
      <c r="H27" s="351"/>
      <c r="I27" s="458"/>
      <c r="J27" s="352"/>
      <c r="K27" s="352"/>
      <c r="L27" s="350"/>
      <c r="M27" s="350"/>
      <c r="N27" s="351"/>
      <c r="O27" s="350"/>
    </row>
    <row r="28" spans="1:15" x14ac:dyDescent="0.2">
      <c r="A28" s="350"/>
      <c r="B28" s="350"/>
      <c r="C28" s="350"/>
      <c r="D28" s="350"/>
      <c r="E28" s="350"/>
      <c r="F28" s="350"/>
      <c r="G28" s="350"/>
      <c r="H28" s="351"/>
      <c r="I28" s="458"/>
      <c r="J28" s="352"/>
      <c r="K28" s="352"/>
      <c r="L28" s="350"/>
      <c r="M28" s="350"/>
      <c r="N28" s="351"/>
      <c r="O28" s="350"/>
    </row>
    <row r="29" spans="1:15" x14ac:dyDescent="0.2">
      <c r="A29" s="350"/>
      <c r="B29" s="350"/>
      <c r="C29" s="350"/>
      <c r="D29" s="350"/>
      <c r="E29" s="350"/>
      <c r="F29" s="350"/>
      <c r="G29" s="350"/>
      <c r="H29" s="351"/>
      <c r="I29" s="458"/>
      <c r="J29" s="352"/>
      <c r="K29" s="352"/>
      <c r="L29" s="350"/>
      <c r="M29" s="350"/>
      <c r="N29" s="351"/>
      <c r="O29" s="350"/>
    </row>
    <row r="30" spans="1:15" x14ac:dyDescent="0.2">
      <c r="A30" s="350"/>
      <c r="B30" s="350"/>
      <c r="C30" s="350"/>
      <c r="D30" s="350"/>
      <c r="E30" s="350"/>
      <c r="F30" s="350"/>
      <c r="G30" s="350"/>
      <c r="H30" s="351"/>
      <c r="I30" s="458"/>
      <c r="J30" s="352"/>
      <c r="K30" s="352"/>
      <c r="L30" s="350"/>
      <c r="M30" s="350"/>
      <c r="N30" s="351"/>
      <c r="O30" s="350"/>
    </row>
    <row r="31" spans="1:15" x14ac:dyDescent="0.2">
      <c r="A31" s="350"/>
      <c r="B31" s="350"/>
      <c r="C31" s="350"/>
      <c r="D31" s="350"/>
      <c r="E31" s="350"/>
      <c r="F31" s="350"/>
      <c r="G31" s="350"/>
      <c r="H31" s="351"/>
      <c r="I31" s="458"/>
      <c r="J31" s="352"/>
      <c r="K31" s="352"/>
      <c r="L31" s="350"/>
      <c r="M31" s="350"/>
      <c r="N31" s="351"/>
      <c r="O31" s="350"/>
    </row>
    <row r="32" spans="1:15" x14ac:dyDescent="0.2">
      <c r="A32" s="350"/>
      <c r="B32" s="350"/>
      <c r="C32" s="350"/>
      <c r="D32" s="350"/>
      <c r="E32" s="350"/>
      <c r="F32" s="350"/>
      <c r="G32" s="350"/>
      <c r="H32" s="351"/>
      <c r="I32" s="458"/>
      <c r="J32" s="352"/>
      <c r="K32" s="352"/>
      <c r="L32" s="350"/>
      <c r="M32" s="350"/>
      <c r="N32" s="351"/>
      <c r="O32" s="350"/>
    </row>
    <row r="33" spans="1:15" x14ac:dyDescent="0.2">
      <c r="A33" s="350"/>
      <c r="B33" s="350"/>
      <c r="C33" s="350"/>
      <c r="D33" s="350"/>
      <c r="E33" s="350"/>
      <c r="F33" s="350"/>
      <c r="G33" s="350"/>
      <c r="H33" s="351"/>
      <c r="I33" s="458"/>
      <c r="J33" s="352"/>
      <c r="K33" s="352"/>
      <c r="L33" s="350"/>
      <c r="M33" s="350"/>
      <c r="N33" s="351"/>
      <c r="O33" s="350"/>
    </row>
    <row r="34" spans="1:15" x14ac:dyDescent="0.2">
      <c r="A34" s="350"/>
      <c r="B34" s="350"/>
      <c r="C34" s="350"/>
      <c r="D34" s="350"/>
      <c r="E34" s="350"/>
      <c r="F34" s="350"/>
      <c r="G34" s="350"/>
      <c r="H34" s="351"/>
      <c r="I34" s="458"/>
      <c r="J34" s="352"/>
      <c r="K34" s="352"/>
      <c r="L34" s="350"/>
      <c r="M34" s="350"/>
      <c r="N34" s="351"/>
      <c r="O34" s="350"/>
    </row>
    <row r="35" spans="1:15" x14ac:dyDescent="0.2">
      <c r="A35" s="350"/>
      <c r="B35" s="350"/>
      <c r="C35" s="350"/>
      <c r="D35" s="350"/>
      <c r="E35" s="350"/>
      <c r="F35" s="350"/>
      <c r="G35" s="350"/>
      <c r="H35" s="351"/>
      <c r="I35" s="458"/>
      <c r="J35" s="352"/>
      <c r="K35" s="352"/>
      <c r="L35" s="350"/>
      <c r="M35" s="350"/>
      <c r="N35" s="351"/>
      <c r="O35" s="350"/>
    </row>
    <row r="36" spans="1:15" x14ac:dyDescent="0.2">
      <c r="A36" s="350"/>
      <c r="B36" s="350"/>
      <c r="C36" s="350"/>
      <c r="D36" s="350"/>
      <c r="E36" s="350"/>
      <c r="F36" s="350"/>
      <c r="G36" s="350"/>
      <c r="H36" s="351"/>
      <c r="I36" s="458"/>
      <c r="J36" s="352"/>
      <c r="K36" s="352"/>
      <c r="L36" s="350"/>
      <c r="M36" s="350"/>
      <c r="N36" s="351"/>
      <c r="O36" s="350"/>
    </row>
    <row r="37" spans="1:15" x14ac:dyDescent="0.2">
      <c r="A37" s="350"/>
      <c r="B37" s="350"/>
      <c r="C37" s="350"/>
      <c r="D37" s="350"/>
      <c r="E37" s="350"/>
      <c r="F37" s="350"/>
      <c r="G37" s="350"/>
      <c r="H37" s="351"/>
      <c r="I37" s="458"/>
      <c r="J37" s="352"/>
      <c r="K37" s="352"/>
      <c r="L37" s="350"/>
      <c r="M37" s="350"/>
      <c r="N37" s="351"/>
      <c r="O37" s="350"/>
    </row>
    <row r="38" spans="1:15" x14ac:dyDescent="0.2">
      <c r="A38" s="350"/>
      <c r="B38" s="350"/>
      <c r="C38" s="350"/>
      <c r="D38" s="350"/>
      <c r="E38" s="350"/>
      <c r="F38" s="350"/>
      <c r="G38" s="350"/>
      <c r="H38" s="351"/>
      <c r="I38" s="458"/>
      <c r="J38" s="352"/>
      <c r="K38" s="352"/>
      <c r="L38" s="350"/>
      <c r="M38" s="350"/>
      <c r="N38" s="351"/>
      <c r="O38" s="350"/>
    </row>
    <row r="39" spans="1:15" x14ac:dyDescent="0.2">
      <c r="A39" s="350"/>
      <c r="B39" s="350"/>
      <c r="C39" s="350"/>
      <c r="D39" s="350"/>
      <c r="E39" s="350"/>
      <c r="F39" s="350"/>
      <c r="G39" s="350"/>
      <c r="H39" s="351"/>
      <c r="I39" s="458"/>
      <c r="J39" s="352"/>
      <c r="K39" s="352"/>
      <c r="L39" s="350"/>
      <c r="M39" s="350"/>
      <c r="N39" s="351"/>
      <c r="O39" s="350"/>
    </row>
    <row r="40" spans="1:15" x14ac:dyDescent="0.2">
      <c r="A40" s="350"/>
      <c r="B40" s="350"/>
      <c r="C40" s="350"/>
      <c r="D40" s="350"/>
      <c r="E40" s="350"/>
      <c r="F40" s="350"/>
      <c r="G40" s="350"/>
      <c r="H40" s="351"/>
      <c r="I40" s="458"/>
      <c r="J40" s="352"/>
      <c r="K40" s="352"/>
      <c r="L40" s="350"/>
      <c r="M40" s="350"/>
      <c r="N40" s="351"/>
      <c r="O40" s="350"/>
    </row>
    <row r="41" spans="1:15" x14ac:dyDescent="0.2">
      <c r="A41" s="350"/>
      <c r="B41" s="350"/>
      <c r="C41" s="350"/>
      <c r="D41" s="350"/>
      <c r="E41" s="350"/>
      <c r="F41" s="350"/>
      <c r="G41" s="350"/>
      <c r="H41" s="351"/>
      <c r="I41" s="458"/>
      <c r="J41" s="352"/>
      <c r="K41" s="352"/>
      <c r="L41" s="350"/>
      <c r="M41" s="350"/>
      <c r="N41" s="351"/>
      <c r="O41" s="350"/>
    </row>
    <row r="42" spans="1:15" x14ac:dyDescent="0.2">
      <c r="A42" s="350"/>
      <c r="B42" s="350"/>
      <c r="C42" s="350"/>
      <c r="D42" s="350"/>
      <c r="E42" s="350"/>
      <c r="F42" s="350"/>
      <c r="G42" s="350"/>
      <c r="H42" s="351"/>
      <c r="I42" s="458"/>
      <c r="J42" s="352"/>
      <c r="K42" s="352"/>
      <c r="L42" s="350"/>
      <c r="M42" s="350"/>
      <c r="N42" s="351"/>
      <c r="O42" s="350"/>
    </row>
    <row r="43" spans="1:15" x14ac:dyDescent="0.2">
      <c r="A43" s="350"/>
      <c r="B43" s="350"/>
      <c r="C43" s="350"/>
      <c r="D43" s="350"/>
      <c r="E43" s="350"/>
      <c r="F43" s="350"/>
      <c r="G43" s="350"/>
      <c r="H43" s="351"/>
      <c r="I43" s="458"/>
      <c r="J43" s="352"/>
      <c r="K43" s="352"/>
      <c r="L43" s="350"/>
      <c r="M43" s="350"/>
      <c r="N43" s="351"/>
      <c r="O43" s="350"/>
    </row>
    <row r="44" spans="1:15" x14ac:dyDescent="0.2">
      <c r="A44" s="350"/>
      <c r="B44" s="350"/>
      <c r="C44" s="350"/>
      <c r="D44" s="350"/>
      <c r="E44" s="350"/>
      <c r="F44" s="350"/>
      <c r="G44" s="350"/>
      <c r="H44" s="351"/>
      <c r="I44" s="458"/>
      <c r="J44" s="352"/>
      <c r="K44" s="352"/>
      <c r="L44" s="350"/>
      <c r="M44" s="350"/>
      <c r="N44" s="351"/>
      <c r="O44" s="350"/>
    </row>
    <row r="45" spans="1:15" x14ac:dyDescent="0.2">
      <c r="A45" s="350"/>
      <c r="B45" s="350"/>
      <c r="C45" s="350"/>
      <c r="D45" s="350"/>
      <c r="E45" s="350"/>
      <c r="F45" s="350"/>
      <c r="G45" s="350"/>
      <c r="H45" s="351"/>
      <c r="I45" s="458"/>
      <c r="J45" s="352"/>
      <c r="K45" s="352"/>
      <c r="L45" s="350"/>
      <c r="M45" s="350"/>
      <c r="N45" s="351"/>
      <c r="O45" s="350"/>
    </row>
    <row r="46" spans="1:15" x14ac:dyDescent="0.2">
      <c r="A46" s="350"/>
      <c r="B46" s="350"/>
      <c r="C46" s="350"/>
      <c r="D46" s="350"/>
      <c r="E46" s="350"/>
      <c r="F46" s="350"/>
      <c r="G46" s="350"/>
      <c r="H46" s="351"/>
      <c r="I46" s="458"/>
      <c r="J46" s="352"/>
      <c r="K46" s="352"/>
      <c r="L46" s="350"/>
      <c r="M46" s="350"/>
      <c r="N46" s="351"/>
      <c r="O46" s="350"/>
    </row>
    <row r="47" spans="1:15" x14ac:dyDescent="0.2">
      <c r="A47" s="350"/>
      <c r="B47" s="350"/>
      <c r="C47" s="350"/>
      <c r="D47" s="350"/>
      <c r="E47" s="350"/>
      <c r="F47" s="350"/>
      <c r="G47" s="350"/>
      <c r="H47" s="351"/>
      <c r="I47" s="458"/>
      <c r="J47" s="352"/>
      <c r="K47" s="352"/>
      <c r="L47" s="350"/>
      <c r="M47" s="350"/>
      <c r="N47" s="351"/>
      <c r="O47" s="350"/>
    </row>
    <row r="48" spans="1:15" x14ac:dyDescent="0.2">
      <c r="A48" s="350"/>
      <c r="B48" s="350"/>
      <c r="C48" s="350"/>
      <c r="D48" s="350"/>
      <c r="E48" s="350"/>
      <c r="F48" s="350"/>
      <c r="G48" s="350"/>
      <c r="H48" s="351"/>
      <c r="I48" s="458"/>
      <c r="J48" s="352"/>
      <c r="K48" s="352"/>
      <c r="L48" s="350"/>
      <c r="M48" s="350"/>
      <c r="N48" s="351"/>
      <c r="O48" s="350"/>
    </row>
    <row r="49" spans="1:15" x14ac:dyDescent="0.2">
      <c r="A49" s="350"/>
      <c r="B49" s="350"/>
      <c r="C49" s="350"/>
      <c r="D49" s="350"/>
      <c r="E49" s="350"/>
      <c r="F49" s="350"/>
      <c r="G49" s="350"/>
      <c r="H49" s="351"/>
      <c r="I49" s="458"/>
      <c r="J49" s="352"/>
      <c r="K49" s="352"/>
      <c r="L49" s="350"/>
      <c r="M49" s="350"/>
      <c r="N49" s="351"/>
      <c r="O49" s="350"/>
    </row>
    <row r="50" spans="1:15" x14ac:dyDescent="0.2">
      <c r="A50" s="350"/>
      <c r="B50" s="350"/>
      <c r="C50" s="350"/>
      <c r="D50" s="350"/>
      <c r="E50" s="350"/>
      <c r="F50" s="350"/>
      <c r="G50" s="350"/>
      <c r="H50" s="351"/>
      <c r="I50" s="458"/>
      <c r="J50" s="352"/>
      <c r="K50" s="352"/>
      <c r="L50" s="350"/>
      <c r="M50" s="350"/>
      <c r="N50" s="351"/>
      <c r="O50" s="350"/>
    </row>
    <row r="51" spans="1:15" x14ac:dyDescent="0.2">
      <c r="A51" s="350"/>
      <c r="B51" s="350"/>
      <c r="C51" s="350"/>
      <c r="D51" s="350"/>
      <c r="E51" s="350"/>
      <c r="F51" s="350"/>
      <c r="G51" s="350"/>
      <c r="H51" s="351"/>
      <c r="I51" s="458"/>
      <c r="J51" s="352"/>
      <c r="K51" s="352"/>
      <c r="L51" s="350"/>
      <c r="M51" s="350"/>
      <c r="N51" s="351"/>
      <c r="O51" s="350"/>
    </row>
    <row r="52" spans="1:15" x14ac:dyDescent="0.2">
      <c r="A52" s="350"/>
      <c r="B52" s="350"/>
      <c r="C52" s="350"/>
      <c r="D52" s="350"/>
      <c r="E52" s="350"/>
      <c r="F52" s="350"/>
      <c r="G52" s="350"/>
      <c r="H52" s="351"/>
      <c r="I52" s="458"/>
      <c r="J52" s="352"/>
      <c r="K52" s="352"/>
      <c r="L52" s="350"/>
      <c r="M52" s="350"/>
      <c r="N52" s="351"/>
      <c r="O52" s="350"/>
    </row>
    <row r="53" spans="1:15" x14ac:dyDescent="0.2">
      <c r="A53" s="350"/>
      <c r="B53" s="350"/>
      <c r="C53" s="350"/>
      <c r="D53" s="350"/>
      <c r="E53" s="350"/>
      <c r="F53" s="350"/>
      <c r="G53" s="350"/>
      <c r="H53" s="351"/>
      <c r="I53" s="458"/>
      <c r="J53" s="352"/>
      <c r="K53" s="352"/>
      <c r="L53" s="350"/>
      <c r="M53" s="350"/>
      <c r="N53" s="351"/>
      <c r="O53" s="350"/>
    </row>
    <row r="54" spans="1:15" x14ac:dyDescent="0.2">
      <c r="A54" s="350"/>
      <c r="B54" s="350"/>
      <c r="C54" s="350"/>
      <c r="D54" s="350"/>
      <c r="E54" s="350"/>
      <c r="F54" s="350"/>
      <c r="G54" s="350"/>
      <c r="H54" s="351"/>
      <c r="I54" s="458"/>
      <c r="J54" s="352"/>
      <c r="K54" s="352"/>
      <c r="L54" s="350"/>
      <c r="M54" s="350"/>
      <c r="N54" s="351"/>
      <c r="O54" s="350"/>
    </row>
    <row r="55" spans="1:15" x14ac:dyDescent="0.2">
      <c r="A55" s="350"/>
      <c r="B55" s="350"/>
      <c r="C55" s="350"/>
      <c r="D55" s="350"/>
      <c r="E55" s="350"/>
      <c r="F55" s="350"/>
      <c r="G55" s="350"/>
      <c r="H55" s="351"/>
      <c r="I55" s="458"/>
      <c r="J55" s="352"/>
      <c r="K55" s="352"/>
      <c r="L55" s="350"/>
      <c r="M55" s="350"/>
      <c r="N55" s="351"/>
      <c r="O55" s="350"/>
    </row>
    <row r="56" spans="1:15" x14ac:dyDescent="0.2">
      <c r="A56" s="350"/>
      <c r="B56" s="350"/>
      <c r="C56" s="350"/>
      <c r="D56" s="350"/>
      <c r="E56" s="350"/>
      <c r="F56" s="350"/>
      <c r="G56" s="350"/>
      <c r="H56" s="351"/>
      <c r="I56" s="458"/>
      <c r="J56" s="352"/>
      <c r="K56" s="352"/>
      <c r="L56" s="350"/>
      <c r="M56" s="350"/>
      <c r="N56" s="351"/>
      <c r="O56" s="350"/>
    </row>
    <row r="57" spans="1:15" x14ac:dyDescent="0.2">
      <c r="A57" s="350"/>
      <c r="B57" s="350"/>
      <c r="C57" s="350"/>
      <c r="D57" s="350"/>
      <c r="E57" s="350"/>
      <c r="F57" s="350"/>
      <c r="G57" s="350"/>
      <c r="H57" s="351"/>
      <c r="I57" s="458"/>
      <c r="J57" s="352"/>
      <c r="K57" s="352"/>
      <c r="L57" s="350"/>
      <c r="M57" s="350"/>
      <c r="N57" s="351"/>
      <c r="O57" s="350"/>
    </row>
    <row r="58" spans="1:15" x14ac:dyDescent="0.2">
      <c r="A58" s="350"/>
      <c r="B58" s="350"/>
      <c r="C58" s="350"/>
      <c r="D58" s="350"/>
      <c r="E58" s="350"/>
      <c r="F58" s="350"/>
      <c r="G58" s="350"/>
      <c r="H58" s="351"/>
      <c r="I58" s="458"/>
      <c r="J58" s="352"/>
      <c r="K58" s="352"/>
      <c r="L58" s="350"/>
      <c r="M58" s="350"/>
      <c r="N58" s="351"/>
      <c r="O58" s="350"/>
    </row>
    <row r="59" spans="1:15" x14ac:dyDescent="0.2">
      <c r="A59" s="350"/>
      <c r="B59" s="350"/>
      <c r="C59" s="350"/>
      <c r="D59" s="350"/>
      <c r="E59" s="350"/>
      <c r="F59" s="350"/>
      <c r="G59" s="350"/>
      <c r="H59" s="351"/>
      <c r="I59" s="458"/>
      <c r="J59" s="352"/>
      <c r="K59" s="352"/>
      <c r="L59" s="350"/>
      <c r="M59" s="350"/>
      <c r="N59" s="351"/>
      <c r="O59" s="350"/>
    </row>
    <row r="60" spans="1:15" x14ac:dyDescent="0.2">
      <c r="A60" s="350"/>
      <c r="B60" s="350"/>
      <c r="C60" s="350"/>
      <c r="D60" s="350"/>
      <c r="E60" s="350"/>
      <c r="F60" s="350"/>
      <c r="G60" s="350"/>
      <c r="H60" s="351"/>
      <c r="I60" s="458"/>
      <c r="J60" s="352"/>
      <c r="K60" s="352"/>
      <c r="L60" s="350"/>
      <c r="M60" s="350"/>
      <c r="N60" s="351"/>
      <c r="O60" s="350"/>
    </row>
    <row r="61" spans="1:15" x14ac:dyDescent="0.2">
      <c r="A61" s="350"/>
      <c r="B61" s="350"/>
      <c r="C61" s="350"/>
      <c r="D61" s="350"/>
      <c r="E61" s="350"/>
      <c r="F61" s="350"/>
      <c r="G61" s="350"/>
      <c r="H61" s="351"/>
      <c r="I61" s="458"/>
      <c r="J61" s="352"/>
      <c r="K61" s="352"/>
      <c r="L61" s="350"/>
      <c r="M61" s="350"/>
      <c r="N61" s="351"/>
      <c r="O61" s="350"/>
    </row>
    <row r="62" spans="1:15" x14ac:dyDescent="0.2">
      <c r="A62" s="350"/>
      <c r="B62" s="350"/>
      <c r="C62" s="350"/>
      <c r="D62" s="350"/>
      <c r="E62" s="350"/>
      <c r="F62" s="350"/>
      <c r="G62" s="350"/>
      <c r="H62" s="351"/>
      <c r="I62" s="458"/>
      <c r="J62" s="352"/>
      <c r="K62" s="352"/>
      <c r="L62" s="350"/>
      <c r="M62" s="350"/>
      <c r="N62" s="351"/>
      <c r="O62" s="350"/>
    </row>
    <row r="63" spans="1:15" x14ac:dyDescent="0.2">
      <c r="A63" s="350"/>
      <c r="B63" s="350"/>
      <c r="C63" s="350"/>
      <c r="D63" s="350"/>
      <c r="E63" s="350"/>
      <c r="F63" s="350"/>
      <c r="G63" s="350"/>
      <c r="H63" s="351"/>
      <c r="I63" s="458"/>
      <c r="J63" s="352"/>
      <c r="K63" s="352"/>
      <c r="L63" s="350"/>
      <c r="M63" s="350"/>
      <c r="N63" s="351"/>
      <c r="O63" s="350"/>
    </row>
    <row r="64" spans="1:15" x14ac:dyDescent="0.2">
      <c r="A64" s="350"/>
      <c r="B64" s="350"/>
      <c r="C64" s="350"/>
      <c r="D64" s="350"/>
      <c r="E64" s="350"/>
      <c r="F64" s="350"/>
      <c r="G64" s="350"/>
      <c r="H64" s="351"/>
      <c r="I64" s="458"/>
      <c r="J64" s="352"/>
      <c r="K64" s="352"/>
      <c r="L64" s="350"/>
      <c r="M64" s="350"/>
      <c r="N64" s="351"/>
      <c r="O64" s="350"/>
    </row>
    <row r="65" spans="1:15" x14ac:dyDescent="0.2">
      <c r="A65" s="350"/>
      <c r="B65" s="350"/>
      <c r="C65" s="350"/>
      <c r="D65" s="350"/>
      <c r="E65" s="350"/>
      <c r="F65" s="350"/>
      <c r="G65" s="350"/>
      <c r="H65" s="351"/>
      <c r="I65" s="458"/>
      <c r="J65" s="352"/>
      <c r="K65" s="352"/>
      <c r="L65" s="350"/>
      <c r="M65" s="350"/>
      <c r="N65" s="351"/>
      <c r="O65" s="350"/>
    </row>
    <row r="66" spans="1:15" x14ac:dyDescent="0.2">
      <c r="A66" s="350"/>
      <c r="B66" s="350"/>
      <c r="C66" s="350"/>
      <c r="D66" s="350"/>
      <c r="E66" s="350"/>
      <c r="F66" s="350"/>
      <c r="G66" s="350"/>
      <c r="H66" s="351"/>
      <c r="I66" s="458"/>
      <c r="J66" s="352"/>
      <c r="K66" s="352"/>
      <c r="L66" s="350"/>
      <c r="M66" s="350"/>
      <c r="N66" s="351"/>
      <c r="O66" s="350"/>
    </row>
    <row r="67" spans="1:15" x14ac:dyDescent="0.2">
      <c r="A67" s="350"/>
      <c r="B67" s="350"/>
      <c r="C67" s="350"/>
      <c r="D67" s="350"/>
      <c r="E67" s="350"/>
      <c r="F67" s="350"/>
      <c r="G67" s="350"/>
      <c r="H67" s="351"/>
      <c r="I67" s="458"/>
      <c r="J67" s="352"/>
      <c r="K67" s="352"/>
      <c r="L67" s="350"/>
      <c r="M67" s="350"/>
      <c r="N67" s="351"/>
      <c r="O67" s="350"/>
    </row>
    <row r="68" spans="1:15" x14ac:dyDescent="0.2">
      <c r="A68" s="350"/>
      <c r="B68" s="350"/>
      <c r="C68" s="350"/>
      <c r="D68" s="350"/>
      <c r="E68" s="350"/>
      <c r="F68" s="350"/>
      <c r="G68" s="350"/>
      <c r="H68" s="351"/>
      <c r="I68" s="458"/>
      <c r="J68" s="352"/>
      <c r="K68" s="352"/>
      <c r="L68" s="350"/>
      <c r="M68" s="350"/>
      <c r="N68" s="351"/>
      <c r="O68" s="350"/>
    </row>
    <row r="69" spans="1:15" x14ac:dyDescent="0.2">
      <c r="A69" s="350"/>
      <c r="B69" s="350"/>
      <c r="C69" s="350"/>
      <c r="D69" s="350"/>
      <c r="E69" s="350"/>
      <c r="F69" s="350"/>
      <c r="G69" s="350"/>
      <c r="H69" s="351"/>
      <c r="I69" s="458"/>
      <c r="J69" s="352"/>
      <c r="K69" s="352"/>
      <c r="L69" s="350"/>
      <c r="M69" s="350"/>
      <c r="N69" s="351"/>
      <c r="O69" s="350"/>
    </row>
    <row r="70" spans="1:15" x14ac:dyDescent="0.2">
      <c r="A70" s="350"/>
      <c r="B70" s="350"/>
      <c r="C70" s="350"/>
      <c r="D70" s="350"/>
      <c r="E70" s="350"/>
      <c r="F70" s="350"/>
      <c r="G70" s="350"/>
      <c r="H70" s="351"/>
      <c r="I70" s="458"/>
      <c r="J70" s="352"/>
      <c r="K70" s="352"/>
      <c r="L70" s="350"/>
      <c r="M70" s="350"/>
      <c r="N70" s="351"/>
      <c r="O70" s="350"/>
    </row>
    <row r="71" spans="1:15" x14ac:dyDescent="0.2">
      <c r="A71" s="350"/>
      <c r="B71" s="350"/>
      <c r="C71" s="350"/>
      <c r="D71" s="350"/>
      <c r="E71" s="350"/>
      <c r="F71" s="350"/>
      <c r="G71" s="350"/>
      <c r="H71" s="351"/>
      <c r="I71" s="458"/>
      <c r="J71" s="352"/>
      <c r="K71" s="352"/>
      <c r="L71" s="350"/>
      <c r="M71" s="350"/>
      <c r="N71" s="351"/>
      <c r="O71" s="350"/>
    </row>
    <row r="72" spans="1:15" x14ac:dyDescent="0.2">
      <c r="A72" s="350"/>
      <c r="B72" s="350"/>
      <c r="C72" s="350"/>
      <c r="D72" s="350"/>
      <c r="E72" s="350"/>
      <c r="F72" s="350"/>
      <c r="G72" s="350"/>
      <c r="H72" s="351"/>
      <c r="I72" s="458"/>
      <c r="J72" s="352"/>
      <c r="K72" s="352"/>
      <c r="L72" s="350"/>
      <c r="M72" s="350"/>
      <c r="N72" s="351"/>
      <c r="O72" s="350"/>
    </row>
    <row r="73" spans="1:15" x14ac:dyDescent="0.2">
      <c r="A73" s="350"/>
      <c r="B73" s="350"/>
      <c r="C73" s="350"/>
      <c r="D73" s="350"/>
      <c r="E73" s="350"/>
      <c r="F73" s="350"/>
      <c r="G73" s="350"/>
      <c r="H73" s="351"/>
      <c r="I73" s="458"/>
      <c r="J73" s="352"/>
      <c r="K73" s="352"/>
      <c r="L73" s="350"/>
      <c r="M73" s="350"/>
      <c r="N73" s="351"/>
      <c r="O73" s="350"/>
    </row>
    <row r="74" spans="1:15" x14ac:dyDescent="0.2">
      <c r="A74" s="350"/>
      <c r="B74" s="350"/>
      <c r="C74" s="350"/>
      <c r="D74" s="350"/>
      <c r="E74" s="350"/>
      <c r="F74" s="350"/>
      <c r="G74" s="350"/>
      <c r="H74" s="351"/>
      <c r="I74" s="458"/>
      <c r="J74" s="352"/>
      <c r="K74" s="352"/>
      <c r="L74" s="350"/>
      <c r="M74" s="350"/>
      <c r="N74" s="351"/>
      <c r="O74" s="350"/>
    </row>
    <row r="75" spans="1:15" x14ac:dyDescent="0.2">
      <c r="A75" s="350"/>
      <c r="B75" s="350"/>
      <c r="C75" s="350"/>
      <c r="D75" s="350"/>
      <c r="E75" s="350"/>
      <c r="F75" s="350"/>
      <c r="G75" s="350"/>
      <c r="H75" s="351"/>
      <c r="I75" s="458"/>
      <c r="J75" s="352"/>
      <c r="K75" s="352"/>
      <c r="L75" s="350"/>
      <c r="M75" s="350"/>
      <c r="N75" s="351"/>
      <c r="O75" s="350"/>
    </row>
    <row r="76" spans="1:15" x14ac:dyDescent="0.2">
      <c r="A76" s="350"/>
      <c r="B76" s="350"/>
      <c r="C76" s="350"/>
      <c r="D76" s="350"/>
      <c r="E76" s="350"/>
      <c r="F76" s="350"/>
      <c r="G76" s="350"/>
      <c r="H76" s="351"/>
      <c r="I76" s="458"/>
      <c r="J76" s="352"/>
      <c r="K76" s="352"/>
      <c r="L76" s="350"/>
      <c r="M76" s="350"/>
      <c r="N76" s="351"/>
      <c r="O76" s="350"/>
    </row>
    <row r="77" spans="1:15" x14ac:dyDescent="0.2">
      <c r="A77" s="350"/>
      <c r="B77" s="350"/>
      <c r="C77" s="350"/>
      <c r="D77" s="350"/>
      <c r="E77" s="350"/>
      <c r="F77" s="350"/>
      <c r="G77" s="350"/>
      <c r="H77" s="351"/>
      <c r="I77" s="458"/>
      <c r="J77" s="352"/>
      <c r="K77" s="352"/>
      <c r="L77" s="350"/>
      <c r="M77" s="350"/>
      <c r="N77" s="351"/>
      <c r="O77" s="350"/>
    </row>
    <row r="78" spans="1:15" x14ac:dyDescent="0.2">
      <c r="A78" s="350"/>
      <c r="B78" s="350"/>
      <c r="C78" s="350"/>
      <c r="D78" s="350"/>
      <c r="E78" s="350"/>
      <c r="F78" s="350"/>
      <c r="G78" s="350"/>
      <c r="H78" s="351"/>
      <c r="I78" s="458"/>
      <c r="J78" s="352"/>
      <c r="K78" s="352"/>
      <c r="L78" s="350"/>
      <c r="M78" s="350"/>
      <c r="N78" s="351"/>
      <c r="O78" s="350"/>
    </row>
    <row r="79" spans="1:15" x14ac:dyDescent="0.2">
      <c r="A79" s="350"/>
      <c r="B79" s="350"/>
      <c r="C79" s="350"/>
      <c r="D79" s="350"/>
      <c r="E79" s="350"/>
      <c r="F79" s="350"/>
      <c r="G79" s="350"/>
      <c r="H79" s="351"/>
      <c r="I79" s="458"/>
      <c r="J79" s="352"/>
      <c r="K79" s="352"/>
      <c r="L79" s="350"/>
      <c r="M79" s="350"/>
      <c r="N79" s="351"/>
      <c r="O79" s="350"/>
    </row>
    <row r="80" spans="1:15" x14ac:dyDescent="0.2">
      <c r="A80" s="350"/>
      <c r="B80" s="350"/>
      <c r="C80" s="350"/>
      <c r="D80" s="350"/>
      <c r="E80" s="350"/>
      <c r="F80" s="350"/>
      <c r="G80" s="350"/>
      <c r="H80" s="351"/>
      <c r="I80" s="458"/>
      <c r="J80" s="352"/>
      <c r="K80" s="352"/>
      <c r="L80" s="350"/>
      <c r="M80" s="350"/>
      <c r="N80" s="351"/>
      <c r="O80" s="350"/>
    </row>
    <row r="81" spans="1:15" x14ac:dyDescent="0.2">
      <c r="A81" s="350"/>
      <c r="B81" s="350"/>
      <c r="C81" s="350"/>
      <c r="D81" s="350"/>
      <c r="E81" s="350"/>
      <c r="F81" s="350"/>
      <c r="G81" s="350"/>
      <c r="H81" s="351"/>
      <c r="I81" s="458"/>
      <c r="J81" s="352"/>
      <c r="K81" s="352"/>
      <c r="L81" s="350"/>
      <c r="M81" s="350"/>
      <c r="N81" s="351"/>
      <c r="O81" s="350"/>
    </row>
    <row r="82" spans="1:15" x14ac:dyDescent="0.2">
      <c r="A82" s="350"/>
      <c r="B82" s="350"/>
      <c r="C82" s="350"/>
      <c r="D82" s="350"/>
      <c r="E82" s="350"/>
      <c r="F82" s="350"/>
      <c r="G82" s="350"/>
      <c r="H82" s="351"/>
      <c r="I82" s="458"/>
      <c r="J82" s="352"/>
      <c r="K82" s="352"/>
      <c r="L82" s="350"/>
      <c r="M82" s="350"/>
      <c r="N82" s="351"/>
      <c r="O82" s="350"/>
    </row>
    <row r="83" spans="1:15" x14ac:dyDescent="0.2">
      <c r="A83" s="350"/>
      <c r="B83" s="350"/>
      <c r="C83" s="350"/>
      <c r="D83" s="350"/>
      <c r="E83" s="350"/>
      <c r="F83" s="350"/>
      <c r="G83" s="350"/>
      <c r="H83" s="351"/>
      <c r="I83" s="458"/>
      <c r="J83" s="352"/>
      <c r="K83" s="352"/>
      <c r="L83" s="350"/>
      <c r="M83" s="350"/>
      <c r="N83" s="351"/>
      <c r="O83" s="350"/>
    </row>
    <row r="84" spans="1:15" x14ac:dyDescent="0.2">
      <c r="A84" s="350"/>
      <c r="B84" s="350"/>
      <c r="C84" s="350"/>
      <c r="D84" s="350"/>
      <c r="E84" s="350"/>
      <c r="F84" s="350"/>
      <c r="G84" s="350"/>
      <c r="H84" s="351"/>
      <c r="I84" s="458"/>
      <c r="J84" s="352"/>
      <c r="K84" s="352"/>
      <c r="L84" s="350"/>
      <c r="M84" s="350"/>
      <c r="N84" s="351"/>
      <c r="O84" s="350"/>
    </row>
    <row r="85" spans="1:15" x14ac:dyDescent="0.2">
      <c r="A85" s="350"/>
      <c r="B85" s="350"/>
      <c r="C85" s="350"/>
      <c r="D85" s="350"/>
      <c r="E85" s="350"/>
      <c r="F85" s="350"/>
      <c r="G85" s="350"/>
      <c r="H85" s="351"/>
      <c r="I85" s="458"/>
      <c r="J85" s="352"/>
      <c r="K85" s="352"/>
      <c r="L85" s="350"/>
      <c r="M85" s="350"/>
      <c r="N85" s="351"/>
      <c r="O85" s="350"/>
    </row>
    <row r="86" spans="1:15" x14ac:dyDescent="0.2">
      <c r="A86" s="350"/>
      <c r="B86" s="350"/>
      <c r="C86" s="350"/>
      <c r="D86" s="350"/>
      <c r="E86" s="350"/>
      <c r="F86" s="350"/>
      <c r="G86" s="350"/>
      <c r="H86" s="351"/>
      <c r="I86" s="458"/>
      <c r="J86" s="352"/>
      <c r="K86" s="352"/>
      <c r="L86" s="350"/>
      <c r="M86" s="350"/>
      <c r="N86" s="351"/>
      <c r="O86" s="350"/>
    </row>
    <row r="87" spans="1:15" x14ac:dyDescent="0.2">
      <c r="A87" s="350"/>
      <c r="B87" s="350"/>
      <c r="C87" s="350"/>
      <c r="D87" s="350"/>
      <c r="E87" s="350"/>
      <c r="F87" s="350"/>
      <c r="G87" s="350"/>
      <c r="H87" s="351"/>
      <c r="I87" s="458"/>
      <c r="J87" s="352"/>
      <c r="K87" s="352"/>
      <c r="L87" s="350"/>
      <c r="M87" s="350"/>
      <c r="N87" s="351"/>
      <c r="O87" s="350"/>
    </row>
    <row r="88" spans="1:15" x14ac:dyDescent="0.2">
      <c r="A88" s="350"/>
      <c r="B88" s="350"/>
      <c r="C88" s="350"/>
      <c r="D88" s="350"/>
      <c r="E88" s="350"/>
      <c r="F88" s="350"/>
      <c r="G88" s="350"/>
      <c r="H88" s="351"/>
      <c r="I88" s="458"/>
      <c r="J88" s="352"/>
      <c r="K88" s="352"/>
      <c r="L88" s="350"/>
      <c r="M88" s="350"/>
      <c r="N88" s="351"/>
      <c r="O88" s="350"/>
    </row>
    <row r="89" spans="1:15" x14ac:dyDescent="0.2">
      <c r="A89" s="350"/>
      <c r="B89" s="350"/>
      <c r="C89" s="350"/>
      <c r="D89" s="350"/>
      <c r="E89" s="350"/>
      <c r="F89" s="350"/>
      <c r="G89" s="350"/>
      <c r="H89" s="351"/>
      <c r="I89" s="458"/>
      <c r="J89" s="352"/>
      <c r="K89" s="352"/>
      <c r="L89" s="350"/>
      <c r="M89" s="350"/>
      <c r="N89" s="351"/>
      <c r="O89" s="350"/>
    </row>
    <row r="90" spans="1:15" x14ac:dyDescent="0.2">
      <c r="A90" s="350"/>
      <c r="B90" s="350"/>
      <c r="C90" s="350"/>
      <c r="D90" s="350"/>
      <c r="E90" s="350"/>
      <c r="F90" s="350"/>
      <c r="G90" s="350"/>
      <c r="H90" s="351"/>
      <c r="I90" s="458"/>
      <c r="J90" s="352"/>
      <c r="K90" s="352"/>
      <c r="L90" s="350"/>
      <c r="M90" s="350"/>
      <c r="N90" s="351"/>
      <c r="O90" s="350"/>
    </row>
    <row r="91" spans="1:15" x14ac:dyDescent="0.2">
      <c r="A91" s="350"/>
      <c r="B91" s="350"/>
      <c r="C91" s="350"/>
      <c r="D91" s="350"/>
      <c r="E91" s="350"/>
      <c r="F91" s="350"/>
      <c r="G91" s="350"/>
      <c r="H91" s="351"/>
      <c r="I91" s="458"/>
      <c r="J91" s="352"/>
      <c r="K91" s="352"/>
      <c r="L91" s="350"/>
      <c r="M91" s="350"/>
      <c r="N91" s="351"/>
      <c r="O91" s="350"/>
    </row>
    <row r="92" spans="1:15" x14ac:dyDescent="0.2">
      <c r="A92" s="350"/>
      <c r="B92" s="350"/>
      <c r="C92" s="350"/>
      <c r="D92" s="350"/>
      <c r="E92" s="350"/>
      <c r="F92" s="350"/>
      <c r="G92" s="350"/>
      <c r="H92" s="351"/>
      <c r="I92" s="458"/>
      <c r="J92" s="352"/>
      <c r="K92" s="352"/>
      <c r="L92" s="350"/>
      <c r="M92" s="350"/>
      <c r="N92" s="351"/>
      <c r="O92" s="350"/>
    </row>
    <row r="93" spans="1:15" x14ac:dyDescent="0.2">
      <c r="A93" s="350"/>
      <c r="B93" s="350"/>
      <c r="C93" s="350"/>
      <c r="D93" s="350"/>
      <c r="E93" s="350"/>
      <c r="F93" s="350"/>
      <c r="G93" s="350"/>
      <c r="H93" s="351"/>
      <c r="I93" s="458"/>
      <c r="J93" s="352"/>
      <c r="K93" s="352"/>
      <c r="L93" s="350"/>
      <c r="M93" s="350"/>
      <c r="N93" s="351"/>
      <c r="O93" s="350"/>
    </row>
    <row r="94" spans="1:15" x14ac:dyDescent="0.2">
      <c r="A94" s="350"/>
      <c r="B94" s="350"/>
      <c r="C94" s="350"/>
      <c r="D94" s="350"/>
      <c r="E94" s="350"/>
      <c r="F94" s="350"/>
      <c r="G94" s="350"/>
      <c r="H94" s="351"/>
      <c r="I94" s="458"/>
      <c r="J94" s="352"/>
      <c r="K94" s="352"/>
      <c r="L94" s="350"/>
      <c r="M94" s="350"/>
      <c r="N94" s="351"/>
      <c r="O94" s="350"/>
    </row>
    <row r="95" spans="1:15" x14ac:dyDescent="0.2">
      <c r="A95" s="350"/>
      <c r="B95" s="350"/>
      <c r="C95" s="350"/>
      <c r="D95" s="350"/>
      <c r="E95" s="350"/>
      <c r="F95" s="350"/>
      <c r="G95" s="350"/>
      <c r="H95" s="351"/>
      <c r="I95" s="458"/>
      <c r="J95" s="352"/>
      <c r="K95" s="352"/>
      <c r="L95" s="350"/>
      <c r="M95" s="350"/>
      <c r="N95" s="351"/>
      <c r="O95" s="350"/>
    </row>
    <row r="96" spans="1:15" x14ac:dyDescent="0.2">
      <c r="A96" s="350"/>
      <c r="B96" s="350"/>
      <c r="C96" s="350"/>
      <c r="D96" s="350"/>
      <c r="E96" s="350"/>
      <c r="F96" s="350"/>
      <c r="G96" s="350"/>
      <c r="H96" s="351"/>
      <c r="I96" s="458"/>
      <c r="J96" s="352"/>
      <c r="K96" s="352"/>
      <c r="L96" s="350"/>
      <c r="M96" s="350"/>
      <c r="N96" s="351"/>
      <c r="O96" s="350"/>
    </row>
    <row r="97" spans="1:15" x14ac:dyDescent="0.2">
      <c r="A97" s="350"/>
      <c r="B97" s="350"/>
      <c r="C97" s="350"/>
      <c r="D97" s="350"/>
      <c r="E97" s="350"/>
      <c r="F97" s="350"/>
      <c r="G97" s="350"/>
      <c r="H97" s="351"/>
      <c r="I97" s="458"/>
      <c r="J97" s="352"/>
      <c r="K97" s="352"/>
      <c r="L97" s="350"/>
      <c r="M97" s="350"/>
      <c r="N97" s="351"/>
      <c r="O97" s="350"/>
    </row>
    <row r="98" spans="1:15" x14ac:dyDescent="0.2">
      <c r="A98" s="350"/>
      <c r="B98" s="350"/>
      <c r="C98" s="350"/>
      <c r="D98" s="350"/>
      <c r="E98" s="350"/>
      <c r="F98" s="350"/>
      <c r="G98" s="350"/>
      <c r="H98" s="351"/>
      <c r="I98" s="458"/>
      <c r="J98" s="352"/>
      <c r="K98" s="352"/>
      <c r="L98" s="350"/>
      <c r="M98" s="350"/>
      <c r="N98" s="351"/>
      <c r="O98" s="350"/>
    </row>
    <row r="99" spans="1:15" x14ac:dyDescent="0.2">
      <c r="A99" s="350"/>
      <c r="B99" s="350"/>
      <c r="C99" s="350"/>
      <c r="D99" s="350"/>
      <c r="E99" s="350"/>
      <c r="F99" s="350"/>
      <c r="G99" s="350"/>
      <c r="H99" s="351"/>
      <c r="I99" s="458"/>
      <c r="J99" s="352"/>
      <c r="K99" s="352"/>
      <c r="L99" s="350"/>
      <c r="M99" s="350"/>
      <c r="N99" s="351"/>
      <c r="O99" s="350"/>
    </row>
    <row r="100" spans="1:15" x14ac:dyDescent="0.2">
      <c r="A100" s="350"/>
      <c r="B100" s="350"/>
      <c r="C100" s="350"/>
      <c r="D100" s="350"/>
      <c r="E100" s="350"/>
      <c r="F100" s="350"/>
      <c r="G100" s="350"/>
      <c r="H100" s="351"/>
      <c r="I100" s="458"/>
      <c r="J100" s="352"/>
      <c r="K100" s="352"/>
      <c r="L100" s="350"/>
      <c r="M100" s="350"/>
      <c r="N100" s="351"/>
      <c r="O100" s="350"/>
    </row>
    <row r="101" spans="1:15" x14ac:dyDescent="0.2">
      <c r="A101" s="350"/>
      <c r="B101" s="350"/>
      <c r="C101" s="350"/>
      <c r="D101" s="350"/>
      <c r="E101" s="350"/>
      <c r="F101" s="350"/>
      <c r="G101" s="350"/>
      <c r="H101" s="351"/>
      <c r="I101" s="458"/>
      <c r="J101" s="352"/>
      <c r="K101" s="352"/>
      <c r="L101" s="350"/>
      <c r="M101" s="350"/>
      <c r="N101" s="351"/>
      <c r="O101" s="350"/>
    </row>
    <row r="102" spans="1:15" x14ac:dyDescent="0.2">
      <c r="A102" s="350"/>
      <c r="B102" s="350"/>
      <c r="C102" s="350"/>
      <c r="D102" s="350"/>
      <c r="E102" s="350"/>
      <c r="F102" s="350"/>
      <c r="G102" s="350"/>
      <c r="H102" s="351"/>
      <c r="I102" s="458"/>
      <c r="J102" s="352"/>
      <c r="K102" s="352"/>
      <c r="L102" s="350"/>
      <c r="M102" s="350"/>
      <c r="N102" s="351"/>
      <c r="O102" s="350"/>
    </row>
    <row r="103" spans="1:15" x14ac:dyDescent="0.2">
      <c r="A103" s="350"/>
      <c r="B103" s="350"/>
      <c r="C103" s="350"/>
      <c r="D103" s="350"/>
      <c r="E103" s="350"/>
      <c r="F103" s="350"/>
      <c r="G103" s="350"/>
      <c r="H103" s="351"/>
      <c r="I103" s="458"/>
      <c r="J103" s="352"/>
      <c r="K103" s="352"/>
      <c r="L103" s="350"/>
      <c r="M103" s="350"/>
      <c r="N103" s="351"/>
      <c r="O103" s="350"/>
    </row>
    <row r="104" spans="1:15" x14ac:dyDescent="0.2">
      <c r="A104" s="350"/>
      <c r="B104" s="350"/>
      <c r="C104" s="350"/>
      <c r="D104" s="350"/>
      <c r="E104" s="350"/>
      <c r="F104" s="350"/>
      <c r="G104" s="350"/>
      <c r="H104" s="351"/>
      <c r="I104" s="458"/>
      <c r="J104" s="352"/>
      <c r="K104" s="352"/>
      <c r="L104" s="350"/>
      <c r="M104" s="350"/>
      <c r="N104" s="351"/>
      <c r="O104" s="350"/>
    </row>
    <row r="105" spans="1:15" x14ac:dyDescent="0.2">
      <c r="A105" s="350"/>
      <c r="B105" s="350"/>
      <c r="C105" s="350"/>
      <c r="D105" s="350"/>
      <c r="E105" s="350"/>
      <c r="F105" s="350"/>
      <c r="G105" s="350"/>
      <c r="H105" s="351"/>
      <c r="I105" s="458"/>
      <c r="J105" s="352"/>
      <c r="K105" s="352"/>
      <c r="L105" s="350"/>
      <c r="M105" s="350"/>
      <c r="N105" s="351"/>
      <c r="O105" s="350"/>
    </row>
    <row r="106" spans="1:15" x14ac:dyDescent="0.2">
      <c r="A106" s="350"/>
      <c r="B106" s="350"/>
      <c r="C106" s="350"/>
      <c r="D106" s="350"/>
      <c r="E106" s="350"/>
      <c r="F106" s="350"/>
      <c r="G106" s="350"/>
      <c r="H106" s="351"/>
      <c r="I106" s="458"/>
      <c r="J106" s="352"/>
      <c r="K106" s="352"/>
      <c r="L106" s="350"/>
      <c r="M106" s="350"/>
      <c r="N106" s="351"/>
      <c r="O106" s="350"/>
    </row>
    <row r="107" spans="1:15" x14ac:dyDescent="0.2">
      <c r="A107" s="350"/>
      <c r="B107" s="350"/>
      <c r="C107" s="350"/>
      <c r="D107" s="350"/>
      <c r="E107" s="350"/>
      <c r="F107" s="350"/>
      <c r="G107" s="350"/>
      <c r="H107" s="351"/>
      <c r="I107" s="458"/>
      <c r="J107" s="352"/>
      <c r="K107" s="352"/>
      <c r="L107" s="350"/>
      <c r="M107" s="350"/>
      <c r="N107" s="351"/>
      <c r="O107" s="350"/>
    </row>
    <row r="108" spans="1:15" x14ac:dyDescent="0.2">
      <c r="A108" s="350"/>
      <c r="B108" s="350"/>
      <c r="C108" s="350"/>
      <c r="D108" s="350"/>
      <c r="E108" s="350"/>
      <c r="F108" s="350"/>
      <c r="G108" s="350"/>
      <c r="H108" s="351"/>
      <c r="I108" s="458"/>
      <c r="J108" s="352"/>
      <c r="K108" s="352"/>
      <c r="L108" s="350"/>
      <c r="M108" s="350"/>
      <c r="N108" s="351"/>
      <c r="O108" s="350"/>
    </row>
    <row r="109" spans="1:15" x14ac:dyDescent="0.2">
      <c r="A109" s="350"/>
      <c r="B109" s="350"/>
      <c r="C109" s="350"/>
      <c r="D109" s="350"/>
      <c r="E109" s="350"/>
      <c r="F109" s="350"/>
      <c r="G109" s="350"/>
      <c r="H109" s="351"/>
      <c r="I109" s="458"/>
      <c r="J109" s="352"/>
      <c r="K109" s="352"/>
      <c r="L109" s="350"/>
      <c r="M109" s="350"/>
      <c r="N109" s="351"/>
      <c r="O109" s="350"/>
    </row>
    <row r="110" spans="1:15" x14ac:dyDescent="0.2">
      <c r="A110" s="350"/>
      <c r="B110" s="350"/>
      <c r="C110" s="350"/>
      <c r="D110" s="350"/>
      <c r="E110" s="350"/>
      <c r="F110" s="350"/>
      <c r="G110" s="350"/>
      <c r="H110" s="351"/>
      <c r="I110" s="458"/>
      <c r="J110" s="352"/>
      <c r="K110" s="352"/>
      <c r="L110" s="350"/>
      <c r="M110" s="350"/>
      <c r="N110" s="351"/>
      <c r="O110" s="350"/>
    </row>
    <row r="111" spans="1:15" x14ac:dyDescent="0.2">
      <c r="A111" s="350"/>
      <c r="B111" s="350"/>
      <c r="C111" s="350"/>
      <c r="D111" s="350"/>
      <c r="E111" s="350"/>
      <c r="F111" s="350"/>
      <c r="G111" s="350"/>
      <c r="H111" s="351"/>
      <c r="I111" s="458"/>
      <c r="J111" s="352"/>
      <c r="K111" s="352"/>
      <c r="L111" s="350"/>
      <c r="M111" s="350"/>
      <c r="N111" s="351"/>
      <c r="O111" s="350"/>
    </row>
    <row r="112" spans="1:15" x14ac:dyDescent="0.2">
      <c r="A112" s="350"/>
      <c r="B112" s="350"/>
      <c r="C112" s="350"/>
      <c r="D112" s="350"/>
      <c r="E112" s="350"/>
      <c r="F112" s="350"/>
      <c r="G112" s="350"/>
      <c r="H112" s="351"/>
      <c r="I112" s="458"/>
      <c r="J112" s="352"/>
      <c r="K112" s="352"/>
      <c r="L112" s="350"/>
      <c r="M112" s="350"/>
      <c r="N112" s="351"/>
      <c r="O112" s="350"/>
    </row>
    <row r="113" spans="1:15" x14ac:dyDescent="0.2">
      <c r="A113" s="350"/>
      <c r="B113" s="350"/>
      <c r="C113" s="350"/>
      <c r="D113" s="350"/>
      <c r="E113" s="350"/>
      <c r="F113" s="350"/>
      <c r="G113" s="350"/>
      <c r="H113" s="351"/>
      <c r="I113" s="458"/>
      <c r="J113" s="352"/>
      <c r="K113" s="352"/>
      <c r="L113" s="350"/>
      <c r="M113" s="350"/>
      <c r="N113" s="351"/>
      <c r="O113" s="350"/>
    </row>
    <row r="114" spans="1:15" x14ac:dyDescent="0.2">
      <c r="A114" s="350"/>
      <c r="B114" s="350"/>
      <c r="C114" s="350"/>
      <c r="D114" s="350"/>
      <c r="E114" s="350"/>
      <c r="F114" s="350"/>
      <c r="G114" s="350"/>
      <c r="H114" s="351"/>
      <c r="I114" s="458"/>
      <c r="J114" s="352"/>
      <c r="K114" s="352"/>
      <c r="L114" s="350"/>
      <c r="M114" s="350"/>
      <c r="N114" s="351"/>
      <c r="O114" s="350"/>
    </row>
    <row r="115" spans="1:15" x14ac:dyDescent="0.2">
      <c r="A115" s="350"/>
      <c r="B115" s="350"/>
      <c r="C115" s="350"/>
      <c r="D115" s="350"/>
      <c r="E115" s="350"/>
      <c r="F115" s="350"/>
      <c r="G115" s="350"/>
      <c r="H115" s="351"/>
      <c r="I115" s="458"/>
      <c r="J115" s="352"/>
      <c r="K115" s="352"/>
      <c r="L115" s="350"/>
      <c r="M115" s="350"/>
      <c r="N115" s="351"/>
      <c r="O115" s="350"/>
    </row>
    <row r="116" spans="1:15" x14ac:dyDescent="0.2">
      <c r="A116" s="350"/>
      <c r="B116" s="350"/>
      <c r="C116" s="350"/>
      <c r="D116" s="350"/>
      <c r="E116" s="350"/>
      <c r="F116" s="350"/>
      <c r="G116" s="350"/>
      <c r="H116" s="351"/>
      <c r="I116" s="458"/>
      <c r="J116" s="352"/>
      <c r="K116" s="352"/>
      <c r="L116" s="350"/>
      <c r="M116" s="350"/>
      <c r="N116" s="351"/>
      <c r="O116" s="350"/>
    </row>
    <row r="117" spans="1:15" x14ac:dyDescent="0.2">
      <c r="A117" s="350"/>
      <c r="B117" s="350"/>
      <c r="C117" s="350"/>
      <c r="D117" s="350"/>
      <c r="E117" s="350"/>
      <c r="F117" s="350"/>
      <c r="G117" s="350"/>
      <c r="H117" s="351"/>
      <c r="I117" s="458"/>
      <c r="J117" s="352"/>
      <c r="K117" s="352"/>
      <c r="L117" s="350"/>
      <c r="M117" s="350"/>
      <c r="N117" s="351"/>
      <c r="O117" s="350"/>
    </row>
    <row r="118" spans="1:15" x14ac:dyDescent="0.2">
      <c r="A118" s="350"/>
      <c r="B118" s="350"/>
      <c r="C118" s="350"/>
      <c r="D118" s="350"/>
      <c r="E118" s="350"/>
      <c r="F118" s="350"/>
      <c r="G118" s="350"/>
      <c r="H118" s="351"/>
      <c r="I118" s="458"/>
      <c r="J118" s="352"/>
      <c r="K118" s="352"/>
      <c r="L118" s="350"/>
      <c r="M118" s="350"/>
      <c r="N118" s="351"/>
      <c r="O118" s="350"/>
    </row>
    <row r="119" spans="1:15" x14ac:dyDescent="0.2">
      <c r="A119" s="350"/>
      <c r="B119" s="350"/>
      <c r="C119" s="350"/>
      <c r="D119" s="350"/>
      <c r="E119" s="350"/>
      <c r="F119" s="350"/>
      <c r="G119" s="350"/>
      <c r="H119" s="351"/>
      <c r="I119" s="458"/>
      <c r="J119" s="352"/>
      <c r="K119" s="352"/>
      <c r="L119" s="350"/>
      <c r="M119" s="350"/>
      <c r="N119" s="351"/>
      <c r="O119" s="350"/>
    </row>
    <row r="120" spans="1:15" x14ac:dyDescent="0.2">
      <c r="A120" s="350"/>
      <c r="B120" s="350"/>
      <c r="C120" s="350"/>
      <c r="D120" s="350"/>
      <c r="E120" s="350"/>
      <c r="F120" s="350"/>
      <c r="G120" s="350"/>
      <c r="H120" s="351"/>
      <c r="I120" s="458"/>
      <c r="J120" s="352"/>
      <c r="K120" s="352"/>
      <c r="L120" s="350"/>
      <c r="M120" s="350"/>
      <c r="N120" s="351"/>
      <c r="O120" s="350"/>
    </row>
    <row r="121" spans="1:15" x14ac:dyDescent="0.2">
      <c r="A121" s="350"/>
      <c r="B121" s="350"/>
      <c r="C121" s="350"/>
      <c r="D121" s="350"/>
      <c r="E121" s="350"/>
      <c r="F121" s="350"/>
      <c r="G121" s="350"/>
      <c r="H121" s="351"/>
      <c r="I121" s="458"/>
      <c r="J121" s="352"/>
      <c r="K121" s="352"/>
      <c r="L121" s="350"/>
      <c r="M121" s="350"/>
      <c r="N121" s="351"/>
      <c r="O121" s="350"/>
    </row>
    <row r="122" spans="1:15" x14ac:dyDescent="0.2">
      <c r="A122" s="350"/>
      <c r="B122" s="350"/>
      <c r="C122" s="350"/>
      <c r="D122" s="350"/>
      <c r="E122" s="350"/>
      <c r="F122" s="350"/>
      <c r="G122" s="350"/>
      <c r="H122" s="351"/>
      <c r="I122" s="458"/>
      <c r="J122" s="352"/>
      <c r="K122" s="352"/>
      <c r="L122" s="350"/>
      <c r="M122" s="350"/>
      <c r="N122" s="351"/>
      <c r="O122" s="350"/>
    </row>
    <row r="123" spans="1:15" x14ac:dyDescent="0.2">
      <c r="A123" s="350"/>
      <c r="B123" s="350"/>
      <c r="C123" s="350"/>
      <c r="D123" s="350"/>
      <c r="E123" s="350"/>
      <c r="F123" s="350"/>
      <c r="G123" s="350"/>
      <c r="H123" s="351"/>
      <c r="I123" s="458"/>
      <c r="J123" s="352"/>
      <c r="K123" s="352"/>
      <c r="L123" s="350"/>
      <c r="M123" s="350"/>
      <c r="N123" s="351"/>
      <c r="O123" s="350"/>
    </row>
    <row r="124" spans="1:15" x14ac:dyDescent="0.2">
      <c r="A124" s="350"/>
      <c r="B124" s="350"/>
      <c r="C124" s="350"/>
      <c r="D124" s="350"/>
      <c r="E124" s="350"/>
      <c r="F124" s="350"/>
      <c r="G124" s="350"/>
      <c r="H124" s="351"/>
      <c r="I124" s="458"/>
      <c r="J124" s="352"/>
      <c r="K124" s="352"/>
      <c r="L124" s="350"/>
      <c r="M124" s="350"/>
      <c r="N124" s="351"/>
      <c r="O124" s="350"/>
    </row>
    <row r="125" spans="1:15" x14ac:dyDescent="0.2">
      <c r="A125" s="350"/>
      <c r="B125" s="350"/>
      <c r="C125" s="350"/>
      <c r="D125" s="350"/>
      <c r="E125" s="350"/>
      <c r="F125" s="350"/>
      <c r="G125" s="350"/>
      <c r="H125" s="351"/>
      <c r="I125" s="458"/>
      <c r="J125" s="352"/>
      <c r="K125" s="352"/>
      <c r="L125" s="350"/>
      <c r="M125" s="350"/>
      <c r="N125" s="351"/>
      <c r="O125" s="350"/>
    </row>
    <row r="126" spans="1:15" x14ac:dyDescent="0.2">
      <c r="A126" s="350"/>
      <c r="B126" s="350"/>
      <c r="C126" s="350"/>
      <c r="D126" s="350"/>
      <c r="E126" s="350"/>
      <c r="F126" s="350"/>
      <c r="G126" s="350"/>
      <c r="H126" s="351"/>
      <c r="I126" s="458"/>
      <c r="J126" s="352"/>
      <c r="K126" s="352"/>
      <c r="L126" s="350"/>
      <c r="M126" s="350"/>
      <c r="N126" s="351"/>
      <c r="O126" s="350"/>
    </row>
    <row r="127" spans="1:15" x14ac:dyDescent="0.2">
      <c r="A127" s="350"/>
      <c r="B127" s="350"/>
      <c r="C127" s="350"/>
      <c r="D127" s="350"/>
      <c r="E127" s="350"/>
      <c r="F127" s="350"/>
      <c r="G127" s="350"/>
      <c r="H127" s="351"/>
      <c r="I127" s="458"/>
      <c r="J127" s="352"/>
      <c r="K127" s="352"/>
      <c r="L127" s="350"/>
      <c r="M127" s="350"/>
      <c r="N127" s="351"/>
      <c r="O127" s="350"/>
    </row>
    <row r="128" spans="1:15" x14ac:dyDescent="0.2">
      <c r="A128" s="350"/>
      <c r="B128" s="350"/>
      <c r="C128" s="350"/>
      <c r="D128" s="350"/>
      <c r="E128" s="350"/>
      <c r="F128" s="350"/>
      <c r="G128" s="350"/>
      <c r="H128" s="351"/>
      <c r="I128" s="458"/>
      <c r="J128" s="352"/>
      <c r="K128" s="352"/>
      <c r="L128" s="350"/>
      <c r="M128" s="350"/>
      <c r="N128" s="351"/>
      <c r="O128" s="350"/>
    </row>
    <row r="129" spans="1:15" x14ac:dyDescent="0.2">
      <c r="A129" s="350"/>
      <c r="B129" s="350"/>
      <c r="C129" s="350"/>
      <c r="D129" s="350"/>
      <c r="E129" s="350"/>
      <c r="F129" s="350"/>
      <c r="G129" s="350"/>
      <c r="H129" s="351"/>
      <c r="I129" s="458"/>
      <c r="J129" s="352"/>
      <c r="K129" s="352"/>
      <c r="L129" s="350"/>
      <c r="M129" s="350"/>
      <c r="N129" s="351"/>
      <c r="O129" s="350"/>
    </row>
    <row r="130" spans="1:15" x14ac:dyDescent="0.2">
      <c r="A130" s="350"/>
      <c r="B130" s="350"/>
      <c r="C130" s="350"/>
      <c r="D130" s="350"/>
      <c r="E130" s="350"/>
      <c r="F130" s="350"/>
      <c r="G130" s="350"/>
      <c r="H130" s="351"/>
      <c r="I130" s="458"/>
      <c r="J130" s="352"/>
      <c r="K130" s="352"/>
      <c r="L130" s="350"/>
      <c r="M130" s="350"/>
      <c r="N130" s="351"/>
      <c r="O130" s="350"/>
    </row>
    <row r="131" spans="1:15" x14ac:dyDescent="0.2">
      <c r="A131" s="350"/>
      <c r="B131" s="350"/>
      <c r="C131" s="350"/>
      <c r="D131" s="350"/>
      <c r="E131" s="350"/>
      <c r="F131" s="350"/>
      <c r="G131" s="350"/>
      <c r="H131" s="351"/>
      <c r="I131" s="458"/>
      <c r="J131" s="352"/>
      <c r="K131" s="352"/>
      <c r="L131" s="350"/>
      <c r="M131" s="350"/>
      <c r="N131" s="351"/>
      <c r="O131" s="350"/>
    </row>
    <row r="132" spans="1:15" x14ac:dyDescent="0.2">
      <c r="A132" s="350"/>
      <c r="B132" s="350"/>
      <c r="C132" s="350"/>
      <c r="D132" s="350"/>
      <c r="E132" s="350"/>
      <c r="F132" s="350"/>
      <c r="G132" s="350"/>
      <c r="H132" s="351"/>
      <c r="I132" s="458"/>
      <c r="J132" s="352"/>
      <c r="K132" s="352"/>
      <c r="L132" s="350"/>
      <c r="M132" s="350"/>
      <c r="N132" s="351"/>
      <c r="O132" s="350"/>
    </row>
    <row r="133" spans="1:15" x14ac:dyDescent="0.2">
      <c r="A133" s="350"/>
      <c r="B133" s="350"/>
      <c r="C133" s="350"/>
      <c r="D133" s="350"/>
      <c r="E133" s="350"/>
      <c r="F133" s="350"/>
      <c r="G133" s="350"/>
      <c r="H133" s="351"/>
      <c r="I133" s="458"/>
      <c r="J133" s="352"/>
      <c r="K133" s="352"/>
      <c r="L133" s="350"/>
      <c r="M133" s="350"/>
      <c r="N133" s="351"/>
      <c r="O133" s="350"/>
    </row>
    <row r="134" spans="1:15" x14ac:dyDescent="0.2">
      <c r="A134" s="350"/>
      <c r="B134" s="350"/>
      <c r="C134" s="350"/>
      <c r="D134" s="350"/>
      <c r="E134" s="350"/>
      <c r="F134" s="350"/>
      <c r="G134" s="350"/>
      <c r="H134" s="351"/>
      <c r="I134" s="458"/>
      <c r="J134" s="352"/>
      <c r="K134" s="352"/>
      <c r="L134" s="350"/>
      <c r="M134" s="350"/>
      <c r="N134" s="351"/>
      <c r="O134" s="350"/>
    </row>
    <row r="135" spans="1:15" x14ac:dyDescent="0.2">
      <c r="A135" s="350"/>
      <c r="B135" s="350"/>
      <c r="C135" s="350"/>
      <c r="D135" s="350"/>
      <c r="E135" s="350"/>
      <c r="F135" s="350"/>
      <c r="G135" s="350"/>
      <c r="H135" s="351"/>
      <c r="I135" s="458"/>
      <c r="J135" s="352"/>
      <c r="K135" s="352"/>
      <c r="L135" s="350"/>
      <c r="M135" s="350"/>
      <c r="N135" s="351"/>
      <c r="O135" s="350"/>
    </row>
    <row r="136" spans="1:15" x14ac:dyDescent="0.2">
      <c r="A136" s="350"/>
      <c r="B136" s="350"/>
      <c r="C136" s="350"/>
      <c r="D136" s="350"/>
      <c r="E136" s="350"/>
      <c r="F136" s="350"/>
      <c r="G136" s="350"/>
      <c r="H136" s="351"/>
      <c r="I136" s="458"/>
      <c r="J136" s="352"/>
      <c r="K136" s="352"/>
      <c r="L136" s="350"/>
      <c r="M136" s="350"/>
      <c r="N136" s="351"/>
      <c r="O136" s="350"/>
    </row>
    <row r="137" spans="1:15" x14ac:dyDescent="0.2">
      <c r="A137" s="350"/>
      <c r="B137" s="350"/>
      <c r="C137" s="350"/>
      <c r="D137" s="350"/>
      <c r="E137" s="350"/>
      <c r="F137" s="350"/>
      <c r="G137" s="350"/>
      <c r="H137" s="351"/>
      <c r="I137" s="458"/>
      <c r="J137" s="352"/>
      <c r="K137" s="352"/>
      <c r="L137" s="350"/>
      <c r="M137" s="350"/>
      <c r="N137" s="351"/>
      <c r="O137" s="350"/>
    </row>
    <row r="138" spans="1:15" x14ac:dyDescent="0.2">
      <c r="A138" s="350"/>
      <c r="B138" s="350"/>
      <c r="C138" s="350"/>
      <c r="D138" s="350"/>
      <c r="E138" s="350"/>
      <c r="F138" s="350"/>
      <c r="G138" s="350"/>
      <c r="H138" s="351"/>
      <c r="I138" s="458"/>
      <c r="J138" s="352"/>
      <c r="K138" s="352"/>
      <c r="L138" s="350"/>
      <c r="M138" s="350"/>
      <c r="N138" s="351"/>
      <c r="O138" s="350"/>
    </row>
    <row r="139" spans="1:15" x14ac:dyDescent="0.2">
      <c r="A139" s="350"/>
      <c r="B139" s="350"/>
      <c r="C139" s="350"/>
      <c r="D139" s="350"/>
      <c r="E139" s="350"/>
      <c r="F139" s="350"/>
      <c r="G139" s="350"/>
      <c r="H139" s="351"/>
      <c r="I139" s="458"/>
      <c r="J139" s="352"/>
      <c r="K139" s="352"/>
      <c r="L139" s="350"/>
      <c r="M139" s="350"/>
      <c r="N139" s="351"/>
      <c r="O139" s="350"/>
    </row>
    <row r="140" spans="1:15" x14ac:dyDescent="0.2">
      <c r="A140" s="350"/>
      <c r="B140" s="350"/>
      <c r="C140" s="350"/>
      <c r="D140" s="350"/>
      <c r="E140" s="350"/>
      <c r="F140" s="350"/>
      <c r="G140" s="350"/>
      <c r="H140" s="351"/>
      <c r="I140" s="458"/>
      <c r="J140" s="352"/>
      <c r="K140" s="352"/>
      <c r="L140" s="350"/>
      <c r="M140" s="350"/>
      <c r="N140" s="351"/>
      <c r="O140" s="350"/>
    </row>
    <row r="141" spans="1:15" x14ac:dyDescent="0.2">
      <c r="A141" s="350"/>
      <c r="B141" s="350"/>
      <c r="C141" s="350"/>
      <c r="D141" s="350"/>
      <c r="E141" s="350"/>
      <c r="F141" s="350"/>
      <c r="G141" s="350"/>
      <c r="H141" s="351"/>
      <c r="I141" s="458"/>
      <c r="J141" s="352"/>
      <c r="K141" s="352"/>
      <c r="L141" s="350"/>
      <c r="M141" s="350"/>
      <c r="N141" s="351"/>
      <c r="O141" s="350"/>
    </row>
    <row r="142" spans="1:15" x14ac:dyDescent="0.2">
      <c r="A142" s="350"/>
      <c r="B142" s="350"/>
      <c r="C142" s="350"/>
      <c r="D142" s="350"/>
      <c r="E142" s="350"/>
      <c r="F142" s="350"/>
      <c r="G142" s="350"/>
      <c r="H142" s="351"/>
      <c r="I142" s="458"/>
      <c r="J142" s="352"/>
      <c r="K142" s="352"/>
      <c r="L142" s="350"/>
      <c r="M142" s="350"/>
      <c r="N142" s="351"/>
      <c r="O142" s="350"/>
    </row>
    <row r="143" spans="1:15" x14ac:dyDescent="0.2">
      <c r="A143" s="350"/>
      <c r="B143" s="350"/>
      <c r="C143" s="350"/>
      <c r="D143" s="350"/>
      <c r="E143" s="350"/>
      <c r="F143" s="350"/>
      <c r="G143" s="350"/>
      <c r="H143" s="351"/>
      <c r="I143" s="458"/>
      <c r="J143" s="352"/>
      <c r="K143" s="352"/>
      <c r="L143" s="350"/>
      <c r="M143" s="350"/>
      <c r="N143" s="351"/>
      <c r="O143" s="350"/>
    </row>
    <row r="144" spans="1:15" x14ac:dyDescent="0.2">
      <c r="A144" s="350"/>
      <c r="B144" s="350"/>
      <c r="C144" s="350"/>
      <c r="D144" s="350"/>
      <c r="E144" s="350"/>
      <c r="F144" s="350"/>
      <c r="G144" s="350"/>
      <c r="H144" s="351"/>
      <c r="I144" s="458"/>
      <c r="J144" s="352"/>
      <c r="K144" s="352"/>
      <c r="L144" s="350"/>
      <c r="M144" s="350"/>
      <c r="N144" s="351"/>
      <c r="O144" s="350"/>
    </row>
    <row r="145" spans="1:15" x14ac:dyDescent="0.2">
      <c r="A145" s="350"/>
      <c r="B145" s="350"/>
      <c r="C145" s="350"/>
      <c r="D145" s="350"/>
      <c r="E145" s="350"/>
      <c r="F145" s="350"/>
      <c r="G145" s="350"/>
      <c r="H145" s="351"/>
      <c r="I145" s="458"/>
      <c r="J145" s="352"/>
      <c r="K145" s="352"/>
      <c r="L145" s="350"/>
      <c r="M145" s="350"/>
      <c r="N145" s="351"/>
      <c r="O145" s="350"/>
    </row>
    <row r="146" spans="1:15" x14ac:dyDescent="0.2">
      <c r="A146" s="350"/>
      <c r="B146" s="350"/>
      <c r="C146" s="350"/>
      <c r="D146" s="350"/>
      <c r="E146" s="350"/>
      <c r="F146" s="350"/>
      <c r="G146" s="350"/>
      <c r="H146" s="351"/>
      <c r="I146" s="458"/>
      <c r="J146" s="352"/>
      <c r="K146" s="352"/>
      <c r="L146" s="350"/>
      <c r="M146" s="350"/>
      <c r="N146" s="351"/>
      <c r="O146" s="350"/>
    </row>
    <row r="147" spans="1:15" x14ac:dyDescent="0.2">
      <c r="A147" s="350"/>
      <c r="B147" s="350"/>
      <c r="C147" s="350"/>
      <c r="D147" s="350"/>
      <c r="E147" s="350"/>
      <c r="F147" s="350"/>
      <c r="G147" s="350"/>
      <c r="H147" s="351"/>
      <c r="I147" s="458"/>
      <c r="J147" s="352"/>
      <c r="K147" s="352"/>
      <c r="L147" s="350"/>
      <c r="M147" s="350"/>
      <c r="N147" s="351"/>
      <c r="O147" s="350"/>
    </row>
    <row r="148" spans="1:15" x14ac:dyDescent="0.2">
      <c r="A148" s="350"/>
      <c r="B148" s="350"/>
      <c r="C148" s="350"/>
      <c r="D148" s="350"/>
      <c r="E148" s="350"/>
      <c r="F148" s="350"/>
      <c r="G148" s="350"/>
      <c r="H148" s="351"/>
      <c r="I148" s="458"/>
      <c r="J148" s="352"/>
      <c r="K148" s="352"/>
      <c r="L148" s="350"/>
      <c r="M148" s="350"/>
      <c r="N148" s="351"/>
      <c r="O148" s="350"/>
    </row>
    <row r="149" spans="1:15" x14ac:dyDescent="0.2">
      <c r="A149" s="350"/>
      <c r="B149" s="350"/>
      <c r="C149" s="350"/>
      <c r="D149" s="350"/>
      <c r="E149" s="350"/>
      <c r="F149" s="350"/>
      <c r="G149" s="350"/>
      <c r="H149" s="351"/>
      <c r="I149" s="458"/>
      <c r="J149" s="352"/>
      <c r="K149" s="352"/>
      <c r="L149" s="350"/>
      <c r="M149" s="350"/>
      <c r="N149" s="351"/>
      <c r="O149" s="350"/>
    </row>
    <row r="150" spans="1:15" x14ac:dyDescent="0.2">
      <c r="A150" s="350"/>
      <c r="B150" s="350"/>
      <c r="C150" s="350"/>
      <c r="D150" s="350"/>
      <c r="E150" s="350"/>
      <c r="F150" s="350"/>
      <c r="G150" s="350"/>
      <c r="H150" s="351"/>
      <c r="I150" s="458"/>
      <c r="J150" s="352"/>
      <c r="K150" s="352"/>
      <c r="L150" s="350"/>
      <c r="M150" s="350"/>
      <c r="N150" s="351"/>
      <c r="O150" s="350"/>
    </row>
    <row r="151" spans="1:15" x14ac:dyDescent="0.2">
      <c r="A151" s="350"/>
      <c r="B151" s="350"/>
      <c r="C151" s="350"/>
      <c r="D151" s="350"/>
      <c r="E151" s="350"/>
      <c r="F151" s="350"/>
      <c r="G151" s="350"/>
      <c r="H151" s="351"/>
      <c r="I151" s="458"/>
      <c r="J151" s="352"/>
      <c r="K151" s="352"/>
      <c r="L151" s="350"/>
      <c r="M151" s="350"/>
      <c r="N151" s="351"/>
      <c r="O151" s="350"/>
    </row>
    <row r="152" spans="1:15" x14ac:dyDescent="0.2">
      <c r="A152" s="350"/>
      <c r="B152" s="350"/>
      <c r="C152" s="350"/>
      <c r="D152" s="350"/>
      <c r="E152" s="350"/>
      <c r="F152" s="350"/>
      <c r="G152" s="350"/>
      <c r="H152" s="351"/>
      <c r="I152" s="458"/>
      <c r="J152" s="352"/>
      <c r="K152" s="352"/>
      <c r="L152" s="350"/>
      <c r="M152" s="350"/>
      <c r="N152" s="351"/>
      <c r="O152" s="350"/>
    </row>
    <row r="153" spans="1:15" x14ac:dyDescent="0.2">
      <c r="A153" s="350"/>
      <c r="B153" s="350"/>
      <c r="C153" s="350"/>
      <c r="D153" s="350"/>
      <c r="E153" s="350"/>
      <c r="F153" s="350"/>
      <c r="G153" s="350"/>
      <c r="H153" s="351"/>
      <c r="I153" s="458"/>
      <c r="J153" s="352"/>
      <c r="K153" s="352"/>
      <c r="L153" s="350"/>
      <c r="M153" s="350"/>
      <c r="N153" s="351"/>
      <c r="O153" s="350"/>
    </row>
    <row r="154" spans="1:15" x14ac:dyDescent="0.2">
      <c r="A154" s="350"/>
      <c r="B154" s="350"/>
      <c r="C154" s="350"/>
      <c r="D154" s="350"/>
      <c r="E154" s="350"/>
      <c r="F154" s="350"/>
      <c r="G154" s="350"/>
      <c r="H154" s="351"/>
      <c r="I154" s="458"/>
      <c r="J154" s="352"/>
      <c r="K154" s="352"/>
      <c r="L154" s="350"/>
      <c r="M154" s="350"/>
      <c r="N154" s="351"/>
      <c r="O154" s="350"/>
    </row>
    <row r="155" spans="1:15" x14ac:dyDescent="0.2">
      <c r="A155" s="350"/>
      <c r="B155" s="350"/>
      <c r="C155" s="350"/>
      <c r="D155" s="350"/>
      <c r="E155" s="350"/>
      <c r="F155" s="350"/>
      <c r="G155" s="350"/>
      <c r="H155" s="351"/>
      <c r="I155" s="458"/>
      <c r="J155" s="352"/>
      <c r="K155" s="352"/>
      <c r="L155" s="350"/>
      <c r="M155" s="350"/>
      <c r="N155" s="351"/>
      <c r="O155" s="350"/>
    </row>
    <row r="156" spans="1:15" x14ac:dyDescent="0.2">
      <c r="A156" s="350"/>
      <c r="B156" s="350"/>
      <c r="C156" s="350"/>
      <c r="D156" s="350"/>
      <c r="E156" s="350"/>
      <c r="F156" s="350"/>
      <c r="G156" s="350"/>
      <c r="H156" s="351"/>
      <c r="I156" s="458"/>
      <c r="J156" s="352"/>
      <c r="K156" s="352"/>
      <c r="L156" s="350"/>
      <c r="M156" s="350"/>
      <c r="N156" s="351"/>
      <c r="O156" s="350"/>
    </row>
    <row r="157" spans="1:15" x14ac:dyDescent="0.2">
      <c r="A157" s="350"/>
      <c r="B157" s="350"/>
      <c r="C157" s="350"/>
      <c r="D157" s="350"/>
      <c r="E157" s="350"/>
      <c r="F157" s="350"/>
      <c r="G157" s="350"/>
      <c r="H157" s="351"/>
      <c r="I157" s="458"/>
      <c r="J157" s="352"/>
      <c r="K157" s="352"/>
      <c r="L157" s="350"/>
      <c r="M157" s="350"/>
      <c r="N157" s="351"/>
      <c r="O157" s="350"/>
    </row>
    <row r="158" spans="1:15" x14ac:dyDescent="0.2">
      <c r="A158" s="350"/>
      <c r="B158" s="350"/>
      <c r="C158" s="350"/>
      <c r="D158" s="350"/>
      <c r="E158" s="350"/>
      <c r="F158" s="350"/>
      <c r="G158" s="350"/>
      <c r="H158" s="351"/>
      <c r="I158" s="458"/>
      <c r="J158" s="352"/>
      <c r="K158" s="352"/>
      <c r="L158" s="350"/>
      <c r="M158" s="350"/>
      <c r="N158" s="351"/>
      <c r="O158" s="350"/>
    </row>
    <row r="159" spans="1:15" x14ac:dyDescent="0.2">
      <c r="A159" s="350"/>
      <c r="B159" s="350"/>
      <c r="C159" s="350"/>
      <c r="D159" s="350"/>
      <c r="E159" s="350"/>
      <c r="F159" s="350"/>
      <c r="G159" s="350"/>
      <c r="H159" s="351"/>
      <c r="I159" s="458"/>
      <c r="J159" s="352"/>
      <c r="K159" s="352"/>
      <c r="L159" s="350"/>
      <c r="M159" s="350"/>
      <c r="N159" s="351"/>
      <c r="O159" s="350"/>
    </row>
    <row r="160" spans="1:15" x14ac:dyDescent="0.2">
      <c r="A160" s="350"/>
      <c r="B160" s="350"/>
      <c r="C160" s="350"/>
      <c r="D160" s="350"/>
      <c r="E160" s="350"/>
      <c r="F160" s="350"/>
      <c r="G160" s="350"/>
      <c r="H160" s="351"/>
      <c r="I160" s="458"/>
      <c r="J160" s="352"/>
      <c r="K160" s="352"/>
      <c r="L160" s="350"/>
      <c r="M160" s="350"/>
      <c r="N160" s="351"/>
      <c r="O160" s="350"/>
    </row>
    <row r="161" spans="1:15" x14ac:dyDescent="0.2">
      <c r="A161" s="350"/>
      <c r="B161" s="350"/>
      <c r="C161" s="350"/>
      <c r="D161" s="350"/>
      <c r="E161" s="350"/>
      <c r="F161" s="350"/>
      <c r="G161" s="350"/>
      <c r="H161" s="351"/>
      <c r="I161" s="458"/>
      <c r="J161" s="352"/>
      <c r="K161" s="352"/>
      <c r="L161" s="350"/>
      <c r="M161" s="350"/>
      <c r="N161" s="351"/>
      <c r="O161" s="350"/>
    </row>
    <row r="162" spans="1:15" x14ac:dyDescent="0.2">
      <c r="A162" s="350"/>
      <c r="B162" s="350"/>
      <c r="C162" s="350"/>
      <c r="D162" s="350"/>
      <c r="E162" s="350"/>
      <c r="F162" s="350"/>
      <c r="G162" s="350"/>
      <c r="H162" s="351"/>
      <c r="I162" s="458"/>
      <c r="J162" s="352"/>
      <c r="K162" s="352"/>
      <c r="L162" s="350"/>
      <c r="M162" s="350"/>
      <c r="N162" s="351"/>
      <c r="O162" s="350"/>
    </row>
    <row r="163" spans="1:15" x14ac:dyDescent="0.2">
      <c r="A163" s="350"/>
      <c r="B163" s="350"/>
      <c r="C163" s="350"/>
      <c r="D163" s="350"/>
      <c r="E163" s="350"/>
      <c r="F163" s="350"/>
      <c r="G163" s="350"/>
      <c r="H163" s="351"/>
      <c r="I163" s="458"/>
      <c r="J163" s="352"/>
      <c r="K163" s="352"/>
      <c r="L163" s="350"/>
      <c r="M163" s="350"/>
      <c r="N163" s="351"/>
      <c r="O163" s="350"/>
    </row>
    <row r="164" spans="1:15" x14ac:dyDescent="0.2">
      <c r="A164" s="350"/>
      <c r="B164" s="350"/>
      <c r="C164" s="350"/>
      <c r="D164" s="350"/>
      <c r="E164" s="350"/>
      <c r="F164" s="350"/>
      <c r="G164" s="350"/>
      <c r="H164" s="351"/>
      <c r="I164" s="458"/>
      <c r="J164" s="352"/>
      <c r="K164" s="352"/>
      <c r="L164" s="350"/>
      <c r="M164" s="350"/>
      <c r="N164" s="351"/>
      <c r="O164" s="350"/>
    </row>
    <row r="165" spans="1:15" x14ac:dyDescent="0.2">
      <c r="A165" s="350"/>
      <c r="B165" s="350"/>
      <c r="C165" s="350"/>
      <c r="D165" s="350"/>
      <c r="E165" s="350"/>
      <c r="F165" s="350"/>
      <c r="G165" s="350"/>
      <c r="H165" s="351"/>
      <c r="I165" s="458"/>
      <c r="J165" s="352"/>
      <c r="K165" s="352"/>
      <c r="L165" s="350"/>
      <c r="M165" s="350"/>
      <c r="N165" s="351"/>
      <c r="O165" s="350"/>
    </row>
    <row r="166" spans="1:15" x14ac:dyDescent="0.2">
      <c r="A166" s="350"/>
      <c r="B166" s="350"/>
      <c r="C166" s="350"/>
      <c r="D166" s="350"/>
      <c r="E166" s="350"/>
      <c r="F166" s="350"/>
      <c r="G166" s="350"/>
      <c r="H166" s="351"/>
      <c r="I166" s="458"/>
      <c r="J166" s="352"/>
      <c r="K166" s="352"/>
      <c r="L166" s="350"/>
      <c r="M166" s="350"/>
      <c r="N166" s="351"/>
      <c r="O166" s="350"/>
    </row>
    <row r="167" spans="1:15" x14ac:dyDescent="0.2">
      <c r="A167" s="350"/>
      <c r="B167" s="350"/>
      <c r="C167" s="350"/>
      <c r="D167" s="350"/>
      <c r="E167" s="350"/>
      <c r="F167" s="350"/>
      <c r="G167" s="350"/>
      <c r="H167" s="351"/>
      <c r="I167" s="458"/>
      <c r="J167" s="352"/>
      <c r="K167" s="352"/>
      <c r="L167" s="350"/>
      <c r="M167" s="350"/>
      <c r="N167" s="351"/>
      <c r="O167" s="350"/>
    </row>
    <row r="168" spans="1:15" x14ac:dyDescent="0.2">
      <c r="A168" s="350"/>
      <c r="B168" s="350"/>
      <c r="C168" s="350"/>
      <c r="D168" s="350"/>
      <c r="E168" s="350"/>
      <c r="F168" s="350"/>
      <c r="G168" s="350"/>
      <c r="H168" s="351"/>
      <c r="I168" s="458"/>
      <c r="J168" s="352"/>
      <c r="K168" s="352"/>
      <c r="L168" s="350"/>
      <c r="M168" s="350"/>
      <c r="N168" s="351"/>
      <c r="O168" s="350"/>
    </row>
    <row r="169" spans="1:15" x14ac:dyDescent="0.2">
      <c r="A169" s="350"/>
      <c r="B169" s="350"/>
      <c r="C169" s="350"/>
      <c r="D169" s="350"/>
      <c r="E169" s="350"/>
      <c r="F169" s="350"/>
      <c r="G169" s="350"/>
      <c r="H169" s="351"/>
      <c r="I169" s="458"/>
      <c r="J169" s="352"/>
      <c r="K169" s="352"/>
      <c r="L169" s="350"/>
      <c r="M169" s="350"/>
      <c r="N169" s="351"/>
      <c r="O169" s="350"/>
    </row>
    <row r="170" spans="1:15" x14ac:dyDescent="0.2">
      <c r="A170" s="350"/>
      <c r="B170" s="350"/>
      <c r="C170" s="350"/>
      <c r="D170" s="350"/>
      <c r="E170" s="350"/>
      <c r="F170" s="350"/>
      <c r="G170" s="350"/>
      <c r="H170" s="351"/>
      <c r="I170" s="458"/>
      <c r="J170" s="352"/>
      <c r="K170" s="352"/>
      <c r="L170" s="350"/>
      <c r="M170" s="350"/>
      <c r="N170" s="351"/>
      <c r="O170" s="350"/>
    </row>
    <row r="171" spans="1:15" x14ac:dyDescent="0.2">
      <c r="A171" s="350"/>
      <c r="B171" s="350"/>
      <c r="C171" s="350"/>
      <c r="D171" s="350"/>
      <c r="E171" s="350"/>
      <c r="F171" s="350"/>
      <c r="G171" s="350"/>
      <c r="H171" s="351"/>
      <c r="I171" s="458"/>
      <c r="J171" s="352"/>
      <c r="K171" s="352"/>
      <c r="L171" s="350"/>
      <c r="M171" s="350"/>
      <c r="N171" s="351"/>
      <c r="O171" s="350"/>
    </row>
    <row r="172" spans="1:15" x14ac:dyDescent="0.2">
      <c r="A172" s="350"/>
      <c r="B172" s="350"/>
      <c r="C172" s="350"/>
      <c r="D172" s="350"/>
      <c r="E172" s="350"/>
      <c r="F172" s="350"/>
      <c r="G172" s="350"/>
      <c r="H172" s="351"/>
      <c r="I172" s="458"/>
      <c r="J172" s="352"/>
      <c r="K172" s="352"/>
      <c r="L172" s="350"/>
      <c r="M172" s="350"/>
      <c r="N172" s="351"/>
      <c r="O172" s="350"/>
    </row>
    <row r="173" spans="1:15" x14ac:dyDescent="0.2">
      <c r="A173" s="350"/>
      <c r="B173" s="350"/>
      <c r="C173" s="350"/>
      <c r="D173" s="350"/>
      <c r="E173" s="350"/>
      <c r="F173" s="350"/>
      <c r="G173" s="350"/>
      <c r="H173" s="351"/>
      <c r="I173" s="458"/>
      <c r="J173" s="352"/>
      <c r="K173" s="352"/>
      <c r="L173" s="350"/>
      <c r="M173" s="350"/>
      <c r="N173" s="351"/>
      <c r="O173" s="350"/>
    </row>
    <row r="174" spans="1:15" x14ac:dyDescent="0.2">
      <c r="A174" s="350"/>
      <c r="B174" s="350"/>
      <c r="C174" s="350"/>
      <c r="D174" s="350"/>
      <c r="E174" s="350"/>
      <c r="F174" s="350"/>
      <c r="G174" s="350"/>
      <c r="H174" s="351"/>
      <c r="I174" s="458"/>
      <c r="J174" s="352"/>
      <c r="K174" s="352"/>
      <c r="L174" s="350"/>
      <c r="M174" s="350"/>
      <c r="N174" s="351"/>
      <c r="O174" s="350"/>
    </row>
    <row r="175" spans="1:15" x14ac:dyDescent="0.2">
      <c r="A175" s="350"/>
      <c r="B175" s="350"/>
      <c r="C175" s="350"/>
      <c r="D175" s="350"/>
      <c r="E175" s="350"/>
      <c r="F175" s="350"/>
      <c r="G175" s="350"/>
      <c r="H175" s="351"/>
      <c r="I175" s="458"/>
      <c r="J175" s="352"/>
      <c r="K175" s="352"/>
      <c r="L175" s="350"/>
      <c r="M175" s="350"/>
      <c r="N175" s="351"/>
      <c r="O175" s="350"/>
    </row>
    <row r="176" spans="1:15" x14ac:dyDescent="0.2">
      <c r="A176" s="350"/>
      <c r="B176" s="350"/>
      <c r="C176" s="350"/>
      <c r="D176" s="350"/>
      <c r="E176" s="350"/>
      <c r="F176" s="350"/>
      <c r="G176" s="350"/>
      <c r="H176" s="351"/>
      <c r="I176" s="458"/>
      <c r="J176" s="352"/>
      <c r="K176" s="352"/>
      <c r="L176" s="350"/>
      <c r="M176" s="350"/>
      <c r="N176" s="351"/>
      <c r="O176" s="350"/>
    </row>
    <row r="177" spans="1:15" x14ac:dyDescent="0.2">
      <c r="A177" s="350"/>
      <c r="B177" s="350"/>
      <c r="C177" s="350"/>
      <c r="D177" s="350"/>
      <c r="E177" s="350"/>
      <c r="F177" s="350"/>
      <c r="G177" s="350"/>
      <c r="H177" s="351"/>
      <c r="I177" s="458"/>
      <c r="J177" s="352"/>
      <c r="K177" s="352"/>
      <c r="L177" s="350"/>
      <c r="M177" s="350"/>
      <c r="N177" s="351"/>
      <c r="O177" s="350"/>
    </row>
    <row r="178" spans="1:15" x14ac:dyDescent="0.2">
      <c r="A178" s="350"/>
      <c r="B178" s="350"/>
      <c r="C178" s="350"/>
      <c r="D178" s="350"/>
      <c r="E178" s="350"/>
      <c r="F178" s="350"/>
      <c r="G178" s="350"/>
      <c r="H178" s="351"/>
      <c r="I178" s="458"/>
      <c r="J178" s="352"/>
      <c r="K178" s="352"/>
      <c r="L178" s="350"/>
      <c r="M178" s="350"/>
      <c r="N178" s="351"/>
      <c r="O178" s="350"/>
    </row>
    <row r="179" spans="1:15" x14ac:dyDescent="0.2">
      <c r="A179" s="350"/>
      <c r="B179" s="350"/>
      <c r="C179" s="350"/>
      <c r="D179" s="350"/>
      <c r="E179" s="350"/>
      <c r="F179" s="350"/>
      <c r="G179" s="350"/>
      <c r="H179" s="351"/>
      <c r="I179" s="458"/>
      <c r="J179" s="352"/>
      <c r="K179" s="352"/>
      <c r="L179" s="350"/>
      <c r="M179" s="350"/>
      <c r="N179" s="351"/>
      <c r="O179" s="350"/>
    </row>
    <row r="180" spans="1:15" x14ac:dyDescent="0.2">
      <c r="A180" s="350"/>
      <c r="B180" s="350"/>
      <c r="C180" s="350"/>
      <c r="D180" s="350"/>
      <c r="E180" s="350"/>
      <c r="F180" s="350"/>
      <c r="G180" s="350"/>
      <c r="H180" s="351"/>
      <c r="I180" s="458"/>
      <c r="J180" s="352"/>
      <c r="K180" s="352"/>
      <c r="L180" s="350"/>
      <c r="M180" s="350"/>
      <c r="N180" s="351"/>
      <c r="O180" s="350"/>
    </row>
    <row r="181" spans="1:15" x14ac:dyDescent="0.2">
      <c r="A181" s="350"/>
      <c r="B181" s="350"/>
      <c r="C181" s="350"/>
      <c r="D181" s="350"/>
      <c r="E181" s="350"/>
      <c r="F181" s="350"/>
      <c r="G181" s="350"/>
      <c r="H181" s="351"/>
      <c r="I181" s="458"/>
      <c r="J181" s="352"/>
      <c r="K181" s="352"/>
      <c r="L181" s="350"/>
      <c r="M181" s="350"/>
      <c r="N181" s="351"/>
      <c r="O181" s="350"/>
    </row>
    <row r="182" spans="1:15" x14ac:dyDescent="0.2">
      <c r="A182" s="350"/>
      <c r="B182" s="350"/>
      <c r="C182" s="350"/>
      <c r="D182" s="350"/>
      <c r="E182" s="350"/>
      <c r="F182" s="350"/>
      <c r="G182" s="350"/>
      <c r="H182" s="351"/>
      <c r="I182" s="458"/>
      <c r="J182" s="352"/>
      <c r="K182" s="352"/>
      <c r="L182" s="350"/>
      <c r="M182" s="350"/>
      <c r="N182" s="351"/>
      <c r="O182" s="350"/>
    </row>
    <row r="183" spans="1:15" x14ac:dyDescent="0.2">
      <c r="A183" s="350"/>
      <c r="B183" s="350"/>
      <c r="C183" s="350"/>
      <c r="D183" s="350"/>
      <c r="E183" s="350"/>
      <c r="F183" s="350"/>
      <c r="G183" s="350"/>
      <c r="H183" s="351"/>
      <c r="I183" s="458"/>
      <c r="J183" s="352"/>
      <c r="K183" s="352"/>
      <c r="L183" s="350"/>
      <c r="M183" s="350"/>
      <c r="N183" s="351"/>
      <c r="O183" s="350"/>
    </row>
    <row r="184" spans="1:15" x14ac:dyDescent="0.2">
      <c r="A184" s="350"/>
      <c r="B184" s="350"/>
      <c r="C184" s="350"/>
      <c r="D184" s="350"/>
      <c r="E184" s="350"/>
      <c r="F184" s="350"/>
      <c r="G184" s="350"/>
      <c r="H184" s="351"/>
      <c r="I184" s="458"/>
      <c r="J184" s="352"/>
      <c r="K184" s="352"/>
      <c r="L184" s="350"/>
      <c r="M184" s="350"/>
      <c r="N184" s="351"/>
      <c r="O184" s="350"/>
    </row>
    <row r="185" spans="1:15" x14ac:dyDescent="0.2">
      <c r="A185" s="350"/>
      <c r="B185" s="350"/>
      <c r="C185" s="350"/>
      <c r="D185" s="350"/>
      <c r="E185" s="350"/>
      <c r="F185" s="350"/>
      <c r="G185" s="350"/>
      <c r="H185" s="351"/>
      <c r="I185" s="458"/>
      <c r="J185" s="352"/>
      <c r="K185" s="352"/>
      <c r="L185" s="350"/>
      <c r="M185" s="350"/>
      <c r="N185" s="351"/>
      <c r="O185" s="350"/>
    </row>
    <row r="186" spans="1:15" x14ac:dyDescent="0.2">
      <c r="A186" s="350"/>
      <c r="B186" s="350"/>
      <c r="C186" s="350"/>
      <c r="D186" s="350"/>
      <c r="E186" s="350"/>
      <c r="F186" s="350"/>
      <c r="G186" s="350"/>
      <c r="H186" s="351"/>
      <c r="I186" s="458"/>
      <c r="J186" s="352"/>
      <c r="K186" s="352"/>
      <c r="L186" s="350"/>
      <c r="M186" s="350"/>
      <c r="N186" s="351"/>
      <c r="O186" s="350"/>
    </row>
    <row r="187" spans="1:15" x14ac:dyDescent="0.2">
      <c r="A187" s="350"/>
      <c r="B187" s="350"/>
      <c r="C187" s="350"/>
      <c r="D187" s="350"/>
      <c r="E187" s="350"/>
      <c r="F187" s="350"/>
      <c r="G187" s="350"/>
      <c r="H187" s="351"/>
      <c r="I187" s="458"/>
      <c r="J187" s="352"/>
      <c r="K187" s="352"/>
      <c r="L187" s="350"/>
      <c r="M187" s="350"/>
      <c r="N187" s="351"/>
      <c r="O187" s="350"/>
    </row>
    <row r="188" spans="1:15" x14ac:dyDescent="0.2">
      <c r="A188" s="350"/>
      <c r="B188" s="350"/>
      <c r="C188" s="350"/>
      <c r="D188" s="350"/>
      <c r="E188" s="350"/>
      <c r="F188" s="350"/>
      <c r="G188" s="350"/>
      <c r="H188" s="351"/>
      <c r="I188" s="458"/>
      <c r="J188" s="352"/>
      <c r="K188" s="352"/>
      <c r="L188" s="350"/>
      <c r="M188" s="350"/>
      <c r="N188" s="351"/>
      <c r="O188" s="350"/>
    </row>
    <row r="189" spans="1:15" x14ac:dyDescent="0.2">
      <c r="A189" s="350"/>
      <c r="B189" s="350"/>
      <c r="C189" s="350"/>
      <c r="D189" s="350"/>
      <c r="E189" s="350"/>
      <c r="F189" s="350"/>
      <c r="G189" s="350"/>
      <c r="H189" s="351"/>
      <c r="I189" s="458"/>
      <c r="J189" s="352"/>
      <c r="K189" s="352"/>
      <c r="L189" s="350"/>
      <c r="M189" s="350"/>
      <c r="N189" s="351"/>
      <c r="O189" s="350"/>
    </row>
    <row r="190" spans="1:15" x14ac:dyDescent="0.2">
      <c r="A190" s="350"/>
      <c r="B190" s="350"/>
      <c r="C190" s="350"/>
      <c r="D190" s="350"/>
      <c r="E190" s="350"/>
      <c r="F190" s="350"/>
      <c r="G190" s="350"/>
      <c r="H190" s="351"/>
      <c r="I190" s="458"/>
      <c r="J190" s="352"/>
      <c r="K190" s="352"/>
      <c r="L190" s="350"/>
      <c r="M190" s="350"/>
      <c r="N190" s="351"/>
      <c r="O190" s="350"/>
    </row>
    <row r="191" spans="1:15" x14ac:dyDescent="0.2">
      <c r="A191" s="350"/>
      <c r="B191" s="350"/>
      <c r="C191" s="350"/>
      <c r="D191" s="350"/>
      <c r="E191" s="350"/>
      <c r="F191" s="350"/>
      <c r="G191" s="350"/>
      <c r="H191" s="351"/>
      <c r="I191" s="458"/>
      <c r="J191" s="352"/>
      <c r="K191" s="352"/>
      <c r="L191" s="350"/>
      <c r="M191" s="350"/>
      <c r="N191" s="351"/>
      <c r="O191" s="350"/>
    </row>
    <row r="192" spans="1:15" x14ac:dyDescent="0.2">
      <c r="A192" s="350"/>
      <c r="B192" s="350"/>
      <c r="C192" s="350"/>
      <c r="D192" s="350"/>
      <c r="E192" s="350"/>
      <c r="F192" s="350"/>
      <c r="G192" s="350"/>
      <c r="H192" s="351"/>
      <c r="I192" s="458"/>
      <c r="J192" s="352"/>
      <c r="K192" s="352"/>
      <c r="L192" s="350"/>
      <c r="M192" s="350"/>
      <c r="N192" s="351"/>
      <c r="O192" s="350"/>
    </row>
    <row r="193" spans="1:15" x14ac:dyDescent="0.2">
      <c r="A193" s="350"/>
      <c r="B193" s="350"/>
      <c r="C193" s="350"/>
      <c r="D193" s="350"/>
      <c r="E193" s="350"/>
      <c r="F193" s="350"/>
      <c r="G193" s="350"/>
      <c r="H193" s="351"/>
      <c r="I193" s="458"/>
      <c r="J193" s="352"/>
      <c r="K193" s="352"/>
      <c r="L193" s="350"/>
      <c r="M193" s="350"/>
      <c r="N193" s="351"/>
      <c r="O193" s="350"/>
    </row>
    <row r="194" spans="1:15" x14ac:dyDescent="0.2">
      <c r="A194" s="350"/>
      <c r="B194" s="350"/>
      <c r="C194" s="350"/>
      <c r="D194" s="350"/>
      <c r="E194" s="350"/>
      <c r="F194" s="350"/>
      <c r="G194" s="350"/>
      <c r="H194" s="351"/>
      <c r="I194" s="458"/>
      <c r="J194" s="352"/>
      <c r="K194" s="352"/>
      <c r="L194" s="350"/>
      <c r="M194" s="350"/>
      <c r="N194" s="351"/>
      <c r="O194" s="350"/>
    </row>
    <row r="195" spans="1:15" x14ac:dyDescent="0.2">
      <c r="A195" s="350"/>
      <c r="B195" s="350"/>
      <c r="C195" s="350"/>
      <c r="D195" s="350"/>
      <c r="E195" s="350"/>
      <c r="F195" s="350"/>
      <c r="G195" s="350"/>
      <c r="H195" s="351"/>
      <c r="I195" s="458"/>
      <c r="J195" s="352"/>
      <c r="K195" s="352"/>
      <c r="L195" s="350"/>
      <c r="M195" s="350"/>
      <c r="N195" s="351"/>
      <c r="O195" s="350"/>
    </row>
    <row r="196" spans="1:15" x14ac:dyDescent="0.2">
      <c r="A196" s="350"/>
      <c r="B196" s="350"/>
      <c r="C196" s="350"/>
      <c r="D196" s="350"/>
      <c r="E196" s="350"/>
      <c r="F196" s="350"/>
      <c r="G196" s="350"/>
      <c r="H196" s="351"/>
      <c r="I196" s="458"/>
      <c r="J196" s="352"/>
      <c r="K196" s="352"/>
      <c r="L196" s="350"/>
      <c r="M196" s="350"/>
      <c r="N196" s="351"/>
      <c r="O196" s="350"/>
    </row>
    <row r="197" spans="1:15" x14ac:dyDescent="0.2">
      <c r="A197" s="350"/>
      <c r="B197" s="350"/>
      <c r="C197" s="350"/>
      <c r="D197" s="350"/>
      <c r="E197" s="350"/>
      <c r="F197" s="350"/>
      <c r="G197" s="350"/>
      <c r="H197" s="351"/>
      <c r="I197" s="458"/>
      <c r="J197" s="352"/>
      <c r="K197" s="352"/>
      <c r="L197" s="350"/>
      <c r="M197" s="350"/>
      <c r="N197" s="351"/>
      <c r="O197" s="350"/>
    </row>
    <row r="198" spans="1:15" x14ac:dyDescent="0.2">
      <c r="A198" s="350"/>
      <c r="B198" s="350"/>
      <c r="C198" s="350"/>
      <c r="D198" s="350"/>
      <c r="E198" s="350"/>
      <c r="F198" s="350"/>
      <c r="G198" s="350"/>
      <c r="H198" s="351"/>
      <c r="I198" s="458"/>
      <c r="J198" s="352"/>
      <c r="K198" s="352"/>
      <c r="L198" s="350"/>
      <c r="M198" s="350"/>
      <c r="N198" s="351"/>
      <c r="O198" s="350"/>
    </row>
    <row r="199" spans="1:15" x14ac:dyDescent="0.2">
      <c r="A199" s="350"/>
      <c r="B199" s="350"/>
      <c r="C199" s="350"/>
      <c r="D199" s="350"/>
      <c r="E199" s="350"/>
      <c r="F199" s="350"/>
      <c r="G199" s="350"/>
      <c r="H199" s="351"/>
      <c r="I199" s="458"/>
      <c r="J199" s="352"/>
      <c r="K199" s="352"/>
      <c r="L199" s="350"/>
      <c r="M199" s="350"/>
      <c r="N199" s="351"/>
      <c r="O199" s="350"/>
    </row>
    <row r="200" spans="1:15" x14ac:dyDescent="0.2">
      <c r="A200" s="350"/>
      <c r="B200" s="350"/>
      <c r="C200" s="350"/>
      <c r="D200" s="350"/>
      <c r="E200" s="350"/>
      <c r="F200" s="350"/>
      <c r="G200" s="350"/>
      <c r="H200" s="351"/>
      <c r="I200" s="458"/>
      <c r="J200" s="352"/>
      <c r="K200" s="352"/>
      <c r="L200" s="350"/>
      <c r="M200" s="350"/>
      <c r="N200" s="351"/>
      <c r="O200" s="350"/>
    </row>
    <row r="201" spans="1:15" x14ac:dyDescent="0.2">
      <c r="A201" s="350"/>
      <c r="B201" s="350"/>
      <c r="C201" s="350"/>
      <c r="D201" s="350"/>
      <c r="E201" s="350"/>
      <c r="F201" s="350"/>
      <c r="G201" s="350"/>
      <c r="H201" s="351"/>
      <c r="I201" s="458"/>
      <c r="J201" s="352"/>
      <c r="K201" s="352"/>
      <c r="L201" s="350"/>
      <c r="M201" s="350"/>
      <c r="N201" s="351"/>
      <c r="O201" s="350"/>
    </row>
    <row r="202" spans="1:15" x14ac:dyDescent="0.2">
      <c r="A202" s="350"/>
      <c r="B202" s="350"/>
      <c r="C202" s="350"/>
      <c r="D202" s="350"/>
      <c r="E202" s="350"/>
      <c r="F202" s="350"/>
      <c r="G202" s="350"/>
      <c r="H202" s="351"/>
      <c r="I202" s="458"/>
      <c r="J202" s="352"/>
      <c r="K202" s="352"/>
      <c r="L202" s="350"/>
      <c r="M202" s="350"/>
      <c r="N202" s="351"/>
      <c r="O202" s="350"/>
    </row>
    <row r="203" spans="1:15" x14ac:dyDescent="0.2">
      <c r="A203" s="350"/>
      <c r="B203" s="350"/>
      <c r="C203" s="350"/>
      <c r="D203" s="350"/>
      <c r="E203" s="350"/>
      <c r="F203" s="350"/>
      <c r="G203" s="350"/>
      <c r="H203" s="351"/>
      <c r="I203" s="458"/>
      <c r="J203" s="352"/>
      <c r="K203" s="352"/>
      <c r="L203" s="350"/>
      <c r="M203" s="350"/>
      <c r="N203" s="351"/>
      <c r="O203" s="350"/>
    </row>
    <row r="204" spans="1:15" x14ac:dyDescent="0.2">
      <c r="A204" s="350"/>
      <c r="B204" s="350"/>
      <c r="C204" s="350"/>
      <c r="D204" s="350"/>
      <c r="E204" s="350"/>
      <c r="F204" s="350"/>
      <c r="G204" s="350"/>
      <c r="H204" s="351"/>
      <c r="I204" s="458"/>
      <c r="J204" s="352"/>
      <c r="K204" s="352"/>
      <c r="L204" s="350"/>
      <c r="M204" s="350"/>
      <c r="N204" s="351"/>
      <c r="O204" s="350"/>
    </row>
    <row r="205" spans="1:15" x14ac:dyDescent="0.2">
      <c r="A205" s="350"/>
      <c r="B205" s="350"/>
      <c r="C205" s="350"/>
      <c r="D205" s="350"/>
      <c r="E205" s="350"/>
      <c r="F205" s="350"/>
      <c r="G205" s="350"/>
      <c r="H205" s="351"/>
      <c r="I205" s="458"/>
      <c r="J205" s="352"/>
      <c r="K205" s="352"/>
      <c r="L205" s="350"/>
      <c r="M205" s="350"/>
      <c r="N205" s="351"/>
      <c r="O205" s="350"/>
    </row>
    <row r="206" spans="1:15" x14ac:dyDescent="0.2">
      <c r="A206" s="350"/>
      <c r="B206" s="350"/>
      <c r="C206" s="350"/>
      <c r="D206" s="350"/>
      <c r="E206" s="350"/>
      <c r="F206" s="350"/>
      <c r="G206" s="350"/>
      <c r="H206" s="351"/>
      <c r="I206" s="458"/>
      <c r="J206" s="352"/>
      <c r="K206" s="352"/>
      <c r="L206" s="350"/>
      <c r="M206" s="350"/>
      <c r="N206" s="351"/>
      <c r="O206" s="350"/>
    </row>
    <row r="207" spans="1:15" x14ac:dyDescent="0.2">
      <c r="A207" s="350"/>
      <c r="B207" s="350"/>
      <c r="C207" s="350"/>
      <c r="D207" s="350"/>
      <c r="E207" s="350"/>
      <c r="F207" s="350"/>
      <c r="G207" s="350"/>
      <c r="H207" s="351"/>
      <c r="I207" s="458"/>
      <c r="J207" s="352"/>
      <c r="K207" s="352"/>
      <c r="L207" s="350"/>
      <c r="M207" s="350"/>
      <c r="N207" s="351"/>
      <c r="O207" s="350"/>
    </row>
    <row r="208" spans="1:15" x14ac:dyDescent="0.2">
      <c r="A208" s="350"/>
      <c r="B208" s="350"/>
      <c r="C208" s="350"/>
      <c r="D208" s="350"/>
      <c r="E208" s="350"/>
      <c r="F208" s="350"/>
      <c r="G208" s="350"/>
      <c r="H208" s="351"/>
      <c r="I208" s="458"/>
      <c r="J208" s="352"/>
      <c r="K208" s="352"/>
      <c r="L208" s="350"/>
      <c r="M208" s="350"/>
      <c r="N208" s="351"/>
      <c r="O208" s="350"/>
    </row>
    <row r="209" spans="1:15" x14ac:dyDescent="0.2">
      <c r="A209" s="350"/>
      <c r="B209" s="350"/>
      <c r="C209" s="350"/>
      <c r="D209" s="350"/>
      <c r="E209" s="350"/>
      <c r="F209" s="350"/>
      <c r="G209" s="350"/>
      <c r="H209" s="351"/>
      <c r="I209" s="458"/>
      <c r="J209" s="352"/>
      <c r="K209" s="352"/>
      <c r="L209" s="350"/>
      <c r="M209" s="350"/>
      <c r="N209" s="351"/>
      <c r="O209" s="350"/>
    </row>
    <row r="210" spans="1:15" x14ac:dyDescent="0.2">
      <c r="A210" s="350"/>
      <c r="B210" s="350"/>
      <c r="C210" s="350"/>
      <c r="D210" s="350"/>
      <c r="E210" s="350"/>
      <c r="F210" s="350"/>
      <c r="G210" s="350"/>
      <c r="H210" s="351"/>
      <c r="I210" s="458"/>
      <c r="J210" s="352"/>
      <c r="K210" s="352"/>
      <c r="L210" s="350"/>
      <c r="M210" s="350"/>
      <c r="N210" s="351"/>
      <c r="O210" s="350"/>
    </row>
    <row r="211" spans="1:15" x14ac:dyDescent="0.2">
      <c r="A211" s="350"/>
      <c r="B211" s="350"/>
      <c r="C211" s="350"/>
      <c r="D211" s="350"/>
      <c r="E211" s="350"/>
      <c r="F211" s="350"/>
      <c r="G211" s="350"/>
      <c r="H211" s="351"/>
      <c r="I211" s="458"/>
      <c r="J211" s="352"/>
      <c r="K211" s="352"/>
      <c r="L211" s="350"/>
      <c r="M211" s="350"/>
      <c r="N211" s="351"/>
      <c r="O211" s="350"/>
    </row>
    <row r="212" spans="1:15" x14ac:dyDescent="0.2">
      <c r="A212" s="350"/>
      <c r="B212" s="350"/>
      <c r="C212" s="350"/>
      <c r="D212" s="350"/>
      <c r="E212" s="350"/>
      <c r="F212" s="350"/>
      <c r="G212" s="350"/>
      <c r="H212" s="351"/>
      <c r="I212" s="458"/>
      <c r="J212" s="352"/>
      <c r="K212" s="352"/>
      <c r="L212" s="350"/>
      <c r="M212" s="350"/>
      <c r="N212" s="351"/>
      <c r="O212" s="350"/>
    </row>
    <row r="213" spans="1:15" x14ac:dyDescent="0.2">
      <c r="A213" s="350"/>
      <c r="B213" s="350"/>
      <c r="C213" s="350"/>
      <c r="D213" s="350"/>
      <c r="E213" s="350"/>
      <c r="F213" s="350"/>
      <c r="G213" s="350"/>
      <c r="H213" s="351"/>
      <c r="I213" s="458"/>
      <c r="J213" s="352"/>
      <c r="K213" s="352"/>
      <c r="L213" s="350"/>
      <c r="M213" s="350"/>
      <c r="N213" s="351"/>
      <c r="O213" s="350"/>
    </row>
    <row r="214" spans="1:15" x14ac:dyDescent="0.2">
      <c r="A214" s="350"/>
      <c r="B214" s="350"/>
      <c r="C214" s="350"/>
      <c r="D214" s="350"/>
      <c r="E214" s="350"/>
      <c r="F214" s="350"/>
      <c r="G214" s="350"/>
      <c r="H214" s="351"/>
      <c r="I214" s="458"/>
      <c r="J214" s="352"/>
      <c r="K214" s="352"/>
      <c r="L214" s="350"/>
      <c r="M214" s="350"/>
      <c r="N214" s="351"/>
      <c r="O214" s="350"/>
    </row>
    <row r="215" spans="1:15" x14ac:dyDescent="0.2">
      <c r="A215" s="350"/>
      <c r="B215" s="350"/>
      <c r="C215" s="350"/>
      <c r="D215" s="350"/>
      <c r="E215" s="350"/>
      <c r="F215" s="350"/>
      <c r="G215" s="350"/>
      <c r="H215" s="351"/>
      <c r="I215" s="458"/>
      <c r="J215" s="352"/>
      <c r="K215" s="352"/>
      <c r="L215" s="350"/>
      <c r="M215" s="350"/>
      <c r="N215" s="351"/>
      <c r="O215" s="350"/>
    </row>
    <row r="216" spans="1:15" x14ac:dyDescent="0.2">
      <c r="A216" s="350"/>
      <c r="B216" s="350"/>
      <c r="C216" s="350"/>
      <c r="D216" s="350"/>
      <c r="E216" s="350"/>
      <c r="F216" s="350"/>
      <c r="G216" s="350"/>
      <c r="H216" s="351"/>
      <c r="I216" s="458"/>
      <c r="J216" s="352"/>
      <c r="K216" s="352"/>
      <c r="L216" s="350"/>
      <c r="M216" s="350"/>
      <c r="N216" s="351"/>
      <c r="O216" s="350"/>
    </row>
    <row r="217" spans="1:15" x14ac:dyDescent="0.2">
      <c r="A217" s="350"/>
      <c r="B217" s="350"/>
      <c r="C217" s="350"/>
      <c r="D217" s="350"/>
      <c r="E217" s="350"/>
      <c r="F217" s="350"/>
      <c r="G217" s="350"/>
      <c r="H217" s="351"/>
      <c r="I217" s="458"/>
      <c r="J217" s="352"/>
      <c r="K217" s="352"/>
      <c r="L217" s="350"/>
      <c r="M217" s="350"/>
      <c r="N217" s="351"/>
      <c r="O217" s="350"/>
    </row>
    <row r="218" spans="1:15" x14ac:dyDescent="0.2">
      <c r="A218" s="350"/>
      <c r="B218" s="350"/>
      <c r="C218" s="350"/>
      <c r="D218" s="350"/>
      <c r="E218" s="350"/>
      <c r="F218" s="350"/>
      <c r="G218" s="350"/>
      <c r="H218" s="351"/>
      <c r="I218" s="458"/>
      <c r="J218" s="352"/>
      <c r="K218" s="352"/>
      <c r="L218" s="350"/>
      <c r="M218" s="350"/>
      <c r="N218" s="351"/>
      <c r="O218" s="350"/>
    </row>
    <row r="219" spans="1:15" x14ac:dyDescent="0.2">
      <c r="A219" s="350"/>
      <c r="B219" s="350"/>
      <c r="C219" s="350"/>
      <c r="D219" s="350"/>
      <c r="E219" s="350"/>
      <c r="F219" s="350"/>
      <c r="G219" s="350"/>
      <c r="H219" s="351"/>
      <c r="I219" s="458"/>
      <c r="J219" s="352"/>
      <c r="K219" s="352"/>
      <c r="L219" s="350"/>
      <c r="M219" s="350"/>
      <c r="N219" s="351"/>
      <c r="O219" s="350"/>
    </row>
    <row r="220" spans="1:15" x14ac:dyDescent="0.2">
      <c r="A220" s="350"/>
      <c r="B220" s="350"/>
      <c r="C220" s="350"/>
      <c r="D220" s="350"/>
      <c r="E220" s="350"/>
      <c r="F220" s="350"/>
      <c r="G220" s="350"/>
      <c r="H220" s="351"/>
      <c r="I220" s="458"/>
      <c r="J220" s="352"/>
      <c r="K220" s="352"/>
      <c r="L220" s="350"/>
      <c r="M220" s="350"/>
      <c r="N220" s="351"/>
      <c r="O220" s="350"/>
    </row>
    <row r="221" spans="1:15" x14ac:dyDescent="0.2">
      <c r="A221" s="350"/>
      <c r="B221" s="350"/>
      <c r="C221" s="350"/>
      <c r="D221" s="350"/>
      <c r="E221" s="350"/>
      <c r="F221" s="350"/>
      <c r="G221" s="350"/>
      <c r="H221" s="351"/>
      <c r="I221" s="458"/>
      <c r="J221" s="352"/>
      <c r="K221" s="352"/>
      <c r="L221" s="350"/>
      <c r="M221" s="350"/>
      <c r="N221" s="351"/>
      <c r="O221" s="350"/>
    </row>
    <row r="222" spans="1:15" x14ac:dyDescent="0.2">
      <c r="A222" s="350"/>
      <c r="B222" s="350"/>
      <c r="C222" s="350"/>
      <c r="D222" s="350"/>
      <c r="E222" s="350"/>
      <c r="F222" s="350"/>
      <c r="G222" s="350"/>
      <c r="H222" s="351"/>
      <c r="I222" s="458"/>
      <c r="J222" s="352"/>
      <c r="K222" s="352"/>
      <c r="L222" s="350"/>
      <c r="M222" s="350"/>
      <c r="N222" s="351"/>
      <c r="O222" s="350"/>
    </row>
    <row r="223" spans="1:15" x14ac:dyDescent="0.2">
      <c r="A223" s="350"/>
      <c r="B223" s="350"/>
      <c r="C223" s="350"/>
      <c r="D223" s="350"/>
      <c r="E223" s="350"/>
      <c r="F223" s="350"/>
      <c r="G223" s="350"/>
      <c r="H223" s="351"/>
      <c r="I223" s="458"/>
      <c r="J223" s="352"/>
      <c r="K223" s="352"/>
      <c r="L223" s="350"/>
      <c r="M223" s="350"/>
      <c r="N223" s="351"/>
      <c r="O223" s="350"/>
    </row>
    <row r="224" spans="1:15" x14ac:dyDescent="0.2">
      <c r="A224" s="350"/>
      <c r="B224" s="350"/>
      <c r="C224" s="350"/>
      <c r="D224" s="350"/>
      <c r="E224" s="350"/>
      <c r="F224" s="350"/>
      <c r="G224" s="350"/>
      <c r="H224" s="351"/>
      <c r="I224" s="458"/>
      <c r="J224" s="352"/>
      <c r="K224" s="352"/>
      <c r="L224" s="350"/>
      <c r="M224" s="350"/>
      <c r="N224" s="351"/>
      <c r="O224" s="350"/>
    </row>
    <row r="225" spans="1:15" x14ac:dyDescent="0.2">
      <c r="A225" s="350"/>
      <c r="B225" s="350"/>
      <c r="C225" s="350"/>
      <c r="D225" s="350"/>
      <c r="E225" s="350"/>
      <c r="F225" s="350"/>
      <c r="G225" s="350"/>
      <c r="H225" s="351"/>
      <c r="I225" s="458"/>
      <c r="J225" s="352"/>
      <c r="K225" s="352"/>
      <c r="L225" s="350"/>
      <c r="M225" s="350"/>
      <c r="N225" s="351"/>
      <c r="O225" s="350"/>
    </row>
    <row r="226" spans="1:15" x14ac:dyDescent="0.2">
      <c r="A226" s="350"/>
      <c r="B226" s="350"/>
      <c r="C226" s="350"/>
      <c r="D226" s="350"/>
      <c r="E226" s="350"/>
      <c r="F226" s="350"/>
      <c r="G226" s="350"/>
      <c r="H226" s="351"/>
      <c r="I226" s="458"/>
      <c r="J226" s="352"/>
      <c r="K226" s="352"/>
      <c r="L226" s="350"/>
      <c r="M226" s="350"/>
      <c r="N226" s="351"/>
      <c r="O226" s="350"/>
    </row>
    <row r="227" spans="1:15" x14ac:dyDescent="0.2">
      <c r="A227" s="350"/>
      <c r="B227" s="350"/>
      <c r="C227" s="350"/>
      <c r="D227" s="350"/>
      <c r="E227" s="350"/>
      <c r="F227" s="350"/>
      <c r="G227" s="350"/>
      <c r="H227" s="351"/>
      <c r="I227" s="458"/>
      <c r="J227" s="352"/>
      <c r="K227" s="352"/>
      <c r="L227" s="350"/>
      <c r="M227" s="350"/>
      <c r="N227" s="351"/>
      <c r="O227" s="350"/>
    </row>
    <row r="228" spans="1:15" x14ac:dyDescent="0.2">
      <c r="A228" s="350"/>
      <c r="B228" s="350"/>
      <c r="C228" s="350"/>
      <c r="D228" s="350"/>
      <c r="E228" s="350"/>
      <c r="F228" s="350"/>
      <c r="G228" s="350"/>
      <c r="H228" s="351"/>
      <c r="I228" s="458"/>
      <c r="J228" s="352"/>
      <c r="K228" s="352"/>
      <c r="L228" s="350"/>
      <c r="M228" s="350"/>
      <c r="N228" s="351"/>
      <c r="O228" s="350"/>
    </row>
    <row r="229" spans="1:15" x14ac:dyDescent="0.2">
      <c r="A229" s="350"/>
      <c r="B229" s="350"/>
      <c r="C229" s="350"/>
      <c r="D229" s="350"/>
      <c r="E229" s="350"/>
      <c r="F229" s="350"/>
      <c r="G229" s="350"/>
      <c r="H229" s="351"/>
      <c r="I229" s="458"/>
      <c r="J229" s="352"/>
      <c r="K229" s="352"/>
      <c r="L229" s="350"/>
      <c r="M229" s="350"/>
      <c r="N229" s="351"/>
      <c r="O229" s="350"/>
    </row>
    <row r="230" spans="1:15" x14ac:dyDescent="0.2">
      <c r="A230" s="350"/>
      <c r="B230" s="350"/>
      <c r="C230" s="350"/>
      <c r="D230" s="350"/>
      <c r="E230" s="350"/>
      <c r="F230" s="350"/>
      <c r="G230" s="350"/>
      <c r="H230" s="351"/>
      <c r="I230" s="458"/>
      <c r="J230" s="352"/>
      <c r="K230" s="352"/>
      <c r="L230" s="350"/>
      <c r="M230" s="350"/>
      <c r="N230" s="351"/>
      <c r="O230" s="350"/>
    </row>
    <row r="231" spans="1:15" x14ac:dyDescent="0.2">
      <c r="A231" s="350"/>
      <c r="B231" s="350"/>
      <c r="C231" s="350"/>
      <c r="D231" s="350"/>
      <c r="E231" s="350"/>
      <c r="F231" s="350"/>
      <c r="G231" s="350"/>
      <c r="H231" s="351"/>
      <c r="I231" s="458"/>
      <c r="J231" s="352"/>
      <c r="K231" s="352"/>
      <c r="L231" s="350"/>
      <c r="M231" s="350"/>
      <c r="N231" s="351"/>
      <c r="O231" s="350"/>
    </row>
    <row r="232" spans="1:15" x14ac:dyDescent="0.2">
      <c r="A232" s="350"/>
      <c r="B232" s="350"/>
      <c r="C232" s="350"/>
      <c r="D232" s="350"/>
      <c r="E232" s="350"/>
      <c r="F232" s="350"/>
      <c r="G232" s="350"/>
      <c r="H232" s="351"/>
      <c r="I232" s="458"/>
      <c r="J232" s="352"/>
      <c r="K232" s="352"/>
      <c r="L232" s="350"/>
      <c r="M232" s="350"/>
      <c r="N232" s="351"/>
      <c r="O232" s="350"/>
    </row>
    <row r="233" spans="1:15" x14ac:dyDescent="0.2">
      <c r="A233" s="350"/>
      <c r="B233" s="350"/>
      <c r="C233" s="350"/>
      <c r="D233" s="350"/>
      <c r="E233" s="350"/>
      <c r="F233" s="350"/>
      <c r="G233" s="350"/>
      <c r="H233" s="351"/>
      <c r="I233" s="458"/>
      <c r="J233" s="352"/>
      <c r="K233" s="352"/>
      <c r="L233" s="350"/>
      <c r="M233" s="350"/>
      <c r="N233" s="351"/>
      <c r="O233" s="350"/>
    </row>
    <row r="234" spans="1:15" x14ac:dyDescent="0.2">
      <c r="A234" s="350"/>
      <c r="B234" s="350"/>
      <c r="C234" s="350"/>
      <c r="D234" s="350"/>
      <c r="E234" s="350"/>
      <c r="F234" s="350"/>
      <c r="G234" s="350"/>
      <c r="H234" s="351"/>
      <c r="I234" s="458"/>
      <c r="J234" s="352"/>
      <c r="K234" s="352"/>
      <c r="L234" s="350"/>
      <c r="M234" s="350"/>
      <c r="N234" s="351"/>
      <c r="O234" s="350"/>
    </row>
    <row r="235" spans="1:15" x14ac:dyDescent="0.2">
      <c r="A235" s="350"/>
      <c r="B235" s="350"/>
      <c r="C235" s="350"/>
      <c r="D235" s="350"/>
      <c r="E235" s="350"/>
      <c r="F235" s="350"/>
      <c r="G235" s="350"/>
      <c r="H235" s="351"/>
      <c r="I235" s="458"/>
      <c r="J235" s="352"/>
      <c r="K235" s="352"/>
      <c r="L235" s="350"/>
      <c r="M235" s="350"/>
      <c r="N235" s="351"/>
      <c r="O235" s="350"/>
    </row>
    <row r="236" spans="1:15" x14ac:dyDescent="0.2">
      <c r="A236" s="350"/>
      <c r="B236" s="350"/>
      <c r="C236" s="350"/>
      <c r="D236" s="350"/>
      <c r="E236" s="350"/>
      <c r="F236" s="350"/>
      <c r="G236" s="350"/>
      <c r="H236" s="351"/>
      <c r="I236" s="458"/>
      <c r="J236" s="352"/>
      <c r="K236" s="352"/>
      <c r="L236" s="350"/>
      <c r="M236" s="350"/>
      <c r="N236" s="351"/>
      <c r="O236" s="350"/>
    </row>
    <row r="237" spans="1:15" x14ac:dyDescent="0.2">
      <c r="A237" s="350"/>
      <c r="B237" s="350"/>
      <c r="C237" s="350"/>
      <c r="D237" s="350"/>
      <c r="E237" s="350"/>
      <c r="F237" s="350"/>
      <c r="G237" s="350"/>
      <c r="H237" s="351"/>
      <c r="I237" s="458"/>
      <c r="J237" s="352"/>
      <c r="K237" s="352"/>
      <c r="L237" s="350"/>
      <c r="M237" s="350"/>
      <c r="N237" s="351"/>
      <c r="O237" s="350"/>
    </row>
    <row r="238" spans="1:15" x14ac:dyDescent="0.2">
      <c r="A238" s="350"/>
      <c r="B238" s="350"/>
      <c r="C238" s="350"/>
      <c r="D238" s="350"/>
      <c r="E238" s="350"/>
      <c r="F238" s="350"/>
      <c r="G238" s="350"/>
      <c r="H238" s="351"/>
      <c r="I238" s="458"/>
      <c r="J238" s="352"/>
      <c r="K238" s="352"/>
      <c r="L238" s="350"/>
      <c r="M238" s="350"/>
      <c r="N238" s="351"/>
      <c r="O238" s="350"/>
    </row>
    <row r="239" spans="1:15" x14ac:dyDescent="0.2">
      <c r="A239" s="350"/>
      <c r="B239" s="350"/>
      <c r="C239" s="350"/>
      <c r="D239" s="350"/>
      <c r="E239" s="350"/>
      <c r="F239" s="350"/>
      <c r="G239" s="350"/>
      <c r="H239" s="351"/>
      <c r="I239" s="458"/>
      <c r="J239" s="352"/>
      <c r="K239" s="352"/>
      <c r="L239" s="350"/>
      <c r="M239" s="350"/>
      <c r="N239" s="351"/>
      <c r="O239" s="350"/>
    </row>
    <row r="240" spans="1:15" x14ac:dyDescent="0.2">
      <c r="A240" s="350"/>
      <c r="B240" s="350"/>
      <c r="C240" s="350"/>
      <c r="D240" s="350"/>
      <c r="E240" s="350"/>
      <c r="F240" s="350"/>
      <c r="G240" s="350"/>
      <c r="H240" s="351"/>
      <c r="I240" s="458"/>
      <c r="J240" s="352"/>
      <c r="K240" s="352"/>
      <c r="L240" s="350"/>
      <c r="M240" s="350"/>
      <c r="N240" s="351"/>
      <c r="O240" s="350"/>
    </row>
    <row r="241" spans="1:15" x14ac:dyDescent="0.2">
      <c r="A241" s="350"/>
      <c r="B241" s="350"/>
      <c r="C241" s="350"/>
      <c r="D241" s="350"/>
      <c r="E241" s="350"/>
      <c r="F241" s="350"/>
      <c r="G241" s="350"/>
      <c r="H241" s="351"/>
      <c r="I241" s="458"/>
      <c r="J241" s="352"/>
      <c r="K241" s="352"/>
      <c r="L241" s="350"/>
      <c r="M241" s="350"/>
      <c r="N241" s="351"/>
      <c r="O241" s="350"/>
    </row>
    <row r="242" spans="1:15" x14ac:dyDescent="0.2">
      <c r="A242" s="350"/>
      <c r="B242" s="350"/>
      <c r="C242" s="350"/>
      <c r="D242" s="350"/>
      <c r="E242" s="350"/>
      <c r="F242" s="350"/>
      <c r="G242" s="350"/>
      <c r="H242" s="351"/>
      <c r="I242" s="458"/>
      <c r="J242" s="352"/>
      <c r="K242" s="352"/>
      <c r="L242" s="350"/>
      <c r="M242" s="350"/>
      <c r="N242" s="351"/>
      <c r="O242" s="350"/>
    </row>
    <row r="243" spans="1:15" x14ac:dyDescent="0.2">
      <c r="A243" s="350"/>
      <c r="B243" s="350"/>
      <c r="C243" s="350"/>
      <c r="D243" s="350"/>
      <c r="E243" s="350"/>
      <c r="F243" s="350"/>
      <c r="G243" s="350"/>
      <c r="H243" s="351"/>
      <c r="I243" s="458"/>
      <c r="J243" s="352"/>
      <c r="K243" s="352"/>
      <c r="L243" s="350"/>
      <c r="M243" s="350"/>
      <c r="N243" s="351"/>
      <c r="O243" s="350"/>
    </row>
    <row r="244" spans="1:15" x14ac:dyDescent="0.2">
      <c r="A244" s="350"/>
      <c r="B244" s="350"/>
      <c r="C244" s="350"/>
      <c r="D244" s="350"/>
      <c r="E244" s="350"/>
      <c r="F244" s="351"/>
      <c r="G244" s="352"/>
      <c r="H244" s="352"/>
      <c r="I244" s="458"/>
      <c r="J244" s="350"/>
      <c r="K244" s="349"/>
      <c r="L244" s="351"/>
      <c r="M244" s="350"/>
    </row>
    <row r="245" spans="1:15" x14ac:dyDescent="0.2">
      <c r="A245" s="350"/>
      <c r="B245" s="350"/>
      <c r="C245" s="350"/>
      <c r="D245" s="350"/>
      <c r="E245" s="350"/>
      <c r="F245" s="351"/>
      <c r="G245" s="352"/>
      <c r="H245" s="352"/>
      <c r="I245" s="458"/>
      <c r="J245" s="350"/>
      <c r="K245" s="350"/>
      <c r="L245" s="351"/>
      <c r="M245" s="350"/>
    </row>
    <row r="246" spans="1:15" x14ac:dyDescent="0.2">
      <c r="A246" s="350"/>
      <c r="B246" s="350"/>
      <c r="C246" s="350"/>
      <c r="D246" s="350"/>
      <c r="E246" s="350"/>
      <c r="F246" s="351"/>
      <c r="G246" s="352"/>
      <c r="H246" s="352"/>
      <c r="I246" s="458"/>
      <c r="J246" s="350"/>
      <c r="K246" s="350"/>
      <c r="L246" s="351"/>
      <c r="M246" s="350"/>
    </row>
    <row r="247" spans="1:15" x14ac:dyDescent="0.2">
      <c r="A247" s="350"/>
      <c r="B247" s="350"/>
      <c r="C247" s="350"/>
      <c r="D247" s="350"/>
      <c r="E247" s="350"/>
      <c r="F247" s="351"/>
      <c r="G247" s="352"/>
      <c r="H247" s="352"/>
      <c r="I247" s="458"/>
      <c r="J247" s="350"/>
      <c r="K247" s="350"/>
      <c r="L247" s="351"/>
      <c r="M247" s="350"/>
    </row>
    <row r="248" spans="1:15" x14ac:dyDescent="0.2">
      <c r="A248" s="350"/>
      <c r="B248" s="350"/>
      <c r="C248" s="350"/>
      <c r="D248" s="350"/>
      <c r="E248" s="350"/>
      <c r="F248" s="351"/>
      <c r="G248" s="352"/>
      <c r="H248" s="352"/>
      <c r="I248" s="458"/>
      <c r="J248" s="350"/>
      <c r="K248" s="350"/>
      <c r="L248" s="351"/>
      <c r="M248" s="350"/>
    </row>
    <row r="249" spans="1:15" x14ac:dyDescent="0.2">
      <c r="A249" s="350"/>
      <c r="B249" s="350"/>
      <c r="C249" s="350"/>
      <c r="D249" s="350"/>
      <c r="E249" s="350"/>
      <c r="F249" s="351"/>
      <c r="G249" s="352"/>
      <c r="H249" s="352"/>
      <c r="I249" s="458"/>
      <c r="J249" s="350"/>
      <c r="K249" s="350"/>
      <c r="L249" s="351"/>
      <c r="M249" s="350"/>
    </row>
    <row r="250" spans="1:15" x14ac:dyDescent="0.2">
      <c r="A250" s="350"/>
      <c r="B250" s="350"/>
      <c r="C250" s="350"/>
      <c r="D250" s="350"/>
      <c r="E250" s="350"/>
      <c r="F250" s="351"/>
      <c r="G250" s="352"/>
      <c r="H250" s="352"/>
      <c r="I250" s="458"/>
      <c r="J250" s="350"/>
      <c r="K250" s="350"/>
      <c r="L250" s="351"/>
      <c r="M250" s="350"/>
    </row>
    <row r="251" spans="1:15" x14ac:dyDescent="0.2">
      <c r="A251" s="350"/>
      <c r="B251" s="350"/>
      <c r="C251" s="350"/>
      <c r="D251" s="350"/>
      <c r="E251" s="350"/>
      <c r="F251" s="351"/>
      <c r="G251" s="352"/>
      <c r="H251" s="352"/>
      <c r="I251" s="458"/>
      <c r="J251" s="350"/>
      <c r="K251" s="350"/>
      <c r="L251" s="351"/>
      <c r="M251" s="350"/>
    </row>
    <row r="252" spans="1:15" x14ac:dyDescent="0.2">
      <c r="A252" s="350"/>
      <c r="B252" s="350"/>
      <c r="C252" s="350"/>
      <c r="D252" s="350"/>
      <c r="E252" s="350"/>
      <c r="F252" s="351"/>
      <c r="G252" s="352"/>
      <c r="H252" s="352"/>
      <c r="I252" s="458"/>
      <c r="J252" s="350"/>
      <c r="K252" s="350"/>
      <c r="L252" s="351"/>
      <c r="M252" s="350"/>
    </row>
    <row r="253" spans="1:15" x14ac:dyDescent="0.2">
      <c r="A253" s="350"/>
      <c r="B253" s="350"/>
      <c r="C253" s="350"/>
      <c r="D253" s="350"/>
      <c r="E253" s="350"/>
      <c r="F253" s="351"/>
      <c r="G253" s="352"/>
      <c r="H253" s="352"/>
      <c r="I253" s="458"/>
      <c r="J253" s="350"/>
      <c r="K253" s="350"/>
      <c r="L253" s="351"/>
      <c r="M253" s="350"/>
    </row>
    <row r="254" spans="1:15" x14ac:dyDescent="0.2">
      <c r="A254" s="350"/>
      <c r="B254" s="350"/>
      <c r="C254" s="350"/>
      <c r="D254" s="350"/>
      <c r="E254" s="350"/>
      <c r="F254" s="351"/>
      <c r="G254" s="352"/>
      <c r="H254" s="352"/>
      <c r="I254" s="458"/>
      <c r="J254" s="350"/>
      <c r="K254" s="350"/>
      <c r="L254" s="351"/>
      <c r="M254" s="350"/>
    </row>
    <row r="255" spans="1:15" x14ac:dyDescent="0.2">
      <c r="A255" s="350"/>
      <c r="B255" s="350"/>
      <c r="C255" s="350"/>
      <c r="D255" s="350"/>
      <c r="E255" s="350"/>
      <c r="F255" s="351"/>
      <c r="G255" s="352"/>
      <c r="H255" s="352"/>
      <c r="I255" s="458"/>
      <c r="J255" s="350"/>
      <c r="K255" s="350"/>
      <c r="L255" s="351"/>
      <c r="M255" s="350"/>
    </row>
    <row r="256" spans="1:15" x14ac:dyDescent="0.2">
      <c r="A256" s="350"/>
      <c r="B256" s="350"/>
      <c r="C256" s="350"/>
      <c r="D256" s="350"/>
      <c r="E256" s="350"/>
      <c r="F256" s="351"/>
      <c r="G256" s="352"/>
      <c r="H256" s="352"/>
      <c r="I256" s="458"/>
      <c r="J256" s="350"/>
      <c r="K256" s="350"/>
      <c r="L256" s="351"/>
      <c r="M256" s="350"/>
    </row>
    <row r="257" spans="1:13" x14ac:dyDescent="0.2">
      <c r="A257" s="350"/>
      <c r="B257" s="350"/>
      <c r="C257" s="350"/>
      <c r="D257" s="350"/>
      <c r="E257" s="350"/>
      <c r="F257" s="351"/>
      <c r="G257" s="352"/>
      <c r="H257" s="352"/>
      <c r="I257" s="458"/>
      <c r="J257" s="350"/>
      <c r="K257" s="350"/>
      <c r="L257" s="351"/>
      <c r="M257" s="350"/>
    </row>
    <row r="258" spans="1:13" x14ac:dyDescent="0.2">
      <c r="A258" s="350"/>
      <c r="B258" s="350"/>
      <c r="C258" s="350"/>
      <c r="D258" s="350"/>
      <c r="E258" s="350"/>
      <c r="F258" s="351"/>
      <c r="G258" s="352"/>
      <c r="H258" s="352"/>
      <c r="I258" s="458"/>
      <c r="J258" s="350"/>
      <c r="K258" s="350"/>
      <c r="L258" s="351"/>
      <c r="M258" s="350"/>
    </row>
    <row r="259" spans="1:13" x14ac:dyDescent="0.2">
      <c r="A259" s="350"/>
      <c r="B259" s="350"/>
      <c r="C259" s="350"/>
      <c r="D259" s="350"/>
      <c r="E259" s="350"/>
      <c r="F259" s="351"/>
      <c r="G259" s="352"/>
      <c r="H259" s="352"/>
      <c r="I259" s="458"/>
      <c r="J259" s="350"/>
      <c r="K259" s="350"/>
      <c r="L259" s="351"/>
      <c r="M259" s="350"/>
    </row>
    <row r="260" spans="1:13" x14ac:dyDescent="0.2">
      <c r="A260" s="350"/>
      <c r="B260" s="350"/>
      <c r="C260" s="350"/>
      <c r="D260" s="350"/>
      <c r="E260" s="350"/>
      <c r="F260" s="351"/>
      <c r="G260" s="352"/>
      <c r="H260" s="352"/>
      <c r="I260" s="458"/>
      <c r="J260" s="350"/>
      <c r="K260" s="350"/>
      <c r="L260" s="351"/>
      <c r="M260" s="350"/>
    </row>
    <row r="261" spans="1:13" x14ac:dyDescent="0.2">
      <c r="A261" s="350"/>
      <c r="B261" s="350"/>
      <c r="C261" s="350"/>
      <c r="D261" s="350"/>
      <c r="E261" s="350"/>
      <c r="F261" s="351"/>
      <c r="G261" s="352"/>
      <c r="H261" s="352"/>
      <c r="I261" s="458"/>
      <c r="J261" s="350"/>
      <c r="K261" s="350"/>
      <c r="L261" s="351"/>
      <c r="M261" s="350"/>
    </row>
    <row r="262" spans="1:13" x14ac:dyDescent="0.2">
      <c r="A262" s="350"/>
      <c r="B262" s="350"/>
      <c r="C262" s="350"/>
      <c r="D262" s="350"/>
      <c r="E262" s="350"/>
      <c r="F262" s="351"/>
      <c r="G262" s="352"/>
      <c r="H262" s="352"/>
      <c r="I262" s="458"/>
      <c r="J262" s="350"/>
      <c r="K262" s="350"/>
      <c r="L262" s="351"/>
      <c r="M262" s="350"/>
    </row>
    <row r="263" spans="1:13" x14ac:dyDescent="0.2">
      <c r="A263" s="350"/>
      <c r="B263" s="350"/>
      <c r="C263" s="350"/>
      <c r="D263" s="350"/>
      <c r="E263" s="350"/>
      <c r="F263" s="351"/>
      <c r="G263" s="352"/>
      <c r="H263" s="352"/>
      <c r="I263" s="458"/>
      <c r="J263" s="350"/>
      <c r="K263" s="350"/>
      <c r="L263" s="351"/>
      <c r="M263" s="350"/>
    </row>
    <row r="264" spans="1:13" x14ac:dyDescent="0.2">
      <c r="A264" s="350"/>
      <c r="B264" s="350"/>
      <c r="C264" s="350"/>
      <c r="D264" s="350"/>
      <c r="E264" s="350"/>
      <c r="F264" s="351"/>
      <c r="G264" s="352"/>
      <c r="H264" s="352"/>
      <c r="I264" s="458"/>
      <c r="J264" s="350"/>
      <c r="K264" s="350"/>
      <c r="L264" s="351"/>
      <c r="M264" s="350"/>
    </row>
    <row r="265" spans="1:13" x14ac:dyDescent="0.2">
      <c r="A265" s="350"/>
      <c r="B265" s="350"/>
      <c r="C265" s="350"/>
      <c r="D265" s="350"/>
      <c r="E265" s="350"/>
      <c r="F265" s="351"/>
      <c r="G265" s="352"/>
      <c r="H265" s="352"/>
      <c r="I265" s="458"/>
      <c r="J265" s="350"/>
      <c r="K265" s="350"/>
      <c r="L265" s="351"/>
      <c r="M265" s="350"/>
    </row>
    <row r="266" spans="1:13" x14ac:dyDescent="0.2">
      <c r="A266" s="350"/>
      <c r="B266" s="350"/>
      <c r="C266" s="350"/>
      <c r="D266" s="350"/>
      <c r="E266" s="350"/>
      <c r="F266" s="351"/>
      <c r="G266" s="352"/>
      <c r="H266" s="352"/>
      <c r="I266" s="458"/>
      <c r="J266" s="350"/>
      <c r="K266" s="350"/>
      <c r="L266" s="351"/>
      <c r="M266" s="350"/>
    </row>
    <row r="267" spans="1:13" x14ac:dyDescent="0.2">
      <c r="A267" s="350"/>
      <c r="B267" s="350"/>
      <c r="C267" s="350"/>
      <c r="D267" s="350"/>
      <c r="E267" s="350"/>
      <c r="F267" s="351"/>
      <c r="G267" s="352"/>
      <c r="H267" s="352"/>
      <c r="I267" s="458"/>
      <c r="J267" s="350"/>
      <c r="K267" s="350"/>
      <c r="L267" s="351"/>
      <c r="M267" s="350"/>
    </row>
    <row r="268" spans="1:13" x14ac:dyDescent="0.2">
      <c r="A268" s="350"/>
      <c r="B268" s="350"/>
      <c r="C268" s="350"/>
      <c r="D268" s="350"/>
      <c r="E268" s="350"/>
      <c r="F268" s="351"/>
      <c r="G268" s="352"/>
      <c r="H268" s="352"/>
      <c r="I268" s="458"/>
      <c r="J268" s="350"/>
      <c r="K268" s="350"/>
      <c r="L268" s="351"/>
      <c r="M268" s="350"/>
    </row>
    <row r="269" spans="1:13" x14ac:dyDescent="0.2">
      <c r="A269" s="350"/>
      <c r="B269" s="350"/>
      <c r="C269" s="350"/>
      <c r="D269" s="350"/>
      <c r="E269" s="350"/>
      <c r="F269" s="351"/>
      <c r="G269" s="352"/>
      <c r="H269" s="352"/>
      <c r="I269" s="458"/>
      <c r="J269" s="350"/>
      <c r="K269" s="350"/>
      <c r="L269" s="351"/>
      <c r="M269" s="350"/>
    </row>
    <row r="270" spans="1:13" x14ac:dyDescent="0.2">
      <c r="A270" s="350"/>
      <c r="B270" s="350"/>
      <c r="C270" s="350"/>
      <c r="D270" s="350"/>
      <c r="E270" s="350"/>
      <c r="F270" s="351"/>
      <c r="G270" s="352"/>
      <c r="H270" s="352"/>
      <c r="I270" s="458"/>
      <c r="J270" s="350"/>
      <c r="K270" s="350"/>
      <c r="L270" s="351"/>
      <c r="M270" s="350"/>
    </row>
    <row r="271" spans="1:13" x14ac:dyDescent="0.2">
      <c r="A271" s="350"/>
      <c r="B271" s="350"/>
      <c r="C271" s="350"/>
      <c r="D271" s="350"/>
      <c r="E271" s="350"/>
      <c r="F271" s="351"/>
      <c r="G271" s="352"/>
      <c r="H271" s="352"/>
      <c r="I271" s="458"/>
      <c r="J271" s="350"/>
      <c r="K271" s="350"/>
      <c r="L271" s="351"/>
      <c r="M271" s="350"/>
    </row>
    <row r="272" spans="1:13" x14ac:dyDescent="0.2">
      <c r="A272" s="350"/>
      <c r="B272" s="350"/>
      <c r="C272" s="350"/>
      <c r="D272" s="350"/>
      <c r="E272" s="350"/>
      <c r="F272" s="351"/>
      <c r="G272" s="352"/>
      <c r="H272" s="352"/>
      <c r="I272" s="458"/>
      <c r="J272" s="350"/>
      <c r="K272" s="350"/>
      <c r="L272" s="351"/>
      <c r="M272" s="350"/>
    </row>
    <row r="273" spans="1:13" x14ac:dyDescent="0.2">
      <c r="A273" s="350"/>
      <c r="B273" s="350"/>
      <c r="C273" s="350"/>
      <c r="D273" s="350"/>
      <c r="E273" s="350"/>
      <c r="F273" s="351"/>
      <c r="G273" s="352"/>
      <c r="H273" s="352"/>
      <c r="I273" s="458"/>
      <c r="J273" s="350"/>
      <c r="K273" s="350"/>
      <c r="L273" s="351"/>
      <c r="M273" s="350"/>
    </row>
    <row r="274" spans="1:13" x14ac:dyDescent="0.2">
      <c r="A274" s="350"/>
      <c r="B274" s="350"/>
      <c r="C274" s="350"/>
      <c r="D274" s="350"/>
      <c r="E274" s="350"/>
      <c r="F274" s="351"/>
      <c r="G274" s="352"/>
      <c r="H274" s="352"/>
      <c r="I274" s="458"/>
      <c r="J274" s="350"/>
      <c r="K274" s="350"/>
      <c r="L274" s="351"/>
      <c r="M274" s="350"/>
    </row>
    <row r="275" spans="1:13" x14ac:dyDescent="0.2">
      <c r="A275" s="350"/>
      <c r="B275" s="350"/>
      <c r="C275" s="350"/>
      <c r="D275" s="350"/>
      <c r="E275" s="350"/>
      <c r="F275" s="351"/>
      <c r="G275" s="352"/>
      <c r="H275" s="352"/>
      <c r="I275" s="458"/>
      <c r="J275" s="350"/>
      <c r="K275" s="350"/>
      <c r="L275" s="351"/>
      <c r="M275" s="350"/>
    </row>
    <row r="276" spans="1:13" x14ac:dyDescent="0.2">
      <c r="A276" s="350"/>
      <c r="B276" s="350"/>
      <c r="C276" s="350"/>
      <c r="D276" s="350"/>
      <c r="E276" s="350"/>
      <c r="F276" s="351"/>
      <c r="G276" s="352"/>
      <c r="H276" s="352"/>
      <c r="I276" s="458"/>
      <c r="J276" s="350"/>
      <c r="K276" s="350"/>
      <c r="L276" s="351"/>
      <c r="M276" s="350"/>
    </row>
    <row r="277" spans="1:13" x14ac:dyDescent="0.2">
      <c r="A277" s="350"/>
      <c r="B277" s="350"/>
      <c r="C277" s="350"/>
      <c r="D277" s="350"/>
      <c r="E277" s="350"/>
      <c r="F277" s="351"/>
      <c r="G277" s="352"/>
      <c r="H277" s="352"/>
      <c r="I277" s="458"/>
      <c r="J277" s="350"/>
      <c r="K277" s="350"/>
      <c r="L277" s="351"/>
      <c r="M277" s="350"/>
    </row>
    <row r="278" spans="1:13" x14ac:dyDescent="0.2">
      <c r="A278" s="350"/>
      <c r="B278" s="350"/>
      <c r="C278" s="350"/>
      <c r="D278" s="350"/>
      <c r="E278" s="350"/>
      <c r="F278" s="351"/>
      <c r="G278" s="352"/>
      <c r="H278" s="352"/>
      <c r="I278" s="458"/>
      <c r="J278" s="350"/>
      <c r="K278" s="350"/>
      <c r="L278" s="351"/>
      <c r="M278" s="350"/>
    </row>
    <row r="279" spans="1:13" x14ac:dyDescent="0.2">
      <c r="A279" s="350"/>
      <c r="B279" s="350"/>
      <c r="C279" s="350"/>
      <c r="D279" s="350"/>
      <c r="E279" s="350"/>
      <c r="F279" s="351"/>
      <c r="G279" s="352"/>
      <c r="H279" s="352"/>
      <c r="I279" s="458"/>
      <c r="J279" s="350"/>
      <c r="K279" s="350"/>
      <c r="L279" s="351"/>
      <c r="M279" s="350"/>
    </row>
    <row r="280" spans="1:13" x14ac:dyDescent="0.2">
      <c r="A280" s="350"/>
      <c r="B280" s="350"/>
      <c r="C280" s="350"/>
      <c r="D280" s="350"/>
      <c r="E280" s="350"/>
      <c r="F280" s="351"/>
      <c r="G280" s="352"/>
      <c r="H280" s="352"/>
      <c r="I280" s="458"/>
      <c r="J280" s="350"/>
      <c r="K280" s="350"/>
      <c r="L280" s="351"/>
      <c r="M280" s="350"/>
    </row>
    <row r="281" spans="1:13" x14ac:dyDescent="0.2">
      <c r="A281" s="350"/>
      <c r="B281" s="350"/>
      <c r="C281" s="350"/>
      <c r="D281" s="350"/>
      <c r="E281" s="350"/>
      <c r="F281" s="351"/>
      <c r="G281" s="352"/>
      <c r="H281" s="352"/>
      <c r="I281" s="458"/>
      <c r="J281" s="350"/>
      <c r="K281" s="350"/>
      <c r="L281" s="351"/>
      <c r="M281" s="350"/>
    </row>
    <row r="282" spans="1:13" x14ac:dyDescent="0.2">
      <c r="A282" s="350"/>
      <c r="B282" s="350"/>
      <c r="C282" s="350"/>
      <c r="D282" s="350"/>
      <c r="E282" s="350"/>
      <c r="F282" s="351"/>
      <c r="G282" s="352"/>
      <c r="H282" s="352"/>
      <c r="I282" s="458"/>
      <c r="J282" s="350"/>
      <c r="K282" s="350"/>
      <c r="L282" s="351"/>
      <c r="M282" s="350"/>
    </row>
    <row r="283" spans="1:13" x14ac:dyDescent="0.2">
      <c r="A283" s="350"/>
      <c r="B283" s="350"/>
      <c r="C283" s="350"/>
      <c r="D283" s="350"/>
      <c r="E283" s="350"/>
      <c r="F283" s="351"/>
      <c r="G283" s="352"/>
      <c r="H283" s="352"/>
      <c r="I283" s="458"/>
      <c r="J283" s="350"/>
      <c r="K283" s="350"/>
      <c r="L283" s="351"/>
      <c r="M283" s="350"/>
    </row>
    <row r="284" spans="1:13" x14ac:dyDescent="0.2">
      <c r="A284" s="350"/>
      <c r="B284" s="350"/>
      <c r="C284" s="350"/>
      <c r="D284" s="350"/>
      <c r="E284" s="350"/>
      <c r="F284" s="351"/>
      <c r="G284" s="352"/>
      <c r="H284" s="352"/>
      <c r="I284" s="458"/>
      <c r="J284" s="350"/>
      <c r="K284" s="350"/>
      <c r="L284" s="351"/>
      <c r="M284" s="350"/>
    </row>
    <row r="285" spans="1:13" x14ac:dyDescent="0.2">
      <c r="A285" s="350"/>
      <c r="B285" s="350"/>
      <c r="C285" s="350"/>
      <c r="D285" s="350"/>
      <c r="E285" s="350"/>
      <c r="F285" s="351"/>
      <c r="G285" s="352"/>
      <c r="H285" s="352"/>
      <c r="I285" s="458"/>
      <c r="J285" s="350"/>
      <c r="K285" s="350"/>
      <c r="L285" s="351"/>
      <c r="M285" s="350"/>
    </row>
    <row r="286" spans="1:13" x14ac:dyDescent="0.2">
      <c r="A286" s="350"/>
      <c r="B286" s="350"/>
      <c r="C286" s="350"/>
      <c r="D286" s="350"/>
      <c r="E286" s="350"/>
      <c r="F286" s="351"/>
      <c r="G286" s="352"/>
      <c r="H286" s="352"/>
      <c r="I286" s="458"/>
      <c r="J286" s="350"/>
      <c r="K286" s="350"/>
      <c r="L286" s="351"/>
      <c r="M286" s="350"/>
    </row>
    <row r="287" spans="1:13" x14ac:dyDescent="0.2">
      <c r="A287" s="350"/>
      <c r="B287" s="350"/>
      <c r="C287" s="350"/>
      <c r="D287" s="350"/>
      <c r="E287" s="350"/>
      <c r="F287" s="351"/>
      <c r="G287" s="352"/>
      <c r="H287" s="352"/>
      <c r="I287" s="458"/>
      <c r="J287" s="350"/>
      <c r="K287" s="350"/>
      <c r="L287" s="351"/>
      <c r="M287" s="350"/>
    </row>
    <row r="288" spans="1:13" x14ac:dyDescent="0.2">
      <c r="A288" s="350"/>
      <c r="B288" s="350"/>
      <c r="C288" s="350"/>
      <c r="D288" s="350"/>
      <c r="E288" s="350"/>
      <c r="F288" s="351"/>
      <c r="G288" s="352"/>
      <c r="H288" s="352"/>
      <c r="I288" s="458"/>
      <c r="J288" s="350"/>
      <c r="K288" s="350"/>
      <c r="L288" s="351"/>
      <c r="M288" s="350"/>
    </row>
    <row r="289" spans="1:13" x14ac:dyDescent="0.2">
      <c r="A289" s="350"/>
      <c r="B289" s="350"/>
      <c r="C289" s="350"/>
      <c r="D289" s="350"/>
      <c r="E289" s="350"/>
      <c r="F289" s="351"/>
      <c r="G289" s="352"/>
      <c r="H289" s="352"/>
      <c r="I289" s="458"/>
      <c r="J289" s="350"/>
      <c r="K289" s="350"/>
      <c r="L289" s="351"/>
      <c r="M289" s="350"/>
    </row>
    <row r="290" spans="1:13" x14ac:dyDescent="0.2">
      <c r="A290" s="350"/>
      <c r="B290" s="350"/>
      <c r="C290" s="350"/>
      <c r="D290" s="350"/>
      <c r="E290" s="350"/>
      <c r="F290" s="351"/>
      <c r="G290" s="352"/>
      <c r="H290" s="352"/>
      <c r="I290" s="458"/>
      <c r="J290" s="350"/>
      <c r="K290" s="350"/>
      <c r="L290" s="351"/>
      <c r="M290" s="350"/>
    </row>
    <row r="291" spans="1:13" x14ac:dyDescent="0.2">
      <c r="A291" s="350"/>
      <c r="B291" s="350"/>
      <c r="C291" s="350"/>
      <c r="D291" s="350"/>
      <c r="E291" s="350"/>
      <c r="F291" s="351"/>
      <c r="G291" s="352"/>
      <c r="H291" s="352"/>
      <c r="I291" s="458"/>
      <c r="J291" s="350"/>
      <c r="K291" s="350"/>
      <c r="L291" s="351"/>
      <c r="M291" s="350"/>
    </row>
    <row r="292" spans="1:13" x14ac:dyDescent="0.2">
      <c r="A292" s="350"/>
      <c r="B292" s="350"/>
      <c r="C292" s="350"/>
      <c r="D292" s="350"/>
      <c r="E292" s="350"/>
      <c r="F292" s="351"/>
      <c r="G292" s="352"/>
      <c r="H292" s="352"/>
      <c r="I292" s="458"/>
      <c r="J292" s="350"/>
      <c r="K292" s="350"/>
      <c r="L292" s="351"/>
      <c r="M292" s="350"/>
    </row>
    <row r="293" spans="1:13" x14ac:dyDescent="0.2">
      <c r="A293" s="350"/>
      <c r="B293" s="350"/>
      <c r="C293" s="350"/>
      <c r="D293" s="350"/>
      <c r="E293" s="350"/>
      <c r="F293" s="351"/>
      <c r="G293" s="352"/>
      <c r="H293" s="352"/>
      <c r="I293" s="458"/>
      <c r="J293" s="350"/>
      <c r="K293" s="350"/>
      <c r="L293" s="351"/>
      <c r="M293" s="350"/>
    </row>
    <row r="294" spans="1:13" x14ac:dyDescent="0.2">
      <c r="A294" s="350"/>
      <c r="B294" s="350"/>
      <c r="C294" s="350"/>
      <c r="D294" s="350"/>
      <c r="E294" s="350"/>
      <c r="F294" s="351"/>
      <c r="G294" s="352"/>
      <c r="H294" s="352"/>
      <c r="I294" s="458"/>
      <c r="J294" s="350"/>
      <c r="K294" s="350"/>
      <c r="L294" s="351"/>
      <c r="M294" s="350"/>
    </row>
    <row r="295" spans="1:13" x14ac:dyDescent="0.2">
      <c r="A295" s="350"/>
      <c r="B295" s="350"/>
      <c r="C295" s="350"/>
      <c r="D295" s="350"/>
      <c r="E295" s="350"/>
      <c r="F295" s="351"/>
      <c r="G295" s="352"/>
      <c r="H295" s="352"/>
      <c r="I295" s="458"/>
      <c r="J295" s="350"/>
      <c r="K295" s="350"/>
      <c r="L295" s="351"/>
      <c r="M295" s="350"/>
    </row>
    <row r="296" spans="1:13" x14ac:dyDescent="0.2">
      <c r="A296" s="350"/>
      <c r="B296" s="350"/>
      <c r="C296" s="350"/>
      <c r="D296" s="350"/>
      <c r="E296" s="350"/>
      <c r="F296" s="351"/>
      <c r="G296" s="352"/>
      <c r="H296" s="352"/>
      <c r="I296" s="458"/>
      <c r="J296" s="350"/>
      <c r="K296" s="350"/>
      <c r="L296" s="351"/>
      <c r="M296" s="350"/>
    </row>
    <row r="297" spans="1:13" x14ac:dyDescent="0.2">
      <c r="A297" s="350"/>
      <c r="B297" s="350"/>
      <c r="C297" s="350"/>
      <c r="D297" s="350"/>
      <c r="E297" s="350"/>
      <c r="F297" s="351"/>
      <c r="G297" s="352"/>
      <c r="H297" s="352"/>
      <c r="I297" s="458"/>
      <c r="J297" s="350"/>
      <c r="K297" s="350"/>
      <c r="L297" s="351"/>
      <c r="M297" s="350"/>
    </row>
    <row r="298" spans="1:13" x14ac:dyDescent="0.2">
      <c r="A298" s="350"/>
      <c r="B298" s="350"/>
      <c r="C298" s="350"/>
      <c r="D298" s="350"/>
      <c r="E298" s="350"/>
      <c r="F298" s="351"/>
      <c r="G298" s="352"/>
      <c r="H298" s="352"/>
      <c r="I298" s="458"/>
      <c r="J298" s="350"/>
      <c r="K298" s="350"/>
      <c r="L298" s="351"/>
      <c r="M298" s="350"/>
    </row>
    <row r="299" spans="1:13" x14ac:dyDescent="0.2">
      <c r="A299" s="350"/>
      <c r="B299" s="350"/>
      <c r="C299" s="350"/>
      <c r="D299" s="350"/>
      <c r="E299" s="350"/>
      <c r="F299" s="351"/>
      <c r="G299" s="352"/>
      <c r="H299" s="352"/>
      <c r="I299" s="458"/>
      <c r="J299" s="350"/>
      <c r="K299" s="350"/>
      <c r="L299" s="351"/>
      <c r="M299" s="350"/>
    </row>
    <row r="300" spans="1:13" x14ac:dyDescent="0.2">
      <c r="A300" s="350"/>
      <c r="B300" s="350"/>
      <c r="C300" s="350"/>
      <c r="D300" s="350"/>
      <c r="E300" s="350"/>
      <c r="F300" s="351"/>
      <c r="G300" s="352"/>
      <c r="H300" s="352"/>
      <c r="I300" s="458"/>
      <c r="J300" s="350"/>
      <c r="K300" s="350"/>
      <c r="L300" s="351"/>
      <c r="M300" s="350"/>
    </row>
    <row r="301" spans="1:13" x14ac:dyDescent="0.2">
      <c r="A301" s="350"/>
      <c r="B301" s="350"/>
      <c r="C301" s="350"/>
      <c r="D301" s="350"/>
      <c r="E301" s="350"/>
      <c r="F301" s="351"/>
      <c r="G301" s="352"/>
      <c r="H301" s="352"/>
      <c r="I301" s="458"/>
      <c r="J301" s="350"/>
      <c r="K301" s="350"/>
      <c r="L301" s="351"/>
      <c r="M301" s="350"/>
    </row>
    <row r="302" spans="1:13" x14ac:dyDescent="0.2">
      <c r="A302" s="350"/>
      <c r="B302" s="350"/>
      <c r="C302" s="350"/>
      <c r="D302" s="350"/>
      <c r="E302" s="350"/>
      <c r="F302" s="351"/>
      <c r="G302" s="352"/>
      <c r="H302" s="352"/>
      <c r="I302" s="458"/>
      <c r="J302" s="350"/>
      <c r="K302" s="350"/>
      <c r="L302" s="351"/>
      <c r="M302" s="350"/>
    </row>
    <row r="303" spans="1:13" x14ac:dyDescent="0.2">
      <c r="A303" s="350"/>
      <c r="B303" s="350"/>
      <c r="C303" s="350"/>
      <c r="D303" s="350"/>
      <c r="E303" s="350"/>
      <c r="F303" s="351"/>
      <c r="G303" s="352"/>
      <c r="H303" s="352"/>
      <c r="I303" s="458"/>
      <c r="J303" s="350"/>
      <c r="K303" s="350"/>
      <c r="L303" s="351"/>
      <c r="M303" s="350"/>
    </row>
    <row r="304" spans="1:13" x14ac:dyDescent="0.2">
      <c r="A304" s="350"/>
      <c r="B304" s="350"/>
      <c r="C304" s="350"/>
      <c r="D304" s="350"/>
      <c r="E304" s="350"/>
      <c r="F304" s="351"/>
      <c r="G304" s="352"/>
      <c r="H304" s="352"/>
      <c r="I304" s="458"/>
      <c r="J304" s="350"/>
      <c r="K304" s="350"/>
      <c r="L304" s="351"/>
      <c r="M304" s="350"/>
    </row>
    <row r="305" spans="1:13" x14ac:dyDescent="0.2">
      <c r="A305" s="350"/>
      <c r="B305" s="350"/>
      <c r="C305" s="350"/>
      <c r="D305" s="350"/>
      <c r="E305" s="350"/>
      <c r="F305" s="351"/>
      <c r="G305" s="352"/>
      <c r="H305" s="352"/>
      <c r="I305" s="458"/>
      <c r="J305" s="350"/>
      <c r="K305" s="350"/>
      <c r="L305" s="351"/>
      <c r="M305" s="350"/>
    </row>
    <row r="306" spans="1:13" x14ac:dyDescent="0.2">
      <c r="A306" s="350"/>
      <c r="B306" s="350"/>
      <c r="C306" s="350"/>
      <c r="D306" s="350"/>
      <c r="E306" s="350"/>
      <c r="F306" s="351"/>
      <c r="G306" s="352"/>
      <c r="H306" s="352"/>
      <c r="I306" s="458"/>
      <c r="J306" s="350"/>
      <c r="K306" s="350"/>
      <c r="L306" s="351"/>
      <c r="M306" s="350"/>
    </row>
    <row r="307" spans="1:13" x14ac:dyDescent="0.2">
      <c r="A307" s="350"/>
      <c r="B307" s="350"/>
      <c r="C307" s="350"/>
      <c r="D307" s="350"/>
      <c r="E307" s="350"/>
      <c r="F307" s="351"/>
      <c r="G307" s="352"/>
      <c r="H307" s="352"/>
      <c r="I307" s="458"/>
      <c r="J307" s="350"/>
      <c r="K307" s="350"/>
      <c r="L307" s="351"/>
      <c r="M307" s="350"/>
    </row>
    <row r="308" spans="1:13" x14ac:dyDescent="0.2">
      <c r="A308" s="350"/>
      <c r="B308" s="350"/>
      <c r="C308" s="350"/>
      <c r="D308" s="350"/>
      <c r="E308" s="350"/>
      <c r="F308" s="351"/>
      <c r="G308" s="352"/>
      <c r="H308" s="352"/>
      <c r="I308" s="458"/>
      <c r="J308" s="350"/>
      <c r="K308" s="350"/>
      <c r="L308" s="351"/>
      <c r="M308" s="350"/>
    </row>
    <row r="309" spans="1:13" x14ac:dyDescent="0.2">
      <c r="A309" s="350"/>
      <c r="B309" s="350"/>
      <c r="C309" s="350"/>
      <c r="D309" s="350"/>
      <c r="E309" s="350"/>
      <c r="F309" s="351"/>
      <c r="G309" s="352"/>
      <c r="H309" s="352"/>
      <c r="I309" s="458"/>
      <c r="J309" s="350"/>
      <c r="K309" s="350"/>
      <c r="L309" s="351"/>
      <c r="M309" s="350"/>
    </row>
    <row r="310" spans="1:13" x14ac:dyDescent="0.2">
      <c r="A310" s="350"/>
      <c r="B310" s="350"/>
      <c r="C310" s="350"/>
      <c r="D310" s="350"/>
      <c r="E310" s="350"/>
      <c r="F310" s="351"/>
      <c r="G310" s="352"/>
      <c r="H310" s="352"/>
      <c r="I310" s="458"/>
      <c r="J310" s="350"/>
      <c r="K310" s="350"/>
      <c r="L310" s="351"/>
      <c r="M310" s="350"/>
    </row>
    <row r="311" spans="1:13" x14ac:dyDescent="0.2">
      <c r="A311" s="350"/>
      <c r="B311" s="350"/>
      <c r="C311" s="350"/>
      <c r="D311" s="350"/>
      <c r="E311" s="350"/>
      <c r="F311" s="351"/>
      <c r="G311" s="352"/>
      <c r="H311" s="352"/>
      <c r="I311" s="458"/>
      <c r="J311" s="350"/>
      <c r="K311" s="350"/>
      <c r="L311" s="351"/>
      <c r="M311" s="350"/>
    </row>
    <row r="312" spans="1:13" x14ac:dyDescent="0.2">
      <c r="A312" s="350"/>
      <c r="B312" s="350"/>
      <c r="C312" s="350"/>
      <c r="D312" s="350"/>
      <c r="E312" s="350"/>
      <c r="F312" s="351"/>
      <c r="G312" s="352"/>
      <c r="H312" s="352"/>
      <c r="I312" s="458"/>
      <c r="J312" s="350"/>
      <c r="K312" s="350"/>
      <c r="L312" s="351"/>
      <c r="M312" s="350"/>
    </row>
    <row r="313" spans="1:13" x14ac:dyDescent="0.2">
      <c r="A313" s="350"/>
      <c r="B313" s="350"/>
      <c r="C313" s="350"/>
      <c r="D313" s="350"/>
      <c r="E313" s="350"/>
      <c r="F313" s="351"/>
      <c r="G313" s="352"/>
      <c r="H313" s="352"/>
      <c r="I313" s="458"/>
      <c r="J313" s="350"/>
      <c r="K313" s="350"/>
      <c r="L313" s="351"/>
      <c r="M313" s="350"/>
    </row>
    <row r="314" spans="1:13" x14ac:dyDescent="0.2">
      <c r="A314" s="350"/>
      <c r="B314" s="350"/>
      <c r="C314" s="350"/>
      <c r="D314" s="350"/>
      <c r="E314" s="350"/>
      <c r="F314" s="351"/>
      <c r="G314" s="352"/>
      <c r="H314" s="352"/>
      <c r="I314" s="458"/>
      <c r="J314" s="350"/>
      <c r="K314" s="350"/>
      <c r="L314" s="351"/>
      <c r="M314" s="350"/>
    </row>
    <row r="315" spans="1:13" x14ac:dyDescent="0.2">
      <c r="A315" s="350"/>
      <c r="B315" s="350"/>
      <c r="C315" s="350"/>
      <c r="D315" s="350"/>
      <c r="E315" s="350"/>
      <c r="F315" s="351"/>
      <c r="G315" s="352"/>
      <c r="H315" s="352"/>
      <c r="I315" s="458"/>
      <c r="J315" s="350"/>
      <c r="K315" s="350"/>
      <c r="L315" s="351"/>
      <c r="M315" s="350"/>
    </row>
    <row r="316" spans="1:13" x14ac:dyDescent="0.2">
      <c r="A316" s="350"/>
      <c r="B316" s="350"/>
      <c r="C316" s="350"/>
      <c r="D316" s="350"/>
      <c r="E316" s="350"/>
      <c r="F316" s="351"/>
      <c r="G316" s="352"/>
      <c r="H316" s="352"/>
      <c r="I316" s="458"/>
      <c r="J316" s="350"/>
      <c r="K316" s="350"/>
      <c r="L316" s="351"/>
      <c r="M316" s="350"/>
    </row>
    <row r="317" spans="1:13" x14ac:dyDescent="0.2">
      <c r="A317" s="350"/>
      <c r="B317" s="350"/>
      <c r="C317" s="350"/>
      <c r="D317" s="350"/>
      <c r="E317" s="350"/>
      <c r="F317" s="351"/>
      <c r="G317" s="352"/>
      <c r="H317" s="352"/>
      <c r="I317" s="458"/>
      <c r="J317" s="350"/>
      <c r="K317" s="350"/>
      <c r="L317" s="351"/>
      <c r="M317" s="350"/>
    </row>
    <row r="318" spans="1:13" x14ac:dyDescent="0.2">
      <c r="A318" s="350"/>
      <c r="B318" s="350"/>
      <c r="C318" s="350"/>
      <c r="D318" s="350"/>
      <c r="E318" s="350"/>
      <c r="F318" s="351"/>
      <c r="G318" s="352"/>
      <c r="H318" s="352"/>
      <c r="I318" s="458"/>
      <c r="J318" s="350"/>
      <c r="K318" s="350"/>
      <c r="L318" s="351"/>
      <c r="M318" s="350"/>
    </row>
    <row r="319" spans="1:13" x14ac:dyDescent="0.2">
      <c r="A319" s="350"/>
      <c r="B319" s="350"/>
      <c r="C319" s="350"/>
      <c r="D319" s="350"/>
      <c r="E319" s="350"/>
      <c r="F319" s="351"/>
      <c r="G319" s="352"/>
      <c r="H319" s="352"/>
      <c r="I319" s="458"/>
      <c r="J319" s="350"/>
      <c r="K319" s="350"/>
      <c r="L319" s="351"/>
      <c r="M319" s="350"/>
    </row>
    <row r="320" spans="1:13" x14ac:dyDescent="0.2">
      <c r="A320" s="350"/>
      <c r="B320" s="350"/>
      <c r="C320" s="350"/>
      <c r="D320" s="350"/>
      <c r="E320" s="350"/>
      <c r="F320" s="351"/>
      <c r="G320" s="352"/>
      <c r="H320" s="352"/>
      <c r="I320" s="458"/>
      <c r="J320" s="350"/>
      <c r="K320" s="350"/>
      <c r="L320" s="351"/>
      <c r="M320" s="350"/>
    </row>
    <row r="321" spans="1:13" x14ac:dyDescent="0.2">
      <c r="A321" s="350"/>
      <c r="B321" s="350"/>
      <c r="C321" s="350"/>
      <c r="D321" s="350"/>
      <c r="E321" s="350"/>
      <c r="F321" s="351"/>
      <c r="G321" s="352"/>
      <c r="H321" s="352"/>
      <c r="I321" s="458"/>
      <c r="J321" s="350"/>
      <c r="K321" s="350"/>
      <c r="L321" s="351"/>
      <c r="M321" s="350"/>
    </row>
    <row r="322" spans="1:13" x14ac:dyDescent="0.2">
      <c r="A322" s="350"/>
      <c r="B322" s="350"/>
      <c r="C322" s="350"/>
      <c r="D322" s="350"/>
      <c r="E322" s="350"/>
      <c r="F322" s="351"/>
      <c r="G322" s="352"/>
      <c r="H322" s="352"/>
      <c r="I322" s="458"/>
      <c r="J322" s="350"/>
      <c r="K322" s="350"/>
      <c r="L322" s="351"/>
      <c r="M322" s="350"/>
    </row>
    <row r="323" spans="1:13" x14ac:dyDescent="0.2">
      <c r="A323" s="350"/>
      <c r="B323" s="350"/>
      <c r="C323" s="350"/>
      <c r="D323" s="350"/>
      <c r="E323" s="350"/>
      <c r="F323" s="351"/>
      <c r="G323" s="352"/>
      <c r="H323" s="352"/>
      <c r="I323" s="458"/>
      <c r="J323" s="350"/>
      <c r="K323" s="350"/>
      <c r="L323" s="351"/>
      <c r="M323" s="350"/>
    </row>
    <row r="324" spans="1:13" x14ac:dyDescent="0.2">
      <c r="A324" s="350"/>
      <c r="B324" s="350"/>
      <c r="C324" s="350"/>
      <c r="D324" s="350"/>
      <c r="E324" s="350"/>
      <c r="F324" s="351"/>
      <c r="G324" s="352"/>
      <c r="H324" s="352"/>
      <c r="I324" s="458"/>
      <c r="J324" s="350"/>
      <c r="K324" s="350"/>
      <c r="L324" s="351"/>
      <c r="M324" s="350"/>
    </row>
    <row r="325" spans="1:13" x14ac:dyDescent="0.2">
      <c r="A325" s="350"/>
      <c r="B325" s="350"/>
      <c r="C325" s="350"/>
      <c r="D325" s="350"/>
      <c r="E325" s="350"/>
      <c r="F325" s="351"/>
      <c r="G325" s="352"/>
      <c r="H325" s="352"/>
      <c r="I325" s="458"/>
      <c r="J325" s="350"/>
      <c r="K325" s="350"/>
      <c r="L325" s="351"/>
      <c r="M325" s="350"/>
    </row>
    <row r="326" spans="1:13" x14ac:dyDescent="0.2">
      <c r="A326" s="350"/>
      <c r="B326" s="350"/>
      <c r="C326" s="350"/>
      <c r="D326" s="350"/>
      <c r="E326" s="350"/>
      <c r="F326" s="351"/>
      <c r="G326" s="352"/>
      <c r="H326" s="352"/>
      <c r="I326" s="458"/>
      <c r="J326" s="350"/>
      <c r="K326" s="350"/>
      <c r="L326" s="351"/>
      <c r="M326" s="350"/>
    </row>
    <row r="327" spans="1:13" x14ac:dyDescent="0.2">
      <c r="A327" s="350"/>
      <c r="B327" s="350"/>
      <c r="C327" s="350"/>
      <c r="D327" s="350"/>
      <c r="E327" s="350"/>
      <c r="F327" s="351"/>
      <c r="G327" s="352"/>
      <c r="H327" s="352"/>
      <c r="I327" s="458"/>
      <c r="J327" s="350"/>
      <c r="K327" s="350"/>
      <c r="L327" s="351"/>
      <c r="M327" s="350"/>
    </row>
    <row r="328" spans="1:13" x14ac:dyDescent="0.2">
      <c r="A328" s="350"/>
      <c r="B328" s="350"/>
      <c r="C328" s="350"/>
      <c r="D328" s="350"/>
      <c r="E328" s="350"/>
      <c r="F328" s="351"/>
      <c r="G328" s="352"/>
      <c r="H328" s="352"/>
      <c r="I328" s="458"/>
      <c r="J328" s="350"/>
      <c r="K328" s="350"/>
      <c r="L328" s="351"/>
      <c r="M328" s="350"/>
    </row>
    <row r="329" spans="1:13" x14ac:dyDescent="0.2">
      <c r="A329" s="350"/>
      <c r="B329" s="350"/>
      <c r="C329" s="350"/>
      <c r="D329" s="350"/>
      <c r="E329" s="350"/>
      <c r="F329" s="351"/>
      <c r="G329" s="352"/>
      <c r="H329" s="352"/>
      <c r="I329" s="458"/>
      <c r="J329" s="350"/>
      <c r="K329" s="350"/>
      <c r="L329" s="351"/>
      <c r="M329" s="350"/>
    </row>
    <row r="330" spans="1:13" x14ac:dyDescent="0.2">
      <c r="A330" s="350"/>
      <c r="B330" s="350"/>
      <c r="C330" s="350"/>
      <c r="D330" s="350"/>
      <c r="E330" s="350"/>
      <c r="F330" s="351"/>
      <c r="G330" s="352"/>
      <c r="H330" s="352"/>
      <c r="I330" s="458"/>
      <c r="J330" s="350"/>
      <c r="K330" s="350"/>
      <c r="L330" s="351"/>
      <c r="M330" s="350"/>
    </row>
    <row r="331" spans="1:13" x14ac:dyDescent="0.2">
      <c r="A331" s="350"/>
      <c r="B331" s="350"/>
      <c r="C331" s="350"/>
      <c r="D331" s="350"/>
      <c r="E331" s="350"/>
      <c r="F331" s="351"/>
      <c r="G331" s="352"/>
      <c r="H331" s="352"/>
      <c r="I331" s="458"/>
      <c r="J331" s="350"/>
      <c r="K331" s="350"/>
      <c r="L331" s="351"/>
      <c r="M331" s="350"/>
    </row>
    <row r="332" spans="1:13" x14ac:dyDescent="0.2">
      <c r="A332" s="350"/>
      <c r="B332" s="350"/>
      <c r="C332" s="350"/>
      <c r="D332" s="350"/>
      <c r="E332" s="350"/>
      <c r="F332" s="351"/>
      <c r="G332" s="352"/>
      <c r="H332" s="352"/>
      <c r="I332" s="458"/>
      <c r="J332" s="350"/>
      <c r="K332" s="350"/>
      <c r="L332" s="351"/>
      <c r="M332" s="350"/>
    </row>
    <row r="333" spans="1:13" x14ac:dyDescent="0.2">
      <c r="A333" s="350"/>
      <c r="B333" s="350"/>
      <c r="C333" s="350"/>
      <c r="D333" s="350"/>
      <c r="E333" s="350"/>
      <c r="F333" s="351"/>
      <c r="G333" s="352"/>
      <c r="H333" s="352"/>
      <c r="I333" s="458"/>
      <c r="J333" s="350"/>
      <c r="K333" s="350"/>
      <c r="L333" s="351"/>
      <c r="M333" s="350"/>
    </row>
    <row r="334" spans="1:13" x14ac:dyDescent="0.2">
      <c r="A334" s="350"/>
      <c r="B334" s="350"/>
      <c r="C334" s="350"/>
      <c r="D334" s="350"/>
      <c r="E334" s="350"/>
      <c r="F334" s="351"/>
      <c r="G334" s="352"/>
      <c r="H334" s="352"/>
      <c r="I334" s="458"/>
      <c r="J334" s="350"/>
      <c r="K334" s="350"/>
      <c r="L334" s="351"/>
      <c r="M334" s="350"/>
    </row>
    <row r="335" spans="1:13" x14ac:dyDescent="0.2">
      <c r="A335" s="350"/>
      <c r="B335" s="350"/>
      <c r="C335" s="350"/>
      <c r="D335" s="350"/>
      <c r="E335" s="350"/>
      <c r="F335" s="351"/>
      <c r="G335" s="352"/>
      <c r="H335" s="352"/>
      <c r="I335" s="458"/>
      <c r="J335" s="350"/>
      <c r="K335" s="350"/>
      <c r="L335" s="351"/>
      <c r="M335" s="350"/>
    </row>
    <row r="336" spans="1:13" x14ac:dyDescent="0.2">
      <c r="A336" s="350"/>
      <c r="B336" s="350"/>
      <c r="C336" s="350"/>
      <c r="D336" s="350"/>
      <c r="E336" s="350"/>
      <c r="F336" s="351"/>
      <c r="G336" s="352"/>
      <c r="H336" s="352"/>
      <c r="I336" s="458"/>
      <c r="J336" s="350"/>
      <c r="K336" s="350"/>
      <c r="L336" s="351"/>
      <c r="M336" s="350"/>
    </row>
    <row r="337" spans="1:13" x14ac:dyDescent="0.2">
      <c r="A337" s="350"/>
      <c r="B337" s="350"/>
      <c r="C337" s="350"/>
      <c r="D337" s="350"/>
      <c r="E337" s="350"/>
      <c r="F337" s="351"/>
      <c r="G337" s="352"/>
      <c r="H337" s="352"/>
      <c r="I337" s="458"/>
      <c r="J337" s="350"/>
      <c r="K337" s="350"/>
      <c r="L337" s="351"/>
      <c r="M337" s="350"/>
    </row>
    <row r="338" spans="1:13" x14ac:dyDescent="0.2">
      <c r="A338" s="350"/>
      <c r="B338" s="350"/>
      <c r="C338" s="350"/>
      <c r="D338" s="350"/>
      <c r="E338" s="350"/>
      <c r="F338" s="351"/>
      <c r="G338" s="352"/>
      <c r="H338" s="352"/>
      <c r="I338" s="458"/>
      <c r="J338" s="350"/>
      <c r="K338" s="350"/>
      <c r="L338" s="351"/>
      <c r="M338" s="350"/>
    </row>
    <row r="339" spans="1:13" x14ac:dyDescent="0.2">
      <c r="A339" s="350"/>
      <c r="B339" s="350"/>
      <c r="C339" s="350"/>
      <c r="D339" s="350"/>
      <c r="E339" s="350"/>
      <c r="F339" s="351"/>
      <c r="G339" s="352"/>
      <c r="H339" s="352"/>
      <c r="I339" s="458"/>
      <c r="J339" s="350"/>
      <c r="K339" s="350"/>
      <c r="L339" s="351"/>
      <c r="M339" s="350"/>
    </row>
    <row r="340" spans="1:13" x14ac:dyDescent="0.2">
      <c r="A340" s="350"/>
      <c r="B340" s="350"/>
      <c r="C340" s="350"/>
      <c r="D340" s="350"/>
      <c r="E340" s="350"/>
      <c r="F340" s="351"/>
      <c r="G340" s="352"/>
      <c r="H340" s="352"/>
      <c r="I340" s="458"/>
      <c r="J340" s="350"/>
      <c r="K340" s="350"/>
      <c r="L340" s="351"/>
      <c r="M340" s="350"/>
    </row>
    <row r="341" spans="1:13" x14ac:dyDescent="0.2">
      <c r="A341" s="350"/>
      <c r="B341" s="350"/>
      <c r="C341" s="350"/>
      <c r="D341" s="350"/>
      <c r="E341" s="350"/>
      <c r="F341" s="351"/>
      <c r="G341" s="352"/>
      <c r="H341" s="352"/>
      <c r="I341" s="458"/>
      <c r="J341" s="350"/>
      <c r="K341" s="350"/>
      <c r="L341" s="351"/>
      <c r="M341" s="350"/>
    </row>
    <row r="342" spans="1:13" x14ac:dyDescent="0.2">
      <c r="A342" s="350"/>
      <c r="B342" s="350"/>
      <c r="C342" s="350"/>
      <c r="D342" s="350"/>
      <c r="E342" s="350"/>
      <c r="F342" s="351"/>
      <c r="G342" s="352"/>
      <c r="H342" s="352"/>
      <c r="I342" s="458"/>
      <c r="J342" s="350"/>
      <c r="K342" s="350"/>
      <c r="L342" s="351"/>
      <c r="M342" s="350"/>
    </row>
    <row r="343" spans="1:13" x14ac:dyDescent="0.2">
      <c r="A343" s="350"/>
      <c r="B343" s="350"/>
      <c r="C343" s="350"/>
      <c r="D343" s="350"/>
      <c r="E343" s="350"/>
      <c r="F343" s="351"/>
      <c r="G343" s="352"/>
      <c r="H343" s="352"/>
      <c r="I343" s="458"/>
      <c r="J343" s="350"/>
      <c r="K343" s="350"/>
      <c r="L343" s="351"/>
      <c r="M343" s="350"/>
    </row>
    <row r="344" spans="1:13" x14ac:dyDescent="0.2">
      <c r="A344" s="350"/>
      <c r="B344" s="350"/>
      <c r="C344" s="350"/>
      <c r="D344" s="350"/>
      <c r="E344" s="350"/>
      <c r="F344" s="351"/>
      <c r="G344" s="352"/>
      <c r="H344" s="352"/>
      <c r="I344" s="458"/>
      <c r="J344" s="350"/>
      <c r="K344" s="350"/>
      <c r="L344" s="351"/>
      <c r="M344" s="350"/>
    </row>
    <row r="345" spans="1:13" x14ac:dyDescent="0.2">
      <c r="A345" s="350"/>
      <c r="B345" s="350"/>
      <c r="C345" s="350"/>
      <c r="D345" s="350"/>
      <c r="E345" s="350"/>
      <c r="F345" s="351"/>
      <c r="G345" s="352"/>
      <c r="H345" s="352"/>
      <c r="I345" s="458"/>
      <c r="J345" s="350"/>
      <c r="K345" s="350"/>
      <c r="L345" s="351"/>
      <c r="M345" s="350"/>
    </row>
    <row r="346" spans="1:13" x14ac:dyDescent="0.2">
      <c r="A346" s="350"/>
      <c r="B346" s="350"/>
      <c r="C346" s="350"/>
      <c r="D346" s="350"/>
      <c r="E346" s="350"/>
      <c r="F346" s="351"/>
      <c r="G346" s="352"/>
      <c r="H346" s="352"/>
      <c r="I346" s="458"/>
      <c r="J346" s="350"/>
      <c r="K346" s="350"/>
      <c r="L346" s="351"/>
      <c r="M346" s="350"/>
    </row>
    <row r="347" spans="1:13" x14ac:dyDescent="0.2">
      <c r="A347" s="350"/>
      <c r="B347" s="350"/>
      <c r="C347" s="350"/>
      <c r="D347" s="350"/>
      <c r="E347" s="350"/>
      <c r="F347" s="351"/>
      <c r="G347" s="352"/>
      <c r="H347" s="352"/>
      <c r="I347" s="458"/>
      <c r="J347" s="350"/>
      <c r="K347" s="350"/>
      <c r="L347" s="351"/>
      <c r="M347" s="350"/>
    </row>
    <row r="348" spans="1:13" x14ac:dyDescent="0.2">
      <c r="A348" s="350"/>
      <c r="B348" s="350"/>
      <c r="C348" s="350"/>
      <c r="D348" s="350"/>
      <c r="E348" s="350"/>
      <c r="F348" s="351"/>
      <c r="G348" s="352"/>
      <c r="H348" s="352"/>
      <c r="I348" s="458"/>
      <c r="J348" s="350"/>
      <c r="K348" s="350"/>
      <c r="L348" s="351"/>
      <c r="M348" s="350"/>
    </row>
    <row r="349" spans="1:13" x14ac:dyDescent="0.2">
      <c r="A349" s="350"/>
      <c r="B349" s="350"/>
      <c r="C349" s="350"/>
      <c r="D349" s="350"/>
      <c r="E349" s="350"/>
      <c r="F349" s="351"/>
      <c r="G349" s="352"/>
      <c r="H349" s="352"/>
      <c r="I349" s="458"/>
      <c r="J349" s="350"/>
      <c r="K349" s="350"/>
      <c r="L349" s="351"/>
      <c r="M349" s="350"/>
    </row>
    <row r="350" spans="1:13" x14ac:dyDescent="0.2">
      <c r="A350" s="350"/>
      <c r="B350" s="350"/>
      <c r="C350" s="350"/>
      <c r="D350" s="350"/>
      <c r="E350" s="350"/>
      <c r="F350" s="351"/>
      <c r="G350" s="352"/>
      <c r="H350" s="352"/>
      <c r="I350" s="458"/>
      <c r="J350" s="350"/>
      <c r="K350" s="350"/>
      <c r="L350" s="351"/>
      <c r="M350" s="350"/>
    </row>
    <row r="351" spans="1:13" x14ac:dyDescent="0.2">
      <c r="A351" s="350"/>
      <c r="B351" s="350"/>
      <c r="C351" s="350"/>
      <c r="D351" s="350"/>
      <c r="E351" s="350"/>
      <c r="F351" s="351"/>
      <c r="G351" s="352"/>
      <c r="H351" s="352"/>
      <c r="I351" s="458"/>
      <c r="J351" s="350"/>
      <c r="K351" s="350"/>
      <c r="L351" s="351"/>
      <c r="M351" s="350"/>
    </row>
    <row r="352" spans="1:13" x14ac:dyDescent="0.2">
      <c r="A352" s="350"/>
      <c r="B352" s="350"/>
      <c r="C352" s="350"/>
      <c r="D352" s="350"/>
      <c r="E352" s="350"/>
      <c r="F352" s="351"/>
      <c r="G352" s="352"/>
      <c r="H352" s="352"/>
      <c r="I352" s="458"/>
      <c r="J352" s="350"/>
      <c r="K352" s="350"/>
      <c r="L352" s="351"/>
      <c r="M352" s="350"/>
    </row>
    <row r="353" spans="1:13" x14ac:dyDescent="0.2">
      <c r="A353" s="350"/>
      <c r="B353" s="350"/>
      <c r="C353" s="350"/>
      <c r="D353" s="350"/>
      <c r="E353" s="350"/>
      <c r="F353" s="351"/>
      <c r="G353" s="352"/>
      <c r="H353" s="352"/>
      <c r="I353" s="458"/>
      <c r="J353" s="350"/>
      <c r="K353" s="350"/>
      <c r="L353" s="351"/>
      <c r="M353" s="350"/>
    </row>
    <row r="354" spans="1:13" x14ac:dyDescent="0.2">
      <c r="A354" s="350"/>
      <c r="B354" s="350"/>
      <c r="C354" s="350"/>
      <c r="D354" s="350"/>
      <c r="E354" s="350"/>
      <c r="F354" s="351"/>
      <c r="G354" s="352"/>
      <c r="H354" s="352"/>
      <c r="I354" s="458"/>
      <c r="J354" s="350"/>
      <c r="K354" s="350"/>
      <c r="L354" s="351"/>
      <c r="M354" s="350"/>
    </row>
    <row r="355" spans="1:13" x14ac:dyDescent="0.2">
      <c r="A355" s="350"/>
      <c r="B355" s="350"/>
      <c r="C355" s="350"/>
      <c r="D355" s="350"/>
      <c r="E355" s="350"/>
      <c r="F355" s="351"/>
      <c r="G355" s="352"/>
      <c r="H355" s="352"/>
      <c r="I355" s="458"/>
      <c r="J355" s="350"/>
      <c r="K355" s="350"/>
      <c r="L355" s="351"/>
      <c r="M355" s="350"/>
    </row>
    <row r="356" spans="1:13" x14ac:dyDescent="0.2">
      <c r="A356" s="350"/>
      <c r="B356" s="350"/>
      <c r="C356" s="350"/>
      <c r="D356" s="350"/>
      <c r="E356" s="350"/>
      <c r="F356" s="351"/>
      <c r="G356" s="352"/>
      <c r="H356" s="352"/>
      <c r="I356" s="458"/>
      <c r="J356" s="350"/>
      <c r="K356" s="350"/>
      <c r="L356" s="351"/>
      <c r="M356" s="350"/>
    </row>
    <row r="357" spans="1:13" x14ac:dyDescent="0.2">
      <c r="A357" s="350"/>
      <c r="B357" s="350"/>
      <c r="C357" s="350"/>
      <c r="D357" s="350"/>
      <c r="E357" s="350"/>
      <c r="F357" s="351"/>
      <c r="G357" s="352"/>
      <c r="H357" s="352"/>
      <c r="I357" s="458"/>
      <c r="J357" s="350"/>
      <c r="K357" s="350"/>
      <c r="L357" s="351"/>
      <c r="M357" s="350"/>
    </row>
    <row r="358" spans="1:13" x14ac:dyDescent="0.2">
      <c r="A358" s="350"/>
      <c r="B358" s="350"/>
      <c r="C358" s="350"/>
      <c r="D358" s="350"/>
      <c r="E358" s="350"/>
      <c r="F358" s="351"/>
      <c r="G358" s="352"/>
      <c r="H358" s="352"/>
      <c r="I358" s="458"/>
      <c r="J358" s="350"/>
      <c r="K358" s="350"/>
      <c r="L358" s="351"/>
      <c r="M358" s="350"/>
    </row>
    <row r="359" spans="1:13" x14ac:dyDescent="0.2">
      <c r="A359" s="350"/>
      <c r="B359" s="350"/>
      <c r="C359" s="350"/>
      <c r="D359" s="350"/>
      <c r="E359" s="350"/>
      <c r="F359" s="351"/>
      <c r="G359" s="352"/>
      <c r="H359" s="352"/>
      <c r="I359" s="458"/>
      <c r="J359" s="350"/>
      <c r="K359" s="350"/>
      <c r="L359" s="351"/>
      <c r="M359" s="350"/>
    </row>
    <row r="360" spans="1:13" x14ac:dyDescent="0.2">
      <c r="A360" s="350"/>
      <c r="B360" s="350"/>
      <c r="C360" s="350"/>
      <c r="D360" s="350"/>
      <c r="E360" s="350"/>
      <c r="F360" s="351"/>
      <c r="G360" s="352"/>
      <c r="H360" s="352"/>
      <c r="I360" s="458"/>
      <c r="J360" s="350"/>
      <c r="K360" s="350"/>
      <c r="L360" s="351"/>
      <c r="M360" s="350"/>
    </row>
    <row r="361" spans="1:13" x14ac:dyDescent="0.2">
      <c r="A361" s="350"/>
      <c r="B361" s="350"/>
      <c r="C361" s="350"/>
      <c r="D361" s="350"/>
      <c r="E361" s="350"/>
      <c r="F361" s="351"/>
      <c r="G361" s="352"/>
      <c r="H361" s="352"/>
      <c r="I361" s="458"/>
      <c r="J361" s="350"/>
      <c r="K361" s="350"/>
      <c r="L361" s="351"/>
      <c r="M361" s="350"/>
    </row>
    <row r="362" spans="1:13" x14ac:dyDescent="0.2">
      <c r="A362" s="350"/>
      <c r="B362" s="350"/>
      <c r="C362" s="350"/>
      <c r="D362" s="350"/>
      <c r="E362" s="350"/>
      <c r="F362" s="351"/>
      <c r="G362" s="352"/>
      <c r="H362" s="352"/>
      <c r="I362" s="458"/>
      <c r="J362" s="350"/>
      <c r="K362" s="350"/>
      <c r="L362" s="351"/>
      <c r="M362" s="350"/>
    </row>
    <row r="363" spans="1:13" x14ac:dyDescent="0.2">
      <c r="A363" s="350"/>
      <c r="B363" s="350"/>
      <c r="C363" s="350"/>
      <c r="D363" s="350"/>
      <c r="E363" s="350"/>
      <c r="F363" s="351"/>
      <c r="G363" s="352"/>
      <c r="H363" s="352"/>
      <c r="I363" s="458"/>
      <c r="J363" s="350"/>
      <c r="K363" s="350"/>
      <c r="L363" s="351"/>
      <c r="M363" s="350"/>
    </row>
    <row r="364" spans="1:13" x14ac:dyDescent="0.2">
      <c r="A364" s="350"/>
      <c r="B364" s="350"/>
      <c r="C364" s="350"/>
      <c r="D364" s="350"/>
      <c r="E364" s="350"/>
      <c r="F364" s="351"/>
      <c r="G364" s="352"/>
      <c r="H364" s="352"/>
      <c r="I364" s="458"/>
      <c r="J364" s="350"/>
      <c r="K364" s="350"/>
      <c r="L364" s="351"/>
      <c r="M364" s="350"/>
    </row>
    <row r="365" spans="1:13" x14ac:dyDescent="0.2">
      <c r="A365" s="350"/>
      <c r="B365" s="350"/>
      <c r="C365" s="350"/>
      <c r="D365" s="350"/>
      <c r="E365" s="350"/>
      <c r="F365" s="351"/>
      <c r="G365" s="352"/>
      <c r="H365" s="352"/>
      <c r="I365" s="458"/>
      <c r="J365" s="350"/>
      <c r="K365" s="350"/>
      <c r="L365" s="351"/>
      <c r="M365" s="350"/>
    </row>
    <row r="366" spans="1:13" x14ac:dyDescent="0.2">
      <c r="A366" s="350"/>
      <c r="B366" s="350"/>
      <c r="C366" s="350"/>
      <c r="D366" s="350"/>
      <c r="E366" s="350"/>
      <c r="F366" s="351"/>
      <c r="G366" s="352"/>
      <c r="H366" s="352"/>
      <c r="I366" s="458"/>
      <c r="J366" s="350"/>
      <c r="K366" s="350"/>
      <c r="L366" s="351"/>
      <c r="M366" s="350"/>
    </row>
    <row r="367" spans="1:13" x14ac:dyDescent="0.2">
      <c r="A367" s="350"/>
      <c r="B367" s="350"/>
      <c r="C367" s="350"/>
      <c r="D367" s="350"/>
      <c r="E367" s="350"/>
      <c r="F367" s="351"/>
      <c r="G367" s="352"/>
      <c r="H367" s="352"/>
      <c r="I367" s="458"/>
      <c r="J367" s="350"/>
      <c r="K367" s="350"/>
      <c r="L367" s="351"/>
      <c r="M367" s="350"/>
    </row>
    <row r="368" spans="1:13" x14ac:dyDescent="0.2">
      <c r="A368" s="350"/>
      <c r="B368" s="350"/>
      <c r="C368" s="350"/>
      <c r="D368" s="350"/>
      <c r="E368" s="350"/>
      <c r="F368" s="351"/>
      <c r="G368" s="352"/>
      <c r="H368" s="352"/>
      <c r="I368" s="458"/>
      <c r="J368" s="350"/>
      <c r="K368" s="350"/>
      <c r="L368" s="351"/>
      <c r="M368" s="350"/>
    </row>
    <row r="369" spans="1:13" x14ac:dyDescent="0.2">
      <c r="A369" s="350"/>
      <c r="B369" s="350"/>
      <c r="C369" s="350"/>
      <c r="D369" s="350"/>
      <c r="E369" s="350"/>
      <c r="F369" s="351"/>
      <c r="G369" s="352"/>
      <c r="H369" s="352"/>
      <c r="I369" s="458"/>
      <c r="J369" s="350"/>
      <c r="K369" s="350"/>
      <c r="L369" s="351"/>
      <c r="M369" s="350"/>
    </row>
    <row r="370" spans="1:13" x14ac:dyDescent="0.2">
      <c r="A370" s="350"/>
      <c r="B370" s="350"/>
      <c r="C370" s="350"/>
      <c r="D370" s="350"/>
      <c r="E370" s="350"/>
      <c r="F370" s="351"/>
      <c r="G370" s="352"/>
      <c r="H370" s="352"/>
      <c r="I370" s="458"/>
      <c r="J370" s="350"/>
      <c r="K370" s="350"/>
      <c r="L370" s="351"/>
      <c r="M370" s="350"/>
    </row>
    <row r="371" spans="1:13" x14ac:dyDescent="0.2">
      <c r="A371" s="350"/>
      <c r="B371" s="350"/>
      <c r="C371" s="350"/>
      <c r="D371" s="350"/>
      <c r="E371" s="350"/>
      <c r="F371" s="351"/>
      <c r="G371" s="352"/>
      <c r="H371" s="352"/>
      <c r="I371" s="458"/>
      <c r="J371" s="350"/>
      <c r="K371" s="350"/>
      <c r="L371" s="351"/>
      <c r="M371" s="350"/>
    </row>
    <row r="372" spans="1:13" x14ac:dyDescent="0.2">
      <c r="A372" s="350"/>
      <c r="B372" s="350"/>
      <c r="C372" s="350"/>
      <c r="D372" s="350"/>
      <c r="E372" s="350"/>
      <c r="F372" s="351"/>
      <c r="G372" s="352"/>
      <c r="H372" s="352"/>
      <c r="I372" s="458"/>
      <c r="J372" s="350"/>
      <c r="K372" s="350"/>
      <c r="L372" s="351"/>
      <c r="M372" s="350"/>
    </row>
    <row r="373" spans="1:13" x14ac:dyDescent="0.2">
      <c r="A373" s="350"/>
      <c r="B373" s="350"/>
      <c r="C373" s="350"/>
      <c r="D373" s="350"/>
      <c r="E373" s="350"/>
      <c r="F373" s="351"/>
      <c r="G373" s="352"/>
      <c r="H373" s="352"/>
      <c r="I373" s="458"/>
      <c r="J373" s="350"/>
      <c r="K373" s="350"/>
      <c r="L373" s="351"/>
      <c r="M373" s="350"/>
    </row>
    <row r="374" spans="1:13" x14ac:dyDescent="0.2">
      <c r="A374" s="350"/>
      <c r="B374" s="350"/>
      <c r="C374" s="350"/>
      <c r="D374" s="350"/>
      <c r="E374" s="350"/>
      <c r="F374" s="351"/>
      <c r="G374" s="352"/>
      <c r="H374" s="352"/>
      <c r="I374" s="458"/>
      <c r="J374" s="350"/>
      <c r="K374" s="350"/>
      <c r="L374" s="351"/>
      <c r="M374" s="350"/>
    </row>
    <row r="375" spans="1:13" x14ac:dyDescent="0.2">
      <c r="A375" s="350"/>
      <c r="B375" s="350"/>
      <c r="C375" s="350"/>
      <c r="D375" s="350"/>
      <c r="E375" s="350"/>
      <c r="F375" s="351"/>
      <c r="G375" s="352"/>
      <c r="H375" s="352"/>
      <c r="I375" s="458"/>
      <c r="J375" s="350"/>
      <c r="K375" s="350"/>
      <c r="L375" s="351"/>
      <c r="M375" s="350"/>
    </row>
    <row r="376" spans="1:13" x14ac:dyDescent="0.2">
      <c r="A376" s="350"/>
      <c r="B376" s="350"/>
      <c r="C376" s="350"/>
      <c r="D376" s="350"/>
      <c r="E376" s="350"/>
      <c r="F376" s="351"/>
      <c r="G376" s="352"/>
      <c r="H376" s="352"/>
      <c r="I376" s="458"/>
      <c r="J376" s="350"/>
      <c r="K376" s="350"/>
      <c r="L376" s="351"/>
      <c r="M376" s="350"/>
    </row>
    <row r="377" spans="1:13" x14ac:dyDescent="0.2">
      <c r="A377" s="350"/>
      <c r="B377" s="350"/>
      <c r="C377" s="350"/>
      <c r="D377" s="350"/>
      <c r="E377" s="350"/>
      <c r="F377" s="351"/>
      <c r="G377" s="352"/>
      <c r="H377" s="352"/>
      <c r="I377" s="458"/>
      <c r="J377" s="350"/>
      <c r="K377" s="350"/>
      <c r="L377" s="351"/>
      <c r="M377" s="350"/>
    </row>
    <row r="378" spans="1:13" x14ac:dyDescent="0.2">
      <c r="A378" s="350"/>
      <c r="B378" s="350"/>
      <c r="C378" s="350"/>
      <c r="D378" s="350"/>
      <c r="E378" s="350"/>
      <c r="F378" s="351"/>
      <c r="G378" s="352"/>
      <c r="H378" s="352"/>
      <c r="I378" s="458"/>
      <c r="J378" s="350"/>
      <c r="K378" s="350"/>
      <c r="L378" s="351"/>
      <c r="M378" s="350"/>
    </row>
    <row r="379" spans="1:13" x14ac:dyDescent="0.2">
      <c r="A379" s="350"/>
      <c r="B379" s="350"/>
      <c r="C379" s="350"/>
      <c r="D379" s="350"/>
      <c r="E379" s="350"/>
      <c r="F379" s="351"/>
      <c r="G379" s="352"/>
      <c r="H379" s="352"/>
      <c r="I379" s="458"/>
      <c r="J379" s="350"/>
      <c r="K379" s="350"/>
      <c r="L379" s="351"/>
      <c r="M379" s="350"/>
    </row>
    <row r="380" spans="1:13" x14ac:dyDescent="0.2">
      <c r="A380" s="350"/>
      <c r="B380" s="350"/>
      <c r="C380" s="350"/>
      <c r="D380" s="350"/>
      <c r="E380" s="350"/>
      <c r="F380" s="351"/>
      <c r="G380" s="352"/>
      <c r="H380" s="352"/>
      <c r="I380" s="458"/>
      <c r="J380" s="350"/>
      <c r="K380" s="350"/>
      <c r="L380" s="351"/>
      <c r="M380" s="350"/>
    </row>
    <row r="381" spans="1:13" x14ac:dyDescent="0.2">
      <c r="A381" s="350"/>
      <c r="B381" s="350"/>
      <c r="C381" s="350"/>
      <c r="D381" s="350"/>
      <c r="E381" s="350"/>
      <c r="F381" s="351"/>
      <c r="G381" s="352"/>
      <c r="H381" s="352"/>
      <c r="I381" s="458"/>
      <c r="J381" s="350"/>
      <c r="K381" s="350"/>
      <c r="L381" s="351"/>
      <c r="M381" s="350"/>
    </row>
    <row r="382" spans="1:13" x14ac:dyDescent="0.2">
      <c r="A382" s="350"/>
      <c r="B382" s="350"/>
      <c r="C382" s="350"/>
      <c r="D382" s="350"/>
      <c r="E382" s="350"/>
      <c r="F382" s="351"/>
      <c r="G382" s="352"/>
      <c r="H382" s="352"/>
      <c r="I382" s="458"/>
      <c r="J382" s="350"/>
      <c r="K382" s="350"/>
      <c r="L382" s="351"/>
      <c r="M382" s="350"/>
    </row>
    <row r="383" spans="1:13" x14ac:dyDescent="0.2">
      <c r="A383" s="350"/>
      <c r="B383" s="350"/>
      <c r="C383" s="350"/>
      <c r="D383" s="350"/>
      <c r="E383" s="350"/>
      <c r="F383" s="351"/>
      <c r="G383" s="352"/>
      <c r="H383" s="352"/>
      <c r="I383" s="458"/>
      <c r="J383" s="350"/>
      <c r="K383" s="350"/>
      <c r="L383" s="351"/>
      <c r="M383" s="350"/>
    </row>
    <row r="384" spans="1:13" x14ac:dyDescent="0.2">
      <c r="A384" s="350"/>
      <c r="B384" s="350"/>
      <c r="C384" s="350"/>
      <c r="D384" s="350"/>
      <c r="E384" s="350"/>
      <c r="F384" s="351"/>
      <c r="G384" s="352"/>
      <c r="H384" s="352"/>
      <c r="I384" s="458"/>
      <c r="J384" s="350"/>
      <c r="K384" s="350"/>
      <c r="L384" s="351"/>
      <c r="M384" s="350"/>
    </row>
    <row r="385" spans="1:13" x14ac:dyDescent="0.2">
      <c r="A385" s="350"/>
      <c r="B385" s="350"/>
      <c r="C385" s="350"/>
      <c r="D385" s="350"/>
      <c r="E385" s="350"/>
      <c r="F385" s="351"/>
      <c r="G385" s="352"/>
      <c r="H385" s="352"/>
      <c r="I385" s="458"/>
      <c r="J385" s="350"/>
      <c r="K385" s="350"/>
      <c r="L385" s="351"/>
      <c r="M385" s="350"/>
    </row>
    <row r="386" spans="1:13" x14ac:dyDescent="0.2">
      <c r="A386" s="350"/>
      <c r="B386" s="350"/>
      <c r="C386" s="350"/>
      <c r="D386" s="350"/>
      <c r="E386" s="350"/>
      <c r="F386" s="351"/>
      <c r="G386" s="352"/>
      <c r="H386" s="352"/>
      <c r="I386" s="458"/>
      <c r="J386" s="350"/>
      <c r="K386" s="350"/>
      <c r="L386" s="351"/>
      <c r="M386" s="350"/>
    </row>
    <row r="387" spans="1:13" x14ac:dyDescent="0.2">
      <c r="A387" s="350"/>
      <c r="B387" s="350"/>
      <c r="C387" s="350"/>
      <c r="D387" s="350"/>
      <c r="E387" s="350"/>
      <c r="F387" s="351"/>
      <c r="G387" s="352"/>
      <c r="H387" s="352"/>
      <c r="I387" s="458"/>
      <c r="J387" s="350"/>
      <c r="K387" s="350"/>
      <c r="L387" s="351"/>
      <c r="M387" s="350"/>
    </row>
    <row r="388" spans="1:13" x14ac:dyDescent="0.2">
      <c r="A388" s="350"/>
      <c r="B388" s="350"/>
      <c r="C388" s="350"/>
      <c r="D388" s="350"/>
      <c r="E388" s="350"/>
      <c r="F388" s="351"/>
      <c r="G388" s="352"/>
      <c r="H388" s="352"/>
      <c r="I388" s="458"/>
      <c r="J388" s="350"/>
      <c r="K388" s="350"/>
      <c r="L388" s="351"/>
      <c r="M388" s="350"/>
    </row>
    <row r="389" spans="1:13" x14ac:dyDescent="0.2">
      <c r="A389" s="350"/>
      <c r="B389" s="350"/>
      <c r="C389" s="350"/>
      <c r="D389" s="350"/>
      <c r="E389" s="350"/>
      <c r="F389" s="351"/>
      <c r="G389" s="352"/>
      <c r="H389" s="352"/>
      <c r="I389" s="458"/>
      <c r="J389" s="350"/>
      <c r="K389" s="350"/>
      <c r="L389" s="351"/>
      <c r="M389" s="350"/>
    </row>
    <row r="390" spans="1:13" x14ac:dyDescent="0.2">
      <c r="A390" s="350"/>
      <c r="B390" s="350"/>
      <c r="C390" s="350"/>
      <c r="D390" s="350"/>
      <c r="E390" s="350"/>
      <c r="F390" s="351"/>
      <c r="G390" s="352"/>
      <c r="H390" s="352"/>
      <c r="I390" s="458"/>
      <c r="J390" s="350"/>
      <c r="K390" s="350"/>
      <c r="L390" s="351"/>
      <c r="M390" s="350"/>
    </row>
    <row r="391" spans="1:13" x14ac:dyDescent="0.2">
      <c r="A391" s="350"/>
      <c r="B391" s="350"/>
      <c r="C391" s="350"/>
      <c r="D391" s="350"/>
      <c r="E391" s="350"/>
      <c r="F391" s="351"/>
      <c r="G391" s="352"/>
      <c r="H391" s="352"/>
      <c r="I391" s="458"/>
      <c r="J391" s="350"/>
      <c r="K391" s="350"/>
      <c r="L391" s="351"/>
      <c r="M391" s="350"/>
    </row>
    <row r="392" spans="1:13" x14ac:dyDescent="0.2">
      <c r="A392" s="350"/>
      <c r="B392" s="350"/>
      <c r="C392" s="350"/>
      <c r="D392" s="350"/>
      <c r="E392" s="350"/>
      <c r="F392" s="351"/>
      <c r="G392" s="352"/>
      <c r="H392" s="352"/>
      <c r="I392" s="458"/>
      <c r="J392" s="350"/>
      <c r="K392" s="350"/>
      <c r="L392" s="351"/>
      <c r="M392" s="350"/>
    </row>
    <row r="393" spans="1:13" x14ac:dyDescent="0.2">
      <c r="A393" s="350"/>
      <c r="B393" s="350"/>
      <c r="C393" s="350"/>
      <c r="D393" s="350"/>
      <c r="E393" s="350"/>
      <c r="F393" s="351"/>
      <c r="G393" s="352"/>
      <c r="H393" s="352"/>
      <c r="I393" s="458"/>
      <c r="J393" s="350"/>
      <c r="K393" s="350"/>
      <c r="L393" s="351"/>
      <c r="M393" s="350"/>
    </row>
    <row r="394" spans="1:13" x14ac:dyDescent="0.2">
      <c r="A394" s="350"/>
      <c r="B394" s="350"/>
      <c r="C394" s="350"/>
      <c r="D394" s="350"/>
      <c r="E394" s="350"/>
      <c r="F394" s="351"/>
      <c r="G394" s="352"/>
      <c r="H394" s="352"/>
      <c r="I394" s="458"/>
      <c r="J394" s="350"/>
      <c r="K394" s="350"/>
      <c r="L394" s="351"/>
      <c r="M394" s="350"/>
    </row>
    <row r="395" spans="1:13" x14ac:dyDescent="0.2">
      <c r="A395" s="350"/>
      <c r="B395" s="350"/>
      <c r="C395" s="350"/>
      <c r="D395" s="350"/>
      <c r="E395" s="350"/>
      <c r="F395" s="351"/>
      <c r="G395" s="352"/>
      <c r="H395" s="352"/>
      <c r="I395" s="458"/>
      <c r="J395" s="350"/>
      <c r="K395" s="350"/>
      <c r="L395" s="351"/>
      <c r="M395" s="350"/>
    </row>
    <row r="396" spans="1:13" x14ac:dyDescent="0.2">
      <c r="A396" s="350"/>
      <c r="B396" s="350"/>
      <c r="C396" s="350"/>
      <c r="D396" s="350"/>
      <c r="E396" s="350"/>
      <c r="F396" s="351"/>
      <c r="G396" s="352"/>
      <c r="H396" s="352"/>
      <c r="I396" s="458"/>
      <c r="J396" s="350"/>
      <c r="K396" s="350"/>
      <c r="L396" s="351"/>
      <c r="M396" s="350"/>
    </row>
    <row r="397" spans="1:13" x14ac:dyDescent="0.2">
      <c r="A397" s="350"/>
      <c r="B397" s="350"/>
      <c r="C397" s="350"/>
      <c r="D397" s="350"/>
      <c r="E397" s="350"/>
      <c r="F397" s="351"/>
      <c r="G397" s="352"/>
      <c r="H397" s="352"/>
      <c r="I397" s="458"/>
      <c r="J397" s="350"/>
      <c r="K397" s="350"/>
      <c r="L397" s="351"/>
      <c r="M397" s="350"/>
    </row>
    <row r="398" spans="1:13" x14ac:dyDescent="0.2">
      <c r="A398" s="350"/>
      <c r="B398" s="350"/>
      <c r="C398" s="350"/>
      <c r="D398" s="350"/>
      <c r="E398" s="350"/>
      <c r="F398" s="351"/>
      <c r="G398" s="352"/>
      <c r="H398" s="352"/>
      <c r="I398" s="458"/>
      <c r="J398" s="350"/>
      <c r="K398" s="350"/>
      <c r="L398" s="351"/>
      <c r="M398" s="350"/>
    </row>
    <row r="399" spans="1:13" x14ac:dyDescent="0.2">
      <c r="A399" s="350"/>
      <c r="B399" s="350"/>
      <c r="C399" s="350"/>
      <c r="D399" s="350"/>
      <c r="E399" s="350"/>
      <c r="F399" s="351"/>
      <c r="G399" s="352"/>
      <c r="H399" s="352"/>
      <c r="I399" s="458"/>
      <c r="J399" s="350"/>
      <c r="K399" s="350"/>
      <c r="L399" s="351"/>
      <c r="M399" s="350"/>
    </row>
    <row r="400" spans="1:13" x14ac:dyDescent="0.2">
      <c r="A400" s="350"/>
      <c r="B400" s="350"/>
      <c r="C400" s="350"/>
      <c r="D400" s="350"/>
      <c r="E400" s="350"/>
      <c r="F400" s="351"/>
      <c r="G400" s="352"/>
      <c r="H400" s="352"/>
      <c r="I400" s="458"/>
      <c r="J400" s="350"/>
      <c r="K400" s="350"/>
      <c r="L400" s="351"/>
      <c r="M400" s="350"/>
    </row>
    <row r="401" spans="1:13" x14ac:dyDescent="0.2">
      <c r="A401" s="350"/>
      <c r="B401" s="350"/>
      <c r="C401" s="350"/>
      <c r="D401" s="350"/>
      <c r="E401" s="350"/>
      <c r="F401" s="351"/>
      <c r="G401" s="352"/>
      <c r="H401" s="352"/>
      <c r="I401" s="458"/>
      <c r="J401" s="350"/>
      <c r="K401" s="350"/>
      <c r="L401" s="351"/>
      <c r="M401" s="350"/>
    </row>
    <row r="402" spans="1:13" x14ac:dyDescent="0.2">
      <c r="A402" s="350"/>
      <c r="B402" s="350"/>
      <c r="C402" s="350"/>
      <c r="D402" s="350"/>
      <c r="E402" s="350"/>
      <c r="F402" s="351"/>
      <c r="G402" s="352"/>
      <c r="H402" s="352"/>
      <c r="I402" s="458"/>
      <c r="J402" s="350"/>
      <c r="K402" s="350"/>
      <c r="L402" s="351"/>
      <c r="M402" s="350"/>
    </row>
    <row r="403" spans="1:13" x14ac:dyDescent="0.2">
      <c r="A403" s="350"/>
      <c r="B403" s="350"/>
      <c r="C403" s="350"/>
      <c r="D403" s="350"/>
      <c r="E403" s="350"/>
      <c r="F403" s="351"/>
      <c r="G403" s="352"/>
      <c r="H403" s="352"/>
      <c r="I403" s="458"/>
      <c r="J403" s="350"/>
      <c r="K403" s="350"/>
      <c r="L403" s="351"/>
      <c r="M403" s="350"/>
    </row>
    <row r="404" spans="1:13" x14ac:dyDescent="0.2">
      <c r="A404" s="350"/>
      <c r="B404" s="350"/>
      <c r="C404" s="350"/>
      <c r="D404" s="350"/>
      <c r="E404" s="350"/>
      <c r="F404" s="351"/>
      <c r="G404" s="352"/>
      <c r="H404" s="352"/>
      <c r="I404" s="458"/>
      <c r="J404" s="350"/>
      <c r="K404" s="350"/>
      <c r="L404" s="351"/>
      <c r="M404" s="350"/>
    </row>
    <row r="405" spans="1:13" x14ac:dyDescent="0.2">
      <c r="A405" s="350"/>
      <c r="B405" s="350"/>
      <c r="C405" s="350"/>
      <c r="D405" s="350"/>
      <c r="E405" s="350"/>
      <c r="F405" s="351"/>
      <c r="G405" s="352"/>
      <c r="H405" s="352"/>
      <c r="I405" s="458"/>
      <c r="J405" s="350"/>
      <c r="K405" s="350"/>
      <c r="L405" s="351"/>
      <c r="M405" s="350"/>
    </row>
    <row r="406" spans="1:13" x14ac:dyDescent="0.2">
      <c r="A406" s="350"/>
      <c r="B406" s="350"/>
      <c r="C406" s="350"/>
      <c r="D406" s="350"/>
      <c r="E406" s="350"/>
      <c r="F406" s="351"/>
      <c r="G406" s="352"/>
      <c r="H406" s="352"/>
      <c r="I406" s="458"/>
      <c r="J406" s="350"/>
      <c r="K406" s="350"/>
      <c r="L406" s="351"/>
      <c r="M406" s="350"/>
    </row>
    <row r="407" spans="1:13" x14ac:dyDescent="0.2">
      <c r="A407" s="350"/>
      <c r="B407" s="350"/>
      <c r="C407" s="350"/>
      <c r="D407" s="350"/>
      <c r="E407" s="350"/>
      <c r="F407" s="351"/>
      <c r="G407" s="352"/>
      <c r="H407" s="352"/>
      <c r="I407" s="458"/>
      <c r="J407" s="350"/>
      <c r="K407" s="350"/>
      <c r="L407" s="351"/>
      <c r="M407" s="350"/>
    </row>
    <row r="408" spans="1:13" x14ac:dyDescent="0.2">
      <c r="A408" s="350"/>
      <c r="B408" s="350"/>
      <c r="C408" s="350"/>
      <c r="D408" s="350"/>
      <c r="E408" s="350"/>
      <c r="F408" s="351"/>
      <c r="G408" s="352"/>
      <c r="H408" s="352"/>
      <c r="I408" s="458"/>
      <c r="J408" s="350"/>
      <c r="K408" s="350"/>
      <c r="L408" s="351"/>
      <c r="M408" s="350"/>
    </row>
    <row r="409" spans="1:13" x14ac:dyDescent="0.2">
      <c r="A409" s="350"/>
      <c r="B409" s="350"/>
      <c r="C409" s="350"/>
      <c r="D409" s="350"/>
      <c r="E409" s="350"/>
      <c r="F409" s="351"/>
      <c r="G409" s="352"/>
      <c r="H409" s="352"/>
      <c r="I409" s="458"/>
      <c r="J409" s="350"/>
      <c r="K409" s="350"/>
      <c r="L409" s="351"/>
      <c r="M409" s="350"/>
    </row>
    <row r="410" spans="1:13" x14ac:dyDescent="0.2">
      <c r="A410" s="350"/>
      <c r="B410" s="350"/>
      <c r="C410" s="350"/>
      <c r="D410" s="350"/>
      <c r="E410" s="350"/>
      <c r="F410" s="351"/>
      <c r="G410" s="352"/>
      <c r="H410" s="352"/>
      <c r="I410" s="458"/>
      <c r="J410" s="350"/>
      <c r="K410" s="350"/>
      <c r="L410" s="351"/>
      <c r="M410" s="350"/>
    </row>
    <row r="411" spans="1:13" x14ac:dyDescent="0.2">
      <c r="A411" s="350"/>
      <c r="B411" s="350"/>
      <c r="C411" s="350"/>
      <c r="D411" s="350"/>
      <c r="E411" s="350"/>
      <c r="F411" s="351"/>
      <c r="G411" s="352"/>
      <c r="H411" s="352"/>
      <c r="I411" s="458"/>
      <c r="J411" s="350"/>
      <c r="K411" s="350"/>
      <c r="L411" s="351"/>
      <c r="M411" s="350"/>
    </row>
    <row r="412" spans="1:13" x14ac:dyDescent="0.2">
      <c r="A412" s="350"/>
      <c r="B412" s="350"/>
      <c r="C412" s="350"/>
      <c r="D412" s="350"/>
      <c r="E412" s="350"/>
      <c r="F412" s="351"/>
      <c r="G412" s="352"/>
      <c r="H412" s="352"/>
      <c r="I412" s="458"/>
      <c r="J412" s="350"/>
      <c r="K412" s="350"/>
      <c r="L412" s="351"/>
      <c r="M412" s="350"/>
    </row>
    <row r="413" spans="1:13" x14ac:dyDescent="0.2">
      <c r="A413" s="350"/>
      <c r="B413" s="350"/>
      <c r="C413" s="350"/>
      <c r="D413" s="350"/>
      <c r="E413" s="350"/>
      <c r="F413" s="351"/>
      <c r="G413" s="352"/>
      <c r="H413" s="352"/>
      <c r="I413" s="458"/>
      <c r="J413" s="350"/>
      <c r="K413" s="350"/>
      <c r="L413" s="351"/>
      <c r="M413" s="350"/>
    </row>
    <row r="414" spans="1:13" x14ac:dyDescent="0.2">
      <c r="A414" s="350"/>
      <c r="B414" s="350"/>
      <c r="C414" s="350"/>
      <c r="D414" s="350"/>
      <c r="E414" s="350"/>
      <c r="F414" s="351"/>
      <c r="G414" s="352"/>
      <c r="H414" s="352"/>
      <c r="I414" s="458"/>
      <c r="J414" s="350"/>
      <c r="K414" s="350"/>
      <c r="L414" s="351"/>
      <c r="M414" s="350"/>
    </row>
    <row r="415" spans="1:13" x14ac:dyDescent="0.2">
      <c r="A415" s="350"/>
      <c r="B415" s="350"/>
      <c r="C415" s="350"/>
      <c r="D415" s="350"/>
      <c r="E415" s="350"/>
      <c r="F415" s="351"/>
      <c r="G415" s="352"/>
      <c r="H415" s="352"/>
      <c r="I415" s="458"/>
      <c r="J415" s="350"/>
      <c r="K415" s="350"/>
      <c r="L415" s="351"/>
      <c r="M415" s="350"/>
    </row>
    <row r="416" spans="1:13" x14ac:dyDescent="0.2">
      <c r="A416" s="350"/>
      <c r="B416" s="350"/>
      <c r="C416" s="350"/>
      <c r="D416" s="350"/>
      <c r="E416" s="350"/>
      <c r="F416" s="351"/>
      <c r="G416" s="352"/>
      <c r="H416" s="352"/>
      <c r="I416" s="458"/>
      <c r="J416" s="350"/>
      <c r="K416" s="350"/>
      <c r="L416" s="351"/>
      <c r="M416" s="350"/>
    </row>
    <row r="417" spans="1:13" x14ac:dyDescent="0.2">
      <c r="A417" s="350"/>
      <c r="B417" s="350"/>
      <c r="C417" s="350"/>
      <c r="D417" s="350"/>
      <c r="E417" s="350"/>
      <c r="F417" s="351"/>
      <c r="G417" s="352"/>
      <c r="H417" s="352"/>
      <c r="I417" s="458"/>
      <c r="J417" s="350"/>
      <c r="K417" s="350"/>
      <c r="L417" s="351"/>
      <c r="M417" s="350"/>
    </row>
    <row r="418" spans="1:13" x14ac:dyDescent="0.2">
      <c r="A418" s="350"/>
      <c r="B418" s="350"/>
      <c r="C418" s="350"/>
      <c r="D418" s="350"/>
      <c r="E418" s="350"/>
      <c r="F418" s="351"/>
      <c r="G418" s="352"/>
      <c r="H418" s="352"/>
      <c r="I418" s="458"/>
      <c r="J418" s="350"/>
      <c r="K418" s="350"/>
      <c r="L418" s="351"/>
      <c r="M418" s="350"/>
    </row>
    <row r="419" spans="1:13" x14ac:dyDescent="0.2">
      <c r="A419" s="350"/>
      <c r="B419" s="350"/>
      <c r="C419" s="350"/>
      <c r="D419" s="350"/>
      <c r="E419" s="350"/>
      <c r="F419" s="351"/>
      <c r="G419" s="352"/>
      <c r="H419" s="352"/>
      <c r="I419" s="458"/>
      <c r="J419" s="350"/>
      <c r="K419" s="350"/>
      <c r="L419" s="351"/>
      <c r="M419" s="350"/>
    </row>
    <row r="420" spans="1:13" x14ac:dyDescent="0.2">
      <c r="A420" s="350"/>
      <c r="B420" s="350"/>
      <c r="C420" s="350"/>
      <c r="D420" s="350"/>
      <c r="E420" s="350"/>
      <c r="F420" s="351"/>
      <c r="G420" s="352"/>
      <c r="H420" s="352"/>
      <c r="I420" s="458"/>
      <c r="J420" s="350"/>
      <c r="K420" s="350"/>
      <c r="L420" s="351"/>
      <c r="M420" s="350"/>
    </row>
    <row r="421" spans="1:13" x14ac:dyDescent="0.2">
      <c r="A421" s="350"/>
      <c r="B421" s="350"/>
      <c r="C421" s="350"/>
      <c r="D421" s="350"/>
      <c r="E421" s="350"/>
      <c r="F421" s="351"/>
      <c r="G421" s="352"/>
      <c r="H421" s="352"/>
      <c r="I421" s="458"/>
      <c r="J421" s="350"/>
      <c r="K421" s="350"/>
      <c r="L421" s="351"/>
      <c r="M421" s="350"/>
    </row>
    <row r="422" spans="1:13" x14ac:dyDescent="0.2">
      <c r="A422" s="350"/>
      <c r="B422" s="350"/>
      <c r="C422" s="350"/>
      <c r="D422" s="350"/>
      <c r="E422" s="350"/>
      <c r="F422" s="351"/>
      <c r="G422" s="352"/>
      <c r="H422" s="352"/>
      <c r="I422" s="458"/>
      <c r="J422" s="350"/>
      <c r="K422" s="350"/>
      <c r="L422" s="351"/>
      <c r="M422" s="350"/>
    </row>
    <row r="423" spans="1:13" x14ac:dyDescent="0.2">
      <c r="A423" s="350"/>
      <c r="B423" s="350"/>
      <c r="C423" s="350"/>
      <c r="D423" s="350"/>
      <c r="E423" s="350"/>
      <c r="F423" s="351"/>
      <c r="G423" s="352"/>
      <c r="H423" s="352"/>
      <c r="I423" s="458"/>
      <c r="J423" s="350"/>
      <c r="K423" s="350"/>
      <c r="L423" s="351"/>
      <c r="M423" s="350"/>
    </row>
    <row r="424" spans="1:13" x14ac:dyDescent="0.2">
      <c r="A424" s="350"/>
      <c r="B424" s="350"/>
      <c r="C424" s="350"/>
      <c r="D424" s="350"/>
      <c r="E424" s="350"/>
      <c r="F424" s="351"/>
      <c r="G424" s="352"/>
      <c r="H424" s="352"/>
      <c r="I424" s="458"/>
      <c r="J424" s="350"/>
      <c r="K424" s="350"/>
      <c r="L424" s="351"/>
      <c r="M424" s="350"/>
    </row>
    <row r="425" spans="1:13" x14ac:dyDescent="0.2">
      <c r="A425" s="350"/>
      <c r="B425" s="350"/>
      <c r="C425" s="350"/>
      <c r="D425" s="350"/>
      <c r="E425" s="350"/>
      <c r="F425" s="351"/>
      <c r="G425" s="352"/>
      <c r="H425" s="352"/>
      <c r="I425" s="458"/>
      <c r="J425" s="350"/>
      <c r="K425" s="350"/>
      <c r="L425" s="351"/>
      <c r="M425" s="350"/>
    </row>
    <row r="426" spans="1:13" x14ac:dyDescent="0.2">
      <c r="A426" s="350"/>
      <c r="B426" s="350"/>
      <c r="C426" s="350"/>
      <c r="D426" s="350"/>
      <c r="E426" s="350"/>
      <c r="F426" s="351"/>
      <c r="G426" s="352"/>
      <c r="H426" s="352"/>
      <c r="I426" s="458"/>
      <c r="J426" s="350"/>
      <c r="K426" s="350"/>
      <c r="L426" s="351"/>
      <c r="M426" s="350"/>
    </row>
    <row r="427" spans="1:13" x14ac:dyDescent="0.2">
      <c r="A427" s="350"/>
      <c r="B427" s="350"/>
      <c r="C427" s="350"/>
      <c r="D427" s="350"/>
      <c r="E427" s="350"/>
      <c r="F427" s="351"/>
      <c r="G427" s="352"/>
      <c r="H427" s="352"/>
      <c r="I427" s="458"/>
      <c r="J427" s="350"/>
      <c r="K427" s="350"/>
      <c r="L427" s="351"/>
      <c r="M427" s="350"/>
    </row>
    <row r="428" spans="1:13" x14ac:dyDescent="0.2">
      <c r="A428" s="350"/>
      <c r="B428" s="350"/>
      <c r="C428" s="350"/>
      <c r="D428" s="350"/>
      <c r="E428" s="350"/>
      <c r="F428" s="351"/>
      <c r="G428" s="352"/>
      <c r="H428" s="352"/>
      <c r="I428" s="458"/>
      <c r="J428" s="350"/>
      <c r="K428" s="350"/>
      <c r="L428" s="351"/>
      <c r="M428" s="350"/>
    </row>
    <row r="429" spans="1:13" x14ac:dyDescent="0.2">
      <c r="A429" s="350"/>
      <c r="B429" s="350"/>
      <c r="C429" s="350"/>
      <c r="D429" s="350"/>
      <c r="E429" s="350"/>
      <c r="F429" s="351"/>
      <c r="G429" s="352"/>
      <c r="H429" s="352"/>
      <c r="I429" s="458"/>
      <c r="J429" s="350"/>
      <c r="K429" s="350"/>
      <c r="L429" s="351"/>
      <c r="M429" s="350"/>
    </row>
    <row r="430" spans="1:13" x14ac:dyDescent="0.2">
      <c r="A430" s="350"/>
      <c r="B430" s="350"/>
      <c r="C430" s="350"/>
      <c r="D430" s="350"/>
      <c r="E430" s="350"/>
      <c r="F430" s="351"/>
      <c r="G430" s="352"/>
      <c r="H430" s="352"/>
      <c r="I430" s="458"/>
      <c r="J430" s="350"/>
      <c r="K430" s="350"/>
      <c r="L430" s="351"/>
      <c r="M430" s="350"/>
    </row>
    <row r="431" spans="1:13" x14ac:dyDescent="0.2">
      <c r="A431" s="350"/>
      <c r="B431" s="350"/>
      <c r="C431" s="350"/>
      <c r="D431" s="350"/>
      <c r="E431" s="350"/>
      <c r="F431" s="351"/>
      <c r="G431" s="352"/>
      <c r="H431" s="352"/>
      <c r="I431" s="458"/>
      <c r="J431" s="350"/>
      <c r="K431" s="350"/>
      <c r="L431" s="351"/>
      <c r="M431" s="350"/>
    </row>
    <row r="432" spans="1:13" x14ac:dyDescent="0.2">
      <c r="A432" s="350"/>
      <c r="B432" s="350"/>
      <c r="C432" s="350"/>
      <c r="D432" s="350"/>
      <c r="E432" s="350"/>
      <c r="F432" s="351"/>
      <c r="G432" s="352"/>
      <c r="H432" s="352"/>
      <c r="I432" s="458"/>
      <c r="J432" s="350"/>
      <c r="K432" s="350"/>
      <c r="L432" s="351"/>
      <c r="M432" s="350"/>
    </row>
    <row r="433" spans="1:13" x14ac:dyDescent="0.2">
      <c r="A433" s="350"/>
      <c r="B433" s="350"/>
      <c r="C433" s="350"/>
      <c r="D433" s="350"/>
      <c r="E433" s="350"/>
      <c r="F433" s="351"/>
      <c r="G433" s="352"/>
      <c r="H433" s="352"/>
      <c r="I433" s="458"/>
      <c r="J433" s="350"/>
      <c r="K433" s="350"/>
      <c r="L433" s="351"/>
      <c r="M433" s="350"/>
    </row>
    <row r="434" spans="1:13" x14ac:dyDescent="0.2">
      <c r="A434" s="350"/>
      <c r="B434" s="350"/>
      <c r="C434" s="350"/>
      <c r="D434" s="350"/>
      <c r="E434" s="350"/>
      <c r="F434" s="351"/>
      <c r="G434" s="352"/>
      <c r="H434" s="352"/>
      <c r="I434" s="458"/>
      <c r="J434" s="350"/>
      <c r="K434" s="350"/>
      <c r="L434" s="351"/>
      <c r="M434" s="350"/>
    </row>
    <row r="435" spans="1:13" x14ac:dyDescent="0.2">
      <c r="A435" s="350"/>
      <c r="B435" s="350"/>
      <c r="C435" s="350"/>
      <c r="D435" s="350"/>
      <c r="E435" s="350"/>
      <c r="F435" s="351"/>
      <c r="G435" s="352"/>
      <c r="H435" s="352"/>
      <c r="I435" s="458"/>
      <c r="J435" s="350"/>
      <c r="K435" s="350"/>
      <c r="L435" s="351"/>
      <c r="M435" s="350"/>
    </row>
    <row r="436" spans="1:13" x14ac:dyDescent="0.2">
      <c r="A436" s="350"/>
      <c r="B436" s="350"/>
      <c r="C436" s="350"/>
      <c r="D436" s="350"/>
      <c r="E436" s="350"/>
      <c r="F436" s="351"/>
      <c r="G436" s="352"/>
      <c r="H436" s="352"/>
      <c r="I436" s="458"/>
      <c r="J436" s="350"/>
      <c r="K436" s="350"/>
      <c r="L436" s="351"/>
      <c r="M436" s="350"/>
    </row>
    <row r="437" spans="1:13" x14ac:dyDescent="0.2">
      <c r="A437" s="350"/>
      <c r="B437" s="350"/>
      <c r="C437" s="350"/>
      <c r="D437" s="350"/>
      <c r="E437" s="350"/>
      <c r="F437" s="351"/>
      <c r="G437" s="352"/>
      <c r="H437" s="352"/>
      <c r="I437" s="458"/>
      <c r="J437" s="350"/>
      <c r="K437" s="350"/>
      <c r="L437" s="351"/>
      <c r="M437" s="350"/>
    </row>
    <row r="438" spans="1:13" x14ac:dyDescent="0.2">
      <c r="A438" s="350"/>
      <c r="B438" s="350"/>
      <c r="C438" s="350"/>
      <c r="D438" s="350"/>
      <c r="E438" s="350"/>
      <c r="F438" s="351"/>
      <c r="G438" s="352"/>
      <c r="H438" s="352"/>
      <c r="I438" s="458"/>
      <c r="J438" s="350"/>
      <c r="K438" s="350"/>
      <c r="L438" s="351"/>
      <c r="M438" s="350"/>
    </row>
    <row r="439" spans="1:13" x14ac:dyDescent="0.2">
      <c r="A439" s="350"/>
      <c r="B439" s="350"/>
      <c r="C439" s="350"/>
      <c r="D439" s="350"/>
      <c r="E439" s="350"/>
      <c r="F439" s="351"/>
      <c r="G439" s="352"/>
      <c r="H439" s="352"/>
      <c r="I439" s="458"/>
      <c r="J439" s="350"/>
      <c r="K439" s="350"/>
      <c r="L439" s="351"/>
      <c r="M439" s="350"/>
    </row>
    <row r="440" spans="1:13" x14ac:dyDescent="0.2">
      <c r="A440" s="350"/>
      <c r="B440" s="350"/>
      <c r="C440" s="350"/>
      <c r="D440" s="350"/>
      <c r="E440" s="350"/>
      <c r="F440" s="351"/>
      <c r="G440" s="352"/>
      <c r="H440" s="352"/>
      <c r="I440" s="458"/>
      <c r="J440" s="350"/>
      <c r="K440" s="350"/>
      <c r="L440" s="351"/>
      <c r="M440" s="350"/>
    </row>
    <row r="441" spans="1:13" x14ac:dyDescent="0.2">
      <c r="A441" s="350"/>
      <c r="B441" s="350"/>
      <c r="C441" s="350"/>
      <c r="D441" s="350"/>
      <c r="E441" s="350"/>
      <c r="F441" s="351"/>
      <c r="G441" s="352"/>
      <c r="H441" s="352"/>
      <c r="I441" s="458"/>
      <c r="J441" s="350"/>
      <c r="K441" s="350"/>
      <c r="L441" s="351"/>
      <c r="M441" s="350"/>
    </row>
    <row r="442" spans="1:13" x14ac:dyDescent="0.2">
      <c r="A442" s="350"/>
      <c r="B442" s="350"/>
      <c r="C442" s="350"/>
      <c r="D442" s="350"/>
      <c r="E442" s="350"/>
      <c r="F442" s="351"/>
      <c r="G442" s="352"/>
      <c r="H442" s="352"/>
      <c r="I442" s="458"/>
      <c r="J442" s="350"/>
      <c r="K442" s="350"/>
      <c r="L442" s="351"/>
      <c r="M442" s="350"/>
    </row>
    <row r="443" spans="1:13" x14ac:dyDescent="0.2">
      <c r="A443" s="350"/>
      <c r="B443" s="350"/>
      <c r="C443" s="350"/>
      <c r="D443" s="350"/>
      <c r="E443" s="350"/>
      <c r="F443" s="351"/>
      <c r="G443" s="352"/>
      <c r="H443" s="352"/>
      <c r="I443" s="458"/>
      <c r="J443" s="350"/>
      <c r="K443" s="350"/>
      <c r="L443" s="351"/>
      <c r="M443" s="350"/>
    </row>
    <row r="444" spans="1:13" x14ac:dyDescent="0.2">
      <c r="A444" s="350"/>
      <c r="B444" s="350"/>
      <c r="C444" s="350"/>
      <c r="D444" s="350"/>
      <c r="E444" s="350"/>
      <c r="F444" s="351"/>
      <c r="G444" s="352"/>
      <c r="H444" s="352"/>
      <c r="I444" s="458"/>
      <c r="J444" s="350"/>
      <c r="K444" s="350"/>
      <c r="L444" s="351"/>
      <c r="M444" s="350"/>
    </row>
    <row r="445" spans="1:13" x14ac:dyDescent="0.2">
      <c r="A445" s="350"/>
      <c r="B445" s="350"/>
      <c r="C445" s="350"/>
      <c r="D445" s="350"/>
      <c r="E445" s="350"/>
      <c r="F445" s="351"/>
      <c r="G445" s="352"/>
      <c r="H445" s="352"/>
      <c r="I445" s="458"/>
      <c r="J445" s="350"/>
      <c r="K445" s="350"/>
      <c r="L445" s="351"/>
      <c r="M445" s="350"/>
    </row>
    <row r="446" spans="1:13" x14ac:dyDescent="0.2">
      <c r="A446" s="350"/>
      <c r="B446" s="350"/>
      <c r="C446" s="350"/>
      <c r="D446" s="350"/>
      <c r="E446" s="350"/>
      <c r="F446" s="351"/>
      <c r="G446" s="352"/>
      <c r="H446" s="352"/>
      <c r="I446" s="458"/>
      <c r="J446" s="350"/>
      <c r="K446" s="350"/>
      <c r="L446" s="351"/>
      <c r="M446" s="350"/>
    </row>
    <row r="447" spans="1:13" x14ac:dyDescent="0.2">
      <c r="A447" s="350"/>
      <c r="B447" s="350"/>
      <c r="C447" s="350"/>
      <c r="D447" s="350"/>
      <c r="E447" s="350"/>
      <c r="F447" s="351"/>
      <c r="G447" s="352"/>
      <c r="H447" s="352"/>
      <c r="I447" s="458"/>
      <c r="J447" s="350"/>
      <c r="K447" s="350"/>
      <c r="L447" s="351"/>
      <c r="M447" s="350"/>
    </row>
    <row r="448" spans="1:13" x14ac:dyDescent="0.2">
      <c r="A448" s="350"/>
      <c r="B448" s="350"/>
      <c r="C448" s="350"/>
      <c r="D448" s="350"/>
      <c r="E448" s="350"/>
      <c r="F448" s="351"/>
      <c r="G448" s="352"/>
      <c r="H448" s="352"/>
      <c r="I448" s="458"/>
      <c r="J448" s="350"/>
      <c r="K448" s="350"/>
      <c r="L448" s="351"/>
      <c r="M448" s="350"/>
    </row>
    <row r="449" spans="1:13" x14ac:dyDescent="0.2">
      <c r="A449" s="350"/>
      <c r="B449" s="350"/>
      <c r="C449" s="350"/>
      <c r="D449" s="350"/>
      <c r="E449" s="350"/>
      <c r="F449" s="351"/>
      <c r="G449" s="352"/>
      <c r="H449" s="352"/>
      <c r="I449" s="458"/>
      <c r="J449" s="350"/>
      <c r="K449" s="350"/>
      <c r="L449" s="351"/>
      <c r="M449" s="350"/>
    </row>
    <row r="450" spans="1:13" x14ac:dyDescent="0.2">
      <c r="A450" s="350"/>
      <c r="B450" s="350"/>
      <c r="C450" s="350"/>
      <c r="D450" s="350"/>
      <c r="E450" s="350"/>
      <c r="F450" s="351"/>
      <c r="G450" s="352"/>
      <c r="H450" s="352"/>
      <c r="I450" s="458"/>
      <c r="J450" s="350"/>
      <c r="K450" s="350"/>
      <c r="L450" s="351"/>
      <c r="M450" s="350"/>
    </row>
    <row r="451" spans="1:13" x14ac:dyDescent="0.2">
      <c r="A451" s="350"/>
      <c r="B451" s="350"/>
      <c r="C451" s="350"/>
      <c r="D451" s="350"/>
      <c r="E451" s="350"/>
      <c r="F451" s="351"/>
      <c r="G451" s="352"/>
      <c r="H451" s="352"/>
      <c r="I451" s="458"/>
      <c r="J451" s="350"/>
      <c r="K451" s="350"/>
      <c r="L451" s="351"/>
      <c r="M451" s="350"/>
    </row>
    <row r="452" spans="1:13" x14ac:dyDescent="0.2">
      <c r="A452" s="350"/>
      <c r="B452" s="350"/>
      <c r="C452" s="350"/>
      <c r="D452" s="350"/>
      <c r="E452" s="350"/>
      <c r="F452" s="351"/>
      <c r="G452" s="352"/>
      <c r="H452" s="352"/>
      <c r="I452" s="458"/>
      <c r="J452" s="350"/>
      <c r="K452" s="350"/>
      <c r="L452" s="351"/>
      <c r="M452" s="350"/>
    </row>
    <row r="453" spans="1:13" x14ac:dyDescent="0.2">
      <c r="A453" s="350"/>
      <c r="B453" s="350"/>
      <c r="C453" s="350"/>
      <c r="D453" s="350"/>
      <c r="E453" s="350"/>
      <c r="F453" s="351"/>
      <c r="G453" s="352"/>
      <c r="H453" s="352"/>
      <c r="I453" s="458"/>
      <c r="J453" s="350"/>
      <c r="K453" s="350"/>
      <c r="L453" s="351"/>
      <c r="M453" s="350"/>
    </row>
    <row r="454" spans="1:13" x14ac:dyDescent="0.2">
      <c r="A454" s="350"/>
      <c r="B454" s="350"/>
      <c r="C454" s="350"/>
      <c r="D454" s="350"/>
      <c r="E454" s="350"/>
      <c r="F454" s="351"/>
      <c r="G454" s="352"/>
      <c r="H454" s="352"/>
      <c r="I454" s="458"/>
      <c r="J454" s="350"/>
      <c r="K454" s="350"/>
      <c r="L454" s="351"/>
      <c r="M454" s="350"/>
    </row>
    <row r="455" spans="1:13" x14ac:dyDescent="0.2">
      <c r="A455" s="350"/>
      <c r="B455" s="350"/>
      <c r="C455" s="350"/>
      <c r="D455" s="350"/>
      <c r="E455" s="350"/>
      <c r="F455" s="351"/>
      <c r="G455" s="352"/>
      <c r="H455" s="352"/>
      <c r="I455" s="458"/>
      <c r="J455" s="350"/>
      <c r="K455" s="350"/>
      <c r="L455" s="351"/>
      <c r="M455" s="350"/>
    </row>
    <row r="456" spans="1:13" x14ac:dyDescent="0.2">
      <c r="A456" s="350"/>
      <c r="B456" s="350"/>
      <c r="C456" s="350"/>
      <c r="D456" s="350"/>
      <c r="E456" s="350"/>
      <c r="F456" s="351"/>
      <c r="G456" s="352"/>
      <c r="H456" s="352"/>
      <c r="I456" s="458"/>
      <c r="J456" s="350"/>
      <c r="K456" s="350"/>
      <c r="L456" s="351"/>
      <c r="M456" s="350"/>
    </row>
    <row r="457" spans="1:13" x14ac:dyDescent="0.2">
      <c r="A457" s="350"/>
      <c r="B457" s="350"/>
      <c r="C457" s="350"/>
      <c r="D457" s="350"/>
      <c r="E457" s="350"/>
      <c r="F457" s="351"/>
      <c r="G457" s="352"/>
      <c r="H457" s="352"/>
      <c r="I457" s="458"/>
      <c r="J457" s="350"/>
      <c r="K457" s="350"/>
      <c r="L457" s="351"/>
      <c r="M457" s="350"/>
    </row>
    <row r="458" spans="1:13" x14ac:dyDescent="0.2">
      <c r="A458" s="350"/>
      <c r="B458" s="350"/>
      <c r="C458" s="350"/>
      <c r="D458" s="350"/>
      <c r="E458" s="350"/>
      <c r="F458" s="351"/>
      <c r="G458" s="352"/>
      <c r="H458" s="352"/>
      <c r="I458" s="458"/>
      <c r="J458" s="350"/>
      <c r="K458" s="350"/>
      <c r="L458" s="351"/>
      <c r="M458" s="350"/>
    </row>
    <row r="459" spans="1:13" x14ac:dyDescent="0.2">
      <c r="A459" s="350"/>
      <c r="B459" s="350"/>
      <c r="C459" s="350"/>
      <c r="D459" s="350"/>
      <c r="E459" s="350"/>
      <c r="F459" s="351"/>
      <c r="G459" s="352"/>
      <c r="H459" s="352"/>
      <c r="I459" s="458"/>
      <c r="J459" s="350"/>
      <c r="K459" s="350"/>
      <c r="L459" s="351"/>
      <c r="M459" s="350"/>
    </row>
    <row r="460" spans="1:13" x14ac:dyDescent="0.2">
      <c r="A460" s="350"/>
      <c r="B460" s="350"/>
      <c r="C460" s="350"/>
      <c r="D460" s="350"/>
      <c r="E460" s="350"/>
      <c r="F460" s="351"/>
      <c r="G460" s="352"/>
      <c r="H460" s="352"/>
      <c r="I460" s="458"/>
      <c r="J460" s="350"/>
      <c r="K460" s="350"/>
      <c r="L460" s="351"/>
      <c r="M460" s="350"/>
    </row>
    <row r="461" spans="1:13" x14ac:dyDescent="0.2">
      <c r="A461" s="350"/>
      <c r="B461" s="350"/>
      <c r="C461" s="350"/>
      <c r="D461" s="350"/>
      <c r="E461" s="350"/>
      <c r="F461" s="351"/>
      <c r="G461" s="352"/>
      <c r="H461" s="352"/>
      <c r="I461" s="458"/>
      <c r="J461" s="350"/>
      <c r="K461" s="350"/>
      <c r="L461" s="351"/>
      <c r="M461" s="350"/>
    </row>
    <row r="462" spans="1:13" x14ac:dyDescent="0.2">
      <c r="A462" s="350"/>
      <c r="B462" s="350"/>
      <c r="C462" s="350"/>
      <c r="D462" s="350"/>
      <c r="E462" s="350"/>
      <c r="F462" s="351"/>
      <c r="G462" s="352"/>
      <c r="H462" s="352"/>
      <c r="I462" s="458"/>
      <c r="J462" s="350"/>
      <c r="K462" s="350"/>
      <c r="L462" s="351"/>
      <c r="M462" s="350"/>
    </row>
    <row r="463" spans="1:13" x14ac:dyDescent="0.2">
      <c r="A463" s="350"/>
      <c r="B463" s="350"/>
      <c r="C463" s="350"/>
      <c r="D463" s="350"/>
      <c r="E463" s="350"/>
      <c r="F463" s="351"/>
      <c r="G463" s="352"/>
      <c r="H463" s="352"/>
      <c r="I463" s="458"/>
      <c r="J463" s="350"/>
      <c r="K463" s="350"/>
      <c r="L463" s="351"/>
      <c r="M463" s="350"/>
    </row>
    <row r="464" spans="1:13" x14ac:dyDescent="0.2">
      <c r="A464" s="350"/>
      <c r="B464" s="350"/>
      <c r="C464" s="350"/>
      <c r="D464" s="350"/>
      <c r="E464" s="350"/>
      <c r="F464" s="351"/>
      <c r="G464" s="352"/>
      <c r="H464" s="352"/>
      <c r="I464" s="458"/>
      <c r="J464" s="350"/>
      <c r="K464" s="350"/>
      <c r="L464" s="351"/>
      <c r="M464" s="350"/>
    </row>
    <row r="465" spans="1:13" x14ac:dyDescent="0.2">
      <c r="A465" s="350"/>
      <c r="B465" s="350"/>
      <c r="C465" s="350"/>
      <c r="D465" s="350"/>
      <c r="E465" s="350"/>
      <c r="F465" s="351"/>
      <c r="G465" s="352"/>
      <c r="H465" s="352"/>
      <c r="I465" s="458"/>
      <c r="J465" s="350"/>
      <c r="K465" s="350"/>
      <c r="L465" s="351"/>
      <c r="M465" s="350"/>
    </row>
    <row r="466" spans="1:13" x14ac:dyDescent="0.2">
      <c r="A466" s="350"/>
      <c r="B466" s="350"/>
      <c r="C466" s="350"/>
      <c r="D466" s="350"/>
      <c r="E466" s="350"/>
      <c r="F466" s="351"/>
      <c r="G466" s="352"/>
      <c r="H466" s="352"/>
      <c r="I466" s="458"/>
      <c r="J466" s="350"/>
      <c r="K466" s="350"/>
      <c r="L466" s="351"/>
      <c r="M466" s="350"/>
    </row>
    <row r="467" spans="1:13" x14ac:dyDescent="0.2">
      <c r="A467" s="350"/>
      <c r="B467" s="350"/>
      <c r="C467" s="350"/>
      <c r="D467" s="350"/>
      <c r="E467" s="350"/>
      <c r="F467" s="351"/>
      <c r="G467" s="352"/>
      <c r="H467" s="352"/>
      <c r="I467" s="458"/>
      <c r="J467" s="350"/>
      <c r="K467" s="350"/>
      <c r="L467" s="351"/>
      <c r="M467" s="350"/>
    </row>
    <row r="468" spans="1:13" x14ac:dyDescent="0.2">
      <c r="A468" s="350"/>
      <c r="B468" s="350"/>
      <c r="C468" s="350"/>
      <c r="D468" s="350"/>
      <c r="E468" s="350"/>
      <c r="F468" s="351"/>
      <c r="G468" s="352"/>
      <c r="H468" s="352"/>
      <c r="I468" s="458"/>
      <c r="J468" s="350"/>
      <c r="K468" s="350"/>
      <c r="L468" s="351"/>
      <c r="M468" s="350"/>
    </row>
    <row r="469" spans="1:13" x14ac:dyDescent="0.2">
      <c r="A469" s="350"/>
      <c r="B469" s="350"/>
      <c r="C469" s="350"/>
      <c r="D469" s="350"/>
      <c r="E469" s="350"/>
      <c r="F469" s="351"/>
      <c r="G469" s="352"/>
      <c r="H469" s="352"/>
      <c r="I469" s="458"/>
      <c r="J469" s="350"/>
      <c r="K469" s="350"/>
      <c r="L469" s="351"/>
      <c r="M469" s="350"/>
    </row>
    <row r="470" spans="1:13" x14ac:dyDescent="0.2">
      <c r="A470" s="350"/>
      <c r="B470" s="350"/>
      <c r="C470" s="350"/>
      <c r="D470" s="350"/>
      <c r="E470" s="350"/>
      <c r="F470" s="351"/>
      <c r="G470" s="352"/>
      <c r="H470" s="352"/>
      <c r="I470" s="458"/>
      <c r="J470" s="350"/>
      <c r="K470" s="350"/>
      <c r="L470" s="351"/>
      <c r="M470" s="350"/>
    </row>
    <row r="471" spans="1:13" x14ac:dyDescent="0.2">
      <c r="A471" s="350"/>
      <c r="B471" s="350"/>
      <c r="C471" s="350"/>
      <c r="D471" s="350"/>
      <c r="E471" s="350"/>
      <c r="F471" s="351"/>
      <c r="G471" s="352"/>
      <c r="H471" s="352"/>
      <c r="I471" s="458"/>
      <c r="J471" s="350"/>
      <c r="K471" s="350"/>
      <c r="L471" s="351"/>
      <c r="M471" s="350"/>
    </row>
    <row r="472" spans="1:13" x14ac:dyDescent="0.2">
      <c r="A472" s="350"/>
      <c r="B472" s="350"/>
      <c r="C472" s="350"/>
      <c r="D472" s="350"/>
      <c r="E472" s="350"/>
      <c r="F472" s="351"/>
      <c r="G472" s="352"/>
      <c r="H472" s="352"/>
      <c r="I472" s="458"/>
      <c r="J472" s="350"/>
      <c r="K472" s="350"/>
      <c r="L472" s="351"/>
      <c r="M472" s="350"/>
    </row>
    <row r="473" spans="1:13" x14ac:dyDescent="0.2">
      <c r="A473" s="350"/>
      <c r="B473" s="350"/>
      <c r="C473" s="350"/>
      <c r="D473" s="350"/>
      <c r="E473" s="350"/>
      <c r="F473" s="351"/>
      <c r="G473" s="352"/>
      <c r="H473" s="352"/>
      <c r="I473" s="458"/>
      <c r="J473" s="350"/>
      <c r="K473" s="350"/>
      <c r="L473" s="351"/>
      <c r="M473" s="350"/>
    </row>
    <row r="474" spans="1:13" x14ac:dyDescent="0.2">
      <c r="A474" s="350"/>
      <c r="B474" s="350"/>
      <c r="C474" s="350"/>
      <c r="D474" s="350"/>
      <c r="E474" s="350"/>
      <c r="F474" s="351"/>
      <c r="G474" s="352"/>
      <c r="H474" s="352"/>
      <c r="I474" s="458"/>
      <c r="J474" s="350"/>
      <c r="K474" s="350"/>
      <c r="L474" s="351"/>
      <c r="M474" s="350"/>
    </row>
    <row r="475" spans="1:13" x14ac:dyDescent="0.2">
      <c r="A475" s="350"/>
      <c r="B475" s="350"/>
      <c r="C475" s="350"/>
      <c r="D475" s="350"/>
      <c r="E475" s="350"/>
      <c r="F475" s="351"/>
      <c r="G475" s="352"/>
      <c r="H475" s="352"/>
      <c r="I475" s="458"/>
      <c r="J475" s="350"/>
      <c r="K475" s="350"/>
      <c r="L475" s="351"/>
      <c r="M475" s="350"/>
    </row>
    <row r="476" spans="1:13" x14ac:dyDescent="0.2">
      <c r="A476" s="350"/>
      <c r="B476" s="350"/>
      <c r="C476" s="350"/>
      <c r="D476" s="350"/>
      <c r="E476" s="350"/>
      <c r="F476" s="351"/>
      <c r="G476" s="352"/>
      <c r="H476" s="352"/>
      <c r="I476" s="458"/>
      <c r="J476" s="350"/>
      <c r="K476" s="350"/>
      <c r="L476" s="351"/>
      <c r="M476" s="350"/>
    </row>
    <row r="477" spans="1:13" x14ac:dyDescent="0.2">
      <c r="A477" s="350"/>
      <c r="B477" s="350"/>
      <c r="C477" s="350"/>
      <c r="D477" s="350"/>
      <c r="E477" s="350"/>
      <c r="F477" s="351"/>
      <c r="G477" s="352"/>
      <c r="H477" s="352"/>
      <c r="I477" s="458"/>
      <c r="J477" s="350"/>
      <c r="K477" s="350"/>
      <c r="L477" s="351"/>
      <c r="M477" s="350"/>
    </row>
    <row r="478" spans="1:13" x14ac:dyDescent="0.2">
      <c r="A478" s="350"/>
      <c r="B478" s="350"/>
      <c r="C478" s="350"/>
      <c r="D478" s="350"/>
      <c r="E478" s="350"/>
      <c r="F478" s="351"/>
      <c r="G478" s="352"/>
      <c r="H478" s="352"/>
      <c r="I478" s="458"/>
      <c r="J478" s="350"/>
      <c r="K478" s="350"/>
      <c r="L478" s="351"/>
      <c r="M478" s="350"/>
    </row>
    <row r="479" spans="1:13" x14ac:dyDescent="0.2">
      <c r="A479" s="350"/>
      <c r="B479" s="350"/>
      <c r="C479" s="350"/>
      <c r="D479" s="350"/>
      <c r="E479" s="350"/>
      <c r="F479" s="351"/>
      <c r="G479" s="352"/>
      <c r="H479" s="352"/>
      <c r="I479" s="458"/>
      <c r="J479" s="350"/>
      <c r="K479" s="350"/>
      <c r="L479" s="351"/>
      <c r="M479" s="350"/>
    </row>
    <row r="480" spans="1:13" x14ac:dyDescent="0.2">
      <c r="A480" s="350"/>
      <c r="B480" s="350"/>
      <c r="C480" s="350"/>
      <c r="D480" s="350"/>
      <c r="E480" s="350"/>
      <c r="F480" s="351"/>
      <c r="G480" s="352"/>
      <c r="H480" s="352"/>
      <c r="I480" s="458"/>
      <c r="J480" s="350"/>
      <c r="K480" s="350"/>
      <c r="L480" s="351"/>
      <c r="M480" s="350"/>
    </row>
    <row r="481" spans="1:13" x14ac:dyDescent="0.2">
      <c r="A481" s="350"/>
      <c r="B481" s="350"/>
      <c r="C481" s="350"/>
      <c r="D481" s="350"/>
      <c r="E481" s="350"/>
      <c r="F481" s="351"/>
      <c r="G481" s="352"/>
      <c r="H481" s="352"/>
      <c r="I481" s="458"/>
      <c r="J481" s="350"/>
      <c r="K481" s="350"/>
      <c r="L481" s="351"/>
      <c r="M481" s="350"/>
    </row>
    <row r="482" spans="1:13" x14ac:dyDescent="0.2">
      <c r="A482" s="350"/>
      <c r="B482" s="350"/>
      <c r="C482" s="350"/>
      <c r="D482" s="350"/>
      <c r="E482" s="350"/>
      <c r="F482" s="351"/>
      <c r="G482" s="352"/>
      <c r="H482" s="352"/>
      <c r="I482" s="458"/>
      <c r="J482" s="350"/>
      <c r="K482" s="350"/>
      <c r="L482" s="351"/>
      <c r="M482" s="350"/>
    </row>
    <row r="483" spans="1:13" x14ac:dyDescent="0.2">
      <c r="A483" s="350"/>
      <c r="B483" s="350"/>
      <c r="C483" s="350"/>
      <c r="D483" s="350"/>
      <c r="E483" s="350"/>
      <c r="F483" s="351"/>
      <c r="G483" s="352"/>
      <c r="H483" s="352"/>
      <c r="I483" s="458"/>
      <c r="J483" s="350"/>
      <c r="K483" s="350"/>
      <c r="L483" s="351"/>
      <c r="M483" s="350"/>
    </row>
    <row r="484" spans="1:13" x14ac:dyDescent="0.2">
      <c r="A484" s="350"/>
      <c r="B484" s="350"/>
      <c r="C484" s="350"/>
      <c r="D484" s="350"/>
      <c r="E484" s="350"/>
      <c r="F484" s="351"/>
      <c r="G484" s="352"/>
      <c r="H484" s="352"/>
      <c r="I484" s="458"/>
      <c r="J484" s="350"/>
      <c r="K484" s="350"/>
      <c r="L484" s="351"/>
      <c r="M484" s="350"/>
    </row>
    <row r="485" spans="1:13" x14ac:dyDescent="0.2">
      <c r="A485" s="350"/>
      <c r="B485" s="350"/>
      <c r="C485" s="350"/>
      <c r="D485" s="350"/>
      <c r="E485" s="350"/>
      <c r="F485" s="351"/>
      <c r="G485" s="352"/>
      <c r="H485" s="352"/>
      <c r="I485" s="458"/>
      <c r="J485" s="350"/>
      <c r="K485" s="350"/>
      <c r="L485" s="351"/>
      <c r="M485" s="350"/>
    </row>
    <row r="486" spans="1:13" x14ac:dyDescent="0.2">
      <c r="A486" s="350"/>
      <c r="B486" s="350"/>
      <c r="C486" s="350"/>
      <c r="D486" s="350"/>
      <c r="E486" s="350"/>
      <c r="F486" s="351"/>
      <c r="G486" s="352"/>
      <c r="H486" s="352"/>
      <c r="I486" s="458"/>
      <c r="J486" s="350"/>
      <c r="K486" s="350"/>
      <c r="L486" s="351"/>
      <c r="M486" s="350"/>
    </row>
    <row r="487" spans="1:13" x14ac:dyDescent="0.2">
      <c r="A487" s="350"/>
      <c r="B487" s="350"/>
      <c r="C487" s="350"/>
      <c r="D487" s="350"/>
      <c r="E487" s="350"/>
      <c r="F487" s="351"/>
      <c r="G487" s="352"/>
      <c r="H487" s="352"/>
      <c r="I487" s="458"/>
      <c r="J487" s="350"/>
      <c r="K487" s="350"/>
      <c r="L487" s="351"/>
      <c r="M487" s="350"/>
    </row>
    <row r="488" spans="1:13" x14ac:dyDescent="0.2">
      <c r="A488" s="350"/>
      <c r="B488" s="350"/>
      <c r="C488" s="350"/>
      <c r="D488" s="350"/>
      <c r="E488" s="350"/>
      <c r="F488" s="351"/>
      <c r="G488" s="352"/>
      <c r="H488" s="352"/>
      <c r="I488" s="458"/>
      <c r="J488" s="350"/>
      <c r="K488" s="350"/>
      <c r="L488" s="351"/>
      <c r="M488" s="350"/>
    </row>
    <row r="489" spans="1:13" x14ac:dyDescent="0.2">
      <c r="A489" s="350"/>
      <c r="B489" s="350"/>
      <c r="C489" s="350"/>
      <c r="D489" s="350"/>
      <c r="E489" s="350"/>
      <c r="F489" s="351"/>
      <c r="G489" s="352"/>
      <c r="H489" s="352"/>
      <c r="I489" s="458"/>
      <c r="J489" s="350"/>
      <c r="K489" s="350"/>
      <c r="L489" s="351"/>
      <c r="M489" s="350"/>
    </row>
    <row r="490" spans="1:13" x14ac:dyDescent="0.2">
      <c r="A490" s="350"/>
      <c r="B490" s="350"/>
      <c r="C490" s="350"/>
      <c r="D490" s="350"/>
      <c r="E490" s="350"/>
      <c r="F490" s="351"/>
      <c r="G490" s="352"/>
      <c r="H490" s="352"/>
      <c r="I490" s="458"/>
      <c r="J490" s="350"/>
      <c r="K490" s="350"/>
      <c r="L490" s="351"/>
      <c r="M490" s="350"/>
    </row>
    <row r="491" spans="1:13" x14ac:dyDescent="0.2">
      <c r="A491" s="350"/>
      <c r="B491" s="350"/>
      <c r="C491" s="350"/>
      <c r="D491" s="350"/>
      <c r="E491" s="350"/>
      <c r="F491" s="351"/>
      <c r="G491" s="352"/>
      <c r="H491" s="352"/>
      <c r="I491" s="458"/>
      <c r="J491" s="350"/>
      <c r="K491" s="350"/>
      <c r="L491" s="351"/>
      <c r="M491" s="350"/>
    </row>
    <row r="492" spans="1:13" x14ac:dyDescent="0.2">
      <c r="A492" s="350"/>
      <c r="B492" s="350"/>
      <c r="C492" s="350"/>
      <c r="D492" s="350"/>
      <c r="E492" s="350"/>
      <c r="F492" s="351"/>
      <c r="G492" s="352"/>
      <c r="H492" s="352"/>
      <c r="I492" s="458"/>
      <c r="J492" s="350"/>
      <c r="K492" s="350"/>
      <c r="L492" s="351"/>
      <c r="M492" s="350"/>
    </row>
    <row r="493" spans="1:13" x14ac:dyDescent="0.2">
      <c r="A493" s="350"/>
      <c r="B493" s="350"/>
      <c r="C493" s="350"/>
      <c r="D493" s="350"/>
      <c r="E493" s="350"/>
      <c r="F493" s="351"/>
      <c r="G493" s="352"/>
      <c r="H493" s="352"/>
      <c r="I493" s="458"/>
      <c r="J493" s="350"/>
      <c r="K493" s="350"/>
      <c r="L493" s="351"/>
      <c r="M493" s="350"/>
    </row>
    <row r="494" spans="1:13" x14ac:dyDescent="0.2">
      <c r="A494" s="350"/>
      <c r="B494" s="350"/>
      <c r="C494" s="350"/>
      <c r="D494" s="350"/>
      <c r="E494" s="350"/>
      <c r="F494" s="351"/>
      <c r="G494" s="352"/>
      <c r="H494" s="352"/>
      <c r="I494" s="458"/>
      <c r="J494" s="350"/>
      <c r="K494" s="350"/>
      <c r="L494" s="351"/>
      <c r="M494" s="350"/>
    </row>
    <row r="495" spans="1:13" x14ac:dyDescent="0.2">
      <c r="A495" s="350"/>
      <c r="B495" s="350"/>
      <c r="C495" s="350"/>
      <c r="D495" s="350"/>
      <c r="E495" s="350"/>
      <c r="F495" s="351"/>
      <c r="G495" s="352"/>
      <c r="H495" s="352"/>
      <c r="I495" s="458"/>
      <c r="J495" s="350"/>
      <c r="K495" s="350"/>
      <c r="L495" s="351"/>
      <c r="M495" s="350"/>
    </row>
    <row r="496" spans="1:13" x14ac:dyDescent="0.2">
      <c r="A496" s="350"/>
      <c r="B496" s="350"/>
      <c r="C496" s="350"/>
      <c r="D496" s="350"/>
      <c r="E496" s="350"/>
      <c r="F496" s="351"/>
      <c r="G496" s="352"/>
      <c r="H496" s="352"/>
      <c r="I496" s="458"/>
      <c r="J496" s="350"/>
      <c r="K496" s="350"/>
      <c r="L496" s="351"/>
      <c r="M496" s="350"/>
    </row>
    <row r="497" spans="1:13" x14ac:dyDescent="0.2">
      <c r="A497" s="350"/>
      <c r="B497" s="350"/>
      <c r="C497" s="350"/>
      <c r="D497" s="350"/>
      <c r="E497" s="350"/>
      <c r="F497" s="351"/>
      <c r="G497" s="352"/>
      <c r="H497" s="352"/>
      <c r="I497" s="458"/>
      <c r="J497" s="350"/>
      <c r="K497" s="350"/>
      <c r="L497" s="351"/>
      <c r="M497" s="350"/>
    </row>
    <row r="498" spans="1:13" x14ac:dyDescent="0.2">
      <c r="A498" s="350"/>
      <c r="B498" s="350"/>
      <c r="C498" s="350"/>
      <c r="D498" s="350"/>
      <c r="E498" s="350"/>
      <c r="F498" s="351"/>
      <c r="G498" s="352"/>
      <c r="H498" s="352"/>
      <c r="I498" s="458"/>
      <c r="J498" s="350"/>
      <c r="K498" s="350"/>
      <c r="L498" s="351"/>
      <c r="M498" s="350"/>
    </row>
    <row r="499" spans="1:13" x14ac:dyDescent="0.2">
      <c r="A499" s="350"/>
      <c r="B499" s="350"/>
      <c r="C499" s="350"/>
      <c r="D499" s="350"/>
      <c r="E499" s="350"/>
      <c r="F499" s="351"/>
      <c r="G499" s="352"/>
      <c r="H499" s="352"/>
      <c r="I499" s="458"/>
      <c r="J499" s="350"/>
      <c r="K499" s="350"/>
      <c r="L499" s="351"/>
      <c r="M499" s="350"/>
    </row>
    <row r="500" spans="1:13" x14ac:dyDescent="0.2">
      <c r="A500" s="350"/>
      <c r="B500" s="350"/>
      <c r="C500" s="350"/>
      <c r="D500" s="350"/>
      <c r="E500" s="350"/>
      <c r="F500" s="351"/>
      <c r="G500" s="352"/>
      <c r="H500" s="352"/>
      <c r="I500" s="458"/>
      <c r="J500" s="350"/>
      <c r="K500" s="350"/>
      <c r="L500" s="351"/>
      <c r="M500" s="350"/>
    </row>
    <row r="501" spans="1:13" x14ac:dyDescent="0.2">
      <c r="A501" s="350"/>
      <c r="B501" s="350"/>
      <c r="C501" s="350"/>
      <c r="D501" s="350"/>
      <c r="E501" s="350"/>
      <c r="F501" s="351"/>
      <c r="G501" s="352"/>
      <c r="H501" s="352"/>
      <c r="I501" s="458"/>
      <c r="J501" s="350"/>
      <c r="K501" s="350"/>
      <c r="L501" s="351"/>
      <c r="M501" s="350"/>
    </row>
    <row r="502" spans="1:13" x14ac:dyDescent="0.2">
      <c r="A502" s="350"/>
      <c r="B502" s="350"/>
      <c r="C502" s="350"/>
      <c r="D502" s="350"/>
      <c r="E502" s="350"/>
      <c r="F502" s="351"/>
      <c r="G502" s="352"/>
      <c r="H502" s="352"/>
      <c r="I502" s="458"/>
      <c r="J502" s="350"/>
      <c r="K502" s="350"/>
      <c r="L502" s="351"/>
      <c r="M502" s="350"/>
    </row>
    <row r="503" spans="1:13" x14ac:dyDescent="0.2">
      <c r="A503" s="350"/>
      <c r="B503" s="350"/>
      <c r="C503" s="350"/>
      <c r="D503" s="350"/>
      <c r="E503" s="350"/>
      <c r="F503" s="351"/>
      <c r="G503" s="352"/>
      <c r="H503" s="352"/>
      <c r="I503" s="458"/>
      <c r="J503" s="350"/>
      <c r="K503" s="350"/>
      <c r="L503" s="351"/>
      <c r="M503" s="350"/>
    </row>
    <row r="504" spans="1:13" x14ac:dyDescent="0.2">
      <c r="A504" s="350"/>
      <c r="B504" s="350"/>
      <c r="C504" s="350"/>
      <c r="D504" s="350"/>
      <c r="E504" s="350"/>
      <c r="F504" s="351"/>
      <c r="G504" s="352"/>
      <c r="H504" s="352"/>
      <c r="I504" s="458"/>
      <c r="J504" s="350"/>
      <c r="K504" s="350"/>
      <c r="L504" s="351"/>
      <c r="M504" s="350"/>
    </row>
    <row r="505" spans="1:13" x14ac:dyDescent="0.2">
      <c r="A505" s="350"/>
      <c r="B505" s="350"/>
      <c r="C505" s="350"/>
      <c r="D505" s="350"/>
      <c r="E505" s="350"/>
      <c r="F505" s="351"/>
      <c r="G505" s="352"/>
      <c r="H505" s="352"/>
      <c r="I505" s="458"/>
      <c r="J505" s="350"/>
      <c r="K505" s="350"/>
      <c r="L505" s="351"/>
      <c r="M505" s="350"/>
    </row>
    <row r="506" spans="1:13" x14ac:dyDescent="0.2">
      <c r="A506" s="350"/>
      <c r="B506" s="350"/>
      <c r="C506" s="350"/>
      <c r="D506" s="350"/>
      <c r="E506" s="350"/>
      <c r="F506" s="351"/>
      <c r="G506" s="352"/>
      <c r="H506" s="352"/>
      <c r="I506" s="458"/>
      <c r="J506" s="350"/>
      <c r="K506" s="350"/>
      <c r="L506" s="351"/>
      <c r="M506" s="350"/>
    </row>
    <row r="507" spans="1:13" x14ac:dyDescent="0.2">
      <c r="A507" s="350"/>
      <c r="B507" s="350"/>
      <c r="C507" s="350"/>
      <c r="D507" s="350"/>
      <c r="E507" s="350"/>
      <c r="F507" s="351"/>
      <c r="G507" s="352"/>
      <c r="H507" s="352"/>
      <c r="I507" s="458"/>
      <c r="J507" s="350"/>
      <c r="K507" s="350"/>
      <c r="L507" s="351"/>
      <c r="M507" s="350"/>
    </row>
    <row r="508" spans="1:13" x14ac:dyDescent="0.2">
      <c r="A508" s="350"/>
      <c r="B508" s="350"/>
      <c r="C508" s="350"/>
      <c r="D508" s="350"/>
      <c r="E508" s="350"/>
      <c r="F508" s="351"/>
      <c r="G508" s="352"/>
      <c r="H508" s="352"/>
      <c r="I508" s="458"/>
      <c r="J508" s="350"/>
      <c r="K508" s="350"/>
      <c r="L508" s="351"/>
      <c r="M508" s="350"/>
    </row>
    <row r="509" spans="1:13" x14ac:dyDescent="0.2">
      <c r="A509" s="350"/>
      <c r="B509" s="350"/>
      <c r="C509" s="350"/>
      <c r="D509" s="350"/>
      <c r="E509" s="350"/>
      <c r="F509" s="351"/>
      <c r="G509" s="352"/>
      <c r="H509" s="352"/>
      <c r="I509" s="458"/>
      <c r="J509" s="350"/>
      <c r="K509" s="350"/>
      <c r="L509" s="351"/>
      <c r="M509" s="350"/>
    </row>
    <row r="510" spans="1:13" x14ac:dyDescent="0.2">
      <c r="A510" s="350"/>
      <c r="B510" s="350"/>
      <c r="C510" s="350"/>
      <c r="D510" s="350"/>
      <c r="E510" s="350"/>
      <c r="F510" s="351"/>
      <c r="G510" s="352"/>
      <c r="H510" s="352"/>
      <c r="I510" s="458"/>
      <c r="J510" s="350"/>
      <c r="K510" s="350"/>
      <c r="L510" s="351"/>
      <c r="M510" s="350"/>
    </row>
    <row r="511" spans="1:13" x14ac:dyDescent="0.2">
      <c r="A511" s="350"/>
      <c r="B511" s="350"/>
      <c r="C511" s="350"/>
      <c r="D511" s="350"/>
      <c r="E511" s="350"/>
      <c r="F511" s="351"/>
      <c r="G511" s="352"/>
      <c r="H511" s="352"/>
      <c r="I511" s="458"/>
      <c r="J511" s="350"/>
      <c r="K511" s="350"/>
      <c r="L511" s="351"/>
      <c r="M511" s="350"/>
    </row>
    <row r="512" spans="1:13" x14ac:dyDescent="0.2">
      <c r="A512" s="350"/>
      <c r="B512" s="350"/>
      <c r="C512" s="350"/>
      <c r="D512" s="350"/>
      <c r="E512" s="350"/>
      <c r="F512" s="351"/>
      <c r="G512" s="352"/>
      <c r="H512" s="352"/>
      <c r="I512" s="458"/>
      <c r="J512" s="350"/>
      <c r="K512" s="350"/>
      <c r="L512" s="351"/>
      <c r="M512" s="350"/>
    </row>
    <row r="513" spans="1:13" x14ac:dyDescent="0.2">
      <c r="A513" s="350"/>
      <c r="B513" s="350"/>
      <c r="C513" s="350"/>
      <c r="D513" s="350"/>
      <c r="E513" s="350"/>
      <c r="F513" s="351"/>
      <c r="G513" s="352"/>
      <c r="H513" s="352"/>
      <c r="I513" s="458"/>
      <c r="J513" s="350"/>
      <c r="K513" s="350"/>
      <c r="L513" s="351"/>
      <c r="M513" s="350"/>
    </row>
    <row r="514" spans="1:13" x14ac:dyDescent="0.2">
      <c r="A514" s="350"/>
      <c r="B514" s="350"/>
      <c r="C514" s="350"/>
      <c r="D514" s="350"/>
      <c r="E514" s="350"/>
      <c r="F514" s="351"/>
      <c r="G514" s="352"/>
      <c r="H514" s="352"/>
      <c r="I514" s="458"/>
      <c r="J514" s="350"/>
      <c r="K514" s="350"/>
      <c r="L514" s="351"/>
      <c r="M514" s="350"/>
    </row>
    <row r="515" spans="1:13" x14ac:dyDescent="0.2">
      <c r="A515" s="350"/>
      <c r="B515" s="350"/>
      <c r="C515" s="350"/>
      <c r="D515" s="350"/>
      <c r="E515" s="350"/>
      <c r="F515" s="351"/>
      <c r="G515" s="352"/>
      <c r="H515" s="352"/>
      <c r="I515" s="458"/>
      <c r="J515" s="350"/>
      <c r="K515" s="350"/>
      <c r="L515" s="351"/>
      <c r="M515" s="350"/>
    </row>
    <row r="516" spans="1:13" x14ac:dyDescent="0.2">
      <c r="A516" s="350"/>
      <c r="B516" s="350"/>
      <c r="C516" s="350"/>
      <c r="D516" s="350"/>
      <c r="E516" s="350"/>
      <c r="F516" s="351"/>
      <c r="G516" s="352"/>
      <c r="H516" s="352"/>
      <c r="I516" s="458"/>
      <c r="J516" s="350"/>
      <c r="K516" s="350"/>
      <c r="L516" s="351"/>
      <c r="M516" s="350"/>
    </row>
    <row r="517" spans="1:13" x14ac:dyDescent="0.2">
      <c r="A517" s="350"/>
      <c r="B517" s="350"/>
      <c r="C517" s="350"/>
      <c r="D517" s="350"/>
      <c r="E517" s="350"/>
      <c r="F517" s="351"/>
      <c r="G517" s="352"/>
      <c r="H517" s="352"/>
      <c r="I517" s="458"/>
      <c r="J517" s="350"/>
      <c r="K517" s="350"/>
      <c r="L517" s="351"/>
      <c r="M517" s="350"/>
    </row>
    <row r="518" spans="1:13" x14ac:dyDescent="0.2">
      <c r="A518" s="350"/>
      <c r="B518" s="350"/>
      <c r="C518" s="350"/>
      <c r="D518" s="350"/>
      <c r="E518" s="350"/>
      <c r="F518" s="351"/>
      <c r="G518" s="352"/>
      <c r="H518" s="352"/>
      <c r="I518" s="458"/>
      <c r="J518" s="350"/>
      <c r="K518" s="350"/>
      <c r="L518" s="351"/>
      <c r="M518" s="350"/>
    </row>
    <row r="519" spans="1:13" x14ac:dyDescent="0.2">
      <c r="A519" s="350"/>
      <c r="B519" s="350"/>
      <c r="C519" s="350"/>
      <c r="D519" s="350"/>
      <c r="E519" s="350"/>
      <c r="F519" s="351"/>
      <c r="G519" s="352"/>
      <c r="H519" s="352"/>
      <c r="I519" s="458"/>
      <c r="J519" s="350"/>
      <c r="K519" s="350"/>
      <c r="L519" s="351"/>
      <c r="M519" s="350"/>
    </row>
    <row r="520" spans="1:13" x14ac:dyDescent="0.2">
      <c r="A520" s="350"/>
      <c r="B520" s="350"/>
      <c r="C520" s="350"/>
      <c r="D520" s="350"/>
      <c r="E520" s="350"/>
      <c r="F520" s="351"/>
      <c r="G520" s="352"/>
      <c r="H520" s="352"/>
      <c r="I520" s="458"/>
      <c r="J520" s="350"/>
      <c r="K520" s="350"/>
      <c r="L520" s="351"/>
      <c r="M520" s="350"/>
    </row>
    <row r="521" spans="1:13" x14ac:dyDescent="0.2">
      <c r="A521" s="350"/>
      <c r="B521" s="350"/>
      <c r="C521" s="350"/>
      <c r="D521" s="350"/>
      <c r="E521" s="350"/>
      <c r="F521" s="351"/>
      <c r="G521" s="352"/>
      <c r="H521" s="352"/>
      <c r="I521" s="458"/>
      <c r="J521" s="350"/>
      <c r="K521" s="350"/>
      <c r="L521" s="351"/>
      <c r="M521" s="350"/>
    </row>
    <row r="522" spans="1:13" x14ac:dyDescent="0.2">
      <c r="A522" s="350"/>
      <c r="B522" s="350"/>
      <c r="C522" s="350"/>
      <c r="D522" s="350"/>
      <c r="E522" s="350"/>
      <c r="F522" s="351"/>
      <c r="G522" s="352"/>
      <c r="H522" s="352"/>
      <c r="I522" s="458"/>
      <c r="J522" s="350"/>
      <c r="K522" s="350"/>
      <c r="L522" s="351"/>
      <c r="M522" s="350"/>
    </row>
    <row r="523" spans="1:13" x14ac:dyDescent="0.2">
      <c r="A523" s="350"/>
      <c r="B523" s="350"/>
      <c r="C523" s="350"/>
      <c r="D523" s="350"/>
      <c r="E523" s="350"/>
      <c r="F523" s="351"/>
      <c r="G523" s="352"/>
      <c r="H523" s="352"/>
      <c r="I523" s="458"/>
      <c r="J523" s="350"/>
      <c r="K523" s="350"/>
      <c r="L523" s="351"/>
      <c r="M523" s="350"/>
    </row>
    <row r="524" spans="1:13" x14ac:dyDescent="0.2">
      <c r="A524" s="350"/>
      <c r="B524" s="350"/>
      <c r="C524" s="350"/>
      <c r="D524" s="350"/>
      <c r="E524" s="350"/>
      <c r="F524" s="351"/>
      <c r="G524" s="352"/>
      <c r="H524" s="352"/>
      <c r="I524" s="458"/>
      <c r="J524" s="350"/>
      <c r="K524" s="350"/>
      <c r="L524" s="351"/>
      <c r="M524" s="350"/>
    </row>
    <row r="525" spans="1:13" x14ac:dyDescent="0.2">
      <c r="A525" s="350"/>
      <c r="B525" s="350"/>
      <c r="C525" s="350"/>
      <c r="D525" s="350"/>
      <c r="E525" s="350"/>
      <c r="F525" s="351"/>
      <c r="G525" s="352"/>
      <c r="H525" s="352"/>
      <c r="I525" s="458"/>
      <c r="J525" s="350"/>
      <c r="K525" s="350"/>
      <c r="L525" s="351"/>
      <c r="M525" s="350"/>
    </row>
    <row r="526" spans="1:13" x14ac:dyDescent="0.2">
      <c r="A526" s="350"/>
      <c r="B526" s="350"/>
      <c r="C526" s="350"/>
      <c r="D526" s="350"/>
      <c r="E526" s="350"/>
      <c r="F526" s="351"/>
      <c r="G526" s="352"/>
      <c r="H526" s="352"/>
      <c r="I526" s="458"/>
      <c r="J526" s="350"/>
      <c r="K526" s="350"/>
      <c r="L526" s="351"/>
      <c r="M526" s="350"/>
    </row>
    <row r="527" spans="1:13" x14ac:dyDescent="0.2">
      <c r="A527" s="350"/>
      <c r="B527" s="350"/>
      <c r="C527" s="350"/>
      <c r="D527" s="350"/>
      <c r="E527" s="350"/>
      <c r="F527" s="351"/>
      <c r="G527" s="352"/>
      <c r="H527" s="352"/>
      <c r="I527" s="458"/>
      <c r="J527" s="350"/>
      <c r="K527" s="350"/>
      <c r="L527" s="351"/>
      <c r="M527" s="350"/>
    </row>
    <row r="528" spans="1:13" x14ac:dyDescent="0.2">
      <c r="A528" s="350"/>
      <c r="B528" s="350"/>
      <c r="C528" s="350"/>
      <c r="D528" s="350"/>
      <c r="E528" s="350"/>
      <c r="F528" s="351"/>
      <c r="G528" s="352"/>
      <c r="H528" s="352"/>
      <c r="I528" s="458"/>
      <c r="J528" s="350"/>
      <c r="K528" s="350"/>
      <c r="L528" s="351"/>
      <c r="M528" s="350"/>
    </row>
    <row r="529" spans="1:13" x14ac:dyDescent="0.2">
      <c r="A529" s="350"/>
      <c r="B529" s="350"/>
      <c r="C529" s="350"/>
      <c r="D529" s="350"/>
      <c r="E529" s="350"/>
      <c r="F529" s="351"/>
      <c r="G529" s="352"/>
      <c r="H529" s="352"/>
      <c r="I529" s="458"/>
      <c r="J529" s="350"/>
      <c r="K529" s="350"/>
      <c r="L529" s="351"/>
      <c r="M529" s="350"/>
    </row>
    <row r="530" spans="1:13" x14ac:dyDescent="0.2">
      <c r="A530" s="350"/>
      <c r="B530" s="350"/>
      <c r="C530" s="350"/>
      <c r="D530" s="350"/>
      <c r="E530" s="350"/>
      <c r="F530" s="351"/>
      <c r="G530" s="352"/>
      <c r="H530" s="352"/>
      <c r="I530" s="458"/>
      <c r="J530" s="350"/>
      <c r="K530" s="350"/>
      <c r="L530" s="351"/>
      <c r="M530" s="350"/>
    </row>
    <row r="531" spans="1:13" x14ac:dyDescent="0.2">
      <c r="A531" s="350"/>
      <c r="B531" s="350"/>
      <c r="C531" s="350"/>
      <c r="D531" s="350"/>
      <c r="E531" s="350"/>
      <c r="F531" s="351"/>
      <c r="G531" s="352"/>
      <c r="H531" s="352"/>
      <c r="I531" s="458"/>
      <c r="J531" s="350"/>
      <c r="K531" s="350"/>
      <c r="L531" s="351"/>
      <c r="M531" s="350"/>
    </row>
    <row r="532" spans="1:13" x14ac:dyDescent="0.2">
      <c r="A532" s="350"/>
      <c r="B532" s="350"/>
      <c r="C532" s="350"/>
      <c r="D532" s="350"/>
      <c r="E532" s="350"/>
      <c r="F532" s="351"/>
      <c r="G532" s="352"/>
      <c r="H532" s="352"/>
      <c r="I532" s="458"/>
      <c r="J532" s="350"/>
      <c r="K532" s="350"/>
      <c r="L532" s="351"/>
      <c r="M532" s="350"/>
    </row>
    <row r="533" spans="1:13" x14ac:dyDescent="0.2">
      <c r="A533" s="350"/>
      <c r="B533" s="350"/>
      <c r="C533" s="350"/>
      <c r="D533" s="350"/>
      <c r="E533" s="350"/>
      <c r="F533" s="351"/>
      <c r="G533" s="352"/>
      <c r="H533" s="352"/>
      <c r="I533" s="458"/>
      <c r="J533" s="350"/>
      <c r="K533" s="350"/>
      <c r="L533" s="351"/>
      <c r="M533" s="350"/>
    </row>
    <row r="534" spans="1:13" x14ac:dyDescent="0.2">
      <c r="A534" s="350"/>
      <c r="B534" s="350"/>
      <c r="C534" s="350"/>
      <c r="D534" s="350"/>
      <c r="E534" s="350"/>
      <c r="F534" s="351"/>
      <c r="G534" s="352"/>
      <c r="H534" s="352"/>
      <c r="I534" s="458"/>
      <c r="J534" s="350"/>
      <c r="K534" s="350"/>
      <c r="L534" s="351"/>
      <c r="M534" s="350"/>
    </row>
    <row r="535" spans="1:13" x14ac:dyDescent="0.2">
      <c r="A535" s="350"/>
      <c r="B535" s="350"/>
      <c r="C535" s="350"/>
      <c r="D535" s="350"/>
      <c r="E535" s="350"/>
      <c r="F535" s="351"/>
      <c r="G535" s="352"/>
      <c r="H535" s="352"/>
      <c r="I535" s="458"/>
      <c r="J535" s="350"/>
      <c r="K535" s="350"/>
      <c r="L535" s="351"/>
      <c r="M535" s="350"/>
    </row>
    <row r="536" spans="1:13" x14ac:dyDescent="0.2">
      <c r="A536" s="350"/>
      <c r="B536" s="350"/>
      <c r="C536" s="350"/>
      <c r="D536" s="350"/>
      <c r="E536" s="350"/>
      <c r="F536" s="351"/>
      <c r="G536" s="352"/>
      <c r="H536" s="352"/>
      <c r="I536" s="458"/>
      <c r="J536" s="350"/>
      <c r="K536" s="350"/>
      <c r="L536" s="351"/>
      <c r="M536" s="350"/>
    </row>
    <row r="537" spans="1:13" x14ac:dyDescent="0.2">
      <c r="A537" s="350"/>
      <c r="B537" s="350"/>
      <c r="C537" s="350"/>
      <c r="D537" s="350"/>
      <c r="E537" s="350"/>
      <c r="F537" s="351"/>
      <c r="G537" s="352"/>
      <c r="H537" s="352"/>
      <c r="I537" s="458"/>
      <c r="J537" s="350"/>
      <c r="K537" s="350"/>
      <c r="L537" s="351"/>
      <c r="M537" s="350"/>
    </row>
    <row r="538" spans="1:13" x14ac:dyDescent="0.2">
      <c r="A538" s="350"/>
      <c r="B538" s="350"/>
      <c r="C538" s="350"/>
      <c r="D538" s="350"/>
      <c r="E538" s="350"/>
      <c r="F538" s="351"/>
      <c r="G538" s="352"/>
      <c r="H538" s="352"/>
      <c r="I538" s="458"/>
      <c r="J538" s="350"/>
      <c r="K538" s="350"/>
      <c r="L538" s="351"/>
      <c r="M538" s="350"/>
    </row>
    <row r="539" spans="1:13" x14ac:dyDescent="0.2">
      <c r="A539" s="350"/>
      <c r="B539" s="350"/>
      <c r="C539" s="350"/>
      <c r="D539" s="350"/>
      <c r="E539" s="350"/>
      <c r="F539" s="351"/>
      <c r="G539" s="352"/>
      <c r="H539" s="352"/>
      <c r="I539" s="458"/>
      <c r="J539" s="350"/>
      <c r="K539" s="350"/>
      <c r="L539" s="351"/>
      <c r="M539" s="350"/>
    </row>
    <row r="540" spans="1:13" x14ac:dyDescent="0.2">
      <c r="A540" s="350"/>
      <c r="B540" s="350"/>
      <c r="C540" s="350"/>
      <c r="D540" s="350"/>
      <c r="E540" s="350"/>
      <c r="F540" s="351"/>
      <c r="G540" s="352"/>
      <c r="H540" s="352"/>
      <c r="I540" s="458"/>
      <c r="J540" s="350"/>
      <c r="K540" s="350"/>
      <c r="L540" s="351"/>
      <c r="M540" s="350"/>
    </row>
    <row r="541" spans="1:13" x14ac:dyDescent="0.2">
      <c r="A541" s="350"/>
      <c r="B541" s="350"/>
      <c r="C541" s="350"/>
      <c r="D541" s="350"/>
      <c r="E541" s="350"/>
      <c r="F541" s="351"/>
      <c r="G541" s="352"/>
      <c r="H541" s="352"/>
      <c r="I541" s="458"/>
      <c r="J541" s="350"/>
      <c r="K541" s="350"/>
      <c r="L541" s="351"/>
      <c r="M541" s="350"/>
    </row>
    <row r="542" spans="1:13" x14ac:dyDescent="0.2">
      <c r="A542" s="350"/>
      <c r="B542" s="350"/>
      <c r="C542" s="350"/>
      <c r="D542" s="350"/>
      <c r="E542" s="350"/>
      <c r="F542" s="351"/>
      <c r="G542" s="352"/>
      <c r="H542" s="352"/>
      <c r="I542" s="458"/>
      <c r="J542" s="350"/>
      <c r="K542" s="350"/>
      <c r="L542" s="351"/>
      <c r="M542" s="350"/>
    </row>
    <row r="543" spans="1:13" x14ac:dyDescent="0.2">
      <c r="A543" s="350"/>
      <c r="B543" s="350"/>
      <c r="C543" s="350"/>
      <c r="D543" s="350"/>
      <c r="E543" s="350"/>
      <c r="F543" s="351"/>
      <c r="G543" s="352"/>
      <c r="H543" s="352"/>
      <c r="I543" s="458"/>
      <c r="J543" s="350"/>
      <c r="K543" s="350"/>
      <c r="L543" s="351"/>
      <c r="M543" s="350"/>
    </row>
    <row r="544" spans="1:13" x14ac:dyDescent="0.2">
      <c r="A544" s="350"/>
      <c r="B544" s="350"/>
      <c r="C544" s="350"/>
      <c r="D544" s="350"/>
      <c r="E544" s="350"/>
      <c r="F544" s="351"/>
      <c r="G544" s="352"/>
      <c r="H544" s="352"/>
      <c r="I544" s="458"/>
      <c r="J544" s="350"/>
      <c r="K544" s="350"/>
      <c r="L544" s="351"/>
      <c r="M544" s="350"/>
    </row>
    <row r="545" spans="1:13" x14ac:dyDescent="0.2">
      <c r="A545" s="350"/>
      <c r="B545" s="350"/>
      <c r="C545" s="350"/>
      <c r="D545" s="350"/>
      <c r="E545" s="350"/>
      <c r="F545" s="351"/>
      <c r="G545" s="352"/>
      <c r="H545" s="352"/>
      <c r="I545" s="458"/>
      <c r="J545" s="350"/>
      <c r="K545" s="350"/>
      <c r="L545" s="351"/>
      <c r="M545" s="350"/>
    </row>
    <row r="546" spans="1:13" x14ac:dyDescent="0.2">
      <c r="A546" s="350"/>
      <c r="B546" s="350"/>
      <c r="C546" s="350"/>
      <c r="D546" s="350"/>
      <c r="E546" s="350"/>
      <c r="F546" s="351"/>
      <c r="G546" s="352"/>
      <c r="H546" s="352"/>
      <c r="I546" s="458"/>
      <c r="J546" s="350"/>
      <c r="K546" s="350"/>
      <c r="L546" s="351"/>
      <c r="M546" s="350"/>
    </row>
    <row r="547" spans="1:13" x14ac:dyDescent="0.2">
      <c r="A547" s="350"/>
      <c r="B547" s="350"/>
      <c r="C547" s="350"/>
      <c r="D547" s="350"/>
      <c r="E547" s="350"/>
      <c r="F547" s="351"/>
      <c r="G547" s="352"/>
      <c r="H547" s="352"/>
      <c r="I547" s="458"/>
      <c r="J547" s="350"/>
      <c r="K547" s="350"/>
      <c r="L547" s="351"/>
      <c r="M547" s="350"/>
    </row>
    <row r="548" spans="1:13" x14ac:dyDescent="0.2">
      <c r="A548" s="350"/>
      <c r="B548" s="350"/>
      <c r="C548" s="350"/>
      <c r="D548" s="350"/>
      <c r="E548" s="350"/>
      <c r="F548" s="351"/>
      <c r="G548" s="352"/>
      <c r="H548" s="352"/>
      <c r="I548" s="458"/>
      <c r="J548" s="350"/>
      <c r="K548" s="350"/>
      <c r="L548" s="351"/>
      <c r="M548" s="350"/>
    </row>
    <row r="549" spans="1:13" x14ac:dyDescent="0.2">
      <c r="A549" s="350"/>
      <c r="B549" s="350"/>
      <c r="C549" s="350"/>
      <c r="D549" s="350"/>
      <c r="E549" s="350"/>
      <c r="F549" s="351"/>
      <c r="G549" s="352"/>
      <c r="H549" s="352"/>
      <c r="I549" s="458"/>
      <c r="J549" s="350"/>
      <c r="K549" s="350"/>
      <c r="L549" s="351"/>
      <c r="M549" s="350"/>
    </row>
    <row r="550" spans="1:13" x14ac:dyDescent="0.2">
      <c r="A550" s="350"/>
      <c r="B550" s="350"/>
      <c r="C550" s="350"/>
      <c r="D550" s="350"/>
      <c r="E550" s="350"/>
      <c r="F550" s="351"/>
      <c r="G550" s="352"/>
      <c r="H550" s="352"/>
      <c r="I550" s="458"/>
      <c r="J550" s="350"/>
      <c r="K550" s="350"/>
      <c r="L550" s="351"/>
      <c r="M550" s="350"/>
    </row>
    <row r="551" spans="1:13" x14ac:dyDescent="0.2">
      <c r="A551" s="350"/>
      <c r="B551" s="350"/>
      <c r="C551" s="350"/>
      <c r="D551" s="350"/>
      <c r="E551" s="350"/>
      <c r="F551" s="351"/>
      <c r="G551" s="352"/>
      <c r="H551" s="352"/>
      <c r="I551" s="458"/>
      <c r="J551" s="350"/>
      <c r="K551" s="350"/>
      <c r="L551" s="351"/>
      <c r="M551" s="350"/>
    </row>
    <row r="552" spans="1:13" x14ac:dyDescent="0.2">
      <c r="A552" s="350"/>
      <c r="B552" s="350"/>
      <c r="C552" s="350"/>
      <c r="D552" s="350"/>
      <c r="E552" s="350"/>
      <c r="F552" s="351"/>
      <c r="G552" s="352"/>
      <c r="H552" s="352"/>
      <c r="I552" s="458"/>
      <c r="J552" s="350"/>
      <c r="K552" s="350"/>
      <c r="L552" s="351"/>
      <c r="M552" s="350"/>
    </row>
    <row r="553" spans="1:13" x14ac:dyDescent="0.2">
      <c r="A553" s="350"/>
      <c r="B553" s="350"/>
      <c r="C553" s="350"/>
      <c r="D553" s="350"/>
      <c r="E553" s="350"/>
      <c r="F553" s="351"/>
      <c r="G553" s="352"/>
      <c r="H553" s="352"/>
      <c r="I553" s="458"/>
      <c r="J553" s="350"/>
      <c r="K553" s="350"/>
      <c r="L553" s="351"/>
      <c r="M553" s="350"/>
    </row>
    <row r="554" spans="1:13" x14ac:dyDescent="0.2">
      <c r="A554" s="350"/>
      <c r="B554" s="350"/>
      <c r="C554" s="350"/>
      <c r="D554" s="350"/>
      <c r="E554" s="350"/>
      <c r="F554" s="351"/>
      <c r="G554" s="352"/>
      <c r="H554" s="352"/>
      <c r="I554" s="458"/>
      <c r="J554" s="350"/>
      <c r="K554" s="350"/>
      <c r="L554" s="351"/>
      <c r="M554" s="350"/>
    </row>
    <row r="555" spans="1:13" x14ac:dyDescent="0.2">
      <c r="A555" s="350"/>
      <c r="B555" s="350"/>
      <c r="C555" s="350"/>
      <c r="D555" s="350"/>
      <c r="E555" s="350"/>
      <c r="F555" s="351"/>
      <c r="G555" s="352"/>
      <c r="H555" s="352"/>
      <c r="I555" s="458"/>
      <c r="J555" s="350"/>
      <c r="K555" s="350"/>
      <c r="L555" s="351"/>
      <c r="M555" s="350"/>
    </row>
    <row r="556" spans="1:13" x14ac:dyDescent="0.2">
      <c r="A556" s="350"/>
      <c r="B556" s="350"/>
      <c r="C556" s="350"/>
      <c r="D556" s="350"/>
      <c r="E556" s="350"/>
      <c r="F556" s="350"/>
      <c r="G556" s="350"/>
      <c r="H556" s="349"/>
      <c r="I556" s="459"/>
      <c r="J556" s="350"/>
      <c r="K556" s="350"/>
      <c r="L556" s="350"/>
      <c r="M556" s="350"/>
    </row>
  </sheetData>
  <sortState ref="A2:O800">
    <sortCondition ref="C2:C800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7"/>
  <dimension ref="A1:M85"/>
  <sheetViews>
    <sheetView topLeftCell="G1" workbookViewId="0">
      <selection activeCell="I2" sqref="I2"/>
    </sheetView>
  </sheetViews>
  <sheetFormatPr defaultColWidth="11.42578125" defaultRowHeight="12.75" x14ac:dyDescent="0.2"/>
  <cols>
    <col min="2" max="2" width="8.5703125" customWidth="1"/>
    <col min="3" max="3" width="3.85546875" customWidth="1"/>
    <col min="4" max="4" width="8.85546875" customWidth="1"/>
    <col min="5" max="5" width="15.85546875" customWidth="1"/>
    <col min="6" max="6" width="11.42578125" style="100"/>
    <col min="7" max="7" width="13" style="100" customWidth="1"/>
    <col min="8" max="8" width="17.5703125" hidden="1" customWidth="1"/>
    <col min="9" max="9" width="10.42578125" style="341" customWidth="1"/>
    <col min="10" max="10" width="15.7109375" style="100" customWidth="1"/>
    <col min="11" max="11" width="19.42578125" customWidth="1"/>
    <col min="12" max="12" width="24.5703125" customWidth="1"/>
    <col min="13" max="13" width="20" customWidth="1"/>
  </cols>
  <sheetData>
    <row r="1" spans="1:13" x14ac:dyDescent="0.2">
      <c r="A1" s="318" t="s">
        <v>388</v>
      </c>
      <c r="B1" s="318" t="s">
        <v>0</v>
      </c>
      <c r="C1" s="318" t="s">
        <v>389</v>
      </c>
      <c r="D1" s="318" t="s">
        <v>1</v>
      </c>
      <c r="E1" s="318" t="s">
        <v>31</v>
      </c>
      <c r="F1" s="318" t="s">
        <v>32</v>
      </c>
      <c r="G1" s="318" t="s">
        <v>40</v>
      </c>
      <c r="H1" s="318" t="s">
        <v>33</v>
      </c>
      <c r="I1" s="511" t="s">
        <v>2</v>
      </c>
      <c r="J1" s="318" t="s">
        <v>36</v>
      </c>
      <c r="K1" s="318" t="s">
        <v>3</v>
      </c>
      <c r="L1" s="318" t="s">
        <v>34</v>
      </c>
      <c r="M1" s="318" t="s">
        <v>35</v>
      </c>
    </row>
    <row r="2" spans="1:13" x14ac:dyDescent="0.2">
      <c r="A2" s="103"/>
      <c r="B2" s="103"/>
      <c r="C2" s="103"/>
      <c r="D2" s="103"/>
      <c r="E2" s="104"/>
      <c r="F2" s="179"/>
      <c r="G2" s="264"/>
      <c r="H2" s="103"/>
      <c r="I2" s="527"/>
      <c r="J2" s="115"/>
      <c r="K2" s="104"/>
      <c r="L2" s="103"/>
    </row>
    <row r="3" spans="1:13" x14ac:dyDescent="0.2">
      <c r="A3" s="103"/>
      <c r="B3" s="103"/>
      <c r="C3" s="103"/>
      <c r="D3" s="103"/>
      <c r="E3" s="104"/>
      <c r="F3" s="179"/>
      <c r="G3" s="264"/>
      <c r="H3" s="103"/>
      <c r="I3" s="512"/>
      <c r="J3" s="115"/>
      <c r="K3" s="104"/>
      <c r="L3" s="103"/>
    </row>
    <row r="4" spans="1:13" x14ac:dyDescent="0.2">
      <c r="A4" s="103"/>
      <c r="B4" s="103"/>
      <c r="C4" s="103"/>
      <c r="D4" s="103"/>
      <c r="E4" s="104"/>
      <c r="F4" s="179"/>
      <c r="G4" s="264"/>
      <c r="H4" s="103"/>
      <c r="I4" s="512"/>
      <c r="J4" s="115"/>
      <c r="K4" s="104"/>
      <c r="L4" s="103"/>
    </row>
    <row r="5" spans="1:13" x14ac:dyDescent="0.2">
      <c r="A5" s="103"/>
      <c r="B5" s="103"/>
      <c r="C5" s="103"/>
      <c r="D5" s="103"/>
      <c r="E5" s="104"/>
      <c r="F5" s="179"/>
      <c r="G5" s="264"/>
      <c r="H5" s="103"/>
      <c r="I5" s="512"/>
      <c r="J5" s="115"/>
      <c r="K5" s="104"/>
      <c r="L5" s="103"/>
    </row>
    <row r="6" spans="1:13" x14ac:dyDescent="0.2">
      <c r="A6" s="103"/>
      <c r="B6" s="103"/>
      <c r="C6" s="103"/>
      <c r="D6" s="103"/>
      <c r="E6" s="104"/>
      <c r="F6" s="179"/>
      <c r="G6" s="264"/>
      <c r="H6" s="103"/>
      <c r="I6" s="512"/>
      <c r="J6" s="115"/>
      <c r="K6" s="104"/>
      <c r="L6" s="103"/>
    </row>
    <row r="7" spans="1:13" x14ac:dyDescent="0.2">
      <c r="A7" s="103"/>
      <c r="B7" s="103"/>
      <c r="C7" s="103"/>
      <c r="D7" s="103"/>
      <c r="E7" s="104"/>
      <c r="F7" s="179"/>
      <c r="G7" s="264"/>
      <c r="H7" s="103"/>
      <c r="I7" s="512"/>
      <c r="J7" s="115"/>
      <c r="K7" s="104"/>
      <c r="L7" s="103"/>
    </row>
    <row r="8" spans="1:13" x14ac:dyDescent="0.2">
      <c r="A8" s="103"/>
      <c r="B8" s="103"/>
      <c r="C8" s="103"/>
      <c r="D8" s="103"/>
      <c r="E8" s="104"/>
      <c r="F8" s="179"/>
      <c r="G8" s="264"/>
      <c r="H8" s="103"/>
      <c r="I8" s="512"/>
      <c r="J8" s="115"/>
      <c r="K8" s="104"/>
      <c r="L8" s="103"/>
    </row>
    <row r="9" spans="1:13" x14ac:dyDescent="0.2">
      <c r="A9" s="103"/>
      <c r="B9" s="103"/>
      <c r="C9" s="103"/>
      <c r="D9" s="103"/>
      <c r="E9" s="104"/>
      <c r="F9" s="179"/>
      <c r="G9" s="264"/>
      <c r="H9" s="103"/>
      <c r="I9" s="512"/>
      <c r="J9" s="115"/>
      <c r="K9" s="104"/>
      <c r="L9" s="103"/>
    </row>
    <row r="10" spans="1:13" x14ac:dyDescent="0.2">
      <c r="A10" s="103"/>
      <c r="B10" s="103"/>
      <c r="C10" s="103"/>
      <c r="D10" s="103"/>
      <c r="E10" s="104"/>
      <c r="F10" s="179"/>
      <c r="G10" s="264"/>
      <c r="H10" s="103"/>
      <c r="I10" s="512"/>
      <c r="J10" s="115"/>
      <c r="K10" s="104"/>
      <c r="L10" s="103"/>
    </row>
    <row r="11" spans="1:13" x14ac:dyDescent="0.2">
      <c r="A11" s="103"/>
      <c r="B11" s="103"/>
      <c r="C11" s="103"/>
      <c r="D11" s="103"/>
      <c r="E11" s="104"/>
      <c r="F11" s="179"/>
      <c r="G11" s="264"/>
      <c r="H11" s="103"/>
      <c r="I11" s="512"/>
      <c r="J11" s="115"/>
      <c r="K11" s="104"/>
      <c r="L11" s="103"/>
    </row>
    <row r="12" spans="1:13" x14ac:dyDescent="0.2">
      <c r="A12" s="103"/>
      <c r="B12" s="103"/>
      <c r="C12" s="103"/>
      <c r="D12" s="103"/>
      <c r="E12" s="104"/>
      <c r="F12" s="179"/>
      <c r="G12" s="264"/>
      <c r="H12" s="103"/>
      <c r="I12" s="512"/>
      <c r="J12" s="115"/>
      <c r="K12" s="104"/>
      <c r="L12" s="103"/>
    </row>
    <row r="13" spans="1:13" x14ac:dyDescent="0.2">
      <c r="A13" s="103"/>
      <c r="B13" s="103"/>
      <c r="C13" s="103"/>
      <c r="D13" s="103"/>
      <c r="E13" s="104"/>
      <c r="F13" s="179"/>
      <c r="G13" s="264"/>
      <c r="H13" s="103"/>
      <c r="I13" s="512"/>
      <c r="J13" s="115"/>
      <c r="K13" s="104"/>
      <c r="L13" s="103"/>
    </row>
    <row r="14" spans="1:13" x14ac:dyDescent="0.2">
      <c r="A14" s="103"/>
      <c r="B14" s="103"/>
      <c r="C14" s="103"/>
      <c r="D14" s="103"/>
      <c r="E14" s="104"/>
      <c r="F14" s="179"/>
      <c r="G14" s="264"/>
      <c r="H14" s="103"/>
      <c r="I14" s="512"/>
      <c r="J14" s="115"/>
      <c r="K14" s="104"/>
      <c r="L14" s="103"/>
    </row>
    <row r="15" spans="1:13" x14ac:dyDescent="0.2">
      <c r="A15" s="103"/>
      <c r="B15" s="103"/>
      <c r="C15" s="103"/>
      <c r="D15" s="103"/>
      <c r="E15" s="104"/>
      <c r="F15" s="179"/>
      <c r="G15" s="264"/>
      <c r="H15" s="103"/>
      <c r="I15" s="512"/>
      <c r="J15" s="115"/>
      <c r="K15" s="104"/>
      <c r="L15" s="103"/>
    </row>
    <row r="16" spans="1:13" x14ac:dyDescent="0.2">
      <c r="A16" s="103"/>
      <c r="B16" s="103"/>
      <c r="C16" s="103"/>
      <c r="D16" s="103"/>
      <c r="E16" s="104"/>
      <c r="F16" s="179"/>
      <c r="G16" s="264"/>
      <c r="H16" s="103"/>
      <c r="I16" s="512"/>
      <c r="J16" s="115"/>
      <c r="K16" s="104"/>
      <c r="L16" s="103"/>
    </row>
    <row r="17" spans="1:12" x14ac:dyDescent="0.2">
      <c r="A17" s="103"/>
      <c r="B17" s="103"/>
      <c r="C17" s="103"/>
      <c r="D17" s="103"/>
      <c r="E17" s="104"/>
      <c r="F17" s="179"/>
      <c r="G17" s="264"/>
      <c r="H17" s="103"/>
      <c r="I17" s="512"/>
      <c r="J17" s="115"/>
      <c r="K17" s="104"/>
      <c r="L17" s="103"/>
    </row>
    <row r="18" spans="1:12" x14ac:dyDescent="0.2">
      <c r="A18" s="103"/>
      <c r="B18" s="103"/>
      <c r="C18" s="103"/>
      <c r="D18" s="103"/>
      <c r="E18" s="104"/>
      <c r="F18" s="179"/>
      <c r="G18" s="264"/>
      <c r="H18" s="103"/>
      <c r="I18" s="512"/>
      <c r="J18" s="115"/>
      <c r="K18" s="104"/>
      <c r="L18" s="103"/>
    </row>
    <row r="19" spans="1:12" x14ac:dyDescent="0.2">
      <c r="A19" s="103"/>
      <c r="B19" s="103"/>
      <c r="C19" s="103"/>
      <c r="D19" s="103"/>
      <c r="E19" s="104"/>
      <c r="F19" s="179"/>
      <c r="G19" s="264"/>
      <c r="H19" s="103"/>
      <c r="I19" s="512"/>
      <c r="J19" s="115"/>
      <c r="K19" s="104"/>
      <c r="L19" s="103"/>
    </row>
    <row r="20" spans="1:12" x14ac:dyDescent="0.2">
      <c r="A20" s="103"/>
      <c r="B20" s="103"/>
      <c r="C20" s="103"/>
      <c r="D20" s="103"/>
      <c r="E20" s="104"/>
      <c r="F20" s="179"/>
      <c r="G20" s="264"/>
      <c r="H20" s="103"/>
      <c r="I20" s="512"/>
      <c r="J20" s="115"/>
      <c r="K20" s="104"/>
      <c r="L20" s="103"/>
    </row>
    <row r="21" spans="1:12" x14ac:dyDescent="0.2">
      <c r="A21" s="103"/>
      <c r="B21" s="103"/>
      <c r="C21" s="103"/>
      <c r="D21" s="103"/>
      <c r="E21" s="104"/>
      <c r="F21" s="179"/>
      <c r="G21" s="264"/>
      <c r="H21" s="103"/>
      <c r="I21" s="512"/>
      <c r="J21" s="115"/>
      <c r="K21" s="104"/>
      <c r="L21" s="103"/>
    </row>
    <row r="22" spans="1:12" x14ac:dyDescent="0.2">
      <c r="A22" s="103"/>
      <c r="B22" s="103"/>
      <c r="C22" s="103"/>
      <c r="D22" s="103"/>
      <c r="E22" s="104"/>
      <c r="F22" s="179"/>
      <c r="G22" s="264"/>
      <c r="H22" s="103"/>
      <c r="I22" s="512"/>
      <c r="J22" s="115"/>
      <c r="K22" s="104"/>
      <c r="L22" s="103"/>
    </row>
    <row r="23" spans="1:12" x14ac:dyDescent="0.2">
      <c r="A23" s="103"/>
      <c r="B23" s="103"/>
      <c r="C23" s="103"/>
      <c r="D23" s="103"/>
      <c r="E23" s="104"/>
      <c r="F23" s="179"/>
      <c r="G23" s="264"/>
      <c r="H23" s="103"/>
      <c r="I23" s="512"/>
      <c r="J23" s="115"/>
      <c r="K23" s="104"/>
      <c r="L23" s="103"/>
    </row>
    <row r="24" spans="1:12" x14ac:dyDescent="0.2">
      <c r="A24" s="103"/>
      <c r="B24" s="103"/>
      <c r="C24" s="103"/>
      <c r="D24" s="103"/>
      <c r="E24" s="104"/>
      <c r="F24" s="179"/>
      <c r="G24" s="264"/>
      <c r="H24" s="103"/>
      <c r="I24" s="512"/>
      <c r="J24" s="115"/>
      <c r="K24" s="104"/>
      <c r="L24" s="103"/>
    </row>
    <row r="25" spans="1:12" x14ac:dyDescent="0.2">
      <c r="A25" s="103"/>
      <c r="B25" s="103"/>
      <c r="C25" s="103"/>
      <c r="D25" s="103"/>
      <c r="E25" s="104"/>
      <c r="F25" s="179"/>
      <c r="G25" s="264"/>
      <c r="H25" s="103"/>
      <c r="I25" s="512"/>
      <c r="J25" s="115"/>
      <c r="K25" s="104"/>
      <c r="L25" s="103"/>
    </row>
    <row r="26" spans="1:12" x14ac:dyDescent="0.2">
      <c r="A26" s="103"/>
      <c r="B26" s="103"/>
      <c r="C26" s="103"/>
      <c r="D26" s="103"/>
      <c r="E26" s="104"/>
      <c r="F26" s="179"/>
      <c r="G26" s="264"/>
      <c r="H26" s="103"/>
      <c r="I26" s="512"/>
      <c r="J26" s="115"/>
      <c r="K26" s="104"/>
      <c r="L26" s="103"/>
    </row>
    <row r="27" spans="1:12" x14ac:dyDescent="0.2">
      <c r="A27" s="103"/>
      <c r="B27" s="103"/>
      <c r="C27" s="103"/>
      <c r="D27" s="103"/>
      <c r="E27" s="104"/>
      <c r="F27" s="179"/>
      <c r="G27" s="264"/>
      <c r="H27" s="103"/>
      <c r="I27" s="512"/>
      <c r="J27" s="115"/>
      <c r="K27" s="104"/>
      <c r="L27" s="103"/>
    </row>
    <row r="28" spans="1:12" x14ac:dyDescent="0.2">
      <c r="A28" s="103"/>
      <c r="B28" s="103"/>
      <c r="C28" s="103"/>
      <c r="D28" s="103"/>
      <c r="E28" s="104"/>
      <c r="F28" s="179"/>
      <c r="G28" s="264"/>
      <c r="H28" s="103"/>
      <c r="I28" s="512"/>
      <c r="J28" s="115"/>
      <c r="K28" s="104"/>
      <c r="L28" s="103"/>
    </row>
    <row r="29" spans="1:12" x14ac:dyDescent="0.2">
      <c r="A29" s="103"/>
      <c r="B29" s="103"/>
      <c r="C29" s="103"/>
      <c r="D29" s="103"/>
      <c r="E29" s="104"/>
      <c r="F29" s="179"/>
      <c r="G29" s="264"/>
      <c r="H29" s="103"/>
      <c r="I29" s="512"/>
      <c r="J29" s="115"/>
      <c r="K29" s="104"/>
      <c r="L29" s="103"/>
    </row>
    <row r="30" spans="1:12" x14ac:dyDescent="0.2">
      <c r="A30" s="103"/>
      <c r="B30" s="103"/>
      <c r="C30" s="103"/>
      <c r="D30" s="103"/>
      <c r="E30" s="104"/>
      <c r="F30" s="179"/>
      <c r="G30" s="264"/>
      <c r="H30" s="103"/>
      <c r="I30" s="512"/>
      <c r="J30" s="115"/>
      <c r="K30" s="104"/>
      <c r="L30" s="103"/>
    </row>
    <row r="31" spans="1:12" x14ac:dyDescent="0.2">
      <c r="A31" s="103"/>
      <c r="B31" s="103"/>
      <c r="C31" s="103"/>
      <c r="D31" s="103"/>
      <c r="E31" s="104"/>
      <c r="F31" s="179"/>
      <c r="G31" s="264"/>
      <c r="H31" s="103"/>
      <c r="I31" s="512"/>
      <c r="J31" s="115"/>
      <c r="K31" s="104"/>
      <c r="L31" s="103"/>
    </row>
    <row r="32" spans="1:12" x14ac:dyDescent="0.2">
      <c r="A32" s="103"/>
      <c r="B32" s="103"/>
      <c r="C32" s="103"/>
      <c r="D32" s="103"/>
      <c r="E32" s="104"/>
      <c r="F32" s="179"/>
      <c r="G32" s="264"/>
      <c r="H32" s="103"/>
      <c r="I32" s="512"/>
      <c r="J32" s="115"/>
      <c r="K32" s="104"/>
      <c r="L32" s="103"/>
    </row>
    <row r="33" spans="1:12" x14ac:dyDescent="0.2">
      <c r="A33" s="103"/>
      <c r="B33" s="103"/>
      <c r="C33" s="103"/>
      <c r="D33" s="103"/>
      <c r="E33" s="104"/>
      <c r="F33" s="179"/>
      <c r="G33" s="264"/>
      <c r="H33" s="103"/>
      <c r="I33" s="512"/>
      <c r="J33" s="115"/>
      <c r="K33" s="104"/>
      <c r="L33" s="103"/>
    </row>
    <row r="34" spans="1:12" x14ac:dyDescent="0.2">
      <c r="A34" s="103"/>
      <c r="B34" s="103"/>
      <c r="C34" s="103"/>
      <c r="D34" s="103"/>
      <c r="E34" s="104"/>
      <c r="F34" s="179"/>
      <c r="G34" s="264"/>
      <c r="H34" s="103"/>
      <c r="I34" s="512"/>
      <c r="J34" s="115"/>
      <c r="K34" s="104"/>
      <c r="L34" s="103"/>
    </row>
    <row r="35" spans="1:12" x14ac:dyDescent="0.2">
      <c r="A35" s="103"/>
      <c r="B35" s="103"/>
      <c r="C35" s="103"/>
      <c r="D35" s="103"/>
      <c r="E35" s="104"/>
      <c r="F35" s="179"/>
      <c r="G35" s="264"/>
      <c r="H35" s="103"/>
      <c r="I35" s="512"/>
      <c r="J35" s="115"/>
      <c r="K35" s="104"/>
      <c r="L35" s="103"/>
    </row>
    <row r="36" spans="1:12" x14ac:dyDescent="0.2">
      <c r="A36" s="103"/>
      <c r="B36" s="103"/>
      <c r="C36" s="103"/>
      <c r="D36" s="103"/>
      <c r="E36" s="104"/>
      <c r="F36" s="179"/>
      <c r="G36" s="264"/>
      <c r="H36" s="103"/>
      <c r="I36" s="512"/>
      <c r="J36" s="115"/>
      <c r="K36" s="104"/>
      <c r="L36" s="103"/>
    </row>
    <row r="37" spans="1:12" x14ac:dyDescent="0.2">
      <c r="A37" s="103"/>
      <c r="B37" s="103"/>
      <c r="C37" s="103"/>
      <c r="D37" s="103"/>
      <c r="E37" s="104"/>
      <c r="F37" s="179"/>
      <c r="G37" s="264"/>
      <c r="H37" s="103"/>
      <c r="I37" s="512"/>
      <c r="J37" s="115"/>
      <c r="K37" s="104"/>
      <c r="L37" s="103"/>
    </row>
    <row r="38" spans="1:12" x14ac:dyDescent="0.2">
      <c r="A38" s="103"/>
      <c r="B38" s="103"/>
      <c r="C38" s="103"/>
      <c r="D38" s="103"/>
      <c r="E38" s="104"/>
      <c r="F38" s="179"/>
      <c r="G38" s="264"/>
      <c r="H38" s="103"/>
      <c r="I38" s="512"/>
      <c r="J38" s="115"/>
      <c r="K38" s="104"/>
      <c r="L38" s="103"/>
    </row>
    <row r="39" spans="1:12" x14ac:dyDescent="0.2">
      <c r="A39" s="103"/>
      <c r="B39" s="103"/>
      <c r="C39" s="103"/>
      <c r="D39" s="103"/>
      <c r="E39" s="104"/>
      <c r="F39" s="179"/>
      <c r="G39" s="264"/>
      <c r="H39" s="103"/>
      <c r="I39" s="512"/>
      <c r="J39" s="115"/>
      <c r="K39" s="104"/>
      <c r="L39" s="103"/>
    </row>
    <row r="40" spans="1:12" x14ac:dyDescent="0.2">
      <c r="A40" s="103"/>
      <c r="B40" s="103"/>
      <c r="C40" s="103"/>
      <c r="D40" s="103"/>
      <c r="E40" s="104"/>
      <c r="F40" s="179"/>
      <c r="G40" s="264"/>
      <c r="H40" s="103"/>
      <c r="I40" s="512"/>
      <c r="J40" s="115"/>
      <c r="K40" s="104"/>
      <c r="L40" s="103"/>
    </row>
    <row r="41" spans="1:12" x14ac:dyDescent="0.2">
      <c r="A41" s="103"/>
      <c r="B41" s="103"/>
      <c r="C41" s="103"/>
      <c r="D41" s="103"/>
      <c r="E41" s="104"/>
      <c r="F41" s="179"/>
      <c r="G41" s="264"/>
      <c r="H41" s="103"/>
      <c r="I41" s="512"/>
      <c r="J41" s="115"/>
      <c r="K41" s="104"/>
      <c r="L41" s="103"/>
    </row>
    <row r="42" spans="1:12" x14ac:dyDescent="0.2">
      <c r="A42" s="103"/>
      <c r="B42" s="103"/>
      <c r="C42" s="103"/>
      <c r="D42" s="103"/>
      <c r="E42" s="104"/>
      <c r="F42" s="179"/>
      <c r="G42" s="264"/>
      <c r="H42" s="103"/>
      <c r="I42" s="512"/>
      <c r="J42" s="115"/>
      <c r="K42" s="104"/>
      <c r="L42" s="103"/>
    </row>
    <row r="43" spans="1:12" x14ac:dyDescent="0.2">
      <c r="A43" s="103"/>
      <c r="B43" s="103"/>
      <c r="C43" s="103"/>
      <c r="D43" s="103"/>
      <c r="E43" s="104"/>
      <c r="F43" s="179"/>
      <c r="G43" s="264"/>
      <c r="H43" s="103"/>
      <c r="I43" s="512"/>
      <c r="J43" s="115"/>
      <c r="K43" s="104"/>
      <c r="L43" s="103"/>
    </row>
    <row r="44" spans="1:12" x14ac:dyDescent="0.2">
      <c r="A44" s="103"/>
      <c r="B44" s="103"/>
      <c r="C44" s="103"/>
      <c r="D44" s="103"/>
      <c r="E44" s="104"/>
      <c r="F44" s="179"/>
      <c r="G44" s="264"/>
      <c r="H44" s="103"/>
      <c r="I44" s="512"/>
      <c r="J44" s="115"/>
      <c r="K44" s="104"/>
      <c r="L44" s="103"/>
    </row>
    <row r="45" spans="1:12" x14ac:dyDescent="0.2">
      <c r="A45" s="103"/>
      <c r="B45" s="103"/>
      <c r="C45" s="103"/>
      <c r="D45" s="103"/>
      <c r="E45" s="104"/>
      <c r="F45" s="179"/>
      <c r="G45" s="264"/>
      <c r="H45" s="103"/>
      <c r="I45" s="512"/>
      <c r="J45" s="115"/>
      <c r="K45" s="104"/>
      <c r="L45" s="103"/>
    </row>
    <row r="46" spans="1:12" x14ac:dyDescent="0.2">
      <c r="A46" s="103"/>
      <c r="B46" s="103"/>
      <c r="C46" s="103"/>
      <c r="D46" s="103"/>
      <c r="E46" s="104"/>
      <c r="F46" s="179"/>
      <c r="G46" s="264"/>
      <c r="H46" s="103"/>
      <c r="I46" s="512"/>
      <c r="J46" s="115"/>
      <c r="K46" s="104"/>
      <c r="L46" s="103"/>
    </row>
    <row r="47" spans="1:12" x14ac:dyDescent="0.2">
      <c r="A47" s="103"/>
      <c r="B47" s="103"/>
      <c r="C47" s="103"/>
      <c r="D47" s="103"/>
      <c r="E47" s="104"/>
      <c r="F47" s="179"/>
      <c r="G47" s="264"/>
      <c r="H47" s="103"/>
      <c r="I47" s="512"/>
      <c r="J47" s="115"/>
      <c r="K47" s="104"/>
      <c r="L47" s="103"/>
    </row>
    <row r="48" spans="1:12" x14ac:dyDescent="0.2">
      <c r="A48" s="103"/>
      <c r="B48" s="103"/>
      <c r="C48" s="103"/>
      <c r="D48" s="103"/>
      <c r="E48" s="104"/>
      <c r="F48" s="179"/>
      <c r="G48" s="264"/>
      <c r="H48" s="103"/>
      <c r="I48" s="512"/>
      <c r="J48" s="115"/>
      <c r="K48" s="104"/>
      <c r="L48" s="103"/>
    </row>
    <row r="49" spans="1:12" x14ac:dyDescent="0.2">
      <c r="A49" s="103"/>
      <c r="B49" s="103"/>
      <c r="C49" s="103"/>
      <c r="D49" s="103"/>
      <c r="E49" s="104"/>
      <c r="F49" s="179"/>
      <c r="G49" s="264"/>
      <c r="H49" s="103"/>
      <c r="I49" s="512"/>
      <c r="J49" s="115"/>
      <c r="K49" s="104"/>
      <c r="L49" s="103"/>
    </row>
    <row r="50" spans="1:12" x14ac:dyDescent="0.2">
      <c r="A50" s="103"/>
      <c r="B50" s="103"/>
      <c r="C50" s="103"/>
      <c r="D50" s="103"/>
      <c r="E50" s="104"/>
      <c r="F50" s="179"/>
      <c r="G50" s="264"/>
      <c r="H50" s="103"/>
      <c r="I50" s="512"/>
      <c r="J50" s="115"/>
      <c r="K50" s="104"/>
      <c r="L50" s="103"/>
    </row>
    <row r="51" spans="1:12" x14ac:dyDescent="0.2">
      <c r="A51" s="103"/>
      <c r="B51" s="103"/>
      <c r="C51" s="103"/>
      <c r="D51" s="103"/>
      <c r="E51" s="104"/>
      <c r="F51" s="179"/>
      <c r="G51" s="264"/>
      <c r="H51" s="103"/>
      <c r="I51" s="512"/>
      <c r="J51" s="115"/>
      <c r="K51" s="104"/>
      <c r="L51" s="103"/>
    </row>
    <row r="52" spans="1:12" x14ac:dyDescent="0.2">
      <c r="A52" s="103"/>
      <c r="B52" s="103"/>
      <c r="C52" s="103"/>
      <c r="D52" s="103"/>
      <c r="E52" s="104"/>
      <c r="F52" s="179"/>
      <c r="G52" s="264"/>
      <c r="H52" s="103"/>
      <c r="I52" s="512"/>
      <c r="J52" s="115"/>
      <c r="K52" s="104"/>
      <c r="L52" s="103"/>
    </row>
    <row r="53" spans="1:12" x14ac:dyDescent="0.2">
      <c r="A53" s="103"/>
      <c r="B53" s="103"/>
      <c r="C53" s="103"/>
      <c r="D53" s="103"/>
      <c r="E53" s="104"/>
      <c r="F53" s="179"/>
      <c r="G53" s="264"/>
      <c r="H53" s="103"/>
      <c r="I53" s="512"/>
      <c r="J53" s="115"/>
      <c r="K53" s="104"/>
      <c r="L53" s="103"/>
    </row>
    <row r="54" spans="1:12" x14ac:dyDescent="0.2">
      <c r="A54" s="103"/>
      <c r="B54" s="103"/>
      <c r="C54" s="103"/>
      <c r="D54" s="103"/>
      <c r="E54" s="104"/>
      <c r="F54" s="179"/>
      <c r="G54" s="264"/>
      <c r="H54" s="103"/>
      <c r="I54" s="512"/>
      <c r="J54" s="115"/>
      <c r="K54" s="104"/>
      <c r="L54" s="103"/>
    </row>
    <row r="55" spans="1:12" x14ac:dyDescent="0.2">
      <c r="A55" s="103"/>
      <c r="B55" s="103"/>
      <c r="C55" s="103"/>
      <c r="D55" s="103"/>
      <c r="E55" s="104"/>
      <c r="F55" s="179"/>
      <c r="G55" s="264"/>
      <c r="H55" s="103"/>
      <c r="I55" s="512"/>
      <c r="J55" s="115"/>
      <c r="K55" s="104"/>
      <c r="L55" s="103"/>
    </row>
    <row r="56" spans="1:12" x14ac:dyDescent="0.2">
      <c r="A56" s="103"/>
      <c r="B56" s="103"/>
      <c r="C56" s="103"/>
      <c r="D56" s="103"/>
      <c r="E56" s="104"/>
      <c r="F56" s="179"/>
      <c r="G56" s="264"/>
      <c r="H56" s="103"/>
      <c r="I56" s="512"/>
      <c r="J56" s="115"/>
      <c r="K56" s="104"/>
      <c r="L56" s="103"/>
    </row>
    <row r="57" spans="1:12" x14ac:dyDescent="0.2">
      <c r="A57" s="103"/>
      <c r="B57" s="103"/>
      <c r="C57" s="103"/>
      <c r="D57" s="103"/>
      <c r="E57" s="104"/>
      <c r="F57" s="179"/>
      <c r="G57" s="264"/>
      <c r="H57" s="103"/>
      <c r="I57" s="512"/>
      <c r="J57" s="115"/>
      <c r="K57" s="104"/>
      <c r="L57" s="103"/>
    </row>
    <row r="58" spans="1:12" x14ac:dyDescent="0.2">
      <c r="A58" s="103"/>
      <c r="B58" s="103"/>
      <c r="C58" s="103"/>
      <c r="D58" s="103"/>
      <c r="E58" s="104"/>
      <c r="F58" s="179"/>
      <c r="G58" s="264"/>
      <c r="H58" s="103"/>
      <c r="I58" s="512"/>
      <c r="J58" s="115"/>
      <c r="K58" s="104"/>
      <c r="L58" s="103"/>
    </row>
    <row r="59" spans="1:12" x14ac:dyDescent="0.2">
      <c r="A59" s="103"/>
      <c r="B59" s="103"/>
      <c r="C59" s="103"/>
      <c r="D59" s="103"/>
      <c r="E59" s="104"/>
      <c r="F59" s="179"/>
      <c r="G59" s="264"/>
      <c r="H59" s="103"/>
      <c r="I59" s="512"/>
      <c r="J59" s="115"/>
      <c r="K59" s="104"/>
      <c r="L59" s="103"/>
    </row>
    <row r="60" spans="1:12" x14ac:dyDescent="0.2">
      <c r="A60" s="103"/>
      <c r="B60" s="103"/>
      <c r="C60" s="103"/>
      <c r="D60" s="103"/>
      <c r="E60" s="104"/>
      <c r="F60" s="179"/>
      <c r="G60" s="264"/>
      <c r="H60" s="103"/>
      <c r="I60" s="512"/>
      <c r="J60" s="115"/>
      <c r="K60" s="104"/>
      <c r="L60" s="103"/>
    </row>
    <row r="61" spans="1:12" x14ac:dyDescent="0.2">
      <c r="A61" s="103"/>
      <c r="B61" s="103"/>
      <c r="C61" s="103"/>
      <c r="D61" s="103"/>
      <c r="E61" s="104"/>
      <c r="F61" s="179"/>
      <c r="G61" s="264"/>
      <c r="H61" s="103"/>
      <c r="I61" s="512"/>
      <c r="J61" s="115"/>
      <c r="K61" s="104"/>
      <c r="L61" s="103"/>
    </row>
    <row r="62" spans="1:12" x14ac:dyDescent="0.2">
      <c r="A62" s="103"/>
      <c r="B62" s="103"/>
      <c r="C62" s="103"/>
      <c r="D62" s="103"/>
      <c r="E62" s="104"/>
      <c r="F62" s="179"/>
      <c r="G62" s="264"/>
      <c r="H62" s="103"/>
      <c r="I62" s="512"/>
      <c r="J62" s="115"/>
      <c r="K62" s="104"/>
      <c r="L62" s="103"/>
    </row>
    <row r="63" spans="1:12" x14ac:dyDescent="0.2">
      <c r="A63" s="103"/>
      <c r="B63" s="103"/>
      <c r="C63" s="103"/>
      <c r="D63" s="103"/>
      <c r="E63" s="104"/>
      <c r="F63" s="179"/>
      <c r="G63" s="264"/>
      <c r="H63" s="103"/>
      <c r="I63" s="512"/>
      <c r="J63" s="115"/>
      <c r="K63" s="104"/>
      <c r="L63" s="103"/>
    </row>
    <row r="64" spans="1:12" x14ac:dyDescent="0.2">
      <c r="A64" s="103"/>
      <c r="B64" s="103"/>
      <c r="C64" s="103"/>
      <c r="D64" s="103"/>
      <c r="E64" s="104"/>
      <c r="F64" s="179"/>
      <c r="G64" s="264"/>
      <c r="H64" s="103"/>
      <c r="I64" s="512"/>
      <c r="J64" s="115"/>
      <c r="K64" s="104"/>
      <c r="L64" s="103"/>
    </row>
    <row r="65" spans="1:12" x14ac:dyDescent="0.2">
      <c r="A65" s="103"/>
      <c r="B65" s="103"/>
      <c r="C65" s="103"/>
      <c r="D65" s="103"/>
      <c r="E65" s="104"/>
      <c r="F65" s="179"/>
      <c r="G65" s="264"/>
      <c r="H65" s="103"/>
      <c r="I65" s="512"/>
      <c r="J65" s="115"/>
      <c r="K65" s="104"/>
      <c r="L65" s="103"/>
    </row>
    <row r="66" spans="1:12" x14ac:dyDescent="0.2">
      <c r="A66" s="103"/>
      <c r="B66" s="103"/>
      <c r="C66" s="103"/>
      <c r="D66" s="103"/>
      <c r="E66" s="104"/>
      <c r="F66" s="179"/>
      <c r="G66" s="264"/>
      <c r="H66" s="103"/>
      <c r="I66" s="512"/>
      <c r="J66" s="115"/>
      <c r="K66" s="104"/>
      <c r="L66" s="103"/>
    </row>
    <row r="67" spans="1:12" x14ac:dyDescent="0.2">
      <c r="A67" s="103"/>
      <c r="B67" s="103"/>
      <c r="C67" s="103"/>
      <c r="D67" s="103"/>
      <c r="E67" s="104"/>
      <c r="F67" s="179"/>
      <c r="G67" s="264"/>
      <c r="H67" s="103"/>
      <c r="I67" s="512"/>
      <c r="J67" s="115"/>
      <c r="K67" s="104"/>
      <c r="L67" s="103"/>
    </row>
    <row r="68" spans="1:12" x14ac:dyDescent="0.2">
      <c r="A68" s="103"/>
      <c r="B68" s="103"/>
      <c r="C68" s="103"/>
      <c r="D68" s="103"/>
      <c r="E68" s="104"/>
      <c r="F68" s="179"/>
      <c r="G68" s="264"/>
      <c r="H68" s="103"/>
      <c r="I68" s="512"/>
      <c r="J68" s="115"/>
      <c r="K68" s="104"/>
      <c r="L68" s="103"/>
    </row>
    <row r="69" spans="1:12" x14ac:dyDescent="0.2">
      <c r="A69" s="103"/>
      <c r="B69" s="103"/>
      <c r="C69" s="103"/>
      <c r="D69" s="103"/>
      <c r="E69" s="104"/>
      <c r="F69" s="179"/>
      <c r="G69" s="264"/>
      <c r="H69" s="103"/>
      <c r="I69" s="512"/>
      <c r="J69" s="115"/>
      <c r="K69" s="104"/>
      <c r="L69" s="103"/>
    </row>
    <row r="70" spans="1:12" x14ac:dyDescent="0.2">
      <c r="A70" s="103"/>
      <c r="B70" s="103"/>
      <c r="C70" s="103"/>
      <c r="D70" s="103"/>
      <c r="E70" s="104"/>
      <c r="F70" s="179"/>
      <c r="G70" s="264"/>
      <c r="H70" s="103"/>
      <c r="I70" s="512"/>
      <c r="J70" s="115"/>
      <c r="K70" s="104"/>
      <c r="L70" s="103"/>
    </row>
    <row r="71" spans="1:12" x14ac:dyDescent="0.2">
      <c r="A71" s="103"/>
      <c r="B71" s="103"/>
      <c r="C71" s="103"/>
      <c r="D71" s="103"/>
      <c r="E71" s="104"/>
      <c r="F71" s="179"/>
      <c r="G71" s="264"/>
      <c r="H71" s="103"/>
      <c r="I71" s="512"/>
      <c r="J71" s="115"/>
      <c r="K71" s="104"/>
      <c r="L71" s="103"/>
    </row>
    <row r="72" spans="1:12" x14ac:dyDescent="0.2">
      <c r="A72" s="103"/>
      <c r="B72" s="103"/>
      <c r="C72" s="103"/>
      <c r="D72" s="103"/>
      <c r="E72" s="104"/>
      <c r="F72" s="179"/>
      <c r="G72" s="264"/>
      <c r="H72" s="103"/>
      <c r="I72" s="512"/>
      <c r="J72" s="115"/>
      <c r="K72" s="104"/>
      <c r="L72" s="103"/>
    </row>
    <row r="73" spans="1:12" x14ac:dyDescent="0.2">
      <c r="A73" s="103"/>
      <c r="B73" s="103"/>
      <c r="C73" s="103"/>
      <c r="D73" s="103"/>
      <c r="E73" s="104"/>
      <c r="F73" s="179"/>
      <c r="G73" s="264"/>
      <c r="H73" s="103"/>
      <c r="I73" s="512"/>
      <c r="J73" s="115"/>
      <c r="K73" s="104"/>
      <c r="L73" s="103"/>
    </row>
    <row r="74" spans="1:12" x14ac:dyDescent="0.2">
      <c r="A74" s="103"/>
      <c r="B74" s="103"/>
      <c r="C74" s="103"/>
      <c r="D74" s="103"/>
      <c r="E74" s="104"/>
      <c r="F74" s="179"/>
      <c r="G74" s="264"/>
      <c r="H74" s="103"/>
      <c r="I74" s="512"/>
      <c r="J74" s="115"/>
      <c r="K74" s="104"/>
      <c r="L74" s="103"/>
    </row>
    <row r="75" spans="1:12" x14ac:dyDescent="0.2">
      <c r="A75" s="103"/>
      <c r="B75" s="103"/>
      <c r="C75" s="103"/>
      <c r="D75" s="103"/>
      <c r="E75" s="104"/>
      <c r="F75" s="179"/>
      <c r="G75" s="264"/>
      <c r="H75" s="103"/>
      <c r="I75" s="512"/>
      <c r="J75" s="115"/>
      <c r="K75" s="104"/>
      <c r="L75" s="103"/>
    </row>
    <row r="76" spans="1:12" x14ac:dyDescent="0.2">
      <c r="A76" s="103"/>
      <c r="B76" s="103"/>
      <c r="C76" s="103"/>
      <c r="D76" s="103"/>
      <c r="E76" s="104"/>
      <c r="F76" s="179"/>
      <c r="G76" s="264"/>
      <c r="H76" s="103"/>
      <c r="I76" s="512"/>
      <c r="J76" s="115"/>
      <c r="K76" s="104"/>
      <c r="L76" s="103"/>
    </row>
    <row r="77" spans="1:12" x14ac:dyDescent="0.2">
      <c r="A77" s="103"/>
      <c r="B77" s="103"/>
      <c r="C77" s="103"/>
      <c r="D77" s="103"/>
      <c r="E77" s="104"/>
      <c r="F77" s="179"/>
      <c r="G77" s="264"/>
      <c r="H77" s="103"/>
      <c r="I77" s="512"/>
      <c r="J77" s="115"/>
      <c r="K77" s="104"/>
      <c r="L77" s="103"/>
    </row>
    <row r="78" spans="1:12" x14ac:dyDescent="0.2">
      <c r="A78" s="103"/>
      <c r="B78" s="103"/>
      <c r="C78" s="103"/>
      <c r="D78" s="103"/>
      <c r="E78" s="104"/>
      <c r="F78" s="179"/>
      <c r="G78" s="264"/>
      <c r="H78" s="103"/>
      <c r="I78" s="512"/>
      <c r="J78" s="115"/>
      <c r="K78" s="104"/>
      <c r="L78" s="103"/>
    </row>
    <row r="79" spans="1:12" x14ac:dyDescent="0.2">
      <c r="A79" s="103"/>
      <c r="B79" s="103"/>
      <c r="C79" s="103"/>
      <c r="D79" s="103"/>
      <c r="E79" s="104"/>
      <c r="F79" s="179"/>
      <c r="G79" s="264"/>
      <c r="H79" s="103"/>
      <c r="I79" s="512"/>
      <c r="J79" s="115"/>
      <c r="K79" s="104"/>
      <c r="L79" s="103"/>
    </row>
    <row r="80" spans="1:12" x14ac:dyDescent="0.2">
      <c r="A80" s="103"/>
      <c r="B80" s="103"/>
      <c r="C80" s="103"/>
      <c r="D80" s="103"/>
      <c r="E80" s="104"/>
      <c r="F80" s="179"/>
      <c r="G80" s="264"/>
      <c r="H80" s="103"/>
      <c r="I80" s="512"/>
      <c r="J80" s="115"/>
      <c r="K80" s="104"/>
      <c r="L80" s="103"/>
    </row>
    <row r="81" spans="1:12" x14ac:dyDescent="0.2">
      <c r="A81" s="103"/>
      <c r="B81" s="103"/>
      <c r="C81" s="103"/>
      <c r="D81" s="103"/>
      <c r="E81" s="104"/>
      <c r="F81" s="179"/>
      <c r="G81" s="264"/>
      <c r="H81" s="103"/>
      <c r="I81" s="512"/>
      <c r="J81" s="115"/>
      <c r="K81" s="104"/>
      <c r="L81" s="103"/>
    </row>
    <row r="82" spans="1:12" x14ac:dyDescent="0.2">
      <c r="A82" s="103"/>
      <c r="B82" s="103"/>
      <c r="C82" s="103"/>
      <c r="D82" s="103"/>
      <c r="E82" s="104"/>
      <c r="F82" s="179"/>
      <c r="G82" s="264"/>
      <c r="H82" s="103"/>
      <c r="I82" s="512"/>
      <c r="J82" s="115"/>
      <c r="K82" s="104"/>
      <c r="L82" s="103"/>
    </row>
    <row r="83" spans="1:12" x14ac:dyDescent="0.2">
      <c r="A83" s="103"/>
      <c r="B83" s="103"/>
      <c r="C83" s="103"/>
      <c r="D83" s="103"/>
      <c r="E83" s="104"/>
      <c r="F83" s="179"/>
      <c r="G83" s="264"/>
      <c r="H83" s="103"/>
      <c r="I83" s="512"/>
      <c r="J83" s="115"/>
      <c r="K83" s="104"/>
      <c r="L83" s="103"/>
    </row>
    <row r="84" spans="1:12" x14ac:dyDescent="0.2">
      <c r="A84" s="103"/>
      <c r="B84" s="103"/>
      <c r="C84" s="103"/>
      <c r="D84" s="103"/>
      <c r="E84" s="104"/>
      <c r="F84" s="179"/>
      <c r="G84" s="264"/>
      <c r="H84" s="103"/>
      <c r="I84" s="512"/>
      <c r="J84" s="115"/>
      <c r="K84" s="104"/>
      <c r="L84" s="103"/>
    </row>
    <row r="85" spans="1:12" x14ac:dyDescent="0.2">
      <c r="A85" s="103"/>
      <c r="B85" s="103"/>
      <c r="C85" s="103"/>
      <c r="D85" s="103"/>
      <c r="E85" s="104"/>
      <c r="F85" s="179"/>
      <c r="G85" s="264"/>
      <c r="H85" s="103"/>
      <c r="I85" s="512"/>
      <c r="J85" s="115"/>
      <c r="K85" s="104"/>
      <c r="L85" s="103"/>
    </row>
  </sheetData>
  <sortState ref="A2:M342">
    <sortCondition ref="B2:B342"/>
  </sortState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63"/>
  <sheetViews>
    <sheetView workbookViewId="0">
      <selection activeCell="A2" sqref="A2:XFD7"/>
    </sheetView>
  </sheetViews>
  <sheetFormatPr defaultRowHeight="12.75" x14ac:dyDescent="0.2"/>
  <cols>
    <col min="1" max="1" width="15.140625" customWidth="1"/>
    <col min="3" max="3" width="9.85546875" customWidth="1"/>
    <col min="5" max="5" width="21.42578125" customWidth="1"/>
    <col min="6" max="6" width="17.85546875" customWidth="1"/>
    <col min="8" max="8" width="12.42578125" customWidth="1"/>
    <col min="9" max="9" width="15.85546875" style="341" customWidth="1"/>
    <col min="10" max="10" width="11.42578125" customWidth="1"/>
    <col min="11" max="11" width="13.42578125" customWidth="1"/>
    <col min="12" max="12" width="23.140625" customWidth="1"/>
    <col min="14" max="14" width="13.42578125" customWidth="1"/>
  </cols>
  <sheetData>
    <row r="1" spans="1:15" x14ac:dyDescent="0.2">
      <c r="A1" s="356" t="s">
        <v>388</v>
      </c>
      <c r="B1" s="356" t="s">
        <v>0</v>
      </c>
      <c r="C1" s="356" t="s">
        <v>389</v>
      </c>
      <c r="D1" s="356" t="s">
        <v>1</v>
      </c>
      <c r="E1" s="356" t="s">
        <v>31</v>
      </c>
      <c r="F1" s="356" t="s">
        <v>32</v>
      </c>
      <c r="G1" s="356" t="s">
        <v>40</v>
      </c>
      <c r="H1" s="356" t="s">
        <v>33</v>
      </c>
      <c r="I1" s="603" t="s">
        <v>2</v>
      </c>
      <c r="J1" s="357"/>
      <c r="K1" s="357"/>
      <c r="L1" s="356" t="s">
        <v>36</v>
      </c>
      <c r="M1" s="356" t="s">
        <v>3</v>
      </c>
      <c r="N1" s="356" t="s">
        <v>34</v>
      </c>
      <c r="O1" s="356" t="s">
        <v>35</v>
      </c>
    </row>
    <row r="2" spans="1:15" s="645" customFormat="1" x14ac:dyDescent="0.2">
      <c r="A2" s="645" t="s">
        <v>393</v>
      </c>
      <c r="B2" s="645" t="s">
        <v>395</v>
      </c>
      <c r="C2" s="645" t="s">
        <v>391</v>
      </c>
      <c r="D2" s="645" t="s">
        <v>401</v>
      </c>
      <c r="E2" s="645" t="s">
        <v>402</v>
      </c>
      <c r="F2" s="645" t="s">
        <v>403</v>
      </c>
      <c r="G2" s="645" t="s">
        <v>404</v>
      </c>
      <c r="H2" s="646">
        <v>42376</v>
      </c>
      <c r="I2" s="647">
        <v>6555.15</v>
      </c>
      <c r="J2" s="645" t="s">
        <v>405</v>
      </c>
      <c r="K2" s="645" t="s">
        <v>180</v>
      </c>
      <c r="L2" s="646">
        <v>42381</v>
      </c>
      <c r="M2" s="645" t="s">
        <v>71</v>
      </c>
    </row>
    <row r="3" spans="1:15" s="645" customFormat="1" x14ac:dyDescent="0.2">
      <c r="A3" s="645" t="s">
        <v>390</v>
      </c>
      <c r="B3" s="645" t="s">
        <v>395</v>
      </c>
      <c r="C3" s="645" t="s">
        <v>391</v>
      </c>
      <c r="D3" s="645" t="s">
        <v>408</v>
      </c>
      <c r="E3" s="645" t="s">
        <v>409</v>
      </c>
      <c r="F3" s="645" t="s">
        <v>801</v>
      </c>
      <c r="G3" s="645" t="s">
        <v>410</v>
      </c>
      <c r="H3" s="646">
        <v>42374</v>
      </c>
      <c r="I3" s="647">
        <v>38.380000000000003</v>
      </c>
      <c r="J3" s="645" t="s">
        <v>801</v>
      </c>
      <c r="K3" s="645" t="s">
        <v>107</v>
      </c>
      <c r="L3" s="646">
        <v>42387</v>
      </c>
      <c r="M3" s="645" t="s">
        <v>71</v>
      </c>
    </row>
    <row r="4" spans="1:15" s="645" customFormat="1" x14ac:dyDescent="0.2">
      <c r="A4" s="645" t="s">
        <v>390</v>
      </c>
      <c r="B4" s="645" t="s">
        <v>395</v>
      </c>
      <c r="C4" s="645" t="s">
        <v>391</v>
      </c>
      <c r="D4" s="645" t="s">
        <v>136</v>
      </c>
      <c r="E4" s="645" t="s">
        <v>137</v>
      </c>
      <c r="F4" s="645" t="s">
        <v>138</v>
      </c>
      <c r="G4" s="645" t="s">
        <v>421</v>
      </c>
      <c r="H4" s="646">
        <v>42390</v>
      </c>
      <c r="I4" s="647">
        <v>2648.9</v>
      </c>
      <c r="J4" s="645" t="s">
        <v>801</v>
      </c>
      <c r="K4" s="645" t="s">
        <v>324</v>
      </c>
      <c r="L4" s="646">
        <v>42391</v>
      </c>
      <c r="M4" s="645" t="s">
        <v>71</v>
      </c>
    </row>
    <row r="5" spans="1:15" s="645" customFormat="1" x14ac:dyDescent="0.2">
      <c r="A5" s="645" t="s">
        <v>390</v>
      </c>
      <c r="B5" s="645" t="s">
        <v>193</v>
      </c>
      <c r="C5" s="645" t="s">
        <v>391</v>
      </c>
      <c r="D5" s="645" t="s">
        <v>254</v>
      </c>
      <c r="E5" s="645" t="s">
        <v>255</v>
      </c>
      <c r="F5" s="645" t="s">
        <v>256</v>
      </c>
      <c r="G5" s="645" t="s">
        <v>422</v>
      </c>
      <c r="H5" s="646">
        <v>42369</v>
      </c>
      <c r="I5" s="647">
        <v>79.959999999999994</v>
      </c>
      <c r="J5" s="645" t="s">
        <v>801</v>
      </c>
      <c r="K5" s="645" t="s">
        <v>407</v>
      </c>
      <c r="L5" s="646">
        <v>42381</v>
      </c>
      <c r="M5" s="645" t="s">
        <v>71</v>
      </c>
    </row>
    <row r="6" spans="1:15" s="645" customFormat="1" x14ac:dyDescent="0.2">
      <c r="A6" s="645" t="s">
        <v>390</v>
      </c>
      <c r="B6" s="645" t="s">
        <v>193</v>
      </c>
      <c r="C6" s="645" t="s">
        <v>391</v>
      </c>
      <c r="D6" s="645" t="s">
        <v>423</v>
      </c>
      <c r="E6" s="645" t="s">
        <v>424</v>
      </c>
      <c r="F6" s="645" t="s">
        <v>801</v>
      </c>
      <c r="G6" s="645" t="s">
        <v>425</v>
      </c>
      <c r="H6" s="646">
        <v>42296</v>
      </c>
      <c r="I6" s="647">
        <v>609.29</v>
      </c>
      <c r="J6" s="645" t="s">
        <v>801</v>
      </c>
      <c r="K6" s="645" t="s">
        <v>107</v>
      </c>
      <c r="L6" s="646">
        <v>42389</v>
      </c>
      <c r="M6" s="645" t="s">
        <v>71</v>
      </c>
    </row>
    <row r="7" spans="1:15" s="645" customFormat="1" x14ac:dyDescent="0.2">
      <c r="A7" s="645" t="s">
        <v>390</v>
      </c>
      <c r="B7" s="645" t="s">
        <v>375</v>
      </c>
      <c r="C7" s="645" t="s">
        <v>392</v>
      </c>
      <c r="D7" s="645" t="s">
        <v>197</v>
      </c>
      <c r="E7" s="645" t="s">
        <v>198</v>
      </c>
      <c r="F7" s="645" t="s">
        <v>199</v>
      </c>
      <c r="G7" s="645" t="s">
        <v>400</v>
      </c>
      <c r="H7" s="646">
        <v>40231</v>
      </c>
      <c r="I7" s="647">
        <f>170.52*-1</f>
        <v>-170.52</v>
      </c>
      <c r="J7" s="645" t="s">
        <v>801</v>
      </c>
      <c r="K7" s="645" t="s">
        <v>140</v>
      </c>
      <c r="L7" s="646">
        <v>42381</v>
      </c>
      <c r="M7" s="645" t="s">
        <v>71</v>
      </c>
    </row>
    <row r="8" spans="1:15" x14ac:dyDescent="0.2">
      <c r="A8" s="395"/>
      <c r="B8" s="395"/>
      <c r="C8" s="395"/>
      <c r="D8" s="395"/>
      <c r="E8" s="395"/>
      <c r="F8" s="395"/>
      <c r="G8" s="395"/>
      <c r="H8" s="396"/>
      <c r="I8" s="605">
        <f>SUM(I2:I7)</f>
        <v>9761.16</v>
      </c>
      <c r="J8" s="395"/>
      <c r="K8" s="395"/>
      <c r="L8" s="396"/>
      <c r="M8" s="395"/>
      <c r="N8" s="358"/>
      <c r="O8" s="355"/>
    </row>
    <row r="9" spans="1:15" x14ac:dyDescent="0.2">
      <c r="A9" s="395"/>
      <c r="B9" s="395"/>
      <c r="C9" s="395"/>
      <c r="D9" s="395"/>
      <c r="E9" s="395"/>
      <c r="F9" s="395"/>
      <c r="G9" s="395"/>
      <c r="H9" s="396"/>
      <c r="I9" s="608"/>
      <c r="J9" s="395"/>
      <c r="K9" s="395"/>
      <c r="L9" s="396"/>
      <c r="M9" s="395"/>
      <c r="N9" s="358"/>
      <c r="O9" s="355"/>
    </row>
    <row r="10" spans="1:15" x14ac:dyDescent="0.2">
      <c r="A10" s="395"/>
      <c r="B10" s="395"/>
      <c r="C10" s="395"/>
      <c r="D10" s="395"/>
      <c r="E10" s="395"/>
      <c r="F10" s="395"/>
      <c r="G10" s="395"/>
      <c r="H10" s="396"/>
      <c r="I10" s="608"/>
      <c r="J10" s="395"/>
      <c r="K10" s="395"/>
      <c r="L10" s="396"/>
      <c r="M10" s="395"/>
      <c r="N10" s="358"/>
      <c r="O10" s="355"/>
    </row>
    <row r="11" spans="1:15" x14ac:dyDescent="0.2">
      <c r="A11" s="395"/>
      <c r="B11" s="395"/>
      <c r="C11" s="395"/>
      <c r="D11" s="395"/>
      <c r="E11" s="395"/>
      <c r="F11" s="395"/>
      <c r="G11" s="395"/>
      <c r="H11" s="396"/>
      <c r="I11" s="608"/>
      <c r="J11" s="395"/>
      <c r="K11" s="395"/>
      <c r="L11" s="396"/>
      <c r="M11" s="395"/>
      <c r="N11" s="358"/>
      <c r="O11" s="355"/>
    </row>
    <row r="12" spans="1:15" x14ac:dyDescent="0.2">
      <c r="A12" s="395"/>
      <c r="B12" s="395"/>
      <c r="C12" s="395"/>
      <c r="D12" s="395"/>
      <c r="E12" s="395"/>
      <c r="F12" s="395"/>
      <c r="G12" s="395"/>
      <c r="H12" s="396"/>
      <c r="I12" s="608"/>
      <c r="J12" s="395"/>
      <c r="K12" s="395"/>
      <c r="L12" s="396"/>
      <c r="M12" s="395"/>
      <c r="N12" s="358"/>
      <c r="O12" s="355"/>
    </row>
    <row r="13" spans="1:15" x14ac:dyDescent="0.2">
      <c r="A13" s="395"/>
      <c r="B13" s="395"/>
      <c r="C13" s="395"/>
      <c r="D13" s="395"/>
      <c r="E13" s="395"/>
      <c r="F13" s="395"/>
      <c r="G13" s="395"/>
      <c r="H13" s="396"/>
      <c r="I13" s="608"/>
      <c r="J13" s="395"/>
      <c r="K13" s="395"/>
      <c r="L13" s="396"/>
      <c r="M13" s="395"/>
      <c r="N13" s="358"/>
      <c r="O13" s="355"/>
    </row>
    <row r="14" spans="1:15" ht="3" customHeight="1" x14ac:dyDescent="0.2">
      <c r="A14" s="395"/>
      <c r="B14" s="395"/>
      <c r="C14" s="395"/>
      <c r="D14" s="395"/>
      <c r="E14" s="395"/>
      <c r="F14" s="395"/>
      <c r="G14" s="395"/>
      <c r="H14" s="396"/>
      <c r="I14" s="608"/>
      <c r="J14" s="395"/>
      <c r="K14" s="395"/>
      <c r="L14" s="396"/>
      <c r="M14" s="395"/>
      <c r="N14" s="358"/>
      <c r="O14" s="355"/>
    </row>
    <row r="15" spans="1:15" s="645" customFormat="1" x14ac:dyDescent="0.2">
      <c r="H15" s="646"/>
      <c r="I15" s="647"/>
      <c r="L15" s="646"/>
    </row>
    <row r="16" spans="1:15" s="645" customFormat="1" x14ac:dyDescent="0.2">
      <c r="H16" s="646"/>
      <c r="I16" s="647"/>
      <c r="L16" s="646"/>
    </row>
    <row r="17" spans="1:15" s="645" customFormat="1" x14ac:dyDescent="0.2">
      <c r="H17" s="646"/>
      <c r="I17" s="647"/>
      <c r="L17" s="646"/>
    </row>
    <row r="18" spans="1:15" s="645" customFormat="1" x14ac:dyDescent="0.2">
      <c r="H18" s="646"/>
      <c r="I18" s="647"/>
      <c r="L18" s="646"/>
    </row>
    <row r="19" spans="1:15" s="645" customFormat="1" x14ac:dyDescent="0.2">
      <c r="H19" s="646"/>
      <c r="I19" s="647"/>
      <c r="L19" s="646"/>
    </row>
    <row r="20" spans="1:15" s="645" customFormat="1" x14ac:dyDescent="0.2">
      <c r="H20" s="646"/>
      <c r="I20" s="647"/>
      <c r="L20" s="646"/>
    </row>
    <row r="21" spans="1:15" x14ac:dyDescent="0.2">
      <c r="A21" s="395"/>
      <c r="B21" s="395"/>
      <c r="C21" s="395"/>
      <c r="D21" s="395"/>
      <c r="E21" s="395"/>
      <c r="F21" s="395"/>
      <c r="G21" s="395"/>
      <c r="H21" s="396"/>
      <c r="I21" s="608"/>
      <c r="J21" s="395"/>
      <c r="K21" s="395"/>
      <c r="L21" s="396"/>
      <c r="M21" s="395"/>
      <c r="N21" s="358"/>
      <c r="O21" s="355"/>
    </row>
    <row r="22" spans="1:15" x14ac:dyDescent="0.2">
      <c r="A22" s="395"/>
      <c r="B22" s="395"/>
      <c r="C22" s="395"/>
      <c r="D22" s="395"/>
      <c r="E22" s="395"/>
      <c r="F22" s="395"/>
      <c r="G22" s="395"/>
      <c r="H22" s="396"/>
      <c r="I22" s="608"/>
      <c r="J22" s="395"/>
      <c r="K22" s="395"/>
      <c r="L22" s="396"/>
      <c r="M22" s="395"/>
      <c r="N22" s="358"/>
      <c r="O22" s="355"/>
    </row>
    <row r="23" spans="1:15" x14ac:dyDescent="0.2">
      <c r="A23" s="395"/>
      <c r="B23" s="395"/>
      <c r="C23" s="395"/>
      <c r="D23" s="395"/>
      <c r="E23" s="395"/>
      <c r="F23" s="395"/>
      <c r="G23" s="395"/>
      <c r="H23" s="396"/>
      <c r="I23" s="608"/>
      <c r="J23" s="395"/>
      <c r="K23" s="395"/>
      <c r="L23" s="396"/>
      <c r="M23" s="395"/>
      <c r="N23" s="358"/>
      <c r="O23" s="355"/>
    </row>
    <row r="24" spans="1:15" x14ac:dyDescent="0.2">
      <c r="A24" s="395"/>
      <c r="B24" s="395"/>
      <c r="C24" s="395"/>
      <c r="D24" s="395"/>
      <c r="E24" s="395"/>
      <c r="F24" s="395"/>
      <c r="G24" s="395"/>
      <c r="H24" s="396"/>
      <c r="I24" s="608"/>
      <c r="J24" s="395"/>
      <c r="K24" s="395"/>
      <c r="L24" s="396"/>
      <c r="M24" s="395"/>
      <c r="N24" s="358"/>
      <c r="O24" s="355"/>
    </row>
    <row r="25" spans="1:15" x14ac:dyDescent="0.2">
      <c r="A25" s="395"/>
      <c r="B25" s="395"/>
      <c r="C25" s="395"/>
      <c r="D25" s="395"/>
      <c r="E25" s="395"/>
      <c r="F25" s="395"/>
      <c r="G25" s="395"/>
      <c r="H25" s="396"/>
      <c r="I25" s="608"/>
      <c r="J25" s="395"/>
      <c r="K25" s="395"/>
      <c r="L25" s="396"/>
      <c r="M25" s="395"/>
      <c r="N25" s="358"/>
      <c r="O25" s="355"/>
    </row>
    <row r="26" spans="1:15" x14ac:dyDescent="0.2">
      <c r="A26" s="395"/>
      <c r="B26" s="395"/>
      <c r="C26" s="395"/>
      <c r="D26" s="395"/>
      <c r="E26" s="395"/>
      <c r="F26" s="395"/>
      <c r="G26" s="395"/>
      <c r="H26" s="396"/>
      <c r="I26" s="608"/>
      <c r="J26" s="395"/>
      <c r="K26" s="395"/>
      <c r="L26" s="396"/>
      <c r="M26" s="395"/>
      <c r="N26" s="358"/>
      <c r="O26" s="355"/>
    </row>
    <row r="27" spans="1:15" x14ac:dyDescent="0.2">
      <c r="A27" s="395"/>
      <c r="B27" s="395"/>
      <c r="C27" s="395"/>
      <c r="D27" s="395"/>
      <c r="E27" s="395"/>
      <c r="F27" s="395"/>
      <c r="G27" s="395"/>
      <c r="H27" s="396"/>
      <c r="I27" s="608"/>
      <c r="J27" s="395"/>
      <c r="K27" s="395"/>
      <c r="L27" s="396"/>
      <c r="M27" s="395"/>
      <c r="N27" s="358"/>
      <c r="O27" s="355"/>
    </row>
    <row r="28" spans="1:15" x14ac:dyDescent="0.2">
      <c r="A28" s="395"/>
      <c r="B28" s="395"/>
      <c r="C28" s="395"/>
      <c r="D28" s="395"/>
      <c r="E28" s="395"/>
      <c r="F28" s="395"/>
      <c r="G28" s="395"/>
      <c r="H28" s="396"/>
      <c r="I28" s="608"/>
      <c r="J28" s="395"/>
      <c r="K28" s="395"/>
      <c r="L28" s="396"/>
      <c r="M28" s="395"/>
      <c r="N28" s="358"/>
      <c r="O28" s="355"/>
    </row>
    <row r="29" spans="1:15" x14ac:dyDescent="0.2">
      <c r="A29" s="395"/>
      <c r="B29" s="395"/>
      <c r="C29" s="395"/>
      <c r="D29" s="395"/>
      <c r="E29" s="395"/>
      <c r="F29" s="395"/>
      <c r="G29" s="395"/>
      <c r="H29" s="396"/>
      <c r="I29" s="608"/>
      <c r="J29" s="395"/>
      <c r="K29" s="395"/>
      <c r="L29" s="396"/>
      <c r="M29" s="395"/>
      <c r="N29" s="358"/>
      <c r="O29" s="355"/>
    </row>
    <row r="30" spans="1:15" x14ac:dyDescent="0.2">
      <c r="A30" s="395"/>
      <c r="B30" s="395"/>
      <c r="C30" s="395"/>
      <c r="D30" s="395"/>
      <c r="E30" s="395"/>
      <c r="F30" s="395"/>
      <c r="G30" s="395"/>
      <c r="H30" s="396"/>
      <c r="I30" s="608"/>
      <c r="J30" s="395"/>
      <c r="K30" s="395"/>
      <c r="L30" s="396"/>
      <c r="M30" s="395"/>
      <c r="N30" s="358"/>
      <c r="O30" s="355"/>
    </row>
    <row r="31" spans="1:15" x14ac:dyDescent="0.2">
      <c r="A31" s="395"/>
      <c r="B31" s="395"/>
      <c r="C31" s="395"/>
      <c r="D31" s="395"/>
      <c r="E31" s="395"/>
      <c r="F31" s="395"/>
      <c r="G31" s="395"/>
      <c r="H31" s="396"/>
      <c r="I31" s="608"/>
      <c r="J31" s="395"/>
      <c r="K31" s="395"/>
      <c r="L31" s="396"/>
      <c r="M31" s="395"/>
      <c r="N31" s="358"/>
      <c r="O31" s="355"/>
    </row>
    <row r="32" spans="1:15" x14ac:dyDescent="0.2">
      <c r="A32" s="395"/>
      <c r="B32" s="395"/>
      <c r="C32" s="395"/>
      <c r="D32" s="395"/>
      <c r="E32" s="395"/>
      <c r="F32" s="395"/>
      <c r="G32" s="395"/>
      <c r="H32" s="396"/>
      <c r="I32" s="608"/>
      <c r="J32" s="395"/>
      <c r="K32" s="395"/>
      <c r="L32" s="396"/>
      <c r="M32" s="395"/>
      <c r="N32" s="358"/>
      <c r="O32" s="355"/>
    </row>
    <row r="33" spans="1:15" x14ac:dyDescent="0.2">
      <c r="A33" s="395"/>
      <c r="B33" s="395"/>
      <c r="C33" s="395"/>
      <c r="D33" s="395"/>
      <c r="E33" s="395"/>
      <c r="F33" s="395"/>
      <c r="G33" s="395"/>
      <c r="H33" s="396"/>
      <c r="I33" s="608"/>
      <c r="J33" s="395"/>
      <c r="K33" s="395"/>
      <c r="L33" s="396"/>
      <c r="M33" s="395"/>
      <c r="N33" s="358"/>
      <c r="O33" s="355"/>
    </row>
    <row r="34" spans="1:15" x14ac:dyDescent="0.2">
      <c r="A34" s="395"/>
      <c r="B34" s="395"/>
      <c r="C34" s="395"/>
      <c r="D34" s="395"/>
      <c r="E34" s="395"/>
      <c r="F34" s="395"/>
      <c r="G34" s="395"/>
      <c r="H34" s="396"/>
      <c r="I34" s="608"/>
      <c r="J34" s="395"/>
      <c r="K34" s="395"/>
      <c r="L34" s="396"/>
      <c r="M34" s="395"/>
      <c r="N34" s="358"/>
      <c r="O34" s="355"/>
    </row>
    <row r="35" spans="1:15" x14ac:dyDescent="0.2">
      <c r="A35" s="395"/>
      <c r="B35" s="395"/>
      <c r="C35" s="395"/>
      <c r="D35" s="395"/>
      <c r="E35" s="395"/>
      <c r="F35" s="395"/>
      <c r="G35" s="395"/>
      <c r="H35" s="396"/>
      <c r="I35" s="608"/>
      <c r="J35" s="395"/>
      <c r="K35" s="395"/>
      <c r="L35" s="396"/>
      <c r="M35" s="395"/>
      <c r="N35" s="358"/>
      <c r="O35" s="355"/>
    </row>
    <row r="36" spans="1:15" x14ac:dyDescent="0.2">
      <c r="A36" s="395"/>
      <c r="B36" s="395"/>
      <c r="C36" s="395"/>
      <c r="D36" s="395"/>
      <c r="E36" s="395"/>
      <c r="F36" s="395"/>
      <c r="G36" s="395"/>
      <c r="H36" s="396"/>
      <c r="I36" s="608"/>
      <c r="J36" s="395"/>
      <c r="K36" s="395"/>
      <c r="L36" s="396"/>
      <c r="M36" s="395"/>
      <c r="N36" s="358"/>
      <c r="O36" s="355"/>
    </row>
    <row r="37" spans="1:15" x14ac:dyDescent="0.2">
      <c r="A37" s="395"/>
      <c r="B37" s="395"/>
      <c r="C37" s="395"/>
      <c r="D37" s="395"/>
      <c r="E37" s="395"/>
      <c r="F37" s="395"/>
      <c r="G37" s="395"/>
      <c r="H37" s="396"/>
      <c r="I37" s="608"/>
      <c r="J37" s="395"/>
      <c r="K37" s="395"/>
      <c r="L37" s="396"/>
      <c r="M37" s="395"/>
      <c r="N37" s="358"/>
      <c r="O37" s="355"/>
    </row>
    <row r="38" spans="1:15" x14ac:dyDescent="0.2">
      <c r="A38" s="395"/>
      <c r="B38" s="395"/>
      <c r="C38" s="395"/>
      <c r="D38" s="395"/>
      <c r="E38" s="395"/>
      <c r="F38" s="395"/>
      <c r="G38" s="395"/>
      <c r="H38" s="396"/>
      <c r="I38" s="608"/>
      <c r="J38" s="395"/>
      <c r="K38" s="395"/>
      <c r="L38" s="396"/>
      <c r="M38" s="395"/>
      <c r="N38" s="358"/>
      <c r="O38" s="355"/>
    </row>
    <row r="39" spans="1:15" x14ac:dyDescent="0.2">
      <c r="A39" s="395"/>
      <c r="B39" s="395"/>
      <c r="C39" s="395"/>
      <c r="D39" s="395"/>
      <c r="E39" s="395"/>
      <c r="F39" s="395"/>
      <c r="G39" s="395"/>
      <c r="H39" s="396"/>
      <c r="I39" s="608"/>
      <c r="J39" s="395"/>
      <c r="K39" s="395"/>
      <c r="L39" s="396"/>
      <c r="M39" s="395"/>
      <c r="N39" s="358"/>
      <c r="O39" s="355"/>
    </row>
    <row r="40" spans="1:15" x14ac:dyDescent="0.2">
      <c r="A40" s="395"/>
      <c r="B40" s="395"/>
      <c r="C40" s="395"/>
      <c r="D40" s="395"/>
      <c r="E40" s="395"/>
      <c r="F40" s="395"/>
      <c r="G40" s="395"/>
      <c r="H40" s="396"/>
      <c r="I40" s="608"/>
      <c r="J40" s="395"/>
      <c r="K40" s="395"/>
      <c r="L40" s="396"/>
      <c r="M40" s="395"/>
      <c r="N40" s="358"/>
      <c r="O40" s="355"/>
    </row>
    <row r="41" spans="1:15" x14ac:dyDescent="0.2">
      <c r="A41" s="395"/>
      <c r="B41" s="395"/>
      <c r="C41" s="395"/>
      <c r="D41" s="395"/>
      <c r="E41" s="395"/>
      <c r="F41" s="395"/>
      <c r="G41" s="395"/>
      <c r="H41" s="396"/>
      <c r="I41" s="608"/>
      <c r="J41" s="395"/>
      <c r="K41" s="395"/>
      <c r="L41" s="396"/>
      <c r="M41" s="395"/>
      <c r="N41" s="358"/>
      <c r="O41" s="355"/>
    </row>
    <row r="42" spans="1:15" x14ac:dyDescent="0.2">
      <c r="A42" s="395"/>
      <c r="B42" s="395"/>
      <c r="C42" s="395"/>
      <c r="D42" s="395"/>
      <c r="E42" s="395"/>
      <c r="F42" s="395"/>
      <c r="G42" s="395"/>
      <c r="H42" s="396"/>
      <c r="I42" s="608"/>
      <c r="J42" s="395"/>
      <c r="K42" s="395"/>
      <c r="L42" s="396"/>
      <c r="M42" s="395"/>
      <c r="N42" s="358"/>
      <c r="O42" s="355"/>
    </row>
    <row r="43" spans="1:15" x14ac:dyDescent="0.2">
      <c r="A43" s="395"/>
      <c r="B43" s="395"/>
      <c r="C43" s="395"/>
      <c r="D43" s="395"/>
      <c r="E43" s="395"/>
      <c r="F43" s="395"/>
      <c r="G43" s="395"/>
      <c r="H43" s="396"/>
      <c r="I43" s="608"/>
      <c r="J43" s="395"/>
      <c r="K43" s="395"/>
      <c r="L43" s="396"/>
      <c r="M43" s="395"/>
      <c r="N43" s="358"/>
      <c r="O43" s="355"/>
    </row>
    <row r="44" spans="1:15" x14ac:dyDescent="0.2">
      <c r="A44" s="395"/>
      <c r="B44" s="395"/>
      <c r="C44" s="395"/>
      <c r="D44" s="395"/>
      <c r="E44" s="395"/>
      <c r="F44" s="395"/>
      <c r="G44" s="395"/>
      <c r="H44" s="396"/>
      <c r="I44" s="608"/>
      <c r="J44" s="395"/>
      <c r="K44" s="395"/>
      <c r="L44" s="396"/>
      <c r="M44" s="395"/>
      <c r="N44" s="358"/>
      <c r="O44" s="355"/>
    </row>
    <row r="45" spans="1:15" x14ac:dyDescent="0.2">
      <c r="A45" s="395"/>
      <c r="B45" s="395"/>
      <c r="C45" s="395"/>
      <c r="D45" s="395"/>
      <c r="E45" s="395"/>
      <c r="F45" s="395"/>
      <c r="G45" s="395"/>
      <c r="H45" s="396"/>
      <c r="I45" s="608"/>
      <c r="J45" s="395"/>
      <c r="K45" s="395"/>
      <c r="L45" s="396"/>
      <c r="M45" s="395"/>
      <c r="N45" s="358"/>
      <c r="O45" s="355"/>
    </row>
    <row r="46" spans="1:15" x14ac:dyDescent="0.2">
      <c r="A46" s="395"/>
      <c r="B46" s="395"/>
      <c r="C46" s="395"/>
      <c r="D46" s="395"/>
      <c r="E46" s="395"/>
      <c r="F46" s="395"/>
      <c r="G46" s="395"/>
      <c r="H46" s="396"/>
      <c r="I46" s="608"/>
      <c r="J46" s="395"/>
      <c r="K46" s="395"/>
      <c r="L46" s="396"/>
      <c r="M46" s="395"/>
      <c r="N46" s="358"/>
      <c r="O46" s="355"/>
    </row>
    <row r="47" spans="1:15" x14ac:dyDescent="0.2">
      <c r="A47" s="395"/>
      <c r="B47" s="395"/>
      <c r="C47" s="395"/>
      <c r="D47" s="395"/>
      <c r="E47" s="395"/>
      <c r="F47" s="395"/>
      <c r="G47" s="395"/>
      <c r="H47" s="396"/>
      <c r="I47" s="608"/>
      <c r="J47" s="395"/>
      <c r="K47" s="395"/>
      <c r="L47" s="396"/>
      <c r="M47" s="395"/>
      <c r="N47" s="358"/>
      <c r="O47" s="355"/>
    </row>
    <row r="48" spans="1:15" x14ac:dyDescent="0.2">
      <c r="A48" s="395"/>
      <c r="B48" s="395"/>
      <c r="C48" s="395"/>
      <c r="D48" s="395"/>
      <c r="E48" s="395"/>
      <c r="F48" s="395"/>
      <c r="G48" s="395"/>
      <c r="H48" s="396"/>
      <c r="I48" s="608"/>
      <c r="J48" s="395"/>
      <c r="K48" s="395"/>
      <c r="L48" s="396"/>
      <c r="M48" s="395"/>
      <c r="N48" s="358"/>
      <c r="O48" s="355"/>
    </row>
    <row r="49" spans="1:15" x14ac:dyDescent="0.2">
      <c r="A49" s="395"/>
      <c r="B49" s="395"/>
      <c r="C49" s="395"/>
      <c r="D49" s="395"/>
      <c r="E49" s="395"/>
      <c r="F49" s="395"/>
      <c r="G49" s="395"/>
      <c r="H49" s="396"/>
      <c r="I49" s="608"/>
      <c r="J49" s="395"/>
      <c r="K49" s="395"/>
      <c r="L49" s="396"/>
      <c r="M49" s="395"/>
      <c r="N49" s="358"/>
      <c r="O49" s="355"/>
    </row>
    <row r="50" spans="1:15" x14ac:dyDescent="0.2">
      <c r="A50" s="395"/>
      <c r="B50" s="395"/>
      <c r="C50" s="395"/>
      <c r="D50" s="395"/>
      <c r="E50" s="395"/>
      <c r="F50" s="395"/>
      <c r="G50" s="395"/>
      <c r="H50" s="396"/>
      <c r="I50" s="608"/>
      <c r="J50" s="395"/>
      <c r="K50" s="395"/>
      <c r="L50" s="396"/>
      <c r="M50" s="395"/>
      <c r="N50" s="358"/>
      <c r="O50" s="355"/>
    </row>
    <row r="51" spans="1:15" x14ac:dyDescent="0.2">
      <c r="A51" s="395"/>
      <c r="B51" s="395"/>
      <c r="C51" s="395"/>
      <c r="D51" s="395"/>
      <c r="E51" s="395"/>
      <c r="F51" s="395"/>
      <c r="G51" s="395"/>
      <c r="H51" s="396"/>
      <c r="I51" s="608"/>
      <c r="J51" s="395"/>
      <c r="K51" s="395"/>
      <c r="L51" s="396"/>
      <c r="M51" s="395"/>
      <c r="N51" s="358"/>
      <c r="O51" s="355"/>
    </row>
    <row r="52" spans="1:15" x14ac:dyDescent="0.2">
      <c r="A52" s="395"/>
      <c r="B52" s="395"/>
      <c r="C52" s="395"/>
      <c r="D52" s="395"/>
      <c r="E52" s="395"/>
      <c r="F52" s="395"/>
      <c r="G52" s="395"/>
      <c r="H52" s="396"/>
      <c r="I52" s="608"/>
      <c r="J52" s="395"/>
      <c r="K52" s="395"/>
      <c r="L52" s="396"/>
      <c r="M52" s="395"/>
      <c r="N52" s="358"/>
      <c r="O52" s="355"/>
    </row>
    <row r="53" spans="1:15" x14ac:dyDescent="0.2">
      <c r="A53" s="395"/>
      <c r="B53" s="395"/>
      <c r="C53" s="395"/>
      <c r="D53" s="395"/>
      <c r="E53" s="395"/>
      <c r="F53" s="395"/>
      <c r="G53" s="395"/>
      <c r="H53" s="396"/>
      <c r="I53" s="608"/>
      <c r="J53" s="395"/>
      <c r="K53" s="395"/>
      <c r="L53" s="396"/>
      <c r="M53" s="395"/>
      <c r="N53" s="358"/>
      <c r="O53" s="355"/>
    </row>
    <row r="54" spans="1:15" x14ac:dyDescent="0.2">
      <c r="A54" s="395"/>
      <c r="B54" s="395"/>
      <c r="C54" s="395"/>
      <c r="D54" s="395"/>
      <c r="E54" s="395"/>
      <c r="F54" s="395"/>
      <c r="G54" s="395"/>
      <c r="H54" s="396"/>
      <c r="I54" s="608"/>
      <c r="J54" s="395"/>
      <c r="K54" s="395"/>
      <c r="L54" s="396"/>
      <c r="M54" s="395"/>
      <c r="N54" s="358"/>
      <c r="O54" s="355"/>
    </row>
    <row r="55" spans="1:15" x14ac:dyDescent="0.2">
      <c r="A55" s="395"/>
      <c r="B55" s="395"/>
      <c r="C55" s="395"/>
      <c r="D55" s="395"/>
      <c r="E55" s="395"/>
      <c r="F55" s="395"/>
      <c r="G55" s="395"/>
      <c r="H55" s="396"/>
      <c r="I55" s="608"/>
      <c r="J55" s="395"/>
      <c r="K55" s="395"/>
      <c r="L55" s="396"/>
      <c r="M55" s="395"/>
      <c r="N55" s="358"/>
      <c r="O55" s="355"/>
    </row>
    <row r="56" spans="1:15" x14ac:dyDescent="0.2">
      <c r="A56" s="395"/>
      <c r="B56" s="395"/>
      <c r="C56" s="395"/>
      <c r="D56" s="395"/>
      <c r="E56" s="395"/>
      <c r="F56" s="395"/>
      <c r="G56" s="395"/>
      <c r="H56" s="396"/>
      <c r="I56" s="608"/>
      <c r="J56" s="395"/>
      <c r="K56" s="395"/>
      <c r="L56" s="396"/>
      <c r="M56" s="395"/>
      <c r="N56" s="358"/>
      <c r="O56" s="355"/>
    </row>
    <row r="57" spans="1:15" x14ac:dyDescent="0.2">
      <c r="A57" s="395"/>
      <c r="B57" s="395"/>
      <c r="C57" s="395"/>
      <c r="D57" s="395"/>
      <c r="E57" s="395"/>
      <c r="F57" s="395"/>
      <c r="G57" s="395"/>
      <c r="H57" s="396"/>
      <c r="I57" s="608"/>
      <c r="J57" s="395"/>
      <c r="K57" s="395"/>
      <c r="L57" s="396"/>
      <c r="M57" s="395"/>
      <c r="N57" s="358"/>
      <c r="O57" s="355"/>
    </row>
    <row r="58" spans="1:15" x14ac:dyDescent="0.2">
      <c r="A58" s="395"/>
      <c r="B58" s="395"/>
      <c r="C58" s="395"/>
      <c r="D58" s="395"/>
      <c r="E58" s="395"/>
      <c r="F58" s="395"/>
      <c r="G58" s="395"/>
      <c r="H58" s="396"/>
      <c r="I58" s="608"/>
      <c r="J58" s="395"/>
      <c r="K58" s="395"/>
      <c r="L58" s="396"/>
      <c r="M58" s="395"/>
      <c r="N58" s="358"/>
      <c r="O58" s="355"/>
    </row>
    <row r="59" spans="1:15" x14ac:dyDescent="0.2">
      <c r="A59" s="395"/>
      <c r="B59" s="395"/>
      <c r="C59" s="395"/>
      <c r="D59" s="395"/>
      <c r="E59" s="395"/>
      <c r="F59" s="395"/>
      <c r="G59" s="395"/>
      <c r="H59" s="396"/>
      <c r="I59" s="608"/>
      <c r="J59" s="395"/>
      <c r="K59" s="395"/>
      <c r="L59" s="396"/>
      <c r="M59" s="395"/>
      <c r="N59" s="358"/>
      <c r="O59" s="355"/>
    </row>
    <row r="60" spans="1:15" x14ac:dyDescent="0.2">
      <c r="A60" s="395"/>
      <c r="B60" s="395"/>
      <c r="C60" s="395"/>
      <c r="D60" s="395"/>
      <c r="E60" s="395"/>
      <c r="F60" s="395"/>
      <c r="G60" s="395"/>
      <c r="H60" s="396"/>
      <c r="I60" s="608"/>
      <c r="J60" s="395"/>
      <c r="K60" s="395"/>
      <c r="L60" s="396"/>
      <c r="M60" s="395"/>
      <c r="N60" s="358"/>
      <c r="O60" s="355"/>
    </row>
    <row r="61" spans="1:15" x14ac:dyDescent="0.2">
      <c r="A61" s="395"/>
      <c r="B61" s="395"/>
      <c r="C61" s="395"/>
      <c r="D61" s="395"/>
      <c r="E61" s="395"/>
      <c r="F61" s="395"/>
      <c r="G61" s="395"/>
      <c r="H61" s="396"/>
      <c r="I61" s="608"/>
      <c r="J61" s="395"/>
      <c r="K61" s="395"/>
      <c r="L61" s="396"/>
      <c r="M61" s="395"/>
      <c r="N61" s="358"/>
      <c r="O61" s="355"/>
    </row>
    <row r="62" spans="1:15" x14ac:dyDescent="0.2">
      <c r="A62" s="395"/>
      <c r="B62" s="395"/>
      <c r="C62" s="395"/>
      <c r="D62" s="395"/>
      <c r="E62" s="395"/>
      <c r="F62" s="395"/>
      <c r="G62" s="395"/>
      <c r="H62" s="396"/>
      <c r="I62" s="608"/>
      <c r="J62" s="395"/>
      <c r="K62" s="395"/>
      <c r="L62" s="396"/>
      <c r="M62" s="395"/>
      <c r="N62" s="358"/>
      <c r="O62" s="355"/>
    </row>
    <row r="63" spans="1:15" x14ac:dyDescent="0.2">
      <c r="A63" s="395"/>
      <c r="B63" s="395"/>
      <c r="C63" s="395"/>
      <c r="D63" s="395"/>
      <c r="E63" s="395"/>
      <c r="F63" s="395"/>
      <c r="G63" s="395"/>
      <c r="H63" s="396"/>
      <c r="I63" s="608"/>
      <c r="J63" s="395"/>
      <c r="K63" s="395"/>
      <c r="L63" s="396"/>
      <c r="M63" s="395"/>
      <c r="N63" s="358"/>
      <c r="O63" s="355"/>
    </row>
    <row r="64" spans="1:15" x14ac:dyDescent="0.2">
      <c r="A64" s="395"/>
      <c r="B64" s="395"/>
      <c r="C64" s="395"/>
      <c r="D64" s="395"/>
      <c r="E64" s="395"/>
      <c r="F64" s="395"/>
      <c r="G64" s="395"/>
      <c r="H64" s="396"/>
      <c r="I64" s="608"/>
      <c r="J64" s="395"/>
      <c r="K64" s="395"/>
      <c r="L64" s="396"/>
      <c r="M64" s="395"/>
      <c r="N64" s="358"/>
      <c r="O64" s="355"/>
    </row>
    <row r="65" spans="1:15" x14ac:dyDescent="0.2">
      <c r="A65" s="395"/>
      <c r="B65" s="395"/>
      <c r="C65" s="395"/>
      <c r="D65" s="395"/>
      <c r="E65" s="395"/>
      <c r="F65" s="395"/>
      <c r="G65" s="395"/>
      <c r="H65" s="396"/>
      <c r="I65" s="608"/>
      <c r="J65" s="395"/>
      <c r="K65" s="395"/>
      <c r="L65" s="396"/>
      <c r="M65" s="395"/>
      <c r="N65" s="358"/>
      <c r="O65" s="355"/>
    </row>
    <row r="66" spans="1:15" x14ac:dyDescent="0.2">
      <c r="A66" s="395"/>
      <c r="B66" s="395"/>
      <c r="C66" s="395"/>
      <c r="D66" s="395"/>
      <c r="E66" s="395"/>
      <c r="F66" s="395"/>
      <c r="G66" s="395"/>
      <c r="H66" s="396"/>
      <c r="I66" s="608"/>
      <c r="J66" s="395"/>
      <c r="K66" s="395"/>
      <c r="L66" s="396"/>
      <c r="M66" s="395"/>
      <c r="N66" s="358"/>
      <c r="O66" s="355"/>
    </row>
    <row r="67" spans="1:15" x14ac:dyDescent="0.2">
      <c r="A67" s="395"/>
      <c r="B67" s="395"/>
      <c r="C67" s="395"/>
      <c r="D67" s="395"/>
      <c r="E67" s="395"/>
      <c r="F67" s="395"/>
      <c r="G67" s="395"/>
      <c r="H67" s="396"/>
      <c r="I67" s="608"/>
      <c r="J67" s="395"/>
      <c r="K67" s="395"/>
      <c r="L67" s="396"/>
      <c r="M67" s="395"/>
      <c r="N67" s="358"/>
      <c r="O67" s="355"/>
    </row>
    <row r="68" spans="1:15" x14ac:dyDescent="0.2">
      <c r="A68" s="395"/>
      <c r="B68" s="395"/>
      <c r="C68" s="395"/>
      <c r="D68" s="395"/>
      <c r="E68" s="395"/>
      <c r="F68" s="395"/>
      <c r="G68" s="395"/>
      <c r="H68" s="396"/>
      <c r="I68" s="608"/>
      <c r="J68" s="395"/>
      <c r="K68" s="395"/>
      <c r="L68" s="396"/>
      <c r="M68" s="395"/>
      <c r="N68" s="358"/>
      <c r="O68" s="355"/>
    </row>
    <row r="69" spans="1:15" x14ac:dyDescent="0.2">
      <c r="A69" s="395"/>
      <c r="B69" s="395"/>
      <c r="C69" s="395"/>
      <c r="D69" s="395"/>
      <c r="E69" s="395"/>
      <c r="F69" s="395"/>
      <c r="G69" s="395"/>
      <c r="H69" s="396"/>
      <c r="I69" s="608"/>
      <c r="J69" s="395"/>
      <c r="K69" s="395"/>
      <c r="L69" s="396"/>
      <c r="M69" s="395"/>
      <c r="N69" s="358"/>
      <c r="O69" s="355"/>
    </row>
    <row r="70" spans="1:15" x14ac:dyDescent="0.2">
      <c r="A70" s="395"/>
      <c r="B70" s="395"/>
      <c r="C70" s="395"/>
      <c r="D70" s="395"/>
      <c r="E70" s="395"/>
      <c r="F70" s="395"/>
      <c r="G70" s="395"/>
      <c r="H70" s="396"/>
      <c r="I70" s="608"/>
      <c r="J70" s="395"/>
      <c r="K70" s="395"/>
      <c r="L70" s="396"/>
      <c r="M70" s="395"/>
      <c r="N70" s="358"/>
      <c r="O70" s="355"/>
    </row>
    <row r="71" spans="1:15" x14ac:dyDescent="0.2">
      <c r="A71" s="395"/>
      <c r="B71" s="395"/>
      <c r="C71" s="395"/>
      <c r="D71" s="395"/>
      <c r="E71" s="395"/>
      <c r="F71" s="395"/>
      <c r="G71" s="395"/>
      <c r="H71" s="396"/>
      <c r="I71" s="608"/>
      <c r="J71" s="395"/>
      <c r="K71" s="395"/>
      <c r="L71" s="396"/>
      <c r="M71" s="395"/>
      <c r="N71" s="358"/>
      <c r="O71" s="355"/>
    </row>
    <row r="72" spans="1:15" x14ac:dyDescent="0.2">
      <c r="A72" s="395"/>
      <c r="B72" s="395"/>
      <c r="C72" s="395"/>
      <c r="D72" s="395"/>
      <c r="E72" s="395"/>
      <c r="F72" s="395"/>
      <c r="G72" s="395"/>
      <c r="H72" s="396"/>
      <c r="I72" s="608"/>
      <c r="J72" s="395"/>
      <c r="K72" s="395"/>
      <c r="L72" s="396"/>
      <c r="M72" s="395"/>
      <c r="N72" s="358"/>
      <c r="O72" s="355"/>
    </row>
    <row r="73" spans="1:15" x14ac:dyDescent="0.2">
      <c r="A73" s="395"/>
      <c r="B73" s="395"/>
      <c r="C73" s="395"/>
      <c r="D73" s="395"/>
      <c r="E73" s="395"/>
      <c r="F73" s="395"/>
      <c r="G73" s="395"/>
      <c r="H73" s="396"/>
      <c r="I73" s="608"/>
      <c r="J73" s="395"/>
      <c r="K73" s="395"/>
      <c r="L73" s="396"/>
      <c r="M73" s="395"/>
      <c r="N73" s="358"/>
      <c r="O73" s="355"/>
    </row>
    <row r="74" spans="1:15" x14ac:dyDescent="0.2">
      <c r="A74" s="395"/>
      <c r="B74" s="395"/>
      <c r="C74" s="395"/>
      <c r="D74" s="395"/>
      <c r="E74" s="395"/>
      <c r="F74" s="395"/>
      <c r="G74" s="395"/>
      <c r="H74" s="396"/>
      <c r="I74" s="608"/>
      <c r="J74" s="395"/>
      <c r="K74" s="395"/>
      <c r="L74" s="396"/>
      <c r="M74" s="395"/>
      <c r="N74" s="358"/>
      <c r="O74" s="355"/>
    </row>
    <row r="75" spans="1:15" x14ac:dyDescent="0.2">
      <c r="A75" s="395"/>
      <c r="B75" s="395"/>
      <c r="C75" s="395"/>
      <c r="D75" s="395"/>
      <c r="E75" s="395"/>
      <c r="F75" s="395"/>
      <c r="G75" s="395"/>
      <c r="H75" s="396"/>
      <c r="I75" s="608"/>
      <c r="J75" s="395"/>
      <c r="K75" s="395"/>
      <c r="L75" s="396"/>
      <c r="M75" s="395"/>
      <c r="N75" s="358"/>
      <c r="O75" s="355"/>
    </row>
    <row r="76" spans="1:15" x14ac:dyDescent="0.2">
      <c r="A76" s="395"/>
      <c r="B76" s="395"/>
      <c r="C76" s="395"/>
      <c r="D76" s="395"/>
      <c r="E76" s="395"/>
      <c r="F76" s="395"/>
      <c r="G76" s="395"/>
      <c r="H76" s="396"/>
      <c r="I76" s="608"/>
      <c r="J76" s="395"/>
      <c r="K76" s="395"/>
      <c r="L76" s="396"/>
      <c r="M76" s="395"/>
      <c r="N76" s="358"/>
      <c r="O76" s="355"/>
    </row>
    <row r="77" spans="1:15" x14ac:dyDescent="0.2">
      <c r="A77" s="395"/>
      <c r="B77" s="395"/>
      <c r="C77" s="395"/>
      <c r="D77" s="395"/>
      <c r="E77" s="395"/>
      <c r="F77" s="395"/>
      <c r="G77" s="395"/>
      <c r="H77" s="396"/>
      <c r="I77" s="608"/>
      <c r="J77" s="395"/>
      <c r="K77" s="395"/>
      <c r="L77" s="396"/>
      <c r="M77" s="395"/>
      <c r="N77" s="358"/>
      <c r="O77" s="355"/>
    </row>
    <row r="78" spans="1:15" x14ac:dyDescent="0.2">
      <c r="A78" s="395"/>
      <c r="B78" s="395"/>
      <c r="C78" s="395"/>
      <c r="D78" s="395"/>
      <c r="E78" s="395"/>
      <c r="F78" s="395"/>
      <c r="G78" s="395"/>
      <c r="H78" s="396"/>
      <c r="I78" s="608"/>
      <c r="J78" s="395"/>
      <c r="K78" s="395"/>
      <c r="L78" s="396"/>
      <c r="M78" s="395"/>
      <c r="N78" s="358"/>
      <c r="O78" s="355"/>
    </row>
    <row r="79" spans="1:15" x14ac:dyDescent="0.2">
      <c r="A79" s="395"/>
      <c r="B79" s="395"/>
      <c r="C79" s="395"/>
      <c r="D79" s="395"/>
      <c r="E79" s="395"/>
      <c r="F79" s="395"/>
      <c r="G79" s="395"/>
      <c r="H79" s="396"/>
      <c r="I79" s="608"/>
      <c r="J79" s="395"/>
      <c r="K79" s="395"/>
      <c r="L79" s="396"/>
      <c r="M79" s="395"/>
      <c r="N79" s="358"/>
      <c r="O79" s="355"/>
    </row>
    <row r="80" spans="1:15" x14ac:dyDescent="0.2">
      <c r="A80" s="395"/>
      <c r="B80" s="395"/>
      <c r="C80" s="395"/>
      <c r="D80" s="395"/>
      <c r="E80" s="395"/>
      <c r="F80" s="395"/>
      <c r="G80" s="395"/>
      <c r="H80" s="396"/>
      <c r="I80" s="608"/>
      <c r="J80" s="395"/>
      <c r="K80" s="395"/>
      <c r="L80" s="396"/>
      <c r="M80" s="395"/>
      <c r="N80" s="358"/>
      <c r="O80" s="355"/>
    </row>
    <row r="81" spans="1:15" x14ac:dyDescent="0.2">
      <c r="A81" s="395"/>
      <c r="B81" s="395"/>
      <c r="C81" s="395"/>
      <c r="D81" s="395"/>
      <c r="E81" s="395"/>
      <c r="F81" s="395"/>
      <c r="G81" s="395"/>
      <c r="H81" s="396"/>
      <c r="I81" s="608"/>
      <c r="J81" s="395"/>
      <c r="K81" s="395"/>
      <c r="L81" s="396"/>
      <c r="M81" s="395"/>
      <c r="N81" s="358"/>
      <c r="O81" s="355"/>
    </row>
    <row r="82" spans="1:15" x14ac:dyDescent="0.2">
      <c r="A82" s="395"/>
      <c r="B82" s="395"/>
      <c r="C82" s="395"/>
      <c r="D82" s="395"/>
      <c r="E82" s="395"/>
      <c r="F82" s="395"/>
      <c r="G82" s="395"/>
      <c r="H82" s="396"/>
      <c r="I82" s="608"/>
      <c r="J82" s="395"/>
      <c r="K82" s="395"/>
      <c r="L82" s="396"/>
      <c r="M82" s="395"/>
      <c r="N82" s="358"/>
      <c r="O82" s="355"/>
    </row>
    <row r="83" spans="1:15" x14ac:dyDescent="0.2">
      <c r="A83" s="395"/>
      <c r="B83" s="395"/>
      <c r="C83" s="395"/>
      <c r="D83" s="395"/>
      <c r="E83" s="395"/>
      <c r="F83" s="395"/>
      <c r="G83" s="395"/>
      <c r="H83" s="396"/>
      <c r="I83" s="608"/>
      <c r="J83" s="395"/>
      <c r="K83" s="395"/>
      <c r="L83" s="396"/>
      <c r="M83" s="395"/>
      <c r="N83" s="358"/>
      <c r="O83" s="355"/>
    </row>
    <row r="84" spans="1:15" x14ac:dyDescent="0.2">
      <c r="A84" s="395"/>
      <c r="B84" s="395"/>
      <c r="C84" s="395"/>
      <c r="D84" s="395"/>
      <c r="E84" s="395"/>
      <c r="F84" s="395"/>
      <c r="G84" s="395"/>
      <c r="H84" s="396"/>
      <c r="I84" s="608"/>
      <c r="J84" s="395"/>
      <c r="K84" s="395"/>
      <c r="L84" s="396"/>
      <c r="M84" s="395"/>
      <c r="N84" s="358"/>
      <c r="O84" s="355"/>
    </row>
    <row r="85" spans="1:15" x14ac:dyDescent="0.2">
      <c r="A85" s="395"/>
      <c r="B85" s="395"/>
      <c r="C85" s="395"/>
      <c r="D85" s="395"/>
      <c r="E85" s="395"/>
      <c r="F85" s="395"/>
      <c r="G85" s="395"/>
      <c r="H85" s="396"/>
      <c r="I85" s="608"/>
      <c r="J85" s="395"/>
      <c r="K85" s="395"/>
      <c r="L85" s="396"/>
      <c r="M85" s="395"/>
      <c r="N85" s="358"/>
      <c r="O85" s="355"/>
    </row>
    <row r="86" spans="1:15" x14ac:dyDescent="0.2">
      <c r="A86" s="395"/>
      <c r="B86" s="395"/>
      <c r="C86" s="395"/>
      <c r="D86" s="395"/>
      <c r="E86" s="395"/>
      <c r="F86" s="395"/>
      <c r="G86" s="395"/>
      <c r="H86" s="396"/>
      <c r="I86" s="608"/>
      <c r="J86" s="395"/>
      <c r="K86" s="395"/>
      <c r="L86" s="396"/>
      <c r="M86" s="395"/>
      <c r="N86" s="358"/>
      <c r="O86" s="355"/>
    </row>
    <row r="87" spans="1:15" x14ac:dyDescent="0.2">
      <c r="A87" s="395"/>
      <c r="B87" s="395"/>
      <c r="C87" s="395"/>
      <c r="D87" s="395"/>
      <c r="E87" s="395"/>
      <c r="F87" s="395"/>
      <c r="G87" s="395"/>
      <c r="H87" s="396"/>
      <c r="I87" s="608"/>
      <c r="J87" s="395"/>
      <c r="K87" s="395"/>
      <c r="L87" s="396"/>
      <c r="M87" s="395"/>
      <c r="N87" s="358"/>
      <c r="O87" s="355"/>
    </row>
    <row r="88" spans="1:15" x14ac:dyDescent="0.2">
      <c r="A88" s="395"/>
      <c r="B88" s="395"/>
      <c r="C88" s="395"/>
      <c r="D88" s="395"/>
      <c r="E88" s="395"/>
      <c r="F88" s="395"/>
      <c r="G88" s="395"/>
      <c r="H88" s="396"/>
      <c r="I88" s="608"/>
      <c r="J88" s="395"/>
      <c r="K88" s="395"/>
      <c r="L88" s="396"/>
      <c r="M88" s="395"/>
      <c r="N88" s="358"/>
      <c r="O88" s="355"/>
    </row>
    <row r="89" spans="1:15" x14ac:dyDescent="0.2">
      <c r="A89" s="395"/>
      <c r="B89" s="395"/>
      <c r="C89" s="395"/>
      <c r="D89" s="395"/>
      <c r="E89" s="395"/>
      <c r="F89" s="395"/>
      <c r="G89" s="395"/>
      <c r="H89" s="396"/>
      <c r="I89" s="608"/>
      <c r="J89" s="395"/>
      <c r="K89" s="395"/>
      <c r="L89" s="396"/>
      <c r="M89" s="395"/>
      <c r="N89" s="358"/>
      <c r="O89" s="355"/>
    </row>
    <row r="90" spans="1:15" x14ac:dyDescent="0.2">
      <c r="A90" s="395"/>
      <c r="B90" s="395"/>
      <c r="C90" s="395"/>
      <c r="D90" s="395"/>
      <c r="E90" s="395"/>
      <c r="F90" s="395"/>
      <c r="G90" s="395"/>
      <c r="H90" s="396"/>
      <c r="I90" s="608"/>
      <c r="J90" s="395"/>
      <c r="K90" s="395"/>
      <c r="L90" s="396"/>
      <c r="M90" s="395"/>
      <c r="N90" s="358"/>
      <c r="O90" s="355"/>
    </row>
    <row r="91" spans="1:15" x14ac:dyDescent="0.2">
      <c r="A91" s="395"/>
      <c r="B91" s="395"/>
      <c r="C91" s="395"/>
      <c r="D91" s="395"/>
      <c r="E91" s="395"/>
      <c r="F91" s="395"/>
      <c r="G91" s="395"/>
      <c r="H91" s="396"/>
      <c r="I91" s="608"/>
      <c r="J91" s="395"/>
      <c r="K91" s="395"/>
      <c r="L91" s="396"/>
      <c r="M91" s="395"/>
      <c r="N91" s="358"/>
      <c r="O91" s="355"/>
    </row>
    <row r="92" spans="1:15" x14ac:dyDescent="0.2">
      <c r="A92" s="395"/>
      <c r="B92" s="395"/>
      <c r="C92" s="395"/>
      <c r="D92" s="395"/>
      <c r="E92" s="395"/>
      <c r="F92" s="395"/>
      <c r="G92" s="395"/>
      <c r="H92" s="396"/>
      <c r="I92" s="608"/>
      <c r="J92" s="395"/>
      <c r="K92" s="395"/>
      <c r="L92" s="396"/>
      <c r="M92" s="395"/>
      <c r="N92" s="358"/>
      <c r="O92" s="355"/>
    </row>
    <row r="93" spans="1:15" x14ac:dyDescent="0.2">
      <c r="A93" s="395"/>
      <c r="B93" s="395"/>
      <c r="C93" s="395"/>
      <c r="D93" s="395"/>
      <c r="E93" s="395"/>
      <c r="F93" s="395"/>
      <c r="G93" s="395"/>
      <c r="H93" s="396"/>
      <c r="I93" s="608"/>
      <c r="J93" s="395"/>
      <c r="K93" s="395"/>
      <c r="L93" s="396"/>
      <c r="M93" s="395"/>
      <c r="N93" s="358"/>
      <c r="O93" s="355"/>
    </row>
    <row r="94" spans="1:15" x14ac:dyDescent="0.2">
      <c r="A94" s="395"/>
      <c r="B94" s="395"/>
      <c r="C94" s="395"/>
      <c r="D94" s="395"/>
      <c r="E94" s="395"/>
      <c r="F94" s="395"/>
      <c r="G94" s="395"/>
      <c r="H94" s="396"/>
      <c r="I94" s="608"/>
      <c r="J94" s="395"/>
      <c r="K94" s="395"/>
      <c r="L94" s="396"/>
      <c r="M94" s="395"/>
      <c r="N94" s="358"/>
      <c r="O94" s="355"/>
    </row>
    <row r="95" spans="1:15" x14ac:dyDescent="0.2">
      <c r="A95" s="395"/>
      <c r="B95" s="395"/>
      <c r="C95" s="395"/>
      <c r="D95" s="395"/>
      <c r="E95" s="395"/>
      <c r="F95" s="395"/>
      <c r="G95" s="395"/>
      <c r="H95" s="396"/>
      <c r="I95" s="608"/>
      <c r="J95" s="395"/>
      <c r="K95" s="395"/>
      <c r="L95" s="396"/>
      <c r="M95" s="395"/>
      <c r="N95" s="358"/>
      <c r="O95" s="355"/>
    </row>
    <row r="96" spans="1:15" x14ac:dyDescent="0.2">
      <c r="A96" s="395"/>
      <c r="B96" s="395"/>
      <c r="C96" s="395"/>
      <c r="D96" s="395"/>
      <c r="E96" s="395"/>
      <c r="F96" s="395"/>
      <c r="G96" s="395"/>
      <c r="H96" s="396"/>
      <c r="I96" s="608"/>
      <c r="J96" s="395"/>
      <c r="K96" s="395"/>
      <c r="L96" s="396"/>
      <c r="M96" s="395"/>
      <c r="N96" s="358"/>
      <c r="O96" s="355"/>
    </row>
    <row r="97" spans="1:15" x14ac:dyDescent="0.2">
      <c r="A97" s="395"/>
      <c r="B97" s="395"/>
      <c r="C97" s="395"/>
      <c r="D97" s="395"/>
      <c r="E97" s="395"/>
      <c r="F97" s="395"/>
      <c r="G97" s="395"/>
      <c r="H97" s="396"/>
      <c r="I97" s="608"/>
      <c r="J97" s="395"/>
      <c r="K97" s="395"/>
      <c r="L97" s="396"/>
      <c r="M97" s="395"/>
      <c r="N97" s="358"/>
      <c r="O97" s="355"/>
    </row>
    <row r="98" spans="1:15" x14ac:dyDescent="0.2">
      <c r="A98" s="395"/>
      <c r="B98" s="395"/>
      <c r="C98" s="395"/>
      <c r="D98" s="395"/>
      <c r="E98" s="395"/>
      <c r="F98" s="395"/>
      <c r="G98" s="395"/>
      <c r="H98" s="396"/>
      <c r="I98" s="608"/>
      <c r="J98" s="395"/>
      <c r="K98" s="395"/>
      <c r="L98" s="396"/>
      <c r="M98" s="395"/>
      <c r="N98" s="358"/>
      <c r="O98" s="355"/>
    </row>
    <row r="99" spans="1:15" x14ac:dyDescent="0.2">
      <c r="A99" s="395"/>
      <c r="B99" s="395"/>
      <c r="C99" s="395"/>
      <c r="D99" s="395"/>
      <c r="E99" s="395"/>
      <c r="F99" s="395"/>
      <c r="G99" s="395"/>
      <c r="H99" s="396"/>
      <c r="I99" s="608"/>
      <c r="J99" s="395"/>
      <c r="K99" s="395"/>
      <c r="L99" s="396"/>
      <c r="M99" s="395"/>
      <c r="N99" s="358"/>
      <c r="O99" s="355"/>
    </row>
    <row r="100" spans="1:15" x14ac:dyDescent="0.2">
      <c r="A100" s="395"/>
      <c r="B100" s="395"/>
      <c r="C100" s="395"/>
      <c r="D100" s="395"/>
      <c r="E100" s="395"/>
      <c r="F100" s="395"/>
      <c r="G100" s="395"/>
      <c r="H100" s="396"/>
      <c r="I100" s="608"/>
      <c r="J100" s="395"/>
      <c r="K100" s="395"/>
      <c r="L100" s="396"/>
      <c r="M100" s="395"/>
      <c r="N100" s="358"/>
      <c r="O100" s="355"/>
    </row>
    <row r="101" spans="1:15" x14ac:dyDescent="0.2">
      <c r="A101" s="395"/>
      <c r="B101" s="395"/>
      <c r="C101" s="395"/>
      <c r="D101" s="395"/>
      <c r="E101" s="395"/>
      <c r="F101" s="395"/>
      <c r="G101" s="395"/>
      <c r="H101" s="396"/>
      <c r="I101" s="608"/>
      <c r="J101" s="395"/>
      <c r="K101" s="395"/>
      <c r="L101" s="396"/>
      <c r="M101" s="395"/>
      <c r="N101" s="358"/>
      <c r="O101" s="355"/>
    </row>
    <row r="102" spans="1:15" x14ac:dyDescent="0.2">
      <c r="A102" s="395"/>
      <c r="B102" s="395"/>
      <c r="C102" s="395"/>
      <c r="D102" s="395"/>
      <c r="E102" s="395"/>
      <c r="F102" s="395"/>
      <c r="G102" s="395"/>
      <c r="H102" s="396"/>
      <c r="I102" s="608"/>
      <c r="J102" s="395"/>
      <c r="K102" s="395"/>
      <c r="L102" s="396"/>
      <c r="M102" s="395"/>
      <c r="N102" s="358"/>
      <c r="O102" s="355"/>
    </row>
    <row r="103" spans="1:15" x14ac:dyDescent="0.2">
      <c r="A103" s="395"/>
      <c r="B103" s="395"/>
      <c r="C103" s="395"/>
      <c r="D103" s="395"/>
      <c r="E103" s="395"/>
      <c r="F103" s="395"/>
      <c r="G103" s="395"/>
      <c r="H103" s="396"/>
      <c r="I103" s="608"/>
      <c r="J103" s="395"/>
      <c r="K103" s="395"/>
      <c r="L103" s="396"/>
      <c r="M103" s="395"/>
      <c r="N103" s="358"/>
      <c r="O103" s="355"/>
    </row>
    <row r="104" spans="1:15" x14ac:dyDescent="0.2">
      <c r="A104" s="395"/>
      <c r="B104" s="395"/>
      <c r="C104" s="395"/>
      <c r="D104" s="395"/>
      <c r="E104" s="395"/>
      <c r="F104" s="395"/>
      <c r="G104" s="395"/>
      <c r="H104" s="396"/>
      <c r="I104" s="608"/>
      <c r="J104" s="395"/>
      <c r="K104" s="395"/>
      <c r="L104" s="396"/>
      <c r="M104" s="395"/>
      <c r="N104" s="358"/>
      <c r="O104" s="355"/>
    </row>
    <row r="105" spans="1:15" x14ac:dyDescent="0.2">
      <c r="A105" s="395"/>
      <c r="B105" s="395"/>
      <c r="C105" s="395"/>
      <c r="D105" s="395"/>
      <c r="E105" s="395"/>
      <c r="F105" s="395"/>
      <c r="G105" s="395"/>
      <c r="H105" s="396"/>
      <c r="I105" s="608"/>
      <c r="J105" s="395"/>
      <c r="K105" s="395"/>
      <c r="L105" s="396"/>
      <c r="M105" s="395"/>
      <c r="N105" s="358"/>
      <c r="O105" s="355"/>
    </row>
    <row r="106" spans="1:15" x14ac:dyDescent="0.2">
      <c r="A106" s="395"/>
      <c r="B106" s="395"/>
      <c r="C106" s="395"/>
      <c r="D106" s="395"/>
      <c r="E106" s="395"/>
      <c r="F106" s="395"/>
      <c r="G106" s="395"/>
      <c r="H106" s="396"/>
      <c r="I106" s="608"/>
      <c r="J106" s="395"/>
      <c r="K106" s="395"/>
      <c r="L106" s="396"/>
      <c r="M106" s="395"/>
      <c r="N106" s="358"/>
      <c r="O106" s="355"/>
    </row>
    <row r="107" spans="1:15" x14ac:dyDescent="0.2">
      <c r="A107" s="395"/>
      <c r="B107" s="395"/>
      <c r="C107" s="395"/>
      <c r="D107" s="395"/>
      <c r="E107" s="395"/>
      <c r="F107" s="395"/>
      <c r="G107" s="395"/>
      <c r="H107" s="396"/>
      <c r="I107" s="608"/>
      <c r="J107" s="395"/>
      <c r="K107" s="395"/>
      <c r="L107" s="396"/>
      <c r="M107" s="395"/>
      <c r="N107" s="358"/>
      <c r="O107" s="355"/>
    </row>
    <row r="108" spans="1:15" x14ac:dyDescent="0.2">
      <c r="A108" s="395"/>
      <c r="B108" s="395"/>
      <c r="C108" s="395"/>
      <c r="D108" s="395"/>
      <c r="E108" s="395"/>
      <c r="F108" s="395"/>
      <c r="G108" s="395"/>
      <c r="H108" s="396"/>
      <c r="I108" s="608"/>
      <c r="J108" s="395"/>
      <c r="K108" s="395"/>
      <c r="L108" s="396"/>
      <c r="M108" s="395"/>
      <c r="N108" s="358"/>
      <c r="O108" s="355"/>
    </row>
    <row r="109" spans="1:15" x14ac:dyDescent="0.2">
      <c r="A109" s="395"/>
      <c r="B109" s="395"/>
      <c r="C109" s="395"/>
      <c r="D109" s="395"/>
      <c r="E109" s="395"/>
      <c r="F109" s="395"/>
      <c r="G109" s="395"/>
      <c r="H109" s="396"/>
      <c r="I109" s="608"/>
      <c r="J109" s="395"/>
      <c r="K109" s="395"/>
      <c r="L109" s="396"/>
      <c r="M109" s="395"/>
      <c r="N109" s="358"/>
      <c r="O109" s="355"/>
    </row>
    <row r="110" spans="1:15" x14ac:dyDescent="0.2">
      <c r="A110" s="395"/>
      <c r="B110" s="395"/>
      <c r="C110" s="395"/>
      <c r="D110" s="395"/>
      <c r="E110" s="395"/>
      <c r="F110" s="395"/>
      <c r="G110" s="395"/>
      <c r="H110" s="396"/>
      <c r="I110" s="608"/>
      <c r="J110" s="395"/>
      <c r="K110" s="395"/>
      <c r="L110" s="396"/>
      <c r="M110" s="395"/>
      <c r="N110" s="358"/>
      <c r="O110" s="355"/>
    </row>
    <row r="111" spans="1:15" x14ac:dyDescent="0.2">
      <c r="A111" s="395"/>
      <c r="B111" s="395"/>
      <c r="C111" s="395"/>
      <c r="D111" s="395"/>
      <c r="E111" s="395"/>
      <c r="F111" s="395"/>
      <c r="G111" s="395"/>
      <c r="H111" s="396"/>
      <c r="I111" s="608"/>
      <c r="J111" s="395"/>
      <c r="K111" s="395"/>
      <c r="L111" s="396"/>
      <c r="M111" s="395"/>
      <c r="N111" s="358"/>
      <c r="O111" s="355"/>
    </row>
    <row r="112" spans="1:15" x14ac:dyDescent="0.2">
      <c r="A112" s="395"/>
      <c r="B112" s="395"/>
      <c r="C112" s="395"/>
      <c r="D112" s="395"/>
      <c r="E112" s="395"/>
      <c r="F112" s="395"/>
      <c r="G112" s="395"/>
      <c r="H112" s="396"/>
      <c r="I112" s="608"/>
      <c r="J112" s="395"/>
      <c r="K112" s="395"/>
      <c r="L112" s="396"/>
      <c r="M112" s="395"/>
      <c r="N112" s="358"/>
      <c r="O112" s="355"/>
    </row>
    <row r="113" spans="1:15" x14ac:dyDescent="0.2">
      <c r="A113" s="395"/>
      <c r="B113" s="395"/>
      <c r="C113" s="395"/>
      <c r="D113" s="395"/>
      <c r="E113" s="395"/>
      <c r="F113" s="395"/>
      <c r="G113" s="395"/>
      <c r="H113" s="396"/>
      <c r="I113" s="608"/>
      <c r="J113" s="395"/>
      <c r="K113" s="395"/>
      <c r="L113" s="396"/>
      <c r="M113" s="395"/>
      <c r="N113" s="358"/>
      <c r="O113" s="355"/>
    </row>
    <row r="114" spans="1:15" x14ac:dyDescent="0.2">
      <c r="A114" s="395"/>
      <c r="B114" s="395"/>
      <c r="C114" s="395"/>
      <c r="D114" s="395"/>
      <c r="E114" s="395"/>
      <c r="F114" s="395"/>
      <c r="G114" s="395"/>
      <c r="H114" s="396"/>
      <c r="I114" s="608"/>
      <c r="J114" s="395"/>
      <c r="K114" s="395"/>
      <c r="L114" s="396"/>
      <c r="M114" s="395"/>
      <c r="N114" s="358"/>
      <c r="O114" s="355"/>
    </row>
    <row r="115" spans="1:15" x14ac:dyDescent="0.2">
      <c r="A115" s="395"/>
      <c r="B115" s="395"/>
      <c r="C115" s="395"/>
      <c r="D115" s="395"/>
      <c r="E115" s="395"/>
      <c r="F115" s="395"/>
      <c r="G115" s="395"/>
      <c r="H115" s="396"/>
      <c r="I115" s="608"/>
      <c r="J115" s="395"/>
      <c r="K115" s="395"/>
      <c r="L115" s="396"/>
      <c r="M115" s="395"/>
      <c r="N115" s="358"/>
      <c r="O115" s="355"/>
    </row>
    <row r="116" spans="1:15" x14ac:dyDescent="0.2">
      <c r="A116" s="395"/>
      <c r="B116" s="395"/>
      <c r="C116" s="395"/>
      <c r="D116" s="395"/>
      <c r="E116" s="395"/>
      <c r="F116" s="395"/>
      <c r="G116" s="395"/>
      <c r="H116" s="396"/>
      <c r="I116" s="608"/>
      <c r="J116" s="395"/>
      <c r="K116" s="395"/>
      <c r="L116" s="396"/>
      <c r="M116" s="395"/>
      <c r="N116" s="358"/>
      <c r="O116" s="355"/>
    </row>
    <row r="117" spans="1:15" x14ac:dyDescent="0.2">
      <c r="A117" s="395"/>
      <c r="B117" s="395"/>
      <c r="C117" s="395"/>
      <c r="D117" s="395"/>
      <c r="E117" s="395"/>
      <c r="F117" s="395"/>
      <c r="G117" s="395"/>
      <c r="H117" s="396"/>
      <c r="I117" s="608"/>
      <c r="J117" s="395"/>
      <c r="K117" s="395"/>
      <c r="L117" s="396"/>
      <c r="M117" s="395"/>
      <c r="N117" s="358"/>
      <c r="O117" s="355"/>
    </row>
    <row r="118" spans="1:15" x14ac:dyDescent="0.2">
      <c r="A118" s="395"/>
      <c r="B118" s="395"/>
      <c r="C118" s="395"/>
      <c r="D118" s="395"/>
      <c r="E118" s="395"/>
      <c r="F118" s="395"/>
      <c r="G118" s="395"/>
      <c r="H118" s="396"/>
      <c r="I118" s="608"/>
      <c r="J118" s="395"/>
      <c r="K118" s="395"/>
      <c r="L118" s="396"/>
      <c r="M118" s="395"/>
      <c r="N118" s="358"/>
      <c r="O118" s="355"/>
    </row>
    <row r="119" spans="1:15" x14ac:dyDescent="0.2">
      <c r="A119" s="395"/>
      <c r="B119" s="395"/>
      <c r="C119" s="395"/>
      <c r="D119" s="395"/>
      <c r="E119" s="395"/>
      <c r="F119" s="395"/>
      <c r="G119" s="395"/>
      <c r="H119" s="396"/>
      <c r="I119" s="608"/>
      <c r="J119" s="395"/>
      <c r="K119" s="395"/>
      <c r="L119" s="396"/>
      <c r="M119" s="395"/>
      <c r="N119" s="358"/>
      <c r="O119" s="355"/>
    </row>
    <row r="120" spans="1:15" x14ac:dyDescent="0.2">
      <c r="A120" s="395"/>
      <c r="B120" s="395"/>
      <c r="C120" s="395"/>
      <c r="D120" s="395"/>
      <c r="E120" s="395"/>
      <c r="F120" s="395"/>
      <c r="G120" s="395"/>
      <c r="H120" s="396"/>
      <c r="I120" s="608"/>
      <c r="J120" s="395"/>
      <c r="K120" s="395"/>
      <c r="L120" s="396"/>
      <c r="M120" s="395"/>
      <c r="N120" s="358"/>
      <c r="O120" s="355"/>
    </row>
    <row r="121" spans="1:15" x14ac:dyDescent="0.2">
      <c r="A121" s="395"/>
      <c r="B121" s="395"/>
      <c r="C121" s="395"/>
      <c r="D121" s="395"/>
      <c r="E121" s="395"/>
      <c r="F121" s="395"/>
      <c r="G121" s="395"/>
      <c r="H121" s="396"/>
      <c r="I121" s="608"/>
      <c r="J121" s="395"/>
      <c r="K121" s="395"/>
      <c r="L121" s="396"/>
      <c r="M121" s="395"/>
      <c r="N121" s="358"/>
      <c r="O121" s="355"/>
    </row>
    <row r="122" spans="1:15" x14ac:dyDescent="0.2">
      <c r="A122" s="395"/>
      <c r="B122" s="395"/>
      <c r="C122" s="395"/>
      <c r="D122" s="395"/>
      <c r="E122" s="395"/>
      <c r="F122" s="395"/>
      <c r="G122" s="395"/>
      <c r="H122" s="396"/>
      <c r="I122" s="608"/>
      <c r="J122" s="395"/>
      <c r="K122" s="395"/>
      <c r="L122" s="396"/>
      <c r="M122" s="395"/>
      <c r="N122" s="358"/>
      <c r="O122" s="355"/>
    </row>
    <row r="123" spans="1:15" x14ac:dyDescent="0.2">
      <c r="A123" s="395"/>
      <c r="B123" s="395"/>
      <c r="C123" s="395"/>
      <c r="D123" s="395"/>
      <c r="E123" s="395"/>
      <c r="F123" s="395"/>
      <c r="G123" s="395"/>
      <c r="H123" s="396"/>
      <c r="I123" s="608"/>
      <c r="J123" s="395"/>
      <c r="K123" s="395"/>
      <c r="L123" s="396"/>
      <c r="M123" s="395"/>
      <c r="N123" s="358"/>
      <c r="O123" s="355"/>
    </row>
    <row r="124" spans="1:15" x14ac:dyDescent="0.2">
      <c r="A124" s="395"/>
      <c r="B124" s="395"/>
      <c r="C124" s="395"/>
      <c r="D124" s="395"/>
      <c r="E124" s="395"/>
      <c r="F124" s="395"/>
      <c r="G124" s="395"/>
      <c r="H124" s="396"/>
      <c r="I124" s="608"/>
      <c r="J124" s="395"/>
      <c r="K124" s="395"/>
      <c r="L124" s="396"/>
      <c r="M124" s="395"/>
      <c r="N124" s="358"/>
      <c r="O124" s="355"/>
    </row>
    <row r="125" spans="1:15" x14ac:dyDescent="0.2">
      <c r="A125" s="395"/>
      <c r="B125" s="395"/>
      <c r="C125" s="395"/>
      <c r="D125" s="395"/>
      <c r="E125" s="395"/>
      <c r="F125" s="395"/>
      <c r="G125" s="395"/>
      <c r="H125" s="396"/>
      <c r="I125" s="608"/>
      <c r="J125" s="395"/>
      <c r="K125" s="395"/>
      <c r="L125" s="396"/>
      <c r="M125" s="395"/>
      <c r="N125" s="358"/>
      <c r="O125" s="355"/>
    </row>
    <row r="126" spans="1:15" x14ac:dyDescent="0.2">
      <c r="A126" s="395"/>
      <c r="B126" s="395"/>
      <c r="C126" s="395"/>
      <c r="D126" s="395"/>
      <c r="E126" s="395"/>
      <c r="F126" s="395"/>
      <c r="G126" s="395"/>
      <c r="H126" s="396"/>
      <c r="I126" s="608"/>
      <c r="J126" s="395"/>
      <c r="K126" s="395"/>
      <c r="L126" s="396"/>
      <c r="M126" s="395"/>
      <c r="N126" s="358"/>
      <c r="O126" s="355"/>
    </row>
    <row r="127" spans="1:15" x14ac:dyDescent="0.2">
      <c r="A127" s="395"/>
      <c r="B127" s="395"/>
      <c r="C127" s="395"/>
      <c r="D127" s="395"/>
      <c r="E127" s="395"/>
      <c r="F127" s="395"/>
      <c r="G127" s="395"/>
      <c r="H127" s="396"/>
      <c r="I127" s="608"/>
      <c r="J127" s="395"/>
      <c r="K127" s="395"/>
      <c r="L127" s="396"/>
      <c r="M127" s="395"/>
      <c r="N127" s="358"/>
      <c r="O127" s="355"/>
    </row>
    <row r="128" spans="1:15" x14ac:dyDescent="0.2">
      <c r="A128" s="395"/>
      <c r="B128" s="395"/>
      <c r="C128" s="395"/>
      <c r="D128" s="395"/>
      <c r="E128" s="395"/>
      <c r="F128" s="395"/>
      <c r="G128" s="395"/>
      <c r="H128" s="396"/>
      <c r="I128" s="608"/>
      <c r="J128" s="395"/>
      <c r="K128" s="395"/>
      <c r="L128" s="396"/>
      <c r="M128" s="395"/>
      <c r="N128" s="358"/>
      <c r="O128" s="355"/>
    </row>
    <row r="129" spans="1:15" x14ac:dyDescent="0.2">
      <c r="A129" s="395"/>
      <c r="B129" s="395"/>
      <c r="C129" s="395"/>
      <c r="D129" s="395"/>
      <c r="E129" s="395"/>
      <c r="F129" s="395"/>
      <c r="G129" s="395"/>
      <c r="H129" s="396"/>
      <c r="I129" s="608"/>
      <c r="J129" s="395"/>
      <c r="K129" s="395"/>
      <c r="L129" s="396"/>
      <c r="M129" s="395"/>
      <c r="N129" s="358"/>
      <c r="O129" s="355"/>
    </row>
    <row r="130" spans="1:15" x14ac:dyDescent="0.2">
      <c r="A130" s="395"/>
      <c r="B130" s="395"/>
      <c r="C130" s="395"/>
      <c r="D130" s="395"/>
      <c r="E130" s="395"/>
      <c r="F130" s="395"/>
      <c r="G130" s="395"/>
      <c r="H130" s="396"/>
      <c r="I130" s="608"/>
      <c r="J130" s="395"/>
      <c r="K130" s="395"/>
      <c r="L130" s="396"/>
      <c r="M130" s="395"/>
      <c r="N130" s="358"/>
      <c r="O130" s="355"/>
    </row>
    <row r="131" spans="1:15" x14ac:dyDescent="0.2">
      <c r="A131" s="395"/>
      <c r="B131" s="395"/>
      <c r="C131" s="395"/>
      <c r="D131" s="395"/>
      <c r="E131" s="395"/>
      <c r="F131" s="395"/>
      <c r="G131" s="395"/>
      <c r="H131" s="396"/>
      <c r="I131" s="608"/>
      <c r="J131" s="395"/>
      <c r="K131" s="395"/>
      <c r="L131" s="396"/>
      <c r="M131" s="395"/>
      <c r="N131" s="358"/>
      <c r="O131" s="355"/>
    </row>
    <row r="132" spans="1:15" x14ac:dyDescent="0.2">
      <c r="A132" s="395"/>
      <c r="B132" s="395"/>
      <c r="C132" s="395"/>
      <c r="D132" s="395"/>
      <c r="E132" s="395"/>
      <c r="F132" s="395"/>
      <c r="G132" s="395"/>
      <c r="H132" s="396"/>
      <c r="I132" s="608"/>
      <c r="J132" s="395"/>
      <c r="K132" s="395"/>
      <c r="L132" s="396"/>
      <c r="M132" s="395"/>
      <c r="N132" s="358"/>
      <c r="O132" s="355"/>
    </row>
    <row r="133" spans="1:15" x14ac:dyDescent="0.2">
      <c r="A133" s="395"/>
      <c r="B133" s="395"/>
      <c r="C133" s="395"/>
      <c r="D133" s="395"/>
      <c r="E133" s="395"/>
      <c r="F133" s="395"/>
      <c r="G133" s="395"/>
      <c r="H133" s="396"/>
      <c r="I133" s="608"/>
      <c r="J133" s="395"/>
      <c r="K133" s="395"/>
      <c r="L133" s="396"/>
      <c r="M133" s="395"/>
      <c r="N133" s="358"/>
      <c r="O133" s="355"/>
    </row>
    <row r="134" spans="1:15" x14ac:dyDescent="0.2">
      <c r="A134" s="395"/>
      <c r="B134" s="395"/>
      <c r="C134" s="395"/>
      <c r="D134" s="395"/>
      <c r="E134" s="395"/>
      <c r="F134" s="395"/>
      <c r="G134" s="395"/>
      <c r="H134" s="396"/>
      <c r="I134" s="608"/>
      <c r="J134" s="395"/>
      <c r="K134" s="395"/>
      <c r="L134" s="396"/>
      <c r="M134" s="395"/>
      <c r="N134" s="358"/>
      <c r="O134" s="355"/>
    </row>
    <row r="135" spans="1:15" x14ac:dyDescent="0.2">
      <c r="A135" s="395"/>
      <c r="B135" s="395"/>
      <c r="C135" s="395"/>
      <c r="D135" s="395"/>
      <c r="E135" s="395"/>
      <c r="F135" s="395"/>
      <c r="G135" s="395"/>
      <c r="H135" s="396"/>
      <c r="I135" s="608"/>
      <c r="J135" s="395"/>
      <c r="K135" s="395"/>
      <c r="L135" s="396"/>
      <c r="M135" s="395"/>
      <c r="N135" s="358"/>
      <c r="O135" s="355"/>
    </row>
    <row r="136" spans="1:15" x14ac:dyDescent="0.2">
      <c r="A136" s="395"/>
      <c r="B136" s="395"/>
      <c r="C136" s="395"/>
      <c r="D136" s="395"/>
      <c r="E136" s="395"/>
      <c r="F136" s="395"/>
      <c r="G136" s="395"/>
      <c r="H136" s="396"/>
      <c r="I136" s="608"/>
      <c r="J136" s="395"/>
      <c r="K136" s="395"/>
      <c r="L136" s="396"/>
      <c r="M136" s="395"/>
      <c r="N136" s="358"/>
      <c r="O136" s="355"/>
    </row>
    <row r="137" spans="1:15" x14ac:dyDescent="0.2">
      <c r="A137" s="395"/>
      <c r="B137" s="395"/>
      <c r="C137" s="395"/>
      <c r="D137" s="395"/>
      <c r="E137" s="395"/>
      <c r="F137" s="395"/>
      <c r="G137" s="395"/>
      <c r="H137" s="396"/>
      <c r="I137" s="608"/>
      <c r="J137" s="395"/>
      <c r="K137" s="395"/>
      <c r="L137" s="396"/>
      <c r="M137" s="395"/>
      <c r="N137" s="358"/>
      <c r="O137" s="355"/>
    </row>
    <row r="138" spans="1:15" x14ac:dyDescent="0.2">
      <c r="A138" s="395"/>
      <c r="B138" s="395"/>
      <c r="C138" s="395"/>
      <c r="D138" s="395"/>
      <c r="E138" s="395"/>
      <c r="F138" s="395"/>
      <c r="G138" s="395"/>
      <c r="H138" s="396"/>
      <c r="I138" s="608"/>
      <c r="J138" s="395"/>
      <c r="K138" s="395"/>
      <c r="L138" s="396"/>
      <c r="M138" s="395"/>
      <c r="N138" s="358"/>
      <c r="O138" s="355"/>
    </row>
    <row r="139" spans="1:15" x14ac:dyDescent="0.2">
      <c r="A139" s="395"/>
      <c r="B139" s="395"/>
      <c r="C139" s="395"/>
      <c r="D139" s="395"/>
      <c r="E139" s="395"/>
      <c r="F139" s="395"/>
      <c r="G139" s="395"/>
      <c r="H139" s="396"/>
      <c r="I139" s="608"/>
      <c r="J139" s="395"/>
      <c r="K139" s="395"/>
      <c r="L139" s="396"/>
      <c r="M139" s="395"/>
      <c r="N139" s="358"/>
      <c r="O139" s="355"/>
    </row>
    <row r="140" spans="1:15" x14ac:dyDescent="0.2">
      <c r="A140" s="395"/>
      <c r="B140" s="395"/>
      <c r="C140" s="395"/>
      <c r="D140" s="395"/>
      <c r="E140" s="395"/>
      <c r="F140" s="395"/>
      <c r="G140" s="395"/>
      <c r="H140" s="396"/>
      <c r="I140" s="608"/>
      <c r="J140" s="395"/>
      <c r="K140" s="395"/>
      <c r="L140" s="396"/>
      <c r="M140" s="395"/>
      <c r="N140" s="358"/>
      <c r="O140" s="355"/>
    </row>
    <row r="141" spans="1:15" x14ac:dyDescent="0.2">
      <c r="A141" s="395"/>
      <c r="B141" s="395"/>
      <c r="C141" s="395"/>
      <c r="D141" s="395"/>
      <c r="E141" s="395"/>
      <c r="F141" s="395"/>
      <c r="G141" s="395"/>
      <c r="H141" s="396"/>
      <c r="I141" s="608"/>
      <c r="J141" s="395"/>
      <c r="K141" s="395"/>
      <c r="L141" s="396"/>
      <c r="M141" s="395"/>
      <c r="N141" s="358"/>
      <c r="O141" s="355"/>
    </row>
    <row r="142" spans="1:15" x14ac:dyDescent="0.2">
      <c r="A142" s="395"/>
      <c r="B142" s="395"/>
      <c r="C142" s="395"/>
      <c r="D142" s="395"/>
      <c r="E142" s="395"/>
      <c r="F142" s="395"/>
      <c r="G142" s="395"/>
      <c r="H142" s="396"/>
      <c r="I142" s="608"/>
      <c r="J142" s="395"/>
      <c r="K142" s="395"/>
      <c r="L142" s="396"/>
      <c r="M142" s="395"/>
      <c r="N142" s="358"/>
      <c r="O142" s="355"/>
    </row>
    <row r="143" spans="1:15" x14ac:dyDescent="0.2">
      <c r="A143" s="395"/>
      <c r="B143" s="395"/>
      <c r="C143" s="395"/>
      <c r="D143" s="395"/>
      <c r="E143" s="395"/>
      <c r="F143" s="395"/>
      <c r="G143" s="395"/>
      <c r="H143" s="396"/>
      <c r="I143" s="608"/>
      <c r="J143" s="395"/>
      <c r="K143" s="395"/>
      <c r="L143" s="396"/>
      <c r="M143" s="395"/>
      <c r="N143" s="358"/>
      <c r="O143" s="355"/>
    </row>
    <row r="144" spans="1:15" x14ac:dyDescent="0.2">
      <c r="A144" s="395"/>
      <c r="B144" s="395"/>
      <c r="C144" s="395"/>
      <c r="D144" s="395"/>
      <c r="E144" s="395"/>
      <c r="F144" s="395"/>
      <c r="G144" s="395"/>
      <c r="H144" s="396"/>
      <c r="I144" s="608"/>
      <c r="J144" s="395"/>
      <c r="K144" s="395"/>
      <c r="L144" s="396"/>
      <c r="M144" s="395"/>
      <c r="N144" s="358"/>
      <c r="O144" s="355"/>
    </row>
    <row r="145" spans="1:15" x14ac:dyDescent="0.2">
      <c r="A145" s="395"/>
      <c r="B145" s="395"/>
      <c r="C145" s="395"/>
      <c r="D145" s="395"/>
      <c r="E145" s="395"/>
      <c r="F145" s="395"/>
      <c r="G145" s="395"/>
      <c r="H145" s="396"/>
      <c r="I145" s="608"/>
      <c r="J145" s="395"/>
      <c r="K145" s="395"/>
      <c r="L145" s="396"/>
      <c r="M145" s="395"/>
      <c r="N145" s="358"/>
      <c r="O145" s="355"/>
    </row>
    <row r="146" spans="1:15" x14ac:dyDescent="0.2">
      <c r="A146" s="395"/>
      <c r="B146" s="395"/>
      <c r="C146" s="395"/>
      <c r="D146" s="395"/>
      <c r="E146" s="395"/>
      <c r="F146" s="395"/>
      <c r="G146" s="395"/>
      <c r="H146" s="396"/>
      <c r="I146" s="608"/>
      <c r="J146" s="395"/>
      <c r="K146" s="395"/>
      <c r="L146" s="396"/>
      <c r="M146" s="395"/>
      <c r="N146" s="358"/>
      <c r="O146" s="355"/>
    </row>
    <row r="147" spans="1:15" x14ac:dyDescent="0.2">
      <c r="A147" s="395"/>
      <c r="B147" s="395"/>
      <c r="C147" s="395"/>
      <c r="D147" s="395"/>
      <c r="E147" s="395"/>
      <c r="F147" s="395"/>
      <c r="G147" s="395"/>
      <c r="H147" s="396"/>
      <c r="I147" s="608"/>
      <c r="J147" s="395"/>
      <c r="K147" s="395"/>
      <c r="L147" s="396"/>
      <c r="M147" s="395"/>
      <c r="N147" s="358"/>
      <c r="O147" s="355"/>
    </row>
    <row r="148" spans="1:15" x14ac:dyDescent="0.2">
      <c r="A148" s="395"/>
      <c r="B148" s="395"/>
      <c r="C148" s="395"/>
      <c r="D148" s="395"/>
      <c r="E148" s="395"/>
      <c r="F148" s="395"/>
      <c r="G148" s="395"/>
      <c r="H148" s="396"/>
      <c r="I148" s="608"/>
      <c r="J148" s="395"/>
      <c r="K148" s="395"/>
      <c r="L148" s="396"/>
      <c r="M148" s="395"/>
      <c r="N148" s="358"/>
      <c r="O148" s="355"/>
    </row>
    <row r="149" spans="1:15" x14ac:dyDescent="0.2">
      <c r="A149" s="395"/>
      <c r="B149" s="395"/>
      <c r="C149" s="395"/>
      <c r="D149" s="395"/>
      <c r="E149" s="395"/>
      <c r="F149" s="395"/>
      <c r="G149" s="395"/>
      <c r="H149" s="396"/>
      <c r="I149" s="608"/>
      <c r="J149" s="395"/>
      <c r="K149" s="395"/>
      <c r="L149" s="396"/>
      <c r="M149" s="395"/>
      <c r="N149" s="358"/>
      <c r="O149" s="355"/>
    </row>
    <row r="150" spans="1:15" x14ac:dyDescent="0.2">
      <c r="A150" s="395"/>
      <c r="B150" s="395"/>
      <c r="C150" s="395"/>
      <c r="D150" s="395"/>
      <c r="E150" s="395"/>
      <c r="F150" s="395"/>
      <c r="G150" s="395"/>
      <c r="H150" s="396"/>
      <c r="I150" s="608"/>
      <c r="J150" s="395"/>
      <c r="K150" s="395"/>
      <c r="L150" s="396"/>
      <c r="M150" s="395"/>
      <c r="N150" s="358"/>
      <c r="O150" s="355"/>
    </row>
    <row r="151" spans="1:15" x14ac:dyDescent="0.2">
      <c r="A151" s="395"/>
      <c r="B151" s="395"/>
      <c r="C151" s="395"/>
      <c r="D151" s="395"/>
      <c r="E151" s="395"/>
      <c r="F151" s="395"/>
      <c r="G151" s="395"/>
      <c r="H151" s="396"/>
      <c r="I151" s="608"/>
      <c r="J151" s="395"/>
      <c r="K151" s="395"/>
      <c r="L151" s="396"/>
      <c r="M151" s="395"/>
      <c r="N151" s="358"/>
      <c r="O151" s="355"/>
    </row>
    <row r="152" spans="1:15" x14ac:dyDescent="0.2">
      <c r="A152" s="395"/>
      <c r="B152" s="395"/>
      <c r="C152" s="395"/>
      <c r="D152" s="395"/>
      <c r="E152" s="395"/>
      <c r="F152" s="395"/>
      <c r="G152" s="395"/>
      <c r="H152" s="396"/>
      <c r="I152" s="608"/>
      <c r="J152" s="395"/>
      <c r="K152" s="395"/>
      <c r="L152" s="396"/>
      <c r="M152" s="395"/>
      <c r="N152" s="358"/>
      <c r="O152" s="355"/>
    </row>
    <row r="153" spans="1:15" x14ac:dyDescent="0.2">
      <c r="A153" s="395"/>
      <c r="B153" s="395"/>
      <c r="C153" s="395"/>
      <c r="D153" s="395"/>
      <c r="E153" s="395"/>
      <c r="F153" s="395"/>
      <c r="G153" s="395"/>
      <c r="H153" s="396"/>
      <c r="I153" s="608"/>
      <c r="J153" s="395"/>
      <c r="K153" s="395"/>
      <c r="L153" s="396"/>
      <c r="M153" s="395"/>
      <c r="N153" s="358"/>
      <c r="O153" s="355"/>
    </row>
    <row r="154" spans="1:15" x14ac:dyDescent="0.2">
      <c r="A154" s="395"/>
      <c r="B154" s="395"/>
      <c r="C154" s="395"/>
      <c r="D154" s="395"/>
      <c r="E154" s="395"/>
      <c r="F154" s="395"/>
      <c r="G154" s="395"/>
      <c r="H154" s="396"/>
      <c r="I154" s="608"/>
      <c r="J154" s="395"/>
      <c r="K154" s="395"/>
      <c r="L154" s="396"/>
      <c r="M154" s="395"/>
      <c r="N154" s="358"/>
      <c r="O154" s="355"/>
    </row>
    <row r="155" spans="1:15" x14ac:dyDescent="0.2">
      <c r="A155" s="395"/>
      <c r="B155" s="395"/>
      <c r="C155" s="395"/>
      <c r="D155" s="395"/>
      <c r="E155" s="395"/>
      <c r="F155" s="395"/>
      <c r="G155" s="395"/>
      <c r="H155" s="396"/>
      <c r="I155" s="608"/>
      <c r="J155" s="395"/>
      <c r="K155" s="395"/>
      <c r="L155" s="396"/>
      <c r="M155" s="395"/>
      <c r="N155" s="358"/>
      <c r="O155" s="355"/>
    </row>
    <row r="156" spans="1:15" x14ac:dyDescent="0.2">
      <c r="A156" s="395"/>
      <c r="B156" s="395"/>
      <c r="C156" s="395"/>
      <c r="D156" s="395"/>
      <c r="E156" s="395"/>
      <c r="F156" s="395"/>
      <c r="G156" s="395"/>
      <c r="H156" s="396"/>
      <c r="I156" s="608"/>
      <c r="J156" s="395"/>
      <c r="K156" s="395"/>
      <c r="L156" s="396"/>
      <c r="M156" s="395"/>
      <c r="N156" s="358"/>
      <c r="O156" s="355"/>
    </row>
    <row r="157" spans="1:15" x14ac:dyDescent="0.2">
      <c r="A157" s="395"/>
      <c r="B157" s="395"/>
      <c r="C157" s="395"/>
      <c r="D157" s="395"/>
      <c r="E157" s="395"/>
      <c r="F157" s="395"/>
      <c r="G157" s="395"/>
      <c r="H157" s="396"/>
      <c r="I157" s="608"/>
      <c r="J157" s="395"/>
      <c r="K157" s="395"/>
      <c r="L157" s="396"/>
      <c r="M157" s="395"/>
      <c r="N157" s="358"/>
      <c r="O157" s="355"/>
    </row>
    <row r="158" spans="1:15" x14ac:dyDescent="0.2">
      <c r="A158" s="395"/>
      <c r="B158" s="395"/>
      <c r="C158" s="395"/>
      <c r="D158" s="395"/>
      <c r="E158" s="395"/>
      <c r="F158" s="395"/>
      <c r="G158" s="395"/>
      <c r="H158" s="396"/>
      <c r="I158" s="608"/>
      <c r="J158" s="395"/>
      <c r="K158" s="395"/>
      <c r="L158" s="396"/>
      <c r="M158" s="395"/>
      <c r="N158" s="358"/>
      <c r="O158" s="355"/>
    </row>
    <row r="159" spans="1:15" x14ac:dyDescent="0.2">
      <c r="A159" s="395"/>
      <c r="B159" s="395"/>
      <c r="C159" s="395"/>
      <c r="D159" s="395"/>
      <c r="E159" s="395"/>
      <c r="F159" s="395"/>
      <c r="G159" s="395"/>
      <c r="H159" s="396"/>
      <c r="I159" s="608"/>
      <c r="J159" s="395"/>
      <c r="K159" s="395"/>
      <c r="L159" s="396"/>
      <c r="M159" s="395"/>
      <c r="N159" s="358"/>
      <c r="O159" s="355"/>
    </row>
    <row r="160" spans="1:15" x14ac:dyDescent="0.2">
      <c r="A160" s="395"/>
      <c r="B160" s="395"/>
      <c r="C160" s="395"/>
      <c r="D160" s="395"/>
      <c r="E160" s="395"/>
      <c r="F160" s="395"/>
      <c r="G160" s="395"/>
      <c r="H160" s="396"/>
      <c r="I160" s="608"/>
      <c r="J160" s="395"/>
      <c r="K160" s="395"/>
      <c r="L160" s="396"/>
      <c r="M160" s="395"/>
      <c r="N160" s="358"/>
      <c r="O160" s="355"/>
    </row>
    <row r="161" spans="1:15" x14ac:dyDescent="0.2">
      <c r="A161" s="395"/>
      <c r="B161" s="395"/>
      <c r="C161" s="395"/>
      <c r="D161" s="395"/>
      <c r="E161" s="395"/>
      <c r="F161" s="395"/>
      <c r="G161" s="395"/>
      <c r="H161" s="396"/>
      <c r="I161" s="608"/>
      <c r="J161" s="395"/>
      <c r="K161" s="395"/>
      <c r="L161" s="396"/>
      <c r="M161" s="395"/>
      <c r="N161" s="358"/>
      <c r="O161" s="355"/>
    </row>
    <row r="162" spans="1:15" x14ac:dyDescent="0.2">
      <c r="A162" s="395"/>
      <c r="B162" s="395"/>
      <c r="C162" s="395"/>
      <c r="D162" s="395"/>
      <c r="E162" s="395"/>
      <c r="F162" s="395"/>
      <c r="G162" s="395"/>
      <c r="H162" s="396"/>
      <c r="I162" s="608"/>
      <c r="J162" s="395"/>
      <c r="K162" s="395"/>
      <c r="L162" s="396"/>
      <c r="M162" s="395"/>
      <c r="N162" s="358"/>
      <c r="O162" s="355"/>
    </row>
    <row r="163" spans="1:15" x14ac:dyDescent="0.2">
      <c r="A163" s="395"/>
      <c r="B163" s="395"/>
      <c r="C163" s="395"/>
      <c r="D163" s="395"/>
      <c r="E163" s="395"/>
      <c r="F163" s="395"/>
      <c r="G163" s="395"/>
      <c r="H163" s="396"/>
      <c r="I163" s="608"/>
      <c r="J163" s="395"/>
      <c r="K163" s="395"/>
      <c r="L163" s="396"/>
      <c r="M163" s="395"/>
      <c r="N163" s="358"/>
      <c r="O163" s="355"/>
    </row>
    <row r="164" spans="1:15" x14ac:dyDescent="0.2">
      <c r="A164" s="395"/>
      <c r="B164" s="395"/>
      <c r="C164" s="395"/>
      <c r="D164" s="395"/>
      <c r="E164" s="395"/>
      <c r="F164" s="395"/>
      <c r="G164" s="395"/>
      <c r="H164" s="396"/>
      <c r="I164" s="608"/>
      <c r="J164" s="395"/>
      <c r="K164" s="395"/>
      <c r="L164" s="396"/>
      <c r="M164" s="395"/>
      <c r="N164" s="358"/>
      <c r="O164" s="355"/>
    </row>
    <row r="165" spans="1:15" x14ac:dyDescent="0.2">
      <c r="A165" s="395"/>
      <c r="B165" s="395"/>
      <c r="C165" s="395"/>
      <c r="D165" s="395"/>
      <c r="E165" s="395"/>
      <c r="F165" s="395"/>
      <c r="G165" s="395"/>
      <c r="H165" s="396"/>
      <c r="I165" s="608"/>
      <c r="J165" s="395"/>
      <c r="K165" s="395"/>
      <c r="L165" s="396"/>
      <c r="M165" s="395"/>
      <c r="N165" s="358"/>
      <c r="O165" s="355"/>
    </row>
    <row r="166" spans="1:15" x14ac:dyDescent="0.2">
      <c r="A166" s="395"/>
      <c r="B166" s="395"/>
      <c r="C166" s="395"/>
      <c r="D166" s="395"/>
      <c r="E166" s="395"/>
      <c r="F166" s="395"/>
      <c r="G166" s="395"/>
      <c r="H166" s="396"/>
      <c r="I166" s="608"/>
      <c r="J166" s="395"/>
      <c r="K166" s="395"/>
      <c r="L166" s="396"/>
      <c r="M166" s="395"/>
      <c r="N166" s="358"/>
      <c r="O166" s="355"/>
    </row>
    <row r="167" spans="1:15" x14ac:dyDescent="0.2">
      <c r="A167" s="395"/>
      <c r="B167" s="395"/>
      <c r="C167" s="395"/>
      <c r="D167" s="395"/>
      <c r="E167" s="395"/>
      <c r="F167" s="395"/>
      <c r="G167" s="395"/>
      <c r="H167" s="396"/>
      <c r="I167" s="608"/>
      <c r="J167" s="395"/>
      <c r="K167" s="395"/>
      <c r="L167" s="396"/>
      <c r="M167" s="395"/>
      <c r="N167" s="358"/>
      <c r="O167" s="355"/>
    </row>
    <row r="168" spans="1:15" x14ac:dyDescent="0.2">
      <c r="A168" s="395"/>
      <c r="B168" s="395"/>
      <c r="C168" s="395"/>
      <c r="D168" s="395"/>
      <c r="E168" s="395"/>
      <c r="F168" s="395"/>
      <c r="G168" s="395"/>
      <c r="H168" s="396"/>
      <c r="I168" s="608"/>
      <c r="J168" s="395"/>
      <c r="K168" s="395"/>
      <c r="L168" s="396"/>
      <c r="M168" s="395"/>
      <c r="N168" s="358"/>
      <c r="O168" s="355"/>
    </row>
    <row r="169" spans="1:15" x14ac:dyDescent="0.2">
      <c r="A169" s="395"/>
      <c r="B169" s="395"/>
      <c r="C169" s="395"/>
      <c r="D169" s="395"/>
      <c r="E169" s="395"/>
      <c r="F169" s="395"/>
      <c r="G169" s="395"/>
      <c r="H169" s="396"/>
      <c r="I169" s="608"/>
      <c r="J169" s="395"/>
      <c r="K169" s="395"/>
      <c r="L169" s="396"/>
      <c r="M169" s="395"/>
      <c r="N169" s="358"/>
      <c r="O169" s="355"/>
    </row>
    <row r="170" spans="1:15" x14ac:dyDescent="0.2">
      <c r="A170" s="395"/>
      <c r="B170" s="395"/>
      <c r="C170" s="395"/>
      <c r="D170" s="395"/>
      <c r="E170" s="395"/>
      <c r="F170" s="395"/>
      <c r="G170" s="395"/>
      <c r="H170" s="396"/>
      <c r="I170" s="608"/>
      <c r="J170" s="395"/>
      <c r="K170" s="395"/>
      <c r="L170" s="396"/>
      <c r="M170" s="395"/>
      <c r="N170" s="358"/>
      <c r="O170" s="355"/>
    </row>
    <row r="171" spans="1:15" x14ac:dyDescent="0.2">
      <c r="A171" s="395"/>
      <c r="B171" s="395"/>
      <c r="C171" s="395"/>
      <c r="D171" s="395"/>
      <c r="E171" s="395"/>
      <c r="F171" s="395"/>
      <c r="G171" s="395"/>
      <c r="H171" s="396"/>
      <c r="I171" s="608"/>
      <c r="J171" s="395"/>
      <c r="K171" s="395"/>
      <c r="L171" s="396"/>
      <c r="M171" s="395"/>
      <c r="N171" s="358"/>
      <c r="O171" s="355"/>
    </row>
    <row r="172" spans="1:15" x14ac:dyDescent="0.2">
      <c r="A172" s="395"/>
      <c r="B172" s="395"/>
      <c r="C172" s="395"/>
      <c r="D172" s="395"/>
      <c r="E172" s="395"/>
      <c r="F172" s="395"/>
      <c r="G172" s="395"/>
      <c r="H172" s="396"/>
      <c r="I172" s="608"/>
      <c r="J172" s="395"/>
      <c r="K172" s="395"/>
      <c r="L172" s="396"/>
      <c r="M172" s="395"/>
      <c r="N172" s="358"/>
      <c r="O172" s="355"/>
    </row>
    <row r="173" spans="1:15" x14ac:dyDescent="0.2">
      <c r="A173" s="395"/>
      <c r="B173" s="395"/>
      <c r="C173" s="395"/>
      <c r="D173" s="395"/>
      <c r="E173" s="395"/>
      <c r="F173" s="395"/>
      <c r="G173" s="395"/>
      <c r="H173" s="396"/>
      <c r="I173" s="608"/>
      <c r="J173" s="395"/>
      <c r="K173" s="395"/>
      <c r="L173" s="396"/>
      <c r="M173" s="395"/>
      <c r="N173" s="358"/>
      <c r="O173" s="355"/>
    </row>
    <row r="174" spans="1:15" x14ac:dyDescent="0.2">
      <c r="A174" s="395"/>
      <c r="B174" s="395"/>
      <c r="C174" s="395"/>
      <c r="D174" s="395"/>
      <c r="E174" s="395"/>
      <c r="F174" s="395"/>
      <c r="G174" s="395"/>
      <c r="H174" s="396"/>
      <c r="I174" s="608"/>
      <c r="J174" s="395"/>
      <c r="K174" s="395"/>
      <c r="L174" s="396"/>
      <c r="M174" s="395"/>
      <c r="N174" s="358"/>
      <c r="O174" s="355"/>
    </row>
    <row r="175" spans="1:15" x14ac:dyDescent="0.2">
      <c r="A175" s="395"/>
      <c r="B175" s="395"/>
      <c r="C175" s="395"/>
      <c r="D175" s="395"/>
      <c r="E175" s="395"/>
      <c r="F175" s="395"/>
      <c r="G175" s="395"/>
      <c r="H175" s="396"/>
      <c r="I175" s="608"/>
      <c r="J175" s="395"/>
      <c r="K175" s="395"/>
      <c r="L175" s="396"/>
      <c r="M175" s="395"/>
      <c r="N175" s="358"/>
      <c r="O175" s="355"/>
    </row>
    <row r="176" spans="1:15" x14ac:dyDescent="0.2">
      <c r="A176" s="395"/>
      <c r="B176" s="395"/>
      <c r="C176" s="395"/>
      <c r="D176" s="395"/>
      <c r="E176" s="395"/>
      <c r="F176" s="395"/>
      <c r="G176" s="395"/>
      <c r="H176" s="396"/>
      <c r="I176" s="608"/>
      <c r="J176" s="395"/>
      <c r="K176" s="395"/>
      <c r="L176" s="396"/>
      <c r="M176" s="395"/>
      <c r="N176" s="358"/>
      <c r="O176" s="355"/>
    </row>
    <row r="177" spans="1:15" x14ac:dyDescent="0.2">
      <c r="A177" s="395"/>
      <c r="B177" s="395"/>
      <c r="C177" s="395"/>
      <c r="D177" s="395"/>
      <c r="E177" s="395"/>
      <c r="F177" s="395"/>
      <c r="G177" s="395"/>
      <c r="H177" s="396"/>
      <c r="I177" s="608"/>
      <c r="J177" s="395"/>
      <c r="K177" s="395"/>
      <c r="L177" s="396"/>
      <c r="M177" s="395"/>
      <c r="N177" s="358"/>
      <c r="O177" s="355"/>
    </row>
    <row r="178" spans="1:15" x14ac:dyDescent="0.2">
      <c r="A178" s="395"/>
      <c r="B178" s="395"/>
      <c r="C178" s="395"/>
      <c r="D178" s="395"/>
      <c r="E178" s="395"/>
      <c r="F178" s="395"/>
      <c r="G178" s="395"/>
      <c r="H178" s="396"/>
      <c r="I178" s="608"/>
      <c r="J178" s="395"/>
      <c r="K178" s="395"/>
      <c r="L178" s="396"/>
      <c r="M178" s="395"/>
      <c r="N178" s="358"/>
      <c r="O178" s="355"/>
    </row>
    <row r="179" spans="1:15" x14ac:dyDescent="0.2">
      <c r="A179" s="395"/>
      <c r="B179" s="395"/>
      <c r="C179" s="395"/>
      <c r="D179" s="395"/>
      <c r="E179" s="395"/>
      <c r="F179" s="395"/>
      <c r="G179" s="395"/>
      <c r="H179" s="396"/>
      <c r="I179" s="608"/>
      <c r="J179" s="395"/>
      <c r="K179" s="395"/>
      <c r="L179" s="396"/>
      <c r="M179" s="395"/>
      <c r="N179" s="358"/>
      <c r="O179" s="355"/>
    </row>
    <row r="180" spans="1:15" x14ac:dyDescent="0.2">
      <c r="A180" s="395"/>
      <c r="B180" s="395"/>
      <c r="C180" s="395"/>
      <c r="D180" s="395"/>
      <c r="E180" s="395"/>
      <c r="F180" s="395"/>
      <c r="G180" s="395"/>
      <c r="H180" s="396"/>
      <c r="I180" s="608"/>
      <c r="J180" s="395"/>
      <c r="K180" s="395"/>
      <c r="L180" s="396"/>
      <c r="M180" s="395"/>
      <c r="N180" s="358"/>
      <c r="O180" s="355"/>
    </row>
    <row r="181" spans="1:15" x14ac:dyDescent="0.2">
      <c r="A181" s="395"/>
      <c r="B181" s="395"/>
      <c r="C181" s="395"/>
      <c r="D181" s="395"/>
      <c r="E181" s="395"/>
      <c r="F181" s="395"/>
      <c r="G181" s="395"/>
      <c r="H181" s="396"/>
      <c r="I181" s="608"/>
      <c r="J181" s="395"/>
      <c r="K181" s="395"/>
      <c r="L181" s="396"/>
      <c r="M181" s="395"/>
      <c r="N181" s="358"/>
      <c r="O181" s="355"/>
    </row>
    <row r="182" spans="1:15" x14ac:dyDescent="0.2">
      <c r="A182" s="395"/>
      <c r="B182" s="395"/>
      <c r="C182" s="395"/>
      <c r="D182" s="395"/>
      <c r="E182" s="395"/>
      <c r="F182" s="395"/>
      <c r="G182" s="395"/>
      <c r="H182" s="396"/>
      <c r="I182" s="608"/>
      <c r="J182" s="395"/>
      <c r="K182" s="395"/>
      <c r="L182" s="396"/>
      <c r="M182" s="395"/>
      <c r="N182" s="358"/>
      <c r="O182" s="355"/>
    </row>
    <row r="183" spans="1:15" x14ac:dyDescent="0.2">
      <c r="A183" s="395"/>
      <c r="B183" s="395"/>
      <c r="C183" s="395"/>
      <c r="D183" s="395"/>
      <c r="E183" s="395"/>
      <c r="F183" s="395"/>
      <c r="G183" s="395"/>
      <c r="H183" s="396"/>
      <c r="I183" s="608"/>
      <c r="J183" s="395"/>
      <c r="K183" s="395"/>
      <c r="L183" s="396"/>
      <c r="M183" s="395"/>
      <c r="N183" s="358"/>
      <c r="O183" s="355"/>
    </row>
    <row r="184" spans="1:15" x14ac:dyDescent="0.2">
      <c r="A184" s="395"/>
      <c r="B184" s="395"/>
      <c r="C184" s="395"/>
      <c r="D184" s="395"/>
      <c r="E184" s="395"/>
      <c r="F184" s="395"/>
      <c r="G184" s="395"/>
      <c r="H184" s="396"/>
      <c r="I184" s="608"/>
      <c r="J184" s="395"/>
      <c r="K184" s="395"/>
      <c r="L184" s="396"/>
      <c r="M184" s="395"/>
      <c r="N184" s="358"/>
      <c r="O184" s="355"/>
    </row>
    <row r="185" spans="1:15" x14ac:dyDescent="0.2">
      <c r="A185" s="395"/>
      <c r="B185" s="395"/>
      <c r="C185" s="395"/>
      <c r="D185" s="395"/>
      <c r="E185" s="395"/>
      <c r="F185" s="395"/>
      <c r="G185" s="395"/>
      <c r="H185" s="396"/>
      <c r="I185" s="608"/>
      <c r="J185" s="395"/>
      <c r="K185" s="395"/>
      <c r="L185" s="396"/>
      <c r="M185" s="395"/>
      <c r="N185" s="358"/>
      <c r="O185" s="355"/>
    </row>
    <row r="186" spans="1:15" x14ac:dyDescent="0.2">
      <c r="A186" s="395"/>
      <c r="B186" s="395"/>
      <c r="C186" s="395"/>
      <c r="D186" s="395"/>
      <c r="E186" s="395"/>
      <c r="F186" s="395"/>
      <c r="G186" s="395"/>
      <c r="H186" s="396"/>
      <c r="I186" s="608"/>
      <c r="J186" s="395"/>
      <c r="K186" s="395"/>
      <c r="L186" s="396"/>
      <c r="M186" s="395"/>
      <c r="N186" s="358"/>
      <c r="O186" s="355"/>
    </row>
    <row r="187" spans="1:15" x14ac:dyDescent="0.2">
      <c r="A187" s="395"/>
      <c r="B187" s="395"/>
      <c r="C187" s="395"/>
      <c r="D187" s="395"/>
      <c r="E187" s="395"/>
      <c r="F187" s="395"/>
      <c r="G187" s="395"/>
      <c r="H187" s="396"/>
      <c r="I187" s="608"/>
      <c r="J187" s="395"/>
      <c r="K187" s="395"/>
      <c r="L187" s="396"/>
      <c r="M187" s="395"/>
      <c r="N187" s="358"/>
      <c r="O187" s="355"/>
    </row>
    <row r="188" spans="1:15" x14ac:dyDescent="0.2">
      <c r="A188" s="355"/>
      <c r="B188" s="355"/>
      <c r="C188" s="355"/>
      <c r="D188" s="355"/>
      <c r="E188" s="355"/>
      <c r="F188" s="355"/>
      <c r="G188" s="355"/>
      <c r="H188" s="358"/>
      <c r="I188" s="605"/>
      <c r="J188" s="359"/>
      <c r="K188" s="363"/>
      <c r="L188" s="355"/>
      <c r="M188" s="355"/>
      <c r="N188" s="358"/>
      <c r="O188" s="355"/>
    </row>
    <row r="189" spans="1:15" x14ac:dyDescent="0.2">
      <c r="A189" s="355"/>
      <c r="B189" s="355"/>
      <c r="C189" s="355"/>
      <c r="D189" s="355"/>
      <c r="E189" s="355"/>
      <c r="F189" s="355"/>
      <c r="G189" s="355"/>
      <c r="H189" s="358"/>
      <c r="I189" s="608"/>
      <c r="J189" s="359"/>
      <c r="K189" s="363"/>
      <c r="L189" s="355"/>
      <c r="M189" s="355"/>
      <c r="N189" s="358"/>
      <c r="O189" s="355"/>
    </row>
    <row r="190" spans="1:15" x14ac:dyDescent="0.2">
      <c r="A190" s="355"/>
      <c r="B190" s="355"/>
      <c r="C190" s="355"/>
      <c r="D190" s="355"/>
      <c r="E190" s="355"/>
      <c r="F190" s="355"/>
      <c r="G190" s="355"/>
      <c r="H190" s="358"/>
      <c r="I190" s="608"/>
      <c r="J190" s="359"/>
      <c r="K190" s="363"/>
      <c r="L190" s="355"/>
      <c r="M190" s="355"/>
      <c r="N190" s="358"/>
      <c r="O190" s="355"/>
    </row>
    <row r="191" spans="1:15" x14ac:dyDescent="0.2">
      <c r="A191" s="355"/>
      <c r="B191" s="355"/>
      <c r="C191" s="355"/>
      <c r="D191" s="355"/>
      <c r="E191" s="355"/>
      <c r="F191" s="355"/>
      <c r="G191" s="355"/>
      <c r="H191" s="358"/>
      <c r="I191" s="608"/>
      <c r="J191" s="359"/>
      <c r="K191" s="363"/>
      <c r="L191" s="355"/>
      <c r="M191" s="355"/>
      <c r="N191" s="358"/>
      <c r="O191" s="355"/>
    </row>
    <row r="192" spans="1:15" x14ac:dyDescent="0.2">
      <c r="A192" s="355"/>
      <c r="B192" s="355"/>
      <c r="C192" s="355"/>
      <c r="D192" s="355"/>
      <c r="E192" s="355"/>
      <c r="F192" s="355"/>
      <c r="G192" s="355"/>
      <c r="H192" s="358"/>
      <c r="I192" s="608"/>
      <c r="J192" s="359"/>
      <c r="K192" s="363"/>
      <c r="L192" s="355"/>
      <c r="M192" s="355"/>
      <c r="N192" s="358"/>
      <c r="O192" s="355"/>
    </row>
    <row r="193" spans="1:15" x14ac:dyDescent="0.2">
      <c r="A193" s="355"/>
      <c r="B193" s="355"/>
      <c r="C193" s="355"/>
      <c r="D193" s="355"/>
      <c r="E193" s="355"/>
      <c r="F193" s="355"/>
      <c r="G193" s="355"/>
      <c r="H193" s="358"/>
      <c r="I193" s="608"/>
      <c r="J193" s="359"/>
      <c r="K193" s="363"/>
      <c r="L193" s="355"/>
      <c r="M193" s="355"/>
      <c r="N193" s="358"/>
      <c r="O193" s="355"/>
    </row>
    <row r="194" spans="1:15" x14ac:dyDescent="0.2">
      <c r="A194" s="355"/>
      <c r="B194" s="355"/>
      <c r="C194" s="355"/>
      <c r="D194" s="355"/>
      <c r="E194" s="355"/>
      <c r="F194" s="355"/>
      <c r="G194" s="355"/>
      <c r="H194" s="358"/>
      <c r="I194" s="608"/>
      <c r="J194" s="359"/>
      <c r="K194" s="363"/>
      <c r="L194" s="355"/>
      <c r="M194" s="355"/>
      <c r="N194" s="358"/>
      <c r="O194" s="355"/>
    </row>
    <row r="195" spans="1:15" x14ac:dyDescent="0.2">
      <c r="A195" s="355"/>
      <c r="B195" s="355"/>
      <c r="C195" s="355"/>
      <c r="D195" s="355"/>
      <c r="E195" s="355"/>
      <c r="F195" s="355"/>
      <c r="G195" s="355"/>
      <c r="H195" s="358"/>
      <c r="I195" s="608"/>
      <c r="J195" s="359"/>
      <c r="K195" s="363"/>
      <c r="L195" s="355"/>
      <c r="M195" s="355"/>
      <c r="N195" s="358"/>
      <c r="O195" s="355"/>
    </row>
    <row r="196" spans="1:15" x14ac:dyDescent="0.2">
      <c r="A196" s="355"/>
      <c r="B196" s="355"/>
      <c r="C196" s="355"/>
      <c r="D196" s="355"/>
      <c r="E196" s="355"/>
      <c r="F196" s="355"/>
      <c r="G196" s="355"/>
      <c r="H196" s="358"/>
      <c r="I196" s="608"/>
      <c r="J196" s="359"/>
      <c r="K196" s="363"/>
      <c r="L196" s="355"/>
      <c r="M196" s="355"/>
      <c r="N196" s="358"/>
      <c r="O196" s="355"/>
    </row>
    <row r="197" spans="1:15" x14ac:dyDescent="0.2">
      <c r="A197" s="355"/>
      <c r="B197" s="355"/>
      <c r="C197" s="355"/>
      <c r="D197" s="355"/>
      <c r="E197" s="355"/>
      <c r="F197" s="355"/>
      <c r="G197" s="355"/>
      <c r="H197" s="358"/>
      <c r="I197" s="608"/>
      <c r="J197" s="359"/>
      <c r="K197" s="363"/>
      <c r="L197" s="355"/>
      <c r="M197" s="355"/>
      <c r="N197" s="358"/>
      <c r="O197" s="355"/>
    </row>
    <row r="198" spans="1:15" x14ac:dyDescent="0.2">
      <c r="A198" s="355"/>
      <c r="B198" s="355"/>
      <c r="C198" s="355"/>
      <c r="D198" s="355"/>
      <c r="E198" s="355"/>
      <c r="F198" s="355"/>
      <c r="G198" s="355"/>
      <c r="H198" s="358"/>
      <c r="I198" s="608"/>
      <c r="J198" s="359"/>
      <c r="K198" s="363"/>
      <c r="L198" s="355"/>
      <c r="M198" s="355"/>
      <c r="N198" s="358"/>
      <c r="O198" s="355"/>
    </row>
    <row r="199" spans="1:15" x14ac:dyDescent="0.2">
      <c r="A199" s="355"/>
      <c r="B199" s="355"/>
      <c r="C199" s="355"/>
      <c r="D199" s="355"/>
      <c r="E199" s="355"/>
      <c r="F199" s="355"/>
      <c r="G199" s="355"/>
      <c r="H199" s="358"/>
      <c r="I199" s="608"/>
      <c r="J199" s="359"/>
      <c r="K199" s="363"/>
      <c r="L199" s="355"/>
      <c r="M199" s="355"/>
      <c r="N199" s="358"/>
      <c r="O199" s="355"/>
    </row>
    <row r="200" spans="1:15" x14ac:dyDescent="0.2">
      <c r="A200" s="355"/>
      <c r="B200" s="355"/>
      <c r="C200" s="355"/>
      <c r="D200" s="355"/>
      <c r="E200" s="355"/>
      <c r="F200" s="355"/>
      <c r="G200" s="355"/>
      <c r="H200" s="358"/>
      <c r="I200" s="608"/>
      <c r="J200" s="359"/>
      <c r="K200" s="363"/>
      <c r="L200" s="355"/>
      <c r="M200" s="355"/>
      <c r="N200" s="358"/>
      <c r="O200" s="355"/>
    </row>
    <row r="201" spans="1:15" x14ac:dyDescent="0.2">
      <c r="A201" s="355"/>
      <c r="B201" s="355"/>
      <c r="C201" s="355"/>
      <c r="D201" s="355"/>
      <c r="E201" s="355"/>
      <c r="F201" s="355"/>
      <c r="G201" s="355"/>
      <c r="H201" s="358"/>
      <c r="I201" s="608"/>
      <c r="J201" s="359"/>
      <c r="K201" s="363"/>
      <c r="L201" s="355"/>
      <c r="M201" s="355"/>
      <c r="N201" s="358"/>
      <c r="O201" s="355"/>
    </row>
    <row r="202" spans="1:15" x14ac:dyDescent="0.2">
      <c r="A202" s="355"/>
      <c r="B202" s="355"/>
      <c r="C202" s="355"/>
      <c r="D202" s="355"/>
      <c r="E202" s="355"/>
      <c r="F202" s="355"/>
      <c r="G202" s="355"/>
      <c r="H202" s="358"/>
      <c r="I202" s="608"/>
      <c r="J202" s="359"/>
      <c r="K202" s="363"/>
      <c r="L202" s="355"/>
      <c r="M202" s="355"/>
      <c r="N202" s="358"/>
      <c r="O202" s="355"/>
    </row>
    <row r="203" spans="1:15" x14ac:dyDescent="0.2">
      <c r="A203" s="355"/>
      <c r="B203" s="355"/>
      <c r="C203" s="355"/>
      <c r="D203" s="355"/>
      <c r="E203" s="355"/>
      <c r="F203" s="355"/>
      <c r="G203" s="355"/>
      <c r="H203" s="358"/>
      <c r="I203" s="608"/>
      <c r="J203" s="359"/>
      <c r="K203" s="363"/>
      <c r="L203" s="355"/>
      <c r="M203" s="355"/>
      <c r="N203" s="358"/>
      <c r="O203" s="355"/>
    </row>
    <row r="204" spans="1:15" x14ac:dyDescent="0.2">
      <c r="A204" s="355"/>
      <c r="B204" s="355"/>
      <c r="C204" s="355"/>
      <c r="D204" s="355"/>
      <c r="E204" s="355"/>
      <c r="F204" s="355"/>
      <c r="G204" s="355"/>
      <c r="H204" s="358"/>
      <c r="I204" s="608"/>
      <c r="J204" s="359"/>
      <c r="K204" s="363"/>
      <c r="L204" s="355"/>
      <c r="M204" s="355"/>
      <c r="N204" s="358"/>
      <c r="O204" s="355"/>
    </row>
    <row r="205" spans="1:15" x14ac:dyDescent="0.2">
      <c r="A205" s="355"/>
      <c r="B205" s="355"/>
      <c r="C205" s="355"/>
      <c r="D205" s="355"/>
      <c r="E205" s="355"/>
      <c r="F205" s="355"/>
      <c r="G205" s="355"/>
      <c r="H205" s="358"/>
      <c r="I205" s="608"/>
      <c r="J205" s="359"/>
      <c r="K205" s="363"/>
      <c r="L205" s="355"/>
      <c r="M205" s="355"/>
      <c r="N205" s="358"/>
      <c r="O205" s="355"/>
    </row>
    <row r="206" spans="1:15" x14ac:dyDescent="0.2">
      <c r="A206" s="355"/>
      <c r="B206" s="355"/>
      <c r="C206" s="355"/>
      <c r="D206" s="355"/>
      <c r="E206" s="355"/>
      <c r="F206" s="355"/>
      <c r="G206" s="355"/>
      <c r="H206" s="358"/>
      <c r="I206" s="608"/>
      <c r="J206" s="359"/>
      <c r="K206" s="363"/>
      <c r="L206" s="355"/>
      <c r="M206" s="355"/>
      <c r="N206" s="358"/>
      <c r="O206" s="355"/>
    </row>
    <row r="207" spans="1:15" x14ac:dyDescent="0.2">
      <c r="A207" s="355"/>
      <c r="B207" s="355"/>
      <c r="C207" s="355"/>
      <c r="D207" s="355"/>
      <c r="E207" s="355"/>
      <c r="F207" s="355"/>
      <c r="G207" s="355"/>
      <c r="H207" s="358"/>
      <c r="I207" s="608"/>
      <c r="J207" s="359"/>
      <c r="K207" s="363"/>
      <c r="L207" s="355"/>
      <c r="M207" s="355"/>
      <c r="N207" s="358"/>
      <c r="O207" s="355"/>
    </row>
    <row r="208" spans="1:15" x14ac:dyDescent="0.2">
      <c r="A208" s="355"/>
      <c r="B208" s="355"/>
      <c r="C208" s="355"/>
      <c r="D208" s="355"/>
      <c r="E208" s="355"/>
      <c r="F208" s="355"/>
      <c r="G208" s="355"/>
      <c r="H208" s="358"/>
      <c r="I208" s="608"/>
      <c r="J208" s="359"/>
      <c r="K208" s="363"/>
      <c r="L208" s="355"/>
      <c r="M208" s="355"/>
      <c r="N208" s="358"/>
      <c r="O208" s="355"/>
    </row>
    <row r="209" spans="1:15" x14ac:dyDescent="0.2">
      <c r="A209" s="355"/>
      <c r="B209" s="355"/>
      <c r="C209" s="355"/>
      <c r="D209" s="355"/>
      <c r="E209" s="355"/>
      <c r="F209" s="355"/>
      <c r="G209" s="355"/>
      <c r="H209" s="358"/>
      <c r="I209" s="608"/>
      <c r="J209" s="359"/>
      <c r="K209" s="363"/>
      <c r="L209" s="355"/>
      <c r="M209" s="355"/>
      <c r="N209" s="358"/>
      <c r="O209" s="355"/>
    </row>
    <row r="210" spans="1:15" x14ac:dyDescent="0.2">
      <c r="A210" s="355"/>
      <c r="B210" s="355"/>
      <c r="C210" s="355"/>
      <c r="D210" s="355"/>
      <c r="E210" s="355"/>
      <c r="F210" s="355"/>
      <c r="G210" s="355"/>
      <c r="H210" s="358"/>
      <c r="I210" s="608"/>
      <c r="J210" s="359"/>
      <c r="K210" s="363"/>
      <c r="L210" s="355"/>
      <c r="M210" s="355"/>
      <c r="N210" s="358"/>
      <c r="O210" s="355"/>
    </row>
    <row r="211" spans="1:15" x14ac:dyDescent="0.2">
      <c r="A211" s="355"/>
      <c r="B211" s="355"/>
      <c r="C211" s="355"/>
      <c r="D211" s="355"/>
      <c r="E211" s="355"/>
      <c r="F211" s="355"/>
      <c r="G211" s="355"/>
      <c r="H211" s="358"/>
      <c r="I211" s="608"/>
      <c r="J211" s="359"/>
      <c r="K211" s="363"/>
      <c r="L211" s="355"/>
      <c r="M211" s="355"/>
      <c r="N211" s="358"/>
      <c r="O211" s="355"/>
    </row>
    <row r="212" spans="1:15" x14ac:dyDescent="0.2">
      <c r="A212" s="355"/>
      <c r="B212" s="355"/>
      <c r="C212" s="355"/>
      <c r="D212" s="355"/>
      <c r="E212" s="355"/>
      <c r="F212" s="355"/>
      <c r="G212" s="355"/>
      <c r="H212" s="358"/>
      <c r="I212" s="608"/>
      <c r="J212" s="359"/>
      <c r="K212" s="363"/>
      <c r="L212" s="355"/>
      <c r="M212" s="355"/>
      <c r="N212" s="358"/>
      <c r="O212" s="355"/>
    </row>
    <row r="213" spans="1:15" x14ac:dyDescent="0.2">
      <c r="A213" s="355"/>
      <c r="B213" s="355"/>
      <c r="C213" s="355"/>
      <c r="D213" s="355"/>
      <c r="E213" s="355"/>
      <c r="F213" s="355"/>
      <c r="G213" s="355"/>
      <c r="H213" s="358"/>
      <c r="I213" s="608"/>
      <c r="J213" s="359"/>
      <c r="K213" s="363"/>
      <c r="L213" s="355"/>
      <c r="M213" s="355"/>
      <c r="N213" s="358"/>
      <c r="O213" s="355"/>
    </row>
    <row r="214" spans="1:15" x14ac:dyDescent="0.2">
      <c r="A214" s="355"/>
      <c r="B214" s="355"/>
      <c r="C214" s="355"/>
      <c r="D214" s="355"/>
      <c r="E214" s="355"/>
      <c r="F214" s="355"/>
      <c r="G214" s="355"/>
      <c r="H214" s="358"/>
      <c r="I214" s="608"/>
      <c r="J214" s="359"/>
      <c r="K214" s="363"/>
      <c r="L214" s="355"/>
      <c r="M214" s="355"/>
      <c r="N214" s="358"/>
      <c r="O214" s="355"/>
    </row>
    <row r="215" spans="1:15" x14ac:dyDescent="0.2">
      <c r="A215" s="355"/>
      <c r="B215" s="355"/>
      <c r="C215" s="355"/>
      <c r="D215" s="355"/>
      <c r="E215" s="355"/>
      <c r="F215" s="355"/>
      <c r="G215" s="355"/>
      <c r="H215" s="358"/>
      <c r="I215" s="608"/>
      <c r="J215" s="359"/>
      <c r="K215" s="363"/>
      <c r="L215" s="355"/>
      <c r="M215" s="355"/>
      <c r="N215" s="358"/>
      <c r="O215" s="355"/>
    </row>
    <row r="216" spans="1:15" x14ac:dyDescent="0.2">
      <c r="A216" s="355"/>
      <c r="B216" s="355"/>
      <c r="C216" s="355"/>
      <c r="D216" s="355"/>
      <c r="E216" s="355"/>
      <c r="F216" s="355"/>
      <c r="G216" s="355"/>
      <c r="H216" s="358"/>
      <c r="I216" s="608"/>
      <c r="J216" s="359"/>
      <c r="K216" s="363"/>
      <c r="L216" s="355"/>
      <c r="M216" s="355"/>
      <c r="N216" s="358"/>
      <c r="O216" s="355"/>
    </row>
    <row r="217" spans="1:15" x14ac:dyDescent="0.2">
      <c r="A217" s="355"/>
      <c r="B217" s="355"/>
      <c r="C217" s="355"/>
      <c r="D217" s="355"/>
      <c r="E217" s="355"/>
      <c r="F217" s="355"/>
      <c r="G217" s="355"/>
      <c r="H217" s="358"/>
      <c r="I217" s="608"/>
      <c r="J217" s="359"/>
      <c r="K217" s="363"/>
      <c r="L217" s="355"/>
      <c r="M217" s="355"/>
      <c r="N217" s="358"/>
      <c r="O217" s="355"/>
    </row>
    <row r="218" spans="1:15" x14ac:dyDescent="0.2">
      <c r="A218" s="355"/>
      <c r="B218" s="355"/>
      <c r="C218" s="355"/>
      <c r="D218" s="355"/>
      <c r="E218" s="355"/>
      <c r="F218" s="355"/>
      <c r="G218" s="355"/>
      <c r="H218" s="358"/>
      <c r="I218" s="608"/>
      <c r="J218" s="359"/>
      <c r="K218" s="363"/>
      <c r="L218" s="355"/>
      <c r="M218" s="355"/>
      <c r="N218" s="358"/>
      <c r="O218" s="355"/>
    </row>
    <row r="219" spans="1:15" x14ac:dyDescent="0.2">
      <c r="A219" s="355"/>
      <c r="B219" s="355"/>
      <c r="C219" s="355"/>
      <c r="D219" s="355"/>
      <c r="E219" s="355"/>
      <c r="F219" s="355"/>
      <c r="G219" s="355"/>
      <c r="H219" s="358"/>
      <c r="I219" s="608"/>
      <c r="J219" s="359"/>
      <c r="K219" s="363"/>
      <c r="L219" s="355"/>
      <c r="M219" s="355"/>
      <c r="N219" s="358"/>
      <c r="O219" s="355"/>
    </row>
    <row r="220" spans="1:15" x14ac:dyDescent="0.2">
      <c r="A220" s="355"/>
      <c r="B220" s="355"/>
      <c r="C220" s="355"/>
      <c r="D220" s="355"/>
      <c r="E220" s="355"/>
      <c r="F220" s="355"/>
      <c r="G220" s="355"/>
      <c r="H220" s="358"/>
      <c r="I220" s="608"/>
      <c r="J220" s="359"/>
      <c r="K220" s="363"/>
      <c r="L220" s="355"/>
      <c r="M220" s="355"/>
      <c r="N220" s="358"/>
      <c r="O220" s="355"/>
    </row>
    <row r="221" spans="1:15" x14ac:dyDescent="0.2">
      <c r="A221" s="355"/>
      <c r="B221" s="355"/>
      <c r="C221" s="355"/>
      <c r="D221" s="355"/>
      <c r="E221" s="355"/>
      <c r="F221" s="355"/>
      <c r="G221" s="355"/>
      <c r="H221" s="358"/>
      <c r="I221" s="608"/>
      <c r="J221" s="359"/>
      <c r="K221" s="363"/>
      <c r="L221" s="355"/>
      <c r="M221" s="355"/>
      <c r="N221" s="358"/>
      <c r="O221" s="355"/>
    </row>
    <row r="222" spans="1:15" x14ac:dyDescent="0.2">
      <c r="A222" s="355"/>
      <c r="B222" s="355"/>
      <c r="C222" s="355"/>
      <c r="D222" s="355"/>
      <c r="E222" s="355"/>
      <c r="F222" s="355"/>
      <c r="G222" s="355"/>
      <c r="H222" s="358"/>
      <c r="I222" s="608"/>
      <c r="J222" s="359"/>
      <c r="K222" s="363"/>
      <c r="L222" s="355"/>
      <c r="M222" s="355"/>
      <c r="N222" s="358"/>
      <c r="O222" s="355"/>
    </row>
    <row r="223" spans="1:15" x14ac:dyDescent="0.2">
      <c r="A223" s="355"/>
      <c r="B223" s="355"/>
      <c r="C223" s="355"/>
      <c r="D223" s="355"/>
      <c r="E223" s="355"/>
      <c r="F223" s="355"/>
      <c r="G223" s="355"/>
      <c r="H223" s="358"/>
      <c r="I223" s="608"/>
      <c r="J223" s="359"/>
      <c r="K223" s="363"/>
      <c r="L223" s="355"/>
      <c r="M223" s="355"/>
      <c r="N223" s="358"/>
      <c r="O223" s="355"/>
    </row>
    <row r="224" spans="1:15" x14ac:dyDescent="0.2">
      <c r="A224" s="355"/>
      <c r="B224" s="355"/>
      <c r="C224" s="355"/>
      <c r="D224" s="355"/>
      <c r="E224" s="355"/>
      <c r="F224" s="355"/>
      <c r="G224" s="355"/>
      <c r="H224" s="358"/>
      <c r="I224" s="608"/>
      <c r="J224" s="359"/>
      <c r="K224" s="363"/>
      <c r="L224" s="355"/>
      <c r="M224" s="355"/>
      <c r="N224" s="358"/>
      <c r="O224" s="355"/>
    </row>
    <row r="225" spans="1:15" x14ac:dyDescent="0.2">
      <c r="A225" s="355"/>
      <c r="B225" s="355"/>
      <c r="C225" s="355"/>
      <c r="D225" s="355"/>
      <c r="E225" s="355"/>
      <c r="F225" s="355"/>
      <c r="G225" s="355"/>
      <c r="H225" s="358"/>
      <c r="I225" s="608"/>
      <c r="J225" s="359"/>
      <c r="K225" s="363"/>
      <c r="L225" s="355"/>
      <c r="M225" s="355"/>
      <c r="N225" s="358"/>
      <c r="O225" s="355"/>
    </row>
    <row r="226" spans="1:15" x14ac:dyDescent="0.2">
      <c r="A226" s="355"/>
      <c r="B226" s="355"/>
      <c r="C226" s="355"/>
      <c r="D226" s="355"/>
      <c r="E226" s="355"/>
      <c r="F226" s="355"/>
      <c r="G226" s="355"/>
      <c r="H226" s="358"/>
      <c r="I226" s="608"/>
      <c r="J226" s="359"/>
      <c r="K226" s="363"/>
      <c r="L226" s="355"/>
      <c r="M226" s="355"/>
      <c r="N226" s="358"/>
      <c r="O226" s="355"/>
    </row>
    <row r="227" spans="1:15" x14ac:dyDescent="0.2">
      <c r="A227" s="355"/>
      <c r="B227" s="355"/>
      <c r="C227" s="355"/>
      <c r="D227" s="355"/>
      <c r="E227" s="355"/>
      <c r="F227" s="355"/>
      <c r="G227" s="355"/>
      <c r="H227" s="358"/>
      <c r="I227" s="608"/>
      <c r="J227" s="359"/>
      <c r="K227" s="363"/>
      <c r="L227" s="355"/>
      <c r="M227" s="355"/>
      <c r="N227" s="358"/>
      <c r="O227" s="355"/>
    </row>
    <row r="228" spans="1:15" x14ac:dyDescent="0.2">
      <c r="A228" s="355"/>
      <c r="B228" s="355"/>
      <c r="C228" s="355"/>
      <c r="D228" s="355"/>
      <c r="E228" s="355"/>
      <c r="F228" s="355"/>
      <c r="G228" s="355"/>
      <c r="H228" s="358"/>
      <c r="I228" s="608"/>
      <c r="J228" s="359"/>
      <c r="K228" s="363"/>
      <c r="L228" s="355"/>
      <c r="M228" s="355"/>
      <c r="N228" s="358"/>
      <c r="O228" s="355"/>
    </row>
    <row r="229" spans="1:15" x14ac:dyDescent="0.2">
      <c r="A229" s="355"/>
      <c r="B229" s="355"/>
      <c r="C229" s="355"/>
      <c r="D229" s="355"/>
      <c r="E229" s="355"/>
      <c r="F229" s="355"/>
      <c r="G229" s="355"/>
      <c r="H229" s="358"/>
      <c r="I229" s="608"/>
      <c r="J229" s="359"/>
      <c r="K229" s="363"/>
      <c r="L229" s="355"/>
      <c r="M229" s="355"/>
      <c r="N229" s="358"/>
      <c r="O229" s="355"/>
    </row>
    <row r="230" spans="1:15" x14ac:dyDescent="0.2">
      <c r="A230" s="355"/>
      <c r="B230" s="355"/>
      <c r="C230" s="355"/>
      <c r="D230" s="355"/>
      <c r="E230" s="355"/>
      <c r="F230" s="355"/>
      <c r="G230" s="355"/>
      <c r="H230" s="358"/>
      <c r="I230" s="608"/>
      <c r="J230" s="359"/>
      <c r="K230" s="363"/>
      <c r="L230" s="355"/>
      <c r="M230" s="355"/>
      <c r="N230" s="358"/>
      <c r="O230" s="355"/>
    </row>
    <row r="231" spans="1:15" x14ac:dyDescent="0.2">
      <c r="A231" s="355"/>
      <c r="B231" s="355"/>
      <c r="C231" s="355"/>
      <c r="D231" s="355"/>
      <c r="E231" s="355"/>
      <c r="F231" s="355"/>
      <c r="G231" s="355"/>
      <c r="H231" s="358"/>
      <c r="I231" s="608"/>
      <c r="J231" s="359"/>
      <c r="K231" s="363"/>
      <c r="L231" s="355"/>
      <c r="M231" s="355"/>
      <c r="N231" s="358"/>
      <c r="O231" s="355"/>
    </row>
    <row r="232" spans="1:15" x14ac:dyDescent="0.2">
      <c r="A232" s="355"/>
      <c r="B232" s="355"/>
      <c r="C232" s="355"/>
      <c r="D232" s="355"/>
      <c r="E232" s="355"/>
      <c r="F232" s="355"/>
      <c r="G232" s="355"/>
      <c r="H232" s="358"/>
      <c r="I232" s="608"/>
      <c r="J232" s="359"/>
      <c r="K232" s="363"/>
      <c r="L232" s="355"/>
      <c r="M232" s="355"/>
      <c r="N232" s="358"/>
      <c r="O232" s="355"/>
    </row>
    <row r="233" spans="1:15" x14ac:dyDescent="0.2">
      <c r="A233" s="355"/>
      <c r="B233" s="355"/>
      <c r="C233" s="355"/>
      <c r="D233" s="355"/>
      <c r="E233" s="355"/>
      <c r="F233" s="355"/>
      <c r="G233" s="355"/>
      <c r="H233" s="358"/>
      <c r="I233" s="608"/>
      <c r="J233" s="359"/>
      <c r="K233" s="363"/>
      <c r="L233" s="355"/>
      <c r="M233" s="355"/>
      <c r="N233" s="358"/>
      <c r="O233" s="355"/>
    </row>
    <row r="234" spans="1:15" x14ac:dyDescent="0.2">
      <c r="A234" s="355"/>
      <c r="B234" s="355"/>
      <c r="C234" s="355"/>
      <c r="D234" s="355"/>
      <c r="E234" s="355"/>
      <c r="F234" s="355"/>
      <c r="G234" s="355"/>
      <c r="H234" s="358"/>
      <c r="I234" s="608"/>
      <c r="J234" s="359"/>
      <c r="K234" s="363"/>
      <c r="L234" s="355"/>
      <c r="M234" s="355"/>
      <c r="N234" s="358"/>
      <c r="O234" s="355"/>
    </row>
    <row r="235" spans="1:15" x14ac:dyDescent="0.2">
      <c r="A235" s="355"/>
      <c r="B235" s="355"/>
      <c r="C235" s="355"/>
      <c r="D235" s="355"/>
      <c r="E235" s="355"/>
      <c r="F235" s="355"/>
      <c r="G235" s="355"/>
      <c r="H235" s="358"/>
      <c r="I235" s="608"/>
      <c r="J235" s="359"/>
      <c r="K235" s="363"/>
      <c r="L235" s="355"/>
      <c r="M235" s="355"/>
      <c r="N235" s="358"/>
      <c r="O235" s="355"/>
    </row>
    <row r="236" spans="1:15" x14ac:dyDescent="0.2">
      <c r="A236" s="355"/>
      <c r="B236" s="355"/>
      <c r="C236" s="355"/>
      <c r="D236" s="355"/>
      <c r="E236" s="355"/>
      <c r="F236" s="355"/>
      <c r="G236" s="355"/>
      <c r="H236" s="358"/>
      <c r="I236" s="608"/>
      <c r="J236" s="359"/>
      <c r="K236" s="363"/>
      <c r="L236" s="355"/>
      <c r="M236" s="355"/>
      <c r="N236" s="358"/>
      <c r="O236" s="355"/>
    </row>
    <row r="237" spans="1:15" x14ac:dyDescent="0.2">
      <c r="A237" s="355"/>
      <c r="B237" s="355"/>
      <c r="C237" s="355"/>
      <c r="D237" s="355"/>
      <c r="E237" s="355"/>
      <c r="F237" s="355"/>
      <c r="G237" s="355"/>
      <c r="H237" s="358"/>
      <c r="I237" s="608"/>
      <c r="J237" s="359"/>
      <c r="K237" s="363"/>
      <c r="L237" s="355"/>
      <c r="M237" s="355"/>
      <c r="N237" s="358"/>
      <c r="O237" s="355"/>
    </row>
    <row r="238" spans="1:15" x14ac:dyDescent="0.2">
      <c r="A238" s="355"/>
      <c r="B238" s="355"/>
      <c r="C238" s="355"/>
      <c r="D238" s="355"/>
      <c r="E238" s="355"/>
      <c r="F238" s="355"/>
      <c r="G238" s="355"/>
      <c r="H238" s="358"/>
      <c r="I238" s="608"/>
      <c r="J238" s="359"/>
      <c r="K238" s="363"/>
      <c r="L238" s="355"/>
      <c r="M238" s="355"/>
      <c r="N238" s="358"/>
      <c r="O238" s="355"/>
    </row>
    <row r="239" spans="1:15" x14ac:dyDescent="0.2">
      <c r="A239" s="355"/>
      <c r="B239" s="355"/>
      <c r="C239" s="355"/>
      <c r="D239" s="355"/>
      <c r="E239" s="355"/>
      <c r="F239" s="355"/>
      <c r="G239" s="355"/>
      <c r="H239" s="358"/>
      <c r="I239" s="608"/>
      <c r="J239" s="359"/>
      <c r="K239" s="363"/>
      <c r="L239" s="355"/>
      <c r="M239" s="355"/>
      <c r="N239" s="358"/>
      <c r="O239" s="355"/>
    </row>
    <row r="240" spans="1:15" x14ac:dyDescent="0.2">
      <c r="A240" s="355"/>
      <c r="B240" s="355"/>
      <c r="C240" s="355"/>
      <c r="D240" s="355"/>
      <c r="E240" s="355"/>
      <c r="F240" s="355"/>
      <c r="G240" s="355"/>
      <c r="H240" s="358"/>
      <c r="I240" s="608"/>
      <c r="J240" s="359"/>
      <c r="K240" s="363"/>
      <c r="L240" s="355"/>
      <c r="M240" s="355"/>
      <c r="N240" s="358"/>
      <c r="O240" s="355"/>
    </row>
    <row r="241" spans="1:15" x14ac:dyDescent="0.2">
      <c r="A241" s="355"/>
      <c r="B241" s="355"/>
      <c r="C241" s="355"/>
      <c r="D241" s="355"/>
      <c r="E241" s="355"/>
      <c r="F241" s="355"/>
      <c r="G241" s="355"/>
      <c r="H241" s="358"/>
      <c r="I241" s="608"/>
      <c r="J241" s="359"/>
      <c r="K241" s="363"/>
      <c r="L241" s="355"/>
      <c r="M241" s="355"/>
      <c r="N241" s="358"/>
      <c r="O241" s="355"/>
    </row>
    <row r="242" spans="1:15" x14ac:dyDescent="0.2">
      <c r="A242" s="355"/>
      <c r="B242" s="355"/>
      <c r="C242" s="355"/>
      <c r="D242" s="355"/>
      <c r="E242" s="355"/>
      <c r="F242" s="355"/>
      <c r="G242" s="355"/>
      <c r="H242" s="358"/>
      <c r="I242" s="608"/>
      <c r="J242" s="359"/>
      <c r="K242" s="363"/>
      <c r="L242" s="355"/>
      <c r="M242" s="355"/>
      <c r="N242" s="358"/>
      <c r="O242" s="355"/>
    </row>
    <row r="243" spans="1:15" x14ac:dyDescent="0.2">
      <c r="A243" s="355"/>
      <c r="B243" s="355"/>
      <c r="C243" s="355"/>
      <c r="D243" s="355"/>
      <c r="E243" s="355"/>
      <c r="F243" s="355"/>
      <c r="G243" s="355"/>
      <c r="H243" s="358"/>
      <c r="I243" s="608"/>
      <c r="J243" s="359"/>
      <c r="K243" s="363"/>
      <c r="L243" s="355"/>
      <c r="M243" s="355"/>
      <c r="N243" s="358"/>
      <c r="O243" s="355"/>
    </row>
    <row r="244" spans="1:15" x14ac:dyDescent="0.2">
      <c r="A244" s="355"/>
      <c r="B244" s="355"/>
      <c r="C244" s="355"/>
      <c r="D244" s="355"/>
      <c r="E244" s="355"/>
      <c r="F244" s="355"/>
      <c r="G244" s="355"/>
      <c r="H244" s="358"/>
      <c r="I244" s="608"/>
      <c r="J244" s="359"/>
      <c r="K244" s="363"/>
      <c r="L244" s="355"/>
      <c r="M244" s="355"/>
      <c r="N244" s="358"/>
      <c r="O244" s="355"/>
    </row>
    <row r="245" spans="1:15" x14ac:dyDescent="0.2">
      <c r="A245" s="355"/>
      <c r="B245" s="355"/>
      <c r="C245" s="355"/>
      <c r="D245" s="355"/>
      <c r="E245" s="355"/>
      <c r="F245" s="355"/>
      <c r="G245" s="355"/>
      <c r="H245" s="358"/>
      <c r="I245" s="608"/>
      <c r="J245" s="359"/>
      <c r="K245" s="363"/>
      <c r="L245" s="355"/>
      <c r="M245" s="355"/>
      <c r="N245" s="358"/>
      <c r="O245" s="355"/>
    </row>
    <row r="246" spans="1:15" x14ac:dyDescent="0.2">
      <c r="A246" s="355"/>
      <c r="B246" s="355"/>
      <c r="C246" s="355"/>
      <c r="D246" s="355"/>
      <c r="E246" s="355"/>
      <c r="F246" s="355"/>
      <c r="G246" s="355"/>
      <c r="H246" s="358"/>
      <c r="I246" s="608"/>
      <c r="J246" s="359"/>
      <c r="K246" s="363"/>
      <c r="L246" s="355"/>
      <c r="M246" s="355"/>
      <c r="N246" s="358"/>
      <c r="O246" s="355"/>
    </row>
    <row r="247" spans="1:15" x14ac:dyDescent="0.2">
      <c r="A247" s="355"/>
      <c r="B247" s="355"/>
      <c r="C247" s="355"/>
      <c r="D247" s="355"/>
      <c r="E247" s="355"/>
      <c r="F247" s="355"/>
      <c r="G247" s="355"/>
      <c r="H247" s="358"/>
      <c r="I247" s="608"/>
      <c r="J247" s="359"/>
      <c r="K247" s="363"/>
      <c r="L247" s="355"/>
      <c r="M247" s="355"/>
      <c r="N247" s="358"/>
      <c r="O247" s="355"/>
    </row>
    <row r="248" spans="1:15" x14ac:dyDescent="0.2">
      <c r="A248" s="355"/>
      <c r="B248" s="355"/>
      <c r="C248" s="355"/>
      <c r="D248" s="355"/>
      <c r="E248" s="355"/>
      <c r="F248" s="355"/>
      <c r="G248" s="355"/>
      <c r="H248" s="358"/>
      <c r="I248" s="608"/>
      <c r="J248" s="359"/>
      <c r="K248" s="363"/>
      <c r="L248" s="355"/>
      <c r="M248" s="355"/>
      <c r="N248" s="358"/>
      <c r="O248" s="355"/>
    </row>
    <row r="249" spans="1:15" x14ac:dyDescent="0.2">
      <c r="A249" s="355"/>
      <c r="B249" s="355"/>
      <c r="C249" s="355"/>
      <c r="D249" s="355"/>
      <c r="E249" s="355"/>
      <c r="F249" s="355"/>
      <c r="G249" s="355"/>
      <c r="H249" s="358"/>
      <c r="I249" s="608"/>
      <c r="J249" s="359"/>
      <c r="K249" s="363"/>
      <c r="L249" s="355"/>
      <c r="M249" s="355"/>
      <c r="N249" s="358"/>
      <c r="O249" s="355"/>
    </row>
    <row r="250" spans="1:15" x14ac:dyDescent="0.2">
      <c r="A250" s="355"/>
      <c r="B250" s="355"/>
      <c r="C250" s="355"/>
      <c r="D250" s="355"/>
      <c r="E250" s="355"/>
      <c r="F250" s="355"/>
      <c r="G250" s="355"/>
      <c r="H250" s="358"/>
      <c r="I250" s="608"/>
      <c r="J250" s="359"/>
      <c r="K250" s="363"/>
      <c r="L250" s="355"/>
      <c r="M250" s="355"/>
      <c r="N250" s="358"/>
      <c r="O250" s="355"/>
    </row>
    <row r="251" spans="1:15" x14ac:dyDescent="0.2">
      <c r="A251" s="355"/>
      <c r="B251" s="355"/>
      <c r="C251" s="355"/>
      <c r="D251" s="355"/>
      <c r="E251" s="355"/>
      <c r="F251" s="355"/>
      <c r="G251" s="355"/>
      <c r="H251" s="358"/>
      <c r="I251" s="608"/>
      <c r="J251" s="359"/>
      <c r="K251" s="363"/>
      <c r="L251" s="355"/>
      <c r="M251" s="355"/>
      <c r="N251" s="358"/>
      <c r="O251" s="355"/>
    </row>
    <row r="252" spans="1:15" x14ac:dyDescent="0.2">
      <c r="A252" s="355"/>
      <c r="B252" s="355"/>
      <c r="C252" s="355"/>
      <c r="D252" s="355"/>
      <c r="E252" s="355"/>
      <c r="F252" s="355"/>
      <c r="G252" s="355"/>
      <c r="H252" s="358"/>
      <c r="I252" s="608"/>
      <c r="J252" s="359"/>
      <c r="K252" s="363"/>
      <c r="L252" s="355"/>
      <c r="M252" s="355"/>
      <c r="N252" s="358"/>
      <c r="O252" s="355"/>
    </row>
    <row r="253" spans="1:15" x14ac:dyDescent="0.2">
      <c r="A253" s="355"/>
      <c r="B253" s="355"/>
      <c r="C253" s="355"/>
      <c r="D253" s="355"/>
      <c r="E253" s="355"/>
      <c r="F253" s="355"/>
      <c r="G253" s="355"/>
      <c r="H253" s="358"/>
      <c r="I253" s="608"/>
      <c r="J253" s="359"/>
      <c r="K253" s="363"/>
      <c r="L253" s="355"/>
      <c r="M253" s="355"/>
      <c r="N253" s="358"/>
      <c r="O253" s="355"/>
    </row>
    <row r="254" spans="1:15" x14ac:dyDescent="0.2">
      <c r="A254" s="355"/>
      <c r="B254" s="355"/>
      <c r="C254" s="355"/>
      <c r="D254" s="355"/>
      <c r="E254" s="355"/>
      <c r="F254" s="355"/>
      <c r="G254" s="355"/>
      <c r="H254" s="358"/>
      <c r="I254" s="608"/>
      <c r="J254" s="359"/>
      <c r="K254" s="363"/>
      <c r="L254" s="355"/>
      <c r="M254" s="355"/>
      <c r="N254" s="358"/>
      <c r="O254" s="355"/>
    </row>
    <row r="255" spans="1:15" x14ac:dyDescent="0.2">
      <c r="A255" s="355"/>
      <c r="B255" s="355"/>
      <c r="C255" s="355"/>
      <c r="D255" s="355"/>
      <c r="E255" s="355"/>
      <c r="F255" s="355"/>
      <c r="G255" s="355"/>
      <c r="H255" s="358"/>
      <c r="I255" s="608"/>
      <c r="J255" s="359"/>
      <c r="K255" s="363"/>
      <c r="L255" s="355"/>
      <c r="M255" s="355"/>
      <c r="N255" s="358"/>
      <c r="O255" s="355"/>
    </row>
    <row r="256" spans="1:15" x14ac:dyDescent="0.2">
      <c r="A256" s="355"/>
      <c r="B256" s="355"/>
      <c r="C256" s="355"/>
      <c r="D256" s="355"/>
      <c r="E256" s="355"/>
      <c r="F256" s="355"/>
      <c r="G256" s="355"/>
      <c r="H256" s="358"/>
      <c r="I256" s="608"/>
      <c r="J256" s="359"/>
      <c r="K256" s="363"/>
      <c r="L256" s="355"/>
      <c r="M256" s="355"/>
      <c r="N256" s="358"/>
      <c r="O256" s="355"/>
    </row>
    <row r="257" spans="1:15" x14ac:dyDescent="0.2">
      <c r="A257" s="355"/>
      <c r="B257" s="355"/>
      <c r="C257" s="355"/>
      <c r="D257" s="355"/>
      <c r="E257" s="355"/>
      <c r="F257" s="355"/>
      <c r="G257" s="355"/>
      <c r="H257" s="358"/>
      <c r="I257" s="608"/>
      <c r="J257" s="359"/>
      <c r="K257" s="363"/>
      <c r="L257" s="355"/>
      <c r="M257" s="355"/>
      <c r="N257" s="358"/>
      <c r="O257" s="355"/>
    </row>
    <row r="258" spans="1:15" x14ac:dyDescent="0.2">
      <c r="A258" s="355"/>
      <c r="B258" s="355"/>
      <c r="C258" s="355"/>
      <c r="D258" s="355"/>
      <c r="E258" s="355"/>
      <c r="F258" s="355"/>
      <c r="G258" s="355"/>
      <c r="H258" s="358"/>
      <c r="I258" s="608"/>
      <c r="J258" s="359"/>
      <c r="K258" s="363"/>
      <c r="L258" s="355"/>
      <c r="M258" s="355"/>
      <c r="N258" s="358"/>
      <c r="O258" s="355"/>
    </row>
    <row r="259" spans="1:15" x14ac:dyDescent="0.2">
      <c r="A259" s="355"/>
      <c r="B259" s="355"/>
      <c r="C259" s="355"/>
      <c r="D259" s="355"/>
      <c r="E259" s="355"/>
      <c r="F259" s="355"/>
      <c r="G259" s="355"/>
      <c r="H259" s="358"/>
      <c r="I259" s="608"/>
      <c r="J259" s="359"/>
      <c r="K259" s="363"/>
      <c r="L259" s="355"/>
      <c r="M259" s="355"/>
      <c r="N259" s="358"/>
      <c r="O259" s="355"/>
    </row>
    <row r="260" spans="1:15" x14ac:dyDescent="0.2">
      <c r="A260" s="355"/>
      <c r="B260" s="355"/>
      <c r="C260" s="355"/>
      <c r="D260" s="355"/>
      <c r="E260" s="355"/>
      <c r="F260" s="355"/>
      <c r="G260" s="355"/>
      <c r="H260" s="358"/>
      <c r="I260" s="608"/>
      <c r="J260" s="359"/>
      <c r="K260" s="363"/>
      <c r="L260" s="355"/>
      <c r="M260" s="355"/>
      <c r="N260" s="358"/>
      <c r="O260" s="355"/>
    </row>
    <row r="261" spans="1:15" x14ac:dyDescent="0.2">
      <c r="A261" s="355"/>
      <c r="B261" s="355"/>
      <c r="C261" s="355"/>
      <c r="D261" s="355"/>
      <c r="E261" s="355"/>
      <c r="F261" s="355"/>
      <c r="G261" s="355"/>
      <c r="H261" s="358"/>
      <c r="I261" s="608"/>
      <c r="J261" s="359"/>
      <c r="K261" s="363"/>
      <c r="L261" s="355"/>
      <c r="M261" s="355"/>
      <c r="N261" s="358"/>
      <c r="O261" s="355"/>
    </row>
    <row r="262" spans="1:15" x14ac:dyDescent="0.2">
      <c r="A262" s="355"/>
      <c r="B262" s="355"/>
      <c r="C262" s="355"/>
      <c r="D262" s="355"/>
      <c r="E262" s="355"/>
      <c r="F262" s="355"/>
      <c r="G262" s="355"/>
      <c r="H262" s="358"/>
      <c r="I262" s="608"/>
      <c r="J262" s="359"/>
      <c r="K262" s="363"/>
      <c r="L262" s="355"/>
      <c r="M262" s="355"/>
      <c r="N262" s="358"/>
      <c r="O262" s="355"/>
    </row>
    <row r="263" spans="1:15" x14ac:dyDescent="0.2">
      <c r="A263" s="355"/>
      <c r="B263" s="355"/>
      <c r="C263" s="355"/>
      <c r="D263" s="355"/>
      <c r="E263" s="355"/>
      <c r="F263" s="355"/>
      <c r="G263" s="355"/>
      <c r="H263" s="358"/>
      <c r="I263" s="608"/>
      <c r="J263" s="359"/>
      <c r="K263" s="363"/>
      <c r="L263" s="355"/>
      <c r="M263" s="355"/>
      <c r="N263" s="358"/>
      <c r="O263" s="355"/>
    </row>
    <row r="264" spans="1:15" x14ac:dyDescent="0.2">
      <c r="A264" s="355"/>
      <c r="B264" s="355"/>
      <c r="C264" s="355"/>
      <c r="D264" s="355"/>
      <c r="E264" s="355"/>
      <c r="F264" s="355"/>
      <c r="G264" s="355"/>
      <c r="H264" s="358"/>
      <c r="I264" s="608"/>
      <c r="J264" s="359"/>
      <c r="K264" s="363"/>
      <c r="L264" s="355"/>
      <c r="M264" s="355"/>
      <c r="N264" s="358"/>
      <c r="O264" s="355"/>
    </row>
    <row r="265" spans="1:15" x14ac:dyDescent="0.2">
      <c r="A265" s="355"/>
      <c r="B265" s="355"/>
      <c r="C265" s="355"/>
      <c r="D265" s="355"/>
      <c r="E265" s="355"/>
      <c r="F265" s="355"/>
      <c r="G265" s="355"/>
      <c r="H265" s="358"/>
      <c r="I265" s="608"/>
      <c r="J265" s="359"/>
      <c r="K265" s="363"/>
      <c r="L265" s="355"/>
      <c r="M265" s="355"/>
      <c r="N265" s="358"/>
      <c r="O265" s="355"/>
    </row>
    <row r="266" spans="1:15" x14ac:dyDescent="0.2">
      <c r="A266" s="355"/>
      <c r="B266" s="355"/>
      <c r="C266" s="355"/>
      <c r="D266" s="355"/>
      <c r="E266" s="355"/>
      <c r="F266" s="355"/>
      <c r="G266" s="355"/>
      <c r="H266" s="358"/>
      <c r="I266" s="608"/>
      <c r="J266" s="359"/>
      <c r="K266" s="363"/>
      <c r="L266" s="355"/>
      <c r="M266" s="355"/>
      <c r="N266" s="358"/>
      <c r="O266" s="355"/>
    </row>
    <row r="267" spans="1:15" x14ac:dyDescent="0.2">
      <c r="A267" s="355"/>
      <c r="B267" s="355"/>
      <c r="C267" s="355"/>
      <c r="D267" s="355"/>
      <c r="E267" s="355"/>
      <c r="F267" s="355"/>
      <c r="G267" s="355"/>
      <c r="H267" s="358"/>
      <c r="I267" s="608"/>
      <c r="J267" s="359"/>
      <c r="K267" s="363"/>
      <c r="L267" s="355"/>
      <c r="M267" s="355"/>
      <c r="N267" s="358"/>
      <c r="O267" s="355"/>
    </row>
    <row r="268" spans="1:15" x14ac:dyDescent="0.2">
      <c r="A268" s="355"/>
      <c r="B268" s="355"/>
      <c r="C268" s="355"/>
      <c r="D268" s="355"/>
      <c r="E268" s="355"/>
      <c r="F268" s="355"/>
      <c r="G268" s="355"/>
      <c r="H268" s="358"/>
      <c r="I268" s="608"/>
      <c r="J268" s="359"/>
      <c r="K268" s="363"/>
      <c r="L268" s="355"/>
      <c r="M268" s="355"/>
      <c r="N268" s="358"/>
      <c r="O268" s="355"/>
    </row>
    <row r="269" spans="1:15" x14ac:dyDescent="0.2">
      <c r="A269" s="355"/>
      <c r="B269" s="355"/>
      <c r="C269" s="355"/>
      <c r="D269" s="355"/>
      <c r="E269" s="355"/>
      <c r="F269" s="355"/>
      <c r="G269" s="355"/>
      <c r="H269" s="358"/>
      <c r="I269" s="608"/>
      <c r="J269" s="359"/>
      <c r="K269" s="363"/>
      <c r="L269" s="355"/>
      <c r="M269" s="355"/>
      <c r="N269" s="358"/>
      <c r="O269" s="355"/>
    </row>
    <row r="270" spans="1:15" x14ac:dyDescent="0.2">
      <c r="A270" s="355"/>
      <c r="B270" s="355"/>
      <c r="C270" s="355"/>
      <c r="D270" s="355"/>
      <c r="E270" s="355"/>
      <c r="F270" s="355"/>
      <c r="G270" s="355"/>
      <c r="H270" s="358"/>
      <c r="I270" s="608"/>
      <c r="J270" s="359"/>
      <c r="K270" s="363"/>
      <c r="L270" s="355"/>
      <c r="M270" s="355"/>
      <c r="N270" s="358"/>
      <c r="O270" s="355"/>
    </row>
    <row r="271" spans="1:15" x14ac:dyDescent="0.2">
      <c r="A271" s="355"/>
      <c r="B271" s="355"/>
      <c r="C271" s="355"/>
      <c r="D271" s="355"/>
      <c r="E271" s="355"/>
      <c r="F271" s="355"/>
      <c r="G271" s="355"/>
      <c r="H271" s="358"/>
      <c r="I271" s="608"/>
      <c r="J271" s="359"/>
      <c r="K271" s="363"/>
      <c r="L271" s="355"/>
      <c r="M271" s="355"/>
      <c r="N271" s="358"/>
      <c r="O271" s="355"/>
    </row>
    <row r="272" spans="1:15" x14ac:dyDescent="0.2">
      <c r="A272" s="355"/>
      <c r="B272" s="355"/>
      <c r="C272" s="355"/>
      <c r="D272" s="355"/>
      <c r="E272" s="355"/>
      <c r="F272" s="355"/>
      <c r="G272" s="355"/>
      <c r="H272" s="358"/>
      <c r="I272" s="608"/>
      <c r="J272" s="359"/>
      <c r="K272" s="363"/>
      <c r="L272" s="355"/>
      <c r="M272" s="355"/>
      <c r="N272" s="358"/>
      <c r="O272" s="355"/>
    </row>
    <row r="273" spans="1:15" x14ac:dyDescent="0.2">
      <c r="A273" s="355"/>
      <c r="B273" s="355"/>
      <c r="C273" s="355"/>
      <c r="D273" s="355"/>
      <c r="E273" s="355"/>
      <c r="F273" s="355"/>
      <c r="G273" s="355"/>
      <c r="H273" s="358"/>
      <c r="I273" s="608"/>
      <c r="J273" s="359"/>
      <c r="K273" s="363"/>
      <c r="L273" s="355"/>
      <c r="M273" s="355"/>
      <c r="N273" s="358"/>
      <c r="O273" s="355"/>
    </row>
    <row r="274" spans="1:15" x14ac:dyDescent="0.2">
      <c r="A274" s="355"/>
      <c r="B274" s="355"/>
      <c r="C274" s="355"/>
      <c r="D274" s="355"/>
      <c r="E274" s="355"/>
      <c r="F274" s="355"/>
      <c r="G274" s="355"/>
      <c r="H274" s="358"/>
      <c r="I274" s="608"/>
      <c r="J274" s="359"/>
      <c r="K274" s="363"/>
      <c r="L274" s="355"/>
      <c r="M274" s="355"/>
      <c r="N274" s="358"/>
      <c r="O274" s="355"/>
    </row>
    <row r="275" spans="1:15" x14ac:dyDescent="0.2">
      <c r="A275" s="355"/>
      <c r="B275" s="355"/>
      <c r="C275" s="355"/>
      <c r="D275" s="355"/>
      <c r="E275" s="355"/>
      <c r="F275" s="355"/>
      <c r="G275" s="355"/>
      <c r="H275" s="358"/>
      <c r="I275" s="608"/>
      <c r="J275" s="359"/>
      <c r="K275" s="363"/>
      <c r="L275" s="355"/>
      <c r="M275" s="355"/>
      <c r="N275" s="358"/>
      <c r="O275" s="355"/>
    </row>
    <row r="276" spans="1:15" x14ac:dyDescent="0.2">
      <c r="A276" s="355"/>
      <c r="B276" s="355"/>
      <c r="C276" s="355"/>
      <c r="D276" s="355"/>
      <c r="E276" s="355"/>
      <c r="F276" s="355"/>
      <c r="G276" s="355"/>
      <c r="H276" s="358"/>
      <c r="I276" s="608"/>
      <c r="J276" s="359"/>
      <c r="K276" s="363"/>
      <c r="L276" s="355"/>
      <c r="M276" s="355"/>
      <c r="N276" s="358"/>
      <c r="O276" s="355"/>
    </row>
    <row r="277" spans="1:15" x14ac:dyDescent="0.2">
      <c r="A277" s="355"/>
      <c r="B277" s="355"/>
      <c r="C277" s="355"/>
      <c r="D277" s="355"/>
      <c r="E277" s="355"/>
      <c r="F277" s="355"/>
      <c r="G277" s="355"/>
      <c r="H277" s="358"/>
      <c r="I277" s="608"/>
      <c r="J277" s="359"/>
      <c r="K277" s="363"/>
      <c r="L277" s="355"/>
      <c r="M277" s="355"/>
      <c r="N277" s="358"/>
      <c r="O277" s="355"/>
    </row>
    <row r="278" spans="1:15" x14ac:dyDescent="0.2">
      <c r="A278" s="355"/>
      <c r="B278" s="355"/>
      <c r="C278" s="355"/>
      <c r="D278" s="355"/>
      <c r="E278" s="355"/>
      <c r="F278" s="355"/>
      <c r="G278" s="355"/>
      <c r="H278" s="358"/>
      <c r="I278" s="608"/>
      <c r="J278" s="359"/>
      <c r="K278" s="363"/>
      <c r="L278" s="355"/>
      <c r="M278" s="355"/>
      <c r="N278" s="358"/>
      <c r="O278" s="355"/>
    </row>
    <row r="279" spans="1:15" x14ac:dyDescent="0.2">
      <c r="A279" s="355"/>
      <c r="B279" s="355"/>
      <c r="C279" s="355"/>
      <c r="D279" s="355"/>
      <c r="E279" s="355"/>
      <c r="F279" s="355"/>
      <c r="G279" s="355"/>
      <c r="H279" s="358"/>
      <c r="I279" s="608"/>
      <c r="J279" s="359"/>
      <c r="K279" s="363"/>
      <c r="L279" s="355"/>
      <c r="M279" s="355"/>
      <c r="N279" s="358"/>
      <c r="O279" s="355"/>
    </row>
    <row r="280" spans="1:15" x14ac:dyDescent="0.2">
      <c r="A280" s="355"/>
      <c r="B280" s="355"/>
      <c r="C280" s="355"/>
      <c r="D280" s="355"/>
      <c r="E280" s="355"/>
      <c r="F280" s="355"/>
      <c r="G280" s="355"/>
      <c r="H280" s="358"/>
      <c r="I280" s="608"/>
      <c r="J280" s="359"/>
      <c r="K280" s="363"/>
      <c r="L280" s="355"/>
      <c r="M280" s="355"/>
      <c r="N280" s="358"/>
      <c r="O280" s="355"/>
    </row>
    <row r="281" spans="1:15" x14ac:dyDescent="0.2">
      <c r="A281" s="355"/>
      <c r="B281" s="355"/>
      <c r="C281" s="355"/>
      <c r="D281" s="355"/>
      <c r="E281" s="355"/>
      <c r="F281" s="355"/>
      <c r="G281" s="355"/>
      <c r="H281" s="358"/>
      <c r="I281" s="608"/>
      <c r="J281" s="359"/>
      <c r="K281" s="363"/>
      <c r="L281" s="355"/>
      <c r="M281" s="355"/>
      <c r="N281" s="358"/>
      <c r="O281" s="355"/>
    </row>
    <row r="282" spans="1:15" x14ac:dyDescent="0.2">
      <c r="A282" s="355"/>
      <c r="B282" s="355"/>
      <c r="C282" s="355"/>
      <c r="D282" s="355"/>
      <c r="E282" s="355"/>
      <c r="F282" s="355"/>
      <c r="G282" s="355"/>
      <c r="H282" s="358"/>
      <c r="I282" s="608"/>
      <c r="J282" s="359"/>
      <c r="K282" s="363"/>
      <c r="L282" s="355"/>
      <c r="M282" s="355"/>
      <c r="N282" s="358"/>
      <c r="O282" s="355"/>
    </row>
    <row r="283" spans="1:15" x14ac:dyDescent="0.2">
      <c r="A283" s="355"/>
      <c r="B283" s="355"/>
      <c r="C283" s="355"/>
      <c r="D283" s="355"/>
      <c r="E283" s="355"/>
      <c r="F283" s="355"/>
      <c r="G283" s="355"/>
      <c r="H283" s="358"/>
      <c r="I283" s="608"/>
      <c r="J283" s="359"/>
      <c r="K283" s="363"/>
      <c r="L283" s="355"/>
      <c r="M283" s="355"/>
      <c r="N283" s="358"/>
      <c r="O283" s="355"/>
    </row>
    <row r="284" spans="1:15" x14ac:dyDescent="0.2">
      <c r="A284" s="355"/>
      <c r="B284" s="355"/>
      <c r="C284" s="355"/>
      <c r="D284" s="355"/>
      <c r="E284" s="355"/>
      <c r="F284" s="355"/>
      <c r="G284" s="355"/>
      <c r="H284" s="358"/>
      <c r="I284" s="608"/>
      <c r="J284" s="359"/>
      <c r="K284" s="363"/>
      <c r="L284" s="355"/>
      <c r="M284" s="355"/>
      <c r="N284" s="358"/>
      <c r="O284" s="355"/>
    </row>
    <row r="285" spans="1:15" x14ac:dyDescent="0.2">
      <c r="A285" s="355"/>
      <c r="B285" s="355"/>
      <c r="C285" s="355"/>
      <c r="D285" s="355"/>
      <c r="E285" s="355"/>
      <c r="F285" s="355"/>
      <c r="G285" s="355"/>
      <c r="H285" s="358"/>
      <c r="I285" s="608"/>
      <c r="J285" s="359"/>
      <c r="K285" s="363"/>
      <c r="L285" s="355"/>
      <c r="M285" s="355"/>
      <c r="N285" s="358"/>
      <c r="O285" s="355"/>
    </row>
    <row r="286" spans="1:15" x14ac:dyDescent="0.2">
      <c r="A286" s="355"/>
      <c r="B286" s="355"/>
      <c r="C286" s="355"/>
      <c r="D286" s="355"/>
      <c r="E286" s="355"/>
      <c r="F286" s="355"/>
      <c r="G286" s="355"/>
      <c r="H286" s="358"/>
      <c r="I286" s="608"/>
      <c r="J286" s="359"/>
      <c r="K286" s="363"/>
      <c r="L286" s="355"/>
      <c r="M286" s="355"/>
      <c r="N286" s="358"/>
      <c r="O286" s="355"/>
    </row>
    <row r="287" spans="1:15" x14ac:dyDescent="0.2">
      <c r="A287" s="355"/>
      <c r="B287" s="355"/>
      <c r="C287" s="355"/>
      <c r="D287" s="355"/>
      <c r="E287" s="355"/>
      <c r="F287" s="355"/>
      <c r="G287" s="355"/>
      <c r="H287" s="358"/>
      <c r="I287" s="608"/>
      <c r="J287" s="359"/>
      <c r="K287" s="363"/>
      <c r="L287" s="355"/>
      <c r="M287" s="355"/>
      <c r="N287" s="358"/>
      <c r="O287" s="355"/>
    </row>
    <row r="288" spans="1:15" x14ac:dyDescent="0.2">
      <c r="A288" s="355"/>
      <c r="B288" s="355"/>
      <c r="C288" s="355"/>
      <c r="D288" s="355"/>
      <c r="E288" s="355"/>
      <c r="F288" s="355"/>
      <c r="G288" s="355"/>
      <c r="H288" s="358"/>
      <c r="I288" s="608"/>
      <c r="J288" s="359"/>
      <c r="K288" s="363"/>
      <c r="L288" s="355"/>
      <c r="M288" s="355"/>
      <c r="N288" s="358"/>
      <c r="O288" s="355"/>
    </row>
    <row r="289" spans="1:15" x14ac:dyDescent="0.2">
      <c r="A289" s="355"/>
      <c r="B289" s="355"/>
      <c r="C289" s="355"/>
      <c r="D289" s="355"/>
      <c r="E289" s="355"/>
      <c r="F289" s="355"/>
      <c r="G289" s="355"/>
      <c r="H289" s="358"/>
      <c r="I289" s="608"/>
      <c r="J289" s="359"/>
      <c r="K289" s="363"/>
      <c r="L289" s="355"/>
      <c r="M289" s="355"/>
      <c r="N289" s="358"/>
      <c r="O289" s="355"/>
    </row>
    <row r="290" spans="1:15" x14ac:dyDescent="0.2">
      <c r="A290" s="355"/>
      <c r="B290" s="355"/>
      <c r="C290" s="355"/>
      <c r="D290" s="355"/>
      <c r="E290" s="355"/>
      <c r="F290" s="355"/>
      <c r="G290" s="355"/>
      <c r="H290" s="358"/>
      <c r="I290" s="608"/>
      <c r="J290" s="359"/>
      <c r="K290" s="363"/>
      <c r="L290" s="355"/>
      <c r="M290" s="355"/>
      <c r="N290" s="358"/>
      <c r="O290" s="355"/>
    </row>
    <row r="291" spans="1:15" x14ac:dyDescent="0.2">
      <c r="A291" s="355"/>
      <c r="B291" s="355"/>
      <c r="C291" s="355"/>
      <c r="D291" s="355"/>
      <c r="E291" s="355"/>
      <c r="F291" s="355"/>
      <c r="G291" s="355"/>
      <c r="H291" s="358"/>
      <c r="I291" s="608"/>
      <c r="J291" s="359"/>
      <c r="K291" s="363"/>
      <c r="L291" s="355"/>
      <c r="M291" s="355"/>
      <c r="N291" s="358"/>
      <c r="O291" s="355"/>
    </row>
    <row r="292" spans="1:15" x14ac:dyDescent="0.2">
      <c r="A292" s="355"/>
      <c r="B292" s="355"/>
      <c r="C292" s="355"/>
      <c r="D292" s="355"/>
      <c r="E292" s="355"/>
      <c r="F292" s="355"/>
      <c r="G292" s="355"/>
      <c r="H292" s="358"/>
      <c r="I292" s="608"/>
      <c r="J292" s="359"/>
      <c r="K292" s="363"/>
      <c r="L292" s="355"/>
      <c r="M292" s="355"/>
      <c r="N292" s="358"/>
      <c r="O292" s="355"/>
    </row>
    <row r="293" spans="1:15" x14ac:dyDescent="0.2">
      <c r="A293" s="355"/>
      <c r="B293" s="355"/>
      <c r="C293" s="355"/>
      <c r="D293" s="355"/>
      <c r="E293" s="355"/>
      <c r="F293" s="355"/>
      <c r="G293" s="355"/>
      <c r="H293" s="358"/>
      <c r="I293" s="608"/>
      <c r="J293" s="359"/>
      <c r="K293" s="363"/>
      <c r="L293" s="355"/>
      <c r="M293" s="355"/>
      <c r="N293" s="358"/>
      <c r="O293" s="355"/>
    </row>
    <row r="294" spans="1:15" x14ac:dyDescent="0.2">
      <c r="A294" s="355"/>
      <c r="B294" s="355"/>
      <c r="C294" s="355"/>
      <c r="D294" s="355"/>
      <c r="E294" s="355"/>
      <c r="F294" s="355"/>
      <c r="G294" s="355"/>
      <c r="H294" s="358"/>
      <c r="I294" s="608"/>
      <c r="J294" s="359"/>
      <c r="K294" s="363"/>
      <c r="L294" s="355"/>
      <c r="M294" s="355"/>
      <c r="N294" s="358"/>
      <c r="O294" s="355"/>
    </row>
    <row r="295" spans="1:15" x14ac:dyDescent="0.2">
      <c r="A295" s="355"/>
      <c r="B295" s="355"/>
      <c r="C295" s="355"/>
      <c r="D295" s="355"/>
      <c r="E295" s="355"/>
      <c r="F295" s="355"/>
      <c r="G295" s="355"/>
      <c r="H295" s="358"/>
      <c r="I295" s="608"/>
      <c r="J295" s="359"/>
      <c r="K295" s="363"/>
      <c r="L295" s="355"/>
      <c r="M295" s="355"/>
      <c r="N295" s="358"/>
      <c r="O295" s="355"/>
    </row>
    <row r="296" spans="1:15" x14ac:dyDescent="0.2">
      <c r="A296" s="355"/>
      <c r="B296" s="355"/>
      <c r="C296" s="355"/>
      <c r="D296" s="355"/>
      <c r="E296" s="355"/>
      <c r="F296" s="355"/>
      <c r="G296" s="355"/>
      <c r="H296" s="358"/>
      <c r="I296" s="608"/>
      <c r="J296" s="359"/>
      <c r="K296" s="363"/>
      <c r="L296" s="355"/>
      <c r="M296" s="355"/>
      <c r="N296" s="358"/>
      <c r="O296" s="355"/>
    </row>
    <row r="297" spans="1:15" x14ac:dyDescent="0.2">
      <c r="A297" s="355"/>
      <c r="B297" s="355"/>
      <c r="C297" s="355"/>
      <c r="D297" s="355"/>
      <c r="E297" s="355"/>
      <c r="F297" s="355"/>
      <c r="G297" s="355"/>
      <c r="H297" s="358"/>
      <c r="I297" s="608"/>
      <c r="J297" s="359"/>
      <c r="K297" s="363"/>
      <c r="L297" s="355"/>
      <c r="M297" s="355"/>
      <c r="N297" s="358"/>
      <c r="O297" s="355"/>
    </row>
    <row r="298" spans="1:15" x14ac:dyDescent="0.2">
      <c r="A298" s="355"/>
      <c r="B298" s="355"/>
      <c r="C298" s="355"/>
      <c r="D298" s="355"/>
      <c r="E298" s="355"/>
      <c r="F298" s="355"/>
      <c r="G298" s="355"/>
      <c r="H298" s="358"/>
      <c r="I298" s="608"/>
      <c r="J298" s="359"/>
      <c r="K298" s="363"/>
      <c r="L298" s="355"/>
      <c r="M298" s="355"/>
      <c r="N298" s="358"/>
      <c r="O298" s="355"/>
    </row>
    <row r="299" spans="1:15" x14ac:dyDescent="0.2">
      <c r="A299" s="355"/>
      <c r="B299" s="355"/>
      <c r="C299" s="355"/>
      <c r="D299" s="355"/>
      <c r="E299" s="355"/>
      <c r="F299" s="355"/>
      <c r="G299" s="355"/>
      <c r="H299" s="358"/>
      <c r="I299" s="608"/>
      <c r="J299" s="359"/>
      <c r="K299" s="363"/>
      <c r="L299" s="355"/>
      <c r="M299" s="355"/>
      <c r="N299" s="358"/>
      <c r="O299" s="355"/>
    </row>
    <row r="300" spans="1:15" x14ac:dyDescent="0.2">
      <c r="A300" s="355"/>
      <c r="B300" s="355"/>
      <c r="C300" s="355"/>
      <c r="D300" s="355"/>
      <c r="E300" s="355"/>
      <c r="F300" s="355"/>
      <c r="G300" s="355"/>
      <c r="H300" s="358"/>
      <c r="I300" s="608"/>
      <c r="J300" s="359"/>
      <c r="K300" s="363"/>
      <c r="L300" s="355"/>
      <c r="M300" s="355"/>
      <c r="N300" s="358"/>
      <c r="O300" s="355"/>
    </row>
    <row r="301" spans="1:15" x14ac:dyDescent="0.2">
      <c r="A301" s="355"/>
      <c r="B301" s="355"/>
      <c r="C301" s="355"/>
      <c r="D301" s="355"/>
      <c r="E301" s="355"/>
      <c r="F301" s="355"/>
      <c r="G301" s="355"/>
      <c r="H301" s="358"/>
      <c r="I301" s="608"/>
      <c r="J301" s="359"/>
      <c r="K301" s="363"/>
      <c r="L301" s="355"/>
      <c r="M301" s="355"/>
      <c r="N301" s="358"/>
      <c r="O301" s="355"/>
    </row>
    <row r="302" spans="1:15" x14ac:dyDescent="0.2">
      <c r="A302" s="355"/>
      <c r="B302" s="355"/>
      <c r="C302" s="355"/>
      <c r="D302" s="355"/>
      <c r="E302" s="355"/>
      <c r="F302" s="355"/>
      <c r="G302" s="355"/>
      <c r="H302" s="358"/>
      <c r="I302" s="608"/>
      <c r="J302" s="359"/>
      <c r="K302" s="363"/>
      <c r="L302" s="355"/>
      <c r="M302" s="355"/>
      <c r="N302" s="358"/>
      <c r="O302" s="355"/>
    </row>
    <row r="303" spans="1:15" x14ac:dyDescent="0.2">
      <c r="A303" s="355"/>
      <c r="B303" s="355"/>
      <c r="C303" s="355"/>
      <c r="D303" s="355"/>
      <c r="E303" s="355"/>
      <c r="F303" s="355"/>
      <c r="G303" s="355"/>
      <c r="H303" s="358"/>
      <c r="I303" s="608"/>
      <c r="J303" s="359"/>
      <c r="K303" s="363"/>
      <c r="L303" s="355"/>
      <c r="M303" s="355"/>
      <c r="N303" s="358"/>
      <c r="O303" s="355"/>
    </row>
    <row r="304" spans="1:15" x14ac:dyDescent="0.2">
      <c r="A304" s="355"/>
      <c r="B304" s="355"/>
      <c r="C304" s="355"/>
      <c r="D304" s="355"/>
      <c r="E304" s="355"/>
      <c r="F304" s="355"/>
      <c r="G304" s="355"/>
      <c r="H304" s="358"/>
      <c r="I304" s="608"/>
      <c r="J304" s="359"/>
      <c r="K304" s="363"/>
      <c r="L304" s="355"/>
      <c r="M304" s="355"/>
      <c r="N304" s="358"/>
      <c r="O304" s="355"/>
    </row>
    <row r="305" spans="1:15" x14ac:dyDescent="0.2">
      <c r="A305" s="355"/>
      <c r="B305" s="355"/>
      <c r="C305" s="355"/>
      <c r="D305" s="355"/>
      <c r="E305" s="355"/>
      <c r="F305" s="355"/>
      <c r="G305" s="355"/>
      <c r="H305" s="358"/>
      <c r="I305" s="608"/>
      <c r="J305" s="359"/>
      <c r="K305" s="363"/>
      <c r="L305" s="355"/>
      <c r="M305" s="355"/>
      <c r="N305" s="358"/>
      <c r="O305" s="355"/>
    </row>
    <row r="306" spans="1:15" x14ac:dyDescent="0.2">
      <c r="A306" s="355"/>
      <c r="B306" s="355"/>
      <c r="C306" s="355"/>
      <c r="D306" s="355"/>
      <c r="E306" s="355"/>
      <c r="F306" s="355"/>
      <c r="G306" s="355"/>
      <c r="H306" s="358"/>
      <c r="I306" s="608"/>
      <c r="J306" s="359"/>
      <c r="K306" s="363"/>
      <c r="L306" s="355"/>
      <c r="M306" s="355"/>
      <c r="N306" s="358"/>
      <c r="O306" s="355"/>
    </row>
    <row r="307" spans="1:15" x14ac:dyDescent="0.2">
      <c r="A307" s="355"/>
      <c r="B307" s="355"/>
      <c r="C307" s="355"/>
      <c r="D307" s="355"/>
      <c r="E307" s="355"/>
      <c r="F307" s="355"/>
      <c r="G307" s="355"/>
      <c r="H307" s="358"/>
      <c r="I307" s="608"/>
      <c r="J307" s="359"/>
      <c r="K307" s="363"/>
      <c r="L307" s="355"/>
      <c r="M307" s="355"/>
      <c r="N307" s="358"/>
      <c r="O307" s="355"/>
    </row>
    <row r="308" spans="1:15" x14ac:dyDescent="0.2">
      <c r="A308" s="355"/>
      <c r="B308" s="355"/>
      <c r="C308" s="355"/>
      <c r="D308" s="355"/>
      <c r="E308" s="355"/>
      <c r="F308" s="355"/>
      <c r="G308" s="355"/>
      <c r="H308" s="358"/>
      <c r="I308" s="608"/>
      <c r="J308" s="359"/>
      <c r="K308" s="363"/>
      <c r="L308" s="355"/>
      <c r="M308" s="355"/>
      <c r="N308" s="358"/>
      <c r="O308" s="355"/>
    </row>
    <row r="309" spans="1:15" x14ac:dyDescent="0.2">
      <c r="A309" s="355"/>
      <c r="B309" s="355"/>
      <c r="C309" s="355"/>
      <c r="D309" s="355"/>
      <c r="E309" s="355"/>
      <c r="F309" s="355"/>
      <c r="G309" s="355"/>
      <c r="H309" s="358"/>
      <c r="I309" s="608"/>
      <c r="J309" s="359"/>
      <c r="K309" s="363"/>
      <c r="L309" s="355"/>
      <c r="M309" s="355"/>
      <c r="N309" s="358"/>
      <c r="O309" s="355"/>
    </row>
    <row r="310" spans="1:15" x14ac:dyDescent="0.2">
      <c r="A310" s="355"/>
      <c r="B310" s="355"/>
      <c r="C310" s="355"/>
      <c r="D310" s="355"/>
      <c r="E310" s="355"/>
      <c r="F310" s="355"/>
      <c r="G310" s="355"/>
      <c r="H310" s="358"/>
      <c r="I310" s="608"/>
      <c r="J310" s="359"/>
      <c r="K310" s="363"/>
      <c r="L310" s="355"/>
      <c r="M310" s="355"/>
      <c r="N310" s="358"/>
      <c r="O310" s="355"/>
    </row>
    <row r="311" spans="1:15" x14ac:dyDescent="0.2">
      <c r="A311" s="355"/>
      <c r="B311" s="355"/>
      <c r="C311" s="355"/>
      <c r="D311" s="355"/>
      <c r="E311" s="355"/>
      <c r="F311" s="355"/>
      <c r="G311" s="355"/>
      <c r="H311" s="358"/>
      <c r="I311" s="608"/>
      <c r="J311" s="359"/>
      <c r="K311" s="363"/>
      <c r="L311" s="355"/>
      <c r="M311" s="355"/>
      <c r="N311" s="358"/>
      <c r="O311" s="355"/>
    </row>
    <row r="312" spans="1:15" x14ac:dyDescent="0.2">
      <c r="A312" s="355"/>
      <c r="B312" s="355"/>
      <c r="C312" s="355"/>
      <c r="D312" s="355"/>
      <c r="E312" s="355"/>
      <c r="F312" s="355"/>
      <c r="G312" s="355"/>
      <c r="H312" s="358"/>
      <c r="I312" s="608"/>
      <c r="J312" s="359"/>
      <c r="K312" s="363"/>
      <c r="L312" s="355"/>
      <c r="M312" s="355"/>
      <c r="N312" s="358"/>
      <c r="O312" s="355"/>
    </row>
    <row r="313" spans="1:15" x14ac:dyDescent="0.2">
      <c r="A313" s="355"/>
      <c r="B313" s="355"/>
      <c r="C313" s="355"/>
      <c r="D313" s="355"/>
      <c r="E313" s="355"/>
      <c r="F313" s="355"/>
      <c r="G313" s="355"/>
      <c r="H313" s="358"/>
      <c r="I313" s="608"/>
      <c r="J313" s="359"/>
      <c r="K313" s="363"/>
      <c r="L313" s="355"/>
      <c r="M313" s="355"/>
      <c r="N313" s="358"/>
      <c r="O313" s="355"/>
    </row>
    <row r="314" spans="1:15" x14ac:dyDescent="0.2">
      <c r="A314" s="355"/>
      <c r="B314" s="355"/>
      <c r="C314" s="355"/>
      <c r="D314" s="355"/>
      <c r="E314" s="355"/>
      <c r="F314" s="355"/>
      <c r="G314" s="355"/>
      <c r="H314" s="358"/>
      <c r="I314" s="608"/>
      <c r="J314" s="359"/>
      <c r="K314" s="363"/>
      <c r="L314" s="355"/>
      <c r="M314" s="355"/>
      <c r="N314" s="358"/>
      <c r="O314" s="355"/>
    </row>
    <row r="315" spans="1:15" x14ac:dyDescent="0.2">
      <c r="A315" s="355"/>
      <c r="B315" s="355"/>
      <c r="C315" s="355"/>
      <c r="D315" s="355"/>
      <c r="E315" s="355"/>
      <c r="F315" s="355"/>
      <c r="G315" s="355"/>
      <c r="H315" s="358"/>
      <c r="I315" s="608"/>
      <c r="J315" s="359"/>
      <c r="K315" s="363"/>
      <c r="L315" s="355"/>
      <c r="M315" s="355"/>
      <c r="N315" s="358"/>
      <c r="O315" s="355"/>
    </row>
    <row r="316" spans="1:15" x14ac:dyDescent="0.2">
      <c r="A316" s="355"/>
      <c r="B316" s="355"/>
      <c r="C316" s="355"/>
      <c r="D316" s="355"/>
      <c r="E316" s="355"/>
      <c r="F316" s="355"/>
      <c r="G316" s="355"/>
      <c r="H316" s="358"/>
      <c r="I316" s="608"/>
      <c r="J316" s="359"/>
      <c r="K316" s="363"/>
      <c r="L316" s="355"/>
      <c r="M316" s="355"/>
      <c r="N316" s="358"/>
      <c r="O316" s="355"/>
    </row>
    <row r="317" spans="1:15" x14ac:dyDescent="0.2">
      <c r="A317" s="355"/>
      <c r="B317" s="355"/>
      <c r="C317" s="355"/>
      <c r="D317" s="355"/>
      <c r="E317" s="355"/>
      <c r="F317" s="355"/>
      <c r="G317" s="355"/>
      <c r="H317" s="358"/>
      <c r="I317" s="608"/>
      <c r="J317" s="359"/>
      <c r="K317" s="363"/>
      <c r="L317" s="355"/>
      <c r="M317" s="355"/>
      <c r="N317" s="358"/>
      <c r="O317" s="355"/>
    </row>
    <row r="318" spans="1:15" x14ac:dyDescent="0.2">
      <c r="A318" s="355"/>
      <c r="B318" s="355"/>
      <c r="C318" s="355"/>
      <c r="D318" s="355"/>
      <c r="E318" s="355"/>
      <c r="F318" s="355"/>
      <c r="G318" s="355"/>
      <c r="H318" s="358"/>
      <c r="I318" s="608"/>
      <c r="J318" s="359"/>
      <c r="K318" s="363"/>
      <c r="L318" s="355"/>
      <c r="M318" s="355"/>
      <c r="N318" s="358"/>
      <c r="O318" s="355"/>
    </row>
    <row r="319" spans="1:15" x14ac:dyDescent="0.2">
      <c r="A319" s="355"/>
      <c r="B319" s="355"/>
      <c r="C319" s="355"/>
      <c r="D319" s="355"/>
      <c r="E319" s="355"/>
      <c r="F319" s="355"/>
      <c r="G319" s="355"/>
      <c r="H319" s="358"/>
      <c r="I319" s="608"/>
      <c r="J319" s="359"/>
      <c r="K319" s="363"/>
      <c r="L319" s="355"/>
      <c r="M319" s="355"/>
      <c r="N319" s="358"/>
      <c r="O319" s="355"/>
    </row>
    <row r="320" spans="1:15" x14ac:dyDescent="0.2">
      <c r="A320" s="355"/>
      <c r="B320" s="355"/>
      <c r="C320" s="355"/>
      <c r="D320" s="355"/>
      <c r="E320" s="355"/>
      <c r="F320" s="355"/>
      <c r="G320" s="355"/>
      <c r="H320" s="358"/>
      <c r="I320" s="608"/>
      <c r="J320" s="359"/>
      <c r="K320" s="363"/>
      <c r="L320" s="355"/>
      <c r="M320" s="355"/>
      <c r="N320" s="358"/>
      <c r="O320" s="355"/>
    </row>
    <row r="321" spans="1:15" x14ac:dyDescent="0.2">
      <c r="A321" s="355"/>
      <c r="B321" s="355"/>
      <c r="C321" s="355"/>
      <c r="D321" s="355"/>
      <c r="E321" s="355"/>
      <c r="F321" s="355"/>
      <c r="G321" s="355"/>
      <c r="H321" s="358"/>
      <c r="I321" s="608"/>
      <c r="J321" s="359"/>
      <c r="K321" s="363"/>
      <c r="L321" s="355"/>
      <c r="M321" s="355"/>
      <c r="N321" s="358"/>
      <c r="O321" s="355"/>
    </row>
    <row r="322" spans="1:15" x14ac:dyDescent="0.2">
      <c r="A322" s="355"/>
      <c r="B322" s="355"/>
      <c r="C322" s="355"/>
      <c r="D322" s="355"/>
      <c r="E322" s="355"/>
      <c r="F322" s="355"/>
      <c r="G322" s="355"/>
      <c r="H322" s="358"/>
      <c r="I322" s="608"/>
      <c r="J322" s="359"/>
      <c r="K322" s="363"/>
      <c r="L322" s="355"/>
      <c r="M322" s="355"/>
      <c r="N322" s="358"/>
      <c r="O322" s="355"/>
    </row>
    <row r="323" spans="1:15" x14ac:dyDescent="0.2">
      <c r="A323" s="355"/>
      <c r="B323" s="355"/>
      <c r="C323" s="355"/>
      <c r="D323" s="355"/>
      <c r="E323" s="355"/>
      <c r="F323" s="355"/>
      <c r="G323" s="355"/>
      <c r="H323" s="358"/>
      <c r="I323" s="608"/>
      <c r="J323" s="359"/>
      <c r="K323" s="363"/>
      <c r="L323" s="355"/>
      <c r="M323" s="355"/>
      <c r="N323" s="358"/>
      <c r="O323" s="355"/>
    </row>
    <row r="324" spans="1:15" x14ac:dyDescent="0.2">
      <c r="A324" s="355"/>
      <c r="B324" s="355"/>
      <c r="C324" s="355"/>
      <c r="D324" s="355"/>
      <c r="E324" s="355"/>
      <c r="F324" s="355"/>
      <c r="G324" s="355"/>
      <c r="H324" s="358"/>
      <c r="I324" s="608"/>
      <c r="J324" s="359"/>
      <c r="K324" s="363"/>
      <c r="L324" s="355"/>
      <c r="M324" s="355"/>
      <c r="N324" s="358"/>
      <c r="O324" s="355"/>
    </row>
    <row r="325" spans="1:15" x14ac:dyDescent="0.2">
      <c r="A325" s="355"/>
      <c r="B325" s="355"/>
      <c r="C325" s="355"/>
      <c r="D325" s="355"/>
      <c r="E325" s="355"/>
      <c r="F325" s="355"/>
      <c r="G325" s="355"/>
      <c r="H325" s="358"/>
      <c r="I325" s="608"/>
      <c r="J325" s="359"/>
      <c r="K325" s="363"/>
      <c r="L325" s="355"/>
      <c r="M325" s="355"/>
      <c r="N325" s="358"/>
      <c r="O325" s="355"/>
    </row>
    <row r="326" spans="1:15" x14ac:dyDescent="0.2">
      <c r="A326" s="355"/>
      <c r="B326" s="355"/>
      <c r="C326" s="355"/>
      <c r="D326" s="355"/>
      <c r="E326" s="355"/>
      <c r="F326" s="355"/>
      <c r="G326" s="355"/>
      <c r="H326" s="358"/>
      <c r="I326" s="608"/>
      <c r="J326" s="359"/>
      <c r="K326" s="363"/>
      <c r="L326" s="355"/>
      <c r="M326" s="355"/>
      <c r="N326" s="358"/>
      <c r="O326" s="355"/>
    </row>
    <row r="327" spans="1:15" x14ac:dyDescent="0.2">
      <c r="A327" s="355"/>
      <c r="B327" s="355"/>
      <c r="C327" s="355"/>
      <c r="D327" s="355"/>
      <c r="E327" s="355"/>
      <c r="F327" s="355"/>
      <c r="G327" s="355"/>
      <c r="H327" s="358"/>
      <c r="I327" s="608"/>
      <c r="J327" s="359"/>
      <c r="K327" s="363"/>
      <c r="L327" s="355"/>
      <c r="M327" s="355"/>
      <c r="N327" s="358"/>
      <c r="O327" s="355"/>
    </row>
    <row r="328" spans="1:15" x14ac:dyDescent="0.2">
      <c r="A328" s="355"/>
      <c r="B328" s="355"/>
      <c r="C328" s="355"/>
      <c r="D328" s="355"/>
      <c r="E328" s="355"/>
      <c r="F328" s="355"/>
      <c r="G328" s="355"/>
      <c r="H328" s="358"/>
      <c r="I328" s="608"/>
      <c r="J328" s="359"/>
      <c r="K328" s="363"/>
      <c r="L328" s="355"/>
      <c r="M328" s="355"/>
      <c r="N328" s="358"/>
      <c r="O328" s="355"/>
    </row>
    <row r="329" spans="1:15" x14ac:dyDescent="0.2">
      <c r="A329" s="355"/>
      <c r="B329" s="355"/>
      <c r="C329" s="355"/>
      <c r="D329" s="355"/>
      <c r="E329" s="355"/>
      <c r="F329" s="355"/>
      <c r="G329" s="355"/>
      <c r="H329" s="358"/>
      <c r="I329" s="608"/>
      <c r="J329" s="359"/>
      <c r="K329" s="363"/>
      <c r="L329" s="355"/>
      <c r="M329" s="355"/>
      <c r="N329" s="358"/>
      <c r="O329" s="355"/>
    </row>
    <row r="330" spans="1:15" x14ac:dyDescent="0.2">
      <c r="A330" s="355"/>
      <c r="B330" s="355"/>
      <c r="C330" s="355"/>
      <c r="D330" s="355"/>
      <c r="E330" s="355"/>
      <c r="F330" s="355"/>
      <c r="G330" s="355"/>
      <c r="H330" s="358"/>
      <c r="I330" s="608"/>
      <c r="J330" s="359"/>
      <c r="K330" s="363"/>
      <c r="L330" s="355"/>
      <c r="M330" s="355"/>
      <c r="N330" s="358"/>
      <c r="O330" s="355"/>
    </row>
    <row r="331" spans="1:15" x14ac:dyDescent="0.2">
      <c r="A331" s="355"/>
      <c r="B331" s="355"/>
      <c r="C331" s="355"/>
      <c r="D331" s="355"/>
      <c r="E331" s="355"/>
      <c r="F331" s="355"/>
      <c r="G331" s="355"/>
      <c r="H331" s="358"/>
      <c r="I331" s="608"/>
      <c r="J331" s="359"/>
      <c r="K331" s="363"/>
      <c r="L331" s="355"/>
      <c r="M331" s="355"/>
      <c r="N331" s="358"/>
      <c r="O331" s="355"/>
    </row>
    <row r="332" spans="1:15" x14ac:dyDescent="0.2">
      <c r="A332" s="355"/>
      <c r="B332" s="355"/>
      <c r="C332" s="355"/>
      <c r="D332" s="355"/>
      <c r="E332" s="355"/>
      <c r="F332" s="355"/>
      <c r="G332" s="355"/>
      <c r="H332" s="358"/>
      <c r="I332" s="608"/>
      <c r="J332" s="359"/>
      <c r="K332" s="363"/>
      <c r="L332" s="355"/>
      <c r="M332" s="355"/>
      <c r="N332" s="358"/>
      <c r="O332" s="355"/>
    </row>
    <row r="333" spans="1:15" x14ac:dyDescent="0.2">
      <c r="A333" s="355"/>
      <c r="B333" s="355"/>
      <c r="C333" s="355"/>
      <c r="D333" s="355"/>
      <c r="E333" s="355"/>
      <c r="F333" s="355"/>
      <c r="G333" s="355"/>
      <c r="H333" s="358"/>
      <c r="I333" s="608"/>
      <c r="J333" s="359"/>
      <c r="K333" s="363"/>
      <c r="L333" s="355"/>
      <c r="M333" s="355"/>
      <c r="N333" s="358"/>
      <c r="O333" s="355"/>
    </row>
    <row r="334" spans="1:15" x14ac:dyDescent="0.2">
      <c r="A334" s="355"/>
      <c r="B334" s="355"/>
      <c r="C334" s="355"/>
      <c r="D334" s="355"/>
      <c r="E334" s="355"/>
      <c r="F334" s="355"/>
      <c r="G334" s="355"/>
      <c r="H334" s="358"/>
      <c r="I334" s="608"/>
      <c r="J334" s="359"/>
      <c r="K334" s="363"/>
      <c r="L334" s="355"/>
      <c r="M334" s="355"/>
      <c r="N334" s="358"/>
      <c r="O334" s="355"/>
    </row>
    <row r="335" spans="1:15" x14ac:dyDescent="0.2">
      <c r="A335" s="355"/>
      <c r="B335" s="355"/>
      <c r="C335" s="355"/>
      <c r="D335" s="355"/>
      <c r="E335" s="355"/>
      <c r="F335" s="355"/>
      <c r="G335" s="355"/>
      <c r="H335" s="358"/>
      <c r="I335" s="608"/>
      <c r="J335" s="359"/>
      <c r="K335" s="363"/>
      <c r="L335" s="355"/>
      <c r="M335" s="355"/>
      <c r="N335" s="358"/>
      <c r="O335" s="355"/>
    </row>
    <row r="336" spans="1:15" x14ac:dyDescent="0.2">
      <c r="A336" s="355"/>
      <c r="B336" s="355"/>
      <c r="C336" s="355"/>
      <c r="D336" s="355"/>
      <c r="E336" s="355"/>
      <c r="F336" s="355"/>
      <c r="G336" s="355"/>
      <c r="H336" s="358"/>
      <c r="I336" s="608"/>
      <c r="J336" s="359"/>
      <c r="K336" s="363"/>
      <c r="L336" s="355"/>
      <c r="M336" s="355"/>
      <c r="N336" s="358"/>
      <c r="O336" s="355"/>
    </row>
    <row r="337" spans="1:15" x14ac:dyDescent="0.2">
      <c r="A337" s="355"/>
      <c r="B337" s="355"/>
      <c r="C337" s="355"/>
      <c r="D337" s="355"/>
      <c r="E337" s="355"/>
      <c r="F337" s="355"/>
      <c r="G337" s="355"/>
      <c r="H337" s="358"/>
      <c r="I337" s="608"/>
      <c r="J337" s="359"/>
      <c r="K337" s="363"/>
      <c r="L337" s="355"/>
      <c r="M337" s="355"/>
      <c r="N337" s="358"/>
      <c r="O337" s="355"/>
    </row>
    <row r="338" spans="1:15" x14ac:dyDescent="0.2">
      <c r="A338" s="355"/>
      <c r="B338" s="355"/>
      <c r="C338" s="355"/>
      <c r="D338" s="355"/>
      <c r="E338" s="355"/>
      <c r="F338" s="355"/>
      <c r="G338" s="355"/>
      <c r="H338" s="358"/>
      <c r="I338" s="608"/>
      <c r="J338" s="359"/>
      <c r="K338" s="363"/>
      <c r="L338" s="355"/>
      <c r="M338" s="355"/>
      <c r="N338" s="358"/>
      <c r="O338" s="355"/>
    </row>
    <row r="339" spans="1:15" x14ac:dyDescent="0.2">
      <c r="A339" s="355"/>
      <c r="B339" s="355"/>
      <c r="C339" s="355"/>
      <c r="D339" s="355"/>
      <c r="E339" s="355"/>
      <c r="F339" s="355"/>
      <c r="G339" s="355"/>
      <c r="H339" s="358"/>
      <c r="I339" s="608"/>
      <c r="J339" s="359"/>
      <c r="K339" s="363"/>
      <c r="L339" s="355"/>
      <c r="M339" s="355"/>
      <c r="N339" s="358"/>
      <c r="O339" s="355"/>
    </row>
    <row r="340" spans="1:15" x14ac:dyDescent="0.2">
      <c r="A340" s="355"/>
      <c r="B340" s="355"/>
      <c r="C340" s="355"/>
      <c r="D340" s="355"/>
      <c r="E340" s="355"/>
      <c r="F340" s="355"/>
      <c r="G340" s="355"/>
      <c r="H340" s="358"/>
      <c r="I340" s="608"/>
      <c r="J340" s="359"/>
      <c r="K340" s="363"/>
      <c r="L340" s="355"/>
      <c r="M340" s="355"/>
      <c r="N340" s="358"/>
      <c r="O340" s="355"/>
    </row>
    <row r="341" spans="1:15" x14ac:dyDescent="0.2">
      <c r="A341" s="355"/>
      <c r="B341" s="355"/>
      <c r="C341" s="355"/>
      <c r="D341" s="355"/>
      <c r="E341" s="355"/>
      <c r="F341" s="355"/>
      <c r="G341" s="355"/>
      <c r="H341" s="358"/>
      <c r="I341" s="608"/>
      <c r="J341" s="359"/>
      <c r="K341" s="363"/>
      <c r="L341" s="355"/>
      <c r="M341" s="355"/>
      <c r="N341" s="358"/>
      <c r="O341" s="355"/>
    </row>
    <row r="342" spans="1:15" x14ac:dyDescent="0.2">
      <c r="A342" s="355"/>
      <c r="B342" s="355"/>
      <c r="C342" s="355"/>
      <c r="D342" s="355"/>
      <c r="E342" s="355"/>
      <c r="F342" s="355"/>
      <c r="G342" s="355"/>
      <c r="H342" s="358"/>
      <c r="I342" s="608"/>
      <c r="J342" s="359"/>
      <c r="K342" s="363"/>
      <c r="L342" s="355"/>
      <c r="M342" s="355"/>
      <c r="N342" s="358"/>
      <c r="O342" s="355"/>
    </row>
    <row r="343" spans="1:15" x14ac:dyDescent="0.2">
      <c r="A343" s="355"/>
      <c r="B343" s="355"/>
      <c r="C343" s="355"/>
      <c r="D343" s="355"/>
      <c r="E343" s="355"/>
      <c r="F343" s="355"/>
      <c r="G343" s="355"/>
      <c r="H343" s="358"/>
      <c r="I343" s="608"/>
      <c r="J343" s="359"/>
      <c r="K343" s="363"/>
      <c r="L343" s="355"/>
      <c r="M343" s="355"/>
      <c r="N343" s="358"/>
      <c r="O343" s="355"/>
    </row>
    <row r="344" spans="1:15" x14ac:dyDescent="0.2">
      <c r="A344" s="355"/>
      <c r="B344" s="355"/>
      <c r="C344" s="355"/>
      <c r="D344" s="355"/>
      <c r="E344" s="355"/>
      <c r="F344" s="355"/>
      <c r="G344" s="355"/>
      <c r="H344" s="358"/>
      <c r="I344" s="608"/>
      <c r="J344" s="359"/>
      <c r="K344" s="363"/>
      <c r="L344" s="355"/>
      <c r="M344" s="355"/>
      <c r="N344" s="358"/>
      <c r="O344" s="355"/>
    </row>
    <row r="345" spans="1:15" x14ac:dyDescent="0.2">
      <c r="A345" s="355"/>
      <c r="B345" s="355"/>
      <c r="C345" s="355"/>
      <c r="D345" s="355"/>
      <c r="E345" s="355"/>
      <c r="F345" s="355"/>
      <c r="G345" s="355"/>
      <c r="H345" s="358"/>
      <c r="I345" s="608"/>
      <c r="J345" s="359"/>
      <c r="K345" s="363"/>
      <c r="L345" s="355"/>
      <c r="M345" s="355"/>
      <c r="N345" s="358"/>
      <c r="O345" s="355"/>
    </row>
    <row r="346" spans="1:15" x14ac:dyDescent="0.2">
      <c r="A346" s="355"/>
      <c r="B346" s="355"/>
      <c r="C346" s="355"/>
      <c r="D346" s="355"/>
      <c r="E346" s="355"/>
      <c r="F346" s="355"/>
      <c r="G346" s="355"/>
      <c r="H346" s="358"/>
      <c r="I346" s="608"/>
      <c r="J346" s="359"/>
      <c r="K346" s="363"/>
      <c r="L346" s="355"/>
      <c r="M346" s="355"/>
      <c r="N346" s="358"/>
      <c r="O346" s="355"/>
    </row>
    <row r="347" spans="1:15" x14ac:dyDescent="0.2">
      <c r="A347" s="355"/>
      <c r="B347" s="355"/>
      <c r="C347" s="355"/>
      <c r="D347" s="355"/>
      <c r="E347" s="355"/>
      <c r="F347" s="355"/>
      <c r="G347" s="355"/>
      <c r="H347" s="358"/>
      <c r="I347" s="608"/>
      <c r="J347" s="359"/>
      <c r="K347" s="363"/>
      <c r="L347" s="355"/>
      <c r="M347" s="355"/>
      <c r="N347" s="358"/>
      <c r="O347" s="355"/>
    </row>
    <row r="348" spans="1:15" x14ac:dyDescent="0.2">
      <c r="A348" s="355"/>
      <c r="B348" s="355"/>
      <c r="C348" s="355"/>
      <c r="D348" s="355"/>
      <c r="E348" s="355"/>
      <c r="F348" s="355"/>
      <c r="G348" s="355"/>
      <c r="H348" s="358"/>
      <c r="I348" s="608"/>
      <c r="J348" s="359"/>
      <c r="K348" s="363"/>
      <c r="L348" s="355"/>
      <c r="M348" s="355"/>
      <c r="N348" s="358"/>
      <c r="O348" s="355"/>
    </row>
    <row r="349" spans="1:15" x14ac:dyDescent="0.2">
      <c r="A349" s="355"/>
      <c r="B349" s="355"/>
      <c r="C349" s="355"/>
      <c r="D349" s="355"/>
      <c r="E349" s="355"/>
      <c r="F349" s="355"/>
      <c r="G349" s="355"/>
      <c r="H349" s="358"/>
      <c r="I349" s="608"/>
      <c r="J349" s="359"/>
      <c r="K349" s="363"/>
      <c r="L349" s="355"/>
      <c r="M349" s="355"/>
      <c r="N349" s="358"/>
      <c r="O349" s="355"/>
    </row>
    <row r="350" spans="1:15" x14ac:dyDescent="0.2">
      <c r="A350" s="355"/>
      <c r="B350" s="355"/>
      <c r="C350" s="355"/>
      <c r="D350" s="355"/>
      <c r="E350" s="355"/>
      <c r="F350" s="355"/>
      <c r="G350" s="355"/>
      <c r="H350" s="358"/>
      <c r="I350" s="608"/>
      <c r="J350" s="359"/>
      <c r="K350" s="363"/>
      <c r="L350" s="355"/>
      <c r="M350" s="355"/>
      <c r="N350" s="358"/>
      <c r="O350" s="355"/>
    </row>
    <row r="351" spans="1:15" x14ac:dyDescent="0.2">
      <c r="A351" s="355"/>
      <c r="B351" s="355"/>
      <c r="C351" s="355"/>
      <c r="D351" s="355"/>
      <c r="E351" s="355"/>
      <c r="F351" s="355"/>
      <c r="G351" s="355"/>
      <c r="H351" s="358"/>
      <c r="I351" s="608"/>
      <c r="J351" s="359"/>
      <c r="K351" s="363"/>
      <c r="L351" s="355"/>
      <c r="M351" s="355"/>
      <c r="N351" s="358"/>
      <c r="O351" s="355"/>
    </row>
    <row r="352" spans="1:15" x14ac:dyDescent="0.2">
      <c r="A352" s="355"/>
      <c r="B352" s="355"/>
      <c r="C352" s="355"/>
      <c r="D352" s="355"/>
      <c r="E352" s="355"/>
      <c r="F352" s="355"/>
      <c r="G352" s="355"/>
      <c r="H352" s="358"/>
      <c r="I352" s="608"/>
      <c r="J352" s="359"/>
      <c r="K352" s="363"/>
      <c r="L352" s="355"/>
      <c r="M352" s="355"/>
      <c r="N352" s="358"/>
      <c r="O352" s="355"/>
    </row>
    <row r="353" spans="1:15" x14ac:dyDescent="0.2">
      <c r="A353" s="355"/>
      <c r="B353" s="355"/>
      <c r="C353" s="355"/>
      <c r="D353" s="355"/>
      <c r="E353" s="355"/>
      <c r="F353" s="355"/>
      <c r="G353" s="355"/>
      <c r="H353" s="358"/>
      <c r="I353" s="608"/>
      <c r="J353" s="359"/>
      <c r="K353" s="363"/>
      <c r="L353" s="355"/>
      <c r="M353" s="355"/>
      <c r="N353" s="358"/>
      <c r="O353" s="355"/>
    </row>
    <row r="354" spans="1:15" x14ac:dyDescent="0.2">
      <c r="A354" s="355"/>
      <c r="B354" s="355"/>
      <c r="C354" s="355"/>
      <c r="D354" s="355"/>
      <c r="E354" s="355"/>
      <c r="F354" s="355"/>
      <c r="G354" s="355"/>
      <c r="H354" s="358"/>
      <c r="I354" s="608"/>
      <c r="J354" s="359"/>
      <c r="K354" s="363"/>
      <c r="L354" s="355"/>
      <c r="M354" s="355"/>
      <c r="N354" s="358"/>
      <c r="O354" s="355"/>
    </row>
    <row r="355" spans="1:15" x14ac:dyDescent="0.2">
      <c r="A355" s="355"/>
      <c r="B355" s="355"/>
      <c r="C355" s="355"/>
      <c r="D355" s="355"/>
      <c r="E355" s="355"/>
      <c r="F355" s="355"/>
      <c r="G355" s="355"/>
      <c r="H355" s="358"/>
      <c r="I355" s="608"/>
      <c r="J355" s="359"/>
      <c r="K355" s="363"/>
      <c r="L355" s="355"/>
      <c r="M355" s="355"/>
      <c r="N355" s="358"/>
      <c r="O355" s="355"/>
    </row>
    <row r="356" spans="1:15" x14ac:dyDescent="0.2">
      <c r="A356" s="355"/>
      <c r="B356" s="355"/>
      <c r="C356" s="355"/>
      <c r="D356" s="355"/>
      <c r="E356" s="355"/>
      <c r="F356" s="355"/>
      <c r="G356" s="355"/>
      <c r="H356" s="358"/>
      <c r="I356" s="608"/>
      <c r="J356" s="359"/>
      <c r="K356" s="363"/>
      <c r="L356" s="355"/>
      <c r="M356" s="355"/>
      <c r="N356" s="358"/>
      <c r="O356" s="355"/>
    </row>
    <row r="357" spans="1:15" x14ac:dyDescent="0.2">
      <c r="A357" s="355"/>
      <c r="B357" s="355"/>
      <c r="C357" s="355"/>
      <c r="D357" s="355"/>
      <c r="E357" s="355"/>
      <c r="F357" s="355"/>
      <c r="G357" s="355"/>
      <c r="H357" s="358"/>
      <c r="I357" s="608"/>
      <c r="J357" s="359"/>
      <c r="K357" s="363"/>
      <c r="L357" s="355"/>
      <c r="M357" s="355"/>
      <c r="N357" s="358"/>
      <c r="O357" s="355"/>
    </row>
    <row r="358" spans="1:15" x14ac:dyDescent="0.2">
      <c r="A358" s="355"/>
      <c r="B358" s="355"/>
      <c r="C358" s="355"/>
      <c r="D358" s="355"/>
      <c r="E358" s="355"/>
      <c r="F358" s="355"/>
      <c r="G358" s="355"/>
      <c r="H358" s="358"/>
      <c r="I358" s="608"/>
      <c r="J358" s="359"/>
      <c r="K358" s="363"/>
      <c r="L358" s="355"/>
      <c r="M358" s="355"/>
      <c r="N358" s="358"/>
      <c r="O358" s="355"/>
    </row>
    <row r="359" spans="1:15" x14ac:dyDescent="0.2">
      <c r="A359" s="355"/>
      <c r="B359" s="355"/>
      <c r="C359" s="355"/>
      <c r="D359" s="355"/>
      <c r="E359" s="355"/>
      <c r="F359" s="355"/>
      <c r="G359" s="355"/>
      <c r="H359" s="358"/>
      <c r="I359" s="608"/>
      <c r="J359" s="359"/>
      <c r="K359" s="363"/>
      <c r="L359" s="355"/>
      <c r="M359" s="355"/>
      <c r="N359" s="358"/>
      <c r="O359" s="355"/>
    </row>
    <row r="360" spans="1:15" x14ac:dyDescent="0.2">
      <c r="A360" s="355"/>
      <c r="B360" s="355"/>
      <c r="C360" s="355"/>
      <c r="D360" s="355"/>
      <c r="E360" s="355"/>
      <c r="F360" s="355"/>
      <c r="G360" s="355"/>
      <c r="H360" s="358"/>
      <c r="I360" s="608"/>
      <c r="J360" s="359"/>
      <c r="K360" s="363"/>
      <c r="L360" s="355"/>
      <c r="M360" s="355"/>
      <c r="N360" s="358"/>
      <c r="O360" s="355"/>
    </row>
    <row r="361" spans="1:15" x14ac:dyDescent="0.2">
      <c r="A361" s="355"/>
      <c r="B361" s="355"/>
      <c r="C361" s="355"/>
      <c r="D361" s="355"/>
      <c r="E361" s="355"/>
      <c r="F361" s="355"/>
      <c r="G361" s="355"/>
      <c r="H361" s="358"/>
      <c r="I361" s="608"/>
      <c r="J361" s="359"/>
      <c r="K361" s="363"/>
      <c r="L361" s="355"/>
      <c r="M361" s="355"/>
      <c r="N361" s="358"/>
      <c r="O361" s="355"/>
    </row>
    <row r="362" spans="1:15" x14ac:dyDescent="0.2">
      <c r="A362" s="355"/>
      <c r="B362" s="355"/>
      <c r="C362" s="355"/>
      <c r="D362" s="355"/>
      <c r="E362" s="355"/>
      <c r="F362" s="355"/>
      <c r="G362" s="355"/>
      <c r="H362" s="358"/>
      <c r="I362" s="608"/>
      <c r="J362" s="359"/>
      <c r="K362" s="363"/>
      <c r="L362" s="355"/>
      <c r="M362" s="355"/>
      <c r="N362" s="358"/>
      <c r="O362" s="355"/>
    </row>
    <row r="363" spans="1:15" x14ac:dyDescent="0.2">
      <c r="A363" s="355"/>
      <c r="B363" s="355"/>
      <c r="C363" s="355"/>
      <c r="D363" s="355"/>
      <c r="E363" s="355"/>
      <c r="F363" s="355"/>
      <c r="G363" s="355"/>
      <c r="H363" s="358"/>
      <c r="I363" s="608"/>
      <c r="J363" s="359"/>
      <c r="K363" s="363"/>
      <c r="L363" s="355"/>
      <c r="M363" s="355"/>
      <c r="N363" s="358"/>
      <c r="O363" s="355"/>
    </row>
    <row r="364" spans="1:15" x14ac:dyDescent="0.2">
      <c r="A364" s="355"/>
      <c r="B364" s="355"/>
      <c r="C364" s="355"/>
      <c r="D364" s="355"/>
      <c r="E364" s="355"/>
      <c r="F364" s="355"/>
      <c r="G364" s="355"/>
      <c r="H364" s="358"/>
      <c r="I364" s="608"/>
      <c r="J364" s="359"/>
      <c r="K364" s="363"/>
      <c r="L364" s="355"/>
      <c r="M364" s="355"/>
      <c r="N364" s="358"/>
      <c r="O364" s="355"/>
    </row>
    <row r="365" spans="1:15" x14ac:dyDescent="0.2">
      <c r="A365" s="355"/>
      <c r="B365" s="355"/>
      <c r="C365" s="355"/>
      <c r="D365" s="355"/>
      <c r="E365" s="355"/>
      <c r="F365" s="355"/>
      <c r="G365" s="355"/>
      <c r="H365" s="358"/>
      <c r="I365" s="608"/>
      <c r="J365" s="359"/>
      <c r="K365" s="363"/>
      <c r="L365" s="355"/>
      <c r="M365" s="355"/>
      <c r="N365" s="358"/>
      <c r="O365" s="355"/>
    </row>
    <row r="366" spans="1:15" x14ac:dyDescent="0.2">
      <c r="A366" s="355"/>
      <c r="B366" s="355"/>
      <c r="C366" s="355"/>
      <c r="D366" s="355"/>
      <c r="E366" s="355"/>
      <c r="F366" s="355"/>
      <c r="G366" s="355"/>
      <c r="H366" s="358"/>
      <c r="I366" s="608"/>
      <c r="J366" s="359"/>
      <c r="K366" s="363"/>
      <c r="L366" s="355"/>
      <c r="M366" s="355"/>
      <c r="N366" s="358"/>
      <c r="O366" s="355"/>
    </row>
    <row r="367" spans="1:15" x14ac:dyDescent="0.2">
      <c r="A367" s="355"/>
      <c r="B367" s="355"/>
      <c r="C367" s="355"/>
      <c r="D367" s="355"/>
      <c r="E367" s="355"/>
      <c r="F367" s="355"/>
      <c r="G367" s="355"/>
      <c r="H367" s="358"/>
      <c r="I367" s="608"/>
      <c r="J367" s="359"/>
      <c r="K367" s="363"/>
      <c r="L367" s="355"/>
      <c r="M367" s="355"/>
      <c r="N367" s="358"/>
      <c r="O367" s="355"/>
    </row>
    <row r="368" spans="1:15" x14ac:dyDescent="0.2">
      <c r="A368" s="355"/>
      <c r="B368" s="355"/>
      <c r="C368" s="355"/>
      <c r="D368" s="355"/>
      <c r="E368" s="355"/>
      <c r="F368" s="355"/>
      <c r="G368" s="355"/>
      <c r="H368" s="358"/>
      <c r="I368" s="608"/>
      <c r="J368" s="359"/>
      <c r="K368" s="363"/>
      <c r="L368" s="355"/>
      <c r="M368" s="355"/>
      <c r="N368" s="358"/>
      <c r="O368" s="355"/>
    </row>
    <row r="369" spans="1:15" x14ac:dyDescent="0.2">
      <c r="A369" s="355"/>
      <c r="B369" s="355"/>
      <c r="C369" s="355"/>
      <c r="D369" s="355"/>
      <c r="E369" s="355"/>
      <c r="F369" s="355"/>
      <c r="G369" s="355"/>
      <c r="H369" s="358"/>
      <c r="I369" s="608"/>
      <c r="J369" s="359"/>
      <c r="K369" s="363"/>
      <c r="L369" s="355"/>
      <c r="M369" s="355"/>
      <c r="N369" s="358"/>
      <c r="O369" s="355"/>
    </row>
    <row r="370" spans="1:15" x14ac:dyDescent="0.2">
      <c r="A370" s="355"/>
      <c r="B370" s="355"/>
      <c r="C370" s="355"/>
      <c r="D370" s="355"/>
      <c r="E370" s="355"/>
      <c r="F370" s="355"/>
      <c r="G370" s="355"/>
      <c r="H370" s="358"/>
      <c r="I370" s="608"/>
      <c r="J370" s="359"/>
      <c r="K370" s="363"/>
      <c r="L370" s="355"/>
      <c r="M370" s="355"/>
      <c r="N370" s="358"/>
      <c r="O370" s="355"/>
    </row>
    <row r="371" spans="1:15" x14ac:dyDescent="0.2">
      <c r="A371" s="355"/>
      <c r="B371" s="355"/>
      <c r="C371" s="355"/>
      <c r="D371" s="355"/>
      <c r="E371" s="355"/>
      <c r="F371" s="355"/>
      <c r="G371" s="355"/>
      <c r="H371" s="358"/>
      <c r="I371" s="608"/>
      <c r="J371" s="359"/>
      <c r="K371" s="363"/>
      <c r="L371" s="355"/>
      <c r="M371" s="355"/>
      <c r="N371" s="358"/>
      <c r="O371" s="355"/>
    </row>
    <row r="372" spans="1:15" x14ac:dyDescent="0.2">
      <c r="A372" s="355"/>
      <c r="B372" s="355"/>
      <c r="C372" s="355"/>
      <c r="D372" s="355"/>
      <c r="E372" s="355"/>
      <c r="F372" s="355"/>
      <c r="G372" s="355"/>
      <c r="H372" s="358"/>
      <c r="I372" s="608"/>
      <c r="J372" s="359"/>
      <c r="K372" s="363"/>
      <c r="L372" s="355"/>
      <c r="M372" s="355"/>
      <c r="N372" s="358"/>
      <c r="O372" s="355"/>
    </row>
    <row r="373" spans="1:15" x14ac:dyDescent="0.2">
      <c r="A373" s="355"/>
      <c r="B373" s="355"/>
      <c r="C373" s="355"/>
      <c r="D373" s="355"/>
      <c r="E373" s="355"/>
      <c r="F373" s="355"/>
      <c r="G373" s="355"/>
      <c r="H373" s="358"/>
      <c r="I373" s="608"/>
      <c r="J373" s="359"/>
      <c r="K373" s="363"/>
      <c r="L373" s="355"/>
      <c r="M373" s="355"/>
      <c r="N373" s="358"/>
      <c r="O373" s="355"/>
    </row>
    <row r="374" spans="1:15" x14ac:dyDescent="0.2">
      <c r="A374" s="355"/>
      <c r="B374" s="355"/>
      <c r="C374" s="355"/>
      <c r="D374" s="355"/>
      <c r="E374" s="355"/>
      <c r="F374" s="355"/>
      <c r="G374" s="355"/>
      <c r="H374" s="358"/>
      <c r="I374" s="608"/>
      <c r="J374" s="359"/>
      <c r="K374" s="363"/>
      <c r="L374" s="355"/>
      <c r="M374" s="355"/>
      <c r="N374" s="358"/>
      <c r="O374" s="355"/>
    </row>
    <row r="375" spans="1:15" x14ac:dyDescent="0.2">
      <c r="A375" s="355"/>
      <c r="B375" s="355"/>
      <c r="C375" s="355"/>
      <c r="D375" s="355"/>
      <c r="E375" s="355"/>
      <c r="F375" s="355"/>
      <c r="G375" s="355"/>
      <c r="H375" s="358"/>
      <c r="I375" s="608"/>
      <c r="J375" s="359"/>
      <c r="K375" s="363"/>
      <c r="L375" s="355"/>
      <c r="M375" s="355"/>
      <c r="N375" s="358"/>
      <c r="O375" s="355"/>
    </row>
    <row r="376" spans="1:15" x14ac:dyDescent="0.2">
      <c r="A376" s="355"/>
      <c r="B376" s="355"/>
      <c r="C376" s="355"/>
      <c r="D376" s="355"/>
      <c r="E376" s="355"/>
      <c r="F376" s="355"/>
      <c r="G376" s="355"/>
      <c r="H376" s="358"/>
      <c r="I376" s="608"/>
      <c r="J376" s="359"/>
      <c r="K376" s="363"/>
      <c r="L376" s="355"/>
      <c r="M376" s="355"/>
      <c r="N376" s="358"/>
      <c r="O376" s="355"/>
    </row>
    <row r="377" spans="1:15" x14ac:dyDescent="0.2">
      <c r="A377" s="355"/>
      <c r="B377" s="355"/>
      <c r="C377" s="355"/>
      <c r="D377" s="355"/>
      <c r="E377" s="355"/>
      <c r="F377" s="355"/>
      <c r="G377" s="355"/>
      <c r="H377" s="358"/>
      <c r="I377" s="608"/>
      <c r="J377" s="359"/>
      <c r="K377" s="363"/>
      <c r="L377" s="355"/>
      <c r="M377" s="355"/>
      <c r="N377" s="358"/>
      <c r="O377" s="355"/>
    </row>
    <row r="378" spans="1:15" x14ac:dyDescent="0.2">
      <c r="A378" s="355"/>
      <c r="B378" s="355"/>
      <c r="C378" s="355"/>
      <c r="D378" s="355"/>
      <c r="E378" s="355"/>
      <c r="F378" s="355"/>
      <c r="G378" s="355"/>
      <c r="H378" s="358"/>
      <c r="I378" s="608"/>
      <c r="J378" s="359"/>
      <c r="K378" s="363"/>
      <c r="L378" s="355"/>
      <c r="M378" s="355"/>
      <c r="N378" s="358"/>
      <c r="O378" s="355"/>
    </row>
    <row r="379" spans="1:15" x14ac:dyDescent="0.2">
      <c r="A379" s="355"/>
      <c r="B379" s="355"/>
      <c r="C379" s="355"/>
      <c r="D379" s="355"/>
      <c r="E379" s="355"/>
      <c r="F379" s="355"/>
      <c r="G379" s="355"/>
      <c r="H379" s="358"/>
      <c r="I379" s="608"/>
      <c r="J379" s="359"/>
      <c r="K379" s="363"/>
      <c r="L379" s="355"/>
      <c r="M379" s="355"/>
      <c r="N379" s="358"/>
      <c r="O379" s="355"/>
    </row>
    <row r="380" spans="1:15" x14ac:dyDescent="0.2">
      <c r="A380" s="355"/>
      <c r="B380" s="355"/>
      <c r="C380" s="355"/>
      <c r="D380" s="355"/>
      <c r="E380" s="355"/>
      <c r="F380" s="355"/>
      <c r="G380" s="355"/>
      <c r="H380" s="358"/>
      <c r="I380" s="608"/>
      <c r="J380" s="359"/>
      <c r="K380" s="363"/>
      <c r="L380" s="355"/>
      <c r="M380" s="355"/>
      <c r="N380" s="358"/>
      <c r="O380" s="355"/>
    </row>
    <row r="381" spans="1:15" x14ac:dyDescent="0.2">
      <c r="A381" s="355"/>
      <c r="B381" s="355"/>
      <c r="C381" s="355"/>
      <c r="D381" s="355"/>
      <c r="E381" s="355"/>
      <c r="F381" s="355"/>
      <c r="G381" s="355"/>
      <c r="H381" s="358"/>
      <c r="I381" s="608"/>
      <c r="J381" s="359"/>
      <c r="K381" s="363"/>
      <c r="L381" s="355"/>
      <c r="M381" s="355"/>
      <c r="N381" s="358"/>
      <c r="O381" s="355"/>
    </row>
    <row r="382" spans="1:15" x14ac:dyDescent="0.2">
      <c r="A382" s="355"/>
      <c r="B382" s="355"/>
      <c r="C382" s="355"/>
      <c r="D382" s="355"/>
      <c r="E382" s="355"/>
      <c r="F382" s="355"/>
      <c r="G382" s="355"/>
      <c r="H382" s="358"/>
      <c r="I382" s="608"/>
      <c r="J382" s="359"/>
      <c r="K382" s="363"/>
      <c r="L382" s="355"/>
      <c r="M382" s="355"/>
      <c r="N382" s="358"/>
      <c r="O382" s="355"/>
    </row>
    <row r="383" spans="1:15" x14ac:dyDescent="0.2">
      <c r="A383" s="355"/>
      <c r="B383" s="355"/>
      <c r="C383" s="355"/>
      <c r="D383" s="355"/>
      <c r="E383" s="355"/>
      <c r="F383" s="355"/>
      <c r="G383" s="355"/>
      <c r="H383" s="358"/>
      <c r="I383" s="608"/>
      <c r="J383" s="359"/>
      <c r="K383" s="363"/>
      <c r="L383" s="355"/>
      <c r="M383" s="355"/>
      <c r="N383" s="358"/>
      <c r="O383" s="355"/>
    </row>
    <row r="384" spans="1:15" x14ac:dyDescent="0.2">
      <c r="A384" s="355"/>
      <c r="B384" s="355"/>
      <c r="C384" s="355"/>
      <c r="D384" s="355"/>
      <c r="E384" s="355"/>
      <c r="F384" s="355"/>
      <c r="G384" s="355"/>
      <c r="H384" s="358"/>
      <c r="I384" s="608"/>
      <c r="J384" s="359"/>
      <c r="K384" s="363"/>
      <c r="L384" s="355"/>
      <c r="M384" s="355"/>
      <c r="N384" s="358"/>
      <c r="O384" s="355"/>
    </row>
    <row r="385" spans="1:15" x14ac:dyDescent="0.2">
      <c r="A385" s="355"/>
      <c r="B385" s="355"/>
      <c r="C385" s="355"/>
      <c r="D385" s="355"/>
      <c r="E385" s="355"/>
      <c r="F385" s="355"/>
      <c r="G385" s="355"/>
      <c r="H385" s="358"/>
      <c r="I385" s="608"/>
      <c r="J385" s="359"/>
      <c r="K385" s="363"/>
      <c r="L385" s="355"/>
      <c r="M385" s="355"/>
      <c r="N385" s="358"/>
      <c r="O385" s="355"/>
    </row>
    <row r="386" spans="1:15" x14ac:dyDescent="0.2">
      <c r="A386" s="355"/>
      <c r="B386" s="355"/>
      <c r="C386" s="355"/>
      <c r="D386" s="355"/>
      <c r="E386" s="355"/>
      <c r="F386" s="355"/>
      <c r="G386" s="355"/>
      <c r="H386" s="358"/>
      <c r="I386" s="608"/>
      <c r="J386" s="359"/>
      <c r="K386" s="363"/>
      <c r="L386" s="355"/>
      <c r="M386" s="355"/>
      <c r="N386" s="358"/>
      <c r="O386" s="355"/>
    </row>
    <row r="387" spans="1:15" x14ac:dyDescent="0.2">
      <c r="A387" s="355"/>
      <c r="B387" s="355"/>
      <c r="C387" s="355"/>
      <c r="D387" s="355"/>
      <c r="E387" s="355"/>
      <c r="F387" s="355"/>
      <c r="G387" s="355"/>
      <c r="H387" s="358"/>
      <c r="I387" s="608"/>
      <c r="J387" s="359"/>
      <c r="K387" s="363"/>
      <c r="L387" s="355"/>
      <c r="M387" s="355"/>
      <c r="N387" s="358"/>
      <c r="O387" s="355"/>
    </row>
    <row r="388" spans="1:15" x14ac:dyDescent="0.2">
      <c r="A388" s="355"/>
      <c r="B388" s="355"/>
      <c r="C388" s="355"/>
      <c r="D388" s="355"/>
      <c r="E388" s="355"/>
      <c r="F388" s="355"/>
      <c r="G388" s="355"/>
      <c r="H388" s="358"/>
      <c r="I388" s="608"/>
      <c r="J388" s="359"/>
      <c r="K388" s="363"/>
      <c r="L388" s="355"/>
      <c r="M388" s="355"/>
      <c r="N388" s="358"/>
      <c r="O388" s="355"/>
    </row>
    <row r="389" spans="1:15" x14ac:dyDescent="0.2">
      <c r="A389" s="355"/>
      <c r="B389" s="355"/>
      <c r="C389" s="355"/>
      <c r="D389" s="355"/>
      <c r="E389" s="355"/>
      <c r="F389" s="355"/>
      <c r="G389" s="355"/>
      <c r="H389" s="358"/>
      <c r="I389" s="608"/>
      <c r="J389" s="359"/>
      <c r="K389" s="363"/>
      <c r="L389" s="355"/>
      <c r="M389" s="355"/>
      <c r="N389" s="358"/>
      <c r="O389" s="355"/>
    </row>
    <row r="390" spans="1:15" x14ac:dyDescent="0.2">
      <c r="A390" s="355"/>
      <c r="B390" s="355"/>
      <c r="C390" s="355"/>
      <c r="D390" s="355"/>
      <c r="E390" s="355"/>
      <c r="F390" s="355"/>
      <c r="G390" s="355"/>
      <c r="H390" s="358"/>
      <c r="I390" s="608"/>
      <c r="J390" s="359"/>
      <c r="K390" s="363"/>
      <c r="L390" s="355"/>
      <c r="M390" s="355"/>
      <c r="N390" s="358"/>
      <c r="O390" s="355"/>
    </row>
    <row r="391" spans="1:15" x14ac:dyDescent="0.2">
      <c r="A391" s="355"/>
      <c r="B391" s="355"/>
      <c r="C391" s="355"/>
      <c r="D391" s="355"/>
      <c r="E391" s="355"/>
      <c r="F391" s="355"/>
      <c r="G391" s="355"/>
      <c r="H391" s="358"/>
      <c r="I391" s="608"/>
      <c r="J391" s="359"/>
      <c r="K391" s="363"/>
      <c r="L391" s="355"/>
      <c r="M391" s="355"/>
      <c r="N391" s="358"/>
      <c r="O391" s="355"/>
    </row>
    <row r="392" spans="1:15" x14ac:dyDescent="0.2">
      <c r="A392" s="355"/>
      <c r="B392" s="355"/>
      <c r="C392" s="355"/>
      <c r="D392" s="355"/>
      <c r="E392" s="355"/>
      <c r="F392" s="355"/>
      <c r="G392" s="355"/>
      <c r="H392" s="358"/>
      <c r="I392" s="608"/>
      <c r="J392" s="359"/>
      <c r="K392" s="363"/>
      <c r="L392" s="355"/>
      <c r="M392" s="355"/>
      <c r="N392" s="358"/>
      <c r="O392" s="355"/>
    </row>
    <row r="393" spans="1:15" x14ac:dyDescent="0.2">
      <c r="A393" s="355"/>
      <c r="B393" s="355"/>
      <c r="C393" s="355"/>
      <c r="D393" s="355"/>
      <c r="E393" s="355"/>
      <c r="F393" s="355"/>
      <c r="G393" s="355"/>
      <c r="H393" s="358"/>
      <c r="I393" s="608"/>
      <c r="J393" s="359"/>
      <c r="K393" s="363"/>
      <c r="L393" s="355"/>
      <c r="M393" s="355"/>
      <c r="N393" s="358"/>
      <c r="O393" s="355"/>
    </row>
    <row r="394" spans="1:15" x14ac:dyDescent="0.2">
      <c r="A394" s="355"/>
      <c r="B394" s="355"/>
      <c r="C394" s="355"/>
      <c r="D394" s="355"/>
      <c r="E394" s="355"/>
      <c r="F394" s="355"/>
      <c r="G394" s="355"/>
      <c r="H394" s="358"/>
      <c r="I394" s="608"/>
      <c r="J394" s="359"/>
      <c r="K394" s="363"/>
      <c r="L394" s="355"/>
      <c r="M394" s="355"/>
      <c r="N394" s="358"/>
      <c r="O394" s="355"/>
    </row>
    <row r="395" spans="1:15" x14ac:dyDescent="0.2">
      <c r="A395" s="355"/>
      <c r="B395" s="355"/>
      <c r="C395" s="355"/>
      <c r="D395" s="355"/>
      <c r="E395" s="355"/>
      <c r="F395" s="355"/>
      <c r="G395" s="355"/>
      <c r="H395" s="358"/>
      <c r="I395" s="608"/>
      <c r="J395" s="359"/>
      <c r="K395" s="363"/>
      <c r="L395" s="355"/>
      <c r="M395" s="355"/>
      <c r="N395" s="358"/>
      <c r="O395" s="355"/>
    </row>
    <row r="396" spans="1:15" x14ac:dyDescent="0.2">
      <c r="A396" s="355"/>
      <c r="B396" s="355"/>
      <c r="C396" s="355"/>
      <c r="D396" s="355"/>
      <c r="E396" s="355"/>
      <c r="F396" s="355"/>
      <c r="G396" s="355"/>
      <c r="H396" s="358"/>
      <c r="I396" s="608"/>
      <c r="J396" s="359"/>
      <c r="K396" s="363"/>
      <c r="L396" s="355"/>
      <c r="M396" s="355"/>
      <c r="N396" s="358"/>
      <c r="O396" s="355"/>
    </row>
    <row r="397" spans="1:15" x14ac:dyDescent="0.2">
      <c r="A397" s="355"/>
      <c r="B397" s="355"/>
      <c r="C397" s="355"/>
      <c r="D397" s="355"/>
      <c r="E397" s="355"/>
      <c r="F397" s="355"/>
      <c r="G397" s="355"/>
      <c r="H397" s="358"/>
      <c r="I397" s="608"/>
      <c r="J397" s="359"/>
      <c r="K397" s="363"/>
      <c r="L397" s="355"/>
      <c r="M397" s="355"/>
      <c r="N397" s="358"/>
      <c r="O397" s="355"/>
    </row>
    <row r="398" spans="1:15" x14ac:dyDescent="0.2">
      <c r="A398" s="355"/>
      <c r="B398" s="355"/>
      <c r="C398" s="355"/>
      <c r="D398" s="355"/>
      <c r="E398" s="355"/>
      <c r="F398" s="355"/>
      <c r="G398" s="355"/>
      <c r="H398" s="358"/>
      <c r="I398" s="608"/>
      <c r="J398" s="359"/>
      <c r="K398" s="363"/>
      <c r="L398" s="355"/>
      <c r="M398" s="355"/>
      <c r="N398" s="358"/>
      <c r="O398" s="355"/>
    </row>
    <row r="399" spans="1:15" x14ac:dyDescent="0.2">
      <c r="A399" s="355"/>
      <c r="B399" s="355"/>
      <c r="C399" s="355"/>
      <c r="D399" s="355"/>
      <c r="E399" s="355"/>
      <c r="F399" s="355"/>
      <c r="G399" s="355"/>
      <c r="H399" s="358"/>
      <c r="I399" s="608"/>
      <c r="J399" s="359"/>
      <c r="K399" s="363"/>
      <c r="L399" s="355"/>
      <c r="M399" s="355"/>
      <c r="N399" s="358"/>
      <c r="O399" s="355"/>
    </row>
    <row r="400" spans="1:15" x14ac:dyDescent="0.2">
      <c r="A400" s="355"/>
      <c r="B400" s="355"/>
      <c r="C400" s="355"/>
      <c r="D400" s="355"/>
      <c r="E400" s="355"/>
      <c r="F400" s="355"/>
      <c r="G400" s="355"/>
      <c r="H400" s="358"/>
      <c r="I400" s="608"/>
      <c r="J400" s="359"/>
      <c r="K400" s="363"/>
      <c r="L400" s="355"/>
      <c r="M400" s="355"/>
      <c r="N400" s="358"/>
      <c r="O400" s="355"/>
    </row>
    <row r="401" spans="1:15" x14ac:dyDescent="0.2">
      <c r="A401" s="355"/>
      <c r="B401" s="355"/>
      <c r="C401" s="355"/>
      <c r="D401" s="355"/>
      <c r="E401" s="355"/>
      <c r="F401" s="355"/>
      <c r="G401" s="355"/>
      <c r="H401" s="358"/>
      <c r="I401" s="608"/>
      <c r="J401" s="359"/>
      <c r="K401" s="363"/>
      <c r="L401" s="355"/>
      <c r="M401" s="355"/>
      <c r="N401" s="358"/>
      <c r="O401" s="355"/>
    </row>
    <row r="402" spans="1:15" x14ac:dyDescent="0.2">
      <c r="A402" s="355"/>
      <c r="B402" s="355"/>
      <c r="C402" s="355"/>
      <c r="D402" s="355"/>
      <c r="E402" s="355"/>
      <c r="F402" s="355"/>
      <c r="G402" s="355"/>
      <c r="H402" s="358"/>
      <c r="I402" s="608"/>
      <c r="J402" s="359"/>
      <c r="K402" s="363"/>
      <c r="L402" s="355"/>
      <c r="M402" s="355"/>
      <c r="N402" s="358"/>
      <c r="O402" s="355"/>
    </row>
    <row r="403" spans="1:15" x14ac:dyDescent="0.2">
      <c r="A403" s="355"/>
      <c r="B403" s="355"/>
      <c r="C403" s="355"/>
      <c r="D403" s="355"/>
      <c r="E403" s="355"/>
      <c r="F403" s="355"/>
      <c r="G403" s="355"/>
      <c r="H403" s="358"/>
      <c r="I403" s="608"/>
      <c r="J403" s="359"/>
      <c r="K403" s="363"/>
      <c r="L403" s="355"/>
      <c r="M403" s="355"/>
      <c r="N403" s="358"/>
      <c r="O403" s="355"/>
    </row>
    <row r="404" spans="1:15" x14ac:dyDescent="0.2">
      <c r="A404" s="355"/>
      <c r="B404" s="355"/>
      <c r="C404" s="355"/>
      <c r="D404" s="355"/>
      <c r="E404" s="355"/>
      <c r="F404" s="355"/>
      <c r="G404" s="355"/>
      <c r="H404" s="358"/>
      <c r="I404" s="608"/>
      <c r="J404" s="359"/>
      <c r="K404" s="363"/>
      <c r="L404" s="355"/>
      <c r="M404" s="355"/>
      <c r="N404" s="358"/>
      <c r="O404" s="355"/>
    </row>
    <row r="405" spans="1:15" x14ac:dyDescent="0.2">
      <c r="A405" s="355"/>
      <c r="B405" s="355"/>
      <c r="C405" s="355"/>
      <c r="D405" s="355"/>
      <c r="E405" s="355"/>
      <c r="F405" s="355"/>
      <c r="G405" s="355"/>
      <c r="H405" s="358"/>
      <c r="I405" s="608"/>
      <c r="J405" s="359"/>
      <c r="K405" s="363"/>
      <c r="L405" s="355"/>
      <c r="M405" s="355"/>
      <c r="N405" s="358"/>
      <c r="O405" s="355"/>
    </row>
    <row r="406" spans="1:15" x14ac:dyDescent="0.2">
      <c r="A406" s="355"/>
      <c r="B406" s="355"/>
      <c r="C406" s="355"/>
      <c r="D406" s="355"/>
      <c r="E406" s="355"/>
      <c r="F406" s="355"/>
      <c r="G406" s="355"/>
      <c r="H406" s="358"/>
      <c r="I406" s="608"/>
      <c r="J406" s="359"/>
      <c r="K406" s="363"/>
      <c r="L406" s="355"/>
      <c r="M406" s="355"/>
      <c r="N406" s="358"/>
      <c r="O406" s="355"/>
    </row>
    <row r="407" spans="1:15" x14ac:dyDescent="0.2">
      <c r="A407" s="355"/>
      <c r="B407" s="355"/>
      <c r="C407" s="355"/>
      <c r="D407" s="355"/>
      <c r="E407" s="355"/>
      <c r="F407" s="355"/>
      <c r="G407" s="355"/>
      <c r="H407" s="358"/>
      <c r="I407" s="608"/>
      <c r="J407" s="359"/>
      <c r="K407" s="363"/>
      <c r="L407" s="355"/>
      <c r="M407" s="355"/>
      <c r="N407" s="358"/>
      <c r="O407" s="355"/>
    </row>
    <row r="408" spans="1:15" x14ac:dyDescent="0.2">
      <c r="A408" s="355"/>
      <c r="B408" s="355"/>
      <c r="C408" s="355"/>
      <c r="D408" s="355"/>
      <c r="E408" s="355"/>
      <c r="F408" s="355"/>
      <c r="G408" s="355"/>
      <c r="H408" s="358"/>
      <c r="I408" s="608"/>
      <c r="J408" s="359"/>
      <c r="K408" s="363"/>
      <c r="L408" s="355"/>
      <c r="M408" s="355"/>
      <c r="N408" s="358"/>
      <c r="O408" s="355"/>
    </row>
    <row r="409" spans="1:15" x14ac:dyDescent="0.2">
      <c r="A409" s="355"/>
      <c r="B409" s="355"/>
      <c r="C409" s="355"/>
      <c r="D409" s="355"/>
      <c r="E409" s="355"/>
      <c r="F409" s="355"/>
      <c r="G409" s="355"/>
      <c r="H409" s="358"/>
      <c r="I409" s="608"/>
      <c r="J409" s="359"/>
      <c r="K409" s="363"/>
      <c r="L409" s="355"/>
      <c r="M409" s="355"/>
      <c r="N409" s="358"/>
      <c r="O409" s="355"/>
    </row>
    <row r="410" spans="1:15" x14ac:dyDescent="0.2">
      <c r="A410" s="355"/>
      <c r="B410" s="355"/>
      <c r="C410" s="355"/>
      <c r="D410" s="355"/>
      <c r="E410" s="355"/>
      <c r="F410" s="355"/>
      <c r="G410" s="355"/>
      <c r="H410" s="358"/>
      <c r="I410" s="608"/>
      <c r="J410" s="359"/>
      <c r="K410" s="363"/>
      <c r="L410" s="355"/>
      <c r="M410" s="355"/>
      <c r="N410" s="358"/>
      <c r="O410" s="355"/>
    </row>
    <row r="411" spans="1:15" x14ac:dyDescent="0.2">
      <c r="A411" s="355"/>
      <c r="B411" s="355"/>
      <c r="C411" s="355"/>
      <c r="D411" s="355"/>
      <c r="E411" s="355"/>
      <c r="F411" s="355"/>
      <c r="G411" s="355"/>
      <c r="H411" s="358"/>
      <c r="I411" s="608"/>
      <c r="J411" s="359"/>
      <c r="K411" s="363"/>
      <c r="L411" s="355"/>
      <c r="M411" s="355"/>
      <c r="N411" s="358"/>
      <c r="O411" s="355"/>
    </row>
    <row r="412" spans="1:15" x14ac:dyDescent="0.2">
      <c r="A412" s="355"/>
      <c r="B412" s="355"/>
      <c r="C412" s="355"/>
      <c r="D412" s="355"/>
      <c r="E412" s="355"/>
      <c r="F412" s="355"/>
      <c r="G412" s="355"/>
      <c r="H412" s="358"/>
      <c r="I412" s="608"/>
      <c r="J412" s="359"/>
      <c r="K412" s="363"/>
      <c r="L412" s="355"/>
      <c r="M412" s="355"/>
      <c r="N412" s="358"/>
      <c r="O412" s="355"/>
    </row>
    <row r="413" spans="1:15" x14ac:dyDescent="0.2">
      <c r="A413" s="355"/>
      <c r="B413" s="355"/>
      <c r="C413" s="355"/>
      <c r="D413" s="355"/>
      <c r="E413" s="355"/>
      <c r="F413" s="355"/>
      <c r="G413" s="355"/>
      <c r="H413" s="358"/>
      <c r="I413" s="608"/>
      <c r="J413" s="359"/>
      <c r="K413" s="363"/>
      <c r="L413" s="355"/>
      <c r="M413" s="355"/>
      <c r="N413" s="358"/>
      <c r="O413" s="355"/>
    </row>
    <row r="414" spans="1:15" x14ac:dyDescent="0.2">
      <c r="A414" s="355"/>
      <c r="B414" s="355"/>
      <c r="C414" s="355"/>
      <c r="D414" s="355"/>
      <c r="E414" s="355"/>
      <c r="F414" s="355"/>
      <c r="G414" s="355"/>
      <c r="H414" s="358"/>
      <c r="I414" s="608"/>
      <c r="J414" s="359"/>
      <c r="K414" s="363"/>
      <c r="L414" s="355"/>
      <c r="M414" s="355"/>
      <c r="N414" s="358"/>
      <c r="O414" s="355"/>
    </row>
    <row r="415" spans="1:15" x14ac:dyDescent="0.2">
      <c r="A415" s="355"/>
      <c r="B415" s="355"/>
      <c r="C415" s="355"/>
      <c r="D415" s="355"/>
      <c r="E415" s="355"/>
      <c r="F415" s="355"/>
      <c r="G415" s="355"/>
      <c r="H415" s="358"/>
      <c r="I415" s="608"/>
      <c r="J415" s="359"/>
      <c r="K415" s="363"/>
      <c r="L415" s="355"/>
      <c r="M415" s="355"/>
      <c r="N415" s="358"/>
      <c r="O415" s="355"/>
    </row>
    <row r="416" spans="1:15" x14ac:dyDescent="0.2">
      <c r="A416" s="355"/>
      <c r="B416" s="355"/>
      <c r="C416" s="355"/>
      <c r="D416" s="355"/>
      <c r="E416" s="355"/>
      <c r="F416" s="355"/>
      <c r="G416" s="355"/>
      <c r="H416" s="358"/>
      <c r="I416" s="608"/>
      <c r="J416" s="359"/>
      <c r="K416" s="363"/>
      <c r="L416" s="355"/>
      <c r="M416" s="355"/>
      <c r="N416" s="358"/>
      <c r="O416" s="355"/>
    </row>
    <row r="417" spans="1:15" x14ac:dyDescent="0.2">
      <c r="A417" s="355"/>
      <c r="B417" s="355"/>
      <c r="C417" s="355"/>
      <c r="D417" s="355"/>
      <c r="E417" s="355"/>
      <c r="F417" s="355"/>
      <c r="G417" s="355"/>
      <c r="H417" s="358"/>
      <c r="I417" s="608"/>
      <c r="J417" s="359"/>
      <c r="K417" s="363"/>
      <c r="L417" s="355"/>
      <c r="M417" s="355"/>
      <c r="N417" s="358"/>
      <c r="O417" s="355"/>
    </row>
    <row r="418" spans="1:15" x14ac:dyDescent="0.2">
      <c r="A418" s="355"/>
      <c r="B418" s="355"/>
      <c r="C418" s="355"/>
      <c r="D418" s="355"/>
      <c r="E418" s="355"/>
      <c r="F418" s="355"/>
      <c r="G418" s="355"/>
      <c r="H418" s="358"/>
      <c r="I418" s="608"/>
      <c r="J418" s="359"/>
      <c r="K418" s="363"/>
      <c r="L418" s="355"/>
      <c r="M418" s="355"/>
      <c r="N418" s="358"/>
      <c r="O418" s="355"/>
    </row>
    <row r="419" spans="1:15" x14ac:dyDescent="0.2">
      <c r="A419" s="355"/>
      <c r="B419" s="355"/>
      <c r="C419" s="355"/>
      <c r="D419" s="355"/>
      <c r="E419" s="355"/>
      <c r="F419" s="355"/>
      <c r="G419" s="355"/>
      <c r="H419" s="358"/>
      <c r="I419" s="608"/>
      <c r="J419" s="359"/>
      <c r="K419" s="363"/>
      <c r="L419" s="355"/>
      <c r="M419" s="355"/>
      <c r="N419" s="358"/>
      <c r="O419" s="355"/>
    </row>
    <row r="420" spans="1:15" x14ac:dyDescent="0.2">
      <c r="A420" s="355"/>
      <c r="B420" s="355"/>
      <c r="C420" s="355"/>
      <c r="D420" s="355"/>
      <c r="E420" s="355"/>
      <c r="F420" s="355"/>
      <c r="G420" s="355"/>
      <c r="H420" s="358"/>
      <c r="I420" s="608"/>
      <c r="J420" s="359"/>
      <c r="K420" s="363"/>
      <c r="L420" s="355"/>
      <c r="M420" s="355"/>
      <c r="N420" s="358"/>
      <c r="O420" s="355"/>
    </row>
    <row r="421" spans="1:15" x14ac:dyDescent="0.2">
      <c r="A421" s="355"/>
      <c r="B421" s="355"/>
      <c r="C421" s="355"/>
      <c r="D421" s="355"/>
      <c r="E421" s="355"/>
      <c r="F421" s="355"/>
      <c r="G421" s="355"/>
      <c r="H421" s="358"/>
      <c r="I421" s="608"/>
      <c r="J421" s="359"/>
      <c r="K421" s="363"/>
      <c r="L421" s="355"/>
      <c r="M421" s="355"/>
      <c r="N421" s="358"/>
      <c r="O421" s="355"/>
    </row>
    <row r="422" spans="1:15" x14ac:dyDescent="0.2">
      <c r="A422" s="355"/>
      <c r="B422" s="355"/>
      <c r="C422" s="355"/>
      <c r="D422" s="355"/>
      <c r="E422" s="355"/>
      <c r="F422" s="355"/>
      <c r="G422" s="355"/>
      <c r="H422" s="358"/>
      <c r="I422" s="608"/>
      <c r="J422" s="359"/>
      <c r="K422" s="363"/>
      <c r="L422" s="355"/>
      <c r="M422" s="355"/>
      <c r="N422" s="358"/>
      <c r="O422" s="355"/>
    </row>
    <row r="423" spans="1:15" x14ac:dyDescent="0.2">
      <c r="A423" s="355"/>
      <c r="B423" s="355"/>
      <c r="C423" s="355"/>
      <c r="D423" s="355"/>
      <c r="E423" s="355"/>
      <c r="F423" s="355"/>
      <c r="G423" s="355"/>
      <c r="H423" s="358"/>
      <c r="I423" s="608"/>
      <c r="J423" s="359"/>
      <c r="K423" s="363"/>
      <c r="L423" s="355"/>
      <c r="M423" s="355"/>
      <c r="N423" s="358"/>
      <c r="O423" s="355"/>
    </row>
    <row r="424" spans="1:15" x14ac:dyDescent="0.2">
      <c r="A424" s="355"/>
      <c r="B424" s="355"/>
      <c r="C424" s="355"/>
      <c r="D424" s="355"/>
      <c r="E424" s="355"/>
      <c r="F424" s="355"/>
      <c r="G424" s="355"/>
      <c r="H424" s="358"/>
      <c r="I424" s="608"/>
      <c r="J424" s="359"/>
      <c r="K424" s="363"/>
      <c r="L424" s="355"/>
      <c r="M424" s="355"/>
      <c r="N424" s="358"/>
      <c r="O424" s="355"/>
    </row>
    <row r="425" spans="1:15" x14ac:dyDescent="0.2">
      <c r="A425" s="355"/>
      <c r="B425" s="355"/>
      <c r="C425" s="355"/>
      <c r="D425" s="355"/>
      <c r="E425" s="355"/>
      <c r="F425" s="355"/>
      <c r="G425" s="355"/>
      <c r="H425" s="358"/>
      <c r="I425" s="608"/>
      <c r="J425" s="359"/>
      <c r="K425" s="363"/>
      <c r="L425" s="355"/>
      <c r="M425" s="355"/>
      <c r="N425" s="358"/>
      <c r="O425" s="355"/>
    </row>
    <row r="426" spans="1:15" x14ac:dyDescent="0.2">
      <c r="A426" s="355"/>
      <c r="B426" s="355"/>
      <c r="C426" s="355"/>
      <c r="D426" s="355"/>
      <c r="E426" s="355"/>
      <c r="F426" s="355"/>
      <c r="G426" s="355"/>
      <c r="H426" s="358"/>
      <c r="I426" s="608"/>
      <c r="J426" s="359"/>
      <c r="K426" s="363"/>
      <c r="L426" s="355"/>
      <c r="M426" s="355"/>
      <c r="N426" s="358"/>
      <c r="O426" s="355"/>
    </row>
    <row r="427" spans="1:15" x14ac:dyDescent="0.2">
      <c r="A427" s="355"/>
      <c r="B427" s="355"/>
      <c r="C427" s="355"/>
      <c r="D427" s="355"/>
      <c r="E427" s="355"/>
      <c r="F427" s="355"/>
      <c r="G427" s="355"/>
      <c r="H427" s="358"/>
      <c r="I427" s="608"/>
      <c r="J427" s="359"/>
      <c r="K427" s="363"/>
      <c r="L427" s="355"/>
      <c r="M427" s="355"/>
      <c r="N427" s="358"/>
      <c r="O427" s="355"/>
    </row>
    <row r="428" spans="1:15" x14ac:dyDescent="0.2">
      <c r="A428" s="355"/>
      <c r="B428" s="355"/>
      <c r="C428" s="355"/>
      <c r="D428" s="355"/>
      <c r="E428" s="355"/>
      <c r="F428" s="355"/>
      <c r="G428" s="355"/>
      <c r="H428" s="358"/>
      <c r="I428" s="608"/>
      <c r="J428" s="359"/>
      <c r="K428" s="363"/>
      <c r="L428" s="355"/>
      <c r="M428" s="355"/>
      <c r="N428" s="358"/>
      <c r="O428" s="355"/>
    </row>
    <row r="429" spans="1:15" x14ac:dyDescent="0.2">
      <c r="A429" s="355"/>
      <c r="B429" s="355"/>
      <c r="C429" s="355"/>
      <c r="D429" s="355"/>
      <c r="E429" s="355"/>
      <c r="F429" s="355"/>
      <c r="G429" s="355"/>
      <c r="H429" s="358"/>
      <c r="I429" s="608"/>
      <c r="J429" s="359"/>
      <c r="K429" s="363"/>
      <c r="L429" s="355"/>
      <c r="M429" s="355"/>
      <c r="N429" s="358"/>
      <c r="O429" s="355"/>
    </row>
    <row r="430" spans="1:15" x14ac:dyDescent="0.2">
      <c r="A430" s="355"/>
      <c r="B430" s="355"/>
      <c r="C430" s="355"/>
      <c r="D430" s="355"/>
      <c r="E430" s="355"/>
      <c r="F430" s="355"/>
      <c r="G430" s="355"/>
      <c r="H430" s="358"/>
      <c r="I430" s="608"/>
      <c r="J430" s="359"/>
      <c r="K430" s="363"/>
      <c r="L430" s="355"/>
      <c r="M430" s="355"/>
      <c r="N430" s="358"/>
      <c r="O430" s="355"/>
    </row>
    <row r="431" spans="1:15" x14ac:dyDescent="0.2">
      <c r="A431" s="355"/>
      <c r="B431" s="355"/>
      <c r="C431" s="355"/>
      <c r="D431" s="355"/>
      <c r="E431" s="355"/>
      <c r="F431" s="355"/>
      <c r="G431" s="355"/>
      <c r="H431" s="358"/>
      <c r="I431" s="608"/>
      <c r="J431" s="359"/>
      <c r="K431" s="363"/>
      <c r="L431" s="355"/>
      <c r="M431" s="355"/>
      <c r="N431" s="358"/>
      <c r="O431" s="355"/>
    </row>
    <row r="432" spans="1:15" x14ac:dyDescent="0.2">
      <c r="A432" s="355"/>
      <c r="B432" s="355"/>
      <c r="C432" s="355"/>
      <c r="D432" s="355"/>
      <c r="E432" s="355"/>
      <c r="F432" s="355"/>
      <c r="G432" s="355"/>
      <c r="H432" s="358"/>
      <c r="I432" s="608"/>
      <c r="J432" s="359"/>
      <c r="K432" s="363"/>
      <c r="L432" s="355"/>
      <c r="M432" s="355"/>
      <c r="N432" s="358"/>
      <c r="O432" s="355"/>
    </row>
    <row r="433" spans="1:15" x14ac:dyDescent="0.2">
      <c r="A433" s="355"/>
      <c r="B433" s="355"/>
      <c r="C433" s="355"/>
      <c r="D433" s="355"/>
      <c r="E433" s="355"/>
      <c r="F433" s="355"/>
      <c r="G433" s="355"/>
      <c r="H433" s="358"/>
      <c r="I433" s="608"/>
      <c r="J433" s="359"/>
      <c r="K433" s="363"/>
      <c r="L433" s="355"/>
      <c r="M433" s="355"/>
      <c r="N433" s="358"/>
      <c r="O433" s="355"/>
    </row>
    <row r="434" spans="1:15" x14ac:dyDescent="0.2">
      <c r="A434" s="355"/>
      <c r="B434" s="355"/>
      <c r="C434" s="355"/>
      <c r="D434" s="355"/>
      <c r="E434" s="355"/>
      <c r="F434" s="355"/>
      <c r="G434" s="355"/>
      <c r="H434" s="358"/>
      <c r="I434" s="608"/>
      <c r="J434" s="359"/>
      <c r="K434" s="363"/>
      <c r="L434" s="355"/>
      <c r="M434" s="355"/>
      <c r="N434" s="358"/>
      <c r="O434" s="355"/>
    </row>
    <row r="435" spans="1:15" x14ac:dyDescent="0.2">
      <c r="A435" s="355"/>
      <c r="B435" s="355"/>
      <c r="C435" s="355"/>
      <c r="D435" s="355"/>
      <c r="E435" s="355"/>
      <c r="F435" s="355"/>
      <c r="G435" s="355"/>
      <c r="H435" s="358"/>
      <c r="I435" s="608"/>
      <c r="J435" s="359"/>
      <c r="K435" s="363"/>
      <c r="L435" s="355"/>
      <c r="M435" s="355"/>
      <c r="N435" s="358"/>
      <c r="O435" s="355"/>
    </row>
    <row r="436" spans="1:15" x14ac:dyDescent="0.2">
      <c r="A436" s="355"/>
      <c r="B436" s="355"/>
      <c r="C436" s="355"/>
      <c r="D436" s="355"/>
      <c r="E436" s="355"/>
      <c r="F436" s="355"/>
      <c r="G436" s="355"/>
      <c r="H436" s="358"/>
      <c r="I436" s="608"/>
      <c r="J436" s="359"/>
      <c r="K436" s="363"/>
      <c r="L436" s="355"/>
      <c r="M436" s="355"/>
      <c r="N436" s="358"/>
      <c r="O436" s="355"/>
    </row>
    <row r="437" spans="1:15" x14ac:dyDescent="0.2">
      <c r="A437" s="355"/>
      <c r="B437" s="355"/>
      <c r="C437" s="355"/>
      <c r="D437" s="355"/>
      <c r="E437" s="355"/>
      <c r="F437" s="355"/>
      <c r="G437" s="355"/>
      <c r="H437" s="358"/>
      <c r="I437" s="608"/>
      <c r="J437" s="359"/>
      <c r="K437" s="363"/>
      <c r="L437" s="355"/>
      <c r="M437" s="355"/>
      <c r="N437" s="358"/>
      <c r="O437" s="355"/>
    </row>
    <row r="438" spans="1:15" x14ac:dyDescent="0.2">
      <c r="A438" s="355"/>
      <c r="B438" s="355"/>
      <c r="C438" s="355"/>
      <c r="D438" s="355"/>
      <c r="E438" s="355"/>
      <c r="F438" s="355"/>
      <c r="G438" s="355"/>
      <c r="H438" s="358"/>
      <c r="I438" s="608"/>
      <c r="J438" s="359"/>
      <c r="K438" s="363"/>
      <c r="L438" s="355"/>
      <c r="M438" s="355"/>
      <c r="N438" s="358"/>
      <c r="O438" s="355"/>
    </row>
    <row r="439" spans="1:15" x14ac:dyDescent="0.2">
      <c r="A439" s="355"/>
      <c r="B439" s="355"/>
      <c r="C439" s="355"/>
      <c r="D439" s="355"/>
      <c r="E439" s="355"/>
      <c r="F439" s="355"/>
      <c r="G439" s="355"/>
      <c r="H439" s="358"/>
      <c r="I439" s="608"/>
      <c r="J439" s="359"/>
      <c r="K439" s="363"/>
      <c r="L439" s="355"/>
      <c r="M439" s="355"/>
      <c r="N439" s="358"/>
      <c r="O439" s="355"/>
    </row>
    <row r="440" spans="1:15" x14ac:dyDescent="0.2">
      <c r="A440" s="355"/>
      <c r="B440" s="355"/>
      <c r="C440" s="355"/>
      <c r="D440" s="355"/>
      <c r="E440" s="355"/>
      <c r="F440" s="355"/>
      <c r="G440" s="355"/>
      <c r="H440" s="358"/>
      <c r="I440" s="608"/>
      <c r="J440" s="359"/>
      <c r="K440" s="363"/>
      <c r="L440" s="355"/>
      <c r="M440" s="355"/>
      <c r="N440" s="358"/>
      <c r="O440" s="355"/>
    </row>
    <row r="441" spans="1:15" x14ac:dyDescent="0.2">
      <c r="A441" s="355"/>
      <c r="B441" s="355"/>
      <c r="C441" s="355"/>
      <c r="D441" s="355"/>
      <c r="E441" s="355"/>
      <c r="F441" s="355"/>
      <c r="G441" s="355"/>
      <c r="H441" s="358"/>
      <c r="I441" s="608"/>
      <c r="J441" s="359"/>
      <c r="K441" s="363"/>
      <c r="L441" s="355"/>
      <c r="M441" s="355"/>
      <c r="N441" s="358"/>
      <c r="O441" s="355"/>
    </row>
    <row r="442" spans="1:15" x14ac:dyDescent="0.2">
      <c r="A442" s="355"/>
      <c r="B442" s="355"/>
      <c r="C442" s="355"/>
      <c r="D442" s="355"/>
      <c r="E442" s="355"/>
      <c r="F442" s="355"/>
      <c r="G442" s="355"/>
      <c r="H442" s="358"/>
      <c r="I442" s="608"/>
      <c r="J442" s="359"/>
      <c r="K442" s="363"/>
      <c r="L442" s="355"/>
      <c r="M442" s="355"/>
      <c r="N442" s="358"/>
      <c r="O442" s="355"/>
    </row>
    <row r="443" spans="1:15" x14ac:dyDescent="0.2">
      <c r="A443" s="355"/>
      <c r="B443" s="355"/>
      <c r="C443" s="355"/>
      <c r="D443" s="355"/>
      <c r="E443" s="355"/>
      <c r="F443" s="355"/>
      <c r="G443" s="355"/>
      <c r="H443" s="358"/>
      <c r="I443" s="608"/>
      <c r="J443" s="359"/>
      <c r="K443" s="363"/>
      <c r="L443" s="355"/>
      <c r="M443" s="355"/>
      <c r="N443" s="358"/>
      <c r="O443" s="355"/>
    </row>
    <row r="444" spans="1:15" x14ac:dyDescent="0.2">
      <c r="A444" s="355"/>
      <c r="B444" s="355"/>
      <c r="C444" s="355"/>
      <c r="D444" s="355"/>
      <c r="E444" s="355"/>
      <c r="F444" s="355"/>
      <c r="G444" s="355"/>
      <c r="H444" s="358"/>
      <c r="I444" s="608"/>
      <c r="J444" s="359"/>
      <c r="K444" s="363"/>
      <c r="L444" s="355"/>
      <c r="M444" s="355"/>
      <c r="N444" s="358"/>
      <c r="O444" s="355"/>
    </row>
    <row r="445" spans="1:15" x14ac:dyDescent="0.2">
      <c r="A445" s="355"/>
      <c r="B445" s="355"/>
      <c r="C445" s="355"/>
      <c r="D445" s="355"/>
      <c r="E445" s="355"/>
      <c r="F445" s="355"/>
      <c r="G445" s="355"/>
      <c r="H445" s="358"/>
      <c r="I445" s="608"/>
      <c r="J445" s="359"/>
      <c r="K445" s="363"/>
      <c r="L445" s="355"/>
      <c r="M445" s="355"/>
      <c r="N445" s="358"/>
      <c r="O445" s="355"/>
    </row>
    <row r="446" spans="1:15" x14ac:dyDescent="0.2">
      <c r="A446" s="355"/>
      <c r="B446" s="355"/>
      <c r="C446" s="355"/>
      <c r="D446" s="355"/>
      <c r="E446" s="355"/>
      <c r="F446" s="355"/>
      <c r="G446" s="355"/>
      <c r="H446" s="358"/>
      <c r="I446" s="608"/>
      <c r="J446" s="359"/>
      <c r="K446" s="363"/>
      <c r="L446" s="355"/>
      <c r="M446" s="355"/>
      <c r="N446" s="358"/>
      <c r="O446" s="355"/>
    </row>
    <row r="447" spans="1:15" x14ac:dyDescent="0.2">
      <c r="A447" s="355"/>
      <c r="B447" s="355"/>
      <c r="C447" s="355"/>
      <c r="D447" s="355"/>
      <c r="E447" s="355"/>
      <c r="F447" s="355"/>
      <c r="G447" s="355"/>
      <c r="H447" s="358"/>
      <c r="I447" s="608"/>
      <c r="J447" s="359"/>
      <c r="K447" s="363"/>
      <c r="L447" s="355"/>
      <c r="M447" s="355"/>
      <c r="N447" s="358"/>
      <c r="O447" s="355"/>
    </row>
    <row r="448" spans="1:15" x14ac:dyDescent="0.2">
      <c r="A448" s="355"/>
      <c r="B448" s="355"/>
      <c r="C448" s="355"/>
      <c r="D448" s="355"/>
      <c r="E448" s="355"/>
      <c r="F448" s="355"/>
      <c r="G448" s="355"/>
      <c r="H448" s="358"/>
      <c r="I448" s="608"/>
      <c r="J448" s="359"/>
      <c r="K448" s="363"/>
      <c r="L448" s="355"/>
      <c r="M448" s="355"/>
      <c r="N448" s="358"/>
      <c r="O448" s="355"/>
    </row>
    <row r="449" spans="1:15" x14ac:dyDescent="0.2">
      <c r="A449" s="355"/>
      <c r="B449" s="355"/>
      <c r="C449" s="355"/>
      <c r="D449" s="355"/>
      <c r="E449" s="355"/>
      <c r="F449" s="355"/>
      <c r="G449" s="355"/>
      <c r="H449" s="358"/>
      <c r="I449" s="608"/>
      <c r="J449" s="359"/>
      <c r="K449" s="363"/>
      <c r="L449" s="355"/>
      <c r="M449" s="355"/>
      <c r="N449" s="358"/>
      <c r="O449" s="355"/>
    </row>
    <row r="450" spans="1:15" x14ac:dyDescent="0.2">
      <c r="A450" s="355"/>
      <c r="B450" s="355"/>
      <c r="C450" s="355"/>
      <c r="D450" s="355"/>
      <c r="E450" s="355"/>
      <c r="F450" s="355"/>
      <c r="G450" s="355"/>
      <c r="H450" s="358"/>
      <c r="I450" s="608"/>
      <c r="J450" s="359"/>
      <c r="K450" s="363"/>
      <c r="L450" s="355"/>
      <c r="M450" s="355"/>
      <c r="N450" s="358"/>
      <c r="O450" s="355"/>
    </row>
    <row r="451" spans="1:15" x14ac:dyDescent="0.2">
      <c r="A451" s="355"/>
      <c r="B451" s="355"/>
      <c r="C451" s="355"/>
      <c r="D451" s="355"/>
      <c r="E451" s="355"/>
      <c r="F451" s="355"/>
      <c r="G451" s="355"/>
      <c r="H451" s="358"/>
      <c r="I451" s="608"/>
      <c r="J451" s="359"/>
      <c r="K451" s="363"/>
      <c r="L451" s="355"/>
      <c r="M451" s="355"/>
      <c r="N451" s="358"/>
      <c r="O451" s="355"/>
    </row>
    <row r="452" spans="1:15" x14ac:dyDescent="0.2">
      <c r="A452" s="355"/>
      <c r="B452" s="355"/>
      <c r="C452" s="355"/>
      <c r="D452" s="355"/>
      <c r="E452" s="355"/>
      <c r="F452" s="355"/>
      <c r="G452" s="355"/>
      <c r="H452" s="358"/>
      <c r="I452" s="608"/>
      <c r="J452" s="359"/>
      <c r="K452" s="363"/>
      <c r="L452" s="355"/>
      <c r="M452" s="355"/>
      <c r="N452" s="358"/>
      <c r="O452" s="355"/>
    </row>
    <row r="453" spans="1:15" x14ac:dyDescent="0.2">
      <c r="A453" s="355"/>
      <c r="B453" s="355"/>
      <c r="C453" s="355"/>
      <c r="D453" s="355"/>
      <c r="E453" s="355"/>
      <c r="F453" s="355"/>
      <c r="G453" s="355"/>
      <c r="H453" s="358"/>
      <c r="I453" s="608"/>
      <c r="J453" s="359"/>
      <c r="K453" s="363"/>
      <c r="L453" s="355"/>
      <c r="M453" s="355"/>
      <c r="N453" s="358"/>
      <c r="O453" s="355"/>
    </row>
    <row r="454" spans="1:15" x14ac:dyDescent="0.2">
      <c r="A454" s="355"/>
      <c r="B454" s="355"/>
      <c r="C454" s="355"/>
      <c r="D454" s="355"/>
      <c r="E454" s="355"/>
      <c r="F454" s="355"/>
      <c r="G454" s="355"/>
      <c r="H454" s="358"/>
      <c r="I454" s="608"/>
      <c r="J454" s="359"/>
      <c r="K454" s="363"/>
      <c r="L454" s="355"/>
      <c r="M454" s="355"/>
      <c r="N454" s="358"/>
      <c r="O454" s="355"/>
    </row>
    <row r="455" spans="1:15" x14ac:dyDescent="0.2">
      <c r="A455" s="355"/>
      <c r="B455" s="355"/>
      <c r="C455" s="355"/>
      <c r="D455" s="355"/>
      <c r="E455" s="355"/>
      <c r="F455" s="355"/>
      <c r="G455" s="355"/>
      <c r="H455" s="358"/>
      <c r="I455" s="608"/>
      <c r="J455" s="359"/>
      <c r="K455" s="363"/>
      <c r="L455" s="355"/>
      <c r="M455" s="355"/>
      <c r="N455" s="358"/>
      <c r="O455" s="355"/>
    </row>
    <row r="456" spans="1:15" x14ac:dyDescent="0.2">
      <c r="A456" s="355"/>
      <c r="B456" s="355"/>
      <c r="C456" s="355"/>
      <c r="D456" s="355"/>
      <c r="E456" s="355"/>
      <c r="F456" s="355"/>
      <c r="G456" s="355"/>
      <c r="H456" s="358"/>
      <c r="I456" s="608"/>
      <c r="J456" s="359"/>
      <c r="K456" s="363"/>
      <c r="L456" s="355"/>
      <c r="M456" s="355"/>
      <c r="N456" s="358"/>
      <c r="O456" s="355"/>
    </row>
    <row r="457" spans="1:15" x14ac:dyDescent="0.2">
      <c r="A457" s="355"/>
      <c r="B457" s="355"/>
      <c r="C457" s="355"/>
      <c r="D457" s="355"/>
      <c r="E457" s="355"/>
      <c r="F457" s="355"/>
      <c r="G457" s="355"/>
      <c r="H457" s="358"/>
      <c r="I457" s="608"/>
      <c r="J457" s="359"/>
      <c r="K457" s="363"/>
      <c r="L457" s="355"/>
      <c r="M457" s="355"/>
      <c r="N457" s="358"/>
      <c r="O457" s="355"/>
    </row>
    <row r="458" spans="1:15" x14ac:dyDescent="0.2">
      <c r="A458" s="355"/>
      <c r="B458" s="355"/>
      <c r="C458" s="355"/>
      <c r="D458" s="355"/>
      <c r="E458" s="355"/>
      <c r="F458" s="355"/>
      <c r="G458" s="355"/>
      <c r="H458" s="358"/>
      <c r="I458" s="608"/>
      <c r="J458" s="359"/>
      <c r="K458" s="363"/>
      <c r="L458" s="355"/>
      <c r="M458" s="355"/>
      <c r="N458" s="358"/>
      <c r="O458" s="355"/>
    </row>
    <row r="459" spans="1:15" x14ac:dyDescent="0.2">
      <c r="A459" s="355"/>
      <c r="B459" s="355"/>
      <c r="C459" s="355"/>
      <c r="D459" s="355"/>
      <c r="E459" s="355"/>
      <c r="F459" s="355"/>
      <c r="G459" s="355"/>
      <c r="H459" s="358"/>
      <c r="I459" s="608"/>
      <c r="J459" s="359"/>
      <c r="K459" s="363"/>
      <c r="L459" s="355"/>
      <c r="M459" s="355"/>
      <c r="N459" s="358"/>
      <c r="O459" s="355"/>
    </row>
    <row r="460" spans="1:15" x14ac:dyDescent="0.2">
      <c r="A460" s="355"/>
      <c r="B460" s="355"/>
      <c r="C460" s="355"/>
      <c r="D460" s="355"/>
      <c r="E460" s="355"/>
      <c r="F460" s="355"/>
      <c r="G460" s="355"/>
      <c r="H460" s="358"/>
      <c r="I460" s="608"/>
      <c r="J460" s="359"/>
      <c r="K460" s="363"/>
      <c r="L460" s="355"/>
      <c r="M460" s="355"/>
      <c r="N460" s="358"/>
      <c r="O460" s="355"/>
    </row>
    <row r="461" spans="1:15" x14ac:dyDescent="0.2">
      <c r="A461" s="355"/>
      <c r="B461" s="355"/>
      <c r="C461" s="355"/>
      <c r="D461" s="355"/>
      <c r="E461" s="355"/>
      <c r="F461" s="355"/>
      <c r="G461" s="355"/>
      <c r="H461" s="358"/>
      <c r="I461" s="608"/>
      <c r="J461" s="359"/>
      <c r="K461" s="363"/>
      <c r="L461" s="355"/>
      <c r="M461" s="355"/>
      <c r="N461" s="358"/>
      <c r="O461" s="355"/>
    </row>
    <row r="462" spans="1:15" x14ac:dyDescent="0.2">
      <c r="A462" s="355"/>
      <c r="B462" s="355"/>
      <c r="C462" s="355"/>
      <c r="D462" s="355"/>
      <c r="E462" s="355"/>
      <c r="F462" s="355"/>
      <c r="G462" s="355"/>
      <c r="H462" s="358"/>
      <c r="I462" s="608"/>
      <c r="J462" s="359"/>
      <c r="K462" s="363"/>
      <c r="L462" s="355"/>
      <c r="M462" s="355"/>
      <c r="N462" s="358"/>
      <c r="O462" s="355"/>
    </row>
    <row r="463" spans="1:15" x14ac:dyDescent="0.2">
      <c r="A463" s="355"/>
      <c r="B463" s="355"/>
      <c r="C463" s="355"/>
      <c r="D463" s="355"/>
      <c r="E463" s="355"/>
      <c r="F463" s="355"/>
      <c r="G463" s="355"/>
      <c r="H463" s="358"/>
      <c r="I463" s="608"/>
      <c r="J463" s="359"/>
      <c r="K463" s="363"/>
      <c r="L463" s="355"/>
      <c r="M463" s="355"/>
      <c r="N463" s="358"/>
      <c r="O463" s="355"/>
    </row>
    <row r="464" spans="1:15" x14ac:dyDescent="0.2">
      <c r="A464" s="355"/>
      <c r="B464" s="355"/>
      <c r="C464" s="355"/>
      <c r="D464" s="355"/>
      <c r="E464" s="355"/>
      <c r="F464" s="355"/>
      <c r="G464" s="355"/>
      <c r="H464" s="358"/>
      <c r="I464" s="608"/>
      <c r="J464" s="359"/>
      <c r="K464" s="363"/>
      <c r="L464" s="355"/>
      <c r="M464" s="355"/>
      <c r="N464" s="358"/>
      <c r="O464" s="355"/>
    </row>
    <row r="465" spans="1:15" x14ac:dyDescent="0.2">
      <c r="A465" s="355"/>
      <c r="B465" s="355"/>
      <c r="C465" s="355"/>
      <c r="D465" s="355"/>
      <c r="E465" s="355"/>
      <c r="F465" s="355"/>
      <c r="G465" s="355"/>
      <c r="H465" s="358"/>
      <c r="I465" s="608"/>
      <c r="J465" s="359"/>
      <c r="K465" s="363"/>
      <c r="L465" s="355"/>
      <c r="M465" s="355"/>
      <c r="N465" s="358"/>
      <c r="O465" s="355"/>
    </row>
    <row r="466" spans="1:15" x14ac:dyDescent="0.2">
      <c r="A466" s="355"/>
      <c r="B466" s="355"/>
      <c r="C466" s="355"/>
      <c r="D466" s="355"/>
      <c r="E466" s="355"/>
      <c r="F466" s="355"/>
      <c r="G466" s="355"/>
      <c r="H466" s="358"/>
      <c r="I466" s="608"/>
      <c r="J466" s="359"/>
      <c r="K466" s="363"/>
      <c r="L466" s="355"/>
      <c r="M466" s="355"/>
      <c r="N466" s="358"/>
      <c r="O466" s="355"/>
    </row>
    <row r="467" spans="1:15" x14ac:dyDescent="0.2">
      <c r="A467" s="355"/>
      <c r="B467" s="355"/>
      <c r="C467" s="355"/>
      <c r="D467" s="355"/>
      <c r="E467" s="355"/>
      <c r="F467" s="355"/>
      <c r="G467" s="355"/>
      <c r="H467" s="358"/>
      <c r="I467" s="608"/>
      <c r="J467" s="359"/>
      <c r="K467" s="363"/>
      <c r="L467" s="355"/>
      <c r="M467" s="355"/>
      <c r="N467" s="358"/>
      <c r="O467" s="355"/>
    </row>
    <row r="468" spans="1:15" x14ac:dyDescent="0.2">
      <c r="A468" s="355"/>
      <c r="B468" s="355"/>
      <c r="C468" s="355"/>
      <c r="D468" s="355"/>
      <c r="E468" s="355"/>
      <c r="F468" s="355"/>
      <c r="G468" s="355"/>
      <c r="H468" s="358"/>
      <c r="I468" s="608"/>
      <c r="J468" s="359"/>
      <c r="K468" s="363"/>
      <c r="L468" s="355"/>
      <c r="M468" s="355"/>
      <c r="N468" s="358"/>
      <c r="O468" s="355"/>
    </row>
    <row r="469" spans="1:15" x14ac:dyDescent="0.2">
      <c r="A469" s="355"/>
      <c r="B469" s="355"/>
      <c r="C469" s="355"/>
      <c r="D469" s="355"/>
      <c r="E469" s="355"/>
      <c r="F469" s="355"/>
      <c r="G469" s="355"/>
      <c r="H469" s="358"/>
      <c r="I469" s="608"/>
      <c r="J469" s="359"/>
      <c r="K469" s="363"/>
      <c r="L469" s="355"/>
      <c r="M469" s="355"/>
      <c r="N469" s="358"/>
      <c r="O469" s="355"/>
    </row>
    <row r="470" spans="1:15" x14ac:dyDescent="0.2">
      <c r="A470" s="355"/>
      <c r="B470" s="355"/>
      <c r="C470" s="355"/>
      <c r="D470" s="355"/>
      <c r="E470" s="355"/>
      <c r="F470" s="355"/>
      <c r="G470" s="355"/>
      <c r="H470" s="358"/>
      <c r="I470" s="608"/>
      <c r="J470" s="359"/>
      <c r="K470" s="363"/>
      <c r="L470" s="355"/>
      <c r="M470" s="355"/>
      <c r="N470" s="358"/>
      <c r="O470" s="355"/>
    </row>
    <row r="471" spans="1:15" x14ac:dyDescent="0.2">
      <c r="A471" s="355"/>
      <c r="B471" s="355"/>
      <c r="C471" s="355"/>
      <c r="D471" s="355"/>
      <c r="E471" s="355"/>
      <c r="F471" s="355"/>
      <c r="G471" s="355"/>
      <c r="H471" s="358"/>
      <c r="I471" s="608"/>
      <c r="J471" s="359"/>
      <c r="K471" s="363"/>
      <c r="L471" s="355"/>
      <c r="M471" s="355"/>
      <c r="N471" s="358"/>
      <c r="O471" s="355"/>
    </row>
    <row r="472" spans="1:15" x14ac:dyDescent="0.2">
      <c r="A472" s="355"/>
      <c r="B472" s="355"/>
      <c r="C472" s="355"/>
      <c r="D472" s="355"/>
      <c r="E472" s="355"/>
      <c r="F472" s="355"/>
      <c r="G472" s="355"/>
      <c r="H472" s="358"/>
      <c r="I472" s="608"/>
      <c r="J472" s="359"/>
      <c r="K472" s="363"/>
      <c r="L472" s="355"/>
      <c r="M472" s="355"/>
      <c r="N472" s="358"/>
      <c r="O472" s="355"/>
    </row>
    <row r="473" spans="1:15" x14ac:dyDescent="0.2">
      <c r="A473" s="355"/>
      <c r="B473" s="355"/>
      <c r="C473" s="355"/>
      <c r="D473" s="355"/>
      <c r="E473" s="355"/>
      <c r="F473" s="355"/>
      <c r="G473" s="355"/>
      <c r="H473" s="358"/>
      <c r="I473" s="608"/>
      <c r="J473" s="359"/>
      <c r="K473" s="363"/>
      <c r="L473" s="355"/>
      <c r="M473" s="355"/>
      <c r="N473" s="358"/>
      <c r="O473" s="355"/>
    </row>
    <row r="474" spans="1:15" x14ac:dyDescent="0.2">
      <c r="A474" s="355"/>
      <c r="B474" s="355"/>
      <c r="C474" s="355"/>
      <c r="D474" s="355"/>
      <c r="E474" s="355"/>
      <c r="F474" s="355"/>
      <c r="G474" s="355"/>
      <c r="H474" s="358"/>
      <c r="I474" s="608"/>
      <c r="J474" s="359"/>
      <c r="K474" s="363"/>
      <c r="L474" s="355"/>
      <c r="M474" s="355"/>
      <c r="N474" s="358"/>
      <c r="O474" s="355"/>
    </row>
    <row r="475" spans="1:15" x14ac:dyDescent="0.2">
      <c r="A475" s="355"/>
      <c r="B475" s="355"/>
      <c r="C475" s="355"/>
      <c r="D475" s="355"/>
      <c r="E475" s="355"/>
      <c r="F475" s="355"/>
      <c r="G475" s="355"/>
      <c r="H475" s="358"/>
      <c r="I475" s="608"/>
      <c r="J475" s="359"/>
      <c r="K475" s="363"/>
      <c r="L475" s="355"/>
      <c r="M475" s="355"/>
      <c r="N475" s="358"/>
      <c r="O475" s="355"/>
    </row>
    <row r="476" spans="1:15" x14ac:dyDescent="0.2">
      <c r="A476" s="355"/>
      <c r="B476" s="355"/>
      <c r="C476" s="355"/>
      <c r="D476" s="355"/>
      <c r="E476" s="355"/>
      <c r="F476" s="355"/>
      <c r="G476" s="355"/>
      <c r="H476" s="358"/>
      <c r="I476" s="608"/>
      <c r="J476" s="359"/>
      <c r="K476" s="363"/>
      <c r="L476" s="355"/>
      <c r="M476" s="355"/>
      <c r="N476" s="358"/>
      <c r="O476" s="355"/>
    </row>
    <row r="477" spans="1:15" x14ac:dyDescent="0.2">
      <c r="A477" s="355"/>
      <c r="B477" s="355"/>
      <c r="C477" s="355"/>
      <c r="D477" s="355"/>
      <c r="E477" s="355"/>
      <c r="F477" s="355"/>
      <c r="G477" s="355"/>
      <c r="H477" s="358"/>
      <c r="I477" s="608"/>
      <c r="J477" s="359"/>
      <c r="K477" s="363"/>
      <c r="L477" s="355"/>
      <c r="M477" s="355"/>
      <c r="N477" s="358"/>
      <c r="O477" s="355"/>
    </row>
    <row r="478" spans="1:15" x14ac:dyDescent="0.2">
      <c r="A478" s="355"/>
      <c r="B478" s="355"/>
      <c r="C478" s="355"/>
      <c r="D478" s="355"/>
      <c r="E478" s="355"/>
      <c r="F478" s="355"/>
      <c r="G478" s="355"/>
      <c r="H478" s="358"/>
      <c r="I478" s="608"/>
      <c r="J478" s="359"/>
      <c r="K478" s="363"/>
      <c r="L478" s="355"/>
      <c r="M478" s="355"/>
      <c r="N478" s="358"/>
      <c r="O478" s="355"/>
    </row>
    <row r="479" spans="1:15" x14ac:dyDescent="0.2">
      <c r="A479" s="355"/>
      <c r="B479" s="355"/>
      <c r="C479" s="355"/>
      <c r="D479" s="355"/>
      <c r="E479" s="355"/>
      <c r="F479" s="355"/>
      <c r="G479" s="355"/>
      <c r="H479" s="358"/>
      <c r="I479" s="608"/>
      <c r="J479" s="359"/>
      <c r="K479" s="363"/>
      <c r="L479" s="355"/>
      <c r="M479" s="355"/>
      <c r="N479" s="358"/>
      <c r="O479" s="355"/>
    </row>
    <row r="480" spans="1:15" x14ac:dyDescent="0.2">
      <c r="A480" s="355"/>
      <c r="B480" s="355"/>
      <c r="C480" s="355"/>
      <c r="D480" s="355"/>
      <c r="E480" s="355"/>
      <c r="F480" s="355"/>
      <c r="G480" s="355"/>
      <c r="H480" s="358"/>
      <c r="I480" s="608"/>
      <c r="J480" s="359"/>
      <c r="K480" s="363"/>
      <c r="L480" s="355"/>
      <c r="M480" s="355"/>
      <c r="N480" s="358"/>
      <c r="O480" s="355"/>
    </row>
    <row r="481" spans="1:15" x14ac:dyDescent="0.2">
      <c r="A481" s="355"/>
      <c r="B481" s="355"/>
      <c r="C481" s="355"/>
      <c r="D481" s="355"/>
      <c r="E481" s="355"/>
      <c r="F481" s="355"/>
      <c r="G481" s="355"/>
      <c r="H481" s="358"/>
      <c r="I481" s="608"/>
      <c r="J481" s="359"/>
      <c r="K481" s="363"/>
      <c r="L481" s="355"/>
      <c r="M481" s="355"/>
      <c r="N481" s="358"/>
      <c r="O481" s="355"/>
    </row>
    <row r="482" spans="1:15" x14ac:dyDescent="0.2">
      <c r="A482" s="355"/>
      <c r="B482" s="355"/>
      <c r="C482" s="355"/>
      <c r="D482" s="355"/>
      <c r="E482" s="355"/>
      <c r="F482" s="355"/>
      <c r="G482" s="355"/>
      <c r="H482" s="358"/>
      <c r="I482" s="608"/>
      <c r="J482" s="359"/>
      <c r="K482" s="363"/>
      <c r="L482" s="355"/>
      <c r="M482" s="355"/>
      <c r="N482" s="358"/>
      <c r="O482" s="355"/>
    </row>
    <row r="483" spans="1:15" x14ac:dyDescent="0.2">
      <c r="A483" s="355"/>
      <c r="B483" s="355"/>
      <c r="C483" s="355"/>
      <c r="D483" s="355"/>
      <c r="E483" s="355"/>
      <c r="F483" s="355"/>
      <c r="G483" s="355"/>
      <c r="H483" s="358"/>
      <c r="I483" s="608"/>
      <c r="J483" s="359"/>
      <c r="K483" s="363"/>
      <c r="L483" s="355"/>
      <c r="M483" s="355"/>
      <c r="N483" s="358"/>
      <c r="O483" s="355"/>
    </row>
    <row r="484" spans="1:15" x14ac:dyDescent="0.2">
      <c r="A484" s="355"/>
      <c r="B484" s="355"/>
      <c r="C484" s="355"/>
      <c r="D484" s="355"/>
      <c r="E484" s="355"/>
      <c r="F484" s="355"/>
      <c r="G484" s="355"/>
      <c r="H484" s="358"/>
      <c r="I484" s="608"/>
      <c r="J484" s="359"/>
      <c r="K484" s="363"/>
      <c r="L484" s="355"/>
      <c r="M484" s="355"/>
      <c r="N484" s="358"/>
      <c r="O484" s="355"/>
    </row>
    <row r="485" spans="1:15" x14ac:dyDescent="0.2">
      <c r="A485" s="355"/>
      <c r="B485" s="355"/>
      <c r="C485" s="355"/>
      <c r="D485" s="355"/>
      <c r="E485" s="355"/>
      <c r="F485" s="355"/>
      <c r="G485" s="355"/>
      <c r="H485" s="358"/>
      <c r="I485" s="608"/>
      <c r="J485" s="359"/>
      <c r="K485" s="363"/>
      <c r="L485" s="355"/>
      <c r="M485" s="355"/>
      <c r="N485" s="358"/>
      <c r="O485" s="355"/>
    </row>
    <row r="486" spans="1:15" x14ac:dyDescent="0.2">
      <c r="A486" s="355"/>
      <c r="B486" s="355"/>
      <c r="C486" s="355"/>
      <c r="D486" s="355"/>
      <c r="E486" s="355"/>
      <c r="F486" s="355"/>
      <c r="G486" s="355"/>
      <c r="H486" s="358"/>
      <c r="I486" s="608"/>
      <c r="J486" s="359"/>
      <c r="K486" s="363"/>
      <c r="L486" s="355"/>
      <c r="M486" s="355"/>
      <c r="N486" s="358"/>
      <c r="O486" s="355"/>
    </row>
    <row r="487" spans="1:15" x14ac:dyDescent="0.2">
      <c r="A487" s="355"/>
      <c r="B487" s="355"/>
      <c r="C487" s="355"/>
      <c r="D487" s="355"/>
      <c r="E487" s="355"/>
      <c r="F487" s="355"/>
      <c r="G487" s="355"/>
      <c r="H487" s="358"/>
      <c r="I487" s="608"/>
      <c r="J487" s="359"/>
      <c r="K487" s="363"/>
      <c r="L487" s="355"/>
      <c r="M487" s="355"/>
      <c r="N487" s="358"/>
      <c r="O487" s="355"/>
    </row>
    <row r="488" spans="1:15" x14ac:dyDescent="0.2">
      <c r="A488" s="355"/>
      <c r="B488" s="355"/>
      <c r="C488" s="355"/>
      <c r="D488" s="355"/>
      <c r="E488" s="355"/>
      <c r="F488" s="355"/>
      <c r="G488" s="355"/>
      <c r="H488" s="358"/>
      <c r="I488" s="608"/>
      <c r="J488" s="359"/>
      <c r="K488" s="363"/>
      <c r="L488" s="355"/>
      <c r="M488" s="355"/>
      <c r="N488" s="358"/>
      <c r="O488" s="355"/>
    </row>
    <row r="489" spans="1:15" x14ac:dyDescent="0.2">
      <c r="A489" s="355"/>
      <c r="B489" s="355"/>
      <c r="C489" s="355"/>
      <c r="D489" s="355"/>
      <c r="E489" s="355"/>
      <c r="F489" s="355"/>
      <c r="G489" s="355"/>
      <c r="H489" s="358"/>
      <c r="I489" s="608"/>
      <c r="J489" s="359"/>
      <c r="K489" s="363"/>
      <c r="L489" s="355"/>
      <c r="M489" s="355"/>
      <c r="N489" s="358"/>
      <c r="O489" s="355"/>
    </row>
    <row r="490" spans="1:15" x14ac:dyDescent="0.2">
      <c r="A490" s="355"/>
      <c r="B490" s="355"/>
      <c r="C490" s="355"/>
      <c r="D490" s="355"/>
      <c r="E490" s="355"/>
      <c r="F490" s="355"/>
      <c r="G490" s="355"/>
      <c r="H490" s="358"/>
      <c r="I490" s="608"/>
      <c r="J490" s="359"/>
      <c r="K490" s="363"/>
      <c r="L490" s="355"/>
      <c r="M490" s="355"/>
      <c r="N490" s="358"/>
      <c r="O490" s="355"/>
    </row>
    <row r="491" spans="1:15" x14ac:dyDescent="0.2">
      <c r="A491" s="355"/>
      <c r="B491" s="355"/>
      <c r="C491" s="355"/>
      <c r="D491" s="355"/>
      <c r="E491" s="355"/>
      <c r="F491" s="355"/>
      <c r="G491" s="355"/>
      <c r="H491" s="358"/>
      <c r="I491" s="608"/>
      <c r="J491" s="359"/>
      <c r="K491" s="363"/>
      <c r="L491" s="355"/>
      <c r="M491" s="355"/>
      <c r="N491" s="358"/>
      <c r="O491" s="355"/>
    </row>
    <row r="492" spans="1:15" x14ac:dyDescent="0.2">
      <c r="A492" s="355"/>
      <c r="B492" s="355"/>
      <c r="C492" s="355"/>
      <c r="D492" s="355"/>
      <c r="E492" s="355"/>
      <c r="F492" s="355"/>
      <c r="G492" s="355"/>
      <c r="H492" s="358"/>
      <c r="I492" s="608"/>
      <c r="J492" s="359"/>
      <c r="K492" s="363"/>
      <c r="L492" s="355"/>
      <c r="M492" s="355"/>
      <c r="N492" s="358"/>
      <c r="O492" s="355"/>
    </row>
    <row r="493" spans="1:15" x14ac:dyDescent="0.2">
      <c r="A493" s="355"/>
      <c r="B493" s="355"/>
      <c r="C493" s="355"/>
      <c r="D493" s="355"/>
      <c r="E493" s="355"/>
      <c r="F493" s="355"/>
      <c r="G493" s="355"/>
      <c r="H493" s="358"/>
      <c r="I493" s="608"/>
      <c r="J493" s="359"/>
      <c r="K493" s="363"/>
      <c r="L493" s="355"/>
      <c r="M493" s="355"/>
      <c r="N493" s="358"/>
      <c r="O493" s="355"/>
    </row>
    <row r="494" spans="1:15" x14ac:dyDescent="0.2">
      <c r="A494" s="355"/>
      <c r="B494" s="355"/>
      <c r="C494" s="355"/>
      <c r="D494" s="355"/>
      <c r="E494" s="355"/>
      <c r="F494" s="355"/>
      <c r="G494" s="355"/>
      <c r="H494" s="358"/>
      <c r="I494" s="608"/>
      <c r="J494" s="359"/>
      <c r="K494" s="363"/>
      <c r="L494" s="355"/>
      <c r="M494" s="355"/>
      <c r="N494" s="358"/>
      <c r="O494" s="355"/>
    </row>
    <row r="495" spans="1:15" x14ac:dyDescent="0.2">
      <c r="A495" s="355"/>
      <c r="B495" s="355"/>
      <c r="C495" s="355"/>
      <c r="D495" s="355"/>
      <c r="E495" s="355"/>
      <c r="F495" s="355"/>
      <c r="G495" s="355"/>
      <c r="H495" s="358"/>
      <c r="I495" s="608"/>
      <c r="J495" s="359"/>
      <c r="K495" s="363"/>
      <c r="L495" s="355"/>
      <c r="M495" s="355"/>
      <c r="N495" s="358"/>
      <c r="O495" s="355"/>
    </row>
    <row r="496" spans="1:15" x14ac:dyDescent="0.2">
      <c r="A496" s="355"/>
      <c r="B496" s="355"/>
      <c r="C496" s="355"/>
      <c r="D496" s="355"/>
      <c r="E496" s="355"/>
      <c r="F496" s="355"/>
      <c r="G496" s="355"/>
      <c r="H496" s="358"/>
      <c r="I496" s="608"/>
      <c r="J496" s="359"/>
      <c r="K496" s="363"/>
      <c r="L496" s="355"/>
      <c r="M496" s="355"/>
      <c r="N496" s="358"/>
      <c r="O496" s="355"/>
    </row>
    <row r="497" spans="1:15" x14ac:dyDescent="0.2">
      <c r="A497" s="355"/>
      <c r="B497" s="355"/>
      <c r="C497" s="355"/>
      <c r="D497" s="355"/>
      <c r="E497" s="355"/>
      <c r="F497" s="355"/>
      <c r="G497" s="355"/>
      <c r="H497" s="358"/>
      <c r="I497" s="608"/>
      <c r="J497" s="359"/>
      <c r="K497" s="363"/>
      <c r="L497" s="355"/>
      <c r="M497" s="355"/>
      <c r="N497" s="358"/>
      <c r="O497" s="355"/>
    </row>
    <row r="498" spans="1:15" x14ac:dyDescent="0.2">
      <c r="A498" s="355"/>
      <c r="B498" s="355"/>
      <c r="C498" s="355"/>
      <c r="D498" s="355"/>
      <c r="E498" s="355"/>
      <c r="F498" s="355"/>
      <c r="G498" s="355"/>
      <c r="H498" s="358"/>
      <c r="I498" s="608"/>
      <c r="J498" s="359"/>
      <c r="K498" s="363"/>
      <c r="L498" s="355"/>
      <c r="M498" s="355"/>
      <c r="N498" s="358"/>
      <c r="O498" s="355"/>
    </row>
    <row r="499" spans="1:15" x14ac:dyDescent="0.2">
      <c r="A499" s="355"/>
      <c r="B499" s="355"/>
      <c r="C499" s="355"/>
      <c r="D499" s="355"/>
      <c r="E499" s="355"/>
      <c r="F499" s="355"/>
      <c r="G499" s="355"/>
      <c r="H499" s="358"/>
      <c r="I499" s="608"/>
      <c r="J499" s="359"/>
      <c r="K499" s="363"/>
      <c r="L499" s="355"/>
      <c r="M499" s="355"/>
      <c r="N499" s="358"/>
      <c r="O499" s="355"/>
    </row>
    <row r="500" spans="1:15" x14ac:dyDescent="0.2">
      <c r="A500" s="355"/>
      <c r="B500" s="355"/>
      <c r="C500" s="355"/>
      <c r="D500" s="355"/>
      <c r="E500" s="355"/>
      <c r="F500" s="355"/>
      <c r="G500" s="355"/>
      <c r="H500" s="358"/>
      <c r="I500" s="608"/>
      <c r="J500" s="359"/>
      <c r="K500" s="363"/>
      <c r="L500" s="355"/>
      <c r="M500" s="355"/>
      <c r="N500" s="358"/>
      <c r="O500" s="355"/>
    </row>
    <row r="501" spans="1:15" x14ac:dyDescent="0.2">
      <c r="A501" s="355"/>
      <c r="B501" s="355"/>
      <c r="C501" s="355"/>
      <c r="D501" s="355"/>
      <c r="E501" s="355"/>
      <c r="F501" s="355"/>
      <c r="G501" s="355"/>
      <c r="H501" s="358"/>
      <c r="I501" s="608"/>
      <c r="J501" s="359"/>
      <c r="K501" s="363"/>
      <c r="L501" s="355"/>
      <c r="M501" s="355"/>
      <c r="N501" s="358"/>
      <c r="O501" s="355"/>
    </row>
    <row r="502" spans="1:15" x14ac:dyDescent="0.2">
      <c r="A502" s="355"/>
      <c r="B502" s="355"/>
      <c r="C502" s="355"/>
      <c r="D502" s="355"/>
      <c r="E502" s="355"/>
      <c r="F502" s="355"/>
      <c r="G502" s="355"/>
      <c r="H502" s="358"/>
      <c r="I502" s="608"/>
      <c r="J502" s="359"/>
      <c r="K502" s="363"/>
      <c r="L502" s="355"/>
      <c r="M502" s="355"/>
      <c r="N502" s="358"/>
      <c r="O502" s="355"/>
    </row>
    <row r="503" spans="1:15" x14ac:dyDescent="0.2">
      <c r="A503" s="355"/>
      <c r="B503" s="355"/>
      <c r="C503" s="355"/>
      <c r="D503" s="355"/>
      <c r="E503" s="355"/>
      <c r="F503" s="355"/>
      <c r="G503" s="355"/>
      <c r="H503" s="358"/>
      <c r="I503" s="608"/>
      <c r="J503" s="359"/>
      <c r="K503" s="363"/>
      <c r="L503" s="355"/>
      <c r="M503" s="355"/>
      <c r="N503" s="358"/>
      <c r="O503" s="355"/>
    </row>
    <row r="504" spans="1:15" x14ac:dyDescent="0.2">
      <c r="A504" s="355"/>
      <c r="B504" s="355"/>
      <c r="C504" s="355"/>
      <c r="D504" s="355"/>
      <c r="E504" s="355"/>
      <c r="F504" s="355"/>
      <c r="G504" s="355"/>
      <c r="H504" s="358"/>
      <c r="I504" s="608"/>
      <c r="J504" s="359"/>
      <c r="K504" s="363"/>
      <c r="L504" s="355"/>
      <c r="M504" s="355"/>
      <c r="N504" s="358"/>
      <c r="O504" s="355"/>
    </row>
    <row r="505" spans="1:15" x14ac:dyDescent="0.2">
      <c r="A505" s="355"/>
      <c r="B505" s="355"/>
      <c r="C505" s="355"/>
      <c r="D505" s="355"/>
      <c r="E505" s="355"/>
      <c r="F505" s="355"/>
      <c r="G505" s="355"/>
      <c r="H505" s="358"/>
      <c r="I505" s="608"/>
      <c r="J505" s="359"/>
      <c r="K505" s="363"/>
      <c r="L505" s="355"/>
      <c r="M505" s="355"/>
      <c r="N505" s="358"/>
      <c r="O505" s="355"/>
    </row>
    <row r="506" spans="1:15" x14ac:dyDescent="0.2">
      <c r="A506" s="355"/>
      <c r="B506" s="355"/>
      <c r="C506" s="355"/>
      <c r="D506" s="355"/>
      <c r="E506" s="355"/>
      <c r="F506" s="355"/>
      <c r="G506" s="355"/>
      <c r="H506" s="358"/>
      <c r="I506" s="608"/>
      <c r="J506" s="359"/>
      <c r="K506" s="363"/>
      <c r="L506" s="355"/>
      <c r="M506" s="355"/>
      <c r="N506" s="358"/>
      <c r="O506" s="355"/>
    </row>
    <row r="507" spans="1:15" x14ac:dyDescent="0.2">
      <c r="A507" s="355"/>
      <c r="B507" s="355"/>
      <c r="C507" s="355"/>
      <c r="D507" s="355"/>
      <c r="E507" s="355"/>
      <c r="F507" s="355"/>
      <c r="G507" s="355"/>
      <c r="H507" s="358"/>
      <c r="I507" s="608"/>
      <c r="J507" s="359"/>
      <c r="K507" s="363"/>
      <c r="L507" s="355"/>
      <c r="M507" s="355"/>
      <c r="N507" s="358"/>
      <c r="O507" s="355"/>
    </row>
    <row r="508" spans="1:15" x14ac:dyDescent="0.2">
      <c r="A508" s="355"/>
      <c r="B508" s="355"/>
      <c r="C508" s="355"/>
      <c r="D508" s="355"/>
      <c r="E508" s="355"/>
      <c r="F508" s="355"/>
      <c r="G508" s="355"/>
      <c r="H508" s="358"/>
      <c r="I508" s="608"/>
      <c r="J508" s="359"/>
      <c r="K508" s="363"/>
      <c r="L508" s="355"/>
      <c r="M508" s="355"/>
      <c r="N508" s="358"/>
      <c r="O508" s="355"/>
    </row>
    <row r="509" spans="1:15" x14ac:dyDescent="0.2">
      <c r="A509" s="355"/>
      <c r="B509" s="355"/>
      <c r="C509" s="355"/>
      <c r="D509" s="355"/>
      <c r="E509" s="355"/>
      <c r="F509" s="355"/>
      <c r="G509" s="355"/>
      <c r="H509" s="358"/>
      <c r="I509" s="608"/>
      <c r="J509" s="359"/>
      <c r="K509" s="363"/>
      <c r="L509" s="355"/>
      <c r="M509" s="355"/>
      <c r="N509" s="358"/>
      <c r="O509" s="355"/>
    </row>
    <row r="510" spans="1:15" x14ac:dyDescent="0.2">
      <c r="A510" s="355"/>
      <c r="B510" s="355"/>
      <c r="C510" s="355"/>
      <c r="D510" s="355"/>
      <c r="E510" s="355"/>
      <c r="F510" s="355"/>
      <c r="G510" s="355"/>
      <c r="H510" s="358"/>
      <c r="I510" s="608"/>
      <c r="J510" s="359"/>
      <c r="K510" s="363"/>
      <c r="L510" s="355"/>
      <c r="M510" s="355"/>
      <c r="N510" s="358"/>
      <c r="O510" s="355"/>
    </row>
    <row r="511" spans="1:15" x14ac:dyDescent="0.2">
      <c r="A511" s="355"/>
      <c r="B511" s="355"/>
      <c r="C511" s="355"/>
      <c r="D511" s="355"/>
      <c r="E511" s="355"/>
      <c r="F511" s="355"/>
      <c r="G511" s="355"/>
      <c r="H511" s="358"/>
      <c r="I511" s="608"/>
      <c r="J511" s="359"/>
      <c r="K511" s="363"/>
      <c r="L511" s="355"/>
      <c r="M511" s="355"/>
      <c r="N511" s="358"/>
      <c r="O511" s="355"/>
    </row>
    <row r="512" spans="1:15" x14ac:dyDescent="0.2">
      <c r="A512" s="355"/>
      <c r="B512" s="355"/>
      <c r="C512" s="355"/>
      <c r="D512" s="355"/>
      <c r="E512" s="355"/>
      <c r="F512" s="355"/>
      <c r="G512" s="355"/>
      <c r="H512" s="358"/>
      <c r="I512" s="608"/>
      <c r="J512" s="359"/>
      <c r="K512" s="363"/>
      <c r="L512" s="355"/>
      <c r="M512" s="355"/>
      <c r="N512" s="358"/>
      <c r="O512" s="355"/>
    </row>
    <row r="513" spans="1:15" x14ac:dyDescent="0.2">
      <c r="A513" s="355"/>
      <c r="B513" s="355"/>
      <c r="C513" s="355"/>
      <c r="D513" s="355"/>
      <c r="E513" s="355"/>
      <c r="F513" s="355"/>
      <c r="G513" s="355"/>
      <c r="H513" s="358"/>
      <c r="I513" s="608"/>
      <c r="J513" s="359"/>
      <c r="K513" s="363"/>
      <c r="L513" s="355"/>
      <c r="M513" s="355"/>
      <c r="N513" s="358"/>
      <c r="O513" s="355"/>
    </row>
    <row r="514" spans="1:15" x14ac:dyDescent="0.2">
      <c r="A514" s="355"/>
      <c r="B514" s="355"/>
      <c r="C514" s="355"/>
      <c r="D514" s="355"/>
      <c r="E514" s="355"/>
      <c r="F514" s="355"/>
      <c r="G514" s="355"/>
      <c r="H514" s="358"/>
      <c r="I514" s="608"/>
      <c r="J514" s="359"/>
      <c r="K514" s="363"/>
      <c r="L514" s="355"/>
      <c r="M514" s="355"/>
      <c r="N514" s="358"/>
      <c r="O514" s="355"/>
    </row>
    <row r="515" spans="1:15" x14ac:dyDescent="0.2">
      <c r="A515" s="355"/>
      <c r="B515" s="355"/>
      <c r="C515" s="355"/>
      <c r="D515" s="355"/>
      <c r="E515" s="355"/>
      <c r="F515" s="355"/>
      <c r="G515" s="355"/>
      <c r="H515" s="358"/>
      <c r="I515" s="608"/>
      <c r="J515" s="359"/>
      <c r="K515" s="363"/>
      <c r="L515" s="355"/>
      <c r="M515" s="355"/>
      <c r="N515" s="358"/>
      <c r="O515" s="355"/>
    </row>
    <row r="516" spans="1:15" x14ac:dyDescent="0.2">
      <c r="A516" s="355"/>
      <c r="B516" s="355"/>
      <c r="C516" s="355"/>
      <c r="D516" s="355"/>
      <c r="E516" s="355"/>
      <c r="F516" s="355"/>
      <c r="G516" s="355"/>
      <c r="H516" s="358"/>
      <c r="I516" s="608"/>
      <c r="J516" s="359"/>
      <c r="K516" s="363"/>
      <c r="L516" s="355"/>
      <c r="M516" s="355"/>
      <c r="N516" s="358"/>
      <c r="O516" s="355"/>
    </row>
    <row r="517" spans="1:15" x14ac:dyDescent="0.2">
      <c r="A517" s="355"/>
      <c r="B517" s="355"/>
      <c r="C517" s="355"/>
      <c r="D517" s="355"/>
      <c r="E517" s="355"/>
      <c r="F517" s="355"/>
      <c r="G517" s="355"/>
      <c r="H517" s="358"/>
      <c r="I517" s="608"/>
      <c r="J517" s="359"/>
      <c r="K517" s="363"/>
      <c r="L517" s="355"/>
      <c r="M517" s="355"/>
      <c r="N517" s="358"/>
      <c r="O517" s="355"/>
    </row>
    <row r="518" spans="1:15" x14ac:dyDescent="0.2">
      <c r="A518" s="355"/>
      <c r="B518" s="355"/>
      <c r="C518" s="355"/>
      <c r="D518" s="355"/>
      <c r="E518" s="355"/>
      <c r="F518" s="355"/>
      <c r="G518" s="355"/>
      <c r="H518" s="358"/>
      <c r="I518" s="608"/>
      <c r="J518" s="359"/>
      <c r="K518" s="363"/>
      <c r="L518" s="355"/>
      <c r="M518" s="355"/>
      <c r="N518" s="358"/>
      <c r="O518" s="355"/>
    </row>
    <row r="519" spans="1:15" x14ac:dyDescent="0.2">
      <c r="A519" s="355"/>
      <c r="B519" s="355"/>
      <c r="C519" s="355"/>
      <c r="D519" s="355"/>
      <c r="E519" s="355"/>
      <c r="F519" s="355"/>
      <c r="G519" s="355"/>
      <c r="H519" s="358"/>
      <c r="I519" s="608"/>
      <c r="J519" s="359"/>
      <c r="K519" s="363"/>
      <c r="L519" s="355"/>
      <c r="M519" s="355"/>
      <c r="N519" s="358"/>
      <c r="O519" s="355"/>
    </row>
    <row r="520" spans="1:15" x14ac:dyDescent="0.2">
      <c r="A520" s="355"/>
      <c r="B520" s="355"/>
      <c r="C520" s="355"/>
      <c r="D520" s="355"/>
      <c r="E520" s="355"/>
      <c r="F520" s="355"/>
      <c r="G520" s="355"/>
      <c r="H520" s="358"/>
      <c r="I520" s="608"/>
      <c r="J520" s="359"/>
      <c r="K520" s="363"/>
      <c r="L520" s="355"/>
      <c r="M520" s="355"/>
      <c r="N520" s="358"/>
      <c r="O520" s="355"/>
    </row>
    <row r="521" spans="1:15" x14ac:dyDescent="0.2">
      <c r="A521" s="355"/>
      <c r="B521" s="355"/>
      <c r="C521" s="355"/>
      <c r="D521" s="355"/>
      <c r="E521" s="355"/>
      <c r="F521" s="355"/>
      <c r="G521" s="355"/>
      <c r="H521" s="358"/>
      <c r="I521" s="608"/>
      <c r="J521" s="359"/>
      <c r="K521" s="363"/>
      <c r="L521" s="355"/>
      <c r="M521" s="355"/>
      <c r="N521" s="358"/>
      <c r="O521" s="355"/>
    </row>
    <row r="522" spans="1:15" x14ac:dyDescent="0.2">
      <c r="A522" s="355"/>
      <c r="B522" s="355"/>
      <c r="C522" s="355"/>
      <c r="D522" s="355"/>
      <c r="E522" s="355"/>
      <c r="F522" s="355"/>
      <c r="G522" s="355"/>
      <c r="H522" s="358"/>
      <c r="I522" s="608"/>
      <c r="J522" s="359"/>
      <c r="K522" s="363"/>
      <c r="L522" s="355"/>
      <c r="M522" s="355"/>
      <c r="N522" s="358"/>
      <c r="O522" s="355"/>
    </row>
    <row r="523" spans="1:15" x14ac:dyDescent="0.2">
      <c r="A523" s="355"/>
      <c r="B523" s="355"/>
      <c r="C523" s="355"/>
      <c r="D523" s="355"/>
      <c r="E523" s="355"/>
      <c r="F523" s="355"/>
      <c r="G523" s="355"/>
      <c r="H523" s="358"/>
      <c r="I523" s="608"/>
      <c r="J523" s="359"/>
      <c r="K523" s="363"/>
      <c r="L523" s="355"/>
      <c r="M523" s="355"/>
      <c r="N523" s="358"/>
      <c r="O523" s="355"/>
    </row>
    <row r="524" spans="1:15" x14ac:dyDescent="0.2">
      <c r="A524" s="355"/>
      <c r="B524" s="355"/>
      <c r="C524" s="355"/>
      <c r="D524" s="355"/>
      <c r="E524" s="355"/>
      <c r="F524" s="355"/>
      <c r="G524" s="355"/>
      <c r="H524" s="358"/>
      <c r="I524" s="608"/>
      <c r="J524" s="359"/>
      <c r="K524" s="363"/>
      <c r="L524" s="355"/>
      <c r="M524" s="355"/>
      <c r="N524" s="358"/>
      <c r="O524" s="355"/>
    </row>
    <row r="525" spans="1:15" x14ac:dyDescent="0.2">
      <c r="A525" s="355"/>
      <c r="B525" s="355"/>
      <c r="C525" s="355"/>
      <c r="D525" s="355"/>
      <c r="E525" s="355"/>
      <c r="F525" s="355"/>
      <c r="G525" s="355"/>
      <c r="H525" s="358"/>
      <c r="I525" s="608"/>
      <c r="J525" s="359"/>
      <c r="K525" s="363"/>
      <c r="L525" s="355"/>
      <c r="M525" s="355"/>
      <c r="N525" s="358"/>
      <c r="O525" s="355"/>
    </row>
    <row r="526" spans="1:15" x14ac:dyDescent="0.2">
      <c r="A526" s="355"/>
      <c r="B526" s="355"/>
      <c r="C526" s="355"/>
      <c r="D526" s="355"/>
      <c r="E526" s="355"/>
      <c r="F526" s="355"/>
      <c r="G526" s="355"/>
      <c r="H526" s="358"/>
      <c r="I526" s="608"/>
      <c r="J526" s="359"/>
      <c r="K526" s="363"/>
      <c r="L526" s="355"/>
      <c r="M526" s="355"/>
      <c r="N526" s="358"/>
      <c r="O526" s="355"/>
    </row>
    <row r="527" spans="1:15" x14ac:dyDescent="0.2">
      <c r="A527" s="355"/>
      <c r="B527" s="355"/>
      <c r="C527" s="355"/>
      <c r="D527" s="355"/>
      <c r="E527" s="355"/>
      <c r="F527" s="355"/>
      <c r="G527" s="355"/>
      <c r="H527" s="358"/>
      <c r="I527" s="608"/>
      <c r="J527" s="359"/>
      <c r="K527" s="363"/>
      <c r="L527" s="355"/>
      <c r="M527" s="355"/>
      <c r="N527" s="358"/>
      <c r="O527" s="355"/>
    </row>
    <row r="528" spans="1:15" x14ac:dyDescent="0.2">
      <c r="A528" s="355"/>
      <c r="B528" s="355"/>
      <c r="C528" s="355"/>
      <c r="D528" s="355"/>
      <c r="E528" s="355"/>
      <c r="F528" s="355"/>
      <c r="G528" s="355"/>
      <c r="H528" s="358"/>
      <c r="I528" s="608"/>
      <c r="J528" s="359"/>
      <c r="K528" s="363"/>
      <c r="L528" s="355"/>
      <c r="M528" s="355"/>
      <c r="N528" s="358"/>
      <c r="O528" s="355"/>
    </row>
    <row r="529" spans="1:15" x14ac:dyDescent="0.2">
      <c r="A529" s="355"/>
      <c r="B529" s="355"/>
      <c r="C529" s="355"/>
      <c r="D529" s="355"/>
      <c r="E529" s="355"/>
      <c r="F529" s="355"/>
      <c r="G529" s="355"/>
      <c r="H529" s="358"/>
      <c r="I529" s="608"/>
      <c r="J529" s="359"/>
      <c r="K529" s="363"/>
      <c r="L529" s="355"/>
      <c r="M529" s="355"/>
      <c r="N529" s="358"/>
      <c r="O529" s="355"/>
    </row>
    <row r="530" spans="1:15" x14ac:dyDescent="0.2">
      <c r="A530" s="355"/>
      <c r="B530" s="355"/>
      <c r="C530" s="355"/>
      <c r="D530" s="355"/>
      <c r="E530" s="355"/>
      <c r="F530" s="355"/>
      <c r="G530" s="355"/>
      <c r="H530" s="358"/>
      <c r="I530" s="608"/>
      <c r="J530" s="359"/>
      <c r="K530" s="363"/>
      <c r="L530" s="355"/>
      <c r="M530" s="355"/>
      <c r="N530" s="358"/>
      <c r="O530" s="355"/>
    </row>
    <row r="531" spans="1:15" x14ac:dyDescent="0.2">
      <c r="A531" s="355"/>
      <c r="B531" s="355"/>
      <c r="C531" s="355"/>
      <c r="D531" s="355"/>
      <c r="E531" s="355"/>
      <c r="F531" s="355"/>
      <c r="G531" s="355"/>
      <c r="H531" s="358"/>
      <c r="I531" s="608"/>
      <c r="J531" s="359"/>
      <c r="K531" s="363"/>
      <c r="L531" s="355"/>
      <c r="M531" s="355"/>
      <c r="N531" s="358"/>
      <c r="O531" s="355"/>
    </row>
    <row r="532" spans="1:15" x14ac:dyDescent="0.2">
      <c r="A532" s="355"/>
      <c r="B532" s="355"/>
      <c r="C532" s="355"/>
      <c r="D532" s="355"/>
      <c r="E532" s="355"/>
      <c r="F532" s="355"/>
      <c r="G532" s="355"/>
      <c r="H532" s="358"/>
      <c r="I532" s="608"/>
      <c r="J532" s="359"/>
      <c r="K532" s="363"/>
      <c r="L532" s="355"/>
      <c r="M532" s="355"/>
      <c r="N532" s="358"/>
      <c r="O532" s="355"/>
    </row>
    <row r="533" spans="1:15" x14ac:dyDescent="0.2">
      <c r="A533" s="355"/>
      <c r="B533" s="355"/>
      <c r="C533" s="355"/>
      <c r="D533" s="355"/>
      <c r="E533" s="355"/>
      <c r="F533" s="355"/>
      <c r="G533" s="355"/>
      <c r="H533" s="358"/>
      <c r="I533" s="608"/>
      <c r="J533" s="359"/>
      <c r="K533" s="363"/>
      <c r="L533" s="355"/>
      <c r="M533" s="355"/>
      <c r="N533" s="358"/>
      <c r="O533" s="355"/>
    </row>
    <row r="534" spans="1:15" x14ac:dyDescent="0.2">
      <c r="A534" s="355"/>
      <c r="B534" s="355"/>
      <c r="C534" s="355"/>
      <c r="D534" s="355"/>
      <c r="E534" s="355"/>
      <c r="F534" s="355"/>
      <c r="G534" s="355"/>
      <c r="H534" s="358"/>
      <c r="I534" s="608"/>
      <c r="J534" s="359"/>
      <c r="K534" s="363"/>
      <c r="L534" s="355"/>
      <c r="M534" s="355"/>
      <c r="N534" s="358"/>
      <c r="O534" s="355"/>
    </row>
    <row r="535" spans="1:15" x14ac:dyDescent="0.2">
      <c r="A535" s="355"/>
      <c r="B535" s="355"/>
      <c r="C535" s="355"/>
      <c r="D535" s="355"/>
      <c r="E535" s="355"/>
      <c r="F535" s="355"/>
      <c r="G535" s="355"/>
      <c r="H535" s="358"/>
      <c r="I535" s="608"/>
      <c r="J535" s="359"/>
      <c r="K535" s="363"/>
      <c r="L535" s="355"/>
      <c r="M535" s="355"/>
      <c r="N535" s="358"/>
      <c r="O535" s="355"/>
    </row>
    <row r="536" spans="1:15" x14ac:dyDescent="0.2">
      <c r="A536" s="355"/>
      <c r="B536" s="355"/>
      <c r="C536" s="355"/>
      <c r="D536" s="355"/>
      <c r="E536" s="355"/>
      <c r="F536" s="355"/>
      <c r="G536" s="355"/>
      <c r="H536" s="358"/>
      <c r="I536" s="608"/>
      <c r="J536" s="359"/>
      <c r="K536" s="363"/>
      <c r="L536" s="355"/>
      <c r="M536" s="355"/>
      <c r="N536" s="358"/>
      <c r="O536" s="355"/>
    </row>
    <row r="537" spans="1:15" x14ac:dyDescent="0.2">
      <c r="A537" s="355"/>
      <c r="B537" s="355"/>
      <c r="C537" s="355"/>
      <c r="D537" s="355"/>
      <c r="E537" s="355"/>
      <c r="F537" s="355"/>
      <c r="G537" s="355"/>
      <c r="H537" s="358"/>
      <c r="I537" s="608"/>
      <c r="J537" s="359"/>
      <c r="K537" s="363"/>
      <c r="L537" s="355"/>
      <c r="M537" s="355"/>
      <c r="N537" s="358"/>
      <c r="O537" s="355"/>
    </row>
    <row r="538" spans="1:15" x14ac:dyDescent="0.2">
      <c r="A538" s="355"/>
      <c r="B538" s="355"/>
      <c r="C538" s="355"/>
      <c r="D538" s="355"/>
      <c r="E538" s="355"/>
      <c r="F538" s="355"/>
      <c r="G538" s="355"/>
      <c r="H538" s="358"/>
      <c r="I538" s="608"/>
      <c r="J538" s="359"/>
      <c r="K538" s="363"/>
      <c r="L538" s="355"/>
      <c r="M538" s="355"/>
      <c r="N538" s="358"/>
      <c r="O538" s="355"/>
    </row>
    <row r="539" spans="1:15" x14ac:dyDescent="0.2">
      <c r="A539" s="355"/>
      <c r="B539" s="355"/>
      <c r="C539" s="355"/>
      <c r="D539" s="355"/>
      <c r="E539" s="355"/>
      <c r="F539" s="355"/>
      <c r="G539" s="355"/>
      <c r="H539" s="358"/>
      <c r="I539" s="608"/>
      <c r="J539" s="359"/>
      <c r="K539" s="363"/>
      <c r="L539" s="355"/>
      <c r="M539" s="355"/>
      <c r="N539" s="358"/>
      <c r="O539" s="355"/>
    </row>
    <row r="540" spans="1:15" x14ac:dyDescent="0.2">
      <c r="A540" s="355"/>
      <c r="B540" s="355"/>
      <c r="C540" s="355"/>
      <c r="D540" s="355"/>
      <c r="E540" s="355"/>
      <c r="F540" s="355"/>
      <c r="G540" s="355"/>
      <c r="H540" s="358"/>
      <c r="I540" s="608"/>
      <c r="J540" s="359"/>
      <c r="K540" s="363"/>
      <c r="L540" s="355"/>
      <c r="M540" s="355"/>
      <c r="N540" s="358"/>
      <c r="O540" s="355"/>
    </row>
    <row r="541" spans="1:15" x14ac:dyDescent="0.2">
      <c r="A541" s="355"/>
      <c r="B541" s="355"/>
      <c r="C541" s="355"/>
      <c r="D541" s="355"/>
      <c r="E541" s="355"/>
      <c r="F541" s="355"/>
      <c r="G541" s="355"/>
      <c r="H541" s="358"/>
      <c r="I541" s="608"/>
      <c r="J541" s="359"/>
      <c r="K541" s="363"/>
      <c r="L541" s="355"/>
      <c r="M541" s="355"/>
      <c r="N541" s="358"/>
      <c r="O541" s="355"/>
    </row>
    <row r="542" spans="1:15" x14ac:dyDescent="0.2">
      <c r="A542" s="355"/>
      <c r="B542" s="355"/>
      <c r="C542" s="355"/>
      <c r="D542" s="355"/>
      <c r="E542" s="355"/>
      <c r="F542" s="355"/>
      <c r="G542" s="355"/>
      <c r="H542" s="358"/>
      <c r="I542" s="608"/>
      <c r="J542" s="359"/>
      <c r="K542" s="363"/>
      <c r="L542" s="355"/>
      <c r="M542" s="355"/>
      <c r="N542" s="358"/>
      <c r="O542" s="355"/>
    </row>
    <row r="543" spans="1:15" x14ac:dyDescent="0.2">
      <c r="A543" s="355"/>
      <c r="B543" s="355"/>
      <c r="C543" s="355"/>
      <c r="D543" s="355"/>
      <c r="E543" s="355"/>
      <c r="F543" s="355"/>
      <c r="G543" s="355"/>
      <c r="H543" s="358"/>
      <c r="I543" s="608"/>
      <c r="J543" s="359"/>
      <c r="K543" s="363"/>
      <c r="L543" s="355"/>
      <c r="M543" s="355"/>
      <c r="N543" s="358"/>
      <c r="O543" s="355"/>
    </row>
    <row r="544" spans="1:15" x14ac:dyDescent="0.2">
      <c r="A544" s="355"/>
      <c r="B544" s="355"/>
      <c r="C544" s="355"/>
      <c r="D544" s="355"/>
      <c r="E544" s="355"/>
      <c r="F544" s="355"/>
      <c r="G544" s="355"/>
      <c r="H544" s="358"/>
      <c r="I544" s="608"/>
      <c r="J544" s="359"/>
      <c r="K544" s="363"/>
      <c r="L544" s="355"/>
      <c r="M544" s="355"/>
      <c r="N544" s="358"/>
      <c r="O544" s="355"/>
    </row>
    <row r="545" spans="1:15" x14ac:dyDescent="0.2">
      <c r="A545" s="355"/>
      <c r="B545" s="355"/>
      <c r="C545" s="355"/>
      <c r="D545" s="355"/>
      <c r="E545" s="355"/>
      <c r="F545" s="355"/>
      <c r="G545" s="355"/>
      <c r="H545" s="358"/>
      <c r="I545" s="608"/>
      <c r="J545" s="359"/>
      <c r="K545" s="363"/>
      <c r="L545" s="355"/>
      <c r="M545" s="355"/>
      <c r="N545" s="358"/>
      <c r="O545" s="355"/>
    </row>
    <row r="546" spans="1:15" x14ac:dyDescent="0.2">
      <c r="A546" s="355"/>
      <c r="B546" s="355"/>
      <c r="C546" s="355"/>
      <c r="D546" s="355"/>
      <c r="E546" s="355"/>
      <c r="F546" s="355"/>
      <c r="G546" s="355"/>
      <c r="H546" s="358"/>
      <c r="I546" s="608"/>
      <c r="J546" s="359"/>
      <c r="K546" s="363"/>
      <c r="L546" s="355"/>
      <c r="M546" s="355"/>
      <c r="N546" s="358"/>
      <c r="O546" s="355"/>
    </row>
    <row r="547" spans="1:15" x14ac:dyDescent="0.2">
      <c r="A547" s="355"/>
      <c r="B547" s="355"/>
      <c r="C547" s="355"/>
      <c r="D547" s="355"/>
      <c r="E547" s="355"/>
      <c r="F547" s="355"/>
      <c r="G547" s="355"/>
      <c r="H547" s="358"/>
      <c r="I547" s="608"/>
      <c r="J547" s="359"/>
      <c r="K547" s="363"/>
      <c r="L547" s="355"/>
      <c r="M547" s="355"/>
      <c r="N547" s="358"/>
      <c r="O547" s="355"/>
    </row>
    <row r="548" spans="1:15" x14ac:dyDescent="0.2">
      <c r="A548" s="355"/>
      <c r="B548" s="355"/>
      <c r="C548" s="355"/>
      <c r="D548" s="355"/>
      <c r="E548" s="355"/>
      <c r="F548" s="355"/>
      <c r="G548" s="355"/>
      <c r="H548" s="358"/>
      <c r="I548" s="608"/>
      <c r="J548" s="359"/>
      <c r="K548" s="363"/>
      <c r="L548" s="355"/>
      <c r="M548" s="355"/>
      <c r="N548" s="358"/>
      <c r="O548" s="355"/>
    </row>
    <row r="549" spans="1:15" x14ac:dyDescent="0.2">
      <c r="A549" s="355"/>
      <c r="B549" s="355"/>
      <c r="C549" s="355"/>
      <c r="D549" s="355"/>
      <c r="E549" s="355"/>
      <c r="F549" s="355"/>
      <c r="G549" s="355"/>
      <c r="H549" s="358"/>
      <c r="I549" s="608"/>
      <c r="J549" s="359"/>
      <c r="K549" s="363"/>
      <c r="L549" s="355"/>
      <c r="M549" s="355"/>
      <c r="N549" s="358"/>
      <c r="O549" s="355"/>
    </row>
    <row r="550" spans="1:15" x14ac:dyDescent="0.2">
      <c r="A550" s="355"/>
      <c r="B550" s="355"/>
      <c r="C550" s="355"/>
      <c r="D550" s="355"/>
      <c r="E550" s="355"/>
      <c r="F550" s="355"/>
      <c r="G550" s="355"/>
      <c r="H550" s="358"/>
      <c r="I550" s="608"/>
      <c r="J550" s="359"/>
      <c r="K550" s="363"/>
      <c r="L550" s="355"/>
      <c r="M550" s="355"/>
      <c r="N550" s="358"/>
      <c r="O550" s="355"/>
    </row>
    <row r="551" spans="1:15" x14ac:dyDescent="0.2">
      <c r="A551" s="355"/>
      <c r="B551" s="355"/>
      <c r="C551" s="355"/>
      <c r="D551" s="355"/>
      <c r="E551" s="355"/>
      <c r="F551" s="355"/>
      <c r="G551" s="355"/>
      <c r="H551" s="358"/>
      <c r="I551" s="608"/>
      <c r="J551" s="359"/>
      <c r="K551" s="363"/>
      <c r="L551" s="355"/>
      <c r="M551" s="355"/>
      <c r="N551" s="358"/>
      <c r="O551" s="355"/>
    </row>
    <row r="552" spans="1:15" x14ac:dyDescent="0.2">
      <c r="A552" s="355"/>
      <c r="B552" s="355"/>
      <c r="C552" s="355"/>
      <c r="D552" s="355"/>
      <c r="E552" s="355"/>
      <c r="F552" s="355"/>
      <c r="G552" s="355"/>
      <c r="H552" s="358"/>
      <c r="I552" s="608"/>
      <c r="J552" s="359"/>
      <c r="K552" s="363"/>
      <c r="L552" s="355"/>
      <c r="M552" s="355"/>
      <c r="N552" s="358"/>
      <c r="O552" s="355"/>
    </row>
    <row r="553" spans="1:15" x14ac:dyDescent="0.2">
      <c r="A553" s="355"/>
      <c r="B553" s="355"/>
      <c r="C553" s="355"/>
      <c r="D553" s="355"/>
      <c r="E553" s="355"/>
      <c r="F553" s="355"/>
      <c r="G553" s="355"/>
      <c r="H553" s="358"/>
      <c r="I553" s="608"/>
      <c r="J553" s="359"/>
      <c r="K553" s="363"/>
      <c r="L553" s="355"/>
      <c r="M553" s="355"/>
      <c r="N553" s="358"/>
      <c r="O553" s="355"/>
    </row>
    <row r="554" spans="1:15" x14ac:dyDescent="0.2">
      <c r="A554" s="355"/>
      <c r="B554" s="355"/>
      <c r="C554" s="355"/>
      <c r="D554" s="355"/>
      <c r="E554" s="355"/>
      <c r="F554" s="355"/>
      <c r="G554" s="355"/>
      <c r="H554" s="358"/>
      <c r="I554" s="608"/>
      <c r="J554" s="359"/>
      <c r="K554" s="363"/>
      <c r="L554" s="355"/>
      <c r="M554" s="355"/>
      <c r="N554" s="358"/>
      <c r="O554" s="355"/>
    </row>
    <row r="555" spans="1:15" x14ac:dyDescent="0.2">
      <c r="A555" s="355"/>
      <c r="B555" s="355"/>
      <c r="C555" s="355"/>
      <c r="D555" s="355"/>
      <c r="E555" s="355"/>
      <c r="F555" s="355"/>
      <c r="G555" s="355"/>
      <c r="H555" s="358"/>
      <c r="I555" s="608"/>
      <c r="J555" s="359"/>
      <c r="K555" s="363"/>
      <c r="L555" s="355"/>
      <c r="M555" s="355"/>
      <c r="N555" s="358"/>
      <c r="O555" s="355"/>
    </row>
    <row r="556" spans="1:15" x14ac:dyDescent="0.2">
      <c r="A556" s="355"/>
      <c r="B556" s="355"/>
      <c r="C556" s="355"/>
      <c r="D556" s="355"/>
      <c r="E556" s="355"/>
      <c r="F556" s="355"/>
      <c r="G556" s="355"/>
      <c r="H556" s="358"/>
      <c r="I556" s="608"/>
      <c r="J556" s="359"/>
      <c r="K556" s="363"/>
      <c r="L556" s="355"/>
      <c r="M556" s="355"/>
      <c r="N556" s="358"/>
      <c r="O556" s="355"/>
    </row>
    <row r="557" spans="1:15" x14ac:dyDescent="0.2">
      <c r="A557" s="355"/>
      <c r="B557" s="355"/>
      <c r="C557" s="355"/>
      <c r="D557" s="355"/>
      <c r="E557" s="355"/>
      <c r="F557" s="355"/>
      <c r="G557" s="355"/>
      <c r="H557" s="358"/>
      <c r="I557" s="608"/>
      <c r="J557" s="359"/>
      <c r="K557" s="363"/>
      <c r="L557" s="355"/>
      <c r="M557" s="355"/>
      <c r="N557" s="358"/>
      <c r="O557" s="355"/>
    </row>
    <row r="558" spans="1:15" x14ac:dyDescent="0.2">
      <c r="A558" s="355"/>
      <c r="B558" s="355"/>
      <c r="C558" s="355"/>
      <c r="D558" s="355"/>
      <c r="E558" s="355"/>
      <c r="F558" s="355"/>
      <c r="G558" s="355"/>
      <c r="H558" s="358"/>
      <c r="I558" s="608"/>
      <c r="J558" s="359"/>
      <c r="K558" s="363"/>
      <c r="L558" s="355"/>
      <c r="M558" s="355"/>
      <c r="N558" s="358"/>
      <c r="O558" s="355"/>
    </row>
    <row r="559" spans="1:15" x14ac:dyDescent="0.2">
      <c r="A559" s="355"/>
      <c r="B559" s="355"/>
      <c r="C559" s="355"/>
      <c r="D559" s="355"/>
      <c r="E559" s="355"/>
      <c r="F559" s="355"/>
      <c r="G559" s="355"/>
      <c r="H559" s="358"/>
      <c r="I559" s="608"/>
      <c r="J559" s="359"/>
      <c r="K559" s="363"/>
      <c r="L559" s="355"/>
      <c r="M559" s="355"/>
      <c r="N559" s="358"/>
      <c r="O559" s="355"/>
    </row>
    <row r="560" spans="1:15" x14ac:dyDescent="0.2">
      <c r="A560" s="355"/>
      <c r="B560" s="355"/>
      <c r="C560" s="355"/>
      <c r="D560" s="355"/>
      <c r="E560" s="355"/>
      <c r="F560" s="355"/>
      <c r="G560" s="355"/>
      <c r="H560" s="358"/>
      <c r="I560" s="608"/>
      <c r="J560" s="359"/>
      <c r="K560" s="363"/>
      <c r="L560" s="355"/>
      <c r="M560" s="355"/>
      <c r="N560" s="358"/>
      <c r="O560" s="355"/>
    </row>
    <row r="561" spans="1:15" x14ac:dyDescent="0.2">
      <c r="A561" s="355"/>
      <c r="B561" s="355"/>
      <c r="C561" s="355"/>
      <c r="D561" s="355"/>
      <c r="E561" s="355"/>
      <c r="F561" s="355"/>
      <c r="G561" s="355"/>
      <c r="H561" s="358"/>
      <c r="I561" s="608"/>
      <c r="J561" s="359"/>
      <c r="K561" s="363"/>
      <c r="L561" s="355"/>
      <c r="M561" s="355"/>
      <c r="N561" s="358"/>
      <c r="O561" s="355"/>
    </row>
    <row r="562" spans="1:15" x14ac:dyDescent="0.2">
      <c r="A562" s="355"/>
      <c r="B562" s="355"/>
      <c r="C562" s="355"/>
      <c r="D562" s="355"/>
      <c r="E562" s="355"/>
      <c r="F562" s="355"/>
      <c r="G562" s="355"/>
      <c r="H562" s="358"/>
      <c r="I562" s="608"/>
      <c r="J562" s="359"/>
      <c r="K562" s="363"/>
      <c r="L562" s="355"/>
      <c r="M562" s="355"/>
      <c r="N562" s="358"/>
      <c r="O562" s="355"/>
    </row>
    <row r="563" spans="1:15" x14ac:dyDescent="0.2">
      <c r="A563" s="355"/>
      <c r="B563" s="355"/>
      <c r="C563" s="355"/>
      <c r="D563" s="355"/>
      <c r="E563" s="355"/>
      <c r="F563" s="355"/>
      <c r="G563" s="355"/>
      <c r="H563" s="358"/>
      <c r="I563" s="608"/>
      <c r="J563" s="359"/>
      <c r="K563" s="363"/>
      <c r="L563" s="355"/>
      <c r="M563" s="355"/>
      <c r="N563" s="358"/>
      <c r="O563" s="355"/>
    </row>
    <row r="564" spans="1:15" x14ac:dyDescent="0.2">
      <c r="A564" s="355"/>
      <c r="B564" s="355"/>
      <c r="C564" s="355"/>
      <c r="D564" s="355"/>
      <c r="E564" s="355"/>
      <c r="F564" s="355"/>
      <c r="G564" s="355"/>
      <c r="H564" s="358"/>
      <c r="I564" s="608"/>
      <c r="J564" s="359"/>
      <c r="K564" s="363"/>
      <c r="L564" s="355"/>
      <c r="M564" s="355"/>
      <c r="N564" s="358"/>
      <c r="O564" s="355"/>
    </row>
    <row r="565" spans="1:15" x14ac:dyDescent="0.2">
      <c r="A565" s="355"/>
      <c r="B565" s="355"/>
      <c r="C565" s="355"/>
      <c r="D565" s="355"/>
      <c r="E565" s="355"/>
      <c r="F565" s="355"/>
      <c r="G565" s="355"/>
      <c r="H565" s="358"/>
      <c r="I565" s="608"/>
      <c r="J565" s="359"/>
      <c r="K565" s="363"/>
      <c r="L565" s="355"/>
      <c r="M565" s="355"/>
      <c r="N565" s="358"/>
      <c r="O565" s="355"/>
    </row>
    <row r="566" spans="1:15" x14ac:dyDescent="0.2">
      <c r="A566" s="355"/>
      <c r="B566" s="355"/>
      <c r="C566" s="355"/>
      <c r="D566" s="355"/>
      <c r="E566" s="355"/>
      <c r="F566" s="355"/>
      <c r="G566" s="355"/>
      <c r="H566" s="358"/>
      <c r="I566" s="608"/>
      <c r="J566" s="359"/>
      <c r="K566" s="363"/>
      <c r="L566" s="355"/>
      <c r="M566" s="355"/>
      <c r="N566" s="358"/>
      <c r="O566" s="355"/>
    </row>
    <row r="567" spans="1:15" x14ac:dyDescent="0.2">
      <c r="A567" s="355"/>
      <c r="B567" s="355"/>
      <c r="C567" s="355"/>
      <c r="D567" s="355"/>
      <c r="E567" s="355"/>
      <c r="F567" s="355"/>
      <c r="G567" s="355"/>
      <c r="H567" s="358"/>
      <c r="I567" s="608"/>
      <c r="J567" s="359"/>
      <c r="K567" s="363"/>
      <c r="L567" s="355"/>
      <c r="M567" s="355"/>
      <c r="N567" s="358"/>
      <c r="O567" s="355"/>
    </row>
    <row r="568" spans="1:15" x14ac:dyDescent="0.2">
      <c r="A568" s="355"/>
      <c r="B568" s="355"/>
      <c r="C568" s="355"/>
      <c r="D568" s="355"/>
      <c r="E568" s="355"/>
      <c r="F568" s="355"/>
      <c r="G568" s="355"/>
      <c r="H568" s="358"/>
      <c r="I568" s="608"/>
      <c r="J568" s="359"/>
      <c r="K568" s="363"/>
      <c r="L568" s="355"/>
      <c r="M568" s="355"/>
      <c r="N568" s="358"/>
      <c r="O568" s="355"/>
    </row>
    <row r="569" spans="1:15" x14ac:dyDescent="0.2">
      <c r="A569" s="355"/>
      <c r="B569" s="355"/>
      <c r="C569" s="355"/>
      <c r="D569" s="355"/>
      <c r="E569" s="355"/>
      <c r="F569" s="355"/>
      <c r="G569" s="355"/>
      <c r="H569" s="358"/>
      <c r="I569" s="608"/>
      <c r="J569" s="359"/>
      <c r="K569" s="363"/>
      <c r="L569" s="355"/>
      <c r="M569" s="355"/>
      <c r="N569" s="358"/>
      <c r="O569" s="355"/>
    </row>
    <row r="570" spans="1:15" x14ac:dyDescent="0.2">
      <c r="A570" s="355"/>
      <c r="B570" s="355"/>
      <c r="C570" s="355"/>
      <c r="D570" s="355"/>
      <c r="E570" s="355"/>
      <c r="F570" s="355"/>
      <c r="G570" s="355"/>
      <c r="H570" s="358"/>
      <c r="I570" s="608"/>
      <c r="J570" s="359"/>
      <c r="K570" s="363"/>
      <c r="L570" s="355"/>
      <c r="M570" s="355"/>
      <c r="N570" s="358"/>
      <c r="O570" s="355"/>
    </row>
    <row r="571" spans="1:15" x14ac:dyDescent="0.2">
      <c r="A571" s="355"/>
      <c r="B571" s="355"/>
      <c r="C571" s="355"/>
      <c r="D571" s="355"/>
      <c r="E571" s="355"/>
      <c r="F571" s="355"/>
      <c r="G571" s="355"/>
      <c r="H571" s="358"/>
      <c r="I571" s="608"/>
      <c r="J571" s="359"/>
      <c r="K571" s="363"/>
      <c r="L571" s="355"/>
      <c r="M571" s="355"/>
      <c r="N571" s="358"/>
      <c r="O571" s="355"/>
    </row>
    <row r="572" spans="1:15" x14ac:dyDescent="0.2">
      <c r="A572" s="355"/>
      <c r="B572" s="355"/>
      <c r="C572" s="355"/>
      <c r="D572" s="355"/>
      <c r="E572" s="355"/>
      <c r="F572" s="355"/>
      <c r="G572" s="355"/>
      <c r="H572" s="358"/>
      <c r="I572" s="608"/>
      <c r="J572" s="359"/>
      <c r="K572" s="363"/>
      <c r="L572" s="355"/>
      <c r="M572" s="355"/>
      <c r="N572" s="358"/>
      <c r="O572" s="355"/>
    </row>
    <row r="573" spans="1:15" x14ac:dyDescent="0.2">
      <c r="A573" s="355"/>
      <c r="B573" s="355"/>
      <c r="C573" s="355"/>
      <c r="D573" s="355"/>
      <c r="E573" s="355"/>
      <c r="F573" s="355"/>
      <c r="G573" s="355"/>
      <c r="H573" s="358"/>
      <c r="I573" s="608"/>
      <c r="J573" s="359"/>
      <c r="K573" s="363"/>
      <c r="L573" s="355"/>
      <c r="M573" s="355"/>
      <c r="N573" s="358"/>
      <c r="O573" s="355"/>
    </row>
    <row r="574" spans="1:15" x14ac:dyDescent="0.2">
      <c r="A574" s="355"/>
      <c r="B574" s="355"/>
      <c r="C574" s="355"/>
      <c r="D574" s="355"/>
      <c r="E574" s="355"/>
      <c r="F574" s="355"/>
      <c r="G574" s="355"/>
      <c r="H574" s="358"/>
      <c r="I574" s="608"/>
      <c r="J574" s="359"/>
      <c r="K574" s="363"/>
      <c r="L574" s="355"/>
      <c r="M574" s="355"/>
      <c r="N574" s="358"/>
      <c r="O574" s="355"/>
    </row>
    <row r="575" spans="1:15" x14ac:dyDescent="0.2">
      <c r="A575" s="355"/>
      <c r="B575" s="355"/>
      <c r="C575" s="355"/>
      <c r="D575" s="355"/>
      <c r="E575" s="355"/>
      <c r="F575" s="355"/>
      <c r="G575" s="355"/>
      <c r="H575" s="358"/>
      <c r="I575" s="608"/>
      <c r="J575" s="359"/>
      <c r="K575" s="363"/>
      <c r="L575" s="355"/>
      <c r="M575" s="355"/>
      <c r="N575" s="358"/>
      <c r="O575" s="355"/>
    </row>
    <row r="576" spans="1:15" x14ac:dyDescent="0.2">
      <c r="A576" s="355"/>
      <c r="B576" s="355"/>
      <c r="C576" s="355"/>
      <c r="D576" s="355"/>
      <c r="E576" s="355"/>
      <c r="F576" s="355"/>
      <c r="G576" s="355"/>
      <c r="H576" s="358"/>
      <c r="I576" s="608"/>
      <c r="J576" s="359"/>
      <c r="K576" s="363"/>
      <c r="L576" s="355"/>
      <c r="M576" s="355"/>
      <c r="N576" s="358"/>
      <c r="O576" s="355"/>
    </row>
    <row r="577" spans="1:15" x14ac:dyDescent="0.2">
      <c r="A577" s="355"/>
      <c r="B577" s="355"/>
      <c r="C577" s="355"/>
      <c r="D577" s="355"/>
      <c r="E577" s="355"/>
      <c r="F577" s="355"/>
      <c r="G577" s="355"/>
      <c r="H577" s="358"/>
      <c r="I577" s="608"/>
      <c r="J577" s="359"/>
      <c r="K577" s="363"/>
      <c r="L577" s="355"/>
      <c r="M577" s="355"/>
      <c r="N577" s="358"/>
      <c r="O577" s="355"/>
    </row>
    <row r="578" spans="1:15" x14ac:dyDescent="0.2">
      <c r="A578" s="355"/>
      <c r="B578" s="355"/>
      <c r="C578" s="355"/>
      <c r="D578" s="355"/>
      <c r="E578" s="355"/>
      <c r="F578" s="355"/>
      <c r="G578" s="355"/>
      <c r="H578" s="358"/>
      <c r="I578" s="608"/>
      <c r="J578" s="359"/>
      <c r="K578" s="363"/>
      <c r="L578" s="355"/>
      <c r="M578" s="355"/>
      <c r="N578" s="358"/>
      <c r="O578" s="355"/>
    </row>
    <row r="579" spans="1:15" x14ac:dyDescent="0.2">
      <c r="A579" s="355"/>
      <c r="B579" s="355"/>
      <c r="C579" s="355"/>
      <c r="D579" s="355"/>
      <c r="E579" s="355"/>
      <c r="F579" s="355"/>
      <c r="G579" s="355"/>
      <c r="H579" s="358"/>
      <c r="I579" s="608"/>
      <c r="J579" s="359"/>
      <c r="K579" s="363"/>
      <c r="L579" s="355"/>
      <c r="M579" s="355"/>
      <c r="N579" s="358"/>
      <c r="O579" s="355"/>
    </row>
    <row r="580" spans="1:15" x14ac:dyDescent="0.2">
      <c r="A580" s="355"/>
      <c r="B580" s="355"/>
      <c r="C580" s="355"/>
      <c r="D580" s="355"/>
      <c r="E580" s="355"/>
      <c r="F580" s="355"/>
      <c r="G580" s="355"/>
      <c r="H580" s="358"/>
      <c r="I580" s="608"/>
      <c r="J580" s="359"/>
      <c r="K580" s="363"/>
      <c r="L580" s="355"/>
      <c r="M580" s="355"/>
      <c r="N580" s="358"/>
      <c r="O580" s="355"/>
    </row>
    <row r="581" spans="1:15" x14ac:dyDescent="0.2">
      <c r="A581" s="355"/>
      <c r="B581" s="355"/>
      <c r="C581" s="355"/>
      <c r="D581" s="355"/>
      <c r="E581" s="355"/>
      <c r="F581" s="355"/>
      <c r="G581" s="355"/>
      <c r="H581" s="358"/>
      <c r="I581" s="608"/>
      <c r="J581" s="359"/>
      <c r="K581" s="363"/>
      <c r="L581" s="355"/>
      <c r="M581" s="355"/>
      <c r="N581" s="358"/>
      <c r="O581" s="355"/>
    </row>
    <row r="582" spans="1:15" x14ac:dyDescent="0.2">
      <c r="A582" s="355"/>
      <c r="B582" s="355"/>
      <c r="C582" s="355"/>
      <c r="D582" s="355"/>
      <c r="E582" s="355"/>
      <c r="F582" s="355"/>
      <c r="G582" s="355"/>
      <c r="H582" s="358"/>
      <c r="I582" s="608"/>
      <c r="J582" s="359"/>
      <c r="K582" s="363"/>
      <c r="L582" s="355"/>
      <c r="M582" s="355"/>
      <c r="N582" s="358"/>
      <c r="O582" s="355"/>
    </row>
    <row r="583" spans="1:15" x14ac:dyDescent="0.2">
      <c r="A583" s="355"/>
      <c r="B583" s="355"/>
      <c r="C583" s="355"/>
      <c r="D583" s="355"/>
      <c r="E583" s="355"/>
      <c r="F583" s="355"/>
      <c r="G583" s="355"/>
      <c r="H583" s="358"/>
      <c r="I583" s="608"/>
      <c r="J583" s="359"/>
      <c r="K583" s="363"/>
      <c r="L583" s="355"/>
      <c r="M583" s="355"/>
      <c r="N583" s="358"/>
      <c r="O583" s="355"/>
    </row>
    <row r="584" spans="1:15" x14ac:dyDescent="0.2">
      <c r="A584" s="355"/>
      <c r="B584" s="355"/>
      <c r="C584" s="355"/>
      <c r="D584" s="355"/>
      <c r="E584" s="355"/>
      <c r="F584" s="355"/>
      <c r="G584" s="355"/>
      <c r="H584" s="358"/>
      <c r="I584" s="608"/>
      <c r="J584" s="359"/>
      <c r="K584" s="363"/>
      <c r="L584" s="355"/>
      <c r="M584" s="355"/>
      <c r="N584" s="358"/>
      <c r="O584" s="355"/>
    </row>
    <row r="585" spans="1:15" x14ac:dyDescent="0.2">
      <c r="A585" s="355"/>
      <c r="B585" s="355"/>
      <c r="C585" s="355"/>
      <c r="D585" s="355"/>
      <c r="E585" s="355"/>
      <c r="F585" s="355"/>
      <c r="G585" s="355"/>
      <c r="H585" s="358"/>
      <c r="I585" s="608"/>
      <c r="J585" s="359"/>
      <c r="K585" s="363"/>
      <c r="L585" s="355"/>
      <c r="M585" s="355"/>
      <c r="N585" s="358"/>
      <c r="O585" s="355"/>
    </row>
    <row r="586" spans="1:15" x14ac:dyDescent="0.2">
      <c r="A586" s="355"/>
      <c r="B586" s="355"/>
      <c r="C586" s="355"/>
      <c r="D586" s="355"/>
      <c r="E586" s="355"/>
      <c r="F586" s="355"/>
      <c r="G586" s="355"/>
      <c r="H586" s="358"/>
      <c r="I586" s="608"/>
      <c r="J586" s="359"/>
      <c r="K586" s="363"/>
      <c r="L586" s="355"/>
      <c r="M586" s="355"/>
      <c r="N586" s="358"/>
      <c r="O586" s="355"/>
    </row>
    <row r="587" spans="1:15" x14ac:dyDescent="0.2">
      <c r="A587" s="355"/>
      <c r="B587" s="355"/>
      <c r="C587" s="355"/>
      <c r="D587" s="355"/>
      <c r="E587" s="355"/>
      <c r="F587" s="355"/>
      <c r="G587" s="355"/>
      <c r="H587" s="358"/>
      <c r="I587" s="608"/>
      <c r="J587" s="359"/>
      <c r="K587" s="363"/>
      <c r="L587" s="355"/>
      <c r="M587" s="355"/>
      <c r="N587" s="358"/>
      <c r="O587" s="355"/>
    </row>
    <row r="588" spans="1:15" x14ac:dyDescent="0.2">
      <c r="A588" s="355"/>
      <c r="B588" s="355"/>
      <c r="C588" s="355"/>
      <c r="D588" s="355"/>
      <c r="E588" s="355"/>
      <c r="F588" s="355"/>
      <c r="G588" s="355"/>
      <c r="H588" s="358"/>
      <c r="I588" s="608"/>
      <c r="J588" s="359"/>
      <c r="K588" s="363"/>
      <c r="L588" s="355"/>
      <c r="M588" s="355"/>
      <c r="N588" s="358"/>
      <c r="O588" s="355"/>
    </row>
    <row r="589" spans="1:15" x14ac:dyDescent="0.2">
      <c r="A589" s="355"/>
      <c r="B589" s="355"/>
      <c r="C589" s="355"/>
      <c r="D589" s="355"/>
      <c r="E589" s="355"/>
      <c r="F589" s="355"/>
      <c r="G589" s="355"/>
      <c r="H589" s="358"/>
      <c r="I589" s="608"/>
      <c r="J589" s="359"/>
      <c r="K589" s="363"/>
      <c r="L589" s="355"/>
      <c r="M589" s="355"/>
      <c r="N589" s="358"/>
      <c r="O589" s="355"/>
    </row>
    <row r="590" spans="1:15" x14ac:dyDescent="0.2">
      <c r="A590" s="355"/>
      <c r="B590" s="355"/>
      <c r="C590" s="355"/>
      <c r="D590" s="355"/>
      <c r="E590" s="355"/>
      <c r="F590" s="355"/>
      <c r="G590" s="355"/>
      <c r="H590" s="358"/>
      <c r="I590" s="608"/>
      <c r="J590" s="359"/>
      <c r="K590" s="363"/>
      <c r="L590" s="355"/>
      <c r="M590" s="355"/>
      <c r="N590" s="358"/>
      <c r="O590" s="355"/>
    </row>
    <row r="591" spans="1:15" x14ac:dyDescent="0.2">
      <c r="A591" s="355"/>
      <c r="B591" s="355"/>
      <c r="C591" s="355"/>
      <c r="D591" s="355"/>
      <c r="E591" s="355"/>
      <c r="F591" s="355"/>
      <c r="G591" s="355"/>
      <c r="H591" s="358"/>
      <c r="I591" s="608"/>
      <c r="J591" s="359"/>
      <c r="K591" s="363"/>
      <c r="L591" s="355"/>
      <c r="M591" s="355"/>
      <c r="N591" s="358"/>
      <c r="O591" s="355"/>
    </row>
    <row r="592" spans="1:15" x14ac:dyDescent="0.2">
      <c r="A592" s="355"/>
      <c r="B592" s="355"/>
      <c r="C592" s="355"/>
      <c r="D592" s="355"/>
      <c r="E592" s="355"/>
      <c r="F592" s="355"/>
      <c r="G592" s="355"/>
      <c r="H592" s="358"/>
      <c r="I592" s="608"/>
      <c r="J592" s="359"/>
      <c r="K592" s="363"/>
      <c r="L592" s="355"/>
      <c r="M592" s="355"/>
      <c r="N592" s="358"/>
      <c r="O592" s="355"/>
    </row>
    <row r="593" spans="1:15" x14ac:dyDescent="0.2">
      <c r="A593" s="355"/>
      <c r="B593" s="355"/>
      <c r="C593" s="355"/>
      <c r="D593" s="355"/>
      <c r="E593" s="355"/>
      <c r="F593" s="355"/>
      <c r="G593" s="355"/>
      <c r="H593" s="358"/>
      <c r="I593" s="608"/>
      <c r="J593" s="359"/>
      <c r="K593" s="363"/>
      <c r="L593" s="355"/>
      <c r="M593" s="355"/>
      <c r="N593" s="358"/>
      <c r="O593" s="355"/>
    </row>
    <row r="594" spans="1:15" x14ac:dyDescent="0.2">
      <c r="A594" s="355"/>
      <c r="B594" s="355"/>
      <c r="C594" s="355"/>
      <c r="D594" s="355"/>
      <c r="E594" s="355"/>
      <c r="F594" s="355"/>
      <c r="G594" s="355"/>
      <c r="H594" s="358"/>
      <c r="I594" s="608"/>
      <c r="J594" s="359"/>
      <c r="K594" s="363"/>
      <c r="L594" s="355"/>
      <c r="M594" s="355"/>
      <c r="N594" s="358"/>
      <c r="O594" s="355"/>
    </row>
    <row r="595" spans="1:15" x14ac:dyDescent="0.2">
      <c r="A595" s="355"/>
      <c r="B595" s="355"/>
      <c r="C595" s="355"/>
      <c r="D595" s="355"/>
      <c r="E595" s="355"/>
      <c r="F595" s="355"/>
      <c r="G595" s="355"/>
      <c r="H595" s="358"/>
      <c r="I595" s="608"/>
      <c r="J595" s="359"/>
      <c r="K595" s="363"/>
      <c r="L595" s="355"/>
      <c r="M595" s="355"/>
      <c r="N595" s="358"/>
      <c r="O595" s="355"/>
    </row>
    <row r="596" spans="1:15" x14ac:dyDescent="0.2">
      <c r="A596" s="355"/>
      <c r="B596" s="355"/>
      <c r="C596" s="355"/>
      <c r="D596" s="355"/>
      <c r="E596" s="355"/>
      <c r="F596" s="355"/>
      <c r="G596" s="355"/>
      <c r="H596" s="358"/>
      <c r="I596" s="608"/>
      <c r="J596" s="359"/>
      <c r="K596" s="363"/>
      <c r="L596" s="355"/>
      <c r="M596" s="355"/>
      <c r="N596" s="358"/>
      <c r="O596" s="355"/>
    </row>
    <row r="597" spans="1:15" x14ac:dyDescent="0.2">
      <c r="A597" s="355"/>
      <c r="B597" s="355"/>
      <c r="C597" s="355"/>
      <c r="D597" s="355"/>
      <c r="E597" s="355"/>
      <c r="F597" s="355"/>
      <c r="G597" s="355"/>
      <c r="H597" s="358"/>
      <c r="I597" s="608"/>
      <c r="J597" s="359"/>
      <c r="K597" s="363"/>
      <c r="L597" s="355"/>
      <c r="M597" s="355"/>
      <c r="N597" s="358"/>
      <c r="O597" s="355"/>
    </row>
    <row r="598" spans="1:15" x14ac:dyDescent="0.2">
      <c r="A598" s="355"/>
      <c r="B598" s="355"/>
      <c r="C598" s="355"/>
      <c r="D598" s="355"/>
      <c r="E598" s="355"/>
      <c r="F598" s="355"/>
      <c r="G598" s="355"/>
      <c r="H598" s="358"/>
      <c r="I598" s="608"/>
      <c r="J598" s="359"/>
      <c r="K598" s="363"/>
      <c r="L598" s="355"/>
      <c r="M598" s="355"/>
      <c r="N598" s="358"/>
      <c r="O598" s="355"/>
    </row>
    <row r="599" spans="1:15" x14ac:dyDescent="0.2">
      <c r="A599" s="355"/>
      <c r="B599" s="355"/>
      <c r="C599" s="355"/>
      <c r="D599" s="355"/>
      <c r="E599" s="355"/>
      <c r="F599" s="355"/>
      <c r="G599" s="355"/>
      <c r="H599" s="358"/>
      <c r="I599" s="608"/>
      <c r="J599" s="359"/>
      <c r="K599" s="363"/>
      <c r="L599" s="355"/>
      <c r="M599" s="355"/>
      <c r="N599" s="358"/>
      <c r="O599" s="355"/>
    </row>
    <row r="600" spans="1:15" x14ac:dyDescent="0.2">
      <c r="A600" s="355"/>
      <c r="B600" s="355"/>
      <c r="C600" s="355"/>
      <c r="D600" s="355"/>
      <c r="E600" s="355"/>
      <c r="F600" s="355"/>
      <c r="G600" s="355"/>
      <c r="H600" s="358"/>
      <c r="I600" s="608"/>
      <c r="J600" s="359"/>
      <c r="K600" s="363"/>
      <c r="L600" s="355"/>
      <c r="M600" s="355"/>
      <c r="N600" s="358"/>
      <c r="O600" s="355"/>
    </row>
    <row r="601" spans="1:15" x14ac:dyDescent="0.2">
      <c r="A601" s="355"/>
      <c r="B601" s="355"/>
      <c r="C601" s="355"/>
      <c r="D601" s="355"/>
      <c r="E601" s="355"/>
      <c r="F601" s="355"/>
      <c r="G601" s="355"/>
      <c r="H601" s="358"/>
      <c r="I601" s="608"/>
      <c r="J601" s="359"/>
      <c r="K601" s="363"/>
      <c r="L601" s="355"/>
      <c r="M601" s="355"/>
      <c r="N601" s="358"/>
      <c r="O601" s="355"/>
    </row>
    <row r="602" spans="1:15" x14ac:dyDescent="0.2">
      <c r="A602" s="355"/>
      <c r="B602" s="355"/>
      <c r="C602" s="355"/>
      <c r="D602" s="355"/>
      <c r="E602" s="355"/>
      <c r="F602" s="355"/>
      <c r="G602" s="355"/>
      <c r="H602" s="358"/>
      <c r="I602" s="608"/>
      <c r="J602" s="359"/>
      <c r="K602" s="363"/>
      <c r="L602" s="355"/>
      <c r="M602" s="355"/>
      <c r="N602" s="358"/>
      <c r="O602" s="355"/>
    </row>
    <row r="603" spans="1:15" x14ac:dyDescent="0.2">
      <c r="A603" s="355"/>
      <c r="B603" s="355"/>
      <c r="C603" s="355"/>
      <c r="D603" s="355"/>
      <c r="E603" s="355"/>
      <c r="F603" s="355"/>
      <c r="G603" s="355"/>
      <c r="H603" s="358"/>
      <c r="I603" s="608"/>
      <c r="J603" s="359"/>
      <c r="K603" s="363"/>
      <c r="L603" s="355"/>
      <c r="M603" s="355"/>
      <c r="N603" s="358"/>
      <c r="O603" s="355"/>
    </row>
    <row r="604" spans="1:15" x14ac:dyDescent="0.2">
      <c r="A604" s="355"/>
      <c r="B604" s="355"/>
      <c r="C604" s="355"/>
      <c r="D604" s="355"/>
      <c r="E604" s="355"/>
      <c r="F604" s="355"/>
      <c r="G604" s="355"/>
      <c r="H604" s="358"/>
      <c r="I604" s="608"/>
      <c r="J604" s="359"/>
      <c r="K604" s="363"/>
      <c r="L604" s="355"/>
      <c r="M604" s="355"/>
      <c r="N604" s="358"/>
      <c r="O604" s="355"/>
    </row>
    <row r="605" spans="1:15" x14ac:dyDescent="0.2">
      <c r="A605" s="355"/>
      <c r="B605" s="355"/>
      <c r="C605" s="355"/>
      <c r="D605" s="355"/>
      <c r="E605" s="355"/>
      <c r="F605" s="355"/>
      <c r="G605" s="355"/>
      <c r="H605" s="358"/>
      <c r="I605" s="608"/>
      <c r="J605" s="359"/>
      <c r="K605" s="363"/>
      <c r="L605" s="355"/>
      <c r="M605" s="355"/>
      <c r="N605" s="358"/>
      <c r="O605" s="355"/>
    </row>
    <row r="606" spans="1:15" x14ac:dyDescent="0.2">
      <c r="A606" s="355"/>
      <c r="B606" s="355"/>
      <c r="C606" s="355"/>
      <c r="D606" s="355"/>
      <c r="E606" s="355"/>
      <c r="F606" s="355"/>
      <c r="G606" s="355"/>
      <c r="H606" s="358"/>
      <c r="I606" s="608"/>
      <c r="J606" s="359"/>
      <c r="K606" s="363"/>
      <c r="L606" s="355"/>
      <c r="M606" s="355"/>
      <c r="N606" s="358"/>
      <c r="O606" s="355"/>
    </row>
    <row r="607" spans="1:15" x14ac:dyDescent="0.2">
      <c r="A607" s="355"/>
      <c r="B607" s="355"/>
      <c r="C607" s="355"/>
      <c r="D607" s="355"/>
      <c r="E607" s="355"/>
      <c r="F607" s="355"/>
      <c r="G607" s="355"/>
      <c r="H607" s="358"/>
      <c r="I607" s="608"/>
      <c r="J607" s="359"/>
      <c r="K607" s="363"/>
      <c r="L607" s="355"/>
      <c r="M607" s="355"/>
      <c r="N607" s="358"/>
      <c r="O607" s="355"/>
    </row>
    <row r="608" spans="1:15" x14ac:dyDescent="0.2">
      <c r="A608" s="355"/>
      <c r="B608" s="355"/>
      <c r="C608" s="355"/>
      <c r="D608" s="355"/>
      <c r="E608" s="355"/>
      <c r="F608" s="355"/>
      <c r="G608" s="355"/>
      <c r="H608" s="358"/>
      <c r="I608" s="608"/>
      <c r="J608" s="359"/>
      <c r="K608" s="363"/>
      <c r="L608" s="355"/>
      <c r="M608" s="355"/>
      <c r="N608" s="358"/>
      <c r="O608" s="355"/>
    </row>
    <row r="609" spans="1:15" x14ac:dyDescent="0.2">
      <c r="A609" s="355"/>
      <c r="B609" s="355"/>
      <c r="C609" s="355"/>
      <c r="D609" s="355"/>
      <c r="E609" s="355"/>
      <c r="F609" s="355"/>
      <c r="G609" s="355"/>
      <c r="H609" s="358"/>
      <c r="I609" s="608"/>
      <c r="J609" s="359"/>
      <c r="K609" s="363"/>
      <c r="L609" s="355"/>
      <c r="M609" s="355"/>
      <c r="N609" s="358"/>
      <c r="O609" s="355"/>
    </row>
    <row r="610" spans="1:15" x14ac:dyDescent="0.2">
      <c r="A610" s="355"/>
      <c r="B610" s="355"/>
      <c r="C610" s="355"/>
      <c r="D610" s="355"/>
      <c r="E610" s="355"/>
      <c r="F610" s="355"/>
      <c r="G610" s="355"/>
      <c r="H610" s="358"/>
      <c r="I610" s="608"/>
      <c r="J610" s="359"/>
      <c r="K610" s="363"/>
      <c r="L610" s="355"/>
      <c r="M610" s="355"/>
      <c r="N610" s="358"/>
      <c r="O610" s="355"/>
    </row>
    <row r="611" spans="1:15" x14ac:dyDescent="0.2">
      <c r="A611" s="355"/>
      <c r="B611" s="355"/>
      <c r="C611" s="355"/>
      <c r="D611" s="355"/>
      <c r="E611" s="355"/>
      <c r="F611" s="355"/>
      <c r="G611" s="355"/>
      <c r="H611" s="358"/>
      <c r="I611" s="608"/>
      <c r="J611" s="359"/>
      <c r="K611" s="363"/>
      <c r="L611" s="355"/>
      <c r="M611" s="355"/>
      <c r="N611" s="358"/>
      <c r="O611" s="355"/>
    </row>
    <row r="612" spans="1:15" x14ac:dyDescent="0.2">
      <c r="A612" s="355"/>
      <c r="B612" s="355"/>
      <c r="C612" s="355"/>
      <c r="D612" s="355"/>
      <c r="E612" s="355"/>
      <c r="F612" s="355"/>
      <c r="G612" s="355"/>
      <c r="H612" s="358"/>
      <c r="I612" s="608"/>
      <c r="J612" s="359"/>
      <c r="K612" s="363"/>
      <c r="L612" s="355"/>
      <c r="M612" s="355"/>
      <c r="N612" s="358"/>
      <c r="O612" s="355"/>
    </row>
    <row r="613" spans="1:15" x14ac:dyDescent="0.2">
      <c r="A613" s="355"/>
      <c r="B613" s="355"/>
      <c r="C613" s="355"/>
      <c r="D613" s="355"/>
      <c r="E613" s="355"/>
      <c r="F613" s="355"/>
      <c r="G613" s="355"/>
      <c r="H613" s="358"/>
      <c r="I613" s="608"/>
      <c r="J613" s="359"/>
      <c r="K613" s="363"/>
      <c r="L613" s="355"/>
      <c r="M613" s="355"/>
      <c r="N613" s="358"/>
      <c r="O613" s="355"/>
    </row>
    <row r="614" spans="1:15" x14ac:dyDescent="0.2">
      <c r="A614" s="355"/>
      <c r="B614" s="355"/>
      <c r="C614" s="355"/>
      <c r="D614" s="355"/>
      <c r="E614" s="355"/>
      <c r="F614" s="355"/>
      <c r="G614" s="355"/>
      <c r="H614" s="358"/>
      <c r="I614" s="608"/>
      <c r="J614" s="359"/>
      <c r="K614" s="363"/>
      <c r="L614" s="355"/>
      <c r="M614" s="355"/>
      <c r="N614" s="358"/>
      <c r="O614" s="355"/>
    </row>
    <row r="615" spans="1:15" x14ac:dyDescent="0.2">
      <c r="A615" s="355"/>
      <c r="B615" s="355"/>
      <c r="C615" s="355"/>
      <c r="D615" s="355"/>
      <c r="E615" s="355"/>
      <c r="F615" s="355"/>
      <c r="G615" s="355"/>
      <c r="H615" s="358"/>
      <c r="I615" s="608"/>
      <c r="J615" s="359"/>
      <c r="K615" s="363"/>
      <c r="L615" s="355"/>
      <c r="M615" s="355"/>
      <c r="N615" s="358"/>
      <c r="O615" s="355"/>
    </row>
    <row r="616" spans="1:15" x14ac:dyDescent="0.2">
      <c r="A616" s="355"/>
      <c r="B616" s="355"/>
      <c r="C616" s="355"/>
      <c r="D616" s="355"/>
      <c r="E616" s="355"/>
      <c r="F616" s="355"/>
      <c r="G616" s="355"/>
      <c r="H616" s="358"/>
      <c r="I616" s="608"/>
      <c r="J616" s="359"/>
      <c r="K616" s="363"/>
      <c r="L616" s="355"/>
      <c r="M616" s="355"/>
      <c r="N616" s="358"/>
      <c r="O616" s="355"/>
    </row>
    <row r="617" spans="1:15" x14ac:dyDescent="0.2">
      <c r="A617" s="355"/>
      <c r="B617" s="355"/>
      <c r="C617" s="355"/>
      <c r="D617" s="355"/>
      <c r="E617" s="355"/>
      <c r="F617" s="355"/>
      <c r="G617" s="355"/>
      <c r="H617" s="358"/>
      <c r="I617" s="608"/>
      <c r="J617" s="359"/>
      <c r="K617" s="363"/>
      <c r="L617" s="355"/>
      <c r="M617" s="355"/>
      <c r="N617" s="358"/>
      <c r="O617" s="355"/>
    </row>
    <row r="618" spans="1:15" x14ac:dyDescent="0.2">
      <c r="A618" s="355"/>
      <c r="B618" s="355"/>
      <c r="C618" s="355"/>
      <c r="D618" s="355"/>
      <c r="E618" s="355"/>
      <c r="F618" s="355"/>
      <c r="G618" s="355"/>
      <c r="H618" s="358"/>
      <c r="I618" s="608"/>
      <c r="J618" s="359"/>
      <c r="K618" s="363"/>
      <c r="L618" s="355"/>
      <c r="M618" s="355"/>
      <c r="N618" s="358"/>
      <c r="O618" s="355"/>
    </row>
    <row r="619" spans="1:15" x14ac:dyDescent="0.2">
      <c r="A619" s="355"/>
      <c r="B619" s="355"/>
      <c r="C619" s="355"/>
      <c r="D619" s="355"/>
      <c r="E619" s="355"/>
      <c r="F619" s="355"/>
      <c r="G619" s="355"/>
      <c r="H619" s="358"/>
      <c r="I619" s="608"/>
      <c r="J619" s="359"/>
      <c r="K619" s="363"/>
      <c r="L619" s="355"/>
      <c r="M619" s="355"/>
      <c r="N619" s="358"/>
      <c r="O619" s="355"/>
    </row>
    <row r="620" spans="1:15" x14ac:dyDescent="0.2">
      <c r="A620" s="355"/>
      <c r="B620" s="355"/>
      <c r="C620" s="355"/>
      <c r="D620" s="355"/>
      <c r="E620" s="355"/>
      <c r="F620" s="355"/>
      <c r="G620" s="355"/>
      <c r="H620" s="358"/>
      <c r="I620" s="608"/>
      <c r="J620" s="359"/>
      <c r="K620" s="363"/>
      <c r="L620" s="355"/>
      <c r="M620" s="355"/>
      <c r="N620" s="358"/>
      <c r="O620" s="355"/>
    </row>
    <row r="621" spans="1:15" x14ac:dyDescent="0.2">
      <c r="A621" s="355"/>
      <c r="B621" s="355"/>
      <c r="C621" s="355"/>
      <c r="D621" s="355"/>
      <c r="E621" s="355"/>
      <c r="F621" s="355"/>
      <c r="G621" s="355"/>
      <c r="H621" s="358"/>
      <c r="I621" s="608"/>
      <c r="J621" s="359"/>
      <c r="K621" s="363"/>
      <c r="L621" s="355"/>
      <c r="M621" s="355"/>
      <c r="N621" s="358"/>
      <c r="O621" s="355"/>
    </row>
    <row r="622" spans="1:15" x14ac:dyDescent="0.2">
      <c r="A622" s="355"/>
      <c r="B622" s="355"/>
      <c r="C622" s="355"/>
      <c r="D622" s="355"/>
      <c r="E622" s="355"/>
      <c r="F622" s="355"/>
      <c r="G622" s="355"/>
      <c r="H622" s="358"/>
      <c r="I622" s="608"/>
      <c r="J622" s="359"/>
      <c r="K622" s="363"/>
      <c r="L622" s="355"/>
      <c r="M622" s="355"/>
      <c r="N622" s="358"/>
      <c r="O622" s="355"/>
    </row>
    <row r="623" spans="1:15" x14ac:dyDescent="0.2">
      <c r="A623" s="355"/>
      <c r="B623" s="355"/>
      <c r="C623" s="355"/>
      <c r="D623" s="355"/>
      <c r="E623" s="355"/>
      <c r="F623" s="355"/>
      <c r="G623" s="355"/>
      <c r="H623" s="358"/>
      <c r="I623" s="608"/>
      <c r="J623" s="359"/>
      <c r="K623" s="363"/>
      <c r="L623" s="355"/>
      <c r="M623" s="355"/>
      <c r="N623" s="358"/>
      <c r="O623" s="355"/>
    </row>
    <row r="624" spans="1:15" x14ac:dyDescent="0.2">
      <c r="A624" s="355"/>
      <c r="B624" s="355"/>
      <c r="C624" s="355"/>
      <c r="D624" s="355"/>
      <c r="E624" s="355"/>
      <c r="F624" s="355"/>
      <c r="G624" s="355"/>
      <c r="H624" s="358"/>
      <c r="I624" s="608"/>
      <c r="J624" s="359"/>
      <c r="K624" s="363"/>
      <c r="L624" s="355"/>
      <c r="M624" s="355"/>
      <c r="N624" s="358"/>
      <c r="O624" s="355"/>
    </row>
    <row r="625" spans="1:15" x14ac:dyDescent="0.2">
      <c r="A625" s="355"/>
      <c r="B625" s="355"/>
      <c r="C625" s="355"/>
      <c r="D625" s="355"/>
      <c r="E625" s="355"/>
      <c r="F625" s="355"/>
      <c r="G625" s="355"/>
      <c r="H625" s="358"/>
      <c r="I625" s="608"/>
      <c r="J625" s="359"/>
      <c r="K625" s="363"/>
      <c r="L625" s="355"/>
      <c r="M625" s="355"/>
      <c r="N625" s="358"/>
      <c r="O625" s="355"/>
    </row>
    <row r="626" spans="1:15" x14ac:dyDescent="0.2">
      <c r="A626" s="355"/>
      <c r="B626" s="355"/>
      <c r="C626" s="355"/>
      <c r="D626" s="355"/>
      <c r="E626" s="355"/>
      <c r="F626" s="355"/>
      <c r="G626" s="355"/>
      <c r="H626" s="358"/>
      <c r="I626" s="608"/>
      <c r="J626" s="359"/>
      <c r="K626" s="363"/>
      <c r="L626" s="355"/>
      <c r="M626" s="355"/>
      <c r="N626" s="358"/>
      <c r="O626" s="355"/>
    </row>
    <row r="627" spans="1:15" x14ac:dyDescent="0.2">
      <c r="A627" s="355"/>
      <c r="B627" s="355"/>
      <c r="C627" s="355"/>
      <c r="D627" s="355"/>
      <c r="E627" s="355"/>
      <c r="F627" s="355"/>
      <c r="G627" s="355"/>
      <c r="H627" s="358"/>
      <c r="I627" s="608"/>
      <c r="J627" s="359"/>
      <c r="K627" s="363"/>
      <c r="L627" s="355"/>
      <c r="M627" s="355"/>
      <c r="N627" s="358"/>
      <c r="O627" s="355"/>
    </row>
    <row r="628" spans="1:15" x14ac:dyDescent="0.2">
      <c r="A628" s="355"/>
      <c r="B628" s="355"/>
      <c r="C628" s="355"/>
      <c r="D628" s="355"/>
      <c r="E628" s="355"/>
      <c r="F628" s="355"/>
      <c r="G628" s="355"/>
      <c r="H628" s="358"/>
      <c r="I628" s="608"/>
      <c r="J628" s="359"/>
      <c r="K628" s="363"/>
      <c r="L628" s="355"/>
      <c r="M628" s="355"/>
      <c r="N628" s="358"/>
      <c r="O628" s="355"/>
    </row>
    <row r="629" spans="1:15" x14ac:dyDescent="0.2">
      <c r="A629" s="355"/>
      <c r="B629" s="355"/>
      <c r="C629" s="355"/>
      <c r="D629" s="355"/>
      <c r="E629" s="355"/>
      <c r="F629" s="355"/>
      <c r="G629" s="355"/>
      <c r="H629" s="358"/>
      <c r="I629" s="608"/>
      <c r="J629" s="359"/>
      <c r="K629" s="363"/>
      <c r="L629" s="355"/>
      <c r="M629" s="355"/>
      <c r="N629" s="358"/>
      <c r="O629" s="355"/>
    </row>
    <row r="630" spans="1:15" x14ac:dyDescent="0.2">
      <c r="A630" s="355"/>
      <c r="B630" s="355"/>
      <c r="C630" s="355"/>
      <c r="D630" s="355"/>
      <c r="E630" s="355"/>
      <c r="F630" s="355"/>
      <c r="G630" s="355"/>
      <c r="H630" s="358"/>
      <c r="I630" s="608"/>
      <c r="J630" s="359"/>
      <c r="K630" s="363"/>
      <c r="L630" s="355"/>
      <c r="M630" s="355"/>
      <c r="N630" s="358"/>
      <c r="O630" s="355"/>
    </row>
    <row r="631" spans="1:15" x14ac:dyDescent="0.2">
      <c r="A631" s="355"/>
      <c r="B631" s="355"/>
      <c r="C631" s="355"/>
      <c r="D631" s="355"/>
      <c r="E631" s="355"/>
      <c r="F631" s="355"/>
      <c r="G631" s="355"/>
      <c r="H631" s="358"/>
      <c r="I631" s="608"/>
      <c r="J631" s="359"/>
      <c r="K631" s="363"/>
      <c r="L631" s="355"/>
      <c r="M631" s="355"/>
      <c r="N631" s="358"/>
      <c r="O631" s="355"/>
    </row>
    <row r="632" spans="1:15" x14ac:dyDescent="0.2">
      <c r="A632" s="355"/>
      <c r="B632" s="355"/>
      <c r="C632" s="355"/>
      <c r="D632" s="355"/>
      <c r="E632" s="355"/>
      <c r="F632" s="355"/>
      <c r="G632" s="355"/>
      <c r="H632" s="358"/>
      <c r="I632" s="608"/>
      <c r="J632" s="359"/>
      <c r="K632" s="363"/>
      <c r="L632" s="355"/>
      <c r="M632" s="355"/>
      <c r="N632" s="358"/>
      <c r="O632" s="355"/>
    </row>
    <row r="633" spans="1:15" x14ac:dyDescent="0.2">
      <c r="A633" s="355"/>
      <c r="B633" s="355"/>
      <c r="C633" s="355"/>
      <c r="D633" s="355"/>
      <c r="E633" s="355"/>
      <c r="F633" s="355"/>
      <c r="G633" s="355"/>
      <c r="H633" s="358"/>
      <c r="I633" s="608"/>
      <c r="J633" s="359"/>
      <c r="K633" s="363"/>
      <c r="L633" s="355"/>
      <c r="M633" s="355"/>
      <c r="N633" s="358"/>
      <c r="O633" s="355"/>
    </row>
    <row r="634" spans="1:15" x14ac:dyDescent="0.2">
      <c r="A634" s="355"/>
      <c r="B634" s="355"/>
      <c r="C634" s="355"/>
      <c r="D634" s="355"/>
      <c r="E634" s="355"/>
      <c r="F634" s="355"/>
      <c r="G634" s="355"/>
      <c r="H634" s="358"/>
      <c r="I634" s="608"/>
      <c r="J634" s="359"/>
      <c r="K634" s="363"/>
      <c r="L634" s="355"/>
      <c r="M634" s="355"/>
      <c r="N634" s="358"/>
      <c r="O634" s="355"/>
    </row>
    <row r="635" spans="1:15" x14ac:dyDescent="0.2">
      <c r="A635" s="355"/>
      <c r="B635" s="355"/>
      <c r="C635" s="355"/>
      <c r="D635" s="355"/>
      <c r="E635" s="355"/>
      <c r="F635" s="355"/>
      <c r="G635" s="355"/>
      <c r="H635" s="358"/>
      <c r="I635" s="608"/>
      <c r="J635" s="359"/>
      <c r="K635" s="363"/>
      <c r="L635" s="355"/>
      <c r="M635" s="355"/>
      <c r="N635" s="358"/>
      <c r="O635" s="355"/>
    </row>
    <row r="636" spans="1:15" x14ac:dyDescent="0.2">
      <c r="A636" s="355"/>
      <c r="B636" s="355"/>
      <c r="C636" s="355"/>
      <c r="D636" s="355"/>
      <c r="E636" s="355"/>
      <c r="F636" s="355"/>
      <c r="G636" s="355"/>
      <c r="H636" s="358"/>
      <c r="I636" s="608"/>
      <c r="J636" s="359"/>
      <c r="K636" s="363"/>
      <c r="L636" s="355"/>
      <c r="M636" s="355"/>
      <c r="N636" s="358"/>
      <c r="O636" s="355"/>
    </row>
    <row r="637" spans="1:15" x14ac:dyDescent="0.2">
      <c r="A637" s="355"/>
      <c r="B637" s="355"/>
      <c r="C637" s="355"/>
      <c r="D637" s="355"/>
      <c r="E637" s="355"/>
      <c r="F637" s="355"/>
      <c r="G637" s="355"/>
      <c r="H637" s="358"/>
      <c r="I637" s="608"/>
      <c r="J637" s="359"/>
      <c r="K637" s="363"/>
      <c r="L637" s="355"/>
      <c r="M637" s="355"/>
      <c r="N637" s="358"/>
      <c r="O637" s="355"/>
    </row>
    <row r="638" spans="1:15" x14ac:dyDescent="0.2">
      <c r="A638" s="355"/>
      <c r="B638" s="355"/>
      <c r="C638" s="355"/>
      <c r="D638" s="355"/>
      <c r="E638" s="355"/>
      <c r="F638" s="355"/>
      <c r="G638" s="355"/>
      <c r="H638" s="358"/>
      <c r="I638" s="608"/>
      <c r="J638" s="359"/>
      <c r="K638" s="363"/>
      <c r="L638" s="355"/>
      <c r="M638" s="355"/>
      <c r="N638" s="358"/>
      <c r="O638" s="355"/>
    </row>
    <row r="639" spans="1:15" x14ac:dyDescent="0.2">
      <c r="A639" s="355"/>
      <c r="B639" s="355"/>
      <c r="C639" s="355"/>
      <c r="D639" s="355"/>
      <c r="E639" s="355"/>
      <c r="F639" s="355"/>
      <c r="G639" s="355"/>
      <c r="H639" s="358"/>
      <c r="I639" s="608"/>
      <c r="J639" s="359"/>
      <c r="K639" s="363"/>
      <c r="L639" s="355"/>
      <c r="M639" s="355"/>
      <c r="N639" s="358"/>
      <c r="O639" s="355"/>
    </row>
    <row r="640" spans="1:15" x14ac:dyDescent="0.2">
      <c r="A640" s="355"/>
      <c r="B640" s="355"/>
      <c r="C640" s="355"/>
      <c r="D640" s="355"/>
      <c r="E640" s="355"/>
      <c r="F640" s="355"/>
      <c r="G640" s="355"/>
      <c r="H640" s="358"/>
      <c r="I640" s="608"/>
      <c r="J640" s="359"/>
      <c r="K640" s="363"/>
      <c r="L640" s="355"/>
      <c r="M640" s="355"/>
      <c r="N640" s="358"/>
      <c r="O640" s="355"/>
    </row>
    <row r="641" spans="1:15" x14ac:dyDescent="0.2">
      <c r="A641" s="355"/>
      <c r="B641" s="355"/>
      <c r="C641" s="355"/>
      <c r="D641" s="355"/>
      <c r="E641" s="355"/>
      <c r="F641" s="355"/>
      <c r="G641" s="355"/>
      <c r="H641" s="358"/>
      <c r="I641" s="608"/>
      <c r="J641" s="359"/>
      <c r="K641" s="363"/>
      <c r="L641" s="355"/>
      <c r="M641" s="355"/>
      <c r="N641" s="358"/>
      <c r="O641" s="355"/>
    </row>
    <row r="642" spans="1:15" x14ac:dyDescent="0.2">
      <c r="A642" s="355"/>
      <c r="B642" s="355"/>
      <c r="C642" s="355"/>
      <c r="D642" s="355"/>
      <c r="E642" s="355"/>
      <c r="F642" s="355"/>
      <c r="G642" s="355"/>
      <c r="H642" s="358"/>
      <c r="I642" s="608"/>
      <c r="J642" s="359"/>
      <c r="K642" s="363"/>
      <c r="L642" s="355"/>
      <c r="M642" s="355"/>
      <c r="N642" s="358"/>
      <c r="O642" s="355"/>
    </row>
    <row r="643" spans="1:15" x14ac:dyDescent="0.2">
      <c r="A643" s="355"/>
      <c r="B643" s="355"/>
      <c r="C643" s="355"/>
      <c r="D643" s="355"/>
      <c r="E643" s="355"/>
      <c r="F643" s="355"/>
      <c r="G643" s="355"/>
      <c r="H643" s="358"/>
      <c r="I643" s="608"/>
      <c r="J643" s="359"/>
      <c r="K643" s="363"/>
      <c r="L643" s="355"/>
      <c r="M643" s="355"/>
      <c r="N643" s="358"/>
      <c r="O643" s="355"/>
    </row>
    <row r="644" spans="1:15" x14ac:dyDescent="0.2">
      <c r="A644" s="355"/>
      <c r="B644" s="355"/>
      <c r="C644" s="355"/>
      <c r="D644" s="355"/>
      <c r="E644" s="355"/>
      <c r="F644" s="355"/>
      <c r="G644" s="355"/>
      <c r="H644" s="358"/>
      <c r="I644" s="608"/>
      <c r="J644" s="359"/>
      <c r="K644" s="363"/>
      <c r="L644" s="355"/>
      <c r="M644" s="355"/>
      <c r="N644" s="358"/>
      <c r="O644" s="355"/>
    </row>
    <row r="645" spans="1:15" x14ac:dyDescent="0.2">
      <c r="A645" s="355"/>
      <c r="B645" s="355"/>
      <c r="C645" s="355"/>
      <c r="D645" s="355"/>
      <c r="E645" s="355"/>
      <c r="F645" s="355"/>
      <c r="G645" s="355"/>
      <c r="H645" s="358"/>
      <c r="I645" s="608"/>
      <c r="J645" s="359"/>
      <c r="K645" s="363"/>
      <c r="L645" s="355"/>
      <c r="M645" s="355"/>
      <c r="N645" s="358"/>
      <c r="O645" s="355"/>
    </row>
    <row r="646" spans="1:15" x14ac:dyDescent="0.2">
      <c r="A646" s="355"/>
      <c r="B646" s="355"/>
      <c r="C646" s="355"/>
      <c r="D646" s="355"/>
      <c r="E646" s="355"/>
      <c r="F646" s="355"/>
      <c r="G646" s="355"/>
      <c r="H646" s="358"/>
      <c r="I646" s="608"/>
      <c r="J646" s="359"/>
      <c r="K646" s="363"/>
      <c r="L646" s="355"/>
      <c r="M646" s="355"/>
      <c r="N646" s="358"/>
      <c r="O646" s="355"/>
    </row>
    <row r="647" spans="1:15" x14ac:dyDescent="0.2">
      <c r="A647" s="355"/>
      <c r="B647" s="355"/>
      <c r="C647" s="355"/>
      <c r="D647" s="355"/>
      <c r="E647" s="355"/>
      <c r="F647" s="355"/>
      <c r="G647" s="355"/>
      <c r="H647" s="358"/>
      <c r="I647" s="608"/>
      <c r="J647" s="359"/>
      <c r="K647" s="363"/>
      <c r="L647" s="355"/>
      <c r="M647" s="355"/>
      <c r="N647" s="358"/>
      <c r="O647" s="355"/>
    </row>
    <row r="648" spans="1:15" x14ac:dyDescent="0.2">
      <c r="A648" s="355"/>
      <c r="B648" s="355"/>
      <c r="C648" s="355"/>
      <c r="D648" s="355"/>
      <c r="E648" s="355"/>
      <c r="F648" s="355"/>
      <c r="G648" s="355"/>
      <c r="H648" s="358"/>
      <c r="I648" s="608"/>
      <c r="J648" s="359"/>
      <c r="K648" s="363"/>
      <c r="L648" s="355"/>
      <c r="M648" s="355"/>
      <c r="N648" s="358"/>
      <c r="O648" s="355"/>
    </row>
    <row r="649" spans="1:15" x14ac:dyDescent="0.2">
      <c r="A649" s="355"/>
      <c r="B649" s="355"/>
      <c r="C649" s="355"/>
      <c r="D649" s="355"/>
      <c r="E649" s="355"/>
      <c r="F649" s="355"/>
      <c r="G649" s="355"/>
      <c r="H649" s="358"/>
      <c r="I649" s="608"/>
      <c r="J649" s="359"/>
      <c r="K649" s="363"/>
      <c r="L649" s="355"/>
      <c r="M649" s="355"/>
      <c r="N649" s="358"/>
      <c r="O649" s="355"/>
    </row>
    <row r="650" spans="1:15" x14ac:dyDescent="0.2">
      <c r="A650" s="355"/>
      <c r="B650" s="355"/>
      <c r="C650" s="355"/>
      <c r="D650" s="355"/>
      <c r="E650" s="355"/>
      <c r="F650" s="355"/>
      <c r="G650" s="355"/>
      <c r="H650" s="358"/>
      <c r="I650" s="608"/>
      <c r="J650" s="359"/>
      <c r="K650" s="363"/>
      <c r="L650" s="355"/>
      <c r="M650" s="355"/>
      <c r="N650" s="358"/>
      <c r="O650" s="355"/>
    </row>
    <row r="651" spans="1:15" x14ac:dyDescent="0.2">
      <c r="A651" s="355"/>
      <c r="B651" s="355"/>
      <c r="C651" s="355"/>
      <c r="D651" s="355"/>
      <c r="E651" s="355"/>
      <c r="F651" s="355"/>
      <c r="G651" s="355"/>
      <c r="H651" s="358"/>
      <c r="I651" s="608"/>
      <c r="J651" s="359"/>
      <c r="K651" s="363"/>
      <c r="L651" s="355"/>
      <c r="M651" s="355"/>
      <c r="N651" s="358"/>
      <c r="O651" s="355"/>
    </row>
    <row r="652" spans="1:15" x14ac:dyDescent="0.2">
      <c r="A652" s="355"/>
      <c r="B652" s="355"/>
      <c r="C652" s="355"/>
      <c r="D652" s="355"/>
      <c r="E652" s="355"/>
      <c r="F652" s="355"/>
      <c r="G652" s="355"/>
      <c r="H652" s="358"/>
      <c r="I652" s="608"/>
      <c r="J652" s="359"/>
      <c r="K652" s="363"/>
      <c r="L652" s="355"/>
      <c r="M652" s="355"/>
      <c r="N652" s="358"/>
      <c r="O652" s="355"/>
    </row>
    <row r="653" spans="1:15" x14ac:dyDescent="0.2">
      <c r="A653" s="355"/>
      <c r="B653" s="355"/>
      <c r="C653" s="355"/>
      <c r="D653" s="355"/>
      <c r="E653" s="355"/>
      <c r="F653" s="355"/>
      <c r="G653" s="355"/>
      <c r="H653" s="358"/>
      <c r="I653" s="608"/>
      <c r="J653" s="359"/>
      <c r="K653" s="363"/>
      <c r="L653" s="355"/>
      <c r="M653" s="355"/>
      <c r="N653" s="358"/>
      <c r="O653" s="355"/>
    </row>
    <row r="654" spans="1:15" x14ac:dyDescent="0.2">
      <c r="A654" s="355"/>
      <c r="B654" s="355"/>
      <c r="C654" s="355"/>
      <c r="D654" s="355"/>
      <c r="E654" s="355"/>
      <c r="F654" s="355"/>
      <c r="G654" s="355"/>
      <c r="H654" s="358"/>
      <c r="I654" s="608"/>
      <c r="J654" s="359"/>
      <c r="K654" s="363"/>
      <c r="L654" s="355"/>
      <c r="M654" s="355"/>
      <c r="N654" s="358"/>
      <c r="O654" s="355"/>
    </row>
    <row r="655" spans="1:15" x14ac:dyDescent="0.2">
      <c r="A655" s="355"/>
      <c r="B655" s="355"/>
      <c r="C655" s="355"/>
      <c r="D655" s="355"/>
      <c r="E655" s="355"/>
      <c r="F655" s="355"/>
      <c r="G655" s="355"/>
      <c r="H655" s="358"/>
      <c r="I655" s="608"/>
      <c r="J655" s="359"/>
      <c r="K655" s="363"/>
      <c r="L655" s="355"/>
      <c r="M655" s="355"/>
      <c r="N655" s="358"/>
      <c r="O655" s="355"/>
    </row>
    <row r="656" spans="1:15" x14ac:dyDescent="0.2">
      <c r="A656" s="355"/>
      <c r="B656" s="355"/>
      <c r="C656" s="355"/>
      <c r="D656" s="355"/>
      <c r="E656" s="355"/>
      <c r="F656" s="355"/>
      <c r="G656" s="355"/>
      <c r="H656" s="358"/>
      <c r="I656" s="608"/>
      <c r="J656" s="359"/>
      <c r="K656" s="363"/>
      <c r="L656" s="355"/>
      <c r="M656" s="355"/>
      <c r="N656" s="358"/>
      <c r="O656" s="355"/>
    </row>
    <row r="657" spans="1:15" x14ac:dyDescent="0.2">
      <c r="A657" s="355"/>
      <c r="B657" s="355"/>
      <c r="C657" s="355"/>
      <c r="D657" s="355"/>
      <c r="E657" s="355"/>
      <c r="F657" s="355"/>
      <c r="G657" s="355"/>
      <c r="H657" s="358"/>
      <c r="I657" s="608"/>
      <c r="J657" s="359"/>
      <c r="K657" s="363"/>
      <c r="L657" s="355"/>
      <c r="M657" s="355"/>
      <c r="N657" s="358"/>
      <c r="O657" s="355"/>
    </row>
    <row r="658" spans="1:15" x14ac:dyDescent="0.2">
      <c r="A658" s="355"/>
      <c r="B658" s="355"/>
      <c r="C658" s="355"/>
      <c r="D658" s="355"/>
      <c r="E658" s="355"/>
      <c r="F658" s="355"/>
      <c r="G658" s="355"/>
      <c r="H658" s="358"/>
      <c r="I658" s="608"/>
      <c r="J658" s="359"/>
      <c r="K658" s="363"/>
      <c r="L658" s="355"/>
      <c r="M658" s="355"/>
      <c r="N658" s="358"/>
      <c r="O658" s="355"/>
    </row>
    <row r="659" spans="1:15" x14ac:dyDescent="0.2">
      <c r="A659" s="355"/>
      <c r="B659" s="355"/>
      <c r="C659" s="355"/>
      <c r="D659" s="355"/>
      <c r="E659" s="355"/>
      <c r="F659" s="355"/>
      <c r="G659" s="355"/>
      <c r="H659" s="358"/>
      <c r="I659" s="608"/>
      <c r="J659" s="359"/>
      <c r="K659" s="363"/>
      <c r="L659" s="355"/>
      <c r="M659" s="355"/>
      <c r="N659" s="358"/>
      <c r="O659" s="355"/>
    </row>
    <row r="660" spans="1:15" x14ac:dyDescent="0.2">
      <c r="A660" s="355"/>
      <c r="B660" s="355"/>
      <c r="C660" s="355"/>
      <c r="D660" s="355"/>
      <c r="E660" s="355"/>
      <c r="F660" s="355"/>
      <c r="G660" s="355"/>
      <c r="H660" s="358"/>
      <c r="I660" s="608"/>
      <c r="J660" s="359"/>
      <c r="K660" s="363"/>
      <c r="L660" s="355"/>
      <c r="M660" s="355"/>
      <c r="N660" s="358"/>
      <c r="O660" s="355"/>
    </row>
    <row r="661" spans="1:15" x14ac:dyDescent="0.2">
      <c r="A661" s="355"/>
      <c r="B661" s="355"/>
      <c r="C661" s="355"/>
      <c r="D661" s="355"/>
      <c r="E661" s="355"/>
      <c r="F661" s="355"/>
      <c r="G661" s="355"/>
      <c r="H661" s="358"/>
      <c r="I661" s="608"/>
      <c r="J661" s="359"/>
      <c r="K661" s="363"/>
      <c r="L661" s="355"/>
      <c r="M661" s="355"/>
      <c r="N661" s="358"/>
      <c r="O661" s="355"/>
    </row>
    <row r="662" spans="1:15" x14ac:dyDescent="0.2">
      <c r="A662" s="355"/>
      <c r="B662" s="355"/>
      <c r="C662" s="355"/>
      <c r="D662" s="355"/>
      <c r="E662" s="355"/>
      <c r="F662" s="355"/>
      <c r="G662" s="355"/>
      <c r="H662" s="358"/>
      <c r="I662" s="608"/>
      <c r="J662" s="359"/>
      <c r="K662" s="363"/>
      <c r="L662" s="355"/>
      <c r="M662" s="355"/>
      <c r="N662" s="358"/>
      <c r="O662" s="355"/>
    </row>
    <row r="663" spans="1:15" x14ac:dyDescent="0.2">
      <c r="A663" s="355"/>
      <c r="B663" s="355"/>
      <c r="C663" s="355"/>
      <c r="D663" s="355"/>
      <c r="E663" s="355"/>
      <c r="F663" s="355"/>
      <c r="G663" s="355"/>
      <c r="H663" s="358"/>
      <c r="I663" s="608"/>
      <c r="J663" s="359"/>
      <c r="K663" s="363"/>
      <c r="L663" s="355"/>
      <c r="M663" s="355"/>
      <c r="N663" s="358"/>
      <c r="O663" s="355"/>
    </row>
    <row r="664" spans="1:15" x14ac:dyDescent="0.2">
      <c r="A664" s="355"/>
      <c r="B664" s="355"/>
      <c r="C664" s="355"/>
      <c r="D664" s="355"/>
      <c r="E664" s="355"/>
      <c r="F664" s="355"/>
      <c r="G664" s="355"/>
      <c r="H664" s="358"/>
      <c r="I664" s="608"/>
      <c r="J664" s="359"/>
      <c r="K664" s="363"/>
      <c r="L664" s="355"/>
      <c r="M664" s="355"/>
      <c r="N664" s="358"/>
      <c r="O664" s="355"/>
    </row>
    <row r="665" spans="1:15" x14ac:dyDescent="0.2">
      <c r="A665" s="355"/>
      <c r="B665" s="355"/>
      <c r="C665" s="355"/>
      <c r="D665" s="355"/>
      <c r="E665" s="355"/>
      <c r="F665" s="355"/>
      <c r="G665" s="355"/>
      <c r="H665" s="358"/>
      <c r="I665" s="608"/>
      <c r="J665" s="359"/>
      <c r="K665" s="363"/>
      <c r="L665" s="355"/>
      <c r="M665" s="355"/>
      <c r="N665" s="358"/>
      <c r="O665" s="355"/>
    </row>
    <row r="666" spans="1:15" x14ac:dyDescent="0.2">
      <c r="A666" s="355"/>
      <c r="B666" s="355"/>
      <c r="C666" s="355"/>
      <c r="D666" s="355"/>
      <c r="E666" s="355"/>
      <c r="F666" s="355"/>
      <c r="G666" s="355"/>
      <c r="H666" s="358"/>
      <c r="I666" s="608"/>
      <c r="J666" s="359"/>
      <c r="K666" s="363"/>
      <c r="L666" s="355"/>
      <c r="M666" s="355"/>
      <c r="N666" s="358"/>
      <c r="O666" s="355"/>
    </row>
    <row r="667" spans="1:15" x14ac:dyDescent="0.2">
      <c r="A667" s="355"/>
      <c r="B667" s="355"/>
      <c r="C667" s="355"/>
      <c r="D667" s="355"/>
      <c r="E667" s="355"/>
      <c r="F667" s="355"/>
      <c r="G667" s="355"/>
      <c r="H667" s="358"/>
      <c r="I667" s="608"/>
      <c r="J667" s="359"/>
      <c r="K667" s="363"/>
      <c r="L667" s="355"/>
      <c r="M667" s="355"/>
      <c r="N667" s="358"/>
      <c r="O667" s="355"/>
    </row>
    <row r="668" spans="1:15" x14ac:dyDescent="0.2">
      <c r="A668" s="355"/>
      <c r="B668" s="355"/>
      <c r="C668" s="355"/>
      <c r="D668" s="355"/>
      <c r="E668" s="355"/>
      <c r="F668" s="355"/>
      <c r="G668" s="355"/>
      <c r="H668" s="358"/>
      <c r="I668" s="608"/>
      <c r="J668" s="359"/>
      <c r="K668" s="363"/>
      <c r="L668" s="355"/>
      <c r="M668" s="355"/>
      <c r="N668" s="358"/>
      <c r="O668" s="355"/>
    </row>
    <row r="669" spans="1:15" x14ac:dyDescent="0.2">
      <c r="A669" s="355"/>
      <c r="B669" s="355"/>
      <c r="C669" s="355"/>
      <c r="D669" s="355"/>
      <c r="E669" s="355"/>
      <c r="F669" s="355"/>
      <c r="G669" s="355"/>
      <c r="H669" s="358"/>
      <c r="I669" s="608"/>
      <c r="J669" s="359"/>
      <c r="K669" s="363"/>
      <c r="L669" s="355"/>
      <c r="M669" s="355"/>
      <c r="N669" s="358"/>
      <c r="O669" s="355"/>
    </row>
    <row r="670" spans="1:15" x14ac:dyDescent="0.2">
      <c r="A670" s="355"/>
      <c r="B670" s="355"/>
      <c r="C670" s="355"/>
      <c r="D670" s="355"/>
      <c r="E670" s="355"/>
      <c r="F670" s="355"/>
      <c r="G670" s="355"/>
      <c r="H670" s="358"/>
      <c r="I670" s="608"/>
      <c r="J670" s="359"/>
      <c r="K670" s="363"/>
      <c r="L670" s="355"/>
      <c r="M670" s="355"/>
      <c r="N670" s="358"/>
      <c r="O670" s="355"/>
    </row>
    <row r="671" spans="1:15" x14ac:dyDescent="0.2">
      <c r="A671" s="355"/>
      <c r="B671" s="355"/>
      <c r="C671" s="355"/>
      <c r="D671" s="355"/>
      <c r="E671" s="355"/>
      <c r="F671" s="355"/>
      <c r="G671" s="355"/>
      <c r="H671" s="358"/>
      <c r="I671" s="608"/>
      <c r="J671" s="359"/>
      <c r="K671" s="363"/>
      <c r="L671" s="355"/>
      <c r="M671" s="355"/>
      <c r="N671" s="358"/>
      <c r="O671" s="355"/>
    </row>
    <row r="672" spans="1:15" x14ac:dyDescent="0.2">
      <c r="A672" s="355"/>
      <c r="B672" s="355"/>
      <c r="C672" s="355"/>
      <c r="D672" s="355"/>
      <c r="E672" s="355"/>
      <c r="F672" s="355"/>
      <c r="G672" s="355"/>
      <c r="H672" s="358"/>
      <c r="I672" s="608"/>
      <c r="J672" s="359"/>
      <c r="K672" s="363"/>
      <c r="L672" s="355"/>
      <c r="M672" s="355"/>
      <c r="N672" s="358"/>
      <c r="O672" s="355"/>
    </row>
    <row r="673" spans="1:15" x14ac:dyDescent="0.2">
      <c r="A673" s="355"/>
      <c r="B673" s="355"/>
      <c r="C673" s="355"/>
      <c r="D673" s="355"/>
      <c r="E673" s="355"/>
      <c r="F673" s="355"/>
      <c r="G673" s="355"/>
      <c r="H673" s="358"/>
      <c r="I673" s="608"/>
      <c r="J673" s="359"/>
      <c r="K673" s="363"/>
      <c r="L673" s="355"/>
      <c r="M673" s="355"/>
      <c r="N673" s="358"/>
      <c r="O673" s="355"/>
    </row>
    <row r="674" spans="1:15" x14ac:dyDescent="0.2">
      <c r="A674" s="355"/>
      <c r="B674" s="355"/>
      <c r="C674" s="355"/>
      <c r="D674" s="355"/>
      <c r="E674" s="355"/>
      <c r="F674" s="355"/>
      <c r="G674" s="355"/>
      <c r="H674" s="358"/>
      <c r="I674" s="608"/>
      <c r="J674" s="359"/>
      <c r="K674" s="363"/>
      <c r="L674" s="355"/>
      <c r="M674" s="355"/>
      <c r="N674" s="358"/>
      <c r="O674" s="355"/>
    </row>
    <row r="675" spans="1:15" x14ac:dyDescent="0.2">
      <c r="A675" s="355"/>
      <c r="B675" s="355"/>
      <c r="C675" s="355"/>
      <c r="D675" s="355"/>
      <c r="E675" s="355"/>
      <c r="F675" s="355"/>
      <c r="G675" s="355"/>
      <c r="H675" s="358"/>
      <c r="I675" s="608"/>
      <c r="J675" s="359"/>
      <c r="K675" s="363"/>
      <c r="L675" s="355"/>
      <c r="M675" s="355"/>
      <c r="N675" s="358"/>
      <c r="O675" s="355"/>
    </row>
    <row r="676" spans="1:15" x14ac:dyDescent="0.2">
      <c r="A676" s="355"/>
      <c r="B676" s="355"/>
      <c r="C676" s="355"/>
      <c r="D676" s="355"/>
      <c r="E676" s="355"/>
      <c r="F676" s="355"/>
      <c r="G676" s="355"/>
      <c r="H676" s="358"/>
      <c r="I676" s="608"/>
      <c r="J676" s="359"/>
      <c r="K676" s="363"/>
      <c r="L676" s="355"/>
      <c r="M676" s="355"/>
      <c r="N676" s="358"/>
      <c r="O676" s="355"/>
    </row>
    <row r="677" spans="1:15" x14ac:dyDescent="0.2">
      <c r="A677" s="355"/>
      <c r="B677" s="355"/>
      <c r="C677" s="355"/>
      <c r="D677" s="355"/>
      <c r="E677" s="355"/>
      <c r="F677" s="355"/>
      <c r="G677" s="355"/>
      <c r="H677" s="358"/>
      <c r="I677" s="608"/>
      <c r="J677" s="359"/>
      <c r="K677" s="363"/>
      <c r="L677" s="355"/>
      <c r="M677" s="355"/>
      <c r="N677" s="358"/>
      <c r="O677" s="355"/>
    </row>
    <row r="678" spans="1:15" x14ac:dyDescent="0.2">
      <c r="A678" s="355"/>
      <c r="B678" s="355"/>
      <c r="C678" s="355"/>
      <c r="D678" s="355"/>
      <c r="E678" s="355"/>
      <c r="F678" s="355"/>
      <c r="G678" s="355"/>
      <c r="H678" s="358"/>
      <c r="I678" s="608"/>
      <c r="J678" s="359"/>
      <c r="K678" s="363"/>
      <c r="L678" s="355"/>
      <c r="M678" s="355"/>
      <c r="N678" s="358"/>
      <c r="O678" s="355"/>
    </row>
    <row r="679" spans="1:15" x14ac:dyDescent="0.2">
      <c r="A679" s="355"/>
      <c r="B679" s="355"/>
      <c r="C679" s="355"/>
      <c r="D679" s="355"/>
      <c r="E679" s="355"/>
      <c r="F679" s="355"/>
      <c r="G679" s="355"/>
      <c r="H679" s="358"/>
      <c r="I679" s="608"/>
      <c r="J679" s="359"/>
      <c r="K679" s="363"/>
      <c r="L679" s="355"/>
      <c r="M679" s="355"/>
      <c r="N679" s="358"/>
      <c r="O679" s="355"/>
    </row>
    <row r="680" spans="1:15" x14ac:dyDescent="0.2">
      <c r="A680" s="355"/>
      <c r="B680" s="355"/>
      <c r="C680" s="355"/>
      <c r="D680" s="355"/>
      <c r="E680" s="355"/>
      <c r="F680" s="355"/>
      <c r="G680" s="355"/>
      <c r="H680" s="358"/>
      <c r="I680" s="608"/>
      <c r="J680" s="359"/>
      <c r="K680" s="363"/>
      <c r="L680" s="355"/>
      <c r="M680" s="355"/>
      <c r="N680" s="358"/>
      <c r="O680" s="355"/>
    </row>
    <row r="681" spans="1:15" x14ac:dyDescent="0.2">
      <c r="A681" s="355"/>
      <c r="B681" s="355"/>
      <c r="C681" s="355"/>
      <c r="D681" s="355"/>
      <c r="E681" s="355"/>
      <c r="F681" s="355"/>
      <c r="G681" s="355"/>
      <c r="H681" s="358"/>
      <c r="I681" s="608"/>
      <c r="J681" s="359"/>
      <c r="K681" s="363"/>
      <c r="L681" s="355"/>
      <c r="M681" s="355"/>
      <c r="N681" s="358"/>
      <c r="O681" s="355"/>
    </row>
    <row r="682" spans="1:15" x14ac:dyDescent="0.2">
      <c r="A682" s="355"/>
      <c r="B682" s="355"/>
      <c r="C682" s="355"/>
      <c r="D682" s="355"/>
      <c r="E682" s="355"/>
      <c r="F682" s="355"/>
      <c r="G682" s="355"/>
      <c r="H682" s="358"/>
      <c r="I682" s="608"/>
      <c r="J682" s="359"/>
      <c r="K682" s="363"/>
      <c r="L682" s="355"/>
      <c r="M682" s="355"/>
      <c r="N682" s="358"/>
      <c r="O682" s="355"/>
    </row>
    <row r="683" spans="1:15" x14ac:dyDescent="0.2">
      <c r="A683" s="355"/>
      <c r="B683" s="355"/>
      <c r="C683" s="355"/>
      <c r="D683" s="355"/>
      <c r="E683" s="355"/>
      <c r="F683" s="355"/>
      <c r="G683" s="355"/>
      <c r="H683" s="358"/>
      <c r="I683" s="608"/>
      <c r="J683" s="359"/>
      <c r="K683" s="363"/>
      <c r="L683" s="355"/>
      <c r="M683" s="355"/>
      <c r="N683" s="358"/>
      <c r="O683" s="355"/>
    </row>
    <row r="684" spans="1:15" x14ac:dyDescent="0.2">
      <c r="A684" s="355"/>
      <c r="B684" s="355"/>
      <c r="C684" s="355"/>
      <c r="D684" s="355"/>
      <c r="E684" s="355"/>
      <c r="F684" s="355"/>
      <c r="G684" s="355"/>
      <c r="H684" s="358"/>
      <c r="I684" s="608"/>
      <c r="J684" s="359"/>
      <c r="K684" s="363"/>
      <c r="L684" s="355"/>
      <c r="M684" s="355"/>
      <c r="N684" s="358"/>
      <c r="O684" s="355"/>
    </row>
    <row r="685" spans="1:15" x14ac:dyDescent="0.2">
      <c r="A685" s="355"/>
      <c r="B685" s="355"/>
      <c r="C685" s="355"/>
      <c r="D685" s="355"/>
      <c r="E685" s="355"/>
      <c r="F685" s="355"/>
      <c r="G685" s="355"/>
      <c r="H685" s="358"/>
      <c r="I685" s="608"/>
      <c r="J685" s="359"/>
      <c r="K685" s="363"/>
      <c r="L685" s="355"/>
      <c r="M685" s="355"/>
      <c r="N685" s="358"/>
      <c r="O685" s="355"/>
    </row>
    <row r="686" spans="1:15" x14ac:dyDescent="0.2">
      <c r="A686" s="355"/>
      <c r="B686" s="355"/>
      <c r="C686" s="355"/>
      <c r="D686" s="355"/>
      <c r="E686" s="355"/>
      <c r="F686" s="355"/>
      <c r="G686" s="355"/>
      <c r="H686" s="358"/>
      <c r="I686" s="608"/>
      <c r="J686" s="359"/>
      <c r="K686" s="363"/>
      <c r="L686" s="355"/>
      <c r="M686" s="355"/>
      <c r="N686" s="358"/>
      <c r="O686" s="355"/>
    </row>
    <row r="687" spans="1:15" x14ac:dyDescent="0.2">
      <c r="A687" s="355"/>
      <c r="B687" s="355"/>
      <c r="C687" s="355"/>
      <c r="D687" s="355"/>
      <c r="E687" s="355"/>
      <c r="F687" s="355"/>
      <c r="G687" s="355"/>
      <c r="H687" s="358"/>
      <c r="I687" s="608"/>
      <c r="J687" s="359"/>
      <c r="K687" s="363"/>
      <c r="L687" s="355"/>
      <c r="M687" s="355"/>
      <c r="N687" s="358"/>
      <c r="O687" s="355"/>
    </row>
    <row r="688" spans="1:15" x14ac:dyDescent="0.2">
      <c r="A688" s="355"/>
      <c r="B688" s="355"/>
      <c r="C688" s="355"/>
      <c r="D688" s="355"/>
      <c r="E688" s="355"/>
      <c r="F688" s="355"/>
      <c r="G688" s="355"/>
      <c r="H688" s="358"/>
      <c r="I688" s="608"/>
      <c r="J688" s="359"/>
      <c r="K688" s="363"/>
      <c r="L688" s="355"/>
      <c r="M688" s="355"/>
      <c r="N688" s="358"/>
      <c r="O688" s="355"/>
    </row>
    <row r="689" spans="1:15" x14ac:dyDescent="0.2">
      <c r="A689" s="355"/>
      <c r="B689" s="355"/>
      <c r="C689" s="355"/>
      <c r="D689" s="355"/>
      <c r="E689" s="355"/>
      <c r="F689" s="355"/>
      <c r="G689" s="355"/>
      <c r="H689" s="358"/>
      <c r="I689" s="608"/>
      <c r="J689" s="359"/>
      <c r="K689" s="363"/>
      <c r="L689" s="355"/>
      <c r="M689" s="355"/>
      <c r="N689" s="358"/>
      <c r="O689" s="355"/>
    </row>
    <row r="690" spans="1:15" x14ac:dyDescent="0.2">
      <c r="A690" s="355"/>
      <c r="B690" s="355"/>
      <c r="C690" s="355"/>
      <c r="D690" s="355"/>
      <c r="E690" s="355"/>
      <c r="F690" s="355"/>
      <c r="G690" s="355"/>
      <c r="H690" s="358"/>
      <c r="I690" s="608"/>
      <c r="J690" s="359"/>
      <c r="K690" s="363"/>
      <c r="L690" s="355"/>
      <c r="M690" s="355"/>
      <c r="N690" s="358"/>
      <c r="O690" s="355"/>
    </row>
    <row r="691" spans="1:15" x14ac:dyDescent="0.2">
      <c r="A691" s="355"/>
      <c r="B691" s="355"/>
      <c r="C691" s="355"/>
      <c r="D691" s="355"/>
      <c r="E691" s="355"/>
      <c r="F691" s="355"/>
      <c r="G691" s="355"/>
      <c r="H691" s="358"/>
      <c r="I691" s="608"/>
      <c r="J691" s="359"/>
      <c r="K691" s="363"/>
      <c r="L691" s="355"/>
      <c r="M691" s="355"/>
      <c r="N691" s="358"/>
      <c r="O691" s="355"/>
    </row>
    <row r="692" spans="1:15" x14ac:dyDescent="0.2">
      <c r="A692" s="355"/>
      <c r="B692" s="355"/>
      <c r="C692" s="355"/>
      <c r="D692" s="355"/>
      <c r="E692" s="355"/>
      <c r="F692" s="355"/>
      <c r="G692" s="355"/>
      <c r="H692" s="358"/>
      <c r="I692" s="608"/>
      <c r="J692" s="359"/>
      <c r="K692" s="363"/>
      <c r="L692" s="355"/>
      <c r="M692" s="355"/>
      <c r="N692" s="358"/>
      <c r="O692" s="355"/>
    </row>
    <row r="693" spans="1:15" x14ac:dyDescent="0.2">
      <c r="A693" s="355"/>
      <c r="B693" s="355"/>
      <c r="C693" s="355"/>
      <c r="D693" s="355"/>
      <c r="E693" s="355"/>
      <c r="F693" s="355"/>
      <c r="G693" s="355"/>
      <c r="H693" s="358"/>
      <c r="I693" s="608"/>
      <c r="J693" s="359"/>
      <c r="K693" s="363"/>
      <c r="L693" s="355"/>
      <c r="M693" s="355"/>
      <c r="N693" s="358"/>
      <c r="O693" s="355"/>
    </row>
    <row r="694" spans="1:15" x14ac:dyDescent="0.2">
      <c r="A694" s="355"/>
      <c r="B694" s="355"/>
      <c r="C694" s="355"/>
      <c r="D694" s="355"/>
      <c r="E694" s="355"/>
      <c r="F694" s="355"/>
      <c r="G694" s="355"/>
      <c r="H694" s="358"/>
      <c r="I694" s="608"/>
      <c r="J694" s="359"/>
      <c r="K694" s="363"/>
      <c r="L694" s="355"/>
      <c r="M694" s="355"/>
      <c r="N694" s="358"/>
      <c r="O694" s="355"/>
    </row>
    <row r="695" spans="1:15" x14ac:dyDescent="0.2">
      <c r="A695" s="355"/>
      <c r="B695" s="355"/>
      <c r="C695" s="355"/>
      <c r="D695" s="355"/>
      <c r="E695" s="355"/>
      <c r="F695" s="355"/>
      <c r="G695" s="355"/>
      <c r="H695" s="358"/>
      <c r="I695" s="608"/>
      <c r="J695" s="359"/>
      <c r="K695" s="363"/>
      <c r="L695" s="355"/>
      <c r="M695" s="355"/>
      <c r="N695" s="358"/>
      <c r="O695" s="355"/>
    </row>
    <row r="696" spans="1:15" x14ac:dyDescent="0.2">
      <c r="A696" s="355"/>
      <c r="B696" s="355"/>
      <c r="C696" s="355"/>
      <c r="D696" s="355"/>
      <c r="E696" s="355"/>
      <c r="F696" s="355"/>
      <c r="G696" s="355"/>
      <c r="H696" s="358"/>
      <c r="I696" s="608"/>
      <c r="J696" s="359"/>
      <c r="K696" s="363"/>
      <c r="L696" s="355"/>
      <c r="M696" s="355"/>
      <c r="N696" s="358"/>
      <c r="O696" s="355"/>
    </row>
    <row r="697" spans="1:15" x14ac:dyDescent="0.2">
      <c r="A697" s="355"/>
      <c r="B697" s="355"/>
      <c r="C697" s="355"/>
      <c r="D697" s="355"/>
      <c r="E697" s="355"/>
      <c r="F697" s="355"/>
      <c r="G697" s="355"/>
      <c r="H697" s="358"/>
      <c r="I697" s="608"/>
      <c r="J697" s="359"/>
      <c r="K697" s="363"/>
      <c r="L697" s="355"/>
      <c r="M697" s="355"/>
      <c r="N697" s="358"/>
      <c r="O697" s="355"/>
    </row>
    <row r="698" spans="1:15" x14ac:dyDescent="0.2">
      <c r="A698" s="355"/>
      <c r="B698" s="355"/>
      <c r="C698" s="355"/>
      <c r="D698" s="355"/>
      <c r="E698" s="355"/>
      <c r="F698" s="355"/>
      <c r="G698" s="355"/>
      <c r="H698" s="358"/>
      <c r="I698" s="608"/>
      <c r="J698" s="359"/>
      <c r="K698" s="363"/>
      <c r="L698" s="355"/>
      <c r="M698" s="355"/>
      <c r="N698" s="358"/>
      <c r="O698" s="355"/>
    </row>
    <row r="699" spans="1:15" x14ac:dyDescent="0.2">
      <c r="A699" s="355"/>
      <c r="B699" s="355"/>
      <c r="C699" s="355"/>
      <c r="D699" s="355"/>
      <c r="E699" s="355"/>
      <c r="F699" s="355"/>
      <c r="G699" s="355"/>
      <c r="H699" s="358"/>
      <c r="I699" s="608"/>
      <c r="J699" s="359"/>
      <c r="K699" s="363"/>
      <c r="L699" s="355"/>
      <c r="M699" s="355"/>
      <c r="N699" s="358"/>
      <c r="O699" s="355"/>
    </row>
    <row r="700" spans="1:15" x14ac:dyDescent="0.2">
      <c r="A700" s="355"/>
      <c r="B700" s="355"/>
      <c r="C700" s="355"/>
      <c r="D700" s="355"/>
      <c r="E700" s="355"/>
      <c r="F700" s="355"/>
      <c r="G700" s="355"/>
      <c r="H700" s="358"/>
      <c r="I700" s="608"/>
      <c r="J700" s="359"/>
      <c r="K700" s="363"/>
      <c r="L700" s="355"/>
      <c r="M700" s="355"/>
      <c r="N700" s="358"/>
      <c r="O700" s="355"/>
    </row>
    <row r="701" spans="1:15" x14ac:dyDescent="0.2">
      <c r="A701" s="355"/>
      <c r="B701" s="355"/>
      <c r="C701" s="355"/>
      <c r="D701" s="355"/>
      <c r="E701" s="355"/>
      <c r="F701" s="355"/>
      <c r="G701" s="355"/>
      <c r="H701" s="358"/>
      <c r="I701" s="608"/>
      <c r="J701" s="359"/>
      <c r="K701" s="363"/>
      <c r="L701" s="355"/>
      <c r="M701" s="355"/>
      <c r="N701" s="358"/>
      <c r="O701" s="355"/>
    </row>
    <row r="702" spans="1:15" x14ac:dyDescent="0.2">
      <c r="A702" s="355"/>
      <c r="B702" s="355"/>
      <c r="C702" s="355"/>
      <c r="D702" s="355"/>
      <c r="E702" s="355"/>
      <c r="F702" s="355"/>
      <c r="G702" s="355"/>
      <c r="H702" s="358"/>
      <c r="I702" s="608"/>
      <c r="J702" s="359"/>
      <c r="K702" s="363"/>
      <c r="L702" s="355"/>
      <c r="M702" s="355"/>
      <c r="N702" s="358"/>
      <c r="O702" s="355"/>
    </row>
    <row r="703" spans="1:15" x14ac:dyDescent="0.2">
      <c r="A703" s="355"/>
      <c r="B703" s="355"/>
      <c r="C703" s="355"/>
      <c r="D703" s="355"/>
      <c r="E703" s="355"/>
      <c r="F703" s="355"/>
      <c r="G703" s="355"/>
      <c r="H703" s="358"/>
      <c r="I703" s="608"/>
      <c r="J703" s="359"/>
      <c r="K703" s="363"/>
      <c r="L703" s="355"/>
      <c r="M703" s="355"/>
      <c r="N703" s="358"/>
      <c r="O703" s="355"/>
    </row>
    <row r="704" spans="1:15" x14ac:dyDescent="0.2">
      <c r="A704" s="355"/>
      <c r="B704" s="355"/>
      <c r="C704" s="355"/>
      <c r="D704" s="355"/>
      <c r="E704" s="355"/>
      <c r="F704" s="355"/>
      <c r="G704" s="355"/>
      <c r="H704" s="358"/>
      <c r="I704" s="608"/>
      <c r="J704" s="359"/>
      <c r="K704" s="363"/>
      <c r="L704" s="355"/>
      <c r="M704" s="355"/>
      <c r="N704" s="358"/>
      <c r="O704" s="355"/>
    </row>
    <row r="705" spans="1:15" x14ac:dyDescent="0.2">
      <c r="A705" s="355"/>
      <c r="B705" s="355"/>
      <c r="C705" s="355"/>
      <c r="D705" s="355"/>
      <c r="E705" s="355"/>
      <c r="F705" s="355"/>
      <c r="G705" s="355"/>
      <c r="H705" s="358"/>
      <c r="I705" s="608"/>
      <c r="J705" s="359"/>
      <c r="K705" s="363"/>
      <c r="L705" s="355"/>
      <c r="M705" s="355"/>
      <c r="N705" s="358"/>
      <c r="O705" s="355"/>
    </row>
    <row r="706" spans="1:15" x14ac:dyDescent="0.2">
      <c r="A706" s="355"/>
      <c r="B706" s="355"/>
      <c r="C706" s="355"/>
      <c r="D706" s="355"/>
      <c r="E706" s="355"/>
      <c r="F706" s="355"/>
      <c r="G706" s="355"/>
      <c r="H706" s="358"/>
      <c r="I706" s="608"/>
      <c r="J706" s="359"/>
      <c r="K706" s="363"/>
      <c r="L706" s="355"/>
      <c r="M706" s="355"/>
      <c r="N706" s="358"/>
      <c r="O706" s="355"/>
    </row>
    <row r="707" spans="1:15" x14ac:dyDescent="0.2">
      <c r="A707" s="355"/>
      <c r="B707" s="355"/>
      <c r="C707" s="355"/>
      <c r="D707" s="355"/>
      <c r="E707" s="355"/>
      <c r="F707" s="355"/>
      <c r="G707" s="355"/>
      <c r="H707" s="358"/>
      <c r="I707" s="608"/>
      <c r="J707" s="359"/>
      <c r="K707" s="363"/>
      <c r="L707" s="355"/>
      <c r="M707" s="355"/>
      <c r="N707" s="358"/>
      <c r="O707" s="355"/>
    </row>
    <row r="708" spans="1:15" x14ac:dyDescent="0.2">
      <c r="A708" s="355"/>
      <c r="B708" s="355"/>
      <c r="C708" s="355"/>
      <c r="D708" s="355"/>
      <c r="E708" s="355"/>
      <c r="F708" s="355"/>
      <c r="G708" s="355"/>
      <c r="H708" s="358"/>
      <c r="I708" s="608"/>
      <c r="J708" s="359"/>
      <c r="K708" s="363"/>
      <c r="L708" s="355"/>
      <c r="M708" s="355"/>
      <c r="N708" s="358"/>
      <c r="O708" s="355"/>
    </row>
    <row r="709" spans="1:15" x14ac:dyDescent="0.2">
      <c r="A709" s="355"/>
      <c r="B709" s="355"/>
      <c r="C709" s="355"/>
      <c r="D709" s="355"/>
      <c r="E709" s="355"/>
      <c r="F709" s="355"/>
      <c r="G709" s="355"/>
      <c r="H709" s="358"/>
      <c r="I709" s="608"/>
      <c r="J709" s="359"/>
      <c r="K709" s="363"/>
      <c r="L709" s="355"/>
      <c r="M709" s="355"/>
      <c r="N709" s="358"/>
      <c r="O709" s="355"/>
    </row>
    <row r="710" spans="1:15" x14ac:dyDescent="0.2">
      <c r="A710" s="355"/>
      <c r="B710" s="355"/>
      <c r="C710" s="355"/>
      <c r="D710" s="355"/>
      <c r="E710" s="355"/>
      <c r="F710" s="355"/>
      <c r="G710" s="355"/>
      <c r="H710" s="358"/>
      <c r="I710" s="608"/>
      <c r="J710" s="359"/>
      <c r="K710" s="363"/>
      <c r="L710" s="355"/>
      <c r="M710" s="355"/>
      <c r="N710" s="358"/>
      <c r="O710" s="355"/>
    </row>
    <row r="711" spans="1:15" x14ac:dyDescent="0.2">
      <c r="A711" s="355"/>
      <c r="B711" s="355"/>
      <c r="C711" s="355"/>
      <c r="D711" s="355"/>
      <c r="E711" s="355"/>
      <c r="F711" s="355"/>
      <c r="G711" s="355"/>
      <c r="H711" s="358"/>
      <c r="I711" s="608"/>
      <c r="J711" s="359"/>
      <c r="K711" s="363"/>
      <c r="L711" s="355"/>
      <c r="M711" s="355"/>
      <c r="N711" s="358"/>
      <c r="O711" s="355"/>
    </row>
    <row r="712" spans="1:15" x14ac:dyDescent="0.2">
      <c r="A712" s="355"/>
      <c r="B712" s="355"/>
      <c r="C712" s="355"/>
      <c r="D712" s="355"/>
      <c r="E712" s="355"/>
      <c r="F712" s="355"/>
      <c r="G712" s="355"/>
      <c r="H712" s="358"/>
      <c r="I712" s="608"/>
      <c r="J712" s="359"/>
      <c r="K712" s="363"/>
      <c r="L712" s="355"/>
      <c r="M712" s="355"/>
      <c r="N712" s="358"/>
      <c r="O712" s="355"/>
    </row>
    <row r="713" spans="1:15" x14ac:dyDescent="0.2">
      <c r="A713" s="355"/>
      <c r="B713" s="355"/>
      <c r="C713" s="355"/>
      <c r="D713" s="355"/>
      <c r="E713" s="355"/>
      <c r="F713" s="355"/>
      <c r="G713" s="355"/>
      <c r="H713" s="358"/>
      <c r="I713" s="608"/>
      <c r="J713" s="359"/>
      <c r="K713" s="363"/>
      <c r="L713" s="355"/>
      <c r="M713" s="355"/>
      <c r="N713" s="358"/>
      <c r="O713" s="355"/>
    </row>
    <row r="714" spans="1:15" x14ac:dyDescent="0.2">
      <c r="A714" s="355"/>
      <c r="B714" s="355"/>
      <c r="C714" s="355"/>
      <c r="D714" s="355"/>
      <c r="E714" s="355"/>
      <c r="F714" s="355"/>
      <c r="G714" s="355"/>
      <c r="H714" s="358"/>
      <c r="I714" s="608"/>
      <c r="J714" s="359"/>
      <c r="K714" s="363"/>
      <c r="L714" s="355"/>
      <c r="M714" s="355"/>
      <c r="N714" s="358"/>
      <c r="O714" s="355"/>
    </row>
    <row r="715" spans="1:15" x14ac:dyDescent="0.2">
      <c r="A715" s="355"/>
      <c r="B715" s="355"/>
      <c r="C715" s="355"/>
      <c r="D715" s="355"/>
      <c r="E715" s="355"/>
      <c r="F715" s="355"/>
      <c r="G715" s="355"/>
      <c r="H715" s="358"/>
      <c r="I715" s="608"/>
      <c r="J715" s="359"/>
      <c r="K715" s="363"/>
      <c r="L715" s="355"/>
      <c r="M715" s="355"/>
      <c r="N715" s="358"/>
      <c r="O715" s="355"/>
    </row>
    <row r="716" spans="1:15" x14ac:dyDescent="0.2">
      <c r="A716" s="355"/>
      <c r="B716" s="355"/>
      <c r="C716" s="355"/>
      <c r="D716" s="355"/>
      <c r="E716" s="355"/>
      <c r="F716" s="355"/>
      <c r="G716" s="355"/>
      <c r="H716" s="358"/>
      <c r="I716" s="608"/>
      <c r="J716" s="359"/>
      <c r="K716" s="363"/>
      <c r="L716" s="355"/>
      <c r="M716" s="355"/>
      <c r="N716" s="358"/>
      <c r="O716" s="355"/>
    </row>
    <row r="717" spans="1:15" x14ac:dyDescent="0.2">
      <c r="A717" s="355"/>
      <c r="B717" s="355"/>
      <c r="C717" s="355"/>
      <c r="D717" s="355"/>
      <c r="E717" s="355"/>
      <c r="F717" s="355"/>
      <c r="G717" s="355"/>
      <c r="H717" s="358"/>
      <c r="I717" s="608"/>
      <c r="J717" s="359"/>
      <c r="K717" s="363"/>
      <c r="L717" s="355"/>
      <c r="M717" s="355"/>
      <c r="N717" s="358"/>
      <c r="O717" s="355"/>
    </row>
    <row r="718" spans="1:15" x14ac:dyDescent="0.2">
      <c r="A718" s="355"/>
      <c r="B718" s="355"/>
      <c r="C718" s="355"/>
      <c r="D718" s="355"/>
      <c r="E718" s="355"/>
      <c r="F718" s="355"/>
      <c r="G718" s="355"/>
      <c r="H718" s="358"/>
      <c r="I718" s="608"/>
      <c r="J718" s="359"/>
      <c r="K718" s="363"/>
      <c r="L718" s="355"/>
      <c r="M718" s="355"/>
      <c r="N718" s="358"/>
      <c r="O718" s="355"/>
    </row>
    <row r="719" spans="1:15" x14ac:dyDescent="0.2">
      <c r="A719" s="355"/>
      <c r="B719" s="355"/>
      <c r="C719" s="355"/>
      <c r="D719" s="355"/>
      <c r="E719" s="355"/>
      <c r="F719" s="355"/>
      <c r="G719" s="355"/>
      <c r="H719" s="358"/>
      <c r="I719" s="608"/>
      <c r="J719" s="359"/>
      <c r="K719" s="363"/>
      <c r="L719" s="355"/>
      <c r="M719" s="355"/>
      <c r="N719" s="358"/>
      <c r="O719" s="355"/>
    </row>
    <row r="720" spans="1:15" x14ac:dyDescent="0.2">
      <c r="A720" s="355"/>
      <c r="B720" s="355"/>
      <c r="C720" s="355"/>
      <c r="D720" s="355"/>
      <c r="E720" s="355"/>
      <c r="F720" s="355"/>
      <c r="G720" s="355"/>
      <c r="H720" s="358"/>
      <c r="I720" s="608"/>
      <c r="J720" s="359"/>
      <c r="K720" s="363"/>
      <c r="L720" s="355"/>
      <c r="M720" s="355"/>
      <c r="N720" s="358"/>
      <c r="O720" s="355"/>
    </row>
    <row r="721" spans="1:15" x14ac:dyDescent="0.2">
      <c r="A721" s="355"/>
      <c r="B721" s="355"/>
      <c r="C721" s="355"/>
      <c r="D721" s="355"/>
      <c r="E721" s="355"/>
      <c r="F721" s="355"/>
      <c r="G721" s="355"/>
      <c r="H721" s="358"/>
      <c r="I721" s="608"/>
      <c r="J721" s="359"/>
      <c r="K721" s="363"/>
      <c r="L721" s="355"/>
      <c r="M721" s="355"/>
      <c r="N721" s="358"/>
      <c r="O721" s="355"/>
    </row>
    <row r="722" spans="1:15" x14ac:dyDescent="0.2">
      <c r="A722" s="355"/>
      <c r="B722" s="355"/>
      <c r="C722" s="355"/>
      <c r="D722" s="355"/>
      <c r="E722" s="355"/>
      <c r="F722" s="355"/>
      <c r="G722" s="355"/>
      <c r="H722" s="358"/>
      <c r="I722" s="608"/>
      <c r="J722" s="359"/>
      <c r="K722" s="363"/>
      <c r="L722" s="355"/>
      <c r="M722" s="355"/>
      <c r="N722" s="358"/>
      <c r="O722" s="355"/>
    </row>
    <row r="723" spans="1:15" x14ac:dyDescent="0.2">
      <c r="A723" s="355"/>
      <c r="B723" s="355"/>
      <c r="C723" s="355"/>
      <c r="D723" s="355"/>
      <c r="E723" s="355"/>
      <c r="F723" s="355"/>
      <c r="G723" s="355"/>
      <c r="H723" s="358"/>
      <c r="I723" s="608"/>
      <c r="J723" s="359"/>
      <c r="K723" s="363"/>
      <c r="L723" s="355"/>
      <c r="M723" s="355"/>
      <c r="N723" s="358"/>
      <c r="O723" s="355"/>
    </row>
    <row r="724" spans="1:15" x14ac:dyDescent="0.2">
      <c r="A724" s="355"/>
      <c r="B724" s="355"/>
      <c r="C724" s="355"/>
      <c r="D724" s="355"/>
      <c r="E724" s="355"/>
      <c r="F724" s="355"/>
      <c r="G724" s="355"/>
      <c r="H724" s="358"/>
      <c r="I724" s="608"/>
      <c r="J724" s="359"/>
      <c r="K724" s="363"/>
      <c r="L724" s="355"/>
      <c r="M724" s="355"/>
      <c r="N724" s="358"/>
      <c r="O724" s="355"/>
    </row>
    <row r="725" spans="1:15" x14ac:dyDescent="0.2">
      <c r="A725" s="355"/>
      <c r="B725" s="355"/>
      <c r="C725" s="355"/>
      <c r="D725" s="355"/>
      <c r="E725" s="355"/>
      <c r="F725" s="355"/>
      <c r="G725" s="355"/>
      <c r="H725" s="358"/>
      <c r="I725" s="608"/>
      <c r="J725" s="359"/>
      <c r="K725" s="363"/>
      <c r="L725" s="355"/>
      <c r="M725" s="355"/>
      <c r="N725" s="358"/>
      <c r="O725" s="355"/>
    </row>
    <row r="726" spans="1:15" x14ac:dyDescent="0.2">
      <c r="A726" s="355"/>
      <c r="B726" s="355"/>
      <c r="C726" s="355"/>
      <c r="D726" s="355"/>
      <c r="E726" s="355"/>
      <c r="F726" s="355"/>
      <c r="G726" s="355"/>
      <c r="H726" s="358"/>
      <c r="I726" s="608"/>
      <c r="J726" s="359"/>
      <c r="K726" s="363"/>
      <c r="L726" s="355"/>
      <c r="M726" s="355"/>
      <c r="N726" s="358"/>
      <c r="O726" s="355"/>
    </row>
    <row r="727" spans="1:15" x14ac:dyDescent="0.2">
      <c r="A727" s="355"/>
      <c r="B727" s="355"/>
      <c r="C727" s="355"/>
      <c r="D727" s="355"/>
      <c r="E727" s="355"/>
      <c r="F727" s="355"/>
      <c r="G727" s="355"/>
      <c r="H727" s="358"/>
      <c r="I727" s="608"/>
      <c r="J727" s="359"/>
      <c r="K727" s="363"/>
      <c r="L727" s="355"/>
      <c r="M727" s="355"/>
      <c r="N727" s="358"/>
      <c r="O727" s="355"/>
    </row>
    <row r="728" spans="1:15" x14ac:dyDescent="0.2">
      <c r="A728" s="355"/>
      <c r="B728" s="355"/>
      <c r="C728" s="355"/>
      <c r="D728" s="355"/>
      <c r="E728" s="355"/>
      <c r="F728" s="355"/>
      <c r="G728" s="355"/>
      <c r="H728" s="358"/>
      <c r="I728" s="608"/>
      <c r="J728" s="359"/>
      <c r="K728" s="363"/>
      <c r="L728" s="355"/>
      <c r="M728" s="355"/>
      <c r="N728" s="358"/>
      <c r="O728" s="355"/>
    </row>
    <row r="729" spans="1:15" x14ac:dyDescent="0.2">
      <c r="A729" s="355"/>
      <c r="B729" s="355"/>
      <c r="C729" s="355"/>
      <c r="D729" s="355"/>
      <c r="E729" s="355"/>
      <c r="F729" s="355"/>
      <c r="G729" s="355"/>
      <c r="H729" s="358"/>
      <c r="I729" s="608"/>
      <c r="J729" s="359"/>
      <c r="K729" s="363"/>
      <c r="L729" s="355"/>
      <c r="M729" s="355"/>
      <c r="N729" s="358"/>
      <c r="O729" s="355"/>
    </row>
    <row r="730" spans="1:15" x14ac:dyDescent="0.2">
      <c r="A730" s="355"/>
      <c r="B730" s="355"/>
      <c r="C730" s="355"/>
      <c r="D730" s="355"/>
      <c r="E730" s="355"/>
      <c r="F730" s="355"/>
      <c r="G730" s="355"/>
      <c r="H730" s="358"/>
      <c r="I730" s="608"/>
      <c r="J730" s="359"/>
      <c r="K730" s="363"/>
      <c r="L730" s="355"/>
      <c r="M730" s="355"/>
      <c r="N730" s="358"/>
      <c r="O730" s="355"/>
    </row>
    <row r="731" spans="1:15" x14ac:dyDescent="0.2">
      <c r="A731" s="355"/>
      <c r="B731" s="355"/>
      <c r="C731" s="355"/>
      <c r="D731" s="355"/>
      <c r="E731" s="355"/>
      <c r="F731" s="355"/>
      <c r="G731" s="355"/>
      <c r="H731" s="358"/>
      <c r="I731" s="608"/>
      <c r="J731" s="359"/>
      <c r="K731" s="363"/>
      <c r="L731" s="355"/>
      <c r="M731" s="355"/>
      <c r="N731" s="358"/>
      <c r="O731" s="355"/>
    </row>
    <row r="732" spans="1:15" x14ac:dyDescent="0.2">
      <c r="A732" s="355"/>
      <c r="B732" s="355"/>
      <c r="C732" s="355"/>
      <c r="D732" s="355"/>
      <c r="E732" s="355"/>
      <c r="F732" s="355"/>
      <c r="G732" s="355"/>
      <c r="H732" s="358"/>
      <c r="I732" s="608"/>
      <c r="J732" s="359"/>
      <c r="K732" s="363"/>
      <c r="L732" s="355"/>
      <c r="M732" s="355"/>
      <c r="N732" s="358"/>
      <c r="O732" s="355"/>
    </row>
    <row r="733" spans="1:15" x14ac:dyDescent="0.2">
      <c r="A733" s="355"/>
      <c r="B733" s="355"/>
      <c r="C733" s="355"/>
      <c r="D733" s="355"/>
      <c r="E733" s="355"/>
      <c r="F733" s="355"/>
      <c r="G733" s="355"/>
      <c r="H733" s="358"/>
      <c r="I733" s="608"/>
      <c r="J733" s="359"/>
      <c r="K733" s="363"/>
      <c r="L733" s="355"/>
      <c r="M733" s="355"/>
      <c r="N733" s="358"/>
      <c r="O733" s="355"/>
    </row>
    <row r="734" spans="1:15" x14ac:dyDescent="0.2">
      <c r="A734" s="355"/>
      <c r="B734" s="355"/>
      <c r="C734" s="355"/>
      <c r="D734" s="355"/>
      <c r="E734" s="355"/>
      <c r="F734" s="355"/>
      <c r="G734" s="355"/>
      <c r="H734" s="358"/>
      <c r="I734" s="608"/>
      <c r="J734" s="359"/>
      <c r="K734" s="363"/>
      <c r="L734" s="355"/>
      <c r="M734" s="355"/>
      <c r="N734" s="358"/>
      <c r="O734" s="355"/>
    </row>
    <row r="735" spans="1:15" x14ac:dyDescent="0.2">
      <c r="A735" s="355"/>
      <c r="B735" s="355"/>
      <c r="C735" s="355"/>
      <c r="D735" s="355"/>
      <c r="E735" s="355"/>
      <c r="F735" s="355"/>
      <c r="G735" s="355"/>
      <c r="H735" s="358"/>
      <c r="I735" s="608"/>
      <c r="J735" s="359"/>
      <c r="K735" s="363"/>
      <c r="L735" s="355"/>
      <c r="M735" s="355"/>
      <c r="N735" s="358"/>
      <c r="O735" s="355"/>
    </row>
    <row r="736" spans="1:15" x14ac:dyDescent="0.2">
      <c r="A736" s="355"/>
      <c r="B736" s="355"/>
      <c r="C736" s="355"/>
      <c r="D736" s="355"/>
      <c r="E736" s="355"/>
      <c r="F736" s="355"/>
      <c r="G736" s="355"/>
      <c r="H736" s="358"/>
      <c r="I736" s="608"/>
      <c r="J736" s="359"/>
      <c r="K736" s="363"/>
      <c r="L736" s="355"/>
      <c r="M736" s="355"/>
      <c r="N736" s="358"/>
      <c r="O736" s="355"/>
    </row>
    <row r="737" spans="1:15" x14ac:dyDescent="0.2">
      <c r="A737" s="355"/>
      <c r="B737" s="355"/>
      <c r="C737" s="355"/>
      <c r="D737" s="355"/>
      <c r="E737" s="355"/>
      <c r="F737" s="355"/>
      <c r="G737" s="355"/>
      <c r="H737" s="358"/>
      <c r="I737" s="608"/>
      <c r="J737" s="359"/>
      <c r="K737" s="363"/>
      <c r="L737" s="355"/>
      <c r="M737" s="355"/>
      <c r="N737" s="358"/>
      <c r="O737" s="355"/>
    </row>
    <row r="738" spans="1:15" x14ac:dyDescent="0.2">
      <c r="A738" s="355"/>
      <c r="B738" s="355"/>
      <c r="C738" s="355"/>
      <c r="D738" s="355"/>
      <c r="E738" s="355"/>
      <c r="F738" s="355"/>
      <c r="G738" s="355"/>
      <c r="H738" s="358"/>
      <c r="I738" s="608"/>
      <c r="J738" s="359"/>
      <c r="K738" s="363"/>
      <c r="L738" s="355"/>
      <c r="M738" s="355"/>
      <c r="N738" s="358"/>
      <c r="O738" s="355"/>
    </row>
    <row r="739" spans="1:15" x14ac:dyDescent="0.2">
      <c r="A739" s="355"/>
      <c r="B739" s="355"/>
      <c r="C739" s="355"/>
      <c r="D739" s="355"/>
      <c r="E739" s="355"/>
      <c r="F739" s="355"/>
      <c r="G739" s="355"/>
      <c r="H739" s="358"/>
      <c r="I739" s="608"/>
      <c r="J739" s="359"/>
      <c r="K739" s="363"/>
      <c r="L739" s="355"/>
      <c r="M739" s="355"/>
      <c r="N739" s="358"/>
      <c r="O739" s="355"/>
    </row>
    <row r="740" spans="1:15" x14ac:dyDescent="0.2">
      <c r="A740" s="355"/>
      <c r="B740" s="355"/>
      <c r="C740" s="355"/>
      <c r="D740" s="355"/>
      <c r="E740" s="355"/>
      <c r="F740" s="355"/>
      <c r="G740" s="355"/>
      <c r="H740" s="358"/>
      <c r="I740" s="608"/>
      <c r="J740" s="359"/>
      <c r="K740" s="363"/>
      <c r="L740" s="355"/>
      <c r="M740" s="355"/>
      <c r="N740" s="358"/>
      <c r="O740" s="355"/>
    </row>
    <row r="741" spans="1:15" x14ac:dyDescent="0.2">
      <c r="A741" s="355"/>
      <c r="B741" s="355"/>
      <c r="C741" s="355"/>
      <c r="D741" s="355"/>
      <c r="E741" s="355"/>
      <c r="F741" s="355"/>
      <c r="G741" s="355"/>
      <c r="H741" s="358"/>
      <c r="I741" s="608"/>
      <c r="J741" s="359"/>
      <c r="K741" s="363"/>
      <c r="L741" s="355"/>
      <c r="M741" s="355"/>
      <c r="N741" s="358"/>
      <c r="O741" s="355"/>
    </row>
    <row r="742" spans="1:15" x14ac:dyDescent="0.2">
      <c r="A742" s="355"/>
      <c r="B742" s="355"/>
      <c r="C742" s="355"/>
      <c r="D742" s="355"/>
      <c r="E742" s="355"/>
      <c r="F742" s="355"/>
      <c r="G742" s="355"/>
      <c r="H742" s="358"/>
      <c r="I742" s="608"/>
      <c r="J742" s="359"/>
      <c r="K742" s="363"/>
      <c r="L742" s="355"/>
      <c r="M742" s="355"/>
      <c r="N742" s="358"/>
      <c r="O742" s="355"/>
    </row>
    <row r="743" spans="1:15" x14ac:dyDescent="0.2">
      <c r="A743" s="355"/>
      <c r="B743" s="355"/>
      <c r="C743" s="355"/>
      <c r="D743" s="355"/>
      <c r="E743" s="355"/>
      <c r="F743" s="355"/>
      <c r="G743" s="355"/>
      <c r="H743" s="358"/>
      <c r="I743" s="608"/>
      <c r="J743" s="359"/>
      <c r="K743" s="363"/>
      <c r="L743" s="355"/>
      <c r="M743" s="355"/>
      <c r="N743" s="358"/>
      <c r="O743" s="355"/>
    </row>
    <row r="744" spans="1:15" x14ac:dyDescent="0.2">
      <c r="A744" s="355"/>
      <c r="B744" s="355"/>
      <c r="C744" s="355"/>
      <c r="D744" s="355"/>
      <c r="E744" s="355"/>
      <c r="F744" s="355"/>
      <c r="G744" s="355"/>
      <c r="H744" s="358"/>
      <c r="I744" s="608"/>
      <c r="J744" s="359"/>
      <c r="K744" s="363"/>
      <c r="L744" s="355"/>
      <c r="M744" s="355"/>
      <c r="N744" s="358"/>
      <c r="O744" s="355"/>
    </row>
    <row r="745" spans="1:15" x14ac:dyDescent="0.2">
      <c r="A745" s="355"/>
      <c r="B745" s="355"/>
      <c r="C745" s="355"/>
      <c r="D745" s="355"/>
      <c r="E745" s="355"/>
      <c r="F745" s="355"/>
      <c r="G745" s="355"/>
      <c r="H745" s="358"/>
      <c r="I745" s="608"/>
      <c r="J745" s="359"/>
      <c r="K745" s="363"/>
      <c r="L745" s="355"/>
      <c r="M745" s="355"/>
      <c r="N745" s="358"/>
      <c r="O745" s="355"/>
    </row>
    <row r="746" spans="1:15" x14ac:dyDescent="0.2">
      <c r="A746" s="355"/>
      <c r="B746" s="355"/>
      <c r="C746" s="355"/>
      <c r="D746" s="355"/>
      <c r="E746" s="355"/>
      <c r="F746" s="355"/>
      <c r="G746" s="355"/>
      <c r="H746" s="358"/>
      <c r="I746" s="608"/>
      <c r="J746" s="359"/>
      <c r="K746" s="363"/>
      <c r="L746" s="355"/>
      <c r="M746" s="355"/>
      <c r="N746" s="358"/>
      <c r="O746" s="355"/>
    </row>
    <row r="747" spans="1:15" x14ac:dyDescent="0.2">
      <c r="A747" s="355"/>
      <c r="B747" s="355"/>
      <c r="C747" s="355"/>
      <c r="D747" s="355"/>
      <c r="E747" s="355"/>
      <c r="F747" s="355"/>
      <c r="G747" s="355"/>
      <c r="H747" s="358"/>
      <c r="I747" s="608"/>
      <c r="J747" s="359"/>
      <c r="K747" s="363"/>
      <c r="L747" s="355"/>
      <c r="M747" s="355"/>
      <c r="N747" s="358"/>
      <c r="O747" s="355"/>
    </row>
    <row r="748" spans="1:15" x14ac:dyDescent="0.2">
      <c r="A748" s="355"/>
      <c r="B748" s="355"/>
      <c r="C748" s="355"/>
      <c r="D748" s="355"/>
      <c r="E748" s="355"/>
      <c r="F748" s="355"/>
      <c r="G748" s="355"/>
      <c r="H748" s="358"/>
      <c r="I748" s="608"/>
      <c r="J748" s="359"/>
      <c r="K748" s="363"/>
      <c r="L748" s="355"/>
      <c r="M748" s="355"/>
      <c r="N748" s="358"/>
      <c r="O748" s="355"/>
    </row>
    <row r="749" spans="1:15" x14ac:dyDescent="0.2">
      <c r="A749" s="355"/>
      <c r="B749" s="355"/>
      <c r="C749" s="355"/>
      <c r="D749" s="355"/>
      <c r="E749" s="355"/>
      <c r="F749" s="355"/>
      <c r="G749" s="355"/>
      <c r="H749" s="358"/>
      <c r="I749" s="608"/>
      <c r="J749" s="359"/>
      <c r="K749" s="363"/>
      <c r="L749" s="355"/>
      <c r="M749" s="355"/>
      <c r="N749" s="358"/>
      <c r="O749" s="355"/>
    </row>
    <row r="750" spans="1:15" x14ac:dyDescent="0.2">
      <c r="A750" s="355"/>
      <c r="B750" s="355"/>
      <c r="C750" s="355"/>
      <c r="D750" s="355"/>
      <c r="E750" s="355"/>
      <c r="F750" s="355"/>
      <c r="G750" s="355"/>
      <c r="H750" s="358"/>
      <c r="I750" s="608"/>
      <c r="J750" s="359"/>
      <c r="K750" s="363"/>
      <c r="L750" s="355"/>
      <c r="M750" s="355"/>
      <c r="N750" s="358"/>
      <c r="O750" s="355"/>
    </row>
    <row r="751" spans="1:15" x14ac:dyDescent="0.2">
      <c r="A751" s="355"/>
      <c r="B751" s="355"/>
      <c r="C751" s="355"/>
      <c r="D751" s="355"/>
      <c r="E751" s="355"/>
      <c r="F751" s="355"/>
      <c r="G751" s="355"/>
      <c r="H751" s="358"/>
      <c r="I751" s="608"/>
      <c r="J751" s="359"/>
      <c r="K751" s="363"/>
      <c r="L751" s="355"/>
      <c r="M751" s="355"/>
      <c r="N751" s="358"/>
      <c r="O751" s="355"/>
    </row>
    <row r="752" spans="1:15" x14ac:dyDescent="0.2">
      <c r="A752" s="355"/>
      <c r="B752" s="355"/>
      <c r="C752" s="355"/>
      <c r="D752" s="355"/>
      <c r="E752" s="355"/>
      <c r="F752" s="355"/>
      <c r="G752" s="355"/>
      <c r="H752" s="358"/>
      <c r="I752" s="608"/>
      <c r="J752" s="359"/>
      <c r="K752" s="363"/>
      <c r="L752" s="355"/>
      <c r="M752" s="355"/>
      <c r="N752" s="358"/>
      <c r="O752" s="355"/>
    </row>
    <row r="753" spans="1:15" x14ac:dyDescent="0.2">
      <c r="A753" s="355"/>
      <c r="B753" s="355"/>
      <c r="C753" s="355"/>
      <c r="D753" s="355"/>
      <c r="E753" s="355"/>
      <c r="F753" s="355"/>
      <c r="G753" s="355"/>
      <c r="H753" s="358"/>
      <c r="I753" s="608"/>
      <c r="J753" s="359"/>
      <c r="K753" s="363"/>
      <c r="L753" s="355"/>
      <c r="M753" s="355"/>
      <c r="N753" s="358"/>
      <c r="O753" s="355"/>
    </row>
    <row r="754" spans="1:15" x14ac:dyDescent="0.2">
      <c r="A754" s="355"/>
      <c r="B754" s="355"/>
      <c r="C754" s="355"/>
      <c r="D754" s="355"/>
      <c r="E754" s="355"/>
      <c r="F754" s="355"/>
      <c r="G754" s="355"/>
      <c r="H754" s="358"/>
      <c r="I754" s="608"/>
      <c r="J754" s="359"/>
      <c r="K754" s="363"/>
      <c r="L754" s="355"/>
      <c r="M754" s="355"/>
      <c r="N754" s="358"/>
      <c r="O754" s="355"/>
    </row>
    <row r="755" spans="1:15" x14ac:dyDescent="0.2">
      <c r="A755" s="355"/>
      <c r="B755" s="355"/>
      <c r="C755" s="355"/>
      <c r="D755" s="355"/>
      <c r="E755" s="355"/>
      <c r="F755" s="355"/>
      <c r="G755" s="355"/>
      <c r="H755" s="358"/>
      <c r="I755" s="608"/>
      <c r="J755" s="359"/>
      <c r="K755" s="363"/>
      <c r="L755" s="355"/>
      <c r="M755" s="355"/>
      <c r="N755" s="358"/>
      <c r="O755" s="355"/>
    </row>
    <row r="756" spans="1:15" x14ac:dyDescent="0.2">
      <c r="A756" s="355"/>
      <c r="B756" s="355"/>
      <c r="C756" s="355"/>
      <c r="D756" s="355"/>
      <c r="E756" s="355"/>
      <c r="F756" s="355"/>
      <c r="G756" s="355"/>
      <c r="H756" s="358"/>
      <c r="I756" s="608"/>
      <c r="J756" s="359"/>
      <c r="K756" s="363"/>
      <c r="L756" s="355"/>
      <c r="M756" s="355"/>
      <c r="N756" s="358"/>
      <c r="O756" s="355"/>
    </row>
    <row r="757" spans="1:15" x14ac:dyDescent="0.2">
      <c r="A757" s="355"/>
      <c r="B757" s="355"/>
      <c r="C757" s="355"/>
      <c r="D757" s="355"/>
      <c r="E757" s="355"/>
      <c r="F757" s="355"/>
      <c r="G757" s="355"/>
      <c r="H757" s="358"/>
      <c r="I757" s="608"/>
      <c r="J757" s="359"/>
      <c r="K757" s="363"/>
      <c r="L757" s="355"/>
      <c r="M757" s="355"/>
      <c r="N757" s="358"/>
      <c r="O757" s="355"/>
    </row>
    <row r="758" spans="1:15" x14ac:dyDescent="0.2">
      <c r="A758" s="355"/>
      <c r="B758" s="355"/>
      <c r="C758" s="355"/>
      <c r="D758" s="355"/>
      <c r="E758" s="355"/>
      <c r="F758" s="355"/>
      <c r="G758" s="355"/>
      <c r="H758" s="358"/>
      <c r="I758" s="608"/>
      <c r="J758" s="359"/>
      <c r="K758" s="363"/>
      <c r="L758" s="355"/>
      <c r="M758" s="355"/>
      <c r="N758" s="358"/>
      <c r="O758" s="355"/>
    </row>
    <row r="759" spans="1:15" x14ac:dyDescent="0.2">
      <c r="A759" s="355"/>
      <c r="B759" s="355"/>
      <c r="C759" s="355"/>
      <c r="D759" s="355"/>
      <c r="E759" s="355"/>
      <c r="F759" s="355"/>
      <c r="G759" s="355"/>
      <c r="H759" s="358"/>
      <c r="I759" s="608"/>
      <c r="J759" s="359"/>
      <c r="K759" s="363"/>
      <c r="L759" s="355"/>
      <c r="M759" s="355"/>
      <c r="N759" s="358"/>
      <c r="O759" s="355"/>
    </row>
    <row r="760" spans="1:15" x14ac:dyDescent="0.2">
      <c r="A760" s="355"/>
      <c r="B760" s="355"/>
      <c r="C760" s="355"/>
      <c r="D760" s="355"/>
      <c r="E760" s="355"/>
      <c r="F760" s="355"/>
      <c r="G760" s="355"/>
      <c r="H760" s="358"/>
      <c r="I760" s="608"/>
      <c r="J760" s="359"/>
      <c r="K760" s="363"/>
      <c r="L760" s="355"/>
      <c r="M760" s="355"/>
      <c r="N760" s="358"/>
      <c r="O760" s="355"/>
    </row>
    <row r="761" spans="1:15" x14ac:dyDescent="0.2">
      <c r="A761" s="355"/>
      <c r="B761" s="355"/>
      <c r="C761" s="355"/>
      <c r="D761" s="355"/>
      <c r="E761" s="355"/>
      <c r="F761" s="355"/>
      <c r="G761" s="355"/>
      <c r="H761" s="358"/>
      <c r="I761" s="608"/>
      <c r="J761" s="359"/>
      <c r="K761" s="363"/>
      <c r="L761" s="355"/>
      <c r="M761" s="355"/>
      <c r="N761" s="358"/>
      <c r="O761" s="355"/>
    </row>
    <row r="762" spans="1:15" x14ac:dyDescent="0.2">
      <c r="A762" s="355"/>
      <c r="B762" s="355"/>
      <c r="C762" s="355"/>
      <c r="D762" s="355"/>
      <c r="E762" s="355"/>
      <c r="F762" s="355"/>
      <c r="G762" s="355"/>
      <c r="H762" s="358"/>
      <c r="I762" s="608"/>
      <c r="J762" s="359"/>
      <c r="K762" s="363"/>
      <c r="L762" s="355"/>
      <c r="M762" s="355"/>
      <c r="N762" s="358"/>
      <c r="O762" s="355"/>
    </row>
    <row r="763" spans="1:15" x14ac:dyDescent="0.2">
      <c r="A763" s="355"/>
      <c r="B763" s="355"/>
      <c r="C763" s="355"/>
      <c r="D763" s="355"/>
      <c r="E763" s="355"/>
      <c r="F763" s="355"/>
      <c r="G763" s="355"/>
      <c r="H763" s="358"/>
      <c r="I763" s="608"/>
      <c r="J763" s="359"/>
      <c r="K763" s="363"/>
      <c r="L763" s="355"/>
      <c r="M763" s="355"/>
      <c r="N763" s="358"/>
      <c r="O763" s="355"/>
    </row>
    <row r="764" spans="1:15" x14ac:dyDescent="0.2">
      <c r="A764" s="355"/>
      <c r="B764" s="355"/>
      <c r="C764" s="355"/>
      <c r="D764" s="355"/>
      <c r="E764" s="355"/>
      <c r="F764" s="355"/>
      <c r="G764" s="355"/>
      <c r="H764" s="358"/>
      <c r="I764" s="608"/>
      <c r="J764" s="359"/>
      <c r="K764" s="363"/>
      <c r="L764" s="355"/>
      <c r="M764" s="355"/>
      <c r="N764" s="358"/>
      <c r="O764" s="355"/>
    </row>
    <row r="765" spans="1:15" x14ac:dyDescent="0.2">
      <c r="A765" s="355"/>
      <c r="B765" s="355"/>
      <c r="C765" s="355"/>
      <c r="D765" s="355"/>
      <c r="E765" s="355"/>
      <c r="F765" s="355"/>
      <c r="G765" s="355"/>
      <c r="H765" s="358"/>
      <c r="I765" s="608"/>
      <c r="J765" s="359"/>
      <c r="K765" s="363"/>
      <c r="L765" s="355"/>
      <c r="M765" s="355"/>
      <c r="N765" s="358"/>
      <c r="O765" s="355"/>
    </row>
    <row r="766" spans="1:15" x14ac:dyDescent="0.2">
      <c r="A766" s="355"/>
      <c r="B766" s="355"/>
      <c r="C766" s="355"/>
      <c r="D766" s="355"/>
      <c r="E766" s="355"/>
      <c r="F766" s="355"/>
      <c r="G766" s="355"/>
      <c r="H766" s="358"/>
      <c r="I766" s="608"/>
      <c r="J766" s="359"/>
      <c r="K766" s="363"/>
      <c r="L766" s="355"/>
      <c r="M766" s="355"/>
      <c r="N766" s="358"/>
      <c r="O766" s="355"/>
    </row>
    <row r="767" spans="1:15" x14ac:dyDescent="0.2">
      <c r="A767" s="355"/>
      <c r="B767" s="355"/>
      <c r="C767" s="355"/>
      <c r="D767" s="355"/>
      <c r="E767" s="355"/>
      <c r="F767" s="355"/>
      <c r="G767" s="355"/>
      <c r="H767" s="358"/>
      <c r="I767" s="608"/>
      <c r="J767" s="359"/>
      <c r="K767" s="363"/>
      <c r="L767" s="355"/>
      <c r="M767" s="355"/>
      <c r="N767" s="358"/>
      <c r="O767" s="355"/>
    </row>
    <row r="768" spans="1:15" x14ac:dyDescent="0.2">
      <c r="A768" s="355"/>
      <c r="B768" s="355"/>
      <c r="C768" s="355"/>
      <c r="D768" s="355"/>
      <c r="E768" s="355"/>
      <c r="F768" s="355"/>
      <c r="G768" s="355"/>
      <c r="H768" s="358"/>
      <c r="I768" s="608"/>
      <c r="J768" s="359"/>
      <c r="K768" s="363"/>
      <c r="L768" s="355"/>
      <c r="M768" s="355"/>
      <c r="N768" s="358"/>
      <c r="O768" s="355"/>
    </row>
    <row r="769" spans="1:15" x14ac:dyDescent="0.2">
      <c r="A769" s="355"/>
      <c r="B769" s="355"/>
      <c r="C769" s="355"/>
      <c r="D769" s="355"/>
      <c r="E769" s="355"/>
      <c r="F769" s="355"/>
      <c r="G769" s="355"/>
      <c r="H769" s="358"/>
      <c r="I769" s="608"/>
      <c r="J769" s="359"/>
      <c r="K769" s="363"/>
      <c r="L769" s="355"/>
      <c r="M769" s="355"/>
      <c r="N769" s="358"/>
      <c r="O769" s="355"/>
    </row>
    <row r="770" spans="1:15" x14ac:dyDescent="0.2">
      <c r="A770" s="355"/>
      <c r="B770" s="355"/>
      <c r="C770" s="355"/>
      <c r="D770" s="355"/>
      <c r="E770" s="355"/>
      <c r="F770" s="355"/>
      <c r="G770" s="355"/>
      <c r="H770" s="358"/>
      <c r="I770" s="608"/>
      <c r="J770" s="359"/>
      <c r="K770" s="363"/>
      <c r="L770" s="355"/>
      <c r="M770" s="355"/>
      <c r="N770" s="358"/>
      <c r="O770" s="355"/>
    </row>
    <row r="771" spans="1:15" x14ac:dyDescent="0.2">
      <c r="A771" s="355"/>
      <c r="B771" s="355"/>
      <c r="C771" s="355"/>
      <c r="D771" s="355"/>
      <c r="E771" s="355"/>
      <c r="F771" s="355"/>
      <c r="G771" s="355"/>
      <c r="H771" s="358"/>
      <c r="I771" s="608"/>
      <c r="J771" s="359"/>
      <c r="K771" s="363"/>
      <c r="L771" s="355"/>
      <c r="M771" s="355"/>
      <c r="N771" s="358"/>
      <c r="O771" s="355"/>
    </row>
    <row r="772" spans="1:15" x14ac:dyDescent="0.2">
      <c r="A772" s="355"/>
      <c r="B772" s="355"/>
      <c r="C772" s="355"/>
      <c r="D772" s="355"/>
      <c r="E772" s="355"/>
      <c r="F772" s="355"/>
      <c r="G772" s="355"/>
      <c r="H772" s="358"/>
      <c r="I772" s="608"/>
      <c r="J772" s="359"/>
      <c r="K772" s="363"/>
      <c r="L772" s="355"/>
      <c r="M772" s="355"/>
      <c r="N772" s="358"/>
      <c r="O772" s="355"/>
    </row>
    <row r="773" spans="1:15" x14ac:dyDescent="0.2">
      <c r="A773" s="355"/>
      <c r="B773" s="355"/>
      <c r="C773" s="355"/>
      <c r="D773" s="355"/>
      <c r="E773" s="355"/>
      <c r="F773" s="355"/>
      <c r="G773" s="355"/>
      <c r="H773" s="358"/>
      <c r="I773" s="608"/>
      <c r="J773" s="359"/>
      <c r="K773" s="363"/>
      <c r="L773" s="355"/>
      <c r="M773" s="355"/>
      <c r="N773" s="358"/>
      <c r="O773" s="355"/>
    </row>
    <row r="774" spans="1:15" x14ac:dyDescent="0.2">
      <c r="A774" s="355"/>
      <c r="B774" s="355"/>
      <c r="C774" s="355"/>
      <c r="D774" s="355"/>
      <c r="E774" s="355"/>
      <c r="F774" s="355"/>
      <c r="G774" s="355"/>
      <c r="H774" s="358"/>
      <c r="I774" s="608"/>
      <c r="J774" s="359"/>
      <c r="K774" s="363"/>
      <c r="L774" s="355"/>
      <c r="M774" s="355"/>
      <c r="N774" s="358"/>
      <c r="O774" s="355"/>
    </row>
    <row r="775" spans="1:15" x14ac:dyDescent="0.2">
      <c r="A775" s="355"/>
      <c r="B775" s="355"/>
      <c r="C775" s="355"/>
      <c r="D775" s="355"/>
      <c r="E775" s="355"/>
      <c r="F775" s="355"/>
      <c r="G775" s="355"/>
      <c r="H775" s="358"/>
      <c r="I775" s="608"/>
      <c r="J775" s="359"/>
      <c r="K775" s="363"/>
      <c r="L775" s="355"/>
      <c r="M775" s="355"/>
      <c r="N775" s="358"/>
      <c r="O775" s="355"/>
    </row>
    <row r="776" spans="1:15" x14ac:dyDescent="0.2">
      <c r="A776" s="355"/>
      <c r="B776" s="355"/>
      <c r="C776" s="355"/>
      <c r="D776" s="355"/>
      <c r="E776" s="355"/>
      <c r="F776" s="355"/>
      <c r="G776" s="355"/>
      <c r="H776" s="358"/>
      <c r="I776" s="608"/>
      <c r="J776" s="359"/>
      <c r="K776" s="363"/>
      <c r="L776" s="355"/>
      <c r="M776" s="355"/>
      <c r="N776" s="358"/>
      <c r="O776" s="355"/>
    </row>
    <row r="777" spans="1:15" x14ac:dyDescent="0.2">
      <c r="A777" s="355"/>
      <c r="B777" s="355"/>
      <c r="C777" s="355"/>
      <c r="D777" s="355"/>
      <c r="E777" s="355"/>
      <c r="F777" s="355"/>
      <c r="G777" s="355"/>
      <c r="H777" s="358"/>
      <c r="I777" s="608"/>
      <c r="J777" s="359"/>
      <c r="K777" s="363"/>
      <c r="L777" s="355"/>
      <c r="M777" s="355"/>
      <c r="N777" s="358"/>
      <c r="O777" s="355"/>
    </row>
    <row r="778" spans="1:15" x14ac:dyDescent="0.2">
      <c r="A778" s="355"/>
      <c r="B778" s="355"/>
      <c r="C778" s="355"/>
      <c r="D778" s="355"/>
      <c r="E778" s="355"/>
      <c r="F778" s="355"/>
      <c r="G778" s="355"/>
      <c r="H778" s="358"/>
      <c r="I778" s="608"/>
      <c r="J778" s="359"/>
      <c r="K778" s="363"/>
      <c r="L778" s="355"/>
      <c r="M778" s="355"/>
      <c r="N778" s="358"/>
      <c r="O778" s="355"/>
    </row>
    <row r="779" spans="1:15" x14ac:dyDescent="0.2">
      <c r="A779" s="355"/>
      <c r="B779" s="355"/>
      <c r="C779" s="355"/>
      <c r="D779" s="355"/>
      <c r="E779" s="355"/>
      <c r="F779" s="355"/>
      <c r="G779" s="355"/>
      <c r="H779" s="358"/>
      <c r="I779" s="608"/>
      <c r="J779" s="359"/>
      <c r="K779" s="363"/>
      <c r="L779" s="355"/>
      <c r="M779" s="355"/>
      <c r="N779" s="358"/>
      <c r="O779" s="355"/>
    </row>
    <row r="780" spans="1:15" x14ac:dyDescent="0.2">
      <c r="A780" s="355"/>
      <c r="B780" s="355"/>
      <c r="C780" s="355"/>
      <c r="D780" s="355"/>
      <c r="E780" s="355"/>
      <c r="F780" s="355"/>
      <c r="G780" s="355"/>
      <c r="H780" s="358"/>
      <c r="I780" s="608"/>
      <c r="J780" s="359"/>
      <c r="K780" s="363"/>
      <c r="L780" s="355"/>
      <c r="M780" s="355"/>
      <c r="N780" s="358"/>
      <c r="O780" s="355"/>
    </row>
    <row r="781" spans="1:15" x14ac:dyDescent="0.2">
      <c r="A781" s="355"/>
      <c r="B781" s="355"/>
      <c r="C781" s="355"/>
      <c r="D781" s="355"/>
      <c r="E781" s="355"/>
      <c r="F781" s="355"/>
      <c r="G781" s="355"/>
      <c r="H781" s="358"/>
      <c r="I781" s="608"/>
      <c r="J781" s="359"/>
      <c r="K781" s="363"/>
      <c r="L781" s="355"/>
      <c r="M781" s="355"/>
      <c r="N781" s="358"/>
      <c r="O781" s="355"/>
    </row>
    <row r="782" spans="1:15" x14ac:dyDescent="0.2">
      <c r="A782" s="355"/>
      <c r="B782" s="355"/>
      <c r="C782" s="355"/>
      <c r="D782" s="355"/>
      <c r="E782" s="355"/>
      <c r="F782" s="355"/>
      <c r="G782" s="355"/>
      <c r="H782" s="358"/>
      <c r="I782" s="608"/>
      <c r="J782" s="359"/>
      <c r="K782" s="363"/>
      <c r="L782" s="355"/>
      <c r="M782" s="355"/>
      <c r="N782" s="358"/>
      <c r="O782" s="355"/>
    </row>
    <row r="783" spans="1:15" x14ac:dyDescent="0.2">
      <c r="A783" s="355"/>
      <c r="B783" s="355"/>
      <c r="C783" s="355"/>
      <c r="D783" s="355"/>
      <c r="E783" s="355"/>
      <c r="F783" s="355"/>
      <c r="G783" s="355"/>
      <c r="H783" s="358"/>
      <c r="I783" s="608"/>
      <c r="J783" s="359"/>
      <c r="K783" s="363"/>
      <c r="L783" s="355"/>
      <c r="M783" s="355"/>
      <c r="N783" s="358"/>
      <c r="O783" s="355"/>
    </row>
    <row r="784" spans="1:15" x14ac:dyDescent="0.2">
      <c r="A784" s="355"/>
      <c r="B784" s="355"/>
      <c r="C784" s="355"/>
      <c r="D784" s="355"/>
      <c r="E784" s="355"/>
      <c r="F784" s="355"/>
      <c r="G784" s="355"/>
      <c r="H784" s="358"/>
      <c r="I784" s="608"/>
      <c r="J784" s="359"/>
      <c r="K784" s="363"/>
      <c r="L784" s="355"/>
      <c r="M784" s="355"/>
      <c r="N784" s="358"/>
      <c r="O784" s="355"/>
    </row>
    <row r="785" spans="1:15" x14ac:dyDescent="0.2">
      <c r="A785" s="355"/>
      <c r="B785" s="355"/>
      <c r="C785" s="355"/>
      <c r="D785" s="355"/>
      <c r="E785" s="355"/>
      <c r="F785" s="355"/>
      <c r="G785" s="355"/>
      <c r="H785" s="358"/>
      <c r="I785" s="608"/>
      <c r="J785" s="359"/>
      <c r="K785" s="363"/>
      <c r="L785" s="355"/>
      <c r="M785" s="355"/>
      <c r="N785" s="358"/>
      <c r="O785" s="355"/>
    </row>
    <row r="786" spans="1:15" x14ac:dyDescent="0.2">
      <c r="A786" s="355"/>
      <c r="B786" s="355"/>
      <c r="C786" s="355"/>
      <c r="D786" s="355"/>
      <c r="E786" s="355"/>
      <c r="F786" s="355"/>
      <c r="G786" s="355"/>
      <c r="H786" s="358"/>
      <c r="I786" s="608"/>
      <c r="J786" s="359"/>
      <c r="K786" s="363"/>
      <c r="L786" s="355"/>
      <c r="M786" s="355"/>
      <c r="N786" s="358"/>
      <c r="O786" s="355"/>
    </row>
    <row r="787" spans="1:15" x14ac:dyDescent="0.2">
      <c r="A787" s="355"/>
      <c r="B787" s="355"/>
      <c r="C787" s="355"/>
      <c r="D787" s="355"/>
      <c r="E787" s="355"/>
      <c r="F787" s="355"/>
      <c r="G787" s="355"/>
      <c r="H787" s="358"/>
      <c r="I787" s="608"/>
      <c r="J787" s="359"/>
      <c r="K787" s="363"/>
      <c r="L787" s="355"/>
      <c r="M787" s="355"/>
      <c r="N787" s="358"/>
      <c r="O787" s="355"/>
    </row>
    <row r="788" spans="1:15" x14ac:dyDescent="0.2">
      <c r="A788" s="355"/>
      <c r="B788" s="355"/>
      <c r="C788" s="355"/>
      <c r="D788" s="355"/>
      <c r="E788" s="355"/>
      <c r="F788" s="355"/>
      <c r="G788" s="355"/>
      <c r="H788" s="358"/>
      <c r="I788" s="608"/>
      <c r="J788" s="359"/>
      <c r="K788" s="363"/>
      <c r="L788" s="355"/>
      <c r="M788" s="355"/>
      <c r="N788" s="358"/>
      <c r="O788" s="355"/>
    </row>
    <row r="789" spans="1:15" x14ac:dyDescent="0.2">
      <c r="A789" s="355"/>
      <c r="B789" s="355"/>
      <c r="C789" s="355"/>
      <c r="D789" s="355"/>
      <c r="E789" s="355"/>
      <c r="F789" s="355"/>
      <c r="G789" s="355"/>
      <c r="H789" s="358"/>
      <c r="I789" s="608"/>
      <c r="J789" s="359"/>
      <c r="K789" s="363"/>
      <c r="L789" s="355"/>
      <c r="M789" s="355"/>
      <c r="N789" s="358"/>
      <c r="O789" s="355"/>
    </row>
    <row r="790" spans="1:15" x14ac:dyDescent="0.2">
      <c r="A790" s="355"/>
      <c r="B790" s="355"/>
      <c r="C790" s="355"/>
      <c r="D790" s="355"/>
      <c r="E790" s="355"/>
      <c r="F790" s="355"/>
      <c r="G790" s="355"/>
      <c r="H790" s="358"/>
      <c r="I790" s="608"/>
      <c r="J790" s="359"/>
      <c r="K790" s="363"/>
      <c r="L790" s="355"/>
      <c r="M790" s="355"/>
      <c r="N790" s="358"/>
      <c r="O790" s="355"/>
    </row>
    <row r="791" spans="1:15" x14ac:dyDescent="0.2">
      <c r="A791" s="355"/>
      <c r="B791" s="355"/>
      <c r="C791" s="355"/>
      <c r="D791" s="355"/>
      <c r="E791" s="355"/>
      <c r="F791" s="355"/>
      <c r="G791" s="355"/>
      <c r="H791" s="358"/>
      <c r="I791" s="608"/>
      <c r="J791" s="359"/>
      <c r="K791" s="363"/>
      <c r="L791" s="355"/>
      <c r="M791" s="355"/>
      <c r="N791" s="358"/>
      <c r="O791" s="355"/>
    </row>
    <row r="792" spans="1:15" x14ac:dyDescent="0.2">
      <c r="A792" s="355"/>
      <c r="B792" s="355"/>
      <c r="C792" s="355"/>
      <c r="D792" s="355"/>
      <c r="E792" s="355"/>
      <c r="F792" s="355"/>
      <c r="G792" s="355"/>
      <c r="H792" s="358"/>
      <c r="I792" s="608"/>
      <c r="J792" s="359"/>
      <c r="K792" s="363"/>
      <c r="L792" s="355"/>
      <c r="M792" s="355"/>
      <c r="N792" s="358"/>
      <c r="O792" s="355"/>
    </row>
    <row r="793" spans="1:15" x14ac:dyDescent="0.2">
      <c r="A793" s="355"/>
      <c r="B793" s="355"/>
      <c r="C793" s="355"/>
      <c r="D793" s="355"/>
      <c r="E793" s="355"/>
      <c r="F793" s="355"/>
      <c r="G793" s="355"/>
      <c r="H793" s="358"/>
      <c r="I793" s="608"/>
      <c r="J793" s="359"/>
      <c r="K793" s="363"/>
      <c r="L793" s="355"/>
      <c r="M793" s="355"/>
      <c r="N793" s="358"/>
      <c r="O793" s="355"/>
    </row>
    <row r="794" spans="1:15" x14ac:dyDescent="0.2">
      <c r="A794" s="355"/>
      <c r="B794" s="355"/>
      <c r="C794" s="355"/>
      <c r="D794" s="355"/>
      <c r="E794" s="355"/>
      <c r="F794" s="355"/>
      <c r="G794" s="355"/>
      <c r="H794" s="358"/>
      <c r="I794" s="608"/>
      <c r="J794" s="359"/>
      <c r="K794" s="363"/>
      <c r="L794" s="355"/>
      <c r="M794" s="355"/>
      <c r="N794" s="358"/>
      <c r="O794" s="355"/>
    </row>
    <row r="795" spans="1:15" x14ac:dyDescent="0.2">
      <c r="A795" s="355"/>
      <c r="B795" s="355"/>
      <c r="C795" s="355"/>
      <c r="D795" s="355"/>
      <c r="E795" s="355"/>
      <c r="F795" s="355"/>
      <c r="G795" s="355"/>
      <c r="H795" s="358"/>
      <c r="I795" s="608"/>
      <c r="J795" s="359"/>
      <c r="K795" s="363"/>
      <c r="L795" s="355"/>
      <c r="M795" s="355"/>
      <c r="N795" s="358"/>
      <c r="O795" s="355"/>
    </row>
    <row r="796" spans="1:15" x14ac:dyDescent="0.2">
      <c r="A796" s="355"/>
      <c r="B796" s="355"/>
      <c r="C796" s="355"/>
      <c r="D796" s="355"/>
      <c r="E796" s="355"/>
      <c r="F796" s="355"/>
      <c r="G796" s="355"/>
      <c r="H796" s="358"/>
      <c r="I796" s="608"/>
      <c r="J796" s="359"/>
      <c r="K796" s="363"/>
      <c r="L796" s="355"/>
      <c r="M796" s="355"/>
      <c r="N796" s="358"/>
      <c r="O796" s="355"/>
    </row>
    <row r="797" spans="1:15" x14ac:dyDescent="0.2">
      <c r="A797" s="355"/>
      <c r="B797" s="355"/>
      <c r="C797" s="355"/>
      <c r="D797" s="355"/>
      <c r="E797" s="355"/>
      <c r="F797" s="355"/>
      <c r="G797" s="355"/>
      <c r="H797" s="358"/>
      <c r="I797" s="608"/>
      <c r="J797" s="359"/>
      <c r="K797" s="363"/>
      <c r="L797" s="355"/>
      <c r="M797" s="355"/>
      <c r="N797" s="358"/>
      <c r="O797" s="355"/>
    </row>
    <row r="798" spans="1:15" x14ac:dyDescent="0.2">
      <c r="A798" s="355"/>
      <c r="B798" s="355"/>
      <c r="C798" s="355"/>
      <c r="D798" s="355"/>
      <c r="E798" s="355"/>
      <c r="F798" s="355"/>
      <c r="G798" s="355"/>
      <c r="H798" s="358"/>
      <c r="I798" s="608"/>
      <c r="J798" s="359"/>
      <c r="K798" s="363"/>
      <c r="L798" s="355"/>
      <c r="M798" s="355"/>
      <c r="N798" s="358"/>
      <c r="O798" s="355"/>
    </row>
    <row r="799" spans="1:15" x14ac:dyDescent="0.2">
      <c r="A799" s="355"/>
      <c r="B799" s="355"/>
      <c r="C799" s="355"/>
      <c r="D799" s="355"/>
      <c r="E799" s="355"/>
      <c r="F799" s="355"/>
      <c r="G799" s="355"/>
      <c r="H799" s="358"/>
      <c r="I799" s="608"/>
      <c r="J799" s="359"/>
      <c r="K799" s="363"/>
      <c r="L799" s="355"/>
      <c r="M799" s="355"/>
      <c r="N799" s="358"/>
      <c r="O799" s="355"/>
    </row>
    <row r="800" spans="1:15" x14ac:dyDescent="0.2">
      <c r="A800" s="355"/>
      <c r="B800" s="355"/>
      <c r="C800" s="355"/>
      <c r="D800" s="355"/>
      <c r="E800" s="355"/>
      <c r="F800" s="355"/>
      <c r="G800" s="355"/>
      <c r="H800" s="358"/>
      <c r="I800" s="608"/>
      <c r="J800" s="359"/>
      <c r="K800" s="363"/>
      <c r="L800" s="355"/>
      <c r="M800" s="355"/>
      <c r="N800" s="358"/>
      <c r="O800" s="355"/>
    </row>
    <row r="801" spans="1:15" x14ac:dyDescent="0.2">
      <c r="A801" s="355"/>
      <c r="B801" s="355"/>
      <c r="C801" s="355"/>
      <c r="D801" s="355"/>
      <c r="E801" s="355"/>
      <c r="F801" s="355"/>
      <c r="G801" s="355"/>
      <c r="H801" s="358"/>
      <c r="I801" s="608"/>
      <c r="J801" s="359"/>
      <c r="K801" s="363"/>
      <c r="L801" s="355"/>
      <c r="M801" s="355"/>
      <c r="N801" s="358"/>
      <c r="O801" s="355"/>
    </row>
    <row r="802" spans="1:15" x14ac:dyDescent="0.2">
      <c r="A802" s="355"/>
      <c r="B802" s="355"/>
      <c r="C802" s="355"/>
      <c r="D802" s="355"/>
      <c r="E802" s="355"/>
      <c r="F802" s="355"/>
      <c r="G802" s="355"/>
      <c r="H802" s="358"/>
      <c r="I802" s="608"/>
      <c r="J802" s="359"/>
      <c r="K802" s="363"/>
      <c r="L802" s="355"/>
      <c r="M802" s="355"/>
      <c r="N802" s="358"/>
      <c r="O802" s="355"/>
    </row>
    <row r="803" spans="1:15" x14ac:dyDescent="0.2">
      <c r="A803" s="355"/>
      <c r="B803" s="355"/>
      <c r="C803" s="355"/>
      <c r="D803" s="355"/>
      <c r="E803" s="355"/>
      <c r="F803" s="355"/>
      <c r="G803" s="355"/>
      <c r="H803" s="358"/>
      <c r="I803" s="608"/>
      <c r="J803" s="359"/>
      <c r="K803" s="363"/>
      <c r="L803" s="355"/>
      <c r="M803" s="355"/>
      <c r="N803" s="358"/>
      <c r="O803" s="355"/>
    </row>
    <row r="804" spans="1:15" x14ac:dyDescent="0.2">
      <c r="A804" s="355"/>
      <c r="B804" s="355"/>
      <c r="C804" s="355"/>
      <c r="D804" s="355"/>
      <c r="E804" s="355"/>
      <c r="F804" s="355"/>
      <c r="G804" s="355"/>
      <c r="H804" s="358"/>
      <c r="I804" s="608"/>
      <c r="J804" s="359"/>
      <c r="K804" s="363"/>
      <c r="L804" s="355"/>
      <c r="M804" s="355"/>
      <c r="N804" s="358"/>
      <c r="O804" s="355"/>
    </row>
    <row r="805" spans="1:15" x14ac:dyDescent="0.2">
      <c r="A805" s="355"/>
      <c r="B805" s="355"/>
      <c r="C805" s="355"/>
      <c r="D805" s="355"/>
      <c r="E805" s="355"/>
      <c r="F805" s="355"/>
      <c r="G805" s="355"/>
      <c r="H805" s="358"/>
      <c r="I805" s="608"/>
      <c r="J805" s="359"/>
      <c r="K805" s="363"/>
      <c r="L805" s="355"/>
      <c r="M805" s="355"/>
      <c r="N805" s="358"/>
      <c r="O805" s="355"/>
    </row>
    <row r="806" spans="1:15" x14ac:dyDescent="0.2">
      <c r="A806" s="355"/>
      <c r="B806" s="355"/>
      <c r="C806" s="355"/>
      <c r="D806" s="355"/>
      <c r="E806" s="355"/>
      <c r="F806" s="355"/>
      <c r="G806" s="355"/>
      <c r="H806" s="358"/>
      <c r="I806" s="608"/>
      <c r="J806" s="359"/>
      <c r="K806" s="363"/>
      <c r="L806" s="355"/>
      <c r="M806" s="355"/>
      <c r="N806" s="358"/>
      <c r="O806" s="355"/>
    </row>
    <row r="807" spans="1:15" x14ac:dyDescent="0.2">
      <c r="A807" s="355"/>
      <c r="B807" s="355"/>
      <c r="C807" s="355"/>
      <c r="D807" s="355"/>
      <c r="E807" s="355"/>
      <c r="F807" s="355"/>
      <c r="G807" s="355"/>
      <c r="H807" s="358"/>
      <c r="I807" s="608"/>
      <c r="J807" s="359"/>
      <c r="K807" s="363"/>
      <c r="L807" s="355"/>
      <c r="M807" s="355"/>
      <c r="N807" s="358"/>
      <c r="O807" s="355"/>
    </row>
    <row r="808" spans="1:15" x14ac:dyDescent="0.2">
      <c r="A808" s="355"/>
      <c r="B808" s="355"/>
      <c r="C808" s="355"/>
      <c r="D808" s="355"/>
      <c r="E808" s="355"/>
      <c r="F808" s="355"/>
      <c r="G808" s="355"/>
      <c r="H808" s="358"/>
      <c r="I808" s="608"/>
      <c r="J808" s="359"/>
      <c r="K808" s="363"/>
      <c r="L808" s="355"/>
      <c r="M808" s="355"/>
      <c r="N808" s="358"/>
      <c r="O808" s="355"/>
    </row>
    <row r="809" spans="1:15" x14ac:dyDescent="0.2">
      <c r="A809" s="355"/>
      <c r="B809" s="355"/>
      <c r="C809" s="355"/>
      <c r="D809" s="355"/>
      <c r="E809" s="355"/>
      <c r="F809" s="355"/>
      <c r="G809" s="355"/>
      <c r="H809" s="358"/>
      <c r="I809" s="608"/>
      <c r="J809" s="359"/>
      <c r="K809" s="363"/>
      <c r="L809" s="355"/>
      <c r="M809" s="355"/>
      <c r="N809" s="358"/>
      <c r="O809" s="355"/>
    </row>
    <row r="810" spans="1:15" x14ac:dyDescent="0.2">
      <c r="A810" s="355"/>
      <c r="B810" s="355"/>
      <c r="C810" s="355"/>
      <c r="D810" s="355"/>
      <c r="E810" s="355"/>
      <c r="F810" s="355"/>
      <c r="G810" s="355"/>
      <c r="H810" s="358"/>
      <c r="I810" s="608"/>
      <c r="J810" s="359"/>
      <c r="K810" s="363"/>
      <c r="L810" s="355"/>
      <c r="M810" s="355"/>
      <c r="N810" s="358"/>
      <c r="O810" s="355"/>
    </row>
    <row r="811" spans="1:15" x14ac:dyDescent="0.2">
      <c r="A811" s="355"/>
      <c r="B811" s="355"/>
      <c r="C811" s="355"/>
      <c r="D811" s="355"/>
      <c r="E811" s="355"/>
      <c r="F811" s="355"/>
      <c r="G811" s="355"/>
      <c r="H811" s="358"/>
      <c r="I811" s="608"/>
      <c r="J811" s="359"/>
      <c r="K811" s="363"/>
      <c r="L811" s="355"/>
      <c r="M811" s="355"/>
      <c r="N811" s="358"/>
      <c r="O811" s="355"/>
    </row>
    <row r="812" spans="1:15" x14ac:dyDescent="0.2">
      <c r="A812" s="355"/>
      <c r="B812" s="355"/>
      <c r="C812" s="355"/>
      <c r="D812" s="355"/>
      <c r="E812" s="355"/>
      <c r="F812" s="355"/>
      <c r="G812" s="355"/>
      <c r="H812" s="358"/>
      <c r="I812" s="608"/>
      <c r="J812" s="359"/>
      <c r="K812" s="363"/>
      <c r="L812" s="355"/>
      <c r="M812" s="355"/>
      <c r="N812" s="358"/>
      <c r="O812" s="355"/>
    </row>
    <row r="813" spans="1:15" x14ac:dyDescent="0.2">
      <c r="A813" s="355"/>
      <c r="B813" s="355"/>
      <c r="C813" s="355"/>
      <c r="D813" s="355"/>
      <c r="E813" s="355"/>
      <c r="F813" s="355"/>
      <c r="G813" s="355"/>
      <c r="H813" s="358"/>
      <c r="I813" s="608"/>
      <c r="J813" s="359"/>
      <c r="K813" s="363"/>
      <c r="L813" s="355"/>
      <c r="M813" s="355"/>
      <c r="N813" s="358"/>
      <c r="O813" s="355"/>
    </row>
    <row r="814" spans="1:15" x14ac:dyDescent="0.2">
      <c r="A814" s="355"/>
      <c r="B814" s="355"/>
      <c r="C814" s="355"/>
      <c r="D814" s="355"/>
      <c r="E814" s="355"/>
      <c r="F814" s="355"/>
      <c r="G814" s="355"/>
      <c r="H814" s="358"/>
      <c r="I814" s="608"/>
      <c r="J814" s="359"/>
      <c r="K814" s="363"/>
      <c r="L814" s="355"/>
      <c r="M814" s="355"/>
      <c r="N814" s="358"/>
      <c r="O814" s="355"/>
    </row>
    <row r="815" spans="1:15" x14ac:dyDescent="0.2">
      <c r="A815" s="355"/>
      <c r="B815" s="355"/>
      <c r="C815" s="355"/>
      <c r="D815" s="355"/>
      <c r="E815" s="355"/>
      <c r="F815" s="355"/>
      <c r="G815" s="355"/>
      <c r="H815" s="358"/>
      <c r="I815" s="608"/>
      <c r="J815" s="359"/>
      <c r="K815" s="363"/>
      <c r="L815" s="355"/>
      <c r="M815" s="355"/>
      <c r="N815" s="358"/>
      <c r="O815" s="355"/>
    </row>
    <row r="816" spans="1:15" x14ac:dyDescent="0.2">
      <c r="A816" s="355"/>
      <c r="B816" s="355"/>
      <c r="C816" s="355"/>
      <c r="D816" s="355"/>
      <c r="E816" s="355"/>
      <c r="F816" s="355"/>
      <c r="G816" s="355"/>
      <c r="H816" s="358"/>
      <c r="I816" s="608"/>
      <c r="J816" s="359"/>
      <c r="K816" s="363"/>
      <c r="L816" s="355"/>
      <c r="M816" s="355"/>
      <c r="N816" s="358"/>
      <c r="O816" s="355"/>
    </row>
    <row r="817" spans="1:15" x14ac:dyDescent="0.2">
      <c r="A817" s="355"/>
      <c r="B817" s="355"/>
      <c r="C817" s="355"/>
      <c r="D817" s="355"/>
      <c r="E817" s="355"/>
      <c r="F817" s="355"/>
      <c r="G817" s="355"/>
      <c r="H817" s="358"/>
      <c r="I817" s="608"/>
      <c r="J817" s="359"/>
      <c r="K817" s="363"/>
      <c r="L817" s="355"/>
      <c r="M817" s="355"/>
      <c r="N817" s="358"/>
      <c r="O817" s="355"/>
    </row>
    <row r="818" spans="1:15" x14ac:dyDescent="0.2">
      <c r="A818" s="355"/>
      <c r="B818" s="355"/>
      <c r="C818" s="355"/>
      <c r="D818" s="355"/>
      <c r="E818" s="355"/>
      <c r="F818" s="355"/>
      <c r="G818" s="355"/>
      <c r="H818" s="358"/>
      <c r="I818" s="608"/>
      <c r="J818" s="359"/>
      <c r="K818" s="363"/>
      <c r="L818" s="355"/>
      <c r="M818" s="355"/>
      <c r="N818" s="358"/>
      <c r="O818" s="355"/>
    </row>
    <row r="819" spans="1:15" x14ac:dyDescent="0.2">
      <c r="A819" s="355"/>
      <c r="B819" s="355"/>
      <c r="C819" s="355"/>
      <c r="D819" s="355"/>
      <c r="E819" s="355"/>
      <c r="F819" s="355"/>
      <c r="G819" s="355"/>
      <c r="H819" s="358"/>
      <c r="I819" s="608"/>
      <c r="J819" s="359"/>
      <c r="K819" s="363"/>
      <c r="L819" s="355"/>
      <c r="M819" s="355"/>
      <c r="N819" s="358"/>
      <c r="O819" s="355"/>
    </row>
    <row r="820" spans="1:15" x14ac:dyDescent="0.2">
      <c r="A820" s="355"/>
      <c r="B820" s="355"/>
      <c r="C820" s="355"/>
      <c r="D820" s="355"/>
      <c r="E820" s="355"/>
      <c r="F820" s="355"/>
      <c r="G820" s="355"/>
      <c r="H820" s="358"/>
      <c r="I820" s="608"/>
      <c r="J820" s="359"/>
      <c r="K820" s="363"/>
      <c r="L820" s="355"/>
      <c r="M820" s="355"/>
      <c r="N820" s="358"/>
      <c r="O820" s="355"/>
    </row>
    <row r="821" spans="1:15" x14ac:dyDescent="0.2">
      <c r="A821" s="355"/>
      <c r="B821" s="355"/>
      <c r="C821" s="355"/>
      <c r="D821" s="355"/>
      <c r="E821" s="355"/>
      <c r="F821" s="355"/>
      <c r="G821" s="355"/>
      <c r="H821" s="358"/>
      <c r="I821" s="608"/>
      <c r="J821" s="359"/>
      <c r="K821" s="363"/>
      <c r="L821" s="355"/>
      <c r="M821" s="355"/>
      <c r="N821" s="358"/>
      <c r="O821" s="355"/>
    </row>
    <row r="822" spans="1:15" x14ac:dyDescent="0.2">
      <c r="A822" s="355"/>
      <c r="B822" s="355"/>
      <c r="C822" s="355"/>
      <c r="D822" s="355"/>
      <c r="E822" s="355"/>
      <c r="F822" s="355"/>
      <c r="G822" s="355"/>
      <c r="H822" s="358"/>
      <c r="I822" s="608"/>
      <c r="J822" s="359"/>
      <c r="K822" s="363"/>
      <c r="L822" s="355"/>
      <c r="M822" s="355"/>
      <c r="N822" s="358"/>
      <c r="O822" s="355"/>
    </row>
    <row r="823" spans="1:15" x14ac:dyDescent="0.2">
      <c r="A823" s="355"/>
      <c r="B823" s="355"/>
      <c r="C823" s="355"/>
      <c r="D823" s="355"/>
      <c r="E823" s="355"/>
      <c r="F823" s="355"/>
      <c r="G823" s="355"/>
      <c r="H823" s="358"/>
      <c r="I823" s="608"/>
      <c r="J823" s="359"/>
      <c r="K823" s="363"/>
      <c r="L823" s="355"/>
      <c r="M823" s="355"/>
      <c r="N823" s="358"/>
      <c r="O823" s="355"/>
    </row>
    <row r="824" spans="1:15" x14ac:dyDescent="0.2">
      <c r="A824" s="355"/>
      <c r="B824" s="355"/>
      <c r="C824" s="355"/>
      <c r="D824" s="355"/>
      <c r="E824" s="355"/>
      <c r="F824" s="355"/>
      <c r="G824" s="355"/>
      <c r="H824" s="358"/>
      <c r="I824" s="608"/>
      <c r="J824" s="359"/>
      <c r="K824" s="363"/>
      <c r="L824" s="355"/>
      <c r="M824" s="355"/>
      <c r="N824" s="358"/>
      <c r="O824" s="355"/>
    </row>
    <row r="825" spans="1:15" x14ac:dyDescent="0.2">
      <c r="A825" s="355"/>
      <c r="B825" s="355"/>
      <c r="C825" s="355"/>
      <c r="D825" s="355"/>
      <c r="E825" s="355"/>
      <c r="F825" s="355"/>
      <c r="G825" s="355"/>
      <c r="H825" s="358"/>
      <c r="I825" s="608"/>
      <c r="J825" s="359"/>
      <c r="K825" s="363"/>
      <c r="L825" s="355"/>
      <c r="M825" s="355"/>
      <c r="N825" s="358"/>
      <c r="O825" s="355"/>
    </row>
    <row r="826" spans="1:15" x14ac:dyDescent="0.2">
      <c r="A826" s="355"/>
      <c r="B826" s="355"/>
      <c r="C826" s="355"/>
      <c r="D826" s="355"/>
      <c r="E826" s="355"/>
      <c r="F826" s="355"/>
      <c r="G826" s="355"/>
      <c r="H826" s="358"/>
      <c r="I826" s="608"/>
      <c r="J826" s="359"/>
      <c r="K826" s="363"/>
      <c r="L826" s="355"/>
      <c r="M826" s="355"/>
      <c r="N826" s="358"/>
      <c r="O826" s="355"/>
    </row>
    <row r="827" spans="1:15" x14ac:dyDescent="0.2">
      <c r="A827" s="355"/>
      <c r="B827" s="355"/>
      <c r="C827" s="355"/>
      <c r="D827" s="355"/>
      <c r="E827" s="355"/>
      <c r="F827" s="355"/>
      <c r="G827" s="355"/>
      <c r="H827" s="358"/>
      <c r="I827" s="608"/>
      <c r="J827" s="359"/>
      <c r="K827" s="363"/>
      <c r="L827" s="355"/>
      <c r="M827" s="355"/>
      <c r="N827" s="358"/>
      <c r="O827" s="355"/>
    </row>
    <row r="828" spans="1:15" x14ac:dyDescent="0.2">
      <c r="A828" s="355"/>
      <c r="B828" s="355"/>
      <c r="C828" s="355"/>
      <c r="D828" s="355"/>
      <c r="E828" s="355"/>
      <c r="F828" s="355"/>
      <c r="G828" s="355"/>
      <c r="H828" s="358"/>
      <c r="I828" s="608"/>
      <c r="J828" s="359"/>
      <c r="K828" s="363"/>
      <c r="L828" s="355"/>
      <c r="M828" s="355"/>
      <c r="N828" s="358"/>
      <c r="O828" s="355"/>
    </row>
    <row r="829" spans="1:15" x14ac:dyDescent="0.2">
      <c r="A829" s="355"/>
      <c r="B829" s="355"/>
      <c r="C829" s="355"/>
      <c r="D829" s="355"/>
      <c r="E829" s="355"/>
      <c r="F829" s="355"/>
      <c r="G829" s="355"/>
      <c r="H829" s="358"/>
      <c r="I829" s="608"/>
      <c r="J829" s="359"/>
      <c r="K829" s="363"/>
      <c r="L829" s="355"/>
      <c r="M829" s="355"/>
      <c r="N829" s="358"/>
      <c r="O829" s="355"/>
    </row>
    <row r="830" spans="1:15" x14ac:dyDescent="0.2">
      <c r="A830" s="355"/>
      <c r="B830" s="355"/>
      <c r="C830" s="355"/>
      <c r="D830" s="355"/>
      <c r="E830" s="355"/>
      <c r="F830" s="355"/>
      <c r="G830" s="355"/>
      <c r="H830" s="358"/>
      <c r="I830" s="608"/>
      <c r="J830" s="359"/>
      <c r="K830" s="363"/>
      <c r="L830" s="355"/>
      <c r="M830" s="355"/>
      <c r="N830" s="358"/>
      <c r="O830" s="355"/>
    </row>
    <row r="831" spans="1:15" x14ac:dyDescent="0.2">
      <c r="A831" s="355"/>
      <c r="B831" s="355"/>
      <c r="C831" s="355"/>
      <c r="D831" s="355"/>
      <c r="E831" s="355"/>
      <c r="F831" s="355"/>
      <c r="G831" s="355"/>
      <c r="H831" s="358"/>
      <c r="I831" s="608"/>
      <c r="J831" s="359"/>
      <c r="K831" s="363"/>
      <c r="L831" s="355"/>
      <c r="M831" s="355"/>
      <c r="N831" s="358"/>
      <c r="O831" s="355"/>
    </row>
    <row r="832" spans="1:15" x14ac:dyDescent="0.2">
      <c r="A832" s="355"/>
      <c r="B832" s="355"/>
      <c r="C832" s="355"/>
      <c r="D832" s="355"/>
      <c r="E832" s="355"/>
      <c r="F832" s="355"/>
      <c r="G832" s="355"/>
      <c r="H832" s="358"/>
      <c r="I832" s="608"/>
      <c r="J832" s="359"/>
      <c r="K832" s="363"/>
      <c r="L832" s="355"/>
      <c r="M832" s="355"/>
      <c r="N832" s="358"/>
      <c r="O832" s="355"/>
    </row>
    <row r="833" spans="1:15" x14ac:dyDescent="0.2">
      <c r="A833" s="355"/>
      <c r="B833" s="355"/>
      <c r="C833" s="355"/>
      <c r="D833" s="355"/>
      <c r="E833" s="355"/>
      <c r="F833" s="355"/>
      <c r="G833" s="355"/>
      <c r="H833" s="358"/>
      <c r="I833" s="608"/>
      <c r="J833" s="359"/>
      <c r="K833" s="363"/>
      <c r="L833" s="355"/>
      <c r="M833" s="355"/>
      <c r="N833" s="358"/>
      <c r="O833" s="355"/>
    </row>
    <row r="834" spans="1:15" x14ac:dyDescent="0.2">
      <c r="A834" s="355"/>
      <c r="B834" s="355"/>
      <c r="C834" s="355"/>
      <c r="D834" s="355"/>
      <c r="E834" s="355"/>
      <c r="F834" s="355"/>
      <c r="G834" s="355"/>
      <c r="H834" s="358"/>
      <c r="I834" s="608"/>
      <c r="J834" s="359"/>
      <c r="K834" s="363"/>
      <c r="L834" s="355"/>
      <c r="M834" s="355"/>
      <c r="N834" s="358"/>
      <c r="O834" s="355"/>
    </row>
    <row r="835" spans="1:15" x14ac:dyDescent="0.2">
      <c r="A835" s="355"/>
      <c r="B835" s="355"/>
      <c r="C835" s="355"/>
      <c r="D835" s="355"/>
      <c r="E835" s="355"/>
      <c r="F835" s="355"/>
      <c r="G835" s="355"/>
      <c r="H835" s="358"/>
      <c r="I835" s="608"/>
      <c r="J835" s="359"/>
      <c r="K835" s="363"/>
      <c r="L835" s="355"/>
      <c r="M835" s="355"/>
      <c r="N835" s="358"/>
      <c r="O835" s="355"/>
    </row>
    <row r="836" spans="1:15" x14ac:dyDescent="0.2">
      <c r="A836" s="355"/>
      <c r="B836" s="355"/>
      <c r="C836" s="355"/>
      <c r="D836" s="355"/>
      <c r="E836" s="355"/>
      <c r="F836" s="355"/>
      <c r="G836" s="355"/>
      <c r="H836" s="358"/>
      <c r="I836" s="608"/>
      <c r="J836" s="359"/>
      <c r="K836" s="363"/>
      <c r="L836" s="355"/>
      <c r="M836" s="355"/>
      <c r="N836" s="358"/>
      <c r="O836" s="355"/>
    </row>
    <row r="837" spans="1:15" x14ac:dyDescent="0.2">
      <c r="A837" s="355"/>
      <c r="B837" s="355"/>
      <c r="C837" s="355"/>
      <c r="D837" s="355"/>
      <c r="E837" s="355"/>
      <c r="F837" s="355"/>
      <c r="G837" s="355"/>
      <c r="H837" s="358"/>
      <c r="I837" s="608"/>
      <c r="J837" s="359"/>
      <c r="K837" s="363"/>
      <c r="L837" s="355"/>
      <c r="M837" s="355"/>
      <c r="N837" s="358"/>
      <c r="O837" s="355"/>
    </row>
    <row r="838" spans="1:15" x14ac:dyDescent="0.2">
      <c r="A838" s="355"/>
      <c r="B838" s="355"/>
      <c r="C838" s="355"/>
      <c r="D838" s="355"/>
      <c r="E838" s="355"/>
      <c r="F838" s="355"/>
      <c r="G838" s="355"/>
      <c r="H838" s="358"/>
      <c r="I838" s="608"/>
      <c r="J838" s="359"/>
      <c r="K838" s="363"/>
      <c r="L838" s="355"/>
      <c r="M838" s="355"/>
      <c r="N838" s="358"/>
      <c r="O838" s="355"/>
    </row>
    <row r="839" spans="1:15" x14ac:dyDescent="0.2">
      <c r="A839" s="355"/>
      <c r="B839" s="355"/>
      <c r="C839" s="355"/>
      <c r="D839" s="355"/>
      <c r="E839" s="355"/>
      <c r="F839" s="355"/>
      <c r="G839" s="355"/>
      <c r="H839" s="358"/>
      <c r="I839" s="608"/>
      <c r="J839" s="359"/>
      <c r="K839" s="363"/>
      <c r="L839" s="355"/>
      <c r="M839" s="355"/>
      <c r="N839" s="358"/>
      <c r="O839" s="355"/>
    </row>
    <row r="840" spans="1:15" x14ac:dyDescent="0.2">
      <c r="A840" s="355"/>
      <c r="B840" s="355"/>
      <c r="C840" s="355"/>
      <c r="D840" s="355"/>
      <c r="E840" s="355"/>
      <c r="F840" s="355"/>
      <c r="G840" s="355"/>
      <c r="H840" s="358"/>
      <c r="I840" s="608"/>
      <c r="J840" s="359"/>
      <c r="K840" s="363"/>
      <c r="L840" s="355"/>
      <c r="M840" s="355"/>
      <c r="N840" s="358"/>
      <c r="O840" s="355"/>
    </row>
    <row r="841" spans="1:15" x14ac:dyDescent="0.2">
      <c r="A841" s="355"/>
      <c r="B841" s="355"/>
      <c r="C841" s="355"/>
      <c r="D841" s="355"/>
      <c r="E841" s="355"/>
      <c r="F841" s="355"/>
      <c r="G841" s="355"/>
      <c r="H841" s="358"/>
      <c r="I841" s="608"/>
      <c r="J841" s="359"/>
      <c r="K841" s="363"/>
      <c r="L841" s="355"/>
      <c r="M841" s="355"/>
      <c r="N841" s="358"/>
      <c r="O841" s="355"/>
    </row>
    <row r="842" spans="1:15" x14ac:dyDescent="0.2">
      <c r="A842" s="355"/>
      <c r="B842" s="355"/>
      <c r="C842" s="355"/>
      <c r="D842" s="355"/>
      <c r="E842" s="355"/>
      <c r="F842" s="355"/>
      <c r="G842" s="355"/>
      <c r="H842" s="358"/>
      <c r="I842" s="608"/>
      <c r="J842" s="359"/>
      <c r="K842" s="363"/>
      <c r="L842" s="355"/>
      <c r="M842" s="355"/>
      <c r="N842" s="358"/>
      <c r="O842" s="355"/>
    </row>
    <row r="843" spans="1:15" x14ac:dyDescent="0.2">
      <c r="A843" s="355"/>
      <c r="B843" s="355"/>
      <c r="C843" s="355"/>
      <c r="D843" s="355"/>
      <c r="E843" s="355"/>
      <c r="F843" s="355"/>
      <c r="G843" s="355"/>
      <c r="H843" s="358"/>
      <c r="I843" s="608"/>
      <c r="J843" s="359"/>
      <c r="K843" s="363"/>
      <c r="L843" s="355"/>
      <c r="M843" s="355"/>
      <c r="N843" s="358"/>
      <c r="O843" s="355"/>
    </row>
    <row r="844" spans="1:15" x14ac:dyDescent="0.2">
      <c r="A844" s="355"/>
      <c r="B844" s="355"/>
      <c r="C844" s="355"/>
      <c r="D844" s="355"/>
      <c r="E844" s="355"/>
      <c r="F844" s="355"/>
      <c r="G844" s="355"/>
      <c r="H844" s="358"/>
      <c r="I844" s="608"/>
      <c r="J844" s="359"/>
      <c r="K844" s="363"/>
      <c r="L844" s="355"/>
      <c r="M844" s="355"/>
      <c r="N844" s="358"/>
      <c r="O844" s="355"/>
    </row>
    <row r="845" spans="1:15" x14ac:dyDescent="0.2">
      <c r="A845" s="355"/>
      <c r="B845" s="355"/>
      <c r="C845" s="355"/>
      <c r="D845" s="355"/>
      <c r="E845" s="355"/>
      <c r="F845" s="355"/>
      <c r="G845" s="355"/>
      <c r="H845" s="358"/>
      <c r="I845" s="608"/>
      <c r="J845" s="359"/>
      <c r="K845" s="363"/>
      <c r="L845" s="355"/>
      <c r="M845" s="355"/>
      <c r="N845" s="358"/>
      <c r="O845" s="355"/>
    </row>
    <row r="846" spans="1:15" x14ac:dyDescent="0.2">
      <c r="A846" s="355"/>
      <c r="B846" s="355"/>
      <c r="C846" s="355"/>
      <c r="D846" s="355"/>
      <c r="E846" s="355"/>
      <c r="F846" s="355"/>
      <c r="G846" s="355"/>
      <c r="H846" s="358"/>
      <c r="I846" s="608"/>
      <c r="J846" s="359"/>
      <c r="K846" s="363"/>
      <c r="L846" s="355"/>
      <c r="M846" s="355"/>
      <c r="N846" s="358"/>
      <c r="O846" s="355"/>
    </row>
    <row r="847" spans="1:15" x14ac:dyDescent="0.2">
      <c r="A847" s="355"/>
      <c r="B847" s="355"/>
      <c r="C847" s="355"/>
      <c r="D847" s="355"/>
      <c r="E847" s="355"/>
      <c r="F847" s="355"/>
      <c r="G847" s="355"/>
      <c r="H847" s="358"/>
      <c r="I847" s="608"/>
      <c r="J847" s="359"/>
      <c r="K847" s="363"/>
      <c r="L847" s="355"/>
      <c r="M847" s="355"/>
      <c r="N847" s="358"/>
      <c r="O847" s="355"/>
    </row>
    <row r="848" spans="1:15" x14ac:dyDescent="0.2">
      <c r="A848" s="355"/>
      <c r="B848" s="355"/>
      <c r="C848" s="355"/>
      <c r="D848" s="355"/>
      <c r="E848" s="355"/>
      <c r="F848" s="355"/>
      <c r="G848" s="355"/>
      <c r="H848" s="358"/>
      <c r="I848" s="608"/>
      <c r="J848" s="359"/>
      <c r="K848" s="363"/>
      <c r="L848" s="355"/>
      <c r="M848" s="355"/>
      <c r="N848" s="358"/>
      <c r="O848" s="355"/>
    </row>
    <row r="849" spans="1:15" x14ac:dyDescent="0.2">
      <c r="A849" s="355"/>
      <c r="B849" s="355"/>
      <c r="C849" s="355"/>
      <c r="D849" s="355"/>
      <c r="E849" s="355"/>
      <c r="F849" s="355"/>
      <c r="G849" s="355"/>
      <c r="H849" s="358"/>
      <c r="I849" s="608"/>
      <c r="J849" s="359"/>
      <c r="K849" s="363"/>
      <c r="L849" s="355"/>
      <c r="M849" s="355"/>
      <c r="N849" s="358"/>
      <c r="O849" s="355"/>
    </row>
    <row r="850" spans="1:15" x14ac:dyDescent="0.2">
      <c r="A850" s="355"/>
      <c r="B850" s="355"/>
      <c r="C850" s="355"/>
      <c r="D850" s="355"/>
      <c r="E850" s="355"/>
      <c r="F850" s="355"/>
      <c r="G850" s="355"/>
      <c r="H850" s="358"/>
      <c r="I850" s="608"/>
      <c r="J850" s="359"/>
      <c r="K850" s="363"/>
      <c r="L850" s="355"/>
      <c r="M850" s="355"/>
      <c r="N850" s="358"/>
      <c r="O850" s="355"/>
    </row>
    <row r="851" spans="1:15" x14ac:dyDescent="0.2">
      <c r="A851" s="355"/>
      <c r="B851" s="355"/>
      <c r="C851" s="355"/>
      <c r="D851" s="355"/>
      <c r="E851" s="355"/>
      <c r="F851" s="355"/>
      <c r="G851" s="355"/>
      <c r="H851" s="358"/>
      <c r="I851" s="608"/>
      <c r="J851" s="359"/>
      <c r="K851" s="363"/>
      <c r="L851" s="355"/>
      <c r="M851" s="355"/>
      <c r="N851" s="358"/>
      <c r="O851" s="355"/>
    </row>
    <row r="852" spans="1:15" x14ac:dyDescent="0.2">
      <c r="A852" s="355"/>
      <c r="B852" s="355"/>
      <c r="C852" s="355"/>
      <c r="D852" s="355"/>
      <c r="E852" s="355"/>
      <c r="F852" s="355"/>
      <c r="G852" s="355"/>
      <c r="H852" s="358"/>
      <c r="I852" s="608"/>
      <c r="J852" s="359"/>
      <c r="K852" s="363"/>
      <c r="L852" s="355"/>
      <c r="M852" s="355"/>
      <c r="N852" s="358"/>
      <c r="O852" s="355"/>
    </row>
    <row r="853" spans="1:15" x14ac:dyDescent="0.2">
      <c r="A853" s="355"/>
      <c r="B853" s="355"/>
      <c r="C853" s="355"/>
      <c r="D853" s="355"/>
      <c r="E853" s="355"/>
      <c r="F853" s="355"/>
      <c r="G853" s="355"/>
      <c r="H853" s="358"/>
      <c r="I853" s="608"/>
      <c r="J853" s="359"/>
      <c r="K853" s="363"/>
      <c r="L853" s="355"/>
      <c r="M853" s="355"/>
      <c r="N853" s="358"/>
      <c r="O853" s="355"/>
    </row>
    <row r="854" spans="1:15" x14ac:dyDescent="0.2">
      <c r="A854" s="355"/>
      <c r="B854" s="355"/>
      <c r="C854" s="355"/>
      <c r="D854" s="355"/>
      <c r="E854" s="355"/>
      <c r="F854" s="355"/>
      <c r="G854" s="355"/>
      <c r="H854" s="358"/>
      <c r="I854" s="608"/>
      <c r="J854" s="359"/>
      <c r="K854" s="363"/>
      <c r="L854" s="355"/>
      <c r="M854" s="355"/>
      <c r="N854" s="358"/>
      <c r="O854" s="355"/>
    </row>
    <row r="855" spans="1:15" x14ac:dyDescent="0.2">
      <c r="A855" s="355"/>
      <c r="B855" s="355"/>
      <c r="C855" s="355"/>
      <c r="D855" s="355"/>
      <c r="E855" s="355"/>
      <c r="F855" s="355"/>
      <c r="G855" s="355"/>
      <c r="H855" s="358"/>
      <c r="I855" s="608"/>
      <c r="J855" s="359"/>
      <c r="K855" s="363"/>
      <c r="L855" s="355"/>
      <c r="M855" s="355"/>
      <c r="N855" s="358"/>
      <c r="O855" s="355"/>
    </row>
    <row r="856" spans="1:15" x14ac:dyDescent="0.2">
      <c r="A856" s="355"/>
      <c r="B856" s="355"/>
      <c r="C856" s="355"/>
      <c r="D856" s="355"/>
      <c r="E856" s="355"/>
      <c r="F856" s="355"/>
      <c r="G856" s="355"/>
      <c r="H856" s="358"/>
      <c r="I856" s="608"/>
      <c r="J856" s="359"/>
      <c r="K856" s="363"/>
      <c r="L856" s="355"/>
      <c r="M856" s="355"/>
      <c r="N856" s="358"/>
      <c r="O856" s="355"/>
    </row>
    <row r="857" spans="1:15" x14ac:dyDescent="0.2">
      <c r="A857" s="355"/>
      <c r="B857" s="355"/>
      <c r="C857" s="355"/>
      <c r="D857" s="355"/>
      <c r="E857" s="355"/>
      <c r="F857" s="355"/>
      <c r="G857" s="355"/>
      <c r="H857" s="358"/>
      <c r="I857" s="608"/>
      <c r="J857" s="359"/>
      <c r="K857" s="363"/>
      <c r="L857" s="355"/>
      <c r="M857" s="355"/>
      <c r="N857" s="358"/>
      <c r="O857" s="355"/>
    </row>
    <row r="858" spans="1:15" x14ac:dyDescent="0.2">
      <c r="A858" s="355"/>
      <c r="B858" s="355"/>
      <c r="C858" s="355"/>
      <c r="D858" s="355"/>
      <c r="E858" s="355"/>
      <c r="F858" s="355"/>
      <c r="G858" s="355"/>
      <c r="H858" s="358"/>
      <c r="I858" s="608"/>
      <c r="J858" s="359"/>
      <c r="K858" s="363"/>
      <c r="L858" s="355"/>
      <c r="M858" s="355"/>
      <c r="N858" s="358"/>
      <c r="O858" s="355"/>
    </row>
    <row r="859" spans="1:15" x14ac:dyDescent="0.2">
      <c r="A859" s="355"/>
      <c r="B859" s="355"/>
      <c r="C859" s="355"/>
      <c r="D859" s="355"/>
      <c r="E859" s="355"/>
      <c r="F859" s="355"/>
      <c r="G859" s="355"/>
      <c r="H859" s="358"/>
      <c r="I859" s="608"/>
      <c r="J859" s="359"/>
      <c r="K859" s="363"/>
      <c r="L859" s="355"/>
      <c r="M859" s="355"/>
      <c r="N859" s="358"/>
      <c r="O859" s="355"/>
    </row>
    <row r="860" spans="1:15" x14ac:dyDescent="0.2">
      <c r="A860" s="355"/>
      <c r="B860" s="355"/>
      <c r="C860" s="355"/>
      <c r="D860" s="355"/>
      <c r="E860" s="355"/>
      <c r="F860" s="355"/>
      <c r="G860" s="355"/>
      <c r="H860" s="358"/>
      <c r="I860" s="608"/>
      <c r="J860" s="359"/>
      <c r="K860" s="363"/>
      <c r="L860" s="355"/>
      <c r="M860" s="355"/>
      <c r="N860" s="358"/>
      <c r="O860" s="355"/>
    </row>
    <row r="861" spans="1:15" x14ac:dyDescent="0.2">
      <c r="A861" s="355"/>
      <c r="B861" s="355"/>
      <c r="C861" s="355"/>
      <c r="D861" s="355"/>
      <c r="E861" s="355"/>
      <c r="F861" s="355"/>
      <c r="G861" s="355"/>
      <c r="H861" s="358"/>
      <c r="I861" s="608"/>
      <c r="J861" s="359"/>
      <c r="K861" s="363"/>
      <c r="L861" s="355"/>
      <c r="M861" s="355"/>
      <c r="N861" s="358"/>
      <c r="O861" s="355"/>
    </row>
    <row r="862" spans="1:15" x14ac:dyDescent="0.2">
      <c r="A862" s="355"/>
      <c r="B862" s="355"/>
      <c r="C862" s="355"/>
      <c r="D862" s="355"/>
      <c r="E862" s="355"/>
      <c r="F862" s="355"/>
      <c r="G862" s="355"/>
      <c r="H862" s="358"/>
      <c r="I862" s="608"/>
      <c r="J862" s="359"/>
      <c r="K862" s="363"/>
      <c r="L862" s="355"/>
      <c r="M862" s="355"/>
      <c r="N862" s="358"/>
      <c r="O862" s="355"/>
    </row>
    <row r="863" spans="1:15" x14ac:dyDescent="0.2">
      <c r="A863" s="355"/>
      <c r="B863" s="355"/>
      <c r="C863" s="355"/>
      <c r="D863" s="355"/>
      <c r="E863" s="355"/>
      <c r="F863" s="355"/>
      <c r="G863" s="355"/>
      <c r="H863" s="358"/>
      <c r="I863" s="608"/>
      <c r="J863" s="359"/>
      <c r="K863" s="363"/>
      <c r="L863" s="355"/>
      <c r="M863" s="355"/>
      <c r="N863" s="358"/>
      <c r="O863" s="355"/>
    </row>
    <row r="864" spans="1:15" x14ac:dyDescent="0.2">
      <c r="A864" s="355"/>
      <c r="B864" s="355"/>
      <c r="C864" s="355"/>
      <c r="D864" s="355"/>
      <c r="E864" s="355"/>
      <c r="F864" s="355"/>
      <c r="G864" s="355"/>
      <c r="H864" s="358"/>
      <c r="I864" s="608"/>
      <c r="J864" s="359"/>
      <c r="K864" s="363"/>
      <c r="L864" s="355"/>
      <c r="M864" s="355"/>
      <c r="N864" s="358"/>
      <c r="O864" s="355"/>
    </row>
    <row r="865" spans="1:15" x14ac:dyDescent="0.2">
      <c r="A865" s="355"/>
      <c r="B865" s="355"/>
      <c r="C865" s="355"/>
      <c r="D865" s="355"/>
      <c r="E865" s="355"/>
      <c r="F865" s="355"/>
      <c r="G865" s="355"/>
      <c r="H865" s="358"/>
      <c r="I865" s="608"/>
      <c r="J865" s="359"/>
      <c r="K865" s="363"/>
      <c r="L865" s="355"/>
      <c r="M865" s="355"/>
      <c r="N865" s="358"/>
      <c r="O865" s="355"/>
    </row>
    <row r="866" spans="1:15" x14ac:dyDescent="0.2">
      <c r="A866" s="355"/>
      <c r="B866" s="355"/>
      <c r="C866" s="355"/>
      <c r="D866" s="355"/>
      <c r="E866" s="355"/>
      <c r="F866" s="355"/>
      <c r="G866" s="355"/>
      <c r="H866" s="358"/>
      <c r="I866" s="608"/>
      <c r="J866" s="359"/>
      <c r="K866" s="363"/>
      <c r="L866" s="355"/>
      <c r="M866" s="355"/>
      <c r="N866" s="358"/>
      <c r="O866" s="355"/>
    </row>
    <row r="867" spans="1:15" x14ac:dyDescent="0.2">
      <c r="A867" s="355"/>
      <c r="B867" s="355"/>
      <c r="C867" s="355"/>
      <c r="D867" s="355"/>
      <c r="E867" s="355"/>
      <c r="F867" s="355"/>
      <c r="G867" s="355"/>
      <c r="H867" s="358"/>
      <c r="I867" s="608"/>
      <c r="J867" s="359"/>
      <c r="K867" s="363"/>
      <c r="L867" s="355"/>
      <c r="M867" s="355"/>
      <c r="N867" s="358"/>
      <c r="O867" s="355"/>
    </row>
    <row r="868" spans="1:15" x14ac:dyDescent="0.2">
      <c r="A868" s="355"/>
      <c r="B868" s="355"/>
      <c r="C868" s="355"/>
      <c r="D868" s="355"/>
      <c r="E868" s="355"/>
      <c r="F868" s="355"/>
      <c r="G868" s="355"/>
      <c r="H868" s="358"/>
      <c r="I868" s="608"/>
      <c r="J868" s="359"/>
      <c r="K868" s="363"/>
      <c r="L868" s="355"/>
      <c r="M868" s="355"/>
      <c r="N868" s="358"/>
      <c r="O868" s="355"/>
    </row>
    <row r="869" spans="1:15" x14ac:dyDescent="0.2">
      <c r="A869" s="355"/>
      <c r="B869" s="355"/>
      <c r="C869" s="355"/>
      <c r="D869" s="355"/>
      <c r="E869" s="355"/>
      <c r="F869" s="355"/>
      <c r="G869" s="355"/>
      <c r="H869" s="358"/>
      <c r="I869" s="608"/>
      <c r="J869" s="359"/>
      <c r="K869" s="363"/>
      <c r="L869" s="355"/>
      <c r="M869" s="355"/>
      <c r="N869" s="358"/>
      <c r="O869" s="355"/>
    </row>
    <row r="870" spans="1:15" x14ac:dyDescent="0.2">
      <c r="A870" s="355"/>
      <c r="B870" s="355"/>
      <c r="C870" s="355"/>
      <c r="D870" s="355"/>
      <c r="E870" s="355"/>
      <c r="F870" s="355"/>
      <c r="G870" s="355"/>
      <c r="H870" s="358"/>
      <c r="I870" s="608"/>
      <c r="J870" s="359"/>
      <c r="K870" s="363"/>
      <c r="L870" s="355"/>
      <c r="M870" s="355"/>
      <c r="N870" s="358"/>
      <c r="O870" s="355"/>
    </row>
    <row r="871" spans="1:15" x14ac:dyDescent="0.2">
      <c r="A871" s="355"/>
      <c r="B871" s="355"/>
      <c r="C871" s="355"/>
      <c r="D871" s="355"/>
      <c r="E871" s="355"/>
      <c r="F871" s="355"/>
      <c r="G871" s="355"/>
      <c r="H871" s="358"/>
      <c r="I871" s="608"/>
      <c r="J871" s="359"/>
      <c r="K871" s="363"/>
      <c r="L871" s="355"/>
      <c r="M871" s="355"/>
      <c r="N871" s="358"/>
      <c r="O871" s="355"/>
    </row>
    <row r="872" spans="1:15" x14ac:dyDescent="0.2">
      <c r="A872" s="355"/>
      <c r="B872" s="355"/>
      <c r="C872" s="355"/>
      <c r="D872" s="355"/>
      <c r="E872" s="355"/>
      <c r="F872" s="355"/>
      <c r="G872" s="355"/>
      <c r="H872" s="358"/>
      <c r="I872" s="608"/>
      <c r="J872" s="359"/>
      <c r="K872" s="363"/>
      <c r="L872" s="355"/>
      <c r="M872" s="355"/>
      <c r="N872" s="358"/>
      <c r="O872" s="355"/>
    </row>
    <row r="873" spans="1:15" x14ac:dyDescent="0.2">
      <c r="A873" s="355"/>
      <c r="B873" s="355"/>
      <c r="C873" s="355"/>
      <c r="D873" s="355"/>
      <c r="E873" s="355"/>
      <c r="F873" s="355"/>
      <c r="G873" s="355"/>
      <c r="H873" s="358"/>
      <c r="I873" s="608"/>
      <c r="J873" s="359"/>
      <c r="K873" s="363"/>
      <c r="L873" s="355"/>
      <c r="M873" s="355"/>
      <c r="N873" s="358"/>
      <c r="O873" s="355"/>
    </row>
    <row r="874" spans="1:15" x14ac:dyDescent="0.2">
      <c r="A874" s="355"/>
      <c r="B874" s="355"/>
      <c r="C874" s="355"/>
      <c r="D874" s="355"/>
      <c r="E874" s="355"/>
      <c r="F874" s="355"/>
      <c r="G874" s="355"/>
      <c r="H874" s="358"/>
      <c r="I874" s="608"/>
      <c r="J874" s="359"/>
      <c r="K874" s="363"/>
      <c r="L874" s="355"/>
      <c r="M874" s="355"/>
      <c r="N874" s="358"/>
      <c r="O874" s="355"/>
    </row>
    <row r="875" spans="1:15" x14ac:dyDescent="0.2">
      <c r="A875" s="355"/>
      <c r="B875" s="355"/>
      <c r="C875" s="355"/>
      <c r="D875" s="355"/>
      <c r="E875" s="355"/>
      <c r="F875" s="355"/>
      <c r="G875" s="355"/>
      <c r="H875" s="358"/>
      <c r="I875" s="608"/>
      <c r="J875" s="359"/>
      <c r="K875" s="363"/>
      <c r="L875" s="355"/>
      <c r="M875" s="355"/>
      <c r="N875" s="358"/>
      <c r="O875" s="355"/>
    </row>
    <row r="876" spans="1:15" x14ac:dyDescent="0.2">
      <c r="A876" s="355"/>
      <c r="B876" s="355"/>
      <c r="C876" s="355"/>
      <c r="D876" s="355"/>
      <c r="E876" s="355"/>
      <c r="F876" s="355"/>
      <c r="G876" s="355"/>
      <c r="H876" s="358"/>
      <c r="I876" s="608"/>
      <c r="J876" s="359"/>
      <c r="K876" s="363"/>
      <c r="L876" s="355"/>
      <c r="M876" s="355"/>
      <c r="N876" s="358"/>
      <c r="O876" s="355"/>
    </row>
    <row r="877" spans="1:15" x14ac:dyDescent="0.2">
      <c r="A877" s="355"/>
      <c r="B877" s="355"/>
      <c r="C877" s="355"/>
      <c r="D877" s="355"/>
      <c r="E877" s="355"/>
      <c r="F877" s="355"/>
      <c r="G877" s="355"/>
      <c r="H877" s="358"/>
      <c r="I877" s="608"/>
      <c r="J877" s="359"/>
      <c r="K877" s="363"/>
      <c r="L877" s="355"/>
      <c r="M877" s="355"/>
      <c r="N877" s="358"/>
      <c r="O877" s="355"/>
    </row>
    <row r="878" spans="1:15" x14ac:dyDescent="0.2">
      <c r="A878" s="355"/>
      <c r="B878" s="355"/>
      <c r="C878" s="355"/>
      <c r="D878" s="355"/>
      <c r="E878" s="355"/>
      <c r="F878" s="355"/>
      <c r="G878" s="355"/>
      <c r="H878" s="358"/>
      <c r="I878" s="608"/>
      <c r="J878" s="359"/>
      <c r="K878" s="363"/>
      <c r="L878" s="355"/>
      <c r="M878" s="355"/>
      <c r="N878" s="358"/>
      <c r="O878" s="355"/>
    </row>
    <row r="879" spans="1:15" x14ac:dyDescent="0.2">
      <c r="A879" s="355"/>
      <c r="B879" s="355"/>
      <c r="C879" s="355"/>
      <c r="D879" s="355"/>
      <c r="E879" s="355"/>
      <c r="F879" s="355"/>
      <c r="G879" s="355"/>
      <c r="H879" s="358"/>
      <c r="I879" s="608"/>
      <c r="J879" s="359"/>
      <c r="K879" s="363"/>
      <c r="L879" s="355"/>
      <c r="M879" s="355"/>
      <c r="N879" s="358"/>
      <c r="O879" s="355"/>
    </row>
    <row r="880" spans="1:15" x14ac:dyDescent="0.2">
      <c r="A880" s="355"/>
      <c r="B880" s="355"/>
      <c r="C880" s="355"/>
      <c r="D880" s="355"/>
      <c r="E880" s="355"/>
      <c r="F880" s="355"/>
      <c r="G880" s="355"/>
      <c r="H880" s="358"/>
      <c r="I880" s="608"/>
      <c r="J880" s="359"/>
      <c r="K880" s="363"/>
      <c r="L880" s="355"/>
      <c r="M880" s="355"/>
      <c r="N880" s="358"/>
      <c r="O880" s="355"/>
    </row>
    <row r="881" spans="1:15" x14ac:dyDescent="0.2">
      <c r="A881" s="355"/>
      <c r="B881" s="355"/>
      <c r="C881" s="355"/>
      <c r="D881" s="355"/>
      <c r="E881" s="355"/>
      <c r="F881" s="355"/>
      <c r="G881" s="355"/>
      <c r="H881" s="358"/>
      <c r="I881" s="608"/>
      <c r="J881" s="359"/>
      <c r="K881" s="363"/>
      <c r="L881" s="355"/>
      <c r="M881" s="355"/>
      <c r="N881" s="358"/>
      <c r="O881" s="355"/>
    </row>
    <row r="882" spans="1:15" x14ac:dyDescent="0.2">
      <c r="A882" s="355"/>
      <c r="B882" s="355"/>
      <c r="C882" s="355"/>
      <c r="D882" s="355"/>
      <c r="E882" s="355"/>
      <c r="F882" s="355"/>
      <c r="G882" s="355"/>
      <c r="H882" s="358"/>
      <c r="I882" s="608"/>
      <c r="J882" s="359"/>
      <c r="K882" s="363"/>
      <c r="L882" s="355"/>
      <c r="M882" s="355"/>
      <c r="N882" s="358"/>
      <c r="O882" s="355"/>
    </row>
    <row r="883" spans="1:15" x14ac:dyDescent="0.2">
      <c r="A883" s="355"/>
      <c r="B883" s="355"/>
      <c r="C883" s="355"/>
      <c r="D883" s="355"/>
      <c r="E883" s="355"/>
      <c r="F883" s="355"/>
      <c r="G883" s="355"/>
      <c r="H883" s="358"/>
      <c r="I883" s="608"/>
      <c r="J883" s="359"/>
      <c r="K883" s="363"/>
      <c r="L883" s="355"/>
      <c r="M883" s="355"/>
      <c r="N883" s="358"/>
      <c r="O883" s="355"/>
    </row>
    <row r="884" spans="1:15" x14ac:dyDescent="0.2">
      <c r="A884" s="355"/>
      <c r="B884" s="355"/>
      <c r="C884" s="355"/>
      <c r="D884" s="355"/>
      <c r="E884" s="355"/>
      <c r="F884" s="355"/>
      <c r="G884" s="355"/>
      <c r="H884" s="358"/>
      <c r="I884" s="608"/>
      <c r="J884" s="359"/>
      <c r="K884" s="363"/>
      <c r="L884" s="355"/>
      <c r="M884" s="355"/>
      <c r="N884" s="358"/>
      <c r="O884" s="355"/>
    </row>
    <row r="885" spans="1:15" x14ac:dyDescent="0.2">
      <c r="A885" s="355"/>
      <c r="B885" s="355"/>
      <c r="C885" s="355"/>
      <c r="D885" s="355"/>
      <c r="E885" s="355"/>
      <c r="F885" s="355"/>
      <c r="G885" s="355"/>
      <c r="H885" s="358"/>
      <c r="I885" s="608"/>
      <c r="J885" s="359"/>
      <c r="K885" s="363"/>
      <c r="L885" s="355"/>
      <c r="M885" s="355"/>
      <c r="N885" s="358"/>
      <c r="O885" s="355"/>
    </row>
    <row r="886" spans="1:15" x14ac:dyDescent="0.2">
      <c r="A886" s="355"/>
      <c r="B886" s="355"/>
      <c r="C886" s="355"/>
      <c r="D886" s="355"/>
      <c r="E886" s="355"/>
      <c r="F886" s="355"/>
      <c r="G886" s="355"/>
      <c r="H886" s="358"/>
      <c r="I886" s="608"/>
      <c r="J886" s="359"/>
      <c r="K886" s="363"/>
      <c r="L886" s="355"/>
      <c r="M886" s="355"/>
      <c r="N886" s="358"/>
      <c r="O886" s="355"/>
    </row>
    <row r="887" spans="1:15" x14ac:dyDescent="0.2">
      <c r="A887" s="355"/>
      <c r="B887" s="355"/>
      <c r="C887" s="355"/>
      <c r="D887" s="355"/>
      <c r="E887" s="355"/>
      <c r="F887" s="355"/>
      <c r="G887" s="355"/>
      <c r="H887" s="358"/>
      <c r="I887" s="608"/>
      <c r="J887" s="359"/>
      <c r="K887" s="363"/>
      <c r="L887" s="355"/>
      <c r="M887" s="355"/>
      <c r="N887" s="358"/>
      <c r="O887" s="355"/>
    </row>
    <row r="888" spans="1:15" x14ac:dyDescent="0.2">
      <c r="A888" s="355"/>
      <c r="B888" s="355"/>
      <c r="C888" s="355"/>
      <c r="D888" s="355"/>
      <c r="E888" s="355"/>
      <c r="F888" s="355"/>
      <c r="G888" s="355"/>
      <c r="H888" s="358"/>
      <c r="I888" s="608"/>
      <c r="J888" s="359"/>
      <c r="K888" s="363"/>
      <c r="L888" s="355"/>
      <c r="M888" s="355"/>
      <c r="N888" s="358"/>
      <c r="O888" s="355"/>
    </row>
    <row r="889" spans="1:15" x14ac:dyDescent="0.2">
      <c r="A889" s="355"/>
      <c r="B889" s="355"/>
      <c r="C889" s="355"/>
      <c r="D889" s="355"/>
      <c r="E889" s="355"/>
      <c r="F889" s="355"/>
      <c r="G889" s="355"/>
      <c r="H889" s="358"/>
      <c r="I889" s="608"/>
      <c r="J889" s="359"/>
      <c r="K889" s="363"/>
      <c r="L889" s="355"/>
      <c r="M889" s="355"/>
      <c r="N889" s="358"/>
      <c r="O889" s="355"/>
    </row>
    <row r="890" spans="1:15" x14ac:dyDescent="0.2">
      <c r="A890" s="355"/>
      <c r="B890" s="355"/>
      <c r="C890" s="355"/>
      <c r="D890" s="355"/>
      <c r="E890" s="355"/>
      <c r="F890" s="355"/>
      <c r="G890" s="355"/>
      <c r="H890" s="358"/>
      <c r="I890" s="608"/>
      <c r="J890" s="359"/>
      <c r="K890" s="363"/>
      <c r="L890" s="355"/>
      <c r="M890" s="355"/>
      <c r="N890" s="358"/>
      <c r="O890" s="355"/>
    </row>
    <row r="891" spans="1:15" x14ac:dyDescent="0.2">
      <c r="A891" s="355"/>
      <c r="B891" s="355"/>
      <c r="C891" s="355"/>
      <c r="D891" s="355"/>
      <c r="E891" s="355"/>
      <c r="F891" s="355"/>
      <c r="G891" s="355"/>
      <c r="H891" s="358"/>
      <c r="I891" s="608"/>
      <c r="J891" s="359"/>
      <c r="K891" s="363"/>
      <c r="L891" s="355"/>
      <c r="M891" s="355"/>
      <c r="N891" s="358"/>
      <c r="O891" s="355"/>
    </row>
    <row r="892" spans="1:15" x14ac:dyDescent="0.2">
      <c r="A892" s="355"/>
      <c r="B892" s="355"/>
      <c r="C892" s="355"/>
      <c r="D892" s="355"/>
      <c r="E892" s="355"/>
      <c r="F892" s="355"/>
      <c r="G892" s="355"/>
      <c r="H892" s="358"/>
      <c r="I892" s="608"/>
      <c r="J892" s="359"/>
      <c r="K892" s="363"/>
      <c r="L892" s="355"/>
      <c r="M892" s="355"/>
      <c r="N892" s="358"/>
      <c r="O892" s="355"/>
    </row>
    <row r="893" spans="1:15" x14ac:dyDescent="0.2">
      <c r="A893" s="355"/>
      <c r="B893" s="355"/>
      <c r="C893" s="355"/>
      <c r="D893" s="355"/>
      <c r="E893" s="355"/>
      <c r="F893" s="355"/>
      <c r="G893" s="355"/>
      <c r="H893" s="358"/>
      <c r="I893" s="608"/>
      <c r="J893" s="359"/>
      <c r="K893" s="363"/>
      <c r="L893" s="355"/>
      <c r="M893" s="355"/>
      <c r="N893" s="358"/>
      <c r="O893" s="355"/>
    </row>
    <row r="894" spans="1:15" x14ac:dyDescent="0.2">
      <c r="A894" s="355"/>
      <c r="B894" s="355"/>
      <c r="C894" s="355"/>
      <c r="D894" s="355"/>
      <c r="E894" s="355"/>
      <c r="F894" s="355"/>
      <c r="G894" s="355"/>
      <c r="H894" s="358"/>
      <c r="I894" s="608"/>
      <c r="J894" s="359"/>
      <c r="K894" s="363"/>
      <c r="L894" s="355"/>
      <c r="M894" s="355"/>
      <c r="N894" s="358"/>
      <c r="O894" s="355"/>
    </row>
    <row r="895" spans="1:15" x14ac:dyDescent="0.2">
      <c r="A895" s="355"/>
      <c r="B895" s="355"/>
      <c r="C895" s="355"/>
      <c r="D895" s="355"/>
      <c r="E895" s="355"/>
      <c r="F895" s="355"/>
      <c r="G895" s="355"/>
      <c r="H895" s="358"/>
      <c r="I895" s="608"/>
      <c r="J895" s="359"/>
      <c r="K895" s="363"/>
      <c r="L895" s="355"/>
      <c r="M895" s="355"/>
      <c r="N895" s="358"/>
      <c r="O895" s="355"/>
    </row>
    <row r="896" spans="1:15" x14ac:dyDescent="0.2">
      <c r="A896" s="355"/>
      <c r="B896" s="355"/>
      <c r="C896" s="355"/>
      <c r="D896" s="355"/>
      <c r="E896" s="355"/>
      <c r="F896" s="355"/>
      <c r="G896" s="355"/>
      <c r="H896" s="358"/>
      <c r="I896" s="608"/>
      <c r="J896" s="359"/>
      <c r="K896" s="363"/>
      <c r="L896" s="355"/>
      <c r="M896" s="355"/>
      <c r="N896" s="358"/>
      <c r="O896" s="355"/>
    </row>
    <row r="897" spans="1:15" x14ac:dyDescent="0.2">
      <c r="A897" s="355"/>
      <c r="B897" s="355"/>
      <c r="C897" s="355"/>
      <c r="D897" s="355"/>
      <c r="E897" s="355"/>
      <c r="F897" s="355"/>
      <c r="G897" s="355"/>
      <c r="H897" s="358"/>
      <c r="I897" s="608"/>
      <c r="J897" s="359"/>
      <c r="K897" s="363"/>
      <c r="L897" s="355"/>
      <c r="M897" s="355"/>
      <c r="N897" s="358"/>
      <c r="O897" s="355"/>
    </row>
    <row r="898" spans="1:15" x14ac:dyDescent="0.2">
      <c r="A898" s="355"/>
      <c r="B898" s="355"/>
      <c r="C898" s="355"/>
      <c r="D898" s="355"/>
      <c r="E898" s="355"/>
      <c r="F898" s="355"/>
      <c r="G898" s="355"/>
      <c r="H898" s="358"/>
      <c r="I898" s="608"/>
      <c r="J898" s="359"/>
      <c r="K898" s="363"/>
      <c r="L898" s="355"/>
      <c r="M898" s="355"/>
      <c r="N898" s="358"/>
      <c r="O898" s="355"/>
    </row>
    <row r="899" spans="1:15" x14ac:dyDescent="0.2">
      <c r="A899" s="355"/>
      <c r="B899" s="355"/>
      <c r="C899" s="355"/>
      <c r="D899" s="355"/>
      <c r="E899" s="355"/>
      <c r="F899" s="355"/>
      <c r="G899" s="355"/>
      <c r="H899" s="358"/>
      <c r="I899" s="608"/>
      <c r="J899" s="359"/>
      <c r="K899" s="363"/>
      <c r="L899" s="355"/>
      <c r="M899" s="355"/>
      <c r="N899" s="358"/>
      <c r="O899" s="355"/>
    </row>
    <row r="900" spans="1:15" x14ac:dyDescent="0.2">
      <c r="A900" s="355"/>
      <c r="B900" s="355"/>
      <c r="C900" s="355"/>
      <c r="D900" s="355"/>
      <c r="E900" s="355"/>
      <c r="F900" s="355"/>
      <c r="G900" s="355"/>
      <c r="H900" s="358"/>
      <c r="I900" s="608"/>
      <c r="J900" s="359"/>
      <c r="K900" s="363"/>
      <c r="L900" s="355"/>
      <c r="M900" s="355"/>
      <c r="N900" s="358"/>
      <c r="O900" s="355"/>
    </row>
    <row r="901" spans="1:15" x14ac:dyDescent="0.2">
      <c r="A901" s="355"/>
      <c r="B901" s="355"/>
      <c r="C901" s="355"/>
      <c r="D901" s="355"/>
      <c r="E901" s="355"/>
      <c r="F901" s="355"/>
      <c r="G901" s="355"/>
      <c r="H901" s="358"/>
      <c r="I901" s="608"/>
      <c r="J901" s="359"/>
      <c r="K901" s="363"/>
      <c r="L901" s="355"/>
      <c r="M901" s="355"/>
      <c r="N901" s="358"/>
      <c r="O901" s="355"/>
    </row>
    <row r="902" spans="1:15" x14ac:dyDescent="0.2">
      <c r="A902" s="355"/>
      <c r="B902" s="355"/>
      <c r="C902" s="355"/>
      <c r="D902" s="355"/>
      <c r="E902" s="355"/>
      <c r="F902" s="355"/>
      <c r="G902" s="355"/>
      <c r="H902" s="358"/>
      <c r="I902" s="608"/>
      <c r="J902" s="359"/>
      <c r="K902" s="363"/>
      <c r="L902" s="355"/>
      <c r="M902" s="355"/>
      <c r="N902" s="358"/>
      <c r="O902" s="355"/>
    </row>
    <row r="903" spans="1:15" x14ac:dyDescent="0.2">
      <c r="A903" s="355"/>
      <c r="B903" s="355"/>
      <c r="C903" s="355"/>
      <c r="D903" s="355"/>
      <c r="E903" s="355"/>
      <c r="F903" s="355"/>
      <c r="G903" s="355"/>
      <c r="H903" s="358"/>
      <c r="I903" s="608"/>
      <c r="J903" s="359"/>
      <c r="K903" s="363"/>
      <c r="L903" s="355"/>
      <c r="M903" s="355"/>
      <c r="N903" s="358"/>
      <c r="O903" s="355"/>
    </row>
    <row r="904" spans="1:15" x14ac:dyDescent="0.2">
      <c r="A904" s="355"/>
      <c r="B904" s="355"/>
      <c r="C904" s="355"/>
      <c r="D904" s="355"/>
      <c r="E904" s="355"/>
      <c r="F904" s="355"/>
      <c r="G904" s="355"/>
      <c r="H904" s="358"/>
      <c r="I904" s="608"/>
      <c r="J904" s="359"/>
      <c r="K904" s="363"/>
      <c r="L904" s="355"/>
      <c r="M904" s="355"/>
      <c r="N904" s="358"/>
      <c r="O904" s="355"/>
    </row>
    <row r="905" spans="1:15" x14ac:dyDescent="0.2">
      <c r="A905" s="355"/>
      <c r="B905" s="355"/>
      <c r="C905" s="355"/>
      <c r="D905" s="355"/>
      <c r="E905" s="355"/>
      <c r="F905" s="355"/>
      <c r="G905" s="355"/>
      <c r="H905" s="358"/>
      <c r="I905" s="608"/>
      <c r="J905" s="359"/>
      <c r="K905" s="363"/>
      <c r="L905" s="355"/>
      <c r="M905" s="355"/>
      <c r="N905" s="358"/>
      <c r="O905" s="355"/>
    </row>
    <row r="906" spans="1:15" x14ac:dyDescent="0.2">
      <c r="A906" s="355"/>
      <c r="B906" s="355"/>
      <c r="C906" s="355"/>
      <c r="D906" s="355"/>
      <c r="E906" s="355"/>
      <c r="F906" s="355"/>
      <c r="G906" s="355"/>
      <c r="H906" s="358"/>
      <c r="I906" s="608"/>
      <c r="J906" s="359"/>
      <c r="K906" s="363"/>
      <c r="L906" s="355"/>
      <c r="M906" s="355"/>
      <c r="N906" s="358"/>
      <c r="O906" s="355"/>
    </row>
    <row r="907" spans="1:15" x14ac:dyDescent="0.2">
      <c r="A907" s="355"/>
      <c r="B907" s="355"/>
      <c r="C907" s="355"/>
      <c r="D907" s="355"/>
      <c r="E907" s="355"/>
      <c r="F907" s="355"/>
      <c r="G907" s="355"/>
      <c r="H907" s="358"/>
      <c r="I907" s="608"/>
      <c r="J907" s="359"/>
      <c r="K907" s="363"/>
      <c r="L907" s="355"/>
      <c r="M907" s="355"/>
      <c r="N907" s="358"/>
      <c r="O907" s="355"/>
    </row>
    <row r="908" spans="1:15" x14ac:dyDescent="0.2">
      <c r="A908" s="355"/>
      <c r="B908" s="355"/>
      <c r="C908" s="355"/>
      <c r="D908" s="355"/>
      <c r="E908" s="355"/>
      <c r="F908" s="355"/>
      <c r="G908" s="355"/>
      <c r="H908" s="358"/>
      <c r="I908" s="608"/>
      <c r="J908" s="359"/>
      <c r="K908" s="363"/>
      <c r="L908" s="355"/>
      <c r="M908" s="355"/>
      <c r="N908" s="358"/>
      <c r="O908" s="355"/>
    </row>
    <row r="909" spans="1:15" x14ac:dyDescent="0.2">
      <c r="A909" s="355"/>
      <c r="B909" s="355"/>
      <c r="C909" s="355"/>
      <c r="D909" s="355"/>
      <c r="E909" s="355"/>
      <c r="F909" s="355"/>
      <c r="G909" s="355"/>
      <c r="H909" s="358"/>
      <c r="I909" s="608"/>
      <c r="J909" s="359"/>
      <c r="K909" s="363"/>
      <c r="L909" s="355"/>
      <c r="M909" s="355"/>
      <c r="N909" s="358"/>
      <c r="O909" s="355"/>
    </row>
    <row r="910" spans="1:15" x14ac:dyDescent="0.2">
      <c r="A910" s="355"/>
      <c r="B910" s="355"/>
      <c r="C910" s="355"/>
      <c r="D910" s="355"/>
      <c r="E910" s="355"/>
      <c r="F910" s="355"/>
      <c r="G910" s="355"/>
      <c r="H910" s="358"/>
      <c r="I910" s="608"/>
      <c r="J910" s="359"/>
      <c r="K910" s="363"/>
      <c r="L910" s="355"/>
      <c r="M910" s="355"/>
      <c r="N910" s="358"/>
      <c r="O910" s="355"/>
    </row>
    <row r="911" spans="1:15" x14ac:dyDescent="0.2">
      <c r="A911" s="355"/>
      <c r="B911" s="355"/>
      <c r="C911" s="355"/>
      <c r="D911" s="355"/>
      <c r="E911" s="355"/>
      <c r="F911" s="355"/>
      <c r="G911" s="355"/>
      <c r="H911" s="358"/>
      <c r="I911" s="608"/>
      <c r="J911" s="359"/>
      <c r="K911" s="363"/>
      <c r="L911" s="355"/>
      <c r="M911" s="355"/>
      <c r="N911" s="358"/>
      <c r="O911" s="355"/>
    </row>
    <row r="912" spans="1:15" x14ac:dyDescent="0.2">
      <c r="A912" s="355"/>
      <c r="B912" s="355"/>
      <c r="C912" s="355"/>
      <c r="D912" s="355"/>
      <c r="E912" s="355"/>
      <c r="F912" s="355"/>
      <c r="G912" s="355"/>
      <c r="H912" s="358"/>
      <c r="I912" s="608"/>
      <c r="J912" s="359"/>
      <c r="K912" s="363"/>
      <c r="L912" s="355"/>
      <c r="M912" s="355"/>
      <c r="N912" s="358"/>
      <c r="O912" s="355"/>
    </row>
    <row r="913" spans="1:15" x14ac:dyDescent="0.2">
      <c r="A913" s="355"/>
      <c r="B913" s="355"/>
      <c r="C913" s="355"/>
      <c r="D913" s="355"/>
      <c r="E913" s="355"/>
      <c r="F913" s="355"/>
      <c r="G913" s="355"/>
      <c r="H913" s="358"/>
      <c r="I913" s="608"/>
      <c r="J913" s="359"/>
      <c r="K913" s="363"/>
      <c r="L913" s="355"/>
      <c r="M913" s="355"/>
      <c r="N913" s="358"/>
      <c r="O913" s="355"/>
    </row>
    <row r="914" spans="1:15" x14ac:dyDescent="0.2">
      <c r="A914" s="355"/>
      <c r="B914" s="355"/>
      <c r="C914" s="355"/>
      <c r="D914" s="355"/>
      <c r="E914" s="355"/>
      <c r="F914" s="355"/>
      <c r="G914" s="355"/>
      <c r="H914" s="358"/>
      <c r="I914" s="608"/>
      <c r="J914" s="359"/>
      <c r="K914" s="363"/>
      <c r="L914" s="355"/>
      <c r="M914" s="355"/>
      <c r="N914" s="358"/>
      <c r="O914" s="355"/>
    </row>
    <row r="915" spans="1:15" x14ac:dyDescent="0.2">
      <c r="A915" s="355"/>
      <c r="B915" s="355"/>
      <c r="C915" s="355"/>
      <c r="D915" s="355"/>
      <c r="E915" s="355"/>
      <c r="F915" s="355"/>
      <c r="G915" s="355"/>
      <c r="H915" s="358"/>
      <c r="I915" s="608"/>
      <c r="J915" s="359"/>
      <c r="K915" s="363"/>
      <c r="L915" s="355"/>
      <c r="M915" s="355"/>
      <c r="N915" s="358"/>
      <c r="O915" s="355"/>
    </row>
    <row r="916" spans="1:15" x14ac:dyDescent="0.2">
      <c r="A916" s="355"/>
      <c r="B916" s="355"/>
      <c r="C916" s="355"/>
      <c r="D916" s="355"/>
      <c r="E916" s="355"/>
      <c r="F916" s="355"/>
      <c r="G916" s="355"/>
      <c r="H916" s="358"/>
      <c r="I916" s="608"/>
      <c r="J916" s="359"/>
      <c r="K916" s="363"/>
      <c r="L916" s="355"/>
      <c r="M916" s="355"/>
      <c r="N916" s="358"/>
      <c r="O916" s="355"/>
    </row>
    <row r="917" spans="1:15" x14ac:dyDescent="0.2">
      <c r="A917" s="355"/>
      <c r="B917" s="355"/>
      <c r="C917" s="355"/>
      <c r="D917" s="355"/>
      <c r="E917" s="355"/>
      <c r="F917" s="355"/>
      <c r="G917" s="355"/>
      <c r="H917" s="358"/>
      <c r="I917" s="608"/>
      <c r="J917" s="359"/>
      <c r="K917" s="363"/>
      <c r="L917" s="355"/>
      <c r="M917" s="355"/>
      <c r="N917" s="358"/>
      <c r="O917" s="355"/>
    </row>
    <row r="918" spans="1:15" x14ac:dyDescent="0.2">
      <c r="A918" s="355"/>
      <c r="B918" s="355"/>
      <c r="C918" s="355"/>
      <c r="D918" s="355"/>
      <c r="E918" s="355"/>
      <c r="F918" s="355"/>
      <c r="G918" s="355"/>
      <c r="H918" s="358"/>
      <c r="I918" s="608"/>
      <c r="J918" s="359"/>
      <c r="K918" s="363"/>
      <c r="L918" s="355"/>
      <c r="M918" s="355"/>
      <c r="N918" s="358"/>
      <c r="O918" s="355"/>
    </row>
    <row r="919" spans="1:15" x14ac:dyDescent="0.2">
      <c r="A919" s="355"/>
      <c r="B919" s="355"/>
      <c r="C919" s="355"/>
      <c r="D919" s="355"/>
      <c r="E919" s="355"/>
      <c r="F919" s="355"/>
      <c r="G919" s="355"/>
      <c r="H919" s="358"/>
      <c r="I919" s="608"/>
      <c r="J919" s="359"/>
      <c r="K919" s="363"/>
      <c r="L919" s="355"/>
      <c r="M919" s="355"/>
      <c r="N919" s="358"/>
      <c r="O919" s="355"/>
    </row>
    <row r="920" spans="1:15" x14ac:dyDescent="0.2">
      <c r="A920" s="355"/>
      <c r="B920" s="355"/>
      <c r="C920" s="355"/>
      <c r="D920" s="355"/>
      <c r="E920" s="355"/>
      <c r="F920" s="355"/>
      <c r="G920" s="355"/>
      <c r="H920" s="358"/>
      <c r="I920" s="608"/>
      <c r="J920" s="359"/>
      <c r="K920" s="363"/>
      <c r="L920" s="355"/>
      <c r="M920" s="355"/>
      <c r="N920" s="358"/>
      <c r="O920" s="355"/>
    </row>
    <row r="921" spans="1:15" x14ac:dyDescent="0.2">
      <c r="A921" s="355"/>
      <c r="B921" s="355"/>
      <c r="C921" s="355"/>
      <c r="D921" s="355"/>
      <c r="E921" s="355"/>
      <c r="F921" s="355"/>
      <c r="G921" s="355"/>
      <c r="H921" s="358"/>
      <c r="I921" s="608"/>
      <c r="J921" s="359"/>
      <c r="K921" s="363"/>
      <c r="L921" s="355"/>
      <c r="M921" s="355"/>
      <c r="N921" s="358"/>
      <c r="O921" s="355"/>
    </row>
    <row r="922" spans="1:15" x14ac:dyDescent="0.2">
      <c r="A922" s="355"/>
      <c r="B922" s="355"/>
      <c r="C922" s="355"/>
      <c r="D922" s="355"/>
      <c r="E922" s="355"/>
      <c r="F922" s="355"/>
      <c r="G922" s="355"/>
      <c r="H922" s="358"/>
      <c r="I922" s="608"/>
      <c r="J922" s="359"/>
      <c r="K922" s="363"/>
      <c r="L922" s="355"/>
      <c r="M922" s="355"/>
      <c r="N922" s="358"/>
      <c r="O922" s="355"/>
    </row>
    <row r="923" spans="1:15" x14ac:dyDescent="0.2">
      <c r="A923" s="355"/>
      <c r="B923" s="355"/>
      <c r="C923" s="355"/>
      <c r="D923" s="355"/>
      <c r="E923" s="355"/>
      <c r="F923" s="355"/>
      <c r="G923" s="355"/>
      <c r="H923" s="358"/>
      <c r="I923" s="608"/>
      <c r="J923" s="359"/>
      <c r="K923" s="363"/>
      <c r="L923" s="355"/>
      <c r="M923" s="355"/>
      <c r="N923" s="358"/>
      <c r="O923" s="355"/>
    </row>
    <row r="924" spans="1:15" x14ac:dyDescent="0.2">
      <c r="A924" s="355"/>
      <c r="B924" s="355"/>
      <c r="C924" s="355"/>
      <c r="D924" s="355"/>
      <c r="E924" s="355"/>
      <c r="F924" s="355"/>
      <c r="G924" s="355"/>
      <c r="H924" s="358"/>
      <c r="I924" s="608"/>
      <c r="J924" s="359"/>
      <c r="K924" s="363"/>
      <c r="L924" s="355"/>
      <c r="M924" s="355"/>
      <c r="N924" s="358"/>
      <c r="O924" s="355"/>
    </row>
    <row r="925" spans="1:15" x14ac:dyDescent="0.2">
      <c r="A925" s="355"/>
      <c r="B925" s="355"/>
      <c r="C925" s="355"/>
      <c r="D925" s="355"/>
      <c r="E925" s="355"/>
      <c r="F925" s="355"/>
      <c r="G925" s="355"/>
      <c r="H925" s="358"/>
      <c r="I925" s="608"/>
      <c r="J925" s="359"/>
      <c r="K925" s="363"/>
      <c r="L925" s="355"/>
      <c r="M925" s="355"/>
      <c r="N925" s="358"/>
      <c r="O925" s="355"/>
    </row>
    <row r="926" spans="1:15" x14ac:dyDescent="0.2">
      <c r="A926" s="355"/>
      <c r="B926" s="355"/>
      <c r="C926" s="355"/>
      <c r="D926" s="355"/>
      <c r="E926" s="355"/>
      <c r="F926" s="355"/>
      <c r="G926" s="355"/>
      <c r="H926" s="358"/>
      <c r="I926" s="608"/>
      <c r="J926" s="359"/>
      <c r="K926" s="363"/>
      <c r="L926" s="355"/>
      <c r="M926" s="355"/>
      <c r="N926" s="358"/>
      <c r="O926" s="355"/>
    </row>
    <row r="927" spans="1:15" x14ac:dyDescent="0.2">
      <c r="A927" s="355"/>
      <c r="B927" s="355"/>
      <c r="C927" s="355"/>
      <c r="D927" s="355"/>
      <c r="E927" s="355"/>
      <c r="F927" s="355"/>
      <c r="G927" s="355"/>
      <c r="H927" s="358"/>
      <c r="I927" s="608"/>
      <c r="J927" s="359"/>
      <c r="K927" s="363"/>
      <c r="L927" s="355"/>
      <c r="M927" s="355"/>
      <c r="N927" s="358"/>
      <c r="O927" s="355"/>
    </row>
    <row r="928" spans="1:15" x14ac:dyDescent="0.2">
      <c r="A928" s="355"/>
      <c r="B928" s="355"/>
      <c r="C928" s="355"/>
      <c r="D928" s="355"/>
      <c r="E928" s="355"/>
      <c r="F928" s="355"/>
      <c r="G928" s="355"/>
      <c r="H928" s="358"/>
      <c r="I928" s="608"/>
      <c r="J928" s="359"/>
      <c r="K928" s="363"/>
      <c r="L928" s="355"/>
      <c r="M928" s="355"/>
      <c r="N928" s="358"/>
      <c r="O928" s="355"/>
    </row>
    <row r="929" spans="1:15" x14ac:dyDescent="0.2">
      <c r="A929" s="355"/>
      <c r="B929" s="355"/>
      <c r="C929" s="355"/>
      <c r="D929" s="355"/>
      <c r="E929" s="355"/>
      <c r="F929" s="355"/>
      <c r="G929" s="355"/>
      <c r="H929" s="358"/>
      <c r="I929" s="608"/>
      <c r="J929" s="359"/>
      <c r="K929" s="363"/>
      <c r="L929" s="355"/>
      <c r="M929" s="355"/>
      <c r="N929" s="358"/>
      <c r="O929" s="355"/>
    </row>
    <row r="930" spans="1:15" x14ac:dyDescent="0.2">
      <c r="A930" s="355"/>
      <c r="B930" s="355"/>
      <c r="C930" s="355"/>
      <c r="D930" s="355"/>
      <c r="E930" s="355"/>
      <c r="F930" s="355"/>
      <c r="G930" s="355"/>
      <c r="H930" s="358"/>
      <c r="I930" s="608"/>
      <c r="J930" s="359"/>
      <c r="K930" s="363"/>
      <c r="L930" s="355"/>
      <c r="M930" s="355"/>
      <c r="N930" s="358"/>
      <c r="O930" s="355"/>
    </row>
    <row r="931" spans="1:15" x14ac:dyDescent="0.2">
      <c r="A931" s="355"/>
      <c r="B931" s="355"/>
      <c r="C931" s="355"/>
      <c r="D931" s="355"/>
      <c r="E931" s="355"/>
      <c r="F931" s="355"/>
      <c r="G931" s="355"/>
      <c r="H931" s="358"/>
      <c r="I931" s="608"/>
      <c r="J931" s="359"/>
      <c r="K931" s="363"/>
      <c r="L931" s="355"/>
      <c r="M931" s="355"/>
      <c r="N931" s="358"/>
      <c r="O931" s="355"/>
    </row>
    <row r="932" spans="1:15" x14ac:dyDescent="0.2">
      <c r="A932" s="355"/>
      <c r="B932" s="355"/>
      <c r="C932" s="355"/>
      <c r="D932" s="355"/>
      <c r="E932" s="355"/>
      <c r="F932" s="355"/>
      <c r="G932" s="355"/>
      <c r="H932" s="358"/>
      <c r="I932" s="608"/>
      <c r="J932" s="359"/>
      <c r="K932" s="363"/>
      <c r="L932" s="355"/>
      <c r="M932" s="355"/>
      <c r="N932" s="358"/>
      <c r="O932" s="355"/>
    </row>
    <row r="933" spans="1:15" x14ac:dyDescent="0.2">
      <c r="A933" s="355"/>
      <c r="B933" s="355"/>
      <c r="C933" s="355"/>
      <c r="D933" s="355"/>
      <c r="E933" s="355"/>
      <c r="F933" s="355"/>
      <c r="G933" s="355"/>
      <c r="H933" s="358"/>
      <c r="I933" s="608"/>
      <c r="J933" s="359"/>
      <c r="K933" s="363"/>
      <c r="L933" s="355"/>
      <c r="M933" s="355"/>
      <c r="N933" s="358"/>
      <c r="O933" s="355"/>
    </row>
    <row r="934" spans="1:15" x14ac:dyDescent="0.2">
      <c r="A934" s="355"/>
      <c r="B934" s="355"/>
      <c r="C934" s="355"/>
      <c r="D934" s="355"/>
      <c r="E934" s="355"/>
      <c r="F934" s="355"/>
      <c r="G934" s="355"/>
      <c r="H934" s="358"/>
      <c r="I934" s="608"/>
      <c r="J934" s="359"/>
      <c r="K934" s="363"/>
      <c r="L934" s="355"/>
      <c r="M934" s="355"/>
      <c r="N934" s="358"/>
      <c r="O934" s="355"/>
    </row>
    <row r="935" spans="1:15" x14ac:dyDescent="0.2">
      <c r="A935" s="355"/>
      <c r="B935" s="355"/>
      <c r="C935" s="355"/>
      <c r="D935" s="355"/>
      <c r="E935" s="355"/>
      <c r="F935" s="355"/>
      <c r="G935" s="355"/>
      <c r="H935" s="358"/>
      <c r="I935" s="608"/>
      <c r="J935" s="359"/>
      <c r="K935" s="363"/>
      <c r="L935" s="355"/>
      <c r="M935" s="355"/>
      <c r="N935" s="358"/>
      <c r="O935" s="355"/>
    </row>
    <row r="936" spans="1:15" x14ac:dyDescent="0.2">
      <c r="A936" s="355"/>
      <c r="B936" s="355"/>
      <c r="C936" s="355"/>
      <c r="D936" s="355"/>
      <c r="E936" s="355"/>
      <c r="F936" s="355"/>
      <c r="G936" s="355"/>
      <c r="H936" s="358"/>
      <c r="I936" s="608"/>
      <c r="J936" s="359"/>
      <c r="K936" s="363"/>
      <c r="L936" s="355"/>
      <c r="M936" s="355"/>
      <c r="N936" s="358"/>
      <c r="O936" s="355"/>
    </row>
    <row r="937" spans="1:15" x14ac:dyDescent="0.2">
      <c r="A937" s="355"/>
      <c r="B937" s="355"/>
      <c r="C937" s="355"/>
      <c r="D937" s="355"/>
      <c r="E937" s="355"/>
      <c r="F937" s="355"/>
      <c r="G937" s="355"/>
      <c r="H937" s="358"/>
      <c r="I937" s="608"/>
      <c r="J937" s="359"/>
      <c r="K937" s="363"/>
      <c r="L937" s="355"/>
      <c r="M937" s="355"/>
      <c r="N937" s="358"/>
      <c r="O937" s="355"/>
    </row>
    <row r="938" spans="1:15" x14ac:dyDescent="0.2">
      <c r="A938" s="355"/>
      <c r="B938" s="355"/>
      <c r="C938" s="355"/>
      <c r="D938" s="355"/>
      <c r="E938" s="355"/>
      <c r="F938" s="355"/>
      <c r="G938" s="355"/>
      <c r="H938" s="358"/>
      <c r="I938" s="608"/>
      <c r="J938" s="359"/>
      <c r="K938" s="363"/>
      <c r="L938" s="355"/>
      <c r="M938" s="355"/>
      <c r="N938" s="358"/>
      <c r="O938" s="355"/>
    </row>
    <row r="939" spans="1:15" x14ac:dyDescent="0.2">
      <c r="A939" s="355"/>
      <c r="B939" s="355"/>
      <c r="C939" s="355"/>
      <c r="D939" s="355"/>
      <c r="E939" s="355"/>
      <c r="F939" s="355"/>
      <c r="G939" s="355"/>
      <c r="H939" s="358"/>
      <c r="I939" s="608"/>
      <c r="J939" s="359"/>
      <c r="K939" s="363"/>
      <c r="L939" s="355"/>
      <c r="M939" s="355"/>
      <c r="N939" s="358"/>
      <c r="O939" s="355"/>
    </row>
    <row r="940" spans="1:15" x14ac:dyDescent="0.2">
      <c r="A940" s="355"/>
      <c r="B940" s="355"/>
      <c r="C940" s="355"/>
      <c r="D940" s="355"/>
      <c r="E940" s="355"/>
      <c r="F940" s="355"/>
      <c r="G940" s="355"/>
      <c r="H940" s="358"/>
      <c r="I940" s="608"/>
      <c r="J940" s="359"/>
      <c r="K940" s="363"/>
      <c r="L940" s="355"/>
      <c r="M940" s="355"/>
      <c r="N940" s="358"/>
      <c r="O940" s="355"/>
    </row>
    <row r="941" spans="1:15" x14ac:dyDescent="0.2">
      <c r="A941" s="355"/>
      <c r="B941" s="355"/>
      <c r="C941" s="355"/>
      <c r="D941" s="355"/>
      <c r="E941" s="355"/>
      <c r="F941" s="355"/>
      <c r="G941" s="355"/>
      <c r="H941" s="358"/>
      <c r="I941" s="608"/>
      <c r="J941" s="359"/>
      <c r="K941" s="363"/>
      <c r="L941" s="355"/>
      <c r="M941" s="355"/>
      <c r="N941" s="358"/>
      <c r="O941" s="355"/>
    </row>
    <row r="942" spans="1:15" x14ac:dyDescent="0.2">
      <c r="A942" s="355"/>
      <c r="B942" s="355"/>
      <c r="C942" s="355"/>
      <c r="D942" s="355"/>
      <c r="E942" s="355"/>
      <c r="F942" s="355"/>
      <c r="G942" s="355"/>
      <c r="H942" s="358"/>
      <c r="I942" s="608"/>
      <c r="J942" s="359"/>
      <c r="K942" s="363"/>
      <c r="L942" s="355"/>
      <c r="M942" s="355"/>
      <c r="N942" s="358"/>
      <c r="O942" s="355"/>
    </row>
    <row r="943" spans="1:15" x14ac:dyDescent="0.2">
      <c r="A943" s="355"/>
      <c r="B943" s="355"/>
      <c r="C943" s="355"/>
      <c r="D943" s="355"/>
      <c r="E943" s="355"/>
      <c r="F943" s="355"/>
      <c r="G943" s="355"/>
      <c r="H943" s="358"/>
      <c r="I943" s="608"/>
      <c r="J943" s="359"/>
      <c r="K943" s="363"/>
      <c r="L943" s="355"/>
      <c r="M943" s="355"/>
      <c r="N943" s="358"/>
      <c r="O943" s="355"/>
    </row>
    <row r="944" spans="1:15" x14ac:dyDescent="0.2">
      <c r="A944" s="355"/>
      <c r="B944" s="355"/>
      <c r="C944" s="355"/>
      <c r="D944" s="355"/>
      <c r="E944" s="355"/>
      <c r="F944" s="355"/>
      <c r="G944" s="355"/>
      <c r="H944" s="358"/>
      <c r="I944" s="608"/>
      <c r="J944" s="359"/>
      <c r="K944" s="363"/>
      <c r="L944" s="355"/>
      <c r="M944" s="355"/>
      <c r="N944" s="358"/>
      <c r="O944" s="355"/>
    </row>
    <row r="945" spans="1:15" x14ac:dyDescent="0.2">
      <c r="A945" s="355"/>
      <c r="B945" s="355"/>
      <c r="C945" s="355"/>
      <c r="D945" s="355"/>
      <c r="E945" s="355"/>
      <c r="F945" s="355"/>
      <c r="G945" s="355"/>
      <c r="H945" s="358"/>
      <c r="I945" s="608"/>
      <c r="J945" s="359"/>
      <c r="K945" s="363"/>
      <c r="L945" s="355"/>
      <c r="M945" s="355"/>
      <c r="N945" s="358"/>
      <c r="O945" s="355"/>
    </row>
    <row r="946" spans="1:15" x14ac:dyDescent="0.2">
      <c r="A946" s="355"/>
      <c r="B946" s="355"/>
      <c r="C946" s="355"/>
      <c r="D946" s="355"/>
      <c r="E946" s="355"/>
      <c r="F946" s="355"/>
      <c r="G946" s="355"/>
      <c r="H946" s="358"/>
      <c r="I946" s="608"/>
      <c r="J946" s="359"/>
      <c r="K946" s="363"/>
      <c r="L946" s="355"/>
      <c r="M946" s="355"/>
      <c r="N946" s="358"/>
      <c r="O946" s="355"/>
    </row>
    <row r="947" spans="1:15" x14ac:dyDescent="0.2">
      <c r="A947" s="355"/>
      <c r="B947" s="355"/>
      <c r="C947" s="355"/>
      <c r="D947" s="355"/>
      <c r="E947" s="355"/>
      <c r="F947" s="355"/>
      <c r="G947" s="355"/>
      <c r="H947" s="358"/>
      <c r="I947" s="608"/>
      <c r="J947" s="359"/>
      <c r="K947" s="363"/>
      <c r="L947" s="355"/>
      <c r="M947" s="355"/>
      <c r="N947" s="358"/>
      <c r="O947" s="355"/>
    </row>
    <row r="948" spans="1:15" x14ac:dyDescent="0.2">
      <c r="A948" s="355"/>
      <c r="B948" s="355"/>
      <c r="C948" s="355"/>
      <c r="D948" s="355"/>
      <c r="E948" s="355"/>
      <c r="F948" s="355"/>
      <c r="G948" s="355"/>
      <c r="H948" s="358"/>
      <c r="I948" s="608"/>
      <c r="J948" s="359"/>
      <c r="K948" s="363"/>
      <c r="L948" s="355"/>
      <c r="M948" s="355"/>
      <c r="N948" s="358"/>
      <c r="O948" s="355"/>
    </row>
    <row r="949" spans="1:15" x14ac:dyDescent="0.2">
      <c r="A949" s="355"/>
      <c r="B949" s="355"/>
      <c r="C949" s="355"/>
      <c r="D949" s="355"/>
      <c r="E949" s="355"/>
      <c r="F949" s="355"/>
      <c r="G949" s="355"/>
      <c r="H949" s="358"/>
      <c r="I949" s="608"/>
      <c r="J949" s="359"/>
      <c r="K949" s="363"/>
      <c r="L949" s="355"/>
      <c r="M949" s="355"/>
      <c r="N949" s="358"/>
      <c r="O949" s="355"/>
    </row>
    <row r="950" spans="1:15" x14ac:dyDescent="0.2">
      <c r="A950" s="355"/>
      <c r="B950" s="355"/>
      <c r="C950" s="355"/>
      <c r="D950" s="355"/>
      <c r="E950" s="355"/>
      <c r="F950" s="355"/>
      <c r="G950" s="355"/>
      <c r="H950" s="358"/>
      <c r="I950" s="608"/>
      <c r="J950" s="359"/>
      <c r="K950" s="363"/>
      <c r="L950" s="355"/>
      <c r="M950" s="355"/>
      <c r="N950" s="358"/>
      <c r="O950" s="355"/>
    </row>
    <row r="951" spans="1:15" x14ac:dyDescent="0.2">
      <c r="A951" s="355"/>
      <c r="B951" s="355"/>
      <c r="C951" s="355"/>
      <c r="D951" s="355"/>
      <c r="E951" s="355"/>
      <c r="F951" s="355"/>
      <c r="G951" s="355"/>
      <c r="H951" s="358"/>
      <c r="I951" s="608"/>
      <c r="J951" s="359"/>
      <c r="K951" s="363"/>
      <c r="L951" s="355"/>
      <c r="M951" s="355"/>
      <c r="N951" s="358"/>
      <c r="O951" s="355"/>
    </row>
    <row r="952" spans="1:15" x14ac:dyDescent="0.2">
      <c r="A952" s="355"/>
      <c r="B952" s="355"/>
      <c r="C952" s="355"/>
      <c r="D952" s="355"/>
      <c r="E952" s="355"/>
      <c r="F952" s="355"/>
      <c r="G952" s="355"/>
      <c r="H952" s="358"/>
      <c r="I952" s="608"/>
      <c r="J952" s="359"/>
      <c r="K952" s="363"/>
      <c r="L952" s="355"/>
      <c r="M952" s="355"/>
      <c r="N952" s="358"/>
      <c r="O952" s="355"/>
    </row>
    <row r="953" spans="1:15" x14ac:dyDescent="0.2">
      <c r="A953" s="355"/>
      <c r="B953" s="355"/>
      <c r="C953" s="355"/>
      <c r="D953" s="355"/>
      <c r="E953" s="355"/>
      <c r="F953" s="355"/>
      <c r="G953" s="355"/>
      <c r="H953" s="358"/>
      <c r="I953" s="608"/>
      <c r="J953" s="359"/>
      <c r="K953" s="363"/>
      <c r="L953" s="355"/>
      <c r="M953" s="355"/>
      <c r="N953" s="358"/>
      <c r="O953" s="355"/>
    </row>
    <row r="954" spans="1:15" x14ac:dyDescent="0.2">
      <c r="A954" s="355"/>
      <c r="B954" s="355"/>
      <c r="C954" s="355"/>
      <c r="D954" s="355"/>
      <c r="E954" s="355"/>
      <c r="F954" s="355"/>
      <c r="G954" s="355"/>
      <c r="H954" s="358"/>
      <c r="I954" s="608"/>
      <c r="J954" s="359"/>
      <c r="K954" s="363"/>
      <c r="L954" s="355"/>
      <c r="M954" s="355"/>
      <c r="N954" s="358"/>
      <c r="O954" s="355"/>
    </row>
    <row r="955" spans="1:15" x14ac:dyDescent="0.2">
      <c r="A955" s="355"/>
      <c r="B955" s="355"/>
      <c r="C955" s="355"/>
      <c r="D955" s="355"/>
      <c r="E955" s="355"/>
      <c r="F955" s="355"/>
      <c r="G955" s="355"/>
      <c r="H955" s="358"/>
      <c r="I955" s="608"/>
      <c r="J955" s="359"/>
      <c r="K955" s="363"/>
      <c r="L955" s="355"/>
      <c r="M955" s="355"/>
      <c r="N955" s="358"/>
      <c r="O955" s="355"/>
    </row>
    <row r="956" spans="1:15" x14ac:dyDescent="0.2">
      <c r="A956" s="355"/>
      <c r="B956" s="355"/>
      <c r="C956" s="355"/>
      <c r="D956" s="355"/>
      <c r="E956" s="355"/>
      <c r="F956" s="355"/>
      <c r="G956" s="355"/>
      <c r="H956" s="358"/>
      <c r="I956" s="608"/>
      <c r="J956" s="359"/>
      <c r="K956" s="363"/>
      <c r="L956" s="355"/>
      <c r="M956" s="355"/>
      <c r="N956" s="358"/>
      <c r="O956" s="355"/>
    </row>
    <row r="957" spans="1:15" x14ac:dyDescent="0.2">
      <c r="A957" s="355"/>
      <c r="B957" s="355"/>
      <c r="C957" s="355"/>
      <c r="D957" s="355"/>
      <c r="E957" s="355"/>
      <c r="F957" s="355"/>
      <c r="G957" s="355"/>
      <c r="H957" s="358"/>
      <c r="I957" s="608"/>
      <c r="J957" s="359"/>
      <c r="K957" s="363"/>
      <c r="L957" s="355"/>
      <c r="M957" s="355"/>
      <c r="N957" s="358"/>
      <c r="O957" s="355"/>
    </row>
    <row r="958" spans="1:15" x14ac:dyDescent="0.2">
      <c r="A958" s="355"/>
      <c r="B958" s="355"/>
      <c r="C958" s="355"/>
      <c r="D958" s="355"/>
      <c r="E958" s="355"/>
      <c r="F958" s="355"/>
      <c r="G958" s="355"/>
      <c r="H958" s="358"/>
      <c r="I958" s="608"/>
      <c r="J958" s="359"/>
      <c r="K958" s="363"/>
      <c r="L958" s="355"/>
      <c r="M958" s="355"/>
      <c r="N958" s="358"/>
      <c r="O958" s="355"/>
    </row>
    <row r="959" spans="1:15" x14ac:dyDescent="0.2">
      <c r="A959" s="355"/>
      <c r="B959" s="355"/>
      <c r="C959" s="355"/>
      <c r="D959" s="355"/>
      <c r="E959" s="355"/>
      <c r="F959" s="355"/>
      <c r="G959" s="355"/>
      <c r="H959" s="358"/>
      <c r="I959" s="608"/>
      <c r="J959" s="359"/>
      <c r="K959" s="363"/>
      <c r="L959" s="355"/>
      <c r="M959" s="355"/>
      <c r="N959" s="358"/>
      <c r="O959" s="355"/>
    </row>
    <row r="960" spans="1:15" x14ac:dyDescent="0.2">
      <c r="A960" s="355"/>
      <c r="B960" s="355"/>
      <c r="C960" s="355"/>
      <c r="D960" s="355"/>
      <c r="E960" s="355"/>
      <c r="F960" s="355"/>
      <c r="G960" s="355"/>
      <c r="H960" s="358"/>
      <c r="I960" s="608"/>
      <c r="J960" s="359"/>
      <c r="K960" s="363"/>
      <c r="L960" s="355"/>
      <c r="M960" s="355"/>
      <c r="N960" s="358"/>
      <c r="O960" s="355"/>
    </row>
    <row r="961" spans="1:15" x14ac:dyDescent="0.2">
      <c r="A961" s="355"/>
      <c r="B961" s="355"/>
      <c r="C961" s="355"/>
      <c r="D961" s="355"/>
      <c r="E961" s="355"/>
      <c r="F961" s="355"/>
      <c r="G961" s="355"/>
      <c r="H961" s="358"/>
      <c r="I961" s="608"/>
      <c r="J961" s="359"/>
      <c r="K961" s="363"/>
      <c r="L961" s="355"/>
      <c r="M961" s="355"/>
      <c r="N961" s="358"/>
      <c r="O961" s="355"/>
    </row>
    <row r="962" spans="1:15" x14ac:dyDescent="0.2">
      <c r="A962" s="355"/>
      <c r="B962" s="355"/>
      <c r="C962" s="355"/>
      <c r="D962" s="355"/>
      <c r="E962" s="355"/>
      <c r="F962" s="355"/>
      <c r="G962" s="355"/>
      <c r="H962" s="358"/>
      <c r="I962" s="608"/>
      <c r="J962" s="359"/>
      <c r="K962" s="363"/>
      <c r="L962" s="355"/>
      <c r="M962" s="355"/>
      <c r="N962" s="358"/>
      <c r="O962" s="355"/>
    </row>
    <row r="963" spans="1:15" x14ac:dyDescent="0.2">
      <c r="A963" s="355"/>
      <c r="B963" s="355"/>
      <c r="C963" s="355"/>
      <c r="D963" s="355"/>
      <c r="E963" s="355"/>
      <c r="F963" s="355"/>
      <c r="G963" s="355"/>
      <c r="H963" s="358"/>
      <c r="I963" s="608"/>
      <c r="J963" s="359"/>
      <c r="K963" s="363"/>
      <c r="L963" s="355"/>
      <c r="M963" s="355"/>
      <c r="N963" s="358"/>
      <c r="O963" s="355"/>
    </row>
    <row r="964" spans="1:15" x14ac:dyDescent="0.2">
      <c r="A964" s="355"/>
      <c r="B964" s="355"/>
      <c r="C964" s="355"/>
      <c r="D964" s="355"/>
      <c r="E964" s="355"/>
      <c r="F964" s="355"/>
      <c r="G964" s="355"/>
      <c r="H964" s="358"/>
      <c r="I964" s="608"/>
      <c r="J964" s="359"/>
      <c r="K964" s="363"/>
      <c r="L964" s="355"/>
      <c r="M964" s="355"/>
      <c r="N964" s="358"/>
      <c r="O964" s="355"/>
    </row>
    <row r="965" spans="1:15" x14ac:dyDescent="0.2">
      <c r="A965" s="355"/>
      <c r="B965" s="355"/>
      <c r="C965" s="355"/>
      <c r="D965" s="355"/>
      <c r="E965" s="355"/>
      <c r="F965" s="355"/>
      <c r="G965" s="355"/>
      <c r="H965" s="358"/>
      <c r="I965" s="608"/>
      <c r="J965" s="359"/>
      <c r="K965" s="363"/>
      <c r="L965" s="355"/>
      <c r="M965" s="355"/>
      <c r="N965" s="358"/>
      <c r="O965" s="355"/>
    </row>
    <row r="966" spans="1:15" x14ac:dyDescent="0.2">
      <c r="A966" s="355"/>
      <c r="B966" s="355"/>
      <c r="C966" s="355"/>
      <c r="D966" s="355"/>
      <c r="E966" s="355"/>
      <c r="F966" s="355"/>
      <c r="G966" s="355"/>
      <c r="H966" s="358"/>
      <c r="I966" s="608"/>
      <c r="J966" s="359"/>
      <c r="K966" s="363"/>
      <c r="L966" s="355"/>
      <c r="M966" s="355"/>
      <c r="N966" s="358"/>
      <c r="O966" s="355"/>
    </row>
    <row r="967" spans="1:15" x14ac:dyDescent="0.2">
      <c r="A967" s="355"/>
      <c r="B967" s="355"/>
      <c r="C967" s="355"/>
      <c r="D967" s="355"/>
      <c r="E967" s="355"/>
      <c r="F967" s="355"/>
      <c r="G967" s="355"/>
      <c r="H967" s="358"/>
      <c r="I967" s="608"/>
      <c r="J967" s="359"/>
      <c r="K967" s="363"/>
      <c r="L967" s="355"/>
      <c r="M967" s="355"/>
      <c r="N967" s="358"/>
      <c r="O967" s="355"/>
    </row>
    <row r="968" spans="1:15" x14ac:dyDescent="0.2">
      <c r="A968" s="355"/>
      <c r="B968" s="355"/>
      <c r="C968" s="355"/>
      <c r="D968" s="355"/>
      <c r="E968" s="355"/>
      <c r="F968" s="355"/>
      <c r="G968" s="355"/>
      <c r="H968" s="358"/>
      <c r="I968" s="608"/>
      <c r="J968" s="359"/>
      <c r="K968" s="363"/>
      <c r="L968" s="355"/>
      <c r="M968" s="355"/>
      <c r="N968" s="358"/>
      <c r="O968" s="355"/>
    </row>
    <row r="969" spans="1:15" x14ac:dyDescent="0.2">
      <c r="A969" s="355"/>
      <c r="B969" s="355"/>
      <c r="C969" s="355"/>
      <c r="D969" s="355"/>
      <c r="E969" s="355"/>
      <c r="F969" s="355"/>
      <c r="G969" s="355"/>
      <c r="H969" s="358"/>
      <c r="I969" s="608"/>
      <c r="J969" s="359"/>
      <c r="K969" s="363"/>
      <c r="L969" s="355"/>
      <c r="M969" s="355"/>
      <c r="N969" s="358"/>
      <c r="O969" s="355"/>
    </row>
    <row r="970" spans="1:15" x14ac:dyDescent="0.2">
      <c r="A970" s="355"/>
      <c r="B970" s="355"/>
      <c r="C970" s="355"/>
      <c r="D970" s="355"/>
      <c r="E970" s="355"/>
      <c r="F970" s="355"/>
      <c r="G970" s="355"/>
      <c r="H970" s="358"/>
      <c r="I970" s="608"/>
      <c r="J970" s="359"/>
      <c r="K970" s="363"/>
      <c r="L970" s="355"/>
      <c r="M970" s="355"/>
      <c r="N970" s="358"/>
      <c r="O970" s="355"/>
    </row>
    <row r="971" spans="1:15" x14ac:dyDescent="0.2">
      <c r="A971" s="355"/>
      <c r="B971" s="355"/>
      <c r="C971" s="355"/>
      <c r="D971" s="355"/>
      <c r="E971" s="355"/>
      <c r="F971" s="355"/>
      <c r="G971" s="355"/>
      <c r="H971" s="358"/>
      <c r="I971" s="608"/>
      <c r="J971" s="359"/>
      <c r="K971" s="363"/>
      <c r="L971" s="355"/>
      <c r="M971" s="355"/>
      <c r="N971" s="358"/>
      <c r="O971" s="355"/>
    </row>
    <row r="972" spans="1:15" x14ac:dyDescent="0.2">
      <c r="A972" s="355"/>
      <c r="B972" s="355"/>
      <c r="C972" s="355"/>
      <c r="D972" s="355"/>
      <c r="E972" s="355"/>
      <c r="F972" s="355"/>
      <c r="G972" s="355"/>
      <c r="H972" s="358"/>
      <c r="I972" s="608"/>
      <c r="J972" s="359"/>
      <c r="K972" s="363"/>
      <c r="L972" s="355"/>
      <c r="M972" s="355"/>
      <c r="N972" s="358"/>
      <c r="O972" s="355"/>
    </row>
    <row r="973" spans="1:15" x14ac:dyDescent="0.2">
      <c r="A973" s="355"/>
      <c r="B973" s="355"/>
      <c r="C973" s="355"/>
      <c r="D973" s="355"/>
      <c r="E973" s="355"/>
      <c r="F973" s="355"/>
      <c r="G973" s="355"/>
      <c r="H973" s="358"/>
      <c r="I973" s="608"/>
      <c r="J973" s="359"/>
      <c r="K973" s="363"/>
      <c r="L973" s="355"/>
      <c r="M973" s="355"/>
      <c r="N973" s="358"/>
      <c r="O973" s="355"/>
    </row>
    <row r="974" spans="1:15" x14ac:dyDescent="0.2">
      <c r="A974" s="355"/>
      <c r="B974" s="355"/>
      <c r="C974" s="355"/>
      <c r="D974" s="355"/>
      <c r="E974" s="355"/>
      <c r="F974" s="355"/>
      <c r="G974" s="355"/>
      <c r="H974" s="358"/>
      <c r="I974" s="608"/>
      <c r="J974" s="359"/>
      <c r="K974" s="363"/>
      <c r="L974" s="355"/>
      <c r="M974" s="355"/>
      <c r="N974" s="358"/>
      <c r="O974" s="355"/>
    </row>
    <row r="975" spans="1:15" x14ac:dyDescent="0.2">
      <c r="A975" s="355"/>
      <c r="B975" s="355"/>
      <c r="C975" s="355"/>
      <c r="D975" s="355"/>
      <c r="E975" s="355"/>
      <c r="F975" s="355"/>
      <c r="G975" s="355"/>
      <c r="H975" s="358"/>
      <c r="I975" s="608"/>
      <c r="J975" s="359"/>
      <c r="K975" s="363"/>
      <c r="L975" s="355"/>
      <c r="M975" s="355"/>
      <c r="N975" s="358"/>
      <c r="O975" s="355"/>
    </row>
    <row r="976" spans="1:15" x14ac:dyDescent="0.2">
      <c r="A976" s="355"/>
      <c r="B976" s="355"/>
      <c r="C976" s="355"/>
      <c r="D976" s="355"/>
      <c r="E976" s="355"/>
      <c r="F976" s="355"/>
      <c r="G976" s="355"/>
      <c r="H976" s="358"/>
      <c r="I976" s="608"/>
      <c r="J976" s="359"/>
      <c r="K976" s="363"/>
      <c r="L976" s="355"/>
      <c r="M976" s="355"/>
      <c r="N976" s="358"/>
      <c r="O976" s="355"/>
    </row>
    <row r="977" spans="1:15" x14ac:dyDescent="0.2">
      <c r="A977" s="355"/>
      <c r="B977" s="355"/>
      <c r="C977" s="355"/>
      <c r="D977" s="355"/>
      <c r="E977" s="355"/>
      <c r="F977" s="355"/>
      <c r="G977" s="355"/>
      <c r="H977" s="358"/>
      <c r="I977" s="608"/>
      <c r="J977" s="359"/>
      <c r="K977" s="363"/>
      <c r="L977" s="355"/>
      <c r="M977" s="355"/>
      <c r="N977" s="358"/>
      <c r="O977" s="355"/>
    </row>
    <row r="978" spans="1:15" x14ac:dyDescent="0.2">
      <c r="A978" s="355"/>
      <c r="B978" s="355"/>
      <c r="C978" s="355"/>
      <c r="D978" s="355"/>
      <c r="E978" s="355"/>
      <c r="F978" s="355"/>
      <c r="G978" s="355"/>
      <c r="H978" s="358"/>
      <c r="I978" s="608"/>
      <c r="J978" s="359"/>
      <c r="K978" s="363"/>
      <c r="L978" s="355"/>
      <c r="M978" s="355"/>
      <c r="N978" s="358"/>
      <c r="O978" s="355"/>
    </row>
    <row r="979" spans="1:15" x14ac:dyDescent="0.2">
      <c r="A979" s="355"/>
      <c r="B979" s="355"/>
      <c r="C979" s="355"/>
      <c r="D979" s="355"/>
      <c r="E979" s="355"/>
      <c r="F979" s="355"/>
      <c r="G979" s="355"/>
      <c r="H979" s="358"/>
      <c r="I979" s="608"/>
      <c r="J979" s="359"/>
      <c r="K979" s="363"/>
      <c r="L979" s="355"/>
      <c r="M979" s="355"/>
      <c r="N979" s="358"/>
      <c r="O979" s="355"/>
    </row>
    <row r="980" spans="1:15" x14ac:dyDescent="0.2">
      <c r="A980" s="355"/>
      <c r="B980" s="355"/>
      <c r="C980" s="355"/>
      <c r="D980" s="355"/>
      <c r="E980" s="355"/>
      <c r="F980" s="355"/>
      <c r="G980" s="355"/>
      <c r="H980" s="358"/>
      <c r="I980" s="608"/>
      <c r="J980" s="359"/>
      <c r="K980" s="363"/>
      <c r="L980" s="355"/>
      <c r="M980" s="355"/>
      <c r="N980" s="358"/>
      <c r="O980" s="355"/>
    </row>
    <row r="981" spans="1:15" x14ac:dyDescent="0.2">
      <c r="A981" s="355"/>
      <c r="B981" s="355"/>
      <c r="C981" s="355"/>
      <c r="D981" s="355"/>
      <c r="E981" s="355"/>
      <c r="F981" s="355"/>
      <c r="G981" s="355"/>
      <c r="H981" s="358"/>
      <c r="I981" s="608"/>
      <c r="J981" s="359"/>
      <c r="K981" s="363"/>
      <c r="L981" s="355"/>
      <c r="M981" s="355"/>
      <c r="N981" s="358"/>
      <c r="O981" s="355"/>
    </row>
    <row r="982" spans="1:15" x14ac:dyDescent="0.2">
      <c r="A982" s="355"/>
      <c r="B982" s="355"/>
      <c r="C982" s="355"/>
      <c r="D982" s="355"/>
      <c r="E982" s="355"/>
      <c r="F982" s="355"/>
      <c r="G982" s="355"/>
      <c r="H982" s="358"/>
      <c r="I982" s="608"/>
      <c r="J982" s="359"/>
      <c r="K982" s="363"/>
      <c r="L982" s="355"/>
      <c r="M982" s="355"/>
      <c r="N982" s="358"/>
      <c r="O982" s="355"/>
    </row>
    <row r="983" spans="1:15" x14ac:dyDescent="0.2">
      <c r="A983" s="355"/>
      <c r="B983" s="355"/>
      <c r="C983" s="355"/>
      <c r="D983" s="355"/>
      <c r="E983" s="355"/>
      <c r="F983" s="355"/>
      <c r="G983" s="355"/>
      <c r="H983" s="358"/>
      <c r="I983" s="608"/>
      <c r="J983" s="359"/>
      <c r="K983" s="363"/>
      <c r="L983" s="355"/>
      <c r="M983" s="355"/>
      <c r="N983" s="358"/>
      <c r="O983" s="355"/>
    </row>
    <row r="984" spans="1:15" x14ac:dyDescent="0.2">
      <c r="A984" s="355"/>
      <c r="B984" s="355"/>
      <c r="C984" s="355"/>
      <c r="D984" s="355"/>
      <c r="E984" s="355"/>
      <c r="F984" s="355"/>
      <c r="G984" s="355"/>
      <c r="H984" s="358"/>
      <c r="I984" s="608"/>
      <c r="J984" s="359"/>
      <c r="K984" s="363"/>
      <c r="L984" s="355"/>
      <c r="M984" s="355"/>
      <c r="N984" s="358"/>
      <c r="O984" s="355"/>
    </row>
    <row r="985" spans="1:15" x14ac:dyDescent="0.2">
      <c r="A985" s="355"/>
      <c r="B985" s="355"/>
      <c r="C985" s="355"/>
      <c r="D985" s="355"/>
      <c r="E985" s="355"/>
      <c r="F985" s="355"/>
      <c r="G985" s="355"/>
      <c r="H985" s="358"/>
      <c r="I985" s="608"/>
      <c r="J985" s="359"/>
      <c r="K985" s="363"/>
      <c r="L985" s="355"/>
      <c r="M985" s="355"/>
      <c r="N985" s="358"/>
      <c r="O985" s="355"/>
    </row>
    <row r="986" spans="1:15" x14ac:dyDescent="0.2">
      <c r="A986" s="355"/>
      <c r="B986" s="355"/>
      <c r="C986" s="355"/>
      <c r="D986" s="355"/>
      <c r="E986" s="355"/>
      <c r="F986" s="355"/>
      <c r="G986" s="355"/>
      <c r="H986" s="358"/>
      <c r="I986" s="608"/>
      <c r="J986" s="359"/>
      <c r="K986" s="363"/>
      <c r="L986" s="355"/>
      <c r="M986" s="355"/>
      <c r="N986" s="358"/>
      <c r="O986" s="355"/>
    </row>
    <row r="987" spans="1:15" x14ac:dyDescent="0.2">
      <c r="A987" s="355"/>
      <c r="B987" s="355"/>
      <c r="C987" s="355"/>
      <c r="D987" s="355"/>
      <c r="E987" s="355"/>
      <c r="F987" s="355"/>
      <c r="G987" s="355"/>
      <c r="H987" s="358"/>
      <c r="I987" s="608"/>
      <c r="J987" s="359"/>
      <c r="K987" s="363"/>
      <c r="L987" s="355"/>
      <c r="M987" s="355"/>
      <c r="N987" s="358"/>
      <c r="O987" s="355"/>
    </row>
    <row r="988" spans="1:15" x14ac:dyDescent="0.2">
      <c r="A988" s="355"/>
      <c r="B988" s="355"/>
      <c r="C988" s="355"/>
      <c r="D988" s="355"/>
      <c r="E988" s="355"/>
      <c r="F988" s="355"/>
      <c r="G988" s="355"/>
      <c r="H988" s="358"/>
      <c r="I988" s="608"/>
      <c r="J988" s="359"/>
      <c r="K988" s="363"/>
      <c r="L988" s="355"/>
      <c r="M988" s="355"/>
      <c r="N988" s="358"/>
      <c r="O988" s="355"/>
    </row>
    <row r="989" spans="1:15" x14ac:dyDescent="0.2">
      <c r="A989" s="355"/>
      <c r="B989" s="355"/>
      <c r="C989" s="355"/>
      <c r="D989" s="355"/>
      <c r="E989" s="355"/>
      <c r="F989" s="355"/>
      <c r="G989" s="355"/>
      <c r="H989" s="358"/>
      <c r="I989" s="608"/>
      <c r="J989" s="359"/>
      <c r="K989" s="363"/>
      <c r="L989" s="355"/>
      <c r="M989" s="355"/>
      <c r="N989" s="358"/>
      <c r="O989" s="355"/>
    </row>
    <row r="990" spans="1:15" x14ac:dyDescent="0.2">
      <c r="A990" s="355"/>
      <c r="B990" s="355"/>
      <c r="C990" s="355"/>
      <c r="D990" s="355"/>
      <c r="E990" s="355"/>
      <c r="F990" s="355"/>
      <c r="G990" s="355"/>
      <c r="H990" s="358"/>
      <c r="I990" s="608"/>
      <c r="J990" s="359"/>
      <c r="K990" s="363"/>
      <c r="L990" s="355"/>
      <c r="M990" s="355"/>
      <c r="N990" s="358"/>
      <c r="O990" s="355"/>
    </row>
    <row r="991" spans="1:15" x14ac:dyDescent="0.2">
      <c r="A991" s="355"/>
      <c r="B991" s="355"/>
      <c r="C991" s="355"/>
      <c r="D991" s="355"/>
      <c r="E991" s="355"/>
      <c r="F991" s="355"/>
      <c r="G991" s="355"/>
      <c r="H991" s="358"/>
      <c r="I991" s="608"/>
      <c r="J991" s="359"/>
      <c r="K991" s="363"/>
      <c r="L991" s="355"/>
      <c r="M991" s="355"/>
      <c r="N991" s="358"/>
      <c r="O991" s="355"/>
    </row>
    <row r="992" spans="1:15" x14ac:dyDescent="0.2">
      <c r="A992" s="355"/>
      <c r="B992" s="355"/>
      <c r="C992" s="355"/>
      <c r="D992" s="355"/>
      <c r="E992" s="355"/>
      <c r="F992" s="355"/>
      <c r="G992" s="355"/>
      <c r="H992" s="358"/>
      <c r="I992" s="608"/>
      <c r="J992" s="359"/>
      <c r="K992" s="363"/>
      <c r="L992" s="355"/>
      <c r="M992" s="355"/>
      <c r="N992" s="358"/>
      <c r="O992" s="355"/>
    </row>
    <row r="993" spans="1:15" x14ac:dyDescent="0.2">
      <c r="A993" s="355"/>
      <c r="B993" s="355"/>
      <c r="C993" s="355"/>
      <c r="D993" s="355"/>
      <c r="E993" s="355"/>
      <c r="F993" s="355"/>
      <c r="G993" s="355"/>
      <c r="H993" s="358"/>
      <c r="I993" s="608"/>
      <c r="J993" s="359"/>
      <c r="K993" s="363"/>
      <c r="L993" s="355"/>
      <c r="M993" s="355"/>
      <c r="N993" s="358"/>
      <c r="O993" s="355"/>
    </row>
    <row r="994" spans="1:15" x14ac:dyDescent="0.2">
      <c r="A994" s="355"/>
      <c r="B994" s="355"/>
      <c r="C994" s="355"/>
      <c r="D994" s="355"/>
      <c r="E994" s="355"/>
      <c r="F994" s="355"/>
      <c r="G994" s="355"/>
      <c r="H994" s="358"/>
      <c r="I994" s="608"/>
      <c r="J994" s="359"/>
      <c r="K994" s="363"/>
      <c r="L994" s="355"/>
      <c r="M994" s="355"/>
      <c r="N994" s="358"/>
      <c r="O994" s="355"/>
    </row>
    <row r="995" spans="1:15" x14ac:dyDescent="0.2">
      <c r="A995" s="355"/>
      <c r="B995" s="355"/>
      <c r="C995" s="355"/>
      <c r="D995" s="355"/>
      <c r="E995" s="355"/>
      <c r="F995" s="355"/>
      <c r="G995" s="355"/>
      <c r="H995" s="358"/>
      <c r="I995" s="608"/>
      <c r="J995" s="359"/>
      <c r="K995" s="363"/>
      <c r="L995" s="355"/>
      <c r="M995" s="355"/>
      <c r="N995" s="358"/>
      <c r="O995" s="355"/>
    </row>
    <row r="996" spans="1:15" x14ac:dyDescent="0.2">
      <c r="A996" s="355"/>
      <c r="B996" s="355"/>
      <c r="C996" s="355"/>
      <c r="D996" s="355"/>
      <c r="E996" s="355"/>
      <c r="F996" s="355"/>
      <c r="G996" s="355"/>
      <c r="H996" s="358"/>
      <c r="I996" s="608"/>
      <c r="J996" s="359"/>
      <c r="K996" s="363"/>
      <c r="L996" s="355"/>
      <c r="M996" s="355"/>
      <c r="N996" s="358"/>
      <c r="O996" s="355"/>
    </row>
    <row r="997" spans="1:15" x14ac:dyDescent="0.2">
      <c r="A997" s="355"/>
      <c r="B997" s="355"/>
      <c r="C997" s="355"/>
      <c r="D997" s="355"/>
      <c r="E997" s="355"/>
      <c r="F997" s="355"/>
      <c r="G997" s="355"/>
      <c r="H997" s="358"/>
      <c r="I997" s="608"/>
      <c r="J997" s="359"/>
      <c r="K997" s="363"/>
      <c r="L997" s="355"/>
      <c r="M997" s="355"/>
      <c r="N997" s="358"/>
      <c r="O997" s="355"/>
    </row>
    <row r="998" spans="1:15" x14ac:dyDescent="0.2">
      <c r="A998" s="355"/>
      <c r="B998" s="355"/>
      <c r="C998" s="355"/>
      <c r="D998" s="355"/>
      <c r="E998" s="355"/>
      <c r="F998" s="355"/>
      <c r="G998" s="355"/>
      <c r="H998" s="358"/>
      <c r="I998" s="608"/>
      <c r="J998" s="359"/>
      <c r="K998" s="363"/>
      <c r="L998" s="355"/>
      <c r="M998" s="355"/>
      <c r="N998" s="358"/>
      <c r="O998" s="355"/>
    </row>
    <row r="999" spans="1:15" x14ac:dyDescent="0.2">
      <c r="A999" s="355"/>
      <c r="B999" s="355"/>
      <c r="C999" s="355"/>
      <c r="D999" s="355"/>
      <c r="E999" s="355"/>
      <c r="F999" s="355"/>
      <c r="G999" s="355"/>
      <c r="H999" s="358"/>
      <c r="I999" s="608"/>
      <c r="J999" s="359"/>
      <c r="K999" s="363"/>
      <c r="L999" s="355"/>
      <c r="M999" s="355"/>
      <c r="N999" s="358"/>
      <c r="O999" s="355"/>
    </row>
    <row r="1000" spans="1:15" x14ac:dyDescent="0.2">
      <c r="A1000" s="355"/>
      <c r="B1000" s="355"/>
      <c r="C1000" s="355"/>
      <c r="D1000" s="355"/>
      <c r="E1000" s="355"/>
      <c r="F1000" s="355"/>
      <c r="G1000" s="355"/>
      <c r="H1000" s="358"/>
      <c r="I1000" s="608"/>
      <c r="J1000" s="359"/>
      <c r="K1000" s="363"/>
      <c r="L1000" s="355"/>
      <c r="M1000" s="355"/>
      <c r="N1000" s="358"/>
      <c r="O1000" s="355"/>
    </row>
    <row r="1001" spans="1:15" x14ac:dyDescent="0.2">
      <c r="A1001" s="355"/>
      <c r="B1001" s="355"/>
      <c r="C1001" s="355"/>
      <c r="D1001" s="355"/>
      <c r="E1001" s="355"/>
      <c r="F1001" s="355"/>
      <c r="G1001" s="355"/>
      <c r="H1001" s="358"/>
      <c r="I1001" s="608"/>
      <c r="J1001" s="359"/>
      <c r="K1001" s="363"/>
      <c r="L1001" s="355"/>
      <c r="M1001" s="355"/>
      <c r="N1001" s="358"/>
      <c r="O1001" s="355"/>
    </row>
    <row r="1002" spans="1:15" x14ac:dyDescent="0.2">
      <c r="A1002" s="355"/>
      <c r="B1002" s="355"/>
      <c r="C1002" s="355"/>
      <c r="D1002" s="355"/>
      <c r="E1002" s="355"/>
      <c r="F1002" s="355"/>
      <c r="G1002" s="355"/>
      <c r="H1002" s="358"/>
      <c r="I1002" s="608"/>
      <c r="J1002" s="359"/>
      <c r="K1002" s="363"/>
      <c r="L1002" s="355"/>
      <c r="M1002" s="355"/>
      <c r="N1002" s="358"/>
      <c r="O1002" s="355"/>
    </row>
    <row r="1003" spans="1:15" x14ac:dyDescent="0.2">
      <c r="A1003" s="355"/>
      <c r="B1003" s="355"/>
      <c r="C1003" s="355"/>
      <c r="D1003" s="355"/>
      <c r="E1003" s="355"/>
      <c r="F1003" s="355"/>
      <c r="G1003" s="355"/>
      <c r="H1003" s="358"/>
      <c r="I1003" s="608"/>
      <c r="J1003" s="359"/>
      <c r="K1003" s="363"/>
      <c r="L1003" s="355"/>
      <c r="M1003" s="355"/>
      <c r="N1003" s="358"/>
      <c r="O1003" s="355"/>
    </row>
    <row r="1004" spans="1:15" x14ac:dyDescent="0.2">
      <c r="A1004" s="355"/>
      <c r="B1004" s="355"/>
      <c r="C1004" s="355"/>
      <c r="D1004" s="355"/>
      <c r="E1004" s="355"/>
      <c r="F1004" s="355"/>
      <c r="G1004" s="355"/>
      <c r="H1004" s="358"/>
      <c r="I1004" s="608"/>
      <c r="J1004" s="359"/>
      <c r="K1004" s="363"/>
      <c r="L1004" s="355"/>
      <c r="M1004" s="355"/>
      <c r="N1004" s="358"/>
      <c r="O1004" s="355"/>
    </row>
    <row r="1005" spans="1:15" x14ac:dyDescent="0.2">
      <c r="A1005" s="355"/>
      <c r="B1005" s="355"/>
      <c r="C1005" s="355"/>
      <c r="D1005" s="355"/>
      <c r="E1005" s="355"/>
      <c r="F1005" s="355"/>
      <c r="G1005" s="355"/>
      <c r="H1005" s="358"/>
      <c r="I1005" s="608"/>
      <c r="J1005" s="359"/>
      <c r="K1005" s="363"/>
      <c r="L1005" s="355"/>
      <c r="M1005" s="355"/>
      <c r="N1005" s="358"/>
      <c r="O1005" s="355"/>
    </row>
    <row r="1006" spans="1:15" x14ac:dyDescent="0.2">
      <c r="A1006" s="355"/>
      <c r="B1006" s="355"/>
      <c r="C1006" s="355"/>
      <c r="D1006" s="355"/>
      <c r="E1006" s="355"/>
      <c r="F1006" s="355"/>
      <c r="G1006" s="355"/>
      <c r="H1006" s="358"/>
      <c r="I1006" s="608"/>
      <c r="J1006" s="359"/>
      <c r="K1006" s="363"/>
      <c r="L1006" s="355"/>
      <c r="M1006" s="355"/>
      <c r="N1006" s="358"/>
      <c r="O1006" s="355"/>
    </row>
    <row r="1007" spans="1:15" x14ac:dyDescent="0.2">
      <c r="A1007" s="355"/>
      <c r="B1007" s="355"/>
      <c r="C1007" s="355"/>
      <c r="D1007" s="355"/>
      <c r="E1007" s="355"/>
      <c r="F1007" s="355"/>
      <c r="G1007" s="355"/>
      <c r="H1007" s="358"/>
      <c r="I1007" s="608"/>
      <c r="J1007" s="359"/>
      <c r="K1007" s="363"/>
      <c r="L1007" s="355"/>
      <c r="M1007" s="355"/>
      <c r="N1007" s="358"/>
      <c r="O1007" s="355"/>
    </row>
    <row r="1008" spans="1:15" x14ac:dyDescent="0.2">
      <c r="A1008" s="355"/>
      <c r="B1008" s="355"/>
      <c r="C1008" s="355"/>
      <c r="D1008" s="355"/>
      <c r="E1008" s="355"/>
      <c r="F1008" s="355"/>
      <c r="G1008" s="355"/>
      <c r="H1008" s="358"/>
      <c r="I1008" s="608"/>
      <c r="J1008" s="359"/>
      <c r="K1008" s="363"/>
      <c r="L1008" s="355"/>
      <c r="M1008" s="355"/>
      <c r="N1008" s="358"/>
      <c r="O1008" s="355"/>
    </row>
    <row r="1009" spans="1:15" x14ac:dyDescent="0.2">
      <c r="A1009" s="355"/>
      <c r="B1009" s="355"/>
      <c r="C1009" s="355"/>
      <c r="D1009" s="355"/>
      <c r="E1009" s="355"/>
      <c r="F1009" s="355"/>
      <c r="G1009" s="355"/>
      <c r="H1009" s="358"/>
      <c r="I1009" s="608"/>
      <c r="J1009" s="359"/>
      <c r="K1009" s="363"/>
      <c r="L1009" s="355"/>
      <c r="M1009" s="355"/>
      <c r="N1009" s="358"/>
      <c r="O1009" s="355"/>
    </row>
    <row r="1010" spans="1:15" x14ac:dyDescent="0.2">
      <c r="A1010" s="355"/>
      <c r="B1010" s="355"/>
      <c r="C1010" s="355"/>
      <c r="D1010" s="355"/>
      <c r="E1010" s="355"/>
      <c r="F1010" s="355"/>
      <c r="G1010" s="355"/>
      <c r="H1010" s="358"/>
      <c r="I1010" s="608"/>
      <c r="J1010" s="359"/>
      <c r="K1010" s="363"/>
      <c r="L1010" s="355"/>
      <c r="M1010" s="355"/>
      <c r="N1010" s="358"/>
      <c r="O1010" s="355"/>
    </row>
    <row r="1011" spans="1:15" x14ac:dyDescent="0.2">
      <c r="A1011" s="355"/>
      <c r="B1011" s="355"/>
      <c r="C1011" s="355"/>
      <c r="D1011" s="355"/>
      <c r="E1011" s="355"/>
      <c r="F1011" s="355"/>
      <c r="G1011" s="355"/>
      <c r="H1011" s="358"/>
      <c r="I1011" s="608"/>
      <c r="J1011" s="359"/>
      <c r="K1011" s="363"/>
      <c r="L1011" s="355"/>
      <c r="M1011" s="355"/>
      <c r="N1011" s="358"/>
      <c r="O1011" s="355"/>
    </row>
    <row r="1012" spans="1:15" x14ac:dyDescent="0.2">
      <c r="A1012" s="355"/>
      <c r="B1012" s="355"/>
      <c r="C1012" s="355"/>
      <c r="D1012" s="355"/>
      <c r="E1012" s="355"/>
      <c r="F1012" s="355"/>
      <c r="G1012" s="355"/>
      <c r="H1012" s="358"/>
      <c r="I1012" s="608"/>
      <c r="J1012" s="359"/>
      <c r="K1012" s="363"/>
      <c r="L1012" s="355"/>
      <c r="M1012" s="355"/>
      <c r="N1012" s="358"/>
      <c r="O1012" s="355"/>
    </row>
    <row r="1013" spans="1:15" x14ac:dyDescent="0.2">
      <c r="A1013" s="355"/>
      <c r="B1013" s="355"/>
      <c r="C1013" s="355"/>
      <c r="D1013" s="355"/>
      <c r="E1013" s="355"/>
      <c r="F1013" s="355"/>
      <c r="G1013" s="355"/>
      <c r="H1013" s="358"/>
      <c r="I1013" s="608"/>
      <c r="J1013" s="359"/>
      <c r="K1013" s="363"/>
      <c r="L1013" s="355"/>
      <c r="M1013" s="355"/>
      <c r="N1013" s="358"/>
      <c r="O1013" s="355"/>
    </row>
    <row r="1014" spans="1:15" x14ac:dyDescent="0.2">
      <c r="A1014" s="355"/>
      <c r="B1014" s="355"/>
      <c r="C1014" s="355"/>
      <c r="D1014" s="355"/>
      <c r="E1014" s="355"/>
      <c r="F1014" s="355"/>
      <c r="G1014" s="355"/>
      <c r="H1014" s="358"/>
      <c r="I1014" s="608"/>
      <c r="J1014" s="359"/>
      <c r="K1014" s="363"/>
      <c r="L1014" s="355"/>
      <c r="M1014" s="355"/>
      <c r="N1014" s="358"/>
      <c r="O1014" s="355"/>
    </row>
    <row r="1015" spans="1:15" x14ac:dyDescent="0.2">
      <c r="A1015" s="355"/>
      <c r="B1015" s="355"/>
      <c r="C1015" s="355"/>
      <c r="D1015" s="355"/>
      <c r="E1015" s="355"/>
      <c r="F1015" s="355"/>
      <c r="G1015" s="355"/>
      <c r="H1015" s="358"/>
      <c r="I1015" s="608"/>
      <c r="J1015" s="359"/>
      <c r="K1015" s="363"/>
      <c r="L1015" s="355"/>
      <c r="M1015" s="355"/>
      <c r="N1015" s="358"/>
      <c r="O1015" s="355"/>
    </row>
    <row r="1016" spans="1:15" x14ac:dyDescent="0.2">
      <c r="A1016" s="355"/>
      <c r="B1016" s="355"/>
      <c r="C1016" s="355"/>
      <c r="D1016" s="355"/>
      <c r="E1016" s="355"/>
      <c r="F1016" s="355"/>
      <c r="G1016" s="355"/>
      <c r="H1016" s="358"/>
      <c r="I1016" s="608"/>
      <c r="J1016" s="359"/>
      <c r="K1016" s="363"/>
      <c r="L1016" s="355"/>
      <c r="M1016" s="355"/>
      <c r="N1016" s="358"/>
      <c r="O1016" s="355"/>
    </row>
    <row r="1017" spans="1:15" x14ac:dyDescent="0.2">
      <c r="A1017" s="355"/>
      <c r="B1017" s="355"/>
      <c r="C1017" s="355"/>
      <c r="D1017" s="355"/>
      <c r="E1017" s="355"/>
      <c r="F1017" s="355"/>
      <c r="G1017" s="355"/>
      <c r="H1017" s="358"/>
      <c r="I1017" s="608"/>
      <c r="J1017" s="359"/>
      <c r="K1017" s="363"/>
      <c r="L1017" s="355"/>
      <c r="M1017" s="355"/>
      <c r="N1017" s="358"/>
      <c r="O1017" s="355"/>
    </row>
    <row r="1018" spans="1:15" x14ac:dyDescent="0.2">
      <c r="A1018" s="355"/>
      <c r="B1018" s="355"/>
      <c r="C1018" s="355"/>
      <c r="D1018" s="355"/>
      <c r="E1018" s="355"/>
      <c r="F1018" s="355"/>
      <c r="G1018" s="355"/>
      <c r="H1018" s="358"/>
      <c r="I1018" s="608"/>
      <c r="J1018" s="359"/>
      <c r="K1018" s="363"/>
      <c r="L1018" s="355"/>
      <c r="M1018" s="355"/>
      <c r="N1018" s="358"/>
      <c r="O1018" s="355"/>
    </row>
    <row r="1019" spans="1:15" x14ac:dyDescent="0.2">
      <c r="A1019" s="355"/>
      <c r="B1019" s="355"/>
      <c r="C1019" s="355"/>
      <c r="D1019" s="355"/>
      <c r="E1019" s="355"/>
      <c r="F1019" s="355"/>
      <c r="G1019" s="355"/>
      <c r="H1019" s="358"/>
      <c r="I1019" s="608"/>
      <c r="J1019" s="359"/>
      <c r="K1019" s="363"/>
      <c r="L1019" s="355"/>
      <c r="M1019" s="355"/>
      <c r="N1019" s="358"/>
      <c r="O1019" s="355"/>
    </row>
    <row r="1020" spans="1:15" x14ac:dyDescent="0.2">
      <c r="A1020" s="355"/>
      <c r="B1020" s="355"/>
      <c r="C1020" s="355"/>
      <c r="D1020" s="355"/>
      <c r="E1020" s="355"/>
      <c r="F1020" s="355"/>
      <c r="G1020" s="355"/>
      <c r="H1020" s="358"/>
      <c r="I1020" s="608"/>
      <c r="J1020" s="359"/>
      <c r="K1020" s="363"/>
      <c r="L1020" s="355"/>
      <c r="M1020" s="355"/>
      <c r="N1020" s="358"/>
      <c r="O1020" s="355"/>
    </row>
    <row r="1021" spans="1:15" x14ac:dyDescent="0.2">
      <c r="A1021" s="355"/>
      <c r="B1021" s="355"/>
      <c r="C1021" s="355"/>
      <c r="D1021" s="355"/>
      <c r="E1021" s="355"/>
      <c r="F1021" s="355"/>
      <c r="G1021" s="355"/>
      <c r="H1021" s="358"/>
      <c r="I1021" s="608"/>
      <c r="J1021" s="359"/>
      <c r="K1021" s="363"/>
      <c r="L1021" s="355"/>
      <c r="M1021" s="355"/>
      <c r="N1021" s="358"/>
      <c r="O1021" s="355"/>
    </row>
    <row r="1022" spans="1:15" x14ac:dyDescent="0.2">
      <c r="A1022" s="355"/>
      <c r="B1022" s="355"/>
      <c r="C1022" s="355"/>
      <c r="D1022" s="355"/>
      <c r="E1022" s="355"/>
      <c r="F1022" s="355"/>
      <c r="G1022" s="355"/>
      <c r="H1022" s="358"/>
      <c r="I1022" s="608"/>
      <c r="J1022" s="359"/>
      <c r="K1022" s="363"/>
      <c r="L1022" s="355"/>
      <c r="M1022" s="355"/>
      <c r="N1022" s="358"/>
      <c r="O1022" s="355"/>
    </row>
    <row r="1023" spans="1:15" x14ac:dyDescent="0.2">
      <c r="A1023" s="355"/>
      <c r="B1023" s="355"/>
      <c r="C1023" s="355"/>
      <c r="D1023" s="355"/>
      <c r="E1023" s="355"/>
      <c r="F1023" s="355"/>
      <c r="G1023" s="355"/>
      <c r="H1023" s="358"/>
      <c r="I1023" s="608"/>
      <c r="J1023" s="359"/>
      <c r="K1023" s="363"/>
      <c r="L1023" s="355"/>
      <c r="M1023" s="355"/>
      <c r="N1023" s="358"/>
      <c r="O1023" s="355"/>
    </row>
    <row r="1024" spans="1:15" x14ac:dyDescent="0.2">
      <c r="A1024" s="355"/>
      <c r="B1024" s="355"/>
      <c r="C1024" s="355"/>
      <c r="D1024" s="355"/>
      <c r="E1024" s="355"/>
      <c r="F1024" s="355"/>
      <c r="G1024" s="355"/>
      <c r="H1024" s="358"/>
      <c r="I1024" s="608"/>
      <c r="J1024" s="359"/>
      <c r="K1024" s="363"/>
      <c r="L1024" s="355"/>
      <c r="M1024" s="355"/>
      <c r="N1024" s="358"/>
      <c r="O1024" s="355"/>
    </row>
    <row r="1025" spans="1:15" x14ac:dyDescent="0.2">
      <c r="A1025" s="355"/>
      <c r="B1025" s="355"/>
      <c r="C1025" s="355"/>
      <c r="D1025" s="355"/>
      <c r="E1025" s="355"/>
      <c r="F1025" s="355"/>
      <c r="G1025" s="355"/>
      <c r="H1025" s="358"/>
      <c r="I1025" s="608"/>
      <c r="J1025" s="359"/>
      <c r="K1025" s="363"/>
      <c r="L1025" s="355"/>
      <c r="M1025" s="355"/>
      <c r="N1025" s="358"/>
      <c r="O1025" s="355"/>
    </row>
    <row r="1026" spans="1:15" x14ac:dyDescent="0.2">
      <c r="A1026" s="355"/>
      <c r="B1026" s="355"/>
      <c r="C1026" s="355"/>
      <c r="D1026" s="355"/>
      <c r="E1026" s="355"/>
      <c r="F1026" s="355"/>
      <c r="G1026" s="355"/>
      <c r="H1026" s="358"/>
      <c r="I1026" s="608"/>
      <c r="J1026" s="359"/>
      <c r="K1026" s="363"/>
      <c r="L1026" s="355"/>
      <c r="M1026" s="355"/>
      <c r="N1026" s="358"/>
      <c r="O1026" s="355"/>
    </row>
    <row r="1027" spans="1:15" x14ac:dyDescent="0.2">
      <c r="A1027" s="355"/>
      <c r="B1027" s="355"/>
      <c r="C1027" s="355"/>
      <c r="D1027" s="355"/>
      <c r="E1027" s="355"/>
      <c r="F1027" s="355"/>
      <c r="G1027" s="355"/>
      <c r="H1027" s="358"/>
      <c r="I1027" s="608"/>
      <c r="J1027" s="359"/>
      <c r="K1027" s="363"/>
      <c r="L1027" s="355"/>
      <c r="M1027" s="355"/>
      <c r="N1027" s="358"/>
      <c r="O1027" s="355"/>
    </row>
    <row r="1028" spans="1:15" x14ac:dyDescent="0.2">
      <c r="A1028" s="355"/>
      <c r="B1028" s="355"/>
      <c r="C1028" s="355"/>
      <c r="D1028" s="355"/>
      <c r="E1028" s="355"/>
      <c r="F1028" s="355"/>
      <c r="G1028" s="355"/>
      <c r="H1028" s="358"/>
      <c r="I1028" s="608"/>
      <c r="J1028" s="359"/>
      <c r="K1028" s="363"/>
      <c r="L1028" s="355"/>
      <c r="M1028" s="355"/>
      <c r="N1028" s="358"/>
      <c r="O1028" s="355"/>
    </row>
    <row r="1029" spans="1:15" x14ac:dyDescent="0.2">
      <c r="A1029" s="355"/>
      <c r="B1029" s="355"/>
      <c r="C1029" s="355"/>
      <c r="D1029" s="355"/>
      <c r="E1029" s="355"/>
      <c r="F1029" s="355"/>
      <c r="G1029" s="355"/>
      <c r="H1029" s="358"/>
      <c r="I1029" s="608"/>
      <c r="J1029" s="359"/>
      <c r="K1029" s="363"/>
      <c r="L1029" s="355"/>
      <c r="M1029" s="355"/>
      <c r="N1029" s="358"/>
      <c r="O1029" s="355"/>
    </row>
    <row r="1030" spans="1:15" x14ac:dyDescent="0.2">
      <c r="A1030" s="355"/>
      <c r="B1030" s="355"/>
      <c r="C1030" s="355"/>
      <c r="D1030" s="355"/>
      <c r="E1030" s="355"/>
      <c r="F1030" s="355"/>
      <c r="G1030" s="355"/>
      <c r="H1030" s="358"/>
      <c r="I1030" s="608"/>
      <c r="J1030" s="359"/>
      <c r="K1030" s="363"/>
      <c r="L1030" s="355"/>
      <c r="M1030" s="355"/>
      <c r="N1030" s="358"/>
      <c r="O1030" s="355"/>
    </row>
    <row r="1031" spans="1:15" x14ac:dyDescent="0.2">
      <c r="A1031" s="355"/>
      <c r="B1031" s="355"/>
      <c r="C1031" s="355"/>
      <c r="D1031" s="355"/>
      <c r="E1031" s="355"/>
      <c r="F1031" s="355"/>
      <c r="G1031" s="355"/>
      <c r="H1031" s="358"/>
      <c r="I1031" s="608"/>
      <c r="J1031" s="359"/>
      <c r="K1031" s="363"/>
      <c r="L1031" s="355"/>
      <c r="M1031" s="355"/>
      <c r="N1031" s="358"/>
      <c r="O1031" s="355"/>
    </row>
    <row r="1032" spans="1:15" x14ac:dyDescent="0.2">
      <c r="A1032" s="355"/>
      <c r="B1032" s="355"/>
      <c r="C1032" s="355"/>
      <c r="D1032" s="355"/>
      <c r="E1032" s="355"/>
      <c r="F1032" s="355"/>
      <c r="G1032" s="355"/>
      <c r="H1032" s="358"/>
      <c r="I1032" s="608"/>
      <c r="J1032" s="359"/>
      <c r="K1032" s="363"/>
      <c r="L1032" s="355"/>
      <c r="M1032" s="355"/>
      <c r="N1032" s="358"/>
      <c r="O1032" s="355"/>
    </row>
    <row r="1033" spans="1:15" x14ac:dyDescent="0.2">
      <c r="A1033" s="355"/>
      <c r="B1033" s="355"/>
      <c r="C1033" s="355"/>
      <c r="D1033" s="355"/>
      <c r="E1033" s="355"/>
      <c r="F1033" s="355"/>
      <c r="G1033" s="355"/>
      <c r="H1033" s="358"/>
      <c r="I1033" s="608"/>
      <c r="J1033" s="359"/>
      <c r="K1033" s="363"/>
      <c r="L1033" s="355"/>
      <c r="M1033" s="355"/>
      <c r="N1033" s="358"/>
      <c r="O1033" s="355"/>
    </row>
    <row r="1034" spans="1:15" x14ac:dyDescent="0.2">
      <c r="A1034" s="355"/>
      <c r="B1034" s="355"/>
      <c r="C1034" s="355"/>
      <c r="D1034" s="355"/>
      <c r="E1034" s="355"/>
      <c r="F1034" s="355"/>
      <c r="G1034" s="355"/>
      <c r="H1034" s="358"/>
      <c r="I1034" s="608"/>
      <c r="J1034" s="359"/>
      <c r="K1034" s="363"/>
      <c r="L1034" s="355"/>
      <c r="M1034" s="355"/>
      <c r="N1034" s="358"/>
      <c r="O1034" s="355"/>
    </row>
    <row r="1035" spans="1:15" x14ac:dyDescent="0.2">
      <c r="A1035" s="355"/>
      <c r="B1035" s="355"/>
      <c r="C1035" s="355"/>
      <c r="D1035" s="355"/>
      <c r="E1035" s="355"/>
      <c r="F1035" s="355"/>
      <c r="G1035" s="355"/>
      <c r="H1035" s="358"/>
      <c r="I1035" s="608"/>
      <c r="J1035" s="359"/>
      <c r="K1035" s="363"/>
      <c r="L1035" s="355"/>
      <c r="M1035" s="355"/>
      <c r="N1035" s="358"/>
      <c r="O1035" s="355"/>
    </row>
    <row r="1036" spans="1:15" x14ac:dyDescent="0.2">
      <c r="A1036" s="355"/>
      <c r="B1036" s="355"/>
      <c r="C1036" s="355"/>
      <c r="D1036" s="355"/>
      <c r="E1036" s="355"/>
      <c r="F1036" s="355"/>
      <c r="G1036" s="355"/>
      <c r="H1036" s="358"/>
      <c r="I1036" s="608"/>
      <c r="J1036" s="359"/>
      <c r="K1036" s="363"/>
      <c r="L1036" s="355"/>
      <c r="M1036" s="355"/>
      <c r="N1036" s="358"/>
      <c r="O1036" s="355"/>
    </row>
    <row r="1037" spans="1:15" x14ac:dyDescent="0.2">
      <c r="A1037" s="355"/>
      <c r="B1037" s="355"/>
      <c r="C1037" s="355"/>
      <c r="D1037" s="355"/>
      <c r="E1037" s="355"/>
      <c r="F1037" s="355"/>
      <c r="G1037" s="355"/>
      <c r="H1037" s="358"/>
      <c r="I1037" s="608"/>
      <c r="J1037" s="359"/>
      <c r="K1037" s="363"/>
      <c r="L1037" s="355"/>
      <c r="M1037" s="355"/>
      <c r="N1037" s="358"/>
      <c r="O1037" s="355"/>
    </row>
    <row r="1038" spans="1:15" x14ac:dyDescent="0.2">
      <c r="A1038" s="355"/>
      <c r="B1038" s="355"/>
      <c r="C1038" s="355"/>
      <c r="D1038" s="355"/>
      <c r="E1038" s="355"/>
      <c r="F1038" s="355"/>
      <c r="G1038" s="355"/>
      <c r="H1038" s="358"/>
      <c r="I1038" s="608"/>
      <c r="J1038" s="359"/>
      <c r="K1038" s="363"/>
      <c r="L1038" s="355"/>
      <c r="M1038" s="355"/>
      <c r="N1038" s="358"/>
      <c r="O1038" s="355"/>
    </row>
    <row r="1039" spans="1:15" x14ac:dyDescent="0.2">
      <c r="A1039" s="355"/>
      <c r="B1039" s="355"/>
      <c r="C1039" s="355"/>
      <c r="D1039" s="355"/>
      <c r="E1039" s="355"/>
      <c r="F1039" s="355"/>
      <c r="G1039" s="355"/>
      <c r="H1039" s="358"/>
      <c r="I1039" s="608"/>
      <c r="J1039" s="359"/>
      <c r="K1039" s="363"/>
      <c r="L1039" s="355"/>
      <c r="M1039" s="355"/>
      <c r="N1039" s="358"/>
      <c r="O1039" s="355"/>
    </row>
    <row r="1040" spans="1:15" x14ac:dyDescent="0.2">
      <c r="A1040" s="355"/>
      <c r="B1040" s="355"/>
      <c r="C1040" s="355"/>
      <c r="D1040" s="355"/>
      <c r="E1040" s="355"/>
      <c r="F1040" s="355"/>
      <c r="G1040" s="355"/>
      <c r="H1040" s="358"/>
      <c r="I1040" s="608"/>
      <c r="J1040" s="359"/>
      <c r="K1040" s="363"/>
      <c r="L1040" s="355"/>
      <c r="M1040" s="355"/>
      <c r="N1040" s="358"/>
      <c r="O1040" s="355"/>
    </row>
    <row r="1041" spans="1:15" x14ac:dyDescent="0.2">
      <c r="A1041" s="355"/>
      <c r="B1041" s="355"/>
      <c r="C1041" s="355"/>
      <c r="D1041" s="355"/>
      <c r="E1041" s="355"/>
      <c r="F1041" s="355"/>
      <c r="G1041" s="355"/>
      <c r="H1041" s="358"/>
      <c r="I1041" s="608"/>
      <c r="J1041" s="359"/>
      <c r="K1041" s="363"/>
      <c r="L1041" s="355"/>
      <c r="M1041" s="355"/>
      <c r="N1041" s="358"/>
      <c r="O1041" s="355"/>
    </row>
    <row r="1042" spans="1:15" x14ac:dyDescent="0.2">
      <c r="A1042" s="355"/>
      <c r="B1042" s="355"/>
      <c r="C1042" s="355"/>
      <c r="D1042" s="355"/>
      <c r="E1042" s="355"/>
      <c r="F1042" s="355"/>
      <c r="G1042" s="355"/>
      <c r="H1042" s="358"/>
      <c r="I1042" s="608"/>
      <c r="J1042" s="359"/>
      <c r="K1042" s="363"/>
      <c r="L1042" s="355"/>
      <c r="M1042" s="355"/>
      <c r="N1042" s="358"/>
      <c r="O1042" s="355"/>
    </row>
    <row r="1043" spans="1:15" x14ac:dyDescent="0.2">
      <c r="A1043" s="355"/>
      <c r="B1043" s="355"/>
      <c r="C1043" s="355"/>
      <c r="D1043" s="355"/>
      <c r="E1043" s="355"/>
      <c r="F1043" s="355"/>
      <c r="G1043" s="355"/>
      <c r="H1043" s="358"/>
      <c r="I1043" s="608"/>
      <c r="J1043" s="359"/>
      <c r="K1043" s="363"/>
      <c r="L1043" s="355"/>
      <c r="M1043" s="355"/>
      <c r="N1043" s="358"/>
      <c r="O1043" s="355"/>
    </row>
    <row r="1044" spans="1:15" x14ac:dyDescent="0.2">
      <c r="A1044" s="355"/>
      <c r="B1044" s="355"/>
      <c r="C1044" s="355"/>
      <c r="D1044" s="355"/>
      <c r="E1044" s="355"/>
      <c r="F1044" s="355"/>
      <c r="G1044" s="355"/>
      <c r="H1044" s="358"/>
      <c r="I1044" s="608"/>
      <c r="J1044" s="359"/>
      <c r="K1044" s="363"/>
      <c r="L1044" s="355"/>
      <c r="M1044" s="355"/>
      <c r="N1044" s="358"/>
      <c r="O1044" s="355"/>
    </row>
    <row r="1045" spans="1:15" x14ac:dyDescent="0.2">
      <c r="A1045" s="355"/>
      <c r="B1045" s="355"/>
      <c r="C1045" s="355"/>
      <c r="D1045" s="355"/>
      <c r="E1045" s="355"/>
      <c r="F1045" s="355"/>
      <c r="G1045" s="355"/>
      <c r="H1045" s="358"/>
      <c r="I1045" s="608"/>
      <c r="J1045" s="359"/>
      <c r="K1045" s="363"/>
      <c r="L1045" s="355"/>
      <c r="M1045" s="355"/>
      <c r="N1045" s="358"/>
      <c r="O1045" s="355"/>
    </row>
    <row r="1046" spans="1:15" x14ac:dyDescent="0.2">
      <c r="A1046" s="355"/>
      <c r="B1046" s="355"/>
      <c r="C1046" s="355"/>
      <c r="D1046" s="355"/>
      <c r="E1046" s="355"/>
      <c r="F1046" s="355"/>
      <c r="G1046" s="355"/>
      <c r="H1046" s="358"/>
      <c r="I1046" s="608"/>
      <c r="J1046" s="359"/>
      <c r="K1046" s="363"/>
      <c r="L1046" s="355"/>
      <c r="M1046" s="355"/>
      <c r="N1046" s="358"/>
      <c r="O1046" s="355"/>
    </row>
    <row r="1047" spans="1:15" x14ac:dyDescent="0.2">
      <c r="A1047" s="355"/>
      <c r="B1047" s="355"/>
      <c r="C1047" s="355"/>
      <c r="D1047" s="355"/>
      <c r="E1047" s="355"/>
      <c r="F1047" s="355"/>
      <c r="G1047" s="355"/>
      <c r="H1047" s="358"/>
      <c r="I1047" s="608"/>
      <c r="J1047" s="359"/>
      <c r="K1047" s="363"/>
      <c r="L1047" s="355"/>
      <c r="M1047" s="355"/>
      <c r="N1047" s="358"/>
      <c r="O1047" s="355"/>
    </row>
    <row r="1048" spans="1:15" x14ac:dyDescent="0.2">
      <c r="A1048" s="355"/>
      <c r="B1048" s="355"/>
      <c r="C1048" s="355"/>
      <c r="D1048" s="355"/>
      <c r="E1048" s="355"/>
      <c r="F1048" s="355"/>
      <c r="G1048" s="355"/>
      <c r="H1048" s="358"/>
      <c r="I1048" s="608"/>
      <c r="J1048" s="359"/>
      <c r="K1048" s="363"/>
      <c r="L1048" s="355"/>
      <c r="M1048" s="355"/>
      <c r="N1048" s="358"/>
      <c r="O1048" s="355"/>
    </row>
    <row r="1049" spans="1:15" x14ac:dyDescent="0.2">
      <c r="A1049" s="355"/>
      <c r="B1049" s="355"/>
      <c r="C1049" s="355"/>
      <c r="D1049" s="355"/>
      <c r="E1049" s="355"/>
      <c r="F1049" s="355"/>
      <c r="G1049" s="355"/>
      <c r="H1049" s="358"/>
      <c r="I1049" s="608"/>
      <c r="J1049" s="359"/>
      <c r="K1049" s="363"/>
      <c r="L1049" s="355"/>
      <c r="M1049" s="355"/>
      <c r="N1049" s="358"/>
      <c r="O1049" s="355"/>
    </row>
    <row r="1050" spans="1:15" x14ac:dyDescent="0.2">
      <c r="A1050" s="355"/>
      <c r="B1050" s="355"/>
      <c r="C1050" s="355"/>
      <c r="D1050" s="355"/>
      <c r="E1050" s="355"/>
      <c r="F1050" s="355"/>
      <c r="G1050" s="355"/>
      <c r="H1050" s="358"/>
      <c r="I1050" s="608"/>
      <c r="J1050" s="359"/>
      <c r="K1050" s="363"/>
      <c r="L1050" s="355"/>
      <c r="M1050" s="355"/>
      <c r="N1050" s="358"/>
      <c r="O1050" s="355"/>
    </row>
    <row r="1051" spans="1:15" x14ac:dyDescent="0.2">
      <c r="A1051" s="355"/>
      <c r="B1051" s="355"/>
      <c r="C1051" s="355"/>
      <c r="D1051" s="355"/>
      <c r="E1051" s="355"/>
      <c r="F1051" s="355"/>
      <c r="G1051" s="355"/>
      <c r="H1051" s="358"/>
      <c r="I1051" s="608"/>
      <c r="J1051" s="359"/>
      <c r="K1051" s="363"/>
      <c r="L1051" s="355"/>
      <c r="M1051" s="355"/>
      <c r="N1051" s="358"/>
      <c r="O1051" s="355"/>
    </row>
    <row r="1052" spans="1:15" x14ac:dyDescent="0.2">
      <c r="A1052" s="355"/>
      <c r="B1052" s="355"/>
      <c r="C1052" s="355"/>
      <c r="D1052" s="355"/>
      <c r="E1052" s="355"/>
      <c r="F1052" s="355"/>
      <c r="G1052" s="355"/>
      <c r="H1052" s="358"/>
      <c r="I1052" s="608"/>
      <c r="J1052" s="359"/>
      <c r="K1052" s="363"/>
      <c r="L1052" s="355"/>
      <c r="M1052" s="355"/>
      <c r="N1052" s="358"/>
      <c r="O1052" s="355"/>
    </row>
    <row r="1053" spans="1:15" x14ac:dyDescent="0.2">
      <c r="A1053" s="355"/>
      <c r="B1053" s="355"/>
      <c r="C1053" s="355"/>
      <c r="D1053" s="355"/>
      <c r="E1053" s="355"/>
      <c r="F1053" s="355"/>
      <c r="G1053" s="355"/>
      <c r="H1053" s="358"/>
      <c r="I1053" s="608"/>
      <c r="J1053" s="359"/>
      <c r="K1053" s="363"/>
      <c r="L1053" s="355"/>
      <c r="M1053" s="355"/>
      <c r="N1053" s="358"/>
      <c r="O1053" s="355"/>
    </row>
    <row r="1054" spans="1:15" x14ac:dyDescent="0.2">
      <c r="A1054" s="355"/>
      <c r="B1054" s="355"/>
      <c r="C1054" s="355"/>
      <c r="D1054" s="355"/>
      <c r="E1054" s="355"/>
      <c r="F1054" s="355"/>
      <c r="G1054" s="355"/>
      <c r="H1054" s="358"/>
      <c r="I1054" s="608"/>
      <c r="J1054" s="359"/>
      <c r="K1054" s="363"/>
      <c r="L1054" s="355"/>
      <c r="M1054" s="355"/>
      <c r="N1054" s="358"/>
      <c r="O1054" s="355"/>
    </row>
    <row r="1055" spans="1:15" x14ac:dyDescent="0.2">
      <c r="A1055" s="355"/>
      <c r="B1055" s="355"/>
      <c r="C1055" s="355"/>
      <c r="D1055" s="355"/>
      <c r="E1055" s="355"/>
      <c r="F1055" s="355"/>
      <c r="G1055" s="355"/>
      <c r="H1055" s="358"/>
      <c r="I1055" s="608"/>
      <c r="J1055" s="359"/>
      <c r="K1055" s="363"/>
      <c r="L1055" s="355"/>
      <c r="M1055" s="355"/>
      <c r="N1055" s="358"/>
      <c r="O1055" s="355"/>
    </row>
    <row r="1056" spans="1:15" x14ac:dyDescent="0.2">
      <c r="A1056" s="355"/>
      <c r="B1056" s="355"/>
      <c r="C1056" s="355"/>
      <c r="D1056" s="355"/>
      <c r="E1056" s="355"/>
      <c r="F1056" s="355"/>
      <c r="G1056" s="355"/>
      <c r="H1056" s="358"/>
      <c r="I1056" s="608"/>
      <c r="J1056" s="359"/>
      <c r="K1056" s="363"/>
      <c r="L1056" s="355"/>
      <c r="M1056" s="355"/>
      <c r="N1056" s="358"/>
      <c r="O1056" s="355"/>
    </row>
    <row r="1057" spans="1:15" x14ac:dyDescent="0.2">
      <c r="A1057" s="355"/>
      <c r="B1057" s="355"/>
      <c r="C1057" s="355"/>
      <c r="D1057" s="355"/>
      <c r="E1057" s="355"/>
      <c r="F1057" s="355"/>
      <c r="G1057" s="355"/>
      <c r="H1057" s="358"/>
      <c r="I1057" s="608"/>
      <c r="J1057" s="359"/>
      <c r="K1057" s="363"/>
      <c r="L1057" s="355"/>
      <c r="M1057" s="355"/>
      <c r="N1057" s="358"/>
      <c r="O1057" s="355"/>
    </row>
    <row r="1058" spans="1:15" x14ac:dyDescent="0.2">
      <c r="A1058" s="355"/>
      <c r="B1058" s="355"/>
      <c r="C1058" s="355"/>
      <c r="D1058" s="355"/>
      <c r="E1058" s="355"/>
      <c r="F1058" s="355"/>
      <c r="G1058" s="355"/>
      <c r="H1058" s="358"/>
      <c r="I1058" s="608"/>
      <c r="J1058" s="359"/>
      <c r="K1058" s="363"/>
      <c r="L1058" s="355"/>
      <c r="M1058" s="355"/>
      <c r="N1058" s="358"/>
      <c r="O1058" s="355"/>
    </row>
    <row r="1059" spans="1:15" x14ac:dyDescent="0.2">
      <c r="A1059" s="355"/>
      <c r="B1059" s="355"/>
      <c r="C1059" s="355"/>
      <c r="D1059" s="355"/>
      <c r="E1059" s="355"/>
      <c r="F1059" s="355"/>
      <c r="G1059" s="355"/>
      <c r="H1059" s="358"/>
      <c r="I1059" s="608"/>
      <c r="J1059" s="359"/>
      <c r="K1059" s="363"/>
      <c r="L1059" s="355"/>
      <c r="M1059" s="355"/>
      <c r="N1059" s="358"/>
      <c r="O1059" s="355"/>
    </row>
    <row r="1060" spans="1:15" x14ac:dyDescent="0.2">
      <c r="A1060" s="355"/>
      <c r="B1060" s="355"/>
      <c r="C1060" s="355"/>
      <c r="D1060" s="355"/>
      <c r="E1060" s="355"/>
      <c r="F1060" s="355"/>
      <c r="G1060" s="355"/>
      <c r="H1060" s="358"/>
      <c r="I1060" s="608"/>
      <c r="J1060" s="359"/>
      <c r="K1060" s="363"/>
      <c r="L1060" s="355"/>
      <c r="M1060" s="355"/>
      <c r="N1060" s="358"/>
      <c r="O1060" s="355"/>
    </row>
    <row r="1061" spans="1:15" x14ac:dyDescent="0.2">
      <c r="A1061" s="355"/>
      <c r="B1061" s="355"/>
      <c r="C1061" s="355"/>
      <c r="D1061" s="355"/>
      <c r="E1061" s="355"/>
      <c r="F1061" s="355"/>
      <c r="G1061" s="355"/>
      <c r="H1061" s="358"/>
      <c r="I1061" s="608"/>
      <c r="J1061" s="359"/>
      <c r="K1061" s="363"/>
      <c r="L1061" s="355"/>
      <c r="M1061" s="355"/>
      <c r="N1061" s="358"/>
      <c r="O1061" s="355"/>
    </row>
    <row r="1062" spans="1:15" x14ac:dyDescent="0.2">
      <c r="A1062" s="355"/>
      <c r="B1062" s="355"/>
      <c r="C1062" s="355"/>
      <c r="D1062" s="355"/>
      <c r="E1062" s="355"/>
      <c r="F1062" s="355"/>
      <c r="G1062" s="355"/>
      <c r="H1062" s="358"/>
      <c r="I1062" s="608"/>
      <c r="J1062" s="359"/>
      <c r="K1062" s="363"/>
      <c r="L1062" s="355"/>
      <c r="M1062" s="355"/>
      <c r="N1062" s="358"/>
      <c r="O1062" s="355"/>
    </row>
    <row r="1063" spans="1:15" x14ac:dyDescent="0.2">
      <c r="A1063" s="355"/>
      <c r="B1063" s="355"/>
      <c r="C1063" s="355"/>
      <c r="D1063" s="355"/>
      <c r="E1063" s="355"/>
      <c r="F1063" s="355"/>
      <c r="G1063" s="355"/>
      <c r="H1063" s="358"/>
      <c r="I1063" s="608"/>
      <c r="J1063" s="359"/>
      <c r="K1063" s="363"/>
      <c r="L1063" s="355"/>
      <c r="M1063" s="355"/>
      <c r="N1063" s="358"/>
      <c r="O1063" s="355"/>
    </row>
    <row r="1064" spans="1:15" x14ac:dyDescent="0.2">
      <c r="A1064" s="355"/>
      <c r="B1064" s="355"/>
      <c r="C1064" s="355"/>
      <c r="D1064" s="355"/>
      <c r="E1064" s="355"/>
      <c r="F1064" s="355"/>
      <c r="G1064" s="355"/>
      <c r="H1064" s="358"/>
      <c r="I1064" s="608"/>
      <c r="J1064" s="359"/>
      <c r="K1064" s="363"/>
      <c r="L1064" s="355"/>
      <c r="M1064" s="355"/>
      <c r="N1064" s="358"/>
      <c r="O1064" s="355"/>
    </row>
    <row r="1065" spans="1:15" x14ac:dyDescent="0.2">
      <c r="A1065" s="355"/>
      <c r="B1065" s="355"/>
      <c r="C1065" s="355"/>
      <c r="D1065" s="355"/>
      <c r="E1065" s="355"/>
      <c r="F1065" s="355"/>
      <c r="G1065" s="355"/>
      <c r="H1065" s="358"/>
      <c r="I1065" s="608"/>
      <c r="J1065" s="359"/>
      <c r="K1065" s="363"/>
      <c r="L1065" s="355"/>
      <c r="M1065" s="355"/>
      <c r="N1065" s="358"/>
      <c r="O1065" s="355"/>
    </row>
    <row r="1066" spans="1:15" x14ac:dyDescent="0.2">
      <c r="A1066" s="355"/>
      <c r="B1066" s="355"/>
      <c r="C1066" s="355"/>
      <c r="D1066" s="355"/>
      <c r="E1066" s="355"/>
      <c r="F1066" s="355"/>
      <c r="G1066" s="355"/>
      <c r="H1066" s="358"/>
      <c r="I1066" s="608"/>
      <c r="J1066" s="359"/>
      <c r="K1066" s="363"/>
      <c r="L1066" s="355"/>
      <c r="M1066" s="355"/>
      <c r="N1066" s="358"/>
      <c r="O1066" s="355"/>
    </row>
    <row r="1067" spans="1:15" x14ac:dyDescent="0.2">
      <c r="A1067" s="355"/>
      <c r="B1067" s="355"/>
      <c r="C1067" s="355"/>
      <c r="D1067" s="355"/>
      <c r="E1067" s="355"/>
      <c r="F1067" s="355"/>
      <c r="G1067" s="355"/>
      <c r="H1067" s="358"/>
      <c r="I1067" s="608"/>
      <c r="J1067" s="359"/>
      <c r="K1067" s="363"/>
      <c r="L1067" s="355"/>
      <c r="M1067" s="355"/>
      <c r="N1067" s="358"/>
      <c r="O1067" s="355"/>
    </row>
    <row r="1068" spans="1:15" x14ac:dyDescent="0.2">
      <c r="A1068" s="355"/>
      <c r="B1068" s="355"/>
      <c r="C1068" s="355"/>
      <c r="D1068" s="355"/>
      <c r="E1068" s="355"/>
      <c r="F1068" s="355"/>
      <c r="G1068" s="355"/>
      <c r="H1068" s="358"/>
      <c r="I1068" s="608"/>
      <c r="J1068" s="359"/>
      <c r="K1068" s="363"/>
      <c r="L1068" s="355"/>
      <c r="M1068" s="355"/>
      <c r="N1068" s="358"/>
      <c r="O1068" s="355"/>
    </row>
    <row r="1069" spans="1:15" x14ac:dyDescent="0.2">
      <c r="A1069" s="355"/>
      <c r="B1069" s="355"/>
      <c r="C1069" s="355"/>
      <c r="D1069" s="355"/>
      <c r="E1069" s="355"/>
      <c r="F1069" s="355"/>
      <c r="G1069" s="355"/>
      <c r="H1069" s="358"/>
      <c r="I1069" s="608"/>
      <c r="J1069" s="359"/>
      <c r="K1069" s="363"/>
      <c r="L1069" s="355"/>
      <c r="M1069" s="355"/>
      <c r="N1069" s="358"/>
      <c r="O1069" s="355"/>
    </row>
    <row r="1070" spans="1:15" x14ac:dyDescent="0.2">
      <c r="A1070" s="355"/>
      <c r="B1070" s="355"/>
      <c r="C1070" s="355"/>
      <c r="D1070" s="355"/>
      <c r="E1070" s="355"/>
      <c r="F1070" s="355"/>
      <c r="G1070" s="355"/>
      <c r="H1070" s="358"/>
      <c r="I1070" s="608"/>
      <c r="J1070" s="359"/>
      <c r="K1070" s="363"/>
      <c r="L1070" s="355"/>
      <c r="M1070" s="355"/>
      <c r="N1070" s="358"/>
      <c r="O1070" s="355"/>
    </row>
    <row r="1071" spans="1:15" x14ac:dyDescent="0.2">
      <c r="A1071" s="355"/>
      <c r="B1071" s="355"/>
      <c r="C1071" s="355"/>
      <c r="D1071" s="355"/>
      <c r="E1071" s="355"/>
      <c r="F1071" s="355"/>
      <c r="G1071" s="355"/>
      <c r="H1071" s="358"/>
      <c r="I1071" s="608"/>
      <c r="J1071" s="359"/>
      <c r="K1071" s="363"/>
      <c r="L1071" s="355"/>
      <c r="M1071" s="355"/>
      <c r="N1071" s="358"/>
      <c r="O1071" s="355"/>
    </row>
    <row r="1072" spans="1:15" x14ac:dyDescent="0.2">
      <c r="A1072" s="355"/>
      <c r="B1072" s="355"/>
      <c r="C1072" s="355"/>
      <c r="D1072" s="355"/>
      <c r="E1072" s="355"/>
      <c r="F1072" s="355"/>
      <c r="G1072" s="355"/>
      <c r="H1072" s="358"/>
      <c r="I1072" s="608"/>
      <c r="J1072" s="359"/>
      <c r="K1072" s="363"/>
      <c r="L1072" s="355"/>
      <c r="M1072" s="355"/>
      <c r="N1072" s="358"/>
      <c r="O1072" s="355"/>
    </row>
    <row r="1073" spans="1:15" x14ac:dyDescent="0.2">
      <c r="A1073" s="355"/>
      <c r="B1073" s="355"/>
      <c r="C1073" s="355"/>
      <c r="D1073" s="355"/>
      <c r="E1073" s="355"/>
      <c r="F1073" s="355"/>
      <c r="G1073" s="355"/>
      <c r="H1073" s="358"/>
      <c r="I1073" s="608"/>
      <c r="J1073" s="359"/>
      <c r="K1073" s="363"/>
      <c r="L1073" s="355"/>
      <c r="M1073" s="355"/>
      <c r="N1073" s="358"/>
      <c r="O1073" s="355"/>
    </row>
    <row r="1074" spans="1:15" x14ac:dyDescent="0.2">
      <c r="A1074" s="355"/>
      <c r="B1074" s="355"/>
      <c r="C1074" s="355"/>
      <c r="D1074" s="355"/>
      <c r="E1074" s="355"/>
      <c r="F1074" s="355"/>
      <c r="G1074" s="355"/>
      <c r="H1074" s="358"/>
      <c r="I1074" s="608"/>
      <c r="J1074" s="359"/>
      <c r="K1074" s="363"/>
      <c r="L1074" s="355"/>
      <c r="M1074" s="355"/>
      <c r="N1074" s="358"/>
      <c r="O1074" s="355"/>
    </row>
    <row r="1075" spans="1:15" x14ac:dyDescent="0.2">
      <c r="A1075" s="355"/>
      <c r="B1075" s="355"/>
      <c r="C1075" s="355"/>
      <c r="D1075" s="355"/>
      <c r="E1075" s="355"/>
      <c r="F1075" s="355"/>
      <c r="G1075" s="355"/>
      <c r="H1075" s="358"/>
      <c r="I1075" s="608"/>
      <c r="J1075" s="359"/>
      <c r="K1075" s="363"/>
      <c r="L1075" s="355"/>
      <c r="M1075" s="355"/>
      <c r="N1075" s="358"/>
      <c r="O1075" s="355"/>
    </row>
    <row r="1076" spans="1:15" x14ac:dyDescent="0.2">
      <c r="A1076" s="355"/>
      <c r="B1076" s="355"/>
      <c r="C1076" s="355"/>
      <c r="D1076" s="355"/>
      <c r="E1076" s="355"/>
      <c r="F1076" s="355"/>
      <c r="G1076" s="355"/>
      <c r="H1076" s="358"/>
      <c r="I1076" s="608"/>
      <c r="J1076" s="359"/>
      <c r="K1076" s="363"/>
      <c r="L1076" s="355"/>
      <c r="M1076" s="355"/>
      <c r="N1076" s="358"/>
      <c r="O1076" s="355"/>
    </row>
    <row r="1077" spans="1:15" x14ac:dyDescent="0.2">
      <c r="A1077" s="355"/>
      <c r="B1077" s="355"/>
      <c r="C1077" s="355"/>
      <c r="D1077" s="355"/>
      <c r="E1077" s="355"/>
      <c r="F1077" s="355"/>
      <c r="G1077" s="355"/>
      <c r="H1077" s="358"/>
      <c r="I1077" s="608"/>
      <c r="J1077" s="359"/>
      <c r="K1077" s="363"/>
      <c r="L1077" s="355"/>
      <c r="M1077" s="355"/>
      <c r="N1077" s="358"/>
      <c r="O1077" s="355"/>
    </row>
    <row r="1078" spans="1:15" x14ac:dyDescent="0.2">
      <c r="A1078" s="355"/>
      <c r="B1078" s="355"/>
      <c r="C1078" s="355"/>
      <c r="D1078" s="355"/>
      <c r="E1078" s="355"/>
      <c r="F1078" s="355"/>
      <c r="G1078" s="355"/>
      <c r="H1078" s="358"/>
      <c r="I1078" s="608"/>
      <c r="J1078" s="359"/>
      <c r="K1078" s="363"/>
      <c r="L1078" s="355"/>
      <c r="M1078" s="355"/>
      <c r="N1078" s="358"/>
      <c r="O1078" s="355"/>
    </row>
    <row r="1079" spans="1:15" x14ac:dyDescent="0.2">
      <c r="A1079" s="355"/>
      <c r="B1079" s="355"/>
      <c r="C1079" s="355"/>
      <c r="D1079" s="355"/>
      <c r="E1079" s="355"/>
      <c r="F1079" s="355"/>
      <c r="G1079" s="355"/>
      <c r="H1079" s="358"/>
      <c r="I1079" s="608"/>
      <c r="J1079" s="359"/>
      <c r="K1079" s="363"/>
      <c r="L1079" s="355"/>
      <c r="M1079" s="355"/>
      <c r="N1079" s="358"/>
      <c r="O1079" s="355"/>
    </row>
    <row r="1080" spans="1:15" x14ac:dyDescent="0.2">
      <c r="A1080" s="355"/>
      <c r="B1080" s="355"/>
      <c r="C1080" s="355"/>
      <c r="D1080" s="355"/>
      <c r="E1080" s="355"/>
      <c r="F1080" s="355"/>
      <c r="G1080" s="355"/>
      <c r="H1080" s="358"/>
      <c r="I1080" s="608"/>
      <c r="J1080" s="359"/>
      <c r="K1080" s="363"/>
      <c r="L1080" s="355"/>
      <c r="M1080" s="355"/>
      <c r="N1080" s="358"/>
      <c r="O1080" s="355"/>
    </row>
    <row r="1081" spans="1:15" x14ac:dyDescent="0.2">
      <c r="A1081" s="355"/>
      <c r="B1081" s="355"/>
      <c r="C1081" s="355"/>
      <c r="D1081" s="355"/>
      <c r="E1081" s="355"/>
      <c r="F1081" s="355"/>
      <c r="G1081" s="355"/>
      <c r="H1081" s="358"/>
      <c r="I1081" s="608"/>
      <c r="J1081" s="359"/>
      <c r="K1081" s="363"/>
      <c r="L1081" s="355"/>
      <c r="M1081" s="355"/>
      <c r="N1081" s="358"/>
      <c r="O1081" s="355"/>
    </row>
    <row r="1082" spans="1:15" x14ac:dyDescent="0.2">
      <c r="A1082" s="355"/>
      <c r="B1082" s="355"/>
      <c r="C1082" s="355"/>
      <c r="D1082" s="355"/>
      <c r="E1082" s="355"/>
      <c r="F1082" s="355"/>
      <c r="G1082" s="355"/>
      <c r="H1082" s="358"/>
      <c r="I1082" s="608"/>
      <c r="J1082" s="359"/>
      <c r="K1082" s="363"/>
      <c r="L1082" s="355"/>
      <c r="M1082" s="355"/>
      <c r="N1082" s="358"/>
      <c r="O1082" s="355"/>
    </row>
    <row r="1083" spans="1:15" x14ac:dyDescent="0.2">
      <c r="A1083" s="355"/>
      <c r="B1083" s="355"/>
      <c r="C1083" s="355"/>
      <c r="D1083" s="355"/>
      <c r="E1083" s="355"/>
      <c r="F1083" s="355"/>
      <c r="G1083" s="355"/>
      <c r="H1083" s="358"/>
      <c r="I1083" s="608"/>
      <c r="J1083" s="359"/>
      <c r="K1083" s="363"/>
      <c r="L1083" s="355"/>
      <c r="M1083" s="355"/>
      <c r="N1083" s="358"/>
      <c r="O1083" s="355"/>
    </row>
    <row r="1084" spans="1:15" x14ac:dyDescent="0.2">
      <c r="A1084" s="355"/>
      <c r="B1084" s="355"/>
      <c r="C1084" s="355"/>
      <c r="D1084" s="355"/>
      <c r="E1084" s="355"/>
      <c r="F1084" s="355"/>
      <c r="G1084" s="355"/>
      <c r="H1084" s="358"/>
      <c r="I1084" s="608"/>
      <c r="J1084" s="359"/>
      <c r="K1084" s="363"/>
      <c r="L1084" s="355"/>
      <c r="M1084" s="355"/>
      <c r="N1084" s="358"/>
      <c r="O1084" s="355"/>
    </row>
    <row r="1085" spans="1:15" x14ac:dyDescent="0.2">
      <c r="A1085" s="355"/>
      <c r="B1085" s="355"/>
      <c r="C1085" s="355"/>
      <c r="D1085" s="355"/>
      <c r="E1085" s="355"/>
      <c r="F1085" s="355"/>
      <c r="G1085" s="355"/>
      <c r="H1085" s="358"/>
      <c r="I1085" s="608"/>
      <c r="J1085" s="359"/>
      <c r="K1085" s="363"/>
      <c r="L1085" s="355"/>
      <c r="M1085" s="355"/>
      <c r="N1085" s="358"/>
      <c r="O1085" s="355"/>
    </row>
    <row r="1086" spans="1:15" x14ac:dyDescent="0.2">
      <c r="A1086" s="355"/>
      <c r="B1086" s="355"/>
      <c r="C1086" s="355"/>
      <c r="D1086" s="355"/>
      <c r="E1086" s="355"/>
      <c r="F1086" s="355"/>
      <c r="G1086" s="355"/>
      <c r="H1086" s="358"/>
      <c r="I1086" s="608"/>
      <c r="J1086" s="359"/>
      <c r="K1086" s="363"/>
      <c r="L1086" s="355"/>
      <c r="M1086" s="355"/>
      <c r="N1086" s="358"/>
      <c r="O1086" s="355"/>
    </row>
    <row r="1087" spans="1:15" x14ac:dyDescent="0.2">
      <c r="A1087" s="355"/>
      <c r="B1087" s="355"/>
      <c r="C1087" s="355"/>
      <c r="D1087" s="355"/>
      <c r="E1087" s="355"/>
      <c r="F1087" s="355"/>
      <c r="G1087" s="355"/>
      <c r="H1087" s="358"/>
      <c r="I1087" s="608"/>
      <c r="J1087" s="359"/>
      <c r="K1087" s="363"/>
      <c r="L1087" s="355"/>
      <c r="M1087" s="355"/>
      <c r="N1087" s="358"/>
      <c r="O1087" s="355"/>
    </row>
    <row r="1088" spans="1:15" x14ac:dyDescent="0.2">
      <c r="A1088" s="355"/>
      <c r="B1088" s="355"/>
      <c r="C1088" s="355"/>
      <c r="D1088" s="355"/>
      <c r="E1088" s="355"/>
      <c r="F1088" s="355"/>
      <c r="G1088" s="355"/>
      <c r="H1088" s="358"/>
      <c r="I1088" s="608"/>
      <c r="J1088" s="359"/>
      <c r="K1088" s="363"/>
      <c r="L1088" s="355"/>
      <c r="M1088" s="355"/>
      <c r="N1088" s="358"/>
      <c r="O1088" s="355"/>
    </row>
    <row r="1089" spans="1:15" x14ac:dyDescent="0.2">
      <c r="A1089" s="355"/>
      <c r="B1089" s="355"/>
      <c r="C1089" s="355"/>
      <c r="D1089" s="355"/>
      <c r="E1089" s="355"/>
      <c r="F1089" s="355"/>
      <c r="G1089" s="355"/>
      <c r="H1089" s="358"/>
      <c r="I1089" s="608"/>
      <c r="J1089" s="359"/>
      <c r="K1089" s="363"/>
      <c r="L1089" s="355"/>
      <c r="M1089" s="355"/>
      <c r="N1089" s="358"/>
      <c r="O1089" s="355"/>
    </row>
    <row r="1090" spans="1:15" x14ac:dyDescent="0.2">
      <c r="A1090" s="355"/>
      <c r="B1090" s="355"/>
      <c r="C1090" s="355"/>
      <c r="D1090" s="355"/>
      <c r="E1090" s="355"/>
      <c r="F1090" s="355"/>
      <c r="G1090" s="355"/>
      <c r="H1090" s="358"/>
      <c r="I1090" s="608"/>
      <c r="J1090" s="359"/>
      <c r="K1090" s="363"/>
      <c r="L1090" s="355"/>
      <c r="M1090" s="355"/>
      <c r="N1090" s="358"/>
      <c r="O1090" s="355"/>
    </row>
    <row r="1091" spans="1:15" x14ac:dyDescent="0.2">
      <c r="A1091" s="355"/>
      <c r="B1091" s="355"/>
      <c r="C1091" s="355"/>
      <c r="D1091" s="355"/>
      <c r="E1091" s="355"/>
      <c r="F1091" s="355"/>
      <c r="G1091" s="355"/>
      <c r="H1091" s="358"/>
      <c r="I1091" s="608"/>
      <c r="J1091" s="359"/>
      <c r="K1091" s="363"/>
      <c r="L1091" s="355"/>
      <c r="M1091" s="355"/>
      <c r="N1091" s="358"/>
      <c r="O1091" s="355"/>
    </row>
    <row r="1092" spans="1:15" x14ac:dyDescent="0.2">
      <c r="A1092" s="355"/>
      <c r="B1092" s="355"/>
      <c r="C1092" s="355"/>
      <c r="D1092" s="355"/>
      <c r="E1092" s="355"/>
      <c r="F1092" s="355"/>
      <c r="G1092" s="355"/>
      <c r="H1092" s="358"/>
      <c r="I1092" s="608"/>
      <c r="J1092" s="359"/>
      <c r="K1092" s="363"/>
      <c r="L1092" s="355"/>
      <c r="M1092" s="355"/>
      <c r="N1092" s="358"/>
      <c r="O1092" s="355"/>
    </row>
    <row r="1093" spans="1:15" x14ac:dyDescent="0.2">
      <c r="A1093" s="355"/>
      <c r="B1093" s="355"/>
      <c r="C1093" s="355"/>
      <c r="D1093" s="355"/>
      <c r="E1093" s="355"/>
      <c r="F1093" s="355"/>
      <c r="G1093" s="355"/>
      <c r="H1093" s="358"/>
      <c r="I1093" s="608"/>
      <c r="J1093" s="359"/>
      <c r="K1093" s="363"/>
      <c r="L1093" s="355"/>
      <c r="M1093" s="355"/>
      <c r="N1093" s="358"/>
      <c r="O1093" s="355"/>
    </row>
    <row r="1094" spans="1:15" x14ac:dyDescent="0.2">
      <c r="A1094" s="355"/>
      <c r="B1094" s="355"/>
      <c r="C1094" s="355"/>
      <c r="D1094" s="355"/>
      <c r="E1094" s="355"/>
      <c r="F1094" s="355"/>
      <c r="G1094" s="355"/>
      <c r="H1094" s="358"/>
      <c r="I1094" s="608"/>
      <c r="J1094" s="359"/>
      <c r="K1094" s="363"/>
      <c r="L1094" s="355"/>
      <c r="M1094" s="355"/>
      <c r="N1094" s="358"/>
      <c r="O1094" s="355"/>
    </row>
    <row r="1095" spans="1:15" x14ac:dyDescent="0.2">
      <c r="A1095" s="355"/>
      <c r="B1095" s="355"/>
      <c r="C1095" s="355"/>
      <c r="D1095" s="355"/>
      <c r="E1095" s="355"/>
      <c r="F1095" s="355"/>
      <c r="G1095" s="355"/>
      <c r="H1095" s="358"/>
      <c r="I1095" s="608"/>
      <c r="J1095" s="359"/>
      <c r="K1095" s="363"/>
      <c r="L1095" s="355"/>
      <c r="M1095" s="355"/>
      <c r="N1095" s="358"/>
      <c r="O1095" s="355"/>
    </row>
    <row r="1096" spans="1:15" x14ac:dyDescent="0.2">
      <c r="A1096" s="355"/>
      <c r="B1096" s="355"/>
      <c r="C1096" s="355"/>
      <c r="D1096" s="355"/>
      <c r="E1096" s="355"/>
      <c r="F1096" s="355"/>
      <c r="G1096" s="355"/>
      <c r="H1096" s="358"/>
      <c r="I1096" s="608"/>
      <c r="J1096" s="359"/>
      <c r="K1096" s="363"/>
      <c r="L1096" s="355"/>
      <c r="M1096" s="355"/>
      <c r="N1096" s="358"/>
      <c r="O1096" s="355"/>
    </row>
    <row r="1097" spans="1:15" x14ac:dyDescent="0.2">
      <c r="A1097" s="355"/>
      <c r="B1097" s="355"/>
      <c r="C1097" s="355"/>
      <c r="D1097" s="355"/>
      <c r="E1097" s="355"/>
      <c r="F1097" s="355"/>
      <c r="G1097" s="355"/>
      <c r="H1097" s="358"/>
      <c r="I1097" s="608"/>
      <c r="J1097" s="359"/>
      <c r="K1097" s="363"/>
      <c r="L1097" s="355"/>
      <c r="M1097" s="355"/>
      <c r="N1097" s="358"/>
      <c r="O1097" s="355"/>
    </row>
    <row r="1098" spans="1:15" x14ac:dyDescent="0.2">
      <c r="A1098" s="355"/>
      <c r="B1098" s="355"/>
      <c r="C1098" s="355"/>
      <c r="D1098" s="355"/>
      <c r="E1098" s="355"/>
      <c r="F1098" s="355"/>
      <c r="G1098" s="355"/>
      <c r="H1098" s="358"/>
      <c r="I1098" s="608"/>
      <c r="J1098" s="359"/>
      <c r="K1098" s="363"/>
      <c r="L1098" s="355"/>
      <c r="M1098" s="355"/>
      <c r="N1098" s="358"/>
      <c r="O1098" s="355"/>
    </row>
    <row r="1099" spans="1:15" x14ac:dyDescent="0.2">
      <c r="A1099" s="355"/>
      <c r="B1099" s="355"/>
      <c r="C1099" s="355"/>
      <c r="D1099" s="355"/>
      <c r="E1099" s="355"/>
      <c r="F1099" s="355"/>
      <c r="G1099" s="355"/>
      <c r="H1099" s="358"/>
      <c r="I1099" s="608"/>
      <c r="J1099" s="359"/>
      <c r="K1099" s="363"/>
      <c r="L1099" s="355"/>
      <c r="M1099" s="355"/>
      <c r="N1099" s="358"/>
      <c r="O1099" s="355"/>
    </row>
    <row r="1100" spans="1:15" x14ac:dyDescent="0.2">
      <c r="A1100" s="355"/>
      <c r="B1100" s="355"/>
      <c r="C1100" s="355"/>
      <c r="D1100" s="355"/>
      <c r="E1100" s="355"/>
      <c r="F1100" s="355"/>
      <c r="G1100" s="355"/>
      <c r="H1100" s="358"/>
      <c r="I1100" s="608"/>
      <c r="J1100" s="359"/>
      <c r="K1100" s="363"/>
      <c r="L1100" s="355"/>
      <c r="M1100" s="355"/>
      <c r="N1100" s="358"/>
      <c r="O1100" s="355"/>
    </row>
    <row r="1101" spans="1:15" x14ac:dyDescent="0.2">
      <c r="A1101" s="355"/>
      <c r="B1101" s="355"/>
      <c r="C1101" s="355"/>
      <c r="D1101" s="355"/>
      <c r="E1101" s="355"/>
      <c r="F1101" s="355"/>
      <c r="G1101" s="355"/>
      <c r="H1101" s="358"/>
      <c r="I1101" s="608"/>
      <c r="J1101" s="359"/>
      <c r="K1101" s="363"/>
      <c r="L1101" s="355"/>
      <c r="M1101" s="355"/>
      <c r="N1101" s="358"/>
      <c r="O1101" s="355"/>
    </row>
    <row r="1102" spans="1:15" x14ac:dyDescent="0.2">
      <c r="A1102" s="355"/>
      <c r="B1102" s="355"/>
      <c r="C1102" s="355"/>
      <c r="D1102" s="355"/>
      <c r="E1102" s="355"/>
      <c r="F1102" s="355"/>
      <c r="G1102" s="355"/>
      <c r="H1102" s="358"/>
      <c r="I1102" s="608"/>
      <c r="J1102" s="359"/>
      <c r="K1102" s="363"/>
      <c r="L1102" s="355"/>
      <c r="M1102" s="355"/>
      <c r="N1102" s="358"/>
      <c r="O1102" s="355"/>
    </row>
    <row r="1103" spans="1:15" x14ac:dyDescent="0.2">
      <c r="A1103" s="355"/>
      <c r="B1103" s="355"/>
      <c r="C1103" s="355"/>
      <c r="D1103" s="355"/>
      <c r="E1103" s="355"/>
      <c r="F1103" s="355"/>
      <c r="G1103" s="355"/>
      <c r="H1103" s="358"/>
      <c r="I1103" s="608"/>
      <c r="J1103" s="359"/>
      <c r="K1103" s="363"/>
      <c r="L1103" s="355"/>
      <c r="M1103" s="355"/>
      <c r="N1103" s="358"/>
      <c r="O1103" s="355"/>
    </row>
    <row r="1104" spans="1:15" x14ac:dyDescent="0.2">
      <c r="A1104" s="355"/>
      <c r="B1104" s="355"/>
      <c r="C1104" s="355"/>
      <c r="D1104" s="355"/>
      <c r="E1104" s="355"/>
      <c r="F1104" s="355"/>
      <c r="G1104" s="355"/>
      <c r="H1104" s="358"/>
      <c r="I1104" s="608"/>
      <c r="J1104" s="359"/>
      <c r="K1104" s="363"/>
      <c r="L1104" s="355"/>
      <c r="M1104" s="355"/>
      <c r="N1104" s="358"/>
      <c r="O1104" s="355"/>
    </row>
    <row r="1105" spans="1:15" x14ac:dyDescent="0.2">
      <c r="A1105" s="355"/>
      <c r="B1105" s="355"/>
      <c r="C1105" s="355"/>
      <c r="D1105" s="355"/>
      <c r="E1105" s="355"/>
      <c r="F1105" s="355"/>
      <c r="G1105" s="355"/>
      <c r="H1105" s="358"/>
      <c r="I1105" s="608"/>
      <c r="J1105" s="359"/>
      <c r="K1105" s="363"/>
      <c r="L1105" s="355"/>
      <c r="M1105" s="355"/>
      <c r="N1105" s="358"/>
      <c r="O1105" s="355"/>
    </row>
    <row r="1106" spans="1:15" x14ac:dyDescent="0.2">
      <c r="A1106" s="355"/>
      <c r="B1106" s="355"/>
      <c r="C1106" s="355"/>
      <c r="D1106" s="355"/>
      <c r="E1106" s="355"/>
      <c r="F1106" s="355"/>
      <c r="G1106" s="355"/>
      <c r="H1106" s="358"/>
      <c r="I1106" s="608"/>
      <c r="J1106" s="359"/>
      <c r="K1106" s="363"/>
      <c r="L1106" s="355"/>
      <c r="M1106" s="355"/>
      <c r="N1106" s="358"/>
      <c r="O1106" s="355"/>
    </row>
    <row r="1107" spans="1:15" x14ac:dyDescent="0.2">
      <c r="A1107" s="355"/>
      <c r="B1107" s="355"/>
      <c r="C1107" s="355"/>
      <c r="D1107" s="355"/>
      <c r="E1107" s="355"/>
      <c r="F1107" s="355"/>
      <c r="G1107" s="355"/>
      <c r="H1107" s="358"/>
      <c r="I1107" s="608"/>
      <c r="J1107" s="359"/>
      <c r="K1107" s="363"/>
      <c r="L1107" s="355"/>
      <c r="M1107" s="355"/>
      <c r="N1107" s="358"/>
      <c r="O1107" s="355"/>
    </row>
    <row r="1108" spans="1:15" x14ac:dyDescent="0.2">
      <c r="A1108" s="355"/>
      <c r="B1108" s="355"/>
      <c r="C1108" s="355"/>
      <c r="D1108" s="355"/>
      <c r="E1108" s="355"/>
      <c r="F1108" s="355"/>
      <c r="G1108" s="355"/>
      <c r="H1108" s="358"/>
      <c r="I1108" s="608"/>
      <c r="J1108" s="359"/>
      <c r="K1108" s="363"/>
      <c r="L1108" s="355"/>
      <c r="M1108" s="355"/>
      <c r="N1108" s="358"/>
      <c r="O1108" s="355"/>
    </row>
    <row r="1109" spans="1:15" x14ac:dyDescent="0.2">
      <c r="A1109" s="355"/>
      <c r="B1109" s="355"/>
      <c r="C1109" s="355"/>
      <c r="D1109" s="355"/>
      <c r="E1109" s="355"/>
      <c r="F1109" s="355"/>
      <c r="G1109" s="355"/>
      <c r="H1109" s="358"/>
      <c r="I1109" s="608"/>
      <c r="J1109" s="359"/>
      <c r="K1109" s="363"/>
      <c r="L1109" s="355"/>
      <c r="M1109" s="355"/>
      <c r="N1109" s="358"/>
      <c r="O1109" s="355"/>
    </row>
    <row r="1110" spans="1:15" x14ac:dyDescent="0.2">
      <c r="A1110" s="355"/>
      <c r="B1110" s="355"/>
      <c r="C1110" s="355"/>
      <c r="D1110" s="355"/>
      <c r="E1110" s="355"/>
      <c r="F1110" s="355"/>
      <c r="G1110" s="355"/>
      <c r="H1110" s="358"/>
      <c r="I1110" s="608"/>
      <c r="J1110" s="359"/>
      <c r="K1110" s="363"/>
      <c r="L1110" s="355"/>
      <c r="M1110" s="355"/>
      <c r="N1110" s="358"/>
      <c r="O1110" s="355"/>
    </row>
    <row r="1111" spans="1:15" x14ac:dyDescent="0.2">
      <c r="A1111" s="355"/>
      <c r="B1111" s="355"/>
      <c r="C1111" s="355"/>
      <c r="D1111" s="355"/>
      <c r="E1111" s="355"/>
      <c r="F1111" s="355"/>
      <c r="G1111" s="355"/>
      <c r="H1111" s="358"/>
      <c r="I1111" s="608"/>
      <c r="J1111" s="359"/>
      <c r="K1111" s="363"/>
      <c r="L1111" s="355"/>
      <c r="M1111" s="355"/>
      <c r="N1111" s="358"/>
      <c r="O1111" s="355"/>
    </row>
    <row r="1112" spans="1:15" x14ac:dyDescent="0.2">
      <c r="A1112" s="355"/>
      <c r="B1112" s="355"/>
      <c r="C1112" s="355"/>
      <c r="D1112" s="355"/>
      <c r="E1112" s="355"/>
      <c r="F1112" s="355"/>
      <c r="G1112" s="355"/>
      <c r="H1112" s="358"/>
      <c r="I1112" s="608"/>
      <c r="J1112" s="359"/>
      <c r="K1112" s="363"/>
      <c r="L1112" s="355"/>
      <c r="M1112" s="355"/>
      <c r="N1112" s="358"/>
      <c r="O1112" s="355"/>
    </row>
    <row r="1113" spans="1:15" x14ac:dyDescent="0.2">
      <c r="A1113" s="355"/>
      <c r="B1113" s="355"/>
      <c r="C1113" s="355"/>
      <c r="D1113" s="355"/>
      <c r="E1113" s="355"/>
      <c r="F1113" s="355"/>
      <c r="G1113" s="355"/>
      <c r="H1113" s="358"/>
      <c r="I1113" s="608"/>
      <c r="J1113" s="359"/>
      <c r="K1113" s="363"/>
      <c r="L1113" s="355"/>
      <c r="M1113" s="355"/>
      <c r="N1113" s="358"/>
      <c r="O1113" s="355"/>
    </row>
    <row r="1114" spans="1:15" x14ac:dyDescent="0.2">
      <c r="A1114" s="355"/>
      <c r="B1114" s="355"/>
      <c r="C1114" s="355"/>
      <c r="D1114" s="355"/>
      <c r="E1114" s="355"/>
      <c r="F1114" s="355"/>
      <c r="G1114" s="355"/>
      <c r="H1114" s="358"/>
      <c r="I1114" s="608"/>
      <c r="J1114" s="359"/>
      <c r="K1114" s="363"/>
      <c r="L1114" s="355"/>
      <c r="M1114" s="355"/>
      <c r="N1114" s="358"/>
      <c r="O1114" s="355"/>
    </row>
    <row r="1115" spans="1:15" x14ac:dyDescent="0.2">
      <c r="A1115" s="355"/>
      <c r="B1115" s="355"/>
      <c r="C1115" s="355"/>
      <c r="D1115" s="355"/>
      <c r="E1115" s="355"/>
      <c r="F1115" s="355"/>
      <c r="G1115" s="355"/>
      <c r="H1115" s="358"/>
      <c r="I1115" s="608"/>
      <c r="J1115" s="359"/>
      <c r="K1115" s="363"/>
      <c r="L1115" s="355"/>
      <c r="M1115" s="355"/>
      <c r="N1115" s="358"/>
      <c r="O1115" s="355"/>
    </row>
    <row r="1116" spans="1:15" x14ac:dyDescent="0.2">
      <c r="A1116" s="355"/>
      <c r="B1116" s="355"/>
      <c r="C1116" s="355"/>
      <c r="D1116" s="355"/>
      <c r="E1116" s="355"/>
      <c r="F1116" s="355"/>
      <c r="G1116" s="355"/>
      <c r="H1116" s="358"/>
      <c r="I1116" s="608"/>
      <c r="J1116" s="359"/>
      <c r="K1116" s="363"/>
      <c r="L1116" s="355"/>
      <c r="M1116" s="355"/>
      <c r="N1116" s="358"/>
      <c r="O1116" s="355"/>
    </row>
    <row r="1117" spans="1:15" x14ac:dyDescent="0.2">
      <c r="A1117" s="355"/>
      <c r="B1117" s="355"/>
      <c r="C1117" s="355"/>
      <c r="D1117" s="355"/>
      <c r="E1117" s="355"/>
      <c r="F1117" s="355"/>
      <c r="G1117" s="355"/>
      <c r="H1117" s="358"/>
      <c r="I1117" s="608"/>
      <c r="J1117" s="359"/>
      <c r="K1117" s="363"/>
      <c r="L1117" s="355"/>
      <c r="M1117" s="355"/>
      <c r="N1117" s="358"/>
      <c r="O1117" s="355"/>
    </row>
    <row r="1118" spans="1:15" x14ac:dyDescent="0.2">
      <c r="A1118" s="355"/>
      <c r="B1118" s="355"/>
      <c r="C1118" s="355"/>
      <c r="D1118" s="355"/>
      <c r="E1118" s="355"/>
      <c r="F1118" s="355"/>
      <c r="G1118" s="355"/>
      <c r="H1118" s="358"/>
      <c r="I1118" s="608"/>
      <c r="J1118" s="359"/>
      <c r="K1118" s="363"/>
      <c r="L1118" s="355"/>
      <c r="M1118" s="355"/>
      <c r="N1118" s="358"/>
      <c r="O1118" s="355"/>
    </row>
    <row r="1119" spans="1:15" x14ac:dyDescent="0.2">
      <c r="A1119" s="355"/>
      <c r="B1119" s="355"/>
      <c r="C1119" s="355"/>
      <c r="D1119" s="355"/>
      <c r="E1119" s="355"/>
      <c r="F1119" s="355"/>
      <c r="G1119" s="355"/>
      <c r="H1119" s="358"/>
      <c r="I1119" s="608"/>
      <c r="J1119" s="359"/>
      <c r="K1119" s="363"/>
      <c r="L1119" s="355"/>
      <c r="M1119" s="355"/>
      <c r="N1119" s="358"/>
      <c r="O1119" s="355"/>
    </row>
    <row r="1120" spans="1:15" x14ac:dyDescent="0.2">
      <c r="A1120" s="355"/>
      <c r="B1120" s="355"/>
      <c r="C1120" s="355"/>
      <c r="D1120" s="355"/>
      <c r="E1120" s="355"/>
      <c r="F1120" s="355"/>
      <c r="G1120" s="355"/>
      <c r="H1120" s="358"/>
      <c r="I1120" s="608"/>
      <c r="J1120" s="359"/>
      <c r="K1120" s="363"/>
      <c r="L1120" s="355"/>
      <c r="M1120" s="355"/>
      <c r="N1120" s="358"/>
      <c r="O1120" s="355"/>
    </row>
    <row r="1121" spans="1:15" x14ac:dyDescent="0.2">
      <c r="A1121" s="355"/>
      <c r="B1121" s="355"/>
      <c r="C1121" s="355"/>
      <c r="D1121" s="355"/>
      <c r="E1121" s="355"/>
      <c r="F1121" s="355"/>
      <c r="G1121" s="355"/>
      <c r="H1121" s="358"/>
      <c r="I1121" s="608"/>
      <c r="J1121" s="359"/>
      <c r="K1121" s="363"/>
      <c r="L1121" s="355"/>
      <c r="M1121" s="355"/>
      <c r="N1121" s="358"/>
      <c r="O1121" s="355"/>
    </row>
    <row r="1122" spans="1:15" x14ac:dyDescent="0.2">
      <c r="A1122" s="355"/>
      <c r="B1122" s="355"/>
      <c r="C1122" s="355"/>
      <c r="D1122" s="355"/>
      <c r="E1122" s="355"/>
      <c r="F1122" s="355"/>
      <c r="G1122" s="355"/>
      <c r="H1122" s="358"/>
      <c r="I1122" s="608"/>
      <c r="J1122" s="359"/>
      <c r="K1122" s="363"/>
      <c r="L1122" s="355"/>
      <c r="M1122" s="355"/>
      <c r="N1122" s="358"/>
      <c r="O1122" s="355"/>
    </row>
    <row r="1123" spans="1:15" x14ac:dyDescent="0.2">
      <c r="A1123" s="355"/>
      <c r="B1123" s="355"/>
      <c r="C1123" s="355"/>
      <c r="D1123" s="355"/>
      <c r="E1123" s="355"/>
      <c r="F1123" s="355"/>
      <c r="G1123" s="355"/>
      <c r="H1123" s="358"/>
      <c r="I1123" s="608"/>
      <c r="J1123" s="359"/>
      <c r="K1123" s="363"/>
      <c r="L1123" s="355"/>
      <c r="M1123" s="355"/>
      <c r="N1123" s="358"/>
      <c r="O1123" s="355"/>
    </row>
    <row r="1124" spans="1:15" x14ac:dyDescent="0.2">
      <c r="A1124" s="355"/>
      <c r="B1124" s="355"/>
      <c r="C1124" s="355"/>
      <c r="D1124" s="355"/>
      <c r="E1124" s="355"/>
      <c r="F1124" s="355"/>
      <c r="G1124" s="355"/>
      <c r="H1124" s="358"/>
      <c r="I1124" s="608"/>
      <c r="J1124" s="359"/>
      <c r="K1124" s="363"/>
      <c r="L1124" s="355"/>
      <c r="M1124" s="355"/>
      <c r="N1124" s="358"/>
      <c r="O1124" s="355"/>
    </row>
    <row r="1125" spans="1:15" x14ac:dyDescent="0.2">
      <c r="A1125" s="355"/>
      <c r="B1125" s="355"/>
      <c r="C1125" s="355"/>
      <c r="D1125" s="355"/>
      <c r="E1125" s="355"/>
      <c r="F1125" s="355"/>
      <c r="G1125" s="355"/>
      <c r="H1125" s="358"/>
      <c r="I1125" s="608"/>
      <c r="J1125" s="359"/>
      <c r="K1125" s="363"/>
      <c r="L1125" s="355"/>
      <c r="M1125" s="355"/>
      <c r="N1125" s="358"/>
      <c r="O1125" s="355"/>
    </row>
    <row r="1126" spans="1:15" x14ac:dyDescent="0.2">
      <c r="A1126" s="355"/>
      <c r="B1126" s="355"/>
      <c r="C1126" s="355"/>
      <c r="D1126" s="355"/>
      <c r="E1126" s="355"/>
      <c r="F1126" s="355"/>
      <c r="G1126" s="355"/>
      <c r="H1126" s="358"/>
      <c r="I1126" s="608"/>
      <c r="J1126" s="359"/>
      <c r="K1126" s="363"/>
      <c r="L1126" s="355"/>
      <c r="M1126" s="355"/>
      <c r="N1126" s="358"/>
      <c r="O1126" s="355"/>
    </row>
    <row r="1127" spans="1:15" x14ac:dyDescent="0.2">
      <c r="A1127" s="355"/>
      <c r="B1127" s="355"/>
      <c r="C1127" s="355"/>
      <c r="D1127" s="355"/>
      <c r="E1127" s="355"/>
      <c r="F1127" s="355"/>
      <c r="G1127" s="355"/>
      <c r="H1127" s="358"/>
      <c r="I1127" s="608"/>
      <c r="J1127" s="359"/>
      <c r="K1127" s="363"/>
      <c r="L1127" s="355"/>
      <c r="M1127" s="355"/>
      <c r="N1127" s="358"/>
      <c r="O1127" s="355"/>
    </row>
    <row r="1128" spans="1:15" x14ac:dyDescent="0.2">
      <c r="A1128" s="355"/>
      <c r="B1128" s="355"/>
      <c r="C1128" s="355"/>
      <c r="D1128" s="355"/>
      <c r="E1128" s="355"/>
      <c r="F1128" s="355"/>
      <c r="G1128" s="355"/>
      <c r="H1128" s="358"/>
      <c r="I1128" s="608"/>
      <c r="J1128" s="359"/>
      <c r="K1128" s="363"/>
      <c r="L1128" s="355"/>
      <c r="M1128" s="355"/>
      <c r="N1128" s="358"/>
      <c r="O1128" s="355"/>
    </row>
    <row r="1129" spans="1:15" x14ac:dyDescent="0.2">
      <c r="A1129" s="355"/>
      <c r="B1129" s="355"/>
      <c r="C1129" s="355"/>
      <c r="D1129" s="355"/>
      <c r="E1129" s="355"/>
      <c r="F1129" s="355"/>
      <c r="G1129" s="355"/>
      <c r="H1129" s="358"/>
      <c r="I1129" s="608"/>
      <c r="J1129" s="359"/>
      <c r="K1129" s="363"/>
      <c r="L1129" s="355"/>
      <c r="M1129" s="355"/>
      <c r="N1129" s="358"/>
      <c r="O1129" s="355"/>
    </row>
    <row r="1130" spans="1:15" x14ac:dyDescent="0.2">
      <c r="A1130" s="355"/>
      <c r="B1130" s="355"/>
      <c r="C1130" s="355"/>
      <c r="D1130" s="355"/>
      <c r="E1130" s="355"/>
      <c r="F1130" s="355"/>
      <c r="G1130" s="355"/>
      <c r="H1130" s="358"/>
      <c r="I1130" s="608"/>
      <c r="J1130" s="359"/>
      <c r="K1130" s="363"/>
      <c r="L1130" s="355"/>
      <c r="M1130" s="355"/>
      <c r="N1130" s="358"/>
      <c r="O1130" s="355"/>
    </row>
    <row r="1131" spans="1:15" x14ac:dyDescent="0.2">
      <c r="A1131" s="355"/>
      <c r="B1131" s="355"/>
      <c r="C1131" s="355"/>
      <c r="D1131" s="355"/>
      <c r="E1131" s="355"/>
      <c r="F1131" s="355"/>
      <c r="G1131" s="355"/>
      <c r="H1131" s="358"/>
      <c r="I1131" s="608"/>
      <c r="J1131" s="359"/>
      <c r="K1131" s="363"/>
      <c r="L1131" s="355"/>
      <c r="M1131" s="355"/>
      <c r="N1131" s="358"/>
      <c r="O1131" s="355"/>
    </row>
    <row r="1132" spans="1:15" x14ac:dyDescent="0.2">
      <c r="A1132" s="355"/>
      <c r="B1132" s="355"/>
      <c r="C1132" s="355"/>
      <c r="D1132" s="355"/>
      <c r="E1132" s="355"/>
      <c r="F1132" s="355"/>
      <c r="G1132" s="355"/>
      <c r="H1132" s="358"/>
      <c r="I1132" s="608"/>
      <c r="J1132" s="359"/>
      <c r="K1132" s="363"/>
      <c r="L1132" s="355"/>
      <c r="M1132" s="355"/>
      <c r="N1132" s="358"/>
      <c r="O1132" s="355"/>
    </row>
    <row r="1133" spans="1:15" x14ac:dyDescent="0.2">
      <c r="A1133" s="355"/>
      <c r="B1133" s="355"/>
      <c r="C1133" s="355"/>
      <c r="D1133" s="355"/>
      <c r="E1133" s="355"/>
      <c r="F1133" s="355"/>
      <c r="G1133" s="355"/>
      <c r="H1133" s="358"/>
      <c r="I1133" s="608"/>
      <c r="J1133" s="359"/>
      <c r="K1133" s="363"/>
      <c r="L1133" s="355"/>
      <c r="M1133" s="355"/>
      <c r="N1133" s="358"/>
      <c r="O1133" s="355"/>
    </row>
    <row r="1134" spans="1:15" x14ac:dyDescent="0.2">
      <c r="A1134" s="355"/>
      <c r="B1134" s="355"/>
      <c r="C1134" s="355"/>
      <c r="D1134" s="355"/>
      <c r="E1134" s="355"/>
      <c r="F1134" s="355"/>
      <c r="G1134" s="355"/>
      <c r="H1134" s="358"/>
      <c r="I1134" s="608"/>
      <c r="J1134" s="359"/>
      <c r="K1134" s="363"/>
      <c r="L1134" s="355"/>
      <c r="M1134" s="355"/>
      <c r="N1134" s="358"/>
      <c r="O1134" s="355"/>
    </row>
    <row r="1135" spans="1:15" x14ac:dyDescent="0.2">
      <c r="A1135" s="355"/>
      <c r="B1135" s="355"/>
      <c r="C1135" s="355"/>
      <c r="D1135" s="355"/>
      <c r="E1135" s="355"/>
      <c r="F1135" s="355"/>
      <c r="G1135" s="355"/>
      <c r="H1135" s="358"/>
      <c r="I1135" s="608"/>
      <c r="J1135" s="359"/>
      <c r="K1135" s="363"/>
      <c r="L1135" s="355"/>
      <c r="M1135" s="355"/>
      <c r="N1135" s="358"/>
      <c r="O1135" s="355"/>
    </row>
    <row r="1136" spans="1:15" x14ac:dyDescent="0.2">
      <c r="A1136" s="355"/>
      <c r="B1136" s="355"/>
      <c r="C1136" s="355"/>
      <c r="D1136" s="355"/>
      <c r="E1136" s="355"/>
      <c r="F1136" s="355"/>
      <c r="G1136" s="355"/>
      <c r="H1136" s="358"/>
      <c r="I1136" s="608"/>
      <c r="J1136" s="359"/>
      <c r="K1136" s="363"/>
      <c r="L1136" s="355"/>
      <c r="M1136" s="355"/>
      <c r="N1136" s="358"/>
      <c r="O1136" s="355"/>
    </row>
    <row r="1137" spans="1:15" x14ac:dyDescent="0.2">
      <c r="A1137" s="355"/>
      <c r="B1137" s="355"/>
      <c r="C1137" s="355"/>
      <c r="D1137" s="355"/>
      <c r="E1137" s="355"/>
      <c r="F1137" s="355"/>
      <c r="G1137" s="355"/>
      <c r="H1137" s="358"/>
      <c r="I1137" s="608"/>
      <c r="J1137" s="359"/>
      <c r="K1137" s="363"/>
      <c r="L1137" s="355"/>
      <c r="M1137" s="355"/>
      <c r="N1137" s="358"/>
      <c r="O1137" s="355"/>
    </row>
    <row r="1138" spans="1:15" x14ac:dyDescent="0.2">
      <c r="A1138" s="355"/>
      <c r="B1138" s="355"/>
      <c r="C1138" s="355"/>
      <c r="D1138" s="355"/>
      <c r="E1138" s="355"/>
      <c r="F1138" s="355"/>
      <c r="G1138" s="355"/>
      <c r="H1138" s="358"/>
      <c r="I1138" s="608"/>
      <c r="J1138" s="359"/>
      <c r="K1138" s="363"/>
      <c r="L1138" s="355"/>
      <c r="M1138" s="355"/>
      <c r="N1138" s="358"/>
      <c r="O1138" s="355"/>
    </row>
    <row r="1139" spans="1:15" x14ac:dyDescent="0.2">
      <c r="A1139" s="355"/>
      <c r="B1139" s="355"/>
      <c r="C1139" s="355"/>
      <c r="D1139" s="355"/>
      <c r="E1139" s="355"/>
      <c r="F1139" s="355"/>
      <c r="G1139" s="355"/>
      <c r="H1139" s="358"/>
      <c r="I1139" s="608"/>
      <c r="J1139" s="359"/>
      <c r="K1139" s="363"/>
      <c r="L1139" s="355"/>
      <c r="M1139" s="355"/>
      <c r="N1139" s="358"/>
      <c r="O1139" s="355"/>
    </row>
    <row r="1140" spans="1:15" x14ac:dyDescent="0.2">
      <c r="A1140" s="355"/>
      <c r="B1140" s="355"/>
      <c r="C1140" s="355"/>
      <c r="D1140" s="355"/>
      <c r="E1140" s="355"/>
      <c r="F1140" s="355"/>
      <c r="G1140" s="355"/>
      <c r="H1140" s="358"/>
      <c r="I1140" s="608"/>
      <c r="J1140" s="359"/>
      <c r="K1140" s="363"/>
      <c r="L1140" s="355"/>
      <c r="M1140" s="355"/>
      <c r="N1140" s="358"/>
      <c r="O1140" s="355"/>
    </row>
    <row r="1141" spans="1:15" x14ac:dyDescent="0.2">
      <c r="A1141" s="355"/>
      <c r="B1141" s="355"/>
      <c r="C1141" s="355"/>
      <c r="D1141" s="355"/>
      <c r="E1141" s="355"/>
      <c r="F1141" s="355"/>
      <c r="G1141" s="355"/>
      <c r="H1141" s="358"/>
      <c r="I1141" s="608"/>
      <c r="J1141" s="359"/>
      <c r="K1141" s="363"/>
      <c r="L1141" s="355"/>
      <c r="M1141" s="355"/>
      <c r="N1141" s="358"/>
      <c r="O1141" s="355"/>
    </row>
    <row r="1142" spans="1:15" x14ac:dyDescent="0.2">
      <c r="A1142" s="355"/>
      <c r="B1142" s="355"/>
      <c r="C1142" s="355"/>
      <c r="D1142" s="355"/>
      <c r="E1142" s="355"/>
      <c r="F1142" s="355"/>
      <c r="G1142" s="355"/>
      <c r="H1142" s="358"/>
      <c r="I1142" s="608"/>
      <c r="J1142" s="359"/>
      <c r="K1142" s="363"/>
      <c r="L1142" s="355"/>
      <c r="M1142" s="355"/>
      <c r="N1142" s="358"/>
      <c r="O1142" s="355"/>
    </row>
    <row r="1143" spans="1:15" x14ac:dyDescent="0.2">
      <c r="A1143" s="355"/>
      <c r="B1143" s="355"/>
      <c r="C1143" s="355"/>
      <c r="D1143" s="355"/>
      <c r="E1143" s="355"/>
      <c r="F1143" s="355"/>
      <c r="G1143" s="355"/>
      <c r="H1143" s="358"/>
      <c r="I1143" s="608"/>
      <c r="J1143" s="359"/>
      <c r="K1143" s="363"/>
      <c r="L1143" s="355"/>
      <c r="M1143" s="355"/>
      <c r="N1143" s="358"/>
      <c r="O1143" s="355"/>
    </row>
    <row r="1144" spans="1:15" x14ac:dyDescent="0.2">
      <c r="A1144" s="355"/>
      <c r="B1144" s="355"/>
      <c r="C1144" s="355"/>
      <c r="D1144" s="355"/>
      <c r="E1144" s="355"/>
      <c r="F1144" s="355"/>
      <c r="G1144" s="355"/>
      <c r="H1144" s="358"/>
      <c r="I1144" s="608"/>
      <c r="J1144" s="359"/>
      <c r="K1144" s="363"/>
      <c r="L1144" s="355"/>
      <c r="M1144" s="355"/>
      <c r="N1144" s="358"/>
      <c r="O1144" s="355"/>
    </row>
    <row r="1145" spans="1:15" x14ac:dyDescent="0.2">
      <c r="A1145" s="355"/>
      <c r="B1145" s="355"/>
      <c r="C1145" s="355"/>
      <c r="D1145" s="355"/>
      <c r="E1145" s="355"/>
      <c r="F1145" s="355"/>
      <c r="G1145" s="355"/>
      <c r="H1145" s="358"/>
      <c r="I1145" s="608"/>
      <c r="J1145" s="359"/>
      <c r="K1145" s="363"/>
      <c r="L1145" s="355"/>
      <c r="M1145" s="355"/>
      <c r="N1145" s="358"/>
      <c r="O1145" s="355"/>
    </row>
    <row r="1146" spans="1:15" x14ac:dyDescent="0.2">
      <c r="A1146" s="355"/>
      <c r="B1146" s="355"/>
      <c r="C1146" s="355"/>
      <c r="D1146" s="355"/>
      <c r="E1146" s="355"/>
      <c r="F1146" s="355"/>
      <c r="G1146" s="355"/>
      <c r="H1146" s="358"/>
      <c r="I1146" s="608"/>
      <c r="J1146" s="359"/>
      <c r="K1146" s="363"/>
      <c r="L1146" s="355"/>
      <c r="M1146" s="355"/>
      <c r="N1146" s="358"/>
      <c r="O1146" s="355"/>
    </row>
    <row r="1147" spans="1:15" x14ac:dyDescent="0.2">
      <c r="A1147" s="355"/>
      <c r="B1147" s="355"/>
      <c r="C1147" s="355"/>
      <c r="D1147" s="355"/>
      <c r="E1147" s="355"/>
      <c r="F1147" s="355"/>
      <c r="G1147" s="355"/>
      <c r="H1147" s="358"/>
      <c r="I1147" s="608"/>
      <c r="J1147" s="359"/>
      <c r="K1147" s="363"/>
      <c r="L1147" s="355"/>
      <c r="M1147" s="355"/>
      <c r="N1147" s="358"/>
      <c r="O1147" s="355"/>
    </row>
    <row r="1148" spans="1:15" x14ac:dyDescent="0.2">
      <c r="A1148" s="355"/>
      <c r="B1148" s="355"/>
      <c r="C1148" s="355"/>
      <c r="D1148" s="355"/>
      <c r="E1148" s="355"/>
      <c r="F1148" s="355"/>
      <c r="G1148" s="355"/>
      <c r="H1148" s="358"/>
      <c r="I1148" s="608"/>
      <c r="J1148" s="359"/>
      <c r="K1148" s="363"/>
      <c r="L1148" s="355"/>
      <c r="M1148" s="355"/>
      <c r="N1148" s="358"/>
      <c r="O1148" s="355"/>
    </row>
    <row r="1149" spans="1:15" x14ac:dyDescent="0.2">
      <c r="A1149" s="355"/>
      <c r="B1149" s="355"/>
      <c r="C1149" s="355"/>
      <c r="D1149" s="355"/>
      <c r="E1149" s="355"/>
      <c r="F1149" s="355"/>
      <c r="G1149" s="355"/>
      <c r="H1149" s="358"/>
      <c r="I1149" s="608"/>
      <c r="J1149" s="359"/>
      <c r="K1149" s="363"/>
      <c r="L1149" s="355"/>
      <c r="M1149" s="355"/>
      <c r="N1149" s="358"/>
      <c r="O1149" s="355"/>
    </row>
    <row r="1150" spans="1:15" x14ac:dyDescent="0.2">
      <c r="A1150" s="355"/>
      <c r="B1150" s="355"/>
      <c r="C1150" s="355"/>
      <c r="D1150" s="355"/>
      <c r="E1150" s="355"/>
      <c r="F1150" s="355"/>
      <c r="G1150" s="355"/>
      <c r="H1150" s="358"/>
      <c r="I1150" s="608"/>
      <c r="J1150" s="359"/>
      <c r="K1150" s="363"/>
      <c r="L1150" s="355"/>
      <c r="M1150" s="355"/>
      <c r="N1150" s="358"/>
      <c r="O1150" s="355"/>
    </row>
    <row r="1151" spans="1:15" x14ac:dyDescent="0.2">
      <c r="A1151" s="355"/>
      <c r="B1151" s="355"/>
      <c r="C1151" s="355"/>
      <c r="D1151" s="355"/>
      <c r="E1151" s="355"/>
      <c r="F1151" s="355"/>
      <c r="G1151" s="355"/>
      <c r="H1151" s="358"/>
      <c r="I1151" s="608"/>
      <c r="J1151" s="359"/>
      <c r="K1151" s="363"/>
      <c r="L1151" s="355"/>
      <c r="M1151" s="355"/>
      <c r="N1151" s="358"/>
      <c r="O1151" s="355"/>
    </row>
    <row r="1152" spans="1:15" x14ac:dyDescent="0.2">
      <c r="A1152" s="355"/>
      <c r="B1152" s="355"/>
      <c r="C1152" s="355"/>
      <c r="D1152" s="355"/>
      <c r="E1152" s="355"/>
      <c r="F1152" s="355"/>
      <c r="G1152" s="355"/>
      <c r="H1152" s="358"/>
      <c r="I1152" s="608"/>
      <c r="J1152" s="359"/>
      <c r="K1152" s="363"/>
      <c r="L1152" s="355"/>
      <c r="M1152" s="355"/>
      <c r="N1152" s="358"/>
      <c r="O1152" s="355"/>
    </row>
    <row r="1153" spans="1:15" x14ac:dyDescent="0.2">
      <c r="A1153" s="355"/>
      <c r="B1153" s="355"/>
      <c r="C1153" s="355"/>
      <c r="D1153" s="355"/>
      <c r="E1153" s="355"/>
      <c r="F1153" s="355"/>
      <c r="G1153" s="355"/>
      <c r="H1153" s="358"/>
      <c r="I1153" s="608"/>
      <c r="J1153" s="359"/>
      <c r="K1153" s="363"/>
      <c r="L1153" s="355"/>
      <c r="M1153" s="355"/>
      <c r="N1153" s="358"/>
      <c r="O1153" s="355"/>
    </row>
    <row r="1154" spans="1:15" x14ac:dyDescent="0.2">
      <c r="A1154" s="355"/>
      <c r="B1154" s="355"/>
      <c r="C1154" s="355"/>
      <c r="D1154" s="355"/>
      <c r="E1154" s="355"/>
      <c r="F1154" s="355"/>
      <c r="G1154" s="355"/>
      <c r="H1154" s="358"/>
      <c r="I1154" s="608"/>
      <c r="J1154" s="359"/>
      <c r="K1154" s="363"/>
      <c r="L1154" s="355"/>
      <c r="M1154" s="355"/>
      <c r="N1154" s="358"/>
      <c r="O1154" s="355"/>
    </row>
    <row r="1155" spans="1:15" x14ac:dyDescent="0.2">
      <c r="A1155" s="355"/>
      <c r="B1155" s="355"/>
      <c r="C1155" s="355"/>
      <c r="D1155" s="355"/>
      <c r="E1155" s="355"/>
      <c r="F1155" s="355"/>
      <c r="G1155" s="355"/>
      <c r="H1155" s="358"/>
      <c r="I1155" s="608"/>
      <c r="J1155" s="359"/>
      <c r="K1155" s="363"/>
      <c r="L1155" s="355"/>
      <c r="M1155" s="355"/>
      <c r="N1155" s="358"/>
      <c r="O1155" s="355"/>
    </row>
    <row r="1156" spans="1:15" x14ac:dyDescent="0.2">
      <c r="A1156" s="355"/>
      <c r="B1156" s="355"/>
      <c r="C1156" s="355"/>
      <c r="D1156" s="355"/>
      <c r="E1156" s="355"/>
      <c r="F1156" s="355"/>
      <c r="G1156" s="355"/>
      <c r="H1156" s="358"/>
      <c r="I1156" s="608"/>
      <c r="J1156" s="359"/>
      <c r="K1156" s="363"/>
      <c r="L1156" s="355"/>
      <c r="M1156" s="355"/>
      <c r="N1156" s="358"/>
      <c r="O1156" s="355"/>
    </row>
    <row r="1157" spans="1:15" x14ac:dyDescent="0.2">
      <c r="A1157" s="355"/>
      <c r="B1157" s="355"/>
      <c r="C1157" s="355"/>
      <c r="D1157" s="355"/>
      <c r="E1157" s="355"/>
      <c r="F1157" s="355"/>
      <c r="G1157" s="355"/>
      <c r="H1157" s="358"/>
      <c r="I1157" s="608"/>
      <c r="J1157" s="359"/>
      <c r="K1157" s="363"/>
      <c r="L1157" s="355"/>
      <c r="M1157" s="355"/>
      <c r="N1157" s="358"/>
      <c r="O1157" s="355"/>
    </row>
    <row r="1158" spans="1:15" x14ac:dyDescent="0.2">
      <c r="A1158" s="355"/>
      <c r="B1158" s="355"/>
      <c r="C1158" s="355"/>
      <c r="D1158" s="355"/>
      <c r="E1158" s="355"/>
      <c r="F1158" s="355"/>
      <c r="G1158" s="355"/>
      <c r="H1158" s="358"/>
      <c r="I1158" s="608"/>
      <c r="J1158" s="359"/>
      <c r="K1158" s="363"/>
      <c r="L1158" s="355"/>
      <c r="M1158" s="355"/>
      <c r="N1158" s="358"/>
      <c r="O1158" s="355"/>
    </row>
    <row r="1159" spans="1:15" x14ac:dyDescent="0.2">
      <c r="A1159" s="355"/>
      <c r="B1159" s="355"/>
      <c r="C1159" s="355"/>
      <c r="D1159" s="355"/>
      <c r="E1159" s="355"/>
      <c r="F1159" s="355"/>
      <c r="G1159" s="355"/>
      <c r="H1159" s="358"/>
      <c r="I1159" s="608"/>
      <c r="J1159" s="359"/>
      <c r="K1159" s="363"/>
      <c r="L1159" s="355"/>
      <c r="M1159" s="355"/>
      <c r="N1159" s="358"/>
      <c r="O1159" s="355"/>
    </row>
    <row r="1160" spans="1:15" x14ac:dyDescent="0.2">
      <c r="A1160" s="355"/>
      <c r="B1160" s="355"/>
      <c r="C1160" s="355"/>
      <c r="D1160" s="355"/>
      <c r="E1160" s="355"/>
      <c r="F1160" s="355"/>
      <c r="G1160" s="355"/>
      <c r="H1160" s="358"/>
      <c r="I1160" s="608"/>
      <c r="J1160" s="359"/>
      <c r="K1160" s="363"/>
      <c r="L1160" s="355"/>
      <c r="M1160" s="355"/>
      <c r="N1160" s="358"/>
      <c r="O1160" s="355"/>
    </row>
    <row r="1161" spans="1:15" x14ac:dyDescent="0.2">
      <c r="A1161" s="355"/>
      <c r="B1161" s="355"/>
      <c r="C1161" s="355"/>
      <c r="D1161" s="355"/>
      <c r="E1161" s="355"/>
      <c r="F1161" s="355"/>
      <c r="G1161" s="355"/>
      <c r="H1161" s="358"/>
      <c r="I1161" s="608"/>
      <c r="J1161" s="359"/>
      <c r="K1161" s="363"/>
      <c r="L1161" s="355"/>
      <c r="M1161" s="355"/>
      <c r="N1161" s="358"/>
      <c r="O1161" s="355"/>
    </row>
    <row r="1162" spans="1:15" x14ac:dyDescent="0.2">
      <c r="A1162" s="355"/>
      <c r="B1162" s="355"/>
      <c r="C1162" s="355"/>
      <c r="D1162" s="355"/>
      <c r="E1162" s="355"/>
      <c r="F1162" s="355"/>
      <c r="G1162" s="355"/>
      <c r="H1162" s="358"/>
      <c r="I1162" s="608"/>
      <c r="J1162" s="359"/>
      <c r="K1162" s="363"/>
      <c r="L1162" s="355"/>
      <c r="M1162" s="355"/>
      <c r="N1162" s="358"/>
      <c r="O1162" s="355"/>
    </row>
    <row r="1163" spans="1:15" x14ac:dyDescent="0.2">
      <c r="A1163" s="355"/>
      <c r="B1163" s="355"/>
      <c r="C1163" s="355"/>
      <c r="D1163" s="355"/>
      <c r="E1163" s="355"/>
      <c r="F1163" s="355"/>
      <c r="G1163" s="355"/>
      <c r="H1163" s="358"/>
      <c r="I1163" s="608"/>
      <c r="J1163" s="359"/>
      <c r="K1163" s="363"/>
      <c r="L1163" s="355"/>
      <c r="M1163" s="355"/>
      <c r="N1163" s="358"/>
      <c r="O1163" s="355"/>
    </row>
    <row r="1164" spans="1:15" x14ac:dyDescent="0.2">
      <c r="A1164" s="355"/>
      <c r="B1164" s="355"/>
      <c r="C1164" s="355"/>
      <c r="D1164" s="355"/>
      <c r="E1164" s="355"/>
      <c r="F1164" s="355"/>
      <c r="G1164" s="355"/>
      <c r="H1164" s="358"/>
      <c r="I1164" s="608"/>
      <c r="J1164" s="359"/>
      <c r="K1164" s="363"/>
      <c r="L1164" s="355"/>
      <c r="M1164" s="355"/>
      <c r="N1164" s="358"/>
      <c r="O1164" s="355"/>
    </row>
    <row r="1165" spans="1:15" x14ac:dyDescent="0.2">
      <c r="A1165" s="355"/>
      <c r="B1165" s="355"/>
      <c r="C1165" s="355"/>
      <c r="D1165" s="355"/>
      <c r="E1165" s="355"/>
      <c r="F1165" s="355"/>
      <c r="G1165" s="355"/>
      <c r="H1165" s="358"/>
      <c r="I1165" s="608"/>
      <c r="J1165" s="359"/>
      <c r="K1165" s="363"/>
      <c r="L1165" s="355"/>
      <c r="M1165" s="355"/>
      <c r="N1165" s="358"/>
      <c r="O1165" s="355"/>
    </row>
    <row r="1166" spans="1:15" x14ac:dyDescent="0.2">
      <c r="A1166" s="355"/>
      <c r="B1166" s="355"/>
      <c r="C1166" s="355"/>
      <c r="D1166" s="355"/>
      <c r="E1166" s="355"/>
      <c r="F1166" s="355"/>
      <c r="G1166" s="355"/>
      <c r="H1166" s="358"/>
      <c r="I1166" s="608"/>
      <c r="J1166" s="359"/>
      <c r="K1166" s="363"/>
      <c r="L1166" s="355"/>
      <c r="M1166" s="355"/>
      <c r="N1166" s="358"/>
      <c r="O1166" s="355"/>
    </row>
    <row r="1167" spans="1:15" x14ac:dyDescent="0.2">
      <c r="A1167" s="355"/>
      <c r="B1167" s="355"/>
      <c r="C1167" s="355"/>
      <c r="D1167" s="355"/>
      <c r="E1167" s="355"/>
      <c r="F1167" s="355"/>
      <c r="G1167" s="355"/>
      <c r="H1167" s="358"/>
      <c r="I1167" s="608"/>
      <c r="J1167" s="359"/>
      <c r="K1167" s="363"/>
      <c r="L1167" s="355"/>
      <c r="M1167" s="355"/>
      <c r="N1167" s="358"/>
      <c r="O1167" s="355"/>
    </row>
    <row r="1168" spans="1:15" x14ac:dyDescent="0.2">
      <c r="A1168" s="355"/>
      <c r="B1168" s="355"/>
      <c r="C1168" s="355"/>
      <c r="D1168" s="355"/>
      <c r="E1168" s="355"/>
      <c r="F1168" s="355"/>
      <c r="G1168" s="355"/>
      <c r="H1168" s="358"/>
      <c r="I1168" s="608"/>
      <c r="J1168" s="359"/>
      <c r="K1168" s="363"/>
      <c r="L1168" s="355"/>
      <c r="M1168" s="355"/>
      <c r="N1168" s="358"/>
      <c r="O1168" s="355"/>
    </row>
    <row r="1169" spans="1:15" x14ac:dyDescent="0.2">
      <c r="A1169" s="355"/>
      <c r="B1169" s="355"/>
      <c r="C1169" s="355"/>
      <c r="D1169" s="355"/>
      <c r="E1169" s="355"/>
      <c r="F1169" s="355"/>
      <c r="G1169" s="355"/>
      <c r="H1169" s="358"/>
      <c r="I1169" s="608"/>
      <c r="J1169" s="359"/>
      <c r="K1169" s="363"/>
      <c r="L1169" s="355"/>
      <c r="M1169" s="355"/>
      <c r="N1169" s="358"/>
      <c r="O1169" s="355"/>
    </row>
    <row r="1170" spans="1:15" x14ac:dyDescent="0.2">
      <c r="A1170" s="355"/>
      <c r="B1170" s="355"/>
      <c r="C1170" s="355"/>
      <c r="D1170" s="355"/>
      <c r="E1170" s="355"/>
      <c r="F1170" s="355"/>
      <c r="G1170" s="355"/>
      <c r="H1170" s="358"/>
      <c r="I1170" s="608"/>
      <c r="J1170" s="359"/>
      <c r="K1170" s="363"/>
      <c r="L1170" s="355"/>
      <c r="M1170" s="355"/>
      <c r="N1170" s="358"/>
      <c r="O1170" s="355"/>
    </row>
    <row r="1171" spans="1:15" x14ac:dyDescent="0.2">
      <c r="A1171" s="355"/>
      <c r="B1171" s="355"/>
      <c r="C1171" s="355"/>
      <c r="D1171" s="355"/>
      <c r="E1171" s="355"/>
      <c r="F1171" s="355"/>
      <c r="G1171" s="355"/>
      <c r="H1171" s="358"/>
      <c r="I1171" s="608"/>
      <c r="J1171" s="359"/>
      <c r="K1171" s="363"/>
      <c r="L1171" s="355"/>
      <c r="M1171" s="355"/>
      <c r="N1171" s="358"/>
      <c r="O1171" s="355"/>
    </row>
    <row r="1172" spans="1:15" x14ac:dyDescent="0.2">
      <c r="A1172" s="355"/>
      <c r="B1172" s="355"/>
      <c r="C1172" s="355"/>
      <c r="D1172" s="355"/>
      <c r="E1172" s="355"/>
      <c r="F1172" s="355"/>
      <c r="G1172" s="355"/>
      <c r="H1172" s="358"/>
      <c r="I1172" s="608"/>
      <c r="J1172" s="359"/>
      <c r="K1172" s="363"/>
      <c r="L1172" s="355"/>
      <c r="M1172" s="355"/>
      <c r="N1172" s="358"/>
      <c r="O1172" s="355"/>
    </row>
    <row r="1173" spans="1:15" x14ac:dyDescent="0.2">
      <c r="A1173" s="355"/>
      <c r="B1173" s="355"/>
      <c r="C1173" s="355"/>
      <c r="D1173" s="355"/>
      <c r="E1173" s="355"/>
      <c r="F1173" s="355"/>
      <c r="G1173" s="355"/>
      <c r="H1173" s="358"/>
      <c r="I1173" s="608"/>
      <c r="J1173" s="359"/>
      <c r="K1173" s="363"/>
      <c r="L1173" s="355"/>
      <c r="M1173" s="355"/>
      <c r="N1173" s="358"/>
      <c r="O1173" s="355"/>
    </row>
    <row r="1174" spans="1:15" x14ac:dyDescent="0.2">
      <c r="A1174" s="355"/>
      <c r="B1174" s="355"/>
      <c r="C1174" s="355"/>
      <c r="D1174" s="355"/>
      <c r="E1174" s="355"/>
      <c r="F1174" s="355"/>
      <c r="G1174" s="355"/>
      <c r="H1174" s="358"/>
      <c r="I1174" s="608"/>
      <c r="J1174" s="359"/>
      <c r="K1174" s="363"/>
      <c r="L1174" s="355"/>
      <c r="M1174" s="355"/>
      <c r="N1174" s="358"/>
      <c r="O1174" s="355"/>
    </row>
    <row r="1175" spans="1:15" x14ac:dyDescent="0.2">
      <c r="A1175" s="355"/>
      <c r="B1175" s="355"/>
      <c r="C1175" s="355"/>
      <c r="D1175" s="355"/>
      <c r="E1175" s="355"/>
      <c r="F1175" s="355"/>
      <c r="G1175" s="355"/>
      <c r="H1175" s="358"/>
      <c r="I1175" s="608"/>
      <c r="J1175" s="359"/>
      <c r="K1175" s="363"/>
      <c r="L1175" s="355"/>
      <c r="M1175" s="355"/>
      <c r="N1175" s="358"/>
      <c r="O1175" s="355"/>
    </row>
    <row r="1176" spans="1:15" x14ac:dyDescent="0.2">
      <c r="A1176" s="355"/>
      <c r="B1176" s="355"/>
      <c r="C1176" s="355"/>
      <c r="D1176" s="355"/>
      <c r="E1176" s="355"/>
      <c r="F1176" s="355"/>
      <c r="G1176" s="355"/>
      <c r="H1176" s="358"/>
      <c r="I1176" s="608"/>
      <c r="J1176" s="359"/>
      <c r="K1176" s="363"/>
      <c r="L1176" s="355"/>
      <c r="M1176" s="355"/>
      <c r="N1176" s="358"/>
      <c r="O1176" s="355"/>
    </row>
    <row r="1177" spans="1:15" x14ac:dyDescent="0.2">
      <c r="A1177" s="355"/>
      <c r="B1177" s="355"/>
      <c r="C1177" s="355"/>
      <c r="D1177" s="355"/>
      <c r="E1177" s="355"/>
      <c r="F1177" s="355"/>
      <c r="G1177" s="355"/>
      <c r="H1177" s="358"/>
      <c r="I1177" s="608"/>
      <c r="J1177" s="359"/>
      <c r="K1177" s="363"/>
      <c r="L1177" s="355"/>
      <c r="M1177" s="355"/>
      <c r="N1177" s="358"/>
      <c r="O1177" s="355"/>
    </row>
    <row r="1178" spans="1:15" x14ac:dyDescent="0.2">
      <c r="A1178" s="355"/>
      <c r="B1178" s="355"/>
      <c r="C1178" s="355"/>
      <c r="D1178" s="355"/>
      <c r="E1178" s="355"/>
      <c r="F1178" s="355"/>
      <c r="G1178" s="355"/>
      <c r="H1178" s="358"/>
      <c r="I1178" s="608"/>
      <c r="J1178" s="359"/>
      <c r="K1178" s="363"/>
      <c r="L1178" s="355"/>
      <c r="M1178" s="355"/>
      <c r="N1178" s="358"/>
      <c r="O1178" s="355"/>
    </row>
    <row r="1179" spans="1:15" x14ac:dyDescent="0.2">
      <c r="A1179" s="355"/>
      <c r="B1179" s="355"/>
      <c r="C1179" s="355"/>
      <c r="D1179" s="355"/>
      <c r="E1179" s="355"/>
      <c r="F1179" s="355"/>
      <c r="G1179" s="355"/>
      <c r="H1179" s="358"/>
      <c r="I1179" s="608"/>
      <c r="J1179" s="359"/>
      <c r="K1179" s="363"/>
      <c r="L1179" s="355"/>
      <c r="M1179" s="355"/>
      <c r="N1179" s="358"/>
      <c r="O1179" s="355"/>
    </row>
    <row r="1180" spans="1:15" x14ac:dyDescent="0.2">
      <c r="A1180" s="355"/>
      <c r="B1180" s="355"/>
      <c r="C1180" s="355"/>
      <c r="D1180" s="355"/>
      <c r="E1180" s="355"/>
      <c r="F1180" s="355"/>
      <c r="G1180" s="355"/>
      <c r="H1180" s="358"/>
      <c r="I1180" s="608"/>
      <c r="J1180" s="359"/>
      <c r="K1180" s="363"/>
      <c r="L1180" s="355"/>
      <c r="M1180" s="355"/>
      <c r="N1180" s="358"/>
      <c r="O1180" s="355"/>
    </row>
    <row r="1181" spans="1:15" x14ac:dyDescent="0.2">
      <c r="A1181" s="355"/>
      <c r="B1181" s="355"/>
      <c r="C1181" s="355"/>
      <c r="D1181" s="355"/>
      <c r="E1181" s="355"/>
      <c r="F1181" s="355"/>
      <c r="G1181" s="355"/>
      <c r="H1181" s="358"/>
      <c r="I1181" s="608"/>
      <c r="J1181" s="359"/>
      <c r="K1181" s="363"/>
      <c r="L1181" s="355"/>
      <c r="M1181" s="355"/>
      <c r="N1181" s="358"/>
      <c r="O1181" s="355"/>
    </row>
    <row r="1182" spans="1:15" x14ac:dyDescent="0.2">
      <c r="A1182" s="355"/>
      <c r="B1182" s="355"/>
      <c r="C1182" s="355"/>
      <c r="D1182" s="355"/>
      <c r="E1182" s="355"/>
      <c r="F1182" s="355"/>
      <c r="G1182" s="355"/>
      <c r="H1182" s="358"/>
      <c r="I1182" s="608"/>
      <c r="J1182" s="359"/>
      <c r="K1182" s="363"/>
      <c r="L1182" s="355"/>
      <c r="M1182" s="355"/>
      <c r="N1182" s="358"/>
      <c r="O1182" s="355"/>
    </row>
    <row r="1183" spans="1:15" x14ac:dyDescent="0.2">
      <c r="A1183" s="355"/>
      <c r="B1183" s="355"/>
      <c r="C1183" s="355"/>
      <c r="D1183" s="355"/>
      <c r="E1183" s="355"/>
      <c r="F1183" s="355"/>
      <c r="G1183" s="355"/>
      <c r="H1183" s="358"/>
      <c r="I1183" s="608"/>
      <c r="J1183" s="359"/>
      <c r="K1183" s="363"/>
      <c r="L1183" s="355"/>
      <c r="M1183" s="355"/>
      <c r="N1183" s="358"/>
      <c r="O1183" s="355"/>
    </row>
    <row r="1184" spans="1:15" x14ac:dyDescent="0.2">
      <c r="A1184" s="355"/>
      <c r="B1184" s="355"/>
      <c r="C1184" s="355"/>
      <c r="D1184" s="355"/>
      <c r="E1184" s="355"/>
      <c r="F1184" s="355"/>
      <c r="G1184" s="355"/>
      <c r="H1184" s="358"/>
      <c r="I1184" s="608"/>
      <c r="J1184" s="359"/>
      <c r="K1184" s="363"/>
      <c r="L1184" s="355"/>
      <c r="M1184" s="355"/>
      <c r="N1184" s="358"/>
      <c r="O1184" s="355"/>
    </row>
    <row r="1185" spans="1:15" x14ac:dyDescent="0.2">
      <c r="A1185" s="355"/>
      <c r="B1185" s="355"/>
      <c r="C1185" s="355"/>
      <c r="D1185" s="355"/>
      <c r="E1185" s="355"/>
      <c r="F1185" s="355"/>
      <c r="G1185" s="355"/>
      <c r="H1185" s="358"/>
      <c r="I1185" s="608"/>
      <c r="J1185" s="359"/>
      <c r="K1185" s="363"/>
      <c r="L1185" s="355"/>
      <c r="M1185" s="355"/>
      <c r="N1185" s="358"/>
      <c r="O1185" s="355"/>
    </row>
    <row r="1186" spans="1:15" x14ac:dyDescent="0.2">
      <c r="A1186" s="355"/>
      <c r="B1186" s="355"/>
      <c r="C1186" s="355"/>
      <c r="D1186" s="355"/>
      <c r="E1186" s="355"/>
      <c r="F1186" s="355"/>
      <c r="G1186" s="355"/>
      <c r="H1186" s="358"/>
      <c r="I1186" s="608"/>
      <c r="J1186" s="359"/>
      <c r="K1186" s="363"/>
      <c r="L1186" s="355"/>
      <c r="M1186" s="355"/>
      <c r="N1186" s="358"/>
      <c r="O1186" s="355"/>
    </row>
    <row r="1187" spans="1:15" x14ac:dyDescent="0.2">
      <c r="A1187" s="355"/>
      <c r="B1187" s="355"/>
      <c r="C1187" s="355"/>
      <c r="D1187" s="355"/>
      <c r="E1187" s="355"/>
      <c r="F1187" s="355"/>
      <c r="G1187" s="355"/>
      <c r="H1187" s="358"/>
      <c r="I1187" s="608"/>
      <c r="J1187" s="359"/>
      <c r="K1187" s="363"/>
      <c r="L1187" s="355"/>
      <c r="M1187" s="355"/>
      <c r="N1187" s="358"/>
      <c r="O1187" s="355"/>
    </row>
    <row r="1188" spans="1:15" x14ac:dyDescent="0.2">
      <c r="A1188" s="355"/>
      <c r="B1188" s="355"/>
      <c r="C1188" s="355"/>
      <c r="D1188" s="355"/>
      <c r="E1188" s="355"/>
      <c r="F1188" s="355"/>
      <c r="G1188" s="355"/>
      <c r="H1188" s="358"/>
      <c r="I1188" s="608"/>
      <c r="J1188" s="359"/>
      <c r="K1188" s="363"/>
      <c r="L1188" s="355"/>
      <c r="M1188" s="355"/>
      <c r="N1188" s="358"/>
      <c r="O1188" s="355"/>
    </row>
    <row r="1189" spans="1:15" x14ac:dyDescent="0.2">
      <c r="A1189" s="355"/>
      <c r="B1189" s="355"/>
      <c r="C1189" s="355"/>
      <c r="D1189" s="355"/>
      <c r="E1189" s="355"/>
      <c r="F1189" s="355"/>
      <c r="G1189" s="355"/>
      <c r="H1189" s="358"/>
      <c r="I1189" s="608"/>
      <c r="J1189" s="359"/>
      <c r="K1189" s="363"/>
      <c r="L1189" s="355"/>
      <c r="M1189" s="355"/>
      <c r="N1189" s="358"/>
      <c r="O1189" s="355"/>
    </row>
    <row r="1190" spans="1:15" x14ac:dyDescent="0.2">
      <c r="A1190" s="355"/>
      <c r="B1190" s="355"/>
      <c r="C1190" s="355"/>
      <c r="D1190" s="355"/>
      <c r="E1190" s="355"/>
      <c r="F1190" s="355"/>
      <c r="G1190" s="355"/>
      <c r="H1190" s="358"/>
      <c r="I1190" s="608"/>
      <c r="J1190" s="359"/>
      <c r="K1190" s="363"/>
      <c r="L1190" s="355"/>
      <c r="M1190" s="355"/>
      <c r="N1190" s="358"/>
      <c r="O1190" s="355"/>
    </row>
    <row r="1191" spans="1:15" x14ac:dyDescent="0.2">
      <c r="A1191" s="355"/>
      <c r="B1191" s="355"/>
      <c r="C1191" s="355"/>
      <c r="D1191" s="355"/>
      <c r="E1191" s="355"/>
      <c r="F1191" s="355"/>
      <c r="G1191" s="355"/>
      <c r="H1191" s="358"/>
      <c r="I1191" s="608"/>
      <c r="J1191" s="359"/>
      <c r="K1191" s="363"/>
      <c r="L1191" s="355"/>
      <c r="M1191" s="355"/>
      <c r="N1191" s="358"/>
      <c r="O1191" s="355"/>
    </row>
    <row r="1192" spans="1:15" x14ac:dyDescent="0.2">
      <c r="A1192" s="355"/>
      <c r="B1192" s="355"/>
      <c r="C1192" s="355"/>
      <c r="D1192" s="355"/>
      <c r="E1192" s="355"/>
      <c r="F1192" s="355"/>
      <c r="G1192" s="355"/>
      <c r="H1192" s="358"/>
      <c r="I1192" s="608"/>
      <c r="J1192" s="359"/>
      <c r="K1192" s="363"/>
      <c r="L1192" s="355"/>
      <c r="M1192" s="355"/>
      <c r="N1192" s="358"/>
      <c r="O1192" s="355"/>
    </row>
    <row r="1193" spans="1:15" x14ac:dyDescent="0.2">
      <c r="A1193" s="355"/>
      <c r="B1193" s="355"/>
      <c r="C1193" s="355"/>
      <c r="D1193" s="355"/>
      <c r="E1193" s="355"/>
      <c r="F1193" s="355"/>
      <c r="G1193" s="355"/>
      <c r="H1193" s="358"/>
      <c r="I1193" s="608"/>
      <c r="J1193" s="359"/>
      <c r="K1193" s="363"/>
      <c r="L1193" s="355"/>
      <c r="M1193" s="355"/>
      <c r="N1193" s="358"/>
      <c r="O1193" s="355"/>
    </row>
    <row r="1194" spans="1:15" x14ac:dyDescent="0.2">
      <c r="A1194" s="355"/>
      <c r="B1194" s="355"/>
      <c r="C1194" s="355"/>
      <c r="D1194" s="355"/>
      <c r="E1194" s="355"/>
      <c r="F1194" s="355"/>
      <c r="G1194" s="355"/>
      <c r="H1194" s="358"/>
      <c r="I1194" s="608"/>
      <c r="J1194" s="359"/>
      <c r="K1194" s="363"/>
      <c r="L1194" s="355"/>
      <c r="M1194" s="355"/>
      <c r="N1194" s="358"/>
      <c r="O1194" s="355"/>
    </row>
    <row r="1195" spans="1:15" x14ac:dyDescent="0.2">
      <c r="A1195" s="355"/>
      <c r="B1195" s="355"/>
      <c r="C1195" s="355"/>
      <c r="D1195" s="355"/>
      <c r="E1195" s="355"/>
      <c r="F1195" s="355"/>
      <c r="G1195" s="355"/>
      <c r="H1195" s="358"/>
      <c r="I1195" s="608"/>
      <c r="J1195" s="359"/>
      <c r="K1195" s="363"/>
      <c r="L1195" s="355"/>
      <c r="M1195" s="355"/>
      <c r="N1195" s="358"/>
      <c r="O1195" s="355"/>
    </row>
    <row r="1196" spans="1:15" x14ac:dyDescent="0.2">
      <c r="A1196" s="355"/>
      <c r="B1196" s="355"/>
      <c r="C1196" s="355"/>
      <c r="D1196" s="355"/>
      <c r="E1196" s="355"/>
      <c r="F1196" s="355"/>
      <c r="G1196" s="355"/>
      <c r="H1196" s="358"/>
      <c r="I1196" s="608"/>
      <c r="J1196" s="359"/>
      <c r="K1196" s="363"/>
      <c r="L1196" s="355"/>
      <c r="M1196" s="355"/>
      <c r="N1196" s="358"/>
      <c r="O1196" s="355"/>
    </row>
    <row r="1197" spans="1:15" x14ac:dyDescent="0.2">
      <c r="A1197" s="355"/>
      <c r="B1197" s="355"/>
      <c r="C1197" s="355"/>
      <c r="D1197" s="355"/>
      <c r="E1197" s="355"/>
      <c r="F1197" s="355"/>
      <c r="G1197" s="355"/>
      <c r="H1197" s="358"/>
      <c r="I1197" s="608"/>
      <c r="J1197" s="359"/>
      <c r="K1197" s="363"/>
      <c r="L1197" s="355"/>
      <c r="M1197" s="355"/>
      <c r="N1197" s="358"/>
      <c r="O1197" s="355"/>
    </row>
    <row r="1198" spans="1:15" x14ac:dyDescent="0.2">
      <c r="A1198" s="355"/>
      <c r="B1198" s="355"/>
      <c r="C1198" s="355"/>
      <c r="D1198" s="355"/>
      <c r="E1198" s="355"/>
      <c r="F1198" s="355"/>
      <c r="G1198" s="355"/>
      <c r="H1198" s="358"/>
      <c r="I1198" s="608"/>
      <c r="J1198" s="359"/>
      <c r="K1198" s="363"/>
      <c r="L1198" s="355"/>
      <c r="M1198" s="355"/>
      <c r="N1198" s="358"/>
      <c r="O1198" s="355"/>
    </row>
    <row r="1199" spans="1:15" x14ac:dyDescent="0.2">
      <c r="A1199" s="355"/>
      <c r="B1199" s="355"/>
      <c r="C1199" s="355"/>
      <c r="D1199" s="355"/>
      <c r="E1199" s="355"/>
      <c r="F1199" s="355"/>
      <c r="G1199" s="355"/>
      <c r="H1199" s="358"/>
      <c r="I1199" s="608"/>
      <c r="J1199" s="359"/>
      <c r="K1199" s="363"/>
      <c r="L1199" s="355"/>
      <c r="M1199" s="355"/>
      <c r="N1199" s="358"/>
      <c r="O1199" s="355"/>
    </row>
    <row r="1200" spans="1:15" x14ac:dyDescent="0.2">
      <c r="A1200" s="355"/>
      <c r="B1200" s="355"/>
      <c r="C1200" s="355"/>
      <c r="D1200" s="355"/>
      <c r="E1200" s="355"/>
      <c r="F1200" s="355"/>
      <c r="G1200" s="355"/>
      <c r="H1200" s="358"/>
      <c r="I1200" s="608"/>
      <c r="J1200" s="359"/>
      <c r="K1200" s="363"/>
      <c r="L1200" s="355"/>
      <c r="M1200" s="355"/>
      <c r="N1200" s="358"/>
      <c r="O1200" s="355"/>
    </row>
    <row r="1201" spans="1:15" x14ac:dyDescent="0.2">
      <c r="A1201" s="355"/>
      <c r="B1201" s="355"/>
      <c r="C1201" s="355"/>
      <c r="D1201" s="355"/>
      <c r="E1201" s="355"/>
      <c r="F1201" s="355"/>
      <c r="G1201" s="355"/>
      <c r="H1201" s="358"/>
      <c r="I1201" s="608"/>
      <c r="J1201" s="359"/>
      <c r="K1201" s="363"/>
      <c r="L1201" s="355"/>
      <c r="M1201" s="355"/>
      <c r="N1201" s="358"/>
      <c r="O1201" s="355"/>
    </row>
    <row r="1202" spans="1:15" x14ac:dyDescent="0.2">
      <c r="A1202" s="355"/>
      <c r="B1202" s="355"/>
      <c r="C1202" s="355"/>
      <c r="D1202" s="355"/>
      <c r="E1202" s="355"/>
      <c r="F1202" s="355"/>
      <c r="G1202" s="355"/>
      <c r="H1202" s="358"/>
      <c r="I1202" s="608"/>
      <c r="J1202" s="359"/>
      <c r="K1202" s="363"/>
      <c r="L1202" s="355"/>
      <c r="M1202" s="355"/>
      <c r="N1202" s="358"/>
      <c r="O1202" s="355"/>
    </row>
    <row r="1203" spans="1:15" x14ac:dyDescent="0.2">
      <c r="A1203" s="355"/>
      <c r="B1203" s="355"/>
      <c r="C1203" s="355"/>
      <c r="D1203" s="355"/>
      <c r="E1203" s="355"/>
      <c r="F1203" s="355"/>
      <c r="G1203" s="355"/>
      <c r="H1203" s="358"/>
      <c r="I1203" s="608"/>
      <c r="J1203" s="359"/>
      <c r="K1203" s="363"/>
      <c r="L1203" s="355"/>
      <c r="M1203" s="355"/>
      <c r="N1203" s="358"/>
      <c r="O1203" s="355"/>
    </row>
    <row r="1204" spans="1:15" x14ac:dyDescent="0.2">
      <c r="A1204" s="355"/>
      <c r="B1204" s="355"/>
      <c r="C1204" s="355"/>
      <c r="D1204" s="355"/>
      <c r="E1204" s="355"/>
      <c r="F1204" s="355"/>
      <c r="G1204" s="355"/>
      <c r="H1204" s="358"/>
      <c r="I1204" s="608"/>
      <c r="J1204" s="359"/>
      <c r="K1204" s="363"/>
      <c r="L1204" s="355"/>
      <c r="M1204" s="355"/>
      <c r="N1204" s="358"/>
      <c r="O1204" s="355"/>
    </row>
    <row r="1205" spans="1:15" x14ac:dyDescent="0.2">
      <c r="A1205" s="355"/>
      <c r="B1205" s="355"/>
      <c r="C1205" s="355"/>
      <c r="D1205" s="355"/>
      <c r="E1205" s="355"/>
      <c r="F1205" s="355"/>
      <c r="G1205" s="355"/>
      <c r="H1205" s="358"/>
      <c r="I1205" s="608"/>
      <c r="J1205" s="359"/>
      <c r="K1205" s="363"/>
      <c r="L1205" s="355"/>
      <c r="M1205" s="355"/>
      <c r="N1205" s="358"/>
      <c r="O1205" s="355"/>
    </row>
    <row r="1206" spans="1:15" x14ac:dyDescent="0.2">
      <c r="A1206" s="355"/>
      <c r="B1206" s="355"/>
      <c r="C1206" s="355"/>
      <c r="D1206" s="355"/>
      <c r="E1206" s="355"/>
      <c r="F1206" s="355"/>
      <c r="G1206" s="355"/>
      <c r="H1206" s="358"/>
      <c r="I1206" s="608"/>
      <c r="J1206" s="359"/>
      <c r="K1206" s="363"/>
      <c r="L1206" s="355"/>
      <c r="M1206" s="355"/>
      <c r="N1206" s="358"/>
      <c r="O1206" s="355"/>
    </row>
    <row r="1207" spans="1:15" x14ac:dyDescent="0.2">
      <c r="A1207" s="355"/>
      <c r="B1207" s="355"/>
      <c r="C1207" s="355"/>
      <c r="D1207" s="355"/>
      <c r="E1207" s="355"/>
      <c r="F1207" s="355"/>
      <c r="G1207" s="355"/>
      <c r="H1207" s="358"/>
      <c r="I1207" s="608"/>
      <c r="J1207" s="359"/>
      <c r="K1207" s="363"/>
      <c r="L1207" s="355"/>
      <c r="M1207" s="355"/>
      <c r="N1207" s="358"/>
      <c r="O1207" s="355"/>
    </row>
    <row r="1208" spans="1:15" x14ac:dyDescent="0.2">
      <c r="A1208" s="355"/>
      <c r="B1208" s="355"/>
      <c r="C1208" s="355"/>
      <c r="D1208" s="355"/>
      <c r="E1208" s="355"/>
      <c r="F1208" s="355"/>
      <c r="G1208" s="355"/>
      <c r="H1208" s="358"/>
      <c r="I1208" s="608"/>
      <c r="J1208" s="359"/>
      <c r="K1208" s="363"/>
      <c r="L1208" s="355"/>
      <c r="M1208" s="355"/>
      <c r="N1208" s="358"/>
      <c r="O1208" s="355"/>
    </row>
    <row r="1209" spans="1:15" x14ac:dyDescent="0.2">
      <c r="A1209" s="355"/>
      <c r="B1209" s="355"/>
      <c r="C1209" s="355"/>
      <c r="D1209" s="355"/>
      <c r="E1209" s="355"/>
      <c r="F1209" s="355"/>
      <c r="G1209" s="355"/>
      <c r="H1209" s="358"/>
      <c r="I1209" s="608"/>
      <c r="J1209" s="359"/>
      <c r="K1209" s="363"/>
      <c r="L1209" s="355"/>
      <c r="M1209" s="355"/>
      <c r="N1209" s="358"/>
      <c r="O1209" s="355"/>
    </row>
    <row r="1210" spans="1:15" x14ac:dyDescent="0.2">
      <c r="A1210" s="355"/>
      <c r="B1210" s="355"/>
      <c r="C1210" s="355"/>
      <c r="D1210" s="355"/>
      <c r="E1210" s="355"/>
      <c r="F1210" s="355"/>
      <c r="G1210" s="355"/>
      <c r="H1210" s="358"/>
      <c r="I1210" s="608"/>
      <c r="J1210" s="359"/>
      <c r="K1210" s="363"/>
      <c r="L1210" s="355"/>
      <c r="M1210" s="355"/>
      <c r="N1210" s="358"/>
      <c r="O1210" s="355"/>
    </row>
    <row r="1211" spans="1:15" x14ac:dyDescent="0.2">
      <c r="A1211" s="355"/>
      <c r="B1211" s="355"/>
      <c r="C1211" s="355"/>
      <c r="D1211" s="355"/>
      <c r="E1211" s="355"/>
      <c r="F1211" s="355"/>
      <c r="G1211" s="355"/>
      <c r="H1211" s="358"/>
      <c r="I1211" s="608"/>
      <c r="J1211" s="359"/>
      <c r="K1211" s="363"/>
      <c r="L1211" s="355"/>
      <c r="M1211" s="355"/>
      <c r="N1211" s="358"/>
      <c r="O1211" s="355"/>
    </row>
    <row r="1212" spans="1:15" x14ac:dyDescent="0.2">
      <c r="A1212" s="355"/>
      <c r="B1212" s="355"/>
      <c r="C1212" s="355"/>
      <c r="D1212" s="355"/>
      <c r="E1212" s="355"/>
      <c r="F1212" s="355"/>
      <c r="G1212" s="355"/>
      <c r="H1212" s="358"/>
      <c r="I1212" s="608"/>
      <c r="J1212" s="359"/>
      <c r="K1212" s="363"/>
      <c r="L1212" s="355"/>
      <c r="M1212" s="355"/>
      <c r="N1212" s="358"/>
      <c r="O1212" s="355"/>
    </row>
    <row r="1213" spans="1:15" x14ac:dyDescent="0.2">
      <c r="A1213" s="355"/>
      <c r="B1213" s="355"/>
      <c r="C1213" s="355"/>
      <c r="D1213" s="355"/>
      <c r="E1213" s="355"/>
      <c r="F1213" s="355"/>
      <c r="G1213" s="355"/>
      <c r="H1213" s="358"/>
      <c r="I1213" s="608"/>
      <c r="J1213" s="359"/>
      <c r="K1213" s="363"/>
      <c r="L1213" s="355"/>
      <c r="M1213" s="355"/>
      <c r="N1213" s="358"/>
      <c r="O1213" s="355"/>
    </row>
    <row r="1214" spans="1:15" x14ac:dyDescent="0.2">
      <c r="A1214" s="355"/>
      <c r="B1214" s="355"/>
      <c r="C1214" s="355"/>
      <c r="D1214" s="355"/>
      <c r="E1214" s="355"/>
      <c r="F1214" s="355"/>
      <c r="G1214" s="355"/>
      <c r="H1214" s="358"/>
      <c r="I1214" s="608"/>
      <c r="J1214" s="359"/>
      <c r="K1214" s="363"/>
      <c r="L1214" s="355"/>
      <c r="M1214" s="355"/>
      <c r="N1214" s="358"/>
      <c r="O1214" s="355"/>
    </row>
    <row r="1215" spans="1:15" x14ac:dyDescent="0.2">
      <c r="A1215" s="355"/>
      <c r="B1215" s="355"/>
      <c r="C1215" s="355"/>
      <c r="D1215" s="355"/>
      <c r="E1215" s="355"/>
      <c r="F1215" s="355"/>
      <c r="G1215" s="355"/>
      <c r="H1215" s="358"/>
      <c r="I1215" s="608"/>
      <c r="J1215" s="359"/>
      <c r="K1215" s="363"/>
      <c r="L1215" s="355"/>
      <c r="M1215" s="355"/>
      <c r="N1215" s="358"/>
      <c r="O1215" s="355"/>
    </row>
    <row r="1216" spans="1:15" x14ac:dyDescent="0.2">
      <c r="A1216" s="355"/>
      <c r="B1216" s="355"/>
      <c r="C1216" s="355"/>
      <c r="D1216" s="355"/>
      <c r="E1216" s="355"/>
      <c r="F1216" s="355"/>
      <c r="G1216" s="355"/>
      <c r="H1216" s="358"/>
      <c r="I1216" s="608"/>
      <c r="J1216" s="359"/>
      <c r="K1216" s="363"/>
      <c r="L1216" s="355"/>
      <c r="M1216" s="355"/>
      <c r="N1216" s="358"/>
      <c r="O1216" s="355"/>
    </row>
    <row r="1217" spans="1:15" x14ac:dyDescent="0.2">
      <c r="A1217" s="355"/>
      <c r="B1217" s="355"/>
      <c r="C1217" s="355"/>
      <c r="D1217" s="355"/>
      <c r="E1217" s="355"/>
      <c r="F1217" s="355"/>
      <c r="G1217" s="355"/>
      <c r="H1217" s="358"/>
      <c r="I1217" s="608"/>
      <c r="J1217" s="359"/>
      <c r="K1217" s="363"/>
      <c r="L1217" s="355"/>
      <c r="M1217" s="355"/>
      <c r="N1217" s="358"/>
      <c r="O1217" s="355"/>
    </row>
    <row r="1218" spans="1:15" x14ac:dyDescent="0.2">
      <c r="A1218" s="355"/>
      <c r="B1218" s="355"/>
      <c r="C1218" s="355"/>
      <c r="D1218" s="355"/>
      <c r="E1218" s="355"/>
      <c r="F1218" s="355"/>
      <c r="G1218" s="355"/>
      <c r="H1218" s="358"/>
      <c r="I1218" s="608"/>
      <c r="J1218" s="359"/>
      <c r="K1218" s="363"/>
      <c r="L1218" s="355"/>
      <c r="M1218" s="355"/>
      <c r="N1218" s="358"/>
      <c r="O1218" s="355"/>
    </row>
    <row r="1219" spans="1:15" x14ac:dyDescent="0.2">
      <c r="A1219" s="355"/>
      <c r="B1219" s="355"/>
      <c r="C1219" s="355"/>
      <c r="D1219" s="355"/>
      <c r="E1219" s="355"/>
      <c r="F1219" s="355"/>
      <c r="G1219" s="355"/>
      <c r="H1219" s="358"/>
      <c r="I1219" s="608"/>
      <c r="J1219" s="359"/>
      <c r="K1219" s="363"/>
      <c r="L1219" s="355"/>
      <c r="M1219" s="355"/>
      <c r="N1219" s="358"/>
      <c r="O1219" s="355"/>
    </row>
    <row r="1220" spans="1:15" x14ac:dyDescent="0.2">
      <c r="A1220" s="355"/>
      <c r="B1220" s="355"/>
      <c r="C1220" s="355"/>
      <c r="D1220" s="355"/>
      <c r="E1220" s="355"/>
      <c r="F1220" s="355"/>
      <c r="G1220" s="355"/>
      <c r="H1220" s="358"/>
      <c r="I1220" s="608"/>
      <c r="J1220" s="359"/>
      <c r="K1220" s="363"/>
      <c r="L1220" s="355"/>
      <c r="M1220" s="355"/>
      <c r="N1220" s="358"/>
      <c r="O1220" s="355"/>
    </row>
    <row r="1221" spans="1:15" x14ac:dyDescent="0.2">
      <c r="A1221" s="355"/>
      <c r="B1221" s="355"/>
      <c r="C1221" s="355"/>
      <c r="D1221" s="355"/>
      <c r="E1221" s="355"/>
      <c r="F1221" s="355"/>
      <c r="G1221" s="355"/>
      <c r="H1221" s="358"/>
      <c r="I1221" s="608"/>
      <c r="J1221" s="359"/>
      <c r="K1221" s="363"/>
      <c r="L1221" s="355"/>
      <c r="M1221" s="355"/>
      <c r="N1221" s="358"/>
      <c r="O1221" s="355"/>
    </row>
    <row r="1222" spans="1:15" x14ac:dyDescent="0.2">
      <c r="A1222" s="355"/>
      <c r="B1222" s="355"/>
      <c r="C1222" s="355"/>
      <c r="D1222" s="355"/>
      <c r="E1222" s="355"/>
      <c r="F1222" s="355"/>
      <c r="G1222" s="355"/>
      <c r="H1222" s="358"/>
      <c r="I1222" s="608"/>
      <c r="J1222" s="359"/>
      <c r="K1222" s="363"/>
      <c r="L1222" s="355"/>
      <c r="M1222" s="355"/>
      <c r="N1222" s="358"/>
      <c r="O1222" s="355"/>
    </row>
    <row r="1223" spans="1:15" x14ac:dyDescent="0.2">
      <c r="A1223" s="355"/>
      <c r="B1223" s="355"/>
      <c r="C1223" s="355"/>
      <c r="D1223" s="355"/>
      <c r="E1223" s="355"/>
      <c r="F1223" s="355"/>
      <c r="G1223" s="355"/>
      <c r="H1223" s="358"/>
      <c r="I1223" s="608"/>
      <c r="J1223" s="359"/>
      <c r="K1223" s="363"/>
      <c r="L1223" s="355"/>
      <c r="M1223" s="355"/>
      <c r="N1223" s="358"/>
      <c r="O1223" s="355"/>
    </row>
    <row r="1224" spans="1:15" x14ac:dyDescent="0.2">
      <c r="A1224" s="355"/>
      <c r="B1224" s="355"/>
      <c r="C1224" s="355"/>
      <c r="D1224" s="355"/>
      <c r="E1224" s="355"/>
      <c r="F1224" s="355"/>
      <c r="G1224" s="355"/>
      <c r="H1224" s="358"/>
      <c r="I1224" s="608"/>
      <c r="J1224" s="359"/>
      <c r="K1224" s="363"/>
      <c r="L1224" s="355"/>
      <c r="M1224" s="355"/>
      <c r="N1224" s="358"/>
      <c r="O1224" s="355"/>
    </row>
    <row r="1225" spans="1:15" x14ac:dyDescent="0.2">
      <c r="A1225" s="355"/>
      <c r="B1225" s="355"/>
      <c r="C1225" s="355"/>
      <c r="D1225" s="355"/>
      <c r="E1225" s="355"/>
      <c r="F1225" s="355"/>
      <c r="G1225" s="355"/>
      <c r="H1225" s="358"/>
      <c r="I1225" s="608"/>
      <c r="J1225" s="359"/>
      <c r="K1225" s="363"/>
      <c r="L1225" s="355"/>
      <c r="M1225" s="355"/>
      <c r="N1225" s="358"/>
      <c r="O1225" s="355"/>
    </row>
    <row r="1226" spans="1:15" x14ac:dyDescent="0.2">
      <c r="A1226" s="355"/>
      <c r="B1226" s="355"/>
      <c r="C1226" s="355"/>
      <c r="D1226" s="355"/>
      <c r="E1226" s="355"/>
      <c r="F1226" s="355"/>
      <c r="G1226" s="355"/>
      <c r="H1226" s="358"/>
      <c r="I1226" s="608"/>
      <c r="J1226" s="359"/>
      <c r="K1226" s="363"/>
      <c r="L1226" s="355"/>
      <c r="M1226" s="355"/>
      <c r="N1226" s="358"/>
      <c r="O1226" s="355"/>
    </row>
    <row r="1227" spans="1:15" x14ac:dyDescent="0.2">
      <c r="A1227" s="355"/>
      <c r="B1227" s="355"/>
      <c r="C1227" s="355"/>
      <c r="D1227" s="355"/>
      <c r="E1227" s="355"/>
      <c r="F1227" s="355"/>
      <c r="G1227" s="355"/>
      <c r="H1227" s="358"/>
      <c r="I1227" s="608"/>
      <c r="J1227" s="359"/>
      <c r="K1227" s="363"/>
      <c r="L1227" s="355"/>
      <c r="M1227" s="355"/>
      <c r="N1227" s="358"/>
      <c r="O1227" s="355"/>
    </row>
    <row r="1228" spans="1:15" x14ac:dyDescent="0.2">
      <c r="A1228" s="355"/>
      <c r="B1228" s="355"/>
      <c r="C1228" s="355"/>
      <c r="D1228" s="355"/>
      <c r="E1228" s="355"/>
      <c r="F1228" s="355"/>
      <c r="G1228" s="355"/>
      <c r="H1228" s="358"/>
      <c r="I1228" s="608"/>
      <c r="J1228" s="359"/>
      <c r="K1228" s="363"/>
      <c r="L1228" s="355"/>
      <c r="M1228" s="355"/>
      <c r="N1228" s="358"/>
      <c r="O1228" s="355"/>
    </row>
    <row r="1229" spans="1:15" x14ac:dyDescent="0.2">
      <c r="A1229" s="355"/>
      <c r="B1229" s="355"/>
      <c r="C1229" s="355"/>
      <c r="D1229" s="355"/>
      <c r="E1229" s="355"/>
      <c r="F1229" s="355"/>
      <c r="G1229" s="355"/>
      <c r="H1229" s="358"/>
      <c r="I1229" s="608"/>
      <c r="J1229" s="359"/>
      <c r="K1229" s="363"/>
      <c r="L1229" s="355"/>
      <c r="M1229" s="355"/>
      <c r="N1229" s="358"/>
      <c r="O1229" s="355"/>
    </row>
    <row r="1230" spans="1:15" x14ac:dyDescent="0.2">
      <c r="A1230" s="355"/>
      <c r="B1230" s="355"/>
      <c r="C1230" s="355"/>
      <c r="D1230" s="355"/>
      <c r="E1230" s="355"/>
      <c r="F1230" s="355"/>
      <c r="G1230" s="355"/>
      <c r="H1230" s="358"/>
      <c r="I1230" s="608"/>
      <c r="J1230" s="359"/>
      <c r="K1230" s="363"/>
      <c r="L1230" s="355"/>
      <c r="M1230" s="355"/>
      <c r="N1230" s="358"/>
      <c r="O1230" s="355"/>
    </row>
    <row r="1231" spans="1:15" x14ac:dyDescent="0.2">
      <c r="A1231" s="355"/>
      <c r="B1231" s="355"/>
      <c r="C1231" s="355"/>
      <c r="D1231" s="355"/>
      <c r="E1231" s="355"/>
      <c r="F1231" s="355"/>
      <c r="G1231" s="355"/>
      <c r="H1231" s="358"/>
      <c r="I1231" s="608"/>
      <c r="J1231" s="359"/>
      <c r="K1231" s="363"/>
      <c r="L1231" s="355"/>
      <c r="M1231" s="355"/>
      <c r="N1231" s="358"/>
      <c r="O1231" s="355"/>
    </row>
    <row r="1232" spans="1:15" x14ac:dyDescent="0.2">
      <c r="A1232" s="355"/>
      <c r="B1232" s="355"/>
      <c r="C1232" s="355"/>
      <c r="D1232" s="355"/>
      <c r="E1232" s="355"/>
      <c r="F1232" s="355"/>
      <c r="G1232" s="355"/>
      <c r="H1232" s="358"/>
      <c r="I1232" s="608"/>
      <c r="J1232" s="359"/>
      <c r="K1232" s="363"/>
      <c r="L1232" s="355"/>
      <c r="M1232" s="355"/>
      <c r="N1232" s="358"/>
      <c r="O1232" s="355"/>
    </row>
    <row r="1233" spans="1:15" x14ac:dyDescent="0.2">
      <c r="A1233" s="355"/>
      <c r="B1233" s="355"/>
      <c r="C1233" s="355"/>
      <c r="D1233" s="355"/>
      <c r="E1233" s="355"/>
      <c r="F1233" s="355"/>
      <c r="G1233" s="355"/>
      <c r="H1233" s="358"/>
      <c r="I1233" s="608"/>
      <c r="J1233" s="359"/>
      <c r="K1233" s="363"/>
      <c r="L1233" s="355"/>
      <c r="M1233" s="355"/>
      <c r="N1233" s="358"/>
      <c r="O1233" s="355"/>
    </row>
    <row r="1234" spans="1:15" x14ac:dyDescent="0.2">
      <c r="A1234" s="355"/>
      <c r="B1234" s="355"/>
      <c r="C1234" s="355"/>
      <c r="D1234" s="355"/>
      <c r="E1234" s="355"/>
      <c r="F1234" s="355"/>
      <c r="G1234" s="355"/>
      <c r="H1234" s="358"/>
      <c r="I1234" s="608"/>
      <c r="J1234" s="359"/>
      <c r="K1234" s="363"/>
      <c r="L1234" s="355"/>
      <c r="M1234" s="355"/>
      <c r="N1234" s="358"/>
      <c r="O1234" s="355"/>
    </row>
    <row r="1235" spans="1:15" x14ac:dyDescent="0.2">
      <c r="A1235" s="355"/>
      <c r="B1235" s="355"/>
      <c r="C1235" s="355"/>
      <c r="D1235" s="355"/>
      <c r="E1235" s="355"/>
      <c r="F1235" s="355"/>
      <c r="G1235" s="355"/>
      <c r="H1235" s="358"/>
      <c r="I1235" s="608"/>
      <c r="J1235" s="359"/>
      <c r="K1235" s="363"/>
      <c r="L1235" s="355"/>
      <c r="M1235" s="355"/>
      <c r="N1235" s="358"/>
      <c r="O1235" s="355"/>
    </row>
    <row r="1236" spans="1:15" x14ac:dyDescent="0.2">
      <c r="A1236" s="355"/>
      <c r="B1236" s="355"/>
      <c r="C1236" s="355"/>
      <c r="D1236" s="355"/>
      <c r="E1236" s="355"/>
      <c r="F1236" s="355"/>
      <c r="G1236" s="355"/>
      <c r="H1236" s="358"/>
      <c r="I1236" s="608"/>
      <c r="J1236" s="359"/>
      <c r="K1236" s="363"/>
      <c r="L1236" s="355"/>
      <c r="M1236" s="355"/>
      <c r="N1236" s="358"/>
      <c r="O1236" s="355"/>
    </row>
    <row r="1237" spans="1:15" x14ac:dyDescent="0.2">
      <c r="A1237" s="355"/>
      <c r="B1237" s="355"/>
      <c r="C1237" s="355"/>
      <c r="D1237" s="355"/>
      <c r="E1237" s="355"/>
      <c r="F1237" s="355"/>
      <c r="G1237" s="355"/>
      <c r="H1237" s="358"/>
      <c r="I1237" s="608"/>
      <c r="J1237" s="359"/>
      <c r="K1237" s="363"/>
      <c r="L1237" s="355"/>
      <c r="M1237" s="355"/>
      <c r="N1237" s="358"/>
      <c r="O1237" s="355"/>
    </row>
    <row r="1238" spans="1:15" x14ac:dyDescent="0.2">
      <c r="A1238" s="355"/>
      <c r="B1238" s="355"/>
      <c r="C1238" s="355"/>
      <c r="D1238" s="355"/>
      <c r="E1238" s="355"/>
      <c r="F1238" s="355"/>
      <c r="G1238" s="355"/>
      <c r="H1238" s="358"/>
      <c r="I1238" s="608"/>
      <c r="J1238" s="359"/>
      <c r="K1238" s="363"/>
      <c r="L1238" s="355"/>
      <c r="M1238" s="355"/>
      <c r="N1238" s="358"/>
      <c r="O1238" s="355"/>
    </row>
    <row r="1239" spans="1:15" x14ac:dyDescent="0.2">
      <c r="A1239" s="355"/>
      <c r="B1239" s="355"/>
      <c r="C1239" s="355"/>
      <c r="D1239" s="355"/>
      <c r="E1239" s="355"/>
      <c r="F1239" s="355"/>
      <c r="G1239" s="355"/>
      <c r="H1239" s="358"/>
      <c r="I1239" s="608"/>
      <c r="J1239" s="359"/>
      <c r="K1239" s="363"/>
      <c r="L1239" s="355"/>
      <c r="M1239" s="355"/>
      <c r="N1239" s="358"/>
      <c r="O1239" s="355"/>
    </row>
    <row r="1240" spans="1:15" x14ac:dyDescent="0.2">
      <c r="A1240" s="355"/>
      <c r="B1240" s="355"/>
      <c r="C1240" s="355"/>
      <c r="D1240" s="355"/>
      <c r="E1240" s="355"/>
      <c r="F1240" s="355"/>
      <c r="G1240" s="355"/>
      <c r="H1240" s="358"/>
      <c r="I1240" s="608"/>
      <c r="J1240" s="359"/>
      <c r="K1240" s="363"/>
      <c r="L1240" s="355"/>
      <c r="M1240" s="355"/>
      <c r="N1240" s="358"/>
      <c r="O1240" s="355"/>
    </row>
    <row r="1241" spans="1:15" x14ac:dyDescent="0.2">
      <c r="A1241" s="355"/>
      <c r="B1241" s="355"/>
      <c r="C1241" s="355"/>
      <c r="D1241" s="355"/>
      <c r="E1241" s="355"/>
      <c r="F1241" s="355"/>
      <c r="G1241" s="355"/>
      <c r="H1241" s="358"/>
      <c r="I1241" s="608"/>
      <c r="J1241" s="359"/>
      <c r="K1241" s="363"/>
      <c r="L1241" s="355"/>
      <c r="M1241" s="355"/>
      <c r="N1241" s="358"/>
      <c r="O1241" s="355"/>
    </row>
    <row r="1242" spans="1:15" x14ac:dyDescent="0.2">
      <c r="A1242" s="355"/>
      <c r="B1242" s="355"/>
      <c r="C1242" s="355"/>
      <c r="D1242" s="355"/>
      <c r="E1242" s="355"/>
      <c r="F1242" s="355"/>
      <c r="G1242" s="355"/>
      <c r="H1242" s="358"/>
      <c r="I1242" s="608"/>
      <c r="J1242" s="359"/>
      <c r="K1242" s="363"/>
      <c r="L1242" s="355"/>
      <c r="M1242" s="355"/>
      <c r="N1242" s="358"/>
      <c r="O1242" s="355"/>
    </row>
    <row r="1243" spans="1:15" x14ac:dyDescent="0.2">
      <c r="A1243" s="355"/>
      <c r="B1243" s="355"/>
      <c r="C1243" s="355"/>
      <c r="D1243" s="355"/>
      <c r="E1243" s="355"/>
      <c r="F1243" s="355"/>
      <c r="G1243" s="355"/>
      <c r="H1243" s="358"/>
      <c r="I1243" s="608"/>
      <c r="J1243" s="359"/>
      <c r="K1243" s="363"/>
      <c r="L1243" s="355"/>
      <c r="M1243" s="355"/>
      <c r="N1243" s="358"/>
      <c r="O1243" s="355"/>
    </row>
    <row r="1244" spans="1:15" x14ac:dyDescent="0.2">
      <c r="A1244" s="355"/>
      <c r="B1244" s="355"/>
      <c r="C1244" s="355"/>
      <c r="D1244" s="355"/>
      <c r="E1244" s="355"/>
      <c r="F1244" s="355"/>
      <c r="G1244" s="355"/>
      <c r="H1244" s="358"/>
      <c r="I1244" s="608"/>
      <c r="J1244" s="359"/>
      <c r="K1244" s="363"/>
      <c r="L1244" s="355"/>
      <c r="M1244" s="355"/>
      <c r="N1244" s="358"/>
      <c r="O1244" s="355"/>
    </row>
    <row r="1245" spans="1:15" x14ac:dyDescent="0.2">
      <c r="A1245" s="355"/>
      <c r="B1245" s="355"/>
      <c r="C1245" s="355"/>
      <c r="D1245" s="355"/>
      <c r="E1245" s="355"/>
      <c r="F1245" s="355"/>
      <c r="G1245" s="355"/>
      <c r="H1245" s="358"/>
      <c r="I1245" s="608"/>
      <c r="J1245" s="359"/>
      <c r="K1245" s="363"/>
      <c r="L1245" s="355"/>
      <c r="M1245" s="355"/>
      <c r="N1245" s="358"/>
      <c r="O1245" s="355"/>
    </row>
    <row r="1246" spans="1:15" x14ac:dyDescent="0.2">
      <c r="A1246" s="355"/>
      <c r="B1246" s="355"/>
      <c r="C1246" s="355"/>
      <c r="D1246" s="355"/>
      <c r="E1246" s="355"/>
      <c r="F1246" s="355"/>
      <c r="G1246" s="355"/>
      <c r="H1246" s="358"/>
      <c r="I1246" s="608"/>
      <c r="J1246" s="359"/>
      <c r="K1246" s="363"/>
      <c r="L1246" s="355"/>
      <c r="M1246" s="355"/>
      <c r="N1246" s="358"/>
      <c r="O1246" s="355"/>
    </row>
    <row r="1247" spans="1:15" x14ac:dyDescent="0.2">
      <c r="A1247" s="355"/>
      <c r="B1247" s="355"/>
      <c r="C1247" s="355"/>
      <c r="D1247" s="355"/>
      <c r="E1247" s="355"/>
      <c r="F1247" s="355"/>
      <c r="G1247" s="355"/>
      <c r="H1247" s="358"/>
      <c r="I1247" s="608"/>
      <c r="J1247" s="359"/>
      <c r="K1247" s="363"/>
      <c r="L1247" s="355"/>
      <c r="M1247" s="355"/>
      <c r="N1247" s="358"/>
      <c r="O1247" s="355"/>
    </row>
    <row r="1248" spans="1:15" x14ac:dyDescent="0.2">
      <c r="A1248" s="355"/>
      <c r="B1248" s="355"/>
      <c r="C1248" s="355"/>
      <c r="D1248" s="355"/>
      <c r="E1248" s="355"/>
      <c r="F1248" s="355"/>
      <c r="G1248" s="355"/>
      <c r="H1248" s="358"/>
      <c r="I1248" s="608"/>
      <c r="J1248" s="359"/>
      <c r="K1248" s="363"/>
      <c r="L1248" s="355"/>
      <c r="M1248" s="355"/>
      <c r="N1248" s="358"/>
      <c r="O1248" s="355"/>
    </row>
    <row r="1249" spans="1:15" x14ac:dyDescent="0.2">
      <c r="A1249" s="355"/>
      <c r="B1249" s="355"/>
      <c r="C1249" s="355"/>
      <c r="D1249" s="355"/>
      <c r="E1249" s="355"/>
      <c r="F1249" s="355"/>
      <c r="G1249" s="355"/>
      <c r="H1249" s="358"/>
      <c r="I1249" s="608"/>
      <c r="J1249" s="359"/>
      <c r="K1249" s="363"/>
      <c r="L1249" s="355"/>
      <c r="M1249" s="355"/>
      <c r="N1249" s="358"/>
      <c r="O1249" s="355"/>
    </row>
    <row r="1250" spans="1:15" x14ac:dyDescent="0.2">
      <c r="A1250" s="355"/>
      <c r="B1250" s="355"/>
      <c r="C1250" s="355"/>
      <c r="D1250" s="355"/>
      <c r="E1250" s="355"/>
      <c r="F1250" s="355"/>
      <c r="G1250" s="355"/>
      <c r="H1250" s="358"/>
      <c r="I1250" s="608"/>
      <c r="J1250" s="359"/>
      <c r="K1250" s="363"/>
      <c r="L1250" s="355"/>
      <c r="M1250" s="355"/>
      <c r="N1250" s="358"/>
      <c r="O1250" s="355"/>
    </row>
    <row r="1251" spans="1:15" x14ac:dyDescent="0.2">
      <c r="A1251" s="355"/>
      <c r="B1251" s="355"/>
      <c r="C1251" s="355"/>
      <c r="D1251" s="355"/>
      <c r="E1251" s="355"/>
      <c r="F1251" s="355"/>
      <c r="G1251" s="355"/>
      <c r="H1251" s="358"/>
      <c r="I1251" s="608"/>
      <c r="J1251" s="359"/>
      <c r="K1251" s="363"/>
      <c r="L1251" s="355"/>
      <c r="M1251" s="355"/>
      <c r="N1251" s="358"/>
      <c r="O1251" s="355"/>
    </row>
    <row r="1252" spans="1:15" x14ac:dyDescent="0.2">
      <c r="A1252" s="355"/>
      <c r="B1252" s="355"/>
      <c r="C1252" s="355"/>
      <c r="D1252" s="355"/>
      <c r="E1252" s="355"/>
      <c r="F1252" s="355"/>
      <c r="G1252" s="355"/>
      <c r="H1252" s="358"/>
      <c r="I1252" s="608"/>
      <c r="J1252" s="359"/>
      <c r="K1252" s="363"/>
      <c r="L1252" s="355"/>
      <c r="M1252" s="355"/>
      <c r="N1252" s="358"/>
      <c r="O1252" s="355"/>
    </row>
    <row r="1253" spans="1:15" x14ac:dyDescent="0.2">
      <c r="A1253" s="355"/>
      <c r="B1253" s="355"/>
      <c r="C1253" s="355"/>
      <c r="D1253" s="355"/>
      <c r="E1253" s="355"/>
      <c r="F1253" s="355"/>
      <c r="G1253" s="355"/>
      <c r="H1253" s="358"/>
      <c r="I1253" s="608"/>
      <c r="J1253" s="359"/>
      <c r="K1253" s="363"/>
      <c r="L1253" s="355"/>
      <c r="M1253" s="355"/>
      <c r="N1253" s="358"/>
      <c r="O1253" s="355"/>
    </row>
    <row r="1254" spans="1:15" x14ac:dyDescent="0.2">
      <c r="A1254" s="355"/>
      <c r="B1254" s="355"/>
      <c r="C1254" s="355"/>
      <c r="D1254" s="355"/>
      <c r="E1254" s="355"/>
      <c r="F1254" s="355"/>
      <c r="G1254" s="355"/>
      <c r="H1254" s="358"/>
      <c r="I1254" s="608"/>
      <c r="J1254" s="359"/>
      <c r="K1254" s="363"/>
      <c r="L1254" s="355"/>
      <c r="M1254" s="355"/>
      <c r="N1254" s="358"/>
      <c r="O1254" s="355"/>
    </row>
    <row r="1255" spans="1:15" x14ac:dyDescent="0.2">
      <c r="A1255" s="355"/>
      <c r="B1255" s="355"/>
      <c r="C1255" s="355"/>
      <c r="D1255" s="355"/>
      <c r="E1255" s="355"/>
      <c r="F1255" s="355"/>
      <c r="G1255" s="355"/>
      <c r="H1255" s="358"/>
      <c r="I1255" s="608"/>
      <c r="J1255" s="359"/>
      <c r="K1255" s="363"/>
      <c r="L1255" s="355"/>
      <c r="M1255" s="355"/>
      <c r="N1255" s="358"/>
      <c r="O1255" s="355"/>
    </row>
    <row r="1256" spans="1:15" x14ac:dyDescent="0.2">
      <c r="A1256" s="355"/>
      <c r="B1256" s="355"/>
      <c r="C1256" s="355"/>
      <c r="D1256" s="355"/>
      <c r="E1256" s="355"/>
      <c r="F1256" s="355"/>
      <c r="G1256" s="355"/>
      <c r="H1256" s="358"/>
      <c r="I1256" s="608"/>
      <c r="J1256" s="359"/>
      <c r="K1256" s="363"/>
      <c r="L1256" s="355"/>
      <c r="M1256" s="355"/>
      <c r="N1256" s="358"/>
      <c r="O1256" s="355"/>
    </row>
    <row r="1257" spans="1:15" x14ac:dyDescent="0.2">
      <c r="A1257" s="355"/>
      <c r="B1257" s="355"/>
      <c r="C1257" s="355"/>
      <c r="D1257" s="355"/>
      <c r="E1257" s="355"/>
      <c r="F1257" s="355"/>
      <c r="G1257" s="355"/>
      <c r="H1257" s="358"/>
      <c r="I1257" s="608"/>
      <c r="J1257" s="359"/>
      <c r="K1257" s="363"/>
      <c r="L1257" s="355"/>
      <c r="M1257" s="355"/>
      <c r="N1257" s="358"/>
      <c r="O1257" s="355"/>
    </row>
    <row r="1258" spans="1:15" x14ac:dyDescent="0.2">
      <c r="A1258" s="355"/>
      <c r="B1258" s="355"/>
      <c r="C1258" s="355"/>
      <c r="D1258" s="355"/>
      <c r="E1258" s="355"/>
      <c r="F1258" s="355"/>
      <c r="G1258" s="355"/>
      <c r="H1258" s="358"/>
      <c r="I1258" s="608"/>
      <c r="J1258" s="359"/>
      <c r="K1258" s="363"/>
      <c r="L1258" s="355"/>
      <c r="M1258" s="355"/>
      <c r="N1258" s="358"/>
      <c r="O1258" s="355"/>
    </row>
    <row r="1259" spans="1:15" x14ac:dyDescent="0.2">
      <c r="A1259" s="355"/>
      <c r="B1259" s="355"/>
      <c r="C1259" s="355"/>
      <c r="D1259" s="355"/>
      <c r="E1259" s="355"/>
      <c r="F1259" s="355"/>
      <c r="G1259" s="355"/>
      <c r="H1259" s="358"/>
      <c r="I1259" s="608"/>
      <c r="J1259" s="359"/>
      <c r="K1259" s="363"/>
      <c r="L1259" s="355"/>
      <c r="M1259" s="355"/>
      <c r="N1259" s="358"/>
      <c r="O1259" s="355"/>
    </row>
    <row r="1260" spans="1:15" x14ac:dyDescent="0.2">
      <c r="A1260" s="355"/>
      <c r="B1260" s="355"/>
      <c r="C1260" s="355"/>
      <c r="D1260" s="355"/>
      <c r="E1260" s="355"/>
      <c r="F1260" s="355"/>
      <c r="G1260" s="355"/>
      <c r="H1260" s="358"/>
      <c r="I1260" s="608"/>
      <c r="J1260" s="359"/>
      <c r="K1260" s="363"/>
      <c r="L1260" s="355"/>
      <c r="M1260" s="355"/>
      <c r="N1260" s="358"/>
      <c r="O1260" s="355"/>
    </row>
    <row r="1261" spans="1:15" x14ac:dyDescent="0.2">
      <c r="A1261" s="355"/>
      <c r="B1261" s="355"/>
      <c r="C1261" s="355"/>
      <c r="D1261" s="355"/>
      <c r="E1261" s="355"/>
      <c r="F1261" s="355"/>
      <c r="G1261" s="355"/>
      <c r="H1261" s="358"/>
      <c r="I1261" s="608"/>
      <c r="J1261" s="359"/>
      <c r="K1261" s="363"/>
      <c r="L1261" s="355"/>
      <c r="M1261" s="355"/>
      <c r="N1261" s="358"/>
      <c r="O1261" s="355"/>
    </row>
    <row r="1262" spans="1:15" x14ac:dyDescent="0.2">
      <c r="A1262" s="355"/>
      <c r="B1262" s="355"/>
      <c r="C1262" s="355"/>
      <c r="D1262" s="355"/>
      <c r="E1262" s="355"/>
      <c r="F1262" s="355"/>
      <c r="G1262" s="355"/>
      <c r="H1262" s="358"/>
      <c r="I1262" s="608"/>
      <c r="J1262" s="359"/>
      <c r="K1262" s="363"/>
      <c r="L1262" s="355"/>
      <c r="M1262" s="355"/>
      <c r="N1262" s="358"/>
      <c r="O1262" s="355"/>
    </row>
    <row r="1263" spans="1:15" x14ac:dyDescent="0.2">
      <c r="A1263" s="355"/>
      <c r="B1263" s="355"/>
      <c r="C1263" s="355"/>
      <c r="D1263" s="355"/>
      <c r="E1263" s="355"/>
      <c r="F1263" s="355"/>
      <c r="G1263" s="355"/>
      <c r="H1263" s="358"/>
      <c r="I1263" s="608"/>
      <c r="J1263" s="359"/>
      <c r="K1263" s="363"/>
      <c r="L1263" s="355"/>
      <c r="M1263" s="355"/>
      <c r="N1263" s="358"/>
      <c r="O1263" s="355"/>
    </row>
    <row r="1264" spans="1:15" x14ac:dyDescent="0.2">
      <c r="A1264" s="355"/>
      <c r="B1264" s="355"/>
      <c r="C1264" s="355"/>
      <c r="D1264" s="355"/>
      <c r="E1264" s="355"/>
      <c r="F1264" s="355"/>
      <c r="G1264" s="355"/>
      <c r="H1264" s="358"/>
      <c r="I1264" s="608"/>
      <c r="J1264" s="359"/>
      <c r="K1264" s="363"/>
      <c r="L1264" s="355"/>
      <c r="M1264" s="355"/>
      <c r="N1264" s="358"/>
      <c r="O1264" s="355"/>
    </row>
    <row r="1265" spans="1:15" x14ac:dyDescent="0.2">
      <c r="A1265" s="355"/>
      <c r="B1265" s="355"/>
      <c r="C1265" s="355"/>
      <c r="D1265" s="355"/>
      <c r="E1265" s="355"/>
      <c r="F1265" s="355"/>
      <c r="G1265" s="355"/>
      <c r="H1265" s="358"/>
      <c r="I1265" s="608"/>
      <c r="J1265" s="359"/>
      <c r="K1265" s="363"/>
      <c r="L1265" s="355"/>
      <c r="M1265" s="355"/>
      <c r="N1265" s="358"/>
      <c r="O1265" s="355"/>
    </row>
    <row r="1266" spans="1:15" x14ac:dyDescent="0.2">
      <c r="A1266" s="355"/>
      <c r="B1266" s="355"/>
      <c r="C1266" s="355"/>
      <c r="D1266" s="355"/>
      <c r="E1266" s="355"/>
      <c r="F1266" s="355"/>
      <c r="G1266" s="355"/>
      <c r="H1266" s="358"/>
      <c r="I1266" s="608"/>
      <c r="J1266" s="359"/>
      <c r="K1266" s="363"/>
      <c r="L1266" s="355"/>
      <c r="M1266" s="355"/>
      <c r="N1266" s="358"/>
      <c r="O1266" s="355"/>
    </row>
    <row r="1267" spans="1:15" x14ac:dyDescent="0.2">
      <c r="A1267" s="355"/>
      <c r="B1267" s="355"/>
      <c r="C1267" s="355"/>
      <c r="D1267" s="355"/>
      <c r="E1267" s="355"/>
      <c r="F1267" s="355"/>
      <c r="G1267" s="355"/>
      <c r="H1267" s="358"/>
      <c r="I1267" s="608"/>
      <c r="J1267" s="359"/>
      <c r="K1267" s="363"/>
      <c r="L1267" s="355"/>
      <c r="M1267" s="355"/>
      <c r="N1267" s="358"/>
      <c r="O1267" s="355"/>
    </row>
    <row r="1268" spans="1:15" x14ac:dyDescent="0.2">
      <c r="A1268" s="355"/>
      <c r="B1268" s="355"/>
      <c r="C1268" s="355"/>
      <c r="D1268" s="355"/>
      <c r="E1268" s="355"/>
      <c r="F1268" s="355"/>
      <c r="G1268" s="355"/>
      <c r="H1268" s="358"/>
      <c r="I1268" s="608"/>
      <c r="J1268" s="359"/>
      <c r="K1268" s="363"/>
      <c r="L1268" s="355"/>
      <c r="M1268" s="355"/>
      <c r="N1268" s="358"/>
      <c r="O1268" s="355"/>
    </row>
    <row r="1269" spans="1:15" x14ac:dyDescent="0.2">
      <c r="A1269" s="355"/>
      <c r="B1269" s="355"/>
      <c r="C1269" s="355"/>
      <c r="D1269" s="355"/>
      <c r="E1269" s="355"/>
      <c r="F1269" s="355"/>
      <c r="G1269" s="355"/>
      <c r="H1269" s="358"/>
      <c r="I1269" s="608"/>
      <c r="J1269" s="359"/>
      <c r="K1269" s="363"/>
      <c r="L1269" s="355"/>
      <c r="M1269" s="355"/>
      <c r="N1269" s="358"/>
      <c r="O1269" s="355"/>
    </row>
    <row r="1270" spans="1:15" x14ac:dyDescent="0.2">
      <c r="A1270" s="355"/>
      <c r="B1270" s="355"/>
      <c r="C1270" s="355"/>
      <c r="D1270" s="355"/>
      <c r="E1270" s="355"/>
      <c r="F1270" s="355"/>
      <c r="G1270" s="355"/>
      <c r="H1270" s="358"/>
      <c r="I1270" s="608"/>
      <c r="J1270" s="359"/>
      <c r="K1270" s="363"/>
      <c r="L1270" s="355"/>
      <c r="M1270" s="355"/>
      <c r="N1270" s="358"/>
      <c r="O1270" s="355"/>
    </row>
    <row r="1271" spans="1:15" x14ac:dyDescent="0.2">
      <c r="A1271" s="355"/>
      <c r="B1271" s="355"/>
      <c r="C1271" s="355"/>
      <c r="D1271" s="355"/>
      <c r="E1271" s="355"/>
      <c r="F1271" s="355"/>
      <c r="G1271" s="355"/>
      <c r="H1271" s="358"/>
      <c r="I1271" s="608"/>
      <c r="J1271" s="359"/>
      <c r="K1271" s="363"/>
      <c r="L1271" s="355"/>
      <c r="M1271" s="355"/>
      <c r="N1271" s="358"/>
      <c r="O1271" s="355"/>
    </row>
    <row r="1272" spans="1:15" x14ac:dyDescent="0.2">
      <c r="A1272" s="355"/>
      <c r="B1272" s="355"/>
      <c r="C1272" s="355"/>
      <c r="D1272" s="355"/>
      <c r="E1272" s="355"/>
      <c r="F1272" s="355"/>
      <c r="G1272" s="355"/>
      <c r="H1272" s="358"/>
      <c r="I1272" s="608"/>
      <c r="J1272" s="359"/>
      <c r="K1272" s="363"/>
      <c r="L1272" s="355"/>
      <c r="M1272" s="355"/>
      <c r="N1272" s="358"/>
      <c r="O1272" s="355"/>
    </row>
    <row r="1273" spans="1:15" x14ac:dyDescent="0.2">
      <c r="A1273" s="355"/>
      <c r="B1273" s="355"/>
      <c r="C1273" s="355"/>
      <c r="D1273" s="355"/>
      <c r="E1273" s="355"/>
      <c r="F1273" s="355"/>
      <c r="G1273" s="355"/>
      <c r="H1273" s="358"/>
      <c r="I1273" s="608"/>
      <c r="J1273" s="359"/>
      <c r="K1273" s="363"/>
      <c r="L1273" s="355"/>
      <c r="M1273" s="355"/>
      <c r="N1273" s="358"/>
      <c r="O1273" s="355"/>
    </row>
    <row r="1274" spans="1:15" x14ac:dyDescent="0.2">
      <c r="A1274" s="355"/>
      <c r="B1274" s="355"/>
      <c r="C1274" s="355"/>
      <c r="D1274" s="355"/>
      <c r="E1274" s="355"/>
      <c r="F1274" s="355"/>
      <c r="G1274" s="355"/>
      <c r="H1274" s="358"/>
      <c r="I1274" s="608"/>
      <c r="J1274" s="359"/>
      <c r="K1274" s="363"/>
      <c r="L1274" s="355"/>
      <c r="M1274" s="355"/>
      <c r="N1274" s="358"/>
      <c r="O1274" s="355"/>
    </row>
    <row r="1275" spans="1:15" x14ac:dyDescent="0.2">
      <c r="A1275" s="355"/>
      <c r="B1275" s="355"/>
      <c r="C1275" s="355"/>
      <c r="D1275" s="355"/>
      <c r="E1275" s="355"/>
      <c r="F1275" s="355"/>
      <c r="G1275" s="355"/>
      <c r="H1275" s="358"/>
      <c r="I1275" s="608"/>
      <c r="J1275" s="359"/>
      <c r="K1275" s="363"/>
      <c r="L1275" s="355"/>
      <c r="M1275" s="355"/>
      <c r="N1275" s="358"/>
      <c r="O1275" s="355"/>
    </row>
    <row r="1276" spans="1:15" x14ac:dyDescent="0.2">
      <c r="A1276" s="355"/>
      <c r="B1276" s="355"/>
      <c r="C1276" s="355"/>
      <c r="D1276" s="355"/>
      <c r="E1276" s="355"/>
      <c r="F1276" s="355"/>
      <c r="G1276" s="355"/>
      <c r="H1276" s="358"/>
      <c r="I1276" s="608"/>
      <c r="J1276" s="359"/>
      <c r="K1276" s="363"/>
      <c r="L1276" s="355"/>
      <c r="M1276" s="355"/>
      <c r="N1276" s="358"/>
      <c r="O1276" s="355"/>
    </row>
    <row r="1277" spans="1:15" x14ac:dyDescent="0.2">
      <c r="A1277" s="355"/>
      <c r="B1277" s="355"/>
      <c r="C1277" s="355"/>
      <c r="D1277" s="355"/>
      <c r="E1277" s="355"/>
      <c r="F1277" s="355"/>
      <c r="G1277" s="355"/>
      <c r="H1277" s="358"/>
      <c r="I1277" s="608"/>
      <c r="J1277" s="359"/>
      <c r="K1277" s="363"/>
      <c r="L1277" s="355"/>
      <c r="M1277" s="355"/>
      <c r="N1277" s="358"/>
      <c r="O1277" s="355"/>
    </row>
    <row r="1278" spans="1:15" x14ac:dyDescent="0.2">
      <c r="A1278" s="355"/>
      <c r="B1278" s="355"/>
      <c r="C1278" s="355"/>
      <c r="D1278" s="355"/>
      <c r="E1278" s="355"/>
      <c r="F1278" s="355"/>
      <c r="G1278" s="355"/>
      <c r="H1278" s="358"/>
      <c r="I1278" s="608"/>
      <c r="J1278" s="359"/>
      <c r="K1278" s="363"/>
      <c r="L1278" s="355"/>
      <c r="M1278" s="355"/>
      <c r="N1278" s="358"/>
      <c r="O1278" s="355"/>
    </row>
    <row r="1279" spans="1:15" x14ac:dyDescent="0.2">
      <c r="A1279" s="355"/>
      <c r="B1279" s="355"/>
      <c r="C1279" s="355"/>
      <c r="D1279" s="355"/>
      <c r="E1279" s="355"/>
      <c r="F1279" s="355"/>
      <c r="G1279" s="355"/>
      <c r="H1279" s="358"/>
      <c r="I1279" s="608"/>
      <c r="J1279" s="359"/>
      <c r="K1279" s="363"/>
      <c r="L1279" s="355"/>
      <c r="M1279" s="355"/>
      <c r="N1279" s="358"/>
      <c r="O1279" s="355"/>
    </row>
    <row r="1280" spans="1:15" x14ac:dyDescent="0.2">
      <c r="A1280" s="355"/>
      <c r="B1280" s="355"/>
      <c r="C1280" s="355"/>
      <c r="D1280" s="355"/>
      <c r="E1280" s="355"/>
      <c r="F1280" s="355"/>
      <c r="G1280" s="355"/>
      <c r="H1280" s="358"/>
      <c r="I1280" s="608"/>
      <c r="J1280" s="359"/>
      <c r="K1280" s="363"/>
      <c r="L1280" s="355"/>
      <c r="M1280" s="355"/>
      <c r="N1280" s="358"/>
      <c r="O1280" s="355"/>
    </row>
    <row r="1281" spans="1:15" x14ac:dyDescent="0.2">
      <c r="A1281" s="355"/>
      <c r="B1281" s="355"/>
      <c r="C1281" s="355"/>
      <c r="D1281" s="355"/>
      <c r="E1281" s="355"/>
      <c r="F1281" s="355"/>
      <c r="G1281" s="355"/>
      <c r="H1281" s="358"/>
      <c r="I1281" s="608"/>
      <c r="J1281" s="359"/>
      <c r="K1281" s="363"/>
      <c r="L1281" s="355"/>
      <c r="M1281" s="355"/>
      <c r="N1281" s="358"/>
      <c r="O1281" s="355"/>
    </row>
    <row r="1282" spans="1:15" x14ac:dyDescent="0.2">
      <c r="A1282" s="355"/>
      <c r="B1282" s="355"/>
      <c r="C1282" s="355"/>
      <c r="D1282" s="355"/>
      <c r="E1282" s="355"/>
      <c r="F1282" s="355"/>
      <c r="G1282" s="355"/>
      <c r="H1282" s="358"/>
      <c r="I1282" s="608"/>
      <c r="J1282" s="359"/>
      <c r="K1282" s="363"/>
      <c r="L1282" s="355"/>
      <c r="M1282" s="355"/>
      <c r="N1282" s="358"/>
      <c r="O1282" s="355"/>
    </row>
    <row r="1283" spans="1:15" x14ac:dyDescent="0.2">
      <c r="A1283" s="355"/>
      <c r="B1283" s="355"/>
      <c r="C1283" s="355"/>
      <c r="D1283" s="355"/>
      <c r="E1283" s="355"/>
      <c r="F1283" s="355"/>
      <c r="G1283" s="355"/>
      <c r="H1283" s="358"/>
      <c r="I1283" s="608"/>
      <c r="J1283" s="359"/>
      <c r="K1283" s="363"/>
      <c r="L1283" s="355"/>
      <c r="M1283" s="355"/>
      <c r="N1283" s="358"/>
      <c r="O1283" s="355"/>
    </row>
    <row r="1284" spans="1:15" x14ac:dyDescent="0.2">
      <c r="A1284" s="355"/>
      <c r="B1284" s="355"/>
      <c r="C1284" s="355"/>
      <c r="D1284" s="355"/>
      <c r="E1284" s="355"/>
      <c r="F1284" s="355"/>
      <c r="G1284" s="355"/>
      <c r="H1284" s="358"/>
      <c r="I1284" s="608"/>
      <c r="J1284" s="359"/>
      <c r="K1284" s="363"/>
      <c r="L1284" s="355"/>
      <c r="M1284" s="355"/>
      <c r="N1284" s="358"/>
      <c r="O1284" s="355"/>
    </row>
    <row r="1285" spans="1:15" x14ac:dyDescent="0.2">
      <c r="A1285" s="355"/>
      <c r="B1285" s="355"/>
      <c r="C1285" s="355"/>
      <c r="D1285" s="355"/>
      <c r="E1285" s="355"/>
      <c r="F1285" s="355"/>
      <c r="G1285" s="355"/>
      <c r="H1285" s="358"/>
      <c r="I1285" s="608"/>
      <c r="J1285" s="359"/>
      <c r="K1285" s="363"/>
      <c r="L1285" s="355"/>
      <c r="M1285" s="355"/>
      <c r="N1285" s="358"/>
      <c r="O1285" s="355"/>
    </row>
    <row r="1286" spans="1:15" x14ac:dyDescent="0.2">
      <c r="A1286" s="355"/>
      <c r="B1286" s="355"/>
      <c r="C1286" s="355"/>
      <c r="D1286" s="355"/>
      <c r="E1286" s="355"/>
      <c r="F1286" s="355"/>
      <c r="G1286" s="355"/>
      <c r="H1286" s="358"/>
      <c r="I1286" s="608"/>
      <c r="J1286" s="359"/>
      <c r="K1286" s="363"/>
      <c r="L1286" s="355"/>
      <c r="M1286" s="355"/>
      <c r="N1286" s="358"/>
      <c r="O1286" s="355"/>
    </row>
    <row r="1287" spans="1:15" x14ac:dyDescent="0.2">
      <c r="A1287" s="355"/>
      <c r="B1287" s="355"/>
      <c r="C1287" s="355"/>
      <c r="D1287" s="355"/>
      <c r="E1287" s="355"/>
      <c r="F1287" s="355"/>
      <c r="G1287" s="355"/>
      <c r="H1287" s="358"/>
      <c r="I1287" s="608"/>
      <c r="J1287" s="359"/>
      <c r="K1287" s="363"/>
      <c r="L1287" s="355"/>
      <c r="M1287" s="355"/>
      <c r="N1287" s="358"/>
      <c r="O1287" s="355"/>
    </row>
    <row r="1288" spans="1:15" x14ac:dyDescent="0.2">
      <c r="A1288" s="355"/>
      <c r="B1288" s="355"/>
      <c r="C1288" s="355"/>
      <c r="D1288" s="355"/>
      <c r="E1288" s="355"/>
      <c r="F1288" s="355"/>
      <c r="G1288" s="355"/>
      <c r="H1288" s="358"/>
      <c r="I1288" s="608"/>
      <c r="J1288" s="359"/>
      <c r="K1288" s="363"/>
      <c r="L1288" s="355"/>
      <c r="M1288" s="355"/>
      <c r="N1288" s="358"/>
      <c r="O1288" s="355"/>
    </row>
    <row r="1289" spans="1:15" x14ac:dyDescent="0.2">
      <c r="A1289" s="355"/>
      <c r="B1289" s="355"/>
      <c r="C1289" s="355"/>
      <c r="D1289" s="355"/>
      <c r="E1289" s="355"/>
      <c r="F1289" s="355"/>
      <c r="G1289" s="355"/>
      <c r="H1289" s="358"/>
      <c r="I1289" s="608"/>
      <c r="J1289" s="359"/>
      <c r="K1289" s="363"/>
      <c r="L1289" s="355"/>
      <c r="M1289" s="355"/>
      <c r="N1289" s="358"/>
      <c r="O1289" s="355"/>
    </row>
    <row r="1290" spans="1:15" x14ac:dyDescent="0.2">
      <c r="A1290" s="355"/>
      <c r="B1290" s="355"/>
      <c r="C1290" s="355"/>
      <c r="D1290" s="355"/>
      <c r="E1290" s="355"/>
      <c r="F1290" s="355"/>
      <c r="G1290" s="355"/>
      <c r="H1290" s="358"/>
      <c r="I1290" s="608"/>
      <c r="J1290" s="359"/>
      <c r="K1290" s="363"/>
      <c r="L1290" s="355"/>
      <c r="M1290" s="355"/>
      <c r="N1290" s="358"/>
      <c r="O1290" s="355"/>
    </row>
    <row r="1291" spans="1:15" x14ac:dyDescent="0.2">
      <c r="A1291" s="355"/>
      <c r="B1291" s="355"/>
      <c r="C1291" s="355"/>
      <c r="D1291" s="355"/>
      <c r="E1291" s="355"/>
      <c r="F1291" s="355"/>
      <c r="G1291" s="355"/>
      <c r="H1291" s="358"/>
      <c r="I1291" s="608"/>
      <c r="J1291" s="359"/>
      <c r="K1291" s="363"/>
      <c r="L1291" s="355"/>
      <c r="M1291" s="355"/>
      <c r="N1291" s="358"/>
      <c r="O1291" s="355"/>
    </row>
    <row r="1292" spans="1:15" x14ac:dyDescent="0.2">
      <c r="A1292" s="355"/>
      <c r="B1292" s="355"/>
      <c r="C1292" s="355"/>
      <c r="D1292" s="355"/>
      <c r="E1292" s="355"/>
      <c r="F1292" s="355"/>
      <c r="G1292" s="355"/>
      <c r="H1292" s="358"/>
      <c r="I1292" s="608"/>
      <c r="J1292" s="359"/>
      <c r="K1292" s="363"/>
      <c r="L1292" s="355"/>
      <c r="M1292" s="355"/>
      <c r="N1292" s="358"/>
      <c r="O1292" s="355"/>
    </row>
    <row r="1293" spans="1:15" x14ac:dyDescent="0.2">
      <c r="A1293" s="355"/>
      <c r="B1293" s="355"/>
      <c r="C1293" s="355"/>
      <c r="D1293" s="355"/>
      <c r="E1293" s="355"/>
      <c r="F1293" s="355"/>
      <c r="G1293" s="355"/>
      <c r="H1293" s="358"/>
      <c r="I1293" s="608"/>
      <c r="J1293" s="359"/>
      <c r="K1293" s="363"/>
      <c r="L1293" s="355"/>
      <c r="M1293" s="355"/>
      <c r="N1293" s="358"/>
      <c r="O1293" s="355"/>
    </row>
    <row r="1294" spans="1:15" x14ac:dyDescent="0.2">
      <c r="A1294" s="355"/>
      <c r="B1294" s="355"/>
      <c r="C1294" s="355"/>
      <c r="D1294" s="355"/>
      <c r="E1294" s="355"/>
      <c r="F1294" s="355"/>
      <c r="G1294" s="355"/>
      <c r="H1294" s="358"/>
      <c r="I1294" s="608"/>
      <c r="J1294" s="359"/>
      <c r="K1294" s="363"/>
      <c r="L1294" s="355"/>
      <c r="M1294" s="355"/>
      <c r="N1294" s="358"/>
      <c r="O1294" s="355"/>
    </row>
    <row r="1295" spans="1:15" x14ac:dyDescent="0.2">
      <c r="A1295" s="355"/>
      <c r="B1295" s="355"/>
      <c r="C1295" s="355"/>
      <c r="D1295" s="355"/>
      <c r="E1295" s="355"/>
      <c r="F1295" s="355"/>
      <c r="G1295" s="355"/>
      <c r="H1295" s="358"/>
      <c r="I1295" s="608"/>
      <c r="J1295" s="359"/>
      <c r="K1295" s="363"/>
      <c r="L1295" s="355"/>
      <c r="M1295" s="355"/>
      <c r="N1295" s="358"/>
      <c r="O1295" s="355"/>
    </row>
    <row r="1296" spans="1:15" x14ac:dyDescent="0.2">
      <c r="A1296" s="355"/>
      <c r="B1296" s="355"/>
      <c r="C1296" s="355"/>
      <c r="D1296" s="355"/>
      <c r="E1296" s="355"/>
      <c r="F1296" s="355"/>
      <c r="G1296" s="355"/>
      <c r="H1296" s="358"/>
      <c r="I1296" s="608"/>
      <c r="J1296" s="359"/>
      <c r="K1296" s="363"/>
      <c r="L1296" s="355"/>
      <c r="M1296" s="355"/>
      <c r="N1296" s="358"/>
      <c r="O1296" s="355"/>
    </row>
    <row r="1297" spans="1:15" x14ac:dyDescent="0.2">
      <c r="A1297" s="355"/>
      <c r="B1297" s="355"/>
      <c r="C1297" s="355"/>
      <c r="D1297" s="355"/>
      <c r="E1297" s="355"/>
      <c r="F1297" s="355"/>
      <c r="G1297" s="355"/>
      <c r="H1297" s="358"/>
      <c r="I1297" s="608"/>
      <c r="J1297" s="359"/>
      <c r="K1297" s="363"/>
      <c r="L1297" s="355"/>
      <c r="M1297" s="355"/>
      <c r="N1297" s="358"/>
      <c r="O1297" s="355"/>
    </row>
    <row r="1298" spans="1:15" x14ac:dyDescent="0.2">
      <c r="A1298" s="355"/>
      <c r="B1298" s="355"/>
      <c r="C1298" s="355"/>
      <c r="D1298" s="355"/>
      <c r="E1298" s="355"/>
      <c r="F1298" s="355"/>
      <c r="G1298" s="355"/>
      <c r="H1298" s="358"/>
      <c r="I1298" s="608"/>
      <c r="J1298" s="359"/>
      <c r="K1298" s="363"/>
      <c r="L1298" s="355"/>
      <c r="M1298" s="355"/>
      <c r="N1298" s="358"/>
      <c r="O1298" s="355"/>
    </row>
    <row r="1299" spans="1:15" x14ac:dyDescent="0.2">
      <c r="A1299" s="355"/>
      <c r="B1299" s="355"/>
      <c r="C1299" s="355"/>
      <c r="D1299" s="355"/>
      <c r="E1299" s="355"/>
      <c r="F1299" s="355"/>
      <c r="G1299" s="355"/>
      <c r="H1299" s="358"/>
      <c r="I1299" s="608"/>
      <c r="J1299" s="359"/>
      <c r="K1299" s="363"/>
      <c r="L1299" s="355"/>
      <c r="M1299" s="355"/>
      <c r="N1299" s="358"/>
      <c r="O1299" s="355"/>
    </row>
    <row r="1300" spans="1:15" x14ac:dyDescent="0.2">
      <c r="A1300" s="355"/>
      <c r="B1300" s="355"/>
      <c r="C1300" s="355"/>
      <c r="D1300" s="355"/>
      <c r="E1300" s="355"/>
      <c r="F1300" s="355"/>
      <c r="G1300" s="355"/>
      <c r="H1300" s="358"/>
      <c r="I1300" s="608"/>
      <c r="J1300" s="359"/>
      <c r="K1300" s="363"/>
      <c r="L1300" s="355"/>
      <c r="M1300" s="355"/>
      <c r="N1300" s="358"/>
      <c r="O1300" s="355"/>
    </row>
    <row r="1301" spans="1:15" x14ac:dyDescent="0.2">
      <c r="A1301" s="355"/>
      <c r="B1301" s="355"/>
      <c r="C1301" s="355"/>
      <c r="D1301" s="355"/>
      <c r="E1301" s="355"/>
      <c r="F1301" s="355"/>
      <c r="G1301" s="355"/>
      <c r="H1301" s="358"/>
      <c r="I1301" s="608"/>
      <c r="J1301" s="359"/>
      <c r="K1301" s="363"/>
      <c r="L1301" s="355"/>
      <c r="M1301" s="355"/>
      <c r="N1301" s="358"/>
      <c r="O1301" s="355"/>
    </row>
    <row r="1302" spans="1:15" x14ac:dyDescent="0.2">
      <c r="A1302" s="355"/>
      <c r="B1302" s="355"/>
      <c r="C1302" s="355"/>
      <c r="D1302" s="355"/>
      <c r="E1302" s="355"/>
      <c r="F1302" s="355"/>
      <c r="G1302" s="355"/>
      <c r="H1302" s="358"/>
      <c r="I1302" s="608"/>
      <c r="J1302" s="359"/>
      <c r="K1302" s="363"/>
      <c r="L1302" s="355"/>
      <c r="M1302" s="355"/>
      <c r="N1302" s="358"/>
      <c r="O1302" s="355"/>
    </row>
    <row r="1303" spans="1:15" x14ac:dyDescent="0.2">
      <c r="A1303" s="355"/>
      <c r="B1303" s="355"/>
      <c r="C1303" s="355"/>
      <c r="D1303" s="355"/>
      <c r="E1303" s="355"/>
      <c r="F1303" s="355"/>
      <c r="G1303" s="355"/>
      <c r="H1303" s="358"/>
      <c r="I1303" s="608"/>
      <c r="J1303" s="359"/>
      <c r="K1303" s="363"/>
      <c r="L1303" s="355"/>
      <c r="M1303" s="355"/>
      <c r="N1303" s="358"/>
      <c r="O1303" s="355"/>
    </row>
    <row r="1304" spans="1:15" x14ac:dyDescent="0.2">
      <c r="A1304" s="355"/>
      <c r="B1304" s="355"/>
      <c r="C1304" s="355"/>
      <c r="D1304" s="355"/>
      <c r="E1304" s="355"/>
      <c r="F1304" s="355"/>
      <c r="G1304" s="355"/>
      <c r="H1304" s="358"/>
      <c r="I1304" s="608"/>
      <c r="J1304" s="359"/>
      <c r="K1304" s="363"/>
      <c r="L1304" s="355"/>
      <c r="M1304" s="355"/>
      <c r="N1304" s="358"/>
      <c r="O1304" s="355"/>
    </row>
    <row r="1305" spans="1:15" x14ac:dyDescent="0.2">
      <c r="A1305" s="355"/>
      <c r="B1305" s="355"/>
      <c r="C1305" s="355"/>
      <c r="D1305" s="355"/>
      <c r="E1305" s="355"/>
      <c r="F1305" s="355"/>
      <c r="G1305" s="355"/>
      <c r="H1305" s="358"/>
      <c r="I1305" s="608"/>
      <c r="J1305" s="359"/>
      <c r="K1305" s="363"/>
      <c r="L1305" s="355"/>
      <c r="M1305" s="355"/>
      <c r="N1305" s="358"/>
      <c r="O1305" s="355"/>
    </row>
    <row r="1306" spans="1:15" x14ac:dyDescent="0.2">
      <c r="A1306" s="355"/>
      <c r="B1306" s="355"/>
      <c r="C1306" s="355"/>
      <c r="D1306" s="355"/>
      <c r="E1306" s="355"/>
      <c r="F1306" s="355"/>
      <c r="G1306" s="355"/>
      <c r="H1306" s="358"/>
      <c r="I1306" s="608"/>
      <c r="J1306" s="359"/>
      <c r="K1306" s="363"/>
      <c r="L1306" s="355"/>
      <c r="M1306" s="355"/>
      <c r="N1306" s="358"/>
      <c r="O1306" s="355"/>
    </row>
    <row r="1307" spans="1:15" x14ac:dyDescent="0.2">
      <c r="A1307" s="355"/>
      <c r="B1307" s="355"/>
      <c r="C1307" s="355"/>
      <c r="D1307" s="355"/>
      <c r="E1307" s="355"/>
      <c r="F1307" s="355"/>
      <c r="G1307" s="355"/>
      <c r="H1307" s="358"/>
      <c r="I1307" s="608"/>
      <c r="J1307" s="359"/>
      <c r="K1307" s="363"/>
      <c r="L1307" s="355"/>
      <c r="M1307" s="355"/>
      <c r="N1307" s="358"/>
      <c r="O1307" s="355"/>
    </row>
    <row r="1308" spans="1:15" x14ac:dyDescent="0.2">
      <c r="A1308" s="355"/>
      <c r="B1308" s="355"/>
      <c r="C1308" s="355"/>
      <c r="D1308" s="355"/>
      <c r="E1308" s="355"/>
      <c r="F1308" s="355"/>
      <c r="G1308" s="355"/>
      <c r="H1308" s="358"/>
      <c r="I1308" s="608"/>
      <c r="J1308" s="359"/>
      <c r="K1308" s="363"/>
      <c r="L1308" s="355"/>
      <c r="M1308" s="355"/>
      <c r="N1308" s="358"/>
      <c r="O1308" s="355"/>
    </row>
    <row r="1309" spans="1:15" x14ac:dyDescent="0.2">
      <c r="A1309" s="355"/>
      <c r="B1309" s="355"/>
      <c r="C1309" s="355"/>
      <c r="D1309" s="355"/>
      <c r="E1309" s="355"/>
      <c r="F1309" s="355"/>
      <c r="G1309" s="355"/>
      <c r="H1309" s="358"/>
      <c r="I1309" s="608"/>
      <c r="J1309" s="359"/>
      <c r="K1309" s="363"/>
      <c r="L1309" s="355"/>
      <c r="M1309" s="355"/>
      <c r="N1309" s="358"/>
      <c r="O1309" s="355"/>
    </row>
    <row r="1310" spans="1:15" x14ac:dyDescent="0.2">
      <c r="A1310" s="355"/>
      <c r="B1310" s="355"/>
      <c r="C1310" s="355"/>
      <c r="D1310" s="355"/>
      <c r="E1310" s="355"/>
      <c r="F1310" s="355"/>
      <c r="G1310" s="355"/>
      <c r="H1310" s="358"/>
      <c r="I1310" s="608"/>
      <c r="J1310" s="359"/>
      <c r="K1310" s="363"/>
      <c r="L1310" s="355"/>
      <c r="M1310" s="355"/>
      <c r="N1310" s="358"/>
      <c r="O1310" s="355"/>
    </row>
    <row r="1311" spans="1:15" x14ac:dyDescent="0.2">
      <c r="A1311" s="355"/>
      <c r="B1311" s="355"/>
      <c r="C1311" s="355"/>
      <c r="D1311" s="355"/>
      <c r="E1311" s="355"/>
      <c r="F1311" s="355"/>
      <c r="G1311" s="355"/>
      <c r="H1311" s="358"/>
      <c r="I1311" s="608"/>
      <c r="J1311" s="359"/>
      <c r="K1311" s="363"/>
      <c r="L1311" s="355"/>
      <c r="M1311" s="355"/>
      <c r="N1311" s="358"/>
      <c r="O1311" s="355"/>
    </row>
    <row r="1312" spans="1:15" x14ac:dyDescent="0.2">
      <c r="A1312" s="355"/>
      <c r="B1312" s="355"/>
      <c r="C1312" s="355"/>
      <c r="D1312" s="355"/>
      <c r="E1312" s="355"/>
      <c r="F1312" s="355"/>
      <c r="G1312" s="355"/>
      <c r="H1312" s="358"/>
      <c r="I1312" s="608"/>
      <c r="J1312" s="359"/>
      <c r="K1312" s="363"/>
      <c r="L1312" s="355"/>
      <c r="M1312" s="355"/>
      <c r="N1312" s="358"/>
      <c r="O1312" s="355"/>
    </row>
    <row r="1313" spans="1:15" x14ac:dyDescent="0.2">
      <c r="A1313" s="355"/>
      <c r="B1313" s="355"/>
      <c r="C1313" s="355"/>
      <c r="D1313" s="355"/>
      <c r="E1313" s="355"/>
      <c r="F1313" s="355"/>
      <c r="G1313" s="355"/>
      <c r="H1313" s="358"/>
      <c r="I1313" s="608"/>
      <c r="J1313" s="359"/>
      <c r="K1313" s="363"/>
      <c r="L1313" s="355"/>
      <c r="M1313" s="355"/>
      <c r="N1313" s="358"/>
      <c r="O1313" s="355"/>
    </row>
    <row r="1314" spans="1:15" x14ac:dyDescent="0.2">
      <c r="A1314" s="355"/>
      <c r="B1314" s="355"/>
      <c r="C1314" s="355"/>
      <c r="D1314" s="355"/>
      <c r="E1314" s="355"/>
      <c r="F1314" s="355"/>
      <c r="G1314" s="355"/>
      <c r="H1314" s="358"/>
      <c r="I1314" s="608"/>
      <c r="J1314" s="359"/>
      <c r="K1314" s="363"/>
      <c r="L1314" s="355"/>
      <c r="M1314" s="355"/>
      <c r="N1314" s="358"/>
      <c r="O1314" s="355"/>
    </row>
    <row r="1315" spans="1:15" x14ac:dyDescent="0.2">
      <c r="A1315" s="355"/>
      <c r="B1315" s="355"/>
      <c r="C1315" s="355"/>
      <c r="D1315" s="355"/>
      <c r="E1315" s="355"/>
      <c r="F1315" s="355"/>
      <c r="G1315" s="355"/>
      <c r="H1315" s="358"/>
      <c r="I1315" s="608"/>
      <c r="J1315" s="359"/>
      <c r="K1315" s="363"/>
      <c r="L1315" s="355"/>
      <c r="M1315" s="355"/>
      <c r="N1315" s="358"/>
      <c r="O1315" s="355"/>
    </row>
    <row r="1316" spans="1:15" x14ac:dyDescent="0.2">
      <c r="A1316" s="355"/>
      <c r="B1316" s="355"/>
      <c r="C1316" s="355"/>
      <c r="D1316" s="355"/>
      <c r="E1316" s="355"/>
      <c r="F1316" s="355"/>
      <c r="G1316" s="355"/>
      <c r="H1316" s="358"/>
      <c r="I1316" s="608"/>
      <c r="J1316" s="359"/>
      <c r="K1316" s="363"/>
      <c r="L1316" s="355"/>
      <c r="M1316" s="355"/>
      <c r="N1316" s="358"/>
      <c r="O1316" s="355"/>
    </row>
    <row r="1317" spans="1:15" x14ac:dyDescent="0.2">
      <c r="A1317" s="355"/>
      <c r="B1317" s="355"/>
      <c r="C1317" s="355"/>
      <c r="D1317" s="355"/>
      <c r="E1317" s="355"/>
      <c r="F1317" s="355"/>
      <c r="G1317" s="355"/>
      <c r="H1317" s="358"/>
      <c r="I1317" s="608"/>
      <c r="J1317" s="359"/>
      <c r="K1317" s="363"/>
      <c r="L1317" s="355"/>
      <c r="M1317" s="355"/>
      <c r="N1317" s="358"/>
      <c r="O1317" s="355"/>
    </row>
    <row r="1318" spans="1:15" x14ac:dyDescent="0.2">
      <c r="A1318" s="355"/>
      <c r="B1318" s="355"/>
      <c r="C1318" s="355"/>
      <c r="D1318" s="355"/>
      <c r="E1318" s="355"/>
      <c r="F1318" s="355"/>
      <c r="G1318" s="355"/>
      <c r="H1318" s="358"/>
      <c r="I1318" s="608"/>
      <c r="J1318" s="359"/>
      <c r="K1318" s="363"/>
      <c r="L1318" s="355"/>
      <c r="M1318" s="355"/>
      <c r="N1318" s="358"/>
      <c r="O1318" s="355"/>
    </row>
    <row r="1319" spans="1:15" x14ac:dyDescent="0.2">
      <c r="A1319" s="355"/>
      <c r="B1319" s="355"/>
      <c r="C1319" s="355"/>
      <c r="D1319" s="355"/>
      <c r="E1319" s="355"/>
      <c r="F1319" s="355"/>
      <c r="G1319" s="355"/>
      <c r="H1319" s="358"/>
      <c r="I1319" s="608"/>
      <c r="J1319" s="359"/>
      <c r="K1319" s="363"/>
      <c r="L1319" s="355"/>
      <c r="M1319" s="355"/>
      <c r="N1319" s="358"/>
      <c r="O1319" s="355"/>
    </row>
    <row r="1320" spans="1:15" x14ac:dyDescent="0.2">
      <c r="A1320" s="355"/>
      <c r="B1320" s="355"/>
      <c r="C1320" s="355"/>
      <c r="D1320" s="355"/>
      <c r="E1320" s="355"/>
      <c r="F1320" s="355"/>
      <c r="G1320" s="355"/>
      <c r="H1320" s="358"/>
      <c r="I1320" s="608"/>
      <c r="J1320" s="359"/>
      <c r="K1320" s="363"/>
      <c r="L1320" s="355"/>
      <c r="M1320" s="355"/>
      <c r="N1320" s="358"/>
      <c r="O1320" s="355"/>
    </row>
    <row r="1321" spans="1:15" x14ac:dyDescent="0.2">
      <c r="A1321" s="355"/>
      <c r="B1321" s="355"/>
      <c r="C1321" s="355"/>
      <c r="D1321" s="355"/>
      <c r="E1321" s="355"/>
      <c r="F1321" s="355"/>
      <c r="G1321" s="355"/>
      <c r="H1321" s="358"/>
      <c r="I1321" s="608"/>
      <c r="J1321" s="359"/>
      <c r="K1321" s="363"/>
      <c r="L1321" s="355"/>
      <c r="M1321" s="355"/>
      <c r="N1321" s="358"/>
      <c r="O1321" s="355"/>
    </row>
    <row r="1322" spans="1:15" x14ac:dyDescent="0.2">
      <c r="A1322" s="355"/>
      <c r="B1322" s="355"/>
      <c r="C1322" s="355"/>
      <c r="D1322" s="355"/>
      <c r="E1322" s="355"/>
      <c r="F1322" s="355"/>
      <c r="G1322" s="355"/>
      <c r="H1322" s="358"/>
      <c r="I1322" s="608"/>
      <c r="J1322" s="359"/>
      <c r="K1322" s="363"/>
      <c r="L1322" s="355"/>
      <c r="M1322" s="355"/>
      <c r="N1322" s="358"/>
      <c r="O1322" s="355"/>
    </row>
    <row r="1323" spans="1:15" x14ac:dyDescent="0.2">
      <c r="A1323" s="355"/>
      <c r="B1323" s="355"/>
      <c r="C1323" s="355"/>
      <c r="D1323" s="355"/>
      <c r="E1323" s="355"/>
      <c r="F1323" s="355"/>
      <c r="G1323" s="355"/>
      <c r="H1323" s="358"/>
      <c r="I1323" s="608"/>
      <c r="J1323" s="359"/>
      <c r="K1323" s="363"/>
      <c r="L1323" s="355"/>
      <c r="M1323" s="355"/>
      <c r="N1323" s="358"/>
      <c r="O1323" s="355"/>
    </row>
    <row r="1324" spans="1:15" x14ac:dyDescent="0.2">
      <c r="A1324" s="355"/>
      <c r="B1324" s="355"/>
      <c r="C1324" s="355"/>
      <c r="D1324" s="355"/>
      <c r="E1324" s="355"/>
      <c r="F1324" s="355"/>
      <c r="G1324" s="355"/>
      <c r="H1324" s="358"/>
      <c r="I1324" s="608"/>
      <c r="J1324" s="359"/>
      <c r="K1324" s="363"/>
      <c r="L1324" s="355"/>
      <c r="M1324" s="355"/>
      <c r="N1324" s="358"/>
      <c r="O1324" s="355"/>
    </row>
    <row r="1325" spans="1:15" x14ac:dyDescent="0.2">
      <c r="A1325" s="355"/>
      <c r="B1325" s="355"/>
      <c r="C1325" s="355"/>
      <c r="D1325" s="355"/>
      <c r="E1325" s="355"/>
      <c r="F1325" s="355"/>
      <c r="G1325" s="355"/>
      <c r="H1325" s="358"/>
      <c r="I1325" s="608"/>
      <c r="J1325" s="359"/>
      <c r="K1325" s="363"/>
      <c r="L1325" s="355"/>
      <c r="M1325" s="355"/>
      <c r="N1325" s="358"/>
      <c r="O1325" s="355"/>
    </row>
    <row r="1326" spans="1:15" x14ac:dyDescent="0.2">
      <c r="A1326" s="355"/>
      <c r="B1326" s="355"/>
      <c r="C1326" s="355"/>
      <c r="D1326" s="355"/>
      <c r="E1326" s="355"/>
      <c r="F1326" s="355"/>
      <c r="G1326" s="355"/>
      <c r="H1326" s="358"/>
      <c r="I1326" s="608"/>
      <c r="J1326" s="359"/>
      <c r="K1326" s="363"/>
      <c r="L1326" s="355"/>
      <c r="M1326" s="355"/>
      <c r="N1326" s="358"/>
      <c r="O1326" s="355"/>
    </row>
    <row r="1327" spans="1:15" x14ac:dyDescent="0.2">
      <c r="A1327" s="355"/>
      <c r="B1327" s="355"/>
      <c r="C1327" s="355"/>
      <c r="D1327" s="355"/>
      <c r="E1327" s="355"/>
      <c r="F1327" s="355"/>
      <c r="G1327" s="355"/>
      <c r="H1327" s="358"/>
      <c r="I1327" s="608"/>
      <c r="J1327" s="359"/>
      <c r="K1327" s="363"/>
      <c r="L1327" s="355"/>
      <c r="M1327" s="355"/>
      <c r="N1327" s="358"/>
      <c r="O1327" s="355"/>
    </row>
    <row r="1328" spans="1:15" x14ac:dyDescent="0.2">
      <c r="A1328" s="355"/>
      <c r="B1328" s="355"/>
      <c r="C1328" s="355"/>
      <c r="D1328" s="355"/>
      <c r="E1328" s="355"/>
      <c r="F1328" s="355"/>
      <c r="G1328" s="355"/>
      <c r="H1328" s="358"/>
      <c r="I1328" s="608"/>
      <c r="J1328" s="359"/>
      <c r="K1328" s="363"/>
      <c r="L1328" s="355"/>
      <c r="M1328" s="355"/>
      <c r="N1328" s="358"/>
      <c r="O1328" s="355"/>
    </row>
    <row r="1329" spans="1:15" x14ac:dyDescent="0.2">
      <c r="A1329" s="355"/>
      <c r="B1329" s="355"/>
      <c r="C1329" s="355"/>
      <c r="D1329" s="355"/>
      <c r="E1329" s="355"/>
      <c r="F1329" s="355"/>
      <c r="G1329" s="355"/>
      <c r="H1329" s="358"/>
      <c r="I1329" s="608"/>
      <c r="J1329" s="359"/>
      <c r="K1329" s="363"/>
      <c r="L1329" s="355"/>
      <c r="M1329" s="355"/>
      <c r="N1329" s="358"/>
      <c r="O1329" s="355"/>
    </row>
    <row r="1330" spans="1:15" x14ac:dyDescent="0.2">
      <c r="A1330" s="355"/>
      <c r="B1330" s="355"/>
      <c r="C1330" s="355"/>
      <c r="D1330" s="355"/>
      <c r="E1330" s="355"/>
      <c r="F1330" s="355"/>
      <c r="G1330" s="355"/>
      <c r="H1330" s="358"/>
      <c r="I1330" s="608"/>
      <c r="J1330" s="359"/>
      <c r="K1330" s="363"/>
      <c r="L1330" s="355"/>
      <c r="M1330" s="355"/>
      <c r="N1330" s="358"/>
      <c r="O1330" s="355"/>
    </row>
    <row r="1331" spans="1:15" x14ac:dyDescent="0.2">
      <c r="A1331" s="355"/>
      <c r="B1331" s="355"/>
      <c r="C1331" s="355"/>
      <c r="D1331" s="355"/>
      <c r="E1331" s="355"/>
      <c r="F1331" s="355"/>
      <c r="G1331" s="355"/>
      <c r="H1331" s="358"/>
      <c r="I1331" s="608"/>
      <c r="J1331" s="359"/>
      <c r="K1331" s="363"/>
      <c r="L1331" s="355"/>
      <c r="M1331" s="355"/>
      <c r="N1331" s="358"/>
      <c r="O1331" s="355"/>
    </row>
    <row r="1332" spans="1:15" x14ac:dyDescent="0.2">
      <c r="A1332" s="355"/>
      <c r="B1332" s="355"/>
      <c r="C1332" s="355"/>
      <c r="D1332" s="355"/>
      <c r="E1332" s="355"/>
      <c r="F1332" s="355"/>
      <c r="G1332" s="355"/>
      <c r="H1332" s="358"/>
      <c r="I1332" s="608"/>
      <c r="J1332" s="359"/>
      <c r="K1332" s="363"/>
      <c r="L1332" s="355"/>
      <c r="M1332" s="355"/>
      <c r="N1332" s="358"/>
      <c r="O1332" s="355"/>
    </row>
    <row r="1333" spans="1:15" x14ac:dyDescent="0.2">
      <c r="A1333" s="355"/>
      <c r="B1333" s="355"/>
      <c r="C1333" s="355"/>
      <c r="D1333" s="355"/>
      <c r="E1333" s="355"/>
      <c r="F1333" s="355"/>
      <c r="G1333" s="355"/>
      <c r="H1333" s="358"/>
      <c r="I1333" s="608"/>
      <c r="J1333" s="359"/>
      <c r="K1333" s="363"/>
      <c r="L1333" s="355"/>
      <c r="M1333" s="355"/>
      <c r="N1333" s="358"/>
      <c r="O1333" s="355"/>
    </row>
    <row r="1334" spans="1:15" x14ac:dyDescent="0.2">
      <c r="A1334" s="355"/>
      <c r="B1334" s="355"/>
      <c r="C1334" s="355"/>
      <c r="D1334" s="355"/>
      <c r="E1334" s="355"/>
      <c r="F1334" s="355"/>
      <c r="G1334" s="355"/>
      <c r="H1334" s="358"/>
      <c r="I1334" s="608"/>
      <c r="J1334" s="359"/>
      <c r="K1334" s="363"/>
      <c r="L1334" s="355"/>
      <c r="M1334" s="355"/>
      <c r="N1334" s="358"/>
      <c r="O1334" s="355"/>
    </row>
    <row r="1335" spans="1:15" x14ac:dyDescent="0.2">
      <c r="A1335" s="355"/>
      <c r="B1335" s="355"/>
      <c r="C1335" s="355"/>
      <c r="D1335" s="355"/>
      <c r="E1335" s="355"/>
      <c r="F1335" s="355"/>
      <c r="G1335" s="355"/>
      <c r="H1335" s="358"/>
      <c r="I1335" s="608"/>
      <c r="J1335" s="359"/>
      <c r="K1335" s="363"/>
      <c r="L1335" s="355"/>
      <c r="M1335" s="355"/>
      <c r="N1335" s="358"/>
      <c r="O1335" s="355"/>
    </row>
    <row r="1336" spans="1:15" x14ac:dyDescent="0.2">
      <c r="A1336" s="355"/>
      <c r="B1336" s="355"/>
      <c r="C1336" s="355"/>
      <c r="D1336" s="355"/>
      <c r="E1336" s="355"/>
      <c r="F1336" s="355"/>
      <c r="G1336" s="355"/>
      <c r="H1336" s="358"/>
      <c r="I1336" s="608"/>
      <c r="J1336" s="359"/>
      <c r="K1336" s="363"/>
      <c r="L1336" s="355"/>
      <c r="M1336" s="355"/>
      <c r="N1336" s="358"/>
      <c r="O1336" s="355"/>
    </row>
    <row r="1337" spans="1:15" x14ac:dyDescent="0.2">
      <c r="A1337" s="355"/>
      <c r="B1337" s="355"/>
      <c r="C1337" s="355"/>
      <c r="D1337" s="355"/>
      <c r="E1337" s="355"/>
      <c r="F1337" s="355"/>
      <c r="G1337" s="355"/>
      <c r="H1337" s="358"/>
      <c r="I1337" s="608"/>
      <c r="J1337" s="359"/>
      <c r="K1337" s="363"/>
      <c r="L1337" s="355"/>
      <c r="M1337" s="355"/>
      <c r="N1337" s="358"/>
      <c r="O1337" s="355"/>
    </row>
    <row r="1338" spans="1:15" x14ac:dyDescent="0.2">
      <c r="A1338" s="355"/>
      <c r="B1338" s="355"/>
      <c r="C1338" s="355"/>
      <c r="D1338" s="355"/>
      <c r="E1338" s="355"/>
      <c r="F1338" s="355"/>
      <c r="G1338" s="355"/>
      <c r="H1338" s="358"/>
      <c r="I1338" s="608"/>
      <c r="J1338" s="359"/>
      <c r="K1338" s="363"/>
      <c r="L1338" s="355"/>
      <c r="M1338" s="355"/>
      <c r="N1338" s="358"/>
      <c r="O1338" s="355"/>
    </row>
    <row r="1339" spans="1:15" x14ac:dyDescent="0.2">
      <c r="A1339" s="355"/>
      <c r="B1339" s="355"/>
      <c r="C1339" s="355"/>
      <c r="D1339" s="355"/>
      <c r="E1339" s="355"/>
      <c r="F1339" s="355"/>
      <c r="G1339" s="355"/>
      <c r="H1339" s="358"/>
      <c r="I1339" s="608"/>
      <c r="J1339" s="359"/>
      <c r="K1339" s="363"/>
      <c r="L1339" s="355"/>
      <c r="M1339" s="355"/>
      <c r="N1339" s="358"/>
      <c r="O1339" s="355"/>
    </row>
    <row r="1340" spans="1:15" x14ac:dyDescent="0.2">
      <c r="A1340" s="355"/>
      <c r="B1340" s="355"/>
      <c r="C1340" s="355"/>
      <c r="D1340" s="355"/>
      <c r="E1340" s="355"/>
      <c r="F1340" s="355"/>
      <c r="G1340" s="355"/>
      <c r="H1340" s="358"/>
      <c r="I1340" s="608"/>
      <c r="J1340" s="359"/>
      <c r="K1340" s="363"/>
      <c r="L1340" s="355"/>
      <c r="M1340" s="355"/>
      <c r="N1340" s="358"/>
      <c r="O1340" s="355"/>
    </row>
    <row r="1341" spans="1:15" x14ac:dyDescent="0.2">
      <c r="A1341" s="355"/>
      <c r="B1341" s="355"/>
      <c r="C1341" s="355"/>
      <c r="D1341" s="355"/>
      <c r="E1341" s="355"/>
      <c r="F1341" s="355"/>
      <c r="G1341" s="355"/>
      <c r="H1341" s="358"/>
      <c r="I1341" s="608"/>
      <c r="J1341" s="359"/>
      <c r="K1341" s="363"/>
      <c r="L1341" s="355"/>
      <c r="M1341" s="355"/>
      <c r="N1341" s="358"/>
      <c r="O1341" s="355"/>
    </row>
    <row r="1342" spans="1:15" x14ac:dyDescent="0.2">
      <c r="A1342" s="355"/>
      <c r="B1342" s="355"/>
      <c r="C1342" s="355"/>
      <c r="D1342" s="355"/>
      <c r="E1342" s="355"/>
      <c r="F1342" s="355"/>
      <c r="G1342" s="355"/>
      <c r="H1342" s="358"/>
      <c r="I1342" s="608"/>
      <c r="J1342" s="359"/>
      <c r="K1342" s="363"/>
      <c r="L1342" s="355"/>
      <c r="M1342" s="355"/>
      <c r="N1342" s="358"/>
      <c r="O1342" s="355"/>
    </row>
    <row r="1343" spans="1:15" x14ac:dyDescent="0.2">
      <c r="A1343" s="355"/>
      <c r="B1343" s="355"/>
      <c r="C1343" s="355"/>
      <c r="D1343" s="355"/>
      <c r="E1343" s="355"/>
      <c r="F1343" s="355"/>
      <c r="G1343" s="355"/>
      <c r="H1343" s="358"/>
      <c r="I1343" s="608"/>
      <c r="J1343" s="359"/>
      <c r="K1343" s="363"/>
      <c r="L1343" s="355"/>
      <c r="M1343" s="355"/>
      <c r="N1343" s="358"/>
      <c r="O1343" s="355"/>
    </row>
    <row r="1344" spans="1:15" x14ac:dyDescent="0.2">
      <c r="A1344" s="355"/>
      <c r="B1344" s="355"/>
      <c r="C1344" s="355"/>
      <c r="D1344" s="355"/>
      <c r="E1344" s="355"/>
      <c r="F1344" s="355"/>
      <c r="G1344" s="355"/>
      <c r="H1344" s="358"/>
      <c r="I1344" s="608"/>
      <c r="J1344" s="359"/>
      <c r="K1344" s="363"/>
      <c r="L1344" s="355"/>
      <c r="M1344" s="355"/>
      <c r="N1344" s="358"/>
      <c r="O1344" s="355"/>
    </row>
    <row r="1345" spans="1:15" x14ac:dyDescent="0.2">
      <c r="A1345" s="355"/>
      <c r="B1345" s="355"/>
      <c r="C1345" s="355"/>
      <c r="D1345" s="355"/>
      <c r="E1345" s="355"/>
      <c r="F1345" s="355"/>
      <c r="G1345" s="355"/>
      <c r="H1345" s="358"/>
      <c r="I1345" s="608"/>
      <c r="J1345" s="359"/>
      <c r="K1345" s="363"/>
      <c r="L1345" s="355"/>
      <c r="M1345" s="355"/>
      <c r="N1345" s="358"/>
      <c r="O1345" s="355"/>
    </row>
    <row r="1346" spans="1:15" x14ac:dyDescent="0.2">
      <c r="A1346" s="355"/>
      <c r="B1346" s="355"/>
      <c r="C1346" s="355"/>
      <c r="D1346" s="355"/>
      <c r="E1346" s="355"/>
      <c r="F1346" s="355"/>
      <c r="G1346" s="355"/>
      <c r="H1346" s="358"/>
      <c r="I1346" s="608"/>
      <c r="J1346" s="359"/>
      <c r="K1346" s="363"/>
      <c r="L1346" s="355"/>
      <c r="M1346" s="355"/>
      <c r="N1346" s="358"/>
      <c r="O1346" s="355"/>
    </row>
    <row r="1347" spans="1:15" x14ac:dyDescent="0.2">
      <c r="A1347" s="355"/>
      <c r="B1347" s="355"/>
      <c r="C1347" s="355"/>
      <c r="D1347" s="355"/>
      <c r="E1347" s="355"/>
      <c r="F1347" s="355"/>
      <c r="G1347" s="355"/>
      <c r="H1347" s="358"/>
      <c r="I1347" s="608"/>
      <c r="J1347" s="359"/>
      <c r="K1347" s="363"/>
      <c r="L1347" s="355"/>
      <c r="M1347" s="355"/>
      <c r="N1347" s="358"/>
      <c r="O1347" s="355"/>
    </row>
    <row r="1348" spans="1:15" x14ac:dyDescent="0.2">
      <c r="A1348" s="355"/>
      <c r="B1348" s="355"/>
      <c r="C1348" s="355"/>
      <c r="D1348" s="355"/>
      <c r="E1348" s="355"/>
      <c r="F1348" s="355"/>
      <c r="G1348" s="355"/>
      <c r="H1348" s="358"/>
      <c r="I1348" s="608"/>
      <c r="J1348" s="359"/>
      <c r="K1348" s="363"/>
      <c r="L1348" s="355"/>
      <c r="M1348" s="355"/>
      <c r="N1348" s="358"/>
      <c r="O1348" s="355"/>
    </row>
    <row r="1349" spans="1:15" x14ac:dyDescent="0.2">
      <c r="A1349" s="355"/>
      <c r="B1349" s="355"/>
      <c r="C1349" s="355"/>
      <c r="D1349" s="355"/>
      <c r="E1349" s="355"/>
      <c r="F1349" s="355"/>
      <c r="G1349" s="355"/>
      <c r="H1349" s="358"/>
      <c r="I1349" s="608"/>
      <c r="J1349" s="359"/>
      <c r="K1349" s="363"/>
      <c r="L1349" s="355"/>
      <c r="M1349" s="355"/>
      <c r="N1349" s="358"/>
      <c r="O1349" s="355"/>
    </row>
    <row r="1350" spans="1:15" x14ac:dyDescent="0.2">
      <c r="A1350" s="355"/>
      <c r="B1350" s="355"/>
      <c r="C1350" s="355"/>
      <c r="D1350" s="355"/>
      <c r="E1350" s="355"/>
      <c r="F1350" s="355"/>
      <c r="G1350" s="355"/>
      <c r="H1350" s="358"/>
      <c r="I1350" s="608"/>
      <c r="J1350" s="359"/>
      <c r="K1350" s="363"/>
      <c r="L1350" s="355"/>
      <c r="M1350" s="355"/>
      <c r="N1350" s="358"/>
      <c r="O1350" s="355"/>
    </row>
    <row r="1351" spans="1:15" x14ac:dyDescent="0.2">
      <c r="A1351" s="355"/>
      <c r="B1351" s="355"/>
      <c r="C1351" s="355"/>
      <c r="D1351" s="355"/>
      <c r="E1351" s="355"/>
      <c r="F1351" s="355"/>
      <c r="G1351" s="355"/>
      <c r="H1351" s="358"/>
      <c r="I1351" s="608"/>
      <c r="J1351" s="359"/>
      <c r="K1351" s="363"/>
      <c r="L1351" s="355"/>
      <c r="M1351" s="355"/>
      <c r="N1351" s="358"/>
      <c r="O1351" s="355"/>
    </row>
    <row r="1352" spans="1:15" x14ac:dyDescent="0.2">
      <c r="A1352" s="355"/>
      <c r="B1352" s="355"/>
      <c r="C1352" s="355"/>
      <c r="D1352" s="355"/>
      <c r="E1352" s="355"/>
      <c r="F1352" s="355"/>
      <c r="G1352" s="355"/>
      <c r="H1352" s="358"/>
      <c r="I1352" s="608"/>
      <c r="J1352" s="359"/>
      <c r="K1352" s="363"/>
      <c r="L1352" s="355"/>
      <c r="M1352" s="355"/>
      <c r="N1352" s="358"/>
      <c r="O1352" s="355"/>
    </row>
    <row r="1353" spans="1:15" x14ac:dyDescent="0.2">
      <c r="A1353" s="355"/>
      <c r="B1353" s="355"/>
      <c r="C1353" s="355"/>
      <c r="D1353" s="355"/>
      <c r="E1353" s="355"/>
      <c r="F1353" s="355"/>
      <c r="G1353" s="355"/>
      <c r="H1353" s="358"/>
      <c r="I1353" s="608"/>
      <c r="J1353" s="359"/>
      <c r="K1353" s="363"/>
      <c r="L1353" s="355"/>
      <c r="M1353" s="355"/>
      <c r="N1353" s="358"/>
      <c r="O1353" s="355"/>
    </row>
    <row r="1354" spans="1:15" x14ac:dyDescent="0.2">
      <c r="A1354" s="355"/>
      <c r="B1354" s="355"/>
      <c r="C1354" s="355"/>
      <c r="D1354" s="355"/>
      <c r="E1354" s="355"/>
      <c r="F1354" s="355"/>
      <c r="G1354" s="355"/>
      <c r="H1354" s="358"/>
      <c r="I1354" s="608"/>
      <c r="J1354" s="359"/>
      <c r="K1354" s="363"/>
      <c r="L1354" s="355"/>
      <c r="M1354" s="355"/>
      <c r="N1354" s="358"/>
      <c r="O1354" s="355"/>
    </row>
    <row r="1355" spans="1:15" x14ac:dyDescent="0.2">
      <c r="A1355" s="355"/>
      <c r="B1355" s="355"/>
      <c r="C1355" s="355"/>
      <c r="D1355" s="355"/>
      <c r="E1355" s="355"/>
      <c r="F1355" s="355"/>
      <c r="G1355" s="355"/>
      <c r="H1355" s="358"/>
      <c r="I1355" s="608"/>
      <c r="J1355" s="359"/>
      <c r="K1355" s="363"/>
      <c r="L1355" s="355"/>
      <c r="M1355" s="355"/>
      <c r="N1355" s="358"/>
      <c r="O1355" s="355"/>
    </row>
    <row r="1356" spans="1:15" x14ac:dyDescent="0.2">
      <c r="A1356" s="355"/>
      <c r="B1356" s="355"/>
      <c r="C1356" s="355"/>
      <c r="D1356" s="355"/>
      <c r="E1356" s="355"/>
      <c r="F1356" s="355"/>
      <c r="G1356" s="355"/>
      <c r="H1356" s="358"/>
      <c r="I1356" s="608"/>
      <c r="J1356" s="359"/>
      <c r="K1356" s="363"/>
      <c r="L1356" s="355"/>
      <c r="M1356" s="355"/>
      <c r="N1356" s="358"/>
      <c r="O1356" s="355"/>
    </row>
    <row r="1357" spans="1:15" x14ac:dyDescent="0.2">
      <c r="A1357" s="355"/>
      <c r="B1357" s="355"/>
      <c r="C1357" s="355"/>
      <c r="D1357" s="355"/>
      <c r="E1357" s="355"/>
      <c r="F1357" s="355"/>
      <c r="G1357" s="355"/>
      <c r="H1357" s="358"/>
      <c r="I1357" s="608"/>
      <c r="J1357" s="359"/>
      <c r="K1357" s="363"/>
      <c r="L1357" s="355"/>
      <c r="M1357" s="355"/>
      <c r="N1357" s="358"/>
      <c r="O1357" s="355"/>
    </row>
    <row r="1358" spans="1:15" x14ac:dyDescent="0.2">
      <c r="A1358" s="355"/>
      <c r="B1358" s="355"/>
      <c r="C1358" s="355"/>
      <c r="D1358" s="355"/>
      <c r="E1358" s="355"/>
      <c r="F1358" s="355"/>
      <c r="G1358" s="355"/>
      <c r="H1358" s="358"/>
      <c r="I1358" s="608"/>
      <c r="J1358" s="359"/>
      <c r="K1358" s="363"/>
      <c r="L1358" s="355"/>
      <c r="M1358" s="355"/>
      <c r="N1358" s="358"/>
      <c r="O1358" s="355"/>
    </row>
    <row r="1359" spans="1:15" x14ac:dyDescent="0.2">
      <c r="A1359" s="355"/>
      <c r="B1359" s="355"/>
      <c r="C1359" s="355"/>
      <c r="D1359" s="355"/>
      <c r="E1359" s="355"/>
      <c r="F1359" s="355"/>
      <c r="G1359" s="355"/>
      <c r="H1359" s="358"/>
      <c r="I1359" s="608"/>
      <c r="J1359" s="359"/>
      <c r="K1359" s="363"/>
      <c r="L1359" s="355"/>
      <c r="M1359" s="355"/>
      <c r="N1359" s="358"/>
      <c r="O1359" s="355"/>
    </row>
    <row r="1360" spans="1:15" x14ac:dyDescent="0.2">
      <c r="A1360" s="355"/>
      <c r="B1360" s="355"/>
      <c r="C1360" s="355"/>
      <c r="D1360" s="355"/>
      <c r="E1360" s="355"/>
      <c r="F1360" s="355"/>
      <c r="G1360" s="355"/>
      <c r="H1360" s="358"/>
      <c r="I1360" s="608"/>
      <c r="J1360" s="359"/>
      <c r="K1360" s="363"/>
      <c r="L1360" s="355"/>
      <c r="M1360" s="355"/>
      <c r="N1360" s="358"/>
      <c r="O1360" s="355"/>
    </row>
    <row r="1361" spans="1:15" x14ac:dyDescent="0.2">
      <c r="A1361" s="355"/>
      <c r="B1361" s="355"/>
      <c r="C1361" s="355"/>
      <c r="D1361" s="355"/>
      <c r="E1361" s="355"/>
      <c r="F1361" s="355"/>
      <c r="G1361" s="355"/>
      <c r="H1361" s="358"/>
      <c r="I1361" s="608"/>
      <c r="J1361" s="359"/>
      <c r="K1361" s="363"/>
      <c r="L1361" s="355"/>
      <c r="M1361" s="355"/>
      <c r="N1361" s="358"/>
      <c r="O1361" s="355"/>
    </row>
    <row r="1362" spans="1:15" x14ac:dyDescent="0.2">
      <c r="A1362" s="355"/>
      <c r="B1362" s="355"/>
      <c r="C1362" s="355"/>
      <c r="D1362" s="355"/>
      <c r="E1362" s="355"/>
      <c r="F1362" s="355"/>
      <c r="G1362" s="355"/>
      <c r="H1362" s="358"/>
      <c r="I1362" s="608"/>
      <c r="J1362" s="359"/>
      <c r="K1362" s="363"/>
      <c r="L1362" s="355"/>
      <c r="M1362" s="355"/>
      <c r="N1362" s="358"/>
      <c r="O1362" s="355"/>
    </row>
    <row r="1363" spans="1:15" x14ac:dyDescent="0.2">
      <c r="A1363" s="355"/>
      <c r="B1363" s="355"/>
      <c r="C1363" s="355"/>
      <c r="D1363" s="355"/>
      <c r="E1363" s="355"/>
      <c r="F1363" s="355"/>
      <c r="G1363" s="355"/>
      <c r="H1363" s="358"/>
      <c r="I1363" s="608"/>
      <c r="J1363" s="359"/>
      <c r="K1363" s="363"/>
      <c r="L1363" s="355"/>
      <c r="M1363" s="355"/>
      <c r="N1363" s="358"/>
      <c r="O1363" s="355"/>
    </row>
    <row r="1364" spans="1:15" x14ac:dyDescent="0.2">
      <c r="A1364" s="355"/>
      <c r="B1364" s="355"/>
      <c r="C1364" s="355"/>
      <c r="D1364" s="355"/>
      <c r="E1364" s="355"/>
      <c r="F1364" s="355"/>
      <c r="G1364" s="355"/>
      <c r="H1364" s="358"/>
      <c r="I1364" s="608"/>
      <c r="J1364" s="359"/>
      <c r="K1364" s="363"/>
      <c r="L1364" s="355"/>
      <c r="M1364" s="355"/>
      <c r="N1364" s="358"/>
      <c r="O1364" s="355"/>
    </row>
    <row r="1365" spans="1:15" x14ac:dyDescent="0.2">
      <c r="A1365" s="355"/>
      <c r="B1365" s="355"/>
      <c r="C1365" s="355"/>
      <c r="D1365" s="355"/>
      <c r="E1365" s="355"/>
      <c r="F1365" s="355"/>
      <c r="G1365" s="355"/>
      <c r="H1365" s="358"/>
      <c r="I1365" s="608"/>
      <c r="J1365" s="359"/>
      <c r="K1365" s="363"/>
      <c r="L1365" s="355"/>
      <c r="M1365" s="355"/>
      <c r="N1365" s="358"/>
      <c r="O1365" s="355"/>
    </row>
    <row r="1366" spans="1:15" x14ac:dyDescent="0.2">
      <c r="A1366" s="355"/>
      <c r="B1366" s="355"/>
      <c r="C1366" s="355"/>
      <c r="D1366" s="355"/>
      <c r="E1366" s="355"/>
      <c r="F1366" s="355"/>
      <c r="G1366" s="355"/>
      <c r="H1366" s="358"/>
      <c r="I1366" s="608"/>
      <c r="J1366" s="359"/>
      <c r="K1366" s="363"/>
      <c r="L1366" s="355"/>
      <c r="M1366" s="355"/>
      <c r="N1366" s="358"/>
      <c r="O1366" s="355"/>
    </row>
    <row r="1367" spans="1:15" x14ac:dyDescent="0.2">
      <c r="A1367" s="355"/>
      <c r="B1367" s="355"/>
      <c r="C1367" s="355"/>
      <c r="D1367" s="355"/>
      <c r="E1367" s="355"/>
      <c r="F1367" s="355"/>
      <c r="G1367" s="355"/>
      <c r="H1367" s="358"/>
      <c r="I1367" s="608"/>
      <c r="J1367" s="359"/>
      <c r="K1367" s="363"/>
      <c r="L1367" s="355"/>
      <c r="M1367" s="355"/>
      <c r="N1367" s="358"/>
      <c r="O1367" s="355"/>
    </row>
    <row r="1368" spans="1:15" x14ac:dyDescent="0.2">
      <c r="A1368" s="355"/>
      <c r="B1368" s="355"/>
      <c r="C1368" s="355"/>
      <c r="D1368" s="355"/>
      <c r="E1368" s="355"/>
      <c r="F1368" s="355"/>
      <c r="G1368" s="355"/>
      <c r="H1368" s="358"/>
      <c r="I1368" s="608"/>
      <c r="J1368" s="359"/>
      <c r="K1368" s="363"/>
      <c r="L1368" s="355"/>
      <c r="M1368" s="355"/>
      <c r="N1368" s="358"/>
      <c r="O1368" s="355"/>
    </row>
    <row r="1369" spans="1:15" x14ac:dyDescent="0.2">
      <c r="A1369" s="355"/>
      <c r="B1369" s="355"/>
      <c r="C1369" s="355"/>
      <c r="D1369" s="355"/>
      <c r="E1369" s="355"/>
      <c r="F1369" s="355"/>
      <c r="G1369" s="355"/>
      <c r="H1369" s="358"/>
      <c r="I1369" s="608"/>
      <c r="J1369" s="359"/>
      <c r="K1369" s="363"/>
      <c r="L1369" s="355"/>
      <c r="M1369" s="355"/>
      <c r="N1369" s="358"/>
      <c r="O1369" s="355"/>
    </row>
    <row r="1370" spans="1:15" x14ac:dyDescent="0.2">
      <c r="A1370" s="355"/>
      <c r="B1370" s="355"/>
      <c r="C1370" s="355"/>
      <c r="D1370" s="355"/>
      <c r="E1370" s="355"/>
      <c r="F1370" s="355"/>
      <c r="G1370" s="355"/>
      <c r="H1370" s="358"/>
      <c r="I1370" s="608"/>
      <c r="J1370" s="359"/>
      <c r="K1370" s="363"/>
      <c r="L1370" s="355"/>
      <c r="M1370" s="355"/>
      <c r="N1370" s="358"/>
      <c r="O1370" s="355"/>
    </row>
    <row r="1371" spans="1:15" x14ac:dyDescent="0.2">
      <c r="A1371" s="355"/>
      <c r="B1371" s="355"/>
      <c r="C1371" s="355"/>
      <c r="D1371" s="355"/>
      <c r="E1371" s="355"/>
      <c r="F1371" s="355"/>
      <c r="G1371" s="355"/>
      <c r="H1371" s="358"/>
      <c r="I1371" s="608"/>
      <c r="J1371" s="359"/>
      <c r="K1371" s="363"/>
      <c r="L1371" s="355"/>
      <c r="M1371" s="355"/>
      <c r="N1371" s="358"/>
      <c r="O1371" s="355"/>
    </row>
    <row r="1372" spans="1:15" x14ac:dyDescent="0.2">
      <c r="A1372" s="355"/>
      <c r="B1372" s="355"/>
      <c r="C1372" s="355"/>
      <c r="D1372" s="355"/>
      <c r="E1372" s="355"/>
      <c r="F1372" s="355"/>
      <c r="G1372" s="355"/>
      <c r="H1372" s="358"/>
      <c r="I1372" s="608"/>
      <c r="J1372" s="359"/>
      <c r="K1372" s="363"/>
      <c r="L1372" s="355"/>
      <c r="M1372" s="355"/>
      <c r="N1372" s="358"/>
      <c r="O1372" s="355"/>
    </row>
    <row r="1373" spans="1:15" x14ac:dyDescent="0.2">
      <c r="A1373" s="355"/>
      <c r="B1373" s="355"/>
      <c r="C1373" s="355"/>
      <c r="D1373" s="355"/>
      <c r="E1373" s="355"/>
      <c r="F1373" s="355"/>
      <c r="G1373" s="355"/>
      <c r="H1373" s="358"/>
      <c r="I1373" s="608"/>
      <c r="J1373" s="359"/>
      <c r="K1373" s="363"/>
      <c r="L1373" s="355"/>
      <c r="M1373" s="355"/>
      <c r="N1373" s="358"/>
      <c r="O1373" s="355"/>
    </row>
    <row r="1374" spans="1:15" x14ac:dyDescent="0.2">
      <c r="A1374" s="355"/>
      <c r="B1374" s="355"/>
      <c r="C1374" s="355"/>
      <c r="D1374" s="355"/>
      <c r="E1374" s="355"/>
      <c r="F1374" s="355"/>
      <c r="G1374" s="355"/>
      <c r="H1374" s="358"/>
      <c r="I1374" s="608"/>
      <c r="J1374" s="359"/>
      <c r="K1374" s="363"/>
      <c r="L1374" s="355"/>
      <c r="M1374" s="355"/>
      <c r="N1374" s="358"/>
      <c r="O1374" s="355"/>
    </row>
    <row r="1375" spans="1:15" x14ac:dyDescent="0.2">
      <c r="A1375" s="355"/>
      <c r="B1375" s="355"/>
      <c r="C1375" s="355"/>
      <c r="D1375" s="355"/>
      <c r="E1375" s="355"/>
      <c r="F1375" s="355"/>
      <c r="G1375" s="355"/>
      <c r="H1375" s="358"/>
      <c r="I1375" s="608"/>
      <c r="J1375" s="359"/>
      <c r="K1375" s="363"/>
      <c r="L1375" s="355"/>
      <c r="M1375" s="355"/>
      <c r="N1375" s="358"/>
      <c r="O1375" s="355"/>
    </row>
    <row r="1376" spans="1:15" x14ac:dyDescent="0.2">
      <c r="A1376" s="355"/>
      <c r="B1376" s="355"/>
      <c r="C1376" s="355"/>
      <c r="D1376" s="355"/>
      <c r="E1376" s="355"/>
      <c r="F1376" s="355"/>
      <c r="G1376" s="355"/>
      <c r="H1376" s="358"/>
      <c r="I1376" s="608"/>
      <c r="J1376" s="359"/>
      <c r="K1376" s="363"/>
      <c r="L1376" s="355"/>
      <c r="M1376" s="355"/>
      <c r="N1376" s="358"/>
      <c r="O1376" s="355"/>
    </row>
    <row r="1377" spans="1:15" x14ac:dyDescent="0.2">
      <c r="A1377" s="355"/>
      <c r="B1377" s="355"/>
      <c r="C1377" s="355"/>
      <c r="D1377" s="355"/>
      <c r="E1377" s="355"/>
      <c r="F1377" s="355"/>
      <c r="G1377" s="355"/>
      <c r="H1377" s="358"/>
      <c r="I1377" s="608"/>
      <c r="J1377" s="359"/>
      <c r="K1377" s="363"/>
      <c r="L1377" s="355"/>
      <c r="M1377" s="355"/>
      <c r="N1377" s="358"/>
      <c r="O1377" s="355"/>
    </row>
    <row r="1378" spans="1:15" x14ac:dyDescent="0.2">
      <c r="A1378" s="355"/>
      <c r="B1378" s="355"/>
      <c r="C1378" s="355"/>
      <c r="D1378" s="355"/>
      <c r="E1378" s="355"/>
      <c r="F1378" s="355"/>
      <c r="G1378" s="355"/>
      <c r="H1378" s="358"/>
      <c r="I1378" s="608"/>
      <c r="J1378" s="359"/>
      <c r="K1378" s="363"/>
      <c r="L1378" s="355"/>
      <c r="M1378" s="355"/>
      <c r="N1378" s="358"/>
      <c r="O1378" s="355"/>
    </row>
    <row r="1379" spans="1:15" x14ac:dyDescent="0.2">
      <c r="A1379" s="355"/>
      <c r="B1379" s="355"/>
      <c r="C1379" s="355"/>
      <c r="D1379" s="355"/>
      <c r="E1379" s="355"/>
      <c r="F1379" s="355"/>
      <c r="G1379" s="355"/>
      <c r="H1379" s="358"/>
      <c r="I1379" s="608"/>
      <c r="J1379" s="359"/>
      <c r="K1379" s="363"/>
      <c r="L1379" s="355"/>
      <c r="M1379" s="355"/>
      <c r="N1379" s="358"/>
      <c r="O1379" s="355"/>
    </row>
    <row r="1380" spans="1:15" x14ac:dyDescent="0.2">
      <c r="A1380" s="355"/>
      <c r="B1380" s="355"/>
      <c r="C1380" s="355"/>
      <c r="D1380" s="355"/>
      <c r="E1380" s="355"/>
      <c r="F1380" s="355"/>
      <c r="G1380" s="355"/>
      <c r="H1380" s="358"/>
      <c r="I1380" s="608"/>
      <c r="J1380" s="359"/>
      <c r="K1380" s="363"/>
      <c r="L1380" s="355"/>
      <c r="M1380" s="355"/>
      <c r="N1380" s="358"/>
      <c r="O1380" s="355"/>
    </row>
    <row r="1381" spans="1:15" x14ac:dyDescent="0.2">
      <c r="A1381" s="355"/>
      <c r="B1381" s="355"/>
      <c r="C1381" s="355"/>
      <c r="D1381" s="355"/>
      <c r="E1381" s="355"/>
      <c r="F1381" s="355"/>
      <c r="G1381" s="355"/>
      <c r="H1381" s="358"/>
      <c r="I1381" s="608"/>
      <c r="J1381" s="359"/>
      <c r="K1381" s="363"/>
      <c r="L1381" s="355"/>
      <c r="M1381" s="355"/>
      <c r="N1381" s="358"/>
      <c r="O1381" s="355"/>
    </row>
    <row r="1382" spans="1:15" x14ac:dyDescent="0.2">
      <c r="A1382" s="355"/>
      <c r="B1382" s="355"/>
      <c r="C1382" s="355"/>
      <c r="D1382" s="355"/>
      <c r="E1382" s="355"/>
      <c r="F1382" s="355"/>
      <c r="G1382" s="355"/>
      <c r="H1382" s="358"/>
      <c r="I1382" s="608"/>
      <c r="J1382" s="359"/>
      <c r="K1382" s="363"/>
      <c r="L1382" s="355"/>
      <c r="M1382" s="355"/>
      <c r="N1382" s="358"/>
      <c r="O1382" s="355"/>
    </row>
    <row r="1383" spans="1:15" x14ac:dyDescent="0.2">
      <c r="A1383" s="355"/>
      <c r="B1383" s="355"/>
      <c r="C1383" s="355"/>
      <c r="D1383" s="355"/>
      <c r="E1383" s="355"/>
      <c r="F1383" s="355"/>
      <c r="G1383" s="355"/>
      <c r="H1383" s="358"/>
      <c r="I1383" s="608"/>
      <c r="J1383" s="359"/>
      <c r="K1383" s="363"/>
      <c r="L1383" s="355"/>
      <c r="M1383" s="355"/>
      <c r="N1383" s="358"/>
      <c r="O1383" s="355"/>
    </row>
    <row r="1384" spans="1:15" x14ac:dyDescent="0.2">
      <c r="A1384" s="355"/>
      <c r="B1384" s="355"/>
      <c r="C1384" s="355"/>
      <c r="D1384" s="355"/>
      <c r="E1384" s="355"/>
      <c r="F1384" s="355"/>
      <c r="G1384" s="355"/>
      <c r="H1384" s="358"/>
      <c r="I1384" s="608"/>
      <c r="J1384" s="359"/>
      <c r="K1384" s="363"/>
      <c r="L1384" s="355"/>
      <c r="M1384" s="355"/>
      <c r="N1384" s="358"/>
      <c r="O1384" s="355"/>
    </row>
    <row r="1385" spans="1:15" x14ac:dyDescent="0.2">
      <c r="A1385" s="355"/>
      <c r="B1385" s="355"/>
      <c r="C1385" s="355"/>
      <c r="D1385" s="355"/>
      <c r="E1385" s="355"/>
      <c r="F1385" s="355"/>
      <c r="G1385" s="355"/>
      <c r="H1385" s="358"/>
      <c r="I1385" s="608"/>
      <c r="J1385" s="359"/>
      <c r="K1385" s="363"/>
      <c r="L1385" s="355"/>
      <c r="M1385" s="355"/>
      <c r="N1385" s="358"/>
      <c r="O1385" s="355"/>
    </row>
    <row r="1386" spans="1:15" x14ac:dyDescent="0.2">
      <c r="A1386" s="355"/>
      <c r="B1386" s="355"/>
      <c r="C1386" s="355"/>
      <c r="D1386" s="355"/>
      <c r="E1386" s="355"/>
      <c r="F1386" s="355"/>
      <c r="G1386" s="355"/>
      <c r="H1386" s="358"/>
      <c r="I1386" s="608"/>
      <c r="J1386" s="359"/>
      <c r="K1386" s="363"/>
      <c r="L1386" s="355"/>
      <c r="M1386" s="355"/>
      <c r="N1386" s="358"/>
      <c r="O1386" s="355"/>
    </row>
    <row r="1387" spans="1:15" x14ac:dyDescent="0.2">
      <c r="A1387" s="355"/>
      <c r="B1387" s="355"/>
      <c r="C1387" s="355"/>
      <c r="D1387" s="355"/>
      <c r="E1387" s="355"/>
      <c r="F1387" s="355"/>
      <c r="G1387" s="355"/>
      <c r="H1387" s="358"/>
      <c r="I1387" s="608"/>
      <c r="J1387" s="359"/>
      <c r="K1387" s="363"/>
      <c r="L1387" s="355"/>
      <c r="M1387" s="355"/>
      <c r="N1387" s="358"/>
      <c r="O1387" s="355"/>
    </row>
    <row r="1388" spans="1:15" x14ac:dyDescent="0.2">
      <c r="A1388" s="355"/>
      <c r="B1388" s="355"/>
      <c r="C1388" s="355"/>
      <c r="D1388" s="355"/>
      <c r="E1388" s="355"/>
      <c r="F1388" s="355"/>
      <c r="G1388" s="355"/>
      <c r="H1388" s="358"/>
      <c r="I1388" s="608"/>
      <c r="J1388" s="359"/>
      <c r="K1388" s="363"/>
      <c r="L1388" s="355"/>
      <c r="M1388" s="355"/>
      <c r="N1388" s="358"/>
      <c r="O1388" s="355"/>
    </row>
    <row r="1389" spans="1:15" x14ac:dyDescent="0.2">
      <c r="A1389" s="355"/>
      <c r="B1389" s="355"/>
      <c r="C1389" s="355"/>
      <c r="D1389" s="355"/>
      <c r="E1389" s="355"/>
      <c r="F1389" s="355"/>
      <c r="G1389" s="355"/>
      <c r="H1389" s="358"/>
      <c r="I1389" s="608"/>
      <c r="J1389" s="359"/>
      <c r="K1389" s="363"/>
      <c r="L1389" s="355"/>
      <c r="M1389" s="355"/>
      <c r="N1389" s="358"/>
      <c r="O1389" s="355"/>
    </row>
    <row r="1390" spans="1:15" x14ac:dyDescent="0.2">
      <c r="A1390" s="355"/>
      <c r="B1390" s="355"/>
      <c r="C1390" s="355"/>
      <c r="D1390" s="355"/>
      <c r="E1390" s="355"/>
      <c r="F1390" s="355"/>
      <c r="G1390" s="355"/>
      <c r="H1390" s="358"/>
      <c r="I1390" s="608"/>
      <c r="J1390" s="359"/>
      <c r="K1390" s="363"/>
      <c r="L1390" s="355"/>
      <c r="M1390" s="355"/>
      <c r="N1390" s="358"/>
      <c r="O1390" s="355"/>
    </row>
    <row r="1391" spans="1:15" x14ac:dyDescent="0.2">
      <c r="A1391" s="355"/>
      <c r="B1391" s="355"/>
      <c r="C1391" s="355"/>
      <c r="D1391" s="355"/>
      <c r="E1391" s="355"/>
      <c r="F1391" s="355"/>
      <c r="G1391" s="355"/>
      <c r="H1391" s="358"/>
      <c r="I1391" s="608"/>
      <c r="J1391" s="359"/>
      <c r="K1391" s="363"/>
      <c r="L1391" s="355"/>
      <c r="M1391" s="355"/>
      <c r="N1391" s="358"/>
      <c r="O1391" s="355"/>
    </row>
    <row r="1392" spans="1:15" x14ac:dyDescent="0.2">
      <c r="A1392" s="355"/>
      <c r="B1392" s="355"/>
      <c r="C1392" s="355"/>
      <c r="D1392" s="355"/>
      <c r="E1392" s="355"/>
      <c r="F1392" s="355"/>
      <c r="G1392" s="355"/>
      <c r="H1392" s="358"/>
      <c r="I1392" s="608"/>
      <c r="J1392" s="359"/>
      <c r="K1392" s="363"/>
      <c r="L1392" s="355"/>
      <c r="M1392" s="355"/>
      <c r="N1392" s="358"/>
      <c r="O1392" s="355"/>
    </row>
    <row r="1393" spans="1:15" x14ac:dyDescent="0.2">
      <c r="A1393" s="355"/>
      <c r="B1393" s="355"/>
      <c r="C1393" s="355"/>
      <c r="D1393" s="355"/>
      <c r="E1393" s="355"/>
      <c r="F1393" s="355"/>
      <c r="G1393" s="355"/>
      <c r="H1393" s="358"/>
      <c r="I1393" s="608"/>
      <c r="J1393" s="359"/>
      <c r="K1393" s="363"/>
      <c r="L1393" s="355"/>
      <c r="M1393" s="355"/>
      <c r="N1393" s="358"/>
      <c r="O1393" s="355"/>
    </row>
    <row r="1394" spans="1:15" x14ac:dyDescent="0.2">
      <c r="A1394" s="355"/>
      <c r="B1394" s="355"/>
      <c r="C1394" s="355"/>
      <c r="D1394" s="355"/>
      <c r="E1394" s="355"/>
      <c r="F1394" s="355"/>
      <c r="G1394" s="355"/>
      <c r="H1394" s="358"/>
      <c r="I1394" s="608"/>
      <c r="J1394" s="359"/>
      <c r="K1394" s="363"/>
      <c r="L1394" s="355"/>
      <c r="M1394" s="355"/>
      <c r="N1394" s="358"/>
      <c r="O1394" s="355"/>
    </row>
    <row r="1395" spans="1:15" x14ac:dyDescent="0.2">
      <c r="A1395" s="355"/>
      <c r="B1395" s="355"/>
      <c r="C1395" s="355"/>
      <c r="D1395" s="355"/>
      <c r="E1395" s="355"/>
      <c r="F1395" s="355"/>
      <c r="G1395" s="355"/>
      <c r="H1395" s="358"/>
      <c r="I1395" s="608"/>
      <c r="J1395" s="359"/>
      <c r="K1395" s="363"/>
      <c r="L1395" s="355"/>
      <c r="M1395" s="355"/>
      <c r="N1395" s="358"/>
      <c r="O1395" s="355"/>
    </row>
    <row r="1396" spans="1:15" x14ac:dyDescent="0.2">
      <c r="A1396" s="355"/>
      <c r="B1396" s="355"/>
      <c r="C1396" s="355"/>
      <c r="D1396" s="355"/>
      <c r="E1396" s="355"/>
      <c r="F1396" s="355"/>
      <c r="G1396" s="355"/>
      <c r="H1396" s="358"/>
      <c r="I1396" s="608"/>
      <c r="J1396" s="359"/>
      <c r="K1396" s="363"/>
      <c r="L1396" s="355"/>
      <c r="M1396" s="355"/>
      <c r="N1396" s="358"/>
      <c r="O1396" s="355"/>
    </row>
    <row r="1397" spans="1:15" x14ac:dyDescent="0.2">
      <c r="A1397" s="355"/>
      <c r="B1397" s="355"/>
      <c r="C1397" s="355"/>
      <c r="D1397" s="355"/>
      <c r="E1397" s="355"/>
      <c r="F1397" s="355"/>
      <c r="G1397" s="355"/>
      <c r="H1397" s="358"/>
      <c r="I1397" s="608"/>
      <c r="J1397" s="359"/>
      <c r="K1397" s="363"/>
      <c r="L1397" s="355"/>
      <c r="M1397" s="355"/>
      <c r="N1397" s="358"/>
      <c r="O1397" s="355"/>
    </row>
    <row r="1398" spans="1:15" x14ac:dyDescent="0.2">
      <c r="A1398" s="355"/>
      <c r="B1398" s="355"/>
      <c r="C1398" s="355"/>
      <c r="D1398" s="355"/>
      <c r="E1398" s="355"/>
      <c r="F1398" s="355"/>
      <c r="G1398" s="355"/>
      <c r="H1398" s="358"/>
      <c r="I1398" s="608"/>
      <c r="J1398" s="359"/>
      <c r="K1398" s="363"/>
      <c r="L1398" s="355"/>
      <c r="M1398" s="355"/>
      <c r="N1398" s="358"/>
      <c r="O1398" s="355"/>
    </row>
    <row r="1399" spans="1:15" x14ac:dyDescent="0.2">
      <c r="A1399" s="355"/>
      <c r="B1399" s="355"/>
      <c r="C1399" s="355"/>
      <c r="D1399" s="355"/>
      <c r="E1399" s="355"/>
      <c r="F1399" s="355"/>
      <c r="G1399" s="355"/>
      <c r="H1399" s="358"/>
      <c r="I1399" s="608"/>
      <c r="J1399" s="359"/>
      <c r="K1399" s="363"/>
      <c r="L1399" s="355"/>
      <c r="M1399" s="355"/>
      <c r="N1399" s="358"/>
      <c r="O1399" s="355"/>
    </row>
    <row r="1400" spans="1:15" x14ac:dyDescent="0.2">
      <c r="A1400" s="355"/>
      <c r="B1400" s="355"/>
      <c r="C1400" s="355"/>
      <c r="D1400" s="355"/>
      <c r="E1400" s="355"/>
      <c r="F1400" s="355"/>
      <c r="G1400" s="355"/>
      <c r="H1400" s="358"/>
      <c r="I1400" s="608"/>
      <c r="J1400" s="359"/>
      <c r="K1400" s="363"/>
      <c r="L1400" s="355"/>
      <c r="M1400" s="355"/>
      <c r="N1400" s="358"/>
      <c r="O1400" s="355"/>
    </row>
    <row r="1401" spans="1:15" x14ac:dyDescent="0.2">
      <c r="A1401" s="355"/>
      <c r="B1401" s="355"/>
      <c r="C1401" s="355"/>
      <c r="D1401" s="355"/>
      <c r="E1401" s="355"/>
      <c r="F1401" s="355"/>
      <c r="G1401" s="355"/>
      <c r="H1401" s="358"/>
      <c r="I1401" s="608"/>
      <c r="J1401" s="359"/>
      <c r="K1401" s="363"/>
      <c r="L1401" s="355"/>
      <c r="M1401" s="355"/>
      <c r="N1401" s="358"/>
      <c r="O1401" s="355"/>
    </row>
    <row r="1402" spans="1:15" x14ac:dyDescent="0.2">
      <c r="A1402" s="355"/>
      <c r="B1402" s="355"/>
      <c r="C1402" s="355"/>
      <c r="D1402" s="355"/>
      <c r="E1402" s="355"/>
      <c r="F1402" s="355"/>
      <c r="G1402" s="355"/>
      <c r="H1402" s="358"/>
      <c r="I1402" s="608"/>
      <c r="J1402" s="359"/>
      <c r="K1402" s="363"/>
      <c r="L1402" s="355"/>
      <c r="M1402" s="355"/>
      <c r="N1402" s="358"/>
      <c r="O1402" s="355"/>
    </row>
    <row r="1403" spans="1:15" x14ac:dyDescent="0.2">
      <c r="A1403" s="355"/>
      <c r="B1403" s="355"/>
      <c r="C1403" s="355"/>
      <c r="D1403" s="355"/>
      <c r="E1403" s="355"/>
      <c r="F1403" s="355"/>
      <c r="G1403" s="355"/>
      <c r="H1403" s="358"/>
      <c r="I1403" s="608"/>
      <c r="J1403" s="359"/>
      <c r="K1403" s="363"/>
      <c r="L1403" s="355"/>
      <c r="M1403" s="355"/>
      <c r="N1403" s="358"/>
      <c r="O1403" s="355"/>
    </row>
    <row r="1404" spans="1:15" x14ac:dyDescent="0.2">
      <c r="A1404" s="355"/>
      <c r="B1404" s="355"/>
      <c r="C1404" s="355"/>
      <c r="D1404" s="355"/>
      <c r="E1404" s="355"/>
      <c r="F1404" s="355"/>
      <c r="G1404" s="355"/>
      <c r="H1404" s="358"/>
      <c r="I1404" s="608"/>
      <c r="J1404" s="359"/>
      <c r="K1404" s="363"/>
      <c r="L1404" s="355"/>
      <c r="M1404" s="355"/>
      <c r="N1404" s="358"/>
      <c r="O1404" s="355"/>
    </row>
    <row r="1405" spans="1:15" x14ac:dyDescent="0.2">
      <c r="A1405" s="355"/>
      <c r="B1405" s="355"/>
      <c r="C1405" s="355"/>
      <c r="D1405" s="355"/>
      <c r="E1405" s="355"/>
      <c r="F1405" s="355"/>
      <c r="G1405" s="355"/>
      <c r="H1405" s="358"/>
      <c r="I1405" s="608"/>
      <c r="J1405" s="359"/>
      <c r="K1405" s="363"/>
      <c r="L1405" s="355"/>
      <c r="M1405" s="355"/>
      <c r="N1405" s="358"/>
      <c r="O1405" s="355"/>
    </row>
    <row r="1406" spans="1:15" x14ac:dyDescent="0.2">
      <c r="A1406" s="355"/>
      <c r="B1406" s="355"/>
      <c r="C1406" s="355"/>
      <c r="D1406" s="355"/>
      <c r="E1406" s="355"/>
      <c r="F1406" s="355"/>
      <c r="G1406" s="355"/>
      <c r="H1406" s="358"/>
      <c r="I1406" s="608"/>
      <c r="J1406" s="359"/>
      <c r="K1406" s="363"/>
      <c r="L1406" s="355"/>
      <c r="M1406" s="355"/>
      <c r="N1406" s="358"/>
      <c r="O1406" s="355"/>
    </row>
    <row r="1407" spans="1:15" x14ac:dyDescent="0.2">
      <c r="A1407" s="355"/>
      <c r="B1407" s="355"/>
      <c r="C1407" s="355"/>
      <c r="D1407" s="355"/>
      <c r="E1407" s="355"/>
      <c r="F1407" s="355"/>
      <c r="G1407" s="355"/>
      <c r="H1407" s="358"/>
      <c r="I1407" s="608"/>
      <c r="J1407" s="359"/>
      <c r="K1407" s="363"/>
      <c r="L1407" s="355"/>
      <c r="M1407" s="355"/>
      <c r="N1407" s="358"/>
      <c r="O1407" s="355"/>
    </row>
    <row r="1408" spans="1:15" x14ac:dyDescent="0.2">
      <c r="A1408" s="355"/>
      <c r="B1408" s="355"/>
      <c r="C1408" s="355"/>
      <c r="D1408" s="355"/>
      <c r="E1408" s="355"/>
      <c r="F1408" s="355"/>
      <c r="G1408" s="355"/>
      <c r="H1408" s="358"/>
      <c r="I1408" s="608"/>
      <c r="J1408" s="359"/>
      <c r="K1408" s="363"/>
      <c r="L1408" s="355"/>
      <c r="M1408" s="355"/>
      <c r="N1408" s="358"/>
      <c r="O1408" s="355"/>
    </row>
    <row r="1409" spans="1:15" x14ac:dyDescent="0.2">
      <c r="A1409" s="355"/>
      <c r="B1409" s="355"/>
      <c r="C1409" s="355"/>
      <c r="D1409" s="355"/>
      <c r="E1409" s="355"/>
      <c r="F1409" s="355"/>
      <c r="G1409" s="355"/>
      <c r="H1409" s="358"/>
      <c r="I1409" s="608"/>
      <c r="J1409" s="359"/>
      <c r="K1409" s="363"/>
      <c r="L1409" s="355"/>
      <c r="M1409" s="355"/>
      <c r="N1409" s="358"/>
      <c r="O1409" s="355"/>
    </row>
    <row r="1410" spans="1:15" x14ac:dyDescent="0.2">
      <c r="A1410" s="355"/>
      <c r="B1410" s="355"/>
      <c r="C1410" s="355"/>
      <c r="D1410" s="355"/>
      <c r="E1410" s="355"/>
      <c r="F1410" s="355"/>
      <c r="G1410" s="355"/>
      <c r="H1410" s="358"/>
      <c r="I1410" s="608"/>
      <c r="J1410" s="359"/>
      <c r="K1410" s="363"/>
      <c r="L1410" s="355"/>
      <c r="M1410" s="355"/>
      <c r="N1410" s="358"/>
      <c r="O1410" s="355"/>
    </row>
    <row r="1411" spans="1:15" x14ac:dyDescent="0.2">
      <c r="A1411" s="355"/>
      <c r="B1411" s="355"/>
      <c r="C1411" s="355"/>
      <c r="D1411" s="355"/>
      <c r="E1411" s="355"/>
      <c r="F1411" s="355"/>
      <c r="G1411" s="355"/>
      <c r="H1411" s="358"/>
      <c r="I1411" s="608"/>
      <c r="J1411" s="359"/>
      <c r="K1411" s="363"/>
      <c r="L1411" s="355"/>
      <c r="M1411" s="355"/>
      <c r="N1411" s="358"/>
      <c r="O1411" s="355"/>
    </row>
    <row r="1412" spans="1:15" x14ac:dyDescent="0.2">
      <c r="A1412" s="355"/>
      <c r="B1412" s="355"/>
      <c r="C1412" s="355"/>
      <c r="D1412" s="355"/>
      <c r="E1412" s="355"/>
      <c r="F1412" s="355"/>
      <c r="G1412" s="355"/>
      <c r="H1412" s="358"/>
      <c r="I1412" s="608"/>
      <c r="J1412" s="359"/>
      <c r="K1412" s="363"/>
      <c r="L1412" s="355"/>
      <c r="M1412" s="355"/>
      <c r="N1412" s="358"/>
      <c r="O1412" s="355"/>
    </row>
    <row r="1413" spans="1:15" x14ac:dyDescent="0.2">
      <c r="A1413" s="355"/>
      <c r="B1413" s="355"/>
      <c r="C1413" s="355"/>
      <c r="D1413" s="355"/>
      <c r="E1413" s="355"/>
      <c r="F1413" s="355"/>
      <c r="G1413" s="355"/>
      <c r="H1413" s="358"/>
      <c r="I1413" s="608"/>
      <c r="J1413" s="359"/>
      <c r="K1413" s="363"/>
      <c r="L1413" s="355"/>
      <c r="M1413" s="355"/>
      <c r="N1413" s="358"/>
      <c r="O1413" s="355"/>
    </row>
    <row r="1414" spans="1:15" x14ac:dyDescent="0.2">
      <c r="A1414" s="355"/>
      <c r="B1414" s="355"/>
      <c r="C1414" s="355"/>
      <c r="D1414" s="355"/>
      <c r="E1414" s="355"/>
      <c r="F1414" s="355"/>
      <c r="G1414" s="355"/>
      <c r="H1414" s="358"/>
      <c r="I1414" s="608"/>
      <c r="J1414" s="359"/>
      <c r="K1414" s="363"/>
      <c r="L1414" s="355"/>
      <c r="M1414" s="355"/>
      <c r="N1414" s="358"/>
      <c r="O1414" s="355"/>
    </row>
    <row r="1415" spans="1:15" x14ac:dyDescent="0.2">
      <c r="A1415" s="355"/>
      <c r="B1415" s="355"/>
      <c r="C1415" s="355"/>
      <c r="D1415" s="355"/>
      <c r="E1415" s="355"/>
      <c r="F1415" s="355"/>
      <c r="G1415" s="355"/>
      <c r="H1415" s="358"/>
      <c r="I1415" s="608"/>
      <c r="J1415" s="359"/>
      <c r="K1415" s="363"/>
      <c r="L1415" s="355"/>
      <c r="M1415" s="355"/>
      <c r="N1415" s="358"/>
      <c r="O1415" s="355"/>
    </row>
    <row r="1416" spans="1:15" x14ac:dyDescent="0.2">
      <c r="A1416" s="355"/>
      <c r="B1416" s="355"/>
      <c r="C1416" s="355"/>
      <c r="D1416" s="355"/>
      <c r="E1416" s="355"/>
      <c r="F1416" s="355"/>
      <c r="G1416" s="355"/>
      <c r="H1416" s="358"/>
      <c r="I1416" s="608"/>
      <c r="J1416" s="359"/>
      <c r="K1416" s="363"/>
      <c r="L1416" s="355"/>
      <c r="M1416" s="355"/>
      <c r="N1416" s="358"/>
      <c r="O1416" s="355"/>
    </row>
    <row r="1417" spans="1:15" x14ac:dyDescent="0.2">
      <c r="A1417" s="355"/>
      <c r="B1417" s="355"/>
      <c r="C1417" s="355"/>
      <c r="D1417" s="355"/>
      <c r="E1417" s="355"/>
      <c r="F1417" s="355"/>
      <c r="G1417" s="355"/>
      <c r="H1417" s="358"/>
      <c r="I1417" s="608"/>
      <c r="J1417" s="359"/>
      <c r="K1417" s="363"/>
      <c r="L1417" s="355"/>
      <c r="M1417" s="355"/>
      <c r="N1417" s="358"/>
      <c r="O1417" s="355"/>
    </row>
    <row r="1418" spans="1:15" x14ac:dyDescent="0.2">
      <c r="A1418" s="355"/>
      <c r="B1418" s="355"/>
      <c r="C1418" s="355"/>
      <c r="D1418" s="355"/>
      <c r="E1418" s="355"/>
      <c r="F1418" s="355"/>
      <c r="G1418" s="355"/>
      <c r="H1418" s="358"/>
      <c r="I1418" s="608"/>
      <c r="J1418" s="359"/>
      <c r="K1418" s="363"/>
      <c r="L1418" s="355"/>
      <c r="M1418" s="355"/>
      <c r="N1418" s="358"/>
      <c r="O1418" s="355"/>
    </row>
    <row r="1419" spans="1:15" x14ac:dyDescent="0.2">
      <c r="A1419" s="355"/>
      <c r="B1419" s="355"/>
      <c r="C1419" s="355"/>
      <c r="D1419" s="355"/>
      <c r="E1419" s="355"/>
      <c r="F1419" s="355"/>
      <c r="G1419" s="355"/>
      <c r="H1419" s="358"/>
      <c r="I1419" s="608"/>
      <c r="J1419" s="359"/>
      <c r="K1419" s="363"/>
      <c r="L1419" s="355"/>
      <c r="M1419" s="355"/>
      <c r="N1419" s="358"/>
      <c r="O1419" s="355"/>
    </row>
    <row r="1420" spans="1:15" x14ac:dyDescent="0.2">
      <c r="A1420" s="355"/>
      <c r="B1420" s="355"/>
      <c r="C1420" s="355"/>
      <c r="D1420" s="355"/>
      <c r="E1420" s="355"/>
      <c r="F1420" s="355"/>
      <c r="G1420" s="355"/>
      <c r="H1420" s="358"/>
      <c r="I1420" s="608"/>
      <c r="J1420" s="359"/>
      <c r="K1420" s="363"/>
      <c r="L1420" s="355"/>
      <c r="M1420" s="355"/>
      <c r="N1420" s="358"/>
      <c r="O1420" s="355"/>
    </row>
    <row r="1421" spans="1:15" x14ac:dyDescent="0.2">
      <c r="A1421" s="355"/>
      <c r="B1421" s="355"/>
      <c r="C1421" s="355"/>
      <c r="D1421" s="355"/>
      <c r="E1421" s="355"/>
      <c r="F1421" s="355"/>
      <c r="G1421" s="355"/>
      <c r="H1421" s="358"/>
      <c r="I1421" s="608"/>
      <c r="J1421" s="359"/>
      <c r="K1421" s="363"/>
      <c r="L1421" s="355"/>
      <c r="M1421" s="355"/>
      <c r="N1421" s="358"/>
      <c r="O1421" s="355"/>
    </row>
    <row r="1422" spans="1:15" x14ac:dyDescent="0.2">
      <c r="A1422" s="355"/>
      <c r="B1422" s="355"/>
      <c r="C1422" s="355"/>
      <c r="D1422" s="355"/>
      <c r="E1422" s="355"/>
      <c r="F1422" s="355"/>
      <c r="G1422" s="355"/>
      <c r="H1422" s="358"/>
      <c r="I1422" s="608"/>
      <c r="J1422" s="359"/>
      <c r="K1422" s="363"/>
      <c r="L1422" s="355"/>
      <c r="M1422" s="355"/>
      <c r="N1422" s="358"/>
      <c r="O1422" s="355"/>
    </row>
    <row r="1423" spans="1:15" x14ac:dyDescent="0.2">
      <c r="A1423" s="355"/>
      <c r="B1423" s="355"/>
      <c r="C1423" s="355"/>
      <c r="D1423" s="355"/>
      <c r="E1423" s="355"/>
      <c r="F1423" s="355"/>
      <c r="G1423" s="355"/>
      <c r="H1423" s="358"/>
      <c r="I1423" s="608"/>
      <c r="J1423" s="359"/>
      <c r="K1423" s="363"/>
      <c r="L1423" s="355"/>
      <c r="M1423" s="355"/>
      <c r="N1423" s="358"/>
      <c r="O1423" s="355"/>
    </row>
    <row r="1424" spans="1:15" x14ac:dyDescent="0.2">
      <c r="A1424" s="355"/>
      <c r="B1424" s="355"/>
      <c r="C1424" s="355"/>
      <c r="D1424" s="355"/>
      <c r="E1424" s="355"/>
      <c r="F1424" s="355"/>
      <c r="G1424" s="355"/>
      <c r="H1424" s="358"/>
      <c r="I1424" s="608"/>
      <c r="J1424" s="359"/>
      <c r="K1424" s="363"/>
      <c r="L1424" s="355"/>
      <c r="M1424" s="355"/>
      <c r="N1424" s="358"/>
      <c r="O1424" s="355"/>
    </row>
    <row r="1425" spans="1:15" x14ac:dyDescent="0.2">
      <c r="A1425" s="355"/>
      <c r="B1425" s="355"/>
      <c r="C1425" s="355"/>
      <c r="D1425" s="355"/>
      <c r="E1425" s="355"/>
      <c r="F1425" s="355"/>
      <c r="G1425" s="355"/>
      <c r="H1425" s="358"/>
      <c r="I1425" s="608"/>
      <c r="J1425" s="359"/>
      <c r="K1425" s="363"/>
      <c r="L1425" s="355"/>
      <c r="M1425" s="355"/>
      <c r="N1425" s="358"/>
      <c r="O1425" s="355"/>
    </row>
    <row r="1426" spans="1:15" x14ac:dyDescent="0.2">
      <c r="A1426" s="355"/>
      <c r="B1426" s="355"/>
      <c r="C1426" s="355"/>
      <c r="D1426" s="355"/>
      <c r="E1426" s="355"/>
      <c r="F1426" s="355"/>
      <c r="G1426" s="355"/>
      <c r="H1426" s="358"/>
      <c r="I1426" s="608"/>
      <c r="J1426" s="359"/>
      <c r="K1426" s="363"/>
      <c r="L1426" s="355"/>
      <c r="M1426" s="355"/>
      <c r="N1426" s="358"/>
      <c r="O1426" s="355"/>
    </row>
    <row r="1427" spans="1:15" x14ac:dyDescent="0.2">
      <c r="A1427" s="355"/>
      <c r="B1427" s="355"/>
      <c r="C1427" s="355"/>
      <c r="D1427" s="355"/>
      <c r="E1427" s="355"/>
      <c r="F1427" s="355"/>
      <c r="G1427" s="355"/>
      <c r="H1427" s="358"/>
      <c r="I1427" s="608"/>
      <c r="J1427" s="359"/>
      <c r="K1427" s="363"/>
      <c r="L1427" s="355"/>
      <c r="M1427" s="355"/>
      <c r="N1427" s="358"/>
      <c r="O1427" s="355"/>
    </row>
    <row r="1428" spans="1:15" x14ac:dyDescent="0.2">
      <c r="A1428" s="355"/>
      <c r="B1428" s="355"/>
      <c r="C1428" s="355"/>
      <c r="D1428" s="355"/>
      <c r="E1428" s="355"/>
      <c r="F1428" s="355"/>
      <c r="G1428" s="355"/>
      <c r="H1428" s="358"/>
      <c r="I1428" s="608"/>
      <c r="J1428" s="359"/>
      <c r="K1428" s="363"/>
      <c r="L1428" s="355"/>
      <c r="M1428" s="355"/>
      <c r="N1428" s="358"/>
      <c r="O1428" s="355"/>
    </row>
    <row r="1429" spans="1:15" x14ac:dyDescent="0.2">
      <c r="A1429" s="355"/>
      <c r="B1429" s="355"/>
      <c r="C1429" s="355"/>
      <c r="D1429" s="355"/>
      <c r="E1429" s="355"/>
      <c r="F1429" s="355"/>
      <c r="G1429" s="355"/>
      <c r="H1429" s="358"/>
      <c r="I1429" s="608"/>
      <c r="J1429" s="359"/>
      <c r="K1429" s="363"/>
      <c r="L1429" s="355"/>
      <c r="M1429" s="355"/>
      <c r="N1429" s="358"/>
      <c r="O1429" s="355"/>
    </row>
    <row r="1430" spans="1:15" x14ac:dyDescent="0.2">
      <c r="A1430" s="355"/>
      <c r="B1430" s="355"/>
      <c r="C1430" s="355"/>
      <c r="D1430" s="355"/>
      <c r="E1430" s="355"/>
      <c r="F1430" s="355"/>
      <c r="G1430" s="355"/>
      <c r="H1430" s="358"/>
      <c r="I1430" s="608"/>
      <c r="J1430" s="359"/>
      <c r="K1430" s="363"/>
      <c r="L1430" s="355"/>
      <c r="M1430" s="355"/>
      <c r="N1430" s="358"/>
      <c r="O1430" s="355"/>
    </row>
    <row r="1431" spans="1:15" x14ac:dyDescent="0.2">
      <c r="A1431" s="355"/>
      <c r="B1431" s="355"/>
      <c r="C1431" s="355"/>
      <c r="D1431" s="355"/>
      <c r="E1431" s="355"/>
      <c r="F1431" s="355"/>
      <c r="G1431" s="355"/>
      <c r="H1431" s="358"/>
      <c r="I1431" s="608"/>
      <c r="J1431" s="359"/>
      <c r="K1431" s="363"/>
      <c r="L1431" s="355"/>
      <c r="M1431" s="355"/>
      <c r="N1431" s="358"/>
      <c r="O1431" s="355"/>
    </row>
    <row r="1432" spans="1:15" x14ac:dyDescent="0.2">
      <c r="A1432" s="355"/>
      <c r="B1432" s="355"/>
      <c r="C1432" s="355"/>
      <c r="D1432" s="355"/>
      <c r="E1432" s="355"/>
      <c r="F1432" s="355"/>
      <c r="G1432" s="355"/>
      <c r="H1432" s="358"/>
      <c r="I1432" s="608"/>
      <c r="J1432" s="359"/>
      <c r="K1432" s="363"/>
      <c r="L1432" s="355"/>
      <c r="M1432" s="355"/>
      <c r="N1432" s="358"/>
      <c r="O1432" s="355"/>
    </row>
    <row r="1433" spans="1:15" x14ac:dyDescent="0.2">
      <c r="A1433" s="355"/>
      <c r="B1433" s="355"/>
      <c r="C1433" s="355"/>
      <c r="D1433" s="355"/>
      <c r="E1433" s="355"/>
      <c r="F1433" s="355"/>
      <c r="G1433" s="355"/>
      <c r="H1433" s="358"/>
      <c r="I1433" s="608"/>
      <c r="J1433" s="359"/>
      <c r="K1433" s="363"/>
      <c r="L1433" s="355"/>
      <c r="M1433" s="355"/>
      <c r="N1433" s="358"/>
      <c r="O1433" s="355"/>
    </row>
    <row r="1434" spans="1:15" x14ac:dyDescent="0.2">
      <c r="A1434" s="355"/>
      <c r="B1434" s="355"/>
      <c r="C1434" s="355"/>
      <c r="D1434" s="355"/>
      <c r="E1434" s="355"/>
      <c r="F1434" s="355"/>
      <c r="G1434" s="355"/>
      <c r="H1434" s="358"/>
      <c r="I1434" s="608"/>
      <c r="J1434" s="359"/>
      <c r="K1434" s="363"/>
      <c r="L1434" s="355"/>
      <c r="M1434" s="355"/>
      <c r="N1434" s="358"/>
      <c r="O1434" s="355"/>
    </row>
    <row r="1435" spans="1:15" x14ac:dyDescent="0.2">
      <c r="A1435" s="355"/>
      <c r="B1435" s="355"/>
      <c r="C1435" s="355"/>
      <c r="D1435" s="355"/>
      <c r="E1435" s="355"/>
      <c r="F1435" s="355"/>
      <c r="G1435" s="355"/>
      <c r="H1435" s="358"/>
      <c r="I1435" s="608"/>
      <c r="J1435" s="359"/>
      <c r="K1435" s="363"/>
      <c r="L1435" s="355"/>
      <c r="M1435" s="355"/>
      <c r="N1435" s="358"/>
      <c r="O1435" s="355"/>
    </row>
    <row r="1436" spans="1:15" x14ac:dyDescent="0.2">
      <c r="A1436" s="355"/>
      <c r="B1436" s="355"/>
      <c r="C1436" s="355"/>
      <c r="D1436" s="355"/>
      <c r="E1436" s="355"/>
      <c r="F1436" s="355"/>
      <c r="G1436" s="355"/>
      <c r="H1436" s="358"/>
      <c r="I1436" s="608"/>
      <c r="J1436" s="359"/>
      <c r="K1436" s="363"/>
      <c r="L1436" s="355"/>
      <c r="M1436" s="355"/>
      <c r="N1436" s="358"/>
      <c r="O1436" s="355"/>
    </row>
    <row r="1437" spans="1:15" x14ac:dyDescent="0.2">
      <c r="A1437" s="355"/>
      <c r="B1437" s="355"/>
      <c r="C1437" s="355"/>
      <c r="D1437" s="355"/>
      <c r="E1437" s="355"/>
      <c r="F1437" s="355"/>
      <c r="G1437" s="355"/>
      <c r="H1437" s="358"/>
      <c r="I1437" s="608"/>
      <c r="J1437" s="359"/>
      <c r="K1437" s="363"/>
      <c r="L1437" s="355"/>
      <c r="M1437" s="355"/>
      <c r="N1437" s="358"/>
      <c r="O1437" s="355"/>
    </row>
    <row r="1438" spans="1:15" x14ac:dyDescent="0.2">
      <c r="A1438" s="355"/>
      <c r="B1438" s="355"/>
      <c r="C1438" s="355"/>
      <c r="D1438" s="355"/>
      <c r="E1438" s="355"/>
      <c r="F1438" s="355"/>
      <c r="G1438" s="355"/>
      <c r="H1438" s="358"/>
      <c r="I1438" s="608"/>
      <c r="J1438" s="359"/>
      <c r="K1438" s="363"/>
      <c r="L1438" s="355"/>
      <c r="M1438" s="355"/>
      <c r="N1438" s="358"/>
      <c r="O1438" s="355"/>
    </row>
    <row r="1439" spans="1:15" x14ac:dyDescent="0.2">
      <c r="A1439" s="355"/>
      <c r="B1439" s="355"/>
      <c r="C1439" s="355"/>
      <c r="D1439" s="355"/>
      <c r="E1439" s="355"/>
      <c r="F1439" s="355"/>
      <c r="G1439" s="355"/>
      <c r="H1439" s="358"/>
      <c r="I1439" s="608"/>
      <c r="J1439" s="359"/>
      <c r="K1439" s="363"/>
      <c r="L1439" s="355"/>
      <c r="M1439" s="355"/>
      <c r="N1439" s="358"/>
      <c r="O1439" s="355"/>
    </row>
    <row r="1440" spans="1:15" x14ac:dyDescent="0.2">
      <c r="A1440" s="355"/>
      <c r="B1440" s="355"/>
      <c r="C1440" s="355"/>
      <c r="D1440" s="355"/>
      <c r="E1440" s="355"/>
      <c r="F1440" s="355"/>
      <c r="G1440" s="355"/>
      <c r="H1440" s="358"/>
      <c r="I1440" s="608"/>
      <c r="J1440" s="359"/>
      <c r="K1440" s="363"/>
      <c r="L1440" s="355"/>
      <c r="M1440" s="355"/>
      <c r="N1440" s="358"/>
      <c r="O1440" s="355"/>
    </row>
    <row r="1441" spans="1:15" x14ac:dyDescent="0.2">
      <c r="A1441" s="355"/>
      <c r="B1441" s="355"/>
      <c r="C1441" s="355"/>
      <c r="D1441" s="355"/>
      <c r="E1441" s="355"/>
      <c r="F1441" s="355"/>
      <c r="G1441" s="355"/>
      <c r="H1441" s="358"/>
      <c r="I1441" s="608"/>
      <c r="J1441" s="359"/>
      <c r="K1441" s="363"/>
      <c r="L1441" s="355"/>
      <c r="M1441" s="355"/>
      <c r="N1441" s="358"/>
      <c r="O1441" s="355"/>
    </row>
    <row r="1442" spans="1:15" x14ac:dyDescent="0.2">
      <c r="A1442" s="355"/>
      <c r="B1442" s="355"/>
      <c r="C1442" s="355"/>
      <c r="D1442" s="355"/>
      <c r="E1442" s="355"/>
      <c r="F1442" s="355"/>
      <c r="G1442" s="355"/>
      <c r="H1442" s="358"/>
      <c r="I1442" s="608"/>
      <c r="J1442" s="359"/>
      <c r="K1442" s="363"/>
      <c r="L1442" s="355"/>
      <c r="M1442" s="355"/>
      <c r="N1442" s="358"/>
      <c r="O1442" s="355"/>
    </row>
    <row r="1443" spans="1:15" x14ac:dyDescent="0.2">
      <c r="A1443" s="355"/>
      <c r="B1443" s="355"/>
      <c r="C1443" s="355"/>
      <c r="D1443" s="355"/>
      <c r="E1443" s="355"/>
      <c r="F1443" s="355"/>
      <c r="G1443" s="355"/>
      <c r="H1443" s="358"/>
      <c r="I1443" s="608"/>
      <c r="J1443" s="359"/>
      <c r="K1443" s="363"/>
      <c r="L1443" s="355"/>
      <c r="M1443" s="355"/>
      <c r="N1443" s="358"/>
      <c r="O1443" s="355"/>
    </row>
    <row r="1444" spans="1:15" x14ac:dyDescent="0.2">
      <c r="A1444" s="355"/>
      <c r="B1444" s="355"/>
      <c r="C1444" s="355"/>
      <c r="D1444" s="355"/>
      <c r="E1444" s="355"/>
      <c r="F1444" s="355"/>
      <c r="G1444" s="355"/>
      <c r="H1444" s="358"/>
      <c r="I1444" s="608"/>
      <c r="J1444" s="359"/>
      <c r="K1444" s="363"/>
      <c r="L1444" s="355"/>
      <c r="M1444" s="355"/>
      <c r="N1444" s="358"/>
      <c r="O1444" s="355"/>
    </row>
    <row r="1445" spans="1:15" x14ac:dyDescent="0.2">
      <c r="A1445" s="355"/>
      <c r="B1445" s="355"/>
      <c r="C1445" s="355"/>
      <c r="D1445" s="355"/>
      <c r="E1445" s="355"/>
      <c r="F1445" s="355"/>
      <c r="G1445" s="355"/>
      <c r="H1445" s="358"/>
      <c r="I1445" s="608"/>
      <c r="J1445" s="359"/>
      <c r="K1445" s="363"/>
      <c r="L1445" s="355"/>
      <c r="M1445" s="355"/>
      <c r="N1445" s="358"/>
      <c r="O1445" s="355"/>
    </row>
    <row r="1446" spans="1:15" x14ac:dyDescent="0.2">
      <c r="A1446" s="355"/>
      <c r="B1446" s="355"/>
      <c r="C1446" s="355"/>
      <c r="D1446" s="355"/>
      <c r="E1446" s="355"/>
      <c r="F1446" s="355"/>
      <c r="G1446" s="355"/>
      <c r="H1446" s="358"/>
      <c r="I1446" s="608"/>
      <c r="J1446" s="359"/>
      <c r="K1446" s="363"/>
      <c r="L1446" s="355"/>
      <c r="M1446" s="355"/>
      <c r="N1446" s="358"/>
      <c r="O1446" s="355"/>
    </row>
    <row r="1447" spans="1:15" x14ac:dyDescent="0.2">
      <c r="A1447" s="355"/>
      <c r="B1447" s="355"/>
      <c r="C1447" s="355"/>
      <c r="D1447" s="355"/>
      <c r="E1447" s="355"/>
      <c r="F1447" s="355"/>
      <c r="G1447" s="355"/>
      <c r="H1447" s="358"/>
      <c r="I1447" s="608"/>
      <c r="J1447" s="359"/>
      <c r="K1447" s="363"/>
      <c r="L1447" s="355"/>
      <c r="M1447" s="355"/>
      <c r="N1447" s="358"/>
      <c r="O1447" s="355"/>
    </row>
    <row r="1448" spans="1:15" x14ac:dyDescent="0.2">
      <c r="A1448" s="355"/>
      <c r="B1448" s="355"/>
      <c r="C1448" s="355"/>
      <c r="D1448" s="355"/>
      <c r="E1448" s="355"/>
      <c r="F1448" s="355"/>
      <c r="G1448" s="355"/>
      <c r="H1448" s="358"/>
      <c r="I1448" s="608"/>
      <c r="J1448" s="359"/>
      <c r="K1448" s="363"/>
      <c r="L1448" s="355"/>
      <c r="M1448" s="355"/>
      <c r="N1448" s="358"/>
      <c r="O1448" s="355"/>
    </row>
    <row r="1449" spans="1:15" x14ac:dyDescent="0.2">
      <c r="A1449" s="355"/>
      <c r="B1449" s="355"/>
      <c r="C1449" s="355"/>
      <c r="D1449" s="355"/>
      <c r="E1449" s="355"/>
      <c r="F1449" s="355"/>
      <c r="G1449" s="355"/>
      <c r="H1449" s="358"/>
      <c r="I1449" s="608"/>
      <c r="J1449" s="359"/>
      <c r="K1449" s="363"/>
      <c r="L1449" s="355"/>
      <c r="M1449" s="355"/>
      <c r="N1449" s="358"/>
      <c r="O1449" s="355"/>
    </row>
    <row r="1450" spans="1:15" x14ac:dyDescent="0.2">
      <c r="A1450" s="355"/>
      <c r="B1450" s="355"/>
      <c r="C1450" s="355"/>
      <c r="D1450" s="355"/>
      <c r="E1450" s="355"/>
      <c r="F1450" s="355"/>
      <c r="G1450" s="355"/>
      <c r="H1450" s="358"/>
      <c r="I1450" s="608"/>
      <c r="J1450" s="359"/>
      <c r="K1450" s="363"/>
      <c r="L1450" s="355"/>
      <c r="M1450" s="355"/>
      <c r="N1450" s="358"/>
      <c r="O1450" s="355"/>
    </row>
    <row r="1451" spans="1:15" x14ac:dyDescent="0.2">
      <c r="A1451" s="355"/>
      <c r="B1451" s="355"/>
      <c r="C1451" s="355"/>
      <c r="D1451" s="355"/>
      <c r="E1451" s="355"/>
      <c r="F1451" s="355"/>
      <c r="G1451" s="355"/>
      <c r="H1451" s="358"/>
      <c r="I1451" s="608"/>
      <c r="J1451" s="359"/>
      <c r="K1451" s="363"/>
      <c r="L1451" s="355"/>
      <c r="M1451" s="355"/>
      <c r="N1451" s="358"/>
      <c r="O1451" s="355"/>
    </row>
    <row r="1452" spans="1:15" x14ac:dyDescent="0.2">
      <c r="A1452" s="355"/>
      <c r="B1452" s="355"/>
      <c r="C1452" s="355"/>
      <c r="D1452" s="355"/>
      <c r="E1452" s="355"/>
      <c r="F1452" s="355"/>
      <c r="G1452" s="355"/>
      <c r="H1452" s="358"/>
      <c r="I1452" s="608"/>
      <c r="J1452" s="359"/>
      <c r="K1452" s="363"/>
      <c r="L1452" s="355"/>
      <c r="M1452" s="355"/>
      <c r="N1452" s="358"/>
      <c r="O1452" s="355"/>
    </row>
    <row r="1453" spans="1:15" x14ac:dyDescent="0.2">
      <c r="A1453" s="355"/>
      <c r="B1453" s="355"/>
      <c r="C1453" s="355"/>
      <c r="D1453" s="355"/>
      <c r="E1453" s="355"/>
      <c r="F1453" s="355"/>
      <c r="G1453" s="355"/>
      <c r="H1453" s="358"/>
      <c r="I1453" s="608"/>
      <c r="J1453" s="359"/>
      <c r="K1453" s="363"/>
      <c r="L1453" s="355"/>
      <c r="M1453" s="355"/>
      <c r="N1453" s="358"/>
      <c r="O1453" s="355"/>
    </row>
    <row r="1454" spans="1:15" x14ac:dyDescent="0.2">
      <c r="A1454" s="355"/>
      <c r="B1454" s="355"/>
      <c r="C1454" s="355"/>
      <c r="D1454" s="355"/>
      <c r="E1454" s="355"/>
      <c r="F1454" s="355"/>
      <c r="G1454" s="355"/>
      <c r="H1454" s="358"/>
      <c r="I1454" s="608"/>
      <c r="J1454" s="359"/>
      <c r="K1454" s="363"/>
      <c r="L1454" s="355"/>
      <c r="M1454" s="355"/>
      <c r="N1454" s="358"/>
      <c r="O1454" s="355"/>
    </row>
    <row r="1455" spans="1:15" x14ac:dyDescent="0.2">
      <c r="A1455" s="355"/>
      <c r="B1455" s="355"/>
      <c r="C1455" s="355"/>
      <c r="D1455" s="355"/>
      <c r="E1455" s="355"/>
      <c r="F1455" s="355"/>
      <c r="G1455" s="355"/>
      <c r="H1455" s="358"/>
      <c r="I1455" s="608"/>
      <c r="J1455" s="359"/>
      <c r="K1455" s="363"/>
      <c r="L1455" s="355"/>
      <c r="M1455" s="355"/>
      <c r="N1455" s="358"/>
      <c r="O1455" s="355"/>
    </row>
    <row r="1456" spans="1:15" x14ac:dyDescent="0.2">
      <c r="A1456" s="355"/>
      <c r="B1456" s="355"/>
      <c r="C1456" s="355"/>
      <c r="D1456" s="355"/>
      <c r="E1456" s="355"/>
      <c r="F1456" s="355"/>
      <c r="G1456" s="355"/>
      <c r="H1456" s="358"/>
      <c r="I1456" s="608"/>
      <c r="J1456" s="359"/>
      <c r="K1456" s="363"/>
      <c r="L1456" s="355"/>
      <c r="M1456" s="355"/>
      <c r="N1456" s="358"/>
      <c r="O1456" s="355"/>
    </row>
    <row r="1457" spans="1:15" x14ac:dyDescent="0.2">
      <c r="A1457" s="355"/>
      <c r="B1457" s="355"/>
      <c r="C1457" s="355"/>
      <c r="D1457" s="355"/>
      <c r="E1457" s="355"/>
      <c r="F1457" s="355"/>
      <c r="G1457" s="355"/>
      <c r="H1457" s="358"/>
      <c r="I1457" s="608"/>
      <c r="J1457" s="359"/>
      <c r="K1457" s="363"/>
      <c r="L1457" s="355"/>
      <c r="M1457" s="355"/>
      <c r="N1457" s="358"/>
      <c r="O1457" s="355"/>
    </row>
    <row r="1458" spans="1:15" x14ac:dyDescent="0.2">
      <c r="A1458" s="355"/>
      <c r="B1458" s="355"/>
      <c r="C1458" s="355"/>
      <c r="D1458" s="355"/>
      <c r="E1458" s="355"/>
      <c r="F1458" s="355"/>
      <c r="G1458" s="355"/>
      <c r="H1458" s="358"/>
      <c r="I1458" s="608"/>
      <c r="J1458" s="359"/>
      <c r="K1458" s="363"/>
      <c r="L1458" s="355"/>
      <c r="M1458" s="355"/>
      <c r="N1458" s="358"/>
      <c r="O1458" s="355"/>
    </row>
    <row r="1459" spans="1:15" x14ac:dyDescent="0.2">
      <c r="A1459" s="355"/>
      <c r="B1459" s="355"/>
      <c r="C1459" s="355"/>
      <c r="D1459" s="355"/>
      <c r="E1459" s="355"/>
      <c r="F1459" s="355"/>
      <c r="G1459" s="355"/>
      <c r="H1459" s="358"/>
      <c r="I1459" s="608"/>
      <c r="J1459" s="359"/>
      <c r="K1459" s="363"/>
      <c r="L1459" s="355"/>
      <c r="M1459" s="355"/>
      <c r="N1459" s="358"/>
      <c r="O1459" s="355"/>
    </row>
    <row r="1460" spans="1:15" x14ac:dyDescent="0.2">
      <c r="A1460" s="355"/>
      <c r="B1460" s="355"/>
      <c r="C1460" s="355"/>
      <c r="D1460" s="355"/>
      <c r="E1460" s="355"/>
      <c r="F1460" s="355"/>
      <c r="G1460" s="355"/>
      <c r="H1460" s="358"/>
      <c r="I1460" s="608"/>
      <c r="J1460" s="359"/>
      <c r="K1460" s="363"/>
      <c r="L1460" s="355"/>
      <c r="M1460" s="355"/>
      <c r="N1460" s="358"/>
      <c r="O1460" s="355"/>
    </row>
    <row r="1461" spans="1:15" x14ac:dyDescent="0.2">
      <c r="A1461" s="355"/>
      <c r="B1461" s="355"/>
      <c r="C1461" s="355"/>
      <c r="D1461" s="355"/>
      <c r="E1461" s="355"/>
      <c r="F1461" s="355"/>
      <c r="G1461" s="355"/>
      <c r="H1461" s="358"/>
      <c r="I1461" s="608"/>
      <c r="J1461" s="359"/>
      <c r="K1461" s="363"/>
      <c r="L1461" s="355"/>
      <c r="M1461" s="355"/>
      <c r="N1461" s="358"/>
      <c r="O1461" s="355"/>
    </row>
    <row r="1462" spans="1:15" x14ac:dyDescent="0.2">
      <c r="A1462" s="355"/>
      <c r="B1462" s="355"/>
      <c r="C1462" s="355"/>
      <c r="D1462" s="355"/>
      <c r="E1462" s="355"/>
      <c r="F1462" s="355"/>
      <c r="G1462" s="355"/>
      <c r="H1462" s="358"/>
      <c r="I1462" s="608"/>
      <c r="J1462" s="359"/>
      <c r="K1462" s="363"/>
      <c r="L1462" s="355"/>
      <c r="M1462" s="355"/>
      <c r="N1462" s="358"/>
      <c r="O1462" s="355"/>
    </row>
    <row r="1463" spans="1:15" x14ac:dyDescent="0.2">
      <c r="A1463" s="355"/>
      <c r="B1463" s="355"/>
      <c r="C1463" s="355"/>
      <c r="D1463" s="355"/>
      <c r="E1463" s="355"/>
      <c r="F1463" s="355"/>
      <c r="G1463" s="355"/>
      <c r="H1463" s="358"/>
      <c r="I1463" s="608"/>
      <c r="J1463" s="359"/>
      <c r="K1463" s="363"/>
      <c r="L1463" s="355"/>
      <c r="M1463" s="355"/>
      <c r="N1463" s="358"/>
      <c r="O1463" s="355"/>
    </row>
    <row r="1464" spans="1:15" x14ac:dyDescent="0.2">
      <c r="A1464" s="355"/>
      <c r="B1464" s="355"/>
      <c r="C1464" s="355"/>
      <c r="D1464" s="355"/>
      <c r="E1464" s="355"/>
      <c r="F1464" s="355"/>
      <c r="G1464" s="355"/>
      <c r="H1464" s="358"/>
      <c r="I1464" s="608"/>
      <c r="J1464" s="359"/>
      <c r="K1464" s="363"/>
      <c r="L1464" s="355"/>
      <c r="M1464" s="355"/>
      <c r="N1464" s="358"/>
      <c r="O1464" s="355"/>
    </row>
    <row r="1465" spans="1:15" x14ac:dyDescent="0.2">
      <c r="A1465" s="355"/>
      <c r="B1465" s="355"/>
      <c r="C1465" s="355"/>
      <c r="D1465" s="355"/>
      <c r="E1465" s="355"/>
      <c r="F1465" s="355"/>
      <c r="G1465" s="355"/>
      <c r="H1465" s="358"/>
      <c r="I1465" s="608"/>
      <c r="J1465" s="359"/>
      <c r="K1465" s="363"/>
      <c r="L1465" s="355"/>
      <c r="M1465" s="355"/>
      <c r="N1465" s="358"/>
      <c r="O1465" s="355"/>
    </row>
    <row r="1466" spans="1:15" x14ac:dyDescent="0.2">
      <c r="A1466" s="355"/>
      <c r="B1466" s="355"/>
      <c r="C1466" s="355"/>
      <c r="D1466" s="355"/>
      <c r="E1466" s="355"/>
      <c r="F1466" s="355"/>
      <c r="G1466" s="355"/>
      <c r="H1466" s="358"/>
      <c r="I1466" s="608"/>
      <c r="J1466" s="359"/>
      <c r="K1466" s="363"/>
      <c r="L1466" s="355"/>
      <c r="M1466" s="355"/>
      <c r="N1466" s="358"/>
      <c r="O1466" s="355"/>
    </row>
    <row r="1467" spans="1:15" x14ac:dyDescent="0.2">
      <c r="A1467" s="355"/>
      <c r="B1467" s="355"/>
      <c r="C1467" s="355"/>
      <c r="D1467" s="355"/>
      <c r="E1467" s="355"/>
      <c r="F1467" s="355"/>
      <c r="G1467" s="355"/>
      <c r="H1467" s="358"/>
      <c r="I1467" s="608"/>
      <c r="J1467" s="359"/>
      <c r="K1467" s="363"/>
      <c r="L1467" s="355"/>
      <c r="M1467" s="355"/>
      <c r="N1467" s="358"/>
      <c r="O1467" s="355"/>
    </row>
    <row r="1468" spans="1:15" x14ac:dyDescent="0.2">
      <c r="A1468" s="355"/>
      <c r="B1468" s="355"/>
      <c r="C1468" s="355"/>
      <c r="D1468" s="355"/>
      <c r="E1468" s="355"/>
      <c r="F1468" s="355"/>
      <c r="G1468" s="355"/>
      <c r="H1468" s="358"/>
      <c r="I1468" s="608"/>
      <c r="J1468" s="359"/>
      <c r="K1468" s="363"/>
      <c r="L1468" s="355"/>
      <c r="M1468" s="355"/>
      <c r="N1468" s="358"/>
      <c r="O1468" s="355"/>
    </row>
    <row r="1469" spans="1:15" x14ac:dyDescent="0.2">
      <c r="A1469" s="355"/>
      <c r="B1469" s="355"/>
      <c r="C1469" s="355"/>
      <c r="D1469" s="355"/>
      <c r="E1469" s="355"/>
      <c r="F1469" s="355"/>
      <c r="G1469" s="355"/>
      <c r="H1469" s="358"/>
      <c r="I1469" s="608"/>
      <c r="J1469" s="359"/>
      <c r="K1469" s="363"/>
      <c r="L1469" s="355"/>
      <c r="M1469" s="355"/>
      <c r="N1469" s="358"/>
      <c r="O1469" s="355"/>
    </row>
    <row r="1470" spans="1:15" x14ac:dyDescent="0.2">
      <c r="A1470" s="355"/>
      <c r="B1470" s="355"/>
      <c r="C1470" s="355"/>
      <c r="D1470" s="355"/>
      <c r="E1470" s="355"/>
      <c r="F1470" s="355"/>
      <c r="G1470" s="355"/>
      <c r="H1470" s="358"/>
      <c r="I1470" s="608"/>
      <c r="J1470" s="359"/>
      <c r="K1470" s="363"/>
      <c r="L1470" s="355"/>
      <c r="M1470" s="355"/>
      <c r="N1470" s="358"/>
      <c r="O1470" s="355"/>
    </row>
    <row r="1471" spans="1:15" x14ac:dyDescent="0.2">
      <c r="A1471" s="355"/>
      <c r="B1471" s="355"/>
      <c r="C1471" s="355"/>
      <c r="D1471" s="355"/>
      <c r="E1471" s="355"/>
      <c r="F1471" s="355"/>
      <c r="G1471" s="355"/>
      <c r="H1471" s="358"/>
      <c r="I1471" s="608"/>
      <c r="J1471" s="359"/>
      <c r="K1471" s="363"/>
      <c r="L1471" s="355"/>
      <c r="M1471" s="355"/>
      <c r="N1471" s="358"/>
      <c r="O1471" s="355"/>
    </row>
    <row r="1472" spans="1:15" x14ac:dyDescent="0.2">
      <c r="A1472" s="355"/>
      <c r="B1472" s="355"/>
      <c r="C1472" s="355"/>
      <c r="D1472" s="355"/>
      <c r="E1472" s="355"/>
      <c r="F1472" s="355"/>
      <c r="G1472" s="355"/>
      <c r="H1472" s="358"/>
      <c r="I1472" s="608"/>
      <c r="J1472" s="359"/>
      <c r="K1472" s="363"/>
      <c r="L1472" s="355"/>
      <c r="M1472" s="355"/>
      <c r="N1472" s="358"/>
      <c r="O1472" s="355"/>
    </row>
    <row r="1473" spans="1:15" x14ac:dyDescent="0.2">
      <c r="A1473" s="355"/>
      <c r="B1473" s="355"/>
      <c r="C1473" s="355"/>
      <c r="D1473" s="355"/>
      <c r="E1473" s="355"/>
      <c r="F1473" s="355"/>
      <c r="G1473" s="355"/>
      <c r="H1473" s="358"/>
      <c r="I1473" s="608"/>
      <c r="J1473" s="359"/>
      <c r="K1473" s="363"/>
      <c r="L1473" s="355"/>
      <c r="M1473" s="355"/>
      <c r="N1473" s="358"/>
      <c r="O1473" s="355"/>
    </row>
    <row r="1474" spans="1:15" x14ac:dyDescent="0.2">
      <c r="A1474" s="355"/>
      <c r="B1474" s="355"/>
      <c r="C1474" s="355"/>
      <c r="D1474" s="355"/>
      <c r="E1474" s="355"/>
      <c r="F1474" s="355"/>
      <c r="G1474" s="355"/>
      <c r="H1474" s="358"/>
      <c r="I1474" s="608"/>
      <c r="J1474" s="359"/>
      <c r="K1474" s="363"/>
      <c r="L1474" s="355"/>
      <c r="M1474" s="355"/>
      <c r="N1474" s="358"/>
      <c r="O1474" s="355"/>
    </row>
    <row r="1475" spans="1:15" x14ac:dyDescent="0.2">
      <c r="A1475" s="355"/>
      <c r="B1475" s="355"/>
      <c r="C1475" s="355"/>
      <c r="D1475" s="355"/>
      <c r="E1475" s="355"/>
      <c r="F1475" s="355"/>
      <c r="G1475" s="355"/>
      <c r="H1475" s="358"/>
      <c r="I1475" s="608"/>
      <c r="J1475" s="359"/>
      <c r="K1475" s="363"/>
      <c r="L1475" s="355"/>
      <c r="M1475" s="355"/>
      <c r="N1475" s="358"/>
      <c r="O1475" s="355"/>
    </row>
    <row r="1476" spans="1:15" x14ac:dyDescent="0.2">
      <c r="A1476" s="355"/>
      <c r="B1476" s="355"/>
      <c r="C1476" s="355"/>
      <c r="D1476" s="355"/>
      <c r="E1476" s="355"/>
      <c r="F1476" s="355"/>
      <c r="G1476" s="355"/>
      <c r="H1476" s="358"/>
      <c r="I1476" s="608"/>
      <c r="J1476" s="359"/>
      <c r="K1476" s="363"/>
      <c r="L1476" s="355"/>
      <c r="M1476" s="355"/>
      <c r="N1476" s="358"/>
      <c r="O1476" s="355"/>
    </row>
    <row r="1477" spans="1:15" x14ac:dyDescent="0.2">
      <c r="A1477" s="355"/>
      <c r="B1477" s="355"/>
      <c r="C1477" s="355"/>
      <c r="D1477" s="355"/>
      <c r="E1477" s="355"/>
      <c r="F1477" s="355"/>
      <c r="G1477" s="355"/>
      <c r="H1477" s="358"/>
      <c r="I1477" s="608"/>
      <c r="J1477" s="359"/>
      <c r="K1477" s="363"/>
      <c r="L1477" s="355"/>
      <c r="M1477" s="355"/>
      <c r="N1477" s="358"/>
      <c r="O1477" s="355"/>
    </row>
    <row r="1478" spans="1:15" x14ac:dyDescent="0.2">
      <c r="A1478" s="355"/>
      <c r="B1478" s="355"/>
      <c r="C1478" s="355"/>
      <c r="D1478" s="355"/>
      <c r="E1478" s="355"/>
      <c r="F1478" s="355"/>
      <c r="G1478" s="355"/>
      <c r="H1478" s="358"/>
      <c r="I1478" s="608"/>
      <c r="J1478" s="359"/>
      <c r="K1478" s="363"/>
      <c r="L1478" s="355"/>
      <c r="M1478" s="355"/>
      <c r="N1478" s="358"/>
      <c r="O1478" s="355"/>
    </row>
    <row r="1479" spans="1:15" x14ac:dyDescent="0.2">
      <c r="A1479" s="355"/>
      <c r="B1479" s="355"/>
      <c r="C1479" s="355"/>
      <c r="D1479" s="355"/>
      <c r="E1479" s="355"/>
      <c r="F1479" s="355"/>
      <c r="G1479" s="355"/>
      <c r="H1479" s="358"/>
      <c r="I1479" s="608"/>
      <c r="J1479" s="359"/>
      <c r="K1479" s="363"/>
      <c r="L1479" s="355"/>
      <c r="M1479" s="355"/>
      <c r="N1479" s="358"/>
      <c r="O1479" s="355"/>
    </row>
    <row r="1480" spans="1:15" x14ac:dyDescent="0.2">
      <c r="A1480" s="355"/>
      <c r="B1480" s="355"/>
      <c r="C1480" s="355"/>
      <c r="D1480" s="355"/>
      <c r="E1480" s="355"/>
      <c r="F1480" s="355"/>
      <c r="G1480" s="355"/>
      <c r="H1480" s="358"/>
      <c r="I1480" s="608"/>
      <c r="J1480" s="359"/>
      <c r="K1480" s="363"/>
      <c r="L1480" s="355"/>
      <c r="M1480" s="355"/>
      <c r="N1480" s="358"/>
      <c r="O1480" s="355"/>
    </row>
    <row r="1481" spans="1:15" x14ac:dyDescent="0.2">
      <c r="A1481" s="355"/>
      <c r="B1481" s="355"/>
      <c r="C1481" s="355"/>
      <c r="D1481" s="355"/>
      <c r="E1481" s="355"/>
      <c r="F1481" s="355"/>
      <c r="G1481" s="355"/>
      <c r="H1481" s="358"/>
      <c r="I1481" s="608"/>
      <c r="J1481" s="359"/>
      <c r="K1481" s="363"/>
      <c r="L1481" s="355"/>
      <c r="M1481" s="355"/>
      <c r="N1481" s="358"/>
      <c r="O1481" s="355"/>
    </row>
    <row r="1482" spans="1:15" x14ac:dyDescent="0.2">
      <c r="A1482" s="355"/>
      <c r="B1482" s="355"/>
      <c r="C1482" s="355"/>
      <c r="D1482" s="355"/>
      <c r="E1482" s="355"/>
      <c r="F1482" s="355"/>
      <c r="G1482" s="355"/>
      <c r="H1482" s="358"/>
      <c r="I1482" s="608"/>
      <c r="J1482" s="359"/>
      <c r="K1482" s="363"/>
      <c r="L1482" s="355"/>
      <c r="M1482" s="355"/>
      <c r="N1482" s="358"/>
      <c r="O1482" s="355"/>
    </row>
    <row r="1483" spans="1:15" x14ac:dyDescent="0.2">
      <c r="A1483" s="355"/>
      <c r="B1483" s="355"/>
      <c r="C1483" s="355"/>
      <c r="D1483" s="355"/>
      <c r="E1483" s="355"/>
      <c r="F1483" s="355"/>
      <c r="G1483" s="355"/>
      <c r="H1483" s="358"/>
      <c r="I1483" s="608"/>
      <c r="J1483" s="359"/>
      <c r="K1483" s="363"/>
      <c r="L1483" s="355"/>
      <c r="M1483" s="355"/>
      <c r="N1483" s="358"/>
      <c r="O1483" s="355"/>
    </row>
    <row r="1484" spans="1:15" x14ac:dyDescent="0.2">
      <c r="A1484" s="355"/>
      <c r="B1484" s="355"/>
      <c r="C1484" s="355"/>
      <c r="D1484" s="355"/>
      <c r="E1484" s="355"/>
      <c r="F1484" s="355"/>
      <c r="G1484" s="355"/>
      <c r="H1484" s="358"/>
      <c r="I1484" s="608"/>
      <c r="J1484" s="359"/>
      <c r="K1484" s="363"/>
      <c r="L1484" s="355"/>
      <c r="M1484" s="355"/>
      <c r="N1484" s="358"/>
      <c r="O1484" s="355"/>
    </row>
    <row r="1485" spans="1:15" x14ac:dyDescent="0.2">
      <c r="A1485" s="355"/>
      <c r="B1485" s="355"/>
      <c r="C1485" s="355"/>
      <c r="D1485" s="355"/>
      <c r="E1485" s="355"/>
      <c r="F1485" s="355"/>
      <c r="G1485" s="355"/>
      <c r="H1485" s="358"/>
      <c r="I1485" s="608"/>
      <c r="J1485" s="359"/>
      <c r="K1485" s="363"/>
      <c r="L1485" s="355"/>
      <c r="M1485" s="355"/>
      <c r="N1485" s="358"/>
      <c r="O1485" s="355"/>
    </row>
    <row r="1486" spans="1:15" x14ac:dyDescent="0.2">
      <c r="A1486" s="355"/>
      <c r="B1486" s="355"/>
      <c r="C1486" s="355"/>
      <c r="D1486" s="355"/>
      <c r="E1486" s="355"/>
      <c r="F1486" s="355"/>
      <c r="G1486" s="355"/>
      <c r="H1486" s="358"/>
      <c r="I1486" s="608"/>
      <c r="J1486" s="359"/>
      <c r="K1486" s="363"/>
      <c r="L1486" s="355"/>
      <c r="M1486" s="355"/>
      <c r="N1486" s="358"/>
      <c r="O1486" s="355"/>
    </row>
    <row r="1487" spans="1:15" x14ac:dyDescent="0.2">
      <c r="A1487" s="355"/>
      <c r="B1487" s="355"/>
      <c r="C1487" s="355"/>
      <c r="D1487" s="355"/>
      <c r="E1487" s="355"/>
      <c r="F1487" s="355"/>
      <c r="G1487" s="355"/>
      <c r="H1487" s="358"/>
      <c r="I1487" s="608"/>
      <c r="J1487" s="359"/>
      <c r="K1487" s="363"/>
      <c r="L1487" s="355"/>
      <c r="M1487" s="355"/>
      <c r="N1487" s="358"/>
      <c r="O1487" s="355"/>
    </row>
    <row r="1488" spans="1:15" x14ac:dyDescent="0.2">
      <c r="A1488" s="355"/>
      <c r="B1488" s="355"/>
      <c r="C1488" s="355"/>
      <c r="D1488" s="355"/>
      <c r="E1488" s="355"/>
      <c r="F1488" s="355"/>
      <c r="G1488" s="355"/>
      <c r="H1488" s="358"/>
      <c r="I1488" s="608"/>
      <c r="J1488" s="359"/>
      <c r="K1488" s="363"/>
      <c r="L1488" s="355"/>
      <c r="M1488" s="355"/>
      <c r="N1488" s="358"/>
      <c r="O1488" s="355"/>
    </row>
    <row r="1489" spans="1:15" x14ac:dyDescent="0.2">
      <c r="A1489" s="355"/>
      <c r="B1489" s="355"/>
      <c r="C1489" s="355"/>
      <c r="D1489" s="355"/>
      <c r="E1489" s="355"/>
      <c r="F1489" s="355"/>
      <c r="G1489" s="355"/>
      <c r="H1489" s="358"/>
      <c r="I1489" s="608"/>
      <c r="J1489" s="359"/>
      <c r="K1489" s="363"/>
      <c r="L1489" s="355"/>
      <c r="M1489" s="355"/>
      <c r="N1489" s="358"/>
      <c r="O1489" s="355"/>
    </row>
    <row r="1490" spans="1:15" x14ac:dyDescent="0.2">
      <c r="A1490" s="355"/>
      <c r="B1490" s="355"/>
      <c r="C1490" s="355"/>
      <c r="D1490" s="355"/>
      <c r="E1490" s="355"/>
      <c r="F1490" s="355"/>
      <c r="G1490" s="355"/>
      <c r="H1490" s="358"/>
      <c r="I1490" s="608"/>
      <c r="J1490" s="359"/>
      <c r="K1490" s="363"/>
      <c r="L1490" s="355"/>
      <c r="M1490" s="355"/>
      <c r="N1490" s="358"/>
      <c r="O1490" s="355"/>
    </row>
    <row r="1491" spans="1:15" x14ac:dyDescent="0.2">
      <c r="A1491" s="355"/>
      <c r="B1491" s="355"/>
      <c r="C1491" s="355"/>
      <c r="D1491" s="355"/>
      <c r="E1491" s="355"/>
      <c r="F1491" s="355"/>
      <c r="G1491" s="355"/>
      <c r="H1491" s="358"/>
      <c r="I1491" s="608"/>
      <c r="J1491" s="359"/>
      <c r="K1491" s="363"/>
      <c r="L1491" s="355"/>
      <c r="M1491" s="355"/>
      <c r="N1491" s="358"/>
      <c r="O1491" s="355"/>
    </row>
    <row r="1492" spans="1:15" x14ac:dyDescent="0.2">
      <c r="A1492" s="355"/>
      <c r="B1492" s="355"/>
      <c r="C1492" s="355"/>
      <c r="D1492" s="355"/>
      <c r="E1492" s="355"/>
      <c r="F1492" s="355"/>
      <c r="G1492" s="355"/>
      <c r="H1492" s="358"/>
      <c r="I1492" s="608"/>
      <c r="J1492" s="359"/>
      <c r="K1492" s="363"/>
      <c r="L1492" s="355"/>
      <c r="M1492" s="355"/>
      <c r="N1492" s="358"/>
      <c r="O1492" s="355"/>
    </row>
    <row r="1493" spans="1:15" x14ac:dyDescent="0.2">
      <c r="A1493" s="355"/>
      <c r="B1493" s="355"/>
      <c r="C1493" s="355"/>
      <c r="D1493" s="355"/>
      <c r="E1493" s="355"/>
      <c r="F1493" s="355"/>
      <c r="G1493" s="355"/>
      <c r="H1493" s="358"/>
      <c r="I1493" s="608"/>
      <c r="J1493" s="359"/>
      <c r="K1493" s="363"/>
      <c r="L1493" s="355"/>
      <c r="M1493" s="355"/>
      <c r="N1493" s="358"/>
      <c r="O1493" s="355"/>
    </row>
    <row r="1494" spans="1:15" x14ac:dyDescent="0.2">
      <c r="A1494" s="355"/>
      <c r="B1494" s="355"/>
      <c r="C1494" s="355"/>
      <c r="D1494" s="355"/>
      <c r="E1494" s="355"/>
      <c r="F1494" s="355"/>
      <c r="G1494" s="355"/>
      <c r="H1494" s="358"/>
      <c r="I1494" s="608"/>
      <c r="J1494" s="359"/>
      <c r="K1494" s="363"/>
      <c r="L1494" s="355"/>
      <c r="M1494" s="355"/>
      <c r="N1494" s="358"/>
      <c r="O1494" s="355"/>
    </row>
    <row r="1495" spans="1:15" x14ac:dyDescent="0.2">
      <c r="A1495" s="355"/>
      <c r="B1495" s="355"/>
      <c r="C1495" s="355"/>
      <c r="D1495" s="355"/>
      <c r="E1495" s="355"/>
      <c r="F1495" s="355"/>
      <c r="G1495" s="355"/>
      <c r="H1495" s="358"/>
      <c r="I1495" s="608"/>
      <c r="J1495" s="359"/>
      <c r="K1495" s="363"/>
      <c r="L1495" s="355"/>
      <c r="M1495" s="355"/>
      <c r="N1495" s="358"/>
      <c r="O1495" s="355"/>
    </row>
    <row r="1496" spans="1:15" x14ac:dyDescent="0.2">
      <c r="A1496" s="355"/>
      <c r="B1496" s="355"/>
      <c r="C1496" s="355"/>
      <c r="D1496" s="355"/>
      <c r="E1496" s="355"/>
      <c r="F1496" s="355"/>
      <c r="G1496" s="355"/>
      <c r="H1496" s="358"/>
      <c r="I1496" s="608"/>
      <c r="J1496" s="359"/>
      <c r="K1496" s="363"/>
      <c r="L1496" s="355"/>
      <c r="M1496" s="355"/>
      <c r="N1496" s="358"/>
      <c r="O1496" s="355"/>
    </row>
    <row r="1497" spans="1:15" x14ac:dyDescent="0.2">
      <c r="A1497" s="355"/>
      <c r="B1497" s="355"/>
      <c r="C1497" s="355"/>
      <c r="D1497" s="355"/>
      <c r="E1497" s="355"/>
      <c r="F1497" s="355"/>
      <c r="G1497" s="355"/>
      <c r="H1497" s="358"/>
      <c r="I1497" s="608"/>
      <c r="J1497" s="359"/>
      <c r="K1497" s="363"/>
      <c r="L1497" s="355"/>
      <c r="M1497" s="355"/>
      <c r="N1497" s="358"/>
      <c r="O1497" s="355"/>
    </row>
    <row r="1498" spans="1:15" x14ac:dyDescent="0.2">
      <c r="A1498" s="355"/>
      <c r="B1498" s="355"/>
      <c r="C1498" s="355"/>
      <c r="D1498" s="355"/>
      <c r="E1498" s="355"/>
      <c r="F1498" s="355"/>
      <c r="G1498" s="355"/>
      <c r="H1498" s="358"/>
      <c r="I1498" s="608"/>
      <c r="J1498" s="359"/>
      <c r="K1498" s="363"/>
      <c r="L1498" s="355"/>
      <c r="M1498" s="355"/>
      <c r="N1498" s="358"/>
      <c r="O1498" s="355"/>
    </row>
    <row r="1499" spans="1:15" x14ac:dyDescent="0.2">
      <c r="A1499" s="355"/>
      <c r="B1499" s="355"/>
      <c r="C1499" s="355"/>
      <c r="D1499" s="355"/>
      <c r="E1499" s="355"/>
      <c r="F1499" s="355"/>
      <c r="G1499" s="355"/>
      <c r="H1499" s="358"/>
      <c r="I1499" s="608"/>
      <c r="J1499" s="359"/>
      <c r="K1499" s="363"/>
      <c r="L1499" s="355"/>
      <c r="M1499" s="355"/>
      <c r="N1499" s="358"/>
      <c r="O1499" s="355"/>
    </row>
    <row r="1500" spans="1:15" x14ac:dyDescent="0.2">
      <c r="A1500" s="355"/>
      <c r="B1500" s="355"/>
      <c r="C1500" s="355"/>
      <c r="D1500" s="355"/>
      <c r="E1500" s="355"/>
      <c r="F1500" s="355"/>
      <c r="G1500" s="355"/>
      <c r="H1500" s="358"/>
      <c r="I1500" s="608"/>
      <c r="J1500" s="359"/>
      <c r="K1500" s="363"/>
      <c r="L1500" s="355"/>
      <c r="M1500" s="355"/>
      <c r="N1500" s="358"/>
      <c r="O1500" s="355"/>
    </row>
    <row r="1501" spans="1:15" x14ac:dyDescent="0.2">
      <c r="A1501" s="355"/>
      <c r="B1501" s="355"/>
      <c r="C1501" s="355"/>
      <c r="D1501" s="355"/>
      <c r="E1501" s="355"/>
      <c r="F1501" s="355"/>
      <c r="G1501" s="355"/>
      <c r="H1501" s="358"/>
      <c r="I1501" s="608"/>
      <c r="J1501" s="359"/>
      <c r="K1501" s="363"/>
      <c r="L1501" s="355"/>
      <c r="M1501" s="355"/>
      <c r="N1501" s="358"/>
      <c r="O1501" s="355"/>
    </row>
    <row r="1502" spans="1:15" x14ac:dyDescent="0.2">
      <c r="A1502" s="355"/>
      <c r="B1502" s="355"/>
      <c r="C1502" s="355"/>
      <c r="D1502" s="355"/>
      <c r="E1502" s="355"/>
      <c r="F1502" s="355"/>
      <c r="G1502" s="355"/>
      <c r="H1502" s="358"/>
      <c r="I1502" s="608"/>
      <c r="J1502" s="359"/>
      <c r="K1502" s="363"/>
      <c r="L1502" s="355"/>
      <c r="M1502" s="355"/>
      <c r="N1502" s="358"/>
      <c r="O1502" s="355"/>
    </row>
    <row r="1503" spans="1:15" x14ac:dyDescent="0.2">
      <c r="A1503" s="355"/>
      <c r="B1503" s="355"/>
      <c r="C1503" s="355"/>
      <c r="D1503" s="355"/>
      <c r="E1503" s="355"/>
      <c r="F1503" s="355"/>
      <c r="G1503" s="355"/>
      <c r="H1503" s="358"/>
      <c r="I1503" s="608"/>
      <c r="J1503" s="359"/>
      <c r="K1503" s="363"/>
      <c r="L1503" s="355"/>
      <c r="M1503" s="355"/>
      <c r="N1503" s="358"/>
      <c r="O1503" s="355"/>
    </row>
    <row r="1504" spans="1:15" x14ac:dyDescent="0.2">
      <c r="A1504" s="355"/>
      <c r="B1504" s="355"/>
      <c r="C1504" s="355"/>
      <c r="D1504" s="355"/>
      <c r="E1504" s="355"/>
      <c r="F1504" s="355"/>
      <c r="G1504" s="355"/>
      <c r="H1504" s="358"/>
      <c r="I1504" s="608"/>
      <c r="J1504" s="359"/>
      <c r="K1504" s="363"/>
      <c r="L1504" s="355"/>
      <c r="M1504" s="355"/>
      <c r="N1504" s="358"/>
      <c r="O1504" s="355"/>
    </row>
    <row r="1505" spans="1:15" x14ac:dyDescent="0.2">
      <c r="A1505" s="355"/>
      <c r="B1505" s="355"/>
      <c r="C1505" s="355"/>
      <c r="D1505" s="355"/>
      <c r="E1505" s="355"/>
      <c r="F1505" s="355"/>
      <c r="G1505" s="355"/>
      <c r="H1505" s="358"/>
      <c r="I1505" s="608"/>
      <c r="J1505" s="359"/>
      <c r="K1505" s="363"/>
      <c r="L1505" s="355"/>
      <c r="M1505" s="355"/>
      <c r="N1505" s="358"/>
      <c r="O1505" s="355"/>
    </row>
    <row r="1506" spans="1:15" x14ac:dyDescent="0.2">
      <c r="A1506" s="355"/>
      <c r="B1506" s="355"/>
      <c r="C1506" s="355"/>
      <c r="D1506" s="355"/>
      <c r="E1506" s="355"/>
      <c r="F1506" s="355"/>
      <c r="G1506" s="355"/>
      <c r="H1506" s="358"/>
      <c r="I1506" s="608"/>
      <c r="J1506" s="359"/>
      <c r="K1506" s="363"/>
      <c r="L1506" s="355"/>
      <c r="M1506" s="355"/>
      <c r="N1506" s="358"/>
      <c r="O1506" s="355"/>
    </row>
    <row r="1507" spans="1:15" x14ac:dyDescent="0.2">
      <c r="A1507" s="355"/>
      <c r="B1507" s="355"/>
      <c r="C1507" s="355"/>
      <c r="D1507" s="355"/>
      <c r="E1507" s="355"/>
      <c r="F1507" s="355"/>
      <c r="G1507" s="355"/>
      <c r="H1507" s="358"/>
      <c r="I1507" s="608"/>
      <c r="J1507" s="359"/>
      <c r="K1507" s="363"/>
      <c r="L1507" s="355"/>
      <c r="M1507" s="355"/>
      <c r="N1507" s="358"/>
      <c r="O1507" s="355"/>
    </row>
    <row r="1508" spans="1:15" x14ac:dyDescent="0.2">
      <c r="A1508" s="355"/>
      <c r="B1508" s="355"/>
      <c r="C1508" s="355"/>
      <c r="D1508" s="355"/>
      <c r="E1508" s="355"/>
      <c r="F1508" s="355"/>
      <c r="G1508" s="355"/>
      <c r="H1508" s="358"/>
      <c r="I1508" s="608"/>
      <c r="J1508" s="359"/>
      <c r="K1508" s="363"/>
      <c r="L1508" s="355"/>
      <c r="M1508" s="355"/>
      <c r="N1508" s="358"/>
      <c r="O1508" s="355"/>
    </row>
    <row r="1509" spans="1:15" x14ac:dyDescent="0.2">
      <c r="A1509" s="355"/>
      <c r="B1509" s="355"/>
      <c r="C1509" s="355"/>
      <c r="D1509" s="355"/>
      <c r="E1509" s="355"/>
      <c r="F1509" s="355"/>
      <c r="G1509" s="355"/>
      <c r="H1509" s="358"/>
      <c r="I1509" s="608"/>
      <c r="J1509" s="359"/>
      <c r="K1509" s="363"/>
      <c r="L1509" s="355"/>
      <c r="M1509" s="355"/>
      <c r="N1509" s="358"/>
      <c r="O1509" s="355"/>
    </row>
    <row r="1510" spans="1:15" x14ac:dyDescent="0.2">
      <c r="A1510" s="355"/>
      <c r="B1510" s="355"/>
      <c r="C1510" s="355"/>
      <c r="D1510" s="355"/>
      <c r="E1510" s="355"/>
      <c r="F1510" s="355"/>
      <c r="G1510" s="355"/>
      <c r="H1510" s="358"/>
      <c r="I1510" s="608"/>
      <c r="J1510" s="359"/>
      <c r="K1510" s="363"/>
      <c r="L1510" s="355"/>
      <c r="M1510" s="355"/>
      <c r="N1510" s="358"/>
      <c r="O1510" s="355"/>
    </row>
    <row r="1511" spans="1:15" x14ac:dyDescent="0.2">
      <c r="A1511" s="355"/>
      <c r="B1511" s="355"/>
      <c r="C1511" s="355"/>
      <c r="D1511" s="355"/>
      <c r="E1511" s="355"/>
      <c r="F1511" s="355"/>
      <c r="G1511" s="355"/>
      <c r="H1511" s="358"/>
      <c r="I1511" s="608"/>
      <c r="J1511" s="359"/>
      <c r="K1511" s="363"/>
      <c r="L1511" s="355"/>
      <c r="M1511" s="355"/>
      <c r="N1511" s="358"/>
      <c r="O1511" s="355"/>
    </row>
    <row r="1512" spans="1:15" x14ac:dyDescent="0.2">
      <c r="A1512" s="355"/>
      <c r="B1512" s="355"/>
      <c r="C1512" s="355"/>
      <c r="D1512" s="355"/>
      <c r="E1512" s="355"/>
      <c r="F1512" s="355"/>
      <c r="G1512" s="355"/>
      <c r="H1512" s="358"/>
      <c r="I1512" s="608"/>
      <c r="J1512" s="359"/>
      <c r="K1512" s="363"/>
      <c r="L1512" s="355"/>
      <c r="M1512" s="355"/>
      <c r="N1512" s="358"/>
      <c r="O1512" s="355"/>
    </row>
    <row r="1513" spans="1:15" x14ac:dyDescent="0.2">
      <c r="A1513" s="355"/>
      <c r="B1513" s="355"/>
      <c r="C1513" s="355"/>
      <c r="D1513" s="355"/>
      <c r="E1513" s="355"/>
      <c r="F1513" s="355"/>
      <c r="G1513" s="355"/>
      <c r="H1513" s="358"/>
      <c r="I1513" s="608"/>
      <c r="J1513" s="359"/>
      <c r="K1513" s="363"/>
      <c r="L1513" s="355"/>
      <c r="M1513" s="355"/>
      <c r="N1513" s="358"/>
      <c r="O1513" s="355"/>
    </row>
    <row r="1514" spans="1:15" x14ac:dyDescent="0.2">
      <c r="A1514" s="355"/>
      <c r="B1514" s="355"/>
      <c r="C1514" s="355"/>
      <c r="D1514" s="355"/>
      <c r="E1514" s="355"/>
      <c r="F1514" s="355"/>
      <c r="G1514" s="355"/>
      <c r="H1514" s="358"/>
      <c r="I1514" s="608"/>
      <c r="J1514" s="359"/>
      <c r="K1514" s="363"/>
      <c r="L1514" s="355"/>
      <c r="M1514" s="355"/>
      <c r="N1514" s="358"/>
      <c r="O1514" s="355"/>
    </row>
    <row r="1515" spans="1:15" x14ac:dyDescent="0.2">
      <c r="A1515" s="355"/>
      <c r="B1515" s="355"/>
      <c r="C1515" s="355"/>
      <c r="D1515" s="355"/>
      <c r="E1515" s="355"/>
      <c r="F1515" s="355"/>
      <c r="G1515" s="355"/>
      <c r="H1515" s="358"/>
      <c r="I1515" s="608"/>
      <c r="J1515" s="359"/>
      <c r="K1515" s="363"/>
      <c r="L1515" s="355"/>
      <c r="M1515" s="355"/>
      <c r="N1515" s="358"/>
      <c r="O1515" s="355"/>
    </row>
    <row r="1516" spans="1:15" x14ac:dyDescent="0.2">
      <c r="A1516" s="355"/>
      <c r="B1516" s="355"/>
      <c r="C1516" s="355"/>
      <c r="D1516" s="355"/>
      <c r="E1516" s="355"/>
      <c r="F1516" s="355"/>
      <c r="G1516" s="355"/>
      <c r="H1516" s="358"/>
      <c r="I1516" s="608"/>
      <c r="J1516" s="359"/>
      <c r="K1516" s="363"/>
      <c r="L1516" s="355"/>
      <c r="M1516" s="355"/>
      <c r="N1516" s="358"/>
      <c r="O1516" s="355"/>
    </row>
    <row r="1517" spans="1:15" x14ac:dyDescent="0.2">
      <c r="A1517" s="355"/>
      <c r="B1517" s="355"/>
      <c r="C1517" s="355"/>
      <c r="D1517" s="355"/>
      <c r="E1517" s="355"/>
      <c r="F1517" s="355"/>
      <c r="G1517" s="355"/>
      <c r="H1517" s="358"/>
      <c r="I1517" s="608"/>
      <c r="J1517" s="359"/>
      <c r="K1517" s="363"/>
      <c r="L1517" s="355"/>
      <c r="M1517" s="355"/>
      <c r="N1517" s="358"/>
      <c r="O1517" s="355"/>
    </row>
    <row r="1518" spans="1:15" x14ac:dyDescent="0.2">
      <c r="A1518" s="355"/>
      <c r="B1518" s="355"/>
      <c r="C1518" s="355"/>
      <c r="D1518" s="355"/>
      <c r="E1518" s="355"/>
      <c r="F1518" s="355"/>
      <c r="G1518" s="355"/>
      <c r="H1518" s="358"/>
      <c r="I1518" s="608"/>
      <c r="J1518" s="359"/>
      <c r="K1518" s="363"/>
      <c r="L1518" s="355"/>
      <c r="M1518" s="355"/>
      <c r="N1518" s="358"/>
      <c r="O1518" s="355"/>
    </row>
    <row r="1519" spans="1:15" x14ac:dyDescent="0.2">
      <c r="A1519" s="355"/>
      <c r="B1519" s="355"/>
      <c r="C1519" s="355"/>
      <c r="D1519" s="355"/>
      <c r="E1519" s="355"/>
      <c r="F1519" s="355"/>
      <c r="G1519" s="355"/>
      <c r="H1519" s="358"/>
      <c r="I1519" s="608"/>
      <c r="J1519" s="359"/>
      <c r="K1519" s="363"/>
      <c r="L1519" s="355"/>
      <c r="M1519" s="355"/>
      <c r="N1519" s="358"/>
      <c r="O1519" s="355"/>
    </row>
    <row r="1520" spans="1:15" x14ac:dyDescent="0.2">
      <c r="A1520" s="355"/>
      <c r="B1520" s="355"/>
      <c r="C1520" s="355"/>
      <c r="D1520" s="355"/>
      <c r="E1520" s="355"/>
      <c r="F1520" s="355"/>
      <c r="G1520" s="355"/>
      <c r="H1520" s="358"/>
      <c r="I1520" s="608"/>
      <c r="J1520" s="359"/>
      <c r="K1520" s="363"/>
      <c r="L1520" s="355"/>
      <c r="M1520" s="355"/>
      <c r="N1520" s="358"/>
      <c r="O1520" s="355"/>
    </row>
    <row r="1521" spans="1:15" x14ac:dyDescent="0.2">
      <c r="A1521" s="355"/>
      <c r="B1521" s="355"/>
      <c r="C1521" s="355"/>
      <c r="D1521" s="355"/>
      <c r="E1521" s="355"/>
      <c r="F1521" s="355"/>
      <c r="G1521" s="355"/>
      <c r="H1521" s="358"/>
      <c r="I1521" s="608"/>
      <c r="J1521" s="359"/>
      <c r="K1521" s="363"/>
      <c r="L1521" s="355"/>
      <c r="M1521" s="355"/>
      <c r="N1521" s="358"/>
      <c r="O1521" s="355"/>
    </row>
    <row r="1522" spans="1:15" x14ac:dyDescent="0.2">
      <c r="A1522" s="355"/>
      <c r="B1522" s="355"/>
      <c r="C1522" s="355"/>
      <c r="D1522" s="355"/>
      <c r="E1522" s="355"/>
      <c r="F1522" s="355"/>
      <c r="G1522" s="355"/>
      <c r="H1522" s="358"/>
      <c r="I1522" s="608"/>
      <c r="J1522" s="359"/>
      <c r="K1522" s="363"/>
      <c r="L1522" s="355"/>
      <c r="M1522" s="355"/>
      <c r="N1522" s="358"/>
      <c r="O1522" s="355"/>
    </row>
    <row r="1523" spans="1:15" x14ac:dyDescent="0.2">
      <c r="A1523" s="355"/>
      <c r="B1523" s="355"/>
      <c r="C1523" s="355"/>
      <c r="D1523" s="355"/>
      <c r="E1523" s="355"/>
      <c r="F1523" s="355"/>
      <c r="G1523" s="355"/>
      <c r="H1523" s="358"/>
      <c r="I1523" s="608"/>
      <c r="J1523" s="359"/>
      <c r="K1523" s="363"/>
      <c r="L1523" s="355"/>
      <c r="M1523" s="355"/>
      <c r="N1523" s="358"/>
      <c r="O1523" s="355"/>
    </row>
    <row r="1524" spans="1:15" x14ac:dyDescent="0.2">
      <c r="A1524" s="355"/>
      <c r="B1524" s="355"/>
      <c r="C1524" s="355"/>
      <c r="D1524" s="355"/>
      <c r="E1524" s="355"/>
      <c r="F1524" s="355"/>
      <c r="G1524" s="355"/>
      <c r="H1524" s="358"/>
      <c r="I1524" s="608"/>
      <c r="J1524" s="359"/>
      <c r="K1524" s="363"/>
      <c r="L1524" s="355"/>
      <c r="M1524" s="355"/>
      <c r="N1524" s="358"/>
      <c r="O1524" s="355"/>
    </row>
    <row r="1525" spans="1:15" x14ac:dyDescent="0.2">
      <c r="A1525" s="355"/>
      <c r="B1525" s="355"/>
      <c r="C1525" s="355"/>
      <c r="D1525" s="355"/>
      <c r="E1525" s="355"/>
      <c r="F1525" s="355"/>
      <c r="G1525" s="355"/>
      <c r="H1525" s="358"/>
      <c r="I1525" s="608"/>
      <c r="J1525" s="359"/>
      <c r="K1525" s="363"/>
      <c r="L1525" s="355"/>
      <c r="M1525" s="355"/>
      <c r="N1525" s="358"/>
      <c r="O1525" s="355"/>
    </row>
    <row r="1526" spans="1:15" x14ac:dyDescent="0.2">
      <c r="A1526" s="355"/>
      <c r="B1526" s="355"/>
      <c r="C1526" s="355"/>
      <c r="D1526" s="355"/>
      <c r="E1526" s="355"/>
      <c r="F1526" s="355"/>
      <c r="G1526" s="355"/>
      <c r="H1526" s="358"/>
      <c r="I1526" s="608"/>
      <c r="J1526" s="359"/>
      <c r="K1526" s="363"/>
      <c r="L1526" s="355"/>
      <c r="M1526" s="355"/>
      <c r="N1526" s="358"/>
      <c r="O1526" s="355"/>
    </row>
    <row r="1527" spans="1:15" x14ac:dyDescent="0.2">
      <c r="A1527" s="355"/>
      <c r="B1527" s="355"/>
      <c r="C1527" s="355"/>
      <c r="D1527" s="355"/>
      <c r="E1527" s="355"/>
      <c r="F1527" s="355"/>
      <c r="G1527" s="355"/>
      <c r="H1527" s="358"/>
      <c r="I1527" s="608"/>
      <c r="J1527" s="359"/>
      <c r="K1527" s="363"/>
      <c r="L1527" s="355"/>
      <c r="M1527" s="355"/>
      <c r="N1527" s="358"/>
      <c r="O1527" s="355"/>
    </row>
    <row r="1528" spans="1:15" x14ac:dyDescent="0.2">
      <c r="A1528" s="355"/>
      <c r="B1528" s="355"/>
      <c r="C1528" s="355"/>
      <c r="D1528" s="355"/>
      <c r="E1528" s="355"/>
      <c r="F1528" s="355"/>
      <c r="G1528" s="355"/>
      <c r="H1528" s="358"/>
      <c r="I1528" s="608"/>
      <c r="J1528" s="359"/>
      <c r="K1528" s="363"/>
      <c r="L1528" s="355"/>
      <c r="M1528" s="355"/>
      <c r="N1528" s="358"/>
      <c r="O1528" s="355"/>
    </row>
    <row r="1529" spans="1:15" x14ac:dyDescent="0.2">
      <c r="A1529" s="355"/>
      <c r="B1529" s="355"/>
      <c r="C1529" s="355"/>
      <c r="D1529" s="355"/>
      <c r="E1529" s="355"/>
      <c r="F1529" s="355"/>
      <c r="G1529" s="355"/>
      <c r="H1529" s="358"/>
      <c r="I1529" s="608"/>
      <c r="J1529" s="359"/>
      <c r="K1529" s="363"/>
      <c r="L1529" s="355"/>
      <c r="M1529" s="355"/>
      <c r="N1529" s="358"/>
      <c r="O1529" s="355"/>
    </row>
    <row r="1530" spans="1:15" x14ac:dyDescent="0.2">
      <c r="A1530" s="355"/>
      <c r="B1530" s="355"/>
      <c r="C1530" s="355"/>
      <c r="D1530" s="355"/>
      <c r="E1530" s="355"/>
      <c r="F1530" s="355"/>
      <c r="G1530" s="355"/>
      <c r="H1530" s="358"/>
      <c r="I1530" s="608"/>
      <c r="J1530" s="359"/>
      <c r="K1530" s="363"/>
      <c r="L1530" s="355"/>
      <c r="M1530" s="355"/>
      <c r="N1530" s="358"/>
      <c r="O1530" s="355"/>
    </row>
    <row r="1531" spans="1:15" x14ac:dyDescent="0.2">
      <c r="A1531" s="355"/>
      <c r="B1531" s="355"/>
      <c r="C1531" s="355"/>
      <c r="D1531" s="355"/>
      <c r="E1531" s="355"/>
      <c r="F1531" s="355"/>
      <c r="G1531" s="355"/>
      <c r="H1531" s="358"/>
      <c r="I1531" s="608"/>
      <c r="J1531" s="359"/>
      <c r="K1531" s="363"/>
      <c r="L1531" s="355"/>
      <c r="M1531" s="355"/>
      <c r="N1531" s="358"/>
      <c r="O1531" s="355"/>
    </row>
    <row r="1532" spans="1:15" x14ac:dyDescent="0.2">
      <c r="A1532" s="355"/>
      <c r="B1532" s="355"/>
      <c r="C1532" s="355"/>
      <c r="D1532" s="355"/>
      <c r="E1532" s="355"/>
      <c r="F1532" s="355"/>
      <c r="G1532" s="355"/>
      <c r="H1532" s="358"/>
      <c r="I1532" s="608"/>
      <c r="J1532" s="359"/>
      <c r="K1532" s="363"/>
      <c r="L1532" s="355"/>
      <c r="M1532" s="355"/>
      <c r="N1532" s="358"/>
      <c r="O1532" s="355"/>
    </row>
    <row r="1533" spans="1:15" x14ac:dyDescent="0.2">
      <c r="A1533" s="355"/>
      <c r="B1533" s="355"/>
      <c r="C1533" s="355"/>
      <c r="D1533" s="355"/>
      <c r="E1533" s="355"/>
      <c r="F1533" s="355"/>
      <c r="G1533" s="355"/>
      <c r="H1533" s="358"/>
      <c r="I1533" s="608"/>
      <c r="J1533" s="359"/>
      <c r="K1533" s="363"/>
      <c r="L1533" s="355"/>
      <c r="M1533" s="355"/>
      <c r="N1533" s="358"/>
      <c r="O1533" s="355"/>
    </row>
    <row r="1534" spans="1:15" x14ac:dyDescent="0.2">
      <c r="A1534" s="355"/>
      <c r="B1534" s="355"/>
      <c r="C1534" s="355"/>
      <c r="D1534" s="355"/>
      <c r="E1534" s="355"/>
      <c r="F1534" s="355"/>
      <c r="G1534" s="355"/>
      <c r="H1534" s="358"/>
      <c r="I1534" s="608"/>
      <c r="J1534" s="359"/>
      <c r="K1534" s="363"/>
      <c r="L1534" s="355"/>
      <c r="M1534" s="355"/>
      <c r="N1534" s="358"/>
      <c r="O1534" s="355"/>
    </row>
    <row r="1535" spans="1:15" x14ac:dyDescent="0.2">
      <c r="A1535" s="355"/>
      <c r="B1535" s="355"/>
      <c r="C1535" s="355"/>
      <c r="D1535" s="355"/>
      <c r="E1535" s="355"/>
      <c r="F1535" s="355"/>
      <c r="G1535" s="355"/>
      <c r="H1535" s="358"/>
      <c r="I1535" s="608"/>
      <c r="J1535" s="359"/>
      <c r="K1535" s="363"/>
      <c r="L1535" s="355"/>
      <c r="M1535" s="355"/>
      <c r="N1535" s="358"/>
      <c r="O1535" s="355"/>
    </row>
    <row r="1536" spans="1:15" x14ac:dyDescent="0.2">
      <c r="A1536" s="355"/>
      <c r="B1536" s="355"/>
      <c r="C1536" s="355"/>
      <c r="D1536" s="355"/>
      <c r="E1536" s="355"/>
      <c r="F1536" s="355"/>
      <c r="G1536" s="355"/>
      <c r="H1536" s="358"/>
      <c r="I1536" s="608"/>
      <c r="J1536" s="359"/>
      <c r="K1536" s="363"/>
      <c r="L1536" s="355"/>
      <c r="M1536" s="355"/>
      <c r="N1536" s="358"/>
      <c r="O1536" s="355"/>
    </row>
    <row r="1537" spans="1:15" x14ac:dyDescent="0.2">
      <c r="A1537" s="355"/>
      <c r="B1537" s="355"/>
      <c r="C1537" s="355"/>
      <c r="D1537" s="355"/>
      <c r="E1537" s="355"/>
      <c r="F1537" s="355"/>
      <c r="G1537" s="355"/>
      <c r="H1537" s="358"/>
      <c r="I1537" s="608"/>
      <c r="J1537" s="359"/>
      <c r="K1537" s="363"/>
      <c r="L1537" s="355"/>
      <c r="M1537" s="355"/>
      <c r="N1537" s="358"/>
      <c r="O1537" s="355"/>
    </row>
    <row r="1538" spans="1:15" x14ac:dyDescent="0.2">
      <c r="A1538" s="355"/>
      <c r="B1538" s="355"/>
      <c r="C1538" s="355"/>
      <c r="D1538" s="355"/>
      <c r="E1538" s="355"/>
      <c r="F1538" s="355"/>
      <c r="G1538" s="355"/>
      <c r="H1538" s="358"/>
      <c r="I1538" s="608"/>
      <c r="J1538" s="359"/>
      <c r="K1538" s="363"/>
      <c r="L1538" s="355"/>
      <c r="M1538" s="355"/>
      <c r="N1538" s="358"/>
      <c r="O1538" s="355"/>
    </row>
    <row r="1539" spans="1:15" x14ac:dyDescent="0.2">
      <c r="A1539" s="355"/>
      <c r="B1539" s="355"/>
      <c r="C1539" s="355"/>
      <c r="D1539" s="355"/>
      <c r="E1539" s="355"/>
      <c r="F1539" s="355"/>
      <c r="G1539" s="355"/>
      <c r="H1539" s="358"/>
      <c r="I1539" s="608"/>
      <c r="J1539" s="359"/>
      <c r="K1539" s="363"/>
      <c r="L1539" s="355"/>
      <c r="M1539" s="355"/>
      <c r="N1539" s="358"/>
      <c r="O1539" s="355"/>
    </row>
    <row r="1540" spans="1:15" x14ac:dyDescent="0.2">
      <c r="A1540" s="355"/>
      <c r="B1540" s="355"/>
      <c r="C1540" s="355"/>
      <c r="D1540" s="355"/>
      <c r="E1540" s="355"/>
      <c r="F1540" s="355"/>
      <c r="G1540" s="355"/>
      <c r="H1540" s="358"/>
      <c r="I1540" s="608"/>
      <c r="J1540" s="359"/>
      <c r="K1540" s="363"/>
      <c r="L1540" s="355"/>
      <c r="M1540" s="355"/>
      <c r="N1540" s="358"/>
      <c r="O1540" s="355"/>
    </row>
    <row r="1541" spans="1:15" x14ac:dyDescent="0.2">
      <c r="A1541" s="355"/>
      <c r="B1541" s="355"/>
      <c r="C1541" s="355"/>
      <c r="D1541" s="355"/>
      <c r="E1541" s="355"/>
      <c r="F1541" s="355"/>
      <c r="G1541" s="355"/>
      <c r="H1541" s="358"/>
      <c r="I1541" s="608"/>
      <c r="J1541" s="359"/>
      <c r="K1541" s="363"/>
      <c r="L1541" s="355"/>
      <c r="M1541" s="355"/>
      <c r="N1541" s="358"/>
      <c r="O1541" s="355"/>
    </row>
    <row r="1542" spans="1:15" x14ac:dyDescent="0.2">
      <c r="A1542" s="355"/>
      <c r="B1542" s="355"/>
      <c r="C1542" s="355"/>
      <c r="D1542" s="355"/>
      <c r="E1542" s="355"/>
      <c r="F1542" s="355"/>
      <c r="G1542" s="355"/>
      <c r="H1542" s="358"/>
      <c r="I1542" s="608"/>
      <c r="J1542" s="359"/>
      <c r="K1542" s="363"/>
      <c r="L1542" s="355"/>
      <c r="M1542" s="355"/>
      <c r="N1542" s="358"/>
      <c r="O1542" s="355"/>
    </row>
    <row r="1543" spans="1:15" x14ac:dyDescent="0.2">
      <c r="A1543" s="355"/>
      <c r="B1543" s="355"/>
      <c r="C1543" s="355"/>
      <c r="D1543" s="355"/>
      <c r="E1543" s="355"/>
      <c r="F1543" s="355"/>
      <c r="G1543" s="355"/>
      <c r="H1543" s="358"/>
      <c r="I1543" s="608"/>
      <c r="J1543" s="359"/>
      <c r="K1543" s="363"/>
      <c r="L1543" s="355"/>
      <c r="M1543" s="355"/>
      <c r="N1543" s="358"/>
      <c r="O1543" s="355"/>
    </row>
    <row r="1544" spans="1:15" x14ac:dyDescent="0.2">
      <c r="A1544" s="355"/>
      <c r="B1544" s="355"/>
      <c r="C1544" s="355"/>
      <c r="D1544" s="355"/>
      <c r="E1544" s="355"/>
      <c r="F1544" s="355"/>
      <c r="G1544" s="355"/>
      <c r="H1544" s="358"/>
      <c r="I1544" s="608"/>
      <c r="J1544" s="359"/>
      <c r="K1544" s="363"/>
      <c r="L1544" s="355"/>
      <c r="M1544" s="355"/>
      <c r="N1544" s="358"/>
      <c r="O1544" s="355"/>
    </row>
    <row r="1545" spans="1:15" x14ac:dyDescent="0.2">
      <c r="A1545" s="355"/>
      <c r="B1545" s="355"/>
      <c r="C1545" s="355"/>
      <c r="D1545" s="355"/>
      <c r="E1545" s="355"/>
      <c r="F1545" s="355"/>
      <c r="G1545" s="355"/>
      <c r="H1545" s="358"/>
      <c r="I1545" s="608"/>
      <c r="J1545" s="359"/>
      <c r="K1545" s="363"/>
      <c r="L1545" s="355"/>
      <c r="M1545" s="355"/>
      <c r="N1545" s="358"/>
      <c r="O1545" s="355"/>
    </row>
    <row r="1546" spans="1:15" x14ac:dyDescent="0.2">
      <c r="A1546" s="355"/>
      <c r="B1546" s="355"/>
      <c r="C1546" s="355"/>
      <c r="D1546" s="355"/>
      <c r="E1546" s="355"/>
      <c r="F1546" s="355"/>
      <c r="G1546" s="355"/>
      <c r="H1546" s="358"/>
      <c r="I1546" s="608"/>
      <c r="J1546" s="359"/>
      <c r="K1546" s="363"/>
      <c r="L1546" s="355"/>
      <c r="M1546" s="355"/>
      <c r="N1546" s="358"/>
      <c r="O1546" s="355"/>
    </row>
    <row r="1547" spans="1:15" x14ac:dyDescent="0.2">
      <c r="A1547" s="355"/>
      <c r="B1547" s="355"/>
      <c r="C1547" s="355"/>
      <c r="D1547" s="355"/>
      <c r="E1547" s="355"/>
      <c r="F1547" s="355"/>
      <c r="G1547" s="355"/>
      <c r="H1547" s="358"/>
      <c r="I1547" s="608"/>
      <c r="J1547" s="359"/>
      <c r="K1547" s="363"/>
      <c r="L1547" s="355"/>
      <c r="M1547" s="355"/>
      <c r="N1547" s="358"/>
      <c r="O1547" s="355"/>
    </row>
    <row r="1548" spans="1:15" x14ac:dyDescent="0.2">
      <c r="A1548" s="355"/>
      <c r="B1548" s="355"/>
      <c r="C1548" s="355"/>
      <c r="D1548" s="355"/>
      <c r="E1548" s="355"/>
      <c r="F1548" s="355"/>
      <c r="G1548" s="355"/>
      <c r="H1548" s="358"/>
      <c r="I1548" s="608"/>
      <c r="J1548" s="359"/>
      <c r="K1548" s="363"/>
      <c r="L1548" s="355"/>
      <c r="M1548" s="355"/>
      <c r="N1548" s="358"/>
      <c r="O1548" s="355"/>
    </row>
    <row r="1549" spans="1:15" x14ac:dyDescent="0.2">
      <c r="A1549" s="355"/>
      <c r="B1549" s="355"/>
      <c r="C1549" s="355"/>
      <c r="D1549" s="355"/>
      <c r="E1549" s="355"/>
      <c r="F1549" s="355"/>
      <c r="G1549" s="355"/>
      <c r="H1549" s="358"/>
      <c r="I1549" s="608"/>
      <c r="J1549" s="359"/>
      <c r="K1549" s="363"/>
      <c r="L1549" s="355"/>
      <c r="M1549" s="355"/>
      <c r="N1549" s="358"/>
      <c r="O1549" s="355"/>
    </row>
    <row r="1550" spans="1:15" x14ac:dyDescent="0.2">
      <c r="A1550" s="355"/>
      <c r="B1550" s="355"/>
      <c r="C1550" s="355"/>
      <c r="D1550" s="355"/>
      <c r="E1550" s="355"/>
      <c r="F1550" s="355"/>
      <c r="G1550" s="355"/>
      <c r="H1550" s="358"/>
      <c r="I1550" s="608"/>
      <c r="J1550" s="359"/>
      <c r="K1550" s="363"/>
      <c r="L1550" s="355"/>
      <c r="M1550" s="355"/>
      <c r="N1550" s="358"/>
      <c r="O1550" s="355"/>
    </row>
    <row r="1551" spans="1:15" x14ac:dyDescent="0.2">
      <c r="A1551" s="355"/>
      <c r="B1551" s="355"/>
      <c r="C1551" s="355"/>
      <c r="D1551" s="355"/>
      <c r="E1551" s="355"/>
      <c r="F1551" s="355"/>
      <c r="G1551" s="355"/>
      <c r="H1551" s="358"/>
      <c r="I1551" s="608"/>
      <c r="J1551" s="359"/>
      <c r="K1551" s="363"/>
      <c r="L1551" s="355"/>
      <c r="M1551" s="355"/>
      <c r="N1551" s="358"/>
      <c r="O1551" s="355"/>
    </row>
    <row r="1552" spans="1:15" x14ac:dyDescent="0.2">
      <c r="A1552" s="355"/>
      <c r="B1552" s="355"/>
      <c r="C1552" s="355"/>
      <c r="D1552" s="355"/>
      <c r="E1552" s="355"/>
      <c r="F1552" s="355"/>
      <c r="G1552" s="355"/>
      <c r="H1552" s="358"/>
      <c r="I1552" s="608"/>
      <c r="J1552" s="359"/>
      <c r="K1552" s="363"/>
      <c r="L1552" s="355"/>
      <c r="M1552" s="355"/>
      <c r="N1552" s="358"/>
      <c r="O1552" s="355"/>
    </row>
    <row r="1553" spans="1:15" x14ac:dyDescent="0.2">
      <c r="A1553" s="355"/>
      <c r="B1553" s="355"/>
      <c r="C1553" s="355"/>
      <c r="D1553" s="355"/>
      <c r="E1553" s="355"/>
      <c r="F1553" s="355"/>
      <c r="G1553" s="355"/>
      <c r="H1553" s="358"/>
      <c r="I1553" s="608"/>
      <c r="J1553" s="359"/>
      <c r="K1553" s="363"/>
      <c r="L1553" s="355"/>
      <c r="M1553" s="355"/>
      <c r="N1553" s="358"/>
      <c r="O1553" s="355"/>
    </row>
    <row r="1554" spans="1:15" x14ac:dyDescent="0.2">
      <c r="A1554" s="355"/>
      <c r="B1554" s="355"/>
      <c r="C1554" s="355"/>
      <c r="D1554" s="355"/>
      <c r="E1554" s="355"/>
      <c r="F1554" s="355"/>
      <c r="G1554" s="355"/>
      <c r="H1554" s="358"/>
      <c r="I1554" s="608"/>
      <c r="J1554" s="359"/>
      <c r="K1554" s="363"/>
      <c r="L1554" s="355"/>
      <c r="M1554" s="355"/>
      <c r="N1554" s="358"/>
      <c r="O1554" s="355"/>
    </row>
    <row r="1555" spans="1:15" x14ac:dyDescent="0.2">
      <c r="A1555" s="355"/>
      <c r="B1555" s="355"/>
      <c r="C1555" s="355"/>
      <c r="D1555" s="355"/>
      <c r="E1555" s="355"/>
      <c r="F1555" s="355"/>
      <c r="G1555" s="355"/>
      <c r="H1555" s="358"/>
      <c r="I1555" s="608"/>
      <c r="J1555" s="359"/>
      <c r="K1555" s="363"/>
      <c r="L1555" s="355"/>
      <c r="M1555" s="355"/>
      <c r="N1555" s="358"/>
      <c r="O1555" s="355"/>
    </row>
    <row r="1556" spans="1:15" x14ac:dyDescent="0.2">
      <c r="A1556" s="355"/>
      <c r="B1556" s="355"/>
      <c r="C1556" s="355"/>
      <c r="D1556" s="355"/>
      <c r="E1556" s="355"/>
      <c r="F1556" s="355"/>
      <c r="G1556" s="355"/>
      <c r="H1556" s="358"/>
      <c r="I1556" s="608"/>
      <c r="J1556" s="359"/>
      <c r="K1556" s="363"/>
      <c r="L1556" s="355"/>
      <c r="M1556" s="355"/>
      <c r="N1556" s="358"/>
      <c r="O1556" s="355"/>
    </row>
    <row r="1557" spans="1:15" x14ac:dyDescent="0.2">
      <c r="A1557" s="355"/>
      <c r="B1557" s="355"/>
      <c r="C1557" s="355"/>
      <c r="D1557" s="355"/>
      <c r="E1557" s="355"/>
      <c r="F1557" s="355"/>
      <c r="G1557" s="355"/>
      <c r="H1557" s="358"/>
      <c r="I1557" s="608"/>
      <c r="J1557" s="359"/>
      <c r="K1557" s="363"/>
      <c r="L1557" s="355"/>
      <c r="M1557" s="355"/>
      <c r="N1557" s="358"/>
      <c r="O1557" s="355"/>
    </row>
    <row r="1558" spans="1:15" x14ac:dyDescent="0.2">
      <c r="A1558" s="355"/>
      <c r="B1558" s="355"/>
      <c r="C1558" s="355"/>
      <c r="D1558" s="355"/>
      <c r="E1558" s="355"/>
      <c r="F1558" s="355"/>
      <c r="G1558" s="355"/>
      <c r="H1558" s="358"/>
      <c r="I1558" s="608"/>
      <c r="J1558" s="359"/>
      <c r="K1558" s="363"/>
      <c r="L1558" s="355"/>
      <c r="M1558" s="355"/>
      <c r="N1558" s="358"/>
      <c r="O1558" s="355"/>
    </row>
    <row r="1559" spans="1:15" x14ac:dyDescent="0.2">
      <c r="A1559" s="355"/>
      <c r="B1559" s="355"/>
      <c r="C1559" s="355"/>
      <c r="D1559" s="355"/>
      <c r="E1559" s="355"/>
      <c r="F1559" s="355"/>
      <c r="G1559" s="355"/>
      <c r="H1559" s="358"/>
      <c r="I1559" s="608"/>
      <c r="J1559" s="359"/>
      <c r="K1559" s="363"/>
      <c r="L1559" s="355"/>
      <c r="M1559" s="355"/>
      <c r="N1559" s="358"/>
      <c r="O1559" s="355"/>
    </row>
    <row r="1560" spans="1:15" x14ac:dyDescent="0.2">
      <c r="A1560" s="355"/>
      <c r="B1560" s="355"/>
      <c r="C1560" s="355"/>
      <c r="D1560" s="355"/>
      <c r="E1560" s="355"/>
      <c r="F1560" s="355"/>
      <c r="G1560" s="355"/>
      <c r="H1560" s="358"/>
      <c r="I1560" s="608"/>
      <c r="J1560" s="359"/>
      <c r="K1560" s="363"/>
      <c r="L1560" s="355"/>
      <c r="M1560" s="355"/>
      <c r="N1560" s="358"/>
      <c r="O1560" s="355"/>
    </row>
    <row r="1561" spans="1:15" x14ac:dyDescent="0.2">
      <c r="A1561" s="355"/>
      <c r="B1561" s="355"/>
      <c r="C1561" s="355"/>
      <c r="D1561" s="355"/>
      <c r="E1561" s="355"/>
      <c r="F1561" s="355"/>
      <c r="G1561" s="355"/>
      <c r="H1561" s="358"/>
      <c r="I1561" s="608"/>
      <c r="J1561" s="359"/>
      <c r="K1561" s="363"/>
      <c r="L1561" s="355"/>
      <c r="M1561" s="355"/>
      <c r="N1561" s="358"/>
      <c r="O1561" s="355"/>
    </row>
    <row r="1562" spans="1:15" x14ac:dyDescent="0.2">
      <c r="A1562" s="355"/>
      <c r="B1562" s="355"/>
      <c r="C1562" s="355"/>
      <c r="D1562" s="355"/>
      <c r="E1562" s="355"/>
      <c r="F1562" s="355"/>
      <c r="G1562" s="355"/>
      <c r="H1562" s="358"/>
      <c r="I1562" s="608"/>
      <c r="J1562" s="359"/>
      <c r="K1562" s="363"/>
      <c r="L1562" s="355"/>
      <c r="M1562" s="355"/>
      <c r="N1562" s="358"/>
      <c r="O1562" s="355"/>
    </row>
    <row r="1563" spans="1:15" x14ac:dyDescent="0.2">
      <c r="A1563" s="355"/>
      <c r="B1563" s="355"/>
      <c r="C1563" s="355"/>
      <c r="D1563" s="355"/>
      <c r="E1563" s="355"/>
      <c r="F1563" s="355"/>
      <c r="G1563" s="355"/>
      <c r="H1563" s="358"/>
      <c r="I1563" s="608"/>
      <c r="J1563" s="359"/>
      <c r="K1563" s="363"/>
      <c r="L1563" s="355"/>
      <c r="M1563" s="355"/>
      <c r="N1563" s="358"/>
      <c r="O1563" s="355"/>
    </row>
    <row r="1564" spans="1:15" x14ac:dyDescent="0.2">
      <c r="A1564" s="355"/>
      <c r="B1564" s="355"/>
      <c r="C1564" s="355"/>
      <c r="D1564" s="355"/>
      <c r="E1564" s="355"/>
      <c r="F1564" s="355"/>
      <c r="G1564" s="355"/>
      <c r="H1564" s="358"/>
      <c r="I1564" s="608"/>
      <c r="J1564" s="359"/>
      <c r="K1564" s="363"/>
      <c r="L1564" s="355"/>
      <c r="M1564" s="355"/>
      <c r="N1564" s="358"/>
      <c r="O1564" s="355"/>
    </row>
    <row r="1565" spans="1:15" x14ac:dyDescent="0.2">
      <c r="A1565" s="355"/>
      <c r="B1565" s="355"/>
      <c r="C1565" s="355"/>
      <c r="D1565" s="355"/>
      <c r="E1565" s="355"/>
      <c r="F1565" s="355"/>
      <c r="G1565" s="355"/>
      <c r="H1565" s="358"/>
      <c r="I1565" s="608"/>
      <c r="J1565" s="359"/>
      <c r="K1565" s="363"/>
      <c r="L1565" s="355"/>
      <c r="M1565" s="355"/>
      <c r="N1565" s="358"/>
      <c r="O1565" s="355"/>
    </row>
    <row r="1566" spans="1:15" x14ac:dyDescent="0.2">
      <c r="A1566" s="355"/>
      <c r="B1566" s="355"/>
      <c r="C1566" s="355"/>
      <c r="D1566" s="355"/>
      <c r="E1566" s="355"/>
      <c r="F1566" s="355"/>
      <c r="G1566" s="355"/>
      <c r="H1566" s="358"/>
      <c r="I1566" s="608"/>
      <c r="J1566" s="359"/>
      <c r="K1566" s="363"/>
      <c r="L1566" s="355"/>
      <c r="M1566" s="355"/>
      <c r="N1566" s="358"/>
      <c r="O1566" s="355"/>
    </row>
    <row r="1567" spans="1:15" x14ac:dyDescent="0.2">
      <c r="A1567" s="355"/>
      <c r="B1567" s="355"/>
      <c r="C1567" s="355"/>
      <c r="D1567" s="355"/>
      <c r="E1567" s="355"/>
      <c r="F1567" s="355"/>
      <c r="G1567" s="355"/>
      <c r="H1567" s="358"/>
      <c r="I1567" s="608"/>
      <c r="J1567" s="359"/>
      <c r="K1567" s="363"/>
      <c r="L1567" s="355"/>
      <c r="M1567" s="355"/>
      <c r="N1567" s="358"/>
      <c r="O1567" s="355"/>
    </row>
    <row r="1568" spans="1:15" x14ac:dyDescent="0.2">
      <c r="A1568" s="355"/>
      <c r="B1568" s="355"/>
      <c r="C1568" s="355"/>
      <c r="D1568" s="355"/>
      <c r="E1568" s="355"/>
      <c r="F1568" s="355"/>
      <c r="G1568" s="355"/>
      <c r="H1568" s="358"/>
      <c r="I1568" s="608"/>
      <c r="J1568" s="359"/>
      <c r="K1568" s="363"/>
      <c r="L1568" s="355"/>
      <c r="M1568" s="355"/>
      <c r="N1568" s="358"/>
      <c r="O1568" s="355"/>
    </row>
    <row r="1569" spans="1:15" x14ac:dyDescent="0.2">
      <c r="A1569" s="355"/>
      <c r="B1569" s="355"/>
      <c r="C1569" s="355"/>
      <c r="D1569" s="355"/>
      <c r="E1569" s="355"/>
      <c r="F1569" s="355"/>
      <c r="G1569" s="355"/>
      <c r="H1569" s="358"/>
      <c r="I1569" s="608"/>
      <c r="J1569" s="359"/>
      <c r="K1569" s="363"/>
      <c r="L1569" s="355"/>
      <c r="M1569" s="355"/>
      <c r="N1569" s="358"/>
      <c r="O1569" s="355"/>
    </row>
    <row r="1570" spans="1:15" x14ac:dyDescent="0.2">
      <c r="A1570" s="355"/>
      <c r="B1570" s="355"/>
      <c r="C1570" s="355"/>
      <c r="D1570" s="355"/>
      <c r="E1570" s="355"/>
      <c r="F1570" s="355"/>
      <c r="G1570" s="355"/>
      <c r="H1570" s="358"/>
      <c r="I1570" s="608"/>
      <c r="J1570" s="359"/>
      <c r="K1570" s="363"/>
      <c r="L1570" s="355"/>
      <c r="M1570" s="355"/>
      <c r="N1570" s="358"/>
      <c r="O1570" s="355"/>
    </row>
    <row r="1571" spans="1:15" x14ac:dyDescent="0.2">
      <c r="A1571" s="355"/>
      <c r="B1571" s="355"/>
      <c r="C1571" s="355"/>
      <c r="D1571" s="355"/>
      <c r="E1571" s="355"/>
      <c r="F1571" s="355"/>
      <c r="G1571" s="355"/>
      <c r="H1571" s="358"/>
      <c r="I1571" s="608"/>
      <c r="J1571" s="359"/>
      <c r="K1571" s="363"/>
      <c r="L1571" s="355"/>
      <c r="M1571" s="355"/>
      <c r="N1571" s="358"/>
      <c r="O1571" s="355"/>
    </row>
    <row r="1572" spans="1:15" x14ac:dyDescent="0.2">
      <c r="A1572" s="355"/>
      <c r="B1572" s="355"/>
      <c r="C1572" s="355"/>
      <c r="D1572" s="355"/>
      <c r="E1572" s="355"/>
      <c r="F1572" s="355"/>
      <c r="G1572" s="355"/>
      <c r="H1572" s="358"/>
      <c r="I1572" s="608"/>
      <c r="J1572" s="359"/>
      <c r="K1572" s="363"/>
      <c r="L1572" s="355"/>
      <c r="M1572" s="355"/>
      <c r="N1572" s="358"/>
      <c r="O1572" s="355"/>
    </row>
    <row r="1573" spans="1:15" x14ac:dyDescent="0.2">
      <c r="A1573" s="355"/>
      <c r="B1573" s="355"/>
      <c r="C1573" s="355"/>
      <c r="D1573" s="355"/>
      <c r="E1573" s="355"/>
      <c r="F1573" s="355"/>
      <c r="G1573" s="355"/>
      <c r="H1573" s="358"/>
      <c r="I1573" s="608"/>
      <c r="J1573" s="359"/>
      <c r="K1573" s="363"/>
      <c r="L1573" s="355"/>
      <c r="M1573" s="355"/>
      <c r="N1573" s="358"/>
      <c r="O1573" s="355"/>
    </row>
    <row r="1574" spans="1:15" x14ac:dyDescent="0.2">
      <c r="A1574" s="355"/>
      <c r="B1574" s="355"/>
      <c r="C1574" s="355"/>
      <c r="D1574" s="355"/>
      <c r="E1574" s="355"/>
      <c r="F1574" s="355"/>
      <c r="G1574" s="355"/>
      <c r="H1574" s="358"/>
      <c r="I1574" s="608"/>
      <c r="J1574" s="359"/>
      <c r="K1574" s="363"/>
      <c r="L1574" s="355"/>
      <c r="M1574" s="355"/>
      <c r="N1574" s="358"/>
      <c r="O1574" s="355"/>
    </row>
    <row r="1575" spans="1:15" x14ac:dyDescent="0.2">
      <c r="A1575" s="355"/>
      <c r="B1575" s="355"/>
      <c r="C1575" s="355"/>
      <c r="D1575" s="355"/>
      <c r="E1575" s="355"/>
      <c r="F1575" s="355"/>
      <c r="G1575" s="355"/>
      <c r="H1575" s="358"/>
      <c r="I1575" s="608"/>
      <c r="J1575" s="359"/>
      <c r="K1575" s="363"/>
      <c r="L1575" s="355"/>
      <c r="M1575" s="355"/>
      <c r="N1575" s="358"/>
      <c r="O1575" s="355"/>
    </row>
    <row r="1576" spans="1:15" x14ac:dyDescent="0.2">
      <c r="A1576" s="355"/>
      <c r="B1576" s="355"/>
      <c r="C1576" s="355"/>
      <c r="D1576" s="355"/>
      <c r="E1576" s="355"/>
      <c r="F1576" s="355"/>
      <c r="G1576" s="355"/>
      <c r="H1576" s="358"/>
      <c r="I1576" s="608"/>
      <c r="J1576" s="359"/>
      <c r="K1576" s="363"/>
      <c r="L1576" s="355"/>
      <c r="M1576" s="355"/>
      <c r="N1576" s="358"/>
      <c r="O1576" s="355"/>
    </row>
    <row r="1577" spans="1:15" x14ac:dyDescent="0.2">
      <c r="A1577" s="355"/>
      <c r="B1577" s="355"/>
      <c r="C1577" s="355"/>
      <c r="D1577" s="355"/>
      <c r="E1577" s="355"/>
      <c r="F1577" s="355"/>
      <c r="G1577" s="355"/>
      <c r="H1577" s="358"/>
      <c r="I1577" s="608"/>
      <c r="J1577" s="359"/>
      <c r="K1577" s="363"/>
      <c r="L1577" s="355"/>
      <c r="M1577" s="355"/>
      <c r="N1577" s="358"/>
      <c r="O1577" s="355"/>
    </row>
    <row r="1578" spans="1:15" x14ac:dyDescent="0.2">
      <c r="A1578" s="355"/>
      <c r="B1578" s="355"/>
      <c r="C1578" s="355"/>
      <c r="D1578" s="355"/>
      <c r="E1578" s="355"/>
      <c r="F1578" s="355"/>
      <c r="G1578" s="355"/>
      <c r="H1578" s="358"/>
      <c r="I1578" s="608"/>
      <c r="J1578" s="359"/>
      <c r="K1578" s="363"/>
      <c r="L1578" s="355"/>
      <c r="M1578" s="355"/>
      <c r="N1578" s="358"/>
      <c r="O1578" s="355"/>
    </row>
    <row r="1579" spans="1:15" x14ac:dyDescent="0.2">
      <c r="A1579" s="355"/>
      <c r="B1579" s="355"/>
      <c r="C1579" s="355"/>
      <c r="D1579" s="355"/>
      <c r="E1579" s="355"/>
      <c r="F1579" s="355"/>
      <c r="G1579" s="355"/>
      <c r="H1579" s="358"/>
      <c r="I1579" s="608"/>
      <c r="J1579" s="359"/>
      <c r="K1579" s="363"/>
      <c r="L1579" s="355"/>
      <c r="M1579" s="355"/>
      <c r="N1579" s="358"/>
      <c r="O1579" s="355"/>
    </row>
    <row r="1580" spans="1:15" x14ac:dyDescent="0.2">
      <c r="A1580" s="355"/>
      <c r="B1580" s="355"/>
      <c r="C1580" s="355"/>
      <c r="D1580" s="355"/>
      <c r="E1580" s="355"/>
      <c r="F1580" s="355"/>
      <c r="G1580" s="355"/>
      <c r="H1580" s="358"/>
      <c r="I1580" s="608"/>
      <c r="J1580" s="359"/>
      <c r="K1580" s="363"/>
      <c r="L1580" s="355"/>
      <c r="M1580" s="355"/>
      <c r="N1580" s="358"/>
      <c r="O1580" s="355"/>
    </row>
    <row r="1581" spans="1:15" x14ac:dyDescent="0.2">
      <c r="A1581" s="355"/>
      <c r="B1581" s="355"/>
      <c r="C1581" s="355"/>
      <c r="D1581" s="355"/>
      <c r="E1581" s="355"/>
      <c r="F1581" s="355"/>
      <c r="G1581" s="355"/>
      <c r="H1581" s="358"/>
      <c r="I1581" s="608"/>
      <c r="J1581" s="359"/>
      <c r="K1581" s="363"/>
      <c r="L1581" s="355"/>
      <c r="M1581" s="355"/>
      <c r="N1581" s="358"/>
      <c r="O1581" s="355"/>
    </row>
    <row r="1582" spans="1:15" x14ac:dyDescent="0.2">
      <c r="A1582" s="355"/>
      <c r="B1582" s="355"/>
      <c r="C1582" s="355"/>
      <c r="D1582" s="355"/>
      <c r="E1582" s="355"/>
      <c r="F1582" s="355"/>
      <c r="G1582" s="355"/>
      <c r="H1582" s="358"/>
      <c r="I1582" s="608"/>
      <c r="J1582" s="359"/>
      <c r="K1582" s="363"/>
      <c r="L1582" s="355"/>
      <c r="M1582" s="355"/>
      <c r="N1582" s="358"/>
      <c r="O1582" s="355"/>
    </row>
    <row r="1583" spans="1:15" x14ac:dyDescent="0.2">
      <c r="A1583" s="355"/>
      <c r="B1583" s="355"/>
      <c r="C1583" s="355"/>
      <c r="D1583" s="355"/>
      <c r="E1583" s="355"/>
      <c r="F1583" s="355"/>
      <c r="G1583" s="355"/>
      <c r="H1583" s="358"/>
      <c r="I1583" s="608"/>
      <c r="J1583" s="359"/>
      <c r="K1583" s="363"/>
      <c r="L1583" s="355"/>
      <c r="M1583" s="355"/>
      <c r="N1583" s="358"/>
      <c r="O1583" s="355"/>
    </row>
    <row r="1584" spans="1:15" x14ac:dyDescent="0.2">
      <c r="A1584" s="355"/>
      <c r="B1584" s="355"/>
      <c r="C1584" s="355"/>
      <c r="D1584" s="355"/>
      <c r="E1584" s="355"/>
      <c r="F1584" s="355"/>
      <c r="G1584" s="355"/>
      <c r="H1584" s="358"/>
      <c r="I1584" s="608"/>
      <c r="J1584" s="359"/>
      <c r="K1584" s="363"/>
      <c r="L1584" s="355"/>
      <c r="M1584" s="355"/>
      <c r="N1584" s="358"/>
      <c r="O1584" s="355"/>
    </row>
    <row r="1585" spans="1:15" x14ac:dyDescent="0.2">
      <c r="A1585" s="355"/>
      <c r="B1585" s="355"/>
      <c r="C1585" s="355"/>
      <c r="D1585" s="355"/>
      <c r="E1585" s="355"/>
      <c r="F1585" s="355"/>
      <c r="G1585" s="355"/>
      <c r="H1585" s="358"/>
      <c r="I1585" s="608"/>
      <c r="J1585" s="359"/>
      <c r="K1585" s="363"/>
      <c r="L1585" s="355"/>
      <c r="M1585" s="355"/>
      <c r="N1585" s="358"/>
      <c r="O1585" s="355"/>
    </row>
    <row r="1586" spans="1:15" x14ac:dyDescent="0.2">
      <c r="A1586" s="355"/>
      <c r="B1586" s="355"/>
      <c r="C1586" s="355"/>
      <c r="D1586" s="355"/>
      <c r="E1586" s="355"/>
      <c r="F1586" s="355"/>
      <c r="G1586" s="355"/>
      <c r="H1586" s="358"/>
      <c r="I1586" s="608"/>
      <c r="J1586" s="359"/>
      <c r="K1586" s="363"/>
      <c r="L1586" s="355"/>
      <c r="M1586" s="355"/>
      <c r="N1586" s="358"/>
      <c r="O1586" s="355"/>
    </row>
    <row r="1587" spans="1:15" x14ac:dyDescent="0.2">
      <c r="A1587" s="355"/>
      <c r="B1587" s="355"/>
      <c r="C1587" s="355"/>
      <c r="D1587" s="355"/>
      <c r="E1587" s="355"/>
      <c r="F1587" s="355"/>
      <c r="G1587" s="355"/>
      <c r="H1587" s="358"/>
      <c r="I1587" s="608"/>
      <c r="J1587" s="359"/>
      <c r="K1587" s="363"/>
      <c r="L1587" s="355"/>
      <c r="M1587" s="355"/>
      <c r="N1587" s="358"/>
      <c r="O1587" s="355"/>
    </row>
    <row r="1588" spans="1:15" x14ac:dyDescent="0.2">
      <c r="A1588" s="355"/>
      <c r="B1588" s="355"/>
      <c r="C1588" s="355"/>
      <c r="D1588" s="355"/>
      <c r="E1588" s="355"/>
      <c r="F1588" s="355"/>
      <c r="G1588" s="355"/>
      <c r="H1588" s="358"/>
      <c r="I1588" s="608"/>
      <c r="J1588" s="359"/>
      <c r="K1588" s="363"/>
      <c r="L1588" s="355"/>
      <c r="M1588" s="355"/>
      <c r="N1588" s="358"/>
      <c r="O1588" s="355"/>
    </row>
    <row r="1589" spans="1:15" x14ac:dyDescent="0.2">
      <c r="A1589" s="355"/>
      <c r="B1589" s="355"/>
      <c r="C1589" s="355"/>
      <c r="D1589" s="355"/>
      <c r="E1589" s="355"/>
      <c r="F1589" s="355"/>
      <c r="G1589" s="355"/>
      <c r="H1589" s="358"/>
      <c r="I1589" s="608"/>
      <c r="J1589" s="359"/>
      <c r="K1589" s="363"/>
      <c r="L1589" s="355"/>
      <c r="M1589" s="355"/>
      <c r="N1589" s="358"/>
      <c r="O1589" s="355"/>
    </row>
    <row r="1590" spans="1:15" x14ac:dyDescent="0.2">
      <c r="A1590" s="355"/>
      <c r="B1590" s="355"/>
      <c r="C1590" s="355"/>
      <c r="D1590" s="355"/>
      <c r="E1590" s="355"/>
      <c r="F1590" s="355"/>
      <c r="G1590" s="355"/>
      <c r="H1590" s="358"/>
      <c r="I1590" s="608"/>
      <c r="J1590" s="359"/>
      <c r="K1590" s="363"/>
      <c r="L1590" s="355"/>
      <c r="M1590" s="355"/>
      <c r="N1590" s="358"/>
      <c r="O1590" s="355"/>
    </row>
    <row r="1591" spans="1:15" x14ac:dyDescent="0.2">
      <c r="A1591" s="355"/>
      <c r="B1591" s="355"/>
      <c r="C1591" s="355"/>
      <c r="D1591" s="355"/>
      <c r="E1591" s="355"/>
      <c r="F1591" s="355"/>
      <c r="G1591" s="355"/>
      <c r="H1591" s="358"/>
      <c r="I1591" s="608"/>
      <c r="J1591" s="359"/>
      <c r="K1591" s="363"/>
      <c r="L1591" s="355"/>
      <c r="M1591" s="355"/>
      <c r="N1591" s="358"/>
      <c r="O1591" s="355"/>
    </row>
    <row r="1592" spans="1:15" x14ac:dyDescent="0.2">
      <c r="A1592" s="355"/>
      <c r="B1592" s="355"/>
      <c r="C1592" s="355"/>
      <c r="D1592" s="355"/>
      <c r="E1592" s="355"/>
      <c r="F1592" s="355"/>
      <c r="G1592" s="355"/>
      <c r="H1592" s="358"/>
      <c r="I1592" s="608"/>
      <c r="J1592" s="359"/>
      <c r="K1592" s="363"/>
      <c r="L1592" s="355"/>
      <c r="M1592" s="355"/>
      <c r="N1592" s="358"/>
      <c r="O1592" s="355"/>
    </row>
    <row r="1593" spans="1:15" x14ac:dyDescent="0.2">
      <c r="A1593" s="355"/>
      <c r="B1593" s="355"/>
      <c r="C1593" s="355"/>
      <c r="D1593" s="355"/>
      <c r="E1593" s="355"/>
      <c r="F1593" s="355"/>
      <c r="G1593" s="355"/>
      <c r="H1593" s="358"/>
      <c r="I1593" s="608"/>
      <c r="J1593" s="359"/>
      <c r="K1593" s="363"/>
      <c r="L1593" s="355"/>
      <c r="M1593" s="355"/>
      <c r="N1593" s="358"/>
      <c r="O1593" s="355"/>
    </row>
    <row r="1594" spans="1:15" x14ac:dyDescent="0.2">
      <c r="A1594" s="355"/>
      <c r="B1594" s="355"/>
      <c r="C1594" s="355"/>
      <c r="D1594" s="355"/>
      <c r="E1594" s="355"/>
      <c r="F1594" s="355"/>
      <c r="G1594" s="355"/>
      <c r="H1594" s="358"/>
      <c r="I1594" s="608"/>
      <c r="J1594" s="359"/>
      <c r="K1594" s="363"/>
      <c r="L1594" s="355"/>
      <c r="M1594" s="355"/>
      <c r="N1594" s="358"/>
      <c r="O1594" s="355"/>
    </row>
    <row r="1595" spans="1:15" x14ac:dyDescent="0.2">
      <c r="A1595" s="355"/>
      <c r="B1595" s="355"/>
      <c r="C1595" s="355"/>
      <c r="D1595" s="355"/>
      <c r="E1595" s="355"/>
      <c r="F1595" s="355"/>
      <c r="G1595" s="355"/>
      <c r="H1595" s="358"/>
      <c r="I1595" s="608"/>
      <c r="J1595" s="359"/>
      <c r="K1595" s="363"/>
      <c r="L1595" s="355"/>
      <c r="M1595" s="355"/>
      <c r="N1595" s="358"/>
      <c r="O1595" s="355"/>
    </row>
    <row r="1596" spans="1:15" x14ac:dyDescent="0.2">
      <c r="A1596" s="355"/>
      <c r="B1596" s="355"/>
      <c r="C1596" s="355"/>
      <c r="D1596" s="355"/>
      <c r="E1596" s="355"/>
      <c r="F1596" s="355"/>
      <c r="G1596" s="355"/>
      <c r="H1596" s="358"/>
      <c r="I1596" s="608"/>
      <c r="J1596" s="359"/>
      <c r="K1596" s="363"/>
      <c r="L1596" s="355"/>
      <c r="M1596" s="355"/>
      <c r="N1596" s="358"/>
      <c r="O1596" s="355"/>
    </row>
    <row r="1597" spans="1:15" x14ac:dyDescent="0.2">
      <c r="A1597" s="355"/>
      <c r="B1597" s="355"/>
      <c r="C1597" s="355"/>
      <c r="D1597" s="355"/>
      <c r="E1597" s="355"/>
      <c r="F1597" s="355"/>
      <c r="G1597" s="355"/>
      <c r="H1597" s="358"/>
      <c r="I1597" s="608"/>
      <c r="J1597" s="359"/>
      <c r="K1597" s="363"/>
      <c r="L1597" s="355"/>
      <c r="M1597" s="355"/>
      <c r="N1597" s="358"/>
      <c r="O1597" s="355"/>
    </row>
    <row r="1598" spans="1:15" x14ac:dyDescent="0.2">
      <c r="A1598" s="355"/>
      <c r="B1598" s="355"/>
      <c r="C1598" s="355"/>
      <c r="D1598" s="355"/>
      <c r="E1598" s="355"/>
      <c r="F1598" s="355"/>
      <c r="G1598" s="355"/>
      <c r="H1598" s="358"/>
      <c r="I1598" s="608"/>
      <c r="J1598" s="359"/>
      <c r="K1598" s="363"/>
      <c r="L1598" s="355"/>
      <c r="M1598" s="355"/>
      <c r="N1598" s="358"/>
      <c r="O1598" s="355"/>
    </row>
    <row r="1599" spans="1:15" x14ac:dyDescent="0.2">
      <c r="A1599" s="355"/>
      <c r="B1599" s="355"/>
      <c r="C1599" s="355"/>
      <c r="D1599" s="355"/>
      <c r="E1599" s="355"/>
      <c r="F1599" s="355"/>
      <c r="G1599" s="355"/>
      <c r="H1599" s="358"/>
      <c r="I1599" s="608"/>
      <c r="J1599" s="359"/>
      <c r="K1599" s="363"/>
      <c r="L1599" s="355"/>
      <c r="M1599" s="355"/>
      <c r="N1599" s="358"/>
      <c r="O1599" s="355"/>
    </row>
    <row r="1600" spans="1:15" x14ac:dyDescent="0.2">
      <c r="A1600" s="355"/>
      <c r="B1600" s="355"/>
      <c r="C1600" s="355"/>
      <c r="D1600" s="355"/>
      <c r="E1600" s="355"/>
      <c r="F1600" s="355"/>
      <c r="G1600" s="355"/>
      <c r="H1600" s="358"/>
      <c r="I1600" s="608"/>
      <c r="J1600" s="359"/>
      <c r="K1600" s="363"/>
      <c r="L1600" s="355"/>
      <c r="M1600" s="355"/>
      <c r="N1600" s="358"/>
      <c r="O1600" s="355"/>
    </row>
    <row r="1601" spans="1:15" x14ac:dyDescent="0.2">
      <c r="A1601" s="355"/>
      <c r="B1601" s="355"/>
      <c r="C1601" s="355"/>
      <c r="D1601" s="355"/>
      <c r="E1601" s="355"/>
      <c r="F1601" s="355"/>
      <c r="G1601" s="355"/>
      <c r="H1601" s="358"/>
      <c r="I1601" s="608"/>
      <c r="J1601" s="359"/>
      <c r="K1601" s="363"/>
      <c r="L1601" s="355"/>
      <c r="M1601" s="355"/>
      <c r="N1601" s="358"/>
      <c r="O1601" s="355"/>
    </row>
    <row r="1602" spans="1:15" x14ac:dyDescent="0.2">
      <c r="A1602" s="355"/>
      <c r="B1602" s="355"/>
      <c r="C1602" s="355"/>
      <c r="D1602" s="355"/>
      <c r="E1602" s="355"/>
      <c r="F1602" s="355"/>
      <c r="G1602" s="355"/>
      <c r="H1602" s="358"/>
      <c r="I1602" s="608"/>
      <c r="J1602" s="359"/>
      <c r="K1602" s="363"/>
      <c r="L1602" s="355"/>
      <c r="M1602" s="355"/>
      <c r="N1602" s="358"/>
      <c r="O1602" s="355"/>
    </row>
    <row r="1603" spans="1:15" x14ac:dyDescent="0.2">
      <c r="A1603" s="355"/>
      <c r="B1603" s="355"/>
      <c r="C1603" s="355"/>
      <c r="D1603" s="355"/>
      <c r="E1603" s="355"/>
      <c r="F1603" s="355"/>
      <c r="G1603" s="355"/>
      <c r="H1603" s="358"/>
      <c r="I1603" s="608"/>
      <c r="J1603" s="359"/>
      <c r="K1603" s="363"/>
      <c r="L1603" s="355"/>
      <c r="M1603" s="355"/>
      <c r="N1603" s="358"/>
      <c r="O1603" s="355"/>
    </row>
    <row r="1604" spans="1:15" x14ac:dyDescent="0.2">
      <c r="A1604" s="355"/>
      <c r="B1604" s="355"/>
      <c r="C1604" s="355"/>
      <c r="D1604" s="355"/>
      <c r="E1604" s="355"/>
      <c r="F1604" s="355"/>
      <c r="G1604" s="355"/>
      <c r="H1604" s="358"/>
      <c r="I1604" s="608"/>
      <c r="J1604" s="359"/>
      <c r="K1604" s="363"/>
      <c r="L1604" s="355"/>
      <c r="M1604" s="355"/>
      <c r="N1604" s="358"/>
      <c r="O1604" s="355"/>
    </row>
    <row r="1605" spans="1:15" x14ac:dyDescent="0.2">
      <c r="A1605" s="355"/>
      <c r="B1605" s="355"/>
      <c r="C1605" s="355"/>
      <c r="D1605" s="355"/>
      <c r="E1605" s="355"/>
      <c r="F1605" s="355"/>
      <c r="G1605" s="355"/>
      <c r="H1605" s="358"/>
      <c r="I1605" s="608"/>
      <c r="J1605" s="359"/>
      <c r="K1605" s="363"/>
      <c r="L1605" s="355"/>
      <c r="M1605" s="355"/>
      <c r="N1605" s="358"/>
      <c r="O1605" s="355"/>
    </row>
    <row r="1606" spans="1:15" x14ac:dyDescent="0.2">
      <c r="A1606" s="355"/>
      <c r="B1606" s="355"/>
      <c r="C1606" s="355"/>
      <c r="D1606" s="355"/>
      <c r="E1606" s="355"/>
      <c r="F1606" s="355"/>
      <c r="G1606" s="355"/>
      <c r="H1606" s="358"/>
      <c r="I1606" s="608"/>
      <c r="J1606" s="359"/>
      <c r="K1606" s="363"/>
      <c r="L1606" s="355"/>
      <c r="M1606" s="355"/>
      <c r="N1606" s="358"/>
      <c r="O1606" s="355"/>
    </row>
    <row r="1607" spans="1:15" x14ac:dyDescent="0.2">
      <c r="A1607" s="355"/>
      <c r="B1607" s="355"/>
      <c r="C1607" s="355"/>
      <c r="D1607" s="355"/>
      <c r="E1607" s="355"/>
      <c r="F1607" s="355"/>
      <c r="G1607" s="355"/>
      <c r="H1607" s="358"/>
      <c r="I1607" s="608"/>
      <c r="J1607" s="359"/>
      <c r="K1607" s="363"/>
      <c r="L1607" s="355"/>
      <c r="M1607" s="355"/>
      <c r="N1607" s="358"/>
      <c r="O1607" s="355"/>
    </row>
    <row r="1608" spans="1:15" x14ac:dyDescent="0.2">
      <c r="A1608" s="355"/>
      <c r="B1608" s="355"/>
      <c r="C1608" s="355"/>
      <c r="D1608" s="355"/>
      <c r="E1608" s="355"/>
      <c r="F1608" s="355"/>
      <c r="G1608" s="355"/>
      <c r="H1608" s="358"/>
      <c r="I1608" s="608"/>
      <c r="J1608" s="359"/>
      <c r="K1608" s="363"/>
      <c r="L1608" s="355"/>
      <c r="M1608" s="355"/>
      <c r="N1608" s="358"/>
      <c r="O1608" s="355"/>
    </row>
    <row r="1609" spans="1:15" x14ac:dyDescent="0.2">
      <c r="A1609" s="355"/>
      <c r="B1609" s="355"/>
      <c r="C1609" s="355"/>
      <c r="D1609" s="355"/>
      <c r="E1609" s="355"/>
      <c r="F1609" s="355"/>
      <c r="G1609" s="355"/>
      <c r="H1609" s="358"/>
      <c r="I1609" s="608"/>
      <c r="J1609" s="359"/>
      <c r="K1609" s="363"/>
      <c r="L1609" s="355"/>
      <c r="M1609" s="355"/>
      <c r="N1609" s="358"/>
      <c r="O1609" s="355"/>
    </row>
    <row r="1610" spans="1:15" x14ac:dyDescent="0.2">
      <c r="A1610" s="355"/>
      <c r="B1610" s="355"/>
      <c r="C1610" s="355"/>
      <c r="D1610" s="355"/>
      <c r="E1610" s="355"/>
      <c r="F1610" s="355"/>
      <c r="G1610" s="355"/>
      <c r="H1610" s="358"/>
      <c r="I1610" s="608"/>
      <c r="J1610" s="359"/>
      <c r="K1610" s="363"/>
      <c r="L1610" s="355"/>
      <c r="M1610" s="355"/>
      <c r="N1610" s="358"/>
      <c r="O1610" s="355"/>
    </row>
    <row r="1611" spans="1:15" x14ac:dyDescent="0.2">
      <c r="A1611" s="355"/>
      <c r="B1611" s="355"/>
      <c r="C1611" s="355"/>
      <c r="D1611" s="355"/>
      <c r="E1611" s="355"/>
      <c r="F1611" s="355"/>
      <c r="G1611" s="355"/>
      <c r="H1611" s="358"/>
      <c r="I1611" s="608"/>
      <c r="J1611" s="359"/>
      <c r="K1611" s="363"/>
      <c r="L1611" s="355"/>
      <c r="M1611" s="355"/>
      <c r="N1611" s="358"/>
      <c r="O1611" s="355"/>
    </row>
    <row r="1612" spans="1:15" x14ac:dyDescent="0.2">
      <c r="A1612" s="355"/>
      <c r="B1612" s="355"/>
      <c r="C1612" s="355"/>
      <c r="D1612" s="355"/>
      <c r="E1612" s="355"/>
      <c r="F1612" s="355"/>
      <c r="G1612" s="355"/>
      <c r="H1612" s="358"/>
      <c r="I1612" s="608"/>
      <c r="J1612" s="359"/>
      <c r="K1612" s="363"/>
      <c r="L1612" s="355"/>
      <c r="M1612" s="355"/>
      <c r="N1612" s="358"/>
      <c r="O1612" s="355"/>
    </row>
    <row r="1613" spans="1:15" x14ac:dyDescent="0.2">
      <c r="A1613" s="355"/>
      <c r="B1613" s="355"/>
      <c r="C1613" s="355"/>
      <c r="D1613" s="355"/>
      <c r="E1613" s="355"/>
      <c r="F1613" s="355"/>
      <c r="G1613" s="355"/>
      <c r="H1613" s="358"/>
      <c r="I1613" s="608"/>
      <c r="J1613" s="359"/>
      <c r="K1613" s="363"/>
      <c r="L1613" s="355"/>
      <c r="M1613" s="355"/>
      <c r="N1613" s="358"/>
      <c r="O1613" s="355"/>
    </row>
    <row r="1614" spans="1:15" x14ac:dyDescent="0.2">
      <c r="A1614" s="355"/>
      <c r="B1614" s="355"/>
      <c r="C1614" s="355"/>
      <c r="D1614" s="355"/>
      <c r="E1614" s="355"/>
      <c r="F1614" s="355"/>
      <c r="G1614" s="355"/>
      <c r="H1614" s="358"/>
      <c r="I1614" s="608"/>
      <c r="J1614" s="359"/>
      <c r="K1614" s="363"/>
      <c r="L1614" s="355"/>
      <c r="M1614" s="355"/>
      <c r="N1614" s="358"/>
      <c r="O1614" s="355"/>
    </row>
    <row r="1615" spans="1:15" x14ac:dyDescent="0.2">
      <c r="A1615" s="355"/>
      <c r="B1615" s="355"/>
      <c r="C1615" s="355"/>
      <c r="D1615" s="355"/>
      <c r="E1615" s="355"/>
      <c r="F1615" s="355"/>
      <c r="G1615" s="355"/>
      <c r="H1615" s="358"/>
      <c r="I1615" s="608"/>
      <c r="J1615" s="359"/>
      <c r="K1615" s="363"/>
      <c r="L1615" s="355"/>
      <c r="M1615" s="355"/>
      <c r="N1615" s="358"/>
      <c r="O1615" s="355"/>
    </row>
    <row r="1616" spans="1:15" x14ac:dyDescent="0.2">
      <c r="A1616" s="355"/>
      <c r="B1616" s="355"/>
      <c r="C1616" s="355"/>
      <c r="D1616" s="355"/>
      <c r="E1616" s="355"/>
      <c r="F1616" s="355"/>
      <c r="G1616" s="355"/>
      <c r="H1616" s="358"/>
      <c r="I1616" s="608"/>
      <c r="J1616" s="359"/>
      <c r="K1616" s="363"/>
      <c r="L1616" s="355"/>
      <c r="M1616" s="355"/>
      <c r="N1616" s="358"/>
      <c r="O1616" s="355"/>
    </row>
    <row r="1617" spans="1:15" x14ac:dyDescent="0.2">
      <c r="A1617" s="355"/>
      <c r="B1617" s="355"/>
      <c r="C1617" s="355"/>
      <c r="D1617" s="355"/>
      <c r="E1617" s="355"/>
      <c r="F1617" s="355"/>
      <c r="G1617" s="355"/>
      <c r="H1617" s="358"/>
      <c r="I1617" s="608"/>
      <c r="J1617" s="359"/>
      <c r="K1617" s="363"/>
      <c r="L1617" s="355"/>
      <c r="M1617" s="355"/>
      <c r="N1617" s="358"/>
      <c r="O1617" s="355"/>
    </row>
    <row r="1618" spans="1:15" x14ac:dyDescent="0.2">
      <c r="A1618" s="355"/>
      <c r="B1618" s="355"/>
      <c r="C1618" s="355"/>
      <c r="D1618" s="355"/>
      <c r="E1618" s="355"/>
      <c r="F1618" s="355"/>
      <c r="G1618" s="355"/>
      <c r="H1618" s="358"/>
      <c r="I1618" s="608"/>
      <c r="J1618" s="359"/>
      <c r="K1618" s="363"/>
      <c r="L1618" s="355"/>
      <c r="M1618" s="355"/>
      <c r="N1618" s="358"/>
      <c r="O1618" s="355"/>
    </row>
    <row r="1619" spans="1:15" x14ac:dyDescent="0.2">
      <c r="A1619" s="355"/>
      <c r="B1619" s="355"/>
      <c r="C1619" s="355"/>
      <c r="D1619" s="355"/>
      <c r="E1619" s="355"/>
      <c r="F1619" s="355"/>
      <c r="G1619" s="355"/>
      <c r="H1619" s="358"/>
      <c r="I1619" s="608"/>
      <c r="J1619" s="359"/>
      <c r="K1619" s="363"/>
      <c r="L1619" s="355"/>
      <c r="M1619" s="355"/>
      <c r="N1619" s="358"/>
      <c r="O1619" s="355"/>
    </row>
    <row r="1620" spans="1:15" x14ac:dyDescent="0.2">
      <c r="A1620" s="355"/>
      <c r="B1620" s="355"/>
      <c r="C1620" s="355"/>
      <c r="D1620" s="355"/>
      <c r="E1620" s="355"/>
      <c r="F1620" s="355"/>
      <c r="G1620" s="355"/>
      <c r="H1620" s="358"/>
      <c r="I1620" s="608"/>
      <c r="J1620" s="359"/>
      <c r="K1620" s="363"/>
      <c r="L1620" s="355"/>
      <c r="M1620" s="355"/>
      <c r="N1620" s="358"/>
      <c r="O1620" s="355"/>
    </row>
    <row r="1621" spans="1:15" x14ac:dyDescent="0.2">
      <c r="A1621" s="355"/>
      <c r="B1621" s="355"/>
      <c r="C1621" s="355"/>
      <c r="D1621" s="355"/>
      <c r="E1621" s="355"/>
      <c r="F1621" s="355"/>
      <c r="G1621" s="355"/>
      <c r="H1621" s="358"/>
      <c r="I1621" s="608"/>
      <c r="J1621" s="359"/>
      <c r="K1621" s="363"/>
      <c r="L1621" s="355"/>
      <c r="M1621" s="355"/>
      <c r="N1621" s="358"/>
      <c r="O1621" s="355"/>
    </row>
    <row r="1622" spans="1:15" x14ac:dyDescent="0.2">
      <c r="A1622" s="355"/>
      <c r="B1622" s="355"/>
      <c r="C1622" s="355"/>
      <c r="D1622" s="355"/>
      <c r="E1622" s="355"/>
      <c r="F1622" s="355"/>
      <c r="G1622" s="355"/>
      <c r="H1622" s="358"/>
      <c r="I1622" s="608"/>
      <c r="J1622" s="359"/>
      <c r="K1622" s="363"/>
      <c r="L1622" s="355"/>
      <c r="M1622" s="355"/>
      <c r="N1622" s="358"/>
      <c r="O1622" s="355"/>
    </row>
    <row r="1623" spans="1:15" x14ac:dyDescent="0.2">
      <c r="A1623" s="355"/>
      <c r="B1623" s="355"/>
      <c r="C1623" s="355"/>
      <c r="D1623" s="355"/>
      <c r="E1623" s="355"/>
      <c r="F1623" s="355"/>
      <c r="G1623" s="355"/>
      <c r="H1623" s="358"/>
      <c r="I1623" s="608"/>
      <c r="J1623" s="359"/>
      <c r="K1623" s="363"/>
      <c r="L1623" s="355"/>
      <c r="M1623" s="355"/>
      <c r="N1623" s="358"/>
      <c r="O1623" s="355"/>
    </row>
    <row r="1624" spans="1:15" x14ac:dyDescent="0.2">
      <c r="A1624" s="355"/>
      <c r="B1624" s="355"/>
      <c r="C1624" s="355"/>
      <c r="D1624" s="355"/>
      <c r="E1624" s="355"/>
      <c r="F1624" s="355"/>
      <c r="G1624" s="355"/>
      <c r="H1624" s="358"/>
      <c r="I1624" s="608"/>
      <c r="J1624" s="359"/>
      <c r="K1624" s="363"/>
      <c r="L1624" s="355"/>
      <c r="M1624" s="355"/>
      <c r="N1624" s="358"/>
      <c r="O1624" s="355"/>
    </row>
    <row r="1625" spans="1:15" x14ac:dyDescent="0.2">
      <c r="A1625" s="355"/>
      <c r="B1625" s="355"/>
      <c r="C1625" s="355"/>
      <c r="D1625" s="355"/>
      <c r="E1625" s="355"/>
      <c r="F1625" s="355"/>
      <c r="G1625" s="355"/>
      <c r="H1625" s="358"/>
      <c r="I1625" s="608"/>
      <c r="J1625" s="359"/>
      <c r="K1625" s="363"/>
      <c r="L1625" s="355"/>
      <c r="M1625" s="355"/>
      <c r="N1625" s="358"/>
      <c r="O1625" s="355"/>
    </row>
    <row r="1626" spans="1:15" x14ac:dyDescent="0.2">
      <c r="A1626" s="355"/>
      <c r="B1626" s="355"/>
      <c r="C1626" s="355"/>
      <c r="D1626" s="355"/>
      <c r="E1626" s="355"/>
      <c r="F1626" s="355"/>
      <c r="G1626" s="355"/>
      <c r="H1626" s="358"/>
      <c r="I1626" s="608"/>
      <c r="J1626" s="359"/>
      <c r="K1626" s="363"/>
      <c r="L1626" s="355"/>
      <c r="M1626" s="355"/>
      <c r="N1626" s="358"/>
      <c r="O1626" s="355"/>
    </row>
    <row r="1627" spans="1:15" x14ac:dyDescent="0.2">
      <c r="A1627" s="355"/>
      <c r="B1627" s="355"/>
      <c r="C1627" s="355"/>
      <c r="D1627" s="355"/>
      <c r="E1627" s="355"/>
      <c r="F1627" s="355"/>
      <c r="G1627" s="355"/>
      <c r="H1627" s="358"/>
      <c r="I1627" s="608"/>
      <c r="J1627" s="359"/>
      <c r="K1627" s="363"/>
      <c r="L1627" s="355"/>
      <c r="M1627" s="355"/>
      <c r="N1627" s="358"/>
      <c r="O1627" s="355"/>
    </row>
    <row r="1628" spans="1:15" x14ac:dyDescent="0.2">
      <c r="A1628" s="355"/>
      <c r="B1628" s="355"/>
      <c r="C1628" s="355"/>
      <c r="D1628" s="355"/>
      <c r="E1628" s="355"/>
      <c r="F1628" s="355"/>
      <c r="G1628" s="355"/>
      <c r="H1628" s="358"/>
      <c r="I1628" s="608"/>
      <c r="J1628" s="359"/>
      <c r="K1628" s="363"/>
      <c r="L1628" s="355"/>
      <c r="M1628" s="355"/>
      <c r="N1628" s="358"/>
      <c r="O1628" s="355"/>
    </row>
    <row r="1629" spans="1:15" x14ac:dyDescent="0.2">
      <c r="A1629" s="355"/>
      <c r="B1629" s="355"/>
      <c r="C1629" s="355"/>
      <c r="D1629" s="355"/>
      <c r="E1629" s="355"/>
      <c r="F1629" s="355"/>
      <c r="G1629" s="355"/>
      <c r="H1629" s="358"/>
      <c r="I1629" s="608"/>
      <c r="J1629" s="359"/>
      <c r="K1629" s="363"/>
      <c r="L1629" s="355"/>
      <c r="M1629" s="355"/>
      <c r="N1629" s="358"/>
      <c r="O1629" s="355"/>
    </row>
    <row r="1630" spans="1:15" x14ac:dyDescent="0.2">
      <c r="A1630" s="355"/>
      <c r="B1630" s="355"/>
      <c r="C1630" s="355"/>
      <c r="D1630" s="355"/>
      <c r="E1630" s="355"/>
      <c r="F1630" s="355"/>
      <c r="G1630" s="355"/>
      <c r="H1630" s="358"/>
      <c r="I1630" s="608"/>
      <c r="J1630" s="359"/>
      <c r="K1630" s="363"/>
      <c r="L1630" s="355"/>
      <c r="M1630" s="355"/>
      <c r="N1630" s="358"/>
      <c r="O1630" s="355"/>
    </row>
    <row r="1631" spans="1:15" x14ac:dyDescent="0.2">
      <c r="A1631" s="355"/>
      <c r="B1631" s="355"/>
      <c r="C1631" s="355"/>
      <c r="D1631" s="355"/>
      <c r="E1631" s="355"/>
      <c r="F1631" s="355"/>
      <c r="G1631" s="355"/>
      <c r="H1631" s="358"/>
      <c r="I1631" s="608"/>
      <c r="J1631" s="359"/>
      <c r="K1631" s="363"/>
      <c r="L1631" s="355"/>
      <c r="M1631" s="355"/>
      <c r="N1631" s="358"/>
      <c r="O1631" s="355"/>
    </row>
    <row r="1632" spans="1:15" x14ac:dyDescent="0.2">
      <c r="A1632" s="355"/>
      <c r="B1632" s="355"/>
      <c r="C1632" s="355"/>
      <c r="D1632" s="355"/>
      <c r="E1632" s="355"/>
      <c r="F1632" s="355"/>
      <c r="G1632" s="355"/>
      <c r="H1632" s="358"/>
      <c r="I1632" s="608"/>
      <c r="J1632" s="359"/>
      <c r="K1632" s="363"/>
      <c r="L1632" s="355"/>
      <c r="M1632" s="355"/>
      <c r="N1632" s="358"/>
      <c r="O1632" s="355"/>
    </row>
    <row r="1633" spans="1:15" x14ac:dyDescent="0.2">
      <c r="A1633" s="355"/>
      <c r="B1633" s="355"/>
      <c r="C1633" s="355"/>
      <c r="D1633" s="355"/>
      <c r="E1633" s="355"/>
      <c r="F1633" s="355"/>
      <c r="G1633" s="355"/>
      <c r="H1633" s="358"/>
      <c r="I1633" s="608"/>
      <c r="J1633" s="359"/>
      <c r="K1633" s="363"/>
      <c r="L1633" s="355"/>
      <c r="M1633" s="355"/>
      <c r="N1633" s="358"/>
      <c r="O1633" s="355"/>
    </row>
    <row r="1634" spans="1:15" x14ac:dyDescent="0.2">
      <c r="A1634" s="355"/>
      <c r="B1634" s="355"/>
      <c r="C1634" s="355"/>
      <c r="D1634" s="355"/>
      <c r="E1634" s="355"/>
      <c r="F1634" s="355"/>
      <c r="G1634" s="355"/>
      <c r="H1634" s="358"/>
      <c r="I1634" s="608"/>
      <c r="J1634" s="359"/>
      <c r="K1634" s="363"/>
      <c r="L1634" s="355"/>
      <c r="M1634" s="355"/>
      <c r="N1634" s="358"/>
      <c r="O1634" s="355"/>
    </row>
    <row r="1635" spans="1:15" x14ac:dyDescent="0.2">
      <c r="A1635" s="355"/>
      <c r="B1635" s="355"/>
      <c r="C1635" s="355"/>
      <c r="D1635" s="355"/>
      <c r="E1635" s="355"/>
      <c r="F1635" s="355"/>
      <c r="G1635" s="355"/>
      <c r="H1635" s="358"/>
      <c r="I1635" s="608"/>
      <c r="J1635" s="359"/>
      <c r="K1635" s="363"/>
      <c r="L1635" s="355"/>
      <c r="M1635" s="355"/>
      <c r="N1635" s="358"/>
      <c r="O1635" s="355"/>
    </row>
    <row r="1636" spans="1:15" x14ac:dyDescent="0.2">
      <c r="A1636" s="355"/>
      <c r="B1636" s="355"/>
      <c r="C1636" s="355"/>
      <c r="D1636" s="355"/>
      <c r="E1636" s="355"/>
      <c r="F1636" s="355"/>
      <c r="G1636" s="355"/>
      <c r="H1636" s="358"/>
      <c r="I1636" s="608"/>
      <c r="J1636" s="359"/>
      <c r="K1636" s="363"/>
      <c r="L1636" s="355"/>
      <c r="M1636" s="355"/>
      <c r="N1636" s="358"/>
      <c r="O1636" s="355"/>
    </row>
    <row r="1637" spans="1:15" x14ac:dyDescent="0.2">
      <c r="A1637" s="355"/>
      <c r="B1637" s="355"/>
      <c r="C1637" s="355"/>
      <c r="D1637" s="355"/>
      <c r="E1637" s="355"/>
      <c r="F1637" s="355"/>
      <c r="G1637" s="355"/>
      <c r="H1637" s="358"/>
      <c r="I1637" s="608"/>
      <c r="J1637" s="359"/>
      <c r="K1637" s="363"/>
      <c r="L1637" s="355"/>
      <c r="M1637" s="355"/>
      <c r="N1637" s="358"/>
      <c r="O1637" s="355"/>
    </row>
    <row r="1638" spans="1:15" x14ac:dyDescent="0.2">
      <c r="A1638" s="355"/>
      <c r="B1638" s="355"/>
      <c r="C1638" s="355"/>
      <c r="D1638" s="355"/>
      <c r="E1638" s="355"/>
      <c r="F1638" s="355"/>
      <c r="G1638" s="355"/>
      <c r="H1638" s="358"/>
      <c r="I1638" s="608"/>
      <c r="J1638" s="359"/>
      <c r="K1638" s="363"/>
      <c r="L1638" s="355"/>
      <c r="M1638" s="355"/>
      <c r="N1638" s="358"/>
      <c r="O1638" s="355"/>
    </row>
    <row r="1639" spans="1:15" x14ac:dyDescent="0.2">
      <c r="A1639" s="355"/>
      <c r="B1639" s="355"/>
      <c r="C1639" s="355"/>
      <c r="D1639" s="355"/>
      <c r="E1639" s="355"/>
      <c r="F1639" s="355"/>
      <c r="G1639" s="355"/>
      <c r="H1639" s="358"/>
      <c r="I1639" s="608"/>
      <c r="J1639" s="359"/>
      <c r="K1639" s="363"/>
      <c r="L1639" s="355"/>
      <c r="M1639" s="355"/>
      <c r="N1639" s="358"/>
      <c r="O1639" s="355"/>
    </row>
    <row r="1640" spans="1:15" x14ac:dyDescent="0.2">
      <c r="A1640" s="355"/>
      <c r="B1640" s="355"/>
      <c r="C1640" s="355"/>
      <c r="D1640" s="355"/>
      <c r="E1640" s="355"/>
      <c r="F1640" s="355"/>
      <c r="G1640" s="355"/>
      <c r="H1640" s="358"/>
      <c r="I1640" s="608"/>
      <c r="J1640" s="359"/>
      <c r="K1640" s="363"/>
      <c r="L1640" s="355"/>
      <c r="M1640" s="355"/>
      <c r="N1640" s="358"/>
      <c r="O1640" s="355"/>
    </row>
    <row r="1641" spans="1:15" x14ac:dyDescent="0.2">
      <c r="A1641" s="355"/>
      <c r="B1641" s="355"/>
      <c r="C1641" s="355"/>
      <c r="D1641" s="355"/>
      <c r="E1641" s="355"/>
      <c r="F1641" s="355"/>
      <c r="G1641" s="355"/>
      <c r="H1641" s="358"/>
      <c r="I1641" s="608"/>
      <c r="J1641" s="359"/>
      <c r="K1641" s="363"/>
      <c r="L1641" s="355"/>
      <c r="M1641" s="355"/>
      <c r="N1641" s="358"/>
      <c r="O1641" s="355"/>
    </row>
    <row r="1642" spans="1:15" x14ac:dyDescent="0.2">
      <c r="A1642" s="355"/>
      <c r="B1642" s="355"/>
      <c r="C1642" s="355"/>
      <c r="D1642" s="355"/>
      <c r="E1642" s="355"/>
      <c r="F1642" s="355"/>
      <c r="G1642" s="355"/>
      <c r="H1642" s="358"/>
      <c r="I1642" s="608"/>
      <c r="J1642" s="359"/>
      <c r="K1642" s="363"/>
      <c r="L1642" s="355"/>
      <c r="M1642" s="355"/>
      <c r="N1642" s="358"/>
      <c r="O1642" s="355"/>
    </row>
    <row r="1643" spans="1:15" x14ac:dyDescent="0.2">
      <c r="A1643" s="355"/>
      <c r="B1643" s="355"/>
      <c r="C1643" s="355"/>
      <c r="D1643" s="355"/>
      <c r="E1643" s="355"/>
      <c r="F1643" s="355"/>
      <c r="G1643" s="355"/>
      <c r="H1643" s="358"/>
      <c r="I1643" s="608"/>
      <c r="J1643" s="359"/>
      <c r="K1643" s="363"/>
      <c r="L1643" s="355"/>
      <c r="M1643" s="355"/>
      <c r="N1643" s="358"/>
      <c r="O1643" s="355"/>
    </row>
    <row r="1644" spans="1:15" x14ac:dyDescent="0.2">
      <c r="A1644" s="355"/>
      <c r="B1644" s="355"/>
      <c r="C1644" s="355"/>
      <c r="D1644" s="355"/>
      <c r="E1644" s="355"/>
      <c r="F1644" s="355"/>
      <c r="G1644" s="355"/>
      <c r="H1644" s="358"/>
      <c r="I1644" s="608"/>
      <c r="J1644" s="359"/>
      <c r="K1644" s="363"/>
      <c r="L1644" s="355"/>
      <c r="M1644" s="355"/>
      <c r="N1644" s="358"/>
      <c r="O1644" s="355"/>
    </row>
    <row r="1645" spans="1:15" x14ac:dyDescent="0.2">
      <c r="A1645" s="355"/>
      <c r="B1645" s="355"/>
      <c r="C1645" s="355"/>
      <c r="D1645" s="355"/>
      <c r="E1645" s="355"/>
      <c r="F1645" s="355"/>
      <c r="G1645" s="355"/>
      <c r="H1645" s="358"/>
      <c r="I1645" s="608"/>
      <c r="J1645" s="359"/>
      <c r="K1645" s="363"/>
      <c r="L1645" s="355"/>
      <c r="M1645" s="355"/>
      <c r="N1645" s="358"/>
      <c r="O1645" s="355"/>
    </row>
    <row r="1646" spans="1:15" x14ac:dyDescent="0.2">
      <c r="A1646" s="355"/>
      <c r="B1646" s="355"/>
      <c r="C1646" s="355"/>
      <c r="D1646" s="355"/>
      <c r="E1646" s="355"/>
      <c r="F1646" s="355"/>
      <c r="G1646" s="355"/>
      <c r="H1646" s="358"/>
      <c r="I1646" s="608"/>
      <c r="J1646" s="359"/>
      <c r="K1646" s="363"/>
      <c r="L1646" s="355"/>
      <c r="M1646" s="355"/>
      <c r="N1646" s="358"/>
      <c r="O1646" s="355"/>
    </row>
    <row r="1647" spans="1:15" x14ac:dyDescent="0.2">
      <c r="A1647" s="355"/>
      <c r="B1647" s="355"/>
      <c r="C1647" s="355"/>
      <c r="D1647" s="355"/>
      <c r="E1647" s="355"/>
      <c r="F1647" s="355"/>
      <c r="G1647" s="355"/>
      <c r="H1647" s="358"/>
      <c r="I1647" s="608"/>
      <c r="J1647" s="359"/>
      <c r="K1647" s="363"/>
      <c r="L1647" s="355"/>
      <c r="M1647" s="355"/>
      <c r="N1647" s="358"/>
      <c r="O1647" s="355"/>
    </row>
    <row r="1648" spans="1:15" x14ac:dyDescent="0.2">
      <c r="A1648" s="355"/>
      <c r="B1648" s="355"/>
      <c r="C1648" s="355"/>
      <c r="D1648" s="355"/>
      <c r="E1648" s="355"/>
      <c r="F1648" s="355"/>
      <c r="G1648" s="355"/>
      <c r="H1648" s="358"/>
      <c r="I1648" s="608"/>
      <c r="J1648" s="359"/>
      <c r="K1648" s="363"/>
      <c r="L1648" s="355"/>
      <c r="M1648" s="355"/>
      <c r="N1648" s="358"/>
      <c r="O1648" s="355"/>
    </row>
    <row r="1649" spans="1:15" x14ac:dyDescent="0.2">
      <c r="A1649" s="355"/>
      <c r="B1649" s="355"/>
      <c r="C1649" s="355"/>
      <c r="D1649" s="355"/>
      <c r="E1649" s="355"/>
      <c r="F1649" s="355"/>
      <c r="G1649" s="355"/>
      <c r="H1649" s="358"/>
      <c r="I1649" s="608"/>
      <c r="J1649" s="359"/>
      <c r="K1649" s="363"/>
      <c r="L1649" s="355"/>
      <c r="M1649" s="355"/>
      <c r="N1649" s="358"/>
      <c r="O1649" s="355"/>
    </row>
    <row r="1650" spans="1:15" x14ac:dyDescent="0.2">
      <c r="A1650" s="355"/>
      <c r="B1650" s="355"/>
      <c r="C1650" s="355"/>
      <c r="D1650" s="355"/>
      <c r="E1650" s="355"/>
      <c r="F1650" s="355"/>
      <c r="G1650" s="355"/>
      <c r="H1650" s="358"/>
      <c r="I1650" s="608"/>
      <c r="J1650" s="359"/>
      <c r="K1650" s="363"/>
      <c r="L1650" s="355"/>
      <c r="M1650" s="355"/>
      <c r="N1650" s="358"/>
      <c r="O1650" s="355"/>
    </row>
    <row r="1651" spans="1:15" x14ac:dyDescent="0.2">
      <c r="A1651" s="355"/>
      <c r="B1651" s="355"/>
      <c r="C1651" s="355"/>
      <c r="D1651" s="355"/>
      <c r="E1651" s="355"/>
      <c r="F1651" s="355"/>
      <c r="G1651" s="355"/>
      <c r="H1651" s="358"/>
      <c r="I1651" s="608"/>
      <c r="J1651" s="359"/>
      <c r="K1651" s="363"/>
      <c r="L1651" s="355"/>
      <c r="M1651" s="355"/>
      <c r="N1651" s="358"/>
      <c r="O1651" s="355"/>
    </row>
    <row r="1652" spans="1:15" x14ac:dyDescent="0.2">
      <c r="A1652" s="355"/>
      <c r="B1652" s="355"/>
      <c r="C1652" s="355"/>
      <c r="D1652" s="355"/>
      <c r="E1652" s="355"/>
      <c r="F1652" s="355"/>
      <c r="G1652" s="355"/>
      <c r="H1652" s="358"/>
      <c r="I1652" s="608"/>
      <c r="J1652" s="359"/>
      <c r="K1652" s="363"/>
      <c r="L1652" s="355"/>
      <c r="M1652" s="355"/>
      <c r="N1652" s="358"/>
      <c r="O1652" s="355"/>
    </row>
    <row r="1653" spans="1:15" x14ac:dyDescent="0.2">
      <c r="A1653" s="355"/>
      <c r="B1653" s="355"/>
      <c r="C1653" s="355"/>
      <c r="D1653" s="355"/>
      <c r="E1653" s="355"/>
      <c r="F1653" s="355"/>
      <c r="G1653" s="355"/>
      <c r="H1653" s="358"/>
      <c r="I1653" s="608"/>
      <c r="J1653" s="359"/>
      <c r="K1653" s="363"/>
      <c r="L1653" s="355"/>
      <c r="M1653" s="355"/>
      <c r="N1653" s="358"/>
      <c r="O1653" s="355"/>
    </row>
    <row r="1654" spans="1:15" x14ac:dyDescent="0.2">
      <c r="A1654" s="355"/>
      <c r="B1654" s="355"/>
      <c r="C1654" s="355"/>
      <c r="D1654" s="355"/>
      <c r="E1654" s="355"/>
      <c r="F1654" s="355"/>
      <c r="G1654" s="355"/>
      <c r="H1654" s="358"/>
      <c r="I1654" s="608"/>
      <c r="J1654" s="359"/>
      <c r="K1654" s="363"/>
      <c r="L1654" s="355"/>
      <c r="M1654" s="355"/>
      <c r="N1654" s="358"/>
      <c r="O1654" s="355"/>
    </row>
    <row r="1655" spans="1:15" x14ac:dyDescent="0.2">
      <c r="A1655" s="355"/>
      <c r="B1655" s="355"/>
      <c r="C1655" s="355"/>
      <c r="D1655" s="355"/>
      <c r="E1655" s="355"/>
      <c r="F1655" s="355"/>
      <c r="G1655" s="355"/>
      <c r="H1655" s="358"/>
      <c r="I1655" s="608"/>
      <c r="J1655" s="359"/>
      <c r="K1655" s="363"/>
      <c r="L1655" s="355"/>
      <c r="M1655" s="355"/>
      <c r="N1655" s="358"/>
      <c r="O1655" s="355"/>
    </row>
    <row r="1656" spans="1:15" x14ac:dyDescent="0.2">
      <c r="A1656" s="355"/>
      <c r="B1656" s="355"/>
      <c r="C1656" s="355"/>
      <c r="D1656" s="355"/>
      <c r="E1656" s="355"/>
      <c r="F1656" s="355"/>
      <c r="G1656" s="355"/>
      <c r="H1656" s="358"/>
      <c r="I1656" s="608"/>
      <c r="J1656" s="359"/>
      <c r="K1656" s="363"/>
      <c r="L1656" s="355"/>
      <c r="M1656" s="355"/>
      <c r="N1656" s="358"/>
      <c r="O1656" s="355"/>
    </row>
    <row r="1657" spans="1:15" x14ac:dyDescent="0.2">
      <c r="A1657" s="355"/>
      <c r="B1657" s="355"/>
      <c r="C1657" s="355"/>
      <c r="D1657" s="355"/>
      <c r="E1657" s="355"/>
      <c r="F1657" s="355"/>
      <c r="G1657" s="355"/>
      <c r="H1657" s="358"/>
      <c r="I1657" s="608"/>
      <c r="J1657" s="359"/>
      <c r="K1657" s="363"/>
      <c r="L1657" s="355"/>
      <c r="M1657" s="355"/>
      <c r="N1657" s="358"/>
      <c r="O1657" s="355"/>
    </row>
    <row r="1658" spans="1:15" x14ac:dyDescent="0.2">
      <c r="A1658" s="355"/>
      <c r="B1658" s="355"/>
      <c r="C1658" s="355"/>
      <c r="D1658" s="355"/>
      <c r="E1658" s="355"/>
      <c r="F1658" s="355"/>
      <c r="G1658" s="355"/>
      <c r="H1658" s="358"/>
      <c r="I1658" s="608"/>
      <c r="J1658" s="359"/>
      <c r="K1658" s="363"/>
      <c r="L1658" s="355"/>
      <c r="M1658" s="355"/>
      <c r="N1658" s="358"/>
      <c r="O1658" s="355"/>
    </row>
    <row r="1659" spans="1:15" x14ac:dyDescent="0.2">
      <c r="A1659" s="355"/>
      <c r="B1659" s="355"/>
      <c r="C1659" s="355"/>
      <c r="D1659" s="355"/>
      <c r="E1659" s="355"/>
      <c r="F1659" s="355"/>
      <c r="G1659" s="355"/>
      <c r="H1659" s="358"/>
      <c r="I1659" s="608"/>
      <c r="J1659" s="359"/>
      <c r="K1659" s="363"/>
      <c r="L1659" s="355"/>
      <c r="M1659" s="355"/>
      <c r="N1659" s="358"/>
      <c r="O1659" s="355"/>
    </row>
    <row r="1660" spans="1:15" x14ac:dyDescent="0.2">
      <c r="A1660" s="355"/>
      <c r="B1660" s="355"/>
      <c r="C1660" s="355"/>
      <c r="D1660" s="355"/>
      <c r="E1660" s="355"/>
      <c r="F1660" s="355"/>
      <c r="G1660" s="355"/>
      <c r="H1660" s="358"/>
      <c r="I1660" s="608"/>
      <c r="J1660" s="359"/>
      <c r="K1660" s="363"/>
      <c r="L1660" s="355"/>
      <c r="M1660" s="355"/>
      <c r="N1660" s="358"/>
      <c r="O1660" s="355"/>
    </row>
    <row r="1661" spans="1:15" x14ac:dyDescent="0.2">
      <c r="A1661" s="355"/>
      <c r="B1661" s="355"/>
      <c r="C1661" s="355"/>
      <c r="D1661" s="355"/>
      <c r="E1661" s="355"/>
      <c r="F1661" s="355"/>
      <c r="G1661" s="355"/>
      <c r="H1661" s="358"/>
      <c r="I1661" s="608"/>
      <c r="J1661" s="359"/>
      <c r="K1661" s="363"/>
      <c r="L1661" s="355"/>
      <c r="M1661" s="355"/>
      <c r="N1661" s="358"/>
      <c r="O1661" s="355"/>
    </row>
    <row r="1662" spans="1:15" x14ac:dyDescent="0.2">
      <c r="A1662" s="355"/>
      <c r="B1662" s="355"/>
      <c r="C1662" s="355"/>
      <c r="D1662" s="355"/>
      <c r="E1662" s="355"/>
      <c r="F1662" s="355"/>
      <c r="G1662" s="355"/>
      <c r="H1662" s="358"/>
      <c r="I1662" s="608"/>
      <c r="J1662" s="359"/>
      <c r="K1662" s="363"/>
      <c r="L1662" s="355"/>
      <c r="M1662" s="355"/>
      <c r="N1662" s="358"/>
      <c r="O1662" s="355"/>
    </row>
    <row r="1663" spans="1:15" x14ac:dyDescent="0.2">
      <c r="A1663" s="355"/>
      <c r="B1663" s="355"/>
      <c r="C1663" s="355"/>
      <c r="D1663" s="355"/>
      <c r="E1663" s="355"/>
      <c r="F1663" s="355"/>
      <c r="G1663" s="355"/>
      <c r="H1663" s="358"/>
      <c r="I1663" s="608"/>
      <c r="J1663" s="359"/>
      <c r="K1663" s="363"/>
      <c r="L1663" s="355"/>
      <c r="M1663" s="355"/>
      <c r="N1663" s="358"/>
      <c r="O1663" s="355"/>
    </row>
    <row r="1664" spans="1:15" x14ac:dyDescent="0.2">
      <c r="A1664" s="355"/>
      <c r="B1664" s="355"/>
      <c r="C1664" s="355"/>
      <c r="D1664" s="355"/>
      <c r="E1664" s="355"/>
      <c r="F1664" s="355"/>
      <c r="G1664" s="355"/>
      <c r="H1664" s="358"/>
      <c r="I1664" s="608"/>
      <c r="J1664" s="359"/>
      <c r="K1664" s="363"/>
      <c r="L1664" s="355"/>
      <c r="M1664" s="355"/>
      <c r="N1664" s="358"/>
      <c r="O1664" s="355"/>
    </row>
    <row r="1665" spans="1:15" x14ac:dyDescent="0.2">
      <c r="A1665" s="355"/>
      <c r="B1665" s="355"/>
      <c r="C1665" s="355"/>
      <c r="D1665" s="355"/>
      <c r="E1665" s="355"/>
      <c r="F1665" s="355"/>
      <c r="G1665" s="355"/>
      <c r="H1665" s="358"/>
      <c r="I1665" s="608"/>
      <c r="J1665" s="359"/>
      <c r="K1665" s="363"/>
      <c r="L1665" s="355"/>
      <c r="M1665" s="355"/>
      <c r="N1665" s="358"/>
      <c r="O1665" s="355"/>
    </row>
    <row r="1666" spans="1:15" x14ac:dyDescent="0.2">
      <c r="A1666" s="355"/>
      <c r="B1666" s="355"/>
      <c r="C1666" s="355"/>
      <c r="D1666" s="355"/>
      <c r="E1666" s="355"/>
      <c r="F1666" s="355"/>
      <c r="G1666" s="355"/>
      <c r="H1666" s="358"/>
      <c r="I1666" s="608"/>
      <c r="J1666" s="359"/>
      <c r="K1666" s="363"/>
      <c r="L1666" s="355"/>
      <c r="M1666" s="355"/>
      <c r="N1666" s="358"/>
      <c r="O1666" s="355"/>
    </row>
    <row r="1667" spans="1:15" x14ac:dyDescent="0.2">
      <c r="A1667" s="355"/>
      <c r="B1667" s="355"/>
      <c r="C1667" s="355"/>
      <c r="D1667" s="355"/>
      <c r="E1667" s="355"/>
      <c r="F1667" s="355"/>
      <c r="G1667" s="355"/>
      <c r="H1667" s="358"/>
      <c r="I1667" s="608"/>
      <c r="J1667" s="359"/>
      <c r="K1667" s="363"/>
      <c r="L1667" s="355"/>
      <c r="M1667" s="355"/>
      <c r="N1667" s="358"/>
      <c r="O1667" s="355"/>
    </row>
    <row r="1668" spans="1:15" x14ac:dyDescent="0.2">
      <c r="A1668" s="355"/>
      <c r="B1668" s="355"/>
      <c r="C1668" s="355"/>
      <c r="D1668" s="355"/>
      <c r="E1668" s="355"/>
      <c r="F1668" s="355"/>
      <c r="G1668" s="355"/>
      <c r="H1668" s="358"/>
      <c r="I1668" s="608"/>
      <c r="J1668" s="359"/>
      <c r="K1668" s="363"/>
      <c r="L1668" s="355"/>
      <c r="M1668" s="355"/>
      <c r="N1668" s="358"/>
      <c r="O1668" s="355"/>
    </row>
    <row r="1669" spans="1:15" x14ac:dyDescent="0.2">
      <c r="A1669" s="355"/>
      <c r="B1669" s="355"/>
      <c r="C1669" s="355"/>
      <c r="D1669" s="355"/>
      <c r="E1669" s="355"/>
      <c r="F1669" s="355"/>
      <c r="G1669" s="355"/>
      <c r="H1669" s="358"/>
      <c r="I1669" s="608"/>
      <c r="J1669" s="359"/>
      <c r="K1669" s="363"/>
      <c r="L1669" s="355"/>
      <c r="M1669" s="355"/>
      <c r="N1669" s="358"/>
      <c r="O1669" s="355"/>
    </row>
    <row r="1670" spans="1:15" x14ac:dyDescent="0.2">
      <c r="A1670" s="355"/>
      <c r="B1670" s="355"/>
      <c r="C1670" s="355"/>
      <c r="D1670" s="355"/>
      <c r="E1670" s="355"/>
      <c r="F1670" s="355"/>
      <c r="G1670" s="355"/>
      <c r="H1670" s="358"/>
      <c r="I1670" s="608"/>
      <c r="J1670" s="359"/>
      <c r="K1670" s="363"/>
      <c r="L1670" s="355"/>
      <c r="M1670" s="355"/>
      <c r="N1670" s="358"/>
      <c r="O1670" s="355"/>
    </row>
    <row r="1671" spans="1:15" x14ac:dyDescent="0.2">
      <c r="A1671" s="355"/>
      <c r="B1671" s="355"/>
      <c r="C1671" s="355"/>
      <c r="D1671" s="355"/>
      <c r="E1671" s="355"/>
      <c r="F1671" s="355"/>
      <c r="G1671" s="355"/>
      <c r="H1671" s="358"/>
      <c r="I1671" s="608"/>
      <c r="J1671" s="359"/>
      <c r="K1671" s="363"/>
      <c r="L1671" s="355"/>
      <c r="M1671" s="355"/>
      <c r="N1671" s="358"/>
      <c r="O1671" s="355"/>
    </row>
    <row r="1672" spans="1:15" x14ac:dyDescent="0.2">
      <c r="A1672" s="355"/>
      <c r="B1672" s="355"/>
      <c r="C1672" s="355"/>
      <c r="D1672" s="355"/>
      <c r="E1672" s="355"/>
      <c r="F1672" s="355"/>
      <c r="G1672" s="355"/>
      <c r="H1672" s="358"/>
      <c r="I1672" s="608"/>
      <c r="J1672" s="359"/>
      <c r="K1672" s="363"/>
      <c r="L1672" s="355"/>
      <c r="M1672" s="355"/>
      <c r="N1672" s="358"/>
      <c r="O1672" s="355"/>
    </row>
    <row r="1673" spans="1:15" x14ac:dyDescent="0.2">
      <c r="A1673" s="355"/>
      <c r="B1673" s="355"/>
      <c r="C1673" s="355"/>
      <c r="D1673" s="355"/>
      <c r="E1673" s="355"/>
      <c r="F1673" s="355"/>
      <c r="G1673" s="355"/>
      <c r="H1673" s="358"/>
      <c r="I1673" s="608"/>
      <c r="J1673" s="359"/>
      <c r="K1673" s="363"/>
      <c r="L1673" s="355"/>
      <c r="M1673" s="355"/>
      <c r="N1673" s="358"/>
      <c r="O1673" s="355"/>
    </row>
    <row r="1674" spans="1:15" x14ac:dyDescent="0.2">
      <c r="A1674" s="355"/>
      <c r="B1674" s="355"/>
      <c r="C1674" s="355"/>
      <c r="D1674" s="355"/>
      <c r="E1674" s="355"/>
      <c r="F1674" s="355"/>
      <c r="G1674" s="355"/>
      <c r="H1674" s="358"/>
      <c r="I1674" s="608"/>
      <c r="J1674" s="359"/>
      <c r="K1674" s="363"/>
      <c r="L1674" s="355"/>
      <c r="M1674" s="355"/>
      <c r="N1674" s="358"/>
      <c r="O1674" s="355"/>
    </row>
    <row r="1675" spans="1:15" x14ac:dyDescent="0.2">
      <c r="A1675" s="355"/>
      <c r="B1675" s="355"/>
      <c r="C1675" s="355"/>
      <c r="D1675" s="355"/>
      <c r="E1675" s="355"/>
      <c r="F1675" s="355"/>
      <c r="G1675" s="355"/>
      <c r="H1675" s="358"/>
      <c r="I1675" s="608"/>
      <c r="J1675" s="359"/>
      <c r="K1675" s="363"/>
      <c r="L1675" s="355"/>
      <c r="M1675" s="355"/>
      <c r="N1675" s="358"/>
      <c r="O1675" s="355"/>
    </row>
    <row r="1676" spans="1:15" x14ac:dyDescent="0.2">
      <c r="A1676" s="355"/>
      <c r="B1676" s="355"/>
      <c r="C1676" s="355"/>
      <c r="D1676" s="355"/>
      <c r="E1676" s="355"/>
      <c r="F1676" s="355"/>
      <c r="G1676" s="355"/>
      <c r="H1676" s="358"/>
      <c r="I1676" s="608"/>
      <c r="J1676" s="359"/>
      <c r="K1676" s="363"/>
      <c r="L1676" s="355"/>
      <c r="M1676" s="355"/>
      <c r="N1676" s="358"/>
      <c r="O1676" s="355"/>
    </row>
    <row r="1677" spans="1:15" x14ac:dyDescent="0.2">
      <c r="A1677" s="355"/>
      <c r="B1677" s="355"/>
      <c r="C1677" s="355"/>
      <c r="D1677" s="355"/>
      <c r="E1677" s="355"/>
      <c r="F1677" s="355"/>
      <c r="G1677" s="355"/>
      <c r="H1677" s="358"/>
      <c r="I1677" s="608"/>
      <c r="J1677" s="359"/>
      <c r="K1677" s="363"/>
      <c r="L1677" s="355"/>
      <c r="M1677" s="355"/>
      <c r="N1677" s="358"/>
      <c r="O1677" s="355"/>
    </row>
    <row r="1678" spans="1:15" x14ac:dyDescent="0.2">
      <c r="A1678" s="355"/>
      <c r="B1678" s="355"/>
      <c r="C1678" s="355"/>
      <c r="D1678" s="355"/>
      <c r="E1678" s="355"/>
      <c r="F1678" s="355"/>
      <c r="G1678" s="355"/>
      <c r="H1678" s="358"/>
      <c r="I1678" s="608"/>
      <c r="J1678" s="359"/>
      <c r="K1678" s="363"/>
      <c r="L1678" s="355"/>
      <c r="M1678" s="355"/>
      <c r="N1678" s="358"/>
      <c r="O1678" s="355"/>
    </row>
    <row r="1679" spans="1:15" x14ac:dyDescent="0.2">
      <c r="A1679" s="355"/>
      <c r="B1679" s="355"/>
      <c r="C1679" s="355"/>
      <c r="D1679" s="355"/>
      <c r="E1679" s="355"/>
      <c r="F1679" s="355"/>
      <c r="G1679" s="355"/>
      <c r="H1679" s="358"/>
      <c r="I1679" s="608"/>
      <c r="J1679" s="359"/>
      <c r="K1679" s="363"/>
      <c r="L1679" s="355"/>
      <c r="M1679" s="355"/>
      <c r="N1679" s="358"/>
      <c r="O1679" s="355"/>
    </row>
    <row r="1680" spans="1:15" x14ac:dyDescent="0.2">
      <c r="A1680" s="355"/>
      <c r="B1680" s="355"/>
      <c r="C1680" s="355"/>
      <c r="D1680" s="355"/>
      <c r="E1680" s="355"/>
      <c r="F1680" s="355"/>
      <c r="G1680" s="355"/>
      <c r="H1680" s="358"/>
      <c r="I1680" s="608"/>
      <c r="J1680" s="359"/>
      <c r="K1680" s="363"/>
      <c r="L1680" s="355"/>
      <c r="M1680" s="355"/>
      <c r="N1680" s="358"/>
      <c r="O1680" s="355"/>
    </row>
    <row r="1681" spans="1:15" x14ac:dyDescent="0.2">
      <c r="A1681" s="355"/>
      <c r="B1681" s="355"/>
      <c r="C1681" s="355"/>
      <c r="D1681" s="355"/>
      <c r="E1681" s="355"/>
      <c r="F1681" s="355"/>
      <c r="G1681" s="355"/>
      <c r="H1681" s="358"/>
      <c r="I1681" s="608"/>
      <c r="J1681" s="359"/>
      <c r="K1681" s="363"/>
      <c r="L1681" s="355"/>
      <c r="M1681" s="355"/>
      <c r="N1681" s="358"/>
      <c r="O1681" s="355"/>
    </row>
    <row r="1682" spans="1:15" x14ac:dyDescent="0.2">
      <c r="A1682" s="355"/>
      <c r="B1682" s="355"/>
      <c r="C1682" s="355"/>
      <c r="D1682" s="355"/>
      <c r="E1682" s="355"/>
      <c r="F1682" s="355"/>
      <c r="G1682" s="355"/>
      <c r="H1682" s="358"/>
      <c r="I1682" s="608"/>
      <c r="J1682" s="359"/>
      <c r="K1682" s="363"/>
      <c r="L1682" s="355"/>
      <c r="M1682" s="355"/>
      <c r="N1682" s="358"/>
      <c r="O1682" s="355"/>
    </row>
    <row r="1683" spans="1:15" x14ac:dyDescent="0.2">
      <c r="A1683" s="355"/>
      <c r="B1683" s="355"/>
      <c r="C1683" s="355"/>
      <c r="D1683" s="355"/>
      <c r="E1683" s="355"/>
      <c r="F1683" s="355"/>
      <c r="G1683" s="355"/>
      <c r="H1683" s="358"/>
      <c r="I1683" s="608"/>
      <c r="J1683" s="359"/>
      <c r="K1683" s="363"/>
      <c r="L1683" s="355"/>
      <c r="M1683" s="355"/>
      <c r="N1683" s="358"/>
      <c r="O1683" s="355"/>
    </row>
    <row r="1684" spans="1:15" x14ac:dyDescent="0.2">
      <c r="A1684" s="355"/>
      <c r="B1684" s="355"/>
      <c r="C1684" s="355"/>
      <c r="D1684" s="355"/>
      <c r="E1684" s="355"/>
      <c r="F1684" s="355"/>
      <c r="G1684" s="355"/>
      <c r="H1684" s="358"/>
      <c r="I1684" s="608"/>
      <c r="J1684" s="359"/>
      <c r="K1684" s="363"/>
      <c r="L1684" s="355"/>
      <c r="M1684" s="355"/>
      <c r="N1684" s="358"/>
      <c r="O1684" s="355"/>
    </row>
    <row r="1685" spans="1:15" x14ac:dyDescent="0.2">
      <c r="A1685" s="355"/>
      <c r="B1685" s="355"/>
      <c r="C1685" s="355"/>
      <c r="D1685" s="355"/>
      <c r="E1685" s="355"/>
      <c r="F1685" s="355"/>
      <c r="G1685" s="355"/>
      <c r="H1685" s="358"/>
      <c r="I1685" s="608"/>
      <c r="J1685" s="359"/>
      <c r="K1685" s="363"/>
      <c r="L1685" s="355"/>
      <c r="M1685" s="355"/>
      <c r="N1685" s="358"/>
      <c r="O1685" s="355"/>
    </row>
    <row r="1686" spans="1:15" x14ac:dyDescent="0.2">
      <c r="A1686" s="355"/>
      <c r="B1686" s="355"/>
      <c r="C1686" s="355"/>
      <c r="D1686" s="355"/>
      <c r="E1686" s="355"/>
      <c r="F1686" s="355"/>
      <c r="G1686" s="355"/>
      <c r="H1686" s="358"/>
      <c r="I1686" s="608"/>
      <c r="J1686" s="359"/>
      <c r="K1686" s="363"/>
      <c r="L1686" s="355"/>
      <c r="M1686" s="355"/>
      <c r="N1686" s="358"/>
      <c r="O1686" s="355"/>
    </row>
    <row r="1687" spans="1:15" x14ac:dyDescent="0.2">
      <c r="A1687" s="355"/>
      <c r="B1687" s="355"/>
      <c r="C1687" s="355"/>
      <c r="D1687" s="355"/>
      <c r="E1687" s="355"/>
      <c r="F1687" s="355"/>
      <c r="G1687" s="355"/>
      <c r="H1687" s="358"/>
      <c r="I1687" s="608"/>
      <c r="J1687" s="359"/>
      <c r="K1687" s="363"/>
      <c r="L1687" s="355"/>
      <c r="M1687" s="355"/>
      <c r="N1687" s="358"/>
      <c r="O1687" s="355"/>
    </row>
    <row r="1688" spans="1:15" x14ac:dyDescent="0.2">
      <c r="A1688" s="355"/>
      <c r="B1688" s="355"/>
      <c r="C1688" s="355"/>
      <c r="D1688" s="355"/>
      <c r="E1688" s="355"/>
      <c r="F1688" s="355"/>
      <c r="G1688" s="355"/>
      <c r="H1688" s="358"/>
      <c r="I1688" s="608"/>
      <c r="J1688" s="359"/>
      <c r="K1688" s="363"/>
      <c r="L1688" s="355"/>
      <c r="M1688" s="355"/>
      <c r="N1688" s="358"/>
      <c r="O1688" s="355"/>
    </row>
    <row r="1689" spans="1:15" x14ac:dyDescent="0.2">
      <c r="A1689" s="355"/>
      <c r="B1689" s="355"/>
      <c r="C1689" s="355"/>
      <c r="D1689" s="355"/>
      <c r="E1689" s="355"/>
      <c r="F1689" s="355"/>
      <c r="G1689" s="355"/>
      <c r="H1689" s="358"/>
      <c r="I1689" s="608"/>
      <c r="J1689" s="359"/>
      <c r="K1689" s="363"/>
      <c r="L1689" s="355"/>
      <c r="M1689" s="355"/>
      <c r="N1689" s="358"/>
      <c r="O1689" s="355"/>
    </row>
    <row r="1690" spans="1:15" x14ac:dyDescent="0.2">
      <c r="A1690" s="355"/>
      <c r="B1690" s="355"/>
      <c r="C1690" s="355"/>
      <c r="D1690" s="355"/>
      <c r="E1690" s="355"/>
      <c r="F1690" s="355"/>
      <c r="G1690" s="355"/>
      <c r="H1690" s="358"/>
      <c r="I1690" s="608"/>
      <c r="J1690" s="359"/>
      <c r="K1690" s="363"/>
      <c r="L1690" s="355"/>
      <c r="M1690" s="355"/>
      <c r="N1690" s="358"/>
      <c r="O1690" s="355"/>
    </row>
    <row r="1691" spans="1:15" x14ac:dyDescent="0.2">
      <c r="A1691" s="355"/>
      <c r="B1691" s="355"/>
      <c r="C1691" s="355"/>
      <c r="D1691" s="355"/>
      <c r="E1691" s="355"/>
      <c r="F1691" s="355"/>
      <c r="G1691" s="355"/>
      <c r="H1691" s="358"/>
      <c r="I1691" s="608"/>
      <c r="J1691" s="359"/>
      <c r="K1691" s="363"/>
      <c r="L1691" s="355"/>
      <c r="M1691" s="355"/>
      <c r="N1691" s="358"/>
      <c r="O1691" s="355"/>
    </row>
    <row r="1692" spans="1:15" x14ac:dyDescent="0.2">
      <c r="A1692" s="355"/>
      <c r="B1692" s="355"/>
      <c r="C1692" s="355"/>
      <c r="D1692" s="355"/>
      <c r="E1692" s="355"/>
      <c r="F1692" s="355"/>
      <c r="G1692" s="355"/>
      <c r="H1692" s="358"/>
      <c r="I1692" s="608"/>
      <c r="J1692" s="359"/>
      <c r="K1692" s="363"/>
      <c r="L1692" s="355"/>
      <c r="M1692" s="355"/>
      <c r="N1692" s="358"/>
      <c r="O1692" s="355"/>
    </row>
    <row r="1693" spans="1:15" x14ac:dyDescent="0.2">
      <c r="A1693" s="355"/>
      <c r="B1693" s="355"/>
      <c r="C1693" s="355"/>
      <c r="D1693" s="355"/>
      <c r="E1693" s="355"/>
      <c r="F1693" s="355"/>
      <c r="G1693" s="355"/>
      <c r="H1693" s="358"/>
      <c r="I1693" s="608"/>
      <c r="J1693" s="359"/>
      <c r="K1693" s="363"/>
      <c r="L1693" s="355"/>
      <c r="M1693" s="355"/>
      <c r="N1693" s="358"/>
      <c r="O1693" s="355"/>
    </row>
    <row r="1694" spans="1:15" x14ac:dyDescent="0.2">
      <c r="A1694" s="355"/>
      <c r="B1694" s="355"/>
      <c r="C1694" s="355"/>
      <c r="D1694" s="355"/>
      <c r="E1694" s="355"/>
      <c r="F1694" s="355"/>
      <c r="G1694" s="355"/>
      <c r="H1694" s="358"/>
      <c r="I1694" s="608"/>
      <c r="J1694" s="359"/>
      <c r="K1694" s="363"/>
      <c r="L1694" s="355"/>
      <c r="M1694" s="355"/>
      <c r="N1694" s="358"/>
      <c r="O1694" s="355"/>
    </row>
    <row r="1695" spans="1:15" x14ac:dyDescent="0.2">
      <c r="A1695" s="355"/>
      <c r="B1695" s="355"/>
      <c r="C1695" s="355"/>
      <c r="D1695" s="355"/>
      <c r="E1695" s="355"/>
      <c r="F1695" s="355"/>
      <c r="G1695" s="355"/>
      <c r="H1695" s="358"/>
      <c r="I1695" s="608"/>
      <c r="J1695" s="359"/>
      <c r="K1695" s="363"/>
      <c r="L1695" s="355"/>
      <c r="M1695" s="355"/>
      <c r="N1695" s="358"/>
      <c r="O1695" s="355"/>
    </row>
    <row r="1696" spans="1:15" x14ac:dyDescent="0.2">
      <c r="A1696" s="355"/>
      <c r="B1696" s="355"/>
      <c r="C1696" s="355"/>
      <c r="D1696" s="355"/>
      <c r="E1696" s="355"/>
      <c r="F1696" s="355"/>
      <c r="G1696" s="355"/>
      <c r="H1696" s="358"/>
      <c r="I1696" s="608"/>
      <c r="J1696" s="359"/>
      <c r="K1696" s="363"/>
      <c r="L1696" s="355"/>
      <c r="M1696" s="355"/>
      <c r="N1696" s="358"/>
      <c r="O1696" s="355"/>
    </row>
    <row r="1697" spans="1:15" x14ac:dyDescent="0.2">
      <c r="A1697" s="355"/>
      <c r="B1697" s="355"/>
      <c r="C1697" s="355"/>
      <c r="D1697" s="355"/>
      <c r="E1697" s="355"/>
      <c r="F1697" s="355"/>
      <c r="G1697" s="355"/>
      <c r="H1697" s="358"/>
      <c r="I1697" s="608"/>
      <c r="J1697" s="359"/>
      <c r="K1697" s="363"/>
      <c r="L1697" s="355"/>
      <c r="M1697" s="355"/>
      <c r="N1697" s="358"/>
      <c r="O1697" s="355"/>
    </row>
    <row r="1698" spans="1:15" x14ac:dyDescent="0.2">
      <c r="A1698" s="355"/>
      <c r="B1698" s="355"/>
      <c r="C1698" s="355"/>
      <c r="D1698" s="355"/>
      <c r="E1698" s="355"/>
      <c r="F1698" s="355"/>
      <c r="G1698" s="355"/>
      <c r="H1698" s="358"/>
      <c r="I1698" s="608"/>
      <c r="J1698" s="359"/>
      <c r="K1698" s="363"/>
      <c r="L1698" s="355"/>
      <c r="M1698" s="355"/>
      <c r="N1698" s="358"/>
      <c r="O1698" s="355"/>
    </row>
    <row r="1699" spans="1:15" x14ac:dyDescent="0.2">
      <c r="A1699" s="355"/>
      <c r="B1699" s="355"/>
      <c r="C1699" s="355"/>
      <c r="D1699" s="355"/>
      <c r="E1699" s="355"/>
      <c r="F1699" s="355"/>
      <c r="G1699" s="355"/>
      <c r="H1699" s="358"/>
      <c r="I1699" s="608"/>
      <c r="J1699" s="359"/>
      <c r="K1699" s="363"/>
      <c r="L1699" s="355"/>
      <c r="M1699" s="355"/>
      <c r="N1699" s="358"/>
      <c r="O1699" s="355"/>
    </row>
    <row r="1700" spans="1:15" x14ac:dyDescent="0.2">
      <c r="A1700" s="355"/>
      <c r="B1700" s="355"/>
      <c r="C1700" s="355"/>
      <c r="D1700" s="355"/>
      <c r="E1700" s="355"/>
      <c r="F1700" s="355"/>
      <c r="G1700" s="355"/>
      <c r="H1700" s="358"/>
      <c r="I1700" s="608"/>
      <c r="J1700" s="359"/>
      <c r="K1700" s="363"/>
      <c r="L1700" s="355"/>
      <c r="M1700" s="355"/>
      <c r="N1700" s="358"/>
      <c r="O1700" s="355"/>
    </row>
    <row r="1701" spans="1:15" x14ac:dyDescent="0.2">
      <c r="A1701" s="355"/>
      <c r="B1701" s="355"/>
      <c r="C1701" s="355"/>
      <c r="D1701" s="355"/>
      <c r="E1701" s="355"/>
      <c r="F1701" s="355"/>
      <c r="G1701" s="355"/>
      <c r="H1701" s="358"/>
      <c r="I1701" s="608"/>
      <c r="J1701" s="359"/>
      <c r="K1701" s="363"/>
      <c r="L1701" s="355"/>
      <c r="M1701" s="355"/>
      <c r="N1701" s="358"/>
      <c r="O1701" s="355"/>
    </row>
    <row r="1702" spans="1:15" x14ac:dyDescent="0.2">
      <c r="A1702" s="355"/>
      <c r="B1702" s="355"/>
      <c r="C1702" s="355"/>
      <c r="D1702" s="355"/>
      <c r="E1702" s="355"/>
      <c r="F1702" s="355"/>
      <c r="G1702" s="355"/>
      <c r="H1702" s="358"/>
      <c r="I1702" s="608"/>
      <c r="J1702" s="359"/>
      <c r="K1702" s="363"/>
      <c r="L1702" s="355"/>
      <c r="M1702" s="355"/>
      <c r="N1702" s="358"/>
      <c r="O1702" s="355"/>
    </row>
    <row r="1703" spans="1:15" x14ac:dyDescent="0.2">
      <c r="A1703" s="355"/>
      <c r="B1703" s="355"/>
      <c r="C1703" s="355"/>
      <c r="D1703" s="355"/>
      <c r="E1703" s="355"/>
      <c r="F1703" s="355"/>
      <c r="G1703" s="355"/>
      <c r="H1703" s="358"/>
      <c r="I1703" s="608"/>
      <c r="J1703" s="359"/>
      <c r="K1703" s="363"/>
      <c r="L1703" s="355"/>
      <c r="M1703" s="355"/>
      <c r="N1703" s="358"/>
      <c r="O1703" s="355"/>
    </row>
    <row r="1704" spans="1:15" x14ac:dyDescent="0.2">
      <c r="A1704" s="355"/>
      <c r="B1704" s="355"/>
      <c r="C1704" s="355"/>
      <c r="D1704" s="355"/>
      <c r="E1704" s="355"/>
      <c r="F1704" s="355"/>
      <c r="G1704" s="355"/>
      <c r="H1704" s="358"/>
      <c r="I1704" s="608"/>
      <c r="J1704" s="359"/>
      <c r="K1704" s="363"/>
      <c r="L1704" s="355"/>
      <c r="M1704" s="355"/>
      <c r="N1704" s="358"/>
      <c r="O1704" s="355"/>
    </row>
    <row r="1705" spans="1:15" x14ac:dyDescent="0.2">
      <c r="A1705" s="355"/>
      <c r="B1705" s="355"/>
      <c r="C1705" s="355"/>
      <c r="D1705" s="355"/>
      <c r="E1705" s="355"/>
      <c r="F1705" s="355"/>
      <c r="G1705" s="355"/>
      <c r="H1705" s="358"/>
      <c r="I1705" s="608"/>
      <c r="J1705" s="359"/>
      <c r="K1705" s="363"/>
      <c r="L1705" s="355"/>
      <c r="M1705" s="355"/>
      <c r="N1705" s="358"/>
      <c r="O1705" s="355"/>
    </row>
    <row r="1706" spans="1:15" x14ac:dyDescent="0.2">
      <c r="A1706" s="355"/>
      <c r="B1706" s="355"/>
      <c r="C1706" s="355"/>
      <c r="D1706" s="355"/>
      <c r="E1706" s="355"/>
      <c r="F1706" s="355"/>
      <c r="G1706" s="355"/>
      <c r="H1706" s="358"/>
      <c r="I1706" s="608"/>
      <c r="J1706" s="359"/>
      <c r="K1706" s="363"/>
      <c r="L1706" s="355"/>
      <c r="M1706" s="355"/>
      <c r="N1706" s="358"/>
      <c r="O1706" s="355"/>
    </row>
    <row r="1707" spans="1:15" x14ac:dyDescent="0.2">
      <c r="A1707" s="355"/>
      <c r="B1707" s="355"/>
      <c r="C1707" s="355"/>
      <c r="D1707" s="355"/>
      <c r="E1707" s="355"/>
      <c r="F1707" s="355"/>
      <c r="G1707" s="355"/>
      <c r="H1707" s="358"/>
      <c r="I1707" s="608"/>
      <c r="J1707" s="359"/>
      <c r="K1707" s="363"/>
      <c r="L1707" s="355"/>
      <c r="M1707" s="355"/>
      <c r="N1707" s="358"/>
      <c r="O1707" s="355"/>
    </row>
    <row r="1708" spans="1:15" x14ac:dyDescent="0.2">
      <c r="A1708" s="355"/>
      <c r="B1708" s="355"/>
      <c r="C1708" s="355"/>
      <c r="D1708" s="355"/>
      <c r="E1708" s="355"/>
      <c r="F1708" s="355"/>
      <c r="G1708" s="355"/>
      <c r="H1708" s="358"/>
      <c r="I1708" s="608"/>
      <c r="J1708" s="359"/>
      <c r="K1708" s="363"/>
      <c r="L1708" s="355"/>
      <c r="M1708" s="355"/>
      <c r="N1708" s="358"/>
      <c r="O1708" s="355"/>
    </row>
    <row r="1709" spans="1:15" x14ac:dyDescent="0.2">
      <c r="A1709" s="355"/>
      <c r="B1709" s="355"/>
      <c r="C1709" s="355"/>
      <c r="D1709" s="355"/>
      <c r="E1709" s="355"/>
      <c r="F1709" s="355"/>
      <c r="G1709" s="355"/>
      <c r="H1709" s="358"/>
      <c r="I1709" s="608"/>
      <c r="J1709" s="359"/>
      <c r="K1709" s="363"/>
      <c r="L1709" s="355"/>
      <c r="M1709" s="355"/>
      <c r="N1709" s="358"/>
      <c r="O1709" s="355"/>
    </row>
    <row r="1710" spans="1:15" x14ac:dyDescent="0.2">
      <c r="A1710" s="355"/>
      <c r="B1710" s="355"/>
      <c r="C1710" s="355"/>
      <c r="D1710" s="355"/>
      <c r="E1710" s="355"/>
      <c r="F1710" s="355"/>
      <c r="G1710" s="355"/>
      <c r="H1710" s="358"/>
      <c r="I1710" s="608"/>
      <c r="J1710" s="359"/>
      <c r="K1710" s="363"/>
      <c r="L1710" s="355"/>
      <c r="M1710" s="355"/>
      <c r="N1710" s="358"/>
      <c r="O1710" s="355"/>
    </row>
    <row r="1711" spans="1:15" x14ac:dyDescent="0.2">
      <c r="A1711" s="355"/>
      <c r="B1711" s="355"/>
      <c r="C1711" s="355"/>
      <c r="D1711" s="355"/>
      <c r="E1711" s="355"/>
      <c r="F1711" s="355"/>
      <c r="G1711" s="355"/>
      <c r="H1711" s="358"/>
      <c r="I1711" s="608"/>
      <c r="J1711" s="359"/>
      <c r="K1711" s="363"/>
      <c r="L1711" s="355"/>
      <c r="M1711" s="355"/>
      <c r="N1711" s="358"/>
      <c r="O1711" s="355"/>
    </row>
    <row r="1712" spans="1:15" x14ac:dyDescent="0.2">
      <c r="A1712" s="355"/>
      <c r="B1712" s="355"/>
      <c r="C1712" s="355"/>
      <c r="D1712" s="355"/>
      <c r="E1712" s="355"/>
      <c r="F1712" s="355"/>
      <c r="G1712" s="355"/>
      <c r="H1712" s="358"/>
      <c r="I1712" s="608"/>
      <c r="J1712" s="359"/>
      <c r="K1712" s="363"/>
      <c r="L1712" s="355"/>
      <c r="M1712" s="355"/>
      <c r="N1712" s="358"/>
      <c r="O1712" s="355"/>
    </row>
    <row r="1713" spans="1:15" x14ac:dyDescent="0.2">
      <c r="A1713" s="355"/>
      <c r="B1713" s="355"/>
      <c r="C1713" s="355"/>
      <c r="D1713" s="355"/>
      <c r="E1713" s="355"/>
      <c r="F1713" s="355"/>
      <c r="G1713" s="355"/>
      <c r="H1713" s="358"/>
      <c r="I1713" s="608"/>
      <c r="J1713" s="359"/>
      <c r="K1713" s="363"/>
      <c r="L1713" s="355"/>
      <c r="M1713" s="355"/>
      <c r="N1713" s="358"/>
      <c r="O1713" s="355"/>
    </row>
    <row r="1714" spans="1:15" x14ac:dyDescent="0.2">
      <c r="A1714" s="355"/>
      <c r="B1714" s="355"/>
      <c r="C1714" s="355"/>
      <c r="D1714" s="355"/>
      <c r="E1714" s="355"/>
      <c r="F1714" s="355"/>
      <c r="G1714" s="355"/>
      <c r="H1714" s="358"/>
      <c r="I1714" s="608"/>
      <c r="J1714" s="359"/>
      <c r="K1714" s="363"/>
      <c r="L1714" s="355"/>
      <c r="M1714" s="355"/>
      <c r="N1714" s="358"/>
      <c r="O1714" s="355"/>
    </row>
    <row r="1715" spans="1:15" x14ac:dyDescent="0.2">
      <c r="A1715" s="355"/>
      <c r="B1715" s="355"/>
      <c r="C1715" s="355"/>
      <c r="D1715" s="355"/>
      <c r="E1715" s="355"/>
      <c r="F1715" s="355"/>
      <c r="G1715" s="355"/>
      <c r="H1715" s="358"/>
      <c r="I1715" s="608"/>
      <c r="J1715" s="359"/>
      <c r="K1715" s="363"/>
      <c r="L1715" s="355"/>
      <c r="M1715" s="355"/>
      <c r="N1715" s="358"/>
      <c r="O1715" s="355"/>
    </row>
    <row r="1716" spans="1:15" x14ac:dyDescent="0.2">
      <c r="A1716" s="355"/>
      <c r="B1716" s="355"/>
      <c r="C1716" s="355"/>
      <c r="D1716" s="355"/>
      <c r="E1716" s="355"/>
      <c r="F1716" s="355"/>
      <c r="G1716" s="355"/>
      <c r="H1716" s="358"/>
      <c r="I1716" s="608"/>
      <c r="J1716" s="359"/>
      <c r="K1716" s="363"/>
      <c r="L1716" s="355"/>
      <c r="M1716" s="355"/>
      <c r="N1716" s="358"/>
      <c r="O1716" s="355"/>
    </row>
    <row r="1717" spans="1:15" x14ac:dyDescent="0.2">
      <c r="A1717" s="355"/>
      <c r="B1717" s="355"/>
      <c r="C1717" s="355"/>
      <c r="D1717" s="355"/>
      <c r="E1717" s="355"/>
      <c r="F1717" s="355"/>
      <c r="G1717" s="355"/>
      <c r="H1717" s="358"/>
      <c r="I1717" s="608"/>
      <c r="J1717" s="359"/>
      <c r="K1717" s="363"/>
      <c r="L1717" s="355"/>
      <c r="M1717" s="355"/>
      <c r="N1717" s="358"/>
      <c r="O1717" s="355"/>
    </row>
    <row r="1718" spans="1:15" x14ac:dyDescent="0.2">
      <c r="A1718" s="355"/>
      <c r="B1718" s="355"/>
      <c r="C1718" s="355"/>
      <c r="D1718" s="355"/>
      <c r="E1718" s="355"/>
      <c r="F1718" s="355"/>
      <c r="G1718" s="355"/>
      <c r="H1718" s="358"/>
      <c r="I1718" s="608"/>
      <c r="J1718" s="359"/>
      <c r="K1718" s="363"/>
      <c r="L1718" s="355"/>
      <c r="M1718" s="355"/>
      <c r="N1718" s="358"/>
      <c r="O1718" s="355"/>
    </row>
    <row r="1719" spans="1:15" x14ac:dyDescent="0.2">
      <c r="A1719" s="355"/>
      <c r="B1719" s="355"/>
      <c r="C1719" s="355"/>
      <c r="D1719" s="355"/>
      <c r="E1719" s="355"/>
      <c r="F1719" s="355"/>
      <c r="G1719" s="355"/>
      <c r="H1719" s="358"/>
      <c r="I1719" s="608"/>
      <c r="J1719" s="359"/>
      <c r="K1719" s="363"/>
      <c r="L1719" s="355"/>
      <c r="M1719" s="355"/>
      <c r="N1719" s="358"/>
      <c r="O1719" s="355"/>
    </row>
    <row r="1720" spans="1:15" x14ac:dyDescent="0.2">
      <c r="A1720" s="355"/>
      <c r="B1720" s="355"/>
      <c r="C1720" s="355"/>
      <c r="D1720" s="355"/>
      <c r="E1720" s="355"/>
      <c r="F1720" s="355"/>
      <c r="G1720" s="355"/>
      <c r="H1720" s="358"/>
      <c r="I1720" s="608"/>
      <c r="J1720" s="359"/>
      <c r="K1720" s="363"/>
      <c r="L1720" s="355"/>
      <c r="M1720" s="355"/>
      <c r="N1720" s="358"/>
      <c r="O1720" s="355"/>
    </row>
    <row r="1721" spans="1:15" x14ac:dyDescent="0.2">
      <c r="A1721" s="355"/>
      <c r="B1721" s="355"/>
      <c r="C1721" s="355"/>
      <c r="D1721" s="355"/>
      <c r="E1721" s="355"/>
      <c r="F1721" s="355"/>
      <c r="G1721" s="355"/>
      <c r="H1721" s="358"/>
      <c r="I1721" s="608"/>
      <c r="J1721" s="359"/>
      <c r="K1721" s="363"/>
      <c r="L1721" s="355"/>
      <c r="M1721" s="355"/>
      <c r="N1721" s="358"/>
      <c r="O1721" s="355"/>
    </row>
    <row r="1722" spans="1:15" x14ac:dyDescent="0.2">
      <c r="A1722" s="355"/>
      <c r="B1722" s="355"/>
      <c r="C1722" s="355"/>
      <c r="D1722" s="355"/>
      <c r="E1722" s="355"/>
      <c r="F1722" s="355"/>
      <c r="G1722" s="355"/>
      <c r="H1722" s="358"/>
      <c r="I1722" s="608"/>
      <c r="J1722" s="359"/>
      <c r="K1722" s="363"/>
      <c r="L1722" s="355"/>
      <c r="M1722" s="355"/>
      <c r="N1722" s="358"/>
      <c r="O1722" s="355"/>
    </row>
    <row r="1723" spans="1:15" x14ac:dyDescent="0.2">
      <c r="A1723" s="355"/>
      <c r="B1723" s="355"/>
      <c r="C1723" s="355"/>
      <c r="D1723" s="355"/>
      <c r="E1723" s="355"/>
      <c r="F1723" s="355"/>
      <c r="G1723" s="355"/>
      <c r="H1723" s="358"/>
      <c r="I1723" s="608"/>
      <c r="J1723" s="359"/>
      <c r="K1723" s="363"/>
      <c r="L1723" s="355"/>
      <c r="M1723" s="355"/>
      <c r="N1723" s="358"/>
      <c r="O1723" s="355"/>
    </row>
    <row r="1724" spans="1:15" x14ac:dyDescent="0.2">
      <c r="A1724" s="355"/>
      <c r="B1724" s="355"/>
      <c r="C1724" s="355"/>
      <c r="D1724" s="355"/>
      <c r="E1724" s="355"/>
      <c r="F1724" s="355"/>
      <c r="G1724" s="355"/>
      <c r="H1724" s="358"/>
      <c r="I1724" s="608"/>
      <c r="J1724" s="359"/>
      <c r="K1724" s="363"/>
      <c r="L1724" s="355"/>
      <c r="M1724" s="355"/>
      <c r="N1724" s="358"/>
      <c r="O1724" s="355"/>
    </row>
    <row r="1725" spans="1:15" x14ac:dyDescent="0.2">
      <c r="A1725" s="355"/>
      <c r="B1725" s="355"/>
      <c r="C1725" s="355"/>
      <c r="D1725" s="355"/>
      <c r="E1725" s="355"/>
      <c r="F1725" s="355"/>
      <c r="G1725" s="355"/>
      <c r="H1725" s="358"/>
      <c r="I1725" s="608"/>
      <c r="J1725" s="359"/>
      <c r="K1725" s="363"/>
      <c r="L1725" s="355"/>
      <c r="M1725" s="355"/>
      <c r="N1725" s="358"/>
      <c r="O1725" s="355"/>
    </row>
    <row r="1726" spans="1:15" x14ac:dyDescent="0.2">
      <c r="A1726" s="355"/>
      <c r="B1726" s="355"/>
      <c r="C1726" s="355"/>
      <c r="D1726" s="355"/>
      <c r="E1726" s="355"/>
      <c r="F1726" s="355"/>
      <c r="G1726" s="355"/>
      <c r="H1726" s="358"/>
      <c r="I1726" s="608"/>
      <c r="J1726" s="359"/>
      <c r="K1726" s="363"/>
      <c r="L1726" s="355"/>
      <c r="M1726" s="355"/>
      <c r="N1726" s="358"/>
      <c r="O1726" s="355"/>
    </row>
    <row r="1727" spans="1:15" x14ac:dyDescent="0.2">
      <c r="A1727" s="355"/>
      <c r="B1727" s="355"/>
      <c r="C1727" s="355"/>
      <c r="D1727" s="355"/>
      <c r="E1727" s="355"/>
      <c r="F1727" s="355"/>
      <c r="G1727" s="355"/>
      <c r="H1727" s="358"/>
      <c r="I1727" s="608"/>
      <c r="J1727" s="359"/>
      <c r="K1727" s="363"/>
      <c r="L1727" s="355"/>
      <c r="M1727" s="355"/>
      <c r="N1727" s="358"/>
      <c r="O1727" s="355"/>
    </row>
    <row r="1728" spans="1:15" x14ac:dyDescent="0.2">
      <c r="A1728" s="355"/>
      <c r="B1728" s="355"/>
      <c r="C1728" s="355"/>
      <c r="D1728" s="355"/>
      <c r="E1728" s="355"/>
      <c r="F1728" s="355"/>
      <c r="G1728" s="355"/>
      <c r="H1728" s="358"/>
      <c r="I1728" s="608"/>
      <c r="J1728" s="359"/>
      <c r="K1728" s="363"/>
      <c r="L1728" s="355"/>
      <c r="M1728" s="355"/>
      <c r="N1728" s="358"/>
      <c r="O1728" s="355"/>
    </row>
    <row r="1729" spans="1:15" x14ac:dyDescent="0.2">
      <c r="A1729" s="355"/>
      <c r="B1729" s="355"/>
      <c r="C1729" s="355"/>
      <c r="D1729" s="355"/>
      <c r="E1729" s="355"/>
      <c r="F1729" s="355"/>
      <c r="G1729" s="355"/>
      <c r="H1729" s="358"/>
      <c r="I1729" s="608"/>
      <c r="J1729" s="359"/>
      <c r="K1729" s="363"/>
      <c r="L1729" s="355"/>
      <c r="M1729" s="355"/>
      <c r="N1729" s="358"/>
      <c r="O1729" s="355"/>
    </row>
    <row r="1730" spans="1:15" x14ac:dyDescent="0.2">
      <c r="A1730" s="355"/>
      <c r="B1730" s="355"/>
      <c r="C1730" s="355"/>
      <c r="D1730" s="355"/>
      <c r="E1730" s="355"/>
      <c r="F1730" s="355"/>
      <c r="G1730" s="355"/>
      <c r="H1730" s="358"/>
      <c r="I1730" s="608"/>
      <c r="J1730" s="359"/>
      <c r="K1730" s="363"/>
      <c r="L1730" s="355"/>
      <c r="M1730" s="355"/>
      <c r="N1730" s="358"/>
      <c r="O1730" s="355"/>
    </row>
    <row r="1731" spans="1:15" x14ac:dyDescent="0.2">
      <c r="A1731" s="355"/>
      <c r="B1731" s="355"/>
      <c r="C1731" s="355"/>
      <c r="D1731" s="355"/>
      <c r="E1731" s="355"/>
      <c r="F1731" s="355"/>
      <c r="G1731" s="355"/>
      <c r="H1731" s="358"/>
      <c r="I1731" s="608"/>
      <c r="J1731" s="359"/>
      <c r="K1731" s="363"/>
      <c r="L1731" s="355"/>
      <c r="M1731" s="355"/>
      <c r="N1731" s="358"/>
      <c r="O1731" s="355"/>
    </row>
    <row r="1732" spans="1:15" x14ac:dyDescent="0.2">
      <c r="A1732" s="355"/>
      <c r="B1732" s="355"/>
      <c r="C1732" s="355"/>
      <c r="D1732" s="355"/>
      <c r="E1732" s="355"/>
      <c r="F1732" s="355"/>
      <c r="G1732" s="355"/>
      <c r="H1732" s="358"/>
      <c r="I1732" s="608"/>
      <c r="J1732" s="359"/>
      <c r="K1732" s="363"/>
      <c r="L1732" s="355"/>
      <c r="M1732" s="355"/>
      <c r="N1732" s="358"/>
      <c r="O1732" s="355"/>
    </row>
    <row r="1733" spans="1:15" x14ac:dyDescent="0.2">
      <c r="A1733" s="355"/>
      <c r="B1733" s="355"/>
      <c r="C1733" s="355"/>
      <c r="D1733" s="355"/>
      <c r="E1733" s="355"/>
      <c r="F1733" s="355"/>
      <c r="G1733" s="355"/>
      <c r="H1733" s="358"/>
      <c r="I1733" s="608"/>
      <c r="J1733" s="359"/>
      <c r="K1733" s="363"/>
      <c r="L1733" s="355"/>
      <c r="M1733" s="355"/>
      <c r="N1733" s="358"/>
      <c r="O1733" s="355"/>
    </row>
    <row r="1734" spans="1:15" x14ac:dyDescent="0.2">
      <c r="A1734" s="355"/>
      <c r="B1734" s="355"/>
      <c r="C1734" s="355"/>
      <c r="D1734" s="355"/>
      <c r="E1734" s="355"/>
      <c r="F1734" s="355"/>
      <c r="G1734" s="355"/>
      <c r="H1734" s="358"/>
      <c r="I1734" s="608"/>
      <c r="J1734" s="359"/>
      <c r="K1734" s="363"/>
      <c r="L1734" s="355"/>
      <c r="M1734" s="355"/>
      <c r="N1734" s="358"/>
      <c r="O1734" s="355"/>
    </row>
    <row r="1735" spans="1:15" x14ac:dyDescent="0.2">
      <c r="A1735" s="355"/>
      <c r="B1735" s="355"/>
      <c r="C1735" s="355"/>
      <c r="D1735" s="355"/>
      <c r="E1735" s="355"/>
      <c r="F1735" s="355"/>
      <c r="G1735" s="355"/>
      <c r="H1735" s="358"/>
      <c r="I1735" s="608"/>
      <c r="J1735" s="359"/>
      <c r="K1735" s="363"/>
      <c r="L1735" s="355"/>
      <c r="M1735" s="355"/>
      <c r="N1735" s="358"/>
      <c r="O1735" s="355"/>
    </row>
    <row r="1736" spans="1:15" x14ac:dyDescent="0.2">
      <c r="A1736" s="355"/>
      <c r="B1736" s="355"/>
      <c r="C1736" s="355"/>
      <c r="D1736" s="355"/>
      <c r="E1736" s="355"/>
      <c r="F1736" s="355"/>
      <c r="G1736" s="355"/>
      <c r="H1736" s="358"/>
      <c r="I1736" s="608"/>
      <c r="J1736" s="359"/>
      <c r="K1736" s="363"/>
      <c r="L1736" s="355"/>
      <c r="M1736" s="355"/>
      <c r="N1736" s="358"/>
      <c r="O1736" s="355"/>
    </row>
    <row r="1737" spans="1:15" x14ac:dyDescent="0.2">
      <c r="A1737" s="355"/>
      <c r="B1737" s="355"/>
      <c r="C1737" s="355"/>
      <c r="D1737" s="355"/>
      <c r="E1737" s="355"/>
      <c r="F1737" s="355"/>
      <c r="G1737" s="355"/>
      <c r="H1737" s="358"/>
      <c r="I1737" s="608"/>
      <c r="J1737" s="359"/>
      <c r="K1737" s="363"/>
      <c r="L1737" s="355"/>
      <c r="M1737" s="355"/>
      <c r="N1737" s="358"/>
      <c r="O1737" s="355"/>
    </row>
    <row r="1738" spans="1:15" x14ac:dyDescent="0.2">
      <c r="A1738" s="355"/>
      <c r="B1738" s="355"/>
      <c r="C1738" s="355"/>
      <c r="D1738" s="355"/>
      <c r="E1738" s="355"/>
      <c r="F1738" s="355"/>
      <c r="G1738" s="355"/>
      <c r="H1738" s="358"/>
      <c r="I1738" s="608"/>
      <c r="J1738" s="359"/>
      <c r="K1738" s="363"/>
      <c r="L1738" s="355"/>
      <c r="M1738" s="355"/>
      <c r="N1738" s="358"/>
      <c r="O1738" s="355"/>
    </row>
    <row r="1739" spans="1:15" x14ac:dyDescent="0.2">
      <c r="A1739" s="355"/>
      <c r="B1739" s="355"/>
      <c r="C1739" s="355"/>
      <c r="D1739" s="355"/>
      <c r="E1739" s="355"/>
      <c r="F1739" s="355"/>
      <c r="G1739" s="355"/>
      <c r="H1739" s="358"/>
      <c r="I1739" s="608"/>
      <c r="J1739" s="359"/>
      <c r="K1739" s="363"/>
      <c r="L1739" s="355"/>
      <c r="M1739" s="355"/>
      <c r="N1739" s="358"/>
      <c r="O1739" s="355"/>
    </row>
    <row r="1740" spans="1:15" x14ac:dyDescent="0.2">
      <c r="A1740" s="355"/>
      <c r="B1740" s="355"/>
      <c r="C1740" s="355"/>
      <c r="D1740" s="355"/>
      <c r="E1740" s="355"/>
      <c r="F1740" s="355"/>
      <c r="G1740" s="355"/>
      <c r="H1740" s="358"/>
      <c r="I1740" s="608"/>
      <c r="J1740" s="359"/>
      <c r="K1740" s="363"/>
      <c r="L1740" s="355"/>
      <c r="M1740" s="355"/>
      <c r="N1740" s="358"/>
      <c r="O1740" s="355"/>
    </row>
    <row r="1741" spans="1:15" x14ac:dyDescent="0.2">
      <c r="A1741" s="355"/>
      <c r="B1741" s="355"/>
      <c r="C1741" s="355"/>
      <c r="D1741" s="355"/>
      <c r="E1741" s="355"/>
      <c r="F1741" s="355"/>
      <c r="G1741" s="355"/>
      <c r="H1741" s="358"/>
      <c r="I1741" s="608"/>
      <c r="J1741" s="359"/>
      <c r="K1741" s="363"/>
      <c r="L1741" s="355"/>
      <c r="M1741" s="355"/>
      <c r="N1741" s="358"/>
      <c r="O1741" s="355"/>
    </row>
    <row r="1742" spans="1:15" x14ac:dyDescent="0.2">
      <c r="A1742" s="355"/>
      <c r="B1742" s="355"/>
      <c r="C1742" s="355"/>
      <c r="D1742" s="355"/>
      <c r="E1742" s="355"/>
      <c r="F1742" s="355"/>
      <c r="G1742" s="355"/>
      <c r="H1742" s="358"/>
      <c r="I1742" s="608"/>
      <c r="J1742" s="359"/>
      <c r="K1742" s="363"/>
      <c r="L1742" s="355"/>
      <c r="M1742" s="355"/>
      <c r="N1742" s="358"/>
      <c r="O1742" s="355"/>
    </row>
    <row r="1743" spans="1:15" x14ac:dyDescent="0.2">
      <c r="A1743" s="355"/>
      <c r="B1743" s="355"/>
      <c r="C1743" s="355"/>
      <c r="D1743" s="355"/>
      <c r="E1743" s="355"/>
      <c r="F1743" s="355"/>
      <c r="G1743" s="355"/>
      <c r="H1743" s="358"/>
      <c r="I1743" s="608"/>
      <c r="J1743" s="359"/>
      <c r="K1743" s="363"/>
      <c r="L1743" s="355"/>
      <c r="M1743" s="355"/>
      <c r="N1743" s="358"/>
      <c r="O1743" s="355"/>
    </row>
    <row r="1744" spans="1:15" x14ac:dyDescent="0.2">
      <c r="A1744" s="355"/>
      <c r="B1744" s="355"/>
      <c r="C1744" s="355"/>
      <c r="D1744" s="355"/>
      <c r="E1744" s="355"/>
      <c r="F1744" s="355"/>
      <c r="G1744" s="355"/>
      <c r="H1744" s="358"/>
      <c r="I1744" s="608"/>
      <c r="J1744" s="359"/>
      <c r="K1744" s="363"/>
      <c r="L1744" s="355"/>
      <c r="M1744" s="355"/>
      <c r="N1744" s="358"/>
      <c r="O1744" s="355"/>
    </row>
    <row r="1745" spans="1:15" x14ac:dyDescent="0.2">
      <c r="A1745" s="355"/>
      <c r="B1745" s="355"/>
      <c r="C1745" s="355"/>
      <c r="D1745" s="355"/>
      <c r="E1745" s="355"/>
      <c r="F1745" s="355"/>
      <c r="G1745" s="355"/>
      <c r="H1745" s="358"/>
      <c r="I1745" s="608"/>
      <c r="J1745" s="359"/>
      <c r="K1745" s="363"/>
      <c r="L1745" s="355"/>
      <c r="M1745" s="355"/>
      <c r="N1745" s="358"/>
      <c r="O1745" s="355"/>
    </row>
    <row r="1746" spans="1:15" x14ac:dyDescent="0.2">
      <c r="A1746" s="355"/>
      <c r="B1746" s="355"/>
      <c r="C1746" s="355"/>
      <c r="D1746" s="355"/>
      <c r="E1746" s="355"/>
      <c r="F1746" s="355"/>
      <c r="G1746" s="355"/>
      <c r="H1746" s="358"/>
      <c r="I1746" s="608"/>
      <c r="J1746" s="359"/>
      <c r="K1746" s="363"/>
      <c r="L1746" s="355"/>
      <c r="M1746" s="355"/>
      <c r="N1746" s="358"/>
      <c r="O1746" s="355"/>
    </row>
    <row r="1747" spans="1:15" x14ac:dyDescent="0.2">
      <c r="A1747" s="355"/>
      <c r="B1747" s="355"/>
      <c r="C1747" s="355"/>
      <c r="D1747" s="355"/>
      <c r="E1747" s="355"/>
      <c r="F1747" s="355"/>
      <c r="G1747" s="355"/>
      <c r="H1747" s="358"/>
      <c r="I1747" s="608"/>
      <c r="J1747" s="359"/>
      <c r="K1747" s="363"/>
      <c r="L1747" s="355"/>
      <c r="M1747" s="355"/>
      <c r="N1747" s="358"/>
      <c r="O1747" s="355"/>
    </row>
    <row r="1748" spans="1:15" x14ac:dyDescent="0.2">
      <c r="A1748" s="355"/>
      <c r="B1748" s="355"/>
      <c r="C1748" s="355"/>
      <c r="D1748" s="355"/>
      <c r="E1748" s="355"/>
      <c r="F1748" s="355"/>
      <c r="G1748" s="355"/>
      <c r="H1748" s="358"/>
      <c r="I1748" s="608"/>
      <c r="J1748" s="359"/>
      <c r="K1748" s="363"/>
      <c r="L1748" s="355"/>
      <c r="M1748" s="355"/>
      <c r="N1748" s="358"/>
      <c r="O1748" s="355"/>
    </row>
    <row r="1749" spans="1:15" x14ac:dyDescent="0.2">
      <c r="A1749" s="355"/>
      <c r="B1749" s="355"/>
      <c r="C1749" s="355"/>
      <c r="D1749" s="355"/>
      <c r="E1749" s="355"/>
      <c r="F1749" s="355"/>
      <c r="G1749" s="355"/>
      <c r="H1749" s="358"/>
      <c r="I1749" s="608"/>
      <c r="J1749" s="359"/>
      <c r="K1749" s="363"/>
      <c r="L1749" s="355"/>
      <c r="M1749" s="355"/>
      <c r="N1749" s="358"/>
      <c r="O1749" s="355"/>
    </row>
    <row r="1750" spans="1:15" x14ac:dyDescent="0.2">
      <c r="A1750" s="355"/>
      <c r="B1750" s="355"/>
      <c r="C1750" s="355"/>
      <c r="D1750" s="355"/>
      <c r="E1750" s="355"/>
      <c r="F1750" s="355"/>
      <c r="G1750" s="355"/>
      <c r="H1750" s="358"/>
      <c r="I1750" s="608"/>
      <c r="J1750" s="359"/>
      <c r="K1750" s="363"/>
      <c r="L1750" s="355"/>
      <c r="M1750" s="355"/>
      <c r="N1750" s="358"/>
      <c r="O1750" s="355"/>
    </row>
    <row r="1751" spans="1:15" x14ac:dyDescent="0.2">
      <c r="A1751" s="355"/>
      <c r="B1751" s="355"/>
      <c r="C1751" s="355"/>
      <c r="D1751" s="355"/>
      <c r="E1751" s="355"/>
      <c r="F1751" s="355"/>
      <c r="G1751" s="355"/>
      <c r="H1751" s="358"/>
      <c r="I1751" s="608"/>
      <c r="J1751" s="359"/>
      <c r="K1751" s="363"/>
      <c r="L1751" s="355"/>
      <c r="M1751" s="355"/>
      <c r="N1751" s="358"/>
      <c r="O1751" s="355"/>
    </row>
    <row r="1752" spans="1:15" x14ac:dyDescent="0.2">
      <c r="A1752" s="355"/>
      <c r="B1752" s="355"/>
      <c r="C1752" s="355"/>
      <c r="D1752" s="355"/>
      <c r="E1752" s="355"/>
      <c r="F1752" s="355"/>
      <c r="G1752" s="355"/>
      <c r="H1752" s="358"/>
      <c r="I1752" s="608"/>
      <c r="J1752" s="359"/>
      <c r="K1752" s="363"/>
      <c r="L1752" s="355"/>
      <c r="M1752" s="355"/>
      <c r="N1752" s="358"/>
      <c r="O1752" s="355"/>
    </row>
    <row r="1753" spans="1:15" x14ac:dyDescent="0.2">
      <c r="A1753" s="355"/>
      <c r="B1753" s="355"/>
      <c r="C1753" s="355"/>
      <c r="D1753" s="355"/>
      <c r="E1753" s="355"/>
      <c r="F1753" s="355"/>
      <c r="G1753" s="355"/>
      <c r="H1753" s="358"/>
      <c r="I1753" s="608"/>
      <c r="J1753" s="359"/>
      <c r="K1753" s="363"/>
      <c r="L1753" s="355"/>
      <c r="M1753" s="355"/>
      <c r="N1753" s="358"/>
      <c r="O1753" s="355"/>
    </row>
    <row r="1754" spans="1:15" x14ac:dyDescent="0.2">
      <c r="A1754" s="355"/>
      <c r="B1754" s="355"/>
      <c r="C1754" s="355"/>
      <c r="D1754" s="355"/>
      <c r="E1754" s="355"/>
      <c r="F1754" s="355"/>
      <c r="G1754" s="355"/>
      <c r="H1754" s="358"/>
      <c r="I1754" s="608"/>
      <c r="J1754" s="359"/>
      <c r="K1754" s="363"/>
      <c r="L1754" s="355"/>
      <c r="M1754" s="355"/>
      <c r="N1754" s="358"/>
      <c r="O1754" s="355"/>
    </row>
    <row r="1755" spans="1:15" x14ac:dyDescent="0.2">
      <c r="A1755" s="355"/>
      <c r="B1755" s="355"/>
      <c r="C1755" s="355"/>
      <c r="D1755" s="355"/>
      <c r="E1755" s="355"/>
      <c r="F1755" s="355"/>
      <c r="G1755" s="355"/>
      <c r="H1755" s="358"/>
      <c r="I1755" s="608"/>
      <c r="J1755" s="359"/>
      <c r="K1755" s="363"/>
      <c r="L1755" s="355"/>
      <c r="M1755" s="355"/>
      <c r="N1755" s="358"/>
      <c r="O1755" s="355"/>
    </row>
    <row r="1756" spans="1:15" x14ac:dyDescent="0.2">
      <c r="A1756" s="355"/>
      <c r="B1756" s="355"/>
      <c r="C1756" s="355"/>
      <c r="D1756" s="355"/>
      <c r="E1756" s="355"/>
      <c r="F1756" s="355"/>
      <c r="G1756" s="355"/>
      <c r="H1756" s="358"/>
      <c r="I1756" s="608"/>
      <c r="J1756" s="359"/>
      <c r="K1756" s="363"/>
      <c r="L1756" s="355"/>
      <c r="M1756" s="355"/>
      <c r="N1756" s="358"/>
      <c r="O1756" s="355"/>
    </row>
    <row r="1757" spans="1:15" x14ac:dyDescent="0.2">
      <c r="A1757" s="355"/>
      <c r="B1757" s="355"/>
      <c r="C1757" s="355"/>
      <c r="D1757" s="355"/>
      <c r="E1757" s="355"/>
      <c r="F1757" s="355"/>
      <c r="G1757" s="355"/>
      <c r="H1757" s="358"/>
      <c r="I1757" s="608"/>
      <c r="J1757" s="359"/>
      <c r="K1757" s="363"/>
      <c r="L1757" s="355"/>
      <c r="M1757" s="355"/>
      <c r="N1757" s="358"/>
      <c r="O1757" s="355"/>
    </row>
    <row r="1758" spans="1:15" x14ac:dyDescent="0.2">
      <c r="A1758" s="355"/>
      <c r="B1758" s="355"/>
      <c r="C1758" s="355"/>
      <c r="D1758" s="355"/>
      <c r="E1758" s="355"/>
      <c r="F1758" s="355"/>
      <c r="G1758" s="355"/>
      <c r="H1758" s="358"/>
      <c r="I1758" s="608"/>
      <c r="J1758" s="359"/>
      <c r="K1758" s="363"/>
      <c r="L1758" s="355"/>
      <c r="M1758" s="355"/>
      <c r="N1758" s="358"/>
      <c r="O1758" s="355"/>
    </row>
    <row r="1759" spans="1:15" x14ac:dyDescent="0.2">
      <c r="A1759" s="355"/>
      <c r="B1759" s="355"/>
      <c r="C1759" s="355"/>
      <c r="D1759" s="355"/>
      <c r="E1759" s="355"/>
      <c r="F1759" s="355"/>
      <c r="G1759" s="355"/>
      <c r="H1759" s="358"/>
      <c r="I1759" s="608"/>
      <c r="J1759" s="359"/>
      <c r="K1759" s="363"/>
      <c r="L1759" s="355"/>
      <c r="M1759" s="355"/>
      <c r="N1759" s="358"/>
      <c r="O1759" s="355"/>
    </row>
    <row r="1760" spans="1:15" x14ac:dyDescent="0.2">
      <c r="A1760" s="355"/>
      <c r="B1760" s="355"/>
      <c r="C1760" s="355"/>
      <c r="D1760" s="355"/>
      <c r="E1760" s="355"/>
      <c r="F1760" s="355"/>
      <c r="G1760" s="355"/>
      <c r="H1760" s="358"/>
      <c r="I1760" s="608"/>
      <c r="J1760" s="359"/>
      <c r="K1760" s="363"/>
      <c r="L1760" s="355"/>
      <c r="M1760" s="355"/>
      <c r="N1760" s="358"/>
      <c r="O1760" s="355"/>
    </row>
    <row r="1761" spans="1:15" x14ac:dyDescent="0.2">
      <c r="A1761" s="355"/>
      <c r="B1761" s="355"/>
      <c r="C1761" s="355"/>
      <c r="D1761" s="355"/>
      <c r="E1761" s="355"/>
      <c r="F1761" s="355"/>
      <c r="G1761" s="355"/>
      <c r="H1761" s="358"/>
      <c r="I1761" s="608"/>
      <c r="J1761" s="359"/>
      <c r="K1761" s="363"/>
      <c r="L1761" s="355"/>
      <c r="M1761" s="355"/>
      <c r="N1761" s="358"/>
      <c r="O1761" s="355"/>
    </row>
    <row r="1762" spans="1:15" x14ac:dyDescent="0.2">
      <c r="A1762" s="355"/>
      <c r="B1762" s="355"/>
      <c r="C1762" s="355"/>
      <c r="D1762" s="355"/>
      <c r="E1762" s="355"/>
      <c r="F1762" s="355"/>
      <c r="G1762" s="355"/>
      <c r="H1762" s="358"/>
      <c r="I1762" s="608"/>
      <c r="J1762" s="359"/>
      <c r="K1762" s="363"/>
      <c r="L1762" s="355"/>
      <c r="M1762" s="355"/>
      <c r="N1762" s="358"/>
      <c r="O1762" s="355"/>
    </row>
    <row r="1763" spans="1:15" x14ac:dyDescent="0.2">
      <c r="A1763" s="355"/>
      <c r="B1763" s="355"/>
      <c r="C1763" s="355"/>
      <c r="D1763" s="355"/>
      <c r="E1763" s="355"/>
      <c r="F1763" s="355"/>
      <c r="G1763" s="355"/>
      <c r="H1763" s="358"/>
      <c r="I1763" s="608"/>
      <c r="J1763" s="359"/>
      <c r="K1763" s="363"/>
      <c r="L1763" s="355"/>
      <c r="M1763" s="355"/>
      <c r="N1763" s="358"/>
      <c r="O1763" s="355"/>
    </row>
    <row r="1764" spans="1:15" x14ac:dyDescent="0.2">
      <c r="A1764" s="355"/>
      <c r="B1764" s="355"/>
      <c r="C1764" s="355"/>
      <c r="D1764" s="355"/>
      <c r="E1764" s="355"/>
      <c r="F1764" s="355"/>
      <c r="G1764" s="355"/>
      <c r="H1764" s="358"/>
      <c r="I1764" s="608"/>
      <c r="J1764" s="359"/>
      <c r="K1764" s="363"/>
      <c r="L1764" s="355"/>
      <c r="M1764" s="355"/>
      <c r="N1764" s="358"/>
      <c r="O1764" s="355"/>
    </row>
    <row r="1765" spans="1:15" x14ac:dyDescent="0.2">
      <c r="A1765" s="355"/>
      <c r="B1765" s="355"/>
      <c r="C1765" s="355"/>
      <c r="D1765" s="355"/>
      <c r="E1765" s="355"/>
      <c r="F1765" s="355"/>
      <c r="G1765" s="355"/>
      <c r="H1765" s="358"/>
      <c r="I1765" s="608"/>
      <c r="J1765" s="359"/>
      <c r="K1765" s="363"/>
      <c r="L1765" s="355"/>
      <c r="M1765" s="355"/>
      <c r="N1765" s="358"/>
      <c r="O1765" s="355"/>
    </row>
    <row r="1766" spans="1:15" x14ac:dyDescent="0.2">
      <c r="A1766" s="355"/>
      <c r="B1766" s="355"/>
      <c r="C1766" s="355"/>
      <c r="D1766" s="355"/>
      <c r="E1766" s="355"/>
      <c r="F1766" s="355"/>
      <c r="G1766" s="355"/>
      <c r="H1766" s="358"/>
      <c r="I1766" s="608"/>
      <c r="J1766" s="359"/>
      <c r="K1766" s="363"/>
      <c r="L1766" s="355"/>
      <c r="M1766" s="355"/>
      <c r="N1766" s="358"/>
      <c r="O1766" s="355"/>
    </row>
    <row r="1767" spans="1:15" x14ac:dyDescent="0.2">
      <c r="A1767" s="355"/>
      <c r="B1767" s="355"/>
      <c r="C1767" s="355"/>
      <c r="D1767" s="355"/>
      <c r="E1767" s="355"/>
      <c r="F1767" s="355"/>
      <c r="G1767" s="355"/>
      <c r="H1767" s="358"/>
      <c r="I1767" s="608"/>
      <c r="J1767" s="359"/>
      <c r="K1767" s="363"/>
      <c r="L1767" s="355"/>
      <c r="M1767" s="355"/>
      <c r="N1767" s="358"/>
      <c r="O1767" s="355"/>
    </row>
    <row r="1768" spans="1:15" x14ac:dyDescent="0.2">
      <c r="A1768" s="355"/>
      <c r="B1768" s="355"/>
      <c r="C1768" s="355"/>
      <c r="D1768" s="355"/>
      <c r="E1768" s="355"/>
      <c r="F1768" s="355"/>
      <c r="G1768" s="355"/>
      <c r="H1768" s="358"/>
      <c r="I1768" s="608"/>
      <c r="J1768" s="359"/>
      <c r="K1768" s="363"/>
      <c r="L1768" s="355"/>
      <c r="M1768" s="355"/>
      <c r="N1768" s="358"/>
      <c r="O1768" s="355"/>
    </row>
    <row r="1769" spans="1:15" x14ac:dyDescent="0.2">
      <c r="A1769" s="355"/>
      <c r="B1769" s="355"/>
      <c r="C1769" s="355"/>
      <c r="D1769" s="355"/>
      <c r="E1769" s="355"/>
      <c r="F1769" s="355"/>
      <c r="G1769" s="355"/>
      <c r="H1769" s="358"/>
      <c r="I1769" s="608"/>
      <c r="J1769" s="359"/>
      <c r="K1769" s="363"/>
      <c r="L1769" s="355"/>
      <c r="M1769" s="355"/>
      <c r="N1769" s="358"/>
      <c r="O1769" s="355"/>
    </row>
    <row r="1770" spans="1:15" x14ac:dyDescent="0.2">
      <c r="A1770" s="355"/>
      <c r="B1770" s="355"/>
      <c r="C1770" s="355"/>
      <c r="D1770" s="355"/>
      <c r="E1770" s="355"/>
      <c r="F1770" s="355"/>
      <c r="G1770" s="355"/>
      <c r="H1770" s="358"/>
      <c r="I1770" s="608"/>
      <c r="J1770" s="359"/>
      <c r="K1770" s="363"/>
      <c r="L1770" s="355"/>
      <c r="M1770" s="355"/>
      <c r="N1770" s="358"/>
      <c r="O1770" s="355"/>
    </row>
    <row r="1771" spans="1:15" x14ac:dyDescent="0.2">
      <c r="A1771" s="355"/>
      <c r="B1771" s="355"/>
      <c r="C1771" s="355"/>
      <c r="D1771" s="355"/>
      <c r="E1771" s="355"/>
      <c r="F1771" s="355"/>
      <c r="G1771" s="355"/>
      <c r="H1771" s="358"/>
      <c r="I1771" s="608"/>
      <c r="J1771" s="359"/>
      <c r="K1771" s="363"/>
      <c r="L1771" s="355"/>
      <c r="M1771" s="355"/>
      <c r="N1771" s="358"/>
      <c r="O1771" s="355"/>
    </row>
    <row r="1772" spans="1:15" x14ac:dyDescent="0.2">
      <c r="A1772" s="355"/>
      <c r="B1772" s="355"/>
      <c r="C1772" s="355"/>
      <c r="D1772" s="355"/>
      <c r="E1772" s="355"/>
      <c r="F1772" s="355"/>
      <c r="G1772" s="355"/>
      <c r="H1772" s="358"/>
      <c r="I1772" s="608"/>
      <c r="J1772" s="359"/>
      <c r="K1772" s="363"/>
      <c r="L1772" s="355"/>
      <c r="M1772" s="355"/>
      <c r="N1772" s="358"/>
      <c r="O1772" s="355"/>
    </row>
    <row r="1773" spans="1:15" x14ac:dyDescent="0.2">
      <c r="A1773" s="355"/>
      <c r="B1773" s="355"/>
      <c r="C1773" s="355"/>
      <c r="D1773" s="355"/>
      <c r="E1773" s="355"/>
      <c r="F1773" s="355"/>
      <c r="G1773" s="355"/>
      <c r="H1773" s="358"/>
      <c r="I1773" s="608"/>
      <c r="J1773" s="359"/>
      <c r="K1773" s="363"/>
      <c r="L1773" s="355"/>
      <c r="M1773" s="355"/>
      <c r="N1773" s="358"/>
      <c r="O1773" s="355"/>
    </row>
    <row r="1774" spans="1:15" x14ac:dyDescent="0.2">
      <c r="A1774" s="355"/>
      <c r="B1774" s="355"/>
      <c r="C1774" s="355"/>
      <c r="D1774" s="355"/>
      <c r="E1774" s="355"/>
      <c r="F1774" s="355"/>
      <c r="G1774" s="355"/>
      <c r="H1774" s="358"/>
      <c r="I1774" s="608"/>
      <c r="J1774" s="359"/>
      <c r="K1774" s="363"/>
      <c r="L1774" s="355"/>
      <c r="M1774" s="355"/>
      <c r="N1774" s="358"/>
      <c r="O1774" s="355"/>
    </row>
    <row r="1775" spans="1:15" x14ac:dyDescent="0.2">
      <c r="A1775" s="355"/>
      <c r="B1775" s="355"/>
      <c r="C1775" s="355"/>
      <c r="D1775" s="355"/>
      <c r="E1775" s="355"/>
      <c r="F1775" s="355"/>
      <c r="G1775" s="355"/>
      <c r="H1775" s="358"/>
      <c r="I1775" s="608"/>
      <c r="J1775" s="359"/>
      <c r="K1775" s="363"/>
      <c r="L1775" s="355"/>
      <c r="M1775" s="355"/>
      <c r="N1775" s="358"/>
      <c r="O1775" s="355"/>
    </row>
    <row r="1776" spans="1:15" x14ac:dyDescent="0.2">
      <c r="A1776" s="355"/>
      <c r="B1776" s="355"/>
      <c r="C1776" s="355"/>
      <c r="D1776" s="355"/>
      <c r="E1776" s="355"/>
      <c r="F1776" s="355"/>
      <c r="G1776" s="355"/>
      <c r="H1776" s="358"/>
      <c r="I1776" s="608"/>
      <c r="J1776" s="359"/>
      <c r="K1776" s="363"/>
      <c r="L1776" s="355"/>
      <c r="M1776" s="355"/>
      <c r="N1776" s="358"/>
      <c r="O1776" s="355"/>
    </row>
    <row r="1777" spans="1:15" x14ac:dyDescent="0.2">
      <c r="A1777" s="355"/>
      <c r="B1777" s="355"/>
      <c r="C1777" s="355"/>
      <c r="D1777" s="355"/>
      <c r="E1777" s="355"/>
      <c r="F1777" s="355"/>
      <c r="G1777" s="355"/>
      <c r="H1777" s="358"/>
      <c r="I1777" s="608"/>
      <c r="J1777" s="359"/>
      <c r="K1777" s="363"/>
      <c r="L1777" s="355"/>
      <c r="M1777" s="355"/>
      <c r="N1777" s="358"/>
      <c r="O1777" s="355"/>
    </row>
    <row r="1778" spans="1:15" x14ac:dyDescent="0.2">
      <c r="A1778" s="355"/>
      <c r="B1778" s="355"/>
      <c r="C1778" s="355"/>
      <c r="D1778" s="355"/>
      <c r="E1778" s="355"/>
      <c r="F1778" s="355"/>
      <c r="G1778" s="355"/>
      <c r="H1778" s="358"/>
      <c r="I1778" s="608"/>
      <c r="J1778" s="359"/>
      <c r="K1778" s="363"/>
      <c r="L1778" s="355"/>
      <c r="M1778" s="355"/>
      <c r="N1778" s="358"/>
      <c r="O1778" s="355"/>
    </row>
    <row r="1779" spans="1:15" x14ac:dyDescent="0.2">
      <c r="A1779" s="355"/>
      <c r="B1779" s="355"/>
      <c r="C1779" s="355"/>
      <c r="D1779" s="355"/>
      <c r="E1779" s="355"/>
      <c r="F1779" s="355"/>
      <c r="G1779" s="355"/>
      <c r="H1779" s="358"/>
      <c r="I1779" s="608"/>
      <c r="J1779" s="359"/>
      <c r="K1779" s="363"/>
      <c r="L1779" s="355"/>
      <c r="M1779" s="355"/>
      <c r="N1779" s="358"/>
      <c r="O1779" s="355"/>
    </row>
    <row r="1780" spans="1:15" x14ac:dyDescent="0.2">
      <c r="A1780" s="355"/>
      <c r="B1780" s="355"/>
      <c r="C1780" s="355"/>
      <c r="D1780" s="355"/>
      <c r="E1780" s="355"/>
      <c r="F1780" s="355"/>
      <c r="G1780" s="355"/>
      <c r="H1780" s="358"/>
      <c r="I1780" s="608"/>
      <c r="J1780" s="359"/>
      <c r="K1780" s="363"/>
      <c r="L1780" s="355"/>
      <c r="M1780" s="355"/>
      <c r="N1780" s="358"/>
      <c r="O1780" s="355"/>
    </row>
    <row r="1781" spans="1:15" x14ac:dyDescent="0.2">
      <c r="A1781" s="355"/>
      <c r="B1781" s="355"/>
      <c r="C1781" s="355"/>
      <c r="D1781" s="355"/>
      <c r="E1781" s="355"/>
      <c r="F1781" s="355"/>
      <c r="G1781" s="355"/>
      <c r="H1781" s="358"/>
      <c r="I1781" s="608"/>
      <c r="J1781" s="359"/>
      <c r="K1781" s="363"/>
      <c r="L1781" s="355"/>
      <c r="M1781" s="355"/>
      <c r="N1781" s="358"/>
      <c r="O1781" s="355"/>
    </row>
    <row r="1782" spans="1:15" x14ac:dyDescent="0.2">
      <c r="A1782" s="355"/>
      <c r="B1782" s="355"/>
      <c r="C1782" s="355"/>
      <c r="D1782" s="355"/>
      <c r="E1782" s="355"/>
      <c r="F1782" s="355"/>
      <c r="G1782" s="355"/>
      <c r="H1782" s="358"/>
      <c r="I1782" s="608"/>
      <c r="J1782" s="359"/>
      <c r="K1782" s="363"/>
      <c r="L1782" s="355"/>
      <c r="M1782" s="355"/>
      <c r="N1782" s="358"/>
      <c r="O1782" s="355"/>
    </row>
    <row r="1783" spans="1:15" x14ac:dyDescent="0.2">
      <c r="A1783" s="355"/>
      <c r="B1783" s="355"/>
      <c r="C1783" s="355"/>
      <c r="D1783" s="355"/>
      <c r="E1783" s="355"/>
      <c r="F1783" s="355"/>
      <c r="G1783" s="355"/>
      <c r="H1783" s="358"/>
      <c r="I1783" s="608"/>
      <c r="J1783" s="359"/>
      <c r="K1783" s="363"/>
      <c r="L1783" s="355"/>
      <c r="M1783" s="355"/>
      <c r="N1783" s="358"/>
      <c r="O1783" s="355"/>
    </row>
    <row r="1784" spans="1:15" x14ac:dyDescent="0.2">
      <c r="A1784" s="355"/>
      <c r="B1784" s="355"/>
      <c r="C1784" s="355"/>
      <c r="D1784" s="355"/>
      <c r="E1784" s="355"/>
      <c r="F1784" s="355"/>
      <c r="G1784" s="355"/>
      <c r="H1784" s="358"/>
      <c r="I1784" s="608"/>
      <c r="J1784" s="359"/>
      <c r="K1784" s="363"/>
      <c r="L1784" s="355"/>
      <c r="M1784" s="355"/>
      <c r="N1784" s="358"/>
      <c r="O1784" s="355"/>
    </row>
    <row r="1785" spans="1:15" x14ac:dyDescent="0.2">
      <c r="A1785" s="355"/>
      <c r="B1785" s="355"/>
      <c r="C1785" s="355"/>
      <c r="D1785" s="355"/>
      <c r="E1785" s="355"/>
      <c r="F1785" s="355"/>
      <c r="G1785" s="355"/>
      <c r="H1785" s="358"/>
      <c r="I1785" s="608"/>
      <c r="J1785" s="359"/>
      <c r="K1785" s="363"/>
      <c r="L1785" s="355"/>
      <c r="M1785" s="355"/>
      <c r="N1785" s="358"/>
      <c r="O1785" s="355"/>
    </row>
    <row r="1786" spans="1:15" x14ac:dyDescent="0.2">
      <c r="A1786" s="355"/>
      <c r="B1786" s="355"/>
      <c r="C1786" s="355"/>
      <c r="D1786" s="355"/>
      <c r="E1786" s="355"/>
      <c r="F1786" s="355"/>
      <c r="G1786" s="355"/>
      <c r="H1786" s="358"/>
      <c r="I1786" s="608"/>
      <c r="J1786" s="359"/>
      <c r="K1786" s="363"/>
      <c r="L1786" s="355"/>
      <c r="M1786" s="355"/>
      <c r="N1786" s="358"/>
      <c r="O1786" s="355"/>
    </row>
    <row r="1787" spans="1:15" x14ac:dyDescent="0.2">
      <c r="A1787" s="355"/>
      <c r="B1787" s="355"/>
      <c r="C1787" s="355"/>
      <c r="D1787" s="355"/>
      <c r="E1787" s="355"/>
      <c r="F1787" s="355"/>
      <c r="G1787" s="355"/>
      <c r="H1787" s="358"/>
      <c r="I1787" s="608"/>
      <c r="J1787" s="359"/>
      <c r="K1787" s="363"/>
      <c r="L1787" s="355"/>
      <c r="M1787" s="355"/>
      <c r="N1787" s="358"/>
      <c r="O1787" s="355"/>
    </row>
    <row r="1788" spans="1:15" x14ac:dyDescent="0.2">
      <c r="A1788" s="355"/>
      <c r="B1788" s="355"/>
      <c r="C1788" s="355"/>
      <c r="D1788" s="355"/>
      <c r="E1788" s="355"/>
      <c r="F1788" s="355"/>
      <c r="G1788" s="355"/>
      <c r="H1788" s="358"/>
      <c r="I1788" s="608"/>
      <c r="J1788" s="359"/>
      <c r="K1788" s="363"/>
      <c r="L1788" s="355"/>
      <c r="M1788" s="355"/>
      <c r="N1788" s="358"/>
      <c r="O1788" s="355"/>
    </row>
    <row r="1789" spans="1:15" x14ac:dyDescent="0.2">
      <c r="A1789" s="355"/>
      <c r="B1789" s="355"/>
      <c r="C1789" s="355"/>
      <c r="D1789" s="355"/>
      <c r="E1789" s="355"/>
      <c r="F1789" s="355"/>
      <c r="G1789" s="355"/>
      <c r="H1789" s="358"/>
      <c r="I1789" s="608"/>
      <c r="J1789" s="359"/>
      <c r="K1789" s="363"/>
      <c r="L1789" s="355"/>
      <c r="M1789" s="355"/>
      <c r="N1789" s="358"/>
      <c r="O1789" s="355"/>
    </row>
    <row r="1790" spans="1:15" x14ac:dyDescent="0.2">
      <c r="A1790" s="355"/>
      <c r="B1790" s="355"/>
      <c r="C1790" s="355"/>
      <c r="D1790" s="355"/>
      <c r="E1790" s="355"/>
      <c r="F1790" s="355"/>
      <c r="G1790" s="355"/>
      <c r="H1790" s="358"/>
      <c r="I1790" s="608"/>
      <c r="J1790" s="359"/>
      <c r="K1790" s="363"/>
      <c r="L1790" s="355"/>
      <c r="M1790" s="355"/>
      <c r="N1790" s="358"/>
      <c r="O1790" s="355"/>
    </row>
    <row r="1791" spans="1:15" x14ac:dyDescent="0.2">
      <c r="A1791" s="355"/>
      <c r="B1791" s="355"/>
      <c r="C1791" s="355"/>
      <c r="D1791" s="355"/>
      <c r="E1791" s="355"/>
      <c r="F1791" s="355"/>
      <c r="G1791" s="355"/>
      <c r="H1791" s="358"/>
      <c r="I1791" s="608"/>
      <c r="J1791" s="359"/>
      <c r="K1791" s="363"/>
      <c r="L1791" s="355"/>
      <c r="M1791" s="355"/>
      <c r="N1791" s="358"/>
      <c r="O1791" s="355"/>
    </row>
    <row r="1792" spans="1:15" x14ac:dyDescent="0.2">
      <c r="A1792" s="355"/>
      <c r="B1792" s="355"/>
      <c r="C1792" s="355"/>
      <c r="D1792" s="355"/>
      <c r="E1792" s="355"/>
      <c r="F1792" s="355"/>
      <c r="G1792" s="355"/>
      <c r="H1792" s="358"/>
      <c r="I1792" s="608"/>
      <c r="J1792" s="359"/>
      <c r="K1792" s="363"/>
      <c r="L1792" s="355"/>
      <c r="M1792" s="355"/>
      <c r="N1792" s="358"/>
      <c r="O1792" s="355"/>
    </row>
    <row r="1793" spans="1:15" x14ac:dyDescent="0.2">
      <c r="A1793" s="355"/>
      <c r="B1793" s="355"/>
      <c r="C1793" s="355"/>
      <c r="D1793" s="355"/>
      <c r="E1793" s="355"/>
      <c r="F1793" s="355"/>
      <c r="G1793" s="355"/>
      <c r="H1793" s="358"/>
      <c r="I1793" s="608"/>
      <c r="J1793" s="359"/>
      <c r="K1793" s="363"/>
      <c r="L1793" s="355"/>
      <c r="M1793" s="355"/>
      <c r="N1793" s="358"/>
      <c r="O1793" s="355"/>
    </row>
    <row r="1794" spans="1:15" x14ac:dyDescent="0.2">
      <c r="A1794" s="355"/>
      <c r="B1794" s="355"/>
      <c r="C1794" s="355"/>
      <c r="D1794" s="355"/>
      <c r="E1794" s="355"/>
      <c r="F1794" s="355"/>
      <c r="G1794" s="355"/>
      <c r="H1794" s="358"/>
      <c r="I1794" s="608"/>
      <c r="J1794" s="359"/>
      <c r="K1794" s="363"/>
      <c r="L1794" s="355"/>
      <c r="M1794" s="355"/>
      <c r="N1794" s="358"/>
      <c r="O1794" s="355"/>
    </row>
    <row r="1795" spans="1:15" x14ac:dyDescent="0.2">
      <c r="A1795" s="355"/>
      <c r="B1795" s="355"/>
      <c r="C1795" s="355"/>
      <c r="D1795" s="355"/>
      <c r="E1795" s="355"/>
      <c r="F1795" s="355"/>
      <c r="G1795" s="355"/>
      <c r="H1795" s="358"/>
      <c r="I1795" s="608"/>
      <c r="J1795" s="359"/>
      <c r="K1795" s="363"/>
      <c r="L1795" s="355"/>
      <c r="M1795" s="355"/>
      <c r="N1795" s="358"/>
      <c r="O1795" s="355"/>
    </row>
    <row r="1796" spans="1:15" x14ac:dyDescent="0.2">
      <c r="A1796" s="355"/>
      <c r="B1796" s="355"/>
      <c r="C1796" s="355"/>
      <c r="D1796" s="355"/>
      <c r="E1796" s="355"/>
      <c r="F1796" s="355"/>
      <c r="G1796" s="355"/>
      <c r="H1796" s="358"/>
      <c r="I1796" s="608"/>
      <c r="J1796" s="359"/>
      <c r="K1796" s="363"/>
      <c r="L1796" s="355"/>
      <c r="M1796" s="355"/>
      <c r="N1796" s="358"/>
      <c r="O1796" s="355"/>
    </row>
    <row r="1797" spans="1:15" x14ac:dyDescent="0.2">
      <c r="A1797" s="355"/>
      <c r="B1797" s="355"/>
      <c r="C1797" s="355"/>
      <c r="D1797" s="355"/>
      <c r="E1797" s="355"/>
      <c r="F1797" s="355"/>
      <c r="G1797" s="355"/>
      <c r="H1797" s="358"/>
      <c r="I1797" s="608"/>
      <c r="J1797" s="359"/>
      <c r="K1797" s="363"/>
      <c r="L1797" s="355"/>
      <c r="M1797" s="355"/>
      <c r="N1797" s="358"/>
      <c r="O1797" s="355"/>
    </row>
    <row r="1798" spans="1:15" x14ac:dyDescent="0.2">
      <c r="A1798" s="355"/>
      <c r="B1798" s="355"/>
      <c r="C1798" s="355"/>
      <c r="D1798" s="355"/>
      <c r="E1798" s="355"/>
      <c r="F1798" s="355"/>
      <c r="G1798" s="355"/>
      <c r="H1798" s="358"/>
      <c r="I1798" s="608"/>
      <c r="J1798" s="359"/>
      <c r="K1798" s="363"/>
      <c r="L1798" s="355"/>
      <c r="M1798" s="355"/>
      <c r="N1798" s="358"/>
      <c r="O1798" s="355"/>
    </row>
    <row r="1799" spans="1:15" x14ac:dyDescent="0.2">
      <c r="A1799" s="355"/>
      <c r="B1799" s="355"/>
      <c r="C1799" s="355"/>
      <c r="D1799" s="355"/>
      <c r="E1799" s="355"/>
      <c r="F1799" s="355"/>
      <c r="G1799" s="355"/>
      <c r="H1799" s="358"/>
      <c r="I1799" s="608"/>
      <c r="J1799" s="359"/>
      <c r="K1799" s="363"/>
      <c r="L1799" s="355"/>
      <c r="M1799" s="355"/>
      <c r="N1799" s="358"/>
      <c r="O1799" s="355"/>
    </row>
    <row r="1800" spans="1:15" x14ac:dyDescent="0.2">
      <c r="A1800" s="355"/>
      <c r="B1800" s="355"/>
      <c r="C1800" s="355"/>
      <c r="D1800" s="355"/>
      <c r="E1800" s="355"/>
      <c r="F1800" s="355"/>
      <c r="G1800" s="355"/>
      <c r="H1800" s="358"/>
      <c r="I1800" s="608"/>
      <c r="J1800" s="359"/>
      <c r="K1800" s="363"/>
      <c r="L1800" s="355"/>
      <c r="M1800" s="355"/>
      <c r="N1800" s="358"/>
      <c r="O1800" s="355"/>
    </row>
    <row r="1801" spans="1:15" x14ac:dyDescent="0.2">
      <c r="A1801" s="355"/>
      <c r="B1801" s="355"/>
      <c r="C1801" s="355"/>
      <c r="D1801" s="355"/>
      <c r="E1801" s="355"/>
      <c r="F1801" s="355"/>
      <c r="G1801" s="355"/>
      <c r="H1801" s="358"/>
      <c r="I1801" s="608"/>
      <c r="J1801" s="359"/>
      <c r="K1801" s="363"/>
      <c r="L1801" s="355"/>
      <c r="M1801" s="355"/>
      <c r="N1801" s="358"/>
      <c r="O1801" s="355"/>
    </row>
    <row r="1802" spans="1:15" x14ac:dyDescent="0.2">
      <c r="A1802" s="355"/>
      <c r="B1802" s="355"/>
      <c r="C1802" s="355"/>
      <c r="D1802" s="355"/>
      <c r="E1802" s="355"/>
      <c r="F1802" s="355"/>
      <c r="G1802" s="355"/>
      <c r="H1802" s="358"/>
      <c r="I1802" s="608"/>
      <c r="J1802" s="359"/>
      <c r="K1802" s="363"/>
      <c r="L1802" s="355"/>
      <c r="M1802" s="355"/>
      <c r="N1802" s="358"/>
      <c r="O1802" s="355"/>
    </row>
    <row r="1803" spans="1:15" x14ac:dyDescent="0.2">
      <c r="A1803" s="355"/>
      <c r="B1803" s="355"/>
      <c r="C1803" s="355"/>
      <c r="D1803" s="355"/>
      <c r="E1803" s="355"/>
      <c r="F1803" s="355"/>
      <c r="G1803" s="355"/>
      <c r="H1803" s="358"/>
      <c r="I1803" s="608"/>
      <c r="J1803" s="359"/>
      <c r="K1803" s="363"/>
      <c r="L1803" s="355"/>
      <c r="M1803" s="355"/>
      <c r="N1803" s="358"/>
      <c r="O1803" s="355"/>
    </row>
    <row r="1804" spans="1:15" x14ac:dyDescent="0.2">
      <c r="A1804" s="355"/>
      <c r="B1804" s="355"/>
      <c r="C1804" s="355"/>
      <c r="D1804" s="355"/>
      <c r="E1804" s="355"/>
      <c r="F1804" s="355"/>
      <c r="G1804" s="355"/>
      <c r="H1804" s="358"/>
      <c r="I1804" s="608"/>
      <c r="J1804" s="359"/>
      <c r="K1804" s="363"/>
      <c r="L1804" s="355"/>
      <c r="M1804" s="355"/>
      <c r="N1804" s="358"/>
      <c r="O1804" s="355"/>
    </row>
    <row r="1805" spans="1:15" x14ac:dyDescent="0.2">
      <c r="A1805" s="355"/>
      <c r="B1805" s="355"/>
      <c r="C1805" s="355"/>
      <c r="D1805" s="355"/>
      <c r="E1805" s="355"/>
      <c r="F1805" s="355"/>
      <c r="G1805" s="355"/>
      <c r="H1805" s="358"/>
      <c r="I1805" s="608"/>
      <c r="J1805" s="359"/>
      <c r="K1805" s="363"/>
      <c r="L1805" s="355"/>
      <c r="M1805" s="355"/>
      <c r="N1805" s="358"/>
      <c r="O1805" s="355"/>
    </row>
    <row r="1806" spans="1:15" x14ac:dyDescent="0.2">
      <c r="A1806" s="355"/>
      <c r="B1806" s="355"/>
      <c r="C1806" s="355"/>
      <c r="D1806" s="355"/>
      <c r="E1806" s="355"/>
      <c r="F1806" s="355"/>
      <c r="G1806" s="355"/>
      <c r="H1806" s="358"/>
      <c r="I1806" s="608"/>
      <c r="J1806" s="359"/>
      <c r="K1806" s="363"/>
      <c r="L1806" s="355"/>
      <c r="M1806" s="355"/>
      <c r="N1806" s="358"/>
      <c r="O1806" s="355"/>
    </row>
    <row r="1807" spans="1:15" x14ac:dyDescent="0.2">
      <c r="A1807" s="355"/>
      <c r="B1807" s="355"/>
      <c r="C1807" s="355"/>
      <c r="D1807" s="355"/>
      <c r="E1807" s="355"/>
      <c r="F1807" s="355"/>
      <c r="G1807" s="355"/>
      <c r="H1807" s="358"/>
      <c r="I1807" s="608"/>
      <c r="J1807" s="359"/>
      <c r="K1807" s="363"/>
      <c r="L1807" s="355"/>
      <c r="M1807" s="355"/>
      <c r="N1807" s="358"/>
      <c r="O1807" s="355"/>
    </row>
    <row r="1808" spans="1:15" x14ac:dyDescent="0.2">
      <c r="A1808" s="355"/>
      <c r="B1808" s="355"/>
      <c r="C1808" s="355"/>
      <c r="D1808" s="355"/>
      <c r="E1808" s="355"/>
      <c r="F1808" s="355"/>
      <c r="G1808" s="355"/>
      <c r="H1808" s="358"/>
      <c r="I1808" s="608"/>
      <c r="J1808" s="359"/>
      <c r="K1808" s="363"/>
      <c r="L1808" s="355"/>
      <c r="M1808" s="355"/>
      <c r="N1808" s="358"/>
      <c r="O1808" s="355"/>
    </row>
    <row r="1809" spans="1:15" x14ac:dyDescent="0.2">
      <c r="A1809" s="355"/>
      <c r="B1809" s="355"/>
      <c r="C1809" s="355"/>
      <c r="D1809" s="355"/>
      <c r="E1809" s="355"/>
      <c r="F1809" s="355"/>
      <c r="G1809" s="355"/>
      <c r="H1809" s="358"/>
      <c r="I1809" s="608"/>
      <c r="J1809" s="359"/>
      <c r="K1809" s="363"/>
      <c r="L1809" s="355"/>
      <c r="M1809" s="355"/>
      <c r="N1809" s="358"/>
      <c r="O1809" s="355"/>
    </row>
    <row r="1810" spans="1:15" x14ac:dyDescent="0.2">
      <c r="A1810" s="355"/>
      <c r="B1810" s="355"/>
      <c r="C1810" s="355"/>
      <c r="D1810" s="355"/>
      <c r="E1810" s="355"/>
      <c r="F1810" s="355"/>
      <c r="G1810" s="355"/>
      <c r="H1810" s="358"/>
      <c r="I1810" s="608"/>
      <c r="J1810" s="359"/>
      <c r="K1810" s="363"/>
      <c r="L1810" s="355"/>
      <c r="M1810" s="355"/>
      <c r="N1810" s="358"/>
      <c r="O1810" s="355"/>
    </row>
    <row r="1811" spans="1:15" x14ac:dyDescent="0.2">
      <c r="A1811" s="355"/>
      <c r="B1811" s="355"/>
      <c r="C1811" s="355"/>
      <c r="D1811" s="355"/>
      <c r="E1811" s="355"/>
      <c r="F1811" s="355"/>
      <c r="G1811" s="355"/>
      <c r="H1811" s="358"/>
      <c r="I1811" s="608"/>
      <c r="J1811" s="359"/>
      <c r="K1811" s="363"/>
      <c r="L1811" s="355"/>
      <c r="M1811" s="355"/>
      <c r="N1811" s="358"/>
      <c r="O1811" s="355"/>
    </row>
    <row r="1812" spans="1:15" x14ac:dyDescent="0.2">
      <c r="A1812" s="355"/>
      <c r="B1812" s="355"/>
      <c r="C1812" s="355"/>
      <c r="D1812" s="355"/>
      <c r="E1812" s="355"/>
      <c r="F1812" s="355"/>
      <c r="G1812" s="355"/>
      <c r="H1812" s="358"/>
      <c r="I1812" s="608"/>
      <c r="J1812" s="359"/>
      <c r="K1812" s="363"/>
      <c r="L1812" s="355"/>
      <c r="M1812" s="355"/>
      <c r="N1812" s="358"/>
      <c r="O1812" s="355"/>
    </row>
    <row r="1813" spans="1:15" x14ac:dyDescent="0.2">
      <c r="A1813" s="355"/>
      <c r="B1813" s="355"/>
      <c r="C1813" s="355"/>
      <c r="D1813" s="355"/>
      <c r="E1813" s="355"/>
      <c r="F1813" s="355"/>
      <c r="G1813" s="355"/>
      <c r="H1813" s="358"/>
      <c r="I1813" s="608"/>
      <c r="J1813" s="359"/>
      <c r="K1813" s="363"/>
      <c r="L1813" s="355"/>
      <c r="M1813" s="355"/>
      <c r="N1813" s="358"/>
      <c r="O1813" s="355"/>
    </row>
    <row r="1814" spans="1:15" x14ac:dyDescent="0.2">
      <c r="A1814" s="355"/>
      <c r="B1814" s="355"/>
      <c r="C1814" s="355"/>
      <c r="D1814" s="355"/>
      <c r="E1814" s="355"/>
      <c r="F1814" s="355"/>
      <c r="G1814" s="355"/>
      <c r="H1814" s="358"/>
      <c r="I1814" s="608"/>
      <c r="J1814" s="359"/>
      <c r="K1814" s="363"/>
      <c r="L1814" s="355"/>
      <c r="M1814" s="355"/>
      <c r="N1814" s="358"/>
      <c r="O1814" s="355"/>
    </row>
    <row r="1815" spans="1:15" x14ac:dyDescent="0.2">
      <c r="A1815" s="355"/>
      <c r="B1815" s="355"/>
      <c r="C1815" s="355"/>
      <c r="D1815" s="355"/>
      <c r="E1815" s="355"/>
      <c r="F1815" s="355"/>
      <c r="G1815" s="355"/>
      <c r="H1815" s="358"/>
      <c r="I1815" s="608"/>
      <c r="J1815" s="359"/>
      <c r="K1815" s="363"/>
      <c r="L1815" s="355"/>
      <c r="M1815" s="355"/>
      <c r="N1815" s="358"/>
      <c r="O1815" s="355"/>
    </row>
    <row r="1816" spans="1:15" x14ac:dyDescent="0.2">
      <c r="A1816" s="355"/>
      <c r="B1816" s="355"/>
      <c r="C1816" s="355"/>
      <c r="D1816" s="355"/>
      <c r="E1816" s="355"/>
      <c r="F1816" s="355"/>
      <c r="G1816" s="355"/>
      <c r="H1816" s="358"/>
      <c r="I1816" s="608"/>
      <c r="J1816" s="359"/>
      <c r="K1816" s="363"/>
      <c r="L1816" s="355"/>
      <c r="M1816" s="355"/>
      <c r="N1816" s="358"/>
      <c r="O1816" s="355"/>
    </row>
    <row r="1817" spans="1:15" x14ac:dyDescent="0.2">
      <c r="A1817" s="355"/>
      <c r="B1817" s="355"/>
      <c r="C1817" s="355"/>
      <c r="D1817" s="355"/>
      <c r="E1817" s="355"/>
      <c r="F1817" s="355"/>
      <c r="G1817" s="355"/>
      <c r="H1817" s="358"/>
      <c r="I1817" s="608"/>
      <c r="J1817" s="359"/>
      <c r="K1817" s="363"/>
      <c r="L1817" s="355"/>
      <c r="M1817" s="355"/>
      <c r="N1817" s="358"/>
      <c r="O1817" s="355"/>
    </row>
    <row r="1818" spans="1:15" x14ac:dyDescent="0.2">
      <c r="A1818" s="355"/>
      <c r="B1818" s="355"/>
      <c r="C1818" s="355"/>
      <c r="D1818" s="355"/>
      <c r="E1818" s="355"/>
      <c r="F1818" s="355"/>
      <c r="G1818" s="355"/>
      <c r="H1818" s="358"/>
      <c r="I1818" s="608"/>
      <c r="J1818" s="359"/>
      <c r="K1818" s="363"/>
      <c r="L1818" s="355"/>
      <c r="M1818" s="355"/>
      <c r="N1818" s="358"/>
      <c r="O1818" s="355"/>
    </row>
    <row r="1819" spans="1:15" x14ac:dyDescent="0.2">
      <c r="A1819" s="355"/>
      <c r="B1819" s="355"/>
      <c r="C1819" s="355"/>
      <c r="D1819" s="355"/>
      <c r="E1819" s="355"/>
      <c r="F1819" s="355"/>
      <c r="G1819" s="355"/>
      <c r="H1819" s="358"/>
      <c r="I1819" s="608"/>
      <c r="J1819" s="359"/>
      <c r="K1819" s="363"/>
      <c r="L1819" s="355"/>
      <c r="M1819" s="355"/>
      <c r="N1819" s="358"/>
      <c r="O1819" s="355"/>
    </row>
    <row r="1820" spans="1:15" x14ac:dyDescent="0.2">
      <c r="A1820" s="355"/>
      <c r="B1820" s="355"/>
      <c r="C1820" s="355"/>
      <c r="D1820" s="355"/>
      <c r="E1820" s="355"/>
      <c r="F1820" s="355"/>
      <c r="G1820" s="355"/>
      <c r="H1820" s="358"/>
      <c r="I1820" s="608"/>
      <c r="J1820" s="359"/>
      <c r="K1820" s="363"/>
      <c r="L1820" s="355"/>
      <c r="M1820" s="355"/>
      <c r="N1820" s="358"/>
      <c r="O1820" s="355"/>
    </row>
    <row r="1821" spans="1:15" x14ac:dyDescent="0.2">
      <c r="A1821" s="355"/>
      <c r="B1821" s="355"/>
      <c r="C1821" s="355"/>
      <c r="D1821" s="355"/>
      <c r="E1821" s="355"/>
      <c r="F1821" s="355"/>
      <c r="G1821" s="355"/>
      <c r="H1821" s="358"/>
      <c r="I1821" s="608"/>
      <c r="J1821" s="359"/>
      <c r="K1821" s="363"/>
      <c r="L1821" s="355"/>
      <c r="M1821" s="355"/>
      <c r="N1821" s="358"/>
      <c r="O1821" s="355"/>
    </row>
    <row r="1822" spans="1:15" x14ac:dyDescent="0.2">
      <c r="A1822" s="355"/>
      <c r="B1822" s="355"/>
      <c r="C1822" s="355"/>
      <c r="D1822" s="355"/>
      <c r="E1822" s="355"/>
      <c r="F1822" s="355"/>
      <c r="G1822" s="355"/>
      <c r="H1822" s="358"/>
      <c r="I1822" s="608"/>
      <c r="J1822" s="359"/>
      <c r="K1822" s="363"/>
      <c r="L1822" s="355"/>
      <c r="M1822" s="355"/>
      <c r="N1822" s="358"/>
      <c r="O1822" s="355"/>
    </row>
    <row r="1823" spans="1:15" x14ac:dyDescent="0.2">
      <c r="A1823" s="355"/>
      <c r="B1823" s="355"/>
      <c r="C1823" s="355"/>
      <c r="D1823" s="355"/>
      <c r="E1823" s="355"/>
      <c r="F1823" s="355"/>
      <c r="G1823" s="355"/>
      <c r="H1823" s="358"/>
      <c r="I1823" s="608"/>
      <c r="J1823" s="359"/>
      <c r="K1823" s="363"/>
      <c r="L1823" s="355"/>
      <c r="M1823" s="355"/>
      <c r="N1823" s="358"/>
      <c r="O1823" s="355"/>
    </row>
    <row r="1824" spans="1:15" x14ac:dyDescent="0.2">
      <c r="A1824" s="355"/>
      <c r="B1824" s="355"/>
      <c r="C1824" s="355"/>
      <c r="D1824" s="355"/>
      <c r="E1824" s="355"/>
      <c r="F1824" s="355"/>
      <c r="G1824" s="355"/>
      <c r="H1824" s="358"/>
      <c r="I1824" s="608"/>
      <c r="J1824" s="359"/>
      <c r="K1824" s="363"/>
      <c r="L1824" s="355"/>
      <c r="M1824" s="355"/>
      <c r="N1824" s="358"/>
      <c r="O1824" s="355"/>
    </row>
    <row r="1825" spans="1:15" x14ac:dyDescent="0.2">
      <c r="A1825" s="355"/>
      <c r="B1825" s="355"/>
      <c r="C1825" s="355"/>
      <c r="D1825" s="355"/>
      <c r="E1825" s="355"/>
      <c r="F1825" s="355"/>
      <c r="G1825" s="355"/>
      <c r="H1825" s="358"/>
      <c r="I1825" s="608"/>
      <c r="J1825" s="359"/>
      <c r="K1825" s="363"/>
      <c r="L1825" s="355"/>
      <c r="M1825" s="355"/>
      <c r="N1825" s="358"/>
      <c r="O1825" s="355"/>
    </row>
    <row r="1826" spans="1:15" x14ac:dyDescent="0.2">
      <c r="A1826" s="355"/>
      <c r="B1826" s="355"/>
      <c r="C1826" s="355"/>
      <c r="D1826" s="355"/>
      <c r="E1826" s="355"/>
      <c r="F1826" s="355"/>
      <c r="G1826" s="355"/>
      <c r="H1826" s="358"/>
      <c r="I1826" s="608"/>
      <c r="J1826" s="359"/>
      <c r="K1826" s="363"/>
      <c r="L1826" s="355"/>
      <c r="M1826" s="355"/>
      <c r="N1826" s="358"/>
      <c r="O1826" s="355"/>
    </row>
    <row r="1827" spans="1:15" x14ac:dyDescent="0.2">
      <c r="A1827" s="355"/>
      <c r="B1827" s="355"/>
      <c r="C1827" s="355"/>
      <c r="D1827" s="355"/>
      <c r="E1827" s="355"/>
      <c r="F1827" s="355"/>
      <c r="G1827" s="355"/>
      <c r="H1827" s="358"/>
      <c r="I1827" s="608"/>
      <c r="J1827" s="359"/>
      <c r="K1827" s="363"/>
      <c r="L1827" s="355"/>
      <c r="M1827" s="355"/>
      <c r="N1827" s="358"/>
      <c r="O1827" s="355"/>
    </row>
    <row r="1828" spans="1:15" x14ac:dyDescent="0.2">
      <c r="A1828" s="355"/>
      <c r="B1828" s="355"/>
      <c r="C1828" s="355"/>
      <c r="D1828" s="355"/>
      <c r="E1828" s="355"/>
      <c r="F1828" s="355"/>
      <c r="G1828" s="355"/>
      <c r="H1828" s="358"/>
      <c r="I1828" s="608"/>
      <c r="J1828" s="359"/>
      <c r="K1828" s="363"/>
      <c r="L1828" s="355"/>
      <c r="M1828" s="355"/>
      <c r="N1828" s="358"/>
      <c r="O1828" s="355"/>
    </row>
    <row r="1829" spans="1:15" x14ac:dyDescent="0.2">
      <c r="A1829" s="355"/>
      <c r="B1829" s="355"/>
      <c r="C1829" s="355"/>
      <c r="D1829" s="355"/>
      <c r="E1829" s="355"/>
      <c r="F1829" s="355"/>
      <c r="G1829" s="355"/>
      <c r="H1829" s="358"/>
      <c r="I1829" s="608"/>
      <c r="J1829" s="359"/>
      <c r="K1829" s="363"/>
      <c r="L1829" s="355"/>
      <c r="M1829" s="355"/>
      <c r="N1829" s="358"/>
      <c r="O1829" s="355"/>
    </row>
    <row r="1830" spans="1:15" x14ac:dyDescent="0.2">
      <c r="A1830" s="355"/>
      <c r="B1830" s="355"/>
      <c r="C1830" s="355"/>
      <c r="D1830" s="355"/>
      <c r="E1830" s="355"/>
      <c r="F1830" s="355"/>
      <c r="G1830" s="355"/>
      <c r="H1830" s="358"/>
      <c r="I1830" s="608"/>
      <c r="J1830" s="359"/>
      <c r="K1830" s="363"/>
      <c r="L1830" s="355"/>
      <c r="M1830" s="355"/>
      <c r="N1830" s="358"/>
      <c r="O1830" s="355"/>
    </row>
    <row r="1831" spans="1:15" x14ac:dyDescent="0.2">
      <c r="A1831" s="355"/>
      <c r="B1831" s="355"/>
      <c r="C1831" s="355"/>
      <c r="D1831" s="355"/>
      <c r="E1831" s="355"/>
      <c r="F1831" s="355"/>
      <c r="G1831" s="355"/>
      <c r="H1831" s="358"/>
      <c r="I1831" s="608"/>
      <c r="J1831" s="359"/>
      <c r="K1831" s="363"/>
      <c r="L1831" s="355"/>
      <c r="M1831" s="355"/>
      <c r="N1831" s="358"/>
      <c r="O1831" s="355"/>
    </row>
    <row r="1832" spans="1:15" x14ac:dyDescent="0.2">
      <c r="A1832" s="355"/>
      <c r="B1832" s="355"/>
      <c r="C1832" s="355"/>
      <c r="D1832" s="355"/>
      <c r="E1832" s="355"/>
      <c r="F1832" s="355"/>
      <c r="G1832" s="355"/>
      <c r="H1832" s="358"/>
      <c r="I1832" s="608"/>
      <c r="J1832" s="359"/>
      <c r="K1832" s="363"/>
      <c r="L1832" s="355"/>
      <c r="M1832" s="355"/>
      <c r="N1832" s="358"/>
      <c r="O1832" s="355"/>
    </row>
    <row r="1833" spans="1:15" x14ac:dyDescent="0.2">
      <c r="A1833" s="355"/>
      <c r="B1833" s="355"/>
      <c r="C1833" s="355"/>
      <c r="D1833" s="355"/>
      <c r="E1833" s="355"/>
      <c r="F1833" s="355"/>
      <c r="G1833" s="355"/>
      <c r="H1833" s="358"/>
      <c r="I1833" s="608"/>
      <c r="J1833" s="359"/>
      <c r="K1833" s="363"/>
      <c r="L1833" s="355"/>
      <c r="M1833" s="355"/>
      <c r="N1833" s="358"/>
      <c r="O1833" s="355"/>
    </row>
    <row r="1834" spans="1:15" x14ac:dyDescent="0.2">
      <c r="A1834" s="355"/>
      <c r="B1834" s="355"/>
      <c r="C1834" s="355"/>
      <c r="D1834" s="355"/>
      <c r="E1834" s="355"/>
      <c r="F1834" s="355"/>
      <c r="G1834" s="355"/>
      <c r="H1834" s="358"/>
      <c r="I1834" s="608"/>
      <c r="J1834" s="359"/>
      <c r="K1834" s="363"/>
      <c r="L1834" s="355"/>
      <c r="M1834" s="355"/>
      <c r="N1834" s="358"/>
      <c r="O1834" s="355"/>
    </row>
    <row r="1835" spans="1:15" x14ac:dyDescent="0.2">
      <c r="A1835" s="355"/>
      <c r="B1835" s="355"/>
      <c r="C1835" s="355"/>
      <c r="D1835" s="355"/>
      <c r="E1835" s="355"/>
      <c r="F1835" s="355"/>
      <c r="G1835" s="355"/>
      <c r="H1835" s="358"/>
      <c r="I1835" s="608"/>
      <c r="J1835" s="359"/>
      <c r="K1835" s="363"/>
      <c r="L1835" s="355"/>
      <c r="M1835" s="355"/>
      <c r="N1835" s="358"/>
      <c r="O1835" s="355"/>
    </row>
    <row r="1836" spans="1:15" x14ac:dyDescent="0.2">
      <c r="A1836" s="355"/>
      <c r="B1836" s="355"/>
      <c r="C1836" s="355"/>
      <c r="D1836" s="355"/>
      <c r="E1836" s="355"/>
      <c r="F1836" s="355"/>
      <c r="G1836" s="355"/>
      <c r="H1836" s="358"/>
      <c r="I1836" s="608"/>
      <c r="J1836" s="359"/>
      <c r="K1836" s="363"/>
      <c r="L1836" s="355"/>
      <c r="M1836" s="355"/>
      <c r="N1836" s="358"/>
      <c r="O1836" s="355"/>
    </row>
    <row r="1837" spans="1:15" x14ac:dyDescent="0.2">
      <c r="A1837" s="355"/>
      <c r="B1837" s="355"/>
      <c r="C1837" s="355"/>
      <c r="D1837" s="355"/>
      <c r="E1837" s="355"/>
      <c r="F1837" s="355"/>
      <c r="G1837" s="355"/>
      <c r="H1837" s="358"/>
      <c r="I1837" s="608"/>
      <c r="J1837" s="359"/>
      <c r="K1837" s="363"/>
      <c r="L1837" s="355"/>
      <c r="M1837" s="355"/>
      <c r="N1837" s="358"/>
      <c r="O1837" s="355"/>
    </row>
    <row r="1838" spans="1:15" x14ac:dyDescent="0.2">
      <c r="A1838" s="355"/>
      <c r="B1838" s="355"/>
      <c r="C1838" s="355"/>
      <c r="D1838" s="355"/>
      <c r="E1838" s="355"/>
      <c r="F1838" s="355"/>
      <c r="G1838" s="355"/>
      <c r="H1838" s="358"/>
      <c r="I1838" s="608"/>
      <c r="J1838" s="359"/>
      <c r="K1838" s="363"/>
      <c r="L1838" s="355"/>
      <c r="M1838" s="355"/>
      <c r="N1838" s="358"/>
      <c r="O1838" s="355"/>
    </row>
    <row r="1839" spans="1:15" x14ac:dyDescent="0.2">
      <c r="A1839" s="355"/>
      <c r="B1839" s="355"/>
      <c r="C1839" s="355"/>
      <c r="D1839" s="355"/>
      <c r="E1839" s="355"/>
      <c r="F1839" s="355"/>
      <c r="G1839" s="355"/>
      <c r="H1839" s="358"/>
      <c r="I1839" s="608"/>
      <c r="J1839" s="359"/>
      <c r="K1839" s="363"/>
      <c r="L1839" s="355"/>
      <c r="M1839" s="355"/>
      <c r="N1839" s="358"/>
      <c r="O1839" s="355"/>
    </row>
    <row r="1840" spans="1:15" x14ac:dyDescent="0.2">
      <c r="A1840" s="355"/>
      <c r="B1840" s="355"/>
      <c r="C1840" s="355"/>
      <c r="D1840" s="355"/>
      <c r="E1840" s="355"/>
      <c r="F1840" s="355"/>
      <c r="G1840" s="355"/>
      <c r="H1840" s="358"/>
      <c r="I1840" s="608"/>
      <c r="J1840" s="359"/>
      <c r="K1840" s="363"/>
      <c r="L1840" s="355"/>
      <c r="M1840" s="355"/>
      <c r="N1840" s="358"/>
      <c r="O1840" s="355"/>
    </row>
    <row r="1841" spans="1:15" x14ac:dyDescent="0.2">
      <c r="A1841" s="355"/>
      <c r="B1841" s="355"/>
      <c r="C1841" s="355"/>
      <c r="D1841" s="355"/>
      <c r="E1841" s="355"/>
      <c r="F1841" s="355"/>
      <c r="G1841" s="355"/>
      <c r="H1841" s="358"/>
      <c r="I1841" s="608"/>
      <c r="J1841" s="359"/>
      <c r="K1841" s="363"/>
      <c r="L1841" s="355"/>
      <c r="M1841" s="355"/>
      <c r="N1841" s="358"/>
      <c r="O1841" s="355"/>
    </row>
    <row r="1842" spans="1:15" x14ac:dyDescent="0.2">
      <c r="A1842" s="355"/>
      <c r="B1842" s="355"/>
      <c r="C1842" s="355"/>
      <c r="D1842" s="355"/>
      <c r="E1842" s="355"/>
      <c r="F1842" s="355"/>
      <c r="G1842" s="355"/>
      <c r="H1842" s="358"/>
      <c r="I1842" s="608"/>
      <c r="J1842" s="359"/>
      <c r="K1842" s="363"/>
      <c r="L1842" s="355"/>
      <c r="M1842" s="355"/>
      <c r="N1842" s="358"/>
      <c r="O1842" s="355"/>
    </row>
    <row r="1843" spans="1:15" x14ac:dyDescent="0.2">
      <c r="A1843" s="355"/>
      <c r="B1843" s="355"/>
      <c r="C1843" s="355"/>
      <c r="D1843" s="355"/>
      <c r="E1843" s="355"/>
      <c r="F1843" s="355"/>
      <c r="G1843" s="355"/>
      <c r="H1843" s="358"/>
      <c r="I1843" s="608"/>
      <c r="J1843" s="359"/>
      <c r="K1843" s="363"/>
      <c r="L1843" s="355"/>
      <c r="M1843" s="355"/>
      <c r="N1843" s="358"/>
      <c r="O1843" s="355"/>
    </row>
    <row r="1844" spans="1:15" x14ac:dyDescent="0.2">
      <c r="A1844" s="355"/>
      <c r="B1844" s="355"/>
      <c r="C1844" s="355"/>
      <c r="D1844" s="355"/>
      <c r="E1844" s="355"/>
      <c r="F1844" s="355"/>
      <c r="G1844" s="355"/>
      <c r="H1844" s="358"/>
      <c r="I1844" s="608"/>
      <c r="J1844" s="359"/>
      <c r="K1844" s="363"/>
      <c r="L1844" s="355"/>
      <c r="M1844" s="355"/>
      <c r="N1844" s="358"/>
      <c r="O1844" s="355"/>
    </row>
    <row r="1845" spans="1:15" x14ac:dyDescent="0.2">
      <c r="A1845" s="355"/>
      <c r="B1845" s="355"/>
      <c r="C1845" s="355"/>
      <c r="D1845" s="355"/>
      <c r="E1845" s="355"/>
      <c r="F1845" s="355"/>
      <c r="G1845" s="355"/>
      <c r="H1845" s="358"/>
      <c r="I1845" s="608"/>
      <c r="J1845" s="359"/>
      <c r="K1845" s="363"/>
      <c r="L1845" s="355"/>
      <c r="M1845" s="355"/>
      <c r="N1845" s="358"/>
      <c r="O1845" s="355"/>
    </row>
    <row r="1846" spans="1:15" x14ac:dyDescent="0.2">
      <c r="A1846" s="355"/>
      <c r="B1846" s="355"/>
      <c r="C1846" s="355"/>
      <c r="D1846" s="355"/>
      <c r="E1846" s="355"/>
      <c r="F1846" s="355"/>
      <c r="G1846" s="355"/>
      <c r="H1846" s="358"/>
      <c r="I1846" s="608"/>
      <c r="J1846" s="359"/>
      <c r="K1846" s="363"/>
      <c r="L1846" s="355"/>
      <c r="M1846" s="355"/>
      <c r="N1846" s="358"/>
      <c r="O1846" s="355"/>
    </row>
    <row r="1847" spans="1:15" x14ac:dyDescent="0.2">
      <c r="A1847" s="355"/>
      <c r="B1847" s="355"/>
      <c r="C1847" s="355"/>
      <c r="D1847" s="355"/>
      <c r="E1847" s="355"/>
      <c r="F1847" s="355"/>
      <c r="G1847" s="355"/>
      <c r="H1847" s="358"/>
      <c r="I1847" s="608"/>
      <c r="J1847" s="359"/>
      <c r="K1847" s="363"/>
      <c r="L1847" s="355"/>
      <c r="M1847" s="355"/>
      <c r="N1847" s="358"/>
      <c r="O1847" s="355"/>
    </row>
    <row r="1848" spans="1:15" x14ac:dyDescent="0.2">
      <c r="A1848" s="355"/>
      <c r="B1848" s="355"/>
      <c r="C1848" s="355"/>
      <c r="D1848" s="355"/>
      <c r="E1848" s="355"/>
      <c r="F1848" s="355"/>
      <c r="G1848" s="355"/>
      <c r="H1848" s="358"/>
      <c r="I1848" s="608"/>
      <c r="J1848" s="359"/>
      <c r="K1848" s="363"/>
      <c r="L1848" s="355"/>
      <c r="M1848" s="355"/>
      <c r="N1848" s="358"/>
      <c r="O1848" s="355"/>
    </row>
    <row r="1849" spans="1:15" x14ac:dyDescent="0.2">
      <c r="A1849" s="355"/>
      <c r="B1849" s="355"/>
      <c r="C1849" s="355"/>
      <c r="D1849" s="355"/>
      <c r="E1849" s="355"/>
      <c r="F1849" s="355"/>
      <c r="G1849" s="355"/>
      <c r="H1849" s="358"/>
      <c r="I1849" s="608"/>
      <c r="J1849" s="359"/>
      <c r="K1849" s="363"/>
      <c r="L1849" s="355"/>
      <c r="M1849" s="355"/>
      <c r="N1849" s="358"/>
      <c r="O1849" s="355"/>
    </row>
    <row r="1850" spans="1:15" x14ac:dyDescent="0.2">
      <c r="A1850" s="355"/>
      <c r="B1850" s="355"/>
      <c r="C1850" s="355"/>
      <c r="D1850" s="355"/>
      <c r="E1850" s="355"/>
      <c r="F1850" s="355"/>
      <c r="G1850" s="355"/>
      <c r="H1850" s="358"/>
      <c r="I1850" s="608"/>
      <c r="J1850" s="359"/>
      <c r="K1850" s="363"/>
      <c r="L1850" s="355"/>
      <c r="M1850" s="355"/>
      <c r="N1850" s="358"/>
      <c r="O1850" s="355"/>
    </row>
    <row r="1851" spans="1:15" x14ac:dyDescent="0.2">
      <c r="A1851" s="355"/>
      <c r="B1851" s="355"/>
      <c r="C1851" s="355"/>
      <c r="D1851" s="355"/>
      <c r="E1851" s="355"/>
      <c r="F1851" s="355"/>
      <c r="G1851" s="355"/>
      <c r="H1851" s="358"/>
      <c r="I1851" s="608"/>
      <c r="J1851" s="359"/>
      <c r="K1851" s="363"/>
      <c r="L1851" s="355"/>
      <c r="M1851" s="355"/>
      <c r="N1851" s="358"/>
      <c r="O1851" s="355"/>
    </row>
    <row r="1852" spans="1:15" x14ac:dyDescent="0.2">
      <c r="A1852" s="355"/>
      <c r="B1852" s="355"/>
      <c r="C1852" s="355"/>
      <c r="D1852" s="355"/>
      <c r="E1852" s="355"/>
      <c r="F1852" s="355"/>
      <c r="G1852" s="355"/>
      <c r="H1852" s="358"/>
      <c r="I1852" s="608"/>
      <c r="J1852" s="359"/>
      <c r="K1852" s="363"/>
      <c r="L1852" s="355"/>
      <c r="M1852" s="355"/>
      <c r="N1852" s="358"/>
      <c r="O1852" s="355"/>
    </row>
    <row r="1853" spans="1:15" x14ac:dyDescent="0.2">
      <c r="A1853" s="355"/>
      <c r="B1853" s="355"/>
      <c r="C1853" s="355"/>
      <c r="D1853" s="355"/>
      <c r="E1853" s="355"/>
      <c r="F1853" s="355"/>
      <c r="G1853" s="355"/>
      <c r="H1853" s="358"/>
      <c r="I1853" s="608"/>
      <c r="J1853" s="359"/>
      <c r="K1853" s="363"/>
      <c r="L1853" s="355"/>
      <c r="M1853" s="355"/>
      <c r="N1853" s="358"/>
      <c r="O1853" s="355"/>
    </row>
    <row r="1854" spans="1:15" x14ac:dyDescent="0.2">
      <c r="A1854" s="355"/>
      <c r="B1854" s="355"/>
      <c r="C1854" s="355"/>
      <c r="D1854" s="355"/>
      <c r="E1854" s="355"/>
      <c r="F1854" s="355"/>
      <c r="G1854" s="355"/>
      <c r="H1854" s="358"/>
      <c r="I1854" s="608"/>
      <c r="J1854" s="359"/>
      <c r="K1854" s="363"/>
      <c r="L1854" s="355"/>
      <c r="M1854" s="355"/>
      <c r="N1854" s="358"/>
      <c r="O1854" s="355"/>
    </row>
    <row r="1855" spans="1:15" x14ac:dyDescent="0.2">
      <c r="A1855" s="355"/>
      <c r="B1855" s="355"/>
      <c r="C1855" s="355"/>
      <c r="D1855" s="355"/>
      <c r="E1855" s="355"/>
      <c r="F1855" s="355"/>
      <c r="G1855" s="355"/>
      <c r="H1855" s="358"/>
      <c r="I1855" s="608"/>
      <c r="J1855" s="359"/>
      <c r="K1855" s="363"/>
      <c r="L1855" s="355"/>
      <c r="M1855" s="355"/>
      <c r="N1855" s="358"/>
      <c r="O1855" s="355"/>
    </row>
    <row r="1856" spans="1:15" x14ac:dyDescent="0.2">
      <c r="A1856" s="355"/>
      <c r="B1856" s="355"/>
      <c r="C1856" s="355"/>
      <c r="D1856" s="355"/>
      <c r="E1856" s="355"/>
      <c r="F1856" s="355"/>
      <c r="G1856" s="355"/>
      <c r="H1856" s="358"/>
      <c r="I1856" s="608"/>
      <c r="J1856" s="359"/>
      <c r="K1856" s="363"/>
      <c r="L1856" s="355"/>
      <c r="M1856" s="355"/>
      <c r="N1856" s="358"/>
      <c r="O1856" s="355"/>
    </row>
    <row r="1857" spans="1:15" x14ac:dyDescent="0.2">
      <c r="A1857" s="355"/>
      <c r="B1857" s="355"/>
      <c r="C1857" s="355"/>
      <c r="D1857" s="355"/>
      <c r="E1857" s="355"/>
      <c r="F1857" s="355"/>
      <c r="G1857" s="355"/>
      <c r="H1857" s="358"/>
      <c r="I1857" s="608"/>
      <c r="J1857" s="359"/>
      <c r="K1857" s="363"/>
      <c r="L1857" s="355"/>
      <c r="M1857" s="355"/>
      <c r="N1857" s="358"/>
      <c r="O1857" s="355"/>
    </row>
    <row r="1858" spans="1:15" x14ac:dyDescent="0.2">
      <c r="A1858" s="355"/>
      <c r="B1858" s="355"/>
      <c r="C1858" s="355"/>
      <c r="D1858" s="355"/>
      <c r="E1858" s="355"/>
      <c r="F1858" s="355"/>
      <c r="G1858" s="355"/>
      <c r="H1858" s="358"/>
      <c r="I1858" s="608"/>
      <c r="J1858" s="359"/>
      <c r="K1858" s="363"/>
      <c r="L1858" s="355"/>
      <c r="M1858" s="355"/>
      <c r="N1858" s="358"/>
      <c r="O1858" s="355"/>
    </row>
    <row r="1859" spans="1:15" x14ac:dyDescent="0.2">
      <c r="A1859" s="355"/>
      <c r="B1859" s="355"/>
      <c r="C1859" s="355"/>
      <c r="D1859" s="355"/>
      <c r="E1859" s="355"/>
      <c r="F1859" s="355"/>
      <c r="G1859" s="355"/>
      <c r="H1859" s="358"/>
      <c r="I1859" s="608"/>
      <c r="J1859" s="359"/>
      <c r="K1859" s="363"/>
      <c r="L1859" s="355"/>
      <c r="M1859" s="355"/>
      <c r="N1859" s="358"/>
      <c r="O1859" s="355"/>
    </row>
    <row r="1860" spans="1:15" x14ac:dyDescent="0.2">
      <c r="A1860" s="355"/>
      <c r="B1860" s="355"/>
      <c r="C1860" s="355"/>
      <c r="D1860" s="355"/>
      <c r="E1860" s="355"/>
      <c r="F1860" s="355"/>
      <c r="G1860" s="355"/>
      <c r="H1860" s="358"/>
      <c r="I1860" s="608"/>
      <c r="J1860" s="359"/>
      <c r="K1860" s="363"/>
      <c r="L1860" s="355"/>
      <c r="M1860" s="355"/>
      <c r="N1860" s="358"/>
      <c r="O1860" s="355"/>
    </row>
    <row r="1861" spans="1:15" x14ac:dyDescent="0.2">
      <c r="A1861" s="355"/>
      <c r="B1861" s="355"/>
      <c r="C1861" s="355"/>
      <c r="D1861" s="355"/>
      <c r="E1861" s="355"/>
      <c r="F1861" s="355"/>
      <c r="G1861" s="355"/>
      <c r="H1861" s="358"/>
      <c r="I1861" s="608"/>
      <c r="J1861" s="359"/>
      <c r="K1861" s="363"/>
      <c r="L1861" s="355"/>
      <c r="M1861" s="355"/>
      <c r="N1861" s="358"/>
      <c r="O1861" s="355"/>
    </row>
    <row r="1862" spans="1:15" x14ac:dyDescent="0.2">
      <c r="A1862" s="355"/>
      <c r="B1862" s="355"/>
      <c r="C1862" s="355"/>
      <c r="D1862" s="355"/>
      <c r="E1862" s="355"/>
      <c r="F1862" s="355"/>
      <c r="G1862" s="355"/>
      <c r="H1862" s="358"/>
      <c r="I1862" s="608"/>
      <c r="J1862" s="359"/>
      <c r="K1862" s="363"/>
      <c r="L1862" s="355"/>
      <c r="M1862" s="355"/>
      <c r="N1862" s="358"/>
      <c r="O1862" s="355"/>
    </row>
    <row r="1863" spans="1:15" x14ac:dyDescent="0.2">
      <c r="A1863" s="355"/>
      <c r="B1863" s="355"/>
      <c r="C1863" s="355"/>
      <c r="D1863" s="355"/>
      <c r="E1863" s="355"/>
      <c r="F1863" s="355"/>
      <c r="G1863" s="355"/>
      <c r="H1863" s="358"/>
      <c r="I1863" s="608"/>
      <c r="J1863" s="359"/>
      <c r="K1863" s="363"/>
      <c r="L1863" s="355"/>
      <c r="M1863" s="355"/>
      <c r="N1863" s="358"/>
      <c r="O1863" s="355"/>
    </row>
    <row r="1864" spans="1:15" x14ac:dyDescent="0.2">
      <c r="A1864" s="355"/>
      <c r="B1864" s="355"/>
      <c r="C1864" s="355"/>
      <c r="D1864" s="355"/>
      <c r="E1864" s="355"/>
      <c r="F1864" s="355"/>
      <c r="G1864" s="355"/>
      <c r="H1864" s="358"/>
      <c r="I1864" s="608"/>
      <c r="J1864" s="359"/>
      <c r="K1864" s="363"/>
      <c r="L1864" s="355"/>
      <c r="M1864" s="355"/>
      <c r="N1864" s="358"/>
      <c r="O1864" s="355"/>
    </row>
    <row r="1865" spans="1:15" x14ac:dyDescent="0.2">
      <c r="A1865" s="355"/>
      <c r="B1865" s="355"/>
      <c r="C1865" s="355"/>
      <c r="D1865" s="355"/>
      <c r="E1865" s="355"/>
      <c r="F1865" s="355"/>
      <c r="G1865" s="355"/>
      <c r="H1865" s="358"/>
      <c r="I1865" s="608"/>
      <c r="J1865" s="359"/>
      <c r="K1865" s="363"/>
      <c r="L1865" s="355"/>
      <c r="M1865" s="355"/>
      <c r="N1865" s="358"/>
      <c r="O1865" s="355"/>
    </row>
    <row r="1866" spans="1:15" x14ac:dyDescent="0.2">
      <c r="A1866" s="355"/>
      <c r="B1866" s="355"/>
      <c r="C1866" s="355"/>
      <c r="D1866" s="355"/>
      <c r="E1866" s="355"/>
      <c r="F1866" s="355"/>
      <c r="G1866" s="355"/>
      <c r="H1866" s="358"/>
      <c r="I1866" s="608"/>
      <c r="J1866" s="359"/>
      <c r="K1866" s="363"/>
      <c r="L1866" s="355"/>
      <c r="M1866" s="355"/>
      <c r="N1866" s="358"/>
      <c r="O1866" s="355"/>
    </row>
    <row r="1867" spans="1:15" x14ac:dyDescent="0.2">
      <c r="A1867" s="355"/>
      <c r="B1867" s="355"/>
      <c r="C1867" s="355"/>
      <c r="D1867" s="355"/>
      <c r="E1867" s="355"/>
      <c r="F1867" s="355"/>
      <c r="G1867" s="355"/>
      <c r="H1867" s="358"/>
      <c r="I1867" s="608"/>
      <c r="J1867" s="359"/>
      <c r="K1867" s="363"/>
      <c r="L1867" s="355"/>
      <c r="M1867" s="355"/>
      <c r="N1867" s="358"/>
      <c r="O1867" s="355"/>
    </row>
    <row r="1868" spans="1:15" x14ac:dyDescent="0.2">
      <c r="A1868" s="355"/>
      <c r="B1868" s="355"/>
      <c r="C1868" s="355"/>
      <c r="D1868" s="355"/>
      <c r="E1868" s="355"/>
      <c r="F1868" s="355"/>
      <c r="G1868" s="355"/>
      <c r="H1868" s="358"/>
      <c r="I1868" s="608"/>
      <c r="J1868" s="359"/>
      <c r="K1868" s="363"/>
      <c r="L1868" s="355"/>
      <c r="M1868" s="355"/>
      <c r="N1868" s="358"/>
      <c r="O1868" s="355"/>
    </row>
    <row r="1869" spans="1:15" x14ac:dyDescent="0.2">
      <c r="A1869" s="355"/>
      <c r="B1869" s="355"/>
      <c r="C1869" s="355"/>
      <c r="D1869" s="355"/>
      <c r="E1869" s="355"/>
      <c r="F1869" s="355"/>
      <c r="G1869" s="355"/>
      <c r="H1869" s="358"/>
      <c r="I1869" s="608"/>
      <c r="J1869" s="359"/>
      <c r="K1869" s="363"/>
      <c r="L1869" s="355"/>
      <c r="M1869" s="355"/>
      <c r="N1869" s="358"/>
      <c r="O1869" s="355"/>
    </row>
    <row r="1870" spans="1:15" x14ac:dyDescent="0.2">
      <c r="A1870" s="355"/>
      <c r="B1870" s="355"/>
      <c r="C1870" s="355"/>
      <c r="D1870" s="355"/>
      <c r="E1870" s="355"/>
      <c r="F1870" s="355"/>
      <c r="G1870" s="355"/>
      <c r="H1870" s="358"/>
      <c r="I1870" s="608"/>
      <c r="J1870" s="359"/>
      <c r="K1870" s="363"/>
      <c r="L1870" s="355"/>
      <c r="M1870" s="355"/>
      <c r="N1870" s="358"/>
      <c r="O1870" s="355"/>
    </row>
    <row r="1871" spans="1:15" x14ac:dyDescent="0.2">
      <c r="A1871" s="355"/>
      <c r="B1871" s="355"/>
      <c r="C1871" s="355"/>
      <c r="D1871" s="355"/>
      <c r="E1871" s="355"/>
      <c r="F1871" s="355"/>
      <c r="G1871" s="355"/>
      <c r="H1871" s="358"/>
      <c r="I1871" s="608"/>
      <c r="J1871" s="359"/>
      <c r="K1871" s="363"/>
      <c r="L1871" s="355"/>
      <c r="M1871" s="355"/>
      <c r="N1871" s="358"/>
      <c r="O1871" s="355"/>
    </row>
    <row r="1872" spans="1:15" x14ac:dyDescent="0.2">
      <c r="A1872" s="355"/>
      <c r="B1872" s="355"/>
      <c r="C1872" s="355"/>
      <c r="D1872" s="355"/>
      <c r="E1872" s="355"/>
      <c r="F1872" s="355"/>
      <c r="G1872" s="355"/>
      <c r="H1872" s="358"/>
      <c r="I1872" s="608"/>
      <c r="J1872" s="359"/>
      <c r="K1872" s="363"/>
      <c r="L1872" s="355"/>
      <c r="M1872" s="355"/>
      <c r="N1872" s="358"/>
      <c r="O1872" s="355"/>
    </row>
    <row r="1873" spans="1:15" x14ac:dyDescent="0.2">
      <c r="A1873" s="355"/>
      <c r="B1873" s="355"/>
      <c r="C1873" s="355"/>
      <c r="D1873" s="355"/>
      <c r="E1873" s="355"/>
      <c r="F1873" s="355"/>
      <c r="G1873" s="355"/>
      <c r="H1873" s="358"/>
      <c r="I1873" s="608"/>
      <c r="J1873" s="359"/>
      <c r="K1873" s="363"/>
      <c r="L1873" s="355"/>
      <c r="M1873" s="355"/>
      <c r="N1873" s="358"/>
      <c r="O1873" s="355"/>
    </row>
    <row r="1874" spans="1:15" x14ac:dyDescent="0.2">
      <c r="A1874" s="355"/>
      <c r="B1874" s="355"/>
      <c r="C1874" s="355"/>
      <c r="D1874" s="355"/>
      <c r="E1874" s="355"/>
      <c r="F1874" s="355"/>
      <c r="G1874" s="355"/>
      <c r="H1874" s="358"/>
      <c r="I1874" s="608"/>
      <c r="J1874" s="359"/>
      <c r="K1874" s="363"/>
      <c r="L1874" s="355"/>
      <c r="M1874" s="355"/>
      <c r="N1874" s="358"/>
      <c r="O1874" s="355"/>
    </row>
    <row r="1875" spans="1:15" x14ac:dyDescent="0.2">
      <c r="A1875" s="355"/>
      <c r="B1875" s="355"/>
      <c r="C1875" s="355"/>
      <c r="D1875" s="355"/>
      <c r="E1875" s="355"/>
      <c r="F1875" s="355"/>
      <c r="G1875" s="355"/>
      <c r="H1875" s="358"/>
      <c r="I1875" s="608"/>
      <c r="J1875" s="359"/>
      <c r="K1875" s="363"/>
      <c r="L1875" s="355"/>
      <c r="M1875" s="355"/>
      <c r="N1875" s="358"/>
      <c r="O1875" s="355"/>
    </row>
    <row r="1876" spans="1:15" x14ac:dyDescent="0.2">
      <c r="A1876" s="355"/>
      <c r="B1876" s="355"/>
      <c r="C1876" s="355"/>
      <c r="D1876" s="355"/>
      <c r="E1876" s="355"/>
      <c r="F1876" s="355"/>
      <c r="G1876" s="355"/>
      <c r="H1876" s="358"/>
      <c r="I1876" s="608"/>
      <c r="J1876" s="359"/>
      <c r="K1876" s="363"/>
      <c r="L1876" s="355"/>
      <c r="M1876" s="355"/>
      <c r="N1876" s="358"/>
      <c r="O1876" s="355"/>
    </row>
    <row r="1877" spans="1:15" x14ac:dyDescent="0.2">
      <c r="A1877" s="355"/>
      <c r="B1877" s="355"/>
      <c r="C1877" s="355"/>
      <c r="D1877" s="355"/>
      <c r="E1877" s="355"/>
      <c r="F1877" s="355"/>
      <c r="G1877" s="355"/>
      <c r="H1877" s="358"/>
      <c r="I1877" s="608"/>
      <c r="J1877" s="359"/>
      <c r="K1877" s="363"/>
      <c r="L1877" s="355"/>
      <c r="M1877" s="355"/>
      <c r="N1877" s="358"/>
      <c r="O1877" s="355"/>
    </row>
    <row r="1878" spans="1:15" x14ac:dyDescent="0.2">
      <c r="A1878" s="355"/>
      <c r="B1878" s="355"/>
      <c r="C1878" s="355"/>
      <c r="D1878" s="355"/>
      <c r="E1878" s="355"/>
      <c r="F1878" s="355"/>
      <c r="G1878" s="355"/>
      <c r="H1878" s="358"/>
      <c r="I1878" s="608"/>
      <c r="J1878" s="359"/>
      <c r="K1878" s="363"/>
      <c r="L1878" s="355"/>
      <c r="M1878" s="355"/>
      <c r="N1878" s="358"/>
      <c r="O1878" s="355"/>
    </row>
    <row r="1879" spans="1:15" x14ac:dyDescent="0.2">
      <c r="A1879" s="355"/>
      <c r="B1879" s="355"/>
      <c r="C1879" s="355"/>
      <c r="D1879" s="355"/>
      <c r="E1879" s="355"/>
      <c r="F1879" s="355"/>
      <c r="G1879" s="355"/>
      <c r="H1879" s="358"/>
      <c r="I1879" s="608"/>
      <c r="J1879" s="359"/>
      <c r="K1879" s="363"/>
      <c r="L1879" s="355"/>
      <c r="M1879" s="355"/>
      <c r="N1879" s="358"/>
      <c r="O1879" s="355"/>
    </row>
    <row r="1880" spans="1:15" x14ac:dyDescent="0.2">
      <c r="A1880" s="355"/>
      <c r="B1880" s="355"/>
      <c r="C1880" s="355"/>
      <c r="D1880" s="355"/>
      <c r="E1880" s="355"/>
      <c r="F1880" s="355"/>
      <c r="G1880" s="355"/>
      <c r="H1880" s="358"/>
      <c r="I1880" s="608"/>
      <c r="J1880" s="359"/>
      <c r="K1880" s="363"/>
      <c r="L1880" s="355"/>
      <c r="M1880" s="355"/>
      <c r="N1880" s="358"/>
      <c r="O1880" s="355"/>
    </row>
    <row r="1881" spans="1:15" x14ac:dyDescent="0.2">
      <c r="A1881" s="355"/>
      <c r="B1881" s="355"/>
      <c r="C1881" s="355"/>
      <c r="D1881" s="355"/>
      <c r="E1881" s="355"/>
      <c r="F1881" s="355"/>
      <c r="G1881" s="355"/>
      <c r="H1881" s="358"/>
      <c r="I1881" s="608"/>
      <c r="J1881" s="359"/>
      <c r="K1881" s="363"/>
      <c r="L1881" s="355"/>
      <c r="M1881" s="355"/>
      <c r="N1881" s="358"/>
      <c r="O1881" s="355"/>
    </row>
    <row r="1882" spans="1:15" x14ac:dyDescent="0.2">
      <c r="A1882" s="355"/>
      <c r="B1882" s="355"/>
      <c r="C1882" s="355"/>
      <c r="D1882" s="355"/>
      <c r="E1882" s="355"/>
      <c r="F1882" s="355"/>
      <c r="G1882" s="355"/>
      <c r="H1882" s="358"/>
      <c r="I1882" s="608"/>
      <c r="J1882" s="359"/>
      <c r="K1882" s="363"/>
      <c r="L1882" s="355"/>
      <c r="M1882" s="355"/>
      <c r="N1882" s="358"/>
      <c r="O1882" s="355"/>
    </row>
    <row r="1883" spans="1:15" x14ac:dyDescent="0.2">
      <c r="A1883" s="355"/>
      <c r="B1883" s="355"/>
      <c r="C1883" s="355"/>
      <c r="D1883" s="355"/>
      <c r="E1883" s="355"/>
      <c r="F1883" s="355"/>
      <c r="G1883" s="355"/>
      <c r="H1883" s="358"/>
      <c r="I1883" s="608"/>
      <c r="J1883" s="359"/>
      <c r="K1883" s="363"/>
      <c r="L1883" s="355"/>
      <c r="M1883" s="355"/>
      <c r="N1883" s="358"/>
      <c r="O1883" s="355"/>
    </row>
    <row r="1884" spans="1:15" x14ac:dyDescent="0.2">
      <c r="A1884" s="355"/>
      <c r="B1884" s="355"/>
      <c r="C1884" s="355"/>
      <c r="D1884" s="355"/>
      <c r="E1884" s="355"/>
      <c r="F1884" s="355"/>
      <c r="G1884" s="355"/>
      <c r="H1884" s="358"/>
      <c r="I1884" s="608"/>
      <c r="J1884" s="359"/>
      <c r="K1884" s="363"/>
      <c r="L1884" s="355"/>
      <c r="M1884" s="355"/>
      <c r="N1884" s="358"/>
      <c r="O1884" s="355"/>
    </row>
    <row r="1885" spans="1:15" x14ac:dyDescent="0.2">
      <c r="A1885" s="355"/>
      <c r="B1885" s="355"/>
      <c r="C1885" s="355"/>
      <c r="D1885" s="355"/>
      <c r="E1885" s="355"/>
      <c r="F1885" s="355"/>
      <c r="G1885" s="355"/>
      <c r="H1885" s="358"/>
      <c r="I1885" s="608"/>
      <c r="J1885" s="359"/>
      <c r="K1885" s="363"/>
      <c r="L1885" s="355"/>
      <c r="M1885" s="355"/>
      <c r="N1885" s="358"/>
      <c r="O1885" s="355"/>
    </row>
    <row r="1886" spans="1:15" x14ac:dyDescent="0.2">
      <c r="A1886" s="355"/>
      <c r="B1886" s="355"/>
      <c r="C1886" s="355"/>
      <c r="D1886" s="355"/>
      <c r="E1886" s="355"/>
      <c r="F1886" s="355"/>
      <c r="G1886" s="355"/>
      <c r="H1886" s="358"/>
      <c r="I1886" s="608"/>
      <c r="J1886" s="359"/>
      <c r="K1886" s="363"/>
      <c r="L1886" s="355"/>
      <c r="M1886" s="355"/>
      <c r="N1886" s="358"/>
      <c r="O1886" s="355"/>
    </row>
    <row r="1887" spans="1:15" x14ac:dyDescent="0.2">
      <c r="A1887" s="355"/>
      <c r="B1887" s="355"/>
      <c r="C1887" s="355"/>
      <c r="D1887" s="355"/>
      <c r="E1887" s="355"/>
      <c r="F1887" s="355"/>
      <c r="G1887" s="355"/>
      <c r="H1887" s="358"/>
      <c r="I1887" s="608"/>
      <c r="J1887" s="359"/>
      <c r="K1887" s="363"/>
      <c r="L1887" s="355"/>
      <c r="M1887" s="355"/>
      <c r="N1887" s="358"/>
      <c r="O1887" s="355"/>
    </row>
    <row r="1888" spans="1:15" x14ac:dyDescent="0.2">
      <c r="A1888" s="355"/>
      <c r="B1888" s="355"/>
      <c r="C1888" s="355"/>
      <c r="D1888" s="355"/>
      <c r="E1888" s="355"/>
      <c r="F1888" s="355"/>
      <c r="G1888" s="355"/>
      <c r="H1888" s="358"/>
      <c r="I1888" s="608"/>
      <c r="J1888" s="359"/>
      <c r="K1888" s="363"/>
      <c r="L1888" s="355"/>
      <c r="M1888" s="355"/>
      <c r="N1888" s="358"/>
      <c r="O1888" s="355"/>
    </row>
    <row r="1889" spans="1:15" x14ac:dyDescent="0.2">
      <c r="A1889" s="355"/>
      <c r="B1889" s="355"/>
      <c r="C1889" s="355"/>
      <c r="D1889" s="355"/>
      <c r="E1889" s="355"/>
      <c r="F1889" s="355"/>
      <c r="G1889" s="355"/>
      <c r="H1889" s="358"/>
      <c r="I1889" s="608"/>
      <c r="J1889" s="359"/>
      <c r="K1889" s="363"/>
      <c r="L1889" s="355"/>
      <c r="M1889" s="355"/>
      <c r="N1889" s="358"/>
      <c r="O1889" s="355"/>
    </row>
    <row r="1890" spans="1:15" x14ac:dyDescent="0.2">
      <c r="A1890" s="355"/>
      <c r="B1890" s="355"/>
      <c r="C1890" s="355"/>
      <c r="D1890" s="355"/>
      <c r="E1890" s="355"/>
      <c r="F1890" s="355"/>
      <c r="G1890" s="355"/>
      <c r="H1890" s="358"/>
      <c r="I1890" s="608"/>
      <c r="J1890" s="359"/>
      <c r="K1890" s="363"/>
      <c r="L1890" s="355"/>
      <c r="M1890" s="355"/>
      <c r="N1890" s="358"/>
      <c r="O1890" s="355"/>
    </row>
    <row r="1891" spans="1:15" x14ac:dyDescent="0.2">
      <c r="A1891" s="355"/>
      <c r="B1891" s="355"/>
      <c r="C1891" s="355"/>
      <c r="D1891" s="355"/>
      <c r="E1891" s="355"/>
      <c r="F1891" s="355"/>
      <c r="G1891" s="355"/>
      <c r="H1891" s="358"/>
      <c r="I1891" s="608"/>
      <c r="J1891" s="359"/>
      <c r="K1891" s="363"/>
      <c r="L1891" s="355"/>
      <c r="M1891" s="355"/>
      <c r="N1891" s="358"/>
      <c r="O1891" s="355"/>
    </row>
    <row r="1892" spans="1:15" x14ac:dyDescent="0.2">
      <c r="A1892" s="355"/>
      <c r="B1892" s="355"/>
      <c r="C1892" s="355"/>
      <c r="D1892" s="355"/>
      <c r="E1892" s="355"/>
      <c r="F1892" s="355"/>
      <c r="G1892" s="355"/>
      <c r="H1892" s="358"/>
      <c r="I1892" s="608"/>
      <c r="J1892" s="359"/>
      <c r="K1892" s="363"/>
      <c r="L1892" s="355"/>
      <c r="M1892" s="355"/>
      <c r="N1892" s="358"/>
      <c r="O1892" s="355"/>
    </row>
    <row r="1893" spans="1:15" x14ac:dyDescent="0.2">
      <c r="A1893" s="355"/>
      <c r="B1893" s="355"/>
      <c r="C1893" s="355"/>
      <c r="D1893" s="355"/>
      <c r="E1893" s="355"/>
      <c r="F1893" s="355"/>
      <c r="G1893" s="355"/>
      <c r="H1893" s="358"/>
      <c r="I1893" s="608"/>
      <c r="J1893" s="359"/>
      <c r="K1893" s="363"/>
      <c r="L1893" s="355"/>
      <c r="M1893" s="355"/>
      <c r="N1893" s="358"/>
      <c r="O1893" s="355"/>
    </row>
    <row r="1894" spans="1:15" x14ac:dyDescent="0.2">
      <c r="A1894" s="355"/>
      <c r="B1894" s="355"/>
      <c r="C1894" s="355"/>
      <c r="D1894" s="355"/>
      <c r="E1894" s="355"/>
      <c r="F1894" s="355"/>
      <c r="G1894" s="355"/>
      <c r="H1894" s="358"/>
      <c r="I1894" s="608"/>
      <c r="J1894" s="359"/>
      <c r="K1894" s="363"/>
      <c r="L1894" s="355"/>
      <c r="M1894" s="355"/>
      <c r="N1894" s="358"/>
      <c r="O1894" s="355"/>
    </row>
    <row r="1895" spans="1:15" x14ac:dyDescent="0.2">
      <c r="A1895" s="355"/>
      <c r="B1895" s="355"/>
      <c r="C1895" s="355"/>
      <c r="D1895" s="355"/>
      <c r="E1895" s="355"/>
      <c r="F1895" s="355"/>
      <c r="G1895" s="355"/>
      <c r="H1895" s="358"/>
      <c r="I1895" s="608"/>
      <c r="J1895" s="359"/>
      <c r="K1895" s="363"/>
      <c r="L1895" s="355"/>
      <c r="M1895" s="355"/>
      <c r="N1895" s="358"/>
      <c r="O1895" s="355"/>
    </row>
    <row r="1896" spans="1:15" x14ac:dyDescent="0.2">
      <c r="A1896" s="355"/>
      <c r="B1896" s="355"/>
      <c r="C1896" s="355"/>
      <c r="D1896" s="355"/>
      <c r="E1896" s="355"/>
      <c r="F1896" s="355"/>
      <c r="G1896" s="355"/>
      <c r="H1896" s="358"/>
      <c r="I1896" s="608"/>
      <c r="J1896" s="359"/>
      <c r="K1896" s="363"/>
      <c r="L1896" s="355"/>
      <c r="M1896" s="355"/>
      <c r="N1896" s="358"/>
      <c r="O1896" s="355"/>
    </row>
    <row r="1897" spans="1:15" x14ac:dyDescent="0.2">
      <c r="A1897" s="355"/>
      <c r="B1897" s="355"/>
      <c r="C1897" s="355"/>
      <c r="D1897" s="355"/>
      <c r="E1897" s="355"/>
      <c r="F1897" s="355"/>
      <c r="G1897" s="355"/>
      <c r="H1897" s="358"/>
      <c r="I1897" s="608"/>
      <c r="J1897" s="359"/>
      <c r="K1897" s="363"/>
      <c r="L1897" s="355"/>
      <c r="M1897" s="355"/>
      <c r="N1897" s="358"/>
      <c r="O1897" s="355"/>
    </row>
    <row r="1898" spans="1:15" x14ac:dyDescent="0.2">
      <c r="A1898" s="355"/>
      <c r="B1898" s="355"/>
      <c r="C1898" s="355"/>
      <c r="D1898" s="355"/>
      <c r="E1898" s="355"/>
      <c r="F1898" s="355"/>
      <c r="G1898" s="355"/>
      <c r="H1898" s="358"/>
      <c r="I1898" s="608"/>
      <c r="J1898" s="359"/>
      <c r="K1898" s="363"/>
      <c r="L1898" s="355"/>
      <c r="M1898" s="355"/>
      <c r="N1898" s="358"/>
      <c r="O1898" s="355"/>
    </row>
    <row r="1899" spans="1:15" x14ac:dyDescent="0.2">
      <c r="A1899" s="355"/>
      <c r="B1899" s="355"/>
      <c r="C1899" s="355"/>
      <c r="D1899" s="355"/>
      <c r="E1899" s="355"/>
      <c r="F1899" s="355"/>
      <c r="G1899" s="355"/>
      <c r="H1899" s="358"/>
      <c r="I1899" s="608"/>
      <c r="J1899" s="359"/>
      <c r="K1899" s="363"/>
      <c r="L1899" s="355"/>
      <c r="M1899" s="355"/>
      <c r="N1899" s="358"/>
      <c r="O1899" s="355"/>
    </row>
    <row r="1900" spans="1:15" x14ac:dyDescent="0.2">
      <c r="A1900" s="355"/>
      <c r="B1900" s="355"/>
      <c r="C1900" s="355"/>
      <c r="D1900" s="355"/>
      <c r="E1900" s="355"/>
      <c r="F1900" s="355"/>
      <c r="G1900" s="355"/>
      <c r="H1900" s="358"/>
      <c r="I1900" s="608"/>
      <c r="J1900" s="359"/>
      <c r="K1900" s="363"/>
      <c r="L1900" s="355"/>
      <c r="M1900" s="355"/>
      <c r="N1900" s="358"/>
      <c r="O1900" s="355"/>
    </row>
    <row r="1901" spans="1:15" x14ac:dyDescent="0.2">
      <c r="A1901" s="355"/>
      <c r="B1901" s="355"/>
      <c r="C1901" s="355"/>
      <c r="D1901" s="355"/>
      <c r="E1901" s="355"/>
      <c r="F1901" s="355"/>
      <c r="G1901" s="355"/>
      <c r="H1901" s="358"/>
      <c r="I1901" s="608"/>
      <c r="J1901" s="359"/>
      <c r="K1901" s="363"/>
      <c r="L1901" s="355"/>
      <c r="M1901" s="355"/>
      <c r="N1901" s="358"/>
      <c r="O1901" s="355"/>
    </row>
    <row r="1902" spans="1:15" x14ac:dyDescent="0.2">
      <c r="A1902" s="355"/>
      <c r="B1902" s="355"/>
      <c r="C1902" s="355"/>
      <c r="D1902" s="355"/>
      <c r="E1902" s="355"/>
      <c r="F1902" s="355"/>
      <c r="G1902" s="355"/>
      <c r="H1902" s="358"/>
      <c r="I1902" s="608"/>
      <c r="J1902" s="359"/>
      <c r="K1902" s="363"/>
      <c r="L1902" s="355"/>
      <c r="M1902" s="355"/>
      <c r="N1902" s="358"/>
      <c r="O1902" s="355"/>
    </row>
    <row r="1903" spans="1:15" x14ac:dyDescent="0.2">
      <c r="A1903" s="355"/>
      <c r="B1903" s="355"/>
      <c r="C1903" s="355"/>
      <c r="D1903" s="355"/>
      <c r="E1903" s="355"/>
      <c r="F1903" s="355"/>
      <c r="G1903" s="355"/>
      <c r="H1903" s="358"/>
      <c r="I1903" s="608"/>
      <c r="J1903" s="359"/>
      <c r="K1903" s="363"/>
      <c r="L1903" s="355"/>
      <c r="M1903" s="355"/>
      <c r="N1903" s="358"/>
      <c r="O1903" s="355"/>
    </row>
    <row r="1904" spans="1:15" x14ac:dyDescent="0.2">
      <c r="A1904" s="355"/>
      <c r="B1904" s="355"/>
      <c r="C1904" s="355"/>
      <c r="D1904" s="355"/>
      <c r="E1904" s="355"/>
      <c r="F1904" s="355"/>
      <c r="G1904" s="355"/>
      <c r="H1904" s="358"/>
      <c r="I1904" s="608"/>
      <c r="J1904" s="359"/>
      <c r="K1904" s="363"/>
      <c r="L1904" s="355"/>
      <c r="M1904" s="355"/>
      <c r="N1904" s="358"/>
      <c r="O1904" s="355"/>
    </row>
    <row r="1905" spans="1:15" x14ac:dyDescent="0.2">
      <c r="A1905" s="355"/>
      <c r="B1905" s="355"/>
      <c r="C1905" s="355"/>
      <c r="D1905" s="355"/>
      <c r="E1905" s="355"/>
      <c r="F1905" s="355"/>
      <c r="G1905" s="355"/>
      <c r="H1905" s="358"/>
      <c r="I1905" s="608"/>
      <c r="J1905" s="359"/>
      <c r="K1905" s="363"/>
      <c r="L1905" s="355"/>
      <c r="M1905" s="355"/>
      <c r="N1905" s="358"/>
      <c r="O1905" s="355"/>
    </row>
    <row r="1906" spans="1:15" x14ac:dyDescent="0.2">
      <c r="A1906" s="355"/>
      <c r="B1906" s="355"/>
      <c r="C1906" s="355"/>
      <c r="D1906" s="355"/>
      <c r="E1906" s="355"/>
      <c r="F1906" s="355"/>
      <c r="G1906" s="355"/>
      <c r="H1906" s="358"/>
      <c r="I1906" s="608"/>
      <c r="J1906" s="359"/>
      <c r="K1906" s="363"/>
      <c r="L1906" s="355"/>
      <c r="M1906" s="355"/>
      <c r="N1906" s="358"/>
      <c r="O1906" s="355"/>
    </row>
    <row r="1907" spans="1:15" x14ac:dyDescent="0.2">
      <c r="A1907" s="355"/>
      <c r="B1907" s="355"/>
      <c r="C1907" s="355"/>
      <c r="D1907" s="355"/>
      <c r="E1907" s="355"/>
      <c r="F1907" s="355"/>
      <c r="G1907" s="355"/>
      <c r="H1907" s="358"/>
      <c r="I1907" s="608"/>
      <c r="J1907" s="359"/>
      <c r="K1907" s="363"/>
      <c r="L1907" s="355"/>
      <c r="M1907" s="355"/>
      <c r="N1907" s="358"/>
      <c r="O1907" s="355"/>
    </row>
    <row r="1908" spans="1:15" x14ac:dyDescent="0.2">
      <c r="A1908" s="355"/>
      <c r="B1908" s="355"/>
      <c r="C1908" s="355"/>
      <c r="D1908" s="355"/>
      <c r="E1908" s="355"/>
      <c r="F1908" s="355"/>
      <c r="G1908" s="355"/>
      <c r="H1908" s="358"/>
      <c r="I1908" s="608"/>
      <c r="J1908" s="359"/>
      <c r="K1908" s="363"/>
      <c r="L1908" s="355"/>
      <c r="M1908" s="355"/>
      <c r="N1908" s="358"/>
      <c r="O1908" s="355"/>
    </row>
    <row r="1909" spans="1:15" x14ac:dyDescent="0.2">
      <c r="A1909" s="355"/>
      <c r="B1909" s="355"/>
      <c r="C1909" s="355"/>
      <c r="D1909" s="355"/>
      <c r="E1909" s="355"/>
      <c r="F1909" s="355"/>
      <c r="G1909" s="355"/>
      <c r="H1909" s="358"/>
      <c r="I1909" s="608"/>
      <c r="J1909" s="359"/>
      <c r="K1909" s="363"/>
      <c r="L1909" s="355"/>
      <c r="M1909" s="355"/>
      <c r="N1909" s="358"/>
      <c r="O1909" s="355"/>
    </row>
    <row r="1910" spans="1:15" x14ac:dyDescent="0.2">
      <c r="A1910" s="355"/>
      <c r="B1910" s="355"/>
      <c r="C1910" s="355"/>
      <c r="D1910" s="355"/>
      <c r="E1910" s="355"/>
      <c r="F1910" s="355"/>
      <c r="G1910" s="355"/>
      <c r="H1910" s="358"/>
      <c r="I1910" s="608"/>
      <c r="J1910" s="359"/>
      <c r="K1910" s="363"/>
      <c r="L1910" s="355"/>
      <c r="M1910" s="355"/>
      <c r="N1910" s="358"/>
      <c r="O1910" s="355"/>
    </row>
    <row r="1911" spans="1:15" x14ac:dyDescent="0.2">
      <c r="A1911" s="355"/>
      <c r="B1911" s="355"/>
      <c r="C1911" s="355"/>
      <c r="D1911" s="355"/>
      <c r="E1911" s="355"/>
      <c r="F1911" s="355"/>
      <c r="G1911" s="355"/>
      <c r="H1911" s="358"/>
      <c r="I1911" s="608"/>
      <c r="J1911" s="359"/>
      <c r="K1911" s="363"/>
      <c r="L1911" s="355"/>
      <c r="M1911" s="355"/>
      <c r="N1911" s="358"/>
      <c r="O1911" s="355"/>
    </row>
    <row r="1912" spans="1:15" x14ac:dyDescent="0.2">
      <c r="A1912" s="355"/>
      <c r="B1912" s="355"/>
      <c r="C1912" s="355"/>
      <c r="D1912" s="355"/>
      <c r="E1912" s="355"/>
      <c r="F1912" s="355"/>
      <c r="G1912" s="355"/>
      <c r="H1912" s="358"/>
      <c r="I1912" s="608"/>
      <c r="J1912" s="359"/>
      <c r="K1912" s="363"/>
      <c r="L1912" s="355"/>
      <c r="M1912" s="355"/>
      <c r="N1912" s="358"/>
      <c r="O1912" s="355"/>
    </row>
    <row r="1913" spans="1:15" x14ac:dyDescent="0.2">
      <c r="A1913" s="355"/>
      <c r="B1913" s="355"/>
      <c r="C1913" s="355"/>
      <c r="D1913" s="355"/>
      <c r="E1913" s="355"/>
      <c r="F1913" s="355"/>
      <c r="G1913" s="355"/>
      <c r="H1913" s="358"/>
      <c r="I1913" s="608"/>
      <c r="J1913" s="359"/>
      <c r="K1913" s="363"/>
      <c r="L1913" s="355"/>
      <c r="M1913" s="355"/>
      <c r="N1913" s="358"/>
      <c r="O1913" s="355"/>
    </row>
    <row r="1914" spans="1:15" x14ac:dyDescent="0.2">
      <c r="A1914" s="355"/>
      <c r="B1914" s="355"/>
      <c r="C1914" s="355"/>
      <c r="D1914" s="355"/>
      <c r="E1914" s="355"/>
      <c r="F1914" s="355"/>
      <c r="G1914" s="355"/>
      <c r="H1914" s="358"/>
      <c r="I1914" s="608"/>
      <c r="J1914" s="359"/>
      <c r="K1914" s="363"/>
      <c r="L1914" s="355"/>
      <c r="M1914" s="355"/>
      <c r="N1914" s="358"/>
      <c r="O1914" s="355"/>
    </row>
    <row r="1915" spans="1:15" x14ac:dyDescent="0.2">
      <c r="A1915" s="355"/>
      <c r="B1915" s="355"/>
      <c r="C1915" s="355"/>
      <c r="D1915" s="355"/>
      <c r="E1915" s="355"/>
      <c r="F1915" s="355"/>
      <c r="G1915" s="355"/>
      <c r="H1915" s="358"/>
      <c r="I1915" s="608"/>
      <c r="J1915" s="359"/>
      <c r="K1915" s="363"/>
      <c r="L1915" s="355"/>
      <c r="M1915" s="355"/>
      <c r="N1915" s="358"/>
      <c r="O1915" s="355"/>
    </row>
    <row r="1916" spans="1:15" x14ac:dyDescent="0.2">
      <c r="A1916" s="355"/>
      <c r="B1916" s="355"/>
      <c r="C1916" s="355"/>
      <c r="D1916" s="355"/>
      <c r="E1916" s="355"/>
      <c r="F1916" s="355"/>
      <c r="G1916" s="355"/>
      <c r="H1916" s="358"/>
      <c r="I1916" s="608"/>
      <c r="J1916" s="359"/>
      <c r="K1916" s="363"/>
      <c r="L1916" s="355"/>
      <c r="M1916" s="355"/>
      <c r="N1916" s="358"/>
      <c r="O1916" s="355"/>
    </row>
    <row r="1917" spans="1:15" x14ac:dyDescent="0.2">
      <c r="A1917" s="355"/>
      <c r="B1917" s="355"/>
      <c r="C1917" s="355"/>
      <c r="D1917" s="355"/>
      <c r="E1917" s="355"/>
      <c r="F1917" s="355"/>
      <c r="G1917" s="355"/>
      <c r="H1917" s="358"/>
      <c r="I1917" s="608"/>
      <c r="J1917" s="359"/>
      <c r="K1917" s="363"/>
      <c r="L1917" s="355"/>
      <c r="M1917" s="355"/>
      <c r="N1917" s="358"/>
      <c r="O1917" s="355"/>
    </row>
    <row r="1918" spans="1:15" x14ac:dyDescent="0.2">
      <c r="A1918" s="355"/>
      <c r="B1918" s="355"/>
      <c r="C1918" s="355"/>
      <c r="D1918" s="355"/>
      <c r="E1918" s="355"/>
      <c r="F1918" s="355"/>
      <c r="G1918" s="355"/>
      <c r="H1918" s="358"/>
      <c r="I1918" s="608"/>
      <c r="J1918" s="359"/>
      <c r="K1918" s="363"/>
      <c r="L1918" s="355"/>
      <c r="M1918" s="355"/>
      <c r="N1918" s="358"/>
      <c r="O1918" s="355"/>
    </row>
    <row r="1919" spans="1:15" x14ac:dyDescent="0.2">
      <c r="A1919" s="355"/>
      <c r="B1919" s="355"/>
      <c r="C1919" s="355"/>
      <c r="D1919" s="355"/>
      <c r="E1919" s="355"/>
      <c r="F1919" s="355"/>
      <c r="G1919" s="355"/>
      <c r="H1919" s="358"/>
      <c r="I1919" s="608"/>
      <c r="J1919" s="359"/>
      <c r="K1919" s="363"/>
      <c r="L1919" s="355"/>
      <c r="M1919" s="355"/>
      <c r="N1919" s="358"/>
      <c r="O1919" s="355"/>
    </row>
    <row r="1920" spans="1:15" x14ac:dyDescent="0.2">
      <c r="A1920" s="355"/>
      <c r="B1920" s="355"/>
      <c r="C1920" s="355"/>
      <c r="D1920" s="355"/>
      <c r="E1920" s="355"/>
      <c r="F1920" s="355"/>
      <c r="G1920" s="355"/>
      <c r="H1920" s="358"/>
      <c r="I1920" s="608"/>
      <c r="J1920" s="359"/>
      <c r="K1920" s="363"/>
      <c r="L1920" s="355"/>
      <c r="M1920" s="355"/>
      <c r="N1920" s="358"/>
      <c r="O1920" s="355"/>
    </row>
    <row r="1921" spans="1:15" x14ac:dyDescent="0.2">
      <c r="A1921" s="355"/>
      <c r="B1921" s="355"/>
      <c r="C1921" s="355"/>
      <c r="D1921" s="355"/>
      <c r="E1921" s="355"/>
      <c r="F1921" s="355"/>
      <c r="G1921" s="355"/>
      <c r="H1921" s="358"/>
      <c r="I1921" s="608"/>
      <c r="J1921" s="359"/>
      <c r="K1921" s="363"/>
      <c r="L1921" s="355"/>
      <c r="M1921" s="355"/>
      <c r="N1921" s="358"/>
      <c r="O1921" s="355"/>
    </row>
    <row r="1922" spans="1:15" x14ac:dyDescent="0.2">
      <c r="A1922" s="355"/>
      <c r="B1922" s="355"/>
      <c r="C1922" s="355"/>
      <c r="D1922" s="355"/>
      <c r="E1922" s="355"/>
      <c r="F1922" s="355"/>
      <c r="G1922" s="355"/>
      <c r="H1922" s="358"/>
      <c r="I1922" s="608"/>
      <c r="J1922" s="359"/>
      <c r="K1922" s="363"/>
      <c r="L1922" s="355"/>
      <c r="M1922" s="355"/>
      <c r="N1922" s="358"/>
      <c r="O1922" s="355"/>
    </row>
    <row r="1923" spans="1:15" x14ac:dyDescent="0.2">
      <c r="A1923" s="355"/>
      <c r="B1923" s="355"/>
      <c r="C1923" s="355"/>
      <c r="D1923" s="355"/>
      <c r="E1923" s="355"/>
      <c r="F1923" s="355"/>
      <c r="G1923" s="355"/>
      <c r="H1923" s="358"/>
      <c r="I1923" s="608"/>
      <c r="J1923" s="359"/>
      <c r="K1923" s="363"/>
      <c r="L1923" s="355"/>
      <c r="M1923" s="355"/>
      <c r="N1923" s="358"/>
      <c r="O1923" s="355"/>
    </row>
    <row r="1924" spans="1:15" x14ac:dyDescent="0.2">
      <c r="A1924" s="355"/>
      <c r="B1924" s="355"/>
      <c r="C1924" s="355"/>
      <c r="D1924" s="355"/>
      <c r="E1924" s="355"/>
      <c r="F1924" s="355"/>
      <c r="G1924" s="355"/>
      <c r="H1924" s="358"/>
      <c r="I1924" s="608"/>
      <c r="J1924" s="359"/>
      <c r="K1924" s="363"/>
      <c r="L1924" s="355"/>
      <c r="M1924" s="355"/>
      <c r="N1924" s="358"/>
      <c r="O1924" s="355"/>
    </row>
    <row r="1925" spans="1:15" x14ac:dyDescent="0.2">
      <c r="A1925" s="355"/>
      <c r="B1925" s="355"/>
      <c r="C1925" s="355"/>
      <c r="D1925" s="355"/>
      <c r="E1925" s="355"/>
      <c r="F1925" s="355"/>
      <c r="G1925" s="355"/>
      <c r="H1925" s="358"/>
      <c r="I1925" s="608"/>
      <c r="J1925" s="359"/>
      <c r="K1925" s="363"/>
      <c r="L1925" s="355"/>
      <c r="M1925" s="355"/>
      <c r="N1925" s="358"/>
      <c r="O1925" s="355"/>
    </row>
    <row r="1926" spans="1:15" x14ac:dyDescent="0.2">
      <c r="A1926" s="355"/>
      <c r="B1926" s="355"/>
      <c r="C1926" s="355"/>
      <c r="D1926" s="355"/>
      <c r="E1926" s="355"/>
      <c r="F1926" s="355"/>
      <c r="G1926" s="355"/>
      <c r="H1926" s="358"/>
      <c r="I1926" s="608"/>
      <c r="J1926" s="359"/>
      <c r="K1926" s="363"/>
      <c r="L1926" s="355"/>
      <c r="M1926" s="355"/>
      <c r="N1926" s="358"/>
      <c r="O1926" s="355"/>
    </row>
    <row r="1927" spans="1:15" x14ac:dyDescent="0.2">
      <c r="A1927" s="355"/>
      <c r="B1927" s="355"/>
      <c r="C1927" s="355"/>
      <c r="D1927" s="355"/>
      <c r="E1927" s="355"/>
      <c r="F1927" s="355"/>
      <c r="G1927" s="355"/>
      <c r="H1927" s="358"/>
      <c r="I1927" s="608"/>
      <c r="J1927" s="359"/>
      <c r="K1927" s="363"/>
      <c r="L1927" s="355"/>
      <c r="M1927" s="355"/>
      <c r="N1927" s="358"/>
      <c r="O1927" s="355"/>
    </row>
    <row r="1928" spans="1:15" x14ac:dyDescent="0.2">
      <c r="A1928" s="355"/>
      <c r="B1928" s="355"/>
      <c r="C1928" s="355"/>
      <c r="D1928" s="355"/>
      <c r="E1928" s="355"/>
      <c r="F1928" s="355"/>
      <c r="G1928" s="355"/>
      <c r="H1928" s="358"/>
      <c r="I1928" s="608"/>
      <c r="J1928" s="359"/>
      <c r="K1928" s="363"/>
      <c r="L1928" s="355"/>
      <c r="M1928" s="355"/>
      <c r="N1928" s="358"/>
      <c r="O1928" s="355"/>
    </row>
    <row r="1929" spans="1:15" x14ac:dyDescent="0.2">
      <c r="A1929" s="355"/>
      <c r="B1929" s="355"/>
      <c r="C1929" s="355"/>
      <c r="D1929" s="355"/>
      <c r="E1929" s="355"/>
      <c r="F1929" s="355"/>
      <c r="G1929" s="355"/>
      <c r="H1929" s="358"/>
      <c r="I1929" s="608"/>
      <c r="J1929" s="359"/>
      <c r="K1929" s="363"/>
      <c r="L1929" s="355"/>
      <c r="M1929" s="355"/>
      <c r="N1929" s="358"/>
      <c r="O1929" s="355"/>
    </row>
    <row r="1930" spans="1:15" x14ac:dyDescent="0.2">
      <c r="A1930" s="355"/>
      <c r="B1930" s="355"/>
      <c r="C1930" s="355"/>
      <c r="D1930" s="355"/>
      <c r="E1930" s="355"/>
      <c r="F1930" s="355"/>
      <c r="G1930" s="355"/>
      <c r="H1930" s="358"/>
      <c r="I1930" s="608"/>
      <c r="J1930" s="359"/>
      <c r="K1930" s="363"/>
      <c r="L1930" s="355"/>
      <c r="M1930" s="355"/>
      <c r="N1930" s="358"/>
      <c r="O1930" s="355"/>
    </row>
    <row r="1931" spans="1:15" x14ac:dyDescent="0.2">
      <c r="A1931" s="355"/>
      <c r="B1931" s="355"/>
      <c r="C1931" s="355"/>
      <c r="D1931" s="355"/>
      <c r="E1931" s="355"/>
      <c r="F1931" s="355"/>
      <c r="G1931" s="355"/>
      <c r="H1931" s="358"/>
      <c r="I1931" s="608"/>
      <c r="J1931" s="359"/>
      <c r="K1931" s="363"/>
      <c r="L1931" s="355"/>
      <c r="M1931" s="355"/>
      <c r="N1931" s="358"/>
      <c r="O1931" s="355"/>
    </row>
    <row r="1932" spans="1:15" x14ac:dyDescent="0.2">
      <c r="A1932" s="355"/>
      <c r="B1932" s="355"/>
      <c r="C1932" s="355"/>
      <c r="D1932" s="355"/>
      <c r="E1932" s="355"/>
      <c r="F1932" s="355"/>
      <c r="G1932" s="355"/>
      <c r="H1932" s="358"/>
      <c r="I1932" s="608"/>
      <c r="J1932" s="359"/>
      <c r="K1932" s="363"/>
      <c r="L1932" s="355"/>
      <c r="M1932" s="355"/>
      <c r="N1932" s="358"/>
      <c r="O1932" s="355"/>
    </row>
    <row r="1933" spans="1:15" x14ac:dyDescent="0.2">
      <c r="A1933" s="355"/>
      <c r="B1933" s="355"/>
      <c r="C1933" s="355"/>
      <c r="D1933" s="355"/>
      <c r="E1933" s="355"/>
      <c r="F1933" s="355"/>
      <c r="G1933" s="355"/>
      <c r="H1933" s="358"/>
      <c r="I1933" s="608"/>
      <c r="J1933" s="359"/>
      <c r="K1933" s="363"/>
      <c r="L1933" s="355"/>
      <c r="M1933" s="355"/>
      <c r="N1933" s="358"/>
      <c r="O1933" s="355"/>
    </row>
    <row r="1934" spans="1:15" x14ac:dyDescent="0.2">
      <c r="A1934" s="355"/>
      <c r="B1934" s="355"/>
      <c r="C1934" s="355"/>
      <c r="D1934" s="355"/>
      <c r="E1934" s="355"/>
      <c r="F1934" s="355"/>
      <c r="G1934" s="355"/>
      <c r="H1934" s="358"/>
      <c r="I1934" s="608"/>
      <c r="J1934" s="359"/>
      <c r="K1934" s="363"/>
      <c r="L1934" s="355"/>
      <c r="M1934" s="355"/>
      <c r="N1934" s="358"/>
      <c r="O1934" s="355"/>
    </row>
    <row r="1935" spans="1:15" x14ac:dyDescent="0.2">
      <c r="A1935" s="355"/>
      <c r="B1935" s="355"/>
      <c r="C1935" s="355"/>
      <c r="D1935" s="355"/>
      <c r="E1935" s="355"/>
      <c r="F1935" s="355"/>
      <c r="G1935" s="355"/>
      <c r="H1935" s="358"/>
      <c r="I1935" s="608"/>
      <c r="J1935" s="359"/>
      <c r="K1935" s="363"/>
      <c r="L1935" s="355"/>
      <c r="M1935" s="355"/>
      <c r="N1935" s="358"/>
      <c r="O1935" s="355"/>
    </row>
    <row r="1936" spans="1:15" x14ac:dyDescent="0.2">
      <c r="A1936" s="355"/>
      <c r="B1936" s="355"/>
      <c r="C1936" s="355"/>
      <c r="D1936" s="355"/>
      <c r="E1936" s="355"/>
      <c r="F1936" s="355"/>
      <c r="G1936" s="355"/>
      <c r="H1936" s="358"/>
      <c r="I1936" s="608"/>
      <c r="J1936" s="359"/>
      <c r="K1936" s="363"/>
      <c r="L1936" s="355"/>
      <c r="M1936" s="355"/>
      <c r="N1936" s="358"/>
      <c r="O1936" s="355"/>
    </row>
    <row r="1937" spans="1:15" x14ac:dyDescent="0.2">
      <c r="A1937" s="355"/>
      <c r="B1937" s="355"/>
      <c r="C1937" s="355"/>
      <c r="D1937" s="355"/>
      <c r="E1937" s="355"/>
      <c r="F1937" s="355"/>
      <c r="G1937" s="355"/>
      <c r="H1937" s="358"/>
      <c r="I1937" s="608"/>
      <c r="J1937" s="359"/>
      <c r="K1937" s="363"/>
      <c r="L1937" s="355"/>
      <c r="M1937" s="355"/>
      <c r="N1937" s="358"/>
      <c r="O1937" s="355"/>
    </row>
    <row r="1938" spans="1:15" x14ac:dyDescent="0.2">
      <c r="A1938" s="355"/>
      <c r="B1938" s="355"/>
      <c r="C1938" s="355"/>
      <c r="D1938" s="355"/>
      <c r="E1938" s="355"/>
      <c r="F1938" s="355"/>
      <c r="G1938" s="355"/>
      <c r="H1938" s="358"/>
      <c r="I1938" s="608"/>
      <c r="J1938" s="359"/>
      <c r="K1938" s="363"/>
      <c r="L1938" s="355"/>
      <c r="M1938" s="355"/>
      <c r="N1938" s="358"/>
      <c r="O1938" s="355"/>
    </row>
    <row r="1939" spans="1:15" x14ac:dyDescent="0.2">
      <c r="A1939" s="355"/>
      <c r="B1939" s="355"/>
      <c r="C1939" s="355"/>
      <c r="D1939" s="355"/>
      <c r="E1939" s="355"/>
      <c r="F1939" s="355"/>
      <c r="G1939" s="355"/>
      <c r="H1939" s="358"/>
      <c r="I1939" s="608"/>
      <c r="J1939" s="359"/>
      <c r="K1939" s="363"/>
      <c r="L1939" s="355"/>
      <c r="M1939" s="355"/>
      <c r="N1939" s="358"/>
      <c r="O1939" s="355"/>
    </row>
    <row r="1940" spans="1:15" x14ac:dyDescent="0.2">
      <c r="A1940" s="355"/>
      <c r="B1940" s="355"/>
      <c r="C1940" s="355"/>
      <c r="D1940" s="355"/>
      <c r="E1940" s="355"/>
      <c r="F1940" s="355"/>
      <c r="G1940" s="355"/>
      <c r="H1940" s="358"/>
      <c r="I1940" s="608"/>
      <c r="J1940" s="359"/>
      <c r="K1940" s="363"/>
      <c r="L1940" s="355"/>
      <c r="M1940" s="355"/>
      <c r="N1940" s="358"/>
      <c r="O1940" s="355"/>
    </row>
    <row r="1941" spans="1:15" x14ac:dyDescent="0.2">
      <c r="A1941" s="355"/>
      <c r="B1941" s="355"/>
      <c r="C1941" s="355"/>
      <c r="D1941" s="355"/>
      <c r="E1941" s="355"/>
      <c r="F1941" s="355"/>
      <c r="G1941" s="355"/>
      <c r="H1941" s="358"/>
      <c r="I1941" s="608"/>
      <c r="J1941" s="359"/>
      <c r="K1941" s="363"/>
      <c r="L1941" s="355"/>
      <c r="M1941" s="355"/>
      <c r="N1941" s="358"/>
      <c r="O1941" s="355"/>
    </row>
    <row r="1942" spans="1:15" x14ac:dyDescent="0.2">
      <c r="A1942" s="355"/>
      <c r="B1942" s="355"/>
      <c r="C1942" s="355"/>
      <c r="D1942" s="355"/>
      <c r="E1942" s="355"/>
      <c r="F1942" s="355"/>
      <c r="G1942" s="355"/>
      <c r="H1942" s="358"/>
      <c r="I1942" s="608"/>
      <c r="J1942" s="359"/>
      <c r="K1942" s="363"/>
      <c r="L1942" s="355"/>
      <c r="M1942" s="355"/>
      <c r="N1942" s="358"/>
      <c r="O1942" s="355"/>
    </row>
    <row r="1943" spans="1:15" x14ac:dyDescent="0.2">
      <c r="A1943" s="355"/>
      <c r="B1943" s="355"/>
      <c r="C1943" s="355"/>
      <c r="D1943" s="355"/>
      <c r="E1943" s="355"/>
      <c r="F1943" s="355"/>
      <c r="G1943" s="355"/>
      <c r="H1943" s="358"/>
      <c r="I1943" s="608"/>
      <c r="J1943" s="359"/>
      <c r="K1943" s="363"/>
      <c r="L1943" s="355"/>
      <c r="M1943" s="355"/>
      <c r="N1943" s="358"/>
      <c r="O1943" s="355"/>
    </row>
    <row r="1944" spans="1:15" x14ac:dyDescent="0.2">
      <c r="A1944" s="355"/>
      <c r="B1944" s="355"/>
      <c r="C1944" s="355"/>
      <c r="D1944" s="355"/>
      <c r="E1944" s="355"/>
      <c r="F1944" s="355"/>
      <c r="G1944" s="355"/>
      <c r="H1944" s="358"/>
      <c r="I1944" s="608"/>
      <c r="J1944" s="359"/>
      <c r="K1944" s="363"/>
      <c r="L1944" s="355"/>
      <c r="M1944" s="355"/>
      <c r="N1944" s="358"/>
      <c r="O1944" s="355"/>
    </row>
    <row r="1945" spans="1:15" x14ac:dyDescent="0.2">
      <c r="A1945" s="355"/>
      <c r="B1945" s="355"/>
      <c r="C1945" s="355"/>
      <c r="D1945" s="355"/>
      <c r="E1945" s="355"/>
      <c r="F1945" s="355"/>
      <c r="G1945" s="355"/>
      <c r="H1945" s="358"/>
      <c r="I1945" s="608"/>
      <c r="J1945" s="359"/>
      <c r="K1945" s="363"/>
      <c r="L1945" s="355"/>
      <c r="M1945" s="355"/>
      <c r="N1945" s="358"/>
      <c r="O1945" s="355"/>
    </row>
    <row r="1946" spans="1:15" x14ac:dyDescent="0.2">
      <c r="A1946" s="355"/>
      <c r="B1946" s="355"/>
      <c r="C1946" s="355"/>
      <c r="D1946" s="355"/>
      <c r="E1946" s="355"/>
      <c r="F1946" s="355"/>
      <c r="G1946" s="355"/>
      <c r="H1946" s="358"/>
      <c r="I1946" s="608"/>
      <c r="J1946" s="359"/>
      <c r="K1946" s="363"/>
      <c r="L1946" s="355"/>
      <c r="M1946" s="355"/>
      <c r="N1946" s="358"/>
      <c r="O1946" s="355"/>
    </row>
    <row r="1947" spans="1:15" x14ac:dyDescent="0.2">
      <c r="A1947" s="355"/>
      <c r="B1947" s="355"/>
      <c r="C1947" s="355"/>
      <c r="D1947" s="355"/>
      <c r="E1947" s="355"/>
      <c r="F1947" s="355"/>
      <c r="G1947" s="355"/>
      <c r="H1947" s="358"/>
      <c r="I1947" s="608"/>
      <c r="J1947" s="359"/>
      <c r="K1947" s="363"/>
      <c r="L1947" s="355"/>
      <c r="M1947" s="355"/>
      <c r="N1947" s="358"/>
      <c r="O1947" s="355"/>
    </row>
    <row r="1948" spans="1:15" x14ac:dyDescent="0.2">
      <c r="A1948" s="355"/>
      <c r="B1948" s="355"/>
      <c r="C1948" s="355"/>
      <c r="D1948" s="355"/>
      <c r="E1948" s="355"/>
      <c r="F1948" s="355"/>
      <c r="G1948" s="355"/>
      <c r="H1948" s="358"/>
      <c r="I1948" s="608"/>
      <c r="J1948" s="359"/>
      <c r="K1948" s="363"/>
      <c r="L1948" s="355"/>
      <c r="M1948" s="355"/>
      <c r="N1948" s="358"/>
      <c r="O1948" s="355"/>
    </row>
    <row r="1949" spans="1:15" x14ac:dyDescent="0.2">
      <c r="A1949" s="355"/>
      <c r="B1949" s="355"/>
      <c r="C1949" s="355"/>
      <c r="D1949" s="355"/>
      <c r="E1949" s="355"/>
      <c r="F1949" s="355"/>
      <c r="G1949" s="355"/>
      <c r="H1949" s="358"/>
      <c r="I1949" s="608"/>
      <c r="J1949" s="359"/>
      <c r="K1949" s="363"/>
      <c r="L1949" s="355"/>
      <c r="M1949" s="355"/>
      <c r="N1949" s="358"/>
      <c r="O1949" s="355"/>
    </row>
    <row r="1950" spans="1:15" x14ac:dyDescent="0.2">
      <c r="A1950" s="355"/>
      <c r="B1950" s="355"/>
      <c r="C1950" s="355"/>
      <c r="D1950" s="355"/>
      <c r="E1950" s="355"/>
      <c r="F1950" s="355"/>
      <c r="G1950" s="355"/>
      <c r="H1950" s="358"/>
      <c r="I1950" s="608"/>
      <c r="J1950" s="359"/>
      <c r="K1950" s="363"/>
      <c r="L1950" s="355"/>
      <c r="M1950" s="355"/>
      <c r="N1950" s="358"/>
      <c r="O1950" s="355"/>
    </row>
    <row r="1951" spans="1:15" x14ac:dyDescent="0.2">
      <c r="A1951" s="355"/>
      <c r="B1951" s="355"/>
      <c r="C1951" s="355"/>
      <c r="D1951" s="355"/>
      <c r="E1951" s="355"/>
      <c r="F1951" s="355"/>
      <c r="G1951" s="355"/>
      <c r="H1951" s="358"/>
      <c r="I1951" s="608"/>
      <c r="J1951" s="359"/>
      <c r="K1951" s="363"/>
      <c r="L1951" s="355"/>
      <c r="M1951" s="355"/>
      <c r="N1951" s="358"/>
      <c r="O1951" s="355"/>
    </row>
    <row r="1952" spans="1:15" x14ac:dyDescent="0.2">
      <c r="A1952" s="355"/>
      <c r="B1952" s="355"/>
      <c r="C1952" s="355"/>
      <c r="D1952" s="355"/>
      <c r="E1952" s="355"/>
      <c r="F1952" s="355"/>
      <c r="G1952" s="355"/>
      <c r="H1952" s="358"/>
      <c r="I1952" s="608"/>
      <c r="J1952" s="359"/>
      <c r="K1952" s="363"/>
      <c r="L1952" s="355"/>
      <c r="M1952" s="355"/>
      <c r="N1952" s="358"/>
      <c r="O1952" s="355"/>
    </row>
    <row r="1953" spans="1:15" x14ac:dyDescent="0.2">
      <c r="A1953" s="355"/>
      <c r="B1953" s="355"/>
      <c r="C1953" s="355"/>
      <c r="D1953" s="355"/>
      <c r="E1953" s="355"/>
      <c r="F1953" s="355"/>
      <c r="G1953" s="355"/>
      <c r="H1953" s="358"/>
      <c r="I1953" s="608"/>
      <c r="J1953" s="359"/>
      <c r="K1953" s="363"/>
      <c r="L1953" s="355"/>
      <c r="M1953" s="355"/>
      <c r="N1953" s="358"/>
      <c r="O1953" s="355"/>
    </row>
    <row r="1954" spans="1:15" x14ac:dyDescent="0.2">
      <c r="A1954" s="355"/>
      <c r="B1954" s="355"/>
      <c r="C1954" s="355"/>
      <c r="D1954" s="355"/>
      <c r="E1954" s="355"/>
      <c r="F1954" s="355"/>
      <c r="G1954" s="355"/>
      <c r="H1954" s="358"/>
      <c r="I1954" s="608"/>
      <c r="J1954" s="359"/>
      <c r="K1954" s="363"/>
      <c r="L1954" s="355"/>
      <c r="M1954" s="355"/>
      <c r="N1954" s="358"/>
      <c r="O1954" s="355"/>
    </row>
    <row r="1955" spans="1:15" x14ac:dyDescent="0.2">
      <c r="A1955" s="355"/>
      <c r="B1955" s="355"/>
      <c r="C1955" s="355"/>
      <c r="D1955" s="355"/>
      <c r="E1955" s="355"/>
      <c r="F1955" s="355"/>
      <c r="G1955" s="355"/>
      <c r="H1955" s="358"/>
      <c r="I1955" s="608"/>
      <c r="J1955" s="359"/>
      <c r="K1955" s="363"/>
      <c r="L1955" s="355"/>
      <c r="M1955" s="355"/>
      <c r="N1955" s="358"/>
      <c r="O1955" s="355"/>
    </row>
    <row r="1956" spans="1:15" x14ac:dyDescent="0.2">
      <c r="A1956" s="355"/>
      <c r="B1956" s="355"/>
      <c r="C1956" s="355"/>
      <c r="D1956" s="355"/>
      <c r="E1956" s="355"/>
      <c r="F1956" s="355"/>
      <c r="G1956" s="355"/>
      <c r="H1956" s="358"/>
      <c r="I1956" s="608"/>
      <c r="J1956" s="359"/>
      <c r="K1956" s="363"/>
      <c r="L1956" s="355"/>
      <c r="M1956" s="355"/>
      <c r="N1956" s="358"/>
      <c r="O1956" s="355"/>
    </row>
    <row r="1957" spans="1:15" x14ac:dyDescent="0.2">
      <c r="A1957" s="355"/>
      <c r="B1957" s="355"/>
      <c r="C1957" s="355"/>
      <c r="D1957" s="355"/>
      <c r="E1957" s="355"/>
      <c r="F1957" s="355"/>
      <c r="G1957" s="355"/>
      <c r="H1957" s="358"/>
      <c r="I1957" s="608"/>
      <c r="J1957" s="359"/>
      <c r="K1957" s="363"/>
      <c r="L1957" s="355"/>
      <c r="M1957" s="355"/>
      <c r="N1957" s="358"/>
      <c r="O1957" s="355"/>
    </row>
    <row r="1958" spans="1:15" x14ac:dyDescent="0.2">
      <c r="A1958" s="355"/>
      <c r="B1958" s="355"/>
      <c r="C1958" s="355"/>
      <c r="D1958" s="355"/>
      <c r="E1958" s="355"/>
      <c r="F1958" s="355"/>
      <c r="G1958" s="355"/>
      <c r="H1958" s="358"/>
      <c r="I1958" s="608"/>
      <c r="J1958" s="359"/>
      <c r="K1958" s="363"/>
      <c r="L1958" s="355"/>
      <c r="M1958" s="355"/>
      <c r="N1958" s="358"/>
      <c r="O1958" s="355"/>
    </row>
    <row r="1959" spans="1:15" x14ac:dyDescent="0.2">
      <c r="A1959" s="355"/>
      <c r="B1959" s="355"/>
      <c r="C1959" s="355"/>
      <c r="D1959" s="355"/>
      <c r="E1959" s="355"/>
      <c r="F1959" s="355"/>
      <c r="G1959" s="355"/>
      <c r="H1959" s="358"/>
      <c r="I1959" s="608"/>
      <c r="J1959" s="359"/>
      <c r="K1959" s="363"/>
      <c r="L1959" s="355"/>
      <c r="M1959" s="355"/>
      <c r="N1959" s="358"/>
      <c r="O1959" s="355"/>
    </row>
    <row r="1960" spans="1:15" x14ac:dyDescent="0.2">
      <c r="A1960" s="355"/>
      <c r="B1960" s="355"/>
      <c r="C1960" s="355"/>
      <c r="D1960" s="355"/>
      <c r="E1960" s="355"/>
      <c r="F1960" s="355"/>
      <c r="G1960" s="355"/>
      <c r="H1960" s="358"/>
      <c r="I1960" s="608"/>
      <c r="J1960" s="359"/>
      <c r="K1960" s="363"/>
      <c r="L1960" s="355"/>
      <c r="M1960" s="355"/>
      <c r="N1960" s="358"/>
      <c r="O1960" s="355"/>
    </row>
    <row r="1961" spans="1:15" x14ac:dyDescent="0.2">
      <c r="A1961" s="355"/>
      <c r="B1961" s="355"/>
      <c r="C1961" s="355"/>
      <c r="D1961" s="355"/>
      <c r="E1961" s="355"/>
      <c r="F1961" s="355"/>
      <c r="G1961" s="355"/>
      <c r="H1961" s="358"/>
      <c r="I1961" s="608"/>
      <c r="J1961" s="359"/>
      <c r="K1961" s="363"/>
      <c r="L1961" s="355"/>
      <c r="M1961" s="355"/>
      <c r="N1961" s="358"/>
      <c r="O1961" s="355"/>
    </row>
    <row r="1962" spans="1:15" x14ac:dyDescent="0.2">
      <c r="A1962" s="355"/>
      <c r="B1962" s="355"/>
      <c r="C1962" s="355"/>
      <c r="D1962" s="355"/>
      <c r="E1962" s="355"/>
      <c r="F1962" s="355"/>
      <c r="G1962" s="355"/>
      <c r="H1962" s="358"/>
      <c r="I1962" s="608"/>
      <c r="J1962" s="359"/>
      <c r="K1962" s="363"/>
      <c r="L1962" s="355"/>
      <c r="M1962" s="355"/>
      <c r="N1962" s="358"/>
      <c r="O1962" s="355"/>
    </row>
    <row r="1963" spans="1:15" x14ac:dyDescent="0.2">
      <c r="A1963" s="355"/>
      <c r="B1963" s="355"/>
      <c r="C1963" s="355"/>
      <c r="D1963" s="355"/>
      <c r="E1963" s="355"/>
      <c r="F1963" s="355"/>
      <c r="G1963" s="355"/>
      <c r="H1963" s="358"/>
      <c r="I1963" s="608"/>
      <c r="J1963" s="359"/>
      <c r="K1963" s="363"/>
      <c r="L1963" s="355"/>
      <c r="M1963" s="355"/>
      <c r="N1963" s="358"/>
      <c r="O1963" s="355"/>
    </row>
    <row r="1964" spans="1:15" x14ac:dyDescent="0.2">
      <c r="A1964" s="355"/>
      <c r="B1964" s="355"/>
      <c r="C1964" s="355"/>
      <c r="D1964" s="355"/>
      <c r="E1964" s="355"/>
      <c r="F1964" s="355"/>
      <c r="G1964" s="355"/>
      <c r="H1964" s="358"/>
      <c r="I1964" s="608"/>
      <c r="J1964" s="359"/>
      <c r="K1964" s="363"/>
      <c r="L1964" s="355"/>
      <c r="M1964" s="355"/>
      <c r="N1964" s="358"/>
      <c r="O1964" s="355"/>
    </row>
    <row r="1965" spans="1:15" x14ac:dyDescent="0.2">
      <c r="A1965" s="355"/>
      <c r="B1965" s="355"/>
      <c r="C1965" s="355"/>
      <c r="D1965" s="355"/>
      <c r="E1965" s="355"/>
      <c r="F1965" s="355"/>
      <c r="G1965" s="355"/>
      <c r="H1965" s="358"/>
      <c r="I1965" s="608"/>
      <c r="J1965" s="359"/>
      <c r="K1965" s="363"/>
      <c r="L1965" s="355"/>
      <c r="M1965" s="355"/>
      <c r="N1965" s="358"/>
      <c r="O1965" s="355"/>
    </row>
    <row r="1966" spans="1:15" x14ac:dyDescent="0.2">
      <c r="A1966" s="355"/>
      <c r="B1966" s="355"/>
      <c r="C1966" s="355"/>
      <c r="D1966" s="355"/>
      <c r="E1966" s="355"/>
      <c r="F1966" s="355"/>
      <c r="G1966" s="355"/>
      <c r="H1966" s="358"/>
      <c r="I1966" s="608"/>
      <c r="J1966" s="359"/>
      <c r="K1966" s="363"/>
      <c r="L1966" s="355"/>
      <c r="M1966" s="355"/>
      <c r="N1966" s="358"/>
      <c r="O1966" s="355"/>
    </row>
    <row r="1967" spans="1:15" x14ac:dyDescent="0.2">
      <c r="A1967" s="355"/>
      <c r="B1967" s="355"/>
      <c r="C1967" s="355"/>
      <c r="D1967" s="355"/>
      <c r="E1967" s="355"/>
      <c r="F1967" s="355"/>
      <c r="G1967" s="355"/>
      <c r="H1967" s="358"/>
      <c r="I1967" s="608"/>
      <c r="J1967" s="359"/>
      <c r="K1967" s="363"/>
      <c r="L1967" s="355"/>
      <c r="M1967" s="355"/>
      <c r="N1967" s="358"/>
      <c r="O1967" s="355"/>
    </row>
    <row r="1968" spans="1:15" x14ac:dyDescent="0.2">
      <c r="A1968" s="355"/>
      <c r="B1968" s="355"/>
      <c r="C1968" s="355"/>
      <c r="D1968" s="355"/>
      <c r="E1968" s="355"/>
      <c r="F1968" s="355"/>
      <c r="G1968" s="355"/>
      <c r="H1968" s="358"/>
      <c r="I1968" s="608"/>
      <c r="J1968" s="359"/>
      <c r="K1968" s="363"/>
      <c r="L1968" s="355"/>
      <c r="M1968" s="355"/>
      <c r="N1968" s="358"/>
      <c r="O1968" s="355"/>
    </row>
    <row r="1969" spans="1:15" x14ac:dyDescent="0.2">
      <c r="A1969" s="355"/>
      <c r="B1969" s="355"/>
      <c r="C1969" s="355"/>
      <c r="D1969" s="355"/>
      <c r="E1969" s="355"/>
      <c r="F1969" s="355"/>
      <c r="G1969" s="355"/>
      <c r="H1969" s="358"/>
      <c r="I1969" s="608"/>
      <c r="J1969" s="359"/>
      <c r="K1969" s="363"/>
      <c r="L1969" s="355"/>
      <c r="M1969" s="355"/>
      <c r="N1969" s="358"/>
      <c r="O1969" s="355"/>
    </row>
    <row r="1970" spans="1:15" x14ac:dyDescent="0.2">
      <c r="A1970" s="355"/>
      <c r="B1970" s="355"/>
      <c r="C1970" s="355"/>
      <c r="D1970" s="355"/>
      <c r="E1970" s="355"/>
      <c r="F1970" s="355"/>
      <c r="G1970" s="355"/>
      <c r="H1970" s="358"/>
      <c r="I1970" s="608"/>
      <c r="J1970" s="359"/>
      <c r="K1970" s="363"/>
      <c r="L1970" s="355"/>
      <c r="M1970" s="355"/>
      <c r="N1970" s="358"/>
      <c r="O1970" s="355"/>
    </row>
    <row r="1971" spans="1:15" x14ac:dyDescent="0.2">
      <c r="A1971" s="355"/>
      <c r="B1971" s="355"/>
      <c r="C1971" s="355"/>
      <c r="D1971" s="355"/>
      <c r="E1971" s="355"/>
      <c r="F1971" s="355"/>
      <c r="G1971" s="355"/>
      <c r="H1971" s="358"/>
      <c r="I1971" s="608"/>
      <c r="J1971" s="359"/>
      <c r="K1971" s="363"/>
      <c r="L1971" s="355"/>
      <c r="M1971" s="355"/>
      <c r="N1971" s="358"/>
      <c r="O1971" s="355"/>
    </row>
    <row r="1972" spans="1:15" x14ac:dyDescent="0.2">
      <c r="A1972" s="355"/>
      <c r="B1972" s="355"/>
      <c r="C1972" s="355"/>
      <c r="D1972" s="355"/>
      <c r="E1972" s="355"/>
      <c r="F1972" s="355"/>
      <c r="G1972" s="355"/>
      <c r="H1972" s="358"/>
      <c r="I1972" s="608"/>
      <c r="J1972" s="359"/>
      <c r="K1972" s="363"/>
      <c r="L1972" s="355"/>
      <c r="M1972" s="355"/>
      <c r="N1972" s="358"/>
      <c r="O1972" s="355"/>
    </row>
    <row r="1973" spans="1:15" x14ac:dyDescent="0.2">
      <c r="A1973" s="355"/>
      <c r="B1973" s="355"/>
      <c r="C1973" s="355"/>
      <c r="D1973" s="355"/>
      <c r="E1973" s="355"/>
      <c r="F1973" s="355"/>
      <c r="G1973" s="355"/>
      <c r="H1973" s="358"/>
      <c r="I1973" s="608"/>
      <c r="J1973" s="359"/>
      <c r="K1973" s="363"/>
      <c r="L1973" s="355"/>
      <c r="M1973" s="355"/>
      <c r="N1973" s="358"/>
      <c r="O1973" s="355"/>
    </row>
    <row r="1974" spans="1:15" x14ac:dyDescent="0.2">
      <c r="A1974" s="355"/>
      <c r="B1974" s="355"/>
      <c r="C1974" s="355"/>
      <c r="D1974" s="355"/>
      <c r="E1974" s="355"/>
      <c r="F1974" s="355"/>
      <c r="G1974" s="355"/>
      <c r="H1974" s="358"/>
      <c r="I1974" s="608"/>
      <c r="J1974" s="359"/>
      <c r="K1974" s="363"/>
      <c r="L1974" s="355"/>
      <c r="M1974" s="355"/>
      <c r="N1974" s="358"/>
      <c r="O1974" s="355"/>
    </row>
    <row r="1975" spans="1:15" x14ac:dyDescent="0.2">
      <c r="A1975" s="355"/>
      <c r="B1975" s="355"/>
      <c r="C1975" s="355"/>
      <c r="D1975" s="355"/>
      <c r="E1975" s="355"/>
      <c r="F1975" s="355"/>
      <c r="G1975" s="355"/>
      <c r="H1975" s="358"/>
      <c r="I1975" s="608"/>
      <c r="J1975" s="359"/>
      <c r="K1975" s="363"/>
      <c r="L1975" s="355"/>
      <c r="M1975" s="355"/>
      <c r="N1975" s="358"/>
      <c r="O1975" s="355"/>
    </row>
    <row r="1976" spans="1:15" x14ac:dyDescent="0.2">
      <c r="A1976" s="355"/>
      <c r="B1976" s="355"/>
      <c r="C1976" s="355"/>
      <c r="D1976" s="355"/>
      <c r="E1976" s="355"/>
      <c r="F1976" s="355"/>
      <c r="G1976" s="355"/>
      <c r="H1976" s="358"/>
      <c r="I1976" s="608"/>
      <c r="J1976" s="359"/>
      <c r="K1976" s="363"/>
      <c r="L1976" s="355"/>
      <c r="M1976" s="355"/>
      <c r="N1976" s="358"/>
      <c r="O1976" s="355"/>
    </row>
    <row r="1977" spans="1:15" x14ac:dyDescent="0.2">
      <c r="A1977" s="355"/>
      <c r="B1977" s="355"/>
      <c r="C1977" s="355"/>
      <c r="D1977" s="355"/>
      <c r="E1977" s="355"/>
      <c r="F1977" s="355"/>
      <c r="G1977" s="355"/>
      <c r="H1977" s="358"/>
      <c r="I1977" s="608"/>
      <c r="J1977" s="359"/>
      <c r="K1977" s="363"/>
      <c r="L1977" s="355"/>
      <c r="M1977" s="355"/>
      <c r="N1977" s="358"/>
      <c r="O1977" s="355"/>
    </row>
    <row r="1978" spans="1:15" x14ac:dyDescent="0.2">
      <c r="A1978" s="355"/>
      <c r="B1978" s="355"/>
      <c r="C1978" s="355"/>
      <c r="D1978" s="355"/>
      <c r="E1978" s="355"/>
      <c r="F1978" s="355"/>
      <c r="G1978" s="355"/>
      <c r="H1978" s="358"/>
      <c r="I1978" s="608"/>
      <c r="J1978" s="359"/>
      <c r="K1978" s="363"/>
      <c r="L1978" s="355"/>
      <c r="M1978" s="355"/>
      <c r="N1978" s="358"/>
      <c r="O1978" s="355"/>
    </row>
    <row r="1979" spans="1:15" x14ac:dyDescent="0.2">
      <c r="A1979" s="355"/>
      <c r="B1979" s="355"/>
      <c r="C1979" s="355"/>
      <c r="D1979" s="355"/>
      <c r="E1979" s="355"/>
      <c r="F1979" s="355"/>
      <c r="G1979" s="355"/>
      <c r="H1979" s="358"/>
      <c r="I1979" s="608"/>
      <c r="J1979" s="359"/>
      <c r="K1979" s="363"/>
      <c r="L1979" s="355"/>
      <c r="M1979" s="355"/>
      <c r="N1979" s="358"/>
      <c r="O1979" s="355"/>
    </row>
    <row r="1980" spans="1:15" x14ac:dyDescent="0.2">
      <c r="A1980" s="355"/>
      <c r="B1980" s="355"/>
      <c r="C1980" s="355"/>
      <c r="D1980" s="355"/>
      <c r="E1980" s="355"/>
      <c r="F1980" s="355"/>
      <c r="G1980" s="355"/>
      <c r="H1980" s="358"/>
      <c r="I1980" s="608"/>
      <c r="J1980" s="359"/>
      <c r="K1980" s="363"/>
      <c r="L1980" s="355"/>
      <c r="M1980" s="355"/>
      <c r="N1980" s="358"/>
      <c r="O1980" s="355"/>
    </row>
    <row r="1981" spans="1:15" x14ac:dyDescent="0.2">
      <c r="A1981" s="355"/>
      <c r="B1981" s="355"/>
      <c r="C1981" s="355"/>
      <c r="D1981" s="355"/>
      <c r="E1981" s="355"/>
      <c r="F1981" s="355"/>
      <c r="G1981" s="355"/>
      <c r="H1981" s="358"/>
      <c r="I1981" s="608"/>
      <c r="J1981" s="359"/>
      <c r="K1981" s="363"/>
      <c r="L1981" s="355"/>
      <c r="M1981" s="355"/>
      <c r="N1981" s="358"/>
      <c r="O1981" s="355"/>
    </row>
    <row r="1982" spans="1:15" x14ac:dyDescent="0.2">
      <c r="A1982" s="355"/>
      <c r="B1982" s="355"/>
      <c r="C1982" s="355"/>
      <c r="D1982" s="355"/>
      <c r="E1982" s="355"/>
      <c r="F1982" s="355"/>
      <c r="G1982" s="355"/>
      <c r="H1982" s="358"/>
      <c r="I1982" s="608"/>
      <c r="J1982" s="359"/>
      <c r="K1982" s="363"/>
      <c r="L1982" s="355"/>
      <c r="M1982" s="355"/>
      <c r="N1982" s="358"/>
      <c r="O1982" s="355"/>
    </row>
    <row r="1983" spans="1:15" x14ac:dyDescent="0.2">
      <c r="A1983" s="355"/>
      <c r="B1983" s="355"/>
      <c r="C1983" s="355"/>
      <c r="D1983" s="355"/>
      <c r="E1983" s="355"/>
      <c r="F1983" s="355"/>
      <c r="G1983" s="355"/>
      <c r="H1983" s="358"/>
      <c r="I1983" s="608"/>
      <c r="J1983" s="359"/>
      <c r="K1983" s="363"/>
      <c r="L1983" s="355"/>
      <c r="M1983" s="355"/>
      <c r="N1983" s="358"/>
      <c r="O1983" s="355"/>
    </row>
    <row r="1984" spans="1:15" x14ac:dyDescent="0.2">
      <c r="A1984" s="355"/>
      <c r="B1984" s="355"/>
      <c r="C1984" s="355"/>
      <c r="D1984" s="355"/>
      <c r="E1984" s="355"/>
      <c r="F1984" s="355"/>
      <c r="G1984" s="355"/>
      <c r="H1984" s="358"/>
      <c r="I1984" s="608"/>
      <c r="J1984" s="359"/>
      <c r="K1984" s="363"/>
      <c r="L1984" s="355"/>
      <c r="M1984" s="355"/>
      <c r="N1984" s="358"/>
      <c r="O1984" s="355"/>
    </row>
    <row r="1985" spans="1:15" x14ac:dyDescent="0.2">
      <c r="A1985" s="355"/>
      <c r="B1985" s="355"/>
      <c r="C1985" s="355"/>
      <c r="D1985" s="355"/>
      <c r="E1985" s="355"/>
      <c r="F1985" s="355"/>
      <c r="G1985" s="355"/>
      <c r="H1985" s="358"/>
      <c r="I1985" s="608"/>
      <c r="J1985" s="359"/>
      <c r="K1985" s="363"/>
      <c r="L1985" s="355"/>
      <c r="M1985" s="355"/>
      <c r="N1985" s="358"/>
      <c r="O1985" s="355"/>
    </row>
    <row r="1986" spans="1:15" x14ac:dyDescent="0.2">
      <c r="A1986" s="355"/>
      <c r="B1986" s="355"/>
      <c r="C1986" s="355"/>
      <c r="D1986" s="355"/>
      <c r="E1986" s="355"/>
      <c r="F1986" s="355"/>
      <c r="G1986" s="355"/>
      <c r="H1986" s="358"/>
      <c r="I1986" s="608"/>
      <c r="J1986" s="359"/>
      <c r="K1986" s="363"/>
      <c r="L1986" s="355"/>
      <c r="M1986" s="355"/>
      <c r="N1986" s="358"/>
      <c r="O1986" s="355"/>
    </row>
    <row r="1987" spans="1:15" x14ac:dyDescent="0.2">
      <c r="A1987" s="355"/>
      <c r="B1987" s="355"/>
      <c r="C1987" s="355"/>
      <c r="D1987" s="355"/>
      <c r="E1987" s="355"/>
      <c r="F1987" s="355"/>
      <c r="G1987" s="355"/>
      <c r="H1987" s="358"/>
      <c r="I1987" s="608"/>
      <c r="J1987" s="359"/>
      <c r="K1987" s="363"/>
      <c r="L1987" s="355"/>
      <c r="M1987" s="355"/>
      <c r="N1987" s="358"/>
      <c r="O1987" s="355"/>
    </row>
    <row r="1988" spans="1:15" x14ac:dyDescent="0.2">
      <c r="A1988" s="355"/>
      <c r="B1988" s="355"/>
      <c r="C1988" s="355"/>
      <c r="D1988" s="355"/>
      <c r="E1988" s="355"/>
      <c r="F1988" s="355"/>
      <c r="G1988" s="355"/>
      <c r="H1988" s="358"/>
      <c r="I1988" s="608"/>
      <c r="J1988" s="359"/>
      <c r="K1988" s="363"/>
      <c r="L1988" s="355"/>
      <c r="M1988" s="355"/>
      <c r="N1988" s="358"/>
      <c r="O1988" s="355"/>
    </row>
    <row r="1989" spans="1:15" x14ac:dyDescent="0.2">
      <c r="A1989" s="355"/>
      <c r="B1989" s="355"/>
      <c r="C1989" s="355"/>
      <c r="D1989" s="355"/>
      <c r="E1989" s="355"/>
      <c r="F1989" s="355"/>
      <c r="G1989" s="355"/>
      <c r="H1989" s="358"/>
      <c r="I1989" s="608"/>
      <c r="J1989" s="359"/>
      <c r="K1989" s="363"/>
      <c r="L1989" s="355"/>
      <c r="M1989" s="355"/>
      <c r="N1989" s="358"/>
      <c r="O1989" s="355"/>
    </row>
    <row r="1990" spans="1:15" x14ac:dyDescent="0.2">
      <c r="A1990" s="355"/>
      <c r="B1990" s="355"/>
      <c r="C1990" s="355"/>
      <c r="D1990" s="355"/>
      <c r="E1990" s="355"/>
      <c r="F1990" s="355"/>
      <c r="G1990" s="355"/>
      <c r="H1990" s="358"/>
      <c r="I1990" s="608"/>
      <c r="J1990" s="359"/>
      <c r="K1990" s="363"/>
      <c r="L1990" s="355"/>
      <c r="M1990" s="355"/>
      <c r="N1990" s="358"/>
      <c r="O1990" s="355"/>
    </row>
    <row r="1991" spans="1:15" x14ac:dyDescent="0.2">
      <c r="A1991" s="355"/>
      <c r="B1991" s="355"/>
      <c r="C1991" s="355"/>
      <c r="D1991" s="355"/>
      <c r="E1991" s="355"/>
      <c r="F1991" s="355"/>
      <c r="G1991" s="355"/>
      <c r="H1991" s="358"/>
      <c r="I1991" s="608"/>
      <c r="J1991" s="359"/>
      <c r="K1991" s="363"/>
      <c r="L1991" s="355"/>
      <c r="M1991" s="355"/>
      <c r="N1991" s="358"/>
      <c r="O1991" s="355"/>
    </row>
    <row r="1992" spans="1:15" x14ac:dyDescent="0.2">
      <c r="A1992" s="355"/>
      <c r="B1992" s="355"/>
      <c r="C1992" s="355"/>
      <c r="D1992" s="355"/>
      <c r="E1992" s="355"/>
      <c r="F1992" s="355"/>
      <c r="G1992" s="355"/>
      <c r="H1992" s="358"/>
      <c r="I1992" s="608"/>
      <c r="J1992" s="359"/>
      <c r="K1992" s="363"/>
      <c r="L1992" s="355"/>
      <c r="M1992" s="355"/>
      <c r="N1992" s="358"/>
      <c r="O1992" s="355"/>
    </row>
    <row r="1993" spans="1:15" x14ac:dyDescent="0.2">
      <c r="A1993" s="355"/>
      <c r="B1993" s="355"/>
      <c r="C1993" s="355"/>
      <c r="D1993" s="355"/>
      <c r="E1993" s="355"/>
      <c r="F1993" s="355"/>
      <c r="G1993" s="355"/>
      <c r="H1993" s="358"/>
      <c r="I1993" s="608"/>
      <c r="J1993" s="359"/>
      <c r="K1993" s="363"/>
      <c r="L1993" s="355"/>
      <c r="M1993" s="355"/>
      <c r="N1993" s="358"/>
      <c r="O1993" s="355"/>
    </row>
    <row r="1994" spans="1:15" x14ac:dyDescent="0.2">
      <c r="A1994" s="355"/>
      <c r="B1994" s="355"/>
      <c r="C1994" s="355"/>
      <c r="D1994" s="355"/>
      <c r="E1994" s="355"/>
      <c r="F1994" s="355"/>
      <c r="G1994" s="355"/>
      <c r="H1994" s="358"/>
      <c r="I1994" s="608"/>
      <c r="J1994" s="359"/>
      <c r="K1994" s="363"/>
      <c r="L1994" s="355"/>
      <c r="M1994" s="355"/>
      <c r="N1994" s="358"/>
      <c r="O1994" s="355"/>
    </row>
    <row r="1995" spans="1:15" x14ac:dyDescent="0.2">
      <c r="A1995" s="355"/>
      <c r="B1995" s="355"/>
      <c r="C1995" s="355"/>
      <c r="D1995" s="355"/>
      <c r="E1995" s="355"/>
      <c r="F1995" s="355"/>
      <c r="G1995" s="355"/>
      <c r="H1995" s="358"/>
      <c r="I1995" s="608"/>
      <c r="J1995" s="359"/>
      <c r="K1995" s="363"/>
      <c r="L1995" s="355"/>
      <c r="M1995" s="355"/>
      <c r="N1995" s="358"/>
      <c r="O1995" s="355"/>
    </row>
    <row r="1996" spans="1:15" x14ac:dyDescent="0.2">
      <c r="A1996" s="355"/>
      <c r="B1996" s="355"/>
      <c r="C1996" s="355"/>
      <c r="D1996" s="355"/>
      <c r="E1996" s="355"/>
      <c r="F1996" s="355"/>
      <c r="G1996" s="355"/>
      <c r="H1996" s="358"/>
      <c r="I1996" s="608"/>
      <c r="J1996" s="359"/>
      <c r="K1996" s="363"/>
      <c r="L1996" s="355"/>
      <c r="M1996" s="355"/>
      <c r="N1996" s="358"/>
      <c r="O1996" s="355"/>
    </row>
    <row r="1997" spans="1:15" x14ac:dyDescent="0.2">
      <c r="A1997" s="355"/>
      <c r="B1997" s="355"/>
      <c r="C1997" s="355"/>
      <c r="D1997" s="355"/>
      <c r="E1997" s="355"/>
      <c r="F1997" s="355"/>
      <c r="G1997" s="355"/>
      <c r="H1997" s="358"/>
      <c r="I1997" s="608"/>
      <c r="J1997" s="359"/>
      <c r="K1997" s="363"/>
      <c r="L1997" s="355"/>
      <c r="M1997" s="355"/>
      <c r="N1997" s="358"/>
      <c r="O1997" s="355"/>
    </row>
    <row r="1998" spans="1:15" x14ac:dyDescent="0.2">
      <c r="A1998" s="355"/>
      <c r="B1998" s="355"/>
      <c r="C1998" s="355"/>
      <c r="D1998" s="355"/>
      <c r="E1998" s="355"/>
      <c r="F1998" s="355"/>
      <c r="G1998" s="355"/>
      <c r="H1998" s="358"/>
      <c r="I1998" s="608"/>
      <c r="J1998" s="359"/>
      <c r="K1998" s="363"/>
      <c r="L1998" s="355"/>
      <c r="M1998" s="355"/>
      <c r="N1998" s="358"/>
      <c r="O1998" s="355"/>
    </row>
    <row r="1999" spans="1:15" x14ac:dyDescent="0.2">
      <c r="A1999" s="355"/>
      <c r="B1999" s="355"/>
      <c r="C1999" s="355"/>
      <c r="D1999" s="355"/>
      <c r="E1999" s="355"/>
      <c r="F1999" s="355"/>
      <c r="G1999" s="355"/>
      <c r="H1999" s="358"/>
      <c r="I1999" s="608"/>
      <c r="J1999" s="359"/>
      <c r="K1999" s="363"/>
      <c r="L1999" s="355"/>
      <c r="M1999" s="355"/>
      <c r="N1999" s="358"/>
      <c r="O1999" s="355"/>
    </row>
    <row r="2000" spans="1:15" x14ac:dyDescent="0.2">
      <c r="A2000" s="355"/>
      <c r="B2000" s="355"/>
      <c r="C2000" s="355"/>
      <c r="D2000" s="355"/>
      <c r="E2000" s="355"/>
      <c r="F2000" s="355"/>
      <c r="G2000" s="355"/>
      <c r="H2000" s="358"/>
      <c r="I2000" s="608"/>
      <c r="J2000" s="359"/>
      <c r="K2000" s="363"/>
      <c r="L2000" s="355"/>
      <c r="M2000" s="355"/>
      <c r="N2000" s="358"/>
      <c r="O2000" s="355"/>
    </row>
    <row r="2001" spans="1:15" x14ac:dyDescent="0.2">
      <c r="A2001" s="355"/>
      <c r="B2001" s="355"/>
      <c r="C2001" s="355"/>
      <c r="D2001" s="355"/>
      <c r="E2001" s="355"/>
      <c r="F2001" s="355"/>
      <c r="G2001" s="355"/>
      <c r="H2001" s="358"/>
      <c r="I2001" s="608"/>
      <c r="J2001" s="359"/>
      <c r="K2001" s="363"/>
      <c r="L2001" s="355"/>
      <c r="M2001" s="355"/>
      <c r="N2001" s="358"/>
      <c r="O2001" s="355"/>
    </row>
    <row r="2002" spans="1:15" x14ac:dyDescent="0.2">
      <c r="A2002" s="355"/>
      <c r="B2002" s="355"/>
      <c r="C2002" s="355"/>
      <c r="D2002" s="355"/>
      <c r="E2002" s="355"/>
      <c r="F2002" s="355"/>
      <c r="G2002" s="355"/>
      <c r="H2002" s="358"/>
      <c r="I2002" s="608"/>
      <c r="J2002" s="359"/>
      <c r="K2002" s="363"/>
      <c r="L2002" s="355"/>
      <c r="M2002" s="355"/>
      <c r="N2002" s="358"/>
      <c r="O2002" s="355"/>
    </row>
    <row r="2003" spans="1:15" x14ac:dyDescent="0.2">
      <c r="A2003" s="355"/>
      <c r="B2003" s="355"/>
      <c r="C2003" s="355"/>
      <c r="D2003" s="355"/>
      <c r="E2003" s="355"/>
      <c r="F2003" s="355"/>
      <c r="G2003" s="355"/>
      <c r="H2003" s="358"/>
      <c r="I2003" s="608"/>
      <c r="J2003" s="359"/>
      <c r="K2003" s="363"/>
      <c r="L2003" s="355"/>
      <c r="M2003" s="355"/>
      <c r="N2003" s="358"/>
      <c r="O2003" s="355"/>
    </row>
    <row r="2004" spans="1:15" x14ac:dyDescent="0.2">
      <c r="A2004" s="355"/>
      <c r="B2004" s="355"/>
      <c r="C2004" s="355"/>
      <c r="D2004" s="355"/>
      <c r="E2004" s="355"/>
      <c r="F2004" s="355"/>
      <c r="G2004" s="355"/>
      <c r="H2004" s="358"/>
      <c r="I2004" s="608"/>
      <c r="J2004" s="359"/>
      <c r="K2004" s="363"/>
      <c r="L2004" s="355"/>
      <c r="M2004" s="355"/>
      <c r="N2004" s="358"/>
      <c r="O2004" s="355"/>
    </row>
    <row r="2005" spans="1:15" x14ac:dyDescent="0.2">
      <c r="A2005" s="355"/>
      <c r="B2005" s="355"/>
      <c r="C2005" s="355"/>
      <c r="D2005" s="355"/>
      <c r="E2005" s="355"/>
      <c r="F2005" s="355"/>
      <c r="G2005" s="355"/>
      <c r="H2005" s="358"/>
      <c r="I2005" s="608"/>
      <c r="J2005" s="359"/>
      <c r="K2005" s="363"/>
      <c r="L2005" s="355"/>
      <c r="M2005" s="355"/>
      <c r="N2005" s="358"/>
      <c r="O2005" s="355"/>
    </row>
    <row r="2006" spans="1:15" x14ac:dyDescent="0.2">
      <c r="A2006" s="355"/>
      <c r="B2006" s="355"/>
      <c r="C2006" s="355"/>
      <c r="D2006" s="355"/>
      <c r="E2006" s="355"/>
      <c r="F2006" s="355"/>
      <c r="G2006" s="355"/>
      <c r="H2006" s="358"/>
      <c r="I2006" s="608"/>
      <c r="J2006" s="359"/>
      <c r="K2006" s="363"/>
      <c r="L2006" s="355"/>
      <c r="M2006" s="355"/>
      <c r="N2006" s="358"/>
      <c r="O2006" s="355"/>
    </row>
    <row r="2007" spans="1:15" x14ac:dyDescent="0.2">
      <c r="A2007" s="355"/>
      <c r="B2007" s="355"/>
      <c r="C2007" s="355"/>
      <c r="D2007" s="355"/>
      <c r="E2007" s="355"/>
      <c r="F2007" s="355"/>
      <c r="G2007" s="355"/>
      <c r="H2007" s="358"/>
      <c r="I2007" s="608"/>
      <c r="J2007" s="359"/>
      <c r="K2007" s="363"/>
      <c r="L2007" s="355"/>
      <c r="M2007" s="355"/>
      <c r="N2007" s="358"/>
      <c r="O2007" s="355"/>
    </row>
    <row r="2008" spans="1:15" x14ac:dyDescent="0.2">
      <c r="A2008" s="355"/>
      <c r="B2008" s="355"/>
      <c r="C2008" s="355"/>
      <c r="D2008" s="355"/>
      <c r="E2008" s="355"/>
      <c r="F2008" s="355"/>
      <c r="G2008" s="355"/>
      <c r="H2008" s="358"/>
      <c r="I2008" s="608"/>
      <c r="J2008" s="359"/>
      <c r="K2008" s="363"/>
      <c r="L2008" s="355"/>
      <c r="M2008" s="355"/>
      <c r="N2008" s="358"/>
      <c r="O2008" s="355"/>
    </row>
    <row r="2009" spans="1:15" x14ac:dyDescent="0.2">
      <c r="A2009" s="355"/>
      <c r="B2009" s="355"/>
      <c r="C2009" s="355"/>
      <c r="D2009" s="355"/>
      <c r="E2009" s="355"/>
      <c r="F2009" s="355"/>
      <c r="G2009" s="355"/>
      <c r="H2009" s="358"/>
      <c r="I2009" s="608"/>
      <c r="J2009" s="359"/>
      <c r="K2009" s="363"/>
      <c r="L2009" s="355"/>
      <c r="M2009" s="355"/>
      <c r="N2009" s="358"/>
      <c r="O2009" s="355"/>
    </row>
    <row r="2010" spans="1:15" x14ac:dyDescent="0.2">
      <c r="A2010" s="355"/>
      <c r="B2010" s="355"/>
      <c r="C2010" s="355"/>
      <c r="D2010" s="355"/>
      <c r="E2010" s="355"/>
      <c r="F2010" s="355"/>
      <c r="G2010" s="355"/>
      <c r="H2010" s="358"/>
      <c r="I2010" s="608"/>
      <c r="J2010" s="359"/>
      <c r="K2010" s="363"/>
      <c r="L2010" s="355"/>
      <c r="M2010" s="355"/>
      <c r="N2010" s="358"/>
      <c r="O2010" s="355"/>
    </row>
    <row r="2011" spans="1:15" x14ac:dyDescent="0.2">
      <c r="A2011" s="355"/>
      <c r="B2011" s="355"/>
      <c r="C2011" s="355"/>
      <c r="D2011" s="355"/>
      <c r="E2011" s="355"/>
      <c r="F2011" s="355"/>
      <c r="G2011" s="355"/>
      <c r="H2011" s="358"/>
      <c r="I2011" s="608"/>
      <c r="J2011" s="359"/>
      <c r="K2011" s="363"/>
      <c r="L2011" s="355"/>
      <c r="M2011" s="355"/>
      <c r="N2011" s="358"/>
      <c r="O2011" s="355"/>
    </row>
    <row r="2012" spans="1:15" x14ac:dyDescent="0.2">
      <c r="A2012" s="355"/>
      <c r="B2012" s="355"/>
      <c r="C2012" s="355"/>
      <c r="D2012" s="355"/>
      <c r="E2012" s="355"/>
      <c r="F2012" s="355"/>
      <c r="G2012" s="355"/>
      <c r="H2012" s="358"/>
      <c r="I2012" s="608"/>
      <c r="J2012" s="359"/>
      <c r="K2012" s="363"/>
      <c r="L2012" s="355"/>
      <c r="M2012" s="355"/>
      <c r="N2012" s="358"/>
      <c r="O2012" s="355"/>
    </row>
    <row r="2013" spans="1:15" x14ac:dyDescent="0.2">
      <c r="A2013" s="355"/>
      <c r="B2013" s="355"/>
      <c r="C2013" s="355"/>
      <c r="D2013" s="355"/>
      <c r="E2013" s="355"/>
      <c r="F2013" s="355"/>
      <c r="G2013" s="355"/>
      <c r="H2013" s="358"/>
      <c r="I2013" s="608"/>
      <c r="J2013" s="359"/>
      <c r="K2013" s="363"/>
      <c r="L2013" s="355"/>
      <c r="M2013" s="355"/>
      <c r="N2013" s="358"/>
      <c r="O2013" s="355"/>
    </row>
    <row r="2014" spans="1:15" x14ac:dyDescent="0.2">
      <c r="A2014" s="355"/>
      <c r="B2014" s="355"/>
      <c r="C2014" s="355"/>
      <c r="D2014" s="355"/>
      <c r="E2014" s="355"/>
      <c r="F2014" s="355"/>
      <c r="G2014" s="355"/>
      <c r="H2014" s="358"/>
      <c r="I2014" s="608"/>
      <c r="J2014" s="359"/>
      <c r="K2014" s="363"/>
      <c r="L2014" s="355"/>
      <c r="M2014" s="355"/>
      <c r="N2014" s="358"/>
      <c r="O2014" s="355"/>
    </row>
    <row r="2015" spans="1:15" x14ac:dyDescent="0.2">
      <c r="A2015" s="355"/>
      <c r="B2015" s="355"/>
      <c r="C2015" s="355"/>
      <c r="D2015" s="355"/>
      <c r="E2015" s="355"/>
      <c r="F2015" s="355"/>
      <c r="G2015" s="355"/>
      <c r="H2015" s="358"/>
      <c r="I2015" s="608"/>
      <c r="J2015" s="359"/>
      <c r="K2015" s="363"/>
      <c r="L2015" s="355"/>
      <c r="M2015" s="355"/>
      <c r="N2015" s="358"/>
      <c r="O2015" s="355"/>
    </row>
    <row r="2016" spans="1:15" x14ac:dyDescent="0.2">
      <c r="A2016" s="355"/>
      <c r="B2016" s="355"/>
      <c r="C2016" s="355"/>
      <c r="D2016" s="355"/>
      <c r="E2016" s="355"/>
      <c r="F2016" s="355"/>
      <c r="G2016" s="355"/>
      <c r="H2016" s="358"/>
      <c r="I2016" s="608"/>
      <c r="J2016" s="359"/>
      <c r="K2016" s="363"/>
      <c r="L2016" s="355"/>
      <c r="M2016" s="355"/>
      <c r="N2016" s="358"/>
      <c r="O2016" s="355"/>
    </row>
    <row r="2017" spans="1:15" x14ac:dyDescent="0.2">
      <c r="A2017" s="355"/>
      <c r="B2017" s="355"/>
      <c r="C2017" s="355"/>
      <c r="D2017" s="355"/>
      <c r="E2017" s="355"/>
      <c r="F2017" s="355"/>
      <c r="G2017" s="355"/>
      <c r="H2017" s="358"/>
      <c r="I2017" s="608"/>
      <c r="J2017" s="359"/>
      <c r="K2017" s="363"/>
      <c r="L2017" s="355"/>
      <c r="M2017" s="355"/>
      <c r="N2017" s="358"/>
      <c r="O2017" s="355"/>
    </row>
    <row r="2018" spans="1:15" x14ac:dyDescent="0.2">
      <c r="A2018" s="355"/>
      <c r="B2018" s="355"/>
      <c r="C2018" s="355"/>
      <c r="D2018" s="355"/>
      <c r="E2018" s="355"/>
      <c r="F2018" s="355"/>
      <c r="G2018" s="355"/>
      <c r="H2018" s="358"/>
      <c r="I2018" s="608"/>
      <c r="J2018" s="359"/>
      <c r="K2018" s="363"/>
      <c r="L2018" s="355"/>
      <c r="M2018" s="355"/>
      <c r="N2018" s="358"/>
      <c r="O2018" s="355"/>
    </row>
    <row r="2019" spans="1:15" x14ac:dyDescent="0.2">
      <c r="A2019" s="355"/>
      <c r="B2019" s="355"/>
      <c r="C2019" s="355"/>
      <c r="D2019" s="355"/>
      <c r="E2019" s="355"/>
      <c r="F2019" s="355"/>
      <c r="G2019" s="355"/>
      <c r="H2019" s="358"/>
      <c r="I2019" s="608"/>
      <c r="J2019" s="359"/>
      <c r="K2019" s="363"/>
      <c r="L2019" s="355"/>
      <c r="M2019" s="355"/>
      <c r="N2019" s="358"/>
      <c r="O2019" s="355"/>
    </row>
    <row r="2020" spans="1:15" x14ac:dyDescent="0.2">
      <c r="A2020" s="355"/>
      <c r="B2020" s="355"/>
      <c r="C2020" s="355"/>
      <c r="D2020" s="355"/>
      <c r="E2020" s="355"/>
      <c r="F2020" s="355"/>
      <c r="G2020" s="355"/>
      <c r="H2020" s="358"/>
      <c r="I2020" s="608"/>
      <c r="J2020" s="359"/>
      <c r="K2020" s="363"/>
      <c r="L2020" s="355"/>
      <c r="M2020" s="355"/>
      <c r="N2020" s="358"/>
      <c r="O2020" s="355"/>
    </row>
    <row r="2021" spans="1:15" x14ac:dyDescent="0.2">
      <c r="A2021" s="355"/>
      <c r="B2021" s="355"/>
      <c r="C2021" s="355"/>
      <c r="D2021" s="355"/>
      <c r="E2021" s="355"/>
      <c r="F2021" s="355"/>
      <c r="G2021" s="355"/>
      <c r="H2021" s="358"/>
      <c r="I2021" s="608"/>
      <c r="J2021" s="359"/>
      <c r="K2021" s="363"/>
      <c r="L2021" s="355"/>
      <c r="M2021" s="355"/>
      <c r="N2021" s="358"/>
      <c r="O2021" s="355"/>
    </row>
    <row r="2022" spans="1:15" x14ac:dyDescent="0.2">
      <c r="A2022" s="355"/>
      <c r="B2022" s="355"/>
      <c r="C2022" s="355"/>
      <c r="D2022" s="355"/>
      <c r="E2022" s="355"/>
      <c r="F2022" s="355"/>
      <c r="G2022" s="355"/>
      <c r="H2022" s="358"/>
      <c r="I2022" s="608"/>
      <c r="J2022" s="359"/>
      <c r="K2022" s="363"/>
      <c r="L2022" s="355"/>
      <c r="M2022" s="355"/>
      <c r="N2022" s="358"/>
      <c r="O2022" s="355"/>
    </row>
    <row r="2023" spans="1:15" x14ac:dyDescent="0.2">
      <c r="A2023" s="355"/>
      <c r="B2023" s="355"/>
      <c r="C2023" s="355"/>
      <c r="D2023" s="355"/>
      <c r="E2023" s="355"/>
      <c r="F2023" s="355"/>
      <c r="G2023" s="355"/>
      <c r="H2023" s="358"/>
      <c r="I2023" s="608"/>
      <c r="J2023" s="359"/>
      <c r="K2023" s="363"/>
      <c r="L2023" s="355"/>
      <c r="M2023" s="355"/>
      <c r="N2023" s="358"/>
      <c r="O2023" s="355"/>
    </row>
    <row r="2024" spans="1:15" x14ac:dyDescent="0.2">
      <c r="A2024" s="355"/>
      <c r="B2024" s="355"/>
      <c r="C2024" s="355"/>
      <c r="D2024" s="355"/>
      <c r="E2024" s="355"/>
      <c r="F2024" s="355"/>
      <c r="G2024" s="355"/>
      <c r="H2024" s="358"/>
      <c r="I2024" s="608"/>
      <c r="J2024" s="359"/>
      <c r="K2024" s="363"/>
      <c r="L2024" s="355"/>
      <c r="M2024" s="355"/>
      <c r="N2024" s="358"/>
      <c r="O2024" s="355"/>
    </row>
    <row r="2025" spans="1:15" x14ac:dyDescent="0.2">
      <c r="A2025" s="355"/>
      <c r="B2025" s="355"/>
      <c r="C2025" s="355"/>
      <c r="D2025" s="355"/>
      <c r="E2025" s="355"/>
      <c r="F2025" s="355"/>
      <c r="G2025" s="355"/>
      <c r="H2025" s="358"/>
      <c r="I2025" s="608"/>
      <c r="J2025" s="359"/>
      <c r="K2025" s="363"/>
      <c r="L2025" s="355"/>
      <c r="M2025" s="355"/>
      <c r="N2025" s="358"/>
      <c r="O2025" s="355"/>
    </row>
    <row r="2026" spans="1:15" x14ac:dyDescent="0.2">
      <c r="A2026" s="355"/>
      <c r="B2026" s="355"/>
      <c r="C2026" s="355"/>
      <c r="D2026" s="355"/>
      <c r="E2026" s="355"/>
      <c r="F2026" s="355"/>
      <c r="G2026" s="355"/>
      <c r="H2026" s="358"/>
      <c r="I2026" s="608"/>
      <c r="J2026" s="359"/>
      <c r="K2026" s="363"/>
      <c r="L2026" s="355"/>
      <c r="M2026" s="355"/>
      <c r="N2026" s="358"/>
      <c r="O2026" s="355"/>
    </row>
    <row r="2027" spans="1:15" x14ac:dyDescent="0.2">
      <c r="A2027" s="355"/>
      <c r="B2027" s="355"/>
      <c r="C2027" s="355"/>
      <c r="D2027" s="355"/>
      <c r="E2027" s="355"/>
      <c r="F2027" s="355"/>
      <c r="G2027" s="355"/>
      <c r="H2027" s="358"/>
      <c r="I2027" s="608"/>
      <c r="J2027" s="359"/>
      <c r="K2027" s="363"/>
      <c r="L2027" s="355"/>
      <c r="M2027" s="355"/>
      <c r="N2027" s="358"/>
      <c r="O2027" s="355"/>
    </row>
    <row r="2028" spans="1:15" x14ac:dyDescent="0.2">
      <c r="A2028" s="355"/>
      <c r="B2028" s="355"/>
      <c r="C2028" s="355"/>
      <c r="D2028" s="355"/>
      <c r="E2028" s="355"/>
      <c r="F2028" s="355"/>
      <c r="G2028" s="355"/>
      <c r="H2028" s="358"/>
      <c r="I2028" s="608"/>
      <c r="J2028" s="359"/>
      <c r="K2028" s="363"/>
      <c r="L2028" s="355"/>
      <c r="M2028" s="355"/>
      <c r="N2028" s="358"/>
      <c r="O2028" s="355"/>
    </row>
    <row r="2029" spans="1:15" x14ac:dyDescent="0.2">
      <c r="A2029" s="355"/>
      <c r="B2029" s="355"/>
      <c r="C2029" s="355"/>
      <c r="D2029" s="355"/>
      <c r="E2029" s="355"/>
      <c r="F2029" s="355"/>
      <c r="G2029" s="355"/>
      <c r="H2029" s="358"/>
      <c r="I2029" s="608"/>
      <c r="J2029" s="359"/>
      <c r="K2029" s="363"/>
      <c r="L2029" s="355"/>
      <c r="M2029" s="355"/>
      <c r="N2029" s="358"/>
      <c r="O2029" s="355"/>
    </row>
    <row r="2030" spans="1:15" x14ac:dyDescent="0.2">
      <c r="A2030" s="355"/>
      <c r="B2030" s="355"/>
      <c r="C2030" s="355"/>
      <c r="D2030" s="355"/>
      <c r="E2030" s="355"/>
      <c r="F2030" s="355"/>
      <c r="G2030" s="355"/>
      <c r="H2030" s="358"/>
      <c r="I2030" s="608"/>
      <c r="J2030" s="359"/>
      <c r="K2030" s="363"/>
      <c r="L2030" s="355"/>
      <c r="M2030" s="355"/>
      <c r="N2030" s="358"/>
      <c r="O2030" s="355"/>
    </row>
    <row r="2031" spans="1:15" x14ac:dyDescent="0.2">
      <c r="A2031" s="355"/>
      <c r="B2031" s="355"/>
      <c r="C2031" s="355"/>
      <c r="D2031" s="355"/>
      <c r="E2031" s="355"/>
      <c r="F2031" s="355"/>
      <c r="G2031" s="355"/>
      <c r="H2031" s="358"/>
      <c r="I2031" s="608"/>
      <c r="J2031" s="359"/>
      <c r="K2031" s="363"/>
      <c r="L2031" s="355"/>
      <c r="M2031" s="355"/>
      <c r="N2031" s="358"/>
      <c r="O2031" s="355"/>
    </row>
    <row r="2032" spans="1:15" x14ac:dyDescent="0.2">
      <c r="A2032" s="355"/>
      <c r="B2032" s="355"/>
      <c r="C2032" s="355"/>
      <c r="D2032" s="355"/>
      <c r="E2032" s="355"/>
      <c r="F2032" s="355"/>
      <c r="G2032" s="355"/>
      <c r="H2032" s="358"/>
      <c r="I2032" s="608"/>
      <c r="J2032" s="359"/>
      <c r="K2032" s="363"/>
      <c r="L2032" s="355"/>
      <c r="M2032" s="355"/>
      <c r="N2032" s="358"/>
      <c r="O2032" s="355"/>
    </row>
    <row r="2033" spans="1:15" x14ac:dyDescent="0.2">
      <c r="A2033" s="355"/>
      <c r="B2033" s="355"/>
      <c r="C2033" s="355"/>
      <c r="D2033" s="355"/>
      <c r="E2033" s="355"/>
      <c r="F2033" s="355"/>
      <c r="G2033" s="355"/>
      <c r="H2033" s="358"/>
      <c r="I2033" s="608"/>
      <c r="J2033" s="359"/>
      <c r="K2033" s="363"/>
      <c r="L2033" s="355"/>
      <c r="M2033" s="355"/>
      <c r="N2033" s="358"/>
      <c r="O2033" s="355"/>
    </row>
    <row r="2034" spans="1:15" x14ac:dyDescent="0.2">
      <c r="A2034" s="355"/>
      <c r="B2034" s="355"/>
      <c r="C2034" s="355"/>
      <c r="D2034" s="355"/>
      <c r="E2034" s="355"/>
      <c r="F2034" s="355"/>
      <c r="G2034" s="355"/>
      <c r="H2034" s="358"/>
      <c r="I2034" s="608"/>
      <c r="J2034" s="359"/>
      <c r="K2034" s="363"/>
      <c r="L2034" s="355"/>
      <c r="M2034" s="355"/>
      <c r="N2034" s="358"/>
      <c r="O2034" s="355"/>
    </row>
    <row r="2035" spans="1:15" x14ac:dyDescent="0.2">
      <c r="A2035" s="355"/>
      <c r="B2035" s="355"/>
      <c r="C2035" s="355"/>
      <c r="D2035" s="355"/>
      <c r="E2035" s="355"/>
      <c r="F2035" s="355"/>
      <c r="G2035" s="355"/>
      <c r="H2035" s="358"/>
      <c r="I2035" s="608"/>
      <c r="J2035" s="359"/>
      <c r="K2035" s="363"/>
      <c r="L2035" s="355"/>
      <c r="M2035" s="355"/>
      <c r="N2035" s="358"/>
      <c r="O2035" s="355"/>
    </row>
    <row r="2036" spans="1:15" x14ac:dyDescent="0.2">
      <c r="A2036" s="355"/>
      <c r="B2036" s="355"/>
      <c r="C2036" s="355"/>
      <c r="D2036" s="355"/>
      <c r="E2036" s="355"/>
      <c r="F2036" s="355"/>
      <c r="G2036" s="355"/>
      <c r="H2036" s="358"/>
      <c r="I2036" s="608"/>
      <c r="J2036" s="359"/>
      <c r="K2036" s="363"/>
      <c r="L2036" s="355"/>
      <c r="M2036" s="355"/>
      <c r="N2036" s="358"/>
      <c r="O2036" s="355"/>
    </row>
    <row r="2037" spans="1:15" x14ac:dyDescent="0.2">
      <c r="A2037" s="355"/>
      <c r="B2037" s="355"/>
      <c r="C2037" s="355"/>
      <c r="D2037" s="355"/>
      <c r="E2037" s="355"/>
      <c r="F2037" s="355"/>
      <c r="G2037" s="355"/>
      <c r="H2037" s="358"/>
      <c r="I2037" s="608"/>
      <c r="J2037" s="359"/>
      <c r="K2037" s="363"/>
      <c r="L2037" s="355"/>
      <c r="M2037" s="355"/>
      <c r="N2037" s="358"/>
      <c r="O2037" s="355"/>
    </row>
    <row r="2038" spans="1:15" x14ac:dyDescent="0.2">
      <c r="A2038" s="355"/>
      <c r="B2038" s="355"/>
      <c r="C2038" s="355"/>
      <c r="D2038" s="355"/>
      <c r="E2038" s="355"/>
      <c r="F2038" s="355"/>
      <c r="G2038" s="355"/>
      <c r="H2038" s="358"/>
      <c r="I2038" s="608"/>
      <c r="J2038" s="359"/>
      <c r="K2038" s="363"/>
      <c r="L2038" s="355"/>
      <c r="M2038" s="355"/>
      <c r="N2038" s="358"/>
      <c r="O2038" s="355"/>
    </row>
    <row r="2039" spans="1:15" x14ac:dyDescent="0.2">
      <c r="A2039" s="355"/>
      <c r="B2039" s="355"/>
      <c r="C2039" s="355"/>
      <c r="D2039" s="355"/>
      <c r="E2039" s="355"/>
      <c r="F2039" s="355"/>
      <c r="G2039" s="355"/>
      <c r="H2039" s="358"/>
      <c r="I2039" s="608"/>
      <c r="J2039" s="359"/>
      <c r="K2039" s="363"/>
      <c r="L2039" s="355"/>
      <c r="M2039" s="355"/>
      <c r="N2039" s="358"/>
      <c r="O2039" s="355"/>
    </row>
    <row r="2040" spans="1:15" x14ac:dyDescent="0.2">
      <c r="A2040" s="355"/>
      <c r="B2040" s="355"/>
      <c r="C2040" s="355"/>
      <c r="D2040" s="355"/>
      <c r="E2040" s="355"/>
      <c r="F2040" s="355"/>
      <c r="G2040" s="355"/>
      <c r="H2040" s="358"/>
      <c r="I2040" s="608"/>
      <c r="J2040" s="359"/>
      <c r="K2040" s="363"/>
      <c r="L2040" s="355"/>
      <c r="M2040" s="355"/>
      <c r="N2040" s="358"/>
      <c r="O2040" s="355"/>
    </row>
    <row r="2041" spans="1:15" x14ac:dyDescent="0.2">
      <c r="A2041" s="355"/>
      <c r="B2041" s="355"/>
      <c r="C2041" s="355"/>
      <c r="D2041" s="355"/>
      <c r="E2041" s="355"/>
      <c r="F2041" s="355"/>
      <c r="G2041" s="355"/>
      <c r="H2041" s="358"/>
      <c r="I2041" s="608"/>
      <c r="J2041" s="359"/>
      <c r="K2041" s="363"/>
      <c r="L2041" s="355"/>
      <c r="M2041" s="355"/>
      <c r="N2041" s="358"/>
      <c r="O2041" s="355"/>
    </row>
    <row r="2042" spans="1:15" x14ac:dyDescent="0.2">
      <c r="A2042" s="355"/>
      <c r="B2042" s="355"/>
      <c r="C2042" s="355"/>
      <c r="D2042" s="355"/>
      <c r="E2042" s="355"/>
      <c r="F2042" s="355"/>
      <c r="G2042" s="355"/>
      <c r="H2042" s="358"/>
      <c r="I2042" s="608"/>
      <c r="J2042" s="359"/>
      <c r="K2042" s="363"/>
      <c r="L2042" s="355"/>
      <c r="M2042" s="355"/>
      <c r="N2042" s="358"/>
      <c r="O2042" s="355"/>
    </row>
    <row r="2043" spans="1:15" x14ac:dyDescent="0.2">
      <c r="A2043" s="355"/>
      <c r="B2043" s="355"/>
      <c r="C2043" s="355"/>
      <c r="D2043" s="355"/>
      <c r="E2043" s="355"/>
      <c r="F2043" s="355"/>
      <c r="G2043" s="355"/>
      <c r="H2043" s="358"/>
      <c r="I2043" s="608"/>
      <c r="J2043" s="359"/>
      <c r="K2043" s="363"/>
      <c r="L2043" s="355"/>
      <c r="M2043" s="355"/>
      <c r="N2043" s="358"/>
      <c r="O2043" s="355"/>
    </row>
    <row r="2044" spans="1:15" x14ac:dyDescent="0.2">
      <c r="A2044" s="355"/>
      <c r="B2044" s="355"/>
      <c r="C2044" s="355"/>
      <c r="D2044" s="355"/>
      <c r="E2044" s="355"/>
      <c r="F2044" s="355"/>
      <c r="G2044" s="355"/>
      <c r="H2044" s="358"/>
      <c r="I2044" s="608"/>
      <c r="J2044" s="359"/>
      <c r="K2044" s="363"/>
      <c r="L2044" s="355"/>
      <c r="M2044" s="355"/>
      <c r="N2044" s="358"/>
      <c r="O2044" s="355"/>
    </row>
    <row r="2045" spans="1:15" x14ac:dyDescent="0.2">
      <c r="A2045" s="355"/>
      <c r="B2045" s="355"/>
      <c r="C2045" s="355"/>
      <c r="D2045" s="355"/>
      <c r="E2045" s="355"/>
      <c r="F2045" s="355"/>
      <c r="G2045" s="355"/>
      <c r="H2045" s="358"/>
      <c r="I2045" s="608"/>
      <c r="J2045" s="359"/>
      <c r="K2045" s="363"/>
      <c r="L2045" s="355"/>
      <c r="M2045" s="355"/>
      <c r="N2045" s="358"/>
      <c r="O2045" s="355"/>
    </row>
    <row r="2046" spans="1:15" x14ac:dyDescent="0.2">
      <c r="A2046" s="355"/>
      <c r="B2046" s="355"/>
      <c r="C2046" s="355"/>
      <c r="D2046" s="355"/>
      <c r="E2046" s="355"/>
      <c r="F2046" s="355"/>
      <c r="G2046" s="355"/>
      <c r="H2046" s="358"/>
      <c r="I2046" s="608"/>
      <c r="J2046" s="359"/>
      <c r="K2046" s="363"/>
      <c r="L2046" s="355"/>
      <c r="M2046" s="355"/>
      <c r="N2046" s="358"/>
      <c r="O2046" s="355"/>
    </row>
    <row r="2047" spans="1:15" x14ac:dyDescent="0.2">
      <c r="A2047" s="355"/>
      <c r="B2047" s="355"/>
      <c r="C2047" s="355"/>
      <c r="D2047" s="355"/>
      <c r="E2047" s="355"/>
      <c r="F2047" s="355"/>
      <c r="G2047" s="355"/>
      <c r="H2047" s="358"/>
      <c r="I2047" s="608"/>
      <c r="J2047" s="359"/>
      <c r="K2047" s="363"/>
      <c r="L2047" s="355"/>
      <c r="M2047" s="355"/>
      <c r="N2047" s="358"/>
      <c r="O2047" s="355"/>
    </row>
    <row r="2048" spans="1:15" x14ac:dyDescent="0.2">
      <c r="A2048" s="355"/>
      <c r="B2048" s="355"/>
      <c r="C2048" s="355"/>
      <c r="D2048" s="355"/>
      <c r="E2048" s="355"/>
      <c r="F2048" s="355"/>
      <c r="G2048" s="355"/>
      <c r="H2048" s="358"/>
      <c r="I2048" s="608"/>
      <c r="J2048" s="359"/>
      <c r="K2048" s="363"/>
      <c r="L2048" s="355"/>
      <c r="M2048" s="355"/>
      <c r="N2048" s="358"/>
      <c r="O2048" s="355"/>
    </row>
    <row r="2049" spans="1:15" x14ac:dyDescent="0.2">
      <c r="A2049" s="355"/>
      <c r="B2049" s="355"/>
      <c r="C2049" s="355"/>
      <c r="D2049" s="355"/>
      <c r="E2049" s="355"/>
      <c r="F2049" s="355"/>
      <c r="G2049" s="355"/>
      <c r="H2049" s="358"/>
      <c r="I2049" s="608"/>
      <c r="J2049" s="359"/>
      <c r="K2049" s="363"/>
      <c r="L2049" s="355"/>
      <c r="M2049" s="355"/>
      <c r="N2049" s="358"/>
      <c r="O2049" s="355"/>
    </row>
    <row r="2050" spans="1:15" x14ac:dyDescent="0.2">
      <c r="A2050" s="355"/>
      <c r="B2050" s="355"/>
      <c r="C2050" s="355"/>
      <c r="D2050" s="355"/>
      <c r="E2050" s="355"/>
      <c r="F2050" s="355"/>
      <c r="G2050" s="355"/>
      <c r="H2050" s="358"/>
      <c r="I2050" s="608"/>
      <c r="J2050" s="359"/>
      <c r="K2050" s="363"/>
      <c r="L2050" s="355"/>
      <c r="M2050" s="355"/>
      <c r="N2050" s="358"/>
      <c r="O2050" s="355"/>
    </row>
    <row r="2051" spans="1:15" x14ac:dyDescent="0.2">
      <c r="A2051" s="355"/>
      <c r="B2051" s="355"/>
      <c r="C2051" s="355"/>
      <c r="D2051" s="355"/>
      <c r="E2051" s="355"/>
      <c r="F2051" s="355"/>
      <c r="G2051" s="355"/>
      <c r="H2051" s="358"/>
      <c r="I2051" s="608"/>
      <c r="J2051" s="359"/>
      <c r="K2051" s="363"/>
      <c r="L2051" s="355"/>
      <c r="M2051" s="355"/>
      <c r="N2051" s="358"/>
      <c r="O2051" s="355"/>
    </row>
    <row r="2052" spans="1:15" x14ac:dyDescent="0.2">
      <c r="A2052" s="355"/>
      <c r="B2052" s="355"/>
      <c r="C2052" s="355"/>
      <c r="D2052" s="355"/>
      <c r="E2052" s="355"/>
      <c r="F2052" s="355"/>
      <c r="G2052" s="355"/>
      <c r="H2052" s="358"/>
      <c r="I2052" s="608"/>
      <c r="J2052" s="359"/>
      <c r="K2052" s="363"/>
      <c r="L2052" s="355"/>
      <c r="M2052" s="355"/>
      <c r="N2052" s="358"/>
      <c r="O2052" s="355"/>
    </row>
    <row r="2053" spans="1:15" x14ac:dyDescent="0.2">
      <c r="A2053" s="355"/>
      <c r="B2053" s="355"/>
      <c r="C2053" s="355"/>
      <c r="D2053" s="355"/>
      <c r="E2053" s="355"/>
      <c r="F2053" s="355"/>
      <c r="G2053" s="355"/>
      <c r="H2053" s="358"/>
      <c r="I2053" s="608"/>
      <c r="J2053" s="359"/>
      <c r="K2053" s="363"/>
      <c r="L2053" s="355"/>
      <c r="M2053" s="355"/>
      <c r="N2053" s="358"/>
      <c r="O2053" s="355"/>
    </row>
    <row r="2054" spans="1:15" x14ac:dyDescent="0.2">
      <c r="A2054" s="355"/>
      <c r="B2054" s="355"/>
      <c r="C2054" s="355"/>
      <c r="D2054" s="355"/>
      <c r="E2054" s="355"/>
      <c r="F2054" s="355"/>
      <c r="G2054" s="355"/>
      <c r="H2054" s="358"/>
      <c r="I2054" s="608"/>
      <c r="J2054" s="359"/>
      <c r="K2054" s="363"/>
      <c r="L2054" s="355"/>
      <c r="M2054" s="355"/>
      <c r="N2054" s="358"/>
      <c r="O2054" s="355"/>
    </row>
    <row r="2055" spans="1:15" x14ac:dyDescent="0.2">
      <c r="A2055" s="355"/>
      <c r="B2055" s="355"/>
      <c r="C2055" s="355"/>
      <c r="D2055" s="355"/>
      <c r="E2055" s="355"/>
      <c r="F2055" s="355"/>
      <c r="G2055" s="355"/>
      <c r="H2055" s="358"/>
      <c r="I2055" s="608"/>
      <c r="J2055" s="359"/>
      <c r="K2055" s="363"/>
      <c r="L2055" s="355"/>
      <c r="M2055" s="355"/>
      <c r="N2055" s="358"/>
      <c r="O2055" s="355"/>
    </row>
    <row r="2056" spans="1:15" x14ac:dyDescent="0.2">
      <c r="A2056" s="355"/>
      <c r="B2056" s="355"/>
      <c r="C2056" s="355"/>
      <c r="D2056" s="355"/>
      <c r="E2056" s="355"/>
      <c r="F2056" s="355"/>
      <c r="G2056" s="355"/>
      <c r="H2056" s="358"/>
      <c r="I2056" s="608"/>
      <c r="J2056" s="359"/>
      <c r="K2056" s="363"/>
      <c r="L2056" s="355"/>
      <c r="M2056" s="355"/>
      <c r="N2056" s="358"/>
      <c r="O2056" s="355"/>
    </row>
    <row r="2057" spans="1:15" x14ac:dyDescent="0.2">
      <c r="A2057" s="355"/>
      <c r="B2057" s="355"/>
      <c r="C2057" s="355"/>
      <c r="D2057" s="355"/>
      <c r="E2057" s="355"/>
      <c r="F2057" s="355"/>
      <c r="G2057" s="355"/>
      <c r="H2057" s="358"/>
      <c r="I2057" s="608"/>
      <c r="J2057" s="359"/>
      <c r="K2057" s="363"/>
      <c r="L2057" s="355"/>
      <c r="M2057" s="355"/>
      <c r="N2057" s="358"/>
      <c r="O2057" s="355"/>
    </row>
    <row r="2058" spans="1:15" x14ac:dyDescent="0.2">
      <c r="A2058" s="355"/>
      <c r="B2058" s="355"/>
      <c r="C2058" s="355"/>
      <c r="D2058" s="355"/>
      <c r="E2058" s="355"/>
      <c r="F2058" s="355"/>
      <c r="G2058" s="355"/>
      <c r="H2058" s="358"/>
      <c r="I2058" s="608"/>
      <c r="J2058" s="359"/>
      <c r="K2058" s="363"/>
      <c r="L2058" s="355"/>
      <c r="M2058" s="355"/>
      <c r="N2058" s="358"/>
      <c r="O2058" s="355"/>
    </row>
    <row r="2059" spans="1:15" x14ac:dyDescent="0.2">
      <c r="A2059" s="355"/>
      <c r="B2059" s="355"/>
      <c r="C2059" s="355"/>
      <c r="D2059" s="355"/>
      <c r="E2059" s="355"/>
      <c r="F2059" s="355"/>
      <c r="G2059" s="355"/>
      <c r="H2059" s="358"/>
      <c r="I2059" s="608"/>
      <c r="J2059" s="359"/>
      <c r="K2059" s="363"/>
      <c r="L2059" s="355"/>
      <c r="M2059" s="355"/>
      <c r="N2059" s="358"/>
      <c r="O2059" s="355"/>
    </row>
    <row r="2060" spans="1:15" x14ac:dyDescent="0.2">
      <c r="A2060" s="355"/>
      <c r="B2060" s="355"/>
      <c r="C2060" s="355"/>
      <c r="D2060" s="355"/>
      <c r="E2060" s="355"/>
      <c r="F2060" s="355"/>
      <c r="G2060" s="355"/>
      <c r="H2060" s="358"/>
      <c r="I2060" s="608"/>
      <c r="J2060" s="359"/>
      <c r="K2060" s="363"/>
      <c r="L2060" s="355"/>
      <c r="M2060" s="355"/>
      <c r="N2060" s="358"/>
      <c r="O2060" s="355"/>
    </row>
    <row r="2061" spans="1:15" x14ac:dyDescent="0.2">
      <c r="A2061" s="355"/>
      <c r="B2061" s="355"/>
      <c r="C2061" s="355"/>
      <c r="D2061" s="355"/>
      <c r="E2061" s="355"/>
      <c r="F2061" s="355"/>
      <c r="G2061" s="355"/>
      <c r="H2061" s="358"/>
      <c r="I2061" s="608"/>
      <c r="J2061" s="359"/>
      <c r="K2061" s="363"/>
      <c r="L2061" s="355"/>
      <c r="M2061" s="355"/>
      <c r="N2061" s="358"/>
      <c r="O2061" s="355"/>
    </row>
    <row r="2062" spans="1:15" x14ac:dyDescent="0.2">
      <c r="A2062" s="355"/>
      <c r="B2062" s="355"/>
      <c r="C2062" s="355"/>
      <c r="D2062" s="355"/>
      <c r="E2062" s="355"/>
      <c r="F2062" s="355"/>
      <c r="G2062" s="355"/>
      <c r="H2062" s="358"/>
      <c r="I2062" s="608"/>
      <c r="J2062" s="359"/>
      <c r="K2062" s="363"/>
      <c r="L2062" s="355"/>
      <c r="M2062" s="355"/>
      <c r="N2062" s="358"/>
      <c r="O2062" s="355"/>
    </row>
    <row r="2063" spans="1:15" x14ac:dyDescent="0.2">
      <c r="A2063" s="355"/>
      <c r="B2063" s="355"/>
      <c r="C2063" s="355"/>
      <c r="D2063" s="355"/>
      <c r="E2063" s="355"/>
      <c r="F2063" s="355"/>
      <c r="G2063" s="355"/>
      <c r="H2063" s="358"/>
      <c r="I2063" s="608"/>
      <c r="J2063" s="359"/>
      <c r="K2063" s="363"/>
      <c r="L2063" s="355"/>
      <c r="M2063" s="355"/>
      <c r="N2063" s="358"/>
      <c r="O2063" s="355"/>
    </row>
    <row r="2064" spans="1:15" x14ac:dyDescent="0.2">
      <c r="A2064" s="355"/>
      <c r="B2064" s="355"/>
      <c r="C2064" s="355"/>
      <c r="D2064" s="355"/>
      <c r="E2064" s="355"/>
      <c r="F2064" s="355"/>
      <c r="G2064" s="355"/>
      <c r="H2064" s="358"/>
      <c r="I2064" s="608"/>
      <c r="J2064" s="359"/>
      <c r="K2064" s="363"/>
      <c r="L2064" s="355"/>
      <c r="M2064" s="355"/>
      <c r="N2064" s="358"/>
      <c r="O2064" s="355"/>
    </row>
    <row r="2065" spans="1:15" x14ac:dyDescent="0.2">
      <c r="A2065" s="355"/>
      <c r="B2065" s="355"/>
      <c r="C2065" s="355"/>
      <c r="D2065" s="355"/>
      <c r="E2065" s="355"/>
      <c r="F2065" s="355"/>
      <c r="G2065" s="355"/>
      <c r="H2065" s="358"/>
      <c r="I2065" s="608"/>
      <c r="J2065" s="359"/>
      <c r="K2065" s="363"/>
      <c r="L2065" s="355"/>
      <c r="M2065" s="355"/>
      <c r="N2065" s="358"/>
      <c r="O2065" s="355"/>
    </row>
    <row r="2066" spans="1:15" x14ac:dyDescent="0.2">
      <c r="A2066" s="355"/>
      <c r="B2066" s="355"/>
      <c r="C2066" s="355"/>
      <c r="D2066" s="355"/>
      <c r="E2066" s="355"/>
      <c r="F2066" s="355"/>
      <c r="G2066" s="355"/>
      <c r="H2066" s="358"/>
      <c r="I2066" s="608"/>
      <c r="J2066" s="359"/>
      <c r="K2066" s="363"/>
      <c r="L2066" s="355"/>
      <c r="M2066" s="355"/>
      <c r="N2066" s="358"/>
      <c r="O2066" s="355"/>
    </row>
    <row r="2067" spans="1:15" x14ac:dyDescent="0.2">
      <c r="A2067" s="355"/>
      <c r="B2067" s="355"/>
      <c r="C2067" s="355"/>
      <c r="D2067" s="355"/>
      <c r="E2067" s="355"/>
      <c r="F2067" s="355"/>
      <c r="G2067" s="355"/>
      <c r="H2067" s="358"/>
      <c r="I2067" s="608"/>
      <c r="J2067" s="359"/>
      <c r="K2067" s="363"/>
      <c r="L2067" s="355"/>
      <c r="M2067" s="355"/>
      <c r="N2067" s="358"/>
      <c r="O2067" s="355"/>
    </row>
    <row r="2068" spans="1:15" x14ac:dyDescent="0.2">
      <c r="A2068" s="355"/>
      <c r="B2068" s="355"/>
      <c r="C2068" s="355"/>
      <c r="D2068" s="355"/>
      <c r="E2068" s="355"/>
      <c r="F2068" s="355"/>
      <c r="G2068" s="355"/>
      <c r="H2068" s="358"/>
      <c r="I2068" s="608"/>
      <c r="J2068" s="359"/>
      <c r="K2068" s="363"/>
      <c r="L2068" s="355"/>
      <c r="M2068" s="355"/>
      <c r="N2068" s="358"/>
      <c r="O2068" s="355"/>
    </row>
    <row r="2069" spans="1:15" x14ac:dyDescent="0.2">
      <c r="A2069" s="355"/>
      <c r="B2069" s="355"/>
      <c r="C2069" s="355"/>
      <c r="D2069" s="355"/>
      <c r="E2069" s="355"/>
      <c r="F2069" s="355"/>
      <c r="G2069" s="355"/>
      <c r="H2069" s="358"/>
      <c r="I2069" s="608"/>
      <c r="J2069" s="359"/>
      <c r="K2069" s="363"/>
      <c r="L2069" s="355"/>
      <c r="M2069" s="355"/>
      <c r="N2069" s="358"/>
      <c r="O2069" s="355"/>
    </row>
    <row r="2070" spans="1:15" x14ac:dyDescent="0.2">
      <c r="A2070" s="355"/>
      <c r="B2070" s="355"/>
      <c r="C2070" s="355"/>
      <c r="D2070" s="355"/>
      <c r="E2070" s="355"/>
      <c r="F2070" s="355"/>
      <c r="G2070" s="355"/>
      <c r="H2070" s="358"/>
      <c r="I2070" s="608"/>
      <c r="J2070" s="359"/>
      <c r="K2070" s="363"/>
      <c r="L2070" s="355"/>
      <c r="M2070" s="355"/>
      <c r="N2070" s="358"/>
      <c r="O2070" s="355"/>
    </row>
    <row r="2071" spans="1:15" x14ac:dyDescent="0.2">
      <c r="A2071" s="355"/>
      <c r="B2071" s="355"/>
      <c r="C2071" s="355"/>
      <c r="D2071" s="355"/>
      <c r="E2071" s="355"/>
      <c r="F2071" s="355"/>
      <c r="G2071" s="355"/>
      <c r="H2071" s="358"/>
      <c r="I2071" s="608"/>
      <c r="J2071" s="359"/>
      <c r="K2071" s="363"/>
      <c r="L2071" s="355"/>
      <c r="M2071" s="355"/>
      <c r="N2071" s="358"/>
      <c r="O2071" s="355"/>
    </row>
    <row r="2072" spans="1:15" x14ac:dyDescent="0.2">
      <c r="A2072" s="355"/>
      <c r="B2072" s="355"/>
      <c r="C2072" s="355"/>
      <c r="D2072" s="355"/>
      <c r="E2072" s="355"/>
      <c r="F2072" s="355"/>
      <c r="G2072" s="355"/>
      <c r="H2072" s="358"/>
      <c r="I2072" s="608"/>
      <c r="J2072" s="359"/>
      <c r="K2072" s="363"/>
      <c r="L2072" s="355"/>
      <c r="M2072" s="355"/>
      <c r="N2072" s="358"/>
      <c r="O2072" s="355"/>
    </row>
    <row r="2073" spans="1:15" x14ac:dyDescent="0.2">
      <c r="A2073" s="355"/>
      <c r="B2073" s="355"/>
      <c r="C2073" s="355"/>
      <c r="D2073" s="355"/>
      <c r="E2073" s="355"/>
      <c r="F2073" s="355"/>
      <c r="G2073" s="355"/>
      <c r="H2073" s="358"/>
      <c r="I2073" s="608"/>
      <c r="J2073" s="359"/>
      <c r="K2073" s="363"/>
      <c r="L2073" s="355"/>
      <c r="M2073" s="355"/>
      <c r="N2073" s="358"/>
      <c r="O2073" s="355"/>
    </row>
    <row r="2074" spans="1:15" x14ac:dyDescent="0.2">
      <c r="A2074" s="355"/>
      <c r="B2074" s="355"/>
      <c r="C2074" s="355"/>
      <c r="D2074" s="355"/>
      <c r="E2074" s="355"/>
      <c r="F2074" s="355"/>
      <c r="G2074" s="355"/>
      <c r="H2074" s="358"/>
      <c r="I2074" s="608"/>
      <c r="J2074" s="359"/>
      <c r="K2074" s="363"/>
      <c r="L2074" s="355"/>
      <c r="M2074" s="355"/>
      <c r="N2074" s="358"/>
      <c r="O2074" s="355"/>
    </row>
    <row r="2075" spans="1:15" x14ac:dyDescent="0.2">
      <c r="A2075" s="355"/>
      <c r="B2075" s="355"/>
      <c r="C2075" s="355"/>
      <c r="D2075" s="355"/>
      <c r="E2075" s="355"/>
      <c r="F2075" s="355"/>
      <c r="G2075" s="355"/>
      <c r="H2075" s="358"/>
      <c r="I2075" s="608"/>
      <c r="J2075" s="359"/>
      <c r="K2075" s="363"/>
      <c r="L2075" s="355"/>
      <c r="M2075" s="355"/>
      <c r="N2075" s="358"/>
      <c r="O2075" s="355"/>
    </row>
    <row r="2076" spans="1:15" x14ac:dyDescent="0.2">
      <c r="A2076" s="355"/>
      <c r="B2076" s="355"/>
      <c r="C2076" s="355"/>
      <c r="D2076" s="355"/>
      <c r="E2076" s="355"/>
      <c r="F2076" s="355"/>
      <c r="G2076" s="355"/>
      <c r="H2076" s="358"/>
      <c r="I2076" s="608"/>
      <c r="J2076" s="359"/>
      <c r="K2076" s="363"/>
      <c r="L2076" s="355"/>
      <c r="M2076" s="355"/>
      <c r="N2076" s="358"/>
      <c r="O2076" s="355"/>
    </row>
    <row r="2077" spans="1:15" x14ac:dyDescent="0.2">
      <c r="A2077" s="355"/>
      <c r="B2077" s="355"/>
      <c r="C2077" s="355"/>
      <c r="D2077" s="355"/>
      <c r="E2077" s="355"/>
      <c r="F2077" s="355"/>
      <c r="G2077" s="355"/>
      <c r="H2077" s="358"/>
      <c r="I2077" s="608"/>
      <c r="J2077" s="359"/>
      <c r="K2077" s="363"/>
      <c r="L2077" s="355"/>
      <c r="M2077" s="355"/>
      <c r="N2077" s="358"/>
      <c r="O2077" s="355"/>
    </row>
    <row r="2078" spans="1:15" x14ac:dyDescent="0.2">
      <c r="A2078" s="355"/>
      <c r="B2078" s="355"/>
      <c r="C2078" s="355"/>
      <c r="D2078" s="355"/>
      <c r="E2078" s="355"/>
      <c r="F2078" s="355"/>
      <c r="G2078" s="355"/>
      <c r="H2078" s="358"/>
      <c r="I2078" s="608"/>
      <c r="J2078" s="359"/>
      <c r="K2078" s="363"/>
      <c r="L2078" s="355"/>
      <c r="M2078" s="355"/>
      <c r="N2078" s="358"/>
      <c r="O2078" s="355"/>
    </row>
    <row r="2079" spans="1:15" x14ac:dyDescent="0.2">
      <c r="A2079" s="355"/>
      <c r="B2079" s="355"/>
      <c r="C2079" s="355"/>
      <c r="D2079" s="355"/>
      <c r="E2079" s="355"/>
      <c r="F2079" s="355"/>
      <c r="G2079" s="355"/>
      <c r="H2079" s="358"/>
      <c r="I2079" s="608"/>
      <c r="J2079" s="359"/>
      <c r="K2079" s="363"/>
      <c r="L2079" s="355"/>
      <c r="M2079" s="355"/>
      <c r="N2079" s="358"/>
      <c r="O2079" s="355"/>
    </row>
    <row r="2080" spans="1:15" x14ac:dyDescent="0.2">
      <c r="A2080" s="355"/>
      <c r="B2080" s="355"/>
      <c r="C2080" s="355"/>
      <c r="D2080" s="355"/>
      <c r="E2080" s="355"/>
      <c r="F2080" s="355"/>
      <c r="G2080" s="355"/>
      <c r="H2080" s="358"/>
      <c r="I2080" s="608"/>
      <c r="J2080" s="359"/>
      <c r="K2080" s="363"/>
      <c r="L2080" s="355"/>
      <c r="M2080" s="355"/>
      <c r="N2080" s="358"/>
      <c r="O2080" s="355"/>
    </row>
    <row r="2081" spans="1:15" x14ac:dyDescent="0.2">
      <c r="A2081" s="355"/>
      <c r="B2081" s="355"/>
      <c r="C2081" s="355"/>
      <c r="D2081" s="355"/>
      <c r="E2081" s="355"/>
      <c r="F2081" s="355"/>
      <c r="G2081" s="355"/>
      <c r="H2081" s="358"/>
      <c r="I2081" s="608"/>
      <c r="J2081" s="359"/>
      <c r="K2081" s="363"/>
      <c r="L2081" s="355"/>
      <c r="M2081" s="355"/>
      <c r="N2081" s="358"/>
      <c r="O2081" s="355"/>
    </row>
    <row r="2082" spans="1:15" x14ac:dyDescent="0.2">
      <c r="A2082" s="355"/>
      <c r="B2082" s="355"/>
      <c r="C2082" s="355"/>
      <c r="D2082" s="355"/>
      <c r="E2082" s="355"/>
      <c r="F2082" s="355"/>
      <c r="G2082" s="355"/>
      <c r="H2082" s="358"/>
      <c r="I2082" s="608"/>
      <c r="J2082" s="359"/>
      <c r="K2082" s="363"/>
      <c r="L2082" s="355"/>
      <c r="M2082" s="355"/>
      <c r="N2082" s="358"/>
      <c r="O2082" s="355"/>
    </row>
    <row r="2083" spans="1:15" x14ac:dyDescent="0.2">
      <c r="A2083" s="355"/>
      <c r="B2083" s="355"/>
      <c r="C2083" s="355"/>
      <c r="D2083" s="355"/>
      <c r="E2083" s="355"/>
      <c r="F2083" s="355"/>
      <c r="G2083" s="355"/>
      <c r="H2083" s="358"/>
      <c r="I2083" s="608"/>
      <c r="J2083" s="359"/>
      <c r="K2083" s="363"/>
      <c r="L2083" s="355"/>
      <c r="M2083" s="355"/>
      <c r="N2083" s="358"/>
      <c r="O2083" s="355"/>
    </row>
    <row r="2084" spans="1:15" x14ac:dyDescent="0.2">
      <c r="A2084" s="355"/>
      <c r="B2084" s="355"/>
      <c r="C2084" s="355"/>
      <c r="D2084" s="355"/>
      <c r="E2084" s="355"/>
      <c r="F2084" s="355"/>
      <c r="G2084" s="355"/>
      <c r="H2084" s="358"/>
      <c r="I2084" s="608"/>
      <c r="J2084" s="359"/>
      <c r="K2084" s="363"/>
      <c r="L2084" s="355"/>
      <c r="M2084" s="355"/>
      <c r="N2084" s="358"/>
      <c r="O2084" s="355"/>
    </row>
    <row r="2085" spans="1:15" x14ac:dyDescent="0.2">
      <c r="A2085" s="355"/>
      <c r="B2085" s="355"/>
      <c r="C2085" s="355"/>
      <c r="D2085" s="355"/>
      <c r="E2085" s="355"/>
      <c r="F2085" s="355"/>
      <c r="G2085" s="355"/>
      <c r="H2085" s="358"/>
      <c r="I2085" s="608"/>
      <c r="J2085" s="359"/>
      <c r="K2085" s="363"/>
      <c r="L2085" s="355"/>
      <c r="M2085" s="355"/>
      <c r="N2085" s="358"/>
      <c r="O2085" s="355"/>
    </row>
    <row r="2086" spans="1:15" x14ac:dyDescent="0.2">
      <c r="A2086" s="355"/>
      <c r="B2086" s="355"/>
      <c r="C2086" s="355"/>
      <c r="D2086" s="355"/>
      <c r="E2086" s="355"/>
      <c r="F2086" s="355"/>
      <c r="G2086" s="355"/>
      <c r="H2086" s="358"/>
      <c r="I2086" s="608"/>
      <c r="J2086" s="359"/>
      <c r="K2086" s="363"/>
      <c r="L2086" s="355"/>
      <c r="M2086" s="355"/>
      <c r="N2086" s="358"/>
      <c r="O2086" s="355"/>
    </row>
    <row r="2087" spans="1:15" x14ac:dyDescent="0.2">
      <c r="A2087" s="355"/>
      <c r="B2087" s="355"/>
      <c r="C2087" s="355"/>
      <c r="D2087" s="355"/>
      <c r="E2087" s="355"/>
      <c r="F2087" s="355"/>
      <c r="G2087" s="355"/>
      <c r="H2087" s="358"/>
      <c r="I2087" s="608"/>
      <c r="J2087" s="359"/>
      <c r="K2087" s="363"/>
      <c r="L2087" s="355"/>
      <c r="M2087" s="355"/>
      <c r="N2087" s="358"/>
      <c r="O2087" s="355"/>
    </row>
    <row r="2088" spans="1:15" x14ac:dyDescent="0.2">
      <c r="A2088" s="355"/>
      <c r="B2088" s="355"/>
      <c r="C2088" s="355"/>
      <c r="D2088" s="355"/>
      <c r="E2088" s="355"/>
      <c r="F2088" s="355"/>
      <c r="G2088" s="355"/>
      <c r="H2088" s="358"/>
      <c r="I2088" s="608"/>
      <c r="J2088" s="359"/>
      <c r="K2088" s="363"/>
      <c r="L2088" s="355"/>
      <c r="M2088" s="355"/>
      <c r="N2088" s="358"/>
      <c r="O2088" s="355"/>
    </row>
    <row r="2089" spans="1:15" x14ac:dyDescent="0.2">
      <c r="A2089" s="355"/>
      <c r="B2089" s="355"/>
      <c r="C2089" s="355"/>
      <c r="D2089" s="355"/>
      <c r="E2089" s="355"/>
      <c r="F2089" s="355"/>
      <c r="G2089" s="355"/>
      <c r="H2089" s="358"/>
      <c r="I2089" s="608"/>
      <c r="J2089" s="359"/>
      <c r="K2089" s="363"/>
      <c r="L2089" s="355"/>
      <c r="M2089" s="355"/>
      <c r="N2089" s="358"/>
      <c r="O2089" s="355"/>
    </row>
    <row r="2090" spans="1:15" x14ac:dyDescent="0.2">
      <c r="A2090" s="355"/>
      <c r="B2090" s="355"/>
      <c r="C2090" s="355"/>
      <c r="D2090" s="355"/>
      <c r="E2090" s="355"/>
      <c r="F2090" s="355"/>
      <c r="G2090" s="355"/>
      <c r="H2090" s="358"/>
      <c r="I2090" s="608"/>
      <c r="J2090" s="359"/>
      <c r="K2090" s="363"/>
      <c r="L2090" s="355"/>
      <c r="M2090" s="355"/>
      <c r="N2090" s="358"/>
      <c r="O2090" s="355"/>
    </row>
    <row r="2091" spans="1:15" x14ac:dyDescent="0.2">
      <c r="A2091" s="355"/>
      <c r="B2091" s="355"/>
      <c r="C2091" s="355"/>
      <c r="D2091" s="355"/>
      <c r="E2091" s="355"/>
      <c r="F2091" s="355"/>
      <c r="G2091" s="355"/>
      <c r="H2091" s="358"/>
      <c r="I2091" s="608"/>
      <c r="J2091" s="359"/>
      <c r="K2091" s="363"/>
      <c r="L2091" s="355"/>
      <c r="M2091" s="355"/>
      <c r="N2091" s="358"/>
      <c r="O2091" s="355"/>
    </row>
    <row r="2092" spans="1:15" x14ac:dyDescent="0.2">
      <c r="A2092" s="355"/>
      <c r="B2092" s="355"/>
      <c r="C2092" s="355"/>
      <c r="D2092" s="355"/>
      <c r="E2092" s="355"/>
      <c r="F2092" s="355"/>
      <c r="G2092" s="355"/>
      <c r="H2092" s="358"/>
      <c r="I2092" s="608"/>
      <c r="J2092" s="359"/>
      <c r="K2092" s="363"/>
      <c r="L2092" s="355"/>
      <c r="M2092" s="355"/>
      <c r="N2092" s="358"/>
      <c r="O2092" s="355"/>
    </row>
    <row r="2093" spans="1:15" x14ac:dyDescent="0.2">
      <c r="A2093" s="355"/>
      <c r="B2093" s="355"/>
      <c r="C2093" s="355"/>
      <c r="D2093" s="355"/>
      <c r="E2093" s="355"/>
      <c r="F2093" s="355"/>
      <c r="G2093" s="355"/>
      <c r="H2093" s="358"/>
      <c r="I2093" s="608"/>
      <c r="J2093" s="359"/>
      <c r="K2093" s="363"/>
      <c r="L2093" s="355"/>
      <c r="M2093" s="355"/>
      <c r="N2093" s="358"/>
      <c r="O2093" s="355"/>
    </row>
    <row r="2094" spans="1:15" x14ac:dyDescent="0.2">
      <c r="A2094" s="355"/>
      <c r="B2094" s="355"/>
      <c r="C2094" s="355"/>
      <c r="D2094" s="355"/>
      <c r="E2094" s="355"/>
      <c r="F2094" s="355"/>
      <c r="G2094" s="355"/>
      <c r="H2094" s="358"/>
      <c r="I2094" s="608"/>
      <c r="J2094" s="359"/>
      <c r="K2094" s="363"/>
      <c r="L2094" s="355"/>
      <c r="M2094" s="355"/>
      <c r="N2094" s="358"/>
      <c r="O2094" s="355"/>
    </row>
    <row r="2095" spans="1:15" x14ac:dyDescent="0.2">
      <c r="A2095" s="355"/>
      <c r="B2095" s="355"/>
      <c r="C2095" s="355"/>
      <c r="D2095" s="355"/>
      <c r="E2095" s="355"/>
      <c r="F2095" s="355"/>
      <c r="G2095" s="355"/>
      <c r="H2095" s="358"/>
      <c r="I2095" s="608"/>
      <c r="J2095" s="359"/>
      <c r="K2095" s="363"/>
      <c r="L2095" s="355"/>
      <c r="M2095" s="355"/>
      <c r="N2095" s="358"/>
      <c r="O2095" s="355"/>
    </row>
    <row r="2096" spans="1:15" x14ac:dyDescent="0.2">
      <c r="A2096" s="355"/>
      <c r="B2096" s="355"/>
      <c r="C2096" s="355"/>
      <c r="D2096" s="355"/>
      <c r="E2096" s="355"/>
      <c r="F2096" s="355"/>
      <c r="G2096" s="355"/>
      <c r="H2096" s="358"/>
      <c r="I2096" s="608"/>
      <c r="J2096" s="359"/>
      <c r="K2096" s="363"/>
      <c r="L2096" s="355"/>
      <c r="M2096" s="355"/>
      <c r="N2096" s="358"/>
      <c r="O2096" s="355"/>
    </row>
    <row r="2097" spans="1:15" x14ac:dyDescent="0.2">
      <c r="A2097" s="355"/>
      <c r="B2097" s="355"/>
      <c r="C2097" s="355"/>
      <c r="D2097" s="355"/>
      <c r="E2097" s="355"/>
      <c r="F2097" s="355"/>
      <c r="G2097" s="355"/>
      <c r="H2097" s="358"/>
      <c r="I2097" s="608"/>
      <c r="J2097" s="359"/>
      <c r="K2097" s="363"/>
      <c r="L2097" s="355"/>
      <c r="M2097" s="355"/>
      <c r="N2097" s="358"/>
      <c r="O2097" s="355"/>
    </row>
    <row r="2098" spans="1:15" x14ac:dyDescent="0.2">
      <c r="A2098" s="355"/>
      <c r="B2098" s="355"/>
      <c r="C2098" s="355"/>
      <c r="D2098" s="355"/>
      <c r="E2098" s="355"/>
      <c r="F2098" s="355"/>
      <c r="G2098" s="355"/>
      <c r="H2098" s="358"/>
      <c r="I2098" s="608"/>
      <c r="J2098" s="359"/>
      <c r="K2098" s="363"/>
      <c r="L2098" s="355"/>
      <c r="M2098" s="355"/>
      <c r="N2098" s="358"/>
      <c r="O2098" s="355"/>
    </row>
    <row r="2099" spans="1:15" x14ac:dyDescent="0.2">
      <c r="A2099" s="355"/>
      <c r="B2099" s="355"/>
      <c r="C2099" s="355"/>
      <c r="D2099" s="355"/>
      <c r="E2099" s="355"/>
      <c r="F2099" s="355"/>
      <c r="G2099" s="355"/>
      <c r="H2099" s="358"/>
      <c r="I2099" s="608"/>
      <c r="J2099" s="359"/>
      <c r="K2099" s="363"/>
      <c r="L2099" s="355"/>
      <c r="M2099" s="355"/>
      <c r="N2099" s="358"/>
      <c r="O2099" s="355"/>
    </row>
    <row r="2100" spans="1:15" x14ac:dyDescent="0.2">
      <c r="A2100" s="355"/>
      <c r="B2100" s="355"/>
      <c r="C2100" s="355"/>
      <c r="D2100" s="355"/>
      <c r="E2100" s="355"/>
      <c r="F2100" s="355"/>
      <c r="G2100" s="355"/>
      <c r="H2100" s="358"/>
      <c r="I2100" s="608"/>
      <c r="J2100" s="359"/>
      <c r="K2100" s="363"/>
      <c r="L2100" s="355"/>
      <c r="M2100" s="355"/>
      <c r="N2100" s="358"/>
      <c r="O2100" s="355"/>
    </row>
    <row r="2101" spans="1:15" x14ac:dyDescent="0.2">
      <c r="A2101" s="355"/>
      <c r="B2101" s="355"/>
      <c r="C2101" s="355"/>
      <c r="D2101" s="355"/>
      <c r="E2101" s="355"/>
      <c r="F2101" s="355"/>
      <c r="G2101" s="355"/>
      <c r="H2101" s="358"/>
      <c r="I2101" s="608"/>
      <c r="J2101" s="359"/>
      <c r="K2101" s="363"/>
      <c r="L2101" s="355"/>
      <c r="M2101" s="355"/>
      <c r="N2101" s="358"/>
      <c r="O2101" s="355"/>
    </row>
    <row r="2102" spans="1:15" x14ac:dyDescent="0.2">
      <c r="A2102" s="355"/>
      <c r="B2102" s="355"/>
      <c r="C2102" s="355"/>
      <c r="D2102" s="355"/>
      <c r="E2102" s="355"/>
      <c r="F2102" s="355"/>
      <c r="G2102" s="355"/>
      <c r="H2102" s="358"/>
      <c r="I2102" s="608"/>
      <c r="J2102" s="359"/>
      <c r="K2102" s="363"/>
      <c r="L2102" s="355"/>
      <c r="M2102" s="355"/>
      <c r="N2102" s="358"/>
      <c r="O2102" s="355"/>
    </row>
    <row r="2103" spans="1:15" x14ac:dyDescent="0.2">
      <c r="A2103" s="355"/>
      <c r="B2103" s="355"/>
      <c r="C2103" s="355"/>
      <c r="D2103" s="355"/>
      <c r="E2103" s="355"/>
      <c r="F2103" s="355"/>
      <c r="G2103" s="355"/>
      <c r="H2103" s="358"/>
      <c r="I2103" s="608"/>
      <c r="J2103" s="359"/>
      <c r="K2103" s="363"/>
      <c r="L2103" s="355"/>
      <c r="M2103" s="355"/>
      <c r="N2103" s="358"/>
      <c r="O2103" s="355"/>
    </row>
    <row r="2104" spans="1:15" x14ac:dyDescent="0.2">
      <c r="A2104" s="355"/>
      <c r="B2104" s="355"/>
      <c r="C2104" s="355"/>
      <c r="D2104" s="355"/>
      <c r="E2104" s="355"/>
      <c r="F2104" s="355"/>
      <c r="G2104" s="355"/>
      <c r="H2104" s="358"/>
      <c r="I2104" s="608"/>
      <c r="J2104" s="359"/>
      <c r="K2104" s="363"/>
      <c r="L2104" s="355"/>
      <c r="M2104" s="355"/>
      <c r="N2104" s="358"/>
      <c r="O2104" s="355"/>
    </row>
    <row r="2105" spans="1:15" x14ac:dyDescent="0.2">
      <c r="A2105" s="355"/>
      <c r="B2105" s="355"/>
      <c r="C2105" s="355"/>
      <c r="D2105" s="355"/>
      <c r="E2105" s="355"/>
      <c r="F2105" s="355"/>
      <c r="G2105" s="355"/>
      <c r="H2105" s="358"/>
      <c r="I2105" s="608"/>
      <c r="J2105" s="359"/>
      <c r="K2105" s="363"/>
      <c r="L2105" s="355"/>
      <c r="M2105" s="355"/>
      <c r="N2105" s="358"/>
      <c r="O2105" s="355"/>
    </row>
    <row r="2106" spans="1:15" x14ac:dyDescent="0.2">
      <c r="A2106" s="355"/>
      <c r="B2106" s="355"/>
      <c r="C2106" s="355"/>
      <c r="D2106" s="355"/>
      <c r="E2106" s="355"/>
      <c r="F2106" s="355"/>
      <c r="G2106" s="355"/>
      <c r="H2106" s="358"/>
      <c r="I2106" s="608"/>
      <c r="J2106" s="359"/>
      <c r="K2106" s="363"/>
      <c r="L2106" s="355"/>
      <c r="M2106" s="355"/>
      <c r="N2106" s="358"/>
      <c r="O2106" s="355"/>
    </row>
    <row r="2107" spans="1:15" x14ac:dyDescent="0.2">
      <c r="A2107" s="355"/>
      <c r="B2107" s="355"/>
      <c r="C2107" s="355"/>
      <c r="D2107" s="355"/>
      <c r="E2107" s="355"/>
      <c r="F2107" s="355"/>
      <c r="G2107" s="355"/>
      <c r="H2107" s="358"/>
      <c r="I2107" s="608"/>
      <c r="J2107" s="359"/>
      <c r="K2107" s="363"/>
      <c r="L2107" s="355"/>
      <c r="M2107" s="355"/>
      <c r="N2107" s="358"/>
      <c r="O2107" s="355"/>
    </row>
    <row r="2108" spans="1:15" x14ac:dyDescent="0.2">
      <c r="A2108" s="355"/>
      <c r="B2108" s="355"/>
      <c r="C2108" s="355"/>
      <c r="D2108" s="355"/>
      <c r="E2108" s="355"/>
      <c r="F2108" s="355"/>
      <c r="G2108" s="355"/>
      <c r="H2108" s="358"/>
      <c r="I2108" s="608"/>
      <c r="J2108" s="359"/>
      <c r="K2108" s="363"/>
      <c r="L2108" s="355"/>
      <c r="M2108" s="355"/>
      <c r="N2108" s="358"/>
      <c r="O2108" s="355"/>
    </row>
    <row r="2109" spans="1:15" x14ac:dyDescent="0.2">
      <c r="A2109" s="355"/>
      <c r="B2109" s="355"/>
      <c r="C2109" s="355"/>
      <c r="D2109" s="355"/>
      <c r="E2109" s="355"/>
      <c r="F2109" s="355"/>
      <c r="G2109" s="355"/>
      <c r="H2109" s="358"/>
      <c r="I2109" s="608"/>
      <c r="J2109" s="359"/>
      <c r="K2109" s="363"/>
      <c r="L2109" s="355"/>
      <c r="M2109" s="355"/>
      <c r="N2109" s="358"/>
      <c r="O2109" s="355"/>
    </row>
    <row r="2110" spans="1:15" x14ac:dyDescent="0.2">
      <c r="A2110" s="355"/>
      <c r="B2110" s="355"/>
      <c r="C2110" s="355"/>
      <c r="D2110" s="355"/>
      <c r="E2110" s="355"/>
      <c r="F2110" s="355"/>
      <c r="G2110" s="355"/>
      <c r="H2110" s="358"/>
      <c r="I2110" s="608"/>
      <c r="J2110" s="359"/>
      <c r="K2110" s="363"/>
      <c r="L2110" s="355"/>
      <c r="M2110" s="355"/>
      <c r="N2110" s="358"/>
      <c r="O2110" s="355"/>
    </row>
    <row r="2111" spans="1:15" x14ac:dyDescent="0.2">
      <c r="A2111" s="355"/>
      <c r="B2111" s="355"/>
      <c r="C2111" s="355"/>
      <c r="D2111" s="355"/>
      <c r="E2111" s="355"/>
      <c r="F2111" s="355"/>
      <c r="G2111" s="355"/>
      <c r="H2111" s="358"/>
      <c r="I2111" s="608"/>
      <c r="J2111" s="359"/>
      <c r="K2111" s="363"/>
      <c r="L2111" s="355"/>
      <c r="M2111" s="355"/>
      <c r="N2111" s="358"/>
      <c r="O2111" s="355"/>
    </row>
    <row r="2112" spans="1:15" x14ac:dyDescent="0.2">
      <c r="A2112" s="355"/>
      <c r="B2112" s="355"/>
      <c r="C2112" s="355"/>
      <c r="D2112" s="355"/>
      <c r="E2112" s="355"/>
      <c r="F2112" s="355"/>
      <c r="G2112" s="355"/>
      <c r="H2112" s="358"/>
      <c r="I2112" s="608"/>
      <c r="J2112" s="359"/>
      <c r="K2112" s="363"/>
      <c r="L2112" s="355"/>
      <c r="M2112" s="355"/>
      <c r="N2112" s="358"/>
      <c r="O2112" s="355"/>
    </row>
    <row r="2113" spans="1:15" x14ac:dyDescent="0.2">
      <c r="A2113" s="355"/>
      <c r="B2113" s="355"/>
      <c r="C2113" s="355"/>
      <c r="D2113" s="355"/>
      <c r="E2113" s="355"/>
      <c r="F2113" s="355"/>
      <c r="G2113" s="355"/>
      <c r="H2113" s="358"/>
      <c r="I2113" s="608"/>
      <c r="J2113" s="359"/>
      <c r="K2113" s="363"/>
      <c r="L2113" s="355"/>
      <c r="M2113" s="355"/>
      <c r="N2113" s="358"/>
      <c r="O2113" s="355"/>
    </row>
    <row r="2114" spans="1:15" x14ac:dyDescent="0.2">
      <c r="A2114" s="355"/>
      <c r="B2114" s="355"/>
      <c r="C2114" s="355"/>
      <c r="D2114" s="355"/>
      <c r="E2114" s="355"/>
      <c r="F2114" s="355"/>
      <c r="G2114" s="355"/>
      <c r="H2114" s="358"/>
      <c r="I2114" s="608"/>
      <c r="J2114" s="359"/>
      <c r="K2114" s="363"/>
      <c r="L2114" s="355"/>
      <c r="M2114" s="355"/>
      <c r="N2114" s="358"/>
      <c r="O2114" s="355"/>
    </row>
    <row r="2115" spans="1:15" x14ac:dyDescent="0.2">
      <c r="A2115" s="355"/>
      <c r="B2115" s="355"/>
      <c r="C2115" s="355"/>
      <c r="D2115" s="355"/>
      <c r="E2115" s="355"/>
      <c r="F2115" s="355"/>
      <c r="G2115" s="355"/>
      <c r="H2115" s="358"/>
      <c r="I2115" s="608"/>
      <c r="J2115" s="359"/>
      <c r="K2115" s="363"/>
      <c r="L2115" s="355"/>
      <c r="M2115" s="355"/>
      <c r="N2115" s="358"/>
      <c r="O2115" s="355"/>
    </row>
    <row r="2116" spans="1:15" x14ac:dyDescent="0.2">
      <c r="A2116" s="355"/>
      <c r="B2116" s="355"/>
      <c r="C2116" s="355"/>
      <c r="D2116" s="355"/>
      <c r="E2116" s="355"/>
      <c r="F2116" s="355"/>
      <c r="G2116" s="355"/>
      <c r="H2116" s="358"/>
      <c r="I2116" s="608"/>
      <c r="J2116" s="359"/>
      <c r="K2116" s="363"/>
      <c r="L2116" s="355"/>
      <c r="M2116" s="355"/>
      <c r="N2116" s="358"/>
      <c r="O2116" s="355"/>
    </row>
    <row r="2117" spans="1:15" x14ac:dyDescent="0.2">
      <c r="A2117" s="355"/>
      <c r="B2117" s="355"/>
      <c r="C2117" s="355"/>
      <c r="D2117" s="355"/>
      <c r="E2117" s="355"/>
      <c r="F2117" s="355"/>
      <c r="G2117" s="355"/>
      <c r="H2117" s="358"/>
      <c r="I2117" s="608"/>
      <c r="J2117" s="359"/>
      <c r="K2117" s="363"/>
      <c r="L2117" s="355"/>
      <c r="M2117" s="355"/>
      <c r="N2117" s="358"/>
      <c r="O2117" s="355"/>
    </row>
    <row r="2118" spans="1:15" x14ac:dyDescent="0.2">
      <c r="A2118" s="355"/>
      <c r="B2118" s="355"/>
      <c r="C2118" s="355"/>
      <c r="D2118" s="355"/>
      <c r="E2118" s="355"/>
      <c r="F2118" s="355"/>
      <c r="G2118" s="355"/>
      <c r="H2118" s="358"/>
      <c r="I2118" s="608"/>
      <c r="J2118" s="359"/>
      <c r="K2118" s="363"/>
      <c r="L2118" s="355"/>
      <c r="M2118" s="355"/>
      <c r="N2118" s="358"/>
      <c r="O2118" s="355"/>
    </row>
    <row r="2119" spans="1:15" x14ac:dyDescent="0.2">
      <c r="A2119" s="355"/>
      <c r="B2119" s="355"/>
      <c r="C2119" s="355"/>
      <c r="D2119" s="355"/>
      <c r="E2119" s="355"/>
      <c r="F2119" s="355"/>
      <c r="G2119" s="355"/>
      <c r="H2119" s="358"/>
      <c r="I2119" s="608"/>
      <c r="J2119" s="359"/>
      <c r="K2119" s="363"/>
      <c r="L2119" s="355"/>
      <c r="M2119" s="355"/>
      <c r="N2119" s="358"/>
      <c r="O2119" s="355"/>
    </row>
    <row r="2120" spans="1:15" x14ac:dyDescent="0.2">
      <c r="A2120" s="355"/>
      <c r="B2120" s="355"/>
      <c r="C2120" s="355"/>
      <c r="D2120" s="355"/>
      <c r="E2120" s="355"/>
      <c r="F2120" s="355"/>
      <c r="G2120" s="355"/>
      <c r="H2120" s="358"/>
      <c r="I2120" s="608"/>
      <c r="J2120" s="359"/>
      <c r="K2120" s="363"/>
      <c r="L2120" s="355"/>
      <c r="M2120" s="355"/>
      <c r="N2120" s="358"/>
      <c r="O2120" s="355"/>
    </row>
    <row r="2121" spans="1:15" x14ac:dyDescent="0.2">
      <c r="A2121" s="355"/>
      <c r="B2121" s="355"/>
      <c r="C2121" s="355"/>
      <c r="D2121" s="355"/>
      <c r="E2121" s="355"/>
      <c r="F2121" s="355"/>
      <c r="G2121" s="355"/>
      <c r="H2121" s="358"/>
      <c r="I2121" s="608"/>
      <c r="J2121" s="359"/>
      <c r="K2121" s="363"/>
      <c r="L2121" s="355"/>
      <c r="M2121" s="355"/>
      <c r="N2121" s="358"/>
      <c r="O2121" s="355"/>
    </row>
    <row r="2122" spans="1:15" x14ac:dyDescent="0.2">
      <c r="A2122" s="355"/>
      <c r="B2122" s="355"/>
      <c r="C2122" s="355"/>
      <c r="D2122" s="355"/>
      <c r="E2122" s="355"/>
      <c r="F2122" s="355"/>
      <c r="G2122" s="355"/>
      <c r="H2122" s="358"/>
      <c r="I2122" s="608"/>
      <c r="J2122" s="359"/>
      <c r="K2122" s="363"/>
      <c r="L2122" s="355"/>
      <c r="M2122" s="355"/>
      <c r="N2122" s="358"/>
      <c r="O2122" s="355"/>
    </row>
    <row r="2123" spans="1:15" x14ac:dyDescent="0.2">
      <c r="A2123" s="355"/>
      <c r="B2123" s="355"/>
      <c r="C2123" s="355"/>
      <c r="D2123" s="355"/>
      <c r="E2123" s="355"/>
      <c r="F2123" s="355"/>
      <c r="G2123" s="355"/>
      <c r="H2123" s="358"/>
      <c r="I2123" s="608"/>
      <c r="J2123" s="359"/>
      <c r="K2123" s="363"/>
      <c r="L2123" s="355"/>
      <c r="M2123" s="355"/>
      <c r="N2123" s="358"/>
      <c r="O2123" s="355"/>
    </row>
    <row r="2124" spans="1:15" x14ac:dyDescent="0.2">
      <c r="A2124" s="355"/>
      <c r="B2124" s="355"/>
      <c r="C2124" s="355"/>
      <c r="D2124" s="355"/>
      <c r="E2124" s="355"/>
      <c r="F2124" s="355"/>
      <c r="G2124" s="355"/>
      <c r="H2124" s="358"/>
      <c r="I2124" s="608"/>
      <c r="J2124" s="359"/>
      <c r="K2124" s="363"/>
      <c r="L2124" s="355"/>
      <c r="M2124" s="355"/>
      <c r="N2124" s="358"/>
      <c r="O2124" s="355"/>
    </row>
    <row r="2125" spans="1:15" x14ac:dyDescent="0.2">
      <c r="A2125" s="355"/>
      <c r="B2125" s="355"/>
      <c r="C2125" s="355"/>
      <c r="D2125" s="355"/>
      <c r="E2125" s="355"/>
      <c r="F2125" s="355"/>
      <c r="G2125" s="355"/>
      <c r="H2125" s="358"/>
      <c r="I2125" s="608"/>
      <c r="J2125" s="359"/>
      <c r="K2125" s="363"/>
      <c r="L2125" s="355"/>
      <c r="M2125" s="355"/>
      <c r="N2125" s="358"/>
      <c r="O2125" s="355"/>
    </row>
    <row r="2126" spans="1:15" x14ac:dyDescent="0.2">
      <c r="A2126" s="355"/>
      <c r="B2126" s="355"/>
      <c r="C2126" s="355"/>
      <c r="D2126" s="355"/>
      <c r="E2126" s="355"/>
      <c r="F2126" s="355"/>
      <c r="G2126" s="355"/>
      <c r="H2126" s="358"/>
      <c r="I2126" s="608"/>
      <c r="J2126" s="359"/>
      <c r="K2126" s="363"/>
      <c r="L2126" s="355"/>
      <c r="M2126" s="355"/>
      <c r="N2126" s="358"/>
      <c r="O2126" s="355"/>
    </row>
    <row r="2127" spans="1:15" x14ac:dyDescent="0.2">
      <c r="A2127" s="355"/>
      <c r="B2127" s="355"/>
      <c r="C2127" s="355"/>
      <c r="D2127" s="355"/>
      <c r="E2127" s="355"/>
      <c r="F2127" s="355"/>
      <c r="G2127" s="355"/>
      <c r="H2127" s="358"/>
      <c r="I2127" s="608"/>
      <c r="J2127" s="359"/>
      <c r="K2127" s="363"/>
      <c r="L2127" s="355"/>
      <c r="M2127" s="355"/>
      <c r="N2127" s="358"/>
      <c r="O2127" s="355"/>
    </row>
    <row r="2128" spans="1:15" x14ac:dyDescent="0.2">
      <c r="A2128" s="355"/>
      <c r="B2128" s="355"/>
      <c r="C2128" s="355"/>
      <c r="D2128" s="355"/>
      <c r="E2128" s="355"/>
      <c r="F2128" s="355"/>
      <c r="G2128" s="355"/>
      <c r="H2128" s="358"/>
      <c r="I2128" s="608"/>
      <c r="J2128" s="359"/>
      <c r="K2128" s="363"/>
      <c r="L2128" s="355"/>
      <c r="M2128" s="355"/>
      <c r="N2128" s="358"/>
      <c r="O2128" s="355"/>
    </row>
    <row r="2129" spans="1:15" x14ac:dyDescent="0.2">
      <c r="A2129" s="355"/>
      <c r="B2129" s="355"/>
      <c r="C2129" s="355"/>
      <c r="D2129" s="355"/>
      <c r="E2129" s="355"/>
      <c r="F2129" s="355"/>
      <c r="G2129" s="355"/>
      <c r="H2129" s="358"/>
      <c r="I2129" s="608"/>
      <c r="J2129" s="359"/>
      <c r="K2129" s="363"/>
      <c r="L2129" s="355"/>
      <c r="M2129" s="355"/>
      <c r="N2129" s="358"/>
      <c r="O2129" s="355"/>
    </row>
    <row r="2130" spans="1:15" x14ac:dyDescent="0.2">
      <c r="A2130" s="355"/>
      <c r="B2130" s="355"/>
      <c r="C2130" s="355"/>
      <c r="D2130" s="355"/>
      <c r="E2130" s="355"/>
      <c r="F2130" s="355"/>
      <c r="G2130" s="355"/>
      <c r="H2130" s="358"/>
      <c r="I2130" s="608"/>
      <c r="J2130" s="359"/>
      <c r="K2130" s="363"/>
      <c r="L2130" s="355"/>
      <c r="M2130" s="355"/>
      <c r="N2130" s="358"/>
      <c r="O2130" s="355"/>
    </row>
    <row r="2131" spans="1:15" x14ac:dyDescent="0.2">
      <c r="A2131" s="355"/>
      <c r="B2131" s="355"/>
      <c r="C2131" s="355"/>
      <c r="D2131" s="355"/>
      <c r="E2131" s="355"/>
      <c r="F2131" s="355"/>
      <c r="G2131" s="355"/>
      <c r="H2131" s="358"/>
      <c r="I2131" s="608"/>
      <c r="J2131" s="359"/>
      <c r="K2131" s="363"/>
      <c r="L2131" s="355"/>
      <c r="M2131" s="355"/>
      <c r="N2131" s="358"/>
      <c r="O2131" s="355"/>
    </row>
    <row r="2132" spans="1:15" x14ac:dyDescent="0.2">
      <c r="A2132" s="355"/>
      <c r="B2132" s="355"/>
      <c r="C2132" s="355"/>
      <c r="D2132" s="355"/>
      <c r="E2132" s="355"/>
      <c r="F2132" s="355"/>
      <c r="G2132" s="355"/>
      <c r="H2132" s="358"/>
      <c r="I2132" s="608"/>
      <c r="J2132" s="359"/>
      <c r="K2132" s="363"/>
      <c r="L2132" s="355"/>
      <c r="M2132" s="355"/>
      <c r="N2132" s="358"/>
      <c r="O2132" s="355"/>
    </row>
    <row r="2133" spans="1:15" x14ac:dyDescent="0.2">
      <c r="A2133" s="355"/>
      <c r="B2133" s="355"/>
      <c r="C2133" s="355"/>
      <c r="D2133" s="355"/>
      <c r="E2133" s="355"/>
      <c r="F2133" s="355"/>
      <c r="G2133" s="355"/>
      <c r="H2133" s="358"/>
      <c r="I2133" s="608"/>
      <c r="J2133" s="359"/>
      <c r="K2133" s="363"/>
      <c r="L2133" s="355"/>
      <c r="M2133" s="355"/>
      <c r="N2133" s="358"/>
      <c r="O2133" s="355"/>
    </row>
    <row r="2134" spans="1:15" x14ac:dyDescent="0.2">
      <c r="A2134" s="355"/>
      <c r="B2134" s="355"/>
      <c r="C2134" s="355"/>
      <c r="D2134" s="355"/>
      <c r="E2134" s="355"/>
      <c r="F2134" s="355"/>
      <c r="G2134" s="355"/>
      <c r="H2134" s="358"/>
      <c r="I2134" s="608"/>
      <c r="J2134" s="359"/>
      <c r="K2134" s="363"/>
      <c r="L2134" s="355"/>
      <c r="M2134" s="355"/>
      <c r="N2134" s="358"/>
      <c r="O2134" s="355"/>
    </row>
    <row r="2135" spans="1:15" x14ac:dyDescent="0.2">
      <c r="A2135" s="355"/>
      <c r="B2135" s="355"/>
      <c r="C2135" s="355"/>
      <c r="D2135" s="355"/>
      <c r="E2135" s="355"/>
      <c r="F2135" s="355"/>
      <c r="G2135" s="355"/>
      <c r="H2135" s="358"/>
      <c r="I2135" s="608"/>
      <c r="J2135" s="359"/>
      <c r="K2135" s="363"/>
      <c r="L2135" s="355"/>
      <c r="M2135" s="355"/>
      <c r="N2135" s="358"/>
      <c r="O2135" s="355"/>
    </row>
    <row r="2136" spans="1:15" x14ac:dyDescent="0.2">
      <c r="A2136" s="355"/>
      <c r="B2136" s="355"/>
      <c r="C2136" s="355"/>
      <c r="D2136" s="355"/>
      <c r="E2136" s="355"/>
      <c r="F2136" s="355"/>
      <c r="G2136" s="355"/>
      <c r="H2136" s="358"/>
      <c r="I2136" s="608"/>
      <c r="J2136" s="359"/>
      <c r="K2136" s="363"/>
      <c r="L2136" s="355"/>
      <c r="M2136" s="355"/>
      <c r="N2136" s="358"/>
      <c r="O2136" s="355"/>
    </row>
    <row r="2137" spans="1:15" x14ac:dyDescent="0.2">
      <c r="A2137" s="355"/>
      <c r="B2137" s="355"/>
      <c r="C2137" s="355"/>
      <c r="D2137" s="355"/>
      <c r="E2137" s="355"/>
      <c r="F2137" s="355"/>
      <c r="G2137" s="355"/>
      <c r="H2137" s="358"/>
      <c r="I2137" s="608"/>
      <c r="J2137" s="359"/>
      <c r="K2137" s="363"/>
      <c r="L2137" s="355"/>
      <c r="M2137" s="355"/>
      <c r="N2137" s="358"/>
      <c r="O2137" s="355"/>
    </row>
    <row r="2138" spans="1:15" x14ac:dyDescent="0.2">
      <c r="A2138" s="355"/>
      <c r="B2138" s="355"/>
      <c r="C2138" s="355"/>
      <c r="D2138" s="355"/>
      <c r="E2138" s="355"/>
      <c r="F2138" s="355"/>
      <c r="G2138" s="355"/>
      <c r="H2138" s="358"/>
      <c r="I2138" s="608"/>
      <c r="J2138" s="359"/>
      <c r="K2138" s="363"/>
      <c r="L2138" s="355"/>
      <c r="M2138" s="355"/>
      <c r="N2138" s="358"/>
      <c r="O2138" s="355"/>
    </row>
    <row r="2139" spans="1:15" x14ac:dyDescent="0.2">
      <c r="A2139" s="355"/>
      <c r="B2139" s="355"/>
      <c r="C2139" s="355"/>
      <c r="D2139" s="355"/>
      <c r="E2139" s="355"/>
      <c r="F2139" s="355"/>
      <c r="G2139" s="355"/>
      <c r="H2139" s="358"/>
      <c r="I2139" s="608"/>
      <c r="J2139" s="359"/>
      <c r="K2139" s="363"/>
      <c r="L2139" s="355"/>
      <c r="M2139" s="355"/>
      <c r="N2139" s="358"/>
      <c r="O2139" s="355"/>
    </row>
    <row r="2140" spans="1:15" x14ac:dyDescent="0.2">
      <c r="A2140" s="355"/>
      <c r="B2140" s="355"/>
      <c r="C2140" s="355"/>
      <c r="D2140" s="355"/>
      <c r="E2140" s="355"/>
      <c r="F2140" s="355"/>
      <c r="G2140" s="355"/>
      <c r="H2140" s="358"/>
      <c r="I2140" s="608"/>
      <c r="J2140" s="359"/>
      <c r="K2140" s="363"/>
      <c r="L2140" s="355"/>
      <c r="M2140" s="355"/>
      <c r="N2140" s="358"/>
      <c r="O2140" s="355"/>
    </row>
    <row r="2141" spans="1:15" x14ac:dyDescent="0.2">
      <c r="A2141" s="355"/>
      <c r="B2141" s="355"/>
      <c r="C2141" s="355"/>
      <c r="D2141" s="355"/>
      <c r="E2141" s="355"/>
      <c r="F2141" s="355"/>
      <c r="G2141" s="355"/>
      <c r="H2141" s="358"/>
      <c r="I2141" s="608"/>
      <c r="J2141" s="359"/>
      <c r="K2141" s="363"/>
      <c r="L2141" s="355"/>
      <c r="M2141" s="355"/>
      <c r="N2141" s="358"/>
      <c r="O2141" s="355"/>
    </row>
    <row r="2142" spans="1:15" x14ac:dyDescent="0.2">
      <c r="A2142" s="355"/>
      <c r="B2142" s="355"/>
      <c r="C2142" s="355"/>
      <c r="D2142" s="355"/>
      <c r="E2142" s="355"/>
      <c r="F2142" s="355"/>
      <c r="G2142" s="355"/>
      <c r="H2142" s="358"/>
      <c r="I2142" s="608"/>
      <c r="J2142" s="359"/>
      <c r="K2142" s="363"/>
      <c r="L2142" s="355"/>
      <c r="M2142" s="355"/>
      <c r="N2142" s="358"/>
      <c r="O2142" s="355"/>
    </row>
    <row r="2143" spans="1:15" x14ac:dyDescent="0.2">
      <c r="A2143" s="355"/>
      <c r="B2143" s="355"/>
      <c r="C2143" s="355"/>
      <c r="D2143" s="355"/>
      <c r="E2143" s="355"/>
      <c r="F2143" s="355"/>
      <c r="G2143" s="355"/>
      <c r="H2143" s="358"/>
      <c r="I2143" s="608"/>
      <c r="J2143" s="359"/>
      <c r="K2143" s="363"/>
      <c r="L2143" s="355"/>
      <c r="M2143" s="355"/>
      <c r="N2143" s="358"/>
      <c r="O2143" s="355"/>
    </row>
    <row r="2144" spans="1:15" x14ac:dyDescent="0.2">
      <c r="A2144" s="355"/>
      <c r="B2144" s="355"/>
      <c r="C2144" s="355"/>
      <c r="D2144" s="355"/>
      <c r="E2144" s="355"/>
      <c r="F2144" s="355"/>
      <c r="G2144" s="355"/>
      <c r="H2144" s="358"/>
      <c r="I2144" s="608"/>
      <c r="J2144" s="359"/>
      <c r="K2144" s="363"/>
      <c r="L2144" s="355"/>
      <c r="M2144" s="355"/>
      <c r="N2144" s="358"/>
      <c r="O2144" s="355"/>
    </row>
    <row r="2145" spans="1:15" x14ac:dyDescent="0.2">
      <c r="A2145" s="355"/>
      <c r="B2145" s="355"/>
      <c r="C2145" s="355"/>
      <c r="D2145" s="355"/>
      <c r="E2145" s="355"/>
      <c r="F2145" s="355"/>
      <c r="G2145" s="355"/>
      <c r="H2145" s="358"/>
      <c r="I2145" s="608"/>
      <c r="J2145" s="359"/>
      <c r="K2145" s="363"/>
      <c r="L2145" s="355"/>
      <c r="M2145" s="355"/>
      <c r="N2145" s="358"/>
      <c r="O2145" s="355"/>
    </row>
    <row r="2146" spans="1:15" x14ac:dyDescent="0.2">
      <c r="A2146" s="355"/>
      <c r="B2146" s="355"/>
      <c r="C2146" s="355"/>
      <c r="D2146" s="355"/>
      <c r="E2146" s="355"/>
      <c r="F2146" s="355"/>
      <c r="G2146" s="355"/>
      <c r="H2146" s="358"/>
      <c r="I2146" s="608"/>
      <c r="J2146" s="359"/>
      <c r="K2146" s="363"/>
      <c r="L2146" s="355"/>
      <c r="M2146" s="355"/>
      <c r="N2146" s="358"/>
      <c r="O2146" s="355"/>
    </row>
    <row r="2147" spans="1:15" x14ac:dyDescent="0.2">
      <c r="A2147" s="355"/>
      <c r="B2147" s="355"/>
      <c r="C2147" s="355"/>
      <c r="D2147" s="355"/>
      <c r="E2147" s="355"/>
      <c r="F2147" s="355"/>
      <c r="G2147" s="355"/>
      <c r="H2147" s="358"/>
      <c r="I2147" s="608"/>
      <c r="J2147" s="359"/>
      <c r="K2147" s="363"/>
      <c r="L2147" s="355"/>
      <c r="M2147" s="355"/>
      <c r="N2147" s="358"/>
      <c r="O2147" s="355"/>
    </row>
    <row r="2148" spans="1:15" x14ac:dyDescent="0.2">
      <c r="A2148" s="355"/>
      <c r="B2148" s="355"/>
      <c r="C2148" s="355"/>
      <c r="D2148" s="355"/>
      <c r="E2148" s="355"/>
      <c r="F2148" s="355"/>
      <c r="G2148" s="355"/>
      <c r="H2148" s="358"/>
      <c r="I2148" s="608"/>
      <c r="J2148" s="359"/>
      <c r="K2148" s="363"/>
      <c r="L2148" s="355"/>
      <c r="M2148" s="355"/>
      <c r="N2148" s="358"/>
      <c r="O2148" s="355"/>
    </row>
    <row r="2149" spans="1:15" x14ac:dyDescent="0.2">
      <c r="A2149" s="355"/>
      <c r="B2149" s="355"/>
      <c r="C2149" s="355"/>
      <c r="D2149" s="355"/>
      <c r="E2149" s="355"/>
      <c r="F2149" s="355"/>
      <c r="G2149" s="355"/>
      <c r="H2149" s="358"/>
      <c r="I2149" s="608"/>
      <c r="J2149" s="359"/>
      <c r="K2149" s="363"/>
      <c r="L2149" s="355"/>
      <c r="M2149" s="355"/>
      <c r="N2149" s="358"/>
      <c r="O2149" s="355"/>
    </row>
    <row r="2150" spans="1:15" x14ac:dyDescent="0.2">
      <c r="A2150" s="355"/>
      <c r="B2150" s="355"/>
      <c r="C2150" s="355"/>
      <c r="D2150" s="355"/>
      <c r="E2150" s="355"/>
      <c r="F2150" s="355"/>
      <c r="G2150" s="355"/>
      <c r="H2150" s="358"/>
      <c r="I2150" s="608"/>
      <c r="J2150" s="359"/>
      <c r="K2150" s="363"/>
      <c r="L2150" s="355"/>
      <c r="M2150" s="355"/>
      <c r="N2150" s="358"/>
      <c r="O2150" s="355"/>
    </row>
    <row r="2151" spans="1:15" x14ac:dyDescent="0.2">
      <c r="A2151" s="355"/>
      <c r="B2151" s="355"/>
      <c r="C2151" s="355"/>
      <c r="D2151" s="355"/>
      <c r="E2151" s="355"/>
      <c r="F2151" s="355"/>
      <c r="G2151" s="355"/>
      <c r="H2151" s="358"/>
      <c r="I2151" s="608"/>
      <c r="J2151" s="359"/>
      <c r="K2151" s="363"/>
      <c r="L2151" s="355"/>
      <c r="M2151" s="355"/>
      <c r="N2151" s="358"/>
      <c r="O2151" s="355"/>
    </row>
    <row r="2152" spans="1:15" x14ac:dyDescent="0.2">
      <c r="A2152" s="355"/>
      <c r="B2152" s="355"/>
      <c r="C2152" s="355"/>
      <c r="D2152" s="355"/>
      <c r="E2152" s="355"/>
      <c r="F2152" s="355"/>
      <c r="G2152" s="355"/>
      <c r="H2152" s="358"/>
      <c r="I2152" s="608"/>
      <c r="J2152" s="359"/>
      <c r="K2152" s="363"/>
      <c r="L2152" s="355"/>
      <c r="M2152" s="355"/>
      <c r="N2152" s="358"/>
      <c r="O2152" s="355"/>
    </row>
    <row r="2153" spans="1:15" x14ac:dyDescent="0.2">
      <c r="A2153" s="355"/>
      <c r="B2153" s="355"/>
      <c r="C2153" s="355"/>
      <c r="D2153" s="355"/>
      <c r="E2153" s="355"/>
      <c r="F2153" s="355"/>
      <c r="G2153" s="355"/>
      <c r="H2153" s="358"/>
      <c r="I2153" s="608"/>
      <c r="J2153" s="359"/>
      <c r="K2153" s="363"/>
      <c r="L2153" s="355"/>
      <c r="M2153" s="355"/>
      <c r="N2153" s="358"/>
      <c r="O2153" s="355"/>
    </row>
    <row r="2154" spans="1:15" x14ac:dyDescent="0.2">
      <c r="A2154" s="355"/>
      <c r="B2154" s="355"/>
      <c r="C2154" s="355"/>
      <c r="D2154" s="355"/>
      <c r="E2154" s="355"/>
      <c r="F2154" s="355"/>
      <c r="G2154" s="355"/>
      <c r="H2154" s="358"/>
      <c r="I2154" s="608"/>
      <c r="J2154" s="359"/>
      <c r="K2154" s="363"/>
      <c r="L2154" s="355"/>
      <c r="M2154" s="355"/>
      <c r="N2154" s="358"/>
      <c r="O2154" s="355"/>
    </row>
    <row r="2155" spans="1:15" x14ac:dyDescent="0.2">
      <c r="A2155" s="355"/>
      <c r="B2155" s="355"/>
      <c r="C2155" s="355"/>
      <c r="D2155" s="355"/>
      <c r="E2155" s="355"/>
      <c r="F2155" s="355"/>
      <c r="G2155" s="355"/>
      <c r="H2155" s="358"/>
      <c r="I2155" s="608"/>
      <c r="J2155" s="359"/>
      <c r="K2155" s="363"/>
      <c r="L2155" s="355"/>
      <c r="M2155" s="355"/>
      <c r="N2155" s="358"/>
      <c r="O2155" s="355"/>
    </row>
    <row r="2156" spans="1:15" x14ac:dyDescent="0.2">
      <c r="A2156" s="355"/>
      <c r="B2156" s="355"/>
      <c r="C2156" s="355"/>
      <c r="D2156" s="355"/>
      <c r="E2156" s="355"/>
      <c r="F2156" s="355"/>
      <c r="G2156" s="355"/>
      <c r="H2156" s="358"/>
      <c r="I2156" s="608"/>
      <c r="J2156" s="359"/>
      <c r="K2156" s="363"/>
      <c r="L2156" s="355"/>
      <c r="M2156" s="355"/>
      <c r="N2156" s="358"/>
      <c r="O2156" s="355"/>
    </row>
    <row r="2157" spans="1:15" x14ac:dyDescent="0.2">
      <c r="A2157" s="355"/>
      <c r="B2157" s="355"/>
      <c r="C2157" s="355"/>
      <c r="D2157" s="355"/>
      <c r="E2157" s="355"/>
      <c r="F2157" s="355"/>
      <c r="G2157" s="355"/>
      <c r="H2157" s="358"/>
      <c r="I2157" s="608"/>
      <c r="J2157" s="359"/>
      <c r="K2157" s="363"/>
      <c r="L2157" s="355"/>
      <c r="M2157" s="355"/>
      <c r="N2157" s="358"/>
      <c r="O2157" s="355"/>
    </row>
    <row r="2158" spans="1:15" x14ac:dyDescent="0.2">
      <c r="A2158" s="355"/>
      <c r="B2158" s="355"/>
      <c r="C2158" s="355"/>
      <c r="D2158" s="355"/>
      <c r="E2158" s="355"/>
      <c r="F2158" s="355"/>
      <c r="G2158" s="355"/>
      <c r="H2158" s="358"/>
      <c r="I2158" s="608"/>
      <c r="J2158" s="359"/>
      <c r="K2158" s="363"/>
      <c r="L2158" s="355"/>
      <c r="M2158" s="355"/>
      <c r="N2158" s="358"/>
      <c r="O2158" s="355"/>
    </row>
    <row r="2159" spans="1:15" x14ac:dyDescent="0.2">
      <c r="A2159" s="355"/>
      <c r="B2159" s="355"/>
      <c r="C2159" s="355"/>
      <c r="D2159" s="355"/>
      <c r="E2159" s="355"/>
      <c r="F2159" s="355"/>
      <c r="G2159" s="355"/>
      <c r="H2159" s="358"/>
      <c r="I2159" s="608"/>
      <c r="J2159" s="359"/>
      <c r="K2159" s="363"/>
      <c r="L2159" s="355"/>
      <c r="M2159" s="355"/>
      <c r="N2159" s="358"/>
      <c r="O2159" s="355"/>
    </row>
    <row r="2160" spans="1:15" x14ac:dyDescent="0.2">
      <c r="A2160" s="355"/>
      <c r="B2160" s="355"/>
      <c r="C2160" s="355"/>
      <c r="D2160" s="355"/>
      <c r="E2160" s="355"/>
      <c r="F2160" s="355"/>
      <c r="G2160" s="355"/>
      <c r="H2160" s="358"/>
      <c r="I2160" s="608"/>
      <c r="J2160" s="359"/>
      <c r="K2160" s="363"/>
      <c r="L2160" s="355"/>
      <c r="M2160" s="355"/>
      <c r="N2160" s="358"/>
      <c r="O2160" s="355"/>
    </row>
    <row r="2161" spans="1:15" x14ac:dyDescent="0.2">
      <c r="A2161" s="355"/>
      <c r="B2161" s="355"/>
      <c r="C2161" s="355"/>
      <c r="D2161" s="355"/>
      <c r="E2161" s="355"/>
      <c r="F2161" s="355"/>
      <c r="G2161" s="355"/>
      <c r="H2161" s="358"/>
      <c r="I2161" s="608"/>
      <c r="J2161" s="359"/>
      <c r="K2161" s="363"/>
      <c r="L2161" s="355"/>
      <c r="M2161" s="355"/>
      <c r="N2161" s="358"/>
      <c r="O2161" s="355"/>
    </row>
    <row r="2162" spans="1:15" x14ac:dyDescent="0.2">
      <c r="A2162" s="355"/>
      <c r="B2162" s="355"/>
      <c r="C2162" s="355"/>
      <c r="D2162" s="355"/>
      <c r="E2162" s="355"/>
      <c r="F2162" s="355"/>
      <c r="G2162" s="355"/>
      <c r="H2162" s="358"/>
      <c r="I2162" s="608"/>
      <c r="J2162" s="359"/>
      <c r="K2162" s="363"/>
      <c r="L2162" s="355"/>
      <c r="M2162" s="355"/>
      <c r="N2162" s="358"/>
      <c r="O2162" s="355"/>
    </row>
    <row r="2163" spans="1:15" x14ac:dyDescent="0.2">
      <c r="A2163" s="355"/>
      <c r="B2163" s="355"/>
      <c r="C2163" s="355"/>
      <c r="D2163" s="355"/>
      <c r="E2163" s="355"/>
      <c r="F2163" s="355"/>
      <c r="G2163" s="355"/>
      <c r="H2163" s="355"/>
      <c r="I2163" s="609"/>
      <c r="J2163" s="355"/>
      <c r="K2163" s="349"/>
      <c r="L2163" s="355"/>
      <c r="M2163" s="355"/>
      <c r="N2163" s="355"/>
      <c r="O2163" s="355"/>
    </row>
  </sheetData>
  <sortState ref="A2:O2615">
    <sortCondition ref="C2:C2615"/>
  </sortState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workbookViewId="0">
      <selection activeCell="E22" sqref="E22"/>
    </sheetView>
  </sheetViews>
  <sheetFormatPr defaultRowHeight="12.75" x14ac:dyDescent="0.2"/>
  <cols>
    <col min="8" max="8" width="14.140625" customWidth="1"/>
    <col min="9" max="9" width="13.5703125" style="341" customWidth="1"/>
    <col min="12" max="12" width="14.140625" customWidth="1"/>
  </cols>
  <sheetData>
    <row r="1" spans="1:13" x14ac:dyDescent="0.2">
      <c r="A1" s="400" t="s">
        <v>388</v>
      </c>
      <c r="B1" s="400" t="s">
        <v>0</v>
      </c>
      <c r="C1" s="400" t="s">
        <v>389</v>
      </c>
      <c r="D1" s="400" t="s">
        <v>1</v>
      </c>
      <c r="E1" s="400" t="s">
        <v>31</v>
      </c>
      <c r="F1" s="400" t="s">
        <v>32</v>
      </c>
      <c r="G1" s="400" t="s">
        <v>40</v>
      </c>
      <c r="H1" s="400" t="s">
        <v>33</v>
      </c>
      <c r="I1" s="457" t="s">
        <v>2</v>
      </c>
      <c r="J1" s="400" t="s">
        <v>36</v>
      </c>
      <c r="K1" s="400" t="s">
        <v>3</v>
      </c>
      <c r="L1" s="400" t="s">
        <v>34</v>
      </c>
      <c r="M1" s="400" t="s">
        <v>35</v>
      </c>
    </row>
    <row r="2" spans="1:13" s="645" customFormat="1" x14ac:dyDescent="0.2">
      <c r="A2" s="645" t="s">
        <v>390</v>
      </c>
      <c r="B2" s="645" t="s">
        <v>395</v>
      </c>
      <c r="C2" s="645" t="s">
        <v>391</v>
      </c>
      <c r="D2" s="645" t="s">
        <v>157</v>
      </c>
      <c r="E2" s="645" t="s">
        <v>158</v>
      </c>
      <c r="F2" s="645" t="s">
        <v>159</v>
      </c>
      <c r="G2" s="645" t="s">
        <v>413</v>
      </c>
      <c r="H2" s="646">
        <v>42397</v>
      </c>
      <c r="I2" s="647">
        <v>1923.9</v>
      </c>
      <c r="J2" s="645" t="s">
        <v>414</v>
      </c>
      <c r="K2" s="645" t="s">
        <v>122</v>
      </c>
      <c r="L2" s="646">
        <v>42398</v>
      </c>
      <c r="M2" s="645" t="s">
        <v>4</v>
      </c>
    </row>
    <row r="3" spans="1:13" x14ac:dyDescent="0.2">
      <c r="A3" s="360"/>
      <c r="B3" s="360"/>
      <c r="C3" s="360"/>
      <c r="D3" s="360"/>
      <c r="E3" s="360"/>
      <c r="F3" s="360"/>
      <c r="G3" s="360"/>
      <c r="H3" s="362"/>
      <c r="I3" s="605">
        <f>SUM(I2:I2)</f>
        <v>1923.9</v>
      </c>
      <c r="J3" s="360"/>
      <c r="K3" s="360"/>
      <c r="L3" s="362"/>
      <c r="M3" s="360"/>
    </row>
    <row r="4" spans="1:13" x14ac:dyDescent="0.2">
      <c r="A4" s="360"/>
      <c r="B4" s="360"/>
      <c r="C4" s="360"/>
      <c r="D4" s="360"/>
      <c r="E4" s="360"/>
      <c r="F4" s="360"/>
      <c r="G4" s="360"/>
      <c r="H4" s="362"/>
      <c r="I4" s="458"/>
      <c r="J4" s="360"/>
      <c r="K4" s="360"/>
      <c r="L4" s="362"/>
      <c r="M4" s="360"/>
    </row>
    <row r="5" spans="1:13" x14ac:dyDescent="0.2">
      <c r="A5" s="360"/>
      <c r="B5" s="360"/>
      <c r="C5" s="360"/>
      <c r="D5" s="360"/>
      <c r="E5" s="360"/>
      <c r="F5" s="360"/>
      <c r="G5" s="360"/>
      <c r="H5" s="362"/>
      <c r="I5" s="458"/>
      <c r="J5" s="360"/>
      <c r="K5" s="360"/>
      <c r="L5" s="362"/>
      <c r="M5" s="360"/>
    </row>
    <row r="6" spans="1:13" x14ac:dyDescent="0.2">
      <c r="A6" s="360"/>
      <c r="B6" s="360"/>
      <c r="C6" s="360"/>
      <c r="D6" s="360"/>
      <c r="E6" s="360"/>
      <c r="F6" s="360"/>
      <c r="G6" s="360"/>
      <c r="H6" s="362"/>
      <c r="I6" s="458"/>
      <c r="J6" s="360"/>
      <c r="K6" s="360"/>
      <c r="L6" s="362"/>
      <c r="M6" s="360"/>
    </row>
    <row r="7" spans="1:13" x14ac:dyDescent="0.2">
      <c r="A7" s="360"/>
      <c r="B7" s="360"/>
      <c r="C7" s="360"/>
      <c r="D7" s="360"/>
      <c r="E7" s="360"/>
      <c r="F7" s="360"/>
      <c r="G7" s="360"/>
      <c r="H7" s="362"/>
      <c r="I7" s="458"/>
      <c r="J7" s="360"/>
      <c r="K7" s="360"/>
      <c r="L7" s="362"/>
      <c r="M7" s="360"/>
    </row>
    <row r="8" spans="1:13" x14ac:dyDescent="0.2">
      <c r="A8" s="360"/>
      <c r="B8" s="360"/>
      <c r="C8" s="360"/>
      <c r="D8" s="360"/>
      <c r="E8" s="360"/>
      <c r="F8" s="360"/>
      <c r="G8" s="360"/>
      <c r="H8" s="362"/>
      <c r="I8" s="458"/>
      <c r="J8" s="360"/>
      <c r="K8" s="360"/>
      <c r="L8" s="362"/>
      <c r="M8" s="360"/>
    </row>
    <row r="9" spans="1:13" x14ac:dyDescent="0.2">
      <c r="A9" s="360"/>
      <c r="B9" s="360"/>
      <c r="C9" s="360"/>
      <c r="D9" s="360"/>
      <c r="E9" s="360"/>
      <c r="F9" s="360"/>
      <c r="G9" s="360"/>
      <c r="H9" s="362"/>
      <c r="I9" s="458"/>
      <c r="J9" s="360"/>
      <c r="K9" s="360"/>
      <c r="L9" s="362"/>
      <c r="M9" s="360"/>
    </row>
    <row r="10" spans="1:13" x14ac:dyDescent="0.2">
      <c r="A10" s="360"/>
      <c r="B10" s="360"/>
      <c r="C10" s="360"/>
      <c r="D10" s="360"/>
      <c r="E10" s="360"/>
      <c r="F10" s="360"/>
      <c r="G10" s="360"/>
      <c r="H10" s="362"/>
      <c r="I10" s="458"/>
      <c r="J10" s="360"/>
      <c r="K10" s="360"/>
      <c r="L10" s="362"/>
      <c r="M10" s="360"/>
    </row>
    <row r="11" spans="1:13" x14ac:dyDescent="0.2">
      <c r="A11" s="360"/>
      <c r="B11" s="360"/>
      <c r="C11" s="360"/>
      <c r="D11" s="360"/>
      <c r="E11" s="360"/>
      <c r="F11" s="360"/>
      <c r="G11" s="360"/>
      <c r="H11" s="362"/>
      <c r="I11" s="458"/>
      <c r="J11" s="360"/>
      <c r="K11" s="360"/>
      <c r="L11" s="362"/>
      <c r="M11" s="360"/>
    </row>
    <row r="12" spans="1:13" x14ac:dyDescent="0.2">
      <c r="A12" s="360"/>
      <c r="B12" s="360"/>
      <c r="C12" s="360"/>
      <c r="D12" s="360"/>
      <c r="E12" s="360"/>
      <c r="F12" s="360"/>
      <c r="G12" s="360"/>
      <c r="H12" s="362"/>
      <c r="I12" s="458"/>
      <c r="J12" s="360"/>
      <c r="K12" s="360"/>
      <c r="L12" s="362"/>
      <c r="M12" s="360"/>
    </row>
    <row r="13" spans="1:13" x14ac:dyDescent="0.2">
      <c r="A13" s="360"/>
      <c r="B13" s="360"/>
      <c r="C13" s="360"/>
      <c r="D13" s="360"/>
      <c r="E13" s="360"/>
      <c r="F13" s="360"/>
      <c r="G13" s="360"/>
      <c r="H13" s="362"/>
      <c r="I13" s="458"/>
      <c r="J13" s="360"/>
      <c r="K13" s="360"/>
      <c r="L13" s="362"/>
      <c r="M13" s="360"/>
    </row>
    <row r="14" spans="1:13" x14ac:dyDescent="0.2">
      <c r="A14" s="360"/>
      <c r="B14" s="360"/>
      <c r="C14" s="360"/>
      <c r="D14" s="360"/>
      <c r="E14" s="360"/>
      <c r="F14" s="360"/>
      <c r="G14" s="360"/>
      <c r="H14" s="362"/>
      <c r="I14" s="458"/>
      <c r="J14" s="360"/>
      <c r="K14" s="360"/>
      <c r="L14" s="362"/>
      <c r="M14" s="360"/>
    </row>
    <row r="15" spans="1:13" x14ac:dyDescent="0.2">
      <c r="A15" s="360"/>
      <c r="B15" s="360"/>
      <c r="C15" s="360"/>
      <c r="D15" s="360"/>
      <c r="E15" s="360"/>
      <c r="F15" s="360"/>
      <c r="G15" s="360"/>
      <c r="H15" s="362"/>
      <c r="I15" s="458"/>
      <c r="J15" s="360"/>
      <c r="K15" s="360"/>
      <c r="L15" s="362"/>
      <c r="M15" s="360"/>
    </row>
    <row r="16" spans="1:13" x14ac:dyDescent="0.2">
      <c r="A16" s="360"/>
      <c r="B16" s="360"/>
      <c r="C16" s="360"/>
      <c r="D16" s="360"/>
      <c r="E16" s="360"/>
      <c r="F16" s="360"/>
      <c r="G16" s="360"/>
      <c r="H16" s="362"/>
      <c r="I16" s="458"/>
      <c r="J16" s="360"/>
      <c r="K16" s="360"/>
      <c r="L16" s="362"/>
      <c r="M16" s="360"/>
    </row>
    <row r="17" spans="1:13" x14ac:dyDescent="0.2">
      <c r="A17" s="360"/>
      <c r="B17" s="360"/>
      <c r="C17" s="360"/>
      <c r="D17" s="360"/>
      <c r="E17" s="360"/>
      <c r="F17" s="360"/>
      <c r="G17" s="360"/>
      <c r="H17" s="362"/>
      <c r="I17" s="458"/>
      <c r="J17" s="360"/>
      <c r="K17" s="360"/>
      <c r="L17" s="362"/>
      <c r="M17" s="360"/>
    </row>
    <row r="18" spans="1:13" x14ac:dyDescent="0.2">
      <c r="A18" s="360"/>
      <c r="B18" s="360"/>
      <c r="C18" s="360"/>
      <c r="D18" s="360"/>
      <c r="E18" s="360"/>
      <c r="F18" s="360"/>
      <c r="G18" s="360"/>
      <c r="H18" s="362"/>
      <c r="I18" s="458"/>
      <c r="J18" s="360"/>
      <c r="K18" s="360"/>
      <c r="L18" s="362"/>
      <c r="M18" s="360"/>
    </row>
    <row r="19" spans="1:13" x14ac:dyDescent="0.2">
      <c r="A19" s="360"/>
      <c r="B19" s="360"/>
      <c r="C19" s="360"/>
      <c r="D19" s="360"/>
      <c r="E19" s="360"/>
      <c r="F19" s="360"/>
      <c r="G19" s="360"/>
      <c r="H19" s="362"/>
      <c r="I19" s="458"/>
      <c r="J19" s="360"/>
      <c r="K19" s="360"/>
      <c r="L19" s="362"/>
      <c r="M19" s="360"/>
    </row>
    <row r="20" spans="1:13" x14ac:dyDescent="0.2">
      <c r="A20" s="360"/>
      <c r="B20" s="360"/>
      <c r="C20" s="360"/>
      <c r="D20" s="360"/>
      <c r="E20" s="360"/>
      <c r="F20" s="360"/>
      <c r="G20" s="360"/>
      <c r="H20" s="362"/>
      <c r="I20" s="458"/>
      <c r="J20" s="360"/>
      <c r="K20" s="360"/>
      <c r="L20" s="362"/>
      <c r="M20" s="360"/>
    </row>
    <row r="21" spans="1:13" x14ac:dyDescent="0.2">
      <c r="A21" s="360"/>
      <c r="B21" s="360"/>
      <c r="C21" s="360"/>
      <c r="D21" s="360"/>
      <c r="E21" s="360"/>
      <c r="F21" s="360"/>
      <c r="G21" s="360"/>
      <c r="H21" s="362"/>
      <c r="I21" s="458"/>
      <c r="J21" s="360"/>
      <c r="K21" s="360"/>
      <c r="L21" s="362"/>
      <c r="M21" s="360"/>
    </row>
    <row r="22" spans="1:13" x14ac:dyDescent="0.2">
      <c r="A22" s="360"/>
      <c r="B22" s="360"/>
      <c r="C22" s="360"/>
      <c r="D22" s="360"/>
      <c r="E22" s="360"/>
      <c r="F22" s="360"/>
      <c r="G22" s="360"/>
      <c r="H22" s="362"/>
      <c r="I22" s="458"/>
      <c r="J22" s="360"/>
      <c r="K22" s="360"/>
      <c r="L22" s="362"/>
      <c r="M22" s="360"/>
    </row>
    <row r="23" spans="1:13" x14ac:dyDescent="0.2">
      <c r="A23" s="360"/>
      <c r="B23" s="360"/>
      <c r="C23" s="360"/>
      <c r="D23" s="360"/>
      <c r="E23" s="360"/>
      <c r="F23" s="360"/>
      <c r="G23" s="360"/>
      <c r="H23" s="362"/>
      <c r="I23" s="458"/>
      <c r="J23" s="360"/>
      <c r="K23" s="360"/>
      <c r="L23" s="362"/>
      <c r="M23" s="360"/>
    </row>
    <row r="24" spans="1:13" x14ac:dyDescent="0.2">
      <c r="A24" s="360"/>
      <c r="B24" s="360"/>
      <c r="C24" s="360"/>
      <c r="D24" s="360"/>
      <c r="E24" s="360"/>
      <c r="F24" s="360"/>
      <c r="G24" s="360"/>
      <c r="H24" s="362"/>
      <c r="I24" s="458"/>
      <c r="J24" s="360"/>
      <c r="K24" s="360"/>
      <c r="L24" s="362"/>
      <c r="M24" s="360"/>
    </row>
    <row r="25" spans="1:13" x14ac:dyDescent="0.2">
      <c r="A25" s="360"/>
      <c r="B25" s="360"/>
      <c r="C25" s="360"/>
      <c r="D25" s="360"/>
      <c r="E25" s="360"/>
      <c r="F25" s="360"/>
      <c r="G25" s="360"/>
      <c r="H25" s="362"/>
      <c r="I25" s="458"/>
      <c r="J25" s="360"/>
      <c r="K25" s="360"/>
      <c r="L25" s="362"/>
      <c r="M25" s="360"/>
    </row>
    <row r="26" spans="1:13" x14ac:dyDescent="0.2">
      <c r="A26" s="360"/>
      <c r="B26" s="360"/>
      <c r="C26" s="360"/>
      <c r="D26" s="360"/>
      <c r="E26" s="360"/>
      <c r="F26" s="360"/>
      <c r="G26" s="360"/>
      <c r="H26" s="362"/>
      <c r="I26" s="458"/>
      <c r="J26" s="360"/>
      <c r="K26" s="360"/>
      <c r="L26" s="362"/>
      <c r="M26" s="360"/>
    </row>
    <row r="27" spans="1:13" x14ac:dyDescent="0.2">
      <c r="A27" s="360"/>
      <c r="B27" s="360"/>
      <c r="C27" s="360"/>
      <c r="D27" s="360"/>
      <c r="E27" s="360"/>
      <c r="F27" s="360"/>
      <c r="G27" s="360"/>
      <c r="H27" s="362"/>
      <c r="I27" s="458"/>
      <c r="J27" s="360"/>
      <c r="K27" s="360"/>
      <c r="L27" s="362"/>
      <c r="M27" s="360"/>
    </row>
    <row r="28" spans="1:13" x14ac:dyDescent="0.2">
      <c r="A28" s="360"/>
      <c r="B28" s="360"/>
      <c r="C28" s="360"/>
      <c r="D28" s="360"/>
      <c r="E28" s="360"/>
      <c r="F28" s="360"/>
      <c r="G28" s="360"/>
      <c r="H28" s="362"/>
      <c r="I28" s="458"/>
      <c r="J28" s="360"/>
      <c r="K28" s="360"/>
      <c r="L28" s="362"/>
      <c r="M28" s="360"/>
    </row>
    <row r="29" spans="1:13" x14ac:dyDescent="0.2">
      <c r="A29" s="360"/>
      <c r="B29" s="360"/>
      <c r="C29" s="360"/>
      <c r="D29" s="360"/>
      <c r="E29" s="360"/>
      <c r="F29" s="360"/>
      <c r="G29" s="360"/>
      <c r="H29" s="362"/>
      <c r="I29" s="458"/>
      <c r="J29" s="360"/>
      <c r="K29" s="360"/>
      <c r="L29" s="362"/>
      <c r="M29" s="360"/>
    </row>
    <row r="30" spans="1:13" x14ac:dyDescent="0.2">
      <c r="A30" s="360"/>
      <c r="B30" s="360"/>
      <c r="C30" s="360"/>
      <c r="D30" s="360"/>
      <c r="E30" s="360"/>
      <c r="F30" s="360"/>
      <c r="G30" s="360"/>
      <c r="H30" s="362"/>
      <c r="I30" s="458"/>
      <c r="J30" s="360"/>
      <c r="K30" s="360"/>
      <c r="L30" s="362"/>
      <c r="M30" s="360"/>
    </row>
    <row r="31" spans="1:13" x14ac:dyDescent="0.2">
      <c r="A31" s="360"/>
      <c r="B31" s="360"/>
      <c r="C31" s="360"/>
      <c r="D31" s="360"/>
      <c r="E31" s="360"/>
      <c r="F31" s="360"/>
      <c r="G31" s="360"/>
      <c r="H31" s="362"/>
      <c r="I31" s="458"/>
      <c r="J31" s="360"/>
      <c r="K31" s="360"/>
      <c r="L31" s="362"/>
      <c r="M31" s="360"/>
    </row>
    <row r="32" spans="1:13" x14ac:dyDescent="0.2">
      <c r="A32" s="360"/>
      <c r="B32" s="360"/>
      <c r="C32" s="360"/>
      <c r="D32" s="360"/>
      <c r="E32" s="360"/>
      <c r="F32" s="360"/>
      <c r="G32" s="360"/>
      <c r="H32" s="362"/>
      <c r="I32" s="458"/>
      <c r="J32" s="360"/>
      <c r="K32" s="360"/>
      <c r="L32" s="362"/>
      <c r="M32" s="360"/>
    </row>
    <row r="33" spans="1:13" x14ac:dyDescent="0.2">
      <c r="A33" s="360"/>
      <c r="B33" s="360"/>
      <c r="C33" s="360"/>
      <c r="D33" s="360"/>
      <c r="E33" s="360"/>
      <c r="F33" s="360"/>
      <c r="G33" s="360"/>
      <c r="H33" s="362"/>
      <c r="I33" s="458"/>
      <c r="J33" s="360"/>
      <c r="K33" s="360"/>
      <c r="L33" s="362"/>
      <c r="M33" s="360"/>
    </row>
    <row r="34" spans="1:13" x14ac:dyDescent="0.2">
      <c r="A34" s="360"/>
      <c r="B34" s="360"/>
      <c r="C34" s="360"/>
      <c r="D34" s="360"/>
      <c r="E34" s="360"/>
      <c r="F34" s="360"/>
      <c r="G34" s="360"/>
      <c r="H34" s="362"/>
      <c r="I34" s="458"/>
      <c r="J34" s="360"/>
      <c r="K34" s="360"/>
      <c r="L34" s="362"/>
      <c r="M34" s="360"/>
    </row>
    <row r="35" spans="1:13" x14ac:dyDescent="0.2">
      <c r="A35" s="360"/>
      <c r="B35" s="360"/>
      <c r="C35" s="360"/>
      <c r="D35" s="360"/>
      <c r="E35" s="360"/>
      <c r="F35" s="360"/>
      <c r="G35" s="360"/>
      <c r="H35" s="362"/>
      <c r="I35" s="458"/>
      <c r="J35" s="360"/>
      <c r="K35" s="360"/>
      <c r="L35" s="362"/>
      <c r="M35" s="360"/>
    </row>
    <row r="36" spans="1:13" x14ac:dyDescent="0.2">
      <c r="A36" s="360"/>
      <c r="B36" s="360"/>
      <c r="C36" s="360"/>
      <c r="D36" s="360"/>
      <c r="E36" s="360"/>
      <c r="F36" s="360"/>
      <c r="G36" s="360"/>
      <c r="H36" s="362"/>
      <c r="I36" s="458"/>
      <c r="J36" s="360"/>
      <c r="K36" s="360"/>
      <c r="L36" s="362"/>
      <c r="M36" s="360"/>
    </row>
    <row r="37" spans="1:13" x14ac:dyDescent="0.2">
      <c r="A37" s="360"/>
      <c r="B37" s="360"/>
      <c r="C37" s="360"/>
      <c r="D37" s="360"/>
      <c r="E37" s="360"/>
      <c r="F37" s="360"/>
      <c r="G37" s="360"/>
      <c r="H37" s="362"/>
      <c r="I37" s="458"/>
      <c r="J37" s="360"/>
      <c r="K37" s="360"/>
      <c r="L37" s="362"/>
      <c r="M37" s="360"/>
    </row>
    <row r="38" spans="1:13" x14ac:dyDescent="0.2">
      <c r="A38" s="360"/>
      <c r="B38" s="360"/>
      <c r="C38" s="360"/>
      <c r="D38" s="360"/>
      <c r="E38" s="360"/>
      <c r="F38" s="360"/>
      <c r="G38" s="360"/>
      <c r="H38" s="362"/>
      <c r="I38" s="458"/>
      <c r="J38" s="360"/>
      <c r="K38" s="360"/>
      <c r="L38" s="362"/>
      <c r="M38" s="360"/>
    </row>
    <row r="39" spans="1:13" x14ac:dyDescent="0.2">
      <c r="A39" s="360"/>
      <c r="B39" s="360"/>
      <c r="C39" s="360"/>
      <c r="D39" s="360"/>
      <c r="E39" s="360"/>
      <c r="F39" s="360"/>
      <c r="G39" s="360"/>
      <c r="H39" s="362"/>
      <c r="I39" s="458"/>
      <c r="J39" s="360"/>
      <c r="K39" s="360"/>
      <c r="L39" s="362"/>
      <c r="M39" s="360"/>
    </row>
    <row r="40" spans="1:13" x14ac:dyDescent="0.2">
      <c r="A40" s="360"/>
      <c r="B40" s="360"/>
      <c r="C40" s="360"/>
      <c r="D40" s="360"/>
      <c r="E40" s="360"/>
      <c r="F40" s="360"/>
      <c r="G40" s="360"/>
      <c r="H40" s="362"/>
      <c r="I40" s="458"/>
      <c r="J40" s="360"/>
      <c r="K40" s="360"/>
      <c r="L40" s="362"/>
      <c r="M40" s="360"/>
    </row>
    <row r="41" spans="1:13" x14ac:dyDescent="0.2">
      <c r="A41" s="360"/>
      <c r="B41" s="360"/>
      <c r="C41" s="360"/>
      <c r="D41" s="360"/>
      <c r="E41" s="360"/>
      <c r="F41" s="360"/>
      <c r="G41" s="360"/>
      <c r="H41" s="362"/>
      <c r="I41" s="458"/>
      <c r="J41" s="360"/>
      <c r="K41" s="360"/>
      <c r="L41" s="362"/>
      <c r="M41" s="360"/>
    </row>
    <row r="42" spans="1:13" x14ac:dyDescent="0.2">
      <c r="A42" s="360"/>
      <c r="B42" s="360"/>
      <c r="C42" s="360"/>
      <c r="D42" s="360"/>
      <c r="E42" s="360"/>
      <c r="F42" s="360"/>
      <c r="G42" s="360"/>
      <c r="H42" s="362"/>
      <c r="I42" s="458"/>
      <c r="J42" s="360"/>
      <c r="K42" s="360"/>
      <c r="L42" s="362"/>
      <c r="M42" s="360"/>
    </row>
    <row r="43" spans="1:13" x14ac:dyDescent="0.2">
      <c r="A43" s="360"/>
      <c r="B43" s="360"/>
      <c r="C43" s="360"/>
      <c r="D43" s="360"/>
      <c r="E43" s="360"/>
      <c r="F43" s="360"/>
      <c r="G43" s="360"/>
      <c r="H43" s="362"/>
      <c r="I43" s="458"/>
      <c r="J43" s="360"/>
      <c r="K43" s="360"/>
      <c r="L43" s="362"/>
      <c r="M43" s="360"/>
    </row>
    <row r="44" spans="1:13" x14ac:dyDescent="0.2">
      <c r="A44" s="360"/>
      <c r="B44" s="360"/>
      <c r="C44" s="360"/>
      <c r="D44" s="360"/>
      <c r="E44" s="360"/>
      <c r="F44" s="360"/>
      <c r="G44" s="360"/>
      <c r="H44" s="362"/>
      <c r="I44" s="458"/>
      <c r="J44" s="360"/>
      <c r="K44" s="360"/>
      <c r="L44" s="362"/>
      <c r="M44" s="360"/>
    </row>
    <row r="45" spans="1:13" x14ac:dyDescent="0.2">
      <c r="A45" s="360"/>
      <c r="B45" s="360"/>
      <c r="C45" s="360"/>
      <c r="D45" s="360"/>
      <c r="E45" s="360"/>
      <c r="F45" s="360"/>
      <c r="G45" s="360"/>
      <c r="H45" s="362"/>
      <c r="I45" s="458"/>
      <c r="J45" s="360"/>
      <c r="K45" s="360"/>
      <c r="L45" s="362"/>
      <c r="M45" s="360"/>
    </row>
    <row r="46" spans="1:13" x14ac:dyDescent="0.2">
      <c r="A46" s="360"/>
      <c r="B46" s="360"/>
      <c r="C46" s="360"/>
      <c r="D46" s="360"/>
      <c r="E46" s="360"/>
      <c r="F46" s="360"/>
      <c r="G46" s="360"/>
      <c r="H46" s="362"/>
      <c r="I46" s="458"/>
      <c r="J46" s="360"/>
      <c r="K46" s="360"/>
      <c r="L46" s="362"/>
      <c r="M46" s="360"/>
    </row>
    <row r="47" spans="1:13" x14ac:dyDescent="0.2">
      <c r="A47" s="360"/>
      <c r="B47" s="360"/>
      <c r="C47" s="360"/>
      <c r="D47" s="360"/>
      <c r="E47" s="360"/>
      <c r="F47" s="360"/>
      <c r="G47" s="360"/>
      <c r="H47" s="362"/>
      <c r="I47" s="458"/>
      <c r="J47" s="360"/>
      <c r="K47" s="360"/>
      <c r="L47" s="362"/>
      <c r="M47" s="360"/>
    </row>
    <row r="48" spans="1:13" x14ac:dyDescent="0.2">
      <c r="A48" s="360"/>
      <c r="B48" s="360"/>
      <c r="C48" s="360"/>
      <c r="D48" s="360"/>
      <c r="E48" s="360"/>
      <c r="F48" s="360"/>
      <c r="G48" s="360"/>
      <c r="H48" s="362"/>
      <c r="I48" s="458"/>
      <c r="J48" s="360"/>
      <c r="K48" s="360"/>
      <c r="L48" s="362"/>
      <c r="M48" s="360"/>
    </row>
    <row r="49" spans="1:13" x14ac:dyDescent="0.2">
      <c r="A49" s="360"/>
      <c r="B49" s="360"/>
      <c r="C49" s="360"/>
      <c r="D49" s="360"/>
      <c r="E49" s="360"/>
      <c r="F49" s="360"/>
      <c r="G49" s="360"/>
      <c r="H49" s="362"/>
      <c r="I49" s="458"/>
      <c r="J49" s="360"/>
      <c r="K49" s="360"/>
      <c r="L49" s="362"/>
      <c r="M49" s="360"/>
    </row>
    <row r="50" spans="1:13" x14ac:dyDescent="0.2">
      <c r="A50" s="360"/>
      <c r="B50" s="360"/>
      <c r="C50" s="360"/>
      <c r="D50" s="360"/>
      <c r="E50" s="360"/>
      <c r="F50" s="360"/>
      <c r="G50" s="360"/>
      <c r="H50" s="362"/>
      <c r="I50" s="458"/>
      <c r="J50" s="360"/>
      <c r="K50" s="360"/>
      <c r="L50" s="362"/>
      <c r="M50" s="360"/>
    </row>
    <row r="51" spans="1:13" x14ac:dyDescent="0.2">
      <c r="A51" s="360"/>
      <c r="B51" s="360"/>
      <c r="C51" s="360"/>
      <c r="D51" s="360"/>
      <c r="E51" s="360"/>
      <c r="F51" s="360"/>
      <c r="G51" s="360"/>
      <c r="H51" s="362"/>
      <c r="I51" s="458"/>
      <c r="J51" s="360"/>
      <c r="K51" s="360"/>
      <c r="L51" s="362"/>
      <c r="M51" s="360"/>
    </row>
    <row r="52" spans="1:13" x14ac:dyDescent="0.2">
      <c r="A52" s="360"/>
      <c r="B52" s="360"/>
      <c r="C52" s="360"/>
      <c r="D52" s="360"/>
      <c r="E52" s="360"/>
      <c r="F52" s="360"/>
      <c r="G52" s="360"/>
      <c r="H52" s="362"/>
      <c r="I52" s="458"/>
      <c r="J52" s="360"/>
      <c r="K52" s="360"/>
      <c r="L52" s="362"/>
      <c r="M52" s="360"/>
    </row>
    <row r="53" spans="1:13" x14ac:dyDescent="0.2">
      <c r="A53" s="360"/>
      <c r="B53" s="360"/>
      <c r="C53" s="360"/>
      <c r="D53" s="360"/>
      <c r="E53" s="360"/>
      <c r="F53" s="360"/>
      <c r="G53" s="360"/>
      <c r="H53" s="362"/>
      <c r="I53" s="458"/>
      <c r="J53" s="360"/>
      <c r="K53" s="360"/>
      <c r="L53" s="362"/>
      <c r="M53" s="360"/>
    </row>
    <row r="54" spans="1:13" x14ac:dyDescent="0.2">
      <c r="A54" s="360"/>
      <c r="B54" s="360"/>
      <c r="C54" s="360"/>
      <c r="D54" s="360"/>
      <c r="E54" s="360"/>
      <c r="F54" s="360"/>
      <c r="G54" s="360"/>
      <c r="H54" s="362"/>
      <c r="I54" s="458"/>
      <c r="J54" s="360"/>
      <c r="K54" s="360"/>
      <c r="L54" s="362"/>
      <c r="M54" s="360"/>
    </row>
    <row r="55" spans="1:13" x14ac:dyDescent="0.2">
      <c r="A55" s="360"/>
      <c r="B55" s="360"/>
      <c r="C55" s="360"/>
      <c r="D55" s="360"/>
      <c r="E55" s="360"/>
      <c r="F55" s="360"/>
      <c r="G55" s="360"/>
      <c r="H55" s="362"/>
      <c r="I55" s="458"/>
      <c r="J55" s="360"/>
      <c r="K55" s="360"/>
      <c r="L55" s="362"/>
      <c r="M55" s="360"/>
    </row>
    <row r="56" spans="1:13" x14ac:dyDescent="0.2">
      <c r="A56" s="360"/>
      <c r="B56" s="360"/>
      <c r="C56" s="360"/>
      <c r="D56" s="360"/>
      <c r="E56" s="360"/>
      <c r="F56" s="360"/>
      <c r="G56" s="360"/>
      <c r="H56" s="362"/>
      <c r="I56" s="458"/>
      <c r="J56" s="360"/>
      <c r="K56" s="360"/>
      <c r="L56" s="362"/>
      <c r="M56" s="360"/>
    </row>
    <row r="57" spans="1:13" x14ac:dyDescent="0.2">
      <c r="A57" s="360"/>
      <c r="B57" s="360"/>
      <c r="C57" s="360"/>
      <c r="D57" s="360"/>
      <c r="E57" s="360"/>
      <c r="F57" s="360"/>
      <c r="G57" s="360"/>
      <c r="H57" s="362"/>
      <c r="I57" s="458"/>
      <c r="J57" s="360"/>
      <c r="K57" s="360"/>
      <c r="L57" s="362"/>
      <c r="M57" s="360"/>
    </row>
    <row r="58" spans="1:13" x14ac:dyDescent="0.2">
      <c r="A58" s="360"/>
      <c r="B58" s="360"/>
      <c r="C58" s="360"/>
      <c r="D58" s="360"/>
      <c r="E58" s="360"/>
      <c r="F58" s="360"/>
      <c r="G58" s="360"/>
      <c r="H58" s="362"/>
      <c r="I58" s="458"/>
      <c r="J58" s="360"/>
      <c r="K58" s="360"/>
      <c r="L58" s="362"/>
      <c r="M58" s="360"/>
    </row>
    <row r="59" spans="1:13" x14ac:dyDescent="0.2">
      <c r="A59" s="360"/>
      <c r="B59" s="360"/>
      <c r="C59" s="360"/>
      <c r="D59" s="360"/>
      <c r="E59" s="360"/>
      <c r="F59" s="360"/>
      <c r="G59" s="360"/>
      <c r="H59" s="362"/>
      <c r="I59" s="458"/>
      <c r="J59" s="360"/>
      <c r="K59" s="360"/>
      <c r="L59" s="362"/>
      <c r="M59" s="360"/>
    </row>
    <row r="60" spans="1:13" x14ac:dyDescent="0.2">
      <c r="A60" s="360"/>
      <c r="B60" s="360"/>
      <c r="C60" s="360"/>
      <c r="D60" s="360"/>
      <c r="E60" s="360"/>
      <c r="F60" s="360"/>
      <c r="G60" s="360"/>
      <c r="H60" s="362"/>
      <c r="I60" s="458"/>
      <c r="J60" s="360"/>
      <c r="K60" s="360"/>
      <c r="L60" s="362"/>
      <c r="M60" s="360"/>
    </row>
    <row r="61" spans="1:13" x14ac:dyDescent="0.2">
      <c r="A61" s="360"/>
      <c r="B61" s="360"/>
      <c r="C61" s="360"/>
      <c r="D61" s="360"/>
      <c r="E61" s="360"/>
      <c r="F61" s="360"/>
      <c r="G61" s="360"/>
      <c r="H61" s="362"/>
      <c r="I61" s="458"/>
      <c r="J61" s="360"/>
      <c r="K61" s="360"/>
      <c r="L61" s="362"/>
      <c r="M61" s="360"/>
    </row>
    <row r="62" spans="1:13" x14ac:dyDescent="0.2">
      <c r="A62" s="360"/>
      <c r="B62" s="360"/>
      <c r="C62" s="360"/>
      <c r="D62" s="360"/>
      <c r="E62" s="360"/>
      <c r="F62" s="360"/>
      <c r="G62" s="360"/>
      <c r="H62" s="362"/>
      <c r="I62" s="458"/>
      <c r="J62" s="360"/>
      <c r="K62" s="360"/>
      <c r="L62" s="362"/>
      <c r="M62" s="360"/>
    </row>
    <row r="63" spans="1:13" x14ac:dyDescent="0.2">
      <c r="A63" s="360"/>
      <c r="B63" s="360"/>
      <c r="C63" s="360"/>
      <c r="D63" s="360"/>
      <c r="E63" s="360"/>
      <c r="F63" s="360"/>
      <c r="G63" s="360"/>
      <c r="H63" s="362"/>
      <c r="I63" s="458"/>
      <c r="J63" s="360"/>
      <c r="K63" s="360"/>
      <c r="L63" s="362"/>
      <c r="M63" s="360"/>
    </row>
    <row r="64" spans="1:13" x14ac:dyDescent="0.2">
      <c r="A64" s="360"/>
      <c r="B64" s="360"/>
      <c r="C64" s="360"/>
      <c r="D64" s="360"/>
      <c r="E64" s="360"/>
      <c r="F64" s="360"/>
      <c r="G64" s="360"/>
      <c r="H64" s="362"/>
      <c r="I64" s="458"/>
      <c r="J64" s="360"/>
      <c r="K64" s="360"/>
      <c r="L64" s="362"/>
      <c r="M64" s="360"/>
    </row>
    <row r="65" spans="1:13" x14ac:dyDescent="0.2">
      <c r="A65" s="360"/>
      <c r="B65" s="360"/>
      <c r="C65" s="360"/>
      <c r="D65" s="360"/>
      <c r="E65" s="360"/>
      <c r="F65" s="360"/>
      <c r="G65" s="360"/>
      <c r="H65" s="362"/>
      <c r="I65" s="458"/>
      <c r="J65" s="360"/>
      <c r="K65" s="360"/>
      <c r="L65" s="362"/>
      <c r="M65" s="360"/>
    </row>
    <row r="66" spans="1:13" x14ac:dyDescent="0.2">
      <c r="A66" s="360"/>
      <c r="B66" s="360"/>
      <c r="C66" s="360"/>
      <c r="D66" s="360"/>
      <c r="E66" s="360"/>
      <c r="F66" s="360"/>
      <c r="G66" s="360"/>
      <c r="H66" s="362"/>
      <c r="I66" s="458"/>
      <c r="J66" s="360"/>
      <c r="K66" s="360"/>
      <c r="L66" s="362"/>
      <c r="M66" s="360"/>
    </row>
    <row r="67" spans="1:13" x14ac:dyDescent="0.2">
      <c r="A67" s="360"/>
      <c r="B67" s="360"/>
      <c r="C67" s="360"/>
      <c r="D67" s="360"/>
      <c r="E67" s="360"/>
      <c r="F67" s="360"/>
      <c r="G67" s="360"/>
      <c r="H67" s="362"/>
      <c r="I67" s="458"/>
      <c r="J67" s="360"/>
      <c r="K67" s="360"/>
      <c r="L67" s="362"/>
      <c r="M67" s="360"/>
    </row>
    <row r="68" spans="1:13" x14ac:dyDescent="0.2">
      <c r="A68" s="360"/>
      <c r="B68" s="360"/>
      <c r="C68" s="360"/>
      <c r="D68" s="360"/>
      <c r="E68" s="360"/>
      <c r="F68" s="360"/>
      <c r="G68" s="360"/>
      <c r="H68" s="362"/>
      <c r="I68" s="458"/>
      <c r="J68" s="360"/>
      <c r="K68" s="360"/>
      <c r="L68" s="362"/>
      <c r="M68" s="360"/>
    </row>
    <row r="69" spans="1:13" x14ac:dyDescent="0.2">
      <c r="A69" s="360"/>
      <c r="B69" s="360"/>
      <c r="C69" s="360"/>
      <c r="D69" s="360"/>
      <c r="E69" s="360"/>
      <c r="F69" s="360"/>
      <c r="G69" s="360"/>
      <c r="H69" s="362"/>
      <c r="I69" s="458"/>
      <c r="J69" s="360"/>
      <c r="K69" s="360"/>
      <c r="L69" s="362"/>
      <c r="M69" s="360"/>
    </row>
    <row r="70" spans="1:13" x14ac:dyDescent="0.2">
      <c r="A70" s="360"/>
      <c r="B70" s="360"/>
      <c r="C70" s="360"/>
      <c r="D70" s="360"/>
      <c r="E70" s="360"/>
      <c r="F70" s="360"/>
      <c r="G70" s="360"/>
      <c r="H70" s="362"/>
      <c r="I70" s="458"/>
      <c r="J70" s="360"/>
      <c r="K70" s="360"/>
      <c r="L70" s="362"/>
      <c r="M70" s="360"/>
    </row>
    <row r="71" spans="1:13" x14ac:dyDescent="0.2">
      <c r="A71" s="360"/>
      <c r="B71" s="360"/>
      <c r="C71" s="360"/>
      <c r="D71" s="360"/>
      <c r="E71" s="360"/>
      <c r="F71" s="360"/>
      <c r="G71" s="360"/>
      <c r="H71" s="362"/>
      <c r="I71" s="458"/>
      <c r="J71" s="360"/>
      <c r="K71" s="360"/>
      <c r="L71" s="362"/>
      <c r="M71" s="360"/>
    </row>
    <row r="72" spans="1:13" x14ac:dyDescent="0.2">
      <c r="A72" s="360"/>
      <c r="B72" s="360"/>
      <c r="C72" s="360"/>
      <c r="D72" s="360"/>
      <c r="E72" s="360"/>
      <c r="F72" s="360"/>
      <c r="G72" s="360"/>
      <c r="H72" s="362"/>
      <c r="I72" s="458"/>
      <c r="J72" s="360"/>
      <c r="K72" s="360"/>
      <c r="L72" s="362"/>
      <c r="M72" s="360"/>
    </row>
    <row r="73" spans="1:13" x14ac:dyDescent="0.2">
      <c r="A73" s="360"/>
      <c r="B73" s="360"/>
      <c r="C73" s="360"/>
      <c r="D73" s="360"/>
      <c r="E73" s="360"/>
      <c r="F73" s="360"/>
      <c r="G73" s="360"/>
      <c r="H73" s="362"/>
      <c r="I73" s="458"/>
      <c r="J73" s="360"/>
      <c r="K73" s="360"/>
      <c r="L73" s="362"/>
      <c r="M73" s="360"/>
    </row>
    <row r="74" spans="1:13" x14ac:dyDescent="0.2">
      <c r="A74" s="360"/>
      <c r="B74" s="360"/>
      <c r="C74" s="360"/>
      <c r="D74" s="360"/>
      <c r="E74" s="360"/>
      <c r="F74" s="360"/>
      <c r="G74" s="360"/>
      <c r="H74" s="362"/>
      <c r="I74" s="458"/>
      <c r="J74" s="360"/>
      <c r="K74" s="360"/>
      <c r="L74" s="362"/>
      <c r="M74" s="360"/>
    </row>
    <row r="75" spans="1:13" x14ac:dyDescent="0.2">
      <c r="A75" s="360"/>
      <c r="B75" s="360"/>
      <c r="C75" s="360"/>
      <c r="D75" s="360"/>
      <c r="E75" s="360"/>
      <c r="F75" s="360"/>
      <c r="G75" s="360"/>
      <c r="H75" s="362"/>
      <c r="I75" s="458"/>
      <c r="J75" s="360"/>
      <c r="K75" s="360"/>
      <c r="L75" s="362"/>
      <c r="M75" s="360"/>
    </row>
    <row r="76" spans="1:13" x14ac:dyDescent="0.2">
      <c r="A76" s="360"/>
      <c r="B76" s="360"/>
      <c r="C76" s="360"/>
      <c r="D76" s="360"/>
      <c r="E76" s="360"/>
      <c r="F76" s="360"/>
      <c r="G76" s="360"/>
      <c r="H76" s="362"/>
      <c r="I76" s="458"/>
      <c r="J76" s="360"/>
      <c r="K76" s="360"/>
      <c r="L76" s="362"/>
      <c r="M76" s="360"/>
    </row>
    <row r="77" spans="1:13" x14ac:dyDescent="0.2">
      <c r="A77" s="360"/>
      <c r="B77" s="360"/>
      <c r="C77" s="360"/>
      <c r="D77" s="360"/>
      <c r="E77" s="360"/>
      <c r="F77" s="360"/>
      <c r="G77" s="360"/>
      <c r="H77" s="362"/>
      <c r="I77" s="458"/>
      <c r="J77" s="360"/>
      <c r="K77" s="360"/>
      <c r="L77" s="362"/>
      <c r="M77" s="360"/>
    </row>
    <row r="78" spans="1:13" x14ac:dyDescent="0.2">
      <c r="A78" s="360"/>
      <c r="B78" s="360"/>
      <c r="C78" s="360"/>
      <c r="D78" s="360"/>
      <c r="E78" s="360"/>
      <c r="F78" s="360"/>
      <c r="G78" s="360"/>
      <c r="H78" s="362"/>
      <c r="I78" s="458"/>
      <c r="J78" s="360"/>
      <c r="K78" s="360"/>
      <c r="L78" s="362"/>
      <c r="M78" s="360"/>
    </row>
    <row r="79" spans="1:13" x14ac:dyDescent="0.2">
      <c r="A79" s="360"/>
      <c r="B79" s="360"/>
      <c r="C79" s="360"/>
      <c r="D79" s="360"/>
      <c r="E79" s="360"/>
      <c r="F79" s="360"/>
      <c r="G79" s="360"/>
      <c r="H79" s="362"/>
      <c r="I79" s="458"/>
      <c r="J79" s="360"/>
      <c r="K79" s="360"/>
      <c r="L79" s="362"/>
      <c r="M79" s="360"/>
    </row>
    <row r="80" spans="1:13" x14ac:dyDescent="0.2">
      <c r="A80" s="360"/>
      <c r="B80" s="360"/>
      <c r="C80" s="360"/>
      <c r="D80" s="360"/>
      <c r="E80" s="360"/>
      <c r="F80" s="360"/>
      <c r="G80" s="360"/>
      <c r="H80" s="362"/>
      <c r="I80" s="458"/>
      <c r="J80" s="360"/>
      <c r="K80" s="360"/>
      <c r="L80" s="362"/>
      <c r="M80" s="360"/>
    </row>
    <row r="81" spans="1:13" x14ac:dyDescent="0.2">
      <c r="A81" s="360"/>
      <c r="B81" s="360"/>
      <c r="C81" s="360"/>
      <c r="D81" s="360"/>
      <c r="E81" s="360"/>
      <c r="F81" s="360"/>
      <c r="G81" s="360"/>
      <c r="H81" s="362"/>
      <c r="I81" s="458"/>
      <c r="J81" s="360"/>
      <c r="K81" s="360"/>
      <c r="L81" s="362"/>
      <c r="M81" s="360"/>
    </row>
    <row r="82" spans="1:13" x14ac:dyDescent="0.2">
      <c r="A82" s="360"/>
      <c r="B82" s="360"/>
      <c r="C82" s="360"/>
      <c r="D82" s="360"/>
      <c r="E82" s="360"/>
      <c r="F82" s="360"/>
      <c r="G82" s="360"/>
      <c r="H82" s="362"/>
      <c r="I82" s="458"/>
      <c r="J82" s="360"/>
      <c r="K82" s="360"/>
      <c r="L82" s="362"/>
      <c r="M82" s="360"/>
    </row>
    <row r="83" spans="1:13" x14ac:dyDescent="0.2">
      <c r="A83" s="360"/>
      <c r="B83" s="360"/>
      <c r="C83" s="360"/>
      <c r="D83" s="360"/>
      <c r="E83" s="360"/>
      <c r="F83" s="360"/>
      <c r="G83" s="360"/>
      <c r="H83" s="362"/>
      <c r="I83" s="458"/>
      <c r="J83" s="360"/>
      <c r="K83" s="360"/>
      <c r="L83" s="362"/>
      <c r="M83" s="360"/>
    </row>
    <row r="84" spans="1:13" x14ac:dyDescent="0.2">
      <c r="A84" s="360"/>
      <c r="B84" s="360"/>
      <c r="C84" s="360"/>
      <c r="D84" s="360"/>
      <c r="E84" s="360"/>
      <c r="F84" s="360"/>
      <c r="G84" s="360"/>
      <c r="H84" s="362"/>
      <c r="I84" s="458"/>
      <c r="J84" s="360"/>
      <c r="K84" s="360"/>
      <c r="L84" s="362"/>
      <c r="M84" s="360"/>
    </row>
    <row r="85" spans="1:13" x14ac:dyDescent="0.2">
      <c r="A85" s="360"/>
      <c r="B85" s="360"/>
      <c r="C85" s="360"/>
      <c r="D85" s="360"/>
      <c r="E85" s="360"/>
      <c r="F85" s="360"/>
      <c r="G85" s="360"/>
      <c r="H85" s="362"/>
      <c r="I85" s="458"/>
      <c r="J85" s="360"/>
      <c r="K85" s="360"/>
      <c r="L85" s="362"/>
      <c r="M85" s="360"/>
    </row>
    <row r="86" spans="1:13" x14ac:dyDescent="0.2">
      <c r="A86" s="360"/>
      <c r="B86" s="360"/>
      <c r="C86" s="360"/>
      <c r="D86" s="360"/>
      <c r="E86" s="360"/>
      <c r="F86" s="360"/>
      <c r="G86" s="360"/>
      <c r="H86" s="362"/>
      <c r="I86" s="458"/>
      <c r="J86" s="360"/>
      <c r="K86" s="360"/>
      <c r="L86" s="362"/>
      <c r="M86" s="360"/>
    </row>
    <row r="87" spans="1:13" x14ac:dyDescent="0.2">
      <c r="A87" s="360"/>
      <c r="B87" s="360"/>
      <c r="C87" s="360"/>
      <c r="D87" s="360"/>
      <c r="E87" s="360"/>
      <c r="F87" s="360"/>
      <c r="G87" s="360"/>
      <c r="H87" s="362"/>
      <c r="I87" s="458"/>
      <c r="J87" s="360"/>
      <c r="K87" s="360"/>
      <c r="L87" s="362"/>
      <c r="M87" s="360"/>
    </row>
    <row r="88" spans="1:13" x14ac:dyDescent="0.2">
      <c r="A88" s="360"/>
      <c r="B88" s="360"/>
      <c r="C88" s="360"/>
      <c r="D88" s="360"/>
      <c r="E88" s="360"/>
      <c r="F88" s="360"/>
      <c r="G88" s="360"/>
      <c r="H88" s="362"/>
      <c r="I88" s="458"/>
      <c r="J88" s="360"/>
      <c r="K88" s="360"/>
      <c r="L88" s="362"/>
      <c r="M88" s="360"/>
    </row>
    <row r="89" spans="1:13" x14ac:dyDescent="0.2">
      <c r="A89" s="360"/>
      <c r="B89" s="360"/>
      <c r="C89" s="360"/>
      <c r="D89" s="360"/>
      <c r="E89" s="360"/>
      <c r="F89" s="360"/>
      <c r="G89" s="360"/>
      <c r="H89" s="362"/>
      <c r="I89" s="458"/>
      <c r="J89" s="360"/>
      <c r="K89" s="360"/>
      <c r="L89" s="362"/>
      <c r="M89" s="360"/>
    </row>
    <row r="90" spans="1:13" x14ac:dyDescent="0.2">
      <c r="A90" s="360"/>
      <c r="B90" s="360"/>
      <c r="C90" s="360"/>
      <c r="D90" s="360"/>
      <c r="E90" s="360"/>
      <c r="F90" s="360"/>
      <c r="G90" s="360"/>
      <c r="H90" s="362"/>
      <c r="I90" s="458"/>
      <c r="J90" s="360"/>
      <c r="K90" s="360"/>
      <c r="L90" s="362"/>
      <c r="M90" s="360"/>
    </row>
    <row r="91" spans="1:13" x14ac:dyDescent="0.2">
      <c r="A91" s="360"/>
      <c r="B91" s="360"/>
      <c r="C91" s="360"/>
      <c r="D91" s="360"/>
      <c r="E91" s="360"/>
      <c r="F91" s="360"/>
      <c r="G91" s="360"/>
      <c r="H91" s="362"/>
      <c r="I91" s="458"/>
      <c r="J91" s="360"/>
      <c r="K91" s="360"/>
      <c r="L91" s="362"/>
      <c r="M91" s="360"/>
    </row>
    <row r="92" spans="1:13" x14ac:dyDescent="0.2">
      <c r="A92" s="360"/>
      <c r="B92" s="360"/>
      <c r="C92" s="360"/>
      <c r="D92" s="360"/>
      <c r="E92" s="360"/>
      <c r="F92" s="360"/>
      <c r="G92" s="360"/>
      <c r="H92" s="362"/>
      <c r="I92" s="458"/>
      <c r="J92" s="360"/>
      <c r="K92" s="360"/>
      <c r="L92" s="362"/>
      <c r="M92" s="360"/>
    </row>
    <row r="93" spans="1:13" x14ac:dyDescent="0.2">
      <c r="A93" s="360"/>
      <c r="B93" s="360"/>
      <c r="C93" s="360"/>
      <c r="D93" s="360"/>
      <c r="E93" s="360"/>
      <c r="F93" s="360"/>
      <c r="G93" s="360"/>
      <c r="H93" s="362"/>
      <c r="I93" s="458"/>
      <c r="J93" s="360"/>
      <c r="K93" s="360"/>
      <c r="L93" s="362"/>
      <c r="M93" s="360"/>
    </row>
    <row r="94" spans="1:13" x14ac:dyDescent="0.2">
      <c r="A94" s="360"/>
      <c r="B94" s="360"/>
      <c r="C94" s="360"/>
      <c r="D94" s="360"/>
      <c r="E94" s="360"/>
      <c r="F94" s="360"/>
      <c r="G94" s="360"/>
      <c r="H94" s="362"/>
      <c r="I94" s="458"/>
      <c r="J94" s="360"/>
      <c r="K94" s="360"/>
      <c r="L94" s="362"/>
      <c r="M94" s="360"/>
    </row>
    <row r="95" spans="1:13" x14ac:dyDescent="0.2">
      <c r="A95" s="360"/>
      <c r="B95" s="360"/>
      <c r="C95" s="360"/>
      <c r="D95" s="360"/>
      <c r="E95" s="360"/>
      <c r="F95" s="360"/>
      <c r="G95" s="360"/>
      <c r="H95" s="362"/>
      <c r="I95" s="458"/>
      <c r="J95" s="360"/>
      <c r="K95" s="360"/>
      <c r="L95" s="362"/>
      <c r="M95" s="360"/>
    </row>
    <row r="96" spans="1:13" x14ac:dyDescent="0.2">
      <c r="I96" s="461"/>
    </row>
  </sheetData>
  <sortState ref="A2:M275">
    <sortCondition ref="C2:C275"/>
  </sortState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53"/>
  <sheetViews>
    <sheetView workbookViewId="0">
      <selection activeCell="A2" sqref="A2:XFD7"/>
    </sheetView>
  </sheetViews>
  <sheetFormatPr defaultRowHeight="12.75" x14ac:dyDescent="0.2"/>
  <cols>
    <col min="1" max="1" width="13.140625" customWidth="1"/>
    <col min="5" max="5" width="23.140625" customWidth="1"/>
    <col min="6" max="6" width="18.140625" customWidth="1"/>
    <col min="7" max="7" width="16.42578125" customWidth="1"/>
    <col min="8" max="8" width="12.140625" customWidth="1"/>
    <col min="9" max="9" width="13.140625" style="341" customWidth="1"/>
    <col min="10" max="10" width="14" style="341" customWidth="1"/>
    <col min="11" max="11" width="20.28515625" style="341" customWidth="1"/>
    <col min="12" max="12" width="20.28515625" customWidth="1"/>
    <col min="14" max="14" width="12.42578125" customWidth="1"/>
    <col min="15" max="15" width="19.7109375" customWidth="1"/>
  </cols>
  <sheetData>
    <row r="1" spans="1:15" x14ac:dyDescent="0.2">
      <c r="A1" s="428" t="s">
        <v>388</v>
      </c>
      <c r="B1" s="428" t="s">
        <v>0</v>
      </c>
      <c r="C1" s="428" t="s">
        <v>389</v>
      </c>
      <c r="D1" s="428" t="s">
        <v>1</v>
      </c>
      <c r="E1" s="428" t="s">
        <v>31</v>
      </c>
      <c r="F1" s="428" t="s">
        <v>32</v>
      </c>
      <c r="G1" s="428" t="s">
        <v>40</v>
      </c>
      <c r="H1" s="428" t="s">
        <v>33</v>
      </c>
      <c r="I1" s="603" t="s">
        <v>2</v>
      </c>
      <c r="J1" s="428" t="s">
        <v>36</v>
      </c>
      <c r="K1" s="428" t="s">
        <v>3</v>
      </c>
      <c r="L1" s="428" t="s">
        <v>34</v>
      </c>
      <c r="M1" s="428" t="s">
        <v>35</v>
      </c>
      <c r="N1" s="398"/>
      <c r="O1" s="398"/>
    </row>
    <row r="2" spans="1:15" s="645" customFormat="1" x14ac:dyDescent="0.2">
      <c r="A2" s="645" t="s">
        <v>393</v>
      </c>
      <c r="B2" s="645" t="s">
        <v>395</v>
      </c>
      <c r="C2" s="645" t="s">
        <v>391</v>
      </c>
      <c r="D2" s="645" t="s">
        <v>326</v>
      </c>
      <c r="E2" s="645" t="s">
        <v>327</v>
      </c>
      <c r="F2" s="645" t="s">
        <v>328</v>
      </c>
      <c r="G2" s="645" t="s">
        <v>806</v>
      </c>
      <c r="H2" s="646">
        <v>42424</v>
      </c>
      <c r="I2" s="647">
        <v>4882.7700000000004</v>
      </c>
      <c r="J2" s="645" t="s">
        <v>807</v>
      </c>
      <c r="K2" s="645" t="s">
        <v>156</v>
      </c>
      <c r="L2" s="646">
        <v>42429</v>
      </c>
      <c r="M2" s="645" t="s">
        <v>71</v>
      </c>
      <c r="N2" s="645" t="s">
        <v>4049</v>
      </c>
    </row>
    <row r="3" spans="1:15" s="645" customFormat="1" x14ac:dyDescent="0.2">
      <c r="A3" s="645" t="s">
        <v>390</v>
      </c>
      <c r="B3" s="645" t="s">
        <v>395</v>
      </c>
      <c r="C3" s="645" t="s">
        <v>391</v>
      </c>
      <c r="D3" s="645" t="s">
        <v>136</v>
      </c>
      <c r="E3" s="645" t="s">
        <v>137</v>
      </c>
      <c r="F3" s="645" t="s">
        <v>138</v>
      </c>
      <c r="G3" s="645" t="s">
        <v>656</v>
      </c>
      <c r="H3" s="646">
        <v>42422</v>
      </c>
      <c r="I3" s="647">
        <v>18.149999999999999</v>
      </c>
      <c r="J3" s="645" t="s">
        <v>657</v>
      </c>
      <c r="K3" s="645" t="s">
        <v>394</v>
      </c>
      <c r="L3" s="646">
        <v>42424</v>
      </c>
      <c r="M3" s="645" t="s">
        <v>71</v>
      </c>
      <c r="N3" s="645" t="s">
        <v>4050</v>
      </c>
    </row>
    <row r="4" spans="1:15" s="645" customFormat="1" x14ac:dyDescent="0.2">
      <c r="A4" s="645" t="s">
        <v>390</v>
      </c>
      <c r="B4" s="645" t="s">
        <v>193</v>
      </c>
      <c r="C4" s="645" t="s">
        <v>391</v>
      </c>
      <c r="D4" s="645" t="s">
        <v>136</v>
      </c>
      <c r="E4" s="645" t="s">
        <v>137</v>
      </c>
      <c r="F4" s="645" t="s">
        <v>138</v>
      </c>
      <c r="G4" s="645" t="s">
        <v>427</v>
      </c>
      <c r="H4" s="646">
        <v>42339</v>
      </c>
      <c r="I4" s="647">
        <v>165.38</v>
      </c>
      <c r="J4" s="645" t="s">
        <v>438</v>
      </c>
      <c r="K4" s="645" t="s">
        <v>200</v>
      </c>
      <c r="L4" s="646">
        <v>42419</v>
      </c>
      <c r="M4" s="645" t="s">
        <v>71</v>
      </c>
      <c r="N4" s="645" t="s">
        <v>4051</v>
      </c>
    </row>
    <row r="5" spans="1:15" s="645" customFormat="1" x14ac:dyDescent="0.2">
      <c r="A5" s="645" t="s">
        <v>390</v>
      </c>
      <c r="B5" s="645" t="s">
        <v>87</v>
      </c>
      <c r="C5" s="645" t="s">
        <v>391</v>
      </c>
      <c r="D5" s="645" t="s">
        <v>75</v>
      </c>
      <c r="E5" s="645" t="s">
        <v>76</v>
      </c>
      <c r="F5" s="645" t="s">
        <v>77</v>
      </c>
      <c r="G5" s="645" t="s">
        <v>428</v>
      </c>
      <c r="H5" s="646">
        <v>41795</v>
      </c>
      <c r="I5" s="647">
        <v>148.54</v>
      </c>
      <c r="J5" s="645" t="s">
        <v>801</v>
      </c>
      <c r="K5" s="645" t="s">
        <v>267</v>
      </c>
      <c r="L5" s="646">
        <v>42402</v>
      </c>
      <c r="M5" s="645" t="s">
        <v>71</v>
      </c>
      <c r="N5" s="645" t="s">
        <v>801</v>
      </c>
    </row>
    <row r="6" spans="1:15" s="645" customFormat="1" x14ac:dyDescent="0.2">
      <c r="A6" s="645" t="s">
        <v>390</v>
      </c>
      <c r="B6" s="645" t="s">
        <v>87</v>
      </c>
      <c r="C6" s="645" t="s">
        <v>391</v>
      </c>
      <c r="D6" s="645" t="s">
        <v>75</v>
      </c>
      <c r="E6" s="645" t="s">
        <v>76</v>
      </c>
      <c r="F6" s="645" t="s">
        <v>77</v>
      </c>
      <c r="G6" s="645" t="s">
        <v>429</v>
      </c>
      <c r="H6" s="646">
        <v>41791</v>
      </c>
      <c r="I6" s="647">
        <v>97.21</v>
      </c>
      <c r="J6" s="645" t="s">
        <v>430</v>
      </c>
      <c r="K6" s="645" t="s">
        <v>267</v>
      </c>
      <c r="L6" s="646">
        <v>42402</v>
      </c>
      <c r="M6" s="645" t="s">
        <v>71</v>
      </c>
      <c r="N6" s="645" t="s">
        <v>4052</v>
      </c>
    </row>
    <row r="7" spans="1:15" s="645" customFormat="1" x14ac:dyDescent="0.2">
      <c r="A7" s="645" t="s">
        <v>390</v>
      </c>
      <c r="B7" s="645" t="s">
        <v>364</v>
      </c>
      <c r="C7" s="645" t="s">
        <v>391</v>
      </c>
      <c r="D7" s="645" t="s">
        <v>103</v>
      </c>
      <c r="E7" s="645" t="s">
        <v>104</v>
      </c>
      <c r="F7" s="645" t="s">
        <v>105</v>
      </c>
      <c r="G7" s="645" t="s">
        <v>439</v>
      </c>
      <c r="H7" s="646">
        <v>41250</v>
      </c>
      <c r="I7" s="647">
        <v>262.57</v>
      </c>
      <c r="J7" s="645" t="s">
        <v>399</v>
      </c>
      <c r="K7" s="645" t="s">
        <v>95</v>
      </c>
      <c r="L7" s="646">
        <v>42401</v>
      </c>
      <c r="M7" s="645" t="s">
        <v>71</v>
      </c>
      <c r="N7" s="645" t="s">
        <v>4053</v>
      </c>
    </row>
    <row r="8" spans="1:15" x14ac:dyDescent="0.2">
      <c r="A8" s="397"/>
      <c r="B8" s="397"/>
      <c r="C8" s="397"/>
      <c r="D8" s="397"/>
      <c r="E8" s="397"/>
      <c r="F8" s="397"/>
      <c r="G8" s="397"/>
      <c r="H8" s="399"/>
      <c r="I8" s="608">
        <f>SUM(I2:I7)</f>
        <v>5574.62</v>
      </c>
      <c r="J8" s="363"/>
      <c r="K8" s="363"/>
      <c r="L8" s="397"/>
      <c r="M8" s="397"/>
      <c r="N8" s="399"/>
      <c r="O8" s="397"/>
    </row>
    <row r="9" spans="1:15" x14ac:dyDescent="0.2">
      <c r="A9" s="397"/>
      <c r="B9" s="397"/>
      <c r="C9" s="397"/>
      <c r="D9" s="397"/>
      <c r="E9" s="397"/>
      <c r="F9" s="397"/>
      <c r="G9" s="397"/>
      <c r="H9" s="399"/>
      <c r="I9" s="608"/>
      <c r="J9" s="363"/>
      <c r="K9" s="363"/>
      <c r="L9" s="397"/>
      <c r="M9" s="397"/>
      <c r="N9" s="399"/>
      <c r="O9" s="397"/>
    </row>
    <row r="10" spans="1:15" x14ac:dyDescent="0.2">
      <c r="A10" s="397"/>
      <c r="B10" s="397"/>
      <c r="C10" s="397"/>
      <c r="D10" s="397"/>
      <c r="E10" s="397"/>
      <c r="F10" s="397"/>
      <c r="G10" s="397"/>
      <c r="H10" s="399"/>
      <c r="I10" s="608"/>
      <c r="J10" s="363"/>
      <c r="K10" s="363"/>
      <c r="L10" s="397"/>
      <c r="M10" s="397"/>
      <c r="N10" s="399"/>
      <c r="O10" s="397"/>
    </row>
    <row r="11" spans="1:15" x14ac:dyDescent="0.2">
      <c r="A11" s="397"/>
      <c r="B11" s="397"/>
      <c r="C11" s="397"/>
      <c r="D11" s="397"/>
      <c r="E11" s="397"/>
      <c r="F11" s="397"/>
      <c r="G11" s="397"/>
      <c r="H11" s="399"/>
      <c r="I11" s="608"/>
      <c r="J11" s="363"/>
      <c r="K11" s="363"/>
      <c r="L11" s="397"/>
      <c r="M11" s="397"/>
      <c r="N11" s="399"/>
      <c r="O11" s="397"/>
    </row>
    <row r="12" spans="1:15" x14ac:dyDescent="0.2">
      <c r="A12" s="397"/>
      <c r="B12" s="397"/>
      <c r="C12" s="397"/>
      <c r="D12" s="397"/>
      <c r="E12" s="397"/>
      <c r="F12" s="397"/>
      <c r="G12" s="397"/>
      <c r="H12" s="399"/>
      <c r="I12" s="608"/>
      <c r="J12" s="363"/>
      <c r="K12" s="363"/>
      <c r="L12" s="397"/>
      <c r="M12" s="397"/>
      <c r="N12" s="399"/>
      <c r="O12" s="397"/>
    </row>
    <row r="13" spans="1:15" x14ac:dyDescent="0.2">
      <c r="A13" s="397"/>
      <c r="B13" s="397"/>
      <c r="C13" s="397"/>
      <c r="D13" s="397"/>
      <c r="E13" s="397"/>
      <c r="F13" s="397"/>
      <c r="G13" s="397"/>
      <c r="H13" s="399"/>
      <c r="I13" s="608"/>
      <c r="J13" s="363"/>
      <c r="K13" s="363"/>
      <c r="L13" s="397"/>
      <c r="M13" s="397"/>
      <c r="N13" s="399"/>
      <c r="O13" s="397"/>
    </row>
    <row r="14" spans="1:15" x14ac:dyDescent="0.2">
      <c r="A14" s="397"/>
      <c r="B14" s="397"/>
      <c r="C14" s="397"/>
      <c r="D14" s="397"/>
      <c r="E14" s="397"/>
      <c r="F14" s="397"/>
      <c r="G14" s="397"/>
      <c r="H14" s="399"/>
      <c r="I14" s="608"/>
      <c r="J14" s="363"/>
      <c r="K14" s="363"/>
      <c r="L14" s="397"/>
      <c r="M14" s="397"/>
      <c r="N14" s="399"/>
      <c r="O14" s="397"/>
    </row>
    <row r="15" spans="1:15" x14ac:dyDescent="0.2">
      <c r="A15" s="397"/>
      <c r="B15" s="397"/>
      <c r="C15" s="397"/>
      <c r="D15" s="397"/>
      <c r="E15" s="397"/>
      <c r="F15" s="397"/>
      <c r="G15" s="397"/>
      <c r="H15" s="399"/>
      <c r="I15" s="608"/>
      <c r="J15" s="363"/>
      <c r="K15" s="363"/>
      <c r="L15" s="397"/>
      <c r="M15" s="397"/>
      <c r="N15" s="399"/>
      <c r="O15" s="397"/>
    </row>
    <row r="16" spans="1:15" x14ac:dyDescent="0.2">
      <c r="A16" s="397"/>
      <c r="B16" s="397"/>
      <c r="C16" s="397"/>
      <c r="D16" s="397"/>
      <c r="E16" s="397"/>
      <c r="F16" s="397"/>
      <c r="G16" s="397"/>
      <c r="H16" s="399"/>
      <c r="I16" s="608"/>
      <c r="J16" s="363"/>
      <c r="K16" s="363"/>
      <c r="L16" s="397"/>
      <c r="M16" s="397"/>
      <c r="N16" s="399"/>
      <c r="O16" s="397"/>
    </row>
    <row r="17" spans="1:15" x14ac:dyDescent="0.2">
      <c r="A17" s="397"/>
      <c r="B17" s="397"/>
      <c r="C17" s="397"/>
      <c r="D17" s="397"/>
      <c r="E17" s="397"/>
      <c r="F17" s="397"/>
      <c r="G17" s="397"/>
      <c r="H17" s="399"/>
      <c r="I17" s="608"/>
      <c r="J17" s="363"/>
      <c r="K17" s="363"/>
      <c r="L17" s="397"/>
      <c r="M17" s="397"/>
      <c r="N17" s="399"/>
      <c r="O17" s="397"/>
    </row>
    <row r="18" spans="1:15" x14ac:dyDescent="0.2">
      <c r="A18" s="397"/>
      <c r="B18" s="397"/>
      <c r="C18" s="397"/>
      <c r="D18" s="397"/>
      <c r="E18" s="397"/>
      <c r="F18" s="397"/>
      <c r="G18" s="397"/>
      <c r="H18" s="399"/>
      <c r="I18" s="608"/>
      <c r="J18" s="363"/>
      <c r="K18" s="363"/>
      <c r="L18" s="397"/>
      <c r="M18" s="397"/>
      <c r="N18" s="399"/>
      <c r="O18" s="397"/>
    </row>
    <row r="19" spans="1:15" x14ac:dyDescent="0.2">
      <c r="A19" s="397"/>
      <c r="B19" s="397"/>
      <c r="C19" s="397"/>
      <c r="D19" s="397"/>
      <c r="E19" s="397"/>
      <c r="F19" s="397"/>
      <c r="G19" s="397"/>
      <c r="H19" s="399"/>
      <c r="I19" s="608"/>
      <c r="J19" s="363"/>
      <c r="K19" s="363"/>
      <c r="L19" s="397"/>
      <c r="M19" s="397"/>
      <c r="N19" s="399"/>
      <c r="O19" s="397"/>
    </row>
    <row r="20" spans="1:15" x14ac:dyDescent="0.2">
      <c r="A20" s="397"/>
      <c r="B20" s="397"/>
      <c r="C20" s="397"/>
      <c r="D20" s="397"/>
      <c r="E20" s="397"/>
      <c r="F20" s="397"/>
      <c r="G20" s="397"/>
      <c r="H20" s="399"/>
      <c r="I20" s="608"/>
      <c r="J20" s="363"/>
      <c r="K20" s="363"/>
      <c r="L20" s="397"/>
      <c r="M20" s="397"/>
      <c r="N20" s="399"/>
      <c r="O20" s="397"/>
    </row>
    <row r="21" spans="1:15" x14ac:dyDescent="0.2">
      <c r="A21" s="397"/>
      <c r="B21" s="397"/>
      <c r="C21" s="397"/>
      <c r="D21" s="397"/>
      <c r="E21" s="397"/>
      <c r="F21" s="397"/>
      <c r="G21" s="397"/>
      <c r="H21" s="399"/>
      <c r="I21" s="608"/>
      <c r="J21" s="363"/>
      <c r="K21" s="363"/>
      <c r="L21" s="397"/>
      <c r="M21" s="397"/>
      <c r="N21" s="399"/>
      <c r="O21" s="397"/>
    </row>
    <row r="22" spans="1:15" x14ac:dyDescent="0.2">
      <c r="A22" s="397"/>
      <c r="B22" s="397"/>
      <c r="C22" s="397"/>
      <c r="D22" s="397"/>
      <c r="E22" s="397"/>
      <c r="F22" s="397"/>
      <c r="G22" s="397"/>
      <c r="H22" s="399"/>
      <c r="I22" s="608"/>
      <c r="J22" s="363"/>
      <c r="K22" s="363"/>
      <c r="L22" s="397"/>
      <c r="M22" s="397"/>
      <c r="N22" s="399"/>
      <c r="O22" s="397"/>
    </row>
    <row r="23" spans="1:15" x14ac:dyDescent="0.2">
      <c r="A23" s="397"/>
      <c r="B23" s="397"/>
      <c r="C23" s="397"/>
      <c r="D23" s="397"/>
      <c r="E23" s="397"/>
      <c r="F23" s="397"/>
      <c r="G23" s="397"/>
      <c r="H23" s="399"/>
      <c r="I23" s="608"/>
      <c r="J23" s="363"/>
      <c r="K23" s="363"/>
      <c r="L23" s="397"/>
      <c r="M23" s="397"/>
      <c r="N23" s="399"/>
      <c r="O23" s="397"/>
    </row>
    <row r="24" spans="1:15" x14ac:dyDescent="0.2">
      <c r="A24" s="397"/>
      <c r="B24" s="397"/>
      <c r="C24" s="397"/>
      <c r="D24" s="397"/>
      <c r="E24" s="397"/>
      <c r="F24" s="397"/>
      <c r="G24" s="397"/>
      <c r="H24" s="399"/>
      <c r="I24" s="608"/>
      <c r="J24" s="363"/>
      <c r="K24" s="363"/>
      <c r="L24" s="397"/>
      <c r="M24" s="397"/>
      <c r="N24" s="399"/>
      <c r="O24" s="397"/>
    </row>
    <row r="25" spans="1:15" x14ac:dyDescent="0.2">
      <c r="A25" s="397"/>
      <c r="B25" s="397"/>
      <c r="C25" s="397"/>
      <c r="D25" s="397"/>
      <c r="E25" s="397"/>
      <c r="F25" s="397"/>
      <c r="G25" s="397"/>
      <c r="H25" s="399"/>
      <c r="I25" s="608"/>
      <c r="J25" s="363"/>
      <c r="K25" s="363"/>
      <c r="L25" s="397"/>
      <c r="M25" s="397"/>
      <c r="N25" s="399"/>
      <c r="O25" s="397"/>
    </row>
    <row r="26" spans="1:15" x14ac:dyDescent="0.2">
      <c r="A26" s="397"/>
      <c r="B26" s="397"/>
      <c r="C26" s="397"/>
      <c r="D26" s="397"/>
      <c r="E26" s="397"/>
      <c r="F26" s="397"/>
      <c r="G26" s="397"/>
      <c r="H26" s="399"/>
      <c r="I26" s="608"/>
      <c r="J26" s="363"/>
      <c r="K26" s="363"/>
      <c r="L26" s="397"/>
      <c r="M26" s="397"/>
      <c r="N26" s="399"/>
      <c r="O26" s="397"/>
    </row>
    <row r="27" spans="1:15" x14ac:dyDescent="0.2">
      <c r="A27" s="397"/>
      <c r="B27" s="397"/>
      <c r="C27" s="397"/>
      <c r="D27" s="397"/>
      <c r="E27" s="397"/>
      <c r="F27" s="397"/>
      <c r="G27" s="397"/>
      <c r="H27" s="399"/>
      <c r="I27" s="608"/>
      <c r="J27" s="363"/>
      <c r="K27" s="363"/>
      <c r="L27" s="397"/>
      <c r="M27" s="397"/>
      <c r="N27" s="399"/>
      <c r="O27" s="397"/>
    </row>
    <row r="28" spans="1:15" x14ac:dyDescent="0.2">
      <c r="A28" s="397"/>
      <c r="B28" s="397"/>
      <c r="C28" s="397"/>
      <c r="D28" s="397"/>
      <c r="E28" s="397"/>
      <c r="F28" s="397"/>
      <c r="G28" s="397"/>
      <c r="H28" s="399"/>
      <c r="I28" s="608"/>
      <c r="J28" s="363"/>
      <c r="K28" s="363"/>
      <c r="L28" s="397"/>
      <c r="M28" s="397"/>
      <c r="N28" s="399"/>
      <c r="O28" s="397"/>
    </row>
    <row r="29" spans="1:15" x14ac:dyDescent="0.2">
      <c r="A29" s="397"/>
      <c r="B29" s="397"/>
      <c r="C29" s="397"/>
      <c r="D29" s="397"/>
      <c r="E29" s="397"/>
      <c r="F29" s="397"/>
      <c r="G29" s="397"/>
      <c r="H29" s="399"/>
      <c r="I29" s="608"/>
      <c r="J29" s="363"/>
      <c r="K29" s="363"/>
      <c r="L29" s="397"/>
      <c r="M29" s="397"/>
      <c r="N29" s="399"/>
      <c r="O29" s="397"/>
    </row>
    <row r="30" spans="1:15" x14ac:dyDescent="0.2">
      <c r="A30" s="397"/>
      <c r="B30" s="397"/>
      <c r="C30" s="397"/>
      <c r="D30" s="397"/>
      <c r="E30" s="397"/>
      <c r="F30" s="397"/>
      <c r="G30" s="397"/>
      <c r="H30" s="399"/>
      <c r="I30" s="608"/>
      <c r="J30" s="363"/>
      <c r="K30" s="363"/>
      <c r="L30" s="397"/>
      <c r="M30" s="397"/>
      <c r="N30" s="399"/>
      <c r="O30" s="397"/>
    </row>
    <row r="31" spans="1:15" x14ac:dyDescent="0.2">
      <c r="A31" s="397"/>
      <c r="B31" s="397"/>
      <c r="C31" s="397"/>
      <c r="D31" s="397"/>
      <c r="E31" s="397"/>
      <c r="F31" s="397"/>
      <c r="G31" s="397"/>
      <c r="H31" s="399"/>
      <c r="I31" s="608"/>
      <c r="J31" s="363"/>
      <c r="K31" s="363"/>
      <c r="L31" s="397"/>
      <c r="M31" s="397"/>
      <c r="N31" s="399"/>
      <c r="O31" s="397"/>
    </row>
    <row r="32" spans="1:15" x14ac:dyDescent="0.2">
      <c r="A32" s="397"/>
      <c r="B32" s="397"/>
      <c r="C32" s="397"/>
      <c r="D32" s="397"/>
      <c r="E32" s="397"/>
      <c r="F32" s="397"/>
      <c r="G32" s="397"/>
      <c r="H32" s="399"/>
      <c r="I32" s="608"/>
      <c r="J32" s="363"/>
      <c r="K32" s="363"/>
      <c r="L32" s="397"/>
      <c r="M32" s="397"/>
      <c r="N32" s="399"/>
      <c r="O32" s="397"/>
    </row>
    <row r="33" spans="1:15" x14ac:dyDescent="0.2">
      <c r="A33" s="397"/>
      <c r="B33" s="397"/>
      <c r="C33" s="397"/>
      <c r="D33" s="397"/>
      <c r="E33" s="397"/>
      <c r="F33" s="397"/>
      <c r="G33" s="397"/>
      <c r="H33" s="399"/>
      <c r="I33" s="608"/>
      <c r="J33" s="363"/>
      <c r="K33" s="363"/>
      <c r="L33" s="397"/>
      <c r="M33" s="397"/>
      <c r="N33" s="399"/>
      <c r="O33" s="397"/>
    </row>
    <row r="34" spans="1:15" x14ac:dyDescent="0.2">
      <c r="A34" s="397"/>
      <c r="B34" s="397"/>
      <c r="C34" s="397"/>
      <c r="D34" s="397"/>
      <c r="E34" s="397"/>
      <c r="F34" s="397"/>
      <c r="G34" s="397"/>
      <c r="H34" s="399"/>
      <c r="I34" s="608"/>
      <c r="J34" s="363"/>
      <c r="K34" s="363"/>
      <c r="L34" s="397"/>
      <c r="M34" s="397"/>
      <c r="N34" s="399"/>
      <c r="O34" s="397"/>
    </row>
    <row r="35" spans="1:15" x14ac:dyDescent="0.2">
      <c r="A35" s="397"/>
      <c r="B35" s="397"/>
      <c r="C35" s="397"/>
      <c r="D35" s="397"/>
      <c r="E35" s="397"/>
      <c r="F35" s="397"/>
      <c r="G35" s="397"/>
      <c r="H35" s="399"/>
      <c r="I35" s="608"/>
      <c r="J35" s="363"/>
      <c r="K35" s="363"/>
      <c r="L35" s="397"/>
      <c r="M35" s="397"/>
      <c r="N35" s="399"/>
      <c r="O35" s="397"/>
    </row>
    <row r="36" spans="1:15" x14ac:dyDescent="0.2">
      <c r="A36" s="397"/>
      <c r="B36" s="397"/>
      <c r="C36" s="397"/>
      <c r="D36" s="397"/>
      <c r="E36" s="397"/>
      <c r="F36" s="397"/>
      <c r="G36" s="397"/>
      <c r="H36" s="399"/>
      <c r="I36" s="608"/>
      <c r="J36" s="363"/>
      <c r="K36" s="363"/>
      <c r="L36" s="397"/>
      <c r="M36" s="397"/>
      <c r="N36" s="399"/>
      <c r="O36" s="397"/>
    </row>
    <row r="37" spans="1:15" x14ac:dyDescent="0.2">
      <c r="A37" s="397"/>
      <c r="B37" s="397"/>
      <c r="C37" s="397"/>
      <c r="D37" s="397"/>
      <c r="E37" s="397"/>
      <c r="F37" s="397"/>
      <c r="G37" s="397"/>
      <c r="H37" s="399"/>
      <c r="I37" s="608"/>
      <c r="J37" s="363"/>
      <c r="K37" s="363"/>
      <c r="L37" s="397"/>
      <c r="M37" s="397"/>
      <c r="N37" s="399"/>
      <c r="O37" s="397"/>
    </row>
    <row r="38" spans="1:15" x14ac:dyDescent="0.2">
      <c r="A38" s="397"/>
      <c r="B38" s="397"/>
      <c r="C38" s="397"/>
      <c r="D38" s="397"/>
      <c r="E38" s="397"/>
      <c r="F38" s="397"/>
      <c r="G38" s="397"/>
      <c r="H38" s="399"/>
      <c r="I38" s="608"/>
      <c r="J38" s="363"/>
      <c r="K38" s="363"/>
      <c r="L38" s="397"/>
      <c r="M38" s="397"/>
      <c r="N38" s="399"/>
      <c r="O38" s="397"/>
    </row>
    <row r="39" spans="1:15" x14ac:dyDescent="0.2">
      <c r="A39" s="397"/>
      <c r="B39" s="397"/>
      <c r="C39" s="397"/>
      <c r="D39" s="397"/>
      <c r="E39" s="397"/>
      <c r="F39" s="397"/>
      <c r="G39" s="397"/>
      <c r="H39" s="399"/>
      <c r="I39" s="608"/>
      <c r="J39" s="363"/>
      <c r="K39" s="363"/>
      <c r="L39" s="397"/>
      <c r="M39" s="397"/>
      <c r="N39" s="399"/>
      <c r="O39" s="397"/>
    </row>
    <row r="40" spans="1:15" x14ac:dyDescent="0.2">
      <c r="A40" s="397"/>
      <c r="B40" s="397"/>
      <c r="C40" s="397"/>
      <c r="D40" s="397"/>
      <c r="E40" s="397"/>
      <c r="F40" s="397"/>
      <c r="G40" s="397"/>
      <c r="H40" s="399"/>
      <c r="I40" s="608"/>
      <c r="J40" s="363"/>
      <c r="K40" s="363"/>
      <c r="L40" s="397"/>
      <c r="M40" s="397"/>
      <c r="N40" s="399"/>
      <c r="O40" s="397"/>
    </row>
    <row r="41" spans="1:15" x14ac:dyDescent="0.2">
      <c r="A41" s="397"/>
      <c r="B41" s="397"/>
      <c r="C41" s="397"/>
      <c r="D41" s="397"/>
      <c r="E41" s="397"/>
      <c r="F41" s="397"/>
      <c r="G41" s="397"/>
      <c r="H41" s="399"/>
      <c r="I41" s="608"/>
      <c r="J41" s="363"/>
      <c r="K41" s="363"/>
      <c r="L41" s="397"/>
      <c r="M41" s="397"/>
      <c r="N41" s="399"/>
      <c r="O41" s="397"/>
    </row>
    <row r="42" spans="1:15" x14ac:dyDescent="0.2">
      <c r="A42" s="397"/>
      <c r="B42" s="397"/>
      <c r="C42" s="397"/>
      <c r="D42" s="397"/>
      <c r="E42" s="397"/>
      <c r="F42" s="397"/>
      <c r="G42" s="397"/>
      <c r="H42" s="399"/>
      <c r="I42" s="608"/>
      <c r="J42" s="363"/>
      <c r="K42" s="363"/>
      <c r="L42" s="397"/>
      <c r="M42" s="397"/>
      <c r="N42" s="399"/>
      <c r="O42" s="397"/>
    </row>
    <row r="43" spans="1:15" x14ac:dyDescent="0.2">
      <c r="A43" s="397"/>
      <c r="B43" s="397"/>
      <c r="C43" s="397"/>
      <c r="D43" s="397"/>
      <c r="E43" s="397"/>
      <c r="F43" s="397"/>
      <c r="G43" s="397"/>
      <c r="H43" s="399"/>
      <c r="I43" s="608"/>
      <c r="J43" s="363"/>
      <c r="K43" s="363"/>
      <c r="L43" s="397"/>
      <c r="M43" s="397"/>
      <c r="N43" s="399"/>
      <c r="O43" s="397"/>
    </row>
    <row r="44" spans="1:15" x14ac:dyDescent="0.2">
      <c r="A44" s="397"/>
      <c r="B44" s="397"/>
      <c r="C44" s="397"/>
      <c r="D44" s="397"/>
      <c r="E44" s="397"/>
      <c r="F44" s="397"/>
      <c r="G44" s="397"/>
      <c r="H44" s="399"/>
      <c r="I44" s="608"/>
      <c r="J44" s="363"/>
      <c r="K44" s="363"/>
      <c r="L44" s="397"/>
      <c r="M44" s="397"/>
      <c r="N44" s="399"/>
      <c r="O44" s="397"/>
    </row>
    <row r="45" spans="1:15" x14ac:dyDescent="0.2">
      <c r="A45" s="397"/>
      <c r="B45" s="397"/>
      <c r="C45" s="397"/>
      <c r="D45" s="397"/>
      <c r="E45" s="397"/>
      <c r="F45" s="397"/>
      <c r="G45" s="397"/>
      <c r="H45" s="399"/>
      <c r="I45" s="608"/>
      <c r="J45" s="363"/>
      <c r="K45" s="363"/>
      <c r="L45" s="397"/>
      <c r="M45" s="397"/>
      <c r="N45" s="399"/>
      <c r="O45" s="397"/>
    </row>
    <row r="46" spans="1:15" x14ac:dyDescent="0.2">
      <c r="A46" s="397"/>
      <c r="B46" s="397"/>
      <c r="C46" s="397"/>
      <c r="D46" s="397"/>
      <c r="E46" s="397"/>
      <c r="F46" s="397"/>
      <c r="G46" s="397"/>
      <c r="H46" s="399"/>
      <c r="I46" s="608"/>
      <c r="J46" s="363"/>
      <c r="K46" s="363"/>
      <c r="L46" s="397"/>
      <c r="M46" s="397"/>
      <c r="N46" s="399"/>
      <c r="O46" s="397"/>
    </row>
    <row r="47" spans="1:15" x14ac:dyDescent="0.2">
      <c r="A47" s="397"/>
      <c r="B47" s="397"/>
      <c r="C47" s="397"/>
      <c r="D47" s="397"/>
      <c r="E47" s="397"/>
      <c r="F47" s="397"/>
      <c r="G47" s="397"/>
      <c r="H47" s="399"/>
      <c r="I47" s="608"/>
      <c r="J47" s="363"/>
      <c r="K47" s="363"/>
      <c r="L47" s="397"/>
      <c r="M47" s="397"/>
      <c r="N47" s="399"/>
      <c r="O47" s="397"/>
    </row>
    <row r="48" spans="1:15" x14ac:dyDescent="0.2">
      <c r="A48" s="397"/>
      <c r="B48" s="397"/>
      <c r="C48" s="397"/>
      <c r="D48" s="397"/>
      <c r="E48" s="397"/>
      <c r="F48" s="397"/>
      <c r="G48" s="397"/>
      <c r="H48" s="399"/>
      <c r="I48" s="608"/>
      <c r="J48" s="363"/>
      <c r="K48" s="363"/>
      <c r="L48" s="397"/>
      <c r="M48" s="397"/>
      <c r="N48" s="399"/>
      <c r="O48" s="397"/>
    </row>
    <row r="49" spans="1:15" x14ac:dyDescent="0.2">
      <c r="A49" s="397"/>
      <c r="B49" s="397"/>
      <c r="C49" s="397"/>
      <c r="D49" s="397"/>
      <c r="E49" s="397"/>
      <c r="F49" s="397"/>
      <c r="G49" s="397"/>
      <c r="H49" s="399"/>
      <c r="I49" s="608"/>
      <c r="J49" s="363"/>
      <c r="K49" s="363"/>
      <c r="L49" s="397"/>
      <c r="M49" s="397"/>
      <c r="N49" s="399"/>
      <c r="O49" s="397"/>
    </row>
    <row r="50" spans="1:15" x14ac:dyDescent="0.2">
      <c r="A50" s="397"/>
      <c r="B50" s="397"/>
      <c r="C50" s="397"/>
      <c r="D50" s="397"/>
      <c r="E50" s="397"/>
      <c r="F50" s="397"/>
      <c r="G50" s="397"/>
      <c r="H50" s="399"/>
      <c r="I50" s="608"/>
      <c r="J50" s="363"/>
      <c r="K50" s="363"/>
      <c r="L50" s="397"/>
      <c r="M50" s="397"/>
      <c r="N50" s="399"/>
      <c r="O50" s="397"/>
    </row>
    <row r="51" spans="1:15" x14ac:dyDescent="0.2">
      <c r="A51" s="397"/>
      <c r="B51" s="397"/>
      <c r="C51" s="397"/>
      <c r="D51" s="397"/>
      <c r="E51" s="397"/>
      <c r="F51" s="397"/>
      <c r="G51" s="397"/>
      <c r="H51" s="399"/>
      <c r="I51" s="608"/>
      <c r="J51" s="363"/>
      <c r="K51" s="363"/>
      <c r="L51" s="397"/>
      <c r="M51" s="397"/>
      <c r="N51" s="399"/>
      <c r="O51" s="397"/>
    </row>
    <row r="52" spans="1:15" x14ac:dyDescent="0.2">
      <c r="A52" s="397"/>
      <c r="B52" s="397"/>
      <c r="C52" s="397"/>
      <c r="D52" s="397"/>
      <c r="E52" s="397"/>
      <c r="F52" s="397"/>
      <c r="G52" s="397"/>
      <c r="H52" s="399"/>
      <c r="I52" s="608"/>
      <c r="J52" s="363"/>
      <c r="K52" s="363"/>
      <c r="L52" s="397"/>
      <c r="M52" s="397"/>
      <c r="N52" s="399"/>
      <c r="O52" s="397"/>
    </row>
    <row r="53" spans="1:15" x14ac:dyDescent="0.2">
      <c r="A53" s="397"/>
      <c r="B53" s="397"/>
      <c r="C53" s="397"/>
      <c r="D53" s="397"/>
      <c r="E53" s="397"/>
      <c r="F53" s="397"/>
      <c r="G53" s="397"/>
      <c r="H53" s="399"/>
      <c r="I53" s="608"/>
      <c r="J53" s="363"/>
      <c r="K53" s="363"/>
      <c r="L53" s="397"/>
      <c r="M53" s="397"/>
      <c r="N53" s="399"/>
      <c r="O53" s="397"/>
    </row>
    <row r="54" spans="1:15" x14ac:dyDescent="0.2">
      <c r="A54" s="397"/>
      <c r="B54" s="397"/>
      <c r="C54" s="397"/>
      <c r="D54" s="397"/>
      <c r="E54" s="397"/>
      <c r="F54" s="397"/>
      <c r="G54" s="397"/>
      <c r="H54" s="399"/>
      <c r="I54" s="608"/>
      <c r="J54" s="363"/>
      <c r="K54" s="363"/>
      <c r="L54" s="397"/>
      <c r="M54" s="397"/>
      <c r="N54" s="399"/>
      <c r="O54" s="397"/>
    </row>
    <row r="55" spans="1:15" x14ac:dyDescent="0.2">
      <c r="A55" s="397"/>
      <c r="B55" s="397"/>
      <c r="C55" s="397"/>
      <c r="D55" s="397"/>
      <c r="E55" s="397"/>
      <c r="F55" s="397"/>
      <c r="G55" s="397"/>
      <c r="H55" s="399"/>
      <c r="I55" s="608"/>
      <c r="J55" s="363"/>
      <c r="K55" s="363"/>
      <c r="L55" s="397"/>
      <c r="M55" s="397"/>
      <c r="N55" s="399"/>
      <c r="O55" s="397"/>
    </row>
    <row r="56" spans="1:15" x14ac:dyDescent="0.2">
      <c r="A56" s="397"/>
      <c r="B56" s="397"/>
      <c r="C56" s="397"/>
      <c r="D56" s="397"/>
      <c r="E56" s="397"/>
      <c r="F56" s="397"/>
      <c r="G56" s="397"/>
      <c r="H56" s="399"/>
      <c r="I56" s="608"/>
      <c r="J56" s="363"/>
      <c r="K56" s="363"/>
      <c r="L56" s="397"/>
      <c r="M56" s="397"/>
      <c r="N56" s="399"/>
      <c r="O56" s="397"/>
    </row>
    <row r="57" spans="1:15" x14ac:dyDescent="0.2">
      <c r="A57" s="397"/>
      <c r="B57" s="397"/>
      <c r="C57" s="397"/>
      <c r="D57" s="397"/>
      <c r="E57" s="397"/>
      <c r="F57" s="397"/>
      <c r="G57" s="397"/>
      <c r="H57" s="399"/>
      <c r="I57" s="608"/>
      <c r="J57" s="363"/>
      <c r="K57" s="363"/>
      <c r="L57" s="397"/>
      <c r="M57" s="397"/>
      <c r="N57" s="399"/>
      <c r="O57" s="397"/>
    </row>
    <row r="58" spans="1:15" x14ac:dyDescent="0.2">
      <c r="A58" s="397"/>
      <c r="B58" s="397"/>
      <c r="C58" s="397"/>
      <c r="D58" s="397"/>
      <c r="E58" s="397"/>
      <c r="F58" s="397"/>
      <c r="G58" s="397"/>
      <c r="H58" s="399"/>
      <c r="I58" s="608"/>
      <c r="J58" s="363"/>
      <c r="K58" s="363"/>
      <c r="L58" s="397"/>
      <c r="M58" s="397"/>
      <c r="N58" s="399"/>
      <c r="O58" s="397"/>
    </row>
    <row r="59" spans="1:15" x14ac:dyDescent="0.2">
      <c r="A59" s="397"/>
      <c r="B59" s="397"/>
      <c r="C59" s="397"/>
      <c r="D59" s="397"/>
      <c r="E59" s="397"/>
      <c r="F59" s="397"/>
      <c r="G59" s="397"/>
      <c r="H59" s="399"/>
      <c r="I59" s="608"/>
      <c r="J59" s="363"/>
      <c r="K59" s="363"/>
      <c r="L59" s="397"/>
      <c r="M59" s="397"/>
      <c r="N59" s="399"/>
      <c r="O59" s="397"/>
    </row>
    <row r="60" spans="1:15" x14ac:dyDescent="0.2">
      <c r="A60" s="397"/>
      <c r="B60" s="397"/>
      <c r="C60" s="397"/>
      <c r="D60" s="397"/>
      <c r="E60" s="397"/>
      <c r="F60" s="397"/>
      <c r="G60" s="397"/>
      <c r="H60" s="399"/>
      <c r="I60" s="608"/>
      <c r="J60" s="363"/>
      <c r="K60" s="363"/>
      <c r="L60" s="397"/>
      <c r="M60" s="397"/>
      <c r="N60" s="399"/>
      <c r="O60" s="397"/>
    </row>
    <row r="61" spans="1:15" x14ac:dyDescent="0.2">
      <c r="A61" s="397"/>
      <c r="B61" s="397"/>
      <c r="C61" s="397"/>
      <c r="D61" s="397"/>
      <c r="E61" s="397"/>
      <c r="F61" s="397"/>
      <c r="G61" s="397"/>
      <c r="H61" s="399"/>
      <c r="I61" s="608"/>
      <c r="J61" s="363"/>
      <c r="K61" s="363"/>
      <c r="L61" s="397"/>
      <c r="M61" s="397"/>
      <c r="N61" s="399"/>
      <c r="O61" s="397"/>
    </row>
    <row r="62" spans="1:15" x14ac:dyDescent="0.2">
      <c r="A62" s="397"/>
      <c r="B62" s="397"/>
      <c r="C62" s="397"/>
      <c r="D62" s="397"/>
      <c r="E62" s="397"/>
      <c r="F62" s="397"/>
      <c r="G62" s="397"/>
      <c r="H62" s="399"/>
      <c r="I62" s="608"/>
      <c r="J62" s="363"/>
      <c r="K62" s="363"/>
      <c r="L62" s="397"/>
      <c r="M62" s="397"/>
      <c r="N62" s="399"/>
      <c r="O62" s="397"/>
    </row>
    <row r="63" spans="1:15" x14ac:dyDescent="0.2">
      <c r="A63" s="397"/>
      <c r="B63" s="397"/>
      <c r="C63" s="397"/>
      <c r="D63" s="397"/>
      <c r="E63" s="397"/>
      <c r="F63" s="397"/>
      <c r="G63" s="397"/>
      <c r="H63" s="399"/>
      <c r="I63" s="608"/>
      <c r="J63" s="363"/>
      <c r="K63" s="363"/>
      <c r="L63" s="397"/>
      <c r="M63" s="397"/>
      <c r="N63" s="399"/>
      <c r="O63" s="397"/>
    </row>
    <row r="64" spans="1:15" x14ac:dyDescent="0.2">
      <c r="A64" s="397"/>
      <c r="B64" s="397"/>
      <c r="C64" s="397"/>
      <c r="D64" s="397"/>
      <c r="E64" s="397"/>
      <c r="F64" s="397"/>
      <c r="G64" s="397"/>
      <c r="H64" s="399"/>
      <c r="I64" s="608"/>
      <c r="J64" s="363"/>
      <c r="K64" s="363"/>
      <c r="L64" s="397"/>
      <c r="M64" s="397"/>
      <c r="N64" s="399"/>
      <c r="O64" s="397"/>
    </row>
    <row r="65" spans="1:15" x14ac:dyDescent="0.2">
      <c r="A65" s="397"/>
      <c r="B65" s="397"/>
      <c r="C65" s="397"/>
      <c r="D65" s="397"/>
      <c r="E65" s="397"/>
      <c r="F65" s="397"/>
      <c r="G65" s="397"/>
      <c r="H65" s="399"/>
      <c r="I65" s="608"/>
      <c r="J65" s="363"/>
      <c r="K65" s="363"/>
      <c r="L65" s="397"/>
      <c r="M65" s="397"/>
      <c r="N65" s="399"/>
      <c r="O65" s="397"/>
    </row>
    <row r="66" spans="1:15" x14ac:dyDescent="0.2">
      <c r="A66" s="397"/>
      <c r="B66" s="397"/>
      <c r="C66" s="397"/>
      <c r="D66" s="397"/>
      <c r="E66" s="397"/>
      <c r="F66" s="397"/>
      <c r="G66" s="397"/>
      <c r="H66" s="399"/>
      <c r="I66" s="608"/>
      <c r="J66" s="363"/>
      <c r="K66" s="363"/>
      <c r="L66" s="397"/>
      <c r="M66" s="397"/>
      <c r="N66" s="399"/>
      <c r="O66" s="397"/>
    </row>
    <row r="67" spans="1:15" x14ac:dyDescent="0.2">
      <c r="A67" s="397"/>
      <c r="B67" s="397"/>
      <c r="C67" s="397"/>
      <c r="D67" s="397"/>
      <c r="E67" s="397"/>
      <c r="F67" s="397"/>
      <c r="G67" s="397"/>
      <c r="H67" s="399"/>
      <c r="I67" s="608"/>
      <c r="J67" s="363"/>
      <c r="K67" s="363"/>
      <c r="L67" s="397"/>
      <c r="M67" s="397"/>
      <c r="N67" s="399"/>
      <c r="O67" s="397"/>
    </row>
    <row r="68" spans="1:15" x14ac:dyDescent="0.2">
      <c r="A68" s="397"/>
      <c r="B68" s="397"/>
      <c r="C68" s="397"/>
      <c r="D68" s="397"/>
      <c r="E68" s="397"/>
      <c r="F68" s="397"/>
      <c r="G68" s="397"/>
      <c r="H68" s="399"/>
      <c r="I68" s="608"/>
      <c r="J68" s="363"/>
      <c r="K68" s="363"/>
      <c r="L68" s="397"/>
      <c r="M68" s="397"/>
      <c r="N68" s="399"/>
      <c r="O68" s="397"/>
    </row>
    <row r="69" spans="1:15" x14ac:dyDescent="0.2">
      <c r="A69" s="397"/>
      <c r="B69" s="397"/>
      <c r="C69" s="397"/>
      <c r="D69" s="397"/>
      <c r="E69" s="397"/>
      <c r="F69" s="397"/>
      <c r="G69" s="397"/>
      <c r="H69" s="399"/>
      <c r="I69" s="608"/>
      <c r="J69" s="363"/>
      <c r="K69" s="363"/>
      <c r="L69" s="397"/>
      <c r="M69" s="397"/>
      <c r="N69" s="399"/>
      <c r="O69" s="397"/>
    </row>
    <row r="70" spans="1:15" x14ac:dyDescent="0.2">
      <c r="A70" s="397"/>
      <c r="B70" s="397"/>
      <c r="C70" s="397"/>
      <c r="D70" s="397"/>
      <c r="E70" s="397"/>
      <c r="F70" s="397"/>
      <c r="G70" s="397"/>
      <c r="H70" s="399"/>
      <c r="I70" s="608"/>
      <c r="J70" s="363"/>
      <c r="K70" s="363"/>
      <c r="L70" s="397"/>
      <c r="M70" s="397"/>
      <c r="N70" s="399"/>
      <c r="O70" s="397"/>
    </row>
    <row r="71" spans="1:15" x14ac:dyDescent="0.2">
      <c r="A71" s="397"/>
      <c r="B71" s="397"/>
      <c r="C71" s="397"/>
      <c r="D71" s="397"/>
      <c r="E71" s="397"/>
      <c r="F71" s="397"/>
      <c r="G71" s="397"/>
      <c r="H71" s="399"/>
      <c r="I71" s="608"/>
      <c r="J71" s="363"/>
      <c r="K71" s="363"/>
      <c r="L71" s="397"/>
      <c r="M71" s="397"/>
      <c r="N71" s="399"/>
      <c r="O71" s="397"/>
    </row>
    <row r="72" spans="1:15" x14ac:dyDescent="0.2">
      <c r="A72" s="397"/>
      <c r="B72" s="397"/>
      <c r="C72" s="397"/>
      <c r="D72" s="397"/>
      <c r="E72" s="397"/>
      <c r="F72" s="397"/>
      <c r="G72" s="397"/>
      <c r="H72" s="399"/>
      <c r="I72" s="608"/>
      <c r="J72" s="363"/>
      <c r="K72" s="363"/>
      <c r="L72" s="397"/>
      <c r="M72" s="397"/>
      <c r="N72" s="399"/>
      <c r="O72" s="397"/>
    </row>
    <row r="73" spans="1:15" x14ac:dyDescent="0.2">
      <c r="A73" s="397"/>
      <c r="B73" s="397"/>
      <c r="C73" s="397"/>
      <c r="D73" s="397"/>
      <c r="E73" s="397"/>
      <c r="F73" s="397"/>
      <c r="G73" s="397"/>
      <c r="H73" s="399"/>
      <c r="I73" s="608"/>
      <c r="J73" s="363"/>
      <c r="K73" s="363"/>
      <c r="L73" s="397"/>
      <c r="M73" s="397"/>
      <c r="N73" s="399"/>
      <c r="O73" s="397"/>
    </row>
    <row r="74" spans="1:15" x14ac:dyDescent="0.2">
      <c r="A74" s="397"/>
      <c r="B74" s="397"/>
      <c r="C74" s="397"/>
      <c r="D74" s="397"/>
      <c r="E74" s="397"/>
      <c r="F74" s="397"/>
      <c r="G74" s="397"/>
      <c r="H74" s="399"/>
      <c r="I74" s="608"/>
      <c r="J74" s="363"/>
      <c r="K74" s="363"/>
      <c r="L74" s="397"/>
      <c r="M74" s="397"/>
      <c r="N74" s="399"/>
      <c r="O74" s="397"/>
    </row>
    <row r="75" spans="1:15" x14ac:dyDescent="0.2">
      <c r="A75" s="397"/>
      <c r="B75" s="397"/>
      <c r="C75" s="397"/>
      <c r="D75" s="397"/>
      <c r="E75" s="397"/>
      <c r="F75" s="397"/>
      <c r="G75" s="397"/>
      <c r="H75" s="399"/>
      <c r="I75" s="608"/>
      <c r="J75" s="363"/>
      <c r="K75" s="363"/>
      <c r="L75" s="397"/>
      <c r="M75" s="397"/>
      <c r="N75" s="399"/>
      <c r="O75" s="397"/>
    </row>
    <row r="76" spans="1:15" x14ac:dyDescent="0.2">
      <c r="A76" s="397"/>
      <c r="B76" s="397"/>
      <c r="C76" s="397"/>
      <c r="D76" s="397"/>
      <c r="E76" s="397"/>
      <c r="F76" s="397"/>
      <c r="G76" s="397"/>
      <c r="H76" s="399"/>
      <c r="I76" s="608"/>
      <c r="J76" s="363"/>
      <c r="K76" s="363"/>
      <c r="L76" s="397"/>
      <c r="M76" s="397"/>
      <c r="N76" s="399"/>
      <c r="O76" s="397"/>
    </row>
    <row r="77" spans="1:15" x14ac:dyDescent="0.2">
      <c r="A77" s="397"/>
      <c r="B77" s="397"/>
      <c r="C77" s="397"/>
      <c r="D77" s="397"/>
      <c r="E77" s="397"/>
      <c r="F77" s="397"/>
      <c r="G77" s="397"/>
      <c r="H77" s="399"/>
      <c r="I77" s="608"/>
      <c r="J77" s="363"/>
      <c r="K77" s="363"/>
      <c r="L77" s="397"/>
      <c r="M77" s="397"/>
      <c r="N77" s="399"/>
      <c r="O77" s="397"/>
    </row>
    <row r="78" spans="1:15" x14ac:dyDescent="0.2">
      <c r="A78" s="397"/>
      <c r="B78" s="397"/>
      <c r="C78" s="397"/>
      <c r="D78" s="397"/>
      <c r="E78" s="397"/>
      <c r="F78" s="397"/>
      <c r="G78" s="397"/>
      <c r="H78" s="399"/>
      <c r="I78" s="608"/>
      <c r="J78" s="363"/>
      <c r="K78" s="363"/>
      <c r="L78" s="397"/>
      <c r="M78" s="397"/>
      <c r="N78" s="399"/>
      <c r="O78" s="397"/>
    </row>
    <row r="79" spans="1:15" x14ac:dyDescent="0.2">
      <c r="A79" s="397"/>
      <c r="B79" s="397"/>
      <c r="C79" s="397"/>
      <c r="D79" s="397"/>
      <c r="E79" s="397"/>
      <c r="F79" s="397"/>
      <c r="G79" s="397"/>
      <c r="H79" s="399"/>
      <c r="I79" s="608"/>
      <c r="J79" s="363"/>
      <c r="K79" s="363"/>
      <c r="L79" s="397"/>
      <c r="M79" s="397"/>
      <c r="N79" s="399"/>
      <c r="O79" s="397"/>
    </row>
    <row r="80" spans="1:15" x14ac:dyDescent="0.2">
      <c r="A80" s="397"/>
      <c r="B80" s="397"/>
      <c r="C80" s="397"/>
      <c r="D80" s="397"/>
      <c r="E80" s="397"/>
      <c r="F80" s="397"/>
      <c r="G80" s="397"/>
      <c r="H80" s="399"/>
      <c r="I80" s="608"/>
      <c r="J80" s="363"/>
      <c r="K80" s="363"/>
      <c r="L80" s="397"/>
      <c r="M80" s="397"/>
      <c r="N80" s="399"/>
      <c r="O80" s="397"/>
    </row>
    <row r="81" spans="1:15" x14ac:dyDescent="0.2">
      <c r="A81" s="397"/>
      <c r="B81" s="397"/>
      <c r="C81" s="397"/>
      <c r="D81" s="397"/>
      <c r="E81" s="397"/>
      <c r="F81" s="397"/>
      <c r="G81" s="397"/>
      <c r="H81" s="399"/>
      <c r="I81" s="608"/>
      <c r="J81" s="363"/>
      <c r="K81" s="363"/>
      <c r="L81" s="397"/>
      <c r="M81" s="397"/>
      <c r="N81" s="399"/>
      <c r="O81" s="397"/>
    </row>
    <row r="82" spans="1:15" x14ac:dyDescent="0.2">
      <c r="A82" s="397"/>
      <c r="B82" s="397"/>
      <c r="C82" s="397"/>
      <c r="D82" s="397"/>
      <c r="E82" s="397"/>
      <c r="F82" s="397"/>
      <c r="G82" s="397"/>
      <c r="H82" s="399"/>
      <c r="I82" s="608"/>
      <c r="J82" s="363"/>
      <c r="K82" s="363"/>
      <c r="L82" s="397"/>
      <c r="M82" s="397"/>
      <c r="N82" s="399"/>
      <c r="O82" s="397"/>
    </row>
    <row r="83" spans="1:15" x14ac:dyDescent="0.2">
      <c r="A83" s="397"/>
      <c r="B83" s="397"/>
      <c r="C83" s="397"/>
      <c r="D83" s="397"/>
      <c r="E83" s="397"/>
      <c r="F83" s="397"/>
      <c r="G83" s="397"/>
      <c r="H83" s="399"/>
      <c r="I83" s="608"/>
      <c r="J83" s="363"/>
      <c r="K83" s="363"/>
      <c r="L83" s="397"/>
      <c r="M83" s="397"/>
      <c r="N83" s="399"/>
      <c r="O83" s="397"/>
    </row>
    <row r="84" spans="1:15" x14ac:dyDescent="0.2">
      <c r="A84" s="397"/>
      <c r="B84" s="397"/>
      <c r="C84" s="397"/>
      <c r="D84" s="397"/>
      <c r="E84" s="397"/>
      <c r="F84" s="397"/>
      <c r="G84" s="397"/>
      <c r="H84" s="399"/>
      <c r="I84" s="608"/>
      <c r="J84" s="363"/>
      <c r="K84" s="363"/>
      <c r="L84" s="397"/>
      <c r="M84" s="397"/>
      <c r="N84" s="399"/>
      <c r="O84" s="397"/>
    </row>
    <row r="85" spans="1:15" x14ac:dyDescent="0.2">
      <c r="A85" s="397"/>
      <c r="B85" s="397"/>
      <c r="C85" s="397"/>
      <c r="D85" s="397"/>
      <c r="E85" s="397"/>
      <c r="F85" s="397"/>
      <c r="G85" s="397"/>
      <c r="H85" s="399"/>
      <c r="I85" s="608"/>
      <c r="J85" s="363"/>
      <c r="K85" s="363"/>
      <c r="L85" s="397"/>
      <c r="M85" s="397"/>
      <c r="N85" s="399"/>
      <c r="O85" s="397"/>
    </row>
    <row r="86" spans="1:15" x14ac:dyDescent="0.2">
      <c r="A86" s="397"/>
      <c r="B86" s="397"/>
      <c r="C86" s="397"/>
      <c r="D86" s="397"/>
      <c r="E86" s="397"/>
      <c r="F86" s="397"/>
      <c r="G86" s="397"/>
      <c r="H86" s="399"/>
      <c r="I86" s="608"/>
      <c r="J86" s="363"/>
      <c r="K86" s="363"/>
      <c r="L86" s="397"/>
      <c r="M86" s="397"/>
      <c r="N86" s="399"/>
      <c r="O86" s="397"/>
    </row>
    <row r="87" spans="1:15" x14ac:dyDescent="0.2">
      <c r="A87" s="397"/>
      <c r="B87" s="397"/>
      <c r="C87" s="397"/>
      <c r="D87" s="397"/>
      <c r="E87" s="397"/>
      <c r="F87" s="397"/>
      <c r="G87" s="397"/>
      <c r="H87" s="399"/>
      <c r="I87" s="608"/>
      <c r="J87" s="363"/>
      <c r="K87" s="363"/>
      <c r="L87" s="397"/>
      <c r="M87" s="397"/>
      <c r="N87" s="399"/>
      <c r="O87" s="397"/>
    </row>
    <row r="88" spans="1:15" x14ac:dyDescent="0.2">
      <c r="A88" s="397"/>
      <c r="B88" s="397"/>
      <c r="C88" s="397"/>
      <c r="D88" s="397"/>
      <c r="E88" s="397"/>
      <c r="F88" s="397"/>
      <c r="G88" s="397"/>
      <c r="H88" s="399"/>
      <c r="I88" s="608"/>
      <c r="J88" s="363"/>
      <c r="K88" s="363"/>
      <c r="L88" s="397"/>
      <c r="M88" s="397"/>
      <c r="N88" s="399"/>
      <c r="O88" s="397"/>
    </row>
    <row r="89" spans="1:15" x14ac:dyDescent="0.2">
      <c r="A89" s="397"/>
      <c r="B89" s="397"/>
      <c r="C89" s="397"/>
      <c r="D89" s="397"/>
      <c r="E89" s="397"/>
      <c r="F89" s="397"/>
      <c r="G89" s="397"/>
      <c r="H89" s="399"/>
      <c r="I89" s="608"/>
      <c r="J89" s="363"/>
      <c r="K89" s="363"/>
      <c r="L89" s="397"/>
      <c r="M89" s="397"/>
      <c r="N89" s="399"/>
      <c r="O89" s="397"/>
    </row>
    <row r="90" spans="1:15" x14ac:dyDescent="0.2">
      <c r="A90" s="397"/>
      <c r="B90" s="397"/>
      <c r="C90" s="397"/>
      <c r="D90" s="397"/>
      <c r="E90" s="397"/>
      <c r="F90" s="397"/>
      <c r="G90" s="397"/>
      <c r="H90" s="399"/>
      <c r="I90" s="608"/>
      <c r="J90" s="363"/>
      <c r="K90" s="363"/>
      <c r="L90" s="397"/>
      <c r="M90" s="397"/>
      <c r="N90" s="399"/>
      <c r="O90" s="397"/>
    </row>
    <row r="91" spans="1:15" x14ac:dyDescent="0.2">
      <c r="A91" s="397"/>
      <c r="B91" s="397"/>
      <c r="C91" s="397"/>
      <c r="D91" s="397"/>
      <c r="E91" s="397"/>
      <c r="F91" s="397"/>
      <c r="G91" s="397"/>
      <c r="H91" s="399"/>
      <c r="I91" s="608"/>
      <c r="J91" s="363"/>
      <c r="K91" s="363"/>
      <c r="L91" s="397"/>
      <c r="M91" s="397"/>
      <c r="N91" s="399"/>
      <c r="O91" s="397"/>
    </row>
    <row r="92" spans="1:15" x14ac:dyDescent="0.2">
      <c r="A92" s="397"/>
      <c r="B92" s="397"/>
      <c r="C92" s="397"/>
      <c r="D92" s="397"/>
      <c r="E92" s="397"/>
      <c r="F92" s="397"/>
      <c r="G92" s="397"/>
      <c r="H92" s="399"/>
      <c r="I92" s="608"/>
      <c r="J92" s="363"/>
      <c r="K92" s="363"/>
      <c r="L92" s="397"/>
      <c r="M92" s="397"/>
      <c r="N92" s="399"/>
      <c r="O92" s="397"/>
    </row>
    <row r="93" spans="1:15" x14ac:dyDescent="0.2">
      <c r="A93" s="397"/>
      <c r="B93" s="397"/>
      <c r="C93" s="397"/>
      <c r="D93" s="397"/>
      <c r="E93" s="397"/>
      <c r="F93" s="397"/>
      <c r="G93" s="397"/>
      <c r="H93" s="399"/>
      <c r="I93" s="608"/>
      <c r="J93" s="363"/>
      <c r="K93" s="363"/>
      <c r="L93" s="397"/>
      <c r="M93" s="397"/>
      <c r="N93" s="399"/>
      <c r="O93" s="397"/>
    </row>
    <row r="94" spans="1:15" x14ac:dyDescent="0.2">
      <c r="A94" s="397"/>
      <c r="B94" s="397"/>
      <c r="C94" s="397"/>
      <c r="D94" s="397"/>
      <c r="E94" s="397"/>
      <c r="F94" s="397"/>
      <c r="G94" s="397"/>
      <c r="H94" s="399"/>
      <c r="I94" s="608"/>
      <c r="J94" s="363"/>
      <c r="K94" s="363"/>
      <c r="L94" s="397"/>
      <c r="M94" s="397"/>
      <c r="N94" s="399"/>
      <c r="O94" s="397"/>
    </row>
    <row r="95" spans="1:15" x14ac:dyDescent="0.2">
      <c r="A95" s="397"/>
      <c r="B95" s="397"/>
      <c r="C95" s="397"/>
      <c r="D95" s="397"/>
      <c r="E95" s="397"/>
      <c r="F95" s="397"/>
      <c r="G95" s="397"/>
      <c r="H95" s="399"/>
      <c r="I95" s="608"/>
      <c r="J95" s="363"/>
      <c r="K95" s="363"/>
      <c r="L95" s="397"/>
      <c r="M95" s="397"/>
      <c r="N95" s="399"/>
      <c r="O95" s="397"/>
    </row>
    <row r="96" spans="1:15" x14ac:dyDescent="0.2">
      <c r="A96" s="397"/>
      <c r="B96" s="397"/>
      <c r="C96" s="397"/>
      <c r="D96" s="397"/>
      <c r="E96" s="397"/>
      <c r="F96" s="397"/>
      <c r="G96" s="397"/>
      <c r="H96" s="399"/>
      <c r="I96" s="608"/>
      <c r="J96" s="363"/>
      <c r="K96" s="363"/>
      <c r="L96" s="397"/>
      <c r="M96" s="397"/>
      <c r="N96" s="399"/>
      <c r="O96" s="397"/>
    </row>
    <row r="97" spans="1:15" x14ac:dyDescent="0.2">
      <c r="A97" s="397"/>
      <c r="B97" s="397"/>
      <c r="C97" s="397"/>
      <c r="D97" s="397"/>
      <c r="E97" s="397"/>
      <c r="F97" s="397"/>
      <c r="G97" s="397"/>
      <c r="H97" s="399"/>
      <c r="I97" s="608"/>
      <c r="J97" s="363"/>
      <c r="K97" s="363"/>
      <c r="L97" s="397"/>
      <c r="M97" s="397"/>
      <c r="N97" s="399"/>
      <c r="O97" s="397"/>
    </row>
    <row r="98" spans="1:15" x14ac:dyDescent="0.2">
      <c r="A98" s="397"/>
      <c r="B98" s="397"/>
      <c r="C98" s="397"/>
      <c r="D98" s="397"/>
      <c r="E98" s="397"/>
      <c r="F98" s="397"/>
      <c r="G98" s="397"/>
      <c r="H98" s="399"/>
      <c r="I98" s="608"/>
      <c r="J98" s="363"/>
      <c r="K98" s="363"/>
      <c r="L98" s="397"/>
      <c r="M98" s="397"/>
      <c r="N98" s="399"/>
      <c r="O98" s="397"/>
    </row>
    <row r="99" spans="1:15" x14ac:dyDescent="0.2">
      <c r="A99" s="397"/>
      <c r="B99" s="397"/>
      <c r="C99" s="397"/>
      <c r="D99" s="397"/>
      <c r="E99" s="397"/>
      <c r="F99" s="397"/>
      <c r="G99" s="397"/>
      <c r="H99" s="399"/>
      <c r="I99" s="608"/>
      <c r="J99" s="363"/>
      <c r="K99" s="363"/>
      <c r="L99" s="397"/>
      <c r="M99" s="397"/>
      <c r="N99" s="399"/>
      <c r="O99" s="397"/>
    </row>
    <row r="100" spans="1:15" x14ac:dyDescent="0.2">
      <c r="A100" s="397"/>
      <c r="B100" s="397"/>
      <c r="C100" s="397"/>
      <c r="D100" s="397"/>
      <c r="E100" s="397"/>
      <c r="F100" s="397"/>
      <c r="G100" s="397"/>
      <c r="H100" s="399"/>
      <c r="I100" s="608"/>
      <c r="J100" s="363"/>
      <c r="K100" s="363"/>
      <c r="L100" s="397"/>
      <c r="M100" s="397"/>
      <c r="N100" s="399"/>
      <c r="O100" s="397"/>
    </row>
    <row r="101" spans="1:15" x14ac:dyDescent="0.2">
      <c r="A101" s="397"/>
      <c r="B101" s="397"/>
      <c r="C101" s="397"/>
      <c r="D101" s="397"/>
      <c r="E101" s="397"/>
      <c r="F101" s="397"/>
      <c r="G101" s="397"/>
      <c r="H101" s="399"/>
      <c r="I101" s="608"/>
      <c r="J101" s="363"/>
      <c r="K101" s="363"/>
      <c r="L101" s="397"/>
      <c r="M101" s="397"/>
      <c r="N101" s="399"/>
      <c r="O101" s="397"/>
    </row>
    <row r="102" spans="1:15" x14ac:dyDescent="0.2">
      <c r="A102" s="397"/>
      <c r="B102" s="397"/>
      <c r="C102" s="397"/>
      <c r="D102" s="397"/>
      <c r="E102" s="397"/>
      <c r="F102" s="397"/>
      <c r="G102" s="397"/>
      <c r="H102" s="399"/>
      <c r="I102" s="608"/>
      <c r="J102" s="363"/>
      <c r="K102" s="363"/>
      <c r="L102" s="397"/>
      <c r="M102" s="397"/>
      <c r="N102" s="399"/>
      <c r="O102" s="397"/>
    </row>
    <row r="103" spans="1:15" x14ac:dyDescent="0.2">
      <c r="A103" s="397"/>
      <c r="B103" s="397"/>
      <c r="C103" s="397"/>
      <c r="D103" s="397"/>
      <c r="E103" s="397"/>
      <c r="F103" s="397"/>
      <c r="G103" s="397"/>
      <c r="H103" s="399"/>
      <c r="I103" s="608"/>
      <c r="J103" s="363"/>
      <c r="K103" s="363"/>
      <c r="L103" s="397"/>
      <c r="M103" s="397"/>
      <c r="N103" s="399"/>
      <c r="O103" s="397"/>
    </row>
    <row r="104" spans="1:15" x14ac:dyDescent="0.2">
      <c r="A104" s="397"/>
      <c r="B104" s="397"/>
      <c r="C104" s="397"/>
      <c r="D104" s="397"/>
      <c r="E104" s="397"/>
      <c r="F104" s="397"/>
      <c r="G104" s="397"/>
      <c r="H104" s="399"/>
      <c r="I104" s="608"/>
      <c r="J104" s="363"/>
      <c r="K104" s="363"/>
      <c r="L104" s="397"/>
      <c r="M104" s="397"/>
      <c r="N104" s="399"/>
      <c r="O104" s="397"/>
    </row>
    <row r="105" spans="1:15" x14ac:dyDescent="0.2">
      <c r="A105" s="397"/>
      <c r="B105" s="397"/>
      <c r="C105" s="397"/>
      <c r="D105" s="397"/>
      <c r="E105" s="397"/>
      <c r="F105" s="397"/>
      <c r="G105" s="397"/>
      <c r="H105" s="399"/>
      <c r="I105" s="608"/>
      <c r="J105" s="363"/>
      <c r="K105" s="363"/>
      <c r="L105" s="397"/>
      <c r="M105" s="397"/>
      <c r="N105" s="399"/>
      <c r="O105" s="397"/>
    </row>
    <row r="106" spans="1:15" x14ac:dyDescent="0.2">
      <c r="A106" s="397"/>
      <c r="B106" s="397"/>
      <c r="C106" s="397"/>
      <c r="D106" s="397"/>
      <c r="E106" s="397"/>
      <c r="F106" s="397"/>
      <c r="G106" s="397"/>
      <c r="H106" s="399"/>
      <c r="I106" s="608"/>
      <c r="J106" s="363"/>
      <c r="K106" s="363"/>
      <c r="L106" s="397"/>
      <c r="M106" s="397"/>
      <c r="N106" s="399"/>
      <c r="O106" s="397"/>
    </row>
    <row r="107" spans="1:15" x14ac:dyDescent="0.2">
      <c r="A107" s="397"/>
      <c r="B107" s="397"/>
      <c r="C107" s="397"/>
      <c r="D107" s="397"/>
      <c r="E107" s="397"/>
      <c r="F107" s="397"/>
      <c r="G107" s="397"/>
      <c r="H107" s="399"/>
      <c r="I107" s="608"/>
      <c r="J107" s="363"/>
      <c r="K107" s="363"/>
      <c r="L107" s="397"/>
      <c r="M107" s="397"/>
      <c r="N107" s="399"/>
      <c r="O107" s="397"/>
    </row>
    <row r="108" spans="1:15" x14ac:dyDescent="0.2">
      <c r="A108" s="397"/>
      <c r="B108" s="397"/>
      <c r="C108" s="397"/>
      <c r="D108" s="397"/>
      <c r="E108" s="397"/>
      <c r="F108" s="397"/>
      <c r="G108" s="397"/>
      <c r="H108" s="399"/>
      <c r="I108" s="608"/>
      <c r="J108" s="363"/>
      <c r="K108" s="363"/>
      <c r="L108" s="397"/>
      <c r="M108" s="397"/>
      <c r="N108" s="399"/>
      <c r="O108" s="397"/>
    </row>
    <row r="109" spans="1:15" x14ac:dyDescent="0.2">
      <c r="A109" s="397"/>
      <c r="B109" s="397"/>
      <c r="C109" s="397"/>
      <c r="D109" s="397"/>
      <c r="E109" s="397"/>
      <c r="F109" s="397"/>
      <c r="G109" s="397"/>
      <c r="H109" s="399"/>
      <c r="I109" s="608"/>
      <c r="J109" s="363"/>
      <c r="K109" s="363"/>
      <c r="L109" s="397"/>
      <c r="M109" s="397"/>
      <c r="N109" s="399"/>
      <c r="O109" s="397"/>
    </row>
    <row r="110" spans="1:15" x14ac:dyDescent="0.2">
      <c r="A110" s="397"/>
      <c r="B110" s="397"/>
      <c r="C110" s="397"/>
      <c r="D110" s="397"/>
      <c r="E110" s="397"/>
      <c r="F110" s="397"/>
      <c r="G110" s="397"/>
      <c r="H110" s="399"/>
      <c r="I110" s="608"/>
      <c r="J110" s="363"/>
      <c r="K110" s="363"/>
      <c r="L110" s="397"/>
      <c r="M110" s="397"/>
      <c r="N110" s="399"/>
      <c r="O110" s="397"/>
    </row>
    <row r="111" spans="1:15" x14ac:dyDescent="0.2">
      <c r="A111" s="397"/>
      <c r="B111" s="397"/>
      <c r="C111" s="397"/>
      <c r="D111" s="397"/>
      <c r="E111" s="397"/>
      <c r="F111" s="397"/>
      <c r="G111" s="397"/>
      <c r="H111" s="399"/>
      <c r="I111" s="608"/>
      <c r="J111" s="363"/>
      <c r="K111" s="363"/>
      <c r="L111" s="397"/>
      <c r="M111" s="397"/>
      <c r="N111" s="399"/>
      <c r="O111" s="397"/>
    </row>
    <row r="112" spans="1:15" x14ac:dyDescent="0.2">
      <c r="A112" s="397"/>
      <c r="B112" s="397"/>
      <c r="C112" s="397"/>
      <c r="D112" s="397"/>
      <c r="E112" s="397"/>
      <c r="F112" s="397"/>
      <c r="G112" s="397"/>
      <c r="H112" s="399"/>
      <c r="I112" s="608"/>
      <c r="J112" s="363"/>
      <c r="K112" s="363"/>
      <c r="L112" s="397"/>
      <c r="M112" s="397"/>
      <c r="N112" s="399"/>
      <c r="O112" s="397"/>
    </row>
    <row r="113" spans="1:15" x14ac:dyDescent="0.2">
      <c r="A113" s="397"/>
      <c r="B113" s="397"/>
      <c r="C113" s="397"/>
      <c r="D113" s="397"/>
      <c r="E113" s="397"/>
      <c r="F113" s="397"/>
      <c r="G113" s="397"/>
      <c r="H113" s="399"/>
      <c r="I113" s="608"/>
      <c r="J113" s="363"/>
      <c r="K113" s="363"/>
      <c r="L113" s="397"/>
      <c r="M113" s="397"/>
      <c r="N113" s="399"/>
      <c r="O113" s="397"/>
    </row>
    <row r="114" spans="1:15" x14ac:dyDescent="0.2">
      <c r="A114" s="397"/>
      <c r="B114" s="397"/>
      <c r="C114" s="397"/>
      <c r="D114" s="397"/>
      <c r="E114" s="397"/>
      <c r="F114" s="397"/>
      <c r="G114" s="397"/>
      <c r="H114" s="399"/>
      <c r="I114" s="608"/>
      <c r="J114" s="363"/>
      <c r="K114" s="363"/>
      <c r="L114" s="397"/>
      <c r="M114" s="397"/>
      <c r="N114" s="399"/>
      <c r="O114" s="397"/>
    </row>
    <row r="115" spans="1:15" x14ac:dyDescent="0.2">
      <c r="A115" s="397"/>
      <c r="B115" s="397"/>
      <c r="C115" s="397"/>
      <c r="D115" s="397"/>
      <c r="E115" s="397"/>
      <c r="F115" s="397"/>
      <c r="G115" s="397"/>
      <c r="H115" s="399"/>
      <c r="I115" s="608"/>
      <c r="J115" s="363"/>
      <c r="K115" s="363"/>
      <c r="L115" s="397"/>
      <c r="M115" s="397"/>
      <c r="N115" s="399"/>
      <c r="O115" s="397"/>
    </row>
    <row r="116" spans="1:15" x14ac:dyDescent="0.2">
      <c r="A116" s="397"/>
      <c r="B116" s="397"/>
      <c r="C116" s="397"/>
      <c r="D116" s="397"/>
      <c r="E116" s="397"/>
      <c r="F116" s="397"/>
      <c r="G116" s="397"/>
      <c r="H116" s="399"/>
      <c r="I116" s="608"/>
      <c r="J116" s="363"/>
      <c r="K116" s="363"/>
      <c r="L116" s="397"/>
      <c r="M116" s="397"/>
      <c r="N116" s="399"/>
      <c r="O116" s="397"/>
    </row>
    <row r="117" spans="1:15" x14ac:dyDescent="0.2">
      <c r="A117" s="397"/>
      <c r="B117" s="397"/>
      <c r="C117" s="397"/>
      <c r="D117" s="397"/>
      <c r="E117" s="397"/>
      <c r="F117" s="397"/>
      <c r="G117" s="397"/>
      <c r="H117" s="399"/>
      <c r="I117" s="608"/>
      <c r="J117" s="363"/>
      <c r="K117" s="363"/>
      <c r="L117" s="397"/>
      <c r="M117" s="397"/>
      <c r="N117" s="399"/>
      <c r="O117" s="397"/>
    </row>
    <row r="118" spans="1:15" x14ac:dyDescent="0.2">
      <c r="A118" s="397"/>
      <c r="B118" s="397"/>
      <c r="C118" s="397"/>
      <c r="D118" s="397"/>
      <c r="E118" s="397"/>
      <c r="F118" s="397"/>
      <c r="G118" s="397"/>
      <c r="H118" s="399"/>
      <c r="I118" s="608"/>
      <c r="J118" s="363"/>
      <c r="K118" s="363"/>
      <c r="L118" s="397"/>
      <c r="M118" s="397"/>
      <c r="N118" s="399"/>
      <c r="O118" s="397"/>
    </row>
    <row r="119" spans="1:15" x14ac:dyDescent="0.2">
      <c r="A119" s="397"/>
      <c r="B119" s="397"/>
      <c r="C119" s="397"/>
      <c r="D119" s="397"/>
      <c r="E119" s="397"/>
      <c r="F119" s="397"/>
      <c r="G119" s="397"/>
      <c r="H119" s="399"/>
      <c r="I119" s="608"/>
      <c r="J119" s="363"/>
      <c r="K119" s="363"/>
      <c r="L119" s="397"/>
      <c r="M119" s="397"/>
      <c r="N119" s="399"/>
      <c r="O119" s="397"/>
    </row>
    <row r="120" spans="1:15" x14ac:dyDescent="0.2">
      <c r="A120" s="397"/>
      <c r="B120" s="397"/>
      <c r="C120" s="397"/>
      <c r="D120" s="397"/>
      <c r="E120" s="397"/>
      <c r="F120" s="397"/>
      <c r="G120" s="397"/>
      <c r="H120" s="399"/>
      <c r="I120" s="608"/>
      <c r="J120" s="363"/>
      <c r="K120" s="363"/>
      <c r="L120" s="397"/>
      <c r="M120" s="397"/>
      <c r="N120" s="399"/>
      <c r="O120" s="397"/>
    </row>
    <row r="121" spans="1:15" x14ac:dyDescent="0.2">
      <c r="A121" s="397"/>
      <c r="B121" s="397"/>
      <c r="C121" s="397"/>
      <c r="D121" s="397"/>
      <c r="E121" s="397"/>
      <c r="F121" s="397"/>
      <c r="G121" s="397"/>
      <c r="H121" s="399"/>
      <c r="I121" s="608"/>
      <c r="J121" s="363"/>
      <c r="K121" s="363"/>
      <c r="L121" s="397"/>
      <c r="M121" s="397"/>
      <c r="N121" s="399"/>
      <c r="O121" s="397"/>
    </row>
    <row r="122" spans="1:15" x14ac:dyDescent="0.2">
      <c r="A122" s="397"/>
      <c r="B122" s="397"/>
      <c r="C122" s="397"/>
      <c r="D122" s="397"/>
      <c r="E122" s="397"/>
      <c r="F122" s="397"/>
      <c r="G122" s="397"/>
      <c r="H122" s="399"/>
      <c r="I122" s="608"/>
      <c r="J122" s="363"/>
      <c r="K122" s="363"/>
      <c r="L122" s="397"/>
      <c r="M122" s="397"/>
      <c r="N122" s="399"/>
      <c r="O122" s="397"/>
    </row>
    <row r="123" spans="1:15" x14ac:dyDescent="0.2">
      <c r="A123" s="397"/>
      <c r="B123" s="397"/>
      <c r="C123" s="397"/>
      <c r="D123" s="397"/>
      <c r="E123" s="397"/>
      <c r="F123" s="397"/>
      <c r="G123" s="397"/>
      <c r="H123" s="399"/>
      <c r="I123" s="608"/>
      <c r="J123" s="363"/>
      <c r="K123" s="363"/>
      <c r="L123" s="397"/>
      <c r="M123" s="397"/>
      <c r="N123" s="399"/>
      <c r="O123" s="397"/>
    </row>
    <row r="124" spans="1:15" x14ac:dyDescent="0.2">
      <c r="A124" s="397"/>
      <c r="B124" s="397"/>
      <c r="C124" s="397"/>
      <c r="D124" s="397"/>
      <c r="E124" s="397"/>
      <c r="F124" s="397"/>
      <c r="G124" s="397"/>
      <c r="H124" s="399"/>
      <c r="I124" s="608"/>
      <c r="J124" s="363"/>
      <c r="K124" s="363"/>
      <c r="L124" s="397"/>
      <c r="M124" s="397"/>
      <c r="N124" s="399"/>
      <c r="O124" s="397"/>
    </row>
    <row r="125" spans="1:15" x14ac:dyDescent="0.2">
      <c r="A125" s="397"/>
      <c r="B125" s="397"/>
      <c r="C125" s="397"/>
      <c r="D125" s="397"/>
      <c r="E125" s="397"/>
      <c r="F125" s="397"/>
      <c r="G125" s="397"/>
      <c r="H125" s="399"/>
      <c r="I125" s="608"/>
      <c r="J125" s="363"/>
      <c r="K125" s="363"/>
      <c r="L125" s="397"/>
      <c r="M125" s="397"/>
      <c r="N125" s="399"/>
      <c r="O125" s="397"/>
    </row>
    <row r="126" spans="1:15" x14ac:dyDescent="0.2">
      <c r="A126" s="397"/>
      <c r="B126" s="397"/>
      <c r="C126" s="397"/>
      <c r="D126" s="397"/>
      <c r="E126" s="397"/>
      <c r="F126" s="397"/>
      <c r="G126" s="397"/>
      <c r="H126" s="399"/>
      <c r="I126" s="608"/>
      <c r="J126" s="363"/>
      <c r="K126" s="363"/>
      <c r="L126" s="397"/>
      <c r="M126" s="397"/>
      <c r="N126" s="399"/>
      <c r="O126" s="397"/>
    </row>
    <row r="127" spans="1:15" x14ac:dyDescent="0.2">
      <c r="A127" s="397"/>
      <c r="B127" s="397"/>
      <c r="C127" s="397"/>
      <c r="D127" s="397"/>
      <c r="E127" s="397"/>
      <c r="F127" s="397"/>
      <c r="G127" s="397"/>
      <c r="H127" s="399"/>
      <c r="I127" s="608"/>
      <c r="J127" s="363"/>
      <c r="K127" s="363"/>
      <c r="L127" s="397"/>
      <c r="M127" s="397"/>
      <c r="N127" s="399"/>
      <c r="O127" s="397"/>
    </row>
    <row r="128" spans="1:15" x14ac:dyDescent="0.2">
      <c r="A128" s="397"/>
      <c r="B128" s="397"/>
      <c r="C128" s="397"/>
      <c r="D128" s="397"/>
      <c r="E128" s="397"/>
      <c r="F128" s="397"/>
      <c r="G128" s="397"/>
      <c r="H128" s="399"/>
      <c r="I128" s="608"/>
      <c r="J128" s="363"/>
      <c r="K128" s="363"/>
      <c r="L128" s="397"/>
      <c r="M128" s="397"/>
      <c r="N128" s="399"/>
      <c r="O128" s="397"/>
    </row>
    <row r="129" spans="1:15" x14ac:dyDescent="0.2">
      <c r="A129" s="397"/>
      <c r="B129" s="397"/>
      <c r="C129" s="397"/>
      <c r="D129" s="397"/>
      <c r="E129" s="397"/>
      <c r="F129" s="397"/>
      <c r="G129" s="397"/>
      <c r="H129" s="399"/>
      <c r="I129" s="608"/>
      <c r="J129" s="363"/>
      <c r="K129" s="363"/>
      <c r="L129" s="397"/>
      <c r="M129" s="397"/>
      <c r="N129" s="399"/>
      <c r="O129" s="397"/>
    </row>
    <row r="130" spans="1:15" x14ac:dyDescent="0.2">
      <c r="A130" s="397"/>
      <c r="B130" s="397"/>
      <c r="C130" s="397"/>
      <c r="D130" s="397"/>
      <c r="E130" s="397"/>
      <c r="F130" s="397"/>
      <c r="G130" s="397"/>
      <c r="H130" s="399"/>
      <c r="I130" s="608"/>
      <c r="J130" s="363"/>
      <c r="K130" s="363"/>
      <c r="L130" s="397"/>
      <c r="M130" s="397"/>
      <c r="N130" s="399"/>
      <c r="O130" s="397"/>
    </row>
    <row r="131" spans="1:15" x14ac:dyDescent="0.2">
      <c r="A131" s="397"/>
      <c r="B131" s="397"/>
      <c r="C131" s="397"/>
      <c r="D131" s="397"/>
      <c r="E131" s="397"/>
      <c r="F131" s="397"/>
      <c r="G131" s="397"/>
      <c r="H131" s="399"/>
      <c r="I131" s="608"/>
      <c r="J131" s="363"/>
      <c r="K131" s="363"/>
      <c r="L131" s="397"/>
      <c r="M131" s="397"/>
      <c r="N131" s="399"/>
      <c r="O131" s="397"/>
    </row>
    <row r="132" spans="1:15" x14ac:dyDescent="0.2">
      <c r="A132" s="397"/>
      <c r="B132" s="397"/>
      <c r="C132" s="397"/>
      <c r="D132" s="397"/>
      <c r="E132" s="397"/>
      <c r="F132" s="397"/>
      <c r="G132" s="397"/>
      <c r="H132" s="399"/>
      <c r="I132" s="608"/>
      <c r="J132" s="363"/>
      <c r="K132" s="363"/>
      <c r="L132" s="397"/>
      <c r="M132" s="397"/>
      <c r="N132" s="399"/>
      <c r="O132" s="397"/>
    </row>
    <row r="133" spans="1:15" x14ac:dyDescent="0.2">
      <c r="A133" s="397"/>
      <c r="B133" s="397"/>
      <c r="C133" s="397"/>
      <c r="D133" s="397"/>
      <c r="E133" s="397"/>
      <c r="F133" s="397"/>
      <c r="G133" s="397"/>
      <c r="H133" s="399"/>
      <c r="I133" s="608"/>
      <c r="J133" s="363"/>
      <c r="K133" s="363"/>
      <c r="L133" s="397"/>
      <c r="M133" s="397"/>
      <c r="N133" s="399"/>
      <c r="O133" s="397"/>
    </row>
    <row r="134" spans="1:15" x14ac:dyDescent="0.2">
      <c r="A134" s="397"/>
      <c r="B134" s="397"/>
      <c r="C134" s="397"/>
      <c r="D134" s="397"/>
      <c r="E134" s="397"/>
      <c r="F134" s="397"/>
      <c r="G134" s="397"/>
      <c r="H134" s="399"/>
      <c r="I134" s="608"/>
      <c r="J134" s="363"/>
      <c r="K134" s="363"/>
      <c r="L134" s="397"/>
      <c r="M134" s="397"/>
      <c r="N134" s="399"/>
      <c r="O134" s="397"/>
    </row>
    <row r="135" spans="1:15" x14ac:dyDescent="0.2">
      <c r="A135" s="397"/>
      <c r="B135" s="397"/>
      <c r="C135" s="397"/>
      <c r="D135" s="397"/>
      <c r="E135" s="397"/>
      <c r="F135" s="397"/>
      <c r="G135" s="397"/>
      <c r="H135" s="399"/>
      <c r="I135" s="608"/>
      <c r="J135" s="363"/>
      <c r="K135" s="363"/>
      <c r="L135" s="397"/>
      <c r="M135" s="397"/>
      <c r="N135" s="399"/>
      <c r="O135" s="397"/>
    </row>
    <row r="136" spans="1:15" x14ac:dyDescent="0.2">
      <c r="A136" s="397"/>
      <c r="B136" s="397"/>
      <c r="C136" s="397"/>
      <c r="D136" s="397"/>
      <c r="E136" s="397"/>
      <c r="F136" s="397"/>
      <c r="G136" s="397"/>
      <c r="H136" s="399"/>
      <c r="I136" s="608"/>
      <c r="J136" s="363"/>
      <c r="K136" s="363"/>
      <c r="L136" s="397"/>
      <c r="M136" s="397"/>
      <c r="N136" s="399"/>
      <c r="O136" s="397"/>
    </row>
    <row r="137" spans="1:15" x14ac:dyDescent="0.2">
      <c r="A137" s="397"/>
      <c r="B137" s="397"/>
      <c r="C137" s="397"/>
      <c r="D137" s="397"/>
      <c r="E137" s="397"/>
      <c r="F137" s="397"/>
      <c r="G137" s="397"/>
      <c r="H137" s="399"/>
      <c r="I137" s="608"/>
      <c r="J137" s="363"/>
      <c r="K137" s="363"/>
      <c r="L137" s="397"/>
      <c r="M137" s="397"/>
      <c r="N137" s="399"/>
      <c r="O137" s="397"/>
    </row>
    <row r="138" spans="1:15" x14ac:dyDescent="0.2">
      <c r="A138" s="397"/>
      <c r="B138" s="397"/>
      <c r="C138" s="397"/>
      <c r="D138" s="397"/>
      <c r="E138" s="397"/>
      <c r="F138" s="397"/>
      <c r="G138" s="397"/>
      <c r="H138" s="399"/>
      <c r="I138" s="608"/>
      <c r="J138" s="363"/>
      <c r="K138" s="363"/>
      <c r="L138" s="397"/>
      <c r="M138" s="397"/>
      <c r="N138" s="399"/>
      <c r="O138" s="397"/>
    </row>
    <row r="139" spans="1:15" x14ac:dyDescent="0.2">
      <c r="A139" s="397"/>
      <c r="B139" s="397"/>
      <c r="C139" s="397"/>
      <c r="D139" s="397"/>
      <c r="E139" s="397"/>
      <c r="F139" s="397"/>
      <c r="G139" s="397"/>
      <c r="H139" s="399"/>
      <c r="I139" s="608"/>
      <c r="J139" s="363"/>
      <c r="K139" s="363"/>
      <c r="L139" s="397"/>
      <c r="M139" s="397"/>
      <c r="N139" s="399"/>
      <c r="O139" s="397"/>
    </row>
    <row r="140" spans="1:15" x14ac:dyDescent="0.2">
      <c r="A140" s="397"/>
      <c r="B140" s="397"/>
      <c r="C140" s="397"/>
      <c r="D140" s="397"/>
      <c r="E140" s="397"/>
      <c r="F140" s="397"/>
      <c r="G140" s="397"/>
      <c r="H140" s="399"/>
      <c r="I140" s="608"/>
      <c r="J140" s="363"/>
      <c r="K140" s="363"/>
      <c r="L140" s="397"/>
      <c r="M140" s="397"/>
      <c r="N140" s="399"/>
      <c r="O140" s="397"/>
    </row>
    <row r="141" spans="1:15" x14ac:dyDescent="0.2">
      <c r="A141" s="397"/>
      <c r="B141" s="397"/>
      <c r="C141" s="397"/>
      <c r="D141" s="397"/>
      <c r="E141" s="397"/>
      <c r="F141" s="397"/>
      <c r="G141" s="397"/>
      <c r="H141" s="399"/>
      <c r="I141" s="608"/>
      <c r="J141" s="363"/>
      <c r="K141" s="363"/>
      <c r="L141" s="397"/>
      <c r="M141" s="397"/>
      <c r="N141" s="399"/>
      <c r="O141" s="397"/>
    </row>
    <row r="142" spans="1:15" x14ac:dyDescent="0.2">
      <c r="A142" s="397"/>
      <c r="B142" s="397"/>
      <c r="C142" s="397"/>
      <c r="D142" s="397"/>
      <c r="E142" s="397"/>
      <c r="F142" s="397"/>
      <c r="G142" s="397"/>
      <c r="H142" s="399"/>
      <c r="I142" s="608"/>
      <c r="J142" s="363"/>
      <c r="K142" s="363"/>
      <c r="L142" s="397"/>
      <c r="M142" s="397"/>
      <c r="N142" s="399"/>
      <c r="O142" s="397"/>
    </row>
    <row r="143" spans="1:15" x14ac:dyDescent="0.2">
      <c r="A143" s="397"/>
      <c r="B143" s="397"/>
      <c r="C143" s="397"/>
      <c r="D143" s="397"/>
      <c r="E143" s="397"/>
      <c r="F143" s="397"/>
      <c r="G143" s="397"/>
      <c r="H143" s="399"/>
      <c r="I143" s="608"/>
      <c r="J143" s="363"/>
      <c r="K143" s="363"/>
      <c r="L143" s="397"/>
      <c r="M143" s="397"/>
      <c r="N143" s="399"/>
      <c r="O143" s="397"/>
    </row>
    <row r="144" spans="1:15" x14ac:dyDescent="0.2">
      <c r="A144" s="397"/>
      <c r="B144" s="397"/>
      <c r="C144" s="397"/>
      <c r="D144" s="397"/>
      <c r="E144" s="397"/>
      <c r="F144" s="397"/>
      <c r="G144" s="397"/>
      <c r="H144" s="399"/>
      <c r="I144" s="608"/>
      <c r="J144" s="363"/>
      <c r="K144" s="363"/>
      <c r="L144" s="397"/>
      <c r="M144" s="397"/>
      <c r="N144" s="399"/>
      <c r="O144" s="397"/>
    </row>
    <row r="145" spans="1:15" x14ac:dyDescent="0.2">
      <c r="A145" s="397"/>
      <c r="B145" s="397"/>
      <c r="C145" s="397"/>
      <c r="D145" s="397"/>
      <c r="E145" s="397"/>
      <c r="F145" s="397"/>
      <c r="G145" s="397"/>
      <c r="H145" s="399"/>
      <c r="I145" s="608"/>
      <c r="J145" s="363"/>
      <c r="K145" s="363"/>
      <c r="L145" s="397"/>
      <c r="M145" s="397"/>
      <c r="N145" s="399"/>
      <c r="O145" s="397"/>
    </row>
    <row r="146" spans="1:15" x14ac:dyDescent="0.2">
      <c r="A146" s="397"/>
      <c r="B146" s="397"/>
      <c r="C146" s="397"/>
      <c r="D146" s="397"/>
      <c r="E146" s="397"/>
      <c r="F146" s="397"/>
      <c r="G146" s="397"/>
      <c r="H146" s="399"/>
      <c r="I146" s="608"/>
      <c r="J146" s="363"/>
      <c r="K146" s="363"/>
      <c r="L146" s="397"/>
      <c r="M146" s="397"/>
      <c r="N146" s="399"/>
      <c r="O146" s="397"/>
    </row>
    <row r="147" spans="1:15" x14ac:dyDescent="0.2">
      <c r="A147" s="397"/>
      <c r="B147" s="397"/>
      <c r="C147" s="397"/>
      <c r="D147" s="397"/>
      <c r="E147" s="397"/>
      <c r="F147" s="397"/>
      <c r="G147" s="397"/>
      <c r="H147" s="399"/>
      <c r="I147" s="608"/>
      <c r="J147" s="363"/>
      <c r="K147" s="363"/>
      <c r="L147" s="397"/>
      <c r="M147" s="397"/>
      <c r="N147" s="399"/>
      <c r="O147" s="397"/>
    </row>
    <row r="148" spans="1:15" x14ac:dyDescent="0.2">
      <c r="A148" s="397"/>
      <c r="B148" s="397"/>
      <c r="C148" s="397"/>
      <c r="D148" s="397"/>
      <c r="E148" s="397"/>
      <c r="F148" s="397"/>
      <c r="G148" s="397"/>
      <c r="H148" s="399"/>
      <c r="I148" s="608"/>
      <c r="J148" s="363"/>
      <c r="K148" s="363"/>
      <c r="L148" s="397"/>
      <c r="M148" s="397"/>
      <c r="N148" s="399"/>
      <c r="O148" s="397"/>
    </row>
    <row r="149" spans="1:15" x14ac:dyDescent="0.2">
      <c r="A149" s="397"/>
      <c r="B149" s="397"/>
      <c r="C149" s="397"/>
      <c r="D149" s="397"/>
      <c r="E149" s="397"/>
      <c r="F149" s="397"/>
      <c r="G149" s="397"/>
      <c r="H149" s="399"/>
      <c r="I149" s="608"/>
      <c r="J149" s="363"/>
      <c r="K149" s="363"/>
      <c r="L149" s="397"/>
      <c r="M149" s="397"/>
      <c r="N149" s="399"/>
      <c r="O149" s="397"/>
    </row>
    <row r="150" spans="1:15" x14ac:dyDescent="0.2">
      <c r="A150" s="397"/>
      <c r="B150" s="397"/>
      <c r="C150" s="397"/>
      <c r="D150" s="397"/>
      <c r="E150" s="397"/>
      <c r="F150" s="397"/>
      <c r="G150" s="397"/>
      <c r="H150" s="399"/>
      <c r="I150" s="608"/>
      <c r="J150" s="363"/>
      <c r="K150" s="363"/>
      <c r="L150" s="397"/>
      <c r="M150" s="397"/>
      <c r="N150" s="399"/>
      <c r="O150" s="397"/>
    </row>
    <row r="151" spans="1:15" x14ac:dyDescent="0.2">
      <c r="A151" s="397"/>
      <c r="B151" s="397"/>
      <c r="C151" s="397"/>
      <c r="D151" s="397"/>
      <c r="E151" s="397"/>
      <c r="F151" s="397"/>
      <c r="G151" s="397"/>
      <c r="H151" s="399"/>
      <c r="I151" s="608"/>
      <c r="J151" s="363"/>
      <c r="K151" s="363"/>
      <c r="L151" s="397"/>
      <c r="M151" s="397"/>
      <c r="N151" s="399"/>
      <c r="O151" s="397"/>
    </row>
    <row r="152" spans="1:15" x14ac:dyDescent="0.2">
      <c r="A152" s="397"/>
      <c r="B152" s="397"/>
      <c r="C152" s="397"/>
      <c r="D152" s="397"/>
      <c r="E152" s="397"/>
      <c r="F152" s="397"/>
      <c r="G152" s="397"/>
      <c r="H152" s="399"/>
      <c r="I152" s="608"/>
      <c r="J152" s="363"/>
      <c r="K152" s="363"/>
      <c r="L152" s="397"/>
      <c r="M152" s="397"/>
      <c r="N152" s="399"/>
      <c r="O152" s="397"/>
    </row>
    <row r="153" spans="1:15" x14ac:dyDescent="0.2">
      <c r="A153" s="397"/>
      <c r="B153" s="397"/>
      <c r="C153" s="397"/>
      <c r="D153" s="397"/>
      <c r="E153" s="397"/>
      <c r="F153" s="397"/>
      <c r="G153" s="397"/>
      <c r="H153" s="399"/>
      <c r="I153" s="608"/>
      <c r="J153" s="363"/>
      <c r="K153" s="363"/>
      <c r="L153" s="397"/>
      <c r="M153" s="397"/>
      <c r="N153" s="399"/>
      <c r="O153" s="397"/>
    </row>
    <row r="154" spans="1:15" x14ac:dyDescent="0.2">
      <c r="A154" s="397"/>
      <c r="B154" s="397"/>
      <c r="C154" s="397"/>
      <c r="D154" s="397"/>
      <c r="E154" s="397"/>
      <c r="F154" s="397"/>
      <c r="G154" s="397"/>
      <c r="H154" s="399"/>
      <c r="I154" s="608"/>
      <c r="J154" s="363"/>
      <c r="K154" s="363"/>
      <c r="L154" s="397"/>
      <c r="M154" s="397"/>
      <c r="N154" s="399"/>
      <c r="O154" s="397"/>
    </row>
    <row r="155" spans="1:15" x14ac:dyDescent="0.2">
      <c r="A155" s="397"/>
      <c r="B155" s="397"/>
      <c r="C155" s="397"/>
      <c r="D155" s="397"/>
      <c r="E155" s="397"/>
      <c r="F155" s="397"/>
      <c r="G155" s="397"/>
      <c r="H155" s="399"/>
      <c r="I155" s="608"/>
      <c r="J155" s="363"/>
      <c r="K155" s="363"/>
      <c r="L155" s="397"/>
      <c r="M155" s="397"/>
      <c r="N155" s="399"/>
      <c r="O155" s="397"/>
    </row>
    <row r="156" spans="1:15" x14ac:dyDescent="0.2">
      <c r="A156" s="397"/>
      <c r="B156" s="397"/>
      <c r="C156" s="397"/>
      <c r="D156" s="397"/>
      <c r="E156" s="397"/>
      <c r="F156" s="397"/>
      <c r="G156" s="397"/>
      <c r="H156" s="399"/>
      <c r="I156" s="608"/>
      <c r="J156" s="363"/>
      <c r="K156" s="363"/>
      <c r="L156" s="397"/>
      <c r="M156" s="397"/>
      <c r="N156" s="399"/>
      <c r="O156" s="397"/>
    </row>
    <row r="157" spans="1:15" x14ac:dyDescent="0.2">
      <c r="A157" s="397"/>
      <c r="B157" s="397"/>
      <c r="C157" s="397"/>
      <c r="D157" s="397"/>
      <c r="E157" s="397"/>
      <c r="F157" s="397"/>
      <c r="G157" s="397"/>
      <c r="H157" s="399"/>
      <c r="I157" s="608"/>
      <c r="J157" s="363"/>
      <c r="K157" s="363"/>
      <c r="L157" s="397"/>
      <c r="M157" s="397"/>
      <c r="N157" s="399"/>
      <c r="O157" s="397"/>
    </row>
    <row r="158" spans="1:15" x14ac:dyDescent="0.2">
      <c r="A158" s="397"/>
      <c r="B158" s="397"/>
      <c r="C158" s="397"/>
      <c r="D158" s="397"/>
      <c r="E158" s="397"/>
      <c r="F158" s="397"/>
      <c r="G158" s="397"/>
      <c r="H158" s="399"/>
      <c r="I158" s="608"/>
      <c r="J158" s="363"/>
      <c r="K158" s="363"/>
      <c r="L158" s="397"/>
      <c r="M158" s="397"/>
      <c r="N158" s="399"/>
      <c r="O158" s="397"/>
    </row>
    <row r="159" spans="1:15" x14ac:dyDescent="0.2">
      <c r="A159" s="397"/>
      <c r="B159" s="397"/>
      <c r="C159" s="397"/>
      <c r="D159" s="397"/>
      <c r="E159" s="397"/>
      <c r="F159" s="397"/>
      <c r="G159" s="397"/>
      <c r="H159" s="399"/>
      <c r="I159" s="608"/>
      <c r="J159" s="363"/>
      <c r="K159" s="363"/>
      <c r="L159" s="397"/>
      <c r="M159" s="397"/>
      <c r="N159" s="399"/>
      <c r="O159" s="397"/>
    </row>
    <row r="160" spans="1:15" x14ac:dyDescent="0.2">
      <c r="A160" s="397"/>
      <c r="B160" s="397"/>
      <c r="C160" s="397"/>
      <c r="D160" s="397"/>
      <c r="E160" s="397"/>
      <c r="F160" s="397"/>
      <c r="G160" s="397"/>
      <c r="H160" s="399"/>
      <c r="I160" s="608"/>
      <c r="J160" s="363"/>
      <c r="K160" s="363"/>
      <c r="L160" s="397"/>
      <c r="M160" s="397"/>
      <c r="N160" s="399"/>
      <c r="O160" s="397"/>
    </row>
    <row r="161" spans="1:15" x14ac:dyDescent="0.2">
      <c r="A161" s="397"/>
      <c r="B161" s="397"/>
      <c r="C161" s="397"/>
      <c r="D161" s="397"/>
      <c r="E161" s="397"/>
      <c r="F161" s="397"/>
      <c r="G161" s="397"/>
      <c r="H161" s="399"/>
      <c r="I161" s="608"/>
      <c r="J161" s="363"/>
      <c r="K161" s="363"/>
      <c r="L161" s="397"/>
      <c r="M161" s="397"/>
      <c r="N161" s="399"/>
      <c r="O161" s="397"/>
    </row>
    <row r="162" spans="1:15" x14ac:dyDescent="0.2">
      <c r="A162" s="397"/>
      <c r="B162" s="397"/>
      <c r="C162" s="397"/>
      <c r="D162" s="397"/>
      <c r="E162" s="397"/>
      <c r="F162" s="397"/>
      <c r="G162" s="397"/>
      <c r="H162" s="399"/>
      <c r="I162" s="608"/>
      <c r="J162" s="363"/>
      <c r="K162" s="363"/>
      <c r="L162" s="397"/>
      <c r="M162" s="397"/>
      <c r="N162" s="399"/>
      <c r="O162" s="397"/>
    </row>
    <row r="163" spans="1:15" x14ac:dyDescent="0.2">
      <c r="A163" s="397"/>
      <c r="B163" s="397"/>
      <c r="C163" s="397"/>
      <c r="D163" s="397"/>
      <c r="E163" s="397"/>
      <c r="F163" s="397"/>
      <c r="G163" s="397"/>
      <c r="H163" s="399"/>
      <c r="I163" s="608"/>
      <c r="J163" s="363"/>
      <c r="K163" s="363"/>
      <c r="L163" s="397"/>
      <c r="M163" s="397"/>
      <c r="N163" s="399"/>
      <c r="O163" s="397"/>
    </row>
    <row r="164" spans="1:15" x14ac:dyDescent="0.2">
      <c r="A164" s="397"/>
      <c r="B164" s="397"/>
      <c r="C164" s="397"/>
      <c r="D164" s="397"/>
      <c r="E164" s="397"/>
      <c r="F164" s="397"/>
      <c r="G164" s="397"/>
      <c r="H164" s="399"/>
      <c r="I164" s="608"/>
      <c r="J164" s="363"/>
      <c r="K164" s="363"/>
      <c r="L164" s="397"/>
      <c r="M164" s="397"/>
      <c r="N164" s="399"/>
      <c r="O164" s="397"/>
    </row>
    <row r="165" spans="1:15" x14ac:dyDescent="0.2">
      <c r="A165" s="397"/>
      <c r="B165" s="397"/>
      <c r="C165" s="397"/>
      <c r="D165" s="397"/>
      <c r="E165" s="397"/>
      <c r="F165" s="397"/>
      <c r="G165" s="397"/>
      <c r="H165" s="399"/>
      <c r="I165" s="608"/>
      <c r="J165" s="363"/>
      <c r="K165" s="363"/>
      <c r="L165" s="397"/>
      <c r="M165" s="397"/>
      <c r="N165" s="399"/>
      <c r="O165" s="397"/>
    </row>
    <row r="166" spans="1:15" x14ac:dyDescent="0.2">
      <c r="A166" s="397"/>
      <c r="B166" s="397"/>
      <c r="C166" s="397"/>
      <c r="D166" s="397"/>
      <c r="E166" s="397"/>
      <c r="F166" s="397"/>
      <c r="G166" s="397"/>
      <c r="H166" s="399"/>
      <c r="I166" s="608"/>
      <c r="J166" s="363"/>
      <c r="K166" s="363"/>
      <c r="L166" s="397"/>
      <c r="M166" s="397"/>
      <c r="N166" s="399"/>
      <c r="O166" s="397"/>
    </row>
    <row r="167" spans="1:15" x14ac:dyDescent="0.2">
      <c r="A167" s="397"/>
      <c r="B167" s="397"/>
      <c r="C167" s="397"/>
      <c r="D167" s="397"/>
      <c r="E167" s="397"/>
      <c r="F167" s="397"/>
      <c r="G167" s="397"/>
      <c r="H167" s="399"/>
      <c r="I167" s="608"/>
      <c r="J167" s="363"/>
      <c r="K167" s="363"/>
      <c r="L167" s="397"/>
      <c r="M167" s="397"/>
      <c r="N167" s="399"/>
      <c r="O167" s="397"/>
    </row>
    <row r="168" spans="1:15" x14ac:dyDescent="0.2">
      <c r="A168" s="397"/>
      <c r="B168" s="397"/>
      <c r="C168" s="397"/>
      <c r="D168" s="397"/>
      <c r="E168" s="397"/>
      <c r="F168" s="397"/>
      <c r="G168" s="397"/>
      <c r="H168" s="399"/>
      <c r="I168" s="608"/>
      <c r="J168" s="363"/>
      <c r="K168" s="363"/>
      <c r="L168" s="397"/>
      <c r="M168" s="397"/>
      <c r="N168" s="399"/>
      <c r="O168" s="397"/>
    </row>
    <row r="169" spans="1:15" x14ac:dyDescent="0.2">
      <c r="A169" s="397"/>
      <c r="B169" s="397"/>
      <c r="C169" s="397"/>
      <c r="D169" s="397"/>
      <c r="E169" s="397"/>
      <c r="F169" s="397"/>
      <c r="G169" s="397"/>
      <c r="H169" s="399"/>
      <c r="I169" s="608"/>
      <c r="J169" s="363"/>
      <c r="K169" s="363"/>
      <c r="L169" s="397"/>
      <c r="M169" s="397"/>
      <c r="N169" s="399"/>
      <c r="O169" s="397"/>
    </row>
    <row r="170" spans="1:15" x14ac:dyDescent="0.2">
      <c r="A170" s="397"/>
      <c r="B170" s="397"/>
      <c r="C170" s="397"/>
      <c r="D170" s="397"/>
      <c r="E170" s="397"/>
      <c r="F170" s="397"/>
      <c r="G170" s="397"/>
      <c r="H170" s="399"/>
      <c r="I170" s="608"/>
      <c r="J170" s="363"/>
      <c r="K170" s="363"/>
      <c r="L170" s="397"/>
      <c r="M170" s="397"/>
      <c r="N170" s="399"/>
      <c r="O170" s="397"/>
    </row>
    <row r="171" spans="1:15" x14ac:dyDescent="0.2">
      <c r="A171" s="397"/>
      <c r="B171" s="397"/>
      <c r="C171" s="397"/>
      <c r="D171" s="397"/>
      <c r="E171" s="397"/>
      <c r="F171" s="397"/>
      <c r="G171" s="397"/>
      <c r="H171" s="399"/>
      <c r="I171" s="608"/>
      <c r="J171" s="363"/>
      <c r="K171" s="363"/>
      <c r="L171" s="397"/>
      <c r="M171" s="397"/>
      <c r="N171" s="399"/>
      <c r="O171" s="397"/>
    </row>
    <row r="172" spans="1:15" x14ac:dyDescent="0.2">
      <c r="A172" s="397"/>
      <c r="B172" s="397"/>
      <c r="C172" s="397"/>
      <c r="D172" s="397"/>
      <c r="E172" s="397"/>
      <c r="F172" s="397"/>
      <c r="G172" s="397"/>
      <c r="H172" s="399"/>
      <c r="I172" s="608"/>
      <c r="J172" s="363"/>
      <c r="K172" s="363"/>
      <c r="L172" s="397"/>
      <c r="M172" s="397"/>
      <c r="N172" s="399"/>
      <c r="O172" s="397"/>
    </row>
    <row r="173" spans="1:15" x14ac:dyDescent="0.2">
      <c r="A173" s="397"/>
      <c r="B173" s="397"/>
      <c r="C173" s="397"/>
      <c r="D173" s="397"/>
      <c r="E173" s="397"/>
      <c r="F173" s="397"/>
      <c r="G173" s="397"/>
      <c r="H173" s="399"/>
      <c r="I173" s="608"/>
      <c r="J173" s="363"/>
      <c r="K173" s="363"/>
      <c r="L173" s="397"/>
      <c r="M173" s="397"/>
      <c r="N173" s="399"/>
      <c r="O173" s="397"/>
    </row>
    <row r="174" spans="1:15" x14ac:dyDescent="0.2">
      <c r="A174" s="397"/>
      <c r="B174" s="397"/>
      <c r="C174" s="397"/>
      <c r="D174" s="397"/>
      <c r="E174" s="397"/>
      <c r="F174" s="397"/>
      <c r="G174" s="397"/>
      <c r="H174" s="399"/>
      <c r="I174" s="608"/>
      <c r="J174" s="363"/>
      <c r="K174" s="363"/>
      <c r="L174" s="397"/>
      <c r="M174" s="397"/>
      <c r="N174" s="399"/>
      <c r="O174" s="397"/>
    </row>
    <row r="175" spans="1:15" x14ac:dyDescent="0.2">
      <c r="A175" s="397"/>
      <c r="B175" s="397"/>
      <c r="C175" s="397"/>
      <c r="D175" s="397"/>
      <c r="E175" s="397"/>
      <c r="F175" s="397"/>
      <c r="G175" s="397"/>
      <c r="H175" s="399"/>
      <c r="I175" s="608"/>
      <c r="J175" s="363"/>
      <c r="K175" s="363"/>
      <c r="L175" s="397"/>
      <c r="M175" s="397"/>
      <c r="N175" s="399"/>
      <c r="O175" s="397"/>
    </row>
    <row r="176" spans="1:15" x14ac:dyDescent="0.2">
      <c r="A176" s="397"/>
      <c r="B176" s="397"/>
      <c r="C176" s="397"/>
      <c r="D176" s="397"/>
      <c r="E176" s="397"/>
      <c r="F176" s="397"/>
      <c r="G176" s="397"/>
      <c r="H176" s="399"/>
      <c r="I176" s="608"/>
      <c r="J176" s="363"/>
      <c r="K176" s="363"/>
      <c r="L176" s="397"/>
      <c r="M176" s="397"/>
      <c r="N176" s="399"/>
      <c r="O176" s="397"/>
    </row>
    <row r="177" spans="1:15" x14ac:dyDescent="0.2">
      <c r="A177" s="397"/>
      <c r="B177" s="397"/>
      <c r="C177" s="397"/>
      <c r="D177" s="397"/>
      <c r="E177" s="397"/>
      <c r="F177" s="397"/>
      <c r="G177" s="397"/>
      <c r="H177" s="399"/>
      <c r="I177" s="608"/>
      <c r="J177" s="363"/>
      <c r="K177" s="363"/>
      <c r="L177" s="397"/>
      <c r="M177" s="397"/>
      <c r="N177" s="399"/>
      <c r="O177" s="397"/>
    </row>
    <row r="178" spans="1:15" x14ac:dyDescent="0.2">
      <c r="A178" s="397"/>
      <c r="B178" s="397"/>
      <c r="C178" s="397"/>
      <c r="D178" s="397"/>
      <c r="E178" s="397"/>
      <c r="F178" s="397"/>
      <c r="G178" s="397"/>
      <c r="H178" s="399"/>
      <c r="I178" s="608"/>
      <c r="J178" s="363"/>
      <c r="K178" s="363"/>
      <c r="L178" s="397"/>
      <c r="M178" s="397"/>
      <c r="N178" s="399"/>
      <c r="O178" s="397"/>
    </row>
    <row r="179" spans="1:15" x14ac:dyDescent="0.2">
      <c r="A179" s="397"/>
      <c r="B179" s="397"/>
      <c r="C179" s="397"/>
      <c r="D179" s="397"/>
      <c r="E179" s="397"/>
      <c r="F179" s="397"/>
      <c r="G179" s="397"/>
      <c r="H179" s="399"/>
      <c r="I179" s="608"/>
      <c r="J179" s="363"/>
      <c r="K179" s="363"/>
      <c r="L179" s="397"/>
      <c r="M179" s="397"/>
      <c r="N179" s="399"/>
      <c r="O179" s="397"/>
    </row>
    <row r="180" spans="1:15" x14ac:dyDescent="0.2">
      <c r="A180" s="397"/>
      <c r="B180" s="397"/>
      <c r="C180" s="397"/>
      <c r="D180" s="397"/>
      <c r="E180" s="397"/>
      <c r="F180" s="397"/>
      <c r="G180" s="397"/>
      <c r="H180" s="399"/>
      <c r="I180" s="608"/>
      <c r="J180" s="363"/>
      <c r="K180" s="363"/>
      <c r="L180" s="397"/>
      <c r="M180" s="397"/>
      <c r="N180" s="399"/>
      <c r="O180" s="397"/>
    </row>
    <row r="181" spans="1:15" x14ac:dyDescent="0.2">
      <c r="A181" s="397"/>
      <c r="B181" s="397"/>
      <c r="C181" s="397"/>
      <c r="D181" s="397"/>
      <c r="E181" s="397"/>
      <c r="F181" s="397"/>
      <c r="G181" s="397"/>
      <c r="H181" s="399"/>
      <c r="I181" s="608"/>
      <c r="J181" s="363"/>
      <c r="K181" s="363"/>
      <c r="L181" s="397"/>
      <c r="M181" s="397"/>
      <c r="N181" s="399"/>
      <c r="O181" s="397"/>
    </row>
    <row r="182" spans="1:15" x14ac:dyDescent="0.2">
      <c r="A182" s="397"/>
      <c r="B182" s="397"/>
      <c r="C182" s="397"/>
      <c r="D182" s="397"/>
      <c r="E182" s="397"/>
      <c r="F182" s="397"/>
      <c r="G182" s="397"/>
      <c r="H182" s="399"/>
      <c r="I182" s="608"/>
      <c r="J182" s="363"/>
      <c r="K182" s="363"/>
      <c r="L182" s="397"/>
      <c r="M182" s="397"/>
      <c r="N182" s="399"/>
      <c r="O182" s="397"/>
    </row>
    <row r="183" spans="1:15" x14ac:dyDescent="0.2">
      <c r="A183" s="397"/>
      <c r="B183" s="397"/>
      <c r="C183" s="397"/>
      <c r="D183" s="397"/>
      <c r="E183" s="397"/>
      <c r="F183" s="397"/>
      <c r="G183" s="397"/>
      <c r="H183" s="399"/>
      <c r="I183" s="608"/>
      <c r="J183" s="363"/>
      <c r="K183" s="363"/>
      <c r="L183" s="397"/>
      <c r="M183" s="397"/>
      <c r="N183" s="399"/>
      <c r="O183" s="397"/>
    </row>
    <row r="184" spans="1:15" x14ac:dyDescent="0.2">
      <c r="A184" s="397"/>
      <c r="B184" s="397"/>
      <c r="C184" s="397"/>
      <c r="D184" s="397"/>
      <c r="E184" s="397"/>
      <c r="F184" s="397"/>
      <c r="G184" s="397"/>
      <c r="H184" s="399"/>
      <c r="I184" s="608"/>
      <c r="J184" s="363"/>
      <c r="K184" s="363"/>
      <c r="L184" s="397"/>
      <c r="M184" s="397"/>
      <c r="N184" s="399"/>
      <c r="O184" s="397"/>
    </row>
    <row r="185" spans="1:15" x14ac:dyDescent="0.2">
      <c r="A185" s="397"/>
      <c r="B185" s="397"/>
      <c r="C185" s="397"/>
      <c r="D185" s="397"/>
      <c r="E185" s="397"/>
      <c r="F185" s="397"/>
      <c r="G185" s="397"/>
      <c r="H185" s="399"/>
      <c r="I185" s="608"/>
      <c r="J185" s="363"/>
      <c r="K185" s="363"/>
      <c r="L185" s="397"/>
      <c r="M185" s="397"/>
      <c r="N185" s="399"/>
      <c r="O185" s="397"/>
    </row>
    <row r="186" spans="1:15" x14ac:dyDescent="0.2">
      <c r="A186" s="397"/>
      <c r="B186" s="397"/>
      <c r="C186" s="397"/>
      <c r="D186" s="397"/>
      <c r="E186" s="397"/>
      <c r="F186" s="397"/>
      <c r="G186" s="397"/>
      <c r="H186" s="399"/>
      <c r="I186" s="608"/>
      <c r="J186" s="363"/>
      <c r="K186" s="363"/>
      <c r="L186" s="397"/>
      <c r="M186" s="397"/>
      <c r="N186" s="399"/>
      <c r="O186" s="397"/>
    </row>
    <row r="187" spans="1:15" x14ac:dyDescent="0.2">
      <c r="A187" s="397"/>
      <c r="B187" s="397"/>
      <c r="C187" s="397"/>
      <c r="D187" s="397"/>
      <c r="E187" s="397"/>
      <c r="F187" s="397"/>
      <c r="G187" s="397"/>
      <c r="H187" s="399"/>
      <c r="I187" s="608"/>
      <c r="J187" s="363"/>
      <c r="K187" s="363"/>
      <c r="L187" s="397"/>
      <c r="M187" s="397"/>
      <c r="N187" s="399"/>
      <c r="O187" s="397"/>
    </row>
    <row r="188" spans="1:15" x14ac:dyDescent="0.2">
      <c r="A188" s="397"/>
      <c r="B188" s="397"/>
      <c r="C188" s="397"/>
      <c r="D188" s="397"/>
      <c r="E188" s="397"/>
      <c r="F188" s="397"/>
      <c r="G188" s="397"/>
      <c r="H188" s="399"/>
      <c r="I188" s="608"/>
      <c r="J188" s="363"/>
      <c r="K188" s="363"/>
      <c r="L188" s="397"/>
      <c r="M188" s="397"/>
      <c r="N188" s="399"/>
      <c r="O188" s="397"/>
    </row>
    <row r="189" spans="1:15" x14ac:dyDescent="0.2">
      <c r="A189" s="397"/>
      <c r="B189" s="397"/>
      <c r="C189" s="397"/>
      <c r="D189" s="397"/>
      <c r="E189" s="397"/>
      <c r="F189" s="397"/>
      <c r="G189" s="397"/>
      <c r="H189" s="399"/>
      <c r="I189" s="608"/>
      <c r="J189" s="363"/>
      <c r="K189" s="363"/>
      <c r="L189" s="397"/>
      <c r="M189" s="397"/>
      <c r="N189" s="399"/>
      <c r="O189" s="397"/>
    </row>
    <row r="190" spans="1:15" x14ac:dyDescent="0.2">
      <c r="A190" s="397"/>
      <c r="B190" s="397"/>
      <c r="C190" s="397"/>
      <c r="D190" s="397"/>
      <c r="E190" s="397"/>
      <c r="F190" s="397"/>
      <c r="G190" s="397"/>
      <c r="H190" s="399"/>
      <c r="I190" s="608"/>
      <c r="J190" s="363"/>
      <c r="K190" s="363"/>
      <c r="L190" s="397"/>
      <c r="M190" s="397"/>
      <c r="N190" s="399"/>
      <c r="O190" s="397"/>
    </row>
    <row r="191" spans="1:15" x14ac:dyDescent="0.2">
      <c r="A191" s="397"/>
      <c r="B191" s="397"/>
      <c r="C191" s="397"/>
      <c r="D191" s="397"/>
      <c r="E191" s="397"/>
      <c r="F191" s="397"/>
      <c r="G191" s="397"/>
      <c r="H191" s="399"/>
      <c r="I191" s="608"/>
      <c r="J191" s="363"/>
      <c r="K191" s="363"/>
      <c r="L191" s="397"/>
      <c r="M191" s="397"/>
      <c r="N191" s="399"/>
      <c r="O191" s="397"/>
    </row>
    <row r="192" spans="1:15" x14ac:dyDescent="0.2">
      <c r="A192" s="397"/>
      <c r="B192" s="397"/>
      <c r="C192" s="397"/>
      <c r="D192" s="397"/>
      <c r="E192" s="397"/>
      <c r="F192" s="397"/>
      <c r="G192" s="397"/>
      <c r="H192" s="399"/>
      <c r="I192" s="608"/>
      <c r="J192" s="363"/>
      <c r="K192" s="363"/>
      <c r="L192" s="397"/>
      <c r="M192" s="397"/>
      <c r="N192" s="399"/>
      <c r="O192" s="397"/>
    </row>
    <row r="193" spans="1:15" x14ac:dyDescent="0.2">
      <c r="A193" s="397"/>
      <c r="B193" s="397"/>
      <c r="C193" s="397"/>
      <c r="D193" s="397"/>
      <c r="E193" s="397"/>
      <c r="F193" s="397"/>
      <c r="G193" s="397"/>
      <c r="H193" s="399"/>
      <c r="I193" s="608"/>
      <c r="J193" s="363"/>
      <c r="K193" s="363"/>
      <c r="L193" s="397"/>
      <c r="M193" s="397"/>
      <c r="N193" s="399"/>
      <c r="O193" s="397"/>
    </row>
    <row r="194" spans="1:15" x14ac:dyDescent="0.2">
      <c r="A194" s="397"/>
      <c r="B194" s="397"/>
      <c r="C194" s="397"/>
      <c r="D194" s="397"/>
      <c r="E194" s="397"/>
      <c r="F194" s="397"/>
      <c r="G194" s="397"/>
      <c r="H194" s="399"/>
      <c r="I194" s="608"/>
      <c r="J194" s="363"/>
      <c r="K194" s="363"/>
      <c r="L194" s="397"/>
      <c r="M194" s="397"/>
      <c r="N194" s="399"/>
      <c r="O194" s="397"/>
    </row>
    <row r="195" spans="1:15" x14ac:dyDescent="0.2">
      <c r="A195" s="397"/>
      <c r="B195" s="397"/>
      <c r="C195" s="397"/>
      <c r="D195" s="397"/>
      <c r="E195" s="397"/>
      <c r="F195" s="397"/>
      <c r="G195" s="397"/>
      <c r="H195" s="399"/>
      <c r="I195" s="608"/>
      <c r="J195" s="363"/>
      <c r="K195" s="363"/>
      <c r="L195" s="397"/>
      <c r="M195" s="397"/>
      <c r="N195" s="399"/>
      <c r="O195" s="397"/>
    </row>
    <row r="196" spans="1:15" x14ac:dyDescent="0.2">
      <c r="A196" s="397"/>
      <c r="B196" s="397"/>
      <c r="C196" s="397"/>
      <c r="D196" s="397"/>
      <c r="E196" s="397"/>
      <c r="F196" s="397"/>
      <c r="G196" s="397"/>
      <c r="H196" s="399"/>
      <c r="I196" s="608"/>
      <c r="J196" s="363"/>
      <c r="K196" s="363"/>
      <c r="L196" s="397"/>
      <c r="M196" s="397"/>
      <c r="N196" s="399"/>
      <c r="O196" s="397"/>
    </row>
    <row r="197" spans="1:15" x14ac:dyDescent="0.2">
      <c r="A197" s="397"/>
      <c r="B197" s="397"/>
      <c r="C197" s="397"/>
      <c r="D197" s="397"/>
      <c r="E197" s="397"/>
      <c r="F197" s="397"/>
      <c r="G197" s="397"/>
      <c r="H197" s="399"/>
      <c r="I197" s="608"/>
      <c r="J197" s="363"/>
      <c r="K197" s="363"/>
      <c r="L197" s="397"/>
      <c r="M197" s="397"/>
      <c r="N197" s="399"/>
      <c r="O197" s="397"/>
    </row>
    <row r="198" spans="1:15" x14ac:dyDescent="0.2">
      <c r="A198" s="397"/>
      <c r="B198" s="397"/>
      <c r="C198" s="397"/>
      <c r="D198" s="397"/>
      <c r="E198" s="397"/>
      <c r="F198" s="397"/>
      <c r="G198" s="397"/>
      <c r="H198" s="399"/>
      <c r="I198" s="608"/>
      <c r="J198" s="363"/>
      <c r="K198" s="363"/>
      <c r="L198" s="397"/>
      <c r="M198" s="397"/>
      <c r="N198" s="399"/>
      <c r="O198" s="397"/>
    </row>
    <row r="199" spans="1:15" x14ac:dyDescent="0.2">
      <c r="A199" s="397"/>
      <c r="B199" s="397"/>
      <c r="C199" s="397"/>
      <c r="D199" s="397"/>
      <c r="E199" s="397"/>
      <c r="F199" s="397"/>
      <c r="G199" s="397"/>
      <c r="H199" s="399"/>
      <c r="I199" s="608"/>
      <c r="J199" s="363"/>
      <c r="K199" s="363"/>
      <c r="L199" s="397"/>
      <c r="M199" s="397"/>
      <c r="N199" s="399"/>
      <c r="O199" s="397"/>
    </row>
    <row r="200" spans="1:15" x14ac:dyDescent="0.2">
      <c r="A200" s="397"/>
      <c r="B200" s="397"/>
      <c r="C200" s="397"/>
      <c r="D200" s="397"/>
      <c r="E200" s="397"/>
      <c r="F200" s="397"/>
      <c r="G200" s="397"/>
      <c r="H200" s="399"/>
      <c r="I200" s="608"/>
      <c r="J200" s="363"/>
      <c r="K200" s="363"/>
      <c r="L200" s="397"/>
      <c r="M200" s="397"/>
      <c r="N200" s="399"/>
      <c r="O200" s="397"/>
    </row>
    <row r="201" spans="1:15" x14ac:dyDescent="0.2">
      <c r="A201" s="397"/>
      <c r="B201" s="397"/>
      <c r="C201" s="397"/>
      <c r="D201" s="397"/>
      <c r="E201" s="397"/>
      <c r="F201" s="397"/>
      <c r="G201" s="397"/>
      <c r="H201" s="399"/>
      <c r="I201" s="608"/>
      <c r="J201" s="363"/>
      <c r="K201" s="363"/>
      <c r="L201" s="397"/>
      <c r="M201" s="397"/>
      <c r="N201" s="399"/>
      <c r="O201" s="397"/>
    </row>
    <row r="202" spans="1:15" x14ac:dyDescent="0.2">
      <c r="A202" s="397"/>
      <c r="B202" s="397"/>
      <c r="C202" s="397"/>
      <c r="D202" s="397"/>
      <c r="E202" s="397"/>
      <c r="F202" s="397"/>
      <c r="G202" s="397"/>
      <c r="H202" s="399"/>
      <c r="I202" s="608"/>
      <c r="J202" s="363"/>
      <c r="K202" s="363"/>
      <c r="L202" s="397"/>
      <c r="M202" s="397"/>
      <c r="N202" s="399"/>
      <c r="O202" s="397"/>
    </row>
    <row r="203" spans="1:15" x14ac:dyDescent="0.2">
      <c r="A203" s="397"/>
      <c r="B203" s="397"/>
      <c r="C203" s="397"/>
      <c r="D203" s="397"/>
      <c r="E203" s="397"/>
      <c r="F203" s="397"/>
      <c r="G203" s="397"/>
      <c r="H203" s="399"/>
      <c r="I203" s="608"/>
      <c r="J203" s="363"/>
      <c r="K203" s="363"/>
      <c r="L203" s="397"/>
      <c r="M203" s="397"/>
      <c r="N203" s="399"/>
      <c r="O203" s="397"/>
    </row>
    <row r="204" spans="1:15" x14ac:dyDescent="0.2">
      <c r="A204" s="397"/>
      <c r="B204" s="397"/>
      <c r="C204" s="397"/>
      <c r="D204" s="397"/>
      <c r="E204" s="397"/>
      <c r="F204" s="397"/>
      <c r="G204" s="397"/>
      <c r="H204" s="399"/>
      <c r="I204" s="608"/>
      <c r="J204" s="363"/>
      <c r="K204" s="363"/>
      <c r="L204" s="397"/>
      <c r="M204" s="397"/>
      <c r="N204" s="399"/>
      <c r="O204" s="397"/>
    </row>
    <row r="205" spans="1:15" x14ac:dyDescent="0.2">
      <c r="A205" s="397"/>
      <c r="B205" s="397"/>
      <c r="C205" s="397"/>
      <c r="D205" s="397"/>
      <c r="E205" s="397"/>
      <c r="F205" s="397"/>
      <c r="G205" s="397"/>
      <c r="H205" s="399"/>
      <c r="I205" s="608"/>
      <c r="J205" s="363"/>
      <c r="K205" s="363"/>
      <c r="L205" s="397"/>
      <c r="M205" s="397"/>
      <c r="N205" s="399"/>
      <c r="O205" s="397"/>
    </row>
    <row r="206" spans="1:15" x14ac:dyDescent="0.2">
      <c r="A206" s="397"/>
      <c r="B206" s="397"/>
      <c r="C206" s="397"/>
      <c r="D206" s="397"/>
      <c r="E206" s="397"/>
      <c r="F206" s="397"/>
      <c r="G206" s="397"/>
      <c r="H206" s="399"/>
      <c r="I206" s="608"/>
      <c r="J206" s="363"/>
      <c r="K206" s="363"/>
      <c r="L206" s="397"/>
      <c r="M206" s="397"/>
      <c r="N206" s="399"/>
      <c r="O206" s="397"/>
    </row>
    <row r="207" spans="1:15" x14ac:dyDescent="0.2">
      <c r="A207" s="397"/>
      <c r="B207" s="397"/>
      <c r="C207" s="397"/>
      <c r="D207" s="397"/>
      <c r="E207" s="397"/>
      <c r="F207" s="397"/>
      <c r="G207" s="397"/>
      <c r="H207" s="399"/>
      <c r="I207" s="608"/>
      <c r="J207" s="363"/>
      <c r="K207" s="363"/>
      <c r="L207" s="397"/>
      <c r="M207" s="397"/>
      <c r="N207" s="399"/>
      <c r="O207" s="397"/>
    </row>
    <row r="208" spans="1:15" x14ac:dyDescent="0.2">
      <c r="A208" s="397"/>
      <c r="B208" s="397"/>
      <c r="C208" s="397"/>
      <c r="D208" s="397"/>
      <c r="E208" s="397"/>
      <c r="F208" s="397"/>
      <c r="G208" s="397"/>
      <c r="H208" s="399"/>
      <c r="I208" s="608"/>
      <c r="J208" s="363"/>
      <c r="K208" s="363"/>
      <c r="L208" s="397"/>
      <c r="M208" s="397"/>
      <c r="N208" s="399"/>
      <c r="O208" s="397"/>
    </row>
    <row r="209" spans="1:15" x14ac:dyDescent="0.2">
      <c r="A209" s="397"/>
      <c r="B209" s="397"/>
      <c r="C209" s="397"/>
      <c r="D209" s="397"/>
      <c r="E209" s="397"/>
      <c r="F209" s="397"/>
      <c r="G209" s="397"/>
      <c r="H209" s="399"/>
      <c r="I209" s="608"/>
      <c r="J209" s="363"/>
      <c r="K209" s="363"/>
      <c r="L209" s="397"/>
      <c r="M209" s="397"/>
      <c r="N209" s="399"/>
      <c r="O209" s="397"/>
    </row>
    <row r="210" spans="1:15" x14ac:dyDescent="0.2">
      <c r="A210" s="397"/>
      <c r="B210" s="397"/>
      <c r="C210" s="397"/>
      <c r="D210" s="397"/>
      <c r="E210" s="397"/>
      <c r="F210" s="397"/>
      <c r="G210" s="397"/>
      <c r="H210" s="399"/>
      <c r="I210" s="608"/>
      <c r="J210" s="363"/>
      <c r="K210" s="363"/>
      <c r="L210" s="397"/>
      <c r="M210" s="397"/>
      <c r="N210" s="399"/>
      <c r="O210" s="397"/>
    </row>
    <row r="211" spans="1:15" x14ac:dyDescent="0.2">
      <c r="A211" s="397"/>
      <c r="B211" s="397"/>
      <c r="C211" s="397"/>
      <c r="D211" s="397"/>
      <c r="E211" s="397"/>
      <c r="F211" s="397"/>
      <c r="G211" s="397"/>
      <c r="H211" s="399"/>
      <c r="I211" s="608"/>
      <c r="J211" s="363"/>
      <c r="K211" s="363"/>
      <c r="L211" s="397"/>
      <c r="M211" s="397"/>
      <c r="N211" s="399"/>
      <c r="O211" s="397"/>
    </row>
    <row r="212" spans="1:15" x14ac:dyDescent="0.2">
      <c r="A212" s="397"/>
      <c r="B212" s="397"/>
      <c r="C212" s="397"/>
      <c r="D212" s="397"/>
      <c r="E212" s="397"/>
      <c r="F212" s="397"/>
      <c r="G212" s="397"/>
      <c r="H212" s="399"/>
      <c r="I212" s="608"/>
      <c r="J212" s="363"/>
      <c r="K212" s="363"/>
      <c r="L212" s="397"/>
      <c r="M212" s="397"/>
      <c r="N212" s="399"/>
      <c r="O212" s="397"/>
    </row>
    <row r="213" spans="1:15" x14ac:dyDescent="0.2">
      <c r="A213" s="397"/>
      <c r="B213" s="397"/>
      <c r="C213" s="397"/>
      <c r="D213" s="397"/>
      <c r="E213" s="397"/>
      <c r="F213" s="397"/>
      <c r="G213" s="397"/>
      <c r="H213" s="399"/>
      <c r="I213" s="608"/>
      <c r="J213" s="363"/>
      <c r="K213" s="363"/>
      <c r="L213" s="397"/>
      <c r="M213" s="397"/>
      <c r="N213" s="399"/>
      <c r="O213" s="397"/>
    </row>
    <row r="214" spans="1:15" x14ac:dyDescent="0.2">
      <c r="A214" s="397"/>
      <c r="B214" s="397"/>
      <c r="C214" s="397"/>
      <c r="D214" s="397"/>
      <c r="E214" s="397"/>
      <c r="F214" s="397"/>
      <c r="G214" s="397"/>
      <c r="H214" s="399"/>
      <c r="I214" s="608"/>
      <c r="J214" s="363"/>
      <c r="K214" s="363"/>
      <c r="L214" s="397"/>
      <c r="M214" s="397"/>
      <c r="N214" s="399"/>
      <c r="O214" s="397"/>
    </row>
    <row r="215" spans="1:15" x14ac:dyDescent="0.2">
      <c r="A215" s="397"/>
      <c r="B215" s="397"/>
      <c r="C215" s="397"/>
      <c r="D215" s="397"/>
      <c r="E215" s="397"/>
      <c r="F215" s="397"/>
      <c r="G215" s="397"/>
      <c r="H215" s="399"/>
      <c r="I215" s="608"/>
      <c r="J215" s="363"/>
      <c r="K215" s="363"/>
      <c r="L215" s="397"/>
      <c r="M215" s="397"/>
      <c r="N215" s="399"/>
      <c r="O215" s="397"/>
    </row>
    <row r="216" spans="1:15" x14ac:dyDescent="0.2">
      <c r="A216" s="397"/>
      <c r="B216" s="397"/>
      <c r="C216" s="397"/>
      <c r="D216" s="397"/>
      <c r="E216" s="397"/>
      <c r="F216" s="397"/>
      <c r="G216" s="397"/>
      <c r="H216" s="399"/>
      <c r="I216" s="608"/>
      <c r="J216" s="363"/>
      <c r="K216" s="363"/>
      <c r="L216" s="397"/>
      <c r="M216" s="397"/>
      <c r="N216" s="399"/>
      <c r="O216" s="397"/>
    </row>
    <row r="217" spans="1:15" x14ac:dyDescent="0.2">
      <c r="A217" s="397"/>
      <c r="B217" s="397"/>
      <c r="C217" s="397"/>
      <c r="D217" s="397"/>
      <c r="E217" s="397"/>
      <c r="F217" s="397"/>
      <c r="G217" s="397"/>
      <c r="H217" s="399"/>
      <c r="I217" s="608"/>
      <c r="J217" s="363"/>
      <c r="K217" s="363"/>
      <c r="L217" s="397"/>
      <c r="M217" s="397"/>
      <c r="N217" s="399"/>
      <c r="O217" s="397"/>
    </row>
    <row r="218" spans="1:15" x14ac:dyDescent="0.2">
      <c r="A218" s="397"/>
      <c r="B218" s="397"/>
      <c r="C218" s="397"/>
      <c r="D218" s="397"/>
      <c r="E218" s="397"/>
      <c r="F218" s="397"/>
      <c r="G218" s="397"/>
      <c r="H218" s="399"/>
      <c r="I218" s="608"/>
      <c r="J218" s="363"/>
      <c r="K218" s="363"/>
      <c r="L218" s="397"/>
      <c r="M218" s="397"/>
      <c r="N218" s="399"/>
      <c r="O218" s="397"/>
    </row>
    <row r="219" spans="1:15" x14ac:dyDescent="0.2">
      <c r="A219" s="397"/>
      <c r="B219" s="397"/>
      <c r="C219" s="397"/>
      <c r="D219" s="397"/>
      <c r="E219" s="397"/>
      <c r="F219" s="397"/>
      <c r="G219" s="397"/>
      <c r="H219" s="399"/>
      <c r="I219" s="608"/>
      <c r="J219" s="363"/>
      <c r="K219" s="363"/>
      <c r="L219" s="397"/>
      <c r="M219" s="397"/>
      <c r="N219" s="399"/>
      <c r="O219" s="397"/>
    </row>
    <row r="220" spans="1:15" x14ac:dyDescent="0.2">
      <c r="A220" s="397"/>
      <c r="B220" s="397"/>
      <c r="C220" s="397"/>
      <c r="D220" s="397"/>
      <c r="E220" s="397"/>
      <c r="F220" s="397"/>
      <c r="G220" s="397"/>
      <c r="H220" s="399"/>
      <c r="I220" s="608"/>
      <c r="J220" s="363"/>
      <c r="K220" s="363"/>
      <c r="L220" s="397"/>
      <c r="M220" s="397"/>
      <c r="N220" s="399"/>
      <c r="O220" s="397"/>
    </row>
    <row r="221" spans="1:15" x14ac:dyDescent="0.2">
      <c r="A221" s="397"/>
      <c r="B221" s="397"/>
      <c r="C221" s="397"/>
      <c r="D221" s="397"/>
      <c r="E221" s="397"/>
      <c r="F221" s="397"/>
      <c r="G221" s="397"/>
      <c r="H221" s="399"/>
      <c r="I221" s="608"/>
      <c r="J221" s="363"/>
      <c r="K221" s="363"/>
      <c r="L221" s="397"/>
      <c r="M221" s="397"/>
      <c r="N221" s="399"/>
      <c r="O221" s="397"/>
    </row>
    <row r="222" spans="1:15" x14ac:dyDescent="0.2">
      <c r="A222" s="397"/>
      <c r="B222" s="397"/>
      <c r="C222" s="397"/>
      <c r="D222" s="397"/>
      <c r="E222" s="397"/>
      <c r="F222" s="397"/>
      <c r="G222" s="397"/>
      <c r="H222" s="399"/>
      <c r="I222" s="608"/>
      <c r="J222" s="363"/>
      <c r="K222" s="363"/>
      <c r="L222" s="397"/>
      <c r="M222" s="397"/>
      <c r="N222" s="399"/>
      <c r="O222" s="397"/>
    </row>
    <row r="223" spans="1:15" x14ac:dyDescent="0.2">
      <c r="A223" s="397"/>
      <c r="B223" s="397"/>
      <c r="C223" s="397"/>
      <c r="D223" s="397"/>
      <c r="E223" s="397"/>
      <c r="F223" s="397"/>
      <c r="G223" s="397"/>
      <c r="H223" s="399"/>
      <c r="I223" s="608"/>
      <c r="J223" s="363"/>
      <c r="K223" s="363"/>
      <c r="L223" s="397"/>
      <c r="M223" s="397"/>
      <c r="N223" s="399"/>
      <c r="O223" s="397"/>
    </row>
    <row r="224" spans="1:15" x14ac:dyDescent="0.2">
      <c r="A224" s="397"/>
      <c r="B224" s="397"/>
      <c r="C224" s="397"/>
      <c r="D224" s="397"/>
      <c r="E224" s="397"/>
      <c r="F224" s="397"/>
      <c r="G224" s="397"/>
      <c r="H224" s="399"/>
      <c r="I224" s="608"/>
      <c r="J224" s="363"/>
      <c r="K224" s="363"/>
      <c r="L224" s="397"/>
      <c r="M224" s="397"/>
      <c r="N224" s="399"/>
      <c r="O224" s="397"/>
    </row>
    <row r="225" spans="1:15" x14ac:dyDescent="0.2">
      <c r="A225" s="397"/>
      <c r="B225" s="397"/>
      <c r="C225" s="397"/>
      <c r="D225" s="397"/>
      <c r="E225" s="397"/>
      <c r="F225" s="397"/>
      <c r="G225" s="397"/>
      <c r="H225" s="399"/>
      <c r="I225" s="608"/>
      <c r="J225" s="363"/>
      <c r="K225" s="363"/>
      <c r="L225" s="397"/>
      <c r="M225" s="397"/>
      <c r="N225" s="399"/>
      <c r="O225" s="397"/>
    </row>
    <row r="226" spans="1:15" x14ac:dyDescent="0.2">
      <c r="A226" s="397"/>
      <c r="B226" s="397"/>
      <c r="C226" s="397"/>
      <c r="D226" s="397"/>
      <c r="E226" s="397"/>
      <c r="F226" s="397"/>
      <c r="G226" s="397"/>
      <c r="H226" s="399"/>
      <c r="I226" s="608"/>
      <c r="J226" s="363"/>
      <c r="K226" s="363"/>
      <c r="L226" s="397"/>
      <c r="M226" s="397"/>
      <c r="N226" s="399"/>
      <c r="O226" s="397"/>
    </row>
    <row r="227" spans="1:15" x14ac:dyDescent="0.2">
      <c r="A227" s="397"/>
      <c r="B227" s="397"/>
      <c r="C227" s="397"/>
      <c r="D227" s="397"/>
      <c r="E227" s="397"/>
      <c r="F227" s="397"/>
      <c r="G227" s="397"/>
      <c r="H227" s="399"/>
      <c r="I227" s="608"/>
      <c r="J227" s="363"/>
      <c r="K227" s="363"/>
      <c r="L227" s="397"/>
      <c r="M227" s="397"/>
      <c r="N227" s="399"/>
      <c r="O227" s="397"/>
    </row>
    <row r="228" spans="1:15" x14ac:dyDescent="0.2">
      <c r="A228" s="397"/>
      <c r="B228" s="397"/>
      <c r="C228" s="397"/>
      <c r="D228" s="397"/>
      <c r="E228" s="397"/>
      <c r="F228" s="397"/>
      <c r="G228" s="397"/>
      <c r="H228" s="399"/>
      <c r="I228" s="608"/>
      <c r="J228" s="363"/>
      <c r="K228" s="363"/>
      <c r="L228" s="397"/>
      <c r="M228" s="397"/>
      <c r="N228" s="399"/>
      <c r="O228" s="397"/>
    </row>
    <row r="229" spans="1:15" x14ac:dyDescent="0.2">
      <c r="A229" s="397"/>
      <c r="B229" s="397"/>
      <c r="C229" s="397"/>
      <c r="D229" s="397"/>
      <c r="E229" s="397"/>
      <c r="F229" s="397"/>
      <c r="G229" s="397"/>
      <c r="H229" s="399"/>
      <c r="I229" s="608"/>
      <c r="J229" s="363"/>
      <c r="K229" s="363"/>
      <c r="L229" s="397"/>
      <c r="M229" s="397"/>
      <c r="N229" s="399"/>
      <c r="O229" s="397"/>
    </row>
    <row r="230" spans="1:15" x14ac:dyDescent="0.2">
      <c r="A230" s="397"/>
      <c r="B230" s="397"/>
      <c r="C230" s="397"/>
      <c r="D230" s="397"/>
      <c r="E230" s="397"/>
      <c r="F230" s="397"/>
      <c r="G230" s="397"/>
      <c r="H230" s="399"/>
      <c r="I230" s="608"/>
      <c r="J230" s="363"/>
      <c r="K230" s="363"/>
      <c r="L230" s="397"/>
      <c r="M230" s="397"/>
      <c r="N230" s="399"/>
      <c r="O230" s="397"/>
    </row>
    <row r="231" spans="1:15" x14ac:dyDescent="0.2">
      <c r="A231" s="397"/>
      <c r="B231" s="397"/>
      <c r="C231" s="397"/>
      <c r="D231" s="397"/>
      <c r="E231" s="397"/>
      <c r="F231" s="397"/>
      <c r="G231" s="397"/>
      <c r="H231" s="399"/>
      <c r="I231" s="608"/>
      <c r="J231" s="363"/>
      <c r="K231" s="363"/>
      <c r="L231" s="397"/>
      <c r="M231" s="397"/>
      <c r="N231" s="399"/>
      <c r="O231" s="397"/>
    </row>
    <row r="232" spans="1:15" x14ac:dyDescent="0.2">
      <c r="A232" s="397"/>
      <c r="B232" s="397"/>
      <c r="C232" s="397"/>
      <c r="D232" s="397"/>
      <c r="E232" s="397"/>
      <c r="F232" s="397"/>
      <c r="G232" s="397"/>
      <c r="H232" s="399"/>
      <c r="I232" s="608"/>
      <c r="J232" s="363"/>
      <c r="K232" s="363"/>
      <c r="L232" s="397"/>
      <c r="M232" s="397"/>
      <c r="N232" s="399"/>
      <c r="O232" s="397"/>
    </row>
    <row r="233" spans="1:15" x14ac:dyDescent="0.2">
      <c r="A233" s="397"/>
      <c r="B233" s="397"/>
      <c r="C233" s="397"/>
      <c r="D233" s="397"/>
      <c r="E233" s="397"/>
      <c r="F233" s="397"/>
      <c r="G233" s="397"/>
      <c r="H233" s="399"/>
      <c r="I233" s="608"/>
      <c r="J233" s="363"/>
      <c r="K233" s="363"/>
      <c r="L233" s="397"/>
      <c r="M233" s="397"/>
      <c r="N233" s="399"/>
      <c r="O233" s="397"/>
    </row>
    <row r="234" spans="1:15" x14ac:dyDescent="0.2">
      <c r="A234" s="397"/>
      <c r="B234" s="397"/>
      <c r="C234" s="397"/>
      <c r="D234" s="397"/>
      <c r="E234" s="397"/>
      <c r="F234" s="397"/>
      <c r="G234" s="397"/>
      <c r="H234" s="399"/>
      <c r="I234" s="608"/>
      <c r="J234" s="363"/>
      <c r="K234" s="363"/>
      <c r="L234" s="397"/>
      <c r="M234" s="397"/>
      <c r="N234" s="399"/>
      <c r="O234" s="397"/>
    </row>
    <row r="235" spans="1:15" x14ac:dyDescent="0.2">
      <c r="A235" s="397"/>
      <c r="B235" s="397"/>
      <c r="C235" s="397"/>
      <c r="D235" s="397"/>
      <c r="E235" s="397"/>
      <c r="F235" s="397"/>
      <c r="G235" s="397"/>
      <c r="H235" s="399"/>
      <c r="I235" s="608"/>
      <c r="J235" s="363"/>
      <c r="K235" s="363"/>
      <c r="L235" s="397"/>
      <c r="M235" s="397"/>
      <c r="N235" s="399"/>
      <c r="O235" s="397"/>
    </row>
    <row r="236" spans="1:15" x14ac:dyDescent="0.2">
      <c r="A236" s="397"/>
      <c r="B236" s="397"/>
      <c r="C236" s="397"/>
      <c r="D236" s="397"/>
      <c r="E236" s="397"/>
      <c r="F236" s="397"/>
      <c r="G236" s="397"/>
      <c r="H236" s="399"/>
      <c r="I236" s="608"/>
      <c r="J236" s="363"/>
      <c r="K236" s="363"/>
      <c r="L236" s="397"/>
      <c r="M236" s="397"/>
      <c r="N236" s="399"/>
      <c r="O236" s="397"/>
    </row>
    <row r="237" spans="1:15" x14ac:dyDescent="0.2">
      <c r="A237" s="397"/>
      <c r="B237" s="397"/>
      <c r="C237" s="397"/>
      <c r="D237" s="397"/>
      <c r="E237" s="397"/>
      <c r="F237" s="397"/>
      <c r="G237" s="397"/>
      <c r="H237" s="399"/>
      <c r="I237" s="608"/>
      <c r="J237" s="363"/>
      <c r="K237" s="363"/>
      <c r="L237" s="397"/>
      <c r="M237" s="397"/>
      <c r="N237" s="399"/>
      <c r="O237" s="397"/>
    </row>
    <row r="238" spans="1:15" x14ac:dyDescent="0.2">
      <c r="A238" s="397"/>
      <c r="B238" s="397"/>
      <c r="C238" s="397"/>
      <c r="D238" s="397"/>
      <c r="E238" s="397"/>
      <c r="F238" s="397"/>
      <c r="G238" s="397"/>
      <c r="H238" s="399"/>
      <c r="I238" s="608"/>
      <c r="J238" s="363"/>
      <c r="K238" s="363"/>
      <c r="L238" s="397"/>
      <c r="M238" s="397"/>
      <c r="N238" s="399"/>
      <c r="O238" s="397"/>
    </row>
    <row r="239" spans="1:15" x14ac:dyDescent="0.2">
      <c r="A239" s="397"/>
      <c r="B239" s="397"/>
      <c r="C239" s="397"/>
      <c r="D239" s="397"/>
      <c r="E239" s="397"/>
      <c r="F239" s="397"/>
      <c r="G239" s="397"/>
      <c r="H239" s="399"/>
      <c r="I239" s="608"/>
      <c r="J239" s="363"/>
      <c r="K239" s="363"/>
      <c r="L239" s="397"/>
      <c r="M239" s="397"/>
      <c r="N239" s="399"/>
      <c r="O239" s="397"/>
    </row>
    <row r="240" spans="1:15" x14ac:dyDescent="0.2">
      <c r="A240" s="397"/>
      <c r="B240" s="397"/>
      <c r="C240" s="397"/>
      <c r="D240" s="397"/>
      <c r="E240" s="397"/>
      <c r="F240" s="397"/>
      <c r="G240" s="397"/>
      <c r="H240" s="399"/>
      <c r="I240" s="608"/>
      <c r="J240" s="363"/>
      <c r="K240" s="363"/>
      <c r="L240" s="397"/>
      <c r="M240" s="397"/>
      <c r="N240" s="399"/>
      <c r="O240" s="397"/>
    </row>
    <row r="241" spans="1:15" x14ac:dyDescent="0.2">
      <c r="A241" s="397"/>
      <c r="B241" s="397"/>
      <c r="C241" s="397"/>
      <c r="D241" s="397"/>
      <c r="E241" s="397"/>
      <c r="F241" s="397"/>
      <c r="G241" s="397"/>
      <c r="H241" s="399"/>
      <c r="I241" s="608"/>
      <c r="J241" s="363"/>
      <c r="K241" s="363"/>
      <c r="L241" s="397"/>
      <c r="M241" s="397"/>
      <c r="N241" s="399"/>
      <c r="O241" s="397"/>
    </row>
    <row r="242" spans="1:15" x14ac:dyDescent="0.2">
      <c r="A242" s="397"/>
      <c r="B242" s="397"/>
      <c r="C242" s="397"/>
      <c r="D242" s="397"/>
      <c r="E242" s="397"/>
      <c r="F242" s="397"/>
      <c r="G242" s="397"/>
      <c r="H242" s="399"/>
      <c r="I242" s="608"/>
      <c r="J242" s="363"/>
      <c r="K242" s="363"/>
      <c r="L242" s="397"/>
      <c r="M242" s="397"/>
      <c r="N242" s="399"/>
      <c r="O242" s="397"/>
    </row>
    <row r="243" spans="1:15" x14ac:dyDescent="0.2">
      <c r="A243" s="397"/>
      <c r="B243" s="397"/>
      <c r="C243" s="397"/>
      <c r="D243" s="397"/>
      <c r="E243" s="397"/>
      <c r="F243" s="397"/>
      <c r="G243" s="397"/>
      <c r="H243" s="399"/>
      <c r="I243" s="608"/>
      <c r="J243" s="363"/>
      <c r="K243" s="363"/>
      <c r="L243" s="397"/>
      <c r="M243" s="397"/>
      <c r="N243" s="399"/>
      <c r="O243" s="397"/>
    </row>
    <row r="244" spans="1:15" x14ac:dyDescent="0.2">
      <c r="A244" s="397"/>
      <c r="B244" s="397"/>
      <c r="C244" s="397"/>
      <c r="D244" s="397"/>
      <c r="E244" s="397"/>
      <c r="F244" s="397"/>
      <c r="G244" s="397"/>
      <c r="H244" s="399"/>
      <c r="I244" s="608"/>
      <c r="J244" s="363"/>
      <c r="K244" s="363"/>
      <c r="L244" s="397"/>
      <c r="M244" s="397"/>
      <c r="N244" s="399"/>
      <c r="O244" s="397"/>
    </row>
    <row r="245" spans="1:15" x14ac:dyDescent="0.2">
      <c r="A245" s="397"/>
      <c r="B245" s="397"/>
      <c r="C245" s="397"/>
      <c r="D245" s="397"/>
      <c r="E245" s="397"/>
      <c r="F245" s="397"/>
      <c r="G245" s="397"/>
      <c r="H245" s="399"/>
      <c r="I245" s="608"/>
      <c r="J245" s="363"/>
      <c r="K245" s="363"/>
      <c r="L245" s="397"/>
      <c r="M245" s="397"/>
      <c r="N245" s="399"/>
      <c r="O245" s="397"/>
    </row>
    <row r="246" spans="1:15" x14ac:dyDescent="0.2">
      <c r="A246" s="397"/>
      <c r="B246" s="397"/>
      <c r="C246" s="397"/>
      <c r="D246" s="397"/>
      <c r="E246" s="397"/>
      <c r="F246" s="397"/>
      <c r="G246" s="397"/>
      <c r="H246" s="399"/>
      <c r="I246" s="608"/>
      <c r="J246" s="363"/>
      <c r="K246" s="363"/>
      <c r="L246" s="397"/>
      <c r="M246" s="397"/>
      <c r="N246" s="399"/>
      <c r="O246" s="397"/>
    </row>
    <row r="247" spans="1:15" x14ac:dyDescent="0.2">
      <c r="A247" s="397"/>
      <c r="B247" s="397"/>
      <c r="C247" s="397"/>
      <c r="D247" s="397"/>
      <c r="E247" s="397"/>
      <c r="F247" s="397"/>
      <c r="G247" s="397"/>
      <c r="H247" s="399"/>
      <c r="I247" s="608"/>
      <c r="J247" s="363"/>
      <c r="K247" s="363"/>
      <c r="L247" s="397"/>
      <c r="M247" s="397"/>
      <c r="N247" s="399"/>
      <c r="O247" s="397"/>
    </row>
    <row r="248" spans="1:15" x14ac:dyDescent="0.2">
      <c r="A248" s="397"/>
      <c r="B248" s="397"/>
      <c r="C248" s="397"/>
      <c r="D248" s="397"/>
      <c r="E248" s="397"/>
      <c r="F248" s="397"/>
      <c r="G248" s="397"/>
      <c r="H248" s="399"/>
      <c r="I248" s="608"/>
      <c r="J248" s="363"/>
      <c r="K248" s="363"/>
      <c r="L248" s="397"/>
      <c r="M248" s="397"/>
      <c r="N248" s="399"/>
      <c r="O248" s="397"/>
    </row>
    <row r="249" spans="1:15" x14ac:dyDescent="0.2">
      <c r="A249" s="397"/>
      <c r="B249" s="397"/>
      <c r="C249" s="397"/>
      <c r="D249" s="397"/>
      <c r="E249" s="397"/>
      <c r="F249" s="397"/>
      <c r="G249" s="397"/>
      <c r="H249" s="399"/>
      <c r="I249" s="608"/>
      <c r="J249" s="363"/>
      <c r="K249" s="363"/>
      <c r="L249" s="397"/>
      <c r="M249" s="397"/>
      <c r="N249" s="399"/>
      <c r="O249" s="397"/>
    </row>
    <row r="250" spans="1:15" x14ac:dyDescent="0.2">
      <c r="A250" s="397"/>
      <c r="B250" s="397"/>
      <c r="C250" s="397"/>
      <c r="D250" s="397"/>
      <c r="E250" s="397"/>
      <c r="F250" s="397"/>
      <c r="G250" s="397"/>
      <c r="H250" s="399"/>
      <c r="I250" s="608"/>
      <c r="J250" s="363"/>
      <c r="K250" s="363"/>
      <c r="L250" s="397"/>
      <c r="M250" s="397"/>
      <c r="N250" s="399"/>
      <c r="O250" s="397"/>
    </row>
    <row r="251" spans="1:15" x14ac:dyDescent="0.2">
      <c r="A251" s="397"/>
      <c r="B251" s="397"/>
      <c r="C251" s="397"/>
      <c r="D251" s="397"/>
      <c r="E251" s="397"/>
      <c r="F251" s="397"/>
      <c r="G251" s="397"/>
      <c r="H251" s="399"/>
      <c r="I251" s="608"/>
      <c r="J251" s="363"/>
      <c r="K251" s="363"/>
      <c r="L251" s="397"/>
      <c r="M251" s="397"/>
      <c r="N251" s="399"/>
      <c r="O251" s="397"/>
    </row>
    <row r="252" spans="1:15" x14ac:dyDescent="0.2">
      <c r="A252" s="397"/>
      <c r="B252" s="397"/>
      <c r="C252" s="397"/>
      <c r="D252" s="397"/>
      <c r="E252" s="397"/>
      <c r="F252" s="397"/>
      <c r="G252" s="397"/>
      <c r="H252" s="399"/>
      <c r="I252" s="608"/>
      <c r="J252" s="363"/>
      <c r="K252" s="363"/>
      <c r="L252" s="397"/>
      <c r="M252" s="397"/>
      <c r="N252" s="399"/>
      <c r="O252" s="397"/>
    </row>
    <row r="253" spans="1:15" x14ac:dyDescent="0.2">
      <c r="A253" s="397"/>
      <c r="B253" s="397"/>
      <c r="C253" s="397"/>
      <c r="D253" s="397"/>
      <c r="E253" s="397"/>
      <c r="F253" s="397"/>
      <c r="G253" s="397"/>
      <c r="H253" s="399"/>
      <c r="I253" s="608"/>
      <c r="J253" s="363"/>
      <c r="K253" s="363"/>
      <c r="L253" s="397"/>
      <c r="M253" s="397"/>
      <c r="N253" s="399"/>
      <c r="O253" s="397"/>
    </row>
    <row r="254" spans="1:15" x14ac:dyDescent="0.2">
      <c r="A254" s="397"/>
      <c r="B254" s="397"/>
      <c r="C254" s="397"/>
      <c r="D254" s="397"/>
      <c r="E254" s="397"/>
      <c r="F254" s="397"/>
      <c r="G254" s="397"/>
      <c r="H254" s="399"/>
      <c r="I254" s="608"/>
      <c r="J254" s="363"/>
      <c r="K254" s="363"/>
      <c r="L254" s="397"/>
      <c r="M254" s="397"/>
      <c r="N254" s="399"/>
      <c r="O254" s="397"/>
    </row>
    <row r="255" spans="1:15" x14ac:dyDescent="0.2">
      <c r="A255" s="397"/>
      <c r="B255" s="397"/>
      <c r="C255" s="397"/>
      <c r="D255" s="397"/>
      <c r="E255" s="397"/>
      <c r="F255" s="397"/>
      <c r="G255" s="397"/>
      <c r="H255" s="399"/>
      <c r="I255" s="608"/>
      <c r="J255" s="363"/>
      <c r="K255" s="363"/>
      <c r="L255" s="397"/>
      <c r="M255" s="397"/>
      <c r="N255" s="399"/>
      <c r="O255" s="397"/>
    </row>
    <row r="256" spans="1:15" x14ac:dyDescent="0.2">
      <c r="A256" s="397"/>
      <c r="B256" s="397"/>
      <c r="C256" s="397"/>
      <c r="D256" s="397"/>
      <c r="E256" s="397"/>
      <c r="F256" s="397"/>
      <c r="G256" s="397"/>
      <c r="H256" s="399"/>
      <c r="I256" s="608"/>
      <c r="J256" s="363"/>
      <c r="K256" s="363"/>
      <c r="L256" s="397"/>
      <c r="M256" s="397"/>
      <c r="N256" s="399"/>
      <c r="O256" s="397"/>
    </row>
    <row r="257" spans="1:15" x14ac:dyDescent="0.2">
      <c r="A257" s="397"/>
      <c r="B257" s="397"/>
      <c r="C257" s="397"/>
      <c r="D257" s="397"/>
      <c r="E257" s="397"/>
      <c r="F257" s="397"/>
      <c r="G257" s="397"/>
      <c r="H257" s="399"/>
      <c r="I257" s="608"/>
      <c r="J257" s="363"/>
      <c r="K257" s="363"/>
      <c r="L257" s="397"/>
      <c r="M257" s="397"/>
      <c r="N257" s="399"/>
      <c r="O257" s="397"/>
    </row>
    <row r="258" spans="1:15" x14ac:dyDescent="0.2">
      <c r="A258" s="397"/>
      <c r="B258" s="397"/>
      <c r="C258" s="397"/>
      <c r="D258" s="397"/>
      <c r="E258" s="397"/>
      <c r="F258" s="397"/>
      <c r="G258" s="397"/>
      <c r="H258" s="399"/>
      <c r="I258" s="608"/>
      <c r="J258" s="363"/>
      <c r="K258" s="363"/>
      <c r="L258" s="397"/>
      <c r="M258" s="397"/>
      <c r="N258" s="399"/>
      <c r="O258" s="397"/>
    </row>
    <row r="259" spans="1:15" x14ac:dyDescent="0.2">
      <c r="A259" s="397"/>
      <c r="B259" s="397"/>
      <c r="C259" s="397"/>
      <c r="D259" s="397"/>
      <c r="E259" s="397"/>
      <c r="F259" s="397"/>
      <c r="G259" s="397"/>
      <c r="H259" s="399"/>
      <c r="I259" s="608"/>
      <c r="J259" s="363"/>
      <c r="K259" s="363"/>
      <c r="L259" s="397"/>
      <c r="M259" s="397"/>
      <c r="N259" s="399"/>
      <c r="O259" s="397"/>
    </row>
    <row r="260" spans="1:15" x14ac:dyDescent="0.2">
      <c r="A260" s="397"/>
      <c r="B260" s="397"/>
      <c r="C260" s="397"/>
      <c r="D260" s="397"/>
      <c r="E260" s="397"/>
      <c r="F260" s="397"/>
      <c r="G260" s="397"/>
      <c r="H260" s="399"/>
      <c r="I260" s="608"/>
      <c r="J260" s="363"/>
      <c r="K260" s="363"/>
      <c r="L260" s="397"/>
      <c r="M260" s="397"/>
      <c r="N260" s="399"/>
      <c r="O260" s="397"/>
    </row>
    <row r="261" spans="1:15" x14ac:dyDescent="0.2">
      <c r="A261" s="397"/>
      <c r="B261" s="397"/>
      <c r="C261" s="397"/>
      <c r="D261" s="397"/>
      <c r="E261" s="397"/>
      <c r="F261" s="397"/>
      <c r="G261" s="397"/>
      <c r="H261" s="399"/>
      <c r="I261" s="608"/>
      <c r="J261" s="363"/>
      <c r="K261" s="363"/>
      <c r="L261" s="397"/>
      <c r="M261" s="397"/>
      <c r="N261" s="399"/>
      <c r="O261" s="397"/>
    </row>
    <row r="262" spans="1:15" x14ac:dyDescent="0.2">
      <c r="A262" s="397"/>
      <c r="B262" s="397"/>
      <c r="C262" s="397"/>
      <c r="D262" s="397"/>
      <c r="E262" s="397"/>
      <c r="F262" s="397"/>
      <c r="G262" s="397"/>
      <c r="H262" s="399"/>
      <c r="I262" s="608"/>
      <c r="J262" s="363"/>
      <c r="K262" s="363"/>
      <c r="L262" s="397"/>
      <c r="M262" s="397"/>
      <c r="N262" s="399"/>
      <c r="O262" s="397"/>
    </row>
    <row r="263" spans="1:15" x14ac:dyDescent="0.2">
      <c r="A263" s="397"/>
      <c r="B263" s="397"/>
      <c r="C263" s="397"/>
      <c r="D263" s="397"/>
      <c r="E263" s="397"/>
      <c r="F263" s="397"/>
      <c r="G263" s="397"/>
      <c r="H263" s="399"/>
      <c r="I263" s="608"/>
      <c r="J263" s="363"/>
      <c r="K263" s="363"/>
      <c r="L263" s="397"/>
      <c r="M263" s="397"/>
      <c r="N263" s="399"/>
      <c r="O263" s="397"/>
    </row>
    <row r="264" spans="1:15" x14ac:dyDescent="0.2">
      <c r="A264" s="397"/>
      <c r="B264" s="397"/>
      <c r="C264" s="397"/>
      <c r="D264" s="397"/>
      <c r="E264" s="397"/>
      <c r="F264" s="397"/>
      <c r="G264" s="397"/>
      <c r="H264" s="399"/>
      <c r="I264" s="608"/>
      <c r="J264" s="363"/>
      <c r="K264" s="363"/>
      <c r="L264" s="397"/>
      <c r="M264" s="397"/>
      <c r="N264" s="399"/>
      <c r="O264" s="397"/>
    </row>
    <row r="265" spans="1:15" x14ac:dyDescent="0.2">
      <c r="A265" s="397"/>
      <c r="B265" s="397"/>
      <c r="C265" s="397"/>
      <c r="D265" s="397"/>
      <c r="E265" s="397"/>
      <c r="F265" s="397"/>
      <c r="G265" s="397"/>
      <c r="H265" s="399"/>
      <c r="I265" s="608"/>
      <c r="J265" s="363"/>
      <c r="K265" s="363"/>
      <c r="L265" s="397"/>
      <c r="M265" s="397"/>
      <c r="N265" s="399"/>
      <c r="O265" s="397"/>
    </row>
    <row r="266" spans="1:15" x14ac:dyDescent="0.2">
      <c r="A266" s="397"/>
      <c r="B266" s="397"/>
      <c r="C266" s="397"/>
      <c r="D266" s="397"/>
      <c r="E266" s="397"/>
      <c r="F266" s="397"/>
      <c r="G266" s="397"/>
      <c r="H266" s="399"/>
      <c r="I266" s="608"/>
      <c r="J266" s="363"/>
      <c r="K266" s="363"/>
      <c r="L266" s="397"/>
      <c r="M266" s="397"/>
      <c r="N266" s="399"/>
      <c r="O266" s="397"/>
    </row>
    <row r="267" spans="1:15" x14ac:dyDescent="0.2">
      <c r="A267" s="397"/>
      <c r="B267" s="397"/>
      <c r="C267" s="397"/>
      <c r="D267" s="397"/>
      <c r="E267" s="397"/>
      <c r="F267" s="397"/>
      <c r="G267" s="397"/>
      <c r="H267" s="399"/>
      <c r="I267" s="608"/>
      <c r="J267" s="363"/>
      <c r="K267" s="363"/>
      <c r="L267" s="397"/>
      <c r="M267" s="397"/>
      <c r="N267" s="399"/>
      <c r="O267" s="397"/>
    </row>
    <row r="268" spans="1:15" x14ac:dyDescent="0.2">
      <c r="A268" s="397"/>
      <c r="B268" s="397"/>
      <c r="C268" s="397"/>
      <c r="D268" s="397"/>
      <c r="E268" s="397"/>
      <c r="F268" s="397"/>
      <c r="G268" s="397"/>
      <c r="H268" s="399"/>
      <c r="I268" s="608"/>
      <c r="J268" s="363"/>
      <c r="K268" s="363"/>
      <c r="L268" s="397"/>
      <c r="M268" s="397"/>
      <c r="N268" s="399"/>
      <c r="O268" s="397"/>
    </row>
    <row r="269" spans="1:15" x14ac:dyDescent="0.2">
      <c r="A269" s="397"/>
      <c r="B269" s="397"/>
      <c r="C269" s="397"/>
      <c r="D269" s="397"/>
      <c r="E269" s="397"/>
      <c r="F269" s="397"/>
      <c r="G269" s="397"/>
      <c r="H269" s="399"/>
      <c r="I269" s="608"/>
      <c r="J269" s="363"/>
      <c r="K269" s="363"/>
      <c r="L269" s="397"/>
      <c r="M269" s="397"/>
      <c r="N269" s="399"/>
      <c r="O269" s="397"/>
    </row>
    <row r="270" spans="1:15" x14ac:dyDescent="0.2">
      <c r="A270" s="397"/>
      <c r="B270" s="397"/>
      <c r="C270" s="397"/>
      <c r="D270" s="397"/>
      <c r="E270" s="397"/>
      <c r="F270" s="397"/>
      <c r="G270" s="397"/>
      <c r="H270" s="399"/>
      <c r="I270" s="608"/>
      <c r="J270" s="363"/>
      <c r="K270" s="363"/>
      <c r="L270" s="397"/>
      <c r="M270" s="397"/>
      <c r="N270" s="399"/>
      <c r="O270" s="397"/>
    </row>
    <row r="271" spans="1:15" x14ac:dyDescent="0.2">
      <c r="A271" s="397"/>
      <c r="B271" s="397"/>
      <c r="C271" s="397"/>
      <c r="D271" s="397"/>
      <c r="E271" s="397"/>
      <c r="F271" s="397"/>
      <c r="G271" s="397"/>
      <c r="H271" s="399"/>
      <c r="I271" s="608"/>
      <c r="J271" s="363"/>
      <c r="K271" s="363"/>
      <c r="L271" s="397"/>
      <c r="M271" s="397"/>
      <c r="N271" s="399"/>
      <c r="O271" s="397"/>
    </row>
    <row r="272" spans="1:15" x14ac:dyDescent="0.2">
      <c r="A272" s="397"/>
      <c r="B272" s="397"/>
      <c r="C272" s="397"/>
      <c r="D272" s="397"/>
      <c r="E272" s="397"/>
      <c r="F272" s="397"/>
      <c r="G272" s="397"/>
      <c r="H272" s="399"/>
      <c r="I272" s="608"/>
      <c r="J272" s="363"/>
      <c r="K272" s="363"/>
      <c r="L272" s="397"/>
      <c r="M272" s="397"/>
      <c r="N272" s="399"/>
      <c r="O272" s="397"/>
    </row>
    <row r="273" spans="1:15" x14ac:dyDescent="0.2">
      <c r="A273" s="397"/>
      <c r="B273" s="397"/>
      <c r="C273" s="397"/>
      <c r="D273" s="397"/>
      <c r="E273" s="397"/>
      <c r="F273" s="397"/>
      <c r="G273" s="397"/>
      <c r="H273" s="399"/>
      <c r="I273" s="608"/>
      <c r="J273" s="363"/>
      <c r="K273" s="363"/>
      <c r="L273" s="397"/>
      <c r="M273" s="397"/>
      <c r="N273" s="399"/>
      <c r="O273" s="397"/>
    </row>
    <row r="274" spans="1:15" x14ac:dyDescent="0.2">
      <c r="A274" s="397"/>
      <c r="B274" s="397"/>
      <c r="C274" s="397"/>
      <c r="D274" s="397"/>
      <c r="E274" s="397"/>
      <c r="F274" s="397"/>
      <c r="G274" s="397"/>
      <c r="H274" s="399"/>
      <c r="I274" s="608"/>
      <c r="J274" s="363"/>
      <c r="K274" s="363"/>
      <c r="L274" s="397"/>
      <c r="M274" s="397"/>
      <c r="N274" s="399"/>
      <c r="O274" s="397"/>
    </row>
    <row r="275" spans="1:15" x14ac:dyDescent="0.2">
      <c r="A275" s="397"/>
      <c r="B275" s="397"/>
      <c r="C275" s="397"/>
      <c r="D275" s="397"/>
      <c r="E275" s="397"/>
      <c r="F275" s="397"/>
      <c r="G275" s="397"/>
      <c r="H275" s="399"/>
      <c r="I275" s="608"/>
      <c r="J275" s="363"/>
      <c r="K275" s="363"/>
      <c r="L275" s="397"/>
      <c r="M275" s="397"/>
      <c r="N275" s="399"/>
      <c r="O275" s="397"/>
    </row>
    <row r="276" spans="1:15" x14ac:dyDescent="0.2">
      <c r="A276" s="397"/>
      <c r="B276" s="397"/>
      <c r="C276" s="397"/>
      <c r="D276" s="397"/>
      <c r="E276" s="397"/>
      <c r="F276" s="397"/>
      <c r="G276" s="397"/>
      <c r="H276" s="399"/>
      <c r="I276" s="608"/>
      <c r="J276" s="363"/>
      <c r="K276" s="363"/>
      <c r="L276" s="397"/>
      <c r="M276" s="397"/>
      <c r="N276" s="399"/>
      <c r="O276" s="397"/>
    </row>
    <row r="277" spans="1:15" x14ac:dyDescent="0.2">
      <c r="A277" s="397"/>
      <c r="B277" s="397"/>
      <c r="C277" s="397"/>
      <c r="D277" s="397"/>
      <c r="E277" s="397"/>
      <c r="F277" s="397"/>
      <c r="G277" s="397"/>
      <c r="H277" s="399"/>
      <c r="I277" s="608"/>
      <c r="J277" s="363"/>
      <c r="K277" s="363"/>
      <c r="L277" s="397"/>
      <c r="M277" s="397"/>
      <c r="N277" s="399"/>
      <c r="O277" s="397"/>
    </row>
    <row r="278" spans="1:15" x14ac:dyDescent="0.2">
      <c r="A278" s="397"/>
      <c r="B278" s="397"/>
      <c r="C278" s="397"/>
      <c r="D278" s="397"/>
      <c r="E278" s="397"/>
      <c r="F278" s="397"/>
      <c r="G278" s="397"/>
      <c r="H278" s="399"/>
      <c r="I278" s="608"/>
      <c r="J278" s="363"/>
      <c r="K278" s="363"/>
      <c r="L278" s="397"/>
      <c r="M278" s="397"/>
      <c r="N278" s="399"/>
      <c r="O278" s="397"/>
    </row>
    <row r="279" spans="1:15" x14ac:dyDescent="0.2">
      <c r="A279" s="397"/>
      <c r="B279" s="397"/>
      <c r="C279" s="397"/>
      <c r="D279" s="397"/>
      <c r="E279" s="397"/>
      <c r="F279" s="397"/>
      <c r="G279" s="397"/>
      <c r="H279" s="399"/>
      <c r="I279" s="608"/>
      <c r="J279" s="363"/>
      <c r="K279" s="363"/>
      <c r="L279" s="397"/>
      <c r="M279" s="397"/>
      <c r="N279" s="399"/>
      <c r="O279" s="397"/>
    </row>
    <row r="280" spans="1:15" x14ac:dyDescent="0.2">
      <c r="A280" s="397"/>
      <c r="B280" s="397"/>
      <c r="C280" s="397"/>
      <c r="D280" s="397"/>
      <c r="E280" s="397"/>
      <c r="F280" s="397"/>
      <c r="G280" s="397"/>
      <c r="H280" s="399"/>
      <c r="I280" s="608"/>
      <c r="J280" s="363"/>
      <c r="K280" s="363"/>
      <c r="L280" s="397"/>
      <c r="M280" s="397"/>
      <c r="N280" s="399"/>
      <c r="O280" s="397"/>
    </row>
    <row r="281" spans="1:15" x14ac:dyDescent="0.2">
      <c r="A281" s="397"/>
      <c r="B281" s="397"/>
      <c r="C281" s="397"/>
      <c r="D281" s="397"/>
      <c r="E281" s="397"/>
      <c r="F281" s="397"/>
      <c r="G281" s="397"/>
      <c r="H281" s="399"/>
      <c r="I281" s="608"/>
      <c r="J281" s="363"/>
      <c r="K281" s="363"/>
      <c r="L281" s="397"/>
      <c r="M281" s="397"/>
      <c r="N281" s="399"/>
      <c r="O281" s="397"/>
    </row>
    <row r="282" spans="1:15" x14ac:dyDescent="0.2">
      <c r="A282" s="397"/>
      <c r="B282" s="397"/>
      <c r="C282" s="397"/>
      <c r="D282" s="397"/>
      <c r="E282" s="397"/>
      <c r="F282" s="397"/>
      <c r="G282" s="397"/>
      <c r="H282" s="399"/>
      <c r="I282" s="608"/>
      <c r="J282" s="363"/>
      <c r="K282" s="363"/>
      <c r="L282" s="397"/>
      <c r="M282" s="397"/>
      <c r="N282" s="399"/>
      <c r="O282" s="397"/>
    </row>
    <row r="283" spans="1:15" x14ac:dyDescent="0.2">
      <c r="A283" s="397"/>
      <c r="B283" s="397"/>
      <c r="C283" s="397"/>
      <c r="D283" s="397"/>
      <c r="E283" s="397"/>
      <c r="F283" s="397"/>
      <c r="G283" s="397"/>
      <c r="H283" s="399"/>
      <c r="I283" s="608"/>
      <c r="J283" s="363"/>
      <c r="K283" s="363"/>
      <c r="L283" s="397"/>
      <c r="M283" s="397"/>
      <c r="N283" s="399"/>
      <c r="O283" s="397"/>
    </row>
    <row r="284" spans="1:15" x14ac:dyDescent="0.2">
      <c r="A284" s="397"/>
      <c r="B284" s="397"/>
      <c r="C284" s="397"/>
      <c r="D284" s="397"/>
      <c r="E284" s="397"/>
      <c r="F284" s="397"/>
      <c r="G284" s="397"/>
      <c r="H284" s="399"/>
      <c r="I284" s="608"/>
      <c r="J284" s="363"/>
      <c r="K284" s="363"/>
      <c r="L284" s="397"/>
      <c r="M284" s="397"/>
      <c r="N284" s="399"/>
      <c r="O284" s="397"/>
    </row>
    <row r="285" spans="1:15" x14ac:dyDescent="0.2">
      <c r="A285" s="397"/>
      <c r="B285" s="397"/>
      <c r="C285" s="397"/>
      <c r="D285" s="397"/>
      <c r="E285" s="397"/>
      <c r="F285" s="397"/>
      <c r="G285" s="397"/>
      <c r="H285" s="399"/>
      <c r="I285" s="608"/>
      <c r="J285" s="363"/>
      <c r="K285" s="363"/>
      <c r="L285" s="397"/>
      <c r="M285" s="397"/>
      <c r="N285" s="399"/>
      <c r="O285" s="397"/>
    </row>
    <row r="286" spans="1:15" x14ac:dyDescent="0.2">
      <c r="A286" s="397"/>
      <c r="B286" s="397"/>
      <c r="C286" s="397"/>
      <c r="D286" s="397"/>
      <c r="E286" s="397"/>
      <c r="F286" s="397"/>
      <c r="G286" s="397"/>
      <c r="H286" s="399"/>
      <c r="I286" s="608"/>
      <c r="J286" s="363"/>
      <c r="K286" s="363"/>
      <c r="L286" s="397"/>
      <c r="M286" s="397"/>
      <c r="N286" s="399"/>
      <c r="O286" s="397"/>
    </row>
    <row r="287" spans="1:15" x14ac:dyDescent="0.2">
      <c r="A287" s="397"/>
      <c r="B287" s="397"/>
      <c r="C287" s="397"/>
      <c r="D287" s="397"/>
      <c r="E287" s="397"/>
      <c r="F287" s="397"/>
      <c r="G287" s="397"/>
      <c r="H287" s="399"/>
      <c r="I287" s="608"/>
      <c r="J287" s="363"/>
      <c r="K287" s="363"/>
      <c r="L287" s="397"/>
      <c r="M287" s="397"/>
      <c r="N287" s="399"/>
      <c r="O287" s="397"/>
    </row>
    <row r="288" spans="1:15" x14ac:dyDescent="0.2">
      <c r="A288" s="397"/>
      <c r="B288" s="397"/>
      <c r="C288" s="397"/>
      <c r="D288" s="397"/>
      <c r="E288" s="397"/>
      <c r="F288" s="397"/>
      <c r="G288" s="397"/>
      <c r="H288" s="399"/>
      <c r="I288" s="608"/>
      <c r="J288" s="363"/>
      <c r="K288" s="363"/>
      <c r="L288" s="397"/>
      <c r="M288" s="397"/>
      <c r="N288" s="399"/>
      <c r="O288" s="397"/>
    </row>
    <row r="289" spans="1:15" x14ac:dyDescent="0.2">
      <c r="A289" s="397"/>
      <c r="B289" s="397"/>
      <c r="C289" s="397"/>
      <c r="D289" s="397"/>
      <c r="E289" s="397"/>
      <c r="F289" s="397"/>
      <c r="G289" s="397"/>
      <c r="H289" s="399"/>
      <c r="I289" s="608"/>
      <c r="J289" s="363"/>
      <c r="K289" s="363"/>
      <c r="L289" s="397"/>
      <c r="M289" s="397"/>
      <c r="N289" s="399"/>
      <c r="O289" s="397"/>
    </row>
    <row r="290" spans="1:15" x14ac:dyDescent="0.2">
      <c r="A290" s="397"/>
      <c r="B290" s="397"/>
      <c r="C290" s="397"/>
      <c r="D290" s="397"/>
      <c r="E290" s="397"/>
      <c r="F290" s="397"/>
      <c r="G290" s="397"/>
      <c r="H290" s="399"/>
      <c r="I290" s="608"/>
      <c r="J290" s="363"/>
      <c r="K290" s="363"/>
      <c r="L290" s="397"/>
      <c r="M290" s="397"/>
      <c r="N290" s="399"/>
      <c r="O290" s="397"/>
    </row>
    <row r="291" spans="1:15" x14ac:dyDescent="0.2">
      <c r="A291" s="397"/>
      <c r="B291" s="397"/>
      <c r="C291" s="397"/>
      <c r="D291" s="397"/>
      <c r="E291" s="397"/>
      <c r="F291" s="397"/>
      <c r="G291" s="397"/>
      <c r="H291" s="399"/>
      <c r="I291" s="608"/>
      <c r="J291" s="363"/>
      <c r="K291" s="363"/>
      <c r="L291" s="397"/>
      <c r="M291" s="397"/>
      <c r="N291" s="399"/>
      <c r="O291" s="397"/>
    </row>
    <row r="292" spans="1:15" x14ac:dyDescent="0.2">
      <c r="A292" s="397"/>
      <c r="B292" s="397"/>
      <c r="C292" s="397"/>
      <c r="D292" s="397"/>
      <c r="E292" s="397"/>
      <c r="F292" s="397"/>
      <c r="G292" s="397"/>
      <c r="H292" s="399"/>
      <c r="I292" s="608"/>
      <c r="J292" s="363"/>
      <c r="K292" s="363"/>
      <c r="L292" s="397"/>
      <c r="M292" s="397"/>
      <c r="N292" s="399"/>
      <c r="O292" s="397"/>
    </row>
    <row r="293" spans="1:15" x14ac:dyDescent="0.2">
      <c r="A293" s="397"/>
      <c r="B293" s="397"/>
      <c r="C293" s="397"/>
      <c r="D293" s="397"/>
      <c r="E293" s="397"/>
      <c r="F293" s="397"/>
      <c r="G293" s="397"/>
      <c r="H293" s="399"/>
      <c r="I293" s="608"/>
      <c r="J293" s="363"/>
      <c r="K293" s="363"/>
      <c r="L293" s="397"/>
      <c r="M293" s="397"/>
      <c r="N293" s="399"/>
      <c r="O293" s="397"/>
    </row>
    <row r="294" spans="1:15" x14ac:dyDescent="0.2">
      <c r="A294" s="397"/>
      <c r="B294" s="397"/>
      <c r="C294" s="397"/>
      <c r="D294" s="397"/>
      <c r="E294" s="397"/>
      <c r="F294" s="397"/>
      <c r="G294" s="397"/>
      <c r="H294" s="399"/>
      <c r="I294" s="608"/>
      <c r="J294" s="363"/>
      <c r="K294" s="363"/>
      <c r="L294" s="397"/>
      <c r="M294" s="397"/>
      <c r="N294" s="399"/>
      <c r="O294" s="397"/>
    </row>
    <row r="295" spans="1:15" x14ac:dyDescent="0.2">
      <c r="A295" s="397"/>
      <c r="B295" s="397"/>
      <c r="C295" s="397"/>
      <c r="D295" s="397"/>
      <c r="E295" s="397"/>
      <c r="F295" s="397"/>
      <c r="G295" s="397"/>
      <c r="H295" s="399"/>
      <c r="I295" s="608"/>
      <c r="J295" s="363"/>
      <c r="K295" s="363"/>
      <c r="L295" s="397"/>
      <c r="M295" s="397"/>
      <c r="N295" s="399"/>
      <c r="O295" s="397"/>
    </row>
    <row r="296" spans="1:15" x14ac:dyDescent="0.2">
      <c r="A296" s="397"/>
      <c r="B296" s="397"/>
      <c r="C296" s="397"/>
      <c r="D296" s="397"/>
      <c r="E296" s="397"/>
      <c r="F296" s="397"/>
      <c r="G296" s="397"/>
      <c r="H296" s="399"/>
      <c r="I296" s="608"/>
      <c r="J296" s="363"/>
      <c r="K296" s="363"/>
      <c r="L296" s="397"/>
      <c r="M296" s="397"/>
      <c r="N296" s="399"/>
      <c r="O296" s="397"/>
    </row>
    <row r="297" spans="1:15" x14ac:dyDescent="0.2">
      <c r="A297" s="397"/>
      <c r="B297" s="397"/>
      <c r="C297" s="397"/>
      <c r="D297" s="397"/>
      <c r="E297" s="397"/>
      <c r="F297" s="397"/>
      <c r="G297" s="397"/>
      <c r="H297" s="399"/>
      <c r="I297" s="608"/>
      <c r="J297" s="363"/>
      <c r="K297" s="363"/>
      <c r="L297" s="397"/>
      <c r="M297" s="397"/>
      <c r="N297" s="399"/>
      <c r="O297" s="397"/>
    </row>
    <row r="298" spans="1:15" x14ac:dyDescent="0.2">
      <c r="A298" s="397"/>
      <c r="B298" s="397"/>
      <c r="C298" s="397"/>
      <c r="D298" s="397"/>
      <c r="E298" s="397"/>
      <c r="F298" s="397"/>
      <c r="G298" s="397"/>
      <c r="H298" s="399"/>
      <c r="I298" s="608"/>
      <c r="J298" s="363"/>
      <c r="K298" s="363"/>
      <c r="L298" s="397"/>
      <c r="M298" s="397"/>
      <c r="N298" s="399"/>
      <c r="O298" s="397"/>
    </row>
    <row r="299" spans="1:15" x14ac:dyDescent="0.2">
      <c r="A299" s="397"/>
      <c r="B299" s="397"/>
      <c r="C299" s="397"/>
      <c r="D299" s="397"/>
      <c r="E299" s="397"/>
      <c r="F299" s="397"/>
      <c r="G299" s="397"/>
      <c r="H299" s="399"/>
      <c r="I299" s="608"/>
      <c r="J299" s="363"/>
      <c r="K299" s="363"/>
      <c r="L299" s="397"/>
      <c r="M299" s="397"/>
      <c r="N299" s="399"/>
      <c r="O299" s="397"/>
    </row>
    <row r="300" spans="1:15" x14ac:dyDescent="0.2">
      <c r="A300" s="397"/>
      <c r="B300" s="397"/>
      <c r="C300" s="397"/>
      <c r="D300" s="397"/>
      <c r="E300" s="397"/>
      <c r="F300" s="397"/>
      <c r="G300" s="397"/>
      <c r="H300" s="399"/>
      <c r="I300" s="608"/>
      <c r="J300" s="363"/>
      <c r="K300" s="363"/>
      <c r="L300" s="397"/>
      <c r="M300" s="397"/>
      <c r="N300" s="399"/>
      <c r="O300" s="397"/>
    </row>
    <row r="301" spans="1:15" x14ac:dyDescent="0.2">
      <c r="A301" s="397"/>
      <c r="B301" s="397"/>
      <c r="C301" s="397"/>
      <c r="D301" s="397"/>
      <c r="E301" s="397"/>
      <c r="F301" s="397"/>
      <c r="G301" s="397"/>
      <c r="H301" s="399"/>
      <c r="I301" s="608"/>
      <c r="J301" s="363"/>
      <c r="K301" s="363"/>
      <c r="L301" s="397"/>
      <c r="M301" s="397"/>
      <c r="N301" s="399"/>
      <c r="O301" s="397"/>
    </row>
    <row r="302" spans="1:15" x14ac:dyDescent="0.2">
      <c r="A302" s="397"/>
      <c r="B302" s="397"/>
      <c r="C302" s="397"/>
      <c r="D302" s="397"/>
      <c r="E302" s="397"/>
      <c r="F302" s="397"/>
      <c r="G302" s="397"/>
      <c r="H302" s="399"/>
      <c r="I302" s="608"/>
      <c r="J302" s="363"/>
      <c r="K302" s="363"/>
      <c r="L302" s="397"/>
      <c r="M302" s="397"/>
      <c r="N302" s="399"/>
      <c r="O302" s="397"/>
    </row>
    <row r="303" spans="1:15" x14ac:dyDescent="0.2">
      <c r="A303" s="397"/>
      <c r="B303" s="397"/>
      <c r="C303" s="397"/>
      <c r="D303" s="397"/>
      <c r="E303" s="397"/>
      <c r="F303" s="397"/>
      <c r="G303" s="397"/>
      <c r="H303" s="399"/>
      <c r="I303" s="608"/>
      <c r="J303" s="363"/>
      <c r="K303" s="363"/>
      <c r="L303" s="397"/>
      <c r="M303" s="397"/>
      <c r="N303" s="399"/>
      <c r="O303" s="397"/>
    </row>
    <row r="304" spans="1:15" x14ac:dyDescent="0.2">
      <c r="A304" s="397"/>
      <c r="B304" s="397"/>
      <c r="C304" s="397"/>
      <c r="D304" s="397"/>
      <c r="E304" s="397"/>
      <c r="F304" s="397"/>
      <c r="G304" s="397"/>
      <c r="H304" s="399"/>
      <c r="I304" s="608"/>
      <c r="J304" s="363"/>
      <c r="K304" s="363"/>
      <c r="L304" s="397"/>
      <c r="M304" s="397"/>
      <c r="N304" s="399"/>
      <c r="O304" s="397"/>
    </row>
    <row r="305" spans="1:15" x14ac:dyDescent="0.2">
      <c r="A305" s="397"/>
      <c r="B305" s="397"/>
      <c r="C305" s="397"/>
      <c r="D305" s="397"/>
      <c r="E305" s="397"/>
      <c r="F305" s="397"/>
      <c r="G305" s="397"/>
      <c r="H305" s="399"/>
      <c r="I305" s="608"/>
      <c r="J305" s="363"/>
      <c r="K305" s="363"/>
      <c r="L305" s="397"/>
      <c r="M305" s="397"/>
      <c r="N305" s="399"/>
      <c r="O305" s="397"/>
    </row>
    <row r="306" spans="1:15" x14ac:dyDescent="0.2">
      <c r="A306" s="397"/>
      <c r="B306" s="397"/>
      <c r="C306" s="397"/>
      <c r="D306" s="397"/>
      <c r="E306" s="397"/>
      <c r="F306" s="397"/>
      <c r="G306" s="397"/>
      <c r="H306" s="399"/>
      <c r="I306" s="608"/>
      <c r="J306" s="363"/>
      <c r="K306" s="363"/>
      <c r="L306" s="397"/>
      <c r="M306" s="397"/>
      <c r="N306" s="399"/>
      <c r="O306" s="397"/>
    </row>
    <row r="307" spans="1:15" x14ac:dyDescent="0.2">
      <c r="A307" s="397"/>
      <c r="B307" s="397"/>
      <c r="C307" s="397"/>
      <c r="D307" s="397"/>
      <c r="E307" s="397"/>
      <c r="F307" s="397"/>
      <c r="G307" s="397"/>
      <c r="H307" s="399"/>
      <c r="I307" s="608"/>
      <c r="J307" s="363"/>
      <c r="K307" s="363"/>
      <c r="L307" s="397"/>
      <c r="M307" s="397"/>
      <c r="N307" s="399"/>
      <c r="O307" s="397"/>
    </row>
    <row r="308" spans="1:15" x14ac:dyDescent="0.2">
      <c r="A308" s="397"/>
      <c r="B308" s="397"/>
      <c r="C308" s="397"/>
      <c r="D308" s="397"/>
      <c r="E308" s="397"/>
      <c r="F308" s="397"/>
      <c r="G308" s="397"/>
      <c r="H308" s="399"/>
      <c r="I308" s="608"/>
      <c r="J308" s="363"/>
      <c r="K308" s="363"/>
      <c r="L308" s="397"/>
      <c r="M308" s="397"/>
      <c r="N308" s="399"/>
      <c r="O308" s="397"/>
    </row>
    <row r="309" spans="1:15" x14ac:dyDescent="0.2">
      <c r="A309" s="397"/>
      <c r="B309" s="397"/>
      <c r="C309" s="397"/>
      <c r="D309" s="397"/>
      <c r="E309" s="397"/>
      <c r="F309" s="397"/>
      <c r="G309" s="397"/>
      <c r="H309" s="399"/>
      <c r="I309" s="608"/>
      <c r="J309" s="363"/>
      <c r="K309" s="363"/>
      <c r="L309" s="397"/>
      <c r="M309" s="397"/>
      <c r="N309" s="399"/>
      <c r="O309" s="397"/>
    </row>
    <row r="310" spans="1:15" x14ac:dyDescent="0.2">
      <c r="A310" s="397"/>
      <c r="B310" s="397"/>
      <c r="C310" s="397"/>
      <c r="D310" s="397"/>
      <c r="E310" s="397"/>
      <c r="F310" s="397"/>
      <c r="G310" s="397"/>
      <c r="H310" s="399"/>
      <c r="I310" s="608"/>
      <c r="J310" s="363"/>
      <c r="K310" s="363"/>
      <c r="L310" s="397"/>
      <c r="M310" s="397"/>
      <c r="N310" s="399"/>
      <c r="O310" s="397"/>
    </row>
    <row r="311" spans="1:15" x14ac:dyDescent="0.2">
      <c r="A311" s="397"/>
      <c r="B311" s="397"/>
      <c r="C311" s="397"/>
      <c r="D311" s="397"/>
      <c r="E311" s="397"/>
      <c r="F311" s="397"/>
      <c r="G311" s="397"/>
      <c r="H311" s="399"/>
      <c r="I311" s="608"/>
      <c r="J311" s="363"/>
      <c r="K311" s="363"/>
      <c r="L311" s="397"/>
      <c r="M311" s="397"/>
      <c r="N311" s="399"/>
      <c r="O311" s="397"/>
    </row>
    <row r="312" spans="1:15" x14ac:dyDescent="0.2">
      <c r="A312" s="397"/>
      <c r="B312" s="397"/>
      <c r="C312" s="397"/>
      <c r="D312" s="397"/>
      <c r="E312" s="397"/>
      <c r="F312" s="397"/>
      <c r="G312" s="397"/>
      <c r="H312" s="399"/>
      <c r="I312" s="608"/>
      <c r="J312" s="363"/>
      <c r="K312" s="363"/>
      <c r="L312" s="397"/>
      <c r="M312" s="397"/>
      <c r="N312" s="399"/>
      <c r="O312" s="397"/>
    </row>
    <row r="313" spans="1:15" x14ac:dyDescent="0.2">
      <c r="A313" s="397"/>
      <c r="B313" s="397"/>
      <c r="C313" s="397"/>
      <c r="D313" s="397"/>
      <c r="E313" s="397"/>
      <c r="F313" s="397"/>
      <c r="G313" s="397"/>
      <c r="H313" s="399"/>
      <c r="I313" s="608"/>
      <c r="J313" s="363"/>
      <c r="K313" s="363"/>
      <c r="L313" s="397"/>
      <c r="M313" s="397"/>
      <c r="N313" s="399"/>
      <c r="O313" s="397"/>
    </row>
    <row r="314" spans="1:15" x14ac:dyDescent="0.2">
      <c r="A314" s="397"/>
      <c r="B314" s="397"/>
      <c r="C314" s="397"/>
      <c r="D314" s="397"/>
      <c r="E314" s="397"/>
      <c r="F314" s="397"/>
      <c r="G314" s="397"/>
      <c r="H314" s="399"/>
      <c r="I314" s="608"/>
      <c r="J314" s="363"/>
      <c r="K314" s="363"/>
      <c r="L314" s="397"/>
      <c r="M314" s="397"/>
      <c r="N314" s="399"/>
      <c r="O314" s="397"/>
    </row>
    <row r="315" spans="1:15" x14ac:dyDescent="0.2">
      <c r="A315" s="397"/>
      <c r="B315" s="397"/>
      <c r="C315" s="397"/>
      <c r="D315" s="397"/>
      <c r="E315" s="397"/>
      <c r="F315" s="397"/>
      <c r="G315" s="397"/>
      <c r="H315" s="399"/>
      <c r="I315" s="608"/>
      <c r="J315" s="363"/>
      <c r="K315" s="363"/>
      <c r="L315" s="397"/>
      <c r="M315" s="397"/>
      <c r="N315" s="399"/>
      <c r="O315" s="397"/>
    </row>
    <row r="316" spans="1:15" x14ac:dyDescent="0.2">
      <c r="A316" s="397"/>
      <c r="B316" s="397"/>
      <c r="C316" s="397"/>
      <c r="D316" s="397"/>
      <c r="E316" s="397"/>
      <c r="F316" s="397"/>
      <c r="G316" s="397"/>
      <c r="H316" s="399"/>
      <c r="I316" s="608"/>
      <c r="J316" s="363"/>
      <c r="K316" s="363"/>
      <c r="L316" s="397"/>
      <c r="M316" s="397"/>
      <c r="N316" s="399"/>
      <c r="O316" s="397"/>
    </row>
    <row r="317" spans="1:15" x14ac:dyDescent="0.2">
      <c r="A317" s="397"/>
      <c r="B317" s="397"/>
      <c r="C317" s="397"/>
      <c r="D317" s="397"/>
      <c r="E317" s="397"/>
      <c r="F317" s="397"/>
      <c r="G317" s="397"/>
      <c r="H317" s="399"/>
      <c r="I317" s="608"/>
      <c r="J317" s="363"/>
      <c r="K317" s="363"/>
      <c r="L317" s="397"/>
      <c r="M317" s="397"/>
      <c r="N317" s="399"/>
      <c r="O317" s="397"/>
    </row>
    <row r="318" spans="1:15" x14ac:dyDescent="0.2">
      <c r="A318" s="397"/>
      <c r="B318" s="397"/>
      <c r="C318" s="397"/>
      <c r="D318" s="397"/>
      <c r="E318" s="397"/>
      <c r="F318" s="397"/>
      <c r="G318" s="397"/>
      <c r="H318" s="399"/>
      <c r="I318" s="608"/>
      <c r="J318" s="363"/>
      <c r="K318" s="363"/>
      <c r="L318" s="397"/>
      <c r="M318" s="397"/>
      <c r="N318" s="399"/>
      <c r="O318" s="397"/>
    </row>
    <row r="319" spans="1:15" x14ac:dyDescent="0.2">
      <c r="A319" s="397"/>
      <c r="B319" s="397"/>
      <c r="C319" s="397"/>
      <c r="D319" s="397"/>
      <c r="E319" s="397"/>
      <c r="F319" s="397"/>
      <c r="G319" s="397"/>
      <c r="H319" s="399"/>
      <c r="I319" s="608"/>
      <c r="J319" s="363"/>
      <c r="K319" s="363"/>
      <c r="L319" s="397"/>
      <c r="M319" s="397"/>
      <c r="N319" s="399"/>
      <c r="O319" s="397"/>
    </row>
    <row r="320" spans="1:15" x14ac:dyDescent="0.2">
      <c r="A320" s="397"/>
      <c r="B320" s="397"/>
      <c r="C320" s="397"/>
      <c r="D320" s="397"/>
      <c r="E320" s="397"/>
      <c r="F320" s="397"/>
      <c r="G320" s="397"/>
      <c r="H320" s="399"/>
      <c r="I320" s="608"/>
      <c r="J320" s="363"/>
      <c r="K320" s="363"/>
      <c r="L320" s="397"/>
      <c r="M320" s="397"/>
      <c r="N320" s="399"/>
      <c r="O320" s="397"/>
    </row>
    <row r="321" spans="1:15" x14ac:dyDescent="0.2">
      <c r="A321" s="397"/>
      <c r="B321" s="397"/>
      <c r="C321" s="397"/>
      <c r="D321" s="397"/>
      <c r="E321" s="397"/>
      <c r="F321" s="397"/>
      <c r="G321" s="397"/>
      <c r="H321" s="399"/>
      <c r="I321" s="608"/>
      <c r="J321" s="363"/>
      <c r="K321" s="363"/>
      <c r="L321" s="397"/>
      <c r="M321" s="397"/>
      <c r="N321" s="399"/>
      <c r="O321" s="397"/>
    </row>
    <row r="322" spans="1:15" x14ac:dyDescent="0.2">
      <c r="A322" s="397"/>
      <c r="B322" s="397"/>
      <c r="C322" s="397"/>
      <c r="D322" s="397"/>
      <c r="E322" s="397"/>
      <c r="F322" s="397"/>
      <c r="G322" s="397"/>
      <c r="H322" s="399"/>
      <c r="I322" s="608"/>
      <c r="J322" s="363"/>
      <c r="K322" s="363"/>
      <c r="L322" s="397"/>
      <c r="M322" s="397"/>
      <c r="N322" s="399"/>
      <c r="O322" s="397"/>
    </row>
    <row r="323" spans="1:15" x14ac:dyDescent="0.2">
      <c r="A323" s="397"/>
      <c r="B323" s="397"/>
      <c r="C323" s="397"/>
      <c r="D323" s="397"/>
      <c r="E323" s="397"/>
      <c r="F323" s="397"/>
      <c r="G323" s="397"/>
      <c r="H323" s="399"/>
      <c r="I323" s="608"/>
      <c r="J323" s="363"/>
      <c r="K323" s="363"/>
      <c r="L323" s="397"/>
      <c r="M323" s="397"/>
      <c r="N323" s="399"/>
      <c r="O323" s="397"/>
    </row>
    <row r="324" spans="1:15" x14ac:dyDescent="0.2">
      <c r="A324" s="397"/>
      <c r="B324" s="397"/>
      <c r="C324" s="397"/>
      <c r="D324" s="397"/>
      <c r="E324" s="397"/>
      <c r="F324" s="397"/>
      <c r="G324" s="397"/>
      <c r="H324" s="399"/>
      <c r="I324" s="608"/>
      <c r="J324" s="363"/>
      <c r="K324" s="363"/>
      <c r="L324" s="397"/>
      <c r="M324" s="397"/>
      <c r="N324" s="399"/>
      <c r="O324" s="397"/>
    </row>
    <row r="325" spans="1:15" x14ac:dyDescent="0.2">
      <c r="A325" s="397"/>
      <c r="B325" s="397"/>
      <c r="C325" s="397"/>
      <c r="D325" s="397"/>
      <c r="E325" s="397"/>
      <c r="F325" s="397"/>
      <c r="G325" s="397"/>
      <c r="H325" s="399"/>
      <c r="I325" s="608"/>
      <c r="J325" s="363"/>
      <c r="K325" s="363"/>
      <c r="L325" s="397"/>
      <c r="M325" s="397"/>
      <c r="N325" s="399"/>
      <c r="O325" s="397"/>
    </row>
    <row r="326" spans="1:15" x14ac:dyDescent="0.2">
      <c r="A326" s="397"/>
      <c r="B326" s="397"/>
      <c r="C326" s="397"/>
      <c r="D326" s="397"/>
      <c r="E326" s="397"/>
      <c r="F326" s="397"/>
      <c r="G326" s="397"/>
      <c r="H326" s="399"/>
      <c r="I326" s="608"/>
      <c r="J326" s="363"/>
      <c r="K326" s="363"/>
      <c r="L326" s="397"/>
      <c r="M326" s="397"/>
      <c r="N326" s="399"/>
      <c r="O326" s="397"/>
    </row>
    <row r="327" spans="1:15" x14ac:dyDescent="0.2">
      <c r="A327" s="397"/>
      <c r="B327" s="397"/>
      <c r="C327" s="397"/>
      <c r="D327" s="397"/>
      <c r="E327" s="397"/>
      <c r="F327" s="397"/>
      <c r="G327" s="397"/>
      <c r="H327" s="399"/>
      <c r="I327" s="608"/>
      <c r="J327" s="363"/>
      <c r="K327" s="363"/>
      <c r="L327" s="397"/>
      <c r="M327" s="397"/>
      <c r="N327" s="399"/>
      <c r="O327" s="397"/>
    </row>
    <row r="328" spans="1:15" x14ac:dyDescent="0.2">
      <c r="A328" s="397"/>
      <c r="B328" s="397"/>
      <c r="C328" s="397"/>
      <c r="D328" s="397"/>
      <c r="E328" s="397"/>
      <c r="F328" s="397"/>
      <c r="G328" s="397"/>
      <c r="H328" s="399"/>
      <c r="I328" s="608"/>
      <c r="J328" s="363"/>
      <c r="K328" s="363"/>
      <c r="L328" s="397"/>
      <c r="M328" s="397"/>
      <c r="N328" s="399"/>
      <c r="O328" s="397"/>
    </row>
    <row r="329" spans="1:15" x14ac:dyDescent="0.2">
      <c r="A329" s="397"/>
      <c r="B329" s="397"/>
      <c r="C329" s="397"/>
      <c r="D329" s="397"/>
      <c r="E329" s="397"/>
      <c r="F329" s="397"/>
      <c r="G329" s="397"/>
      <c r="H329" s="399"/>
      <c r="I329" s="608"/>
      <c r="J329" s="363"/>
      <c r="K329" s="363"/>
      <c r="L329" s="397"/>
      <c r="M329" s="397"/>
      <c r="N329" s="399"/>
      <c r="O329" s="397"/>
    </row>
    <row r="330" spans="1:15" x14ac:dyDescent="0.2">
      <c r="A330" s="397"/>
      <c r="B330" s="397"/>
      <c r="C330" s="397"/>
      <c r="D330" s="397"/>
      <c r="E330" s="397"/>
      <c r="F330" s="397"/>
      <c r="G330" s="397"/>
      <c r="H330" s="399"/>
      <c r="I330" s="608"/>
      <c r="J330" s="363"/>
      <c r="K330" s="363"/>
      <c r="L330" s="397"/>
      <c r="M330" s="397"/>
      <c r="N330" s="399"/>
      <c r="O330" s="397"/>
    </row>
    <row r="331" spans="1:15" x14ac:dyDescent="0.2">
      <c r="A331" s="397"/>
      <c r="B331" s="397"/>
      <c r="C331" s="397"/>
      <c r="D331" s="397"/>
      <c r="E331" s="397"/>
      <c r="F331" s="397"/>
      <c r="G331" s="397"/>
      <c r="H331" s="399"/>
      <c r="I331" s="608"/>
      <c r="J331" s="363"/>
      <c r="K331" s="363"/>
      <c r="L331" s="397"/>
      <c r="M331" s="397"/>
      <c r="N331" s="399"/>
      <c r="O331" s="397"/>
    </row>
    <row r="332" spans="1:15" x14ac:dyDescent="0.2">
      <c r="A332" s="397"/>
      <c r="B332" s="397"/>
      <c r="C332" s="397"/>
      <c r="D332" s="397"/>
      <c r="E332" s="397"/>
      <c r="F332" s="397"/>
      <c r="G332" s="397"/>
      <c r="H332" s="399"/>
      <c r="I332" s="608"/>
      <c r="J332" s="363"/>
      <c r="K332" s="363"/>
      <c r="L332" s="397"/>
      <c r="M332" s="397"/>
      <c r="N332" s="399"/>
      <c r="O332" s="397"/>
    </row>
    <row r="333" spans="1:15" x14ac:dyDescent="0.2">
      <c r="A333" s="397"/>
      <c r="B333" s="397"/>
      <c r="C333" s="397"/>
      <c r="D333" s="397"/>
      <c r="E333" s="397"/>
      <c r="F333" s="397"/>
      <c r="G333" s="397"/>
      <c r="H333" s="399"/>
      <c r="I333" s="608"/>
      <c r="J333" s="363"/>
      <c r="K333" s="363"/>
      <c r="L333" s="397"/>
      <c r="M333" s="397"/>
      <c r="N333" s="399"/>
      <c r="O333" s="397"/>
    </row>
    <row r="334" spans="1:15" x14ac:dyDescent="0.2">
      <c r="A334" s="397"/>
      <c r="B334" s="397"/>
      <c r="C334" s="397"/>
      <c r="D334" s="397"/>
      <c r="E334" s="397"/>
      <c r="F334" s="397"/>
      <c r="G334" s="397"/>
      <c r="H334" s="399"/>
      <c r="I334" s="608"/>
      <c r="J334" s="363"/>
      <c r="K334" s="363"/>
      <c r="L334" s="397"/>
      <c r="M334" s="397"/>
      <c r="N334" s="399"/>
      <c r="O334" s="397"/>
    </row>
    <row r="335" spans="1:15" x14ac:dyDescent="0.2">
      <c r="A335" s="397"/>
      <c r="B335" s="397"/>
      <c r="C335" s="397"/>
      <c r="D335" s="397"/>
      <c r="E335" s="397"/>
      <c r="F335" s="397"/>
      <c r="G335" s="397"/>
      <c r="H335" s="399"/>
      <c r="I335" s="608"/>
      <c r="J335" s="363"/>
      <c r="K335" s="363"/>
      <c r="L335" s="397"/>
      <c r="M335" s="397"/>
      <c r="N335" s="399"/>
      <c r="O335" s="397"/>
    </row>
    <row r="336" spans="1:15" x14ac:dyDescent="0.2">
      <c r="A336" s="397"/>
      <c r="B336" s="397"/>
      <c r="C336" s="397"/>
      <c r="D336" s="397"/>
      <c r="E336" s="397"/>
      <c r="F336" s="397"/>
      <c r="G336" s="397"/>
      <c r="H336" s="399"/>
      <c r="I336" s="608"/>
      <c r="J336" s="363"/>
      <c r="K336" s="363"/>
      <c r="L336" s="397"/>
      <c r="M336" s="397"/>
      <c r="N336" s="399"/>
      <c r="O336" s="397"/>
    </row>
    <row r="337" spans="1:15" x14ac:dyDescent="0.2">
      <c r="A337" s="397"/>
      <c r="B337" s="397"/>
      <c r="C337" s="397"/>
      <c r="D337" s="397"/>
      <c r="E337" s="397"/>
      <c r="F337" s="397"/>
      <c r="G337" s="397"/>
      <c r="H337" s="399"/>
      <c r="I337" s="608"/>
      <c r="J337" s="363"/>
      <c r="K337" s="363"/>
      <c r="L337" s="397"/>
      <c r="M337" s="397"/>
      <c r="N337" s="399"/>
      <c r="O337" s="397"/>
    </row>
    <row r="338" spans="1:15" x14ac:dyDescent="0.2">
      <c r="A338" s="397"/>
      <c r="B338" s="397"/>
      <c r="C338" s="397"/>
      <c r="D338" s="397"/>
      <c r="E338" s="397"/>
      <c r="F338" s="397"/>
      <c r="G338" s="397"/>
      <c r="H338" s="399"/>
      <c r="I338" s="608"/>
      <c r="J338" s="363"/>
      <c r="K338" s="363"/>
      <c r="L338" s="397"/>
      <c r="M338" s="397"/>
      <c r="N338" s="399"/>
      <c r="O338" s="397"/>
    </row>
    <row r="339" spans="1:15" x14ac:dyDescent="0.2">
      <c r="A339" s="397"/>
      <c r="B339" s="397"/>
      <c r="C339" s="397"/>
      <c r="D339" s="397"/>
      <c r="E339" s="397"/>
      <c r="F339" s="397"/>
      <c r="G339" s="397"/>
      <c r="H339" s="399"/>
      <c r="I339" s="608"/>
      <c r="J339" s="363"/>
      <c r="K339" s="363"/>
      <c r="L339" s="397"/>
      <c r="M339" s="397"/>
      <c r="N339" s="399"/>
      <c r="O339" s="397"/>
    </row>
    <row r="340" spans="1:15" x14ac:dyDescent="0.2">
      <c r="A340" s="397"/>
      <c r="B340" s="397"/>
      <c r="C340" s="397"/>
      <c r="D340" s="397"/>
      <c r="E340" s="397"/>
      <c r="F340" s="397"/>
      <c r="G340" s="397"/>
      <c r="H340" s="399"/>
      <c r="I340" s="608"/>
      <c r="J340" s="363"/>
      <c r="K340" s="363"/>
      <c r="L340" s="397"/>
      <c r="M340" s="397"/>
      <c r="N340" s="399"/>
      <c r="O340" s="397"/>
    </row>
    <row r="341" spans="1:15" x14ac:dyDescent="0.2">
      <c r="A341" s="397"/>
      <c r="B341" s="397"/>
      <c r="C341" s="397"/>
      <c r="D341" s="397"/>
      <c r="E341" s="397"/>
      <c r="F341" s="397"/>
      <c r="G341" s="397"/>
      <c r="H341" s="399"/>
      <c r="I341" s="608"/>
      <c r="J341" s="363"/>
      <c r="K341" s="363"/>
      <c r="L341" s="397"/>
      <c r="M341" s="397"/>
      <c r="N341" s="399"/>
      <c r="O341" s="397"/>
    </row>
    <row r="342" spans="1:15" x14ac:dyDescent="0.2">
      <c r="A342" s="397"/>
      <c r="B342" s="397"/>
      <c r="C342" s="397"/>
      <c r="D342" s="397"/>
      <c r="E342" s="397"/>
      <c r="F342" s="397"/>
      <c r="G342" s="397"/>
      <c r="H342" s="399"/>
      <c r="I342" s="608"/>
      <c r="J342" s="363"/>
      <c r="K342" s="363"/>
      <c r="L342" s="397"/>
      <c r="M342" s="397"/>
      <c r="N342" s="399"/>
      <c r="O342" s="397"/>
    </row>
    <row r="343" spans="1:15" x14ac:dyDescent="0.2">
      <c r="A343" s="397"/>
      <c r="B343" s="397"/>
      <c r="C343" s="397"/>
      <c r="D343" s="397"/>
      <c r="E343" s="397"/>
      <c r="F343" s="397"/>
      <c r="G343" s="397"/>
      <c r="H343" s="399"/>
      <c r="I343" s="608"/>
      <c r="J343" s="363"/>
      <c r="K343" s="363"/>
      <c r="L343" s="397"/>
      <c r="M343" s="397"/>
      <c r="N343" s="399"/>
      <c r="O343" s="397"/>
    </row>
    <row r="344" spans="1:15" x14ac:dyDescent="0.2">
      <c r="A344" s="397"/>
      <c r="B344" s="397"/>
      <c r="C344" s="397"/>
      <c r="D344" s="397"/>
      <c r="E344" s="397"/>
      <c r="F344" s="397"/>
      <c r="G344" s="397"/>
      <c r="H344" s="399"/>
      <c r="I344" s="608"/>
      <c r="J344" s="363"/>
      <c r="K344" s="363"/>
      <c r="L344" s="397"/>
      <c r="M344" s="397"/>
      <c r="N344" s="399"/>
      <c r="O344" s="397"/>
    </row>
    <row r="345" spans="1:15" x14ac:dyDescent="0.2">
      <c r="A345" s="397"/>
      <c r="B345" s="397"/>
      <c r="C345" s="397"/>
      <c r="D345" s="397"/>
      <c r="E345" s="397"/>
      <c r="F345" s="397"/>
      <c r="G345" s="397"/>
      <c r="H345" s="399"/>
      <c r="I345" s="608"/>
      <c r="J345" s="363"/>
      <c r="K345" s="363"/>
      <c r="L345" s="397"/>
      <c r="M345" s="397"/>
      <c r="N345" s="399"/>
      <c r="O345" s="397"/>
    </row>
    <row r="346" spans="1:15" x14ac:dyDescent="0.2">
      <c r="A346" s="397"/>
      <c r="B346" s="397"/>
      <c r="C346" s="397"/>
      <c r="D346" s="397"/>
      <c r="E346" s="397"/>
      <c r="F346" s="397"/>
      <c r="G346" s="397"/>
      <c r="H346" s="399"/>
      <c r="I346" s="608"/>
      <c r="J346" s="363"/>
      <c r="K346" s="363"/>
      <c r="L346" s="397"/>
      <c r="M346" s="397"/>
      <c r="N346" s="399"/>
      <c r="O346" s="397"/>
    </row>
    <row r="347" spans="1:15" x14ac:dyDescent="0.2">
      <c r="A347" s="397"/>
      <c r="B347" s="397"/>
      <c r="C347" s="397"/>
      <c r="D347" s="397"/>
      <c r="E347" s="397"/>
      <c r="F347" s="397"/>
      <c r="G347" s="397"/>
      <c r="H347" s="399"/>
      <c r="I347" s="608"/>
      <c r="J347" s="363"/>
      <c r="K347" s="363"/>
      <c r="L347" s="397"/>
      <c r="M347" s="397"/>
      <c r="N347" s="399"/>
      <c r="O347" s="397"/>
    </row>
    <row r="348" spans="1:15" x14ac:dyDescent="0.2">
      <c r="A348" s="397"/>
      <c r="B348" s="397"/>
      <c r="C348" s="397"/>
      <c r="D348" s="397"/>
      <c r="E348" s="397"/>
      <c r="F348" s="397"/>
      <c r="G348" s="397"/>
      <c r="H348" s="399"/>
      <c r="I348" s="608"/>
      <c r="J348" s="363"/>
      <c r="K348" s="363"/>
      <c r="L348" s="397"/>
      <c r="M348" s="397"/>
      <c r="N348" s="399"/>
      <c r="O348" s="397"/>
    </row>
    <row r="349" spans="1:15" x14ac:dyDescent="0.2">
      <c r="A349" s="397"/>
      <c r="B349" s="397"/>
      <c r="C349" s="397"/>
      <c r="D349" s="397"/>
      <c r="E349" s="397"/>
      <c r="F349" s="397"/>
      <c r="G349" s="397"/>
      <c r="H349" s="399"/>
      <c r="I349" s="608"/>
      <c r="J349" s="363"/>
      <c r="K349" s="363"/>
      <c r="L349" s="397"/>
      <c r="M349" s="397"/>
      <c r="N349" s="399"/>
      <c r="O349" s="397"/>
    </row>
    <row r="350" spans="1:15" x14ac:dyDescent="0.2">
      <c r="A350" s="397"/>
      <c r="B350" s="397"/>
      <c r="C350" s="397"/>
      <c r="D350" s="397"/>
      <c r="E350" s="397"/>
      <c r="F350" s="397"/>
      <c r="G350" s="397"/>
      <c r="H350" s="399"/>
      <c r="I350" s="608"/>
      <c r="J350" s="363"/>
      <c r="K350" s="363"/>
      <c r="L350" s="397"/>
      <c r="M350" s="397"/>
      <c r="N350" s="399"/>
      <c r="O350" s="397"/>
    </row>
    <row r="351" spans="1:15" x14ac:dyDescent="0.2">
      <c r="A351" s="397"/>
      <c r="B351" s="397"/>
      <c r="C351" s="397"/>
      <c r="D351" s="397"/>
      <c r="E351" s="397"/>
      <c r="F351" s="397"/>
      <c r="G351" s="397"/>
      <c r="H351" s="399"/>
      <c r="I351" s="608"/>
      <c r="J351" s="363"/>
      <c r="K351" s="363"/>
      <c r="L351" s="397"/>
      <c r="M351" s="397"/>
      <c r="N351" s="399"/>
      <c r="O351" s="397"/>
    </row>
    <row r="352" spans="1:15" x14ac:dyDescent="0.2">
      <c r="A352" s="397"/>
      <c r="B352" s="397"/>
      <c r="C352" s="397"/>
      <c r="D352" s="397"/>
      <c r="E352" s="397"/>
      <c r="F352" s="397"/>
      <c r="G352" s="397"/>
      <c r="H352" s="399"/>
      <c r="I352" s="608"/>
      <c r="J352" s="363"/>
      <c r="K352" s="363"/>
      <c r="L352" s="397"/>
      <c r="M352" s="397"/>
      <c r="N352" s="399"/>
      <c r="O352" s="397"/>
    </row>
    <row r="353" spans="1:15" x14ac:dyDescent="0.2">
      <c r="A353" s="397"/>
      <c r="B353" s="397"/>
      <c r="C353" s="397"/>
      <c r="D353" s="397"/>
      <c r="E353" s="397"/>
      <c r="F353" s="397"/>
      <c r="G353" s="397"/>
      <c r="H353" s="399"/>
      <c r="I353" s="608"/>
      <c r="J353" s="363"/>
      <c r="K353" s="363"/>
      <c r="L353" s="397"/>
      <c r="M353" s="397"/>
      <c r="N353" s="399"/>
      <c r="O353" s="397"/>
    </row>
    <row r="354" spans="1:15" x14ac:dyDescent="0.2">
      <c r="A354" s="397"/>
      <c r="B354" s="397"/>
      <c r="C354" s="397"/>
      <c r="D354" s="397"/>
      <c r="E354" s="397"/>
      <c r="F354" s="397"/>
      <c r="G354" s="397"/>
      <c r="H354" s="399"/>
      <c r="I354" s="608"/>
      <c r="J354" s="363"/>
      <c r="K354" s="363"/>
      <c r="L354" s="397"/>
      <c r="M354" s="397"/>
      <c r="N354" s="399"/>
      <c r="O354" s="397"/>
    </row>
    <row r="355" spans="1:15" x14ac:dyDescent="0.2">
      <c r="A355" s="397"/>
      <c r="B355" s="397"/>
      <c r="C355" s="397"/>
      <c r="D355" s="397"/>
      <c r="E355" s="397"/>
      <c r="F355" s="397"/>
      <c r="G355" s="397"/>
      <c r="H355" s="399"/>
      <c r="I355" s="608"/>
      <c r="J355" s="363"/>
      <c r="K355" s="363"/>
      <c r="L355" s="397"/>
      <c r="M355" s="397"/>
      <c r="N355" s="399"/>
      <c r="O355" s="397"/>
    </row>
    <row r="356" spans="1:15" x14ac:dyDescent="0.2">
      <c r="A356" s="397"/>
      <c r="B356" s="397"/>
      <c r="C356" s="397"/>
      <c r="D356" s="397"/>
      <c r="E356" s="397"/>
      <c r="F356" s="397"/>
      <c r="G356" s="397"/>
      <c r="H356" s="399"/>
      <c r="I356" s="608"/>
      <c r="J356" s="363"/>
      <c r="K356" s="363"/>
      <c r="L356" s="397"/>
      <c r="M356" s="397"/>
      <c r="N356" s="399"/>
      <c r="O356" s="397"/>
    </row>
    <row r="357" spans="1:15" x14ac:dyDescent="0.2">
      <c r="A357" s="397"/>
      <c r="B357" s="397"/>
      <c r="C357" s="397"/>
      <c r="D357" s="397"/>
      <c r="E357" s="397"/>
      <c r="F357" s="397"/>
      <c r="G357" s="397"/>
      <c r="H357" s="399"/>
      <c r="I357" s="608"/>
      <c r="J357" s="363"/>
      <c r="K357" s="363"/>
      <c r="L357" s="397"/>
      <c r="M357" s="397"/>
      <c r="N357" s="399"/>
      <c r="O357" s="397"/>
    </row>
    <row r="358" spans="1:15" x14ac:dyDescent="0.2">
      <c r="A358" s="397"/>
      <c r="B358" s="397"/>
      <c r="C358" s="397"/>
      <c r="D358" s="397"/>
      <c r="E358" s="397"/>
      <c r="F358" s="397"/>
      <c r="G358" s="397"/>
      <c r="H358" s="399"/>
      <c r="I358" s="608"/>
      <c r="J358" s="363"/>
      <c r="K358" s="363"/>
      <c r="L358" s="397"/>
      <c r="M358" s="397"/>
      <c r="N358" s="399"/>
      <c r="O358" s="397"/>
    </row>
    <row r="359" spans="1:15" x14ac:dyDescent="0.2">
      <c r="A359" s="397"/>
      <c r="B359" s="397"/>
      <c r="C359" s="397"/>
      <c r="D359" s="397"/>
      <c r="E359" s="397"/>
      <c r="F359" s="397"/>
      <c r="G359" s="397"/>
      <c r="H359" s="399"/>
      <c r="I359" s="608"/>
      <c r="J359" s="363"/>
      <c r="K359" s="363"/>
      <c r="L359" s="397"/>
      <c r="M359" s="397"/>
      <c r="N359" s="399"/>
      <c r="O359" s="397"/>
    </row>
    <row r="360" spans="1:15" x14ac:dyDescent="0.2">
      <c r="A360" s="397"/>
      <c r="B360" s="397"/>
      <c r="C360" s="397"/>
      <c r="D360" s="397"/>
      <c r="E360" s="397"/>
      <c r="F360" s="397"/>
      <c r="G360" s="397"/>
      <c r="H360" s="399"/>
      <c r="I360" s="608"/>
      <c r="J360" s="363"/>
      <c r="K360" s="363"/>
      <c r="L360" s="397"/>
      <c r="M360" s="397"/>
      <c r="N360" s="399"/>
      <c r="O360" s="397"/>
    </row>
    <row r="361" spans="1:15" x14ac:dyDescent="0.2">
      <c r="A361" s="397"/>
      <c r="B361" s="397"/>
      <c r="C361" s="397"/>
      <c r="D361" s="397"/>
      <c r="E361" s="397"/>
      <c r="F361" s="397"/>
      <c r="G361" s="397"/>
      <c r="H361" s="399"/>
      <c r="I361" s="608"/>
      <c r="J361" s="363"/>
      <c r="K361" s="363"/>
      <c r="L361" s="397"/>
      <c r="M361" s="397"/>
      <c r="N361" s="399"/>
      <c r="O361" s="397"/>
    </row>
    <row r="362" spans="1:15" x14ac:dyDescent="0.2">
      <c r="A362" s="397"/>
      <c r="B362" s="397"/>
      <c r="C362" s="397"/>
      <c r="D362" s="397"/>
      <c r="E362" s="397"/>
      <c r="F362" s="397"/>
      <c r="G362" s="397"/>
      <c r="H362" s="399"/>
      <c r="I362" s="608"/>
      <c r="J362" s="363"/>
      <c r="K362" s="363"/>
      <c r="L362" s="397"/>
      <c r="M362" s="397"/>
      <c r="N362" s="399"/>
      <c r="O362" s="397"/>
    </row>
    <row r="363" spans="1:15" x14ac:dyDescent="0.2">
      <c r="A363" s="397"/>
      <c r="B363" s="397"/>
      <c r="C363" s="397"/>
      <c r="D363" s="397"/>
      <c r="E363" s="397"/>
      <c r="F363" s="397"/>
      <c r="G363" s="397"/>
      <c r="H363" s="399"/>
      <c r="I363" s="608"/>
      <c r="J363" s="363"/>
      <c r="K363" s="363"/>
      <c r="L363" s="397"/>
      <c r="M363" s="397"/>
      <c r="N363" s="399"/>
      <c r="O363" s="397"/>
    </row>
    <row r="364" spans="1:15" x14ac:dyDescent="0.2">
      <c r="A364" s="397"/>
      <c r="B364" s="397"/>
      <c r="C364" s="397"/>
      <c r="D364" s="397"/>
      <c r="E364" s="397"/>
      <c r="F364" s="397"/>
      <c r="G364" s="397"/>
      <c r="H364" s="399"/>
      <c r="I364" s="608"/>
      <c r="J364" s="363"/>
      <c r="K364" s="363"/>
      <c r="L364" s="397"/>
      <c r="M364" s="397"/>
      <c r="N364" s="399"/>
      <c r="O364" s="397"/>
    </row>
    <row r="365" spans="1:15" x14ac:dyDescent="0.2">
      <c r="A365" s="397"/>
      <c r="B365" s="397"/>
      <c r="C365" s="397"/>
      <c r="D365" s="397"/>
      <c r="E365" s="397"/>
      <c r="F365" s="397"/>
      <c r="G365" s="397"/>
      <c r="H365" s="399"/>
      <c r="I365" s="608"/>
      <c r="J365" s="363"/>
      <c r="K365" s="363"/>
      <c r="L365" s="397"/>
      <c r="M365" s="397"/>
      <c r="N365" s="399"/>
      <c r="O365" s="397"/>
    </row>
    <row r="366" spans="1:15" x14ac:dyDescent="0.2">
      <c r="A366" s="397"/>
      <c r="B366" s="397"/>
      <c r="C366" s="397"/>
      <c r="D366" s="397"/>
      <c r="E366" s="397"/>
      <c r="F366" s="397"/>
      <c r="G366" s="397"/>
      <c r="H366" s="399"/>
      <c r="I366" s="608"/>
      <c r="J366" s="363"/>
      <c r="K366" s="363"/>
      <c r="L366" s="397"/>
      <c r="M366" s="397"/>
      <c r="N366" s="399"/>
      <c r="O366" s="397"/>
    </row>
    <row r="367" spans="1:15" x14ac:dyDescent="0.2">
      <c r="A367" s="397"/>
      <c r="B367" s="397"/>
      <c r="C367" s="397"/>
      <c r="D367" s="397"/>
      <c r="E367" s="397"/>
      <c r="F367" s="397"/>
      <c r="G367" s="397"/>
      <c r="H367" s="399"/>
      <c r="I367" s="608"/>
      <c r="J367" s="363"/>
      <c r="K367" s="363"/>
      <c r="L367" s="397"/>
      <c r="M367" s="397"/>
      <c r="N367" s="399"/>
      <c r="O367" s="397"/>
    </row>
    <row r="368" spans="1:15" x14ac:dyDescent="0.2">
      <c r="A368" s="397"/>
      <c r="B368" s="397"/>
      <c r="C368" s="397"/>
      <c r="D368" s="397"/>
      <c r="E368" s="397"/>
      <c r="F368" s="397"/>
      <c r="G368" s="397"/>
      <c r="H368" s="399"/>
      <c r="I368" s="608"/>
      <c r="J368" s="363"/>
      <c r="K368" s="363"/>
      <c r="L368" s="397"/>
      <c r="M368" s="397"/>
      <c r="N368" s="399"/>
      <c r="O368" s="397"/>
    </row>
    <row r="369" spans="1:15" x14ac:dyDescent="0.2">
      <c r="A369" s="397"/>
      <c r="B369" s="397"/>
      <c r="C369" s="397"/>
      <c r="D369" s="397"/>
      <c r="E369" s="397"/>
      <c r="F369" s="397"/>
      <c r="G369" s="397"/>
      <c r="H369" s="399"/>
      <c r="I369" s="608"/>
      <c r="J369" s="363"/>
      <c r="K369" s="363"/>
      <c r="L369" s="397"/>
      <c r="M369" s="397"/>
      <c r="N369" s="399"/>
      <c r="O369" s="397"/>
    </row>
    <row r="370" spans="1:15" x14ac:dyDescent="0.2">
      <c r="A370" s="397"/>
      <c r="B370" s="397"/>
      <c r="C370" s="397"/>
      <c r="D370" s="397"/>
      <c r="E370" s="397"/>
      <c r="F370" s="397"/>
      <c r="G370" s="397"/>
      <c r="H370" s="399"/>
      <c r="I370" s="608"/>
      <c r="J370" s="363"/>
      <c r="K370" s="363"/>
      <c r="L370" s="397"/>
      <c r="M370" s="397"/>
      <c r="N370" s="399"/>
      <c r="O370" s="397"/>
    </row>
    <row r="371" spans="1:15" x14ac:dyDescent="0.2">
      <c r="A371" s="397"/>
      <c r="B371" s="397"/>
      <c r="C371" s="397"/>
      <c r="D371" s="397"/>
      <c r="E371" s="397"/>
      <c r="F371" s="397"/>
      <c r="G371" s="397"/>
      <c r="H371" s="399"/>
      <c r="I371" s="608"/>
      <c r="J371" s="363"/>
      <c r="K371" s="363"/>
      <c r="L371" s="397"/>
      <c r="M371" s="397"/>
      <c r="N371" s="399"/>
      <c r="O371" s="397"/>
    </row>
    <row r="372" spans="1:15" x14ac:dyDescent="0.2">
      <c r="A372" s="397"/>
      <c r="B372" s="397"/>
      <c r="C372" s="397"/>
      <c r="D372" s="397"/>
      <c r="E372" s="397"/>
      <c r="F372" s="397"/>
      <c r="G372" s="397"/>
      <c r="H372" s="399"/>
      <c r="I372" s="608"/>
      <c r="J372" s="363"/>
      <c r="K372" s="363"/>
      <c r="L372" s="397"/>
      <c r="M372" s="397"/>
      <c r="N372" s="399"/>
      <c r="O372" s="397"/>
    </row>
    <row r="373" spans="1:15" x14ac:dyDescent="0.2">
      <c r="A373" s="397"/>
      <c r="B373" s="397"/>
      <c r="C373" s="397"/>
      <c r="D373" s="397"/>
      <c r="E373" s="397"/>
      <c r="F373" s="397"/>
      <c r="G373" s="397"/>
      <c r="H373" s="399"/>
      <c r="I373" s="608"/>
      <c r="J373" s="363"/>
      <c r="K373" s="363"/>
      <c r="L373" s="397"/>
      <c r="M373" s="397"/>
      <c r="N373" s="399"/>
      <c r="O373" s="397"/>
    </row>
    <row r="374" spans="1:15" x14ac:dyDescent="0.2">
      <c r="A374" s="397"/>
      <c r="B374" s="397"/>
      <c r="C374" s="397"/>
      <c r="D374" s="397"/>
      <c r="E374" s="397"/>
      <c r="F374" s="397"/>
      <c r="G374" s="397"/>
      <c r="H374" s="399"/>
      <c r="I374" s="608"/>
      <c r="J374" s="363"/>
      <c r="K374" s="363"/>
      <c r="L374" s="397"/>
      <c r="M374" s="397"/>
      <c r="N374" s="399"/>
      <c r="O374" s="397"/>
    </row>
    <row r="375" spans="1:15" x14ac:dyDescent="0.2">
      <c r="A375" s="397"/>
      <c r="B375" s="397"/>
      <c r="C375" s="397"/>
      <c r="D375" s="397"/>
      <c r="E375" s="397"/>
      <c r="F375" s="397"/>
      <c r="G375" s="397"/>
      <c r="H375" s="399"/>
      <c r="I375" s="608"/>
      <c r="J375" s="363"/>
      <c r="K375" s="363"/>
      <c r="L375" s="397"/>
      <c r="M375" s="397"/>
      <c r="N375" s="399"/>
      <c r="O375" s="397"/>
    </row>
    <row r="376" spans="1:15" x14ac:dyDescent="0.2">
      <c r="A376" s="397"/>
      <c r="B376" s="397"/>
      <c r="C376" s="397"/>
      <c r="D376" s="397"/>
      <c r="E376" s="397"/>
      <c r="F376" s="397"/>
      <c r="G376" s="397"/>
      <c r="H376" s="399"/>
      <c r="I376" s="608"/>
      <c r="J376" s="363"/>
      <c r="K376" s="363"/>
      <c r="L376" s="397"/>
      <c r="M376" s="397"/>
      <c r="N376" s="399"/>
      <c r="O376" s="397"/>
    </row>
    <row r="377" spans="1:15" x14ac:dyDescent="0.2">
      <c r="A377" s="397"/>
      <c r="B377" s="397"/>
      <c r="C377" s="397"/>
      <c r="D377" s="397"/>
      <c r="E377" s="397"/>
      <c r="F377" s="397"/>
      <c r="G377" s="397"/>
      <c r="H377" s="399"/>
      <c r="I377" s="608"/>
      <c r="J377" s="363"/>
      <c r="K377" s="363"/>
      <c r="L377" s="397"/>
      <c r="M377" s="397"/>
      <c r="N377" s="399"/>
      <c r="O377" s="397"/>
    </row>
    <row r="378" spans="1:15" x14ac:dyDescent="0.2">
      <c r="A378" s="397"/>
      <c r="B378" s="397"/>
      <c r="C378" s="397"/>
      <c r="D378" s="397"/>
      <c r="E378" s="397"/>
      <c r="F378" s="397"/>
      <c r="G378" s="397"/>
      <c r="H378" s="399"/>
      <c r="I378" s="608"/>
      <c r="J378" s="363"/>
      <c r="K378" s="363"/>
      <c r="L378" s="397"/>
      <c r="M378" s="397"/>
      <c r="N378" s="399"/>
      <c r="O378" s="397"/>
    </row>
    <row r="379" spans="1:15" x14ac:dyDescent="0.2">
      <c r="A379" s="397"/>
      <c r="B379" s="397"/>
      <c r="C379" s="397"/>
      <c r="D379" s="397"/>
      <c r="E379" s="397"/>
      <c r="F379" s="397"/>
      <c r="G379" s="397"/>
      <c r="H379" s="399"/>
      <c r="I379" s="608"/>
      <c r="J379" s="363"/>
      <c r="K379" s="363"/>
      <c r="L379" s="397"/>
      <c r="M379" s="397"/>
      <c r="N379" s="399"/>
      <c r="O379" s="397"/>
    </row>
    <row r="380" spans="1:15" x14ac:dyDescent="0.2">
      <c r="A380" s="397"/>
      <c r="B380" s="397"/>
      <c r="C380" s="397"/>
      <c r="D380" s="397"/>
      <c r="E380" s="397"/>
      <c r="F380" s="397"/>
      <c r="G380" s="397"/>
      <c r="H380" s="399"/>
      <c r="I380" s="608"/>
      <c r="J380" s="363"/>
      <c r="K380" s="363"/>
      <c r="L380" s="397"/>
      <c r="M380" s="397"/>
      <c r="N380" s="399"/>
      <c r="O380" s="397"/>
    </row>
    <row r="381" spans="1:15" x14ac:dyDescent="0.2">
      <c r="A381" s="397"/>
      <c r="B381" s="397"/>
      <c r="C381" s="397"/>
      <c r="D381" s="397"/>
      <c r="E381" s="397"/>
      <c r="F381" s="397"/>
      <c r="G381" s="397"/>
      <c r="H381" s="399"/>
      <c r="I381" s="608"/>
      <c r="J381" s="363"/>
      <c r="K381" s="363"/>
      <c r="L381" s="397"/>
      <c r="M381" s="397"/>
      <c r="N381" s="399"/>
      <c r="O381" s="397"/>
    </row>
    <row r="382" spans="1:15" x14ac:dyDescent="0.2">
      <c r="A382" s="397"/>
      <c r="B382" s="397"/>
      <c r="C382" s="397"/>
      <c r="D382" s="397"/>
      <c r="E382" s="397"/>
      <c r="F382" s="397"/>
      <c r="G382" s="397"/>
      <c r="H382" s="399"/>
      <c r="I382" s="608"/>
      <c r="J382" s="363"/>
      <c r="K382" s="363"/>
      <c r="L382" s="397"/>
      <c r="M382" s="397"/>
      <c r="N382" s="399"/>
      <c r="O382" s="397"/>
    </row>
    <row r="383" spans="1:15" x14ac:dyDescent="0.2">
      <c r="A383" s="397"/>
      <c r="B383" s="397"/>
      <c r="C383" s="397"/>
      <c r="D383" s="397"/>
      <c r="E383" s="397"/>
      <c r="F383" s="397"/>
      <c r="G383" s="397"/>
      <c r="H383" s="399"/>
      <c r="I383" s="608"/>
      <c r="J383" s="363"/>
      <c r="K383" s="363"/>
      <c r="L383" s="397"/>
      <c r="M383" s="397"/>
      <c r="N383" s="399"/>
      <c r="O383" s="397"/>
    </row>
    <row r="384" spans="1:15" x14ac:dyDescent="0.2">
      <c r="A384" s="397"/>
      <c r="B384" s="397"/>
      <c r="C384" s="397"/>
      <c r="D384" s="397"/>
      <c r="E384" s="397"/>
      <c r="F384" s="397"/>
      <c r="G384" s="397"/>
      <c r="H384" s="399"/>
      <c r="I384" s="608"/>
      <c r="J384" s="363"/>
      <c r="K384" s="363"/>
      <c r="L384" s="397"/>
      <c r="M384" s="397"/>
      <c r="N384" s="399"/>
      <c r="O384" s="397"/>
    </row>
    <row r="385" spans="1:15" x14ac:dyDescent="0.2">
      <c r="A385" s="397"/>
      <c r="B385" s="397"/>
      <c r="C385" s="397"/>
      <c r="D385" s="397"/>
      <c r="E385" s="397"/>
      <c r="F385" s="397"/>
      <c r="G385" s="397"/>
      <c r="H385" s="399"/>
      <c r="I385" s="608"/>
      <c r="J385" s="363"/>
      <c r="K385" s="363"/>
      <c r="L385" s="397"/>
      <c r="M385" s="397"/>
      <c r="N385" s="399"/>
      <c r="O385" s="397"/>
    </row>
    <row r="386" spans="1:15" x14ac:dyDescent="0.2">
      <c r="A386" s="397"/>
      <c r="B386" s="397"/>
      <c r="C386" s="397"/>
      <c r="D386" s="397"/>
      <c r="E386" s="397"/>
      <c r="F386" s="397"/>
      <c r="G386" s="397"/>
      <c r="H386" s="399"/>
      <c r="I386" s="608"/>
      <c r="J386" s="363"/>
      <c r="K386" s="363"/>
      <c r="L386" s="397"/>
      <c r="M386" s="397"/>
      <c r="N386" s="399"/>
      <c r="O386" s="397"/>
    </row>
    <row r="387" spans="1:15" x14ac:dyDescent="0.2">
      <c r="A387" s="397"/>
      <c r="B387" s="397"/>
      <c r="C387" s="397"/>
      <c r="D387" s="397"/>
      <c r="E387" s="397"/>
      <c r="F387" s="397"/>
      <c r="G387" s="397"/>
      <c r="H387" s="399"/>
      <c r="I387" s="608"/>
      <c r="J387" s="363"/>
      <c r="K387" s="363"/>
      <c r="L387" s="397"/>
      <c r="M387" s="397"/>
      <c r="N387" s="399"/>
      <c r="O387" s="397"/>
    </row>
    <row r="388" spans="1:15" x14ac:dyDescent="0.2">
      <c r="A388" s="397"/>
      <c r="B388" s="397"/>
      <c r="C388" s="397"/>
      <c r="D388" s="397"/>
      <c r="E388" s="397"/>
      <c r="F388" s="397"/>
      <c r="G388" s="397"/>
      <c r="H388" s="399"/>
      <c r="I388" s="608"/>
      <c r="J388" s="363"/>
      <c r="K388" s="363"/>
      <c r="L388" s="397"/>
      <c r="M388" s="397"/>
      <c r="N388" s="399"/>
      <c r="O388" s="397"/>
    </row>
    <row r="389" spans="1:15" x14ac:dyDescent="0.2">
      <c r="A389" s="397"/>
      <c r="B389" s="397"/>
      <c r="C389" s="397"/>
      <c r="D389" s="397"/>
      <c r="E389" s="397"/>
      <c r="F389" s="397"/>
      <c r="G389" s="397"/>
      <c r="H389" s="399"/>
      <c r="I389" s="608"/>
      <c r="J389" s="363"/>
      <c r="K389" s="363"/>
      <c r="L389" s="397"/>
      <c r="M389" s="397"/>
      <c r="N389" s="399"/>
      <c r="O389" s="397"/>
    </row>
    <row r="390" spans="1:15" x14ac:dyDescent="0.2">
      <c r="A390" s="397"/>
      <c r="B390" s="397"/>
      <c r="C390" s="397"/>
      <c r="D390" s="397"/>
      <c r="E390" s="397"/>
      <c r="F390" s="397"/>
      <c r="G390" s="397"/>
      <c r="H390" s="399"/>
      <c r="I390" s="608"/>
      <c r="J390" s="363"/>
      <c r="K390" s="363"/>
      <c r="L390" s="397"/>
      <c r="M390" s="397"/>
      <c r="N390" s="399"/>
      <c r="O390" s="397"/>
    </row>
    <row r="391" spans="1:15" x14ac:dyDescent="0.2">
      <c r="A391" s="397"/>
      <c r="B391" s="397"/>
      <c r="C391" s="397"/>
      <c r="D391" s="397"/>
      <c r="E391" s="397"/>
      <c r="F391" s="397"/>
      <c r="G391" s="397"/>
      <c r="H391" s="399"/>
      <c r="I391" s="608"/>
      <c r="J391" s="363"/>
      <c r="K391" s="363"/>
      <c r="L391" s="397"/>
      <c r="M391" s="397"/>
      <c r="N391" s="399"/>
      <c r="O391" s="397"/>
    </row>
    <row r="392" spans="1:15" x14ac:dyDescent="0.2">
      <c r="A392" s="397"/>
      <c r="B392" s="397"/>
      <c r="C392" s="397"/>
      <c r="D392" s="397"/>
      <c r="E392" s="397"/>
      <c r="F392" s="397"/>
      <c r="G392" s="397"/>
      <c r="H392" s="399"/>
      <c r="I392" s="608"/>
      <c r="J392" s="363"/>
      <c r="K392" s="363"/>
      <c r="L392" s="397"/>
      <c r="M392" s="397"/>
      <c r="N392" s="399"/>
      <c r="O392" s="397"/>
    </row>
    <row r="393" spans="1:15" x14ac:dyDescent="0.2">
      <c r="A393" s="397"/>
      <c r="B393" s="397"/>
      <c r="C393" s="397"/>
      <c r="D393" s="397"/>
      <c r="E393" s="397"/>
      <c r="F393" s="397"/>
      <c r="G393" s="397"/>
      <c r="H393" s="399"/>
      <c r="I393" s="608"/>
      <c r="J393" s="363"/>
      <c r="K393" s="363"/>
      <c r="L393" s="397"/>
      <c r="M393" s="397"/>
      <c r="N393" s="399"/>
      <c r="O393" s="397"/>
    </row>
    <row r="394" spans="1:15" x14ac:dyDescent="0.2">
      <c r="A394" s="397"/>
      <c r="B394" s="397"/>
      <c r="C394" s="397"/>
      <c r="D394" s="397"/>
      <c r="E394" s="397"/>
      <c r="F394" s="397"/>
      <c r="G394" s="397"/>
      <c r="H394" s="399"/>
      <c r="I394" s="608"/>
      <c r="J394" s="363"/>
      <c r="K394" s="363"/>
      <c r="L394" s="397"/>
      <c r="M394" s="397"/>
      <c r="N394" s="399"/>
      <c r="O394" s="397"/>
    </row>
    <row r="395" spans="1:15" x14ac:dyDescent="0.2">
      <c r="A395" s="397"/>
      <c r="B395" s="397"/>
      <c r="C395" s="397"/>
      <c r="D395" s="397"/>
      <c r="E395" s="397"/>
      <c r="F395" s="397"/>
      <c r="G395" s="397"/>
      <c r="H395" s="399"/>
      <c r="I395" s="608"/>
      <c r="J395" s="363"/>
      <c r="K395" s="363"/>
      <c r="L395" s="397"/>
      <c r="M395" s="397"/>
      <c r="N395" s="399"/>
      <c r="O395" s="397"/>
    </row>
    <row r="396" spans="1:15" x14ac:dyDescent="0.2">
      <c r="A396" s="397"/>
      <c r="B396" s="397"/>
      <c r="C396" s="397"/>
      <c r="D396" s="397"/>
      <c r="E396" s="397"/>
      <c r="F396" s="397"/>
      <c r="G396" s="397"/>
      <c r="H396" s="399"/>
      <c r="I396" s="608"/>
      <c r="J396" s="363"/>
      <c r="K396" s="363"/>
      <c r="L396" s="397"/>
      <c r="M396" s="397"/>
      <c r="N396" s="399"/>
      <c r="O396" s="397"/>
    </row>
    <row r="397" spans="1:15" x14ac:dyDescent="0.2">
      <c r="A397" s="397"/>
      <c r="B397" s="397"/>
      <c r="C397" s="397"/>
      <c r="D397" s="397"/>
      <c r="E397" s="397"/>
      <c r="F397" s="397"/>
      <c r="G397" s="397"/>
      <c r="H397" s="399"/>
      <c r="I397" s="608"/>
      <c r="J397" s="363"/>
      <c r="K397" s="363"/>
      <c r="L397" s="397"/>
      <c r="M397" s="397"/>
      <c r="N397" s="399"/>
      <c r="O397" s="397"/>
    </row>
    <row r="398" spans="1:15" x14ac:dyDescent="0.2">
      <c r="A398" s="397"/>
      <c r="B398" s="397"/>
      <c r="C398" s="397"/>
      <c r="D398" s="397"/>
      <c r="E398" s="397"/>
      <c r="F398" s="397"/>
      <c r="G398" s="397"/>
      <c r="H398" s="399"/>
      <c r="I398" s="608"/>
      <c r="J398" s="363"/>
      <c r="K398" s="363"/>
      <c r="L398" s="397"/>
      <c r="M398" s="397"/>
      <c r="N398" s="399"/>
      <c r="O398" s="397"/>
    </row>
    <row r="399" spans="1:15" x14ac:dyDescent="0.2">
      <c r="A399" s="397"/>
      <c r="B399" s="397"/>
      <c r="C399" s="397"/>
      <c r="D399" s="397"/>
      <c r="E399" s="397"/>
      <c r="F399" s="397"/>
      <c r="G399" s="397"/>
      <c r="H399" s="399"/>
      <c r="I399" s="608"/>
      <c r="J399" s="363"/>
      <c r="K399" s="363"/>
      <c r="L399" s="397"/>
      <c r="M399" s="397"/>
      <c r="N399" s="399"/>
      <c r="O399" s="397"/>
    </row>
    <row r="400" spans="1:15" x14ac:dyDescent="0.2">
      <c r="A400" s="397"/>
      <c r="B400" s="397"/>
      <c r="C400" s="397"/>
      <c r="D400" s="397"/>
      <c r="E400" s="397"/>
      <c r="F400" s="397"/>
      <c r="G400" s="397"/>
      <c r="H400" s="399"/>
      <c r="I400" s="608"/>
      <c r="J400" s="363"/>
      <c r="K400" s="363"/>
      <c r="L400" s="397"/>
      <c r="M400" s="397"/>
      <c r="N400" s="399"/>
      <c r="O400" s="397"/>
    </row>
    <row r="401" spans="1:15" x14ac:dyDescent="0.2">
      <c r="A401" s="397"/>
      <c r="B401" s="397"/>
      <c r="C401" s="397"/>
      <c r="D401" s="397"/>
      <c r="E401" s="397"/>
      <c r="F401" s="397"/>
      <c r="G401" s="397"/>
      <c r="H401" s="399"/>
      <c r="I401" s="608"/>
      <c r="J401" s="363"/>
      <c r="K401" s="363"/>
      <c r="L401" s="397"/>
      <c r="M401" s="397"/>
      <c r="N401" s="399"/>
      <c r="O401" s="397"/>
    </row>
    <row r="402" spans="1:15" x14ac:dyDescent="0.2">
      <c r="A402" s="397"/>
      <c r="B402" s="397"/>
      <c r="C402" s="397"/>
      <c r="D402" s="397"/>
      <c r="E402" s="397"/>
      <c r="F402" s="397"/>
      <c r="G402" s="397"/>
      <c r="H402" s="399"/>
      <c r="I402" s="608"/>
      <c r="J402" s="363"/>
      <c r="K402" s="363"/>
      <c r="L402" s="397"/>
      <c r="M402" s="397"/>
      <c r="N402" s="399"/>
      <c r="O402" s="397"/>
    </row>
    <row r="403" spans="1:15" x14ac:dyDescent="0.2">
      <c r="A403" s="397"/>
      <c r="B403" s="397"/>
      <c r="C403" s="397"/>
      <c r="D403" s="397"/>
      <c r="E403" s="397"/>
      <c r="F403" s="397"/>
      <c r="G403" s="397"/>
      <c r="H403" s="399"/>
      <c r="I403" s="608"/>
      <c r="J403" s="363"/>
      <c r="K403" s="363"/>
      <c r="L403" s="397"/>
      <c r="M403" s="397"/>
      <c r="N403" s="399"/>
      <c r="O403" s="397"/>
    </row>
    <row r="404" spans="1:15" x14ac:dyDescent="0.2">
      <c r="A404" s="397"/>
      <c r="B404" s="397"/>
      <c r="C404" s="397"/>
      <c r="D404" s="397"/>
      <c r="E404" s="397"/>
      <c r="F404" s="397"/>
      <c r="G404" s="397"/>
      <c r="H404" s="399"/>
      <c r="I404" s="608"/>
      <c r="J404" s="363"/>
      <c r="K404" s="363"/>
      <c r="L404" s="397"/>
      <c r="M404" s="397"/>
      <c r="N404" s="399"/>
      <c r="O404" s="397"/>
    </row>
    <row r="405" spans="1:15" x14ac:dyDescent="0.2">
      <c r="A405" s="397"/>
      <c r="B405" s="397"/>
      <c r="C405" s="397"/>
      <c r="D405" s="397"/>
      <c r="E405" s="397"/>
      <c r="F405" s="397"/>
      <c r="G405" s="397"/>
      <c r="H405" s="399"/>
      <c r="I405" s="608"/>
      <c r="J405" s="363"/>
      <c r="K405" s="363"/>
      <c r="L405" s="397"/>
      <c r="M405" s="397"/>
      <c r="N405" s="399"/>
      <c r="O405" s="397"/>
    </row>
    <row r="406" spans="1:15" x14ac:dyDescent="0.2">
      <c r="A406" s="397"/>
      <c r="B406" s="397"/>
      <c r="C406" s="397"/>
      <c r="D406" s="397"/>
      <c r="E406" s="397"/>
      <c r="F406" s="397"/>
      <c r="G406" s="397"/>
      <c r="H406" s="399"/>
      <c r="I406" s="608"/>
      <c r="J406" s="363"/>
      <c r="K406" s="363"/>
      <c r="L406" s="397"/>
      <c r="M406" s="397"/>
      <c r="N406" s="399"/>
      <c r="O406" s="397"/>
    </row>
    <row r="407" spans="1:15" x14ac:dyDescent="0.2">
      <c r="A407" s="397"/>
      <c r="B407" s="397"/>
      <c r="C407" s="397"/>
      <c r="D407" s="397"/>
      <c r="E407" s="397"/>
      <c r="F407" s="397"/>
      <c r="G407" s="397"/>
      <c r="H407" s="399"/>
      <c r="I407" s="608"/>
      <c r="J407" s="363"/>
      <c r="K407" s="363"/>
      <c r="L407" s="397"/>
      <c r="M407" s="397"/>
      <c r="N407" s="399"/>
      <c r="O407" s="397"/>
    </row>
    <row r="408" spans="1:15" x14ac:dyDescent="0.2">
      <c r="A408" s="397"/>
      <c r="B408" s="397"/>
      <c r="C408" s="397"/>
      <c r="D408" s="397"/>
      <c r="E408" s="397"/>
      <c r="F408" s="397"/>
      <c r="G408" s="397"/>
      <c r="H408" s="399"/>
      <c r="I408" s="608"/>
      <c r="J408" s="363"/>
      <c r="K408" s="363"/>
      <c r="L408" s="397"/>
      <c r="M408" s="397"/>
      <c r="N408" s="399"/>
      <c r="O408" s="397"/>
    </row>
    <row r="409" spans="1:15" x14ac:dyDescent="0.2">
      <c r="A409" s="397"/>
      <c r="B409" s="397"/>
      <c r="C409" s="397"/>
      <c r="D409" s="397"/>
      <c r="E409" s="397"/>
      <c r="F409" s="397"/>
      <c r="G409" s="397"/>
      <c r="H409" s="399"/>
      <c r="I409" s="608"/>
      <c r="J409" s="363"/>
      <c r="K409" s="363"/>
      <c r="L409" s="397"/>
      <c r="M409" s="397"/>
      <c r="N409" s="399"/>
      <c r="O409" s="397"/>
    </row>
    <row r="410" spans="1:15" x14ac:dyDescent="0.2">
      <c r="A410" s="397"/>
      <c r="B410" s="397"/>
      <c r="C410" s="397"/>
      <c r="D410" s="397"/>
      <c r="E410" s="397"/>
      <c r="F410" s="397"/>
      <c r="G410" s="397"/>
      <c r="H410" s="399"/>
      <c r="I410" s="608"/>
      <c r="J410" s="363"/>
      <c r="K410" s="363"/>
      <c r="L410" s="397"/>
      <c r="M410" s="397"/>
      <c r="N410" s="399"/>
      <c r="O410" s="397"/>
    </row>
    <row r="411" spans="1:15" x14ac:dyDescent="0.2">
      <c r="A411" s="397"/>
      <c r="B411" s="397"/>
      <c r="C411" s="397"/>
      <c r="D411" s="397"/>
      <c r="E411" s="397"/>
      <c r="F411" s="397"/>
      <c r="G411" s="397"/>
      <c r="H411" s="399"/>
      <c r="I411" s="608"/>
      <c r="J411" s="363"/>
      <c r="K411" s="363"/>
      <c r="L411" s="397"/>
      <c r="M411" s="397"/>
      <c r="N411" s="399"/>
      <c r="O411" s="397"/>
    </row>
    <row r="412" spans="1:15" x14ac:dyDescent="0.2">
      <c r="A412" s="397"/>
      <c r="B412" s="397"/>
      <c r="C412" s="397"/>
      <c r="D412" s="397"/>
      <c r="E412" s="397"/>
      <c r="F412" s="397"/>
      <c r="G412" s="397"/>
      <c r="H412" s="399"/>
      <c r="I412" s="608"/>
      <c r="J412" s="363"/>
      <c r="K412" s="363"/>
      <c r="L412" s="397"/>
      <c r="M412" s="397"/>
      <c r="N412" s="399"/>
      <c r="O412" s="397"/>
    </row>
    <row r="413" spans="1:15" x14ac:dyDescent="0.2">
      <c r="A413" s="397"/>
      <c r="B413" s="397"/>
      <c r="C413" s="397"/>
      <c r="D413" s="397"/>
      <c r="E413" s="397"/>
      <c r="F413" s="397"/>
      <c r="G413" s="397"/>
      <c r="H413" s="399"/>
      <c r="I413" s="608"/>
      <c r="J413" s="363"/>
      <c r="K413" s="363"/>
      <c r="L413" s="397"/>
      <c r="M413" s="397"/>
      <c r="N413" s="399"/>
      <c r="O413" s="397"/>
    </row>
    <row r="414" spans="1:15" x14ac:dyDescent="0.2">
      <c r="A414" s="397"/>
      <c r="B414" s="397"/>
      <c r="C414" s="397"/>
      <c r="D414" s="397"/>
      <c r="E414" s="397"/>
      <c r="F414" s="397"/>
      <c r="G414" s="397"/>
      <c r="H414" s="399"/>
      <c r="I414" s="608"/>
      <c r="J414" s="363"/>
      <c r="K414" s="363"/>
      <c r="L414" s="397"/>
      <c r="M414" s="397"/>
      <c r="N414" s="399"/>
      <c r="O414" s="397"/>
    </row>
    <row r="415" spans="1:15" x14ac:dyDescent="0.2">
      <c r="A415" s="397"/>
      <c r="B415" s="397"/>
      <c r="C415" s="397"/>
      <c r="D415" s="397"/>
      <c r="E415" s="397"/>
      <c r="F415" s="397"/>
      <c r="G415" s="397"/>
      <c r="H415" s="399"/>
      <c r="I415" s="608"/>
      <c r="J415" s="363"/>
      <c r="K415" s="363"/>
      <c r="L415" s="397"/>
      <c r="M415" s="397"/>
      <c r="N415" s="399"/>
      <c r="O415" s="397"/>
    </row>
    <row r="416" spans="1:15" x14ac:dyDescent="0.2">
      <c r="A416" s="397"/>
      <c r="B416" s="397"/>
      <c r="C416" s="397"/>
      <c r="D416" s="397"/>
      <c r="E416" s="397"/>
      <c r="F416" s="397"/>
      <c r="G416" s="397"/>
      <c r="H416" s="399"/>
      <c r="I416" s="608"/>
      <c r="J416" s="363"/>
      <c r="K416" s="363"/>
      <c r="L416" s="397"/>
      <c r="M416" s="397"/>
      <c r="N416" s="399"/>
      <c r="O416" s="397"/>
    </row>
    <row r="417" spans="1:15" x14ac:dyDescent="0.2">
      <c r="A417" s="397"/>
      <c r="B417" s="397"/>
      <c r="C417" s="397"/>
      <c r="D417" s="397"/>
      <c r="E417" s="397"/>
      <c r="F417" s="397"/>
      <c r="G417" s="397"/>
      <c r="H417" s="399"/>
      <c r="I417" s="608"/>
      <c r="J417" s="363"/>
      <c r="K417" s="363"/>
      <c r="L417" s="397"/>
      <c r="M417" s="397"/>
      <c r="N417" s="399"/>
      <c r="O417" s="397"/>
    </row>
    <row r="418" spans="1:15" x14ac:dyDescent="0.2">
      <c r="A418" s="397"/>
      <c r="B418" s="397"/>
      <c r="C418" s="397"/>
      <c r="D418" s="397"/>
      <c r="E418" s="397"/>
      <c r="F418" s="397"/>
      <c r="G418" s="397"/>
      <c r="H418" s="399"/>
      <c r="I418" s="608"/>
      <c r="J418" s="363"/>
      <c r="K418" s="363"/>
      <c r="L418" s="397"/>
      <c r="M418" s="397"/>
      <c r="N418" s="399"/>
      <c r="O418" s="397"/>
    </row>
    <row r="419" spans="1:15" x14ac:dyDescent="0.2">
      <c r="A419" s="397"/>
      <c r="B419" s="397"/>
      <c r="C419" s="397"/>
      <c r="D419" s="397"/>
      <c r="E419" s="397"/>
      <c r="F419" s="397"/>
      <c r="G419" s="397"/>
      <c r="H419" s="399"/>
      <c r="I419" s="608"/>
      <c r="J419" s="363"/>
      <c r="K419" s="363"/>
      <c r="L419" s="397"/>
      <c r="M419" s="397"/>
      <c r="N419" s="399"/>
      <c r="O419" s="397"/>
    </row>
    <row r="420" spans="1:15" x14ac:dyDescent="0.2">
      <c r="A420" s="397"/>
      <c r="B420" s="397"/>
      <c r="C420" s="397"/>
      <c r="D420" s="397"/>
      <c r="E420" s="397"/>
      <c r="F420" s="397"/>
      <c r="G420" s="397"/>
      <c r="H420" s="399"/>
      <c r="I420" s="608"/>
      <c r="J420" s="363"/>
      <c r="K420" s="363"/>
      <c r="L420" s="397"/>
      <c r="M420" s="397"/>
      <c r="N420" s="399"/>
      <c r="O420" s="397"/>
    </row>
    <row r="421" spans="1:15" x14ac:dyDescent="0.2">
      <c r="A421" s="397"/>
      <c r="B421" s="397"/>
      <c r="C421" s="397"/>
      <c r="D421" s="397"/>
      <c r="E421" s="397"/>
      <c r="F421" s="397"/>
      <c r="G421" s="397"/>
      <c r="H421" s="399"/>
      <c r="I421" s="608"/>
      <c r="J421" s="363"/>
      <c r="K421" s="363"/>
      <c r="L421" s="397"/>
      <c r="M421" s="397"/>
      <c r="N421" s="399"/>
      <c r="O421" s="397"/>
    </row>
    <row r="422" spans="1:15" x14ac:dyDescent="0.2">
      <c r="A422" s="397"/>
      <c r="B422" s="397"/>
      <c r="C422" s="397"/>
      <c r="D422" s="397"/>
      <c r="E422" s="397"/>
      <c r="F422" s="397"/>
      <c r="G422" s="397"/>
      <c r="H422" s="399"/>
      <c r="I422" s="608"/>
      <c r="J422" s="363"/>
      <c r="K422" s="363"/>
      <c r="L422" s="397"/>
      <c r="M422" s="397"/>
      <c r="N422" s="399"/>
      <c r="O422" s="397"/>
    </row>
    <row r="423" spans="1:15" x14ac:dyDescent="0.2">
      <c r="A423" s="397"/>
      <c r="B423" s="397"/>
      <c r="C423" s="397"/>
      <c r="D423" s="397"/>
      <c r="E423" s="397"/>
      <c r="F423" s="397"/>
      <c r="G423" s="397"/>
      <c r="H423" s="399"/>
      <c r="I423" s="608"/>
      <c r="J423" s="363"/>
      <c r="K423" s="363"/>
      <c r="L423" s="397"/>
      <c r="M423" s="397"/>
      <c r="N423" s="399"/>
      <c r="O423" s="397"/>
    </row>
    <row r="424" spans="1:15" x14ac:dyDescent="0.2">
      <c r="A424" s="397"/>
      <c r="B424" s="397"/>
      <c r="C424" s="397"/>
      <c r="D424" s="397"/>
      <c r="E424" s="397"/>
      <c r="F424" s="397"/>
      <c r="G424" s="397"/>
      <c r="H424" s="399"/>
      <c r="I424" s="608"/>
      <c r="J424" s="363"/>
      <c r="K424" s="363"/>
      <c r="L424" s="397"/>
      <c r="M424" s="397"/>
      <c r="N424" s="399"/>
      <c r="O424" s="397"/>
    </row>
    <row r="425" spans="1:15" x14ac:dyDescent="0.2">
      <c r="A425" s="397"/>
      <c r="B425" s="397"/>
      <c r="C425" s="397"/>
      <c r="D425" s="397"/>
      <c r="E425" s="397"/>
      <c r="F425" s="397"/>
      <c r="G425" s="397"/>
      <c r="H425" s="399"/>
      <c r="I425" s="608"/>
      <c r="J425" s="363"/>
      <c r="K425" s="363"/>
      <c r="L425" s="397"/>
      <c r="M425" s="397"/>
      <c r="N425" s="399"/>
      <c r="O425" s="397"/>
    </row>
    <row r="426" spans="1:15" x14ac:dyDescent="0.2">
      <c r="A426" s="397"/>
      <c r="B426" s="397"/>
      <c r="C426" s="397"/>
      <c r="D426" s="397"/>
      <c r="E426" s="397"/>
      <c r="F426" s="397"/>
      <c r="G426" s="397"/>
      <c r="H426" s="399"/>
      <c r="I426" s="608"/>
      <c r="J426" s="363"/>
      <c r="K426" s="363"/>
      <c r="L426" s="397"/>
      <c r="M426" s="397"/>
      <c r="N426" s="399"/>
      <c r="O426" s="397"/>
    </row>
    <row r="427" spans="1:15" x14ac:dyDescent="0.2">
      <c r="A427" s="397"/>
      <c r="B427" s="397"/>
      <c r="C427" s="397"/>
      <c r="D427" s="397"/>
      <c r="E427" s="397"/>
      <c r="F427" s="397"/>
      <c r="G427" s="397"/>
      <c r="H427" s="399"/>
      <c r="I427" s="608"/>
      <c r="J427" s="363"/>
      <c r="K427" s="363"/>
      <c r="L427" s="397"/>
      <c r="M427" s="397"/>
      <c r="N427" s="399"/>
      <c r="O427" s="397"/>
    </row>
    <row r="428" spans="1:15" x14ac:dyDescent="0.2">
      <c r="A428" s="397"/>
      <c r="B428" s="397"/>
      <c r="C428" s="397"/>
      <c r="D428" s="397"/>
      <c r="E428" s="397"/>
      <c r="F428" s="397"/>
      <c r="G428" s="397"/>
      <c r="H428" s="399"/>
      <c r="I428" s="608"/>
      <c r="J428" s="363"/>
      <c r="K428" s="363"/>
      <c r="L428" s="397"/>
      <c r="M428" s="397"/>
      <c r="N428" s="399"/>
      <c r="O428" s="397"/>
    </row>
    <row r="429" spans="1:15" x14ac:dyDescent="0.2">
      <c r="A429" s="397"/>
      <c r="B429" s="397"/>
      <c r="C429" s="397"/>
      <c r="D429" s="397"/>
      <c r="E429" s="397"/>
      <c r="F429" s="397"/>
      <c r="G429" s="397"/>
      <c r="H429" s="399"/>
      <c r="I429" s="608"/>
      <c r="J429" s="363"/>
      <c r="K429" s="363"/>
      <c r="L429" s="397"/>
      <c r="M429" s="397"/>
      <c r="N429" s="399"/>
      <c r="O429" s="397"/>
    </row>
    <row r="430" spans="1:15" x14ac:dyDescent="0.2">
      <c r="A430" s="397"/>
      <c r="B430" s="397"/>
      <c r="C430" s="397"/>
      <c r="D430" s="397"/>
      <c r="E430" s="397"/>
      <c r="F430" s="397"/>
      <c r="G430" s="397"/>
      <c r="H430" s="399"/>
      <c r="I430" s="608"/>
      <c r="J430" s="363"/>
      <c r="K430" s="363"/>
      <c r="L430" s="397"/>
      <c r="M430" s="397"/>
      <c r="N430" s="399"/>
      <c r="O430" s="397"/>
    </row>
    <row r="431" spans="1:15" x14ac:dyDescent="0.2">
      <c r="A431" s="397"/>
      <c r="B431" s="397"/>
      <c r="C431" s="397"/>
      <c r="D431" s="397"/>
      <c r="E431" s="397"/>
      <c r="F431" s="397"/>
      <c r="G431" s="397"/>
      <c r="H431" s="399"/>
      <c r="I431" s="608"/>
      <c r="J431" s="363"/>
      <c r="K431" s="363"/>
      <c r="L431" s="397"/>
      <c r="M431" s="397"/>
      <c r="N431" s="399"/>
      <c r="O431" s="397"/>
    </row>
    <row r="432" spans="1:15" x14ac:dyDescent="0.2">
      <c r="A432" s="397"/>
      <c r="B432" s="397"/>
      <c r="C432" s="397"/>
      <c r="D432" s="397"/>
      <c r="E432" s="397"/>
      <c r="F432" s="397"/>
      <c r="G432" s="397"/>
      <c r="H432" s="399"/>
      <c r="I432" s="608"/>
      <c r="J432" s="363"/>
      <c r="K432" s="363"/>
      <c r="L432" s="397"/>
      <c r="M432" s="397"/>
      <c r="N432" s="399"/>
      <c r="O432" s="397"/>
    </row>
    <row r="433" spans="1:15" x14ac:dyDescent="0.2">
      <c r="A433" s="397"/>
      <c r="B433" s="397"/>
      <c r="C433" s="397"/>
      <c r="D433" s="397"/>
      <c r="E433" s="397"/>
      <c r="F433" s="397"/>
      <c r="G433" s="397"/>
      <c r="H433" s="399"/>
      <c r="I433" s="608"/>
      <c r="J433" s="363"/>
      <c r="K433" s="363"/>
      <c r="L433" s="397"/>
      <c r="M433" s="397"/>
      <c r="N433" s="399"/>
      <c r="O433" s="397"/>
    </row>
    <row r="434" spans="1:15" x14ac:dyDescent="0.2">
      <c r="A434" s="397"/>
      <c r="B434" s="397"/>
      <c r="C434" s="397"/>
      <c r="D434" s="397"/>
      <c r="E434" s="397"/>
      <c r="F434" s="397"/>
      <c r="G434" s="397"/>
      <c r="H434" s="399"/>
      <c r="I434" s="608"/>
      <c r="J434" s="363"/>
      <c r="K434" s="363"/>
      <c r="L434" s="397"/>
      <c r="M434" s="397"/>
      <c r="N434" s="399"/>
      <c r="O434" s="397"/>
    </row>
    <row r="435" spans="1:15" x14ac:dyDescent="0.2">
      <c r="A435" s="397"/>
      <c r="B435" s="397"/>
      <c r="C435" s="397"/>
      <c r="D435" s="397"/>
      <c r="E435" s="397"/>
      <c r="F435" s="397"/>
      <c r="G435" s="397"/>
      <c r="H435" s="399"/>
      <c r="I435" s="608"/>
      <c r="J435" s="363"/>
      <c r="K435" s="363"/>
      <c r="L435" s="397"/>
      <c r="M435" s="397"/>
      <c r="N435" s="399"/>
      <c r="O435" s="397"/>
    </row>
    <row r="436" spans="1:15" x14ac:dyDescent="0.2">
      <c r="A436" s="397"/>
      <c r="B436" s="397"/>
      <c r="C436" s="397"/>
      <c r="D436" s="397"/>
      <c r="E436" s="397"/>
      <c r="F436" s="397"/>
      <c r="G436" s="397"/>
      <c r="H436" s="399"/>
      <c r="I436" s="608"/>
      <c r="J436" s="363"/>
      <c r="K436" s="363"/>
      <c r="L436" s="397"/>
      <c r="M436" s="397"/>
      <c r="N436" s="399"/>
      <c r="O436" s="397"/>
    </row>
    <row r="437" spans="1:15" x14ac:dyDescent="0.2">
      <c r="A437" s="397"/>
      <c r="B437" s="397"/>
      <c r="C437" s="397"/>
      <c r="D437" s="397"/>
      <c r="E437" s="397"/>
      <c r="F437" s="397"/>
      <c r="G437" s="397"/>
      <c r="H437" s="399"/>
      <c r="I437" s="608"/>
      <c r="J437" s="363"/>
      <c r="K437" s="363"/>
      <c r="L437" s="397"/>
      <c r="M437" s="397"/>
      <c r="N437" s="399"/>
      <c r="O437" s="397"/>
    </row>
    <row r="438" spans="1:15" x14ac:dyDescent="0.2">
      <c r="A438" s="397"/>
      <c r="B438" s="397"/>
      <c r="C438" s="397"/>
      <c r="D438" s="397"/>
      <c r="E438" s="397"/>
      <c r="F438" s="397"/>
      <c r="G438" s="397"/>
      <c r="H438" s="399"/>
      <c r="I438" s="608"/>
      <c r="J438" s="363"/>
      <c r="K438" s="363"/>
      <c r="L438" s="397"/>
      <c r="M438" s="397"/>
      <c r="N438" s="399"/>
      <c r="O438" s="397"/>
    </row>
    <row r="439" spans="1:15" x14ac:dyDescent="0.2">
      <c r="A439" s="397"/>
      <c r="B439" s="397"/>
      <c r="C439" s="397"/>
      <c r="D439" s="397"/>
      <c r="E439" s="397"/>
      <c r="F439" s="397"/>
      <c r="G439" s="397"/>
      <c r="H439" s="399"/>
      <c r="I439" s="608"/>
      <c r="J439" s="363"/>
      <c r="K439" s="363"/>
      <c r="L439" s="397"/>
      <c r="M439" s="397"/>
      <c r="N439" s="399"/>
      <c r="O439" s="397"/>
    </row>
    <row r="440" spans="1:15" x14ac:dyDescent="0.2">
      <c r="A440" s="397"/>
      <c r="B440" s="397"/>
      <c r="C440" s="397"/>
      <c r="D440" s="397"/>
      <c r="E440" s="397"/>
      <c r="F440" s="397"/>
      <c r="G440" s="397"/>
      <c r="H440" s="399"/>
      <c r="I440" s="608"/>
      <c r="J440" s="363"/>
      <c r="K440" s="363"/>
      <c r="L440" s="397"/>
      <c r="M440" s="397"/>
      <c r="N440" s="399"/>
      <c r="O440" s="397"/>
    </row>
    <row r="441" spans="1:15" x14ac:dyDescent="0.2">
      <c r="A441" s="397"/>
      <c r="B441" s="397"/>
      <c r="C441" s="397"/>
      <c r="D441" s="397"/>
      <c r="E441" s="397"/>
      <c r="F441" s="397"/>
      <c r="G441" s="397"/>
      <c r="H441" s="399"/>
      <c r="I441" s="608"/>
      <c r="J441" s="363"/>
      <c r="K441" s="363"/>
      <c r="L441" s="397"/>
      <c r="M441" s="397"/>
      <c r="N441" s="399"/>
      <c r="O441" s="397"/>
    </row>
    <row r="442" spans="1:15" x14ac:dyDescent="0.2">
      <c r="A442" s="397"/>
      <c r="B442" s="397"/>
      <c r="C442" s="397"/>
      <c r="D442" s="397"/>
      <c r="E442" s="397"/>
      <c r="F442" s="397"/>
      <c r="G442" s="397"/>
      <c r="H442" s="399"/>
      <c r="I442" s="608"/>
      <c r="J442" s="363"/>
      <c r="K442" s="363"/>
      <c r="L442" s="397"/>
      <c r="M442" s="397"/>
      <c r="N442" s="399"/>
      <c r="O442" s="397"/>
    </row>
    <row r="443" spans="1:15" x14ac:dyDescent="0.2">
      <c r="A443" s="397"/>
      <c r="B443" s="397"/>
      <c r="C443" s="397"/>
      <c r="D443" s="397"/>
      <c r="E443" s="397"/>
      <c r="F443" s="397"/>
      <c r="G443" s="397"/>
      <c r="H443" s="399"/>
      <c r="I443" s="608"/>
      <c r="J443" s="363"/>
      <c r="K443" s="363"/>
      <c r="L443" s="397"/>
      <c r="M443" s="397"/>
      <c r="N443" s="399"/>
      <c r="O443" s="397"/>
    </row>
    <row r="444" spans="1:15" x14ac:dyDescent="0.2">
      <c r="A444" s="397"/>
      <c r="B444" s="397"/>
      <c r="C444" s="397"/>
      <c r="D444" s="397"/>
      <c r="E444" s="397"/>
      <c r="F444" s="397"/>
      <c r="G444" s="397"/>
      <c r="H444" s="399"/>
      <c r="I444" s="608"/>
      <c r="J444" s="363"/>
      <c r="K444" s="363"/>
      <c r="L444" s="397"/>
      <c r="M444" s="397"/>
      <c r="N444" s="399"/>
      <c r="O444" s="397"/>
    </row>
    <row r="445" spans="1:15" x14ac:dyDescent="0.2">
      <c r="A445" s="397"/>
      <c r="B445" s="397"/>
      <c r="C445" s="397"/>
      <c r="D445" s="397"/>
      <c r="E445" s="397"/>
      <c r="F445" s="397"/>
      <c r="G445" s="397"/>
      <c r="H445" s="399"/>
      <c r="I445" s="608"/>
      <c r="J445" s="363"/>
      <c r="K445" s="363"/>
      <c r="L445" s="397"/>
      <c r="M445" s="397"/>
      <c r="N445" s="399"/>
      <c r="O445" s="397"/>
    </row>
    <row r="446" spans="1:15" x14ac:dyDescent="0.2">
      <c r="A446" s="397"/>
      <c r="B446" s="397"/>
      <c r="C446" s="397"/>
      <c r="D446" s="397"/>
      <c r="E446" s="397"/>
      <c r="F446" s="397"/>
      <c r="G446" s="397"/>
      <c r="H446" s="399"/>
      <c r="I446" s="608"/>
      <c r="J446" s="363"/>
      <c r="K446" s="363"/>
      <c r="L446" s="397"/>
      <c r="M446" s="397"/>
      <c r="N446" s="399"/>
      <c r="O446" s="397"/>
    </row>
    <row r="447" spans="1:15" x14ac:dyDescent="0.2">
      <c r="A447" s="397"/>
      <c r="B447" s="397"/>
      <c r="C447" s="397"/>
      <c r="D447" s="397"/>
      <c r="E447" s="397"/>
      <c r="F447" s="397"/>
      <c r="G447" s="397"/>
      <c r="H447" s="399"/>
      <c r="I447" s="608"/>
      <c r="J447" s="363"/>
      <c r="K447" s="363"/>
      <c r="L447" s="397"/>
      <c r="M447" s="397"/>
      <c r="N447" s="399"/>
      <c r="O447" s="397"/>
    </row>
    <row r="448" spans="1:15" x14ac:dyDescent="0.2">
      <c r="A448" s="397"/>
      <c r="B448" s="397"/>
      <c r="C448" s="397"/>
      <c r="D448" s="397"/>
      <c r="E448" s="397"/>
      <c r="F448" s="397"/>
      <c r="G448" s="397"/>
      <c r="H448" s="399"/>
      <c r="I448" s="608"/>
      <c r="J448" s="363"/>
      <c r="K448" s="363"/>
      <c r="L448" s="397"/>
      <c r="M448" s="397"/>
      <c r="N448" s="399"/>
      <c r="O448" s="397"/>
    </row>
    <row r="449" spans="1:15" x14ac:dyDescent="0.2">
      <c r="A449" s="397"/>
      <c r="B449" s="397"/>
      <c r="C449" s="397"/>
      <c r="D449" s="397"/>
      <c r="E449" s="397"/>
      <c r="F449" s="397"/>
      <c r="G449" s="397"/>
      <c r="H449" s="399"/>
      <c r="I449" s="608"/>
      <c r="J449" s="363"/>
      <c r="K449" s="363"/>
      <c r="L449" s="397"/>
      <c r="M449" s="397"/>
      <c r="N449" s="399"/>
      <c r="O449" s="397"/>
    </row>
    <row r="450" spans="1:15" x14ac:dyDescent="0.2">
      <c r="A450" s="397"/>
      <c r="B450" s="397"/>
      <c r="C450" s="397"/>
      <c r="D450" s="397"/>
      <c r="E450" s="397"/>
      <c r="F450" s="397"/>
      <c r="G450" s="397"/>
      <c r="H450" s="399"/>
      <c r="I450" s="608"/>
      <c r="J450" s="363"/>
      <c r="K450" s="363"/>
      <c r="L450" s="397"/>
      <c r="M450" s="397"/>
      <c r="N450" s="399"/>
      <c r="O450" s="397"/>
    </row>
    <row r="451" spans="1:15" x14ac:dyDescent="0.2">
      <c r="A451" s="397"/>
      <c r="B451" s="397"/>
      <c r="C451" s="397"/>
      <c r="D451" s="397"/>
      <c r="E451" s="397"/>
      <c r="F451" s="397"/>
      <c r="G451" s="397"/>
      <c r="H451" s="399"/>
      <c r="I451" s="608"/>
      <c r="J451" s="363"/>
      <c r="K451" s="363"/>
      <c r="L451" s="397"/>
      <c r="M451" s="397"/>
      <c r="N451" s="399"/>
      <c r="O451" s="397"/>
    </row>
    <row r="452" spans="1:15" x14ac:dyDescent="0.2">
      <c r="A452" s="397"/>
      <c r="B452" s="397"/>
      <c r="C452" s="397"/>
      <c r="D452" s="397"/>
      <c r="E452" s="397"/>
      <c r="F452" s="397"/>
      <c r="G452" s="397"/>
      <c r="H452" s="399"/>
      <c r="I452" s="608"/>
      <c r="J452" s="363"/>
      <c r="K452" s="363"/>
      <c r="L452" s="397"/>
      <c r="M452" s="397"/>
      <c r="N452" s="399"/>
      <c r="O452" s="397"/>
    </row>
    <row r="453" spans="1:15" x14ac:dyDescent="0.2">
      <c r="A453" s="397"/>
      <c r="B453" s="397"/>
      <c r="C453" s="397"/>
      <c r="D453" s="397"/>
      <c r="E453" s="397"/>
      <c r="F453" s="397"/>
      <c r="G453" s="397"/>
      <c r="H453" s="399"/>
      <c r="I453" s="608"/>
      <c r="J453" s="363"/>
      <c r="K453" s="363"/>
      <c r="L453" s="397"/>
      <c r="M453" s="397"/>
      <c r="N453" s="399"/>
      <c r="O453" s="397"/>
    </row>
    <row r="454" spans="1:15" x14ac:dyDescent="0.2">
      <c r="A454" s="397"/>
      <c r="B454" s="397"/>
      <c r="C454" s="397"/>
      <c r="D454" s="397"/>
      <c r="E454" s="397"/>
      <c r="F454" s="397"/>
      <c r="G454" s="397"/>
      <c r="H454" s="399"/>
      <c r="I454" s="608"/>
      <c r="J454" s="363"/>
      <c r="K454" s="363"/>
      <c r="L454" s="397"/>
      <c r="M454" s="397"/>
      <c r="N454" s="399"/>
      <c r="O454" s="397"/>
    </row>
    <row r="455" spans="1:15" x14ac:dyDescent="0.2">
      <c r="A455" s="397"/>
      <c r="B455" s="397"/>
      <c r="C455" s="397"/>
      <c r="D455" s="397"/>
      <c r="E455" s="397"/>
      <c r="F455" s="397"/>
      <c r="G455" s="397"/>
      <c r="H455" s="399"/>
      <c r="I455" s="608"/>
      <c r="J455" s="363"/>
      <c r="K455" s="363"/>
      <c r="L455" s="397"/>
      <c r="M455" s="397"/>
      <c r="N455" s="399"/>
      <c r="O455" s="397"/>
    </row>
    <row r="456" spans="1:15" x14ac:dyDescent="0.2">
      <c r="A456" s="397"/>
      <c r="B456" s="397"/>
      <c r="C456" s="397"/>
      <c r="D456" s="397"/>
      <c r="E456" s="397"/>
      <c r="F456" s="397"/>
      <c r="G456" s="397"/>
      <c r="H456" s="399"/>
      <c r="I456" s="608"/>
      <c r="J456" s="363"/>
      <c r="K456" s="363"/>
      <c r="L456" s="397"/>
      <c r="M456" s="397"/>
      <c r="N456" s="399"/>
      <c r="O456" s="397"/>
    </row>
    <row r="457" spans="1:15" x14ac:dyDescent="0.2">
      <c r="A457" s="397"/>
      <c r="B457" s="397"/>
      <c r="C457" s="397"/>
      <c r="D457" s="397"/>
      <c r="E457" s="397"/>
      <c r="F457" s="397"/>
      <c r="G457" s="397"/>
      <c r="H457" s="399"/>
      <c r="I457" s="608"/>
      <c r="J457" s="363"/>
      <c r="K457" s="363"/>
      <c r="L457" s="397"/>
      <c r="M457" s="397"/>
      <c r="N457" s="399"/>
      <c r="O457" s="397"/>
    </row>
    <row r="458" spans="1:15" x14ac:dyDescent="0.2">
      <c r="A458" s="397"/>
      <c r="B458" s="397"/>
      <c r="C458" s="397"/>
      <c r="D458" s="397"/>
      <c r="E458" s="397"/>
      <c r="F458" s="397"/>
      <c r="G458" s="397"/>
      <c r="H458" s="399"/>
      <c r="I458" s="608"/>
      <c r="J458" s="363"/>
      <c r="K458" s="363"/>
      <c r="L458" s="397"/>
      <c r="M458" s="397"/>
      <c r="N458" s="399"/>
      <c r="O458" s="397"/>
    </row>
    <row r="459" spans="1:15" x14ac:dyDescent="0.2">
      <c r="A459" s="397"/>
      <c r="B459" s="397"/>
      <c r="C459" s="397"/>
      <c r="D459" s="397"/>
      <c r="E459" s="397"/>
      <c r="F459" s="397"/>
      <c r="G459" s="397"/>
      <c r="H459" s="399"/>
      <c r="I459" s="608"/>
      <c r="J459" s="363"/>
      <c r="K459" s="363"/>
      <c r="L459" s="397"/>
      <c r="M459" s="397"/>
      <c r="N459" s="399"/>
      <c r="O459" s="397"/>
    </row>
    <row r="460" spans="1:15" x14ac:dyDescent="0.2">
      <c r="A460" s="397"/>
      <c r="B460" s="397"/>
      <c r="C460" s="397"/>
      <c r="D460" s="397"/>
      <c r="E460" s="397"/>
      <c r="F460" s="397"/>
      <c r="G460" s="397"/>
      <c r="H460" s="399"/>
      <c r="I460" s="608"/>
      <c r="J460" s="363"/>
      <c r="K460" s="363"/>
      <c r="L460" s="397"/>
      <c r="M460" s="397"/>
      <c r="N460" s="399"/>
      <c r="O460" s="397"/>
    </row>
    <row r="461" spans="1:15" x14ac:dyDescent="0.2">
      <c r="A461" s="397"/>
      <c r="B461" s="397"/>
      <c r="C461" s="397"/>
      <c r="D461" s="397"/>
      <c r="E461" s="397"/>
      <c r="F461" s="397"/>
      <c r="G461" s="397"/>
      <c r="H461" s="399"/>
      <c r="I461" s="608"/>
      <c r="J461" s="363"/>
      <c r="K461" s="363"/>
      <c r="L461" s="397"/>
      <c r="M461" s="397"/>
      <c r="N461" s="399"/>
      <c r="O461" s="397"/>
    </row>
    <row r="462" spans="1:15" x14ac:dyDescent="0.2">
      <c r="A462" s="397"/>
      <c r="B462" s="397"/>
      <c r="C462" s="397"/>
      <c r="D462" s="397"/>
      <c r="E462" s="397"/>
      <c r="F462" s="397"/>
      <c r="G462" s="397"/>
      <c r="H462" s="399"/>
      <c r="I462" s="608"/>
      <c r="J462" s="363"/>
      <c r="K462" s="363"/>
      <c r="L462" s="397"/>
      <c r="M462" s="397"/>
      <c r="N462" s="399"/>
      <c r="O462" s="397"/>
    </row>
    <row r="463" spans="1:15" x14ac:dyDescent="0.2">
      <c r="A463" s="397"/>
      <c r="B463" s="397"/>
      <c r="C463" s="397"/>
      <c r="D463" s="397"/>
      <c r="E463" s="397"/>
      <c r="F463" s="397"/>
      <c r="G463" s="397"/>
      <c r="H463" s="399"/>
      <c r="I463" s="608"/>
      <c r="J463" s="363"/>
      <c r="K463" s="363"/>
      <c r="L463" s="397"/>
      <c r="M463" s="397"/>
      <c r="N463" s="399"/>
      <c r="O463" s="397"/>
    </row>
    <row r="464" spans="1:15" x14ac:dyDescent="0.2">
      <c r="A464" s="397"/>
      <c r="B464" s="397"/>
      <c r="C464" s="397"/>
      <c r="D464" s="397"/>
      <c r="E464" s="397"/>
      <c r="F464" s="397"/>
      <c r="G464" s="397"/>
      <c r="H464" s="399"/>
      <c r="I464" s="608"/>
      <c r="J464" s="363"/>
      <c r="K464" s="363"/>
      <c r="L464" s="397"/>
      <c r="M464" s="397"/>
      <c r="N464" s="399"/>
      <c r="O464" s="397"/>
    </row>
    <row r="465" spans="1:15" x14ac:dyDescent="0.2">
      <c r="A465" s="397"/>
      <c r="B465" s="397"/>
      <c r="C465" s="397"/>
      <c r="D465" s="397"/>
      <c r="E465" s="397"/>
      <c r="F465" s="397"/>
      <c r="G465" s="397"/>
      <c r="H465" s="399"/>
      <c r="I465" s="608"/>
      <c r="J465" s="363"/>
      <c r="K465" s="363"/>
      <c r="L465" s="397"/>
      <c r="M465" s="397"/>
      <c r="N465" s="399"/>
      <c r="O465" s="397"/>
    </row>
    <row r="466" spans="1:15" x14ac:dyDescent="0.2">
      <c r="A466" s="397"/>
      <c r="B466" s="397"/>
      <c r="C466" s="397"/>
      <c r="D466" s="397"/>
      <c r="E466" s="397"/>
      <c r="F466" s="397"/>
      <c r="G466" s="397"/>
      <c r="H466" s="399"/>
      <c r="I466" s="608"/>
      <c r="J466" s="363"/>
      <c r="K466" s="363"/>
      <c r="L466" s="397"/>
      <c r="M466" s="397"/>
      <c r="N466" s="399"/>
      <c r="O466" s="397"/>
    </row>
    <row r="467" spans="1:15" x14ac:dyDescent="0.2">
      <c r="A467" s="397"/>
      <c r="B467" s="397"/>
      <c r="C467" s="397"/>
      <c r="D467" s="397"/>
      <c r="E467" s="397"/>
      <c r="F467" s="397"/>
      <c r="G467" s="397"/>
      <c r="H467" s="399"/>
      <c r="I467" s="608"/>
      <c r="J467" s="363"/>
      <c r="K467" s="363"/>
      <c r="L467" s="397"/>
      <c r="M467" s="397"/>
      <c r="N467" s="399"/>
      <c r="O467" s="397"/>
    </row>
    <row r="468" spans="1:15" x14ac:dyDescent="0.2">
      <c r="A468" s="397"/>
      <c r="B468" s="397"/>
      <c r="C468" s="397"/>
      <c r="D468" s="397"/>
      <c r="E468" s="397"/>
      <c r="F468" s="397"/>
      <c r="G468" s="397"/>
      <c r="H468" s="399"/>
      <c r="I468" s="608"/>
      <c r="J468" s="363"/>
      <c r="K468" s="363"/>
      <c r="L468" s="397"/>
      <c r="M468" s="397"/>
      <c r="N468" s="399"/>
      <c r="O468" s="397"/>
    </row>
    <row r="469" spans="1:15" x14ac:dyDescent="0.2">
      <c r="A469" s="397"/>
      <c r="B469" s="397"/>
      <c r="C469" s="397"/>
      <c r="D469" s="397"/>
      <c r="E469" s="397"/>
      <c r="F469" s="397"/>
      <c r="G469" s="397"/>
      <c r="H469" s="399"/>
      <c r="I469" s="608"/>
      <c r="J469" s="363"/>
      <c r="K469" s="363"/>
      <c r="L469" s="397"/>
      <c r="M469" s="397"/>
      <c r="N469" s="399"/>
      <c r="O469" s="397"/>
    </row>
    <row r="470" spans="1:15" x14ac:dyDescent="0.2">
      <c r="A470" s="397"/>
      <c r="B470" s="397"/>
      <c r="C470" s="397"/>
      <c r="D470" s="397"/>
      <c r="E470" s="397"/>
      <c r="F470" s="397"/>
      <c r="G470" s="397"/>
      <c r="H470" s="399"/>
      <c r="I470" s="608"/>
      <c r="J470" s="363"/>
      <c r="K470" s="363"/>
      <c r="L470" s="397"/>
      <c r="M470" s="397"/>
      <c r="N470" s="399"/>
      <c r="O470" s="397"/>
    </row>
    <row r="471" spans="1:15" x14ac:dyDescent="0.2">
      <c r="A471" s="397"/>
      <c r="B471" s="397"/>
      <c r="C471" s="397"/>
      <c r="D471" s="397"/>
      <c r="E471" s="397"/>
      <c r="F471" s="397"/>
      <c r="G471" s="397"/>
      <c r="H471" s="399"/>
      <c r="I471" s="608"/>
      <c r="J471" s="363"/>
      <c r="K471" s="363"/>
      <c r="L471" s="397"/>
      <c r="M471" s="397"/>
      <c r="N471" s="399"/>
      <c r="O471" s="397"/>
    </row>
    <row r="472" spans="1:15" x14ac:dyDescent="0.2">
      <c r="A472" s="397"/>
      <c r="B472" s="397"/>
      <c r="C472" s="397"/>
      <c r="D472" s="397"/>
      <c r="E472" s="397"/>
      <c r="F472" s="397"/>
      <c r="G472" s="397"/>
      <c r="H472" s="399"/>
      <c r="I472" s="608"/>
      <c r="J472" s="363"/>
      <c r="K472" s="363"/>
      <c r="L472" s="397"/>
      <c r="M472" s="397"/>
      <c r="N472" s="399"/>
      <c r="O472" s="397"/>
    </row>
    <row r="473" spans="1:15" x14ac:dyDescent="0.2">
      <c r="A473" s="397"/>
      <c r="B473" s="397"/>
      <c r="C473" s="397"/>
      <c r="D473" s="397"/>
      <c r="E473" s="397"/>
      <c r="F473" s="397"/>
      <c r="G473" s="397"/>
      <c r="H473" s="399"/>
      <c r="I473" s="608"/>
      <c r="J473" s="363"/>
      <c r="K473" s="363"/>
      <c r="L473" s="397"/>
      <c r="M473" s="397"/>
      <c r="N473" s="399"/>
      <c r="O473" s="397"/>
    </row>
    <row r="474" spans="1:15" x14ac:dyDescent="0.2">
      <c r="A474" s="397"/>
      <c r="B474" s="397"/>
      <c r="C474" s="397"/>
      <c r="D474" s="397"/>
      <c r="E474" s="397"/>
      <c r="F474" s="397"/>
      <c r="G474" s="397"/>
      <c r="H474" s="399"/>
      <c r="I474" s="608"/>
      <c r="J474" s="363"/>
      <c r="K474" s="363"/>
      <c r="L474" s="397"/>
      <c r="M474" s="397"/>
      <c r="N474" s="399"/>
      <c r="O474" s="397"/>
    </row>
    <row r="475" spans="1:15" x14ac:dyDescent="0.2">
      <c r="A475" s="397"/>
      <c r="B475" s="397"/>
      <c r="C475" s="397"/>
      <c r="D475" s="397"/>
      <c r="E475" s="397"/>
      <c r="F475" s="397"/>
      <c r="G475" s="397"/>
      <c r="H475" s="399"/>
      <c r="I475" s="608"/>
      <c r="J475" s="363"/>
      <c r="K475" s="363"/>
      <c r="L475" s="397"/>
      <c r="M475" s="397"/>
      <c r="N475" s="399"/>
      <c r="O475" s="397"/>
    </row>
    <row r="476" spans="1:15" x14ac:dyDescent="0.2">
      <c r="A476" s="397"/>
      <c r="B476" s="397"/>
      <c r="C476" s="397"/>
      <c r="D476" s="397"/>
      <c r="E476" s="397"/>
      <c r="F476" s="397"/>
      <c r="G476" s="397"/>
      <c r="H476" s="399"/>
      <c r="I476" s="608"/>
      <c r="J476" s="363"/>
      <c r="K476" s="363"/>
      <c r="L476" s="397"/>
      <c r="M476" s="397"/>
      <c r="N476" s="399"/>
      <c r="O476" s="397"/>
    </row>
    <row r="477" spans="1:15" x14ac:dyDescent="0.2">
      <c r="A477" s="397"/>
      <c r="B477" s="397"/>
      <c r="C477" s="397"/>
      <c r="D477" s="397"/>
      <c r="E477" s="397"/>
      <c r="F477" s="397"/>
      <c r="G477" s="397"/>
      <c r="H477" s="399"/>
      <c r="I477" s="608"/>
      <c r="J477" s="363"/>
      <c r="K477" s="363"/>
      <c r="L477" s="397"/>
      <c r="M477" s="397"/>
      <c r="N477" s="399"/>
      <c r="O477" s="397"/>
    </row>
    <row r="478" spans="1:15" x14ac:dyDescent="0.2">
      <c r="A478" s="397"/>
      <c r="B478" s="397"/>
      <c r="C478" s="397"/>
      <c r="D478" s="397"/>
      <c r="E478" s="397"/>
      <c r="F478" s="397"/>
      <c r="G478" s="397"/>
      <c r="H478" s="399"/>
      <c r="I478" s="608"/>
      <c r="J478" s="363"/>
      <c r="K478" s="363"/>
      <c r="L478" s="397"/>
      <c r="M478" s="397"/>
      <c r="N478" s="399"/>
      <c r="O478" s="397"/>
    </row>
    <row r="479" spans="1:15" x14ac:dyDescent="0.2">
      <c r="A479" s="397"/>
      <c r="B479" s="397"/>
      <c r="C479" s="397"/>
      <c r="D479" s="397"/>
      <c r="E479" s="397"/>
      <c r="F479" s="397"/>
      <c r="G479" s="397"/>
      <c r="H479" s="399"/>
      <c r="I479" s="608"/>
      <c r="J479" s="363"/>
      <c r="K479" s="363"/>
      <c r="L479" s="397"/>
      <c r="M479" s="397"/>
      <c r="N479" s="399"/>
      <c r="O479" s="397"/>
    </row>
    <row r="480" spans="1:15" x14ac:dyDescent="0.2">
      <c r="A480" s="397"/>
      <c r="B480" s="397"/>
      <c r="C480" s="397"/>
      <c r="D480" s="397"/>
      <c r="E480" s="397"/>
      <c r="F480" s="397"/>
      <c r="G480" s="397"/>
      <c r="H480" s="399"/>
      <c r="I480" s="608"/>
      <c r="J480" s="363"/>
      <c r="K480" s="363"/>
      <c r="L480" s="397"/>
      <c r="M480" s="397"/>
      <c r="N480" s="399"/>
      <c r="O480" s="397"/>
    </row>
    <row r="481" spans="1:15" x14ac:dyDescent="0.2">
      <c r="A481" s="397"/>
      <c r="B481" s="397"/>
      <c r="C481" s="397"/>
      <c r="D481" s="397"/>
      <c r="E481" s="397"/>
      <c r="F481" s="397"/>
      <c r="G481" s="397"/>
      <c r="H481" s="399"/>
      <c r="I481" s="608"/>
      <c r="J481" s="363"/>
      <c r="K481" s="363"/>
      <c r="L481" s="397"/>
      <c r="M481" s="397"/>
      <c r="N481" s="399"/>
      <c r="O481" s="397"/>
    </row>
    <row r="482" spans="1:15" x14ac:dyDescent="0.2">
      <c r="A482" s="397"/>
      <c r="B482" s="397"/>
      <c r="C482" s="397"/>
      <c r="D482" s="397"/>
      <c r="E482" s="397"/>
      <c r="F482" s="397"/>
      <c r="G482" s="397"/>
      <c r="H482" s="399"/>
      <c r="I482" s="608"/>
      <c r="J482" s="363"/>
      <c r="K482" s="363"/>
      <c r="L482" s="397"/>
      <c r="M482" s="397"/>
      <c r="N482" s="399"/>
      <c r="O482" s="397"/>
    </row>
    <row r="483" spans="1:15" x14ac:dyDescent="0.2">
      <c r="A483" s="397"/>
      <c r="B483" s="397"/>
      <c r="C483" s="397"/>
      <c r="D483" s="397"/>
      <c r="E483" s="397"/>
      <c r="F483" s="397"/>
      <c r="G483" s="397"/>
      <c r="H483" s="399"/>
      <c r="I483" s="608"/>
      <c r="J483" s="363"/>
      <c r="K483" s="363"/>
      <c r="L483" s="397"/>
      <c r="M483" s="397"/>
      <c r="N483" s="399"/>
      <c r="O483" s="397"/>
    </row>
    <row r="484" spans="1:15" x14ac:dyDescent="0.2">
      <c r="A484" s="397"/>
      <c r="B484" s="397"/>
      <c r="C484" s="397"/>
      <c r="D484" s="397"/>
      <c r="E484" s="397"/>
      <c r="F484" s="397"/>
      <c r="G484" s="397"/>
      <c r="H484" s="399"/>
      <c r="I484" s="608"/>
      <c r="J484" s="363"/>
      <c r="K484" s="363"/>
      <c r="L484" s="397"/>
      <c r="M484" s="397"/>
      <c r="N484" s="399"/>
      <c r="O484" s="397"/>
    </row>
    <row r="485" spans="1:15" x14ac:dyDescent="0.2">
      <c r="A485" s="397"/>
      <c r="B485" s="397"/>
      <c r="C485" s="397"/>
      <c r="D485" s="397"/>
      <c r="E485" s="397"/>
      <c r="F485" s="397"/>
      <c r="G485" s="397"/>
      <c r="H485" s="399"/>
      <c r="I485" s="608"/>
      <c r="J485" s="363"/>
      <c r="K485" s="363"/>
      <c r="L485" s="397"/>
      <c r="M485" s="397"/>
      <c r="N485" s="399"/>
      <c r="O485" s="397"/>
    </row>
    <row r="486" spans="1:15" x14ac:dyDescent="0.2">
      <c r="A486" s="397"/>
      <c r="B486" s="397"/>
      <c r="C486" s="397"/>
      <c r="D486" s="397"/>
      <c r="E486" s="397"/>
      <c r="F486" s="397"/>
      <c r="G486" s="397"/>
      <c r="H486" s="399"/>
      <c r="I486" s="608"/>
      <c r="J486" s="363"/>
      <c r="K486" s="363"/>
      <c r="L486" s="397"/>
      <c r="M486" s="397"/>
      <c r="N486" s="399"/>
      <c r="O486" s="397"/>
    </row>
    <row r="487" spans="1:15" x14ac:dyDescent="0.2">
      <c r="A487" s="397"/>
      <c r="B487" s="397"/>
      <c r="C487" s="397"/>
      <c r="D487" s="397"/>
      <c r="E487" s="397"/>
      <c r="F487" s="397"/>
      <c r="G487" s="397"/>
      <c r="H487" s="399"/>
      <c r="I487" s="608"/>
      <c r="J487" s="363"/>
      <c r="K487" s="363"/>
      <c r="L487" s="397"/>
      <c r="M487" s="397"/>
      <c r="N487" s="399"/>
      <c r="O487" s="397"/>
    </row>
    <row r="488" spans="1:15" x14ac:dyDescent="0.2">
      <c r="A488" s="397"/>
      <c r="B488" s="397"/>
      <c r="C488" s="397"/>
      <c r="D488" s="397"/>
      <c r="E488" s="397"/>
      <c r="F488" s="397"/>
      <c r="G488" s="397"/>
      <c r="H488" s="399"/>
      <c r="I488" s="608"/>
      <c r="J488" s="363"/>
      <c r="K488" s="363"/>
      <c r="L488" s="397"/>
      <c r="M488" s="397"/>
      <c r="N488" s="399"/>
      <c r="O488" s="397"/>
    </row>
    <row r="489" spans="1:15" x14ac:dyDescent="0.2">
      <c r="A489" s="397"/>
      <c r="B489" s="397"/>
      <c r="C489" s="397"/>
      <c r="D489" s="397"/>
      <c r="E489" s="397"/>
      <c r="F489" s="397"/>
      <c r="G489" s="397"/>
      <c r="H489" s="399"/>
      <c r="I489" s="608"/>
      <c r="J489" s="363"/>
      <c r="K489" s="363"/>
      <c r="L489" s="397"/>
      <c r="M489" s="397"/>
      <c r="N489" s="399"/>
      <c r="O489" s="397"/>
    </row>
    <row r="490" spans="1:15" x14ac:dyDescent="0.2">
      <c r="A490" s="397"/>
      <c r="B490" s="397"/>
      <c r="C490" s="397"/>
      <c r="D490" s="397"/>
      <c r="E490" s="397"/>
      <c r="F490" s="397"/>
      <c r="G490" s="397"/>
      <c r="H490" s="399"/>
      <c r="I490" s="608"/>
      <c r="J490" s="363"/>
      <c r="K490" s="363"/>
      <c r="L490" s="397"/>
      <c r="M490" s="397"/>
      <c r="N490" s="399"/>
      <c r="O490" s="397"/>
    </row>
    <row r="491" spans="1:15" x14ac:dyDescent="0.2">
      <c r="A491" s="397"/>
      <c r="B491" s="397"/>
      <c r="C491" s="397"/>
      <c r="D491" s="397"/>
      <c r="E491" s="397"/>
      <c r="F491" s="397"/>
      <c r="G491" s="397"/>
      <c r="H491" s="399"/>
      <c r="I491" s="608"/>
      <c r="J491" s="363"/>
      <c r="K491" s="363"/>
      <c r="L491" s="397"/>
      <c r="M491" s="397"/>
      <c r="N491" s="399"/>
      <c r="O491" s="397"/>
    </row>
    <row r="492" spans="1:15" x14ac:dyDescent="0.2">
      <c r="A492" s="397"/>
      <c r="B492" s="397"/>
      <c r="C492" s="397"/>
      <c r="D492" s="397"/>
      <c r="E492" s="397"/>
      <c r="F492" s="397"/>
      <c r="G492" s="397"/>
      <c r="H492" s="399"/>
      <c r="I492" s="608"/>
      <c r="J492" s="363"/>
      <c r="K492" s="363"/>
      <c r="L492" s="397"/>
      <c r="M492" s="397"/>
      <c r="N492" s="399"/>
      <c r="O492" s="397"/>
    </row>
    <row r="493" spans="1:15" x14ac:dyDescent="0.2">
      <c r="A493" s="397"/>
      <c r="B493" s="397"/>
      <c r="C493" s="397"/>
      <c r="D493" s="397"/>
      <c r="E493" s="397"/>
      <c r="F493" s="397"/>
      <c r="G493" s="397"/>
      <c r="H493" s="399"/>
      <c r="I493" s="608"/>
      <c r="J493" s="363"/>
      <c r="K493" s="363"/>
      <c r="L493" s="397"/>
      <c r="M493" s="397"/>
      <c r="N493" s="399"/>
      <c r="O493" s="397"/>
    </row>
    <row r="494" spans="1:15" x14ac:dyDescent="0.2">
      <c r="A494" s="397"/>
      <c r="B494" s="397"/>
      <c r="C494" s="397"/>
      <c r="D494" s="397"/>
      <c r="E494" s="397"/>
      <c r="F494" s="397"/>
      <c r="G494" s="397"/>
      <c r="H494" s="399"/>
      <c r="I494" s="608"/>
      <c r="J494" s="363"/>
      <c r="K494" s="363"/>
      <c r="L494" s="397"/>
      <c r="M494" s="397"/>
      <c r="N494" s="399"/>
      <c r="O494" s="397"/>
    </row>
    <row r="495" spans="1:15" x14ac:dyDescent="0.2">
      <c r="A495" s="397"/>
      <c r="B495" s="397"/>
      <c r="C495" s="397"/>
      <c r="D495" s="397"/>
      <c r="E495" s="397"/>
      <c r="F495" s="397"/>
      <c r="G495" s="397"/>
      <c r="H495" s="399"/>
      <c r="I495" s="608"/>
      <c r="J495" s="363"/>
      <c r="K495" s="363"/>
      <c r="L495" s="397"/>
      <c r="M495" s="397"/>
      <c r="N495" s="399"/>
      <c r="O495" s="397"/>
    </row>
    <row r="496" spans="1:15" x14ac:dyDescent="0.2">
      <c r="A496" s="397"/>
      <c r="B496" s="397"/>
      <c r="C496" s="397"/>
      <c r="D496" s="397"/>
      <c r="E496" s="397"/>
      <c r="F496" s="397"/>
      <c r="G496" s="397"/>
      <c r="H496" s="399"/>
      <c r="I496" s="608"/>
      <c r="J496" s="363"/>
      <c r="K496" s="363"/>
      <c r="L496" s="397"/>
      <c r="M496" s="397"/>
      <c r="N496" s="399"/>
      <c r="O496" s="397"/>
    </row>
    <row r="497" spans="1:15" x14ac:dyDescent="0.2">
      <c r="A497" s="397"/>
      <c r="B497" s="397"/>
      <c r="C497" s="397"/>
      <c r="D497" s="397"/>
      <c r="E497" s="397"/>
      <c r="F497" s="397"/>
      <c r="G497" s="397"/>
      <c r="H497" s="399"/>
      <c r="I497" s="608"/>
      <c r="J497" s="363"/>
      <c r="K497" s="363"/>
      <c r="L497" s="397"/>
      <c r="M497" s="397"/>
      <c r="N497" s="399"/>
      <c r="O497" s="397"/>
    </row>
    <row r="498" spans="1:15" x14ac:dyDescent="0.2">
      <c r="A498" s="397"/>
      <c r="B498" s="397"/>
      <c r="C498" s="397"/>
      <c r="D498" s="397"/>
      <c r="E498" s="397"/>
      <c r="F498" s="397"/>
      <c r="G498" s="397"/>
      <c r="H498" s="399"/>
      <c r="I498" s="608"/>
      <c r="J498" s="363"/>
      <c r="K498" s="363"/>
      <c r="L498" s="397"/>
      <c r="M498" s="397"/>
      <c r="N498" s="399"/>
      <c r="O498" s="397"/>
    </row>
    <row r="499" spans="1:15" x14ac:dyDescent="0.2">
      <c r="A499" s="397"/>
      <c r="B499" s="397"/>
      <c r="C499" s="397"/>
      <c r="D499" s="397"/>
      <c r="E499" s="397"/>
      <c r="F499" s="397"/>
      <c r="G499" s="397"/>
      <c r="H499" s="399"/>
      <c r="I499" s="608"/>
      <c r="J499" s="363"/>
      <c r="K499" s="363"/>
      <c r="L499" s="397"/>
      <c r="M499" s="397"/>
      <c r="N499" s="399"/>
      <c r="O499" s="397"/>
    </row>
    <row r="500" spans="1:15" x14ac:dyDescent="0.2">
      <c r="A500" s="397"/>
      <c r="B500" s="397"/>
      <c r="C500" s="397"/>
      <c r="D500" s="397"/>
      <c r="E500" s="397"/>
      <c r="F500" s="397"/>
      <c r="G500" s="397"/>
      <c r="H500" s="399"/>
      <c r="I500" s="608"/>
      <c r="J500" s="363"/>
      <c r="K500" s="363"/>
      <c r="L500" s="397"/>
      <c r="M500" s="397"/>
      <c r="N500" s="399"/>
      <c r="O500" s="397"/>
    </row>
    <row r="501" spans="1:15" x14ac:dyDescent="0.2">
      <c r="A501" s="397"/>
      <c r="B501" s="397"/>
      <c r="C501" s="397"/>
      <c r="D501" s="397"/>
      <c r="E501" s="397"/>
      <c r="F501" s="397"/>
      <c r="G501" s="397"/>
      <c r="H501" s="399"/>
      <c r="I501" s="608"/>
      <c r="J501" s="363"/>
      <c r="K501" s="363"/>
      <c r="L501" s="397"/>
      <c r="M501" s="397"/>
      <c r="N501" s="399"/>
      <c r="O501" s="397"/>
    </row>
    <row r="502" spans="1:15" x14ac:dyDescent="0.2">
      <c r="A502" s="397"/>
      <c r="B502" s="397"/>
      <c r="C502" s="397"/>
      <c r="D502" s="397"/>
      <c r="E502" s="397"/>
      <c r="F502" s="397"/>
      <c r="G502" s="397"/>
      <c r="H502" s="399"/>
      <c r="I502" s="608"/>
      <c r="J502" s="363"/>
      <c r="K502" s="363"/>
      <c r="L502" s="397"/>
      <c r="M502" s="397"/>
      <c r="N502" s="399"/>
      <c r="O502" s="397"/>
    </row>
    <row r="503" spans="1:15" x14ac:dyDescent="0.2">
      <c r="A503" s="397"/>
      <c r="B503" s="397"/>
      <c r="C503" s="397"/>
      <c r="D503" s="397"/>
      <c r="E503" s="397"/>
      <c r="F503" s="397"/>
      <c r="G503" s="397"/>
      <c r="H503" s="399"/>
      <c r="I503" s="608"/>
      <c r="J503" s="363"/>
      <c r="K503" s="363"/>
      <c r="L503" s="397"/>
      <c r="M503" s="397"/>
      <c r="N503" s="399"/>
      <c r="O503" s="397"/>
    </row>
    <row r="504" spans="1:15" x14ac:dyDescent="0.2">
      <c r="A504" s="397"/>
      <c r="B504" s="397"/>
      <c r="C504" s="397"/>
      <c r="D504" s="397"/>
      <c r="E504" s="397"/>
      <c r="F504" s="397"/>
      <c r="G504" s="397"/>
      <c r="H504" s="399"/>
      <c r="I504" s="608"/>
      <c r="J504" s="363"/>
      <c r="K504" s="363"/>
      <c r="L504" s="397"/>
      <c r="M504" s="397"/>
      <c r="N504" s="399"/>
      <c r="O504" s="397"/>
    </row>
    <row r="505" spans="1:15" x14ac:dyDescent="0.2">
      <c r="A505" s="397"/>
      <c r="B505" s="397"/>
      <c r="C505" s="397"/>
      <c r="D505" s="397"/>
      <c r="E505" s="397"/>
      <c r="F505" s="397"/>
      <c r="G505" s="397"/>
      <c r="H505" s="399"/>
      <c r="I505" s="608"/>
      <c r="J505" s="363"/>
      <c r="K505" s="363"/>
      <c r="L505" s="397"/>
      <c r="M505" s="397"/>
      <c r="N505" s="399"/>
      <c r="O505" s="397"/>
    </row>
    <row r="506" spans="1:15" x14ac:dyDescent="0.2">
      <c r="A506" s="397"/>
      <c r="B506" s="397"/>
      <c r="C506" s="397"/>
      <c r="D506" s="397"/>
      <c r="E506" s="397"/>
      <c r="F506" s="397"/>
      <c r="G506" s="397"/>
      <c r="H506" s="399"/>
      <c r="I506" s="608"/>
      <c r="J506" s="363"/>
      <c r="K506" s="363"/>
      <c r="L506" s="397"/>
      <c r="M506" s="397"/>
      <c r="N506" s="399"/>
      <c r="O506" s="397"/>
    </row>
    <row r="507" spans="1:15" x14ac:dyDescent="0.2">
      <c r="A507" s="397"/>
      <c r="B507" s="397"/>
      <c r="C507" s="397"/>
      <c r="D507" s="397"/>
      <c r="E507" s="397"/>
      <c r="F507" s="397"/>
      <c r="G507" s="397"/>
      <c r="H507" s="399"/>
      <c r="I507" s="608"/>
      <c r="J507" s="363"/>
      <c r="K507" s="363"/>
      <c r="L507" s="397"/>
      <c r="M507" s="397"/>
      <c r="N507" s="399"/>
      <c r="O507" s="397"/>
    </row>
    <row r="508" spans="1:15" x14ac:dyDescent="0.2">
      <c r="A508" s="397"/>
      <c r="B508" s="397"/>
      <c r="C508" s="397"/>
      <c r="D508" s="397"/>
      <c r="E508" s="397"/>
      <c r="F508" s="397"/>
      <c r="G508" s="397"/>
      <c r="H508" s="399"/>
      <c r="I508" s="608"/>
      <c r="J508" s="363"/>
      <c r="K508" s="363"/>
      <c r="L508" s="397"/>
      <c r="M508" s="397"/>
      <c r="N508" s="399"/>
      <c r="O508" s="397"/>
    </row>
    <row r="509" spans="1:15" x14ac:dyDescent="0.2">
      <c r="A509" s="397"/>
      <c r="B509" s="397"/>
      <c r="C509" s="397"/>
      <c r="D509" s="397"/>
      <c r="E509" s="397"/>
      <c r="F509" s="397"/>
      <c r="G509" s="397"/>
      <c r="H509" s="399"/>
      <c r="I509" s="608"/>
      <c r="J509" s="363"/>
      <c r="K509" s="363"/>
      <c r="L509" s="397"/>
      <c r="M509" s="397"/>
      <c r="N509" s="399"/>
      <c r="O509" s="397"/>
    </row>
    <row r="510" spans="1:15" x14ac:dyDescent="0.2">
      <c r="A510" s="397"/>
      <c r="B510" s="397"/>
      <c r="C510" s="397"/>
      <c r="D510" s="397"/>
      <c r="E510" s="397"/>
      <c r="F510" s="397"/>
      <c r="G510" s="397"/>
      <c r="H510" s="399"/>
      <c r="I510" s="608"/>
      <c r="J510" s="363"/>
      <c r="K510" s="363"/>
      <c r="L510" s="397"/>
      <c r="M510" s="397"/>
      <c r="N510" s="399"/>
      <c r="O510" s="397"/>
    </row>
    <row r="511" spans="1:15" x14ac:dyDescent="0.2">
      <c r="A511" s="397"/>
      <c r="B511" s="397"/>
      <c r="C511" s="397"/>
      <c r="D511" s="397"/>
      <c r="E511" s="397"/>
      <c r="F511" s="397"/>
      <c r="G511" s="397"/>
      <c r="H511" s="399"/>
      <c r="I511" s="608"/>
      <c r="J511" s="363"/>
      <c r="K511" s="363"/>
      <c r="L511" s="397"/>
      <c r="M511" s="397"/>
      <c r="N511" s="399"/>
      <c r="O511" s="397"/>
    </row>
    <row r="512" spans="1:15" x14ac:dyDescent="0.2">
      <c r="A512" s="397"/>
      <c r="B512" s="397"/>
      <c r="C512" s="397"/>
      <c r="D512" s="397"/>
      <c r="E512" s="397"/>
      <c r="F512" s="397"/>
      <c r="G512" s="397"/>
      <c r="H512" s="399"/>
      <c r="I512" s="608"/>
      <c r="J512" s="363"/>
      <c r="K512" s="363"/>
      <c r="L512" s="397"/>
      <c r="M512" s="397"/>
      <c r="N512" s="399"/>
      <c r="O512" s="397"/>
    </row>
    <row r="513" spans="1:15" x14ac:dyDescent="0.2">
      <c r="A513" s="397"/>
      <c r="B513" s="397"/>
      <c r="C513" s="397"/>
      <c r="D513" s="397"/>
      <c r="E513" s="397"/>
      <c r="F513" s="397"/>
      <c r="G513" s="397"/>
      <c r="H513" s="399"/>
      <c r="I513" s="608"/>
      <c r="J513" s="363"/>
      <c r="K513" s="363"/>
      <c r="L513" s="397"/>
      <c r="M513" s="397"/>
      <c r="N513" s="399"/>
      <c r="O513" s="397"/>
    </row>
    <row r="514" spans="1:15" x14ac:dyDescent="0.2">
      <c r="A514" s="397"/>
      <c r="B514" s="397"/>
      <c r="C514" s="397"/>
      <c r="D514" s="397"/>
      <c r="E514" s="397"/>
      <c r="F514" s="397"/>
      <c r="G514" s="397"/>
      <c r="H514" s="399"/>
      <c r="I514" s="608"/>
      <c r="J514" s="363"/>
      <c r="K514" s="363"/>
      <c r="L514" s="397"/>
      <c r="M514" s="397"/>
      <c r="N514" s="399"/>
      <c r="O514" s="397"/>
    </row>
    <row r="515" spans="1:15" x14ac:dyDescent="0.2">
      <c r="A515" s="397"/>
      <c r="B515" s="397"/>
      <c r="C515" s="397"/>
      <c r="D515" s="397"/>
      <c r="E515" s="397"/>
      <c r="F515" s="397"/>
      <c r="G515" s="397"/>
      <c r="H515" s="399"/>
      <c r="I515" s="608"/>
      <c r="J515" s="363"/>
      <c r="K515" s="363"/>
      <c r="L515" s="397"/>
      <c r="M515" s="397"/>
      <c r="N515" s="399"/>
      <c r="O515" s="397"/>
    </row>
    <row r="516" spans="1:15" x14ac:dyDescent="0.2">
      <c r="A516" s="397"/>
      <c r="B516" s="397"/>
      <c r="C516" s="397"/>
      <c r="D516" s="397"/>
      <c r="E516" s="397"/>
      <c r="F516" s="397"/>
      <c r="G516" s="397"/>
      <c r="H516" s="399"/>
      <c r="I516" s="608"/>
      <c r="J516" s="363"/>
      <c r="K516" s="363"/>
      <c r="L516" s="397"/>
      <c r="M516" s="397"/>
      <c r="N516" s="399"/>
      <c r="O516" s="397"/>
    </row>
    <row r="517" spans="1:15" x14ac:dyDescent="0.2">
      <c r="A517" s="397"/>
      <c r="B517" s="397"/>
      <c r="C517" s="397"/>
      <c r="D517" s="397"/>
      <c r="E517" s="397"/>
      <c r="F517" s="397"/>
      <c r="G517" s="397"/>
      <c r="H517" s="399"/>
      <c r="I517" s="608"/>
      <c r="J517" s="363"/>
      <c r="K517" s="363"/>
      <c r="L517" s="397"/>
      <c r="M517" s="397"/>
      <c r="N517" s="399"/>
      <c r="O517" s="397"/>
    </row>
    <row r="518" spans="1:15" x14ac:dyDescent="0.2">
      <c r="A518" s="397"/>
      <c r="B518" s="397"/>
      <c r="C518" s="397"/>
      <c r="D518" s="397"/>
      <c r="E518" s="397"/>
      <c r="F518" s="397"/>
      <c r="G518" s="397"/>
      <c r="H518" s="399"/>
      <c r="I518" s="608"/>
      <c r="J518" s="363"/>
      <c r="K518" s="363"/>
      <c r="L518" s="397"/>
      <c r="M518" s="397"/>
      <c r="N518" s="399"/>
      <c r="O518" s="397"/>
    </row>
    <row r="519" spans="1:15" x14ac:dyDescent="0.2">
      <c r="A519" s="397"/>
      <c r="B519" s="397"/>
      <c r="C519" s="397"/>
      <c r="D519" s="397"/>
      <c r="E519" s="397"/>
      <c r="F519" s="397"/>
      <c r="G519" s="397"/>
      <c r="H519" s="399"/>
      <c r="I519" s="608"/>
      <c r="J519" s="363"/>
      <c r="K519" s="363"/>
      <c r="L519" s="397"/>
      <c r="M519" s="397"/>
      <c r="N519" s="399"/>
      <c r="O519" s="397"/>
    </row>
    <row r="520" spans="1:15" x14ac:dyDescent="0.2">
      <c r="A520" s="397"/>
      <c r="B520" s="397"/>
      <c r="C520" s="397"/>
      <c r="D520" s="397"/>
      <c r="E520" s="397"/>
      <c r="F520" s="397"/>
      <c r="G520" s="397"/>
      <c r="H520" s="399"/>
      <c r="I520" s="608"/>
      <c r="J520" s="363"/>
      <c r="K520" s="363"/>
      <c r="L520" s="397"/>
      <c r="M520" s="397"/>
      <c r="N520" s="399"/>
      <c r="O520" s="397"/>
    </row>
    <row r="521" spans="1:15" x14ac:dyDescent="0.2">
      <c r="A521" s="397"/>
      <c r="B521" s="397"/>
      <c r="C521" s="397"/>
      <c r="D521" s="397"/>
      <c r="E521" s="397"/>
      <c r="F521" s="397"/>
      <c r="G521" s="397"/>
      <c r="H521" s="399"/>
      <c r="I521" s="608"/>
      <c r="J521" s="363"/>
      <c r="K521" s="363"/>
      <c r="L521" s="397"/>
      <c r="M521" s="397"/>
      <c r="N521" s="399"/>
      <c r="O521" s="397"/>
    </row>
    <row r="522" spans="1:15" x14ac:dyDescent="0.2">
      <c r="A522" s="397"/>
      <c r="B522" s="397"/>
      <c r="C522" s="397"/>
      <c r="D522" s="397"/>
      <c r="E522" s="397"/>
      <c r="F522" s="397"/>
      <c r="G522" s="397"/>
      <c r="H522" s="399"/>
      <c r="I522" s="608"/>
      <c r="J522" s="363"/>
      <c r="K522" s="363"/>
      <c r="L522" s="397"/>
      <c r="M522" s="397"/>
      <c r="N522" s="399"/>
      <c r="O522" s="397"/>
    </row>
    <row r="523" spans="1:15" x14ac:dyDescent="0.2">
      <c r="A523" s="397"/>
      <c r="B523" s="397"/>
      <c r="C523" s="397"/>
      <c r="D523" s="397"/>
      <c r="E523" s="397"/>
      <c r="F523" s="397"/>
      <c r="G523" s="397"/>
      <c r="H523" s="399"/>
      <c r="I523" s="608"/>
      <c r="J523" s="363"/>
      <c r="K523" s="363"/>
      <c r="L523" s="397"/>
      <c r="M523" s="397"/>
      <c r="N523" s="399"/>
      <c r="O523" s="397"/>
    </row>
    <row r="524" spans="1:15" x14ac:dyDescent="0.2">
      <c r="A524" s="397"/>
      <c r="B524" s="397"/>
      <c r="C524" s="397"/>
      <c r="D524" s="397"/>
      <c r="E524" s="397"/>
      <c r="F524" s="397"/>
      <c r="G524" s="397"/>
      <c r="H524" s="399"/>
      <c r="I524" s="608"/>
      <c r="J524" s="363"/>
      <c r="K524" s="363"/>
      <c r="L524" s="397"/>
      <c r="M524" s="397"/>
      <c r="N524" s="399"/>
      <c r="O524" s="397"/>
    </row>
    <row r="525" spans="1:15" x14ac:dyDescent="0.2">
      <c r="A525" s="397"/>
      <c r="B525" s="397"/>
      <c r="C525" s="397"/>
      <c r="D525" s="397"/>
      <c r="E525" s="397"/>
      <c r="F525" s="397"/>
      <c r="G525" s="397"/>
      <c r="H525" s="399"/>
      <c r="I525" s="608"/>
      <c r="J525" s="363"/>
      <c r="K525" s="363"/>
      <c r="L525" s="397"/>
      <c r="M525" s="397"/>
      <c r="N525" s="399"/>
      <c r="O525" s="397"/>
    </row>
    <row r="526" spans="1:15" x14ac:dyDescent="0.2">
      <c r="A526" s="397"/>
      <c r="B526" s="397"/>
      <c r="C526" s="397"/>
      <c r="D526" s="397"/>
      <c r="E526" s="397"/>
      <c r="F526" s="397"/>
      <c r="G526" s="397"/>
      <c r="H526" s="399"/>
      <c r="I526" s="608"/>
      <c r="J526" s="363"/>
      <c r="K526" s="363"/>
      <c r="L526" s="397"/>
      <c r="M526" s="397"/>
      <c r="N526" s="399"/>
      <c r="O526" s="397"/>
    </row>
    <row r="527" spans="1:15" x14ac:dyDescent="0.2">
      <c r="A527" s="397"/>
      <c r="B527" s="397"/>
      <c r="C527" s="397"/>
      <c r="D527" s="397"/>
      <c r="E527" s="397"/>
      <c r="F527" s="397"/>
      <c r="G527" s="397"/>
      <c r="H527" s="399"/>
      <c r="I527" s="608"/>
      <c r="J527" s="363"/>
      <c r="K527" s="363"/>
      <c r="L527" s="397"/>
      <c r="M527" s="397"/>
      <c r="N527" s="399"/>
      <c r="O527" s="397"/>
    </row>
    <row r="528" spans="1:15" x14ac:dyDescent="0.2">
      <c r="A528" s="397"/>
      <c r="B528" s="397"/>
      <c r="C528" s="397"/>
      <c r="D528" s="397"/>
      <c r="E528" s="397"/>
      <c r="F528" s="397"/>
      <c r="G528" s="397"/>
      <c r="H528" s="399"/>
      <c r="I528" s="608"/>
      <c r="J528" s="363"/>
      <c r="K528" s="363"/>
      <c r="L528" s="397"/>
      <c r="M528" s="397"/>
      <c r="N528" s="399"/>
      <c r="O528" s="397"/>
    </row>
    <row r="529" spans="1:15" x14ac:dyDescent="0.2">
      <c r="A529" s="397"/>
      <c r="B529" s="397"/>
      <c r="C529" s="397"/>
      <c r="D529" s="397"/>
      <c r="E529" s="397"/>
      <c r="F529" s="397"/>
      <c r="G529" s="397"/>
      <c r="H529" s="399"/>
      <c r="I529" s="608"/>
      <c r="J529" s="363"/>
      <c r="K529" s="363"/>
      <c r="L529" s="397"/>
      <c r="M529" s="397"/>
      <c r="N529" s="399"/>
      <c r="O529" s="397"/>
    </row>
    <row r="530" spans="1:15" x14ac:dyDescent="0.2">
      <c r="A530" s="397"/>
      <c r="B530" s="397"/>
      <c r="C530" s="397"/>
      <c r="D530" s="397"/>
      <c r="E530" s="397"/>
      <c r="F530" s="397"/>
      <c r="G530" s="397"/>
      <c r="H530" s="399"/>
      <c r="I530" s="608"/>
      <c r="J530" s="363"/>
      <c r="K530" s="363"/>
      <c r="L530" s="397"/>
      <c r="M530" s="397"/>
      <c r="N530" s="399"/>
      <c r="O530" s="397"/>
    </row>
    <row r="531" spans="1:15" x14ac:dyDescent="0.2">
      <c r="A531" s="397"/>
      <c r="B531" s="397"/>
      <c r="C531" s="397"/>
      <c r="D531" s="397"/>
      <c r="E531" s="397"/>
      <c r="F531" s="397"/>
      <c r="G531" s="397"/>
      <c r="H531" s="399"/>
      <c r="I531" s="608"/>
      <c r="J531" s="363"/>
      <c r="K531" s="363"/>
      <c r="L531" s="397"/>
      <c r="M531" s="397"/>
      <c r="N531" s="399"/>
      <c r="O531" s="397"/>
    </row>
    <row r="532" spans="1:15" x14ac:dyDescent="0.2">
      <c r="A532" s="397"/>
      <c r="B532" s="397"/>
      <c r="C532" s="397"/>
      <c r="D532" s="397"/>
      <c r="E532" s="397"/>
      <c r="F532" s="397"/>
      <c r="G532" s="397"/>
      <c r="H532" s="399"/>
      <c r="I532" s="608"/>
      <c r="J532" s="363"/>
      <c r="K532" s="363"/>
      <c r="L532" s="397"/>
      <c r="M532" s="397"/>
      <c r="N532" s="399"/>
      <c r="O532" s="397"/>
    </row>
    <row r="533" spans="1:15" x14ac:dyDescent="0.2">
      <c r="A533" s="397"/>
      <c r="B533" s="397"/>
      <c r="C533" s="397"/>
      <c r="D533" s="397"/>
      <c r="E533" s="397"/>
      <c r="F533" s="397"/>
      <c r="G533" s="397"/>
      <c r="H533" s="399"/>
      <c r="I533" s="608"/>
      <c r="J533" s="363"/>
      <c r="K533" s="363"/>
      <c r="L533" s="397"/>
      <c r="M533" s="397"/>
      <c r="N533" s="399"/>
      <c r="O533" s="397"/>
    </row>
    <row r="534" spans="1:15" x14ac:dyDescent="0.2">
      <c r="A534" s="397"/>
      <c r="B534" s="397"/>
      <c r="C534" s="397"/>
      <c r="D534" s="397"/>
      <c r="E534" s="397"/>
      <c r="F534" s="397"/>
      <c r="G534" s="397"/>
      <c r="H534" s="399"/>
      <c r="I534" s="608"/>
      <c r="J534" s="363"/>
      <c r="K534" s="363"/>
      <c r="L534" s="397"/>
      <c r="M534" s="397"/>
      <c r="N534" s="399"/>
      <c r="O534" s="397"/>
    </row>
    <row r="535" spans="1:15" x14ac:dyDescent="0.2">
      <c r="A535" s="397"/>
      <c r="B535" s="397"/>
      <c r="C535" s="397"/>
      <c r="D535" s="397"/>
      <c r="E535" s="397"/>
      <c r="F535" s="397"/>
      <c r="G535" s="397"/>
      <c r="H535" s="399"/>
      <c r="I535" s="608"/>
      <c r="J535" s="363"/>
      <c r="K535" s="363"/>
      <c r="L535" s="397"/>
      <c r="M535" s="397"/>
      <c r="N535" s="399"/>
      <c r="O535" s="397"/>
    </row>
    <row r="536" spans="1:15" x14ac:dyDescent="0.2">
      <c r="A536" s="397"/>
      <c r="B536" s="397"/>
      <c r="C536" s="397"/>
      <c r="D536" s="397"/>
      <c r="E536" s="397"/>
      <c r="F536" s="397"/>
      <c r="G536" s="397"/>
      <c r="H536" s="399"/>
      <c r="I536" s="608"/>
      <c r="J536" s="363"/>
      <c r="K536" s="363"/>
      <c r="L536" s="397"/>
      <c r="M536" s="397"/>
      <c r="N536" s="399"/>
      <c r="O536" s="397"/>
    </row>
    <row r="537" spans="1:15" x14ac:dyDescent="0.2">
      <c r="A537" s="397"/>
      <c r="B537" s="397"/>
      <c r="C537" s="397"/>
      <c r="D537" s="397"/>
      <c r="E537" s="397"/>
      <c r="F537" s="397"/>
      <c r="G537" s="397"/>
      <c r="H537" s="399"/>
      <c r="I537" s="608"/>
      <c r="J537" s="363"/>
      <c r="K537" s="363"/>
      <c r="L537" s="397"/>
      <c r="M537" s="397"/>
      <c r="N537" s="399"/>
      <c r="O537" s="397"/>
    </row>
    <row r="538" spans="1:15" x14ac:dyDescent="0.2">
      <c r="A538" s="397"/>
      <c r="B538" s="397"/>
      <c r="C538" s="397"/>
      <c r="D538" s="397"/>
      <c r="E538" s="397"/>
      <c r="F538" s="397"/>
      <c r="G538" s="397"/>
      <c r="H538" s="399"/>
      <c r="I538" s="608"/>
      <c r="J538" s="363"/>
      <c r="K538" s="363"/>
      <c r="L538" s="397"/>
      <c r="M538" s="397"/>
      <c r="N538" s="399"/>
      <c r="O538" s="397"/>
    </row>
    <row r="539" spans="1:15" x14ac:dyDescent="0.2">
      <c r="A539" s="397"/>
      <c r="B539" s="397"/>
      <c r="C539" s="397"/>
      <c r="D539" s="397"/>
      <c r="E539" s="397"/>
      <c r="F539" s="397"/>
      <c r="G539" s="397"/>
      <c r="H539" s="399"/>
      <c r="I539" s="608"/>
      <c r="J539" s="363"/>
      <c r="K539" s="363"/>
      <c r="L539" s="397"/>
      <c r="M539" s="397"/>
      <c r="N539" s="399"/>
      <c r="O539" s="397"/>
    </row>
    <row r="540" spans="1:15" x14ac:dyDescent="0.2">
      <c r="A540" s="397"/>
      <c r="B540" s="397"/>
      <c r="C540" s="397"/>
      <c r="D540" s="397"/>
      <c r="E540" s="397"/>
      <c r="F540" s="397"/>
      <c r="G540" s="397"/>
      <c r="H540" s="399"/>
      <c r="I540" s="608"/>
      <c r="J540" s="363"/>
      <c r="K540" s="363"/>
      <c r="L540" s="397"/>
      <c r="M540" s="397"/>
      <c r="N540" s="399"/>
      <c r="O540" s="397"/>
    </row>
    <row r="541" spans="1:15" x14ac:dyDescent="0.2">
      <c r="A541" s="397"/>
      <c r="B541" s="397"/>
      <c r="C541" s="397"/>
      <c r="D541" s="397"/>
      <c r="E541" s="397"/>
      <c r="F541" s="397"/>
      <c r="G541" s="397"/>
      <c r="H541" s="399"/>
      <c r="I541" s="608"/>
      <c r="J541" s="363"/>
      <c r="K541" s="363"/>
      <c r="L541" s="397"/>
      <c r="M541" s="397"/>
      <c r="N541" s="399"/>
      <c r="O541" s="397"/>
    </row>
    <row r="542" spans="1:15" x14ac:dyDescent="0.2">
      <c r="A542" s="397"/>
      <c r="B542" s="397"/>
      <c r="C542" s="397"/>
      <c r="D542" s="397"/>
      <c r="E542" s="397"/>
      <c r="F542" s="397"/>
      <c r="G542" s="397"/>
      <c r="H542" s="399"/>
      <c r="I542" s="608"/>
      <c r="J542" s="363"/>
      <c r="K542" s="363"/>
      <c r="L542" s="397"/>
      <c r="M542" s="397"/>
      <c r="N542" s="399"/>
      <c r="O542" s="397"/>
    </row>
    <row r="543" spans="1:15" x14ac:dyDescent="0.2">
      <c r="A543" s="397"/>
      <c r="B543" s="397"/>
      <c r="C543" s="397"/>
      <c r="D543" s="397"/>
      <c r="E543" s="397"/>
      <c r="F543" s="397"/>
      <c r="G543" s="397"/>
      <c r="H543" s="399"/>
      <c r="I543" s="608"/>
      <c r="J543" s="363"/>
      <c r="K543" s="363"/>
      <c r="L543" s="397"/>
      <c r="M543" s="397"/>
      <c r="N543" s="399"/>
      <c r="O543" s="397"/>
    </row>
    <row r="544" spans="1:15" x14ac:dyDescent="0.2">
      <c r="A544" s="397"/>
      <c r="B544" s="397"/>
      <c r="C544" s="397"/>
      <c r="D544" s="397"/>
      <c r="E544" s="397"/>
      <c r="F544" s="397"/>
      <c r="G544" s="397"/>
      <c r="H544" s="399"/>
      <c r="I544" s="608"/>
      <c r="J544" s="363"/>
      <c r="K544" s="363"/>
      <c r="L544" s="397"/>
      <c r="M544" s="397"/>
      <c r="N544" s="399"/>
      <c r="O544" s="397"/>
    </row>
    <row r="545" spans="1:15" x14ac:dyDescent="0.2">
      <c r="A545" s="397"/>
      <c r="B545" s="397"/>
      <c r="C545" s="397"/>
      <c r="D545" s="397"/>
      <c r="E545" s="397"/>
      <c r="F545" s="397"/>
      <c r="G545" s="397"/>
      <c r="H545" s="399"/>
      <c r="I545" s="608"/>
      <c r="J545" s="363"/>
      <c r="K545" s="363"/>
      <c r="L545" s="397"/>
      <c r="M545" s="397"/>
      <c r="N545" s="399"/>
      <c r="O545" s="397"/>
    </row>
    <row r="546" spans="1:15" x14ac:dyDescent="0.2">
      <c r="A546" s="397"/>
      <c r="B546" s="397"/>
      <c r="C546" s="397"/>
      <c r="D546" s="397"/>
      <c r="E546" s="397"/>
      <c r="F546" s="397"/>
      <c r="G546" s="397"/>
      <c r="H546" s="399"/>
      <c r="I546" s="608"/>
      <c r="J546" s="363"/>
      <c r="K546" s="363"/>
      <c r="L546" s="397"/>
      <c r="M546" s="397"/>
      <c r="N546" s="399"/>
      <c r="O546" s="397"/>
    </row>
    <row r="547" spans="1:15" x14ac:dyDescent="0.2">
      <c r="A547" s="397"/>
      <c r="B547" s="397"/>
      <c r="C547" s="397"/>
      <c r="D547" s="397"/>
      <c r="E547" s="397"/>
      <c r="F547" s="397"/>
      <c r="G547" s="397"/>
      <c r="H547" s="399"/>
      <c r="I547" s="608"/>
      <c r="J547" s="363"/>
      <c r="K547" s="363"/>
      <c r="L547" s="397"/>
      <c r="M547" s="397"/>
      <c r="N547" s="399"/>
      <c r="O547" s="397"/>
    </row>
    <row r="548" spans="1:15" x14ac:dyDescent="0.2">
      <c r="A548" s="397"/>
      <c r="B548" s="397"/>
      <c r="C548" s="397"/>
      <c r="D548" s="397"/>
      <c r="E548" s="397"/>
      <c r="F548" s="397"/>
      <c r="G548" s="397"/>
      <c r="H548" s="399"/>
      <c r="I548" s="608"/>
      <c r="J548" s="363"/>
      <c r="K548" s="363"/>
      <c r="L548" s="397"/>
      <c r="M548" s="397"/>
      <c r="N548" s="399"/>
      <c r="O548" s="397"/>
    </row>
    <row r="549" spans="1:15" x14ac:dyDescent="0.2">
      <c r="A549" s="397"/>
      <c r="B549" s="397"/>
      <c r="C549" s="397"/>
      <c r="D549" s="397"/>
      <c r="E549" s="397"/>
      <c r="F549" s="397"/>
      <c r="G549" s="397"/>
      <c r="H549" s="399"/>
      <c r="I549" s="608"/>
      <c r="J549" s="363"/>
      <c r="K549" s="363"/>
      <c r="L549" s="397"/>
      <c r="M549" s="397"/>
      <c r="N549" s="399"/>
      <c r="O549" s="397"/>
    </row>
    <row r="550" spans="1:15" x14ac:dyDescent="0.2">
      <c r="A550" s="397"/>
      <c r="B550" s="397"/>
      <c r="C550" s="397"/>
      <c r="D550" s="397"/>
      <c r="E550" s="397"/>
      <c r="F550" s="397"/>
      <c r="G550" s="397"/>
      <c r="H550" s="399"/>
      <c r="I550" s="608"/>
      <c r="J550" s="363"/>
      <c r="K550" s="363"/>
      <c r="L550" s="397"/>
      <c r="M550" s="397"/>
      <c r="N550" s="399"/>
      <c r="O550" s="397"/>
    </row>
    <row r="551" spans="1:15" x14ac:dyDescent="0.2">
      <c r="A551" s="397"/>
      <c r="B551" s="397"/>
      <c r="C551" s="397"/>
      <c r="D551" s="397"/>
      <c r="E551" s="397"/>
      <c r="F551" s="397"/>
      <c r="G551" s="397"/>
      <c r="H551" s="399"/>
      <c r="I551" s="608"/>
      <c r="J551" s="363"/>
      <c r="K551" s="363"/>
      <c r="L551" s="397"/>
      <c r="M551" s="397"/>
      <c r="N551" s="399"/>
      <c r="O551" s="397"/>
    </row>
    <row r="552" spans="1:15" x14ac:dyDescent="0.2">
      <c r="A552" s="397"/>
      <c r="B552" s="397"/>
      <c r="C552" s="397"/>
      <c r="D552" s="397"/>
      <c r="E552" s="397"/>
      <c r="F552" s="397"/>
      <c r="G552" s="397"/>
      <c r="H552" s="399"/>
      <c r="I552" s="608"/>
      <c r="J552" s="363"/>
      <c r="K552" s="363"/>
      <c r="L552" s="397"/>
      <c r="M552" s="397"/>
      <c r="N552" s="399"/>
      <c r="O552" s="397"/>
    </row>
    <row r="553" spans="1:15" x14ac:dyDescent="0.2">
      <c r="A553" s="397"/>
      <c r="B553" s="397"/>
      <c r="C553" s="397"/>
      <c r="D553" s="397"/>
      <c r="E553" s="397"/>
      <c r="F553" s="397"/>
      <c r="G553" s="397"/>
      <c r="H553" s="399"/>
      <c r="I553" s="608"/>
      <c r="J553" s="363"/>
      <c r="K553" s="363"/>
      <c r="L553" s="397"/>
      <c r="M553" s="397"/>
      <c r="N553" s="399"/>
      <c r="O553" s="397"/>
    </row>
    <row r="554" spans="1:15" x14ac:dyDescent="0.2">
      <c r="A554" s="397"/>
      <c r="B554" s="397"/>
      <c r="C554" s="397"/>
      <c r="D554" s="397"/>
      <c r="E554" s="397"/>
      <c r="F554" s="397"/>
      <c r="G554" s="397"/>
      <c r="H554" s="399"/>
      <c r="I554" s="608"/>
      <c r="J554" s="363"/>
      <c r="K554" s="363"/>
      <c r="L554" s="397"/>
      <c r="M554" s="397"/>
      <c r="N554" s="399"/>
      <c r="O554" s="397"/>
    </row>
    <row r="555" spans="1:15" x14ac:dyDescent="0.2">
      <c r="A555" s="397"/>
      <c r="B555" s="397"/>
      <c r="C555" s="397"/>
      <c r="D555" s="397"/>
      <c r="E555" s="397"/>
      <c r="F555" s="397"/>
      <c r="G555" s="397"/>
      <c r="H555" s="399"/>
      <c r="I555" s="608"/>
      <c r="J555" s="363"/>
      <c r="K555" s="363"/>
      <c r="L555" s="397"/>
      <c r="M555" s="397"/>
      <c r="N555" s="399"/>
      <c r="O555" s="397"/>
    </row>
    <row r="556" spans="1:15" x14ac:dyDescent="0.2">
      <c r="A556" s="397"/>
      <c r="B556" s="397"/>
      <c r="C556" s="397"/>
      <c r="D556" s="397"/>
      <c r="E556" s="397"/>
      <c r="F556" s="397"/>
      <c r="G556" s="397"/>
      <c r="H556" s="399"/>
      <c r="I556" s="608"/>
      <c r="J556" s="363"/>
      <c r="K556" s="363"/>
      <c r="L556" s="397"/>
      <c r="M556" s="397"/>
      <c r="N556" s="399"/>
      <c r="O556" s="397"/>
    </row>
    <row r="557" spans="1:15" x14ac:dyDescent="0.2">
      <c r="A557" s="397"/>
      <c r="B557" s="397"/>
      <c r="C557" s="397"/>
      <c r="D557" s="397"/>
      <c r="E557" s="397"/>
      <c r="F557" s="397"/>
      <c r="G557" s="397"/>
      <c r="H557" s="399"/>
      <c r="I557" s="608"/>
      <c r="J557" s="363"/>
      <c r="K557" s="363"/>
      <c r="L557" s="397"/>
      <c r="M557" s="397"/>
      <c r="N557" s="399"/>
      <c r="O557" s="397"/>
    </row>
    <row r="558" spans="1:15" x14ac:dyDescent="0.2">
      <c r="A558" s="397"/>
      <c r="B558" s="397"/>
      <c r="C558" s="397"/>
      <c r="D558" s="397"/>
      <c r="E558" s="397"/>
      <c r="F558" s="397"/>
      <c r="G558" s="397"/>
      <c r="H558" s="399"/>
      <c r="I558" s="608"/>
      <c r="J558" s="363"/>
      <c r="K558" s="363"/>
      <c r="L558" s="397"/>
      <c r="M558" s="397"/>
      <c r="N558" s="399"/>
      <c r="O558" s="397"/>
    </row>
    <row r="559" spans="1:15" x14ac:dyDescent="0.2">
      <c r="A559" s="397"/>
      <c r="B559" s="397"/>
      <c r="C559" s="397"/>
      <c r="D559" s="397"/>
      <c r="E559" s="397"/>
      <c r="F559" s="397"/>
      <c r="G559" s="397"/>
      <c r="H559" s="399"/>
      <c r="I559" s="608"/>
      <c r="J559" s="363"/>
      <c r="K559" s="363"/>
      <c r="L559" s="397"/>
      <c r="M559" s="397"/>
      <c r="N559" s="399"/>
      <c r="O559" s="397"/>
    </row>
    <row r="560" spans="1:15" x14ac:dyDescent="0.2">
      <c r="A560" s="397"/>
      <c r="B560" s="397"/>
      <c r="C560" s="397"/>
      <c r="D560" s="397"/>
      <c r="E560" s="397"/>
      <c r="F560" s="397"/>
      <c r="G560" s="397"/>
      <c r="H560" s="399"/>
      <c r="I560" s="608"/>
      <c r="J560" s="363"/>
      <c r="K560" s="363"/>
      <c r="L560" s="397"/>
      <c r="M560" s="397"/>
      <c r="N560" s="399"/>
      <c r="O560" s="397"/>
    </row>
    <row r="561" spans="1:15" x14ac:dyDescent="0.2">
      <c r="A561" s="397"/>
      <c r="B561" s="397"/>
      <c r="C561" s="397"/>
      <c r="D561" s="397"/>
      <c r="E561" s="397"/>
      <c r="F561" s="397"/>
      <c r="G561" s="397"/>
      <c r="H561" s="399"/>
      <c r="I561" s="608"/>
      <c r="J561" s="363"/>
      <c r="K561" s="363"/>
      <c r="L561" s="397"/>
      <c r="M561" s="397"/>
      <c r="N561" s="399"/>
      <c r="O561" s="397"/>
    </row>
    <row r="562" spans="1:15" x14ac:dyDescent="0.2">
      <c r="A562" s="397"/>
      <c r="B562" s="397"/>
      <c r="C562" s="397"/>
      <c r="D562" s="397"/>
      <c r="E562" s="397"/>
      <c r="F562" s="397"/>
      <c r="G562" s="397"/>
      <c r="H562" s="399"/>
      <c r="I562" s="608"/>
      <c r="J562" s="363"/>
      <c r="K562" s="363"/>
      <c r="L562" s="397"/>
      <c r="M562" s="397"/>
      <c r="N562" s="399"/>
      <c r="O562" s="397"/>
    </row>
    <row r="563" spans="1:15" x14ac:dyDescent="0.2">
      <c r="A563" s="397"/>
      <c r="B563" s="397"/>
      <c r="C563" s="397"/>
      <c r="D563" s="397"/>
      <c r="E563" s="397"/>
      <c r="F563" s="397"/>
      <c r="G563" s="397"/>
      <c r="H563" s="399"/>
      <c r="I563" s="608"/>
      <c r="J563" s="363"/>
      <c r="K563" s="363"/>
      <c r="L563" s="397"/>
      <c r="M563" s="397"/>
      <c r="N563" s="399"/>
      <c r="O563" s="397"/>
    </row>
    <row r="564" spans="1:15" x14ac:dyDescent="0.2">
      <c r="A564" s="397"/>
      <c r="B564" s="397"/>
      <c r="C564" s="397"/>
      <c r="D564" s="397"/>
      <c r="E564" s="397"/>
      <c r="F564" s="397"/>
      <c r="G564" s="397"/>
      <c r="H564" s="399"/>
      <c r="I564" s="608"/>
      <c r="J564" s="363"/>
      <c r="K564" s="363"/>
      <c r="L564" s="397"/>
      <c r="M564" s="397"/>
      <c r="N564" s="399"/>
      <c r="O564" s="397"/>
    </row>
    <row r="565" spans="1:15" x14ac:dyDescent="0.2">
      <c r="A565" s="397"/>
      <c r="B565" s="397"/>
      <c r="C565" s="397"/>
      <c r="D565" s="397"/>
      <c r="E565" s="397"/>
      <c r="F565" s="397"/>
      <c r="G565" s="397"/>
      <c r="H565" s="399"/>
      <c r="I565" s="608"/>
      <c r="J565" s="363"/>
      <c r="K565" s="363"/>
      <c r="L565" s="397"/>
      <c r="M565" s="397"/>
      <c r="N565" s="399"/>
      <c r="O565" s="397"/>
    </row>
    <row r="566" spans="1:15" x14ac:dyDescent="0.2">
      <c r="A566" s="397"/>
      <c r="B566" s="397"/>
      <c r="C566" s="397"/>
      <c r="D566" s="397"/>
      <c r="E566" s="397"/>
      <c r="F566" s="397"/>
      <c r="G566" s="397"/>
      <c r="H566" s="399"/>
      <c r="I566" s="608"/>
      <c r="J566" s="363"/>
      <c r="K566" s="363"/>
      <c r="L566" s="397"/>
      <c r="M566" s="397"/>
      <c r="N566" s="399"/>
      <c r="O566" s="397"/>
    </row>
    <row r="567" spans="1:15" x14ac:dyDescent="0.2">
      <c r="A567" s="397"/>
      <c r="B567" s="397"/>
      <c r="C567" s="397"/>
      <c r="D567" s="397"/>
      <c r="E567" s="397"/>
      <c r="F567" s="397"/>
      <c r="G567" s="397"/>
      <c r="H567" s="399"/>
      <c r="I567" s="608"/>
      <c r="J567" s="363"/>
      <c r="K567" s="363"/>
      <c r="L567" s="397"/>
      <c r="M567" s="397"/>
      <c r="N567" s="399"/>
      <c r="O567" s="397"/>
    </row>
    <row r="568" spans="1:15" x14ac:dyDescent="0.2">
      <c r="A568" s="397"/>
      <c r="B568" s="397"/>
      <c r="C568" s="397"/>
      <c r="D568" s="397"/>
      <c r="E568" s="397"/>
      <c r="F568" s="397"/>
      <c r="G568" s="397"/>
      <c r="H568" s="399"/>
      <c r="I568" s="608"/>
      <c r="J568" s="363"/>
      <c r="K568" s="363"/>
      <c r="L568" s="397"/>
      <c r="M568" s="397"/>
      <c r="N568" s="399"/>
      <c r="O568" s="397"/>
    </row>
    <row r="569" spans="1:15" x14ac:dyDescent="0.2">
      <c r="A569" s="397"/>
      <c r="B569" s="397"/>
      <c r="C569" s="397"/>
      <c r="D569" s="397"/>
      <c r="E569" s="397"/>
      <c r="F569" s="397"/>
      <c r="G569" s="397"/>
      <c r="H569" s="399"/>
      <c r="I569" s="608"/>
      <c r="J569" s="363"/>
      <c r="K569" s="363"/>
      <c r="L569" s="397"/>
      <c r="M569" s="397"/>
      <c r="N569" s="399"/>
      <c r="O569" s="397"/>
    </row>
    <row r="570" spans="1:15" x14ac:dyDescent="0.2">
      <c r="A570" s="397"/>
      <c r="B570" s="397"/>
      <c r="C570" s="397"/>
      <c r="D570" s="397"/>
      <c r="E570" s="397"/>
      <c r="F570" s="397"/>
      <c r="G570" s="397"/>
      <c r="H570" s="399"/>
      <c r="I570" s="608"/>
      <c r="J570" s="363"/>
      <c r="K570" s="363"/>
      <c r="L570" s="397"/>
      <c r="M570" s="397"/>
      <c r="N570" s="399"/>
      <c r="O570" s="397"/>
    </row>
    <row r="571" spans="1:15" x14ac:dyDescent="0.2">
      <c r="A571" s="397"/>
      <c r="B571" s="397"/>
      <c r="C571" s="397"/>
      <c r="D571" s="397"/>
      <c r="E571" s="397"/>
      <c r="F571" s="397"/>
      <c r="G571" s="397"/>
      <c r="H571" s="399"/>
      <c r="I571" s="608"/>
      <c r="J571" s="363"/>
      <c r="K571" s="363"/>
      <c r="L571" s="397"/>
      <c r="M571" s="397"/>
      <c r="N571" s="399"/>
      <c r="O571" s="397"/>
    </row>
    <row r="572" spans="1:15" x14ac:dyDescent="0.2">
      <c r="A572" s="397"/>
      <c r="B572" s="397"/>
      <c r="C572" s="397"/>
      <c r="D572" s="397"/>
      <c r="E572" s="397"/>
      <c r="F572" s="397"/>
      <c r="G572" s="397"/>
      <c r="H572" s="399"/>
      <c r="I572" s="608"/>
      <c r="J572" s="363"/>
      <c r="K572" s="363"/>
      <c r="L572" s="397"/>
      <c r="M572" s="397"/>
      <c r="N572" s="399"/>
      <c r="O572" s="397"/>
    </row>
    <row r="573" spans="1:15" x14ac:dyDescent="0.2">
      <c r="A573" s="397"/>
      <c r="B573" s="397"/>
      <c r="C573" s="397"/>
      <c r="D573" s="397"/>
      <c r="E573" s="397"/>
      <c r="F573" s="397"/>
      <c r="G573" s="397"/>
      <c r="H573" s="399"/>
      <c r="I573" s="608"/>
      <c r="J573" s="363"/>
      <c r="K573" s="363"/>
      <c r="L573" s="397"/>
      <c r="M573" s="397"/>
      <c r="N573" s="399"/>
      <c r="O573" s="397"/>
    </row>
    <row r="574" spans="1:15" x14ac:dyDescent="0.2">
      <c r="A574" s="397"/>
      <c r="B574" s="397"/>
      <c r="C574" s="397"/>
      <c r="D574" s="397"/>
      <c r="E574" s="397"/>
      <c r="F574" s="397"/>
      <c r="G574" s="397"/>
      <c r="H574" s="399"/>
      <c r="I574" s="608"/>
      <c r="J574" s="363"/>
      <c r="K574" s="363"/>
      <c r="L574" s="397"/>
      <c r="M574" s="397"/>
      <c r="N574" s="399"/>
      <c r="O574" s="397"/>
    </row>
    <row r="575" spans="1:15" x14ac:dyDescent="0.2">
      <c r="A575" s="397"/>
      <c r="B575" s="397"/>
      <c r="C575" s="397"/>
      <c r="D575" s="397"/>
      <c r="E575" s="397"/>
      <c r="F575" s="397"/>
      <c r="G575" s="397"/>
      <c r="H575" s="399"/>
      <c r="I575" s="608"/>
      <c r="J575" s="363"/>
      <c r="K575" s="363"/>
      <c r="L575" s="397"/>
      <c r="M575" s="397"/>
      <c r="N575" s="399"/>
      <c r="O575" s="397"/>
    </row>
    <row r="576" spans="1:15" x14ac:dyDescent="0.2">
      <c r="A576" s="397"/>
      <c r="B576" s="397"/>
      <c r="C576" s="397"/>
      <c r="D576" s="397"/>
      <c r="E576" s="397"/>
      <c r="F576" s="397"/>
      <c r="G576" s="397"/>
      <c r="H576" s="399"/>
      <c r="I576" s="608"/>
      <c r="J576" s="363"/>
      <c r="K576" s="363"/>
      <c r="L576" s="397"/>
      <c r="M576" s="397"/>
      <c r="N576" s="399"/>
      <c r="O576" s="397"/>
    </row>
    <row r="577" spans="1:15" x14ac:dyDescent="0.2">
      <c r="A577" s="397"/>
      <c r="B577" s="397"/>
      <c r="C577" s="397"/>
      <c r="D577" s="397"/>
      <c r="E577" s="397"/>
      <c r="F577" s="397"/>
      <c r="G577" s="397"/>
      <c r="H577" s="399"/>
      <c r="I577" s="608"/>
      <c r="J577" s="363"/>
      <c r="K577" s="363"/>
      <c r="L577" s="397"/>
      <c r="M577" s="397"/>
      <c r="N577" s="399"/>
      <c r="O577" s="397"/>
    </row>
    <row r="578" spans="1:15" x14ac:dyDescent="0.2">
      <c r="A578" s="397"/>
      <c r="B578" s="397"/>
      <c r="C578" s="397"/>
      <c r="D578" s="397"/>
      <c r="E578" s="397"/>
      <c r="F578" s="397"/>
      <c r="G578" s="397"/>
      <c r="H578" s="399"/>
      <c r="I578" s="608"/>
      <c r="J578" s="363"/>
      <c r="K578" s="363"/>
      <c r="L578" s="397"/>
      <c r="M578" s="397"/>
      <c r="N578" s="399"/>
      <c r="O578" s="397"/>
    </row>
    <row r="579" spans="1:15" x14ac:dyDescent="0.2">
      <c r="A579" s="397"/>
      <c r="B579" s="397"/>
      <c r="C579" s="397"/>
      <c r="D579" s="397"/>
      <c r="E579" s="397"/>
      <c r="F579" s="397"/>
      <c r="G579" s="397"/>
      <c r="H579" s="399"/>
      <c r="I579" s="608"/>
      <c r="J579" s="363"/>
      <c r="K579" s="363"/>
      <c r="L579" s="397"/>
      <c r="M579" s="397"/>
      <c r="N579" s="399"/>
      <c r="O579" s="397"/>
    </row>
    <row r="580" spans="1:15" x14ac:dyDescent="0.2">
      <c r="A580" s="397"/>
      <c r="B580" s="397"/>
      <c r="C580" s="397"/>
      <c r="D580" s="397"/>
      <c r="E580" s="397"/>
      <c r="F580" s="397"/>
      <c r="G580" s="397"/>
      <c r="H580" s="399"/>
      <c r="I580" s="608"/>
      <c r="J580" s="363"/>
      <c r="K580" s="363"/>
      <c r="L580" s="397"/>
      <c r="M580" s="397"/>
      <c r="N580" s="399"/>
      <c r="O580" s="397"/>
    </row>
    <row r="581" spans="1:15" x14ac:dyDescent="0.2">
      <c r="A581" s="397"/>
      <c r="B581" s="397"/>
      <c r="C581" s="397"/>
      <c r="D581" s="397"/>
      <c r="E581" s="397"/>
      <c r="F581" s="397"/>
      <c r="G581" s="397"/>
      <c r="H581" s="399"/>
      <c r="I581" s="608"/>
      <c r="J581" s="363"/>
      <c r="K581" s="363"/>
      <c r="L581" s="397"/>
      <c r="M581" s="397"/>
      <c r="N581" s="399"/>
      <c r="O581" s="397"/>
    </row>
    <row r="582" spans="1:15" x14ac:dyDescent="0.2">
      <c r="A582" s="397"/>
      <c r="B582" s="397"/>
      <c r="C582" s="397"/>
      <c r="D582" s="397"/>
      <c r="E582" s="397"/>
      <c r="F582" s="397"/>
      <c r="G582" s="397"/>
      <c r="H582" s="399"/>
      <c r="I582" s="608"/>
      <c r="J582" s="363"/>
      <c r="K582" s="363"/>
      <c r="L582" s="397"/>
      <c r="M582" s="397"/>
      <c r="N582" s="399"/>
      <c r="O582" s="397"/>
    </row>
    <row r="583" spans="1:15" x14ac:dyDescent="0.2">
      <c r="A583" s="397"/>
      <c r="B583" s="397"/>
      <c r="C583" s="397"/>
      <c r="D583" s="397"/>
      <c r="E583" s="397"/>
      <c r="F583" s="397"/>
      <c r="G583" s="397"/>
      <c r="H583" s="399"/>
      <c r="I583" s="608"/>
      <c r="J583" s="363"/>
      <c r="K583" s="363"/>
      <c r="L583" s="397"/>
      <c r="M583" s="397"/>
      <c r="N583" s="399"/>
      <c r="O583" s="397"/>
    </row>
    <row r="584" spans="1:15" x14ac:dyDescent="0.2">
      <c r="A584" s="397"/>
      <c r="B584" s="397"/>
      <c r="C584" s="397"/>
      <c r="D584" s="397"/>
      <c r="E584" s="397"/>
      <c r="F584" s="397"/>
      <c r="G584" s="397"/>
      <c r="H584" s="399"/>
      <c r="I584" s="608"/>
      <c r="J584" s="363"/>
      <c r="K584" s="363"/>
      <c r="L584" s="397"/>
      <c r="M584" s="397"/>
      <c r="N584" s="399"/>
      <c r="O584" s="397"/>
    </row>
    <row r="585" spans="1:15" x14ac:dyDescent="0.2">
      <c r="A585" s="397"/>
      <c r="B585" s="397"/>
      <c r="C585" s="397"/>
      <c r="D585" s="397"/>
      <c r="E585" s="397"/>
      <c r="F585" s="397"/>
      <c r="G585" s="397"/>
      <c r="H585" s="399"/>
      <c r="I585" s="608"/>
      <c r="J585" s="363"/>
      <c r="K585" s="363"/>
      <c r="L585" s="397"/>
      <c r="M585" s="397"/>
      <c r="N585" s="399"/>
      <c r="O585" s="397"/>
    </row>
    <row r="586" spans="1:15" x14ac:dyDescent="0.2">
      <c r="A586" s="397"/>
      <c r="B586" s="397"/>
      <c r="C586" s="397"/>
      <c r="D586" s="397"/>
      <c r="E586" s="397"/>
      <c r="F586" s="397"/>
      <c r="G586" s="397"/>
      <c r="H586" s="399"/>
      <c r="I586" s="608"/>
      <c r="J586" s="363"/>
      <c r="K586" s="363"/>
      <c r="L586" s="397"/>
      <c r="M586" s="397"/>
      <c r="N586" s="399"/>
      <c r="O586" s="397"/>
    </row>
    <row r="587" spans="1:15" x14ac:dyDescent="0.2">
      <c r="A587" s="397"/>
      <c r="B587" s="397"/>
      <c r="C587" s="397"/>
      <c r="D587" s="397"/>
      <c r="E587" s="397"/>
      <c r="F587" s="397"/>
      <c r="G587" s="397"/>
      <c r="H587" s="399"/>
      <c r="I587" s="608"/>
      <c r="J587" s="363"/>
      <c r="K587" s="363"/>
      <c r="L587" s="397"/>
      <c r="M587" s="397"/>
      <c r="N587" s="399"/>
      <c r="O587" s="397"/>
    </row>
    <row r="588" spans="1:15" x14ac:dyDescent="0.2">
      <c r="A588" s="397"/>
      <c r="B588" s="397"/>
      <c r="C588" s="397"/>
      <c r="D588" s="397"/>
      <c r="E588" s="397"/>
      <c r="F588" s="397"/>
      <c r="G588" s="397"/>
      <c r="H588" s="399"/>
      <c r="I588" s="608"/>
      <c r="J588" s="363"/>
      <c r="K588" s="363"/>
      <c r="L588" s="397"/>
      <c r="M588" s="397"/>
      <c r="N588" s="399"/>
      <c r="O588" s="397"/>
    </row>
    <row r="589" spans="1:15" x14ac:dyDescent="0.2">
      <c r="A589" s="397"/>
      <c r="B589" s="397"/>
      <c r="C589" s="397"/>
      <c r="D589" s="397"/>
      <c r="E589" s="397"/>
      <c r="F589" s="397"/>
      <c r="G589" s="397"/>
      <c r="H589" s="399"/>
      <c r="I589" s="608"/>
      <c r="J589" s="363"/>
      <c r="K589" s="363"/>
      <c r="L589" s="397"/>
      <c r="M589" s="397"/>
      <c r="N589" s="399"/>
      <c r="O589" s="397"/>
    </row>
    <row r="590" spans="1:15" x14ac:dyDescent="0.2">
      <c r="A590" s="397"/>
      <c r="B590" s="397"/>
      <c r="C590" s="397"/>
      <c r="D590" s="397"/>
      <c r="E590" s="397"/>
      <c r="F590" s="397"/>
      <c r="G590" s="397"/>
      <c r="H590" s="399"/>
      <c r="I590" s="608"/>
      <c r="J590" s="363"/>
      <c r="K590" s="363"/>
      <c r="L590" s="397"/>
      <c r="M590" s="397"/>
      <c r="N590" s="399"/>
      <c r="O590" s="397"/>
    </row>
    <row r="591" spans="1:15" x14ac:dyDescent="0.2">
      <c r="A591" s="397"/>
      <c r="B591" s="397"/>
      <c r="C591" s="397"/>
      <c r="D591" s="397"/>
      <c r="E591" s="397"/>
      <c r="F591" s="397"/>
      <c r="G591" s="397"/>
      <c r="H591" s="399"/>
      <c r="I591" s="608"/>
      <c r="J591" s="363"/>
      <c r="K591" s="363"/>
      <c r="L591" s="397"/>
      <c r="M591" s="397"/>
      <c r="N591" s="399"/>
      <c r="O591" s="397"/>
    </row>
    <row r="592" spans="1:15" x14ac:dyDescent="0.2">
      <c r="A592" s="397"/>
      <c r="B592" s="397"/>
      <c r="C592" s="397"/>
      <c r="D592" s="397"/>
      <c r="E592" s="397"/>
      <c r="F592" s="397"/>
      <c r="G592" s="397"/>
      <c r="H592" s="399"/>
      <c r="I592" s="608"/>
      <c r="J592" s="363"/>
      <c r="K592" s="363"/>
      <c r="L592" s="397"/>
      <c r="M592" s="397"/>
      <c r="N592" s="399"/>
      <c r="O592" s="397"/>
    </row>
    <row r="593" spans="1:15" x14ac:dyDescent="0.2">
      <c r="A593" s="397"/>
      <c r="B593" s="397"/>
      <c r="C593" s="397"/>
      <c r="D593" s="397"/>
      <c r="E593" s="397"/>
      <c r="F593" s="397"/>
      <c r="G593" s="397"/>
      <c r="H593" s="399"/>
      <c r="I593" s="608"/>
      <c r="J593" s="363"/>
      <c r="K593" s="363"/>
      <c r="L593" s="397"/>
      <c r="M593" s="397"/>
      <c r="N593" s="399"/>
      <c r="O593" s="397"/>
    </row>
    <row r="594" spans="1:15" x14ac:dyDescent="0.2">
      <c r="A594" s="397"/>
      <c r="B594" s="397"/>
      <c r="C594" s="397"/>
      <c r="D594" s="397"/>
      <c r="E594" s="397"/>
      <c r="F594" s="397"/>
      <c r="G594" s="397"/>
      <c r="H594" s="399"/>
      <c r="I594" s="608"/>
      <c r="J594" s="363"/>
      <c r="K594" s="363"/>
      <c r="L594" s="397"/>
      <c r="M594" s="397"/>
      <c r="N594" s="399"/>
      <c r="O594" s="397"/>
    </row>
    <row r="595" spans="1:15" x14ac:dyDescent="0.2">
      <c r="A595" s="397"/>
      <c r="B595" s="397"/>
      <c r="C595" s="397"/>
      <c r="D595" s="397"/>
      <c r="E595" s="397"/>
      <c r="F595" s="397"/>
      <c r="G595" s="397"/>
      <c r="H595" s="399"/>
      <c r="I595" s="608"/>
      <c r="J595" s="363"/>
      <c r="K595" s="363"/>
      <c r="L595" s="397"/>
      <c r="M595" s="397"/>
      <c r="N595" s="399"/>
      <c r="O595" s="397"/>
    </row>
    <row r="596" spans="1:15" x14ac:dyDescent="0.2">
      <c r="A596" s="397"/>
      <c r="B596" s="397"/>
      <c r="C596" s="397"/>
      <c r="D596" s="397"/>
      <c r="E596" s="397"/>
      <c r="F596" s="397"/>
      <c r="G596" s="397"/>
      <c r="H596" s="399"/>
      <c r="I596" s="608"/>
      <c r="J596" s="363"/>
      <c r="K596" s="363"/>
      <c r="L596" s="397"/>
      <c r="M596" s="397"/>
      <c r="N596" s="399"/>
      <c r="O596" s="397"/>
    </row>
    <row r="597" spans="1:15" x14ac:dyDescent="0.2">
      <c r="A597" s="397"/>
      <c r="B597" s="397"/>
      <c r="C597" s="397"/>
      <c r="D597" s="397"/>
      <c r="E597" s="397"/>
      <c r="F597" s="397"/>
      <c r="G597" s="397"/>
      <c r="H597" s="399"/>
      <c r="I597" s="608"/>
      <c r="J597" s="363"/>
      <c r="K597" s="363"/>
      <c r="L597" s="397"/>
      <c r="M597" s="397"/>
      <c r="N597" s="399"/>
      <c r="O597" s="397"/>
    </row>
    <row r="598" spans="1:15" x14ac:dyDescent="0.2">
      <c r="A598" s="397"/>
      <c r="B598" s="397"/>
      <c r="C598" s="397"/>
      <c r="D598" s="397"/>
      <c r="E598" s="397"/>
      <c r="F598" s="397"/>
      <c r="G598" s="397"/>
      <c r="H598" s="399"/>
      <c r="I598" s="608"/>
      <c r="J598" s="363"/>
      <c r="K598" s="363"/>
      <c r="L598" s="397"/>
      <c r="M598" s="397"/>
      <c r="N598" s="399"/>
      <c r="O598" s="397"/>
    </row>
    <row r="599" spans="1:15" x14ac:dyDescent="0.2">
      <c r="A599" s="397"/>
      <c r="B599" s="397"/>
      <c r="C599" s="397"/>
      <c r="D599" s="397"/>
      <c r="E599" s="397"/>
      <c r="F599" s="397"/>
      <c r="G599" s="397"/>
      <c r="H599" s="399"/>
      <c r="I599" s="608"/>
      <c r="J599" s="363"/>
      <c r="K599" s="363"/>
      <c r="L599" s="397"/>
      <c r="M599" s="397"/>
      <c r="N599" s="399"/>
      <c r="O599" s="397"/>
    </row>
    <row r="600" spans="1:15" x14ac:dyDescent="0.2">
      <c r="A600" s="397"/>
      <c r="B600" s="397"/>
      <c r="C600" s="397"/>
      <c r="D600" s="397"/>
      <c r="E600" s="397"/>
      <c r="F600" s="397"/>
      <c r="G600" s="397"/>
      <c r="H600" s="399"/>
      <c r="I600" s="608"/>
      <c r="J600" s="363"/>
      <c r="K600" s="363"/>
      <c r="L600" s="397"/>
      <c r="M600" s="397"/>
      <c r="N600" s="399"/>
      <c r="O600" s="397"/>
    </row>
    <row r="601" spans="1:15" x14ac:dyDescent="0.2">
      <c r="A601" s="397"/>
      <c r="B601" s="397"/>
      <c r="C601" s="397"/>
      <c r="D601" s="397"/>
      <c r="E601" s="397"/>
      <c r="F601" s="397"/>
      <c r="G601" s="397"/>
      <c r="H601" s="399"/>
      <c r="I601" s="608"/>
      <c r="J601" s="363"/>
      <c r="K601" s="363"/>
      <c r="L601" s="397"/>
      <c r="M601" s="397"/>
      <c r="N601" s="399"/>
      <c r="O601" s="397"/>
    </row>
    <row r="602" spans="1:15" x14ac:dyDescent="0.2">
      <c r="A602" s="397"/>
      <c r="B602" s="397"/>
      <c r="C602" s="397"/>
      <c r="D602" s="397"/>
      <c r="E602" s="397"/>
      <c r="F602" s="397"/>
      <c r="G602" s="397"/>
      <c r="H602" s="399"/>
      <c r="I602" s="608"/>
      <c r="J602" s="363"/>
      <c r="K602" s="363"/>
      <c r="L602" s="397"/>
      <c r="M602" s="397"/>
      <c r="N602" s="399"/>
      <c r="O602" s="397"/>
    </row>
    <row r="603" spans="1:15" x14ac:dyDescent="0.2">
      <c r="A603" s="397"/>
      <c r="B603" s="397"/>
      <c r="C603" s="397"/>
      <c r="D603" s="397"/>
      <c r="E603" s="397"/>
      <c r="F603" s="397"/>
      <c r="G603" s="397"/>
      <c r="H603" s="399"/>
      <c r="I603" s="608"/>
      <c r="J603" s="363"/>
      <c r="K603" s="363"/>
      <c r="L603" s="397"/>
      <c r="M603" s="397"/>
      <c r="N603" s="399"/>
      <c r="O603" s="397"/>
    </row>
    <row r="604" spans="1:15" x14ac:dyDescent="0.2">
      <c r="A604" s="397"/>
      <c r="B604" s="397"/>
      <c r="C604" s="397"/>
      <c r="D604" s="397"/>
      <c r="E604" s="397"/>
      <c r="F604" s="397"/>
      <c r="G604" s="397"/>
      <c r="H604" s="399"/>
      <c r="I604" s="608"/>
      <c r="J604" s="363"/>
      <c r="K604" s="363"/>
      <c r="L604" s="397"/>
      <c r="M604" s="397"/>
      <c r="N604" s="399"/>
      <c r="O604" s="397"/>
    </row>
    <row r="605" spans="1:15" x14ac:dyDescent="0.2">
      <c r="A605" s="397"/>
      <c r="B605" s="397"/>
      <c r="C605" s="397"/>
      <c r="D605" s="397"/>
      <c r="E605" s="397"/>
      <c r="F605" s="397"/>
      <c r="G605" s="397"/>
      <c r="H605" s="399"/>
      <c r="I605" s="608"/>
      <c r="J605" s="363"/>
      <c r="K605" s="363"/>
      <c r="L605" s="397"/>
      <c r="M605" s="397"/>
      <c r="N605" s="399"/>
      <c r="O605" s="397"/>
    </row>
    <row r="606" spans="1:15" x14ac:dyDescent="0.2">
      <c r="A606" s="397"/>
      <c r="B606" s="397"/>
      <c r="C606" s="397"/>
      <c r="D606" s="397"/>
      <c r="E606" s="397"/>
      <c r="F606" s="397"/>
      <c r="G606" s="397"/>
      <c r="H606" s="399"/>
      <c r="I606" s="608"/>
      <c r="J606" s="363"/>
      <c r="K606" s="363"/>
      <c r="L606" s="397"/>
      <c r="M606" s="397"/>
      <c r="N606" s="399"/>
      <c r="O606" s="397"/>
    </row>
    <row r="607" spans="1:15" x14ac:dyDescent="0.2">
      <c r="A607" s="397"/>
      <c r="B607" s="397"/>
      <c r="C607" s="397"/>
      <c r="D607" s="397"/>
      <c r="E607" s="397"/>
      <c r="F607" s="397"/>
      <c r="G607" s="397"/>
      <c r="H607" s="399"/>
      <c r="I607" s="608"/>
      <c r="J607" s="363"/>
      <c r="K607" s="363"/>
      <c r="L607" s="397"/>
      <c r="M607" s="397"/>
      <c r="N607" s="399"/>
      <c r="O607" s="397"/>
    </row>
    <row r="608" spans="1:15" x14ac:dyDescent="0.2">
      <c r="A608" s="397"/>
      <c r="B608" s="397"/>
      <c r="C608" s="397"/>
      <c r="D608" s="397"/>
      <c r="E608" s="397"/>
      <c r="F608" s="397"/>
      <c r="G608" s="397"/>
      <c r="H608" s="399"/>
      <c r="I608" s="608"/>
      <c r="J608" s="363"/>
      <c r="K608" s="363"/>
      <c r="L608" s="397"/>
      <c r="M608" s="397"/>
      <c r="N608" s="399"/>
      <c r="O608" s="397"/>
    </row>
    <row r="609" spans="1:15" x14ac:dyDescent="0.2">
      <c r="A609" s="397"/>
      <c r="B609" s="397"/>
      <c r="C609" s="397"/>
      <c r="D609" s="397"/>
      <c r="E609" s="397"/>
      <c r="F609" s="397"/>
      <c r="G609" s="397"/>
      <c r="H609" s="399"/>
      <c r="I609" s="608"/>
      <c r="J609" s="363"/>
      <c r="K609" s="363"/>
      <c r="L609" s="397"/>
      <c r="M609" s="397"/>
      <c r="N609" s="399"/>
      <c r="O609" s="397"/>
    </row>
    <row r="610" spans="1:15" x14ac:dyDescent="0.2">
      <c r="A610" s="397"/>
      <c r="B610" s="397"/>
      <c r="C610" s="397"/>
      <c r="D610" s="397"/>
      <c r="E610" s="397"/>
      <c r="F610" s="397"/>
      <c r="G610" s="397"/>
      <c r="H610" s="399"/>
      <c r="I610" s="608"/>
      <c r="J610" s="363"/>
      <c r="K610" s="363"/>
      <c r="L610" s="397"/>
      <c r="M610" s="397"/>
      <c r="N610" s="399"/>
      <c r="O610" s="397"/>
    </row>
    <row r="611" spans="1:15" x14ac:dyDescent="0.2">
      <c r="A611" s="397"/>
      <c r="B611" s="397"/>
      <c r="C611" s="397"/>
      <c r="D611" s="397"/>
      <c r="E611" s="397"/>
      <c r="F611" s="397"/>
      <c r="G611" s="397"/>
      <c r="H611" s="399"/>
      <c r="I611" s="608"/>
      <c r="J611" s="363"/>
      <c r="K611" s="363"/>
      <c r="L611" s="397"/>
      <c r="M611" s="397"/>
      <c r="N611" s="399"/>
      <c r="O611" s="397"/>
    </row>
    <row r="612" spans="1:15" x14ac:dyDescent="0.2">
      <c r="A612" s="397"/>
      <c r="B612" s="397"/>
      <c r="C612" s="397"/>
      <c r="D612" s="397"/>
      <c r="E612" s="397"/>
      <c r="F612" s="397"/>
      <c r="G612" s="397"/>
      <c r="H612" s="399"/>
      <c r="I612" s="608"/>
      <c r="J612" s="363"/>
      <c r="K612" s="363"/>
      <c r="L612" s="397"/>
      <c r="M612" s="397"/>
      <c r="N612" s="399"/>
      <c r="O612" s="397"/>
    </row>
    <row r="613" spans="1:15" x14ac:dyDescent="0.2">
      <c r="A613" s="397"/>
      <c r="B613" s="397"/>
      <c r="C613" s="397"/>
      <c r="D613" s="397"/>
      <c r="E613" s="397"/>
      <c r="F613" s="397"/>
      <c r="G613" s="397"/>
      <c r="H613" s="399"/>
      <c r="I613" s="608"/>
      <c r="J613" s="363"/>
      <c r="K613" s="363"/>
      <c r="L613" s="397"/>
      <c r="M613" s="397"/>
      <c r="N613" s="399"/>
      <c r="O613" s="397"/>
    </row>
    <row r="614" spans="1:15" x14ac:dyDescent="0.2">
      <c r="A614" s="397"/>
      <c r="B614" s="397"/>
      <c r="C614" s="397"/>
      <c r="D614" s="397"/>
      <c r="E614" s="397"/>
      <c r="F614" s="397"/>
      <c r="G614" s="397"/>
      <c r="H614" s="399"/>
      <c r="I614" s="608"/>
      <c r="J614" s="363"/>
      <c r="K614" s="363"/>
      <c r="L614" s="397"/>
      <c r="M614" s="397"/>
      <c r="N614" s="399"/>
      <c r="O614" s="397"/>
    </row>
    <row r="615" spans="1:15" x14ac:dyDescent="0.2">
      <c r="A615" s="397"/>
      <c r="B615" s="397"/>
      <c r="C615" s="397"/>
      <c r="D615" s="397"/>
      <c r="E615" s="397"/>
      <c r="F615" s="397"/>
      <c r="G615" s="397"/>
      <c r="H615" s="399"/>
      <c r="I615" s="608"/>
      <c r="J615" s="363"/>
      <c r="K615" s="363"/>
      <c r="L615" s="397"/>
      <c r="M615" s="397"/>
      <c r="N615" s="399"/>
      <c r="O615" s="397"/>
    </row>
    <row r="616" spans="1:15" x14ac:dyDescent="0.2">
      <c r="A616" s="397"/>
      <c r="B616" s="397"/>
      <c r="C616" s="397"/>
      <c r="D616" s="397"/>
      <c r="E616" s="397"/>
      <c r="F616" s="397"/>
      <c r="G616" s="397"/>
      <c r="H616" s="399"/>
      <c r="I616" s="608"/>
      <c r="J616" s="363"/>
      <c r="K616" s="363"/>
      <c r="L616" s="397"/>
      <c r="M616" s="397"/>
      <c r="N616" s="399"/>
      <c r="O616" s="397"/>
    </row>
    <row r="617" spans="1:15" x14ac:dyDescent="0.2">
      <c r="A617" s="397"/>
      <c r="B617" s="397"/>
      <c r="C617" s="397"/>
      <c r="D617" s="397"/>
      <c r="E617" s="397"/>
      <c r="F617" s="397"/>
      <c r="G617" s="397"/>
      <c r="H617" s="399"/>
      <c r="I617" s="608"/>
      <c r="J617" s="363"/>
      <c r="K617" s="363"/>
      <c r="L617" s="397"/>
      <c r="M617" s="397"/>
      <c r="N617" s="399"/>
      <c r="O617" s="397"/>
    </row>
    <row r="618" spans="1:15" x14ac:dyDescent="0.2">
      <c r="A618" s="397"/>
      <c r="B618" s="397"/>
      <c r="C618" s="397"/>
      <c r="D618" s="397"/>
      <c r="E618" s="397"/>
      <c r="F618" s="397"/>
      <c r="G618" s="397"/>
      <c r="H618" s="399"/>
      <c r="I618" s="608"/>
      <c r="J618" s="363"/>
      <c r="K618" s="363"/>
      <c r="L618" s="397"/>
      <c r="M618" s="397"/>
      <c r="N618" s="399"/>
      <c r="O618" s="397"/>
    </row>
    <row r="619" spans="1:15" x14ac:dyDescent="0.2">
      <c r="A619" s="397"/>
      <c r="B619" s="397"/>
      <c r="C619" s="397"/>
      <c r="D619" s="397"/>
      <c r="E619" s="397"/>
      <c r="F619" s="397"/>
      <c r="G619" s="397"/>
      <c r="H619" s="399"/>
      <c r="I619" s="608"/>
      <c r="J619" s="363"/>
      <c r="K619" s="363"/>
      <c r="L619" s="397"/>
      <c r="M619" s="397"/>
      <c r="N619" s="399"/>
      <c r="O619" s="397"/>
    </row>
    <row r="620" spans="1:15" x14ac:dyDescent="0.2">
      <c r="A620" s="397"/>
      <c r="B620" s="397"/>
      <c r="C620" s="397"/>
      <c r="D620" s="397"/>
      <c r="E620" s="397"/>
      <c r="F620" s="397"/>
      <c r="G620" s="397"/>
      <c r="H620" s="399"/>
      <c r="I620" s="608"/>
      <c r="J620" s="363"/>
      <c r="K620" s="363"/>
      <c r="L620" s="397"/>
      <c r="M620" s="397"/>
      <c r="N620" s="399"/>
      <c r="O620" s="397"/>
    </row>
    <row r="621" spans="1:15" x14ac:dyDescent="0.2">
      <c r="A621" s="397"/>
      <c r="B621" s="397"/>
      <c r="C621" s="397"/>
      <c r="D621" s="397"/>
      <c r="E621" s="397"/>
      <c r="F621" s="397"/>
      <c r="G621" s="397"/>
      <c r="H621" s="399"/>
      <c r="I621" s="608"/>
      <c r="J621" s="363"/>
      <c r="K621" s="363"/>
      <c r="L621" s="397"/>
      <c r="M621" s="397"/>
      <c r="N621" s="399"/>
      <c r="O621" s="397"/>
    </row>
    <row r="622" spans="1:15" x14ac:dyDescent="0.2">
      <c r="A622" s="397"/>
      <c r="B622" s="397"/>
      <c r="C622" s="397"/>
      <c r="D622" s="397"/>
      <c r="E622" s="397"/>
      <c r="F622" s="397"/>
      <c r="G622" s="397"/>
      <c r="H622" s="399"/>
      <c r="I622" s="608"/>
      <c r="J622" s="363"/>
      <c r="K622" s="363"/>
      <c r="L622" s="397"/>
      <c r="M622" s="397"/>
      <c r="N622" s="399"/>
      <c r="O622" s="397"/>
    </row>
    <row r="623" spans="1:15" x14ac:dyDescent="0.2">
      <c r="A623" s="397"/>
      <c r="B623" s="397"/>
      <c r="C623" s="397"/>
      <c r="D623" s="397"/>
      <c r="E623" s="397"/>
      <c r="F623" s="397"/>
      <c r="G623" s="397"/>
      <c r="H623" s="399"/>
      <c r="I623" s="608"/>
      <c r="J623" s="363"/>
      <c r="K623" s="363"/>
      <c r="L623" s="397"/>
      <c r="M623" s="397"/>
      <c r="N623" s="399"/>
      <c r="O623" s="397"/>
    </row>
    <row r="624" spans="1:15" x14ac:dyDescent="0.2">
      <c r="A624" s="397"/>
      <c r="B624" s="397"/>
      <c r="C624" s="397"/>
      <c r="D624" s="397"/>
      <c r="E624" s="397"/>
      <c r="F624" s="397"/>
      <c r="G624" s="397"/>
      <c r="H624" s="399"/>
      <c r="I624" s="608"/>
      <c r="J624" s="363"/>
      <c r="K624" s="363"/>
      <c r="L624" s="397"/>
      <c r="M624" s="397"/>
      <c r="N624" s="399"/>
      <c r="O624" s="397"/>
    </row>
    <row r="625" spans="1:15" x14ac:dyDescent="0.2">
      <c r="A625" s="397"/>
      <c r="B625" s="397"/>
      <c r="C625" s="397"/>
      <c r="D625" s="397"/>
      <c r="E625" s="397"/>
      <c r="F625" s="397"/>
      <c r="G625" s="397"/>
      <c r="H625" s="399"/>
      <c r="I625" s="608"/>
      <c r="J625" s="363"/>
      <c r="K625" s="363"/>
      <c r="L625" s="397"/>
      <c r="M625" s="397"/>
      <c r="N625" s="399"/>
      <c r="O625" s="397"/>
    </row>
    <row r="626" spans="1:15" x14ac:dyDescent="0.2">
      <c r="A626" s="397"/>
      <c r="B626" s="397"/>
      <c r="C626" s="397"/>
      <c r="D626" s="397"/>
      <c r="E626" s="397"/>
      <c r="F626" s="397"/>
      <c r="G626" s="397"/>
      <c r="H626" s="399"/>
      <c r="I626" s="608"/>
      <c r="J626" s="363"/>
      <c r="K626" s="363"/>
      <c r="L626" s="397"/>
      <c r="M626" s="397"/>
      <c r="N626" s="399"/>
      <c r="O626" s="397"/>
    </row>
    <row r="627" spans="1:15" x14ac:dyDescent="0.2">
      <c r="A627" s="397"/>
      <c r="B627" s="397"/>
      <c r="C627" s="397"/>
      <c r="D627" s="397"/>
      <c r="E627" s="397"/>
      <c r="F627" s="397"/>
      <c r="G627" s="397"/>
      <c r="H627" s="399"/>
      <c r="I627" s="608"/>
      <c r="J627" s="363"/>
      <c r="K627" s="363"/>
      <c r="L627" s="397"/>
      <c r="M627" s="397"/>
      <c r="N627" s="399"/>
      <c r="O627" s="397"/>
    </row>
    <row r="628" spans="1:15" x14ac:dyDescent="0.2">
      <c r="A628" s="397"/>
      <c r="B628" s="397"/>
      <c r="C628" s="397"/>
      <c r="D628" s="397"/>
      <c r="E628" s="397"/>
      <c r="F628" s="397"/>
      <c r="G628" s="397"/>
      <c r="H628" s="399"/>
      <c r="I628" s="608"/>
      <c r="J628" s="363"/>
      <c r="K628" s="363"/>
      <c r="L628" s="397"/>
      <c r="M628" s="397"/>
      <c r="N628" s="399"/>
      <c r="O628" s="397"/>
    </row>
    <row r="629" spans="1:15" x14ac:dyDescent="0.2">
      <c r="A629" s="397"/>
      <c r="B629" s="397"/>
      <c r="C629" s="397"/>
      <c r="D629" s="397"/>
      <c r="E629" s="397"/>
      <c r="F629" s="397"/>
      <c r="G629" s="397"/>
      <c r="H629" s="399"/>
      <c r="I629" s="608"/>
      <c r="J629" s="363"/>
      <c r="K629" s="363"/>
      <c r="L629" s="397"/>
      <c r="M629" s="397"/>
      <c r="N629" s="399"/>
      <c r="O629" s="397"/>
    </row>
    <row r="630" spans="1:15" x14ac:dyDescent="0.2">
      <c r="A630" s="397"/>
      <c r="B630" s="397"/>
      <c r="C630" s="397"/>
      <c r="D630" s="397"/>
      <c r="E630" s="397"/>
      <c r="F630" s="397"/>
      <c r="G630" s="397"/>
      <c r="H630" s="399"/>
      <c r="I630" s="608"/>
      <c r="J630" s="363"/>
      <c r="K630" s="363"/>
      <c r="L630" s="397"/>
      <c r="M630" s="397"/>
      <c r="N630" s="399"/>
      <c r="O630" s="397"/>
    </row>
    <row r="631" spans="1:15" x14ac:dyDescent="0.2">
      <c r="A631" s="397"/>
      <c r="B631" s="397"/>
      <c r="C631" s="397"/>
      <c r="D631" s="397"/>
      <c r="E631" s="397"/>
      <c r="F631" s="397"/>
      <c r="G631" s="397"/>
      <c r="H631" s="399"/>
      <c r="I631" s="608"/>
      <c r="J631" s="363"/>
      <c r="K631" s="363"/>
      <c r="L631" s="397"/>
      <c r="M631" s="397"/>
      <c r="N631" s="399"/>
      <c r="O631" s="397"/>
    </row>
    <row r="632" spans="1:15" x14ac:dyDescent="0.2">
      <c r="A632" s="397"/>
      <c r="B632" s="397"/>
      <c r="C632" s="397"/>
      <c r="D632" s="397"/>
      <c r="E632" s="397"/>
      <c r="F632" s="397"/>
      <c r="G632" s="397"/>
      <c r="H632" s="399"/>
      <c r="I632" s="608"/>
      <c r="J632" s="363"/>
      <c r="K632" s="363"/>
      <c r="L632" s="397"/>
      <c r="M632" s="397"/>
      <c r="N632" s="399"/>
      <c r="O632" s="397"/>
    </row>
    <row r="633" spans="1:15" x14ac:dyDescent="0.2">
      <c r="A633" s="397"/>
      <c r="B633" s="397"/>
      <c r="C633" s="397"/>
      <c r="D633" s="397"/>
      <c r="E633" s="397"/>
      <c r="F633" s="397"/>
      <c r="G633" s="397"/>
      <c r="H633" s="399"/>
      <c r="I633" s="608"/>
      <c r="J633" s="363"/>
      <c r="K633" s="363"/>
      <c r="L633" s="397"/>
      <c r="M633" s="397"/>
      <c r="N633" s="399"/>
      <c r="O633" s="397"/>
    </row>
    <row r="634" spans="1:15" x14ac:dyDescent="0.2">
      <c r="A634" s="397"/>
      <c r="B634" s="397"/>
      <c r="C634" s="397"/>
      <c r="D634" s="397"/>
      <c r="E634" s="397"/>
      <c r="F634" s="397"/>
      <c r="G634" s="397"/>
      <c r="H634" s="399"/>
      <c r="I634" s="608"/>
      <c r="J634" s="363"/>
      <c r="K634" s="363"/>
      <c r="L634" s="397"/>
      <c r="M634" s="397"/>
      <c r="N634" s="399"/>
      <c r="O634" s="397"/>
    </row>
    <row r="635" spans="1:15" x14ac:dyDescent="0.2">
      <c r="A635" s="397"/>
      <c r="B635" s="397"/>
      <c r="C635" s="397"/>
      <c r="D635" s="397"/>
      <c r="E635" s="397"/>
      <c r="F635" s="397"/>
      <c r="G635" s="397"/>
      <c r="H635" s="399"/>
      <c r="I635" s="608"/>
      <c r="J635" s="363"/>
      <c r="K635" s="363"/>
      <c r="L635" s="397"/>
      <c r="M635" s="397"/>
      <c r="N635" s="399"/>
      <c r="O635" s="397"/>
    </row>
    <row r="636" spans="1:15" x14ac:dyDescent="0.2">
      <c r="A636" s="397"/>
      <c r="B636" s="397"/>
      <c r="C636" s="397"/>
      <c r="D636" s="397"/>
      <c r="E636" s="397"/>
      <c r="F636" s="397"/>
      <c r="G636" s="397"/>
      <c r="H636" s="399"/>
      <c r="I636" s="608"/>
      <c r="J636" s="363"/>
      <c r="K636" s="363"/>
      <c r="L636" s="397"/>
      <c r="M636" s="397"/>
      <c r="N636" s="399"/>
      <c r="O636" s="397"/>
    </row>
    <row r="637" spans="1:15" x14ac:dyDescent="0.2">
      <c r="A637" s="397"/>
      <c r="B637" s="397"/>
      <c r="C637" s="397"/>
      <c r="D637" s="397"/>
      <c r="E637" s="397"/>
      <c r="F637" s="397"/>
      <c r="G637" s="397"/>
      <c r="H637" s="399"/>
      <c r="I637" s="608"/>
      <c r="J637" s="363"/>
      <c r="K637" s="363"/>
      <c r="L637" s="397"/>
      <c r="M637" s="397"/>
      <c r="N637" s="399"/>
      <c r="O637" s="397"/>
    </row>
    <row r="638" spans="1:15" x14ac:dyDescent="0.2">
      <c r="A638" s="397"/>
      <c r="B638" s="397"/>
      <c r="C638" s="397"/>
      <c r="D638" s="397"/>
      <c r="E638" s="397"/>
      <c r="F638" s="397"/>
      <c r="G638" s="397"/>
      <c r="H638" s="399"/>
      <c r="I638" s="608"/>
      <c r="J638" s="363"/>
      <c r="K638" s="363"/>
      <c r="L638" s="397"/>
      <c r="M638" s="397"/>
      <c r="N638" s="399"/>
      <c r="O638" s="397"/>
    </row>
    <row r="639" spans="1:15" x14ac:dyDescent="0.2">
      <c r="A639" s="397"/>
      <c r="B639" s="397"/>
      <c r="C639" s="397"/>
      <c r="D639" s="397"/>
      <c r="E639" s="397"/>
      <c r="F639" s="397"/>
      <c r="G639" s="397"/>
      <c r="H639" s="399"/>
      <c r="I639" s="608"/>
      <c r="J639" s="363"/>
      <c r="K639" s="363"/>
      <c r="L639" s="397"/>
      <c r="M639" s="397"/>
      <c r="N639" s="399"/>
      <c r="O639" s="397"/>
    </row>
    <row r="640" spans="1:15" x14ac:dyDescent="0.2">
      <c r="A640" s="397"/>
      <c r="B640" s="397"/>
      <c r="C640" s="397"/>
      <c r="D640" s="397"/>
      <c r="E640" s="397"/>
      <c r="F640" s="397"/>
      <c r="G640" s="397"/>
      <c r="H640" s="399"/>
      <c r="I640" s="608"/>
      <c r="J640" s="363"/>
      <c r="K640" s="363"/>
      <c r="L640" s="397"/>
      <c r="M640" s="397"/>
      <c r="N640" s="399"/>
      <c r="O640" s="397"/>
    </row>
    <row r="641" spans="1:15" x14ac:dyDescent="0.2">
      <c r="A641" s="397"/>
      <c r="B641" s="397"/>
      <c r="C641" s="397"/>
      <c r="D641" s="397"/>
      <c r="E641" s="397"/>
      <c r="F641" s="397"/>
      <c r="G641" s="397"/>
      <c r="H641" s="399"/>
      <c r="I641" s="608"/>
      <c r="J641" s="363"/>
      <c r="K641" s="363"/>
      <c r="L641" s="397"/>
      <c r="M641" s="397"/>
      <c r="N641" s="399"/>
      <c r="O641" s="397"/>
    </row>
    <row r="642" spans="1:15" x14ac:dyDescent="0.2">
      <c r="A642" s="397"/>
      <c r="B642" s="397"/>
      <c r="C642" s="397"/>
      <c r="D642" s="397"/>
      <c r="E642" s="397"/>
      <c r="F642" s="397"/>
      <c r="G642" s="397"/>
      <c r="H642" s="399"/>
      <c r="I642" s="608"/>
      <c r="J642" s="363"/>
      <c r="K642" s="363"/>
      <c r="L642" s="397"/>
      <c r="M642" s="397"/>
      <c r="N642" s="399"/>
      <c r="O642" s="397"/>
    </row>
    <row r="643" spans="1:15" x14ac:dyDescent="0.2">
      <c r="A643" s="397"/>
      <c r="B643" s="397"/>
      <c r="C643" s="397"/>
      <c r="D643" s="397"/>
      <c r="E643" s="397"/>
      <c r="F643" s="397"/>
      <c r="G643" s="397"/>
      <c r="H643" s="399"/>
      <c r="I643" s="608"/>
      <c r="J643" s="363"/>
      <c r="K643" s="363"/>
      <c r="L643" s="397"/>
      <c r="M643" s="397"/>
      <c r="N643" s="399"/>
      <c r="O643" s="397"/>
    </row>
    <row r="644" spans="1:15" x14ac:dyDescent="0.2">
      <c r="A644" s="397"/>
      <c r="B644" s="397"/>
      <c r="C644" s="397"/>
      <c r="D644" s="397"/>
      <c r="E644" s="397"/>
      <c r="F644" s="397"/>
      <c r="G644" s="397"/>
      <c r="H644" s="399"/>
      <c r="I644" s="608"/>
      <c r="J644" s="363"/>
      <c r="K644" s="363"/>
      <c r="L644" s="397"/>
      <c r="M644" s="397"/>
      <c r="N644" s="399"/>
      <c r="O644" s="397"/>
    </row>
    <row r="645" spans="1:15" x14ac:dyDescent="0.2">
      <c r="A645" s="397"/>
      <c r="B645" s="397"/>
      <c r="C645" s="397"/>
      <c r="D645" s="397"/>
      <c r="E645" s="397"/>
      <c r="F645" s="397"/>
      <c r="G645" s="397"/>
      <c r="H645" s="399"/>
      <c r="I645" s="608"/>
      <c r="J645" s="363"/>
      <c r="K645" s="363"/>
      <c r="L645" s="397"/>
      <c r="M645" s="397"/>
      <c r="N645" s="399"/>
      <c r="O645" s="397"/>
    </row>
    <row r="646" spans="1:15" x14ac:dyDescent="0.2">
      <c r="A646" s="397"/>
      <c r="B646" s="397"/>
      <c r="C646" s="397"/>
      <c r="D646" s="397"/>
      <c r="E646" s="397"/>
      <c r="F646" s="397"/>
      <c r="G646" s="397"/>
      <c r="H646" s="399"/>
      <c r="I646" s="608"/>
      <c r="J646" s="363"/>
      <c r="K646" s="363"/>
      <c r="L646" s="397"/>
      <c r="M646" s="397"/>
      <c r="N646" s="399"/>
      <c r="O646" s="397"/>
    </row>
    <row r="647" spans="1:15" x14ac:dyDescent="0.2">
      <c r="A647" s="397"/>
      <c r="B647" s="397"/>
      <c r="C647" s="397"/>
      <c r="D647" s="397"/>
      <c r="E647" s="397"/>
      <c r="F647" s="397"/>
      <c r="G647" s="397"/>
      <c r="H647" s="399"/>
      <c r="I647" s="608"/>
      <c r="J647" s="363"/>
      <c r="K647" s="363"/>
      <c r="L647" s="397"/>
      <c r="M647" s="397"/>
      <c r="N647" s="399"/>
      <c r="O647" s="397"/>
    </row>
    <row r="648" spans="1:15" x14ac:dyDescent="0.2">
      <c r="A648" s="397"/>
      <c r="B648" s="397"/>
      <c r="C648" s="397"/>
      <c r="D648" s="397"/>
      <c r="E648" s="397"/>
      <c r="F648" s="397"/>
      <c r="G648" s="397"/>
      <c r="H648" s="399"/>
      <c r="I648" s="608"/>
      <c r="J648" s="363"/>
      <c r="K648" s="363"/>
      <c r="L648" s="397"/>
      <c r="M648" s="397"/>
      <c r="N648" s="399"/>
      <c r="O648" s="397"/>
    </row>
    <row r="649" spans="1:15" x14ac:dyDescent="0.2">
      <c r="A649" s="397"/>
      <c r="B649" s="397"/>
      <c r="C649" s="397"/>
      <c r="D649" s="397"/>
      <c r="E649" s="397"/>
      <c r="F649" s="397"/>
      <c r="G649" s="397"/>
      <c r="H649" s="399"/>
      <c r="I649" s="608"/>
      <c r="J649" s="363"/>
      <c r="K649" s="363"/>
      <c r="L649" s="397"/>
      <c r="M649" s="397"/>
      <c r="N649" s="399"/>
      <c r="O649" s="397"/>
    </row>
    <row r="650" spans="1:15" x14ac:dyDescent="0.2">
      <c r="A650" s="397"/>
      <c r="B650" s="397"/>
      <c r="C650" s="397"/>
      <c r="D650" s="397"/>
      <c r="E650" s="397"/>
      <c r="F650" s="397"/>
      <c r="G650" s="397"/>
      <c r="H650" s="399"/>
      <c r="I650" s="608"/>
      <c r="J650" s="363"/>
      <c r="K650" s="363"/>
      <c r="L650" s="397"/>
      <c r="M650" s="397"/>
      <c r="N650" s="399"/>
      <c r="O650" s="397"/>
    </row>
    <row r="651" spans="1:15" x14ac:dyDescent="0.2">
      <c r="A651" s="397"/>
      <c r="B651" s="397"/>
      <c r="C651" s="397"/>
      <c r="D651" s="397"/>
      <c r="E651" s="397"/>
      <c r="F651" s="397"/>
      <c r="G651" s="397"/>
      <c r="H651" s="399"/>
      <c r="I651" s="608"/>
      <c r="J651" s="363"/>
      <c r="K651" s="363"/>
      <c r="L651" s="397"/>
      <c r="M651" s="397"/>
      <c r="N651" s="399"/>
      <c r="O651" s="397"/>
    </row>
    <row r="652" spans="1:15" x14ac:dyDescent="0.2">
      <c r="A652" s="397"/>
      <c r="B652" s="397"/>
      <c r="C652" s="397"/>
      <c r="D652" s="397"/>
      <c r="E652" s="397"/>
      <c r="F652" s="397"/>
      <c r="G652" s="397"/>
      <c r="H652" s="399"/>
      <c r="I652" s="608"/>
      <c r="J652" s="363"/>
      <c r="K652" s="363"/>
      <c r="L652" s="397"/>
      <c r="M652" s="397"/>
      <c r="N652" s="399"/>
      <c r="O652" s="397"/>
    </row>
    <row r="653" spans="1:15" x14ac:dyDescent="0.2">
      <c r="A653" s="397"/>
      <c r="B653" s="397"/>
      <c r="C653" s="397"/>
      <c r="D653" s="397"/>
      <c r="E653" s="397"/>
      <c r="F653" s="397"/>
      <c r="G653" s="397"/>
      <c r="H653" s="399"/>
      <c r="I653" s="608"/>
      <c r="J653" s="363"/>
      <c r="K653" s="363"/>
      <c r="L653" s="397"/>
      <c r="M653" s="397"/>
      <c r="N653" s="399"/>
      <c r="O653" s="397"/>
    </row>
    <row r="654" spans="1:15" x14ac:dyDescent="0.2">
      <c r="A654" s="397"/>
      <c r="B654" s="397"/>
      <c r="C654" s="397"/>
      <c r="D654" s="397"/>
      <c r="E654" s="397"/>
      <c r="F654" s="397"/>
      <c r="G654" s="397"/>
      <c r="H654" s="399"/>
      <c r="I654" s="608"/>
      <c r="J654" s="363"/>
      <c r="K654" s="363"/>
      <c r="L654" s="397"/>
      <c r="M654" s="397"/>
      <c r="N654" s="399"/>
      <c r="O654" s="397"/>
    </row>
    <row r="655" spans="1:15" x14ac:dyDescent="0.2">
      <c r="A655" s="397"/>
      <c r="B655" s="397"/>
      <c r="C655" s="397"/>
      <c r="D655" s="397"/>
      <c r="E655" s="397"/>
      <c r="F655" s="397"/>
      <c r="G655" s="397"/>
      <c r="H655" s="399"/>
      <c r="I655" s="608"/>
      <c r="J655" s="363"/>
      <c r="K655" s="363"/>
      <c r="L655" s="397"/>
      <c r="M655" s="397"/>
      <c r="N655" s="399"/>
      <c r="O655" s="397"/>
    </row>
    <row r="656" spans="1:15" x14ac:dyDescent="0.2">
      <c r="A656" s="397"/>
      <c r="B656" s="397"/>
      <c r="C656" s="397"/>
      <c r="D656" s="397"/>
      <c r="E656" s="397"/>
      <c r="F656" s="397"/>
      <c r="G656" s="397"/>
      <c r="H656" s="399"/>
      <c r="I656" s="608"/>
      <c r="J656" s="363"/>
      <c r="K656" s="363"/>
      <c r="L656" s="397"/>
      <c r="M656" s="397"/>
      <c r="N656" s="399"/>
      <c r="O656" s="397"/>
    </row>
    <row r="657" spans="1:15" x14ac:dyDescent="0.2">
      <c r="A657" s="397"/>
      <c r="B657" s="397"/>
      <c r="C657" s="397"/>
      <c r="D657" s="397"/>
      <c r="E657" s="397"/>
      <c r="F657" s="397"/>
      <c r="G657" s="397"/>
      <c r="H657" s="399"/>
      <c r="I657" s="608"/>
      <c r="J657" s="363"/>
      <c r="K657" s="363"/>
      <c r="L657" s="397"/>
      <c r="M657" s="397"/>
      <c r="N657" s="399"/>
      <c r="O657" s="397"/>
    </row>
    <row r="658" spans="1:15" x14ac:dyDescent="0.2">
      <c r="A658" s="397"/>
      <c r="B658" s="397"/>
      <c r="C658" s="397"/>
      <c r="D658" s="397"/>
      <c r="E658" s="397"/>
      <c r="F658" s="397"/>
      <c r="G658" s="397"/>
      <c r="H658" s="399"/>
      <c r="I658" s="608"/>
      <c r="J658" s="363"/>
      <c r="K658" s="363"/>
      <c r="L658" s="397"/>
      <c r="M658" s="397"/>
      <c r="N658" s="399"/>
      <c r="O658" s="397"/>
    </row>
    <row r="659" spans="1:15" x14ac:dyDescent="0.2">
      <c r="A659" s="397"/>
      <c r="B659" s="397"/>
      <c r="C659" s="397"/>
      <c r="D659" s="397"/>
      <c r="E659" s="397"/>
      <c r="F659" s="397"/>
      <c r="G659" s="397"/>
      <c r="H659" s="399"/>
      <c r="I659" s="608"/>
      <c r="J659" s="363"/>
      <c r="K659" s="363"/>
      <c r="L659" s="397"/>
      <c r="M659" s="397"/>
      <c r="N659" s="399"/>
      <c r="O659" s="397"/>
    </row>
    <row r="660" spans="1:15" x14ac:dyDescent="0.2">
      <c r="A660" s="397"/>
      <c r="B660" s="397"/>
      <c r="C660" s="397"/>
      <c r="D660" s="397"/>
      <c r="E660" s="397"/>
      <c r="F660" s="397"/>
      <c r="G660" s="397"/>
      <c r="H660" s="399"/>
      <c r="I660" s="608"/>
      <c r="J660" s="363"/>
      <c r="K660" s="363"/>
      <c r="L660" s="397"/>
      <c r="M660" s="397"/>
      <c r="N660" s="399"/>
      <c r="O660" s="397"/>
    </row>
    <row r="661" spans="1:15" x14ac:dyDescent="0.2">
      <c r="A661" s="397"/>
      <c r="B661" s="397"/>
      <c r="C661" s="397"/>
      <c r="D661" s="397"/>
      <c r="E661" s="397"/>
      <c r="F661" s="397"/>
      <c r="G661" s="397"/>
      <c r="H661" s="399"/>
      <c r="I661" s="608"/>
      <c r="J661" s="363"/>
      <c r="K661" s="363"/>
      <c r="L661" s="397"/>
      <c r="M661" s="397"/>
      <c r="N661" s="399"/>
      <c r="O661" s="397"/>
    </row>
    <row r="662" spans="1:15" x14ac:dyDescent="0.2">
      <c r="A662" s="397"/>
      <c r="B662" s="397"/>
      <c r="C662" s="397"/>
      <c r="D662" s="397"/>
      <c r="E662" s="397"/>
      <c r="F662" s="397"/>
      <c r="G662" s="397"/>
      <c r="H662" s="399"/>
      <c r="I662" s="608"/>
      <c r="J662" s="363"/>
      <c r="K662" s="363"/>
      <c r="L662" s="397"/>
      <c r="M662" s="397"/>
      <c r="N662" s="399"/>
      <c r="O662" s="397"/>
    </row>
    <row r="663" spans="1:15" x14ac:dyDescent="0.2">
      <c r="A663" s="397"/>
      <c r="B663" s="397"/>
      <c r="C663" s="397"/>
      <c r="D663" s="397"/>
      <c r="E663" s="397"/>
      <c r="F663" s="397"/>
      <c r="G663" s="397"/>
      <c r="H663" s="399"/>
      <c r="I663" s="608"/>
      <c r="J663" s="363"/>
      <c r="K663" s="363"/>
      <c r="L663" s="397"/>
      <c r="M663" s="397"/>
      <c r="N663" s="399"/>
      <c r="O663" s="397"/>
    </row>
    <row r="664" spans="1:15" x14ac:dyDescent="0.2">
      <c r="A664" s="397"/>
      <c r="B664" s="397"/>
      <c r="C664" s="397"/>
      <c r="D664" s="397"/>
      <c r="E664" s="397"/>
      <c r="F664" s="397"/>
      <c r="G664" s="397"/>
      <c r="H664" s="399"/>
      <c r="I664" s="608"/>
      <c r="J664" s="363"/>
      <c r="K664" s="363"/>
      <c r="L664" s="397"/>
      <c r="M664" s="397"/>
      <c r="N664" s="399"/>
      <c r="O664" s="397"/>
    </row>
    <row r="665" spans="1:15" x14ac:dyDescent="0.2">
      <c r="A665" s="397"/>
      <c r="B665" s="397"/>
      <c r="C665" s="397"/>
      <c r="D665" s="397"/>
      <c r="E665" s="397"/>
      <c r="F665" s="397"/>
      <c r="G665" s="397"/>
      <c r="H665" s="399"/>
      <c r="I665" s="608"/>
      <c r="J665" s="363"/>
      <c r="K665" s="363"/>
      <c r="L665" s="397"/>
      <c r="M665" s="397"/>
      <c r="N665" s="399"/>
      <c r="O665" s="397"/>
    </row>
    <row r="666" spans="1:15" x14ac:dyDescent="0.2">
      <c r="A666" s="397"/>
      <c r="B666" s="397"/>
      <c r="C666" s="397"/>
      <c r="D666" s="397"/>
      <c r="E666" s="397"/>
      <c r="F666" s="397"/>
      <c r="G666" s="397"/>
      <c r="H666" s="399"/>
      <c r="I666" s="608"/>
      <c r="J666" s="363"/>
      <c r="K666" s="363"/>
      <c r="L666" s="397"/>
      <c r="M666" s="397"/>
      <c r="N666" s="399"/>
      <c r="O666" s="397"/>
    </row>
    <row r="667" spans="1:15" x14ac:dyDescent="0.2">
      <c r="A667" s="397"/>
      <c r="B667" s="397"/>
      <c r="C667" s="397"/>
      <c r="D667" s="397"/>
      <c r="E667" s="397"/>
      <c r="F667" s="397"/>
      <c r="G667" s="397"/>
      <c r="H667" s="399"/>
      <c r="I667" s="608"/>
      <c r="J667" s="363"/>
      <c r="K667" s="363"/>
      <c r="L667" s="397"/>
      <c r="M667" s="397"/>
      <c r="N667" s="399"/>
      <c r="O667" s="397"/>
    </row>
    <row r="668" spans="1:15" x14ac:dyDescent="0.2">
      <c r="A668" s="397"/>
      <c r="B668" s="397"/>
      <c r="C668" s="397"/>
      <c r="D668" s="397"/>
      <c r="E668" s="397"/>
      <c r="F668" s="397"/>
      <c r="G668" s="397"/>
      <c r="H668" s="399"/>
      <c r="I668" s="608"/>
      <c r="J668" s="363"/>
      <c r="K668" s="363"/>
      <c r="L668" s="397"/>
      <c r="M668" s="397"/>
      <c r="N668" s="399"/>
      <c r="O668" s="397"/>
    </row>
    <row r="669" spans="1:15" x14ac:dyDescent="0.2">
      <c r="A669" s="397"/>
      <c r="B669" s="397"/>
      <c r="C669" s="397"/>
      <c r="D669" s="397"/>
      <c r="E669" s="397"/>
      <c r="F669" s="397"/>
      <c r="G669" s="397"/>
      <c r="H669" s="399"/>
      <c r="I669" s="608"/>
      <c r="J669" s="363"/>
      <c r="K669" s="363"/>
      <c r="L669" s="397"/>
      <c r="M669" s="397"/>
      <c r="N669" s="399"/>
      <c r="O669" s="397"/>
    </row>
    <row r="670" spans="1:15" x14ac:dyDescent="0.2">
      <c r="A670" s="397"/>
      <c r="B670" s="397"/>
      <c r="C670" s="397"/>
      <c r="D670" s="397"/>
      <c r="E670" s="397"/>
      <c r="F670" s="397"/>
      <c r="G670" s="397"/>
      <c r="H670" s="399"/>
      <c r="I670" s="608"/>
      <c r="J670" s="363"/>
      <c r="K670" s="363"/>
      <c r="L670" s="397"/>
      <c r="M670" s="397"/>
      <c r="N670" s="399"/>
      <c r="O670" s="397"/>
    </row>
    <row r="671" spans="1:15" x14ac:dyDescent="0.2">
      <c r="A671" s="397"/>
      <c r="B671" s="397"/>
      <c r="C671" s="397"/>
      <c r="D671" s="397"/>
      <c r="E671" s="397"/>
      <c r="F671" s="397"/>
      <c r="G671" s="397"/>
      <c r="H671" s="399"/>
      <c r="I671" s="608"/>
      <c r="J671" s="363"/>
      <c r="K671" s="363"/>
      <c r="L671" s="397"/>
      <c r="M671" s="397"/>
      <c r="N671" s="399"/>
      <c r="O671" s="397"/>
    </row>
    <row r="672" spans="1:15" x14ac:dyDescent="0.2">
      <c r="A672" s="397"/>
      <c r="B672" s="397"/>
      <c r="C672" s="397"/>
      <c r="D672" s="397"/>
      <c r="E672" s="397"/>
      <c r="F672" s="397"/>
      <c r="G672" s="397"/>
      <c r="H672" s="399"/>
      <c r="I672" s="608"/>
      <c r="J672" s="363"/>
      <c r="K672" s="363"/>
      <c r="L672" s="397"/>
      <c r="M672" s="397"/>
      <c r="N672" s="399"/>
      <c r="O672" s="397"/>
    </row>
    <row r="673" spans="1:15" x14ac:dyDescent="0.2">
      <c r="A673" s="397"/>
      <c r="B673" s="397"/>
      <c r="C673" s="397"/>
      <c r="D673" s="397"/>
      <c r="E673" s="397"/>
      <c r="F673" s="397"/>
      <c r="G673" s="397"/>
      <c r="H673" s="399"/>
      <c r="I673" s="608"/>
      <c r="J673" s="363"/>
      <c r="K673" s="363"/>
      <c r="L673" s="397"/>
      <c r="M673" s="397"/>
      <c r="N673" s="399"/>
      <c r="O673" s="397"/>
    </row>
    <row r="674" spans="1:15" x14ac:dyDescent="0.2">
      <c r="A674" s="397"/>
      <c r="B674" s="397"/>
      <c r="C674" s="397"/>
      <c r="D674" s="397"/>
      <c r="E674" s="397"/>
      <c r="F674" s="397"/>
      <c r="G674" s="397"/>
      <c r="H674" s="399"/>
      <c r="I674" s="608"/>
      <c r="J674" s="363"/>
      <c r="K674" s="363"/>
      <c r="L674" s="397"/>
      <c r="M674" s="397"/>
      <c r="N674" s="399"/>
      <c r="O674" s="397"/>
    </row>
    <row r="675" spans="1:15" x14ac:dyDescent="0.2">
      <c r="A675" s="397"/>
      <c r="B675" s="397"/>
      <c r="C675" s="397"/>
      <c r="D675" s="397"/>
      <c r="E675" s="397"/>
      <c r="F675" s="397"/>
      <c r="G675" s="397"/>
      <c r="H675" s="399"/>
      <c r="I675" s="608"/>
      <c r="J675" s="363"/>
      <c r="K675" s="363"/>
      <c r="L675" s="397"/>
      <c r="M675" s="397"/>
      <c r="N675" s="399"/>
      <c r="O675" s="397"/>
    </row>
    <row r="676" spans="1:15" x14ac:dyDescent="0.2">
      <c r="A676" s="397"/>
      <c r="B676" s="397"/>
      <c r="C676" s="397"/>
      <c r="D676" s="397"/>
      <c r="E676" s="397"/>
      <c r="F676" s="397"/>
      <c r="G676" s="397"/>
      <c r="H676" s="399"/>
      <c r="I676" s="608"/>
      <c r="J676" s="363"/>
      <c r="K676" s="363"/>
      <c r="L676" s="397"/>
      <c r="M676" s="397"/>
      <c r="N676" s="399"/>
      <c r="O676" s="397"/>
    </row>
    <row r="677" spans="1:15" x14ac:dyDescent="0.2">
      <c r="A677" s="397"/>
      <c r="B677" s="397"/>
      <c r="C677" s="397"/>
      <c r="D677" s="397"/>
      <c r="E677" s="397"/>
      <c r="F677" s="397"/>
      <c r="G677" s="397"/>
      <c r="H677" s="399"/>
      <c r="I677" s="608"/>
      <c r="J677" s="363"/>
      <c r="K677" s="363"/>
      <c r="L677" s="397"/>
      <c r="M677" s="397"/>
      <c r="N677" s="399"/>
      <c r="O677" s="397"/>
    </row>
    <row r="678" spans="1:15" x14ac:dyDescent="0.2">
      <c r="A678" s="397"/>
      <c r="B678" s="397"/>
      <c r="C678" s="397"/>
      <c r="D678" s="397"/>
      <c r="E678" s="397"/>
      <c r="F678" s="397"/>
      <c r="G678" s="397"/>
      <c r="H678" s="399"/>
      <c r="I678" s="608"/>
      <c r="J678" s="363"/>
      <c r="K678" s="363"/>
      <c r="L678" s="397"/>
      <c r="M678" s="397"/>
      <c r="N678" s="399"/>
      <c r="O678" s="397"/>
    </row>
    <row r="679" spans="1:15" x14ac:dyDescent="0.2">
      <c r="A679" s="397"/>
      <c r="B679" s="397"/>
      <c r="C679" s="397"/>
      <c r="D679" s="397"/>
      <c r="E679" s="397"/>
      <c r="F679" s="397"/>
      <c r="G679" s="397"/>
      <c r="H679" s="399"/>
      <c r="I679" s="608"/>
      <c r="J679" s="363"/>
      <c r="K679" s="363"/>
      <c r="L679" s="397"/>
      <c r="M679" s="397"/>
      <c r="N679" s="399"/>
      <c r="O679" s="397"/>
    </row>
    <row r="680" spans="1:15" x14ac:dyDescent="0.2">
      <c r="A680" s="397"/>
      <c r="B680" s="397"/>
      <c r="C680" s="397"/>
      <c r="D680" s="397"/>
      <c r="E680" s="397"/>
      <c r="F680" s="397"/>
      <c r="G680" s="397"/>
      <c r="H680" s="399"/>
      <c r="I680" s="608"/>
      <c r="J680" s="363"/>
      <c r="K680" s="363"/>
      <c r="L680" s="397"/>
      <c r="M680" s="397"/>
      <c r="N680" s="399"/>
      <c r="O680" s="397"/>
    </row>
    <row r="681" spans="1:15" x14ac:dyDescent="0.2">
      <c r="A681" s="397"/>
      <c r="B681" s="397"/>
      <c r="C681" s="397"/>
      <c r="D681" s="397"/>
      <c r="E681" s="397"/>
      <c r="F681" s="397"/>
      <c r="G681" s="397"/>
      <c r="H681" s="399"/>
      <c r="I681" s="608"/>
      <c r="J681" s="363"/>
      <c r="K681" s="363"/>
      <c r="L681" s="397"/>
      <c r="M681" s="397"/>
      <c r="N681" s="399"/>
      <c r="O681" s="397"/>
    </row>
    <row r="682" spans="1:15" x14ac:dyDescent="0.2">
      <c r="A682" s="397"/>
      <c r="B682" s="397"/>
      <c r="C682" s="397"/>
      <c r="D682" s="397"/>
      <c r="E682" s="397"/>
      <c r="F682" s="397"/>
      <c r="G682" s="397"/>
      <c r="H682" s="399"/>
      <c r="I682" s="608"/>
      <c r="J682" s="363"/>
      <c r="K682" s="363"/>
      <c r="L682" s="397"/>
      <c r="M682" s="397"/>
      <c r="N682" s="399"/>
      <c r="O682" s="397"/>
    </row>
    <row r="683" spans="1:15" x14ac:dyDescent="0.2">
      <c r="A683" s="397"/>
      <c r="B683" s="397"/>
      <c r="C683" s="397"/>
      <c r="D683" s="397"/>
      <c r="E683" s="397"/>
      <c r="F683" s="397"/>
      <c r="G683" s="397"/>
      <c r="H683" s="399"/>
      <c r="I683" s="608"/>
      <c r="J683" s="363"/>
      <c r="K683" s="363"/>
      <c r="L683" s="397"/>
      <c r="M683" s="397"/>
      <c r="N683" s="399"/>
      <c r="O683" s="397"/>
    </row>
    <row r="684" spans="1:15" x14ac:dyDescent="0.2">
      <c r="A684" s="397"/>
      <c r="B684" s="397"/>
      <c r="C684" s="397"/>
      <c r="D684" s="397"/>
      <c r="E684" s="397"/>
      <c r="F684" s="397"/>
      <c r="G684" s="397"/>
      <c r="H684" s="399"/>
      <c r="I684" s="608"/>
      <c r="J684" s="363"/>
      <c r="K684" s="363"/>
      <c r="L684" s="397"/>
      <c r="M684" s="397"/>
      <c r="N684" s="399"/>
      <c r="O684" s="397"/>
    </row>
    <row r="685" spans="1:15" x14ac:dyDescent="0.2">
      <c r="A685" s="397"/>
      <c r="B685" s="397"/>
      <c r="C685" s="397"/>
      <c r="D685" s="397"/>
      <c r="E685" s="397"/>
      <c r="F685" s="397"/>
      <c r="G685" s="397"/>
      <c r="H685" s="399"/>
      <c r="I685" s="608"/>
      <c r="J685" s="363"/>
      <c r="K685" s="363"/>
      <c r="L685" s="397"/>
      <c r="M685" s="397"/>
      <c r="N685" s="399"/>
      <c r="O685" s="397"/>
    </row>
    <row r="686" spans="1:15" x14ac:dyDescent="0.2">
      <c r="A686" s="397"/>
      <c r="B686" s="397"/>
      <c r="C686" s="397"/>
      <c r="D686" s="397"/>
      <c r="E686" s="397"/>
      <c r="F686" s="397"/>
      <c r="G686" s="397"/>
      <c r="H686" s="399"/>
      <c r="I686" s="608"/>
      <c r="J686" s="363"/>
      <c r="K686" s="363"/>
      <c r="L686" s="397"/>
      <c r="M686" s="397"/>
      <c r="N686" s="399"/>
      <c r="O686" s="397"/>
    </row>
    <row r="687" spans="1:15" x14ac:dyDescent="0.2">
      <c r="A687" s="397"/>
      <c r="B687" s="397"/>
      <c r="C687" s="397"/>
      <c r="D687" s="397"/>
      <c r="E687" s="397"/>
      <c r="F687" s="397"/>
      <c r="G687" s="397"/>
      <c r="H687" s="399"/>
      <c r="I687" s="608"/>
      <c r="J687" s="363"/>
      <c r="K687" s="363"/>
      <c r="L687" s="397"/>
      <c r="M687" s="397"/>
      <c r="N687" s="399"/>
      <c r="O687" s="397"/>
    </row>
    <row r="688" spans="1:15" x14ac:dyDescent="0.2">
      <c r="A688" s="397"/>
      <c r="B688" s="397"/>
      <c r="C688" s="397"/>
      <c r="D688" s="397"/>
      <c r="E688" s="397"/>
      <c r="F688" s="397"/>
      <c r="G688" s="397"/>
      <c r="H688" s="399"/>
      <c r="I688" s="608"/>
      <c r="J688" s="363"/>
      <c r="K688" s="363"/>
      <c r="L688" s="397"/>
      <c r="M688" s="397"/>
      <c r="N688" s="399"/>
      <c r="O688" s="397"/>
    </row>
    <row r="689" spans="1:15" x14ac:dyDescent="0.2">
      <c r="A689" s="397"/>
      <c r="B689" s="397"/>
      <c r="C689" s="397"/>
      <c r="D689" s="397"/>
      <c r="E689" s="397"/>
      <c r="F689" s="397"/>
      <c r="G689" s="397"/>
      <c r="H689" s="399"/>
      <c r="I689" s="608"/>
      <c r="J689" s="363"/>
      <c r="K689" s="363"/>
      <c r="L689" s="397"/>
      <c r="M689" s="397"/>
      <c r="N689" s="399"/>
      <c r="O689" s="397"/>
    </row>
    <row r="690" spans="1:15" x14ac:dyDescent="0.2">
      <c r="A690" s="397"/>
      <c r="B690" s="397"/>
      <c r="C690" s="397"/>
      <c r="D690" s="397"/>
      <c r="E690" s="397"/>
      <c r="F690" s="397"/>
      <c r="G690" s="397"/>
      <c r="H690" s="399"/>
      <c r="I690" s="608"/>
      <c r="J690" s="363"/>
      <c r="K690" s="363"/>
      <c r="L690" s="397"/>
      <c r="M690" s="397"/>
      <c r="N690" s="399"/>
      <c r="O690" s="397"/>
    </row>
    <row r="691" spans="1:15" x14ac:dyDescent="0.2">
      <c r="A691" s="397"/>
      <c r="B691" s="397"/>
      <c r="C691" s="397"/>
      <c r="D691" s="397"/>
      <c r="E691" s="397"/>
      <c r="F691" s="397"/>
      <c r="G691" s="397"/>
      <c r="H691" s="399"/>
      <c r="I691" s="608"/>
      <c r="J691" s="363"/>
      <c r="K691" s="363"/>
      <c r="L691" s="397"/>
      <c r="M691" s="397"/>
      <c r="N691" s="399"/>
      <c r="O691" s="397"/>
    </row>
    <row r="692" spans="1:15" x14ac:dyDescent="0.2">
      <c r="A692" s="397"/>
      <c r="B692" s="397"/>
      <c r="C692" s="397"/>
      <c r="D692" s="397"/>
      <c r="E692" s="397"/>
      <c r="F692" s="397"/>
      <c r="G692" s="397"/>
      <c r="H692" s="399"/>
      <c r="I692" s="608"/>
      <c r="J692" s="363"/>
      <c r="K692" s="363"/>
      <c r="L692" s="397"/>
      <c r="M692" s="397"/>
      <c r="N692" s="399"/>
      <c r="O692" s="397"/>
    </row>
    <row r="693" spans="1:15" x14ac:dyDescent="0.2">
      <c r="A693" s="397"/>
      <c r="B693" s="397"/>
      <c r="C693" s="397"/>
      <c r="D693" s="397"/>
      <c r="E693" s="397"/>
      <c r="F693" s="397"/>
      <c r="G693" s="397"/>
      <c r="H693" s="399"/>
      <c r="I693" s="608"/>
      <c r="J693" s="363"/>
      <c r="K693" s="363"/>
      <c r="L693" s="397"/>
      <c r="M693" s="397"/>
      <c r="N693" s="399"/>
      <c r="O693" s="397"/>
    </row>
    <row r="694" spans="1:15" x14ac:dyDescent="0.2">
      <c r="A694" s="397"/>
      <c r="B694" s="397"/>
      <c r="C694" s="397"/>
      <c r="D694" s="397"/>
      <c r="E694" s="397"/>
      <c r="F694" s="397"/>
      <c r="G694" s="397"/>
      <c r="H694" s="399"/>
      <c r="I694" s="608"/>
      <c r="J694" s="363"/>
      <c r="K694" s="363"/>
      <c r="L694" s="397"/>
      <c r="M694" s="397"/>
      <c r="N694" s="399"/>
      <c r="O694" s="397"/>
    </row>
    <row r="695" spans="1:15" x14ac:dyDescent="0.2">
      <c r="A695" s="397"/>
      <c r="B695" s="397"/>
      <c r="C695" s="397"/>
      <c r="D695" s="397"/>
      <c r="E695" s="397"/>
      <c r="F695" s="397"/>
      <c r="G695" s="397"/>
      <c r="H695" s="399"/>
      <c r="I695" s="608"/>
      <c r="J695" s="363"/>
      <c r="K695" s="363"/>
      <c r="L695" s="397"/>
      <c r="M695" s="397"/>
      <c r="N695" s="399"/>
      <c r="O695" s="397"/>
    </row>
    <row r="696" spans="1:15" x14ac:dyDescent="0.2">
      <c r="A696" s="397"/>
      <c r="B696" s="397"/>
      <c r="C696" s="397"/>
      <c r="D696" s="397"/>
      <c r="E696" s="397"/>
      <c r="F696" s="397"/>
      <c r="G696" s="397"/>
      <c r="H696" s="399"/>
      <c r="I696" s="608"/>
      <c r="J696" s="363"/>
      <c r="K696" s="363"/>
      <c r="L696" s="397"/>
      <c r="M696" s="397"/>
      <c r="N696" s="399"/>
      <c r="O696" s="397"/>
    </row>
    <row r="697" spans="1:15" x14ac:dyDescent="0.2">
      <c r="A697" s="397"/>
      <c r="B697" s="397"/>
      <c r="C697" s="397"/>
      <c r="D697" s="397"/>
      <c r="E697" s="397"/>
      <c r="F697" s="397"/>
      <c r="G697" s="397"/>
      <c r="H697" s="399"/>
      <c r="I697" s="608"/>
      <c r="J697" s="363"/>
      <c r="K697" s="363"/>
      <c r="L697" s="397"/>
      <c r="M697" s="397"/>
      <c r="N697" s="399"/>
      <c r="O697" s="397"/>
    </row>
    <row r="698" spans="1:15" x14ac:dyDescent="0.2">
      <c r="A698" s="397"/>
      <c r="B698" s="397"/>
      <c r="C698" s="397"/>
      <c r="D698" s="397"/>
      <c r="E698" s="397"/>
      <c r="F698" s="397"/>
      <c r="G698" s="397"/>
      <c r="H698" s="399"/>
      <c r="I698" s="608"/>
      <c r="J698" s="363"/>
      <c r="K698" s="363"/>
      <c r="L698" s="397"/>
      <c r="M698" s="397"/>
      <c r="N698" s="399"/>
      <c r="O698" s="397"/>
    </row>
    <row r="699" spans="1:15" x14ac:dyDescent="0.2">
      <c r="A699" s="397"/>
      <c r="B699" s="397"/>
      <c r="C699" s="397"/>
      <c r="D699" s="397"/>
      <c r="E699" s="397"/>
      <c r="F699" s="397"/>
      <c r="G699" s="397"/>
      <c r="H699" s="399"/>
      <c r="I699" s="608"/>
      <c r="J699" s="363"/>
      <c r="K699" s="363"/>
      <c r="L699" s="397"/>
      <c r="M699" s="397"/>
      <c r="N699" s="399"/>
      <c r="O699" s="397"/>
    </row>
    <row r="700" spans="1:15" x14ac:dyDescent="0.2">
      <c r="A700" s="397"/>
      <c r="B700" s="397"/>
      <c r="C700" s="397"/>
      <c r="D700" s="397"/>
      <c r="E700" s="397"/>
      <c r="F700" s="397"/>
      <c r="G700" s="397"/>
      <c r="H700" s="399"/>
      <c r="I700" s="608"/>
      <c r="J700" s="363"/>
      <c r="K700" s="363"/>
      <c r="L700" s="397"/>
      <c r="M700" s="397"/>
      <c r="N700" s="399"/>
      <c r="O700" s="397"/>
    </row>
    <row r="701" spans="1:15" x14ac:dyDescent="0.2">
      <c r="A701" s="397"/>
      <c r="B701" s="397"/>
      <c r="C701" s="397"/>
      <c r="D701" s="397"/>
      <c r="E701" s="397"/>
      <c r="F701" s="397"/>
      <c r="G701" s="397"/>
      <c r="H701" s="399"/>
      <c r="I701" s="608"/>
      <c r="J701" s="363"/>
      <c r="K701" s="363"/>
      <c r="L701" s="397"/>
      <c r="M701" s="397"/>
      <c r="N701" s="399"/>
      <c r="O701" s="397"/>
    </row>
    <row r="702" spans="1:15" x14ac:dyDescent="0.2">
      <c r="A702" s="397"/>
      <c r="B702" s="397"/>
      <c r="C702" s="397"/>
      <c r="D702" s="397"/>
      <c r="E702" s="397"/>
      <c r="F702" s="397"/>
      <c r="G702" s="397"/>
      <c r="H702" s="399"/>
      <c r="I702" s="608"/>
      <c r="J702" s="363"/>
      <c r="K702" s="363"/>
      <c r="L702" s="397"/>
      <c r="M702" s="397"/>
      <c r="N702" s="399"/>
      <c r="O702" s="397"/>
    </row>
    <row r="703" spans="1:15" x14ac:dyDescent="0.2">
      <c r="A703" s="397"/>
      <c r="B703" s="397"/>
      <c r="C703" s="397"/>
      <c r="D703" s="397"/>
      <c r="E703" s="397"/>
      <c r="F703" s="397"/>
      <c r="G703" s="397"/>
      <c r="H703" s="399"/>
      <c r="I703" s="608"/>
      <c r="J703" s="363"/>
      <c r="K703" s="363"/>
      <c r="L703" s="397"/>
      <c r="M703" s="397"/>
      <c r="N703" s="399"/>
      <c r="O703" s="397"/>
    </row>
    <row r="704" spans="1:15" x14ac:dyDescent="0.2">
      <c r="A704" s="397"/>
      <c r="B704" s="397"/>
      <c r="C704" s="397"/>
      <c r="D704" s="397"/>
      <c r="E704" s="397"/>
      <c r="F704" s="397"/>
      <c r="G704" s="397"/>
      <c r="H704" s="399"/>
      <c r="I704" s="608"/>
      <c r="J704" s="363"/>
      <c r="K704" s="363"/>
      <c r="L704" s="397"/>
      <c r="M704" s="397"/>
      <c r="N704" s="399"/>
      <c r="O704" s="397"/>
    </row>
    <row r="705" spans="1:15" x14ac:dyDescent="0.2">
      <c r="A705" s="397"/>
      <c r="B705" s="397"/>
      <c r="C705" s="397"/>
      <c r="D705" s="397"/>
      <c r="E705" s="397"/>
      <c r="F705" s="397"/>
      <c r="G705" s="397"/>
      <c r="H705" s="399"/>
      <c r="I705" s="608"/>
      <c r="J705" s="363"/>
      <c r="K705" s="363"/>
      <c r="L705" s="397"/>
      <c r="M705" s="397"/>
      <c r="N705" s="399"/>
      <c r="O705" s="397"/>
    </row>
    <row r="706" spans="1:15" x14ac:dyDescent="0.2">
      <c r="A706" s="397"/>
      <c r="B706" s="397"/>
      <c r="C706" s="397"/>
      <c r="D706" s="397"/>
      <c r="E706" s="397"/>
      <c r="F706" s="397"/>
      <c r="G706" s="397"/>
      <c r="H706" s="399"/>
      <c r="I706" s="608"/>
      <c r="J706" s="363"/>
      <c r="K706" s="363"/>
      <c r="L706" s="397"/>
      <c r="M706" s="397"/>
      <c r="N706" s="399"/>
      <c r="O706" s="397"/>
    </row>
    <row r="707" spans="1:15" x14ac:dyDescent="0.2">
      <c r="A707" s="397"/>
      <c r="B707" s="397"/>
      <c r="C707" s="397"/>
      <c r="D707" s="397"/>
      <c r="E707" s="397"/>
      <c r="F707" s="397"/>
      <c r="G707" s="397"/>
      <c r="H707" s="399"/>
      <c r="I707" s="608"/>
      <c r="J707" s="363"/>
      <c r="K707" s="363"/>
      <c r="L707" s="397"/>
      <c r="M707" s="397"/>
      <c r="N707" s="399"/>
      <c r="O707" s="397"/>
    </row>
    <row r="708" spans="1:15" x14ac:dyDescent="0.2">
      <c r="A708" s="397"/>
      <c r="B708" s="397"/>
      <c r="C708" s="397"/>
      <c r="D708" s="397"/>
      <c r="E708" s="397"/>
      <c r="F708" s="397"/>
      <c r="G708" s="397"/>
      <c r="H708" s="399"/>
      <c r="I708" s="608"/>
      <c r="J708" s="363"/>
      <c r="K708" s="363"/>
      <c r="L708" s="397"/>
      <c r="M708" s="397"/>
      <c r="N708" s="399"/>
      <c r="O708" s="397"/>
    </row>
    <row r="709" spans="1:15" x14ac:dyDescent="0.2">
      <c r="A709" s="397"/>
      <c r="B709" s="397"/>
      <c r="C709" s="397"/>
      <c r="D709" s="397"/>
      <c r="E709" s="397"/>
      <c r="F709" s="397"/>
      <c r="G709" s="397"/>
      <c r="H709" s="399"/>
      <c r="I709" s="608"/>
      <c r="J709" s="363"/>
      <c r="K709" s="363"/>
      <c r="L709" s="397"/>
      <c r="M709" s="397"/>
      <c r="N709" s="399"/>
      <c r="O709" s="397"/>
    </row>
    <row r="710" spans="1:15" x14ac:dyDescent="0.2">
      <c r="A710" s="397"/>
      <c r="B710" s="397"/>
      <c r="C710" s="397"/>
      <c r="D710" s="397"/>
      <c r="E710" s="397"/>
      <c r="F710" s="397"/>
      <c r="G710" s="397"/>
      <c r="H710" s="399"/>
      <c r="I710" s="608"/>
      <c r="J710" s="363"/>
      <c r="K710" s="363"/>
      <c r="L710" s="397"/>
      <c r="M710" s="397"/>
      <c r="N710" s="399"/>
      <c r="O710" s="397"/>
    </row>
    <row r="711" spans="1:15" x14ac:dyDescent="0.2">
      <c r="A711" s="397"/>
      <c r="B711" s="397"/>
      <c r="C711" s="397"/>
      <c r="D711" s="397"/>
      <c r="E711" s="397"/>
      <c r="F711" s="397"/>
      <c r="G711" s="397"/>
      <c r="H711" s="399"/>
      <c r="I711" s="608"/>
      <c r="J711" s="363"/>
      <c r="K711" s="363"/>
      <c r="L711" s="397"/>
      <c r="M711" s="397"/>
      <c r="N711" s="399"/>
      <c r="O711" s="397"/>
    </row>
    <row r="712" spans="1:15" x14ac:dyDescent="0.2">
      <c r="A712" s="397"/>
      <c r="B712" s="397"/>
      <c r="C712" s="397"/>
      <c r="D712" s="397"/>
      <c r="E712" s="397"/>
      <c r="F712" s="397"/>
      <c r="G712" s="397"/>
      <c r="H712" s="399"/>
      <c r="I712" s="608"/>
      <c r="J712" s="363"/>
      <c r="K712" s="363"/>
      <c r="L712" s="397"/>
      <c r="M712" s="397"/>
      <c r="N712" s="399"/>
      <c r="O712" s="397"/>
    </row>
    <row r="713" spans="1:15" x14ac:dyDescent="0.2">
      <c r="A713" s="397"/>
      <c r="B713" s="397"/>
      <c r="C713" s="397"/>
      <c r="D713" s="397"/>
      <c r="E713" s="397"/>
      <c r="F713" s="397"/>
      <c r="G713" s="397"/>
      <c r="H713" s="399"/>
      <c r="I713" s="608"/>
      <c r="J713" s="363"/>
      <c r="K713" s="363"/>
      <c r="L713" s="397"/>
      <c r="M713" s="397"/>
      <c r="N713" s="399"/>
      <c r="O713" s="397"/>
    </row>
    <row r="714" spans="1:15" x14ac:dyDescent="0.2">
      <c r="A714" s="397"/>
      <c r="B714" s="397"/>
      <c r="C714" s="397"/>
      <c r="D714" s="397"/>
      <c r="E714" s="397"/>
      <c r="F714" s="397"/>
      <c r="G714" s="397"/>
      <c r="H714" s="399"/>
      <c r="I714" s="608"/>
      <c r="J714" s="363"/>
      <c r="K714" s="363"/>
      <c r="L714" s="397"/>
      <c r="M714" s="397"/>
      <c r="N714" s="399"/>
      <c r="O714" s="397"/>
    </row>
    <row r="715" spans="1:15" x14ac:dyDescent="0.2">
      <c r="A715" s="397"/>
      <c r="B715" s="397"/>
      <c r="C715" s="397"/>
      <c r="D715" s="397"/>
      <c r="E715" s="397"/>
      <c r="F715" s="397"/>
      <c r="G715" s="397"/>
      <c r="H715" s="399"/>
      <c r="I715" s="608"/>
      <c r="J715" s="363"/>
      <c r="K715" s="363"/>
      <c r="L715" s="397"/>
      <c r="M715" s="397"/>
      <c r="N715" s="399"/>
      <c r="O715" s="397"/>
    </row>
    <row r="716" spans="1:15" x14ac:dyDescent="0.2">
      <c r="A716" s="397"/>
      <c r="B716" s="397"/>
      <c r="C716" s="397"/>
      <c r="D716" s="397"/>
      <c r="E716" s="397"/>
      <c r="F716" s="397"/>
      <c r="G716" s="397"/>
      <c r="H716" s="399"/>
      <c r="I716" s="608"/>
      <c r="J716" s="363"/>
      <c r="K716" s="363"/>
      <c r="L716" s="397"/>
      <c r="M716" s="397"/>
      <c r="N716" s="399"/>
      <c r="O716" s="397"/>
    </row>
    <row r="717" spans="1:15" x14ac:dyDescent="0.2">
      <c r="A717" s="397"/>
      <c r="B717" s="397"/>
      <c r="C717" s="397"/>
      <c r="D717" s="397"/>
      <c r="E717" s="397"/>
      <c r="F717" s="397"/>
      <c r="G717" s="397"/>
      <c r="H717" s="399"/>
      <c r="I717" s="608"/>
      <c r="J717" s="363"/>
      <c r="K717" s="363"/>
      <c r="L717" s="397"/>
      <c r="M717" s="397"/>
      <c r="N717" s="399"/>
      <c r="O717" s="397"/>
    </row>
    <row r="718" spans="1:15" x14ac:dyDescent="0.2">
      <c r="A718" s="397"/>
      <c r="B718" s="397"/>
      <c r="C718" s="397"/>
      <c r="D718" s="397"/>
      <c r="E718" s="397"/>
      <c r="F718" s="397"/>
      <c r="G718" s="397"/>
      <c r="H718" s="399"/>
      <c r="I718" s="608"/>
      <c r="J718" s="363"/>
      <c r="K718" s="363"/>
      <c r="L718" s="397"/>
      <c r="M718" s="397"/>
      <c r="N718" s="399"/>
      <c r="O718" s="397"/>
    </row>
    <row r="719" spans="1:15" x14ac:dyDescent="0.2">
      <c r="A719" s="397"/>
      <c r="B719" s="397"/>
      <c r="C719" s="397"/>
      <c r="D719" s="397"/>
      <c r="E719" s="397"/>
      <c r="F719" s="397"/>
      <c r="G719" s="397"/>
      <c r="H719" s="399"/>
      <c r="I719" s="608"/>
      <c r="J719" s="363"/>
      <c r="K719" s="363"/>
      <c r="L719" s="397"/>
      <c r="M719" s="397"/>
      <c r="N719" s="399"/>
      <c r="O719" s="397"/>
    </row>
    <row r="720" spans="1:15" x14ac:dyDescent="0.2">
      <c r="A720" s="397"/>
      <c r="B720" s="397"/>
      <c r="C720" s="397"/>
      <c r="D720" s="397"/>
      <c r="E720" s="397"/>
      <c r="F720" s="397"/>
      <c r="G720" s="397"/>
      <c r="H720" s="399"/>
      <c r="I720" s="608"/>
      <c r="J720" s="363"/>
      <c r="K720" s="363"/>
      <c r="L720" s="397"/>
      <c r="M720" s="397"/>
      <c r="N720" s="399"/>
      <c r="O720" s="397"/>
    </row>
    <row r="721" spans="1:15" x14ac:dyDescent="0.2">
      <c r="A721" s="397"/>
      <c r="B721" s="397"/>
      <c r="C721" s="397"/>
      <c r="D721" s="397"/>
      <c r="E721" s="397"/>
      <c r="F721" s="397"/>
      <c r="G721" s="397"/>
      <c r="H721" s="399"/>
      <c r="I721" s="608"/>
      <c r="J721" s="363"/>
      <c r="K721" s="363"/>
      <c r="L721" s="397"/>
      <c r="M721" s="397"/>
      <c r="N721" s="399"/>
      <c r="O721" s="397"/>
    </row>
    <row r="722" spans="1:15" x14ac:dyDescent="0.2">
      <c r="A722" s="397"/>
      <c r="B722" s="397"/>
      <c r="C722" s="397"/>
      <c r="D722" s="397"/>
      <c r="E722" s="397"/>
      <c r="F722" s="397"/>
      <c r="G722" s="397"/>
      <c r="H722" s="399"/>
      <c r="I722" s="608"/>
      <c r="J722" s="363"/>
      <c r="K722" s="363"/>
      <c r="L722" s="397"/>
      <c r="M722" s="397"/>
      <c r="N722" s="399"/>
      <c r="O722" s="397"/>
    </row>
    <row r="723" spans="1:15" x14ac:dyDescent="0.2">
      <c r="A723" s="397"/>
      <c r="B723" s="397"/>
      <c r="C723" s="397"/>
      <c r="D723" s="397"/>
      <c r="E723" s="397"/>
      <c r="F723" s="397"/>
      <c r="G723" s="397"/>
      <c r="H723" s="399"/>
      <c r="I723" s="608"/>
      <c r="J723" s="363"/>
      <c r="K723" s="363"/>
      <c r="L723" s="397"/>
      <c r="M723" s="397"/>
      <c r="N723" s="399"/>
      <c r="O723" s="397"/>
    </row>
    <row r="724" spans="1:15" x14ac:dyDescent="0.2">
      <c r="A724" s="397"/>
      <c r="B724" s="397"/>
      <c r="C724" s="397"/>
      <c r="D724" s="397"/>
      <c r="E724" s="397"/>
      <c r="F724" s="397"/>
      <c r="G724" s="397"/>
      <c r="H724" s="399"/>
      <c r="I724" s="608"/>
      <c r="J724" s="363"/>
      <c r="K724" s="363"/>
      <c r="L724" s="397"/>
      <c r="M724" s="397"/>
      <c r="N724" s="399"/>
      <c r="O724" s="397"/>
    </row>
    <row r="725" spans="1:15" x14ac:dyDescent="0.2">
      <c r="A725" s="397"/>
      <c r="B725" s="397"/>
      <c r="C725" s="397"/>
      <c r="D725" s="397"/>
      <c r="E725" s="397"/>
      <c r="F725" s="397"/>
      <c r="G725" s="397"/>
      <c r="H725" s="399"/>
      <c r="I725" s="608"/>
      <c r="J725" s="363"/>
      <c r="K725" s="363"/>
      <c r="L725" s="397"/>
      <c r="M725" s="397"/>
      <c r="N725" s="399"/>
      <c r="O725" s="397"/>
    </row>
    <row r="726" spans="1:15" x14ac:dyDescent="0.2">
      <c r="A726" s="397"/>
      <c r="B726" s="397"/>
      <c r="C726" s="397"/>
      <c r="D726" s="397"/>
      <c r="E726" s="397"/>
      <c r="F726" s="397"/>
      <c r="G726" s="397"/>
      <c r="H726" s="399"/>
      <c r="I726" s="608"/>
      <c r="J726" s="363"/>
      <c r="K726" s="363"/>
      <c r="L726" s="397"/>
      <c r="M726" s="397"/>
      <c r="N726" s="399"/>
      <c r="O726" s="397"/>
    </row>
    <row r="727" spans="1:15" x14ac:dyDescent="0.2">
      <c r="A727" s="397"/>
      <c r="B727" s="397"/>
      <c r="C727" s="397"/>
      <c r="D727" s="397"/>
      <c r="E727" s="397"/>
      <c r="F727" s="397"/>
      <c r="G727" s="397"/>
      <c r="H727" s="399"/>
      <c r="I727" s="608"/>
      <c r="J727" s="363"/>
      <c r="K727" s="363"/>
      <c r="L727" s="397"/>
      <c r="M727" s="397"/>
      <c r="N727" s="399"/>
      <c r="O727" s="397"/>
    </row>
    <row r="728" spans="1:15" x14ac:dyDescent="0.2">
      <c r="A728" s="397"/>
      <c r="B728" s="397"/>
      <c r="C728" s="397"/>
      <c r="D728" s="397"/>
      <c r="E728" s="397"/>
      <c r="F728" s="397"/>
      <c r="G728" s="397"/>
      <c r="H728" s="399"/>
      <c r="I728" s="608"/>
      <c r="J728" s="363"/>
      <c r="K728" s="363"/>
      <c r="L728" s="397"/>
      <c r="M728" s="397"/>
      <c r="N728" s="399"/>
      <c r="O728" s="397"/>
    </row>
    <row r="729" spans="1:15" x14ac:dyDescent="0.2">
      <c r="A729" s="397"/>
      <c r="B729" s="397"/>
      <c r="C729" s="397"/>
      <c r="D729" s="397"/>
      <c r="E729" s="397"/>
      <c r="F729" s="397"/>
      <c r="G729" s="397"/>
      <c r="H729" s="399"/>
      <c r="I729" s="608"/>
      <c r="J729" s="363"/>
      <c r="K729" s="363"/>
      <c r="L729" s="397"/>
      <c r="M729" s="397"/>
      <c r="N729" s="399"/>
      <c r="O729" s="397"/>
    </row>
    <row r="730" spans="1:15" x14ac:dyDescent="0.2">
      <c r="A730" s="397"/>
      <c r="B730" s="397"/>
      <c r="C730" s="397"/>
      <c r="D730" s="397"/>
      <c r="E730" s="397"/>
      <c r="F730" s="397"/>
      <c r="G730" s="397"/>
      <c r="H730" s="399"/>
      <c r="I730" s="608"/>
      <c r="J730" s="363"/>
      <c r="K730" s="363"/>
      <c r="L730" s="397"/>
      <c r="M730" s="397"/>
      <c r="N730" s="399"/>
      <c r="O730" s="397"/>
    </row>
    <row r="731" spans="1:15" x14ac:dyDescent="0.2">
      <c r="A731" s="397"/>
      <c r="B731" s="397"/>
      <c r="C731" s="397"/>
      <c r="D731" s="397"/>
      <c r="E731" s="397"/>
      <c r="F731" s="397"/>
      <c r="G731" s="397"/>
      <c r="H731" s="399"/>
      <c r="I731" s="608"/>
      <c r="J731" s="363"/>
      <c r="K731" s="363"/>
      <c r="L731" s="397"/>
      <c r="M731" s="397"/>
      <c r="N731" s="399"/>
      <c r="O731" s="397"/>
    </row>
    <row r="732" spans="1:15" x14ac:dyDescent="0.2">
      <c r="A732" s="397"/>
      <c r="B732" s="397"/>
      <c r="C732" s="397"/>
      <c r="D732" s="397"/>
      <c r="E732" s="397"/>
      <c r="F732" s="397"/>
      <c r="G732" s="397"/>
      <c r="H732" s="399"/>
      <c r="I732" s="608"/>
      <c r="J732" s="363"/>
      <c r="K732" s="363"/>
      <c r="L732" s="397"/>
      <c r="M732" s="397"/>
      <c r="N732" s="399"/>
      <c r="O732" s="397"/>
    </row>
    <row r="733" spans="1:15" x14ac:dyDescent="0.2">
      <c r="A733" s="397"/>
      <c r="B733" s="397"/>
      <c r="C733" s="397"/>
      <c r="D733" s="397"/>
      <c r="E733" s="397"/>
      <c r="F733" s="397"/>
      <c r="G733" s="397"/>
      <c r="H733" s="399"/>
      <c r="I733" s="608"/>
      <c r="J733" s="363"/>
      <c r="K733" s="363"/>
      <c r="L733" s="397"/>
      <c r="M733" s="397"/>
      <c r="N733" s="399"/>
      <c r="O733" s="397"/>
    </row>
    <row r="734" spans="1:15" x14ac:dyDescent="0.2">
      <c r="A734" s="397"/>
      <c r="B734" s="397"/>
      <c r="C734" s="397"/>
      <c r="D734" s="397"/>
      <c r="E734" s="397"/>
      <c r="F734" s="397"/>
      <c r="G734" s="397"/>
      <c r="H734" s="399"/>
      <c r="I734" s="608"/>
      <c r="J734" s="363"/>
      <c r="K734" s="363"/>
      <c r="L734" s="397"/>
      <c r="M734" s="397"/>
      <c r="N734" s="399"/>
      <c r="O734" s="397"/>
    </row>
    <row r="735" spans="1:15" x14ac:dyDescent="0.2">
      <c r="A735" s="397"/>
      <c r="B735" s="397"/>
      <c r="C735" s="397"/>
      <c r="D735" s="397"/>
      <c r="E735" s="397"/>
      <c r="F735" s="397"/>
      <c r="G735" s="397"/>
      <c r="H735" s="399"/>
      <c r="I735" s="608"/>
      <c r="J735" s="363"/>
      <c r="K735" s="363"/>
      <c r="L735" s="397"/>
      <c r="M735" s="397"/>
      <c r="N735" s="399"/>
      <c r="O735" s="397"/>
    </row>
    <row r="736" spans="1:15" x14ac:dyDescent="0.2">
      <c r="A736" s="397"/>
      <c r="B736" s="397"/>
      <c r="C736" s="397"/>
      <c r="D736" s="397"/>
      <c r="E736" s="397"/>
      <c r="F736" s="397"/>
      <c r="G736" s="397"/>
      <c r="H736" s="399"/>
      <c r="I736" s="608"/>
      <c r="J736" s="363"/>
      <c r="K736" s="363"/>
      <c r="L736" s="397"/>
      <c r="M736" s="397"/>
      <c r="N736" s="399"/>
      <c r="O736" s="397"/>
    </row>
    <row r="737" spans="1:15" x14ac:dyDescent="0.2">
      <c r="A737" s="397"/>
      <c r="B737" s="397"/>
      <c r="C737" s="397"/>
      <c r="D737" s="397"/>
      <c r="E737" s="397"/>
      <c r="F737" s="397"/>
      <c r="G737" s="397"/>
      <c r="H737" s="399"/>
      <c r="I737" s="608"/>
      <c r="J737" s="363"/>
      <c r="K737" s="363"/>
      <c r="L737" s="397"/>
      <c r="M737" s="397"/>
      <c r="N737" s="399"/>
      <c r="O737" s="397"/>
    </row>
    <row r="738" spans="1:15" x14ac:dyDescent="0.2">
      <c r="A738" s="397"/>
      <c r="B738" s="397"/>
      <c r="C738" s="397"/>
      <c r="D738" s="397"/>
      <c r="E738" s="397"/>
      <c r="F738" s="397"/>
      <c r="G738" s="397"/>
      <c r="H738" s="399"/>
      <c r="I738" s="608"/>
      <c r="J738" s="363"/>
      <c r="K738" s="363"/>
      <c r="L738" s="397"/>
      <c r="M738" s="397"/>
      <c r="N738" s="399"/>
      <c r="O738" s="397"/>
    </row>
    <row r="739" spans="1:15" x14ac:dyDescent="0.2">
      <c r="A739" s="397"/>
      <c r="B739" s="397"/>
      <c r="C739" s="397"/>
      <c r="D739" s="397"/>
      <c r="E739" s="397"/>
      <c r="F739" s="397"/>
      <c r="G739" s="397"/>
      <c r="H739" s="399"/>
      <c r="I739" s="608"/>
      <c r="J739" s="363"/>
      <c r="K739" s="363"/>
      <c r="L739" s="397"/>
      <c r="M739" s="397"/>
      <c r="N739" s="399"/>
      <c r="O739" s="397"/>
    </row>
    <row r="740" spans="1:15" x14ac:dyDescent="0.2">
      <c r="A740" s="397"/>
      <c r="B740" s="397"/>
      <c r="C740" s="397"/>
      <c r="D740" s="397"/>
      <c r="E740" s="397"/>
      <c r="F740" s="397"/>
      <c r="G740" s="397"/>
      <c r="H740" s="399"/>
      <c r="I740" s="608"/>
      <c r="J740" s="363"/>
      <c r="K740" s="363"/>
      <c r="L740" s="397"/>
      <c r="M740" s="397"/>
      <c r="N740" s="399"/>
      <c r="O740" s="397"/>
    </row>
    <row r="741" spans="1:15" x14ac:dyDescent="0.2">
      <c r="A741" s="397"/>
      <c r="B741" s="397"/>
      <c r="C741" s="397"/>
      <c r="D741" s="397"/>
      <c r="E741" s="397"/>
      <c r="F741" s="397"/>
      <c r="G741" s="397"/>
      <c r="H741" s="399"/>
      <c r="I741" s="608"/>
      <c r="J741" s="363"/>
      <c r="K741" s="363"/>
      <c r="L741" s="397"/>
      <c r="M741" s="397"/>
      <c r="N741" s="399"/>
      <c r="O741" s="397"/>
    </row>
    <row r="742" spans="1:15" x14ac:dyDescent="0.2">
      <c r="A742" s="397"/>
      <c r="B742" s="397"/>
      <c r="C742" s="397"/>
      <c r="D742" s="397"/>
      <c r="E742" s="397"/>
      <c r="F742" s="397"/>
      <c r="G742" s="397"/>
      <c r="H742" s="399"/>
      <c r="I742" s="608"/>
      <c r="J742" s="363"/>
      <c r="K742" s="363"/>
      <c r="L742" s="397"/>
      <c r="M742" s="397"/>
      <c r="N742" s="399"/>
      <c r="O742" s="397"/>
    </row>
    <row r="743" spans="1:15" x14ac:dyDescent="0.2">
      <c r="A743" s="397"/>
      <c r="B743" s="397"/>
      <c r="C743" s="397"/>
      <c r="D743" s="397"/>
      <c r="E743" s="397"/>
      <c r="F743" s="397"/>
      <c r="G743" s="397"/>
      <c r="H743" s="399"/>
      <c r="I743" s="608"/>
      <c r="J743" s="363"/>
      <c r="K743" s="363"/>
      <c r="L743" s="397"/>
      <c r="M743" s="397"/>
      <c r="N743" s="399"/>
      <c r="O743" s="397"/>
    </row>
    <row r="744" spans="1:15" x14ac:dyDescent="0.2">
      <c r="A744" s="397"/>
      <c r="B744" s="397"/>
      <c r="C744" s="397"/>
      <c r="D744" s="397"/>
      <c r="E744" s="397"/>
      <c r="F744" s="397"/>
      <c r="G744" s="397"/>
      <c r="H744" s="399"/>
      <c r="I744" s="608"/>
      <c r="J744" s="363"/>
      <c r="K744" s="363"/>
      <c r="L744" s="397"/>
      <c r="M744" s="397"/>
      <c r="N744" s="399"/>
      <c r="O744" s="397"/>
    </row>
    <row r="745" spans="1:15" x14ac:dyDescent="0.2">
      <c r="A745" s="397"/>
      <c r="B745" s="397"/>
      <c r="C745" s="397"/>
      <c r="D745" s="397"/>
      <c r="E745" s="397"/>
      <c r="F745" s="397"/>
      <c r="G745" s="397"/>
      <c r="H745" s="399"/>
      <c r="I745" s="608"/>
      <c r="J745" s="363"/>
      <c r="K745" s="363"/>
      <c r="L745" s="397"/>
      <c r="M745" s="397"/>
      <c r="N745" s="399"/>
      <c r="O745" s="397"/>
    </row>
    <row r="746" spans="1:15" x14ac:dyDescent="0.2">
      <c r="A746" s="397"/>
      <c r="B746" s="397"/>
      <c r="C746" s="397"/>
      <c r="D746" s="397"/>
      <c r="E746" s="397"/>
      <c r="F746" s="397"/>
      <c r="G746" s="397"/>
      <c r="H746" s="399"/>
      <c r="I746" s="608"/>
      <c r="J746" s="363"/>
      <c r="K746" s="363"/>
      <c r="L746" s="397"/>
      <c r="M746" s="397"/>
      <c r="N746" s="399"/>
      <c r="O746" s="397"/>
    </row>
    <row r="747" spans="1:15" x14ac:dyDescent="0.2">
      <c r="A747" s="397"/>
      <c r="B747" s="397"/>
      <c r="C747" s="397"/>
      <c r="D747" s="397"/>
      <c r="E747" s="397"/>
      <c r="F747" s="397"/>
      <c r="G747" s="397"/>
      <c r="H747" s="399"/>
      <c r="I747" s="608"/>
      <c r="J747" s="363"/>
      <c r="K747" s="363"/>
      <c r="L747" s="397"/>
      <c r="M747" s="397"/>
      <c r="N747" s="399"/>
      <c r="O747" s="397"/>
    </row>
    <row r="748" spans="1:15" x14ac:dyDescent="0.2">
      <c r="A748" s="397"/>
      <c r="B748" s="397"/>
      <c r="C748" s="397"/>
      <c r="D748" s="397"/>
      <c r="E748" s="397"/>
      <c r="F748" s="397"/>
      <c r="G748" s="397"/>
      <c r="H748" s="399"/>
      <c r="I748" s="608"/>
      <c r="J748" s="363"/>
      <c r="K748" s="363"/>
      <c r="L748" s="397"/>
      <c r="M748" s="397"/>
      <c r="N748" s="399"/>
      <c r="O748" s="397"/>
    </row>
    <row r="749" spans="1:15" x14ac:dyDescent="0.2">
      <c r="A749" s="397"/>
      <c r="B749" s="397"/>
      <c r="C749" s="397"/>
      <c r="D749" s="397"/>
      <c r="E749" s="397"/>
      <c r="F749" s="397"/>
      <c r="G749" s="397"/>
      <c r="H749" s="399"/>
      <c r="I749" s="608"/>
      <c r="J749" s="363"/>
      <c r="K749" s="363"/>
      <c r="L749" s="397"/>
      <c r="M749" s="397"/>
      <c r="N749" s="399"/>
      <c r="O749" s="397"/>
    </row>
    <row r="750" spans="1:15" x14ac:dyDescent="0.2">
      <c r="A750" s="397"/>
      <c r="B750" s="397"/>
      <c r="C750" s="397"/>
      <c r="D750" s="397"/>
      <c r="E750" s="397"/>
      <c r="F750" s="397"/>
      <c r="G750" s="397"/>
      <c r="H750" s="399"/>
      <c r="I750" s="608"/>
      <c r="J750" s="363"/>
      <c r="K750" s="363"/>
      <c r="L750" s="397"/>
      <c r="M750" s="397"/>
      <c r="N750" s="399"/>
      <c r="O750" s="397"/>
    </row>
    <row r="751" spans="1:15" x14ac:dyDescent="0.2">
      <c r="A751" s="397"/>
      <c r="B751" s="397"/>
      <c r="C751" s="397"/>
      <c r="D751" s="397"/>
      <c r="E751" s="397"/>
      <c r="F751" s="397"/>
      <c r="G751" s="397"/>
      <c r="H751" s="399"/>
      <c r="I751" s="608"/>
      <c r="J751" s="363"/>
      <c r="K751" s="363"/>
      <c r="L751" s="397"/>
      <c r="M751" s="397"/>
      <c r="N751" s="399"/>
      <c r="O751" s="397"/>
    </row>
    <row r="752" spans="1:15" x14ac:dyDescent="0.2">
      <c r="A752" s="397"/>
      <c r="B752" s="397"/>
      <c r="C752" s="397"/>
      <c r="D752" s="397"/>
      <c r="E752" s="397"/>
      <c r="F752" s="397"/>
      <c r="G752" s="397"/>
      <c r="H752" s="399"/>
      <c r="I752" s="608"/>
      <c r="J752" s="363"/>
      <c r="K752" s="363"/>
      <c r="L752" s="397"/>
      <c r="M752" s="397"/>
      <c r="N752" s="399"/>
      <c r="O752" s="397"/>
    </row>
    <row r="753" spans="1:15" x14ac:dyDescent="0.2">
      <c r="A753" s="397"/>
      <c r="B753" s="397"/>
      <c r="C753" s="397"/>
      <c r="D753" s="397"/>
      <c r="E753" s="397"/>
      <c r="F753" s="397"/>
      <c r="G753" s="397"/>
      <c r="H753" s="399"/>
      <c r="I753" s="608"/>
      <c r="J753" s="363"/>
      <c r="K753" s="363"/>
      <c r="L753" s="397"/>
      <c r="M753" s="397"/>
      <c r="N753" s="399"/>
      <c r="O753" s="397"/>
    </row>
    <row r="754" spans="1:15" x14ac:dyDescent="0.2">
      <c r="A754" s="397"/>
      <c r="B754" s="397"/>
      <c r="C754" s="397"/>
      <c r="D754" s="397"/>
      <c r="E754" s="397"/>
      <c r="F754" s="397"/>
      <c r="G754" s="397"/>
      <c r="H754" s="399"/>
      <c r="I754" s="608"/>
      <c r="J754" s="363"/>
      <c r="K754" s="363"/>
      <c r="L754" s="397"/>
      <c r="M754" s="397"/>
      <c r="N754" s="399"/>
      <c r="O754" s="397"/>
    </row>
    <row r="755" spans="1:15" x14ac:dyDescent="0.2">
      <c r="A755" s="397"/>
      <c r="B755" s="397"/>
      <c r="C755" s="397"/>
      <c r="D755" s="397"/>
      <c r="E755" s="397"/>
      <c r="F755" s="397"/>
      <c r="G755" s="397"/>
      <c r="H755" s="399"/>
      <c r="I755" s="608"/>
      <c r="J755" s="363"/>
      <c r="K755" s="363"/>
      <c r="L755" s="397"/>
      <c r="M755" s="397"/>
      <c r="N755" s="399"/>
      <c r="O755" s="397"/>
    </row>
    <row r="756" spans="1:15" x14ac:dyDescent="0.2">
      <c r="A756" s="397"/>
      <c r="B756" s="397"/>
      <c r="C756" s="397"/>
      <c r="D756" s="397"/>
      <c r="E756" s="397"/>
      <c r="F756" s="397"/>
      <c r="G756" s="397"/>
      <c r="H756" s="399"/>
      <c r="I756" s="608"/>
      <c r="J756" s="363"/>
      <c r="K756" s="363"/>
      <c r="L756" s="397"/>
      <c r="M756" s="397"/>
      <c r="N756" s="399"/>
      <c r="O756" s="397"/>
    </row>
    <row r="757" spans="1:15" x14ac:dyDescent="0.2">
      <c r="A757" s="397"/>
      <c r="B757" s="397"/>
      <c r="C757" s="397"/>
      <c r="D757" s="397"/>
      <c r="E757" s="397"/>
      <c r="F757" s="397"/>
      <c r="G757" s="397"/>
      <c r="H757" s="399"/>
      <c r="I757" s="608"/>
      <c r="J757" s="363"/>
      <c r="K757" s="363"/>
      <c r="L757" s="397"/>
      <c r="M757" s="397"/>
      <c r="N757" s="399"/>
      <c r="O757" s="397"/>
    </row>
    <row r="758" spans="1:15" x14ac:dyDescent="0.2">
      <c r="A758" s="397"/>
      <c r="B758" s="397"/>
      <c r="C758" s="397"/>
      <c r="D758" s="397"/>
      <c r="E758" s="397"/>
      <c r="F758" s="397"/>
      <c r="G758" s="397"/>
      <c r="H758" s="399"/>
      <c r="I758" s="608"/>
      <c r="J758" s="363"/>
      <c r="K758" s="363"/>
      <c r="L758" s="397"/>
      <c r="M758" s="397"/>
      <c r="N758" s="399"/>
      <c r="O758" s="397"/>
    </row>
    <row r="759" spans="1:15" x14ac:dyDescent="0.2">
      <c r="A759" s="397"/>
      <c r="B759" s="397"/>
      <c r="C759" s="397"/>
      <c r="D759" s="397"/>
      <c r="E759" s="397"/>
      <c r="F759" s="397"/>
      <c r="G759" s="397"/>
      <c r="H759" s="399"/>
      <c r="I759" s="608"/>
      <c r="J759" s="363"/>
      <c r="K759" s="363"/>
      <c r="L759" s="397"/>
      <c r="M759" s="397"/>
      <c r="N759" s="399"/>
      <c r="O759" s="397"/>
    </row>
    <row r="760" spans="1:15" x14ac:dyDescent="0.2">
      <c r="A760" s="397"/>
      <c r="B760" s="397"/>
      <c r="C760" s="397"/>
      <c r="D760" s="397"/>
      <c r="E760" s="397"/>
      <c r="F760" s="397"/>
      <c r="G760" s="397"/>
      <c r="H760" s="399"/>
      <c r="I760" s="608"/>
      <c r="J760" s="363"/>
      <c r="K760" s="363"/>
      <c r="L760" s="397"/>
      <c r="M760" s="397"/>
      <c r="N760" s="399"/>
      <c r="O760" s="397"/>
    </row>
    <row r="761" spans="1:15" x14ac:dyDescent="0.2">
      <c r="A761" s="397"/>
      <c r="B761" s="397"/>
      <c r="C761" s="397"/>
      <c r="D761" s="397"/>
      <c r="E761" s="397"/>
      <c r="F761" s="397"/>
      <c r="G761" s="397"/>
      <c r="H761" s="399"/>
      <c r="I761" s="608"/>
      <c r="J761" s="363"/>
      <c r="K761" s="363"/>
      <c r="L761" s="397"/>
      <c r="M761" s="397"/>
      <c r="N761" s="399"/>
      <c r="O761" s="397"/>
    </row>
    <row r="762" spans="1:15" x14ac:dyDescent="0.2">
      <c r="A762" s="397"/>
      <c r="B762" s="397"/>
      <c r="C762" s="397"/>
      <c r="D762" s="397"/>
      <c r="E762" s="397"/>
      <c r="F762" s="397"/>
      <c r="G762" s="397"/>
      <c r="H762" s="399"/>
      <c r="I762" s="608"/>
      <c r="J762" s="363"/>
      <c r="K762" s="363"/>
      <c r="L762" s="397"/>
      <c r="M762" s="397"/>
      <c r="N762" s="399"/>
      <c r="O762" s="397"/>
    </row>
    <row r="763" spans="1:15" x14ac:dyDescent="0.2">
      <c r="A763" s="397"/>
      <c r="B763" s="397"/>
      <c r="C763" s="397"/>
      <c r="D763" s="397"/>
      <c r="E763" s="397"/>
      <c r="F763" s="397"/>
      <c r="G763" s="397"/>
      <c r="H763" s="399"/>
      <c r="I763" s="608"/>
      <c r="J763" s="363"/>
      <c r="K763" s="363"/>
      <c r="L763" s="397"/>
      <c r="M763" s="397"/>
      <c r="N763" s="399"/>
      <c r="O763" s="397"/>
    </row>
    <row r="764" spans="1:15" x14ac:dyDescent="0.2">
      <c r="A764" s="397"/>
      <c r="B764" s="397"/>
      <c r="C764" s="397"/>
      <c r="D764" s="397"/>
      <c r="E764" s="397"/>
      <c r="F764" s="397"/>
      <c r="G764" s="397"/>
      <c r="H764" s="399"/>
      <c r="I764" s="608"/>
      <c r="J764" s="363"/>
      <c r="K764" s="363"/>
      <c r="L764" s="397"/>
      <c r="M764" s="397"/>
      <c r="N764" s="399"/>
      <c r="O764" s="397"/>
    </row>
    <row r="765" spans="1:15" x14ac:dyDescent="0.2">
      <c r="A765" s="397"/>
      <c r="B765" s="397"/>
      <c r="C765" s="397"/>
      <c r="D765" s="397"/>
      <c r="E765" s="397"/>
      <c r="F765" s="397"/>
      <c r="G765" s="397"/>
      <c r="H765" s="399"/>
      <c r="I765" s="608"/>
      <c r="J765" s="363"/>
      <c r="K765" s="363"/>
      <c r="L765" s="397"/>
      <c r="M765" s="397"/>
      <c r="N765" s="399"/>
      <c r="O765" s="397"/>
    </row>
    <row r="766" spans="1:15" x14ac:dyDescent="0.2">
      <c r="A766" s="397"/>
      <c r="B766" s="397"/>
      <c r="C766" s="397"/>
      <c r="D766" s="397"/>
      <c r="E766" s="397"/>
      <c r="F766" s="397"/>
      <c r="G766" s="397"/>
      <c r="H766" s="399"/>
      <c r="I766" s="608"/>
      <c r="J766" s="363"/>
      <c r="K766" s="363"/>
      <c r="L766" s="397"/>
      <c r="M766" s="397"/>
      <c r="N766" s="399"/>
      <c r="O766" s="397"/>
    </row>
    <row r="767" spans="1:15" x14ac:dyDescent="0.2">
      <c r="A767" s="397"/>
      <c r="B767" s="397"/>
      <c r="C767" s="397"/>
      <c r="D767" s="397"/>
      <c r="E767" s="397"/>
      <c r="F767" s="397"/>
      <c r="G767" s="397"/>
      <c r="H767" s="399"/>
      <c r="I767" s="608"/>
      <c r="J767" s="363"/>
      <c r="K767" s="363"/>
      <c r="L767" s="397"/>
      <c r="M767" s="397"/>
      <c r="N767" s="399"/>
      <c r="O767" s="397"/>
    </row>
    <row r="768" spans="1:15" x14ac:dyDescent="0.2">
      <c r="A768" s="397"/>
      <c r="B768" s="397"/>
      <c r="C768" s="397"/>
      <c r="D768" s="397"/>
      <c r="E768" s="397"/>
      <c r="F768" s="397"/>
      <c r="G768" s="397"/>
      <c r="H768" s="399"/>
      <c r="I768" s="608"/>
      <c r="J768" s="363"/>
      <c r="K768" s="363"/>
      <c r="L768" s="397"/>
      <c r="M768" s="397"/>
      <c r="N768" s="399"/>
      <c r="O768" s="397"/>
    </row>
    <row r="769" spans="1:15" x14ac:dyDescent="0.2">
      <c r="A769" s="397"/>
      <c r="B769" s="397"/>
      <c r="C769" s="397"/>
      <c r="D769" s="397"/>
      <c r="E769" s="397"/>
      <c r="F769" s="397"/>
      <c r="G769" s="397"/>
      <c r="H769" s="399"/>
      <c r="I769" s="608"/>
      <c r="J769" s="363"/>
      <c r="K769" s="363"/>
      <c r="L769" s="397"/>
      <c r="M769" s="397"/>
      <c r="N769" s="399"/>
      <c r="O769" s="397"/>
    </row>
    <row r="770" spans="1:15" x14ac:dyDescent="0.2">
      <c r="A770" s="397"/>
      <c r="B770" s="397"/>
      <c r="C770" s="397"/>
      <c r="D770" s="397"/>
      <c r="E770" s="397"/>
      <c r="F770" s="397"/>
      <c r="G770" s="397"/>
      <c r="H770" s="399"/>
      <c r="I770" s="608"/>
      <c r="J770" s="363"/>
      <c r="K770" s="363"/>
      <c r="L770" s="397"/>
      <c r="M770" s="397"/>
      <c r="N770" s="399"/>
      <c r="O770" s="397"/>
    </row>
    <row r="771" spans="1:15" x14ac:dyDescent="0.2">
      <c r="A771" s="397"/>
      <c r="B771" s="397"/>
      <c r="C771" s="397"/>
      <c r="D771" s="397"/>
      <c r="E771" s="397"/>
      <c r="F771" s="397"/>
      <c r="G771" s="397"/>
      <c r="H771" s="399"/>
      <c r="I771" s="608"/>
      <c r="J771" s="363"/>
      <c r="K771" s="363"/>
      <c r="L771" s="397"/>
      <c r="M771" s="397"/>
      <c r="N771" s="399"/>
      <c r="O771" s="397"/>
    </row>
    <row r="772" spans="1:15" x14ac:dyDescent="0.2">
      <c r="A772" s="397"/>
      <c r="B772" s="397"/>
      <c r="C772" s="397"/>
      <c r="D772" s="397"/>
      <c r="E772" s="397"/>
      <c r="F772" s="397"/>
      <c r="G772" s="397"/>
      <c r="H772" s="399"/>
      <c r="I772" s="608"/>
      <c r="J772" s="363"/>
      <c r="K772" s="363"/>
      <c r="L772" s="397"/>
      <c r="M772" s="397"/>
      <c r="N772" s="399"/>
      <c r="O772" s="397"/>
    </row>
    <row r="773" spans="1:15" x14ac:dyDescent="0.2">
      <c r="A773" s="397"/>
      <c r="B773" s="397"/>
      <c r="C773" s="397"/>
      <c r="D773" s="397"/>
      <c r="E773" s="397"/>
      <c r="F773" s="397"/>
      <c r="G773" s="397"/>
      <c r="H773" s="399"/>
      <c r="I773" s="608"/>
      <c r="J773" s="363"/>
      <c r="K773" s="363"/>
      <c r="L773" s="397"/>
      <c r="M773" s="397"/>
      <c r="N773" s="399"/>
      <c r="O773" s="397"/>
    </row>
    <row r="774" spans="1:15" x14ac:dyDescent="0.2">
      <c r="A774" s="397"/>
      <c r="B774" s="397"/>
      <c r="C774" s="397"/>
      <c r="D774" s="397"/>
      <c r="E774" s="397"/>
      <c r="F774" s="397"/>
      <c r="G774" s="397"/>
      <c r="H774" s="399"/>
      <c r="I774" s="608"/>
      <c r="J774" s="363"/>
      <c r="K774" s="363"/>
      <c r="L774" s="397"/>
      <c r="M774" s="397"/>
      <c r="N774" s="399"/>
      <c r="O774" s="397"/>
    </row>
    <row r="775" spans="1:15" x14ac:dyDescent="0.2">
      <c r="A775" s="397"/>
      <c r="B775" s="397"/>
      <c r="C775" s="397"/>
      <c r="D775" s="397"/>
      <c r="E775" s="397"/>
      <c r="F775" s="397"/>
      <c r="G775" s="397"/>
      <c r="H775" s="399"/>
      <c r="I775" s="608"/>
      <c r="J775" s="363"/>
      <c r="K775" s="363"/>
      <c r="L775" s="397"/>
      <c r="M775" s="397"/>
      <c r="N775" s="399"/>
      <c r="O775" s="397"/>
    </row>
    <row r="776" spans="1:15" x14ac:dyDescent="0.2">
      <c r="A776" s="397"/>
      <c r="B776" s="397"/>
      <c r="C776" s="397"/>
      <c r="D776" s="397"/>
      <c r="E776" s="397"/>
      <c r="F776" s="397"/>
      <c r="G776" s="397"/>
      <c r="H776" s="399"/>
      <c r="I776" s="608"/>
      <c r="J776" s="363"/>
      <c r="K776" s="363"/>
      <c r="L776" s="397"/>
      <c r="M776" s="397"/>
      <c r="N776" s="399"/>
      <c r="O776" s="397"/>
    </row>
    <row r="777" spans="1:15" x14ac:dyDescent="0.2">
      <c r="A777" s="397"/>
      <c r="B777" s="397"/>
      <c r="C777" s="397"/>
      <c r="D777" s="397"/>
      <c r="E777" s="397"/>
      <c r="F777" s="397"/>
      <c r="G777" s="397"/>
      <c r="H777" s="399"/>
      <c r="I777" s="608"/>
      <c r="J777" s="363"/>
      <c r="K777" s="363"/>
      <c r="L777" s="397"/>
      <c r="M777" s="397"/>
      <c r="N777" s="399"/>
      <c r="O777" s="397"/>
    </row>
    <row r="778" spans="1:15" x14ac:dyDescent="0.2">
      <c r="A778" s="397"/>
      <c r="B778" s="397"/>
      <c r="C778" s="397"/>
      <c r="D778" s="397"/>
      <c r="E778" s="397"/>
      <c r="F778" s="397"/>
      <c r="G778" s="397"/>
      <c r="H778" s="399"/>
      <c r="I778" s="608"/>
      <c r="J778" s="363"/>
      <c r="K778" s="363"/>
      <c r="L778" s="397"/>
      <c r="M778" s="397"/>
      <c r="N778" s="399"/>
      <c r="O778" s="397"/>
    </row>
    <row r="779" spans="1:15" x14ac:dyDescent="0.2">
      <c r="A779" s="397"/>
      <c r="B779" s="397"/>
      <c r="C779" s="397"/>
      <c r="D779" s="397"/>
      <c r="E779" s="397"/>
      <c r="F779" s="397"/>
      <c r="G779" s="397"/>
      <c r="H779" s="399"/>
      <c r="I779" s="608"/>
      <c r="J779" s="363"/>
      <c r="K779" s="363"/>
      <c r="L779" s="397"/>
      <c r="M779" s="397"/>
      <c r="N779" s="399"/>
      <c r="O779" s="397"/>
    </row>
    <row r="780" spans="1:15" x14ac:dyDescent="0.2">
      <c r="A780" s="397"/>
      <c r="B780" s="397"/>
      <c r="C780" s="397"/>
      <c r="D780" s="397"/>
      <c r="E780" s="397"/>
      <c r="F780" s="397"/>
      <c r="G780" s="397"/>
      <c r="H780" s="399"/>
      <c r="I780" s="608"/>
      <c r="J780" s="363"/>
      <c r="K780" s="363"/>
      <c r="L780" s="397"/>
      <c r="M780" s="397"/>
      <c r="N780" s="399"/>
      <c r="O780" s="397"/>
    </row>
    <row r="781" spans="1:15" x14ac:dyDescent="0.2">
      <c r="A781" s="397"/>
      <c r="B781" s="397"/>
      <c r="C781" s="397"/>
      <c r="D781" s="397"/>
      <c r="E781" s="397"/>
      <c r="F781" s="397"/>
      <c r="G781" s="397"/>
      <c r="H781" s="399"/>
      <c r="I781" s="608"/>
      <c r="J781" s="363"/>
      <c r="K781" s="363"/>
      <c r="L781" s="397"/>
      <c r="M781" s="397"/>
      <c r="N781" s="399"/>
      <c r="O781" s="397"/>
    </row>
    <row r="782" spans="1:15" x14ac:dyDescent="0.2">
      <c r="A782" s="397"/>
      <c r="B782" s="397"/>
      <c r="C782" s="397"/>
      <c r="D782" s="397"/>
      <c r="E782" s="397"/>
      <c r="F782" s="397"/>
      <c r="G782" s="397"/>
      <c r="H782" s="399"/>
      <c r="I782" s="608"/>
      <c r="J782" s="363"/>
      <c r="K782" s="363"/>
      <c r="L782" s="397"/>
      <c r="M782" s="397"/>
      <c r="N782" s="399"/>
      <c r="O782" s="397"/>
    </row>
    <row r="783" spans="1:15" x14ac:dyDescent="0.2">
      <c r="A783" s="397"/>
      <c r="B783" s="397"/>
      <c r="C783" s="397"/>
      <c r="D783" s="397"/>
      <c r="E783" s="397"/>
      <c r="F783" s="397"/>
      <c r="G783" s="397"/>
      <c r="H783" s="399"/>
      <c r="I783" s="608"/>
      <c r="J783" s="363"/>
      <c r="K783" s="363"/>
      <c r="L783" s="397"/>
      <c r="M783" s="397"/>
      <c r="N783" s="399"/>
      <c r="O783" s="397"/>
    </row>
    <row r="784" spans="1:15" x14ac:dyDescent="0.2">
      <c r="A784" s="397"/>
      <c r="B784" s="397"/>
      <c r="C784" s="397"/>
      <c r="D784" s="397"/>
      <c r="E784" s="397"/>
      <c r="F784" s="397"/>
      <c r="G784" s="397"/>
      <c r="H784" s="399"/>
      <c r="I784" s="608"/>
      <c r="J784" s="363"/>
      <c r="K784" s="363"/>
      <c r="L784" s="397"/>
      <c r="M784" s="397"/>
      <c r="N784" s="399"/>
      <c r="O784" s="397"/>
    </row>
    <row r="785" spans="1:15" x14ac:dyDescent="0.2">
      <c r="A785" s="397"/>
      <c r="B785" s="397"/>
      <c r="C785" s="397"/>
      <c r="D785" s="397"/>
      <c r="E785" s="397"/>
      <c r="F785" s="397"/>
      <c r="G785" s="397"/>
      <c r="H785" s="399"/>
      <c r="I785" s="608"/>
      <c r="J785" s="363"/>
      <c r="K785" s="363"/>
      <c r="L785" s="397"/>
      <c r="M785" s="397"/>
      <c r="N785" s="399"/>
      <c r="O785" s="397"/>
    </row>
    <row r="786" spans="1:15" x14ac:dyDescent="0.2">
      <c r="A786" s="397"/>
      <c r="B786" s="397"/>
      <c r="C786" s="397"/>
      <c r="D786" s="397"/>
      <c r="E786" s="397"/>
      <c r="F786" s="397"/>
      <c r="G786" s="397"/>
      <c r="H786" s="399"/>
      <c r="I786" s="608"/>
      <c r="J786" s="363"/>
      <c r="K786" s="363"/>
      <c r="L786" s="397"/>
      <c r="M786" s="397"/>
      <c r="N786" s="399"/>
      <c r="O786" s="397"/>
    </row>
    <row r="787" spans="1:15" x14ac:dyDescent="0.2">
      <c r="A787" s="397"/>
      <c r="B787" s="397"/>
      <c r="C787" s="397"/>
      <c r="D787" s="397"/>
      <c r="E787" s="397"/>
      <c r="F787" s="397"/>
      <c r="G787" s="397"/>
      <c r="H787" s="399"/>
      <c r="I787" s="608"/>
      <c r="J787" s="363"/>
      <c r="K787" s="363"/>
      <c r="L787" s="397"/>
      <c r="M787" s="397"/>
      <c r="N787" s="399"/>
      <c r="O787" s="397"/>
    </row>
    <row r="788" spans="1:15" x14ac:dyDescent="0.2">
      <c r="A788" s="397"/>
      <c r="B788" s="397"/>
      <c r="C788" s="397"/>
      <c r="D788" s="397"/>
      <c r="E788" s="397"/>
      <c r="F788" s="397"/>
      <c r="G788" s="397"/>
      <c r="H788" s="399"/>
      <c r="I788" s="608"/>
      <c r="J788" s="363"/>
      <c r="K788" s="363"/>
      <c r="L788" s="397"/>
      <c r="M788" s="397"/>
      <c r="N788" s="399"/>
      <c r="O788" s="397"/>
    </row>
    <row r="789" spans="1:15" x14ac:dyDescent="0.2">
      <c r="A789" s="397"/>
      <c r="B789" s="397"/>
      <c r="C789" s="397"/>
      <c r="D789" s="397"/>
      <c r="E789" s="397"/>
      <c r="F789" s="397"/>
      <c r="G789" s="397"/>
      <c r="H789" s="399"/>
      <c r="I789" s="608"/>
      <c r="J789" s="363"/>
      <c r="K789" s="363"/>
      <c r="L789" s="397"/>
      <c r="M789" s="397"/>
      <c r="N789" s="399"/>
      <c r="O789" s="397"/>
    </row>
    <row r="790" spans="1:15" x14ac:dyDescent="0.2">
      <c r="A790" s="397"/>
      <c r="B790" s="397"/>
      <c r="C790" s="397"/>
      <c r="D790" s="397"/>
      <c r="E790" s="397"/>
      <c r="F790" s="397"/>
      <c r="G790" s="397"/>
      <c r="H790" s="399"/>
      <c r="I790" s="608"/>
      <c r="J790" s="363"/>
      <c r="K790" s="363"/>
      <c r="L790" s="397"/>
      <c r="M790" s="397"/>
      <c r="N790" s="399"/>
      <c r="O790" s="397"/>
    </row>
    <row r="791" spans="1:15" x14ac:dyDescent="0.2">
      <c r="A791" s="397"/>
      <c r="B791" s="397"/>
      <c r="C791" s="397"/>
      <c r="D791" s="397"/>
      <c r="E791" s="397"/>
      <c r="F791" s="397"/>
      <c r="G791" s="397"/>
      <c r="H791" s="399"/>
      <c r="I791" s="608"/>
      <c r="J791" s="363"/>
      <c r="K791" s="363"/>
      <c r="L791" s="397"/>
      <c r="M791" s="397"/>
      <c r="N791" s="399"/>
      <c r="O791" s="397"/>
    </row>
    <row r="792" spans="1:15" x14ac:dyDescent="0.2">
      <c r="A792" s="397"/>
      <c r="B792" s="397"/>
      <c r="C792" s="397"/>
      <c r="D792" s="397"/>
      <c r="E792" s="397"/>
      <c r="F792" s="397"/>
      <c r="G792" s="397"/>
      <c r="H792" s="399"/>
      <c r="I792" s="608"/>
      <c r="J792" s="363"/>
      <c r="K792" s="363"/>
      <c r="L792" s="397"/>
      <c r="M792" s="397"/>
      <c r="N792" s="399"/>
      <c r="O792" s="397"/>
    </row>
    <row r="793" spans="1:15" x14ac:dyDescent="0.2">
      <c r="A793" s="397"/>
      <c r="B793" s="397"/>
      <c r="C793" s="397"/>
      <c r="D793" s="397"/>
      <c r="E793" s="397"/>
      <c r="F793" s="397"/>
      <c r="G793" s="397"/>
      <c r="H793" s="399"/>
      <c r="I793" s="608"/>
      <c r="J793" s="363"/>
      <c r="K793" s="363"/>
      <c r="L793" s="397"/>
      <c r="M793" s="397"/>
      <c r="N793" s="399"/>
      <c r="O793" s="397"/>
    </row>
    <row r="794" spans="1:15" x14ac:dyDescent="0.2">
      <c r="A794" s="397"/>
      <c r="B794" s="397"/>
      <c r="C794" s="397"/>
      <c r="D794" s="397"/>
      <c r="E794" s="397"/>
      <c r="F794" s="397"/>
      <c r="G794" s="397"/>
      <c r="H794" s="399"/>
      <c r="I794" s="608"/>
      <c r="J794" s="363"/>
      <c r="K794" s="363"/>
      <c r="L794" s="397"/>
      <c r="M794" s="397"/>
      <c r="N794" s="399"/>
      <c r="O794" s="397"/>
    </row>
    <row r="795" spans="1:15" x14ac:dyDescent="0.2">
      <c r="A795" s="397"/>
      <c r="B795" s="397"/>
      <c r="C795" s="397"/>
      <c r="D795" s="397"/>
      <c r="E795" s="397"/>
      <c r="F795" s="397"/>
      <c r="G795" s="397"/>
      <c r="H795" s="399"/>
      <c r="I795" s="608"/>
      <c r="J795" s="363"/>
      <c r="K795" s="363"/>
      <c r="L795" s="397"/>
      <c r="M795" s="397"/>
      <c r="N795" s="399"/>
      <c r="O795" s="397"/>
    </row>
    <row r="796" spans="1:15" x14ac:dyDescent="0.2">
      <c r="A796" s="397"/>
      <c r="B796" s="397"/>
      <c r="C796" s="397"/>
      <c r="D796" s="397"/>
      <c r="E796" s="397"/>
      <c r="F796" s="397"/>
      <c r="G796" s="397"/>
      <c r="H796" s="399"/>
      <c r="I796" s="608"/>
      <c r="J796" s="363"/>
      <c r="K796" s="363"/>
      <c r="L796" s="397"/>
      <c r="M796" s="397"/>
      <c r="N796" s="399"/>
      <c r="O796" s="397"/>
    </row>
    <row r="797" spans="1:15" x14ac:dyDescent="0.2">
      <c r="A797" s="397"/>
      <c r="B797" s="397"/>
      <c r="C797" s="397"/>
      <c r="D797" s="397"/>
      <c r="E797" s="397"/>
      <c r="F797" s="397"/>
      <c r="G797" s="397"/>
      <c r="H797" s="399"/>
      <c r="I797" s="608"/>
      <c r="J797" s="363"/>
      <c r="K797" s="363"/>
      <c r="L797" s="397"/>
      <c r="M797" s="397"/>
      <c r="N797" s="399"/>
      <c r="O797" s="397"/>
    </row>
    <row r="798" spans="1:15" x14ac:dyDescent="0.2">
      <c r="A798" s="397"/>
      <c r="B798" s="397"/>
      <c r="C798" s="397"/>
      <c r="D798" s="397"/>
      <c r="E798" s="397"/>
      <c r="F798" s="397"/>
      <c r="G798" s="397"/>
      <c r="H798" s="399"/>
      <c r="I798" s="608"/>
      <c r="J798" s="363"/>
      <c r="K798" s="363"/>
      <c r="L798" s="397"/>
      <c r="M798" s="397"/>
      <c r="N798" s="399"/>
      <c r="O798" s="397"/>
    </row>
    <row r="799" spans="1:15" x14ac:dyDescent="0.2">
      <c r="A799" s="397"/>
      <c r="B799" s="397"/>
      <c r="C799" s="397"/>
      <c r="D799" s="397"/>
      <c r="E799" s="397"/>
      <c r="F799" s="397"/>
      <c r="G799" s="397"/>
      <c r="H799" s="399"/>
      <c r="I799" s="608"/>
      <c r="J799" s="363"/>
      <c r="K799" s="363"/>
      <c r="L799" s="397"/>
      <c r="M799" s="397"/>
      <c r="N799" s="399"/>
      <c r="O799" s="397"/>
    </row>
    <row r="800" spans="1:15" x14ac:dyDescent="0.2">
      <c r="A800" s="397"/>
      <c r="B800" s="397"/>
      <c r="C800" s="397"/>
      <c r="D800" s="397"/>
      <c r="E800" s="397"/>
      <c r="F800" s="397"/>
      <c r="G800" s="397"/>
      <c r="H800" s="399"/>
      <c r="I800" s="608"/>
      <c r="J800" s="363"/>
      <c r="K800" s="363"/>
      <c r="L800" s="397"/>
      <c r="M800" s="397"/>
      <c r="N800" s="399"/>
      <c r="O800" s="397"/>
    </row>
    <row r="801" spans="1:15" x14ac:dyDescent="0.2">
      <c r="A801" s="397"/>
      <c r="B801" s="397"/>
      <c r="C801" s="397"/>
      <c r="D801" s="397"/>
      <c r="E801" s="397"/>
      <c r="F801" s="397"/>
      <c r="G801" s="397"/>
      <c r="H801" s="399"/>
      <c r="I801" s="608"/>
      <c r="J801" s="363"/>
      <c r="K801" s="363"/>
      <c r="L801" s="397"/>
      <c r="M801" s="397"/>
      <c r="N801" s="399"/>
      <c r="O801" s="397"/>
    </row>
    <row r="802" spans="1:15" x14ac:dyDescent="0.2">
      <c r="A802" s="397"/>
      <c r="B802" s="397"/>
      <c r="C802" s="397"/>
      <c r="D802" s="397"/>
      <c r="E802" s="397"/>
      <c r="F802" s="397"/>
      <c r="G802" s="397"/>
      <c r="H802" s="399"/>
      <c r="I802" s="608"/>
      <c r="J802" s="363"/>
      <c r="K802" s="363"/>
      <c r="L802" s="397"/>
      <c r="M802" s="397"/>
      <c r="N802" s="399"/>
      <c r="O802" s="397"/>
    </row>
    <row r="803" spans="1:15" x14ac:dyDescent="0.2">
      <c r="A803" s="397"/>
      <c r="B803" s="397"/>
      <c r="C803" s="397"/>
      <c r="D803" s="397"/>
      <c r="E803" s="397"/>
      <c r="F803" s="397"/>
      <c r="G803" s="397"/>
      <c r="H803" s="399"/>
      <c r="I803" s="608"/>
      <c r="J803" s="363"/>
      <c r="K803" s="363"/>
      <c r="L803" s="397"/>
      <c r="M803" s="397"/>
      <c r="N803" s="399"/>
      <c r="O803" s="397"/>
    </row>
    <row r="804" spans="1:15" x14ac:dyDescent="0.2">
      <c r="A804" s="397"/>
      <c r="B804" s="397"/>
      <c r="C804" s="397"/>
      <c r="D804" s="397"/>
      <c r="E804" s="397"/>
      <c r="F804" s="397"/>
      <c r="G804" s="397"/>
      <c r="H804" s="399"/>
      <c r="I804" s="608"/>
      <c r="J804" s="363"/>
      <c r="K804" s="363"/>
      <c r="L804" s="397"/>
      <c r="M804" s="397"/>
      <c r="N804" s="399"/>
      <c r="O804" s="397"/>
    </row>
    <row r="805" spans="1:15" x14ac:dyDescent="0.2">
      <c r="A805" s="397"/>
      <c r="B805" s="397"/>
      <c r="C805" s="397"/>
      <c r="D805" s="397"/>
      <c r="E805" s="397"/>
      <c r="F805" s="397"/>
      <c r="G805" s="397"/>
      <c r="H805" s="399"/>
      <c r="I805" s="608"/>
      <c r="J805" s="363"/>
      <c r="K805" s="363"/>
      <c r="L805" s="397"/>
      <c r="M805" s="397"/>
      <c r="N805" s="399"/>
      <c r="O805" s="397"/>
    </row>
    <row r="806" spans="1:15" x14ac:dyDescent="0.2">
      <c r="A806" s="397"/>
      <c r="B806" s="397"/>
      <c r="C806" s="397"/>
      <c r="D806" s="397"/>
      <c r="E806" s="397"/>
      <c r="F806" s="397"/>
      <c r="G806" s="397"/>
      <c r="H806" s="399"/>
      <c r="I806" s="608"/>
      <c r="J806" s="363"/>
      <c r="K806" s="363"/>
      <c r="L806" s="397"/>
      <c r="M806" s="397"/>
      <c r="N806" s="399"/>
      <c r="O806" s="397"/>
    </row>
    <row r="807" spans="1:15" x14ac:dyDescent="0.2">
      <c r="A807" s="397"/>
      <c r="B807" s="397"/>
      <c r="C807" s="397"/>
      <c r="D807" s="397"/>
      <c r="E807" s="397"/>
      <c r="F807" s="397"/>
      <c r="G807" s="397"/>
      <c r="H807" s="399"/>
      <c r="I807" s="608"/>
      <c r="J807" s="363"/>
      <c r="K807" s="363"/>
      <c r="L807" s="397"/>
      <c r="M807" s="397"/>
      <c r="N807" s="399"/>
      <c r="O807" s="397"/>
    </row>
    <row r="808" spans="1:15" x14ac:dyDescent="0.2">
      <c r="A808" s="397"/>
      <c r="B808" s="397"/>
      <c r="C808" s="397"/>
      <c r="D808" s="397"/>
      <c r="E808" s="397"/>
      <c r="F808" s="397"/>
      <c r="G808" s="397"/>
      <c r="H808" s="399"/>
      <c r="I808" s="608"/>
      <c r="J808" s="363"/>
      <c r="K808" s="363"/>
      <c r="L808" s="397"/>
      <c r="M808" s="397"/>
      <c r="N808" s="399"/>
      <c r="O808" s="397"/>
    </row>
    <row r="809" spans="1:15" x14ac:dyDescent="0.2">
      <c r="A809" s="397"/>
      <c r="B809" s="397"/>
      <c r="C809" s="397"/>
      <c r="D809" s="397"/>
      <c r="E809" s="397"/>
      <c r="F809" s="397"/>
      <c r="G809" s="397"/>
      <c r="H809" s="399"/>
      <c r="I809" s="608"/>
      <c r="J809" s="363"/>
      <c r="K809" s="363"/>
      <c r="L809" s="397"/>
      <c r="M809" s="397"/>
      <c r="N809" s="399"/>
      <c r="O809" s="397"/>
    </row>
    <row r="810" spans="1:15" x14ac:dyDescent="0.2">
      <c r="A810" s="397"/>
      <c r="B810" s="397"/>
      <c r="C810" s="397"/>
      <c r="D810" s="397"/>
      <c r="E810" s="397"/>
      <c r="F810" s="397"/>
      <c r="G810" s="397"/>
      <c r="H810" s="399"/>
      <c r="I810" s="608"/>
      <c r="J810" s="363"/>
      <c r="K810" s="363"/>
      <c r="L810" s="397"/>
      <c r="M810" s="397"/>
      <c r="N810" s="399"/>
      <c r="O810" s="397"/>
    </row>
    <row r="811" spans="1:15" x14ac:dyDescent="0.2">
      <c r="A811" s="397"/>
      <c r="B811" s="397"/>
      <c r="C811" s="397"/>
      <c r="D811" s="397"/>
      <c r="E811" s="397"/>
      <c r="F811" s="397"/>
      <c r="G811" s="397"/>
      <c r="H811" s="399"/>
      <c r="I811" s="608"/>
      <c r="J811" s="363"/>
      <c r="K811" s="363"/>
      <c r="L811" s="397"/>
      <c r="M811" s="397"/>
      <c r="N811" s="399"/>
      <c r="O811" s="397"/>
    </row>
    <row r="812" spans="1:15" x14ac:dyDescent="0.2">
      <c r="A812" s="397"/>
      <c r="B812" s="397"/>
      <c r="C812" s="397"/>
      <c r="D812" s="397"/>
      <c r="E812" s="397"/>
      <c r="F812" s="397"/>
      <c r="G812" s="397"/>
      <c r="H812" s="399"/>
      <c r="I812" s="608"/>
      <c r="J812" s="363"/>
      <c r="K812" s="363"/>
      <c r="L812" s="397"/>
      <c r="M812" s="397"/>
      <c r="N812" s="399"/>
      <c r="O812" s="397"/>
    </row>
    <row r="813" spans="1:15" x14ac:dyDescent="0.2">
      <c r="A813" s="397"/>
      <c r="B813" s="397"/>
      <c r="C813" s="397"/>
      <c r="D813" s="397"/>
      <c r="E813" s="397"/>
      <c r="F813" s="397"/>
      <c r="G813" s="397"/>
      <c r="H813" s="399"/>
      <c r="I813" s="608"/>
      <c r="J813" s="363"/>
      <c r="K813" s="363"/>
      <c r="L813" s="397"/>
      <c r="M813" s="397"/>
      <c r="N813" s="399"/>
      <c r="O813" s="397"/>
    </row>
    <row r="814" spans="1:15" x14ac:dyDescent="0.2">
      <c r="A814" s="397"/>
      <c r="B814" s="397"/>
      <c r="C814" s="397"/>
      <c r="D814" s="397"/>
      <c r="E814" s="397"/>
      <c r="F814" s="397"/>
      <c r="G814" s="397"/>
      <c r="H814" s="399"/>
      <c r="I814" s="608"/>
      <c r="J814" s="363"/>
      <c r="K814" s="363"/>
      <c r="L814" s="397"/>
      <c r="M814" s="397"/>
      <c r="N814" s="399"/>
      <c r="O814" s="397"/>
    </row>
    <row r="815" spans="1:15" x14ac:dyDescent="0.2">
      <c r="A815" s="397"/>
      <c r="B815" s="397"/>
      <c r="C815" s="397"/>
      <c r="D815" s="397"/>
      <c r="E815" s="397"/>
      <c r="F815" s="397"/>
      <c r="G815" s="397"/>
      <c r="H815" s="399"/>
      <c r="I815" s="608"/>
      <c r="J815" s="363"/>
      <c r="K815" s="363"/>
      <c r="L815" s="397"/>
      <c r="M815" s="397"/>
      <c r="N815" s="399"/>
      <c r="O815" s="397"/>
    </row>
    <row r="816" spans="1:15" x14ac:dyDescent="0.2">
      <c r="A816" s="397"/>
      <c r="B816" s="397"/>
      <c r="C816" s="397"/>
      <c r="D816" s="397"/>
      <c r="E816" s="397"/>
      <c r="F816" s="397"/>
      <c r="G816" s="397"/>
      <c r="H816" s="399"/>
      <c r="I816" s="608"/>
      <c r="J816" s="363"/>
      <c r="K816" s="363"/>
      <c r="L816" s="397"/>
      <c r="M816" s="397"/>
      <c r="N816" s="399"/>
      <c r="O816" s="397"/>
    </row>
    <row r="817" spans="1:15" x14ac:dyDescent="0.2">
      <c r="A817" s="397"/>
      <c r="B817" s="397"/>
      <c r="C817" s="397"/>
      <c r="D817" s="397"/>
      <c r="E817" s="397"/>
      <c r="F817" s="397"/>
      <c r="G817" s="397"/>
      <c r="H817" s="399"/>
      <c r="I817" s="608"/>
      <c r="J817" s="363"/>
      <c r="K817" s="363"/>
      <c r="L817" s="397"/>
      <c r="M817" s="397"/>
      <c r="N817" s="399"/>
      <c r="O817" s="397"/>
    </row>
    <row r="818" spans="1:15" x14ac:dyDescent="0.2">
      <c r="A818" s="397"/>
      <c r="B818" s="397"/>
      <c r="C818" s="397"/>
      <c r="D818" s="397"/>
      <c r="E818" s="397"/>
      <c r="F818" s="397"/>
      <c r="G818" s="397"/>
      <c r="H818" s="399"/>
      <c r="I818" s="608"/>
      <c r="J818" s="363"/>
      <c r="K818" s="363"/>
      <c r="L818" s="397"/>
      <c r="M818" s="397"/>
      <c r="N818" s="399"/>
      <c r="O818" s="397"/>
    </row>
    <row r="819" spans="1:15" x14ac:dyDescent="0.2">
      <c r="A819" s="397"/>
      <c r="B819" s="397"/>
      <c r="C819" s="397"/>
      <c r="D819" s="397"/>
      <c r="E819" s="397"/>
      <c r="F819" s="397"/>
      <c r="G819" s="397"/>
      <c r="H819" s="399"/>
      <c r="I819" s="608"/>
      <c r="J819" s="363"/>
      <c r="K819" s="363"/>
      <c r="L819" s="397"/>
      <c r="M819" s="397"/>
      <c r="N819" s="399"/>
      <c r="O819" s="397"/>
    </row>
    <row r="820" spans="1:15" x14ac:dyDescent="0.2">
      <c r="A820" s="397"/>
      <c r="B820" s="397"/>
      <c r="C820" s="397"/>
      <c r="D820" s="397"/>
      <c r="E820" s="397"/>
      <c r="F820" s="397"/>
      <c r="G820" s="397"/>
      <c r="H820" s="399"/>
      <c r="I820" s="608"/>
      <c r="J820" s="363"/>
      <c r="K820" s="363"/>
      <c r="L820" s="397"/>
      <c r="M820" s="397"/>
      <c r="N820" s="399"/>
      <c r="O820" s="397"/>
    </row>
    <row r="821" spans="1:15" x14ac:dyDescent="0.2">
      <c r="A821" s="397"/>
      <c r="B821" s="397"/>
      <c r="C821" s="397"/>
      <c r="D821" s="397"/>
      <c r="E821" s="397"/>
      <c r="F821" s="397"/>
      <c r="G821" s="397"/>
      <c r="H821" s="399"/>
      <c r="I821" s="608"/>
      <c r="J821" s="363"/>
      <c r="K821" s="363"/>
      <c r="L821" s="397"/>
      <c r="M821" s="397"/>
      <c r="N821" s="399"/>
      <c r="O821" s="397"/>
    </row>
    <row r="822" spans="1:15" x14ac:dyDescent="0.2">
      <c r="A822" s="397"/>
      <c r="B822" s="397"/>
      <c r="C822" s="397"/>
      <c r="D822" s="397"/>
      <c r="E822" s="397"/>
      <c r="F822" s="397"/>
      <c r="G822" s="397"/>
      <c r="H822" s="399"/>
      <c r="I822" s="608"/>
      <c r="J822" s="363"/>
      <c r="K822" s="363"/>
      <c r="L822" s="397"/>
      <c r="M822" s="397"/>
      <c r="N822" s="399"/>
      <c r="O822" s="397"/>
    </row>
    <row r="823" spans="1:15" x14ac:dyDescent="0.2">
      <c r="A823" s="397"/>
      <c r="B823" s="397"/>
      <c r="C823" s="397"/>
      <c r="D823" s="397"/>
      <c r="E823" s="397"/>
      <c r="F823" s="397"/>
      <c r="G823" s="397"/>
      <c r="H823" s="399"/>
      <c r="I823" s="608"/>
      <c r="J823" s="363"/>
      <c r="K823" s="363"/>
      <c r="L823" s="397"/>
      <c r="M823" s="397"/>
      <c r="N823" s="399"/>
      <c r="O823" s="397"/>
    </row>
    <row r="824" spans="1:15" x14ac:dyDescent="0.2">
      <c r="A824" s="397"/>
      <c r="B824" s="397"/>
      <c r="C824" s="397"/>
      <c r="D824" s="397"/>
      <c r="E824" s="397"/>
      <c r="F824" s="397"/>
      <c r="G824" s="397"/>
      <c r="H824" s="399"/>
      <c r="I824" s="608"/>
      <c r="J824" s="363"/>
      <c r="K824" s="363"/>
      <c r="L824" s="397"/>
      <c r="M824" s="397"/>
      <c r="N824" s="399"/>
      <c r="O824" s="397"/>
    </row>
    <row r="825" spans="1:15" x14ac:dyDescent="0.2">
      <c r="A825" s="397"/>
      <c r="B825" s="397"/>
      <c r="C825" s="397"/>
      <c r="D825" s="397"/>
      <c r="E825" s="397"/>
      <c r="F825" s="397"/>
      <c r="G825" s="397"/>
      <c r="H825" s="399"/>
      <c r="I825" s="608"/>
      <c r="J825" s="363"/>
      <c r="K825" s="363"/>
      <c r="L825" s="397"/>
      <c r="M825" s="397"/>
      <c r="N825" s="399"/>
      <c r="O825" s="397"/>
    </row>
    <row r="826" spans="1:15" x14ac:dyDescent="0.2">
      <c r="A826" s="397"/>
      <c r="B826" s="397"/>
      <c r="C826" s="397"/>
      <c r="D826" s="397"/>
      <c r="E826" s="397"/>
      <c r="F826" s="397"/>
      <c r="G826" s="397"/>
      <c r="H826" s="399"/>
      <c r="I826" s="608"/>
      <c r="J826" s="363"/>
      <c r="K826" s="363"/>
      <c r="L826" s="397"/>
      <c r="M826" s="397"/>
      <c r="N826" s="399"/>
      <c r="O826" s="397"/>
    </row>
    <row r="827" spans="1:15" x14ac:dyDescent="0.2">
      <c r="A827" s="397"/>
      <c r="B827" s="397"/>
      <c r="C827" s="397"/>
      <c r="D827" s="397"/>
      <c r="E827" s="397"/>
      <c r="F827" s="397"/>
      <c r="G827" s="397"/>
      <c r="H827" s="399"/>
      <c r="I827" s="608"/>
      <c r="J827" s="363"/>
      <c r="K827" s="363"/>
      <c r="L827" s="397"/>
      <c r="M827" s="397"/>
      <c r="N827" s="399"/>
      <c r="O827" s="397"/>
    </row>
    <row r="828" spans="1:15" x14ac:dyDescent="0.2">
      <c r="A828" s="397"/>
      <c r="B828" s="397"/>
      <c r="C828" s="397"/>
      <c r="D828" s="397"/>
      <c r="E828" s="397"/>
      <c r="F828" s="397"/>
      <c r="G828" s="397"/>
      <c r="H828" s="399"/>
      <c r="I828" s="608"/>
      <c r="J828" s="363"/>
      <c r="K828" s="363"/>
      <c r="L828" s="397"/>
      <c r="M828" s="397"/>
      <c r="N828" s="399"/>
      <c r="O828" s="397"/>
    </row>
    <row r="829" spans="1:15" x14ac:dyDescent="0.2">
      <c r="A829" s="397"/>
      <c r="B829" s="397"/>
      <c r="C829" s="397"/>
      <c r="D829" s="397"/>
      <c r="E829" s="397"/>
      <c r="F829" s="397"/>
      <c r="G829" s="397"/>
      <c r="H829" s="399"/>
      <c r="I829" s="608"/>
      <c r="J829" s="363"/>
      <c r="K829" s="363"/>
      <c r="L829" s="397"/>
      <c r="M829" s="397"/>
      <c r="N829" s="399"/>
      <c r="O829" s="397"/>
    </row>
    <row r="830" spans="1:15" x14ac:dyDescent="0.2">
      <c r="A830" s="397"/>
      <c r="B830" s="397"/>
      <c r="C830" s="397"/>
      <c r="D830" s="397"/>
      <c r="E830" s="397"/>
      <c r="F830" s="397"/>
      <c r="G830" s="397"/>
      <c r="H830" s="399"/>
      <c r="I830" s="608"/>
      <c r="J830" s="363"/>
      <c r="K830" s="363"/>
      <c r="L830" s="397"/>
      <c r="M830" s="397"/>
      <c r="N830" s="399"/>
      <c r="O830" s="397"/>
    </row>
    <row r="831" spans="1:15" x14ac:dyDescent="0.2">
      <c r="A831" s="397"/>
      <c r="B831" s="397"/>
      <c r="C831" s="397"/>
      <c r="D831" s="397"/>
      <c r="E831" s="397"/>
      <c r="F831" s="397"/>
      <c r="G831" s="397"/>
      <c r="H831" s="399"/>
      <c r="I831" s="608"/>
      <c r="J831" s="363"/>
      <c r="K831" s="363"/>
      <c r="L831" s="397"/>
      <c r="M831" s="397"/>
      <c r="N831" s="399"/>
      <c r="O831" s="397"/>
    </row>
    <row r="832" spans="1:15" x14ac:dyDescent="0.2">
      <c r="A832" s="397"/>
      <c r="B832" s="397"/>
      <c r="C832" s="397"/>
      <c r="D832" s="397"/>
      <c r="E832" s="397"/>
      <c r="F832" s="397"/>
      <c r="G832" s="397"/>
      <c r="H832" s="399"/>
      <c r="I832" s="608"/>
      <c r="J832" s="363"/>
      <c r="K832" s="363"/>
      <c r="L832" s="397"/>
      <c r="M832" s="397"/>
      <c r="N832" s="399"/>
      <c r="O832" s="397"/>
    </row>
    <row r="833" spans="1:15" x14ac:dyDescent="0.2">
      <c r="A833" s="397"/>
      <c r="B833" s="397"/>
      <c r="C833" s="397"/>
      <c r="D833" s="397"/>
      <c r="E833" s="397"/>
      <c r="F833" s="397"/>
      <c r="G833" s="397"/>
      <c r="H833" s="399"/>
      <c r="I833" s="608"/>
      <c r="J833" s="363"/>
      <c r="K833" s="363"/>
      <c r="L833" s="397"/>
      <c r="M833" s="397"/>
      <c r="N833" s="399"/>
      <c r="O833" s="397"/>
    </row>
    <row r="834" spans="1:15" x14ac:dyDescent="0.2">
      <c r="A834" s="397"/>
      <c r="B834" s="397"/>
      <c r="C834" s="397"/>
      <c r="D834" s="397"/>
      <c r="E834" s="397"/>
      <c r="F834" s="397"/>
      <c r="G834" s="397"/>
      <c r="H834" s="399"/>
      <c r="I834" s="608"/>
      <c r="J834" s="363"/>
      <c r="K834" s="363"/>
      <c r="L834" s="397"/>
      <c r="M834" s="397"/>
      <c r="N834" s="399"/>
      <c r="O834" s="397"/>
    </row>
    <row r="835" spans="1:15" x14ac:dyDescent="0.2">
      <c r="A835" s="397"/>
      <c r="B835" s="397"/>
      <c r="C835" s="397"/>
      <c r="D835" s="397"/>
      <c r="E835" s="397"/>
      <c r="F835" s="397"/>
      <c r="G835" s="397"/>
      <c r="H835" s="399"/>
      <c r="I835" s="608"/>
      <c r="J835" s="363"/>
      <c r="K835" s="363"/>
      <c r="L835" s="397"/>
      <c r="M835" s="397"/>
      <c r="N835" s="399"/>
      <c r="O835" s="397"/>
    </row>
    <row r="836" spans="1:15" x14ac:dyDescent="0.2">
      <c r="A836" s="397"/>
      <c r="B836" s="397"/>
      <c r="C836" s="397"/>
      <c r="D836" s="397"/>
      <c r="E836" s="397"/>
      <c r="F836" s="397"/>
      <c r="G836" s="397"/>
      <c r="H836" s="399"/>
      <c r="I836" s="608"/>
      <c r="J836" s="363"/>
      <c r="K836" s="363"/>
      <c r="L836" s="397"/>
      <c r="M836" s="397"/>
      <c r="N836" s="399"/>
      <c r="O836" s="397"/>
    </row>
    <row r="837" spans="1:15" x14ac:dyDescent="0.2">
      <c r="A837" s="397"/>
      <c r="B837" s="397"/>
      <c r="C837" s="397"/>
      <c r="D837" s="397"/>
      <c r="E837" s="397"/>
      <c r="F837" s="397"/>
      <c r="G837" s="397"/>
      <c r="H837" s="399"/>
      <c r="I837" s="608"/>
      <c r="J837" s="363"/>
      <c r="K837" s="363"/>
      <c r="L837" s="397"/>
      <c r="M837" s="397"/>
      <c r="N837" s="399"/>
      <c r="O837" s="397"/>
    </row>
    <row r="838" spans="1:15" x14ac:dyDescent="0.2">
      <c r="A838" s="397"/>
      <c r="B838" s="397"/>
      <c r="C838" s="397"/>
      <c r="D838" s="397"/>
      <c r="E838" s="397"/>
      <c r="F838" s="397"/>
      <c r="G838" s="397"/>
      <c r="H838" s="399"/>
      <c r="I838" s="608"/>
      <c r="J838" s="363"/>
      <c r="K838" s="363"/>
      <c r="L838" s="397"/>
      <c r="M838" s="397"/>
      <c r="N838" s="399"/>
      <c r="O838" s="397"/>
    </row>
    <row r="839" spans="1:15" x14ac:dyDescent="0.2">
      <c r="A839" s="397"/>
      <c r="B839" s="397"/>
      <c r="C839" s="397"/>
      <c r="D839" s="397"/>
      <c r="E839" s="397"/>
      <c r="F839" s="397"/>
      <c r="G839" s="397"/>
      <c r="H839" s="399"/>
      <c r="I839" s="608"/>
      <c r="J839" s="363"/>
      <c r="K839" s="363"/>
      <c r="L839" s="397"/>
      <c r="M839" s="397"/>
      <c r="N839" s="399"/>
      <c r="O839" s="397"/>
    </row>
    <row r="840" spans="1:15" x14ac:dyDescent="0.2">
      <c r="A840" s="397"/>
      <c r="B840" s="397"/>
      <c r="C840" s="397"/>
      <c r="D840" s="397"/>
      <c r="E840" s="397"/>
      <c r="F840" s="397"/>
      <c r="G840" s="397"/>
      <c r="H840" s="399"/>
      <c r="I840" s="608"/>
      <c r="J840" s="363"/>
      <c r="K840" s="363"/>
      <c r="L840" s="397"/>
      <c r="M840" s="397"/>
      <c r="N840" s="399"/>
      <c r="O840" s="397"/>
    </row>
    <row r="841" spans="1:15" x14ac:dyDescent="0.2">
      <c r="A841" s="397"/>
      <c r="B841" s="397"/>
      <c r="C841" s="397"/>
      <c r="D841" s="397"/>
      <c r="E841" s="397"/>
      <c r="F841" s="397"/>
      <c r="G841" s="397"/>
      <c r="H841" s="399"/>
      <c r="I841" s="608"/>
      <c r="J841" s="363"/>
      <c r="K841" s="363"/>
      <c r="L841" s="397"/>
      <c r="M841" s="397"/>
      <c r="N841" s="399"/>
      <c r="O841" s="397"/>
    </row>
    <row r="842" spans="1:15" x14ac:dyDescent="0.2">
      <c r="A842" s="397"/>
      <c r="B842" s="397"/>
      <c r="C842" s="397"/>
      <c r="D842" s="397"/>
      <c r="E842" s="397"/>
      <c r="F842" s="397"/>
      <c r="G842" s="397"/>
      <c r="H842" s="399"/>
      <c r="I842" s="608"/>
      <c r="J842" s="363"/>
      <c r="K842" s="363"/>
      <c r="L842" s="397"/>
      <c r="M842" s="397"/>
      <c r="N842" s="399"/>
      <c r="O842" s="397"/>
    </row>
    <row r="843" spans="1:15" x14ac:dyDescent="0.2">
      <c r="A843" s="397"/>
      <c r="B843" s="397"/>
      <c r="C843" s="397"/>
      <c r="D843" s="397"/>
      <c r="E843" s="397"/>
      <c r="F843" s="397"/>
      <c r="G843" s="397"/>
      <c r="H843" s="399"/>
      <c r="I843" s="608"/>
      <c r="J843" s="363"/>
      <c r="K843" s="363"/>
      <c r="L843" s="397"/>
      <c r="M843" s="397"/>
      <c r="N843" s="399"/>
      <c r="O843" s="397"/>
    </row>
    <row r="844" spans="1:15" x14ac:dyDescent="0.2">
      <c r="A844" s="397"/>
      <c r="B844" s="397"/>
      <c r="C844" s="397"/>
      <c r="D844" s="397"/>
      <c r="E844" s="397"/>
      <c r="F844" s="397"/>
      <c r="G844" s="397"/>
      <c r="H844" s="399"/>
      <c r="I844" s="608"/>
      <c r="J844" s="363"/>
      <c r="K844" s="363"/>
      <c r="L844" s="397"/>
      <c r="M844" s="397"/>
      <c r="N844" s="399"/>
      <c r="O844" s="397"/>
    </row>
    <row r="845" spans="1:15" x14ac:dyDescent="0.2">
      <c r="A845" s="397"/>
      <c r="B845" s="397"/>
      <c r="C845" s="397"/>
      <c r="D845" s="397"/>
      <c r="E845" s="397"/>
      <c r="F845" s="397"/>
      <c r="G845" s="397"/>
      <c r="H845" s="399"/>
      <c r="I845" s="608"/>
      <c r="J845" s="363"/>
      <c r="K845" s="363"/>
      <c r="L845" s="397"/>
      <c r="M845" s="397"/>
      <c r="N845" s="399"/>
      <c r="O845" s="397"/>
    </row>
    <row r="846" spans="1:15" x14ac:dyDescent="0.2">
      <c r="A846" s="397"/>
      <c r="B846" s="397"/>
      <c r="C846" s="397"/>
      <c r="D846" s="397"/>
      <c r="E846" s="397"/>
      <c r="F846" s="397"/>
      <c r="G846" s="397"/>
      <c r="H846" s="399"/>
      <c r="I846" s="608"/>
      <c r="J846" s="363"/>
      <c r="K846" s="363"/>
      <c r="L846" s="397"/>
      <c r="M846" s="397"/>
      <c r="N846" s="399"/>
      <c r="O846" s="397"/>
    </row>
    <row r="847" spans="1:15" x14ac:dyDescent="0.2">
      <c r="A847" s="397"/>
      <c r="B847" s="397"/>
      <c r="C847" s="397"/>
      <c r="D847" s="397"/>
      <c r="E847" s="397"/>
      <c r="F847" s="397"/>
      <c r="G847" s="397"/>
      <c r="H847" s="399"/>
      <c r="I847" s="608"/>
      <c r="J847" s="363"/>
      <c r="K847" s="363"/>
      <c r="L847" s="397"/>
      <c r="M847" s="397"/>
      <c r="N847" s="399"/>
      <c r="O847" s="397"/>
    </row>
    <row r="848" spans="1:15" x14ac:dyDescent="0.2">
      <c r="A848" s="397"/>
      <c r="B848" s="397"/>
      <c r="C848" s="397"/>
      <c r="D848" s="397"/>
      <c r="E848" s="397"/>
      <c r="F848" s="397"/>
      <c r="G848" s="397"/>
      <c r="H848" s="399"/>
      <c r="I848" s="608"/>
      <c r="J848" s="363"/>
      <c r="K848" s="363"/>
      <c r="L848" s="397"/>
      <c r="M848" s="397"/>
      <c r="N848" s="399"/>
      <c r="O848" s="397"/>
    </row>
    <row r="849" spans="1:15" x14ac:dyDescent="0.2">
      <c r="A849" s="397"/>
      <c r="B849" s="397"/>
      <c r="C849" s="397"/>
      <c r="D849" s="397"/>
      <c r="E849" s="397"/>
      <c r="F849" s="397"/>
      <c r="G849" s="397"/>
      <c r="H849" s="399"/>
      <c r="I849" s="608"/>
      <c r="J849" s="363"/>
      <c r="K849" s="363"/>
      <c r="L849" s="397"/>
      <c r="M849" s="397"/>
      <c r="N849" s="399"/>
      <c r="O849" s="397"/>
    </row>
    <row r="850" spans="1:15" x14ac:dyDescent="0.2">
      <c r="A850" s="397"/>
      <c r="B850" s="397"/>
      <c r="C850" s="397"/>
      <c r="D850" s="397"/>
      <c r="E850" s="397"/>
      <c r="F850" s="397"/>
      <c r="G850" s="397"/>
      <c r="H850" s="399"/>
      <c r="I850" s="608"/>
      <c r="J850" s="363"/>
      <c r="K850" s="363"/>
      <c r="L850" s="397"/>
      <c r="M850" s="397"/>
      <c r="N850" s="399"/>
      <c r="O850" s="397"/>
    </row>
    <row r="851" spans="1:15" x14ac:dyDescent="0.2">
      <c r="A851" s="397"/>
      <c r="B851" s="397"/>
      <c r="C851" s="397"/>
      <c r="D851" s="397"/>
      <c r="E851" s="397"/>
      <c r="F851" s="397"/>
      <c r="G851" s="397"/>
      <c r="H851" s="399"/>
      <c r="I851" s="608"/>
      <c r="J851" s="363"/>
      <c r="K851" s="363"/>
      <c r="L851" s="397"/>
      <c r="M851" s="397"/>
      <c r="N851" s="399"/>
      <c r="O851" s="397"/>
    </row>
    <row r="852" spans="1:15" x14ac:dyDescent="0.2">
      <c r="A852" s="397"/>
      <c r="B852" s="397"/>
      <c r="C852" s="397"/>
      <c r="D852" s="397"/>
      <c r="E852" s="397"/>
      <c r="F852" s="397"/>
      <c r="G852" s="397"/>
      <c r="H852" s="399"/>
      <c r="I852" s="608"/>
      <c r="J852" s="363"/>
      <c r="K852" s="363"/>
      <c r="L852" s="397"/>
      <c r="M852" s="397"/>
      <c r="N852" s="399"/>
      <c r="O852" s="397"/>
    </row>
    <row r="853" spans="1:15" x14ac:dyDescent="0.2">
      <c r="A853" s="397"/>
      <c r="B853" s="397"/>
      <c r="C853" s="397"/>
      <c r="D853" s="397"/>
      <c r="E853" s="397"/>
      <c r="F853" s="397"/>
      <c r="G853" s="397"/>
      <c r="H853" s="399"/>
      <c r="I853" s="608"/>
      <c r="J853" s="363"/>
      <c r="K853" s="363"/>
      <c r="L853" s="397"/>
      <c r="M853" s="397"/>
      <c r="N853" s="399"/>
      <c r="O853" s="397"/>
    </row>
    <row r="854" spans="1:15" x14ac:dyDescent="0.2">
      <c r="A854" s="397"/>
      <c r="B854" s="397"/>
      <c r="C854" s="397"/>
      <c r="D854" s="397"/>
      <c r="E854" s="397"/>
      <c r="F854" s="397"/>
      <c r="G854" s="397"/>
      <c r="H854" s="399"/>
      <c r="I854" s="608"/>
      <c r="J854" s="363"/>
      <c r="K854" s="363"/>
      <c r="L854" s="397"/>
      <c r="M854" s="397"/>
      <c r="N854" s="399"/>
      <c r="O854" s="397"/>
    </row>
    <row r="855" spans="1:15" x14ac:dyDescent="0.2">
      <c r="A855" s="397"/>
      <c r="B855" s="397"/>
      <c r="C855" s="397"/>
      <c r="D855" s="397"/>
      <c r="E855" s="397"/>
      <c r="F855" s="397"/>
      <c r="G855" s="397"/>
      <c r="H855" s="399"/>
      <c r="I855" s="608"/>
      <c r="J855" s="363"/>
      <c r="K855" s="363"/>
      <c r="L855" s="397"/>
      <c r="M855" s="397"/>
      <c r="N855" s="399"/>
      <c r="O855" s="397"/>
    </row>
    <row r="856" spans="1:15" x14ac:dyDescent="0.2">
      <c r="A856" s="397"/>
      <c r="B856" s="397"/>
      <c r="C856" s="397"/>
      <c r="D856" s="397"/>
      <c r="E856" s="397"/>
      <c r="F856" s="397"/>
      <c r="G856" s="397"/>
      <c r="H856" s="399"/>
      <c r="I856" s="608"/>
      <c r="J856" s="363"/>
      <c r="K856" s="363"/>
      <c r="L856" s="397"/>
      <c r="M856" s="397"/>
      <c r="N856" s="399"/>
      <c r="O856" s="397"/>
    </row>
    <row r="857" spans="1:15" x14ac:dyDescent="0.2">
      <c r="A857" s="397"/>
      <c r="B857" s="397"/>
      <c r="C857" s="397"/>
      <c r="D857" s="397"/>
      <c r="E857" s="397"/>
      <c r="F857" s="397"/>
      <c r="G857" s="397"/>
      <c r="H857" s="399"/>
      <c r="I857" s="608"/>
      <c r="J857" s="363"/>
      <c r="K857" s="363"/>
      <c r="L857" s="397"/>
      <c r="M857" s="397"/>
      <c r="N857" s="399"/>
      <c r="O857" s="397"/>
    </row>
    <row r="858" spans="1:15" x14ac:dyDescent="0.2">
      <c r="A858" s="397"/>
      <c r="B858" s="397"/>
      <c r="C858" s="397"/>
      <c r="D858" s="397"/>
      <c r="E858" s="397"/>
      <c r="F858" s="397"/>
      <c r="G858" s="397"/>
      <c r="H858" s="399"/>
      <c r="I858" s="608"/>
      <c r="J858" s="363"/>
      <c r="K858" s="363"/>
      <c r="L858" s="397"/>
      <c r="M858" s="397"/>
      <c r="N858" s="399"/>
      <c r="O858" s="397"/>
    </row>
    <row r="859" spans="1:15" x14ac:dyDescent="0.2">
      <c r="A859" s="397"/>
      <c r="B859" s="397"/>
      <c r="C859" s="397"/>
      <c r="D859" s="397"/>
      <c r="E859" s="397"/>
      <c r="F859" s="397"/>
      <c r="G859" s="397"/>
      <c r="H859" s="399"/>
      <c r="I859" s="608"/>
      <c r="J859" s="363"/>
      <c r="K859" s="363"/>
      <c r="L859" s="397"/>
      <c r="M859" s="397"/>
      <c r="N859" s="399"/>
      <c r="O859" s="397"/>
    </row>
    <row r="860" spans="1:15" x14ac:dyDescent="0.2">
      <c r="A860" s="397"/>
      <c r="B860" s="397"/>
      <c r="C860" s="397"/>
      <c r="D860" s="397"/>
      <c r="E860" s="397"/>
      <c r="F860" s="397"/>
      <c r="G860" s="397"/>
      <c r="H860" s="399"/>
      <c r="I860" s="608"/>
      <c r="J860" s="363"/>
      <c r="K860" s="363"/>
      <c r="L860" s="397"/>
      <c r="M860" s="397"/>
      <c r="N860" s="399"/>
      <c r="O860" s="397"/>
    </row>
    <row r="861" spans="1:15" x14ac:dyDescent="0.2">
      <c r="A861" s="397"/>
      <c r="B861" s="397"/>
      <c r="C861" s="397"/>
      <c r="D861" s="397"/>
      <c r="E861" s="397"/>
      <c r="F861" s="397"/>
      <c r="G861" s="397"/>
      <c r="H861" s="399"/>
      <c r="I861" s="608"/>
      <c r="J861" s="363"/>
      <c r="K861" s="363"/>
      <c r="L861" s="397"/>
      <c r="M861" s="397"/>
      <c r="N861" s="399"/>
      <c r="O861" s="397"/>
    </row>
    <row r="862" spans="1:15" x14ac:dyDescent="0.2">
      <c r="A862" s="397"/>
      <c r="B862" s="397"/>
      <c r="C862" s="397"/>
      <c r="D862" s="397"/>
      <c r="E862" s="397"/>
      <c r="F862" s="397"/>
      <c r="G862" s="397"/>
      <c r="H862" s="399"/>
      <c r="I862" s="608"/>
      <c r="J862" s="363"/>
      <c r="K862" s="363"/>
      <c r="L862" s="397"/>
      <c r="M862" s="397"/>
      <c r="N862" s="399"/>
      <c r="O862" s="397"/>
    </row>
    <row r="863" spans="1:15" x14ac:dyDescent="0.2">
      <c r="A863" s="397"/>
      <c r="B863" s="397"/>
      <c r="C863" s="397"/>
      <c r="D863" s="397"/>
      <c r="E863" s="397"/>
      <c r="F863" s="397"/>
      <c r="G863" s="397"/>
      <c r="H863" s="399"/>
      <c r="I863" s="608"/>
      <c r="J863" s="363"/>
      <c r="K863" s="363"/>
      <c r="L863" s="397"/>
      <c r="M863" s="397"/>
      <c r="N863" s="399"/>
      <c r="O863" s="397"/>
    </row>
    <row r="864" spans="1:15" x14ac:dyDescent="0.2">
      <c r="A864" s="397"/>
      <c r="B864" s="397"/>
      <c r="C864" s="397"/>
      <c r="D864" s="397"/>
      <c r="E864" s="397"/>
      <c r="F864" s="397"/>
      <c r="G864" s="397"/>
      <c r="H864" s="399"/>
      <c r="I864" s="608"/>
      <c r="J864" s="363"/>
      <c r="K864" s="363"/>
      <c r="L864" s="397"/>
      <c r="M864" s="397"/>
      <c r="N864" s="399"/>
      <c r="O864" s="397"/>
    </row>
    <row r="865" spans="1:15" x14ac:dyDescent="0.2">
      <c r="A865" s="397"/>
      <c r="B865" s="397"/>
      <c r="C865" s="397"/>
      <c r="D865" s="397"/>
      <c r="E865" s="397"/>
      <c r="F865" s="397"/>
      <c r="G865" s="397"/>
      <c r="H865" s="399"/>
      <c r="I865" s="608"/>
      <c r="J865" s="363"/>
      <c r="K865" s="363"/>
      <c r="L865" s="397"/>
      <c r="M865" s="397"/>
      <c r="N865" s="399"/>
      <c r="O865" s="397"/>
    </row>
    <row r="866" spans="1:15" x14ac:dyDescent="0.2">
      <c r="A866" s="397"/>
      <c r="B866" s="397"/>
      <c r="C866" s="397"/>
      <c r="D866" s="397"/>
      <c r="E866" s="397"/>
      <c r="F866" s="397"/>
      <c r="G866" s="397"/>
      <c r="H866" s="399"/>
      <c r="I866" s="608"/>
      <c r="J866" s="363"/>
      <c r="K866" s="363"/>
      <c r="L866" s="397"/>
      <c r="M866" s="397"/>
      <c r="N866" s="399"/>
      <c r="O866" s="397"/>
    </row>
    <row r="867" spans="1:15" x14ac:dyDescent="0.2">
      <c r="A867" s="397"/>
      <c r="B867" s="397"/>
      <c r="C867" s="397"/>
      <c r="D867" s="397"/>
      <c r="E867" s="397"/>
      <c r="F867" s="397"/>
      <c r="G867" s="397"/>
      <c r="H867" s="399"/>
      <c r="I867" s="608"/>
      <c r="J867" s="363"/>
      <c r="K867" s="363"/>
      <c r="L867" s="397"/>
      <c r="M867" s="397"/>
      <c r="N867" s="399"/>
      <c r="O867" s="397"/>
    </row>
    <row r="868" spans="1:15" x14ac:dyDescent="0.2">
      <c r="A868" s="397"/>
      <c r="B868" s="397"/>
      <c r="C868" s="397"/>
      <c r="D868" s="397"/>
      <c r="E868" s="397"/>
      <c r="F868" s="397"/>
      <c r="G868" s="397"/>
      <c r="H868" s="399"/>
      <c r="I868" s="608"/>
      <c r="J868" s="363"/>
      <c r="K868" s="363"/>
      <c r="L868" s="397"/>
      <c r="M868" s="397"/>
      <c r="N868" s="399"/>
      <c r="O868" s="397"/>
    </row>
    <row r="869" spans="1:15" x14ac:dyDescent="0.2">
      <c r="A869" s="397"/>
      <c r="B869" s="397"/>
      <c r="C869" s="397"/>
      <c r="D869" s="397"/>
      <c r="E869" s="397"/>
      <c r="F869" s="397"/>
      <c r="G869" s="397"/>
      <c r="H869" s="399"/>
      <c r="I869" s="608"/>
      <c r="J869" s="363"/>
      <c r="K869" s="363"/>
      <c r="L869" s="397"/>
      <c r="M869" s="397"/>
      <c r="N869" s="399"/>
      <c r="O869" s="397"/>
    </row>
    <row r="870" spans="1:15" x14ac:dyDescent="0.2">
      <c r="A870" s="397"/>
      <c r="B870" s="397"/>
      <c r="C870" s="397"/>
      <c r="D870" s="397"/>
      <c r="E870" s="397"/>
      <c r="F870" s="397"/>
      <c r="G870" s="397"/>
      <c r="H870" s="399"/>
      <c r="I870" s="608"/>
      <c r="J870" s="363"/>
      <c r="K870" s="363"/>
      <c r="L870" s="397"/>
      <c r="M870" s="397"/>
      <c r="N870" s="399"/>
      <c r="O870" s="397"/>
    </row>
    <row r="871" spans="1:15" x14ac:dyDescent="0.2">
      <c r="A871" s="397"/>
      <c r="B871" s="397"/>
      <c r="C871" s="397"/>
      <c r="D871" s="397"/>
      <c r="E871" s="397"/>
      <c r="F871" s="397"/>
      <c r="G871" s="397"/>
      <c r="H871" s="399"/>
      <c r="I871" s="608"/>
      <c r="J871" s="363"/>
      <c r="K871" s="363"/>
      <c r="L871" s="397"/>
      <c r="M871" s="397"/>
      <c r="N871" s="399"/>
      <c r="O871" s="397"/>
    </row>
    <row r="872" spans="1:15" x14ac:dyDescent="0.2">
      <c r="A872" s="397"/>
      <c r="B872" s="397"/>
      <c r="C872" s="397"/>
      <c r="D872" s="397"/>
      <c r="E872" s="397"/>
      <c r="F872" s="397"/>
      <c r="G872" s="397"/>
      <c r="H872" s="399"/>
      <c r="I872" s="608"/>
      <c r="J872" s="363"/>
      <c r="K872" s="363"/>
      <c r="L872" s="397"/>
      <c r="M872" s="397"/>
      <c r="N872" s="399"/>
      <c r="O872" s="397"/>
    </row>
    <row r="873" spans="1:15" x14ac:dyDescent="0.2">
      <c r="A873" s="397"/>
      <c r="B873" s="397"/>
      <c r="C873" s="397"/>
      <c r="D873" s="397"/>
      <c r="E873" s="397"/>
      <c r="F873" s="397"/>
      <c r="G873" s="397"/>
      <c r="H873" s="399"/>
      <c r="I873" s="608"/>
      <c r="J873" s="363"/>
      <c r="K873" s="363"/>
      <c r="L873" s="397"/>
      <c r="M873" s="397"/>
      <c r="N873" s="399"/>
      <c r="O873" s="397"/>
    </row>
    <row r="874" spans="1:15" x14ac:dyDescent="0.2">
      <c r="A874" s="397"/>
      <c r="B874" s="397"/>
      <c r="C874" s="397"/>
      <c r="D874" s="397"/>
      <c r="E874" s="397"/>
      <c r="F874" s="397"/>
      <c r="G874" s="397"/>
      <c r="H874" s="399"/>
      <c r="I874" s="608"/>
      <c r="J874" s="363"/>
      <c r="K874" s="363"/>
      <c r="L874" s="397"/>
      <c r="M874" s="397"/>
      <c r="N874" s="399"/>
      <c r="O874" s="397"/>
    </row>
    <row r="875" spans="1:15" x14ac:dyDescent="0.2">
      <c r="A875" s="397"/>
      <c r="B875" s="397"/>
      <c r="C875" s="397"/>
      <c r="D875" s="397"/>
      <c r="E875" s="397"/>
      <c r="F875" s="397"/>
      <c r="G875" s="397"/>
      <c r="H875" s="399"/>
      <c r="I875" s="608"/>
      <c r="J875" s="363"/>
      <c r="K875" s="363"/>
      <c r="L875" s="397"/>
      <c r="M875" s="397"/>
      <c r="N875" s="399"/>
      <c r="O875" s="397"/>
    </row>
    <row r="876" spans="1:15" x14ac:dyDescent="0.2">
      <c r="A876" s="397"/>
      <c r="B876" s="397"/>
      <c r="C876" s="397"/>
      <c r="D876" s="397"/>
      <c r="E876" s="397"/>
      <c r="F876" s="397"/>
      <c r="G876" s="397"/>
      <c r="H876" s="399"/>
      <c r="I876" s="608"/>
      <c r="J876" s="363"/>
      <c r="K876" s="363"/>
      <c r="L876" s="397"/>
      <c r="M876" s="397"/>
      <c r="N876" s="399"/>
      <c r="O876" s="397"/>
    </row>
    <row r="877" spans="1:15" x14ac:dyDescent="0.2">
      <c r="A877" s="397"/>
      <c r="B877" s="397"/>
      <c r="C877" s="397"/>
      <c r="D877" s="397"/>
      <c r="E877" s="397"/>
      <c r="F877" s="397"/>
      <c r="G877" s="397"/>
      <c r="H877" s="399"/>
      <c r="I877" s="608"/>
      <c r="J877" s="363"/>
      <c r="K877" s="363"/>
      <c r="L877" s="397"/>
      <c r="M877" s="397"/>
      <c r="N877" s="399"/>
      <c r="O877" s="397"/>
    </row>
    <row r="878" spans="1:15" x14ac:dyDescent="0.2">
      <c r="A878" s="397"/>
      <c r="B878" s="397"/>
      <c r="C878" s="397"/>
      <c r="D878" s="397"/>
      <c r="E878" s="397"/>
      <c r="F878" s="397"/>
      <c r="G878" s="397"/>
      <c r="H878" s="399"/>
      <c r="I878" s="608"/>
      <c r="J878" s="363"/>
      <c r="K878" s="363"/>
      <c r="L878" s="397"/>
      <c r="M878" s="397"/>
      <c r="N878" s="399"/>
      <c r="O878" s="397"/>
    </row>
    <row r="879" spans="1:15" x14ac:dyDescent="0.2">
      <c r="A879" s="397"/>
      <c r="B879" s="397"/>
      <c r="C879" s="397"/>
      <c r="D879" s="397"/>
      <c r="E879" s="397"/>
      <c r="F879" s="397"/>
      <c r="G879" s="397"/>
      <c r="H879" s="399"/>
      <c r="I879" s="608"/>
      <c r="J879" s="363"/>
      <c r="K879" s="363"/>
      <c r="L879" s="397"/>
      <c r="M879" s="397"/>
      <c r="N879" s="399"/>
      <c r="O879" s="397"/>
    </row>
    <row r="880" spans="1:15" x14ac:dyDescent="0.2">
      <c r="A880" s="397"/>
      <c r="B880" s="397"/>
      <c r="C880" s="397"/>
      <c r="D880" s="397"/>
      <c r="E880" s="397"/>
      <c r="F880" s="397"/>
      <c r="G880" s="397"/>
      <c r="H880" s="399"/>
      <c r="I880" s="608"/>
      <c r="J880" s="363"/>
      <c r="K880" s="363"/>
      <c r="L880" s="397"/>
      <c r="M880" s="397"/>
      <c r="N880" s="399"/>
      <c r="O880" s="397"/>
    </row>
    <row r="881" spans="1:15" x14ac:dyDescent="0.2">
      <c r="A881" s="397"/>
      <c r="B881" s="397"/>
      <c r="C881" s="397"/>
      <c r="D881" s="397"/>
      <c r="E881" s="397"/>
      <c r="F881" s="397"/>
      <c r="G881" s="397"/>
      <c r="H881" s="399"/>
      <c r="I881" s="608"/>
      <c r="J881" s="363"/>
      <c r="K881" s="363"/>
      <c r="L881" s="397"/>
      <c r="M881" s="397"/>
      <c r="N881" s="399"/>
      <c r="O881" s="397"/>
    </row>
    <row r="882" spans="1:15" x14ac:dyDescent="0.2">
      <c r="A882" s="397"/>
      <c r="B882" s="397"/>
      <c r="C882" s="397"/>
      <c r="D882" s="397"/>
      <c r="E882" s="397"/>
      <c r="F882" s="397"/>
      <c r="G882" s="397"/>
      <c r="H882" s="399"/>
      <c r="I882" s="608"/>
      <c r="J882" s="363"/>
      <c r="K882" s="363"/>
      <c r="L882" s="397"/>
      <c r="M882" s="397"/>
      <c r="N882" s="399"/>
      <c r="O882" s="397"/>
    </row>
    <row r="883" spans="1:15" x14ac:dyDescent="0.2">
      <c r="A883" s="397"/>
      <c r="B883" s="397"/>
      <c r="C883" s="397"/>
      <c r="D883" s="397"/>
      <c r="E883" s="397"/>
      <c r="F883" s="397"/>
      <c r="G883" s="397"/>
      <c r="H883" s="399"/>
      <c r="I883" s="608"/>
      <c r="J883" s="363"/>
      <c r="K883" s="363"/>
      <c r="L883" s="397"/>
      <c r="M883" s="397"/>
      <c r="N883" s="399"/>
      <c r="O883" s="397"/>
    </row>
    <row r="884" spans="1:15" x14ac:dyDescent="0.2">
      <c r="A884" s="397"/>
      <c r="B884" s="397"/>
      <c r="C884" s="397"/>
      <c r="D884" s="397"/>
      <c r="E884" s="397"/>
      <c r="F884" s="397"/>
      <c r="G884" s="397"/>
      <c r="H884" s="399"/>
      <c r="I884" s="608"/>
      <c r="J884" s="363"/>
      <c r="K884" s="363"/>
      <c r="L884" s="397"/>
      <c r="M884" s="397"/>
      <c r="N884" s="399"/>
      <c r="O884" s="397"/>
    </row>
    <row r="885" spans="1:15" x14ac:dyDescent="0.2">
      <c r="A885" s="397"/>
      <c r="B885" s="397"/>
      <c r="C885" s="397"/>
      <c r="D885" s="397"/>
      <c r="E885" s="397"/>
      <c r="F885" s="397"/>
      <c r="G885" s="397"/>
      <c r="H885" s="399"/>
      <c r="I885" s="608"/>
      <c r="J885" s="363"/>
      <c r="K885" s="363"/>
      <c r="L885" s="397"/>
      <c r="M885" s="397"/>
      <c r="N885" s="399"/>
      <c r="O885" s="397"/>
    </row>
    <row r="886" spans="1:15" x14ac:dyDescent="0.2">
      <c r="A886" s="397"/>
      <c r="B886" s="397"/>
      <c r="C886" s="397"/>
      <c r="D886" s="397"/>
      <c r="E886" s="397"/>
      <c r="F886" s="397"/>
      <c r="G886" s="397"/>
      <c r="H886" s="399"/>
      <c r="I886" s="608"/>
      <c r="J886" s="363"/>
      <c r="K886" s="363"/>
      <c r="L886" s="397"/>
      <c r="M886" s="397"/>
      <c r="N886" s="399"/>
      <c r="O886" s="397"/>
    </row>
    <row r="887" spans="1:15" x14ac:dyDescent="0.2">
      <c r="A887" s="397"/>
      <c r="B887" s="397"/>
      <c r="C887" s="397"/>
      <c r="D887" s="397"/>
      <c r="E887" s="397"/>
      <c r="F887" s="397"/>
      <c r="G887" s="397"/>
      <c r="H887" s="399"/>
      <c r="I887" s="608"/>
      <c r="J887" s="363"/>
      <c r="K887" s="363"/>
      <c r="L887" s="397"/>
      <c r="M887" s="397"/>
      <c r="N887" s="399"/>
      <c r="O887" s="397"/>
    </row>
    <row r="888" spans="1:15" x14ac:dyDescent="0.2">
      <c r="A888" s="397"/>
      <c r="B888" s="397"/>
      <c r="C888" s="397"/>
      <c r="D888" s="397"/>
      <c r="E888" s="397"/>
      <c r="F888" s="397"/>
      <c r="G888" s="397"/>
      <c r="H888" s="399"/>
      <c r="I888" s="608"/>
      <c r="J888" s="363"/>
      <c r="K888" s="363"/>
      <c r="L888" s="397"/>
      <c r="M888" s="397"/>
      <c r="N888" s="399"/>
      <c r="O888" s="397"/>
    </row>
    <row r="889" spans="1:15" x14ac:dyDescent="0.2">
      <c r="A889" s="397"/>
      <c r="B889" s="397"/>
      <c r="C889" s="397"/>
      <c r="D889" s="397"/>
      <c r="E889" s="397"/>
      <c r="F889" s="397"/>
      <c r="G889" s="397"/>
      <c r="H889" s="399"/>
      <c r="I889" s="608"/>
      <c r="J889" s="363"/>
      <c r="K889" s="363"/>
      <c r="L889" s="397"/>
      <c r="M889" s="397"/>
      <c r="N889" s="399"/>
      <c r="O889" s="397"/>
    </row>
    <row r="890" spans="1:15" x14ac:dyDescent="0.2">
      <c r="A890" s="397"/>
      <c r="B890" s="397"/>
      <c r="C890" s="397"/>
      <c r="D890" s="397"/>
      <c r="E890" s="397"/>
      <c r="F890" s="397"/>
      <c r="G890" s="397"/>
      <c r="H890" s="399"/>
      <c r="I890" s="608"/>
      <c r="J890" s="363"/>
      <c r="K890" s="363"/>
      <c r="L890" s="397"/>
      <c r="M890" s="397"/>
      <c r="N890" s="399"/>
      <c r="O890" s="397"/>
    </row>
    <row r="891" spans="1:15" x14ac:dyDescent="0.2">
      <c r="A891" s="397"/>
      <c r="B891" s="397"/>
      <c r="C891" s="397"/>
      <c r="D891" s="397"/>
      <c r="E891" s="397"/>
      <c r="F891" s="397"/>
      <c r="G891" s="397"/>
      <c r="H891" s="399"/>
      <c r="I891" s="608"/>
      <c r="J891" s="363"/>
      <c r="K891" s="363"/>
      <c r="L891" s="397"/>
      <c r="M891" s="397"/>
      <c r="N891" s="399"/>
      <c r="O891" s="397"/>
    </row>
    <row r="892" spans="1:15" x14ac:dyDescent="0.2">
      <c r="A892" s="397"/>
      <c r="B892" s="397"/>
      <c r="C892" s="397"/>
      <c r="D892" s="397"/>
      <c r="E892" s="397"/>
      <c r="F892" s="397"/>
      <c r="G892" s="397"/>
      <c r="H892" s="399"/>
      <c r="I892" s="608"/>
      <c r="J892" s="363"/>
      <c r="K892" s="363"/>
      <c r="L892" s="397"/>
      <c r="M892" s="397"/>
      <c r="N892" s="399"/>
      <c r="O892" s="397"/>
    </row>
    <row r="893" spans="1:15" x14ac:dyDescent="0.2">
      <c r="A893" s="397"/>
      <c r="B893" s="397"/>
      <c r="C893" s="397"/>
      <c r="D893" s="397"/>
      <c r="E893" s="397"/>
      <c r="F893" s="397"/>
      <c r="G893" s="397"/>
      <c r="H893" s="399"/>
      <c r="I893" s="608"/>
      <c r="J893" s="363"/>
      <c r="K893" s="363"/>
      <c r="L893" s="397"/>
      <c r="M893" s="397"/>
      <c r="N893" s="399"/>
      <c r="O893" s="397"/>
    </row>
    <row r="894" spans="1:15" x14ac:dyDescent="0.2">
      <c r="A894" s="397"/>
      <c r="B894" s="397"/>
      <c r="C894" s="397"/>
      <c r="D894" s="397"/>
      <c r="E894" s="397"/>
      <c r="F894" s="397"/>
      <c r="G894" s="397"/>
      <c r="H894" s="399"/>
      <c r="I894" s="608"/>
      <c r="J894" s="363"/>
      <c r="K894" s="363"/>
      <c r="L894" s="397"/>
      <c r="M894" s="397"/>
      <c r="N894" s="399"/>
      <c r="O894" s="397"/>
    </row>
    <row r="895" spans="1:15" x14ac:dyDescent="0.2">
      <c r="A895" s="397"/>
      <c r="B895" s="397"/>
      <c r="C895" s="397"/>
      <c r="D895" s="397"/>
      <c r="E895" s="397"/>
      <c r="F895" s="397"/>
      <c r="G895" s="397"/>
      <c r="H895" s="399"/>
      <c r="I895" s="608"/>
      <c r="J895" s="363"/>
      <c r="K895" s="363"/>
      <c r="L895" s="397"/>
      <c r="M895" s="397"/>
      <c r="N895" s="399"/>
      <c r="O895" s="397"/>
    </row>
    <row r="896" spans="1:15" x14ac:dyDescent="0.2">
      <c r="A896" s="397"/>
      <c r="B896" s="397"/>
      <c r="C896" s="397"/>
      <c r="D896" s="397"/>
      <c r="E896" s="397"/>
      <c r="F896" s="397"/>
      <c r="G896" s="397"/>
      <c r="H896" s="399"/>
      <c r="I896" s="608"/>
      <c r="J896" s="363"/>
      <c r="K896" s="363"/>
      <c r="L896" s="397"/>
      <c r="M896" s="397"/>
      <c r="N896" s="399"/>
      <c r="O896" s="397"/>
    </row>
    <row r="897" spans="1:15" x14ac:dyDescent="0.2">
      <c r="A897" s="397"/>
      <c r="B897" s="397"/>
      <c r="C897" s="397"/>
      <c r="D897" s="397"/>
      <c r="E897" s="397"/>
      <c r="F897" s="397"/>
      <c r="G897" s="397"/>
      <c r="H897" s="399"/>
      <c r="I897" s="608"/>
      <c r="J897" s="363"/>
      <c r="K897" s="363"/>
      <c r="L897" s="397"/>
      <c r="M897" s="397"/>
      <c r="N897" s="399"/>
      <c r="O897" s="397"/>
    </row>
    <row r="898" spans="1:15" x14ac:dyDescent="0.2">
      <c r="A898" s="397"/>
      <c r="B898" s="397"/>
      <c r="C898" s="397"/>
      <c r="D898" s="397"/>
      <c r="E898" s="397"/>
      <c r="F898" s="397"/>
      <c r="G898" s="397"/>
      <c r="H898" s="399"/>
      <c r="I898" s="608"/>
      <c r="J898" s="363"/>
      <c r="K898" s="363"/>
      <c r="L898" s="397"/>
      <c r="M898" s="397"/>
      <c r="N898" s="399"/>
      <c r="O898" s="397"/>
    </row>
    <row r="899" spans="1:15" x14ac:dyDescent="0.2">
      <c r="A899" s="397"/>
      <c r="B899" s="397"/>
      <c r="C899" s="397"/>
      <c r="D899" s="397"/>
      <c r="E899" s="397"/>
      <c r="F899" s="397"/>
      <c r="G899" s="397"/>
      <c r="H899" s="399"/>
      <c r="I899" s="608"/>
      <c r="J899" s="363"/>
      <c r="K899" s="363"/>
      <c r="L899" s="397"/>
      <c r="M899" s="397"/>
      <c r="N899" s="399"/>
      <c r="O899" s="397"/>
    </row>
    <row r="900" spans="1:15" x14ac:dyDescent="0.2">
      <c r="A900" s="397"/>
      <c r="B900" s="397"/>
      <c r="C900" s="397"/>
      <c r="D900" s="397"/>
      <c r="E900" s="397"/>
      <c r="F900" s="397"/>
      <c r="G900" s="397"/>
      <c r="H900" s="399"/>
      <c r="I900" s="608"/>
      <c r="J900" s="363"/>
      <c r="K900" s="363"/>
      <c r="L900" s="397"/>
      <c r="M900" s="397"/>
      <c r="N900" s="399"/>
      <c r="O900" s="397"/>
    </row>
    <row r="901" spans="1:15" x14ac:dyDescent="0.2">
      <c r="A901" s="397"/>
      <c r="B901" s="397"/>
      <c r="C901" s="397"/>
      <c r="D901" s="397"/>
      <c r="E901" s="397"/>
      <c r="F901" s="397"/>
      <c r="G901" s="397"/>
      <c r="H901" s="399"/>
      <c r="I901" s="608"/>
      <c r="J901" s="363"/>
      <c r="K901" s="363"/>
      <c r="L901" s="397"/>
      <c r="M901" s="397"/>
      <c r="N901" s="399"/>
      <c r="O901" s="397"/>
    </row>
    <row r="902" spans="1:15" x14ac:dyDescent="0.2">
      <c r="A902" s="397"/>
      <c r="B902" s="397"/>
      <c r="C902" s="397"/>
      <c r="D902" s="397"/>
      <c r="E902" s="397"/>
      <c r="F902" s="397"/>
      <c r="G902" s="397"/>
      <c r="H902" s="399"/>
      <c r="I902" s="608"/>
      <c r="J902" s="363"/>
      <c r="K902" s="363"/>
      <c r="L902" s="397"/>
      <c r="M902" s="397"/>
      <c r="N902" s="399"/>
      <c r="O902" s="397"/>
    </row>
    <row r="903" spans="1:15" x14ac:dyDescent="0.2">
      <c r="A903" s="397"/>
      <c r="B903" s="397"/>
      <c r="C903" s="397"/>
      <c r="D903" s="397"/>
      <c r="E903" s="397"/>
      <c r="F903" s="397"/>
      <c r="G903" s="397"/>
      <c r="H903" s="399"/>
      <c r="I903" s="608"/>
      <c r="J903" s="363"/>
      <c r="K903" s="363"/>
      <c r="L903" s="397"/>
      <c r="M903" s="397"/>
      <c r="N903" s="399"/>
      <c r="O903" s="397"/>
    </row>
    <row r="904" spans="1:15" x14ac:dyDescent="0.2">
      <c r="A904" s="397"/>
      <c r="B904" s="397"/>
      <c r="C904" s="397"/>
      <c r="D904" s="397"/>
      <c r="E904" s="397"/>
      <c r="F904" s="397"/>
      <c r="G904" s="397"/>
      <c r="H904" s="399"/>
      <c r="I904" s="608"/>
      <c r="J904" s="363"/>
      <c r="K904" s="363"/>
      <c r="L904" s="397"/>
      <c r="M904" s="397"/>
      <c r="N904" s="399"/>
      <c r="O904" s="397"/>
    </row>
    <row r="905" spans="1:15" x14ac:dyDescent="0.2">
      <c r="A905" s="397"/>
      <c r="B905" s="397"/>
      <c r="C905" s="397"/>
      <c r="D905" s="397"/>
      <c r="E905" s="397"/>
      <c r="F905" s="397"/>
      <c r="G905" s="397"/>
      <c r="H905" s="399"/>
      <c r="I905" s="608"/>
      <c r="J905" s="363"/>
      <c r="K905" s="363"/>
      <c r="L905" s="397"/>
      <c r="M905" s="397"/>
      <c r="N905" s="399"/>
      <c r="O905" s="397"/>
    </row>
    <row r="906" spans="1:15" x14ac:dyDescent="0.2">
      <c r="A906" s="397"/>
      <c r="B906" s="397"/>
      <c r="C906" s="397"/>
      <c r="D906" s="397"/>
      <c r="E906" s="397"/>
      <c r="F906" s="397"/>
      <c r="G906" s="397"/>
      <c r="H906" s="399"/>
      <c r="I906" s="608"/>
      <c r="J906" s="363"/>
      <c r="K906" s="363"/>
      <c r="L906" s="397"/>
      <c r="M906" s="397"/>
      <c r="N906" s="399"/>
      <c r="O906" s="397"/>
    </row>
    <row r="907" spans="1:15" x14ac:dyDescent="0.2">
      <c r="A907" s="397"/>
      <c r="B907" s="397"/>
      <c r="C907" s="397"/>
      <c r="D907" s="397"/>
      <c r="E907" s="397"/>
      <c r="F907" s="397"/>
      <c r="G907" s="397"/>
      <c r="H907" s="399"/>
      <c r="I907" s="608"/>
      <c r="J907" s="363"/>
      <c r="K907" s="363"/>
      <c r="L907" s="397"/>
      <c r="M907" s="397"/>
      <c r="N907" s="399"/>
      <c r="O907" s="397"/>
    </row>
    <row r="908" spans="1:15" x14ac:dyDescent="0.2">
      <c r="A908" s="397"/>
      <c r="B908" s="397"/>
      <c r="C908" s="397"/>
      <c r="D908" s="397"/>
      <c r="E908" s="397"/>
      <c r="F908" s="397"/>
      <c r="G908" s="397"/>
      <c r="H908" s="399"/>
      <c r="I908" s="608"/>
      <c r="J908" s="363"/>
      <c r="K908" s="363"/>
      <c r="L908" s="397"/>
      <c r="M908" s="397"/>
      <c r="N908" s="399"/>
      <c r="O908" s="397"/>
    </row>
    <row r="909" spans="1:15" x14ac:dyDescent="0.2">
      <c r="A909" s="397"/>
      <c r="B909" s="397"/>
      <c r="C909" s="397"/>
      <c r="D909" s="397"/>
      <c r="E909" s="397"/>
      <c r="F909" s="397"/>
      <c r="G909" s="397"/>
      <c r="H909" s="399"/>
      <c r="I909" s="608"/>
      <c r="J909" s="363"/>
      <c r="K909" s="363"/>
      <c r="L909" s="397"/>
      <c r="M909" s="397"/>
      <c r="N909" s="399"/>
      <c r="O909" s="397"/>
    </row>
    <row r="910" spans="1:15" x14ac:dyDescent="0.2">
      <c r="A910" s="397"/>
      <c r="B910" s="397"/>
      <c r="C910" s="397"/>
      <c r="D910" s="397"/>
      <c r="E910" s="397"/>
      <c r="F910" s="397"/>
      <c r="G910" s="397"/>
      <c r="H910" s="399"/>
      <c r="I910" s="608"/>
      <c r="J910" s="363"/>
      <c r="K910" s="363"/>
      <c r="L910" s="397"/>
      <c r="M910" s="397"/>
      <c r="N910" s="399"/>
      <c r="O910" s="397"/>
    </row>
    <row r="911" spans="1:15" x14ac:dyDescent="0.2">
      <c r="A911" s="397"/>
      <c r="B911" s="397"/>
      <c r="C911" s="397"/>
      <c r="D911" s="397"/>
      <c r="E911" s="397"/>
      <c r="F911" s="397"/>
      <c r="G911" s="397"/>
      <c r="H911" s="399"/>
      <c r="I911" s="608"/>
      <c r="J911" s="363"/>
      <c r="K911" s="363"/>
      <c r="L911" s="397"/>
      <c r="M911" s="397"/>
      <c r="N911" s="399"/>
      <c r="O911" s="397"/>
    </row>
    <row r="912" spans="1:15" x14ac:dyDescent="0.2">
      <c r="A912" s="397"/>
      <c r="B912" s="397"/>
      <c r="C912" s="397"/>
      <c r="D912" s="397"/>
      <c r="E912" s="397"/>
      <c r="F912" s="397"/>
      <c r="G912" s="397"/>
      <c r="H912" s="399"/>
      <c r="I912" s="608"/>
      <c r="J912" s="363"/>
      <c r="K912" s="363"/>
      <c r="L912" s="397"/>
      <c r="M912" s="397"/>
      <c r="N912" s="399"/>
      <c r="O912" s="397"/>
    </row>
    <row r="913" spans="1:15" x14ac:dyDescent="0.2">
      <c r="A913" s="397"/>
      <c r="B913" s="397"/>
      <c r="C913" s="397"/>
      <c r="D913" s="397"/>
      <c r="E913" s="397"/>
      <c r="F913" s="397"/>
      <c r="G913" s="397"/>
      <c r="H913" s="399"/>
      <c r="I913" s="608"/>
      <c r="J913" s="363"/>
      <c r="K913" s="363"/>
      <c r="L913" s="397"/>
      <c r="M913" s="397"/>
      <c r="N913" s="399"/>
      <c r="O913" s="397"/>
    </row>
    <row r="914" spans="1:15" x14ac:dyDescent="0.2">
      <c r="A914" s="397"/>
      <c r="B914" s="397"/>
      <c r="C914" s="397"/>
      <c r="D914" s="397"/>
      <c r="E914" s="397"/>
      <c r="F914" s="397"/>
      <c r="G914" s="397"/>
      <c r="H914" s="399"/>
      <c r="I914" s="608"/>
      <c r="J914" s="363"/>
      <c r="K914" s="363"/>
      <c r="L914" s="397"/>
      <c r="M914" s="397"/>
      <c r="N914" s="399"/>
      <c r="O914" s="397"/>
    </row>
    <row r="915" spans="1:15" x14ac:dyDescent="0.2">
      <c r="A915" s="397"/>
      <c r="B915" s="397"/>
      <c r="C915" s="397"/>
      <c r="D915" s="397"/>
      <c r="E915" s="397"/>
      <c r="F915" s="397"/>
      <c r="G915" s="397"/>
      <c r="H915" s="399"/>
      <c r="I915" s="608"/>
      <c r="J915" s="363"/>
      <c r="K915" s="363"/>
      <c r="L915" s="397"/>
      <c r="M915" s="397"/>
      <c r="N915" s="399"/>
      <c r="O915" s="397"/>
    </row>
    <row r="916" spans="1:15" x14ac:dyDescent="0.2">
      <c r="A916" s="397"/>
      <c r="B916" s="397"/>
      <c r="C916" s="397"/>
      <c r="D916" s="397"/>
      <c r="E916" s="397"/>
      <c r="F916" s="397"/>
      <c r="G916" s="397"/>
      <c r="H916" s="399"/>
      <c r="I916" s="608"/>
      <c r="J916" s="363"/>
      <c r="K916" s="363"/>
      <c r="L916" s="397"/>
      <c r="M916" s="397"/>
      <c r="N916" s="399"/>
      <c r="O916" s="397"/>
    </row>
    <row r="917" spans="1:15" x14ac:dyDescent="0.2">
      <c r="A917" s="397"/>
      <c r="B917" s="397"/>
      <c r="C917" s="397"/>
      <c r="D917" s="397"/>
      <c r="E917" s="397"/>
      <c r="F917" s="397"/>
      <c r="G917" s="397"/>
      <c r="H917" s="399"/>
      <c r="I917" s="608"/>
      <c r="J917" s="363"/>
      <c r="K917" s="363"/>
      <c r="L917" s="397"/>
      <c r="M917" s="397"/>
      <c r="N917" s="399"/>
      <c r="O917" s="397"/>
    </row>
    <row r="918" spans="1:15" x14ac:dyDescent="0.2">
      <c r="A918" s="397"/>
      <c r="B918" s="397"/>
      <c r="C918" s="397"/>
      <c r="D918" s="397"/>
      <c r="E918" s="397"/>
      <c r="F918" s="397"/>
      <c r="G918" s="397"/>
      <c r="H918" s="399"/>
      <c r="I918" s="608"/>
      <c r="J918" s="363"/>
      <c r="K918" s="363"/>
      <c r="L918" s="397"/>
      <c r="M918" s="397"/>
      <c r="N918" s="399"/>
      <c r="O918" s="397"/>
    </row>
    <row r="919" spans="1:15" x14ac:dyDescent="0.2">
      <c r="A919" s="397"/>
      <c r="B919" s="397"/>
      <c r="C919" s="397"/>
      <c r="D919" s="397"/>
      <c r="E919" s="397"/>
      <c r="F919" s="397"/>
      <c r="G919" s="397"/>
      <c r="H919" s="399"/>
      <c r="I919" s="608"/>
      <c r="J919" s="363"/>
      <c r="K919" s="363"/>
      <c r="L919" s="397"/>
      <c r="M919" s="397"/>
      <c r="N919" s="399"/>
      <c r="O919" s="397"/>
    </row>
    <row r="920" spans="1:15" x14ac:dyDescent="0.2">
      <c r="A920" s="397"/>
      <c r="B920" s="397"/>
      <c r="C920" s="397"/>
      <c r="D920" s="397"/>
      <c r="E920" s="397"/>
      <c r="F920" s="397"/>
      <c r="G920" s="397"/>
      <c r="H920" s="399"/>
      <c r="I920" s="608"/>
      <c r="J920" s="363"/>
      <c r="K920" s="363"/>
      <c r="L920" s="397"/>
      <c r="M920" s="397"/>
      <c r="N920" s="399"/>
      <c r="O920" s="397"/>
    </row>
    <row r="921" spans="1:15" x14ac:dyDescent="0.2">
      <c r="A921" s="397"/>
      <c r="B921" s="397"/>
      <c r="C921" s="397"/>
      <c r="D921" s="397"/>
      <c r="E921" s="397"/>
      <c r="F921" s="397"/>
      <c r="G921" s="397"/>
      <c r="H921" s="399"/>
      <c r="I921" s="608"/>
      <c r="J921" s="363"/>
      <c r="K921" s="363"/>
      <c r="L921" s="397"/>
      <c r="M921" s="397"/>
      <c r="N921" s="399"/>
      <c r="O921" s="397"/>
    </row>
    <row r="922" spans="1:15" x14ac:dyDescent="0.2">
      <c r="A922" s="397"/>
      <c r="B922" s="397"/>
      <c r="C922" s="397"/>
      <c r="D922" s="397"/>
      <c r="E922" s="397"/>
      <c r="F922" s="397"/>
      <c r="G922" s="397"/>
      <c r="H922" s="399"/>
      <c r="I922" s="608"/>
      <c r="J922" s="363"/>
      <c r="K922" s="363"/>
      <c r="L922" s="397"/>
      <c r="M922" s="397"/>
      <c r="N922" s="399"/>
      <c r="O922" s="397"/>
    </row>
    <row r="923" spans="1:15" x14ac:dyDescent="0.2">
      <c r="A923" s="397"/>
      <c r="B923" s="397"/>
      <c r="C923" s="397"/>
      <c r="D923" s="397"/>
      <c r="E923" s="397"/>
      <c r="F923" s="397"/>
      <c r="G923" s="397"/>
      <c r="H923" s="399"/>
      <c r="I923" s="608"/>
      <c r="J923" s="363"/>
      <c r="K923" s="363"/>
      <c r="L923" s="397"/>
      <c r="M923" s="397"/>
      <c r="N923" s="399"/>
      <c r="O923" s="397"/>
    </row>
    <row r="924" spans="1:15" x14ac:dyDescent="0.2">
      <c r="A924" s="397"/>
      <c r="B924" s="397"/>
      <c r="C924" s="397"/>
      <c r="D924" s="397"/>
      <c r="E924" s="397"/>
      <c r="F924" s="397"/>
      <c r="G924" s="397"/>
      <c r="H924" s="399"/>
      <c r="I924" s="608"/>
      <c r="J924" s="363"/>
      <c r="K924" s="363"/>
      <c r="L924" s="397"/>
      <c r="M924" s="397"/>
      <c r="N924" s="399"/>
      <c r="O924" s="397"/>
    </row>
    <row r="925" spans="1:15" x14ac:dyDescent="0.2">
      <c r="A925" s="397"/>
      <c r="B925" s="397"/>
      <c r="C925" s="397"/>
      <c r="D925" s="397"/>
      <c r="E925" s="397"/>
      <c r="F925" s="397"/>
      <c r="G925" s="397"/>
      <c r="H925" s="399"/>
      <c r="I925" s="608"/>
      <c r="J925" s="363"/>
      <c r="K925" s="363"/>
      <c r="L925" s="397"/>
      <c r="M925" s="397"/>
      <c r="N925" s="399"/>
      <c r="O925" s="397"/>
    </row>
    <row r="926" spans="1:15" x14ac:dyDescent="0.2">
      <c r="A926" s="397"/>
      <c r="B926" s="397"/>
      <c r="C926" s="397"/>
      <c r="D926" s="397"/>
      <c r="E926" s="397"/>
      <c r="F926" s="397"/>
      <c r="G926" s="397"/>
      <c r="H926" s="399"/>
      <c r="I926" s="608"/>
      <c r="J926" s="363"/>
      <c r="K926" s="363"/>
      <c r="L926" s="397"/>
      <c r="M926" s="397"/>
      <c r="N926" s="399"/>
      <c r="O926" s="397"/>
    </row>
    <row r="927" spans="1:15" x14ac:dyDescent="0.2">
      <c r="A927" s="397"/>
      <c r="B927" s="397"/>
      <c r="C927" s="397"/>
      <c r="D927" s="397"/>
      <c r="E927" s="397"/>
      <c r="F927" s="397"/>
      <c r="G927" s="397"/>
      <c r="H927" s="399"/>
      <c r="I927" s="608"/>
      <c r="J927" s="363"/>
      <c r="K927" s="363"/>
      <c r="L927" s="397"/>
      <c r="M927" s="397"/>
      <c r="N927" s="399"/>
      <c r="O927" s="397"/>
    </row>
    <row r="928" spans="1:15" x14ac:dyDescent="0.2">
      <c r="A928" s="397"/>
      <c r="B928" s="397"/>
      <c r="C928" s="397"/>
      <c r="D928" s="397"/>
      <c r="E928" s="397"/>
      <c r="F928" s="397"/>
      <c r="G928" s="397"/>
      <c r="H928" s="399"/>
      <c r="I928" s="608"/>
      <c r="J928" s="363"/>
      <c r="K928" s="363"/>
      <c r="L928" s="397"/>
      <c r="M928" s="397"/>
      <c r="N928" s="399"/>
      <c r="O928" s="397"/>
    </row>
    <row r="929" spans="1:15" x14ac:dyDescent="0.2">
      <c r="A929" s="397"/>
      <c r="B929" s="397"/>
      <c r="C929" s="397"/>
      <c r="D929" s="397"/>
      <c r="E929" s="397"/>
      <c r="F929" s="397"/>
      <c r="G929" s="397"/>
      <c r="H929" s="399"/>
      <c r="I929" s="608"/>
      <c r="J929" s="363"/>
      <c r="K929" s="363"/>
      <c r="L929" s="397"/>
      <c r="M929" s="397"/>
      <c r="N929" s="399"/>
      <c r="O929" s="397"/>
    </row>
    <row r="930" spans="1:15" x14ac:dyDescent="0.2">
      <c r="A930" s="397"/>
      <c r="B930" s="397"/>
      <c r="C930" s="397"/>
      <c r="D930" s="397"/>
      <c r="E930" s="397"/>
      <c r="F930" s="397"/>
      <c r="G930" s="397"/>
      <c r="H930" s="399"/>
      <c r="I930" s="608"/>
      <c r="J930" s="363"/>
      <c r="K930" s="363"/>
      <c r="L930" s="397"/>
      <c r="M930" s="397"/>
      <c r="N930" s="399"/>
      <c r="O930" s="397"/>
    </row>
    <row r="931" spans="1:15" x14ac:dyDescent="0.2">
      <c r="A931" s="397"/>
      <c r="B931" s="397"/>
      <c r="C931" s="397"/>
      <c r="D931" s="397"/>
      <c r="E931" s="397"/>
      <c r="F931" s="397"/>
      <c r="G931" s="397"/>
      <c r="H931" s="399"/>
      <c r="I931" s="608"/>
      <c r="J931" s="363"/>
      <c r="K931" s="363"/>
      <c r="L931" s="397"/>
      <c r="M931" s="397"/>
      <c r="N931" s="399"/>
      <c r="O931" s="397"/>
    </row>
    <row r="932" spans="1:15" x14ac:dyDescent="0.2">
      <c r="A932" s="397"/>
      <c r="B932" s="397"/>
      <c r="C932" s="397"/>
      <c r="D932" s="397"/>
      <c r="E932" s="397"/>
      <c r="F932" s="397"/>
      <c r="G932" s="397"/>
      <c r="H932" s="399"/>
      <c r="I932" s="608"/>
      <c r="J932" s="363"/>
      <c r="K932" s="363"/>
      <c r="L932" s="397"/>
      <c r="M932" s="397"/>
      <c r="N932" s="399"/>
      <c r="O932" s="397"/>
    </row>
    <row r="933" spans="1:15" x14ac:dyDescent="0.2">
      <c r="A933" s="397"/>
      <c r="B933" s="397"/>
      <c r="C933" s="397"/>
      <c r="D933" s="397"/>
      <c r="E933" s="397"/>
      <c r="F933" s="397"/>
      <c r="G933" s="397"/>
      <c r="H933" s="399"/>
      <c r="I933" s="608"/>
      <c r="J933" s="363"/>
      <c r="K933" s="363"/>
      <c r="L933" s="397"/>
      <c r="M933" s="397"/>
      <c r="N933" s="399"/>
      <c r="O933" s="397"/>
    </row>
    <row r="934" spans="1:15" x14ac:dyDescent="0.2">
      <c r="A934" s="397"/>
      <c r="B934" s="397"/>
      <c r="C934" s="397"/>
      <c r="D934" s="397"/>
      <c r="E934" s="397"/>
      <c r="F934" s="397"/>
      <c r="G934" s="397"/>
      <c r="H934" s="399"/>
      <c r="I934" s="608"/>
      <c r="J934" s="363"/>
      <c r="K934" s="363"/>
      <c r="L934" s="397"/>
      <c r="M934" s="397"/>
      <c r="N934" s="399"/>
      <c r="O934" s="397"/>
    </row>
    <row r="935" spans="1:15" x14ac:dyDescent="0.2">
      <c r="A935" s="397"/>
      <c r="B935" s="397"/>
      <c r="C935" s="397"/>
      <c r="D935" s="397"/>
      <c r="E935" s="397"/>
      <c r="F935" s="397"/>
      <c r="G935" s="397"/>
      <c r="H935" s="399"/>
      <c r="I935" s="608"/>
      <c r="J935" s="363"/>
      <c r="K935" s="363"/>
      <c r="L935" s="397"/>
      <c r="M935" s="397"/>
      <c r="N935" s="399"/>
      <c r="O935" s="397"/>
    </row>
    <row r="936" spans="1:15" x14ac:dyDescent="0.2">
      <c r="A936" s="397"/>
      <c r="B936" s="397"/>
      <c r="C936" s="397"/>
      <c r="D936" s="397"/>
      <c r="E936" s="397"/>
      <c r="F936" s="397"/>
      <c r="G936" s="397"/>
      <c r="H936" s="399"/>
      <c r="I936" s="608"/>
      <c r="J936" s="363"/>
      <c r="K936" s="363"/>
      <c r="L936" s="397"/>
      <c r="M936" s="397"/>
      <c r="N936" s="399"/>
      <c r="O936" s="397"/>
    </row>
    <row r="937" spans="1:15" x14ac:dyDescent="0.2">
      <c r="A937" s="397"/>
      <c r="B937" s="397"/>
      <c r="C937" s="397"/>
      <c r="D937" s="397"/>
      <c r="E937" s="397"/>
      <c r="F937" s="397"/>
      <c r="G937" s="397"/>
      <c r="H937" s="399"/>
      <c r="I937" s="608"/>
      <c r="J937" s="363"/>
      <c r="K937" s="363"/>
      <c r="L937" s="397"/>
      <c r="M937" s="397"/>
      <c r="N937" s="399"/>
      <c r="O937" s="397"/>
    </row>
    <row r="938" spans="1:15" x14ac:dyDescent="0.2">
      <c r="A938" s="397"/>
      <c r="B938" s="397"/>
      <c r="C938" s="397"/>
      <c r="D938" s="397"/>
      <c r="E938" s="397"/>
      <c r="F938" s="397"/>
      <c r="G938" s="397"/>
      <c r="H938" s="399"/>
      <c r="I938" s="608"/>
      <c r="J938" s="363"/>
      <c r="K938" s="363"/>
      <c r="L938" s="397"/>
      <c r="M938" s="397"/>
      <c r="N938" s="399"/>
      <c r="O938" s="397"/>
    </row>
    <row r="939" spans="1:15" x14ac:dyDescent="0.2">
      <c r="A939" s="397"/>
      <c r="B939" s="397"/>
      <c r="C939" s="397"/>
      <c r="D939" s="397"/>
      <c r="E939" s="397"/>
      <c r="F939" s="397"/>
      <c r="G939" s="397"/>
      <c r="H939" s="399"/>
      <c r="I939" s="608"/>
      <c r="J939" s="363"/>
      <c r="K939" s="363"/>
      <c r="L939" s="397"/>
      <c r="M939" s="397"/>
      <c r="N939" s="399"/>
      <c r="O939" s="397"/>
    </row>
    <row r="940" spans="1:15" x14ac:dyDescent="0.2">
      <c r="A940" s="397"/>
      <c r="B940" s="397"/>
      <c r="C940" s="397"/>
      <c r="D940" s="397"/>
      <c r="E940" s="397"/>
      <c r="F940" s="397"/>
      <c r="G940" s="397"/>
      <c r="H940" s="399"/>
      <c r="I940" s="608"/>
      <c r="J940" s="363"/>
      <c r="K940" s="363"/>
      <c r="L940" s="397"/>
      <c r="M940" s="397"/>
      <c r="N940" s="399"/>
      <c r="O940" s="397"/>
    </row>
    <row r="941" spans="1:15" x14ac:dyDescent="0.2">
      <c r="A941" s="397"/>
      <c r="B941" s="397"/>
      <c r="C941" s="397"/>
      <c r="D941" s="397"/>
      <c r="E941" s="397"/>
      <c r="F941" s="397"/>
      <c r="G941" s="397"/>
      <c r="H941" s="399"/>
      <c r="I941" s="608"/>
      <c r="J941" s="363"/>
      <c r="K941" s="363"/>
      <c r="L941" s="397"/>
      <c r="M941" s="397"/>
      <c r="N941" s="399"/>
      <c r="O941" s="397"/>
    </row>
    <row r="942" spans="1:15" x14ac:dyDescent="0.2">
      <c r="A942" s="397"/>
      <c r="B942" s="397"/>
      <c r="C942" s="397"/>
      <c r="D942" s="397"/>
      <c r="E942" s="397"/>
      <c r="F942" s="397"/>
      <c r="G942" s="397"/>
      <c r="H942" s="399"/>
      <c r="I942" s="608"/>
      <c r="J942" s="363"/>
      <c r="K942" s="363"/>
      <c r="L942" s="397"/>
      <c r="M942" s="397"/>
      <c r="N942" s="399"/>
      <c r="O942" s="397"/>
    </row>
    <row r="943" spans="1:15" x14ac:dyDescent="0.2">
      <c r="A943" s="397"/>
      <c r="B943" s="397"/>
      <c r="C943" s="397"/>
      <c r="D943" s="397"/>
      <c r="E943" s="397"/>
      <c r="F943" s="397"/>
      <c r="G943" s="397"/>
      <c r="H943" s="399"/>
      <c r="I943" s="608"/>
      <c r="J943" s="363"/>
      <c r="K943" s="363"/>
      <c r="L943" s="397"/>
      <c r="M943" s="397"/>
      <c r="N943" s="399"/>
      <c r="O943" s="397"/>
    </row>
    <row r="944" spans="1:15" x14ac:dyDescent="0.2">
      <c r="A944" s="397"/>
      <c r="B944" s="397"/>
      <c r="C944" s="397"/>
      <c r="D944" s="397"/>
      <c r="E944" s="397"/>
      <c r="F944" s="397"/>
      <c r="G944" s="397"/>
      <c r="H944" s="399"/>
      <c r="I944" s="608"/>
      <c r="J944" s="363"/>
      <c r="K944" s="363"/>
      <c r="L944" s="397"/>
      <c r="M944" s="397"/>
      <c r="N944" s="399"/>
      <c r="O944" s="397"/>
    </row>
    <row r="945" spans="1:15" x14ac:dyDescent="0.2">
      <c r="A945" s="397"/>
      <c r="B945" s="397"/>
      <c r="C945" s="397"/>
      <c r="D945" s="397"/>
      <c r="E945" s="397"/>
      <c r="F945" s="397"/>
      <c r="G945" s="397"/>
      <c r="H945" s="399"/>
      <c r="I945" s="608"/>
      <c r="J945" s="363"/>
      <c r="K945" s="363"/>
      <c r="L945" s="397"/>
      <c r="M945" s="397"/>
      <c r="N945" s="399"/>
      <c r="O945" s="397"/>
    </row>
    <row r="946" spans="1:15" x14ac:dyDescent="0.2">
      <c r="A946" s="397"/>
      <c r="B946" s="397"/>
      <c r="C946" s="397"/>
      <c r="D946" s="397"/>
      <c r="E946" s="397"/>
      <c r="F946" s="397"/>
      <c r="G946" s="397"/>
      <c r="H946" s="399"/>
      <c r="I946" s="608"/>
      <c r="J946" s="363"/>
      <c r="K946" s="363"/>
      <c r="L946" s="397"/>
      <c r="M946" s="397"/>
      <c r="N946" s="399"/>
      <c r="O946" s="397"/>
    </row>
    <row r="947" spans="1:15" x14ac:dyDescent="0.2">
      <c r="A947" s="397"/>
      <c r="B947" s="397"/>
      <c r="C947" s="397"/>
      <c r="D947" s="397"/>
      <c r="E947" s="397"/>
      <c r="F947" s="397"/>
      <c r="G947" s="397"/>
      <c r="H947" s="399"/>
      <c r="I947" s="608"/>
      <c r="J947" s="363"/>
      <c r="K947" s="363"/>
      <c r="L947" s="397"/>
      <c r="M947" s="397"/>
      <c r="N947" s="399"/>
      <c r="O947" s="397"/>
    </row>
    <row r="948" spans="1:15" x14ac:dyDescent="0.2">
      <c r="A948" s="397"/>
      <c r="B948" s="397"/>
      <c r="C948" s="397"/>
      <c r="D948" s="397"/>
      <c r="E948" s="397"/>
      <c r="F948" s="397"/>
      <c r="G948" s="397"/>
      <c r="H948" s="399"/>
      <c r="I948" s="608"/>
      <c r="J948" s="363"/>
      <c r="K948" s="363"/>
      <c r="L948" s="397"/>
      <c r="M948" s="397"/>
      <c r="N948" s="399"/>
      <c r="O948" s="397"/>
    </row>
    <row r="949" spans="1:15" x14ac:dyDescent="0.2">
      <c r="A949" s="397"/>
      <c r="B949" s="397"/>
      <c r="C949" s="397"/>
      <c r="D949" s="397"/>
      <c r="E949" s="397"/>
      <c r="F949" s="397"/>
      <c r="G949" s="397"/>
      <c r="H949" s="399"/>
      <c r="I949" s="608"/>
      <c r="J949" s="363"/>
      <c r="K949" s="363"/>
      <c r="L949" s="397"/>
      <c r="M949" s="397"/>
      <c r="N949" s="399"/>
      <c r="O949" s="397"/>
    </row>
    <row r="950" spans="1:15" x14ac:dyDescent="0.2">
      <c r="A950" s="397"/>
      <c r="B950" s="397"/>
      <c r="C950" s="397"/>
      <c r="D950" s="397"/>
      <c r="E950" s="397"/>
      <c r="F950" s="397"/>
      <c r="G950" s="397"/>
      <c r="H950" s="399"/>
      <c r="I950" s="608"/>
      <c r="J950" s="363"/>
      <c r="K950" s="363"/>
      <c r="L950" s="397"/>
      <c r="M950" s="397"/>
      <c r="N950" s="399"/>
      <c r="O950" s="397"/>
    </row>
    <row r="951" spans="1:15" x14ac:dyDescent="0.2">
      <c r="A951" s="397"/>
      <c r="B951" s="397"/>
      <c r="C951" s="397"/>
      <c r="D951" s="397"/>
      <c r="E951" s="397"/>
      <c r="F951" s="397"/>
      <c r="G951" s="397"/>
      <c r="H951" s="399"/>
      <c r="I951" s="608"/>
      <c r="J951" s="363"/>
      <c r="K951" s="363"/>
      <c r="L951" s="397"/>
      <c r="M951" s="397"/>
      <c r="N951" s="399"/>
      <c r="O951" s="397"/>
    </row>
    <row r="952" spans="1:15" x14ac:dyDescent="0.2">
      <c r="A952" s="397"/>
      <c r="B952" s="397"/>
      <c r="C952" s="397"/>
      <c r="D952" s="397"/>
      <c r="E952" s="397"/>
      <c r="F952" s="397"/>
      <c r="G952" s="397"/>
      <c r="H952" s="399"/>
      <c r="I952" s="608"/>
      <c r="J952" s="363"/>
      <c r="K952" s="363"/>
      <c r="L952" s="397"/>
      <c r="M952" s="397"/>
      <c r="N952" s="399"/>
      <c r="O952" s="397"/>
    </row>
    <row r="953" spans="1:15" x14ac:dyDescent="0.2">
      <c r="A953" s="397"/>
      <c r="B953" s="397"/>
      <c r="C953" s="397"/>
      <c r="D953" s="397"/>
      <c r="E953" s="397"/>
      <c r="F953" s="397"/>
      <c r="G953" s="397"/>
      <c r="H953" s="399"/>
      <c r="I953" s="608"/>
      <c r="J953" s="363"/>
      <c r="K953" s="363"/>
      <c r="L953" s="397"/>
      <c r="M953" s="397"/>
      <c r="N953" s="399"/>
      <c r="O953" s="397"/>
    </row>
    <row r="954" spans="1:15" x14ac:dyDescent="0.2">
      <c r="A954" s="397"/>
      <c r="B954" s="397"/>
      <c r="C954" s="397"/>
      <c r="D954" s="397"/>
      <c r="E954" s="397"/>
      <c r="F954" s="397"/>
      <c r="G954" s="397"/>
      <c r="H954" s="399"/>
      <c r="I954" s="608"/>
      <c r="J954" s="363"/>
      <c r="K954" s="363"/>
      <c r="L954" s="397"/>
      <c r="M954" s="397"/>
      <c r="N954" s="399"/>
      <c r="O954" s="397"/>
    </row>
    <row r="955" spans="1:15" x14ac:dyDescent="0.2">
      <c r="A955" s="397"/>
      <c r="B955" s="397"/>
      <c r="C955" s="397"/>
      <c r="D955" s="397"/>
      <c r="E955" s="397"/>
      <c r="F955" s="397"/>
      <c r="G955" s="397"/>
      <c r="H955" s="399"/>
      <c r="I955" s="608"/>
      <c r="J955" s="363"/>
      <c r="K955" s="363"/>
      <c r="L955" s="397"/>
      <c r="M955" s="397"/>
      <c r="N955" s="399"/>
      <c r="O955" s="397"/>
    </row>
    <row r="956" spans="1:15" x14ac:dyDescent="0.2">
      <c r="A956" s="397"/>
      <c r="B956" s="397"/>
      <c r="C956" s="397"/>
      <c r="D956" s="397"/>
      <c r="E956" s="397"/>
      <c r="F956" s="397"/>
      <c r="G956" s="397"/>
      <c r="H956" s="399"/>
      <c r="I956" s="608"/>
      <c r="J956" s="363"/>
      <c r="K956" s="363"/>
      <c r="L956" s="397"/>
      <c r="M956" s="397"/>
      <c r="N956" s="399"/>
      <c r="O956" s="397"/>
    </row>
    <row r="957" spans="1:15" x14ac:dyDescent="0.2">
      <c r="A957" s="397"/>
      <c r="B957" s="397"/>
      <c r="C957" s="397"/>
      <c r="D957" s="397"/>
      <c r="E957" s="397"/>
      <c r="F957" s="397"/>
      <c r="G957" s="397"/>
      <c r="H957" s="399"/>
      <c r="I957" s="608"/>
      <c r="J957" s="363"/>
      <c r="K957" s="363"/>
      <c r="L957" s="397"/>
      <c r="M957" s="397"/>
      <c r="N957" s="399"/>
      <c r="O957" s="397"/>
    </row>
    <row r="958" spans="1:15" x14ac:dyDescent="0.2">
      <c r="A958" s="397"/>
      <c r="B958" s="397"/>
      <c r="C958" s="397"/>
      <c r="D958" s="397"/>
      <c r="E958" s="397"/>
      <c r="F958" s="397"/>
      <c r="G958" s="397"/>
      <c r="H958" s="399"/>
      <c r="I958" s="608"/>
      <c r="J958" s="363"/>
      <c r="K958" s="363"/>
      <c r="L958" s="397"/>
      <c r="M958" s="397"/>
      <c r="N958" s="399"/>
      <c r="O958" s="397"/>
    </row>
    <row r="959" spans="1:15" x14ac:dyDescent="0.2">
      <c r="A959" s="397"/>
      <c r="B959" s="397"/>
      <c r="C959" s="397"/>
      <c r="D959" s="397"/>
      <c r="E959" s="397"/>
      <c r="F959" s="397"/>
      <c r="G959" s="397"/>
      <c r="H959" s="399"/>
      <c r="I959" s="608"/>
      <c r="J959" s="363"/>
      <c r="K959" s="363"/>
      <c r="L959" s="397"/>
      <c r="M959" s="397"/>
      <c r="N959" s="399"/>
      <c r="O959" s="397"/>
    </row>
    <row r="960" spans="1:15" x14ac:dyDescent="0.2">
      <c r="A960" s="397"/>
      <c r="B960" s="397"/>
      <c r="C960" s="397"/>
      <c r="D960" s="397"/>
      <c r="E960" s="397"/>
      <c r="F960" s="397"/>
      <c r="G960" s="397"/>
      <c r="H960" s="399"/>
      <c r="I960" s="608"/>
      <c r="J960" s="363"/>
      <c r="K960" s="363"/>
      <c r="L960" s="397"/>
      <c r="M960" s="397"/>
      <c r="N960" s="399"/>
      <c r="O960" s="397"/>
    </row>
    <row r="961" spans="1:15" x14ac:dyDescent="0.2">
      <c r="A961" s="397"/>
      <c r="B961" s="397"/>
      <c r="C961" s="397"/>
      <c r="D961" s="397"/>
      <c r="E961" s="397"/>
      <c r="F961" s="397"/>
      <c r="G961" s="397"/>
      <c r="H961" s="399"/>
      <c r="I961" s="608"/>
      <c r="J961" s="363"/>
      <c r="K961" s="363"/>
      <c r="L961" s="397"/>
      <c r="M961" s="397"/>
      <c r="N961" s="399"/>
      <c r="O961" s="397"/>
    </row>
    <row r="962" spans="1:15" x14ac:dyDescent="0.2">
      <c r="A962" s="397"/>
      <c r="B962" s="397"/>
      <c r="C962" s="397"/>
      <c r="D962" s="397"/>
      <c r="E962" s="397"/>
      <c r="F962" s="397"/>
      <c r="G962" s="397"/>
      <c r="H962" s="399"/>
      <c r="I962" s="608"/>
      <c r="J962" s="363"/>
      <c r="K962" s="363"/>
      <c r="L962" s="397"/>
      <c r="M962" s="397"/>
      <c r="N962" s="399"/>
      <c r="O962" s="397"/>
    </row>
    <row r="963" spans="1:15" x14ac:dyDescent="0.2">
      <c r="A963" s="397"/>
      <c r="B963" s="397"/>
      <c r="C963" s="397"/>
      <c r="D963" s="397"/>
      <c r="E963" s="397"/>
      <c r="F963" s="397"/>
      <c r="G963" s="397"/>
      <c r="H963" s="399"/>
      <c r="I963" s="608"/>
      <c r="J963" s="363"/>
      <c r="K963" s="363"/>
      <c r="L963" s="397"/>
      <c r="M963" s="397"/>
      <c r="N963" s="399"/>
      <c r="O963" s="397"/>
    </row>
    <row r="964" spans="1:15" x14ac:dyDescent="0.2">
      <c r="A964" s="397"/>
      <c r="B964" s="397"/>
      <c r="C964" s="397"/>
      <c r="D964" s="397"/>
      <c r="E964" s="397"/>
      <c r="F964" s="397"/>
      <c r="G964" s="397"/>
      <c r="H964" s="399"/>
      <c r="I964" s="608"/>
      <c r="J964" s="363"/>
      <c r="K964" s="363"/>
      <c r="L964" s="397"/>
      <c r="M964" s="397"/>
      <c r="N964" s="399"/>
      <c r="O964" s="397"/>
    </row>
    <row r="965" spans="1:15" x14ac:dyDescent="0.2">
      <c r="A965" s="397"/>
      <c r="B965" s="397"/>
      <c r="C965" s="397"/>
      <c r="D965" s="397"/>
      <c r="E965" s="397"/>
      <c r="F965" s="397"/>
      <c r="G965" s="397"/>
      <c r="H965" s="399"/>
      <c r="I965" s="608"/>
      <c r="J965" s="363"/>
      <c r="K965" s="363"/>
      <c r="L965" s="397"/>
      <c r="M965" s="397"/>
      <c r="N965" s="399"/>
      <c r="O965" s="397"/>
    </row>
    <row r="966" spans="1:15" x14ac:dyDescent="0.2">
      <c r="A966" s="397"/>
      <c r="B966" s="397"/>
      <c r="C966" s="397"/>
      <c r="D966" s="397"/>
      <c r="E966" s="397"/>
      <c r="F966" s="397"/>
      <c r="G966" s="397"/>
      <c r="H966" s="399"/>
      <c r="I966" s="608"/>
      <c r="J966" s="363"/>
      <c r="K966" s="363"/>
      <c r="L966" s="397"/>
      <c r="M966" s="397"/>
      <c r="N966" s="399"/>
      <c r="O966" s="397"/>
    </row>
    <row r="967" spans="1:15" x14ac:dyDescent="0.2">
      <c r="A967" s="397"/>
      <c r="B967" s="397"/>
      <c r="C967" s="397"/>
      <c r="D967" s="397"/>
      <c r="E967" s="397"/>
      <c r="F967" s="397"/>
      <c r="G967" s="397"/>
      <c r="H967" s="399"/>
      <c r="I967" s="608"/>
      <c r="J967" s="363"/>
      <c r="K967" s="363"/>
      <c r="L967" s="397"/>
      <c r="M967" s="397"/>
      <c r="N967" s="399"/>
      <c r="O967" s="397"/>
    </row>
    <row r="968" spans="1:15" x14ac:dyDescent="0.2">
      <c r="A968" s="397"/>
      <c r="B968" s="397"/>
      <c r="C968" s="397"/>
      <c r="D968" s="397"/>
      <c r="E968" s="397"/>
      <c r="F968" s="397"/>
      <c r="G968" s="397"/>
      <c r="H968" s="399"/>
      <c r="I968" s="608"/>
      <c r="J968" s="363"/>
      <c r="K968" s="363"/>
      <c r="L968" s="397"/>
      <c r="M968" s="397"/>
      <c r="N968" s="399"/>
      <c r="O968" s="397"/>
    </row>
    <row r="969" spans="1:15" x14ac:dyDescent="0.2">
      <c r="A969" s="397"/>
      <c r="B969" s="397"/>
      <c r="C969" s="397"/>
      <c r="D969" s="397"/>
      <c r="E969" s="397"/>
      <c r="F969" s="397"/>
      <c r="G969" s="397"/>
      <c r="H969" s="399"/>
      <c r="I969" s="608"/>
      <c r="J969" s="363"/>
      <c r="K969" s="363"/>
      <c r="L969" s="397"/>
      <c r="M969" s="397"/>
      <c r="N969" s="399"/>
      <c r="O969" s="397"/>
    </row>
    <row r="970" spans="1:15" x14ac:dyDescent="0.2">
      <c r="A970" s="397"/>
      <c r="B970" s="397"/>
      <c r="C970" s="397"/>
      <c r="D970" s="397"/>
      <c r="E970" s="397"/>
      <c r="F970" s="397"/>
      <c r="G970" s="397"/>
      <c r="H970" s="399"/>
      <c r="I970" s="608"/>
      <c r="J970" s="363"/>
      <c r="K970" s="363"/>
      <c r="L970" s="397"/>
      <c r="M970" s="397"/>
      <c r="N970" s="399"/>
      <c r="O970" s="397"/>
    </row>
    <row r="971" spans="1:15" x14ac:dyDescent="0.2">
      <c r="A971" s="397"/>
      <c r="B971" s="397"/>
      <c r="C971" s="397"/>
      <c r="D971" s="397"/>
      <c r="E971" s="397"/>
      <c r="F971" s="397"/>
      <c r="G971" s="397"/>
      <c r="H971" s="399"/>
      <c r="I971" s="608"/>
      <c r="J971" s="363"/>
      <c r="K971" s="363"/>
      <c r="L971" s="397"/>
      <c r="M971" s="397"/>
      <c r="N971" s="399"/>
      <c r="O971" s="397"/>
    </row>
    <row r="972" spans="1:15" x14ac:dyDescent="0.2">
      <c r="A972" s="397"/>
      <c r="B972" s="397"/>
      <c r="C972" s="397"/>
      <c r="D972" s="397"/>
      <c r="E972" s="397"/>
      <c r="F972" s="397"/>
      <c r="G972" s="397"/>
      <c r="H972" s="399"/>
      <c r="I972" s="608"/>
      <c r="J972" s="363"/>
      <c r="K972" s="363"/>
      <c r="L972" s="397"/>
      <c r="M972" s="397"/>
      <c r="N972" s="399"/>
      <c r="O972" s="397"/>
    </row>
    <row r="973" spans="1:15" x14ac:dyDescent="0.2">
      <c r="A973" s="397"/>
      <c r="B973" s="397"/>
      <c r="C973" s="397"/>
      <c r="D973" s="397"/>
      <c r="E973" s="397"/>
      <c r="F973" s="397"/>
      <c r="G973" s="397"/>
      <c r="H973" s="399"/>
      <c r="I973" s="608"/>
      <c r="J973" s="363"/>
      <c r="K973" s="363"/>
      <c r="L973" s="397"/>
      <c r="M973" s="397"/>
      <c r="N973" s="399"/>
      <c r="O973" s="397"/>
    </row>
    <row r="974" spans="1:15" x14ac:dyDescent="0.2">
      <c r="A974" s="397"/>
      <c r="B974" s="397"/>
      <c r="C974" s="397"/>
      <c r="D974" s="397"/>
      <c r="E974" s="397"/>
      <c r="F974" s="397"/>
      <c r="G974" s="397"/>
      <c r="H974" s="399"/>
      <c r="I974" s="608"/>
      <c r="J974" s="363"/>
      <c r="K974" s="363"/>
      <c r="L974" s="397"/>
      <c r="M974" s="397"/>
      <c r="N974" s="399"/>
      <c r="O974" s="397"/>
    </row>
    <row r="975" spans="1:15" x14ac:dyDescent="0.2">
      <c r="A975" s="397"/>
      <c r="B975" s="397"/>
      <c r="C975" s="397"/>
      <c r="D975" s="397"/>
      <c r="E975" s="397"/>
      <c r="F975" s="397"/>
      <c r="G975" s="397"/>
      <c r="H975" s="399"/>
      <c r="I975" s="608"/>
      <c r="J975" s="363"/>
      <c r="K975" s="363"/>
      <c r="L975" s="397"/>
      <c r="M975" s="397"/>
      <c r="N975" s="399"/>
      <c r="O975" s="397"/>
    </row>
    <row r="976" spans="1:15" x14ac:dyDescent="0.2">
      <c r="A976" s="397"/>
      <c r="B976" s="397"/>
      <c r="C976" s="397"/>
      <c r="D976" s="397"/>
      <c r="E976" s="397"/>
      <c r="F976" s="397"/>
      <c r="G976" s="397"/>
      <c r="H976" s="399"/>
      <c r="I976" s="608"/>
      <c r="J976" s="363"/>
      <c r="K976" s="363"/>
      <c r="L976" s="397"/>
      <c r="M976" s="397"/>
      <c r="N976" s="399"/>
      <c r="O976" s="397"/>
    </row>
    <row r="977" spans="1:15" x14ac:dyDescent="0.2">
      <c r="A977" s="397"/>
      <c r="B977" s="397"/>
      <c r="C977" s="397"/>
      <c r="D977" s="397"/>
      <c r="E977" s="397"/>
      <c r="F977" s="397"/>
      <c r="G977" s="397"/>
      <c r="H977" s="399"/>
      <c r="I977" s="608"/>
      <c r="J977" s="363"/>
      <c r="K977" s="363"/>
      <c r="L977" s="397"/>
      <c r="M977" s="397"/>
      <c r="N977" s="399"/>
      <c r="O977" s="397"/>
    </row>
    <row r="978" spans="1:15" x14ac:dyDescent="0.2">
      <c r="A978" s="397"/>
      <c r="B978" s="397"/>
      <c r="C978" s="397"/>
      <c r="D978" s="397"/>
      <c r="E978" s="397"/>
      <c r="F978" s="397"/>
      <c r="G978" s="397"/>
      <c r="H978" s="399"/>
      <c r="I978" s="608"/>
      <c r="J978" s="363"/>
      <c r="K978" s="363"/>
      <c r="L978" s="397"/>
      <c r="M978" s="397"/>
      <c r="N978" s="399"/>
      <c r="O978" s="397"/>
    </row>
    <row r="979" spans="1:15" x14ac:dyDescent="0.2">
      <c r="A979" s="397"/>
      <c r="B979" s="397"/>
      <c r="C979" s="397"/>
      <c r="D979" s="397"/>
      <c r="E979" s="397"/>
      <c r="F979" s="397"/>
      <c r="G979" s="397"/>
      <c r="H979" s="399"/>
      <c r="I979" s="608"/>
      <c r="J979" s="363"/>
      <c r="K979" s="363"/>
      <c r="L979" s="397"/>
      <c r="M979" s="397"/>
      <c r="N979" s="399"/>
      <c r="O979" s="397"/>
    </row>
    <row r="980" spans="1:15" x14ac:dyDescent="0.2">
      <c r="A980" s="397"/>
      <c r="B980" s="397"/>
      <c r="C980" s="397"/>
      <c r="D980" s="397"/>
      <c r="E980" s="397"/>
      <c r="F980" s="397"/>
      <c r="G980" s="397"/>
      <c r="H980" s="399"/>
      <c r="I980" s="608"/>
      <c r="J980" s="363"/>
      <c r="K980" s="363"/>
      <c r="L980" s="397"/>
      <c r="M980" s="397"/>
      <c r="N980" s="399"/>
      <c r="O980" s="397"/>
    </row>
    <row r="981" spans="1:15" x14ac:dyDescent="0.2">
      <c r="A981" s="397"/>
      <c r="B981" s="397"/>
      <c r="C981" s="397"/>
      <c r="D981" s="397"/>
      <c r="E981" s="397"/>
      <c r="F981" s="397"/>
      <c r="G981" s="397"/>
      <c r="H981" s="399"/>
      <c r="I981" s="608"/>
      <c r="J981" s="363"/>
      <c r="K981" s="363"/>
      <c r="L981" s="397"/>
      <c r="M981" s="397"/>
      <c r="N981" s="399"/>
      <c r="O981" s="397"/>
    </row>
    <row r="982" spans="1:15" x14ac:dyDescent="0.2">
      <c r="A982" s="397"/>
      <c r="B982" s="397"/>
      <c r="C982" s="397"/>
      <c r="D982" s="397"/>
      <c r="E982" s="397"/>
      <c r="F982" s="397"/>
      <c r="G982" s="397"/>
      <c r="H982" s="399"/>
      <c r="I982" s="608"/>
      <c r="J982" s="363"/>
      <c r="K982" s="363"/>
      <c r="L982" s="397"/>
      <c r="M982" s="397"/>
      <c r="N982" s="399"/>
      <c r="O982" s="397"/>
    </row>
    <row r="983" spans="1:15" x14ac:dyDescent="0.2">
      <c r="A983" s="397"/>
      <c r="B983" s="397"/>
      <c r="C983" s="397"/>
      <c r="D983" s="397"/>
      <c r="E983" s="397"/>
      <c r="F983" s="397"/>
      <c r="G983" s="397"/>
      <c r="H983" s="399"/>
      <c r="I983" s="608"/>
      <c r="J983" s="363"/>
      <c r="K983" s="363"/>
      <c r="L983" s="397"/>
      <c r="M983" s="397"/>
      <c r="N983" s="399"/>
      <c r="O983" s="397"/>
    </row>
    <row r="984" spans="1:15" x14ac:dyDescent="0.2">
      <c r="A984" s="397"/>
      <c r="B984" s="397"/>
      <c r="C984" s="397"/>
      <c r="D984" s="397"/>
      <c r="E984" s="397"/>
      <c r="F984" s="397"/>
      <c r="G984" s="397"/>
      <c r="H984" s="399"/>
      <c r="I984" s="608"/>
      <c r="J984" s="363"/>
      <c r="K984" s="363"/>
      <c r="L984" s="397"/>
      <c r="M984" s="397"/>
      <c r="N984" s="399"/>
      <c r="O984" s="397"/>
    </row>
    <row r="985" spans="1:15" x14ac:dyDescent="0.2">
      <c r="A985" s="397"/>
      <c r="B985" s="397"/>
      <c r="C985" s="397"/>
      <c r="D985" s="397"/>
      <c r="E985" s="397"/>
      <c r="F985" s="397"/>
      <c r="G985" s="397"/>
      <c r="H985" s="399"/>
      <c r="I985" s="608"/>
      <c r="J985" s="363"/>
      <c r="K985" s="363"/>
      <c r="L985" s="397"/>
      <c r="M985" s="397"/>
      <c r="N985" s="399"/>
      <c r="O985" s="397"/>
    </row>
    <row r="986" spans="1:15" x14ac:dyDescent="0.2">
      <c r="A986" s="397"/>
      <c r="B986" s="397"/>
      <c r="C986" s="397"/>
      <c r="D986" s="397"/>
      <c r="E986" s="397"/>
      <c r="F986" s="397"/>
      <c r="G986" s="397"/>
      <c r="H986" s="399"/>
      <c r="I986" s="608"/>
      <c r="J986" s="363"/>
      <c r="K986" s="363"/>
      <c r="L986" s="397"/>
      <c r="M986" s="397"/>
      <c r="N986" s="399"/>
      <c r="O986" s="397"/>
    </row>
    <row r="987" spans="1:15" x14ac:dyDescent="0.2">
      <c r="A987" s="397"/>
      <c r="B987" s="397"/>
      <c r="C987" s="397"/>
      <c r="D987" s="397"/>
      <c r="E987" s="397"/>
      <c r="F987" s="397"/>
      <c r="G987" s="397"/>
      <c r="H987" s="399"/>
      <c r="I987" s="608"/>
      <c r="J987" s="363"/>
      <c r="K987" s="363"/>
      <c r="L987" s="397"/>
      <c r="M987" s="397"/>
      <c r="N987" s="399"/>
      <c r="O987" s="397"/>
    </row>
    <row r="988" spans="1:15" x14ac:dyDescent="0.2">
      <c r="A988" s="397"/>
      <c r="B988" s="397"/>
      <c r="C988" s="397"/>
      <c r="D988" s="397"/>
      <c r="E988" s="397"/>
      <c r="F988" s="397"/>
      <c r="G988" s="397"/>
      <c r="H988" s="399"/>
      <c r="I988" s="608"/>
      <c r="J988" s="363"/>
      <c r="K988" s="363"/>
      <c r="L988" s="397"/>
      <c r="M988" s="397"/>
      <c r="N988" s="399"/>
      <c r="O988" s="397"/>
    </row>
    <row r="989" spans="1:15" x14ac:dyDescent="0.2">
      <c r="A989" s="397"/>
      <c r="B989" s="397"/>
      <c r="C989" s="397"/>
      <c r="D989" s="397"/>
      <c r="E989" s="397"/>
      <c r="F989" s="397"/>
      <c r="G989" s="397"/>
      <c r="H989" s="399"/>
      <c r="I989" s="608"/>
      <c r="J989" s="363"/>
      <c r="K989" s="363"/>
      <c r="L989" s="397"/>
      <c r="M989" s="397"/>
      <c r="N989" s="399"/>
      <c r="O989" s="397"/>
    </row>
    <row r="990" spans="1:15" x14ac:dyDescent="0.2">
      <c r="A990" s="397"/>
      <c r="B990" s="397"/>
      <c r="C990" s="397"/>
      <c r="D990" s="397"/>
      <c r="E990" s="397"/>
      <c r="F990" s="397"/>
      <c r="G990" s="397"/>
      <c r="H990" s="399"/>
      <c r="I990" s="608"/>
      <c r="J990" s="363"/>
      <c r="K990" s="363"/>
      <c r="L990" s="397"/>
      <c r="M990" s="397"/>
      <c r="N990" s="399"/>
      <c r="O990" s="397"/>
    </row>
    <row r="991" spans="1:15" x14ac:dyDescent="0.2">
      <c r="A991" s="397"/>
      <c r="B991" s="397"/>
      <c r="C991" s="397"/>
      <c r="D991" s="397"/>
      <c r="E991" s="397"/>
      <c r="F991" s="397"/>
      <c r="G991" s="397"/>
      <c r="H991" s="399"/>
      <c r="I991" s="608"/>
      <c r="J991" s="363"/>
      <c r="K991" s="363"/>
      <c r="L991" s="397"/>
      <c r="M991" s="397"/>
      <c r="N991" s="399"/>
      <c r="O991" s="397"/>
    </row>
    <row r="992" spans="1:15" x14ac:dyDescent="0.2">
      <c r="A992" s="397"/>
      <c r="B992" s="397"/>
      <c r="C992" s="397"/>
      <c r="D992" s="397"/>
      <c r="E992" s="397"/>
      <c r="F992" s="397"/>
      <c r="G992" s="397"/>
      <c r="H992" s="399"/>
      <c r="I992" s="608"/>
      <c r="J992" s="363"/>
      <c r="K992" s="363"/>
      <c r="L992" s="397"/>
      <c r="M992" s="397"/>
      <c r="N992" s="399"/>
      <c r="O992" s="397"/>
    </row>
    <row r="993" spans="1:15" x14ac:dyDescent="0.2">
      <c r="A993" s="397"/>
      <c r="B993" s="397"/>
      <c r="C993" s="397"/>
      <c r="D993" s="397"/>
      <c r="E993" s="397"/>
      <c r="F993" s="397"/>
      <c r="G993" s="397"/>
      <c r="H993" s="399"/>
      <c r="I993" s="608"/>
      <c r="J993" s="363"/>
      <c r="K993" s="363"/>
      <c r="L993" s="397"/>
      <c r="M993" s="397"/>
      <c r="N993" s="399"/>
      <c r="O993" s="397"/>
    </row>
    <row r="994" spans="1:15" x14ac:dyDescent="0.2">
      <c r="A994" s="397"/>
      <c r="B994" s="397"/>
      <c r="C994" s="397"/>
      <c r="D994" s="397"/>
      <c r="E994" s="397"/>
      <c r="F994" s="397"/>
      <c r="G994" s="397"/>
      <c r="H994" s="399"/>
      <c r="I994" s="608"/>
      <c r="J994" s="363"/>
      <c r="K994" s="363"/>
      <c r="L994" s="397"/>
      <c r="M994" s="397"/>
      <c r="N994" s="399"/>
      <c r="O994" s="397"/>
    </row>
    <row r="995" spans="1:15" x14ac:dyDescent="0.2">
      <c r="A995" s="397"/>
      <c r="B995" s="397"/>
      <c r="C995" s="397"/>
      <c r="D995" s="397"/>
      <c r="E995" s="397"/>
      <c r="F995" s="397"/>
      <c r="G995" s="397"/>
      <c r="H995" s="399"/>
      <c r="I995" s="608"/>
      <c r="J995" s="363"/>
      <c r="K995" s="363"/>
      <c r="L995" s="397"/>
      <c r="M995" s="397"/>
      <c r="N995" s="399"/>
      <c r="O995" s="397"/>
    </row>
    <row r="996" spans="1:15" x14ac:dyDescent="0.2">
      <c r="A996" s="397"/>
      <c r="B996" s="397"/>
      <c r="C996" s="397"/>
      <c r="D996" s="397"/>
      <c r="E996" s="397"/>
      <c r="F996" s="397"/>
      <c r="G996" s="397"/>
      <c r="H996" s="399"/>
      <c r="I996" s="608"/>
      <c r="J996" s="363"/>
      <c r="K996" s="363"/>
      <c r="L996" s="397"/>
      <c r="M996" s="397"/>
      <c r="N996" s="399"/>
      <c r="O996" s="397"/>
    </row>
    <row r="997" spans="1:15" x14ac:dyDescent="0.2">
      <c r="A997" s="397"/>
      <c r="B997" s="397"/>
      <c r="C997" s="397"/>
      <c r="D997" s="397"/>
      <c r="E997" s="397"/>
      <c r="F997" s="397"/>
      <c r="G997" s="397"/>
      <c r="H997" s="399"/>
      <c r="I997" s="608"/>
      <c r="J997" s="363"/>
      <c r="K997" s="363"/>
      <c r="L997" s="397"/>
      <c r="M997" s="397"/>
      <c r="N997" s="399"/>
      <c r="O997" s="397"/>
    </row>
    <row r="998" spans="1:15" x14ac:dyDescent="0.2">
      <c r="A998" s="397"/>
      <c r="B998" s="397"/>
      <c r="C998" s="397"/>
      <c r="D998" s="397"/>
      <c r="E998" s="397"/>
      <c r="F998" s="397"/>
      <c r="G998" s="397"/>
      <c r="H998" s="399"/>
      <c r="I998" s="608"/>
      <c r="J998" s="363"/>
      <c r="K998" s="363"/>
      <c r="L998" s="397"/>
      <c r="M998" s="397"/>
      <c r="N998" s="399"/>
      <c r="O998" s="397"/>
    </row>
    <row r="999" spans="1:15" x14ac:dyDescent="0.2">
      <c r="A999" s="397"/>
      <c r="B999" s="397"/>
      <c r="C999" s="397"/>
      <c r="D999" s="397"/>
      <c r="E999" s="397"/>
      <c r="F999" s="397"/>
      <c r="G999" s="397"/>
      <c r="H999" s="399"/>
      <c r="I999" s="608"/>
      <c r="J999" s="363"/>
      <c r="K999" s="363"/>
      <c r="L999" s="397"/>
      <c r="M999" s="397"/>
      <c r="N999" s="399"/>
      <c r="O999" s="397"/>
    </row>
    <row r="1000" spans="1:15" x14ac:dyDescent="0.2">
      <c r="A1000" s="397"/>
      <c r="B1000" s="397"/>
      <c r="C1000" s="397"/>
      <c r="D1000" s="397"/>
      <c r="E1000" s="397"/>
      <c r="F1000" s="397"/>
      <c r="G1000" s="397"/>
      <c r="H1000" s="399"/>
      <c r="I1000" s="608"/>
      <c r="J1000" s="363"/>
      <c r="K1000" s="363"/>
      <c r="L1000" s="397"/>
      <c r="M1000" s="397"/>
      <c r="N1000" s="399"/>
      <c r="O1000" s="397"/>
    </row>
    <row r="1001" spans="1:15" x14ac:dyDescent="0.2">
      <c r="A1001" s="397"/>
      <c r="B1001" s="397"/>
      <c r="C1001" s="397"/>
      <c r="D1001" s="397"/>
      <c r="E1001" s="397"/>
      <c r="F1001" s="397"/>
      <c r="G1001" s="397"/>
      <c r="H1001" s="399"/>
      <c r="I1001" s="608"/>
      <c r="J1001" s="363"/>
      <c r="K1001" s="363"/>
      <c r="L1001" s="397"/>
      <c r="M1001" s="397"/>
      <c r="N1001" s="399"/>
      <c r="O1001" s="397"/>
    </row>
    <row r="1002" spans="1:15" x14ac:dyDescent="0.2">
      <c r="A1002" s="397"/>
      <c r="B1002" s="397"/>
      <c r="C1002" s="397"/>
      <c r="D1002" s="397"/>
      <c r="E1002" s="397"/>
      <c r="F1002" s="397"/>
      <c r="G1002" s="397"/>
      <c r="H1002" s="399"/>
      <c r="I1002" s="608"/>
      <c r="J1002" s="363"/>
      <c r="K1002" s="363"/>
      <c r="L1002" s="397"/>
      <c r="M1002" s="397"/>
      <c r="N1002" s="399"/>
      <c r="O1002" s="397"/>
    </row>
    <row r="1003" spans="1:15" x14ac:dyDescent="0.2">
      <c r="A1003" s="397"/>
      <c r="B1003" s="397"/>
      <c r="C1003" s="397"/>
      <c r="D1003" s="397"/>
      <c r="E1003" s="397"/>
      <c r="F1003" s="397"/>
      <c r="G1003" s="397"/>
      <c r="H1003" s="399"/>
      <c r="I1003" s="608"/>
      <c r="J1003" s="363"/>
      <c r="K1003" s="363"/>
      <c r="L1003" s="397"/>
      <c r="M1003" s="397"/>
      <c r="N1003" s="399"/>
      <c r="O1003" s="397"/>
    </row>
    <row r="1004" spans="1:15" x14ac:dyDescent="0.2">
      <c r="A1004" s="397"/>
      <c r="B1004" s="397"/>
      <c r="C1004" s="397"/>
      <c r="D1004" s="397"/>
      <c r="E1004" s="397"/>
      <c r="F1004" s="397"/>
      <c r="G1004" s="397"/>
      <c r="H1004" s="399"/>
      <c r="I1004" s="608"/>
      <c r="J1004" s="363"/>
      <c r="K1004" s="363"/>
      <c r="L1004" s="397"/>
      <c r="M1004" s="397"/>
      <c r="N1004" s="399"/>
      <c r="O1004" s="397"/>
    </row>
    <row r="1005" spans="1:15" x14ac:dyDescent="0.2">
      <c r="A1005" s="397"/>
      <c r="B1005" s="397"/>
      <c r="C1005" s="397"/>
      <c r="D1005" s="397"/>
      <c r="E1005" s="397"/>
      <c r="F1005" s="397"/>
      <c r="G1005" s="397"/>
      <c r="H1005" s="399"/>
      <c r="I1005" s="608"/>
      <c r="J1005" s="363"/>
      <c r="K1005" s="363"/>
      <c r="L1005" s="397"/>
      <c r="M1005" s="397"/>
      <c r="N1005" s="399"/>
      <c r="O1005" s="397"/>
    </row>
    <row r="1006" spans="1:15" x14ac:dyDescent="0.2">
      <c r="A1006" s="397"/>
      <c r="B1006" s="397"/>
      <c r="C1006" s="397"/>
      <c r="D1006" s="397"/>
      <c r="E1006" s="397"/>
      <c r="F1006" s="397"/>
      <c r="G1006" s="397"/>
      <c r="H1006" s="399"/>
      <c r="I1006" s="608"/>
      <c r="J1006" s="363"/>
      <c r="K1006" s="363"/>
      <c r="L1006" s="397"/>
      <c r="M1006" s="397"/>
      <c r="N1006" s="399"/>
      <c r="O1006" s="397"/>
    </row>
    <row r="1007" spans="1:15" x14ac:dyDescent="0.2">
      <c r="A1007" s="397"/>
      <c r="B1007" s="397"/>
      <c r="C1007" s="397"/>
      <c r="D1007" s="397"/>
      <c r="E1007" s="397"/>
      <c r="F1007" s="397"/>
      <c r="G1007" s="397"/>
      <c r="H1007" s="399"/>
      <c r="I1007" s="608"/>
      <c r="J1007" s="363"/>
      <c r="K1007" s="363"/>
      <c r="L1007" s="397"/>
      <c r="M1007" s="397"/>
      <c r="N1007" s="399"/>
      <c r="O1007" s="397"/>
    </row>
    <row r="1008" spans="1:15" x14ac:dyDescent="0.2">
      <c r="A1008" s="397"/>
      <c r="B1008" s="397"/>
      <c r="C1008" s="397"/>
      <c r="D1008" s="397"/>
      <c r="E1008" s="397"/>
      <c r="F1008" s="397"/>
      <c r="G1008" s="397"/>
      <c r="H1008" s="399"/>
      <c r="I1008" s="608"/>
      <c r="J1008" s="363"/>
      <c r="K1008" s="363"/>
      <c r="L1008" s="397"/>
      <c r="M1008" s="397"/>
      <c r="N1008" s="399"/>
      <c r="O1008" s="397"/>
    </row>
    <row r="1009" spans="1:15" x14ac:dyDescent="0.2">
      <c r="A1009" s="397"/>
      <c r="B1009" s="397"/>
      <c r="C1009" s="397"/>
      <c r="D1009" s="397"/>
      <c r="E1009" s="397"/>
      <c r="F1009" s="397"/>
      <c r="G1009" s="397"/>
      <c r="H1009" s="399"/>
      <c r="I1009" s="608"/>
      <c r="J1009" s="363"/>
      <c r="K1009" s="363"/>
      <c r="L1009" s="397"/>
      <c r="M1009" s="397"/>
      <c r="N1009" s="399"/>
      <c r="O1009" s="397"/>
    </row>
    <row r="1010" spans="1:15" x14ac:dyDescent="0.2">
      <c r="A1010" s="397"/>
      <c r="B1010" s="397"/>
      <c r="C1010" s="397"/>
      <c r="D1010" s="397"/>
      <c r="E1010" s="397"/>
      <c r="F1010" s="397"/>
      <c r="G1010" s="397"/>
      <c r="H1010" s="399"/>
      <c r="I1010" s="608"/>
      <c r="J1010" s="363"/>
      <c r="K1010" s="363"/>
      <c r="L1010" s="397"/>
      <c r="M1010" s="397"/>
      <c r="N1010" s="399"/>
      <c r="O1010" s="397"/>
    </row>
    <row r="1011" spans="1:15" x14ac:dyDescent="0.2">
      <c r="A1011" s="397"/>
      <c r="B1011" s="397"/>
      <c r="C1011" s="397"/>
      <c r="D1011" s="397"/>
      <c r="E1011" s="397"/>
      <c r="F1011" s="397"/>
      <c r="G1011" s="397"/>
      <c r="H1011" s="399"/>
      <c r="I1011" s="608"/>
      <c r="J1011" s="363"/>
      <c r="K1011" s="363"/>
      <c r="L1011" s="397"/>
      <c r="M1011" s="397"/>
      <c r="N1011" s="399"/>
      <c r="O1011" s="397"/>
    </row>
    <row r="1012" spans="1:15" x14ac:dyDescent="0.2">
      <c r="A1012" s="397"/>
      <c r="B1012" s="397"/>
      <c r="C1012" s="397"/>
      <c r="D1012" s="397"/>
      <c r="E1012" s="397"/>
      <c r="F1012" s="397"/>
      <c r="G1012" s="397"/>
      <c r="H1012" s="399"/>
      <c r="I1012" s="608"/>
      <c r="J1012" s="363"/>
      <c r="K1012" s="363"/>
      <c r="L1012" s="397"/>
      <c r="M1012" s="397"/>
      <c r="N1012" s="399"/>
      <c r="O1012" s="397"/>
    </row>
    <row r="1013" spans="1:15" x14ac:dyDescent="0.2">
      <c r="A1013" s="397"/>
      <c r="B1013" s="397"/>
      <c r="C1013" s="397"/>
      <c r="D1013" s="397"/>
      <c r="E1013" s="397"/>
      <c r="F1013" s="397"/>
      <c r="G1013" s="397"/>
      <c r="H1013" s="399"/>
      <c r="I1013" s="608"/>
      <c r="J1013" s="363"/>
      <c r="K1013" s="363"/>
      <c r="L1013" s="397"/>
      <c r="M1013" s="397"/>
      <c r="N1013" s="399"/>
      <c r="O1013" s="397"/>
    </row>
    <row r="1014" spans="1:15" x14ac:dyDescent="0.2">
      <c r="A1014" s="397"/>
      <c r="B1014" s="397"/>
      <c r="C1014" s="397"/>
      <c r="D1014" s="397"/>
      <c r="E1014" s="397"/>
      <c r="F1014" s="397"/>
      <c r="G1014" s="397"/>
      <c r="H1014" s="399"/>
      <c r="I1014" s="608"/>
      <c r="J1014" s="363"/>
      <c r="K1014" s="363"/>
      <c r="L1014" s="397"/>
      <c r="M1014" s="397"/>
      <c r="N1014" s="399"/>
      <c r="O1014" s="397"/>
    </row>
    <row r="1015" spans="1:15" x14ac:dyDescent="0.2">
      <c r="A1015" s="397"/>
      <c r="B1015" s="397"/>
      <c r="C1015" s="397"/>
      <c r="D1015" s="397"/>
      <c r="E1015" s="397"/>
      <c r="F1015" s="397"/>
      <c r="G1015" s="397"/>
      <c r="H1015" s="399"/>
      <c r="I1015" s="608"/>
      <c r="J1015" s="363"/>
      <c r="K1015" s="363"/>
      <c r="L1015" s="397"/>
      <c r="M1015" s="397"/>
      <c r="N1015" s="399"/>
      <c r="O1015" s="397"/>
    </row>
    <row r="1016" spans="1:15" x14ac:dyDescent="0.2">
      <c r="A1016" s="397"/>
      <c r="B1016" s="397"/>
      <c r="C1016" s="397"/>
      <c r="D1016" s="397"/>
      <c r="E1016" s="397"/>
      <c r="F1016" s="397"/>
      <c r="G1016" s="397"/>
      <c r="H1016" s="399"/>
      <c r="I1016" s="608"/>
      <c r="J1016" s="363"/>
      <c r="K1016" s="363"/>
      <c r="L1016" s="397"/>
      <c r="M1016" s="397"/>
      <c r="N1016" s="399"/>
      <c r="O1016" s="397"/>
    </row>
    <row r="1017" spans="1:15" x14ac:dyDescent="0.2">
      <c r="A1017" s="397"/>
      <c r="B1017" s="397"/>
      <c r="C1017" s="397"/>
      <c r="D1017" s="397"/>
      <c r="E1017" s="397"/>
      <c r="F1017" s="397"/>
      <c r="G1017" s="397"/>
      <c r="H1017" s="399"/>
      <c r="I1017" s="608"/>
      <c r="J1017" s="363"/>
      <c r="K1017" s="363"/>
      <c r="L1017" s="397"/>
      <c r="M1017" s="397"/>
      <c r="N1017" s="399"/>
      <c r="O1017" s="397"/>
    </row>
    <row r="1018" spans="1:15" x14ac:dyDescent="0.2">
      <c r="A1018" s="397"/>
      <c r="B1018" s="397"/>
      <c r="C1018" s="397"/>
      <c r="D1018" s="397"/>
      <c r="E1018" s="397"/>
      <c r="F1018" s="397"/>
      <c r="G1018" s="397"/>
      <c r="H1018" s="399"/>
      <c r="I1018" s="608"/>
      <c r="J1018" s="363"/>
      <c r="K1018" s="363"/>
      <c r="L1018" s="397"/>
      <c r="M1018" s="397"/>
      <c r="N1018" s="399"/>
      <c r="O1018" s="397"/>
    </row>
    <row r="1019" spans="1:15" x14ac:dyDescent="0.2">
      <c r="A1019" s="397"/>
      <c r="B1019" s="397"/>
      <c r="C1019" s="397"/>
      <c r="D1019" s="397"/>
      <c r="E1019" s="397"/>
      <c r="F1019" s="397"/>
      <c r="G1019" s="397"/>
      <c r="H1019" s="399"/>
      <c r="I1019" s="608"/>
      <c r="J1019" s="363"/>
      <c r="K1019" s="363"/>
      <c r="L1019" s="397"/>
      <c r="M1019" s="397"/>
      <c r="N1019" s="399"/>
      <c r="O1019" s="397"/>
    </row>
    <row r="1020" spans="1:15" x14ac:dyDescent="0.2">
      <c r="A1020" s="397"/>
      <c r="B1020" s="397"/>
      <c r="C1020" s="397"/>
      <c r="D1020" s="397"/>
      <c r="E1020" s="397"/>
      <c r="F1020" s="397"/>
      <c r="G1020" s="397"/>
      <c r="H1020" s="399"/>
      <c r="I1020" s="608"/>
      <c r="J1020" s="363"/>
      <c r="K1020" s="363"/>
      <c r="L1020" s="397"/>
      <c r="M1020" s="397"/>
      <c r="N1020" s="399"/>
      <c r="O1020" s="397"/>
    </row>
    <row r="1021" spans="1:15" x14ac:dyDescent="0.2">
      <c r="A1021" s="397"/>
      <c r="B1021" s="397"/>
      <c r="C1021" s="397"/>
      <c r="D1021" s="397"/>
      <c r="E1021" s="397"/>
      <c r="F1021" s="397"/>
      <c r="G1021" s="397"/>
      <c r="H1021" s="399"/>
      <c r="I1021" s="608"/>
      <c r="J1021" s="363"/>
      <c r="K1021" s="363"/>
      <c r="L1021" s="397"/>
      <c r="M1021" s="397"/>
      <c r="N1021" s="399"/>
      <c r="O1021" s="397"/>
    </row>
    <row r="1022" spans="1:15" x14ac:dyDescent="0.2">
      <c r="A1022" s="397"/>
      <c r="B1022" s="397"/>
      <c r="C1022" s="397"/>
      <c r="D1022" s="397"/>
      <c r="E1022" s="397"/>
      <c r="F1022" s="397"/>
      <c r="G1022" s="397"/>
      <c r="H1022" s="399"/>
      <c r="I1022" s="608"/>
      <c r="J1022" s="363"/>
      <c r="K1022" s="363"/>
      <c r="L1022" s="397"/>
      <c r="M1022" s="397"/>
      <c r="N1022" s="399"/>
      <c r="O1022" s="397"/>
    </row>
    <row r="1023" spans="1:15" x14ac:dyDescent="0.2">
      <c r="A1023" s="397"/>
      <c r="B1023" s="397"/>
      <c r="C1023" s="397"/>
      <c r="D1023" s="397"/>
      <c r="E1023" s="397"/>
      <c r="F1023" s="397"/>
      <c r="G1023" s="397"/>
      <c r="H1023" s="399"/>
      <c r="I1023" s="608"/>
      <c r="J1023" s="363"/>
      <c r="K1023" s="363"/>
      <c r="L1023" s="397"/>
      <c r="M1023" s="397"/>
      <c r="N1023" s="399"/>
      <c r="O1023" s="397"/>
    </row>
    <row r="1024" spans="1:15" x14ac:dyDescent="0.2">
      <c r="A1024" s="397"/>
      <c r="B1024" s="397"/>
      <c r="C1024" s="397"/>
      <c r="D1024" s="397"/>
      <c r="E1024" s="397"/>
      <c r="F1024" s="397"/>
      <c r="G1024" s="397"/>
      <c r="H1024" s="399"/>
      <c r="I1024" s="608"/>
      <c r="J1024" s="363"/>
      <c r="K1024" s="363"/>
      <c r="L1024" s="397"/>
      <c r="M1024" s="397"/>
      <c r="N1024" s="399"/>
      <c r="O1024" s="397"/>
    </row>
    <row r="1025" spans="1:15" x14ac:dyDescent="0.2">
      <c r="A1025" s="397"/>
      <c r="B1025" s="397"/>
      <c r="C1025" s="397"/>
      <c r="D1025" s="397"/>
      <c r="E1025" s="397"/>
      <c r="F1025" s="397"/>
      <c r="G1025" s="397"/>
      <c r="H1025" s="399"/>
      <c r="I1025" s="608"/>
      <c r="J1025" s="363"/>
      <c r="K1025" s="363"/>
      <c r="L1025" s="397"/>
      <c r="M1025" s="397"/>
      <c r="N1025" s="399"/>
      <c r="O1025" s="397"/>
    </row>
    <row r="1026" spans="1:15" x14ac:dyDescent="0.2">
      <c r="A1026" s="397"/>
      <c r="B1026" s="397"/>
      <c r="C1026" s="397"/>
      <c r="D1026" s="397"/>
      <c r="E1026" s="397"/>
      <c r="F1026" s="397"/>
      <c r="G1026" s="397"/>
      <c r="H1026" s="399"/>
      <c r="I1026" s="608"/>
      <c r="J1026" s="363"/>
      <c r="K1026" s="363"/>
      <c r="L1026" s="397"/>
      <c r="M1026" s="397"/>
      <c r="N1026" s="399"/>
      <c r="O1026" s="397"/>
    </row>
    <row r="1027" spans="1:15" x14ac:dyDescent="0.2">
      <c r="A1027" s="397"/>
      <c r="B1027" s="397"/>
      <c r="C1027" s="397"/>
      <c r="D1027" s="397"/>
      <c r="E1027" s="397"/>
      <c r="F1027" s="397"/>
      <c r="G1027" s="397"/>
      <c r="H1027" s="399"/>
      <c r="I1027" s="608"/>
      <c r="J1027" s="363"/>
      <c r="K1027" s="363"/>
      <c r="L1027" s="397"/>
      <c r="M1027" s="397"/>
      <c r="N1027" s="399"/>
      <c r="O1027" s="397"/>
    </row>
    <row r="1028" spans="1:15" x14ac:dyDescent="0.2">
      <c r="A1028" s="397"/>
      <c r="B1028" s="397"/>
      <c r="C1028" s="397"/>
      <c r="D1028" s="397"/>
      <c r="E1028" s="397"/>
      <c r="F1028" s="397"/>
      <c r="G1028" s="397"/>
      <c r="H1028" s="399"/>
      <c r="I1028" s="608"/>
      <c r="J1028" s="363"/>
      <c r="K1028" s="363"/>
      <c r="L1028" s="397"/>
      <c r="M1028" s="397"/>
      <c r="N1028" s="399"/>
      <c r="O1028" s="397"/>
    </row>
    <row r="1029" spans="1:15" x14ac:dyDescent="0.2">
      <c r="A1029" s="397"/>
      <c r="B1029" s="397"/>
      <c r="C1029" s="397"/>
      <c r="D1029" s="397"/>
      <c r="E1029" s="397"/>
      <c r="F1029" s="397"/>
      <c r="G1029" s="397"/>
      <c r="H1029" s="399"/>
      <c r="I1029" s="608"/>
      <c r="J1029" s="363"/>
      <c r="K1029" s="363"/>
      <c r="L1029" s="397"/>
      <c r="M1029" s="397"/>
      <c r="N1029" s="399"/>
      <c r="O1029" s="397"/>
    </row>
    <row r="1030" spans="1:15" x14ac:dyDescent="0.2">
      <c r="A1030" s="397"/>
      <c r="B1030" s="397"/>
      <c r="C1030" s="397"/>
      <c r="D1030" s="397"/>
      <c r="E1030" s="397"/>
      <c r="F1030" s="397"/>
      <c r="G1030" s="397"/>
      <c r="H1030" s="399"/>
      <c r="I1030" s="608"/>
      <c r="J1030" s="363"/>
      <c r="K1030" s="363"/>
      <c r="L1030" s="397"/>
      <c r="M1030" s="397"/>
      <c r="N1030" s="399"/>
      <c r="O1030" s="397"/>
    </row>
    <row r="1031" spans="1:15" x14ac:dyDescent="0.2">
      <c r="A1031" s="397"/>
      <c r="B1031" s="397"/>
      <c r="C1031" s="397"/>
      <c r="D1031" s="397"/>
      <c r="E1031" s="397"/>
      <c r="F1031" s="397"/>
      <c r="G1031" s="397"/>
      <c r="H1031" s="399"/>
      <c r="I1031" s="608"/>
      <c r="J1031" s="363"/>
      <c r="K1031" s="363"/>
      <c r="L1031" s="397"/>
      <c r="M1031" s="397"/>
      <c r="N1031" s="399"/>
      <c r="O1031" s="397"/>
    </row>
    <row r="1032" spans="1:15" x14ac:dyDescent="0.2">
      <c r="A1032" s="397"/>
      <c r="B1032" s="397"/>
      <c r="C1032" s="397"/>
      <c r="D1032" s="397"/>
      <c r="E1032" s="397"/>
      <c r="F1032" s="397"/>
      <c r="G1032" s="397"/>
      <c r="H1032" s="399"/>
      <c r="I1032" s="608"/>
      <c r="J1032" s="363"/>
      <c r="K1032" s="363"/>
      <c r="L1032" s="397"/>
      <c r="M1032" s="397"/>
      <c r="N1032" s="399"/>
      <c r="O1032" s="397"/>
    </row>
    <row r="1033" spans="1:15" x14ac:dyDescent="0.2">
      <c r="A1033" s="397"/>
      <c r="B1033" s="397"/>
      <c r="C1033" s="397"/>
      <c r="D1033" s="397"/>
      <c r="E1033" s="397"/>
      <c r="F1033" s="397"/>
      <c r="G1033" s="397"/>
      <c r="H1033" s="399"/>
      <c r="I1033" s="608"/>
      <c r="J1033" s="363"/>
      <c r="K1033" s="363"/>
      <c r="L1033" s="397"/>
      <c r="M1033" s="397"/>
      <c r="N1033" s="399"/>
      <c r="O1033" s="397"/>
    </row>
    <row r="1034" spans="1:15" x14ac:dyDescent="0.2">
      <c r="A1034" s="397"/>
      <c r="B1034" s="397"/>
      <c r="C1034" s="397"/>
      <c r="D1034" s="397"/>
      <c r="E1034" s="397"/>
      <c r="F1034" s="397"/>
      <c r="G1034" s="397"/>
      <c r="H1034" s="399"/>
      <c r="I1034" s="608"/>
      <c r="J1034" s="363"/>
      <c r="K1034" s="363"/>
      <c r="L1034" s="397"/>
      <c r="M1034" s="397"/>
      <c r="N1034" s="399"/>
      <c r="O1034" s="397"/>
    </row>
    <row r="1035" spans="1:15" x14ac:dyDescent="0.2">
      <c r="A1035" s="397"/>
      <c r="B1035" s="397"/>
      <c r="C1035" s="397"/>
      <c r="D1035" s="397"/>
      <c r="E1035" s="397"/>
      <c r="F1035" s="397"/>
      <c r="G1035" s="397"/>
      <c r="H1035" s="399"/>
      <c r="I1035" s="608"/>
      <c r="J1035" s="363"/>
      <c r="K1035" s="363"/>
      <c r="L1035" s="397"/>
      <c r="M1035" s="397"/>
      <c r="N1035" s="399"/>
      <c r="O1035" s="397"/>
    </row>
    <row r="1036" spans="1:15" x14ac:dyDescent="0.2">
      <c r="A1036" s="397"/>
      <c r="B1036" s="397"/>
      <c r="C1036" s="397"/>
      <c r="D1036" s="397"/>
      <c r="E1036" s="397"/>
      <c r="F1036" s="397"/>
      <c r="G1036" s="397"/>
      <c r="H1036" s="399"/>
      <c r="I1036" s="608"/>
      <c r="J1036" s="363"/>
      <c r="K1036" s="363"/>
      <c r="L1036" s="397"/>
      <c r="M1036" s="397"/>
      <c r="N1036" s="399"/>
      <c r="O1036" s="397"/>
    </row>
    <row r="1037" spans="1:15" x14ac:dyDescent="0.2">
      <c r="A1037" s="397"/>
      <c r="B1037" s="397"/>
      <c r="C1037" s="397"/>
      <c r="D1037" s="397"/>
      <c r="E1037" s="397"/>
      <c r="F1037" s="397"/>
      <c r="G1037" s="397"/>
      <c r="H1037" s="399"/>
      <c r="I1037" s="608"/>
      <c r="J1037" s="363"/>
      <c r="K1037" s="363"/>
      <c r="L1037" s="397"/>
      <c r="M1037" s="397"/>
      <c r="N1037" s="399"/>
      <c r="O1037" s="397"/>
    </row>
    <row r="1038" spans="1:15" x14ac:dyDescent="0.2">
      <c r="A1038" s="397"/>
      <c r="B1038" s="397"/>
      <c r="C1038" s="397"/>
      <c r="D1038" s="397"/>
      <c r="E1038" s="397"/>
      <c r="F1038" s="397"/>
      <c r="G1038" s="397"/>
      <c r="H1038" s="399"/>
      <c r="I1038" s="608"/>
      <c r="J1038" s="363"/>
      <c r="K1038" s="363"/>
      <c r="L1038" s="397"/>
      <c r="M1038" s="397"/>
      <c r="N1038" s="399"/>
      <c r="O1038" s="397"/>
    </row>
    <row r="1039" spans="1:15" x14ac:dyDescent="0.2">
      <c r="A1039" s="397"/>
      <c r="B1039" s="397"/>
      <c r="C1039" s="397"/>
      <c r="D1039" s="397"/>
      <c r="E1039" s="397"/>
      <c r="F1039" s="397"/>
      <c r="G1039" s="397"/>
      <c r="H1039" s="399"/>
      <c r="I1039" s="608"/>
      <c r="J1039" s="363"/>
      <c r="K1039" s="363"/>
      <c r="L1039" s="397"/>
      <c r="M1039" s="397"/>
      <c r="N1039" s="399"/>
      <c r="O1039" s="397"/>
    </row>
    <row r="1040" spans="1:15" x14ac:dyDescent="0.2">
      <c r="A1040" s="397"/>
      <c r="B1040" s="397"/>
      <c r="C1040" s="397"/>
      <c r="D1040" s="397"/>
      <c r="E1040" s="397"/>
      <c r="F1040" s="397"/>
      <c r="G1040" s="397"/>
      <c r="H1040" s="399"/>
      <c r="I1040" s="608"/>
      <c r="J1040" s="363"/>
      <c r="K1040" s="363"/>
      <c r="L1040" s="397"/>
      <c r="M1040" s="397"/>
      <c r="N1040" s="399"/>
      <c r="O1040" s="397"/>
    </row>
    <row r="1041" spans="1:15" x14ac:dyDescent="0.2">
      <c r="A1041" s="397"/>
      <c r="B1041" s="397"/>
      <c r="C1041" s="397"/>
      <c r="D1041" s="397"/>
      <c r="E1041" s="397"/>
      <c r="F1041" s="397"/>
      <c r="G1041" s="397"/>
      <c r="H1041" s="399"/>
      <c r="I1041" s="608"/>
      <c r="J1041" s="363"/>
      <c r="K1041" s="363"/>
      <c r="L1041" s="397"/>
      <c r="M1041" s="397"/>
      <c r="N1041" s="399"/>
      <c r="O1041" s="397"/>
    </row>
    <row r="1042" spans="1:15" x14ac:dyDescent="0.2">
      <c r="A1042" s="397"/>
      <c r="B1042" s="397"/>
      <c r="C1042" s="397"/>
      <c r="D1042" s="397"/>
      <c r="E1042" s="397"/>
      <c r="F1042" s="397"/>
      <c r="G1042" s="397"/>
      <c r="H1042" s="399"/>
      <c r="I1042" s="608"/>
      <c r="J1042" s="363"/>
      <c r="K1042" s="363"/>
      <c r="L1042" s="397"/>
      <c r="M1042" s="397"/>
      <c r="N1042" s="399"/>
      <c r="O1042" s="397"/>
    </row>
    <row r="1043" spans="1:15" x14ac:dyDescent="0.2">
      <c r="A1043" s="397"/>
      <c r="B1043" s="397"/>
      <c r="C1043" s="397"/>
      <c r="D1043" s="397"/>
      <c r="E1043" s="397"/>
      <c r="F1043" s="397"/>
      <c r="G1043" s="397"/>
      <c r="H1043" s="399"/>
      <c r="I1043" s="608"/>
      <c r="J1043" s="363"/>
      <c r="K1043" s="363"/>
      <c r="L1043" s="397"/>
      <c r="M1043" s="397"/>
      <c r="N1043" s="399"/>
      <c r="O1043" s="397"/>
    </row>
    <row r="1044" spans="1:15" x14ac:dyDescent="0.2">
      <c r="A1044" s="397"/>
      <c r="B1044" s="397"/>
      <c r="C1044" s="397"/>
      <c r="D1044" s="397"/>
      <c r="E1044" s="397"/>
      <c r="F1044" s="397"/>
      <c r="G1044" s="397"/>
      <c r="H1044" s="399"/>
      <c r="I1044" s="608"/>
      <c r="J1044" s="363"/>
      <c r="K1044" s="363"/>
      <c r="L1044" s="397"/>
      <c r="M1044" s="397"/>
      <c r="N1044" s="399"/>
      <c r="O1044" s="397"/>
    </row>
    <row r="1045" spans="1:15" x14ac:dyDescent="0.2">
      <c r="A1045" s="397"/>
      <c r="B1045" s="397"/>
      <c r="C1045" s="397"/>
      <c r="D1045" s="397"/>
      <c r="E1045" s="397"/>
      <c r="F1045" s="397"/>
      <c r="G1045" s="397"/>
      <c r="H1045" s="399"/>
      <c r="I1045" s="608"/>
      <c r="J1045" s="363"/>
      <c r="K1045" s="363"/>
      <c r="L1045" s="397"/>
      <c r="M1045" s="397"/>
      <c r="N1045" s="399"/>
      <c r="O1045" s="397"/>
    </row>
    <row r="1046" spans="1:15" x14ac:dyDescent="0.2">
      <c r="A1046" s="397"/>
      <c r="B1046" s="397"/>
      <c r="C1046" s="397"/>
      <c r="D1046" s="397"/>
      <c r="E1046" s="397"/>
      <c r="F1046" s="397"/>
      <c r="G1046" s="397"/>
      <c r="H1046" s="399"/>
      <c r="I1046" s="608"/>
      <c r="J1046" s="363"/>
      <c r="K1046" s="363"/>
      <c r="L1046" s="397"/>
      <c r="M1046" s="397"/>
      <c r="N1046" s="399"/>
      <c r="O1046" s="397"/>
    </row>
    <row r="1047" spans="1:15" x14ac:dyDescent="0.2">
      <c r="A1047" s="397"/>
      <c r="B1047" s="397"/>
      <c r="C1047" s="397"/>
      <c r="D1047" s="397"/>
      <c r="E1047" s="397"/>
      <c r="F1047" s="397"/>
      <c r="G1047" s="397"/>
      <c r="H1047" s="399"/>
      <c r="I1047" s="608"/>
      <c r="J1047" s="363"/>
      <c r="K1047" s="363"/>
      <c r="L1047" s="397"/>
      <c r="M1047" s="397"/>
      <c r="N1047" s="399"/>
      <c r="O1047" s="397"/>
    </row>
    <row r="1048" spans="1:15" x14ac:dyDescent="0.2">
      <c r="A1048" s="397"/>
      <c r="B1048" s="397"/>
      <c r="C1048" s="397"/>
      <c r="D1048" s="397"/>
      <c r="E1048" s="397"/>
      <c r="F1048" s="397"/>
      <c r="G1048" s="397"/>
      <c r="H1048" s="399"/>
      <c r="I1048" s="608"/>
      <c r="J1048" s="363"/>
      <c r="K1048" s="363"/>
      <c r="L1048" s="397"/>
      <c r="M1048" s="397"/>
      <c r="N1048" s="399"/>
      <c r="O1048" s="397"/>
    </row>
    <row r="1049" spans="1:15" x14ac:dyDescent="0.2">
      <c r="A1049" s="397"/>
      <c r="B1049" s="397"/>
      <c r="C1049" s="397"/>
      <c r="D1049" s="397"/>
      <c r="E1049" s="397"/>
      <c r="F1049" s="397"/>
      <c r="G1049" s="397"/>
      <c r="H1049" s="399"/>
      <c r="I1049" s="608"/>
      <c r="J1049" s="363"/>
      <c r="K1049" s="363"/>
      <c r="L1049" s="397"/>
      <c r="M1049" s="397"/>
      <c r="N1049" s="399"/>
      <c r="O1049" s="397"/>
    </row>
    <row r="1050" spans="1:15" x14ac:dyDescent="0.2">
      <c r="A1050" s="397"/>
      <c r="B1050" s="397"/>
      <c r="C1050" s="397"/>
      <c r="D1050" s="397"/>
      <c r="E1050" s="397"/>
      <c r="F1050" s="397"/>
      <c r="G1050" s="397"/>
      <c r="H1050" s="399"/>
      <c r="I1050" s="608"/>
      <c r="J1050" s="363"/>
      <c r="K1050" s="363"/>
      <c r="L1050" s="397"/>
      <c r="M1050" s="397"/>
      <c r="N1050" s="399"/>
      <c r="O1050" s="397"/>
    </row>
    <row r="1051" spans="1:15" x14ac:dyDescent="0.2">
      <c r="A1051" s="397"/>
      <c r="B1051" s="397"/>
      <c r="C1051" s="397"/>
      <c r="D1051" s="397"/>
      <c r="E1051" s="397"/>
      <c r="F1051" s="397"/>
      <c r="G1051" s="397"/>
      <c r="H1051" s="399"/>
      <c r="I1051" s="608"/>
      <c r="J1051" s="363"/>
      <c r="K1051" s="363"/>
      <c r="L1051" s="397"/>
      <c r="M1051" s="397"/>
      <c r="N1051" s="399"/>
      <c r="O1051" s="397"/>
    </row>
    <row r="1052" spans="1:15" x14ac:dyDescent="0.2">
      <c r="A1052" s="397"/>
      <c r="B1052" s="397"/>
      <c r="C1052" s="397"/>
      <c r="D1052" s="397"/>
      <c r="E1052" s="397"/>
      <c r="F1052" s="397"/>
      <c r="G1052" s="397"/>
      <c r="H1052" s="399"/>
      <c r="I1052" s="608"/>
      <c r="J1052" s="363"/>
      <c r="K1052" s="363"/>
      <c r="L1052" s="397"/>
      <c r="M1052" s="397"/>
      <c r="N1052" s="399"/>
      <c r="O1052" s="397"/>
    </row>
    <row r="1053" spans="1:15" x14ac:dyDescent="0.2">
      <c r="A1053" s="397"/>
      <c r="B1053" s="397"/>
      <c r="C1053" s="397"/>
      <c r="D1053" s="397"/>
      <c r="E1053" s="397"/>
      <c r="F1053" s="397"/>
      <c r="G1053" s="397"/>
      <c r="H1053" s="399"/>
      <c r="I1053" s="608"/>
      <c r="J1053" s="363"/>
      <c r="K1053" s="363"/>
      <c r="L1053" s="397"/>
      <c r="M1053" s="397"/>
      <c r="N1053" s="399"/>
      <c r="O1053" s="397"/>
    </row>
    <row r="1054" spans="1:15" x14ac:dyDescent="0.2">
      <c r="A1054" s="397"/>
      <c r="B1054" s="397"/>
      <c r="C1054" s="397"/>
      <c r="D1054" s="397"/>
      <c r="E1054" s="397"/>
      <c r="F1054" s="397"/>
      <c r="G1054" s="397"/>
      <c r="H1054" s="399"/>
      <c r="I1054" s="608"/>
      <c r="J1054" s="363"/>
      <c r="K1054" s="363"/>
      <c r="L1054" s="397"/>
      <c r="M1054" s="397"/>
      <c r="N1054" s="399"/>
      <c r="O1054" s="397"/>
    </row>
    <row r="1055" spans="1:15" x14ac:dyDescent="0.2">
      <c r="A1055" s="397"/>
      <c r="B1055" s="397"/>
      <c r="C1055" s="397"/>
      <c r="D1055" s="397"/>
      <c r="E1055" s="397"/>
      <c r="F1055" s="397"/>
      <c r="G1055" s="397"/>
      <c r="H1055" s="399"/>
      <c r="I1055" s="608"/>
      <c r="J1055" s="363"/>
      <c r="K1055" s="363"/>
      <c r="L1055" s="397"/>
      <c r="M1055" s="397"/>
      <c r="N1055" s="399"/>
      <c r="O1055" s="397"/>
    </row>
    <row r="1056" spans="1:15" x14ac:dyDescent="0.2">
      <c r="A1056" s="397"/>
      <c r="B1056" s="397"/>
      <c r="C1056" s="397"/>
      <c r="D1056" s="397"/>
      <c r="E1056" s="397"/>
      <c r="F1056" s="397"/>
      <c r="G1056" s="397"/>
      <c r="H1056" s="399"/>
      <c r="I1056" s="608"/>
      <c r="J1056" s="363"/>
      <c r="K1056" s="363"/>
      <c r="L1056" s="397"/>
      <c r="M1056" s="397"/>
      <c r="N1056" s="399"/>
      <c r="O1056" s="397"/>
    </row>
    <row r="1057" spans="1:15" x14ac:dyDescent="0.2">
      <c r="A1057" s="397"/>
      <c r="B1057" s="397"/>
      <c r="C1057" s="397"/>
      <c r="D1057" s="397"/>
      <c r="E1057" s="397"/>
      <c r="F1057" s="397"/>
      <c r="G1057" s="397"/>
      <c r="H1057" s="399"/>
      <c r="I1057" s="608"/>
      <c r="J1057" s="363"/>
      <c r="K1057" s="363"/>
      <c r="L1057" s="397"/>
      <c r="M1057" s="397"/>
      <c r="N1057" s="399"/>
      <c r="O1057" s="397"/>
    </row>
    <row r="1058" spans="1:15" x14ac:dyDescent="0.2">
      <c r="A1058" s="397"/>
      <c r="B1058" s="397"/>
      <c r="C1058" s="397"/>
      <c r="D1058" s="397"/>
      <c r="E1058" s="397"/>
      <c r="F1058" s="397"/>
      <c r="G1058" s="397"/>
      <c r="H1058" s="399"/>
      <c r="I1058" s="608"/>
      <c r="J1058" s="363"/>
      <c r="K1058" s="363"/>
      <c r="L1058" s="397"/>
      <c r="M1058" s="397"/>
      <c r="N1058" s="399"/>
      <c r="O1058" s="397"/>
    </row>
    <row r="1059" spans="1:15" x14ac:dyDescent="0.2">
      <c r="A1059" s="397"/>
      <c r="B1059" s="397"/>
      <c r="C1059" s="397"/>
      <c r="D1059" s="397"/>
      <c r="E1059" s="397"/>
      <c r="F1059" s="397"/>
      <c r="G1059" s="397"/>
      <c r="H1059" s="399"/>
      <c r="I1059" s="608"/>
      <c r="J1059" s="363"/>
      <c r="K1059" s="363"/>
      <c r="L1059" s="397"/>
      <c r="M1059" s="397"/>
      <c r="N1059" s="399"/>
      <c r="O1059" s="397"/>
    </row>
    <row r="1060" spans="1:15" x14ac:dyDescent="0.2">
      <c r="A1060" s="397"/>
      <c r="B1060" s="397"/>
      <c r="C1060" s="397"/>
      <c r="D1060" s="397"/>
      <c r="E1060" s="397"/>
      <c r="F1060" s="397"/>
      <c r="G1060" s="397"/>
      <c r="H1060" s="399"/>
      <c r="I1060" s="608"/>
      <c r="J1060" s="363"/>
      <c r="K1060" s="363"/>
      <c r="L1060" s="397"/>
      <c r="M1060" s="397"/>
      <c r="N1060" s="399"/>
      <c r="O1060" s="397"/>
    </row>
    <row r="1061" spans="1:15" x14ac:dyDescent="0.2">
      <c r="A1061" s="397"/>
      <c r="B1061" s="397"/>
      <c r="C1061" s="397"/>
      <c r="D1061" s="397"/>
      <c r="E1061" s="397"/>
      <c r="F1061" s="397"/>
      <c r="G1061" s="397"/>
      <c r="H1061" s="399"/>
      <c r="I1061" s="608"/>
      <c r="J1061" s="363"/>
      <c r="K1061" s="363"/>
      <c r="L1061" s="397"/>
      <c r="M1061" s="397"/>
      <c r="N1061" s="399"/>
      <c r="O1061" s="397"/>
    </row>
    <row r="1062" spans="1:15" x14ac:dyDescent="0.2">
      <c r="A1062" s="397"/>
      <c r="B1062" s="397"/>
      <c r="C1062" s="397"/>
      <c r="D1062" s="397"/>
      <c r="E1062" s="397"/>
      <c r="F1062" s="397"/>
      <c r="G1062" s="397"/>
      <c r="H1062" s="399"/>
      <c r="I1062" s="608"/>
      <c r="J1062" s="363"/>
      <c r="K1062" s="363"/>
      <c r="L1062" s="397"/>
      <c r="M1062" s="397"/>
      <c r="N1062" s="399"/>
      <c r="O1062" s="397"/>
    </row>
    <row r="1063" spans="1:15" x14ac:dyDescent="0.2">
      <c r="A1063" s="397"/>
      <c r="B1063" s="397"/>
      <c r="C1063" s="397"/>
      <c r="D1063" s="397"/>
      <c r="E1063" s="397"/>
      <c r="F1063" s="397"/>
      <c r="G1063" s="397"/>
      <c r="H1063" s="399"/>
      <c r="I1063" s="608"/>
      <c r="J1063" s="363"/>
      <c r="K1063" s="363"/>
      <c r="L1063" s="397"/>
      <c r="M1063" s="397"/>
      <c r="N1063" s="399"/>
      <c r="O1063" s="397"/>
    </row>
    <row r="1064" spans="1:15" x14ac:dyDescent="0.2">
      <c r="A1064" s="397"/>
      <c r="B1064" s="397"/>
      <c r="C1064" s="397"/>
      <c r="D1064" s="397"/>
      <c r="E1064" s="397"/>
      <c r="F1064" s="397"/>
      <c r="G1064" s="397"/>
      <c r="H1064" s="399"/>
      <c r="I1064" s="608"/>
      <c r="J1064" s="363"/>
      <c r="K1064" s="363"/>
      <c r="L1064" s="397"/>
      <c r="M1064" s="397"/>
      <c r="N1064" s="399"/>
      <c r="O1064" s="397"/>
    </row>
    <row r="1065" spans="1:15" x14ac:dyDescent="0.2">
      <c r="A1065" s="397"/>
      <c r="B1065" s="397"/>
      <c r="C1065" s="397"/>
      <c r="D1065" s="397"/>
      <c r="E1065" s="397"/>
      <c r="F1065" s="397"/>
      <c r="G1065" s="397"/>
      <c r="H1065" s="399"/>
      <c r="I1065" s="608"/>
      <c r="J1065" s="363"/>
      <c r="K1065" s="363"/>
      <c r="L1065" s="397"/>
      <c r="M1065" s="397"/>
      <c r="N1065" s="399"/>
      <c r="O1065" s="397"/>
    </row>
    <row r="1066" spans="1:15" x14ac:dyDescent="0.2">
      <c r="A1066" s="397"/>
      <c r="B1066" s="397"/>
      <c r="C1066" s="397"/>
      <c r="D1066" s="397"/>
      <c r="E1066" s="397"/>
      <c r="F1066" s="397"/>
      <c r="G1066" s="397"/>
      <c r="H1066" s="399"/>
      <c r="I1066" s="608"/>
      <c r="J1066" s="363"/>
      <c r="K1066" s="363"/>
      <c r="L1066" s="397"/>
      <c r="M1066" s="397"/>
      <c r="N1066" s="399"/>
      <c r="O1066" s="397"/>
    </row>
    <row r="1067" spans="1:15" x14ac:dyDescent="0.2">
      <c r="A1067" s="397"/>
      <c r="B1067" s="397"/>
      <c r="C1067" s="397"/>
      <c r="D1067" s="397"/>
      <c r="E1067" s="397"/>
      <c r="F1067" s="397"/>
      <c r="G1067" s="397"/>
      <c r="H1067" s="399"/>
      <c r="I1067" s="608"/>
      <c r="J1067" s="363"/>
      <c r="K1067" s="363"/>
      <c r="L1067" s="397"/>
      <c r="M1067" s="397"/>
      <c r="N1067" s="399"/>
      <c r="O1067" s="397"/>
    </row>
    <row r="1068" spans="1:15" x14ac:dyDescent="0.2">
      <c r="A1068" s="397"/>
      <c r="B1068" s="397"/>
      <c r="C1068" s="397"/>
      <c r="D1068" s="397"/>
      <c r="E1068" s="397"/>
      <c r="F1068" s="397"/>
      <c r="G1068" s="397"/>
      <c r="H1068" s="399"/>
      <c r="I1068" s="608"/>
      <c r="J1068" s="363"/>
      <c r="K1068" s="363"/>
      <c r="L1068" s="397"/>
      <c r="M1068" s="397"/>
      <c r="N1068" s="399"/>
      <c r="O1068" s="397"/>
    </row>
    <row r="1069" spans="1:15" x14ac:dyDescent="0.2">
      <c r="A1069" s="397"/>
      <c r="B1069" s="397"/>
      <c r="C1069" s="397"/>
      <c r="D1069" s="397"/>
      <c r="E1069" s="397"/>
      <c r="F1069" s="397"/>
      <c r="G1069" s="397"/>
      <c r="H1069" s="399"/>
      <c r="I1069" s="608"/>
      <c r="J1069" s="363"/>
      <c r="K1069" s="363"/>
      <c r="L1069" s="397"/>
      <c r="M1069" s="397"/>
      <c r="N1069" s="399"/>
      <c r="O1069" s="397"/>
    </row>
    <row r="1070" spans="1:15" x14ac:dyDescent="0.2">
      <c r="A1070" s="397"/>
      <c r="B1070" s="397"/>
      <c r="C1070" s="397"/>
      <c r="D1070" s="397"/>
      <c r="E1070" s="397"/>
      <c r="F1070" s="397"/>
      <c r="G1070" s="397"/>
      <c r="H1070" s="399"/>
      <c r="I1070" s="608"/>
      <c r="J1070" s="363"/>
      <c r="K1070" s="363"/>
      <c r="L1070" s="397"/>
      <c r="M1070" s="397"/>
      <c r="N1070" s="399"/>
      <c r="O1070" s="397"/>
    </row>
    <row r="1071" spans="1:15" x14ac:dyDescent="0.2">
      <c r="A1071" s="397"/>
      <c r="B1071" s="397"/>
      <c r="C1071" s="397"/>
      <c r="D1071" s="397"/>
      <c r="E1071" s="397"/>
      <c r="F1071" s="397"/>
      <c r="G1071" s="397"/>
      <c r="H1071" s="399"/>
      <c r="I1071" s="608"/>
      <c r="J1071" s="363"/>
      <c r="K1071" s="363"/>
      <c r="L1071" s="397"/>
      <c r="M1071" s="397"/>
      <c r="N1071" s="399"/>
      <c r="O1071" s="397"/>
    </row>
    <row r="1072" spans="1:15" x14ac:dyDescent="0.2">
      <c r="A1072" s="397"/>
      <c r="B1072" s="397"/>
      <c r="C1072" s="397"/>
      <c r="D1072" s="397"/>
      <c r="E1072" s="397"/>
      <c r="F1072" s="397"/>
      <c r="G1072" s="397"/>
      <c r="H1072" s="399"/>
      <c r="I1072" s="608"/>
      <c r="J1072" s="363"/>
      <c r="K1072" s="363"/>
      <c r="L1072" s="397"/>
      <c r="M1072" s="397"/>
      <c r="N1072" s="399"/>
      <c r="O1072" s="397"/>
    </row>
    <row r="1073" spans="1:15" x14ac:dyDescent="0.2">
      <c r="A1073" s="397"/>
      <c r="B1073" s="397"/>
      <c r="C1073" s="397"/>
      <c r="D1073" s="397"/>
      <c r="E1073" s="397"/>
      <c r="F1073" s="397"/>
      <c r="G1073" s="397"/>
      <c r="H1073" s="399"/>
      <c r="I1073" s="608"/>
      <c r="J1073" s="363"/>
      <c r="K1073" s="363"/>
      <c r="L1073" s="397"/>
      <c r="M1073" s="397"/>
      <c r="N1073" s="399"/>
      <c r="O1073" s="397"/>
    </row>
    <row r="1074" spans="1:15" x14ac:dyDescent="0.2">
      <c r="A1074" s="397"/>
      <c r="B1074" s="397"/>
      <c r="C1074" s="397"/>
      <c r="D1074" s="397"/>
      <c r="E1074" s="397"/>
      <c r="F1074" s="397"/>
      <c r="G1074" s="397"/>
      <c r="H1074" s="399"/>
      <c r="I1074" s="608"/>
      <c r="J1074" s="363"/>
      <c r="K1074" s="363"/>
      <c r="L1074" s="397"/>
      <c r="M1074" s="397"/>
      <c r="N1074" s="399"/>
      <c r="O1074" s="397"/>
    </row>
    <row r="1075" spans="1:15" x14ac:dyDescent="0.2">
      <c r="A1075" s="397"/>
      <c r="B1075" s="397"/>
      <c r="C1075" s="397"/>
      <c r="D1075" s="397"/>
      <c r="E1075" s="397"/>
      <c r="F1075" s="397"/>
      <c r="G1075" s="397"/>
      <c r="H1075" s="399"/>
      <c r="I1075" s="608"/>
      <c r="J1075" s="363"/>
      <c r="K1075" s="363"/>
      <c r="L1075" s="397"/>
      <c r="M1075" s="397"/>
      <c r="N1075" s="399"/>
      <c r="O1075" s="397"/>
    </row>
    <row r="1076" spans="1:15" x14ac:dyDescent="0.2">
      <c r="A1076" s="397"/>
      <c r="B1076" s="397"/>
      <c r="C1076" s="397"/>
      <c r="D1076" s="397"/>
      <c r="E1076" s="397"/>
      <c r="F1076" s="397"/>
      <c r="G1076" s="397"/>
      <c r="H1076" s="399"/>
      <c r="I1076" s="608"/>
      <c r="J1076" s="363"/>
      <c r="K1076" s="363"/>
      <c r="L1076" s="397"/>
      <c r="M1076" s="397"/>
      <c r="N1076" s="399"/>
      <c r="O1076" s="397"/>
    </row>
    <row r="1077" spans="1:15" x14ac:dyDescent="0.2">
      <c r="A1077" s="397"/>
      <c r="B1077" s="397"/>
      <c r="C1077" s="397"/>
      <c r="D1077" s="397"/>
      <c r="E1077" s="397"/>
      <c r="F1077" s="397"/>
      <c r="G1077" s="397"/>
      <c r="H1077" s="399"/>
      <c r="I1077" s="608"/>
      <c r="J1077" s="363"/>
      <c r="K1077" s="363"/>
      <c r="L1077" s="397"/>
      <c r="M1077" s="397"/>
      <c r="N1077" s="399"/>
      <c r="O1077" s="397"/>
    </row>
    <row r="1078" spans="1:15" x14ac:dyDescent="0.2">
      <c r="A1078" s="397"/>
      <c r="B1078" s="397"/>
      <c r="C1078" s="397"/>
      <c r="D1078" s="397"/>
      <c r="E1078" s="397"/>
      <c r="F1078" s="397"/>
      <c r="G1078" s="397"/>
      <c r="H1078" s="399"/>
      <c r="I1078" s="608"/>
      <c r="J1078" s="363"/>
      <c r="K1078" s="363"/>
      <c r="L1078" s="397"/>
      <c r="M1078" s="397"/>
      <c r="N1078" s="399"/>
      <c r="O1078" s="397"/>
    </row>
    <row r="1079" spans="1:15" x14ac:dyDescent="0.2">
      <c r="A1079" s="397"/>
      <c r="B1079" s="397"/>
      <c r="C1079" s="397"/>
      <c r="D1079" s="397"/>
      <c r="E1079" s="397"/>
      <c r="F1079" s="397"/>
      <c r="G1079" s="397"/>
      <c r="H1079" s="399"/>
      <c r="I1079" s="608"/>
      <c r="J1079" s="363"/>
      <c r="K1079" s="363"/>
      <c r="L1079" s="397"/>
      <c r="M1079" s="397"/>
      <c r="N1079" s="399"/>
      <c r="O1079" s="397"/>
    </row>
    <row r="1080" spans="1:15" x14ac:dyDescent="0.2">
      <c r="A1080" s="397"/>
      <c r="B1080" s="397"/>
      <c r="C1080" s="397"/>
      <c r="D1080" s="397"/>
      <c r="E1080" s="397"/>
      <c r="F1080" s="397"/>
      <c r="G1080" s="397"/>
      <c r="H1080" s="399"/>
      <c r="I1080" s="608"/>
      <c r="J1080" s="363"/>
      <c r="K1080" s="363"/>
      <c r="L1080" s="397"/>
      <c r="M1080" s="397"/>
      <c r="N1080" s="399"/>
      <c r="O1080" s="397"/>
    </row>
    <row r="1081" spans="1:15" x14ac:dyDescent="0.2">
      <c r="A1081" s="397"/>
      <c r="B1081" s="397"/>
      <c r="C1081" s="397"/>
      <c r="D1081" s="397"/>
      <c r="E1081" s="397"/>
      <c r="F1081" s="397"/>
      <c r="G1081" s="397"/>
      <c r="H1081" s="399"/>
      <c r="I1081" s="608"/>
      <c r="J1081" s="363"/>
      <c r="K1081" s="363"/>
      <c r="L1081" s="397"/>
      <c r="M1081" s="397"/>
      <c r="N1081" s="399"/>
      <c r="O1081" s="397"/>
    </row>
    <row r="1082" spans="1:15" x14ac:dyDescent="0.2">
      <c r="A1082" s="397"/>
      <c r="B1082" s="397"/>
      <c r="C1082" s="397"/>
      <c r="D1082" s="397"/>
      <c r="E1082" s="397"/>
      <c r="F1082" s="397"/>
      <c r="G1082" s="397"/>
      <c r="H1082" s="399"/>
      <c r="I1082" s="608"/>
      <c r="J1082" s="363"/>
      <c r="K1082" s="363"/>
      <c r="L1082" s="397"/>
      <c r="M1082" s="397"/>
      <c r="N1082" s="399"/>
      <c r="O1082" s="397"/>
    </row>
    <row r="1083" spans="1:15" x14ac:dyDescent="0.2">
      <c r="A1083" s="397"/>
      <c r="B1083" s="397"/>
      <c r="C1083" s="397"/>
      <c r="D1083" s="397"/>
      <c r="E1083" s="397"/>
      <c r="F1083" s="397"/>
      <c r="G1083" s="397"/>
      <c r="H1083" s="399"/>
      <c r="I1083" s="608"/>
      <c r="J1083" s="363"/>
      <c r="K1083" s="363"/>
      <c r="L1083" s="397"/>
      <c r="M1083" s="397"/>
      <c r="N1083" s="399"/>
      <c r="O1083" s="397"/>
    </row>
    <row r="1084" spans="1:15" x14ac:dyDescent="0.2">
      <c r="A1084" s="397"/>
      <c r="B1084" s="397"/>
      <c r="C1084" s="397"/>
      <c r="D1084" s="397"/>
      <c r="E1084" s="397"/>
      <c r="F1084" s="397"/>
      <c r="G1084" s="397"/>
      <c r="H1084" s="399"/>
      <c r="I1084" s="608"/>
      <c r="J1084" s="363"/>
      <c r="K1084" s="363"/>
      <c r="L1084" s="397"/>
      <c r="M1084" s="397"/>
      <c r="N1084" s="399"/>
      <c r="O1084" s="397"/>
    </row>
    <row r="1085" spans="1:15" x14ac:dyDescent="0.2">
      <c r="A1085" s="397"/>
      <c r="B1085" s="397"/>
      <c r="C1085" s="397"/>
      <c r="D1085" s="397"/>
      <c r="E1085" s="397"/>
      <c r="F1085" s="397"/>
      <c r="G1085" s="397"/>
      <c r="H1085" s="399"/>
      <c r="I1085" s="608"/>
      <c r="J1085" s="363"/>
      <c r="K1085" s="363"/>
      <c r="L1085" s="397"/>
      <c r="M1085" s="397"/>
      <c r="N1085" s="399"/>
      <c r="O1085" s="397"/>
    </row>
    <row r="1086" spans="1:15" x14ac:dyDescent="0.2">
      <c r="A1086" s="397"/>
      <c r="B1086" s="397"/>
      <c r="C1086" s="397"/>
      <c r="D1086" s="397"/>
      <c r="E1086" s="397"/>
      <c r="F1086" s="397"/>
      <c r="G1086" s="397"/>
      <c r="H1086" s="399"/>
      <c r="I1086" s="608"/>
      <c r="J1086" s="363"/>
      <c r="K1086" s="363"/>
      <c r="L1086" s="397"/>
      <c r="M1086" s="397"/>
      <c r="N1086" s="399"/>
      <c r="O1086" s="397"/>
    </row>
    <row r="1087" spans="1:15" x14ac:dyDescent="0.2">
      <c r="A1087" s="397"/>
      <c r="B1087" s="397"/>
      <c r="C1087" s="397"/>
      <c r="D1087" s="397"/>
      <c r="E1087" s="397"/>
      <c r="F1087" s="397"/>
      <c r="G1087" s="397"/>
      <c r="H1087" s="399"/>
      <c r="I1087" s="608"/>
      <c r="J1087" s="363"/>
      <c r="K1087" s="363"/>
      <c r="L1087" s="397"/>
      <c r="M1087" s="397"/>
      <c r="N1087" s="399"/>
      <c r="O1087" s="397"/>
    </row>
    <row r="1088" spans="1:15" x14ac:dyDescent="0.2">
      <c r="A1088" s="397"/>
      <c r="B1088" s="397"/>
      <c r="C1088" s="397"/>
      <c r="D1088" s="397"/>
      <c r="E1088" s="397"/>
      <c r="F1088" s="397"/>
      <c r="G1088" s="397"/>
      <c r="H1088" s="399"/>
      <c r="I1088" s="608"/>
      <c r="J1088" s="363"/>
      <c r="K1088" s="363"/>
      <c r="L1088" s="397"/>
      <c r="M1088" s="397"/>
      <c r="N1088" s="399"/>
      <c r="O1088" s="397"/>
    </row>
    <row r="1089" spans="1:15" x14ac:dyDescent="0.2">
      <c r="A1089" s="397"/>
      <c r="B1089" s="397"/>
      <c r="C1089" s="397"/>
      <c r="D1089" s="397"/>
      <c r="E1089" s="397"/>
      <c r="F1089" s="397"/>
      <c r="G1089" s="397"/>
      <c r="H1089" s="399"/>
      <c r="I1089" s="608"/>
      <c r="J1089" s="363"/>
      <c r="K1089" s="363"/>
      <c r="L1089" s="397"/>
      <c r="M1089" s="397"/>
      <c r="N1089" s="399"/>
      <c r="O1089" s="397"/>
    </row>
    <row r="1090" spans="1:15" x14ac:dyDescent="0.2">
      <c r="A1090" s="397"/>
      <c r="B1090" s="397"/>
      <c r="C1090" s="397"/>
      <c r="D1090" s="397"/>
      <c r="E1090" s="397"/>
      <c r="F1090" s="397"/>
      <c r="G1090" s="397"/>
      <c r="H1090" s="399"/>
      <c r="I1090" s="608"/>
      <c r="J1090" s="363"/>
      <c r="K1090" s="363"/>
      <c r="L1090" s="397"/>
      <c r="M1090" s="397"/>
      <c r="N1090" s="399"/>
      <c r="O1090" s="397"/>
    </row>
    <row r="1091" spans="1:15" x14ac:dyDescent="0.2">
      <c r="A1091" s="397"/>
      <c r="B1091" s="397"/>
      <c r="C1091" s="397"/>
      <c r="D1091" s="397"/>
      <c r="E1091" s="397"/>
      <c r="F1091" s="397"/>
      <c r="G1091" s="397"/>
      <c r="H1091" s="399"/>
      <c r="I1091" s="608"/>
      <c r="J1091" s="363"/>
      <c r="K1091" s="363"/>
      <c r="L1091" s="397"/>
      <c r="M1091" s="397"/>
      <c r="N1091" s="399"/>
      <c r="O1091" s="397"/>
    </row>
    <row r="1092" spans="1:15" x14ac:dyDescent="0.2">
      <c r="A1092" s="397"/>
      <c r="B1092" s="397"/>
      <c r="C1092" s="397"/>
      <c r="D1092" s="397"/>
      <c r="E1092" s="397"/>
      <c r="F1092" s="397"/>
      <c r="G1092" s="397"/>
      <c r="H1092" s="399"/>
      <c r="I1092" s="608"/>
      <c r="J1092" s="363"/>
      <c r="K1092" s="363"/>
      <c r="L1092" s="397"/>
      <c r="M1092" s="397"/>
      <c r="N1092" s="399"/>
      <c r="O1092" s="397"/>
    </row>
    <row r="1093" spans="1:15" x14ac:dyDescent="0.2">
      <c r="A1093" s="397"/>
      <c r="B1093" s="397"/>
      <c r="C1093" s="397"/>
      <c r="D1093" s="397"/>
      <c r="E1093" s="397"/>
      <c r="F1093" s="397"/>
      <c r="G1093" s="397"/>
      <c r="H1093" s="399"/>
      <c r="I1093" s="608"/>
      <c r="J1093" s="363"/>
      <c r="K1093" s="363"/>
      <c r="L1093" s="397"/>
      <c r="M1093" s="397"/>
      <c r="N1093" s="399"/>
      <c r="O1093" s="397"/>
    </row>
    <row r="1094" spans="1:15" x14ac:dyDescent="0.2">
      <c r="A1094" s="397"/>
      <c r="B1094" s="397"/>
      <c r="C1094" s="397"/>
      <c r="D1094" s="397"/>
      <c r="E1094" s="397"/>
      <c r="F1094" s="397"/>
      <c r="G1094" s="397"/>
      <c r="H1094" s="399"/>
      <c r="I1094" s="608"/>
      <c r="J1094" s="363"/>
      <c r="K1094" s="363"/>
      <c r="L1094" s="397"/>
      <c r="M1094" s="397"/>
      <c r="N1094" s="399"/>
      <c r="O1094" s="397"/>
    </row>
    <row r="1095" spans="1:15" x14ac:dyDescent="0.2">
      <c r="A1095" s="397"/>
      <c r="B1095" s="397"/>
      <c r="C1095" s="397"/>
      <c r="D1095" s="397"/>
      <c r="E1095" s="397"/>
      <c r="F1095" s="397"/>
      <c r="G1095" s="397"/>
      <c r="H1095" s="399"/>
      <c r="I1095" s="608"/>
      <c r="J1095" s="363"/>
      <c r="K1095" s="363"/>
      <c r="L1095" s="397"/>
      <c r="M1095" s="397"/>
      <c r="N1095" s="399"/>
      <c r="O1095" s="397"/>
    </row>
    <row r="1096" spans="1:15" x14ac:dyDescent="0.2">
      <c r="A1096" s="397"/>
      <c r="B1096" s="397"/>
      <c r="C1096" s="397"/>
      <c r="D1096" s="397"/>
      <c r="E1096" s="397"/>
      <c r="F1096" s="397"/>
      <c r="G1096" s="397"/>
      <c r="H1096" s="399"/>
      <c r="I1096" s="608"/>
      <c r="J1096" s="363"/>
      <c r="K1096" s="363"/>
      <c r="L1096" s="397"/>
      <c r="M1096" s="397"/>
      <c r="N1096" s="399"/>
      <c r="O1096" s="397"/>
    </row>
    <row r="1097" spans="1:15" x14ac:dyDescent="0.2">
      <c r="A1097" s="397"/>
      <c r="B1097" s="397"/>
      <c r="C1097" s="397"/>
      <c r="D1097" s="397"/>
      <c r="E1097" s="397"/>
      <c r="F1097" s="397"/>
      <c r="G1097" s="397"/>
      <c r="H1097" s="399"/>
      <c r="I1097" s="608"/>
      <c r="J1097" s="363"/>
      <c r="K1097" s="363"/>
      <c r="L1097" s="397"/>
      <c r="M1097" s="397"/>
      <c r="N1097" s="399"/>
      <c r="O1097" s="397"/>
    </row>
    <row r="1098" spans="1:15" x14ac:dyDescent="0.2">
      <c r="A1098" s="397"/>
      <c r="B1098" s="397"/>
      <c r="C1098" s="397"/>
      <c r="D1098" s="397"/>
      <c r="E1098" s="397"/>
      <c r="F1098" s="397"/>
      <c r="G1098" s="397"/>
      <c r="H1098" s="399"/>
      <c r="I1098" s="608"/>
      <c r="J1098" s="363"/>
      <c r="K1098" s="363"/>
      <c r="L1098" s="397"/>
      <c r="M1098" s="397"/>
      <c r="N1098" s="399"/>
      <c r="O1098" s="397"/>
    </row>
    <row r="1099" spans="1:15" x14ac:dyDescent="0.2">
      <c r="A1099" s="397"/>
      <c r="B1099" s="397"/>
      <c r="C1099" s="397"/>
      <c r="D1099" s="397"/>
      <c r="E1099" s="397"/>
      <c r="F1099" s="397"/>
      <c r="G1099" s="397"/>
      <c r="H1099" s="399"/>
      <c r="I1099" s="608"/>
      <c r="J1099" s="363"/>
      <c r="K1099" s="363"/>
      <c r="L1099" s="397"/>
      <c r="M1099" s="397"/>
      <c r="N1099" s="399"/>
      <c r="O1099" s="397"/>
    </row>
    <row r="1100" spans="1:15" x14ac:dyDescent="0.2">
      <c r="A1100" s="397"/>
      <c r="B1100" s="397"/>
      <c r="C1100" s="397"/>
      <c r="D1100" s="397"/>
      <c r="E1100" s="397"/>
      <c r="F1100" s="397"/>
      <c r="G1100" s="397"/>
      <c r="H1100" s="399"/>
      <c r="I1100" s="608"/>
      <c r="J1100" s="363"/>
      <c r="K1100" s="363"/>
      <c r="L1100" s="397"/>
      <c r="M1100" s="397"/>
      <c r="N1100" s="399"/>
      <c r="O1100" s="397"/>
    </row>
    <row r="1101" spans="1:15" x14ac:dyDescent="0.2">
      <c r="A1101" s="397"/>
      <c r="B1101" s="397"/>
      <c r="C1101" s="397"/>
      <c r="D1101" s="397"/>
      <c r="E1101" s="397"/>
      <c r="F1101" s="397"/>
      <c r="G1101" s="397"/>
      <c r="H1101" s="399"/>
      <c r="I1101" s="608"/>
      <c r="J1101" s="363"/>
      <c r="K1101" s="363"/>
      <c r="L1101" s="397"/>
      <c r="M1101" s="397"/>
      <c r="N1101" s="399"/>
      <c r="O1101" s="397"/>
    </row>
    <row r="1102" spans="1:15" x14ac:dyDescent="0.2">
      <c r="A1102" s="397"/>
      <c r="B1102" s="397"/>
      <c r="C1102" s="397"/>
      <c r="D1102" s="397"/>
      <c r="E1102" s="397"/>
      <c r="F1102" s="397"/>
      <c r="G1102" s="397"/>
      <c r="H1102" s="399"/>
      <c r="I1102" s="608"/>
      <c r="J1102" s="363"/>
      <c r="K1102" s="363"/>
      <c r="L1102" s="397"/>
      <c r="M1102" s="397"/>
      <c r="N1102" s="399"/>
      <c r="O1102" s="397"/>
    </row>
    <row r="1103" spans="1:15" x14ac:dyDescent="0.2">
      <c r="A1103" s="397"/>
      <c r="B1103" s="397"/>
      <c r="C1103" s="397"/>
      <c r="D1103" s="397"/>
      <c r="E1103" s="397"/>
      <c r="F1103" s="397"/>
      <c r="G1103" s="397"/>
      <c r="H1103" s="399"/>
      <c r="I1103" s="608"/>
      <c r="J1103" s="363"/>
      <c r="K1103" s="363"/>
      <c r="L1103" s="397"/>
      <c r="M1103" s="397"/>
      <c r="N1103" s="399"/>
      <c r="O1103" s="397"/>
    </row>
    <row r="1104" spans="1:15" x14ac:dyDescent="0.2">
      <c r="A1104" s="397"/>
      <c r="B1104" s="397"/>
      <c r="C1104" s="397"/>
      <c r="D1104" s="397"/>
      <c r="E1104" s="397"/>
      <c r="F1104" s="397"/>
      <c r="G1104" s="397"/>
      <c r="H1104" s="399"/>
      <c r="I1104" s="608"/>
      <c r="J1104" s="363"/>
      <c r="K1104" s="363"/>
      <c r="L1104" s="397"/>
      <c r="M1104" s="397"/>
      <c r="N1104" s="399"/>
      <c r="O1104" s="397"/>
    </row>
    <row r="1105" spans="1:15" x14ac:dyDescent="0.2">
      <c r="A1105" s="397"/>
      <c r="B1105" s="397"/>
      <c r="C1105" s="397"/>
      <c r="D1105" s="397"/>
      <c r="E1105" s="397"/>
      <c r="F1105" s="397"/>
      <c r="G1105" s="397"/>
      <c r="H1105" s="399"/>
      <c r="I1105" s="608"/>
      <c r="J1105" s="363"/>
      <c r="K1105" s="363"/>
      <c r="L1105" s="397"/>
      <c r="M1105" s="397"/>
      <c r="N1105" s="399"/>
      <c r="O1105" s="397"/>
    </row>
    <row r="1106" spans="1:15" x14ac:dyDescent="0.2">
      <c r="A1106" s="397"/>
      <c r="B1106" s="397"/>
      <c r="C1106" s="397"/>
      <c r="D1106" s="397"/>
      <c r="E1106" s="397"/>
      <c r="F1106" s="397"/>
      <c r="G1106" s="397"/>
      <c r="H1106" s="399"/>
      <c r="I1106" s="608"/>
      <c r="J1106" s="363"/>
      <c r="K1106" s="363"/>
      <c r="L1106" s="397"/>
      <c r="M1106" s="397"/>
      <c r="N1106" s="399"/>
      <c r="O1106" s="397"/>
    </row>
    <row r="1107" spans="1:15" x14ac:dyDescent="0.2">
      <c r="A1107" s="397"/>
      <c r="B1107" s="397"/>
      <c r="C1107" s="397"/>
      <c r="D1107" s="397"/>
      <c r="E1107" s="397"/>
      <c r="F1107" s="397"/>
      <c r="G1107" s="397"/>
      <c r="H1107" s="399"/>
      <c r="I1107" s="608"/>
      <c r="J1107" s="363"/>
      <c r="K1107" s="363"/>
      <c r="L1107" s="397"/>
      <c r="M1107" s="397"/>
      <c r="N1107" s="399"/>
      <c r="O1107" s="397"/>
    </row>
    <row r="1108" spans="1:15" x14ac:dyDescent="0.2">
      <c r="A1108" s="397"/>
      <c r="B1108" s="397"/>
      <c r="C1108" s="397"/>
      <c r="D1108" s="397"/>
      <c r="E1108" s="397"/>
      <c r="F1108" s="397"/>
      <c r="G1108" s="397"/>
      <c r="H1108" s="399"/>
      <c r="I1108" s="608"/>
      <c r="J1108" s="363"/>
      <c r="K1108" s="363"/>
      <c r="L1108" s="397"/>
      <c r="M1108" s="397"/>
      <c r="N1108" s="399"/>
      <c r="O1108" s="397"/>
    </row>
    <row r="1109" spans="1:15" x14ac:dyDescent="0.2">
      <c r="A1109" s="397"/>
      <c r="B1109" s="397"/>
      <c r="C1109" s="397"/>
      <c r="D1109" s="397"/>
      <c r="E1109" s="397"/>
      <c r="F1109" s="397"/>
      <c r="G1109" s="397"/>
      <c r="H1109" s="399"/>
      <c r="I1109" s="608"/>
      <c r="J1109" s="363"/>
      <c r="K1109" s="363"/>
      <c r="L1109" s="397"/>
      <c r="M1109" s="397"/>
      <c r="N1109" s="399"/>
      <c r="O1109" s="397"/>
    </row>
    <row r="1110" spans="1:15" x14ac:dyDescent="0.2">
      <c r="A1110" s="397"/>
      <c r="B1110" s="397"/>
      <c r="C1110" s="397"/>
      <c r="D1110" s="397"/>
      <c r="E1110" s="397"/>
      <c r="F1110" s="397"/>
      <c r="G1110" s="397"/>
      <c r="H1110" s="399"/>
      <c r="I1110" s="608"/>
      <c r="J1110" s="363"/>
      <c r="K1110" s="363"/>
      <c r="L1110" s="397"/>
      <c r="M1110" s="397"/>
      <c r="N1110" s="399"/>
      <c r="O1110" s="397"/>
    </row>
    <row r="1111" spans="1:15" x14ac:dyDescent="0.2">
      <c r="A1111" s="397"/>
      <c r="B1111" s="397"/>
      <c r="C1111" s="397"/>
      <c r="D1111" s="397"/>
      <c r="E1111" s="397"/>
      <c r="F1111" s="397"/>
      <c r="G1111" s="397"/>
      <c r="H1111" s="399"/>
      <c r="I1111" s="608"/>
      <c r="J1111" s="363"/>
      <c r="K1111" s="363"/>
      <c r="L1111" s="397"/>
      <c r="M1111" s="397"/>
      <c r="N1111" s="399"/>
      <c r="O1111" s="397"/>
    </row>
    <row r="1112" spans="1:15" x14ac:dyDescent="0.2">
      <c r="A1112" s="397"/>
      <c r="B1112" s="397"/>
      <c r="C1112" s="397"/>
      <c r="D1112" s="397"/>
      <c r="E1112" s="397"/>
      <c r="F1112" s="397"/>
      <c r="G1112" s="397"/>
      <c r="H1112" s="399"/>
      <c r="I1112" s="608"/>
      <c r="J1112" s="363"/>
      <c r="K1112" s="363"/>
      <c r="L1112" s="397"/>
      <c r="M1112" s="397"/>
      <c r="N1112" s="399"/>
      <c r="O1112" s="397"/>
    </row>
    <row r="1113" spans="1:15" x14ac:dyDescent="0.2">
      <c r="A1113" s="397"/>
      <c r="B1113" s="397"/>
      <c r="C1113" s="397"/>
      <c r="D1113" s="397"/>
      <c r="E1113" s="397"/>
      <c r="F1113" s="397"/>
      <c r="G1113" s="397"/>
      <c r="H1113" s="399"/>
      <c r="I1113" s="608"/>
      <c r="J1113" s="363"/>
      <c r="K1113" s="363"/>
      <c r="L1113" s="397"/>
      <c r="M1113" s="397"/>
      <c r="N1113" s="399"/>
      <c r="O1113" s="397"/>
    </row>
    <row r="1114" spans="1:15" x14ac:dyDescent="0.2">
      <c r="A1114" s="397"/>
      <c r="B1114" s="397"/>
      <c r="C1114" s="397"/>
      <c r="D1114" s="397"/>
      <c r="E1114" s="397"/>
      <c r="F1114" s="397"/>
      <c r="G1114" s="397"/>
      <c r="H1114" s="399"/>
      <c r="I1114" s="608"/>
      <c r="J1114" s="363"/>
      <c r="K1114" s="363"/>
      <c r="L1114" s="397"/>
      <c r="M1114" s="397"/>
      <c r="N1114" s="399"/>
      <c r="O1114" s="397"/>
    </row>
    <row r="1115" spans="1:15" x14ac:dyDescent="0.2">
      <c r="A1115" s="397"/>
      <c r="B1115" s="397"/>
      <c r="C1115" s="397"/>
      <c r="D1115" s="397"/>
      <c r="E1115" s="397"/>
      <c r="F1115" s="397"/>
      <c r="G1115" s="397"/>
      <c r="H1115" s="399"/>
      <c r="I1115" s="608"/>
      <c r="J1115" s="363"/>
      <c r="K1115" s="363"/>
      <c r="L1115" s="397"/>
      <c r="M1115" s="397"/>
      <c r="N1115" s="399"/>
      <c r="O1115" s="397"/>
    </row>
    <row r="1116" spans="1:15" x14ac:dyDescent="0.2">
      <c r="A1116" s="397"/>
      <c r="B1116" s="397"/>
      <c r="C1116" s="397"/>
      <c r="D1116" s="397"/>
      <c r="E1116" s="397"/>
      <c r="F1116" s="397"/>
      <c r="G1116" s="397"/>
      <c r="H1116" s="399"/>
      <c r="I1116" s="608"/>
      <c r="J1116" s="363"/>
      <c r="K1116" s="363"/>
      <c r="L1116" s="397"/>
      <c r="M1116" s="397"/>
      <c r="N1116" s="399"/>
      <c r="O1116" s="397"/>
    </row>
    <row r="1117" spans="1:15" x14ac:dyDescent="0.2">
      <c r="A1117" s="397"/>
      <c r="B1117" s="397"/>
      <c r="C1117" s="397"/>
      <c r="D1117" s="397"/>
      <c r="E1117" s="397"/>
      <c r="F1117" s="397"/>
      <c r="G1117" s="397"/>
      <c r="H1117" s="399"/>
      <c r="I1117" s="608"/>
      <c r="J1117" s="363"/>
      <c r="K1117" s="363"/>
      <c r="L1117" s="397"/>
      <c r="M1117" s="397"/>
      <c r="N1117" s="399"/>
      <c r="O1117" s="397"/>
    </row>
    <row r="1118" spans="1:15" x14ac:dyDescent="0.2">
      <c r="A1118" s="397"/>
      <c r="B1118" s="397"/>
      <c r="C1118" s="397"/>
      <c r="D1118" s="397"/>
      <c r="E1118" s="397"/>
      <c r="F1118" s="397"/>
      <c r="G1118" s="397"/>
      <c r="H1118" s="399"/>
      <c r="I1118" s="608"/>
      <c r="J1118" s="363"/>
      <c r="K1118" s="363"/>
      <c r="L1118" s="397"/>
      <c r="M1118" s="397"/>
      <c r="N1118" s="399"/>
      <c r="O1118" s="397"/>
    </row>
    <row r="1119" spans="1:15" x14ac:dyDescent="0.2">
      <c r="A1119" s="397"/>
      <c r="B1119" s="397"/>
      <c r="C1119" s="397"/>
      <c r="D1119" s="397"/>
      <c r="E1119" s="397"/>
      <c r="F1119" s="397"/>
      <c r="G1119" s="397"/>
      <c r="H1119" s="399"/>
      <c r="I1119" s="608"/>
      <c r="J1119" s="363"/>
      <c r="K1119" s="363"/>
      <c r="L1119" s="397"/>
      <c r="M1119" s="397"/>
      <c r="N1119" s="399"/>
      <c r="O1119" s="397"/>
    </row>
    <row r="1120" spans="1:15" x14ac:dyDescent="0.2">
      <c r="A1120" s="397"/>
      <c r="B1120" s="397"/>
      <c r="C1120" s="397"/>
      <c r="D1120" s="397"/>
      <c r="E1120" s="397"/>
      <c r="F1120" s="397"/>
      <c r="G1120" s="397"/>
      <c r="H1120" s="399"/>
      <c r="I1120" s="608"/>
      <c r="J1120" s="363"/>
      <c r="K1120" s="363"/>
      <c r="L1120" s="397"/>
      <c r="M1120" s="397"/>
      <c r="N1120" s="399"/>
      <c r="O1120" s="397"/>
    </row>
    <row r="1121" spans="1:15" x14ac:dyDescent="0.2">
      <c r="A1121" s="397"/>
      <c r="B1121" s="397"/>
      <c r="C1121" s="397"/>
      <c r="D1121" s="397"/>
      <c r="E1121" s="397"/>
      <c r="F1121" s="397"/>
      <c r="G1121" s="397"/>
      <c r="H1121" s="399"/>
      <c r="I1121" s="608"/>
      <c r="J1121" s="363"/>
      <c r="K1121" s="363"/>
      <c r="L1121" s="397"/>
      <c r="M1121" s="397"/>
      <c r="N1121" s="399"/>
      <c r="O1121" s="397"/>
    </row>
    <row r="1122" spans="1:15" x14ac:dyDescent="0.2">
      <c r="A1122" s="397"/>
      <c r="B1122" s="397"/>
      <c r="C1122" s="397"/>
      <c r="D1122" s="397"/>
      <c r="E1122" s="397"/>
      <c r="F1122" s="397"/>
      <c r="G1122" s="397"/>
      <c r="H1122" s="399"/>
      <c r="I1122" s="608"/>
      <c r="J1122" s="363"/>
      <c r="K1122" s="363"/>
      <c r="L1122" s="397"/>
      <c r="M1122" s="397"/>
      <c r="N1122" s="399"/>
      <c r="O1122" s="397"/>
    </row>
    <row r="1123" spans="1:15" x14ac:dyDescent="0.2">
      <c r="A1123" s="397"/>
      <c r="B1123" s="397"/>
      <c r="C1123" s="397"/>
      <c r="D1123" s="397"/>
      <c r="E1123" s="397"/>
      <c r="F1123" s="397"/>
      <c r="G1123" s="397"/>
      <c r="H1123" s="399"/>
      <c r="I1123" s="608"/>
      <c r="J1123" s="363"/>
      <c r="K1123" s="363"/>
      <c r="L1123" s="397"/>
      <c r="M1123" s="397"/>
      <c r="N1123" s="399"/>
      <c r="O1123" s="397"/>
    </row>
    <row r="1124" spans="1:15" x14ac:dyDescent="0.2">
      <c r="A1124" s="397"/>
      <c r="B1124" s="397"/>
      <c r="C1124" s="397"/>
      <c r="D1124" s="397"/>
      <c r="E1124" s="397"/>
      <c r="F1124" s="397"/>
      <c r="G1124" s="397"/>
      <c r="H1124" s="399"/>
      <c r="I1124" s="608"/>
      <c r="J1124" s="363"/>
      <c r="K1124" s="363"/>
      <c r="L1124" s="397"/>
      <c r="M1124" s="397"/>
      <c r="N1124" s="399"/>
      <c r="O1124" s="397"/>
    </row>
    <row r="1125" spans="1:15" x14ac:dyDescent="0.2">
      <c r="A1125" s="397"/>
      <c r="B1125" s="397"/>
      <c r="C1125" s="397"/>
      <c r="D1125" s="397"/>
      <c r="E1125" s="397"/>
      <c r="F1125" s="397"/>
      <c r="G1125" s="397"/>
      <c r="H1125" s="399"/>
      <c r="I1125" s="608"/>
      <c r="J1125" s="363"/>
      <c r="K1125" s="363"/>
      <c r="L1125" s="397"/>
      <c r="M1125" s="397"/>
      <c r="N1125" s="399"/>
      <c r="O1125" s="397"/>
    </row>
    <row r="1126" spans="1:15" x14ac:dyDescent="0.2">
      <c r="A1126" s="397"/>
      <c r="B1126" s="397"/>
      <c r="C1126" s="397"/>
      <c r="D1126" s="397"/>
      <c r="E1126" s="397"/>
      <c r="F1126" s="397"/>
      <c r="G1126" s="397"/>
      <c r="H1126" s="399"/>
      <c r="I1126" s="608"/>
      <c r="J1126" s="363"/>
      <c r="K1126" s="363"/>
      <c r="L1126" s="397"/>
      <c r="M1126" s="397"/>
      <c r="N1126" s="399"/>
      <c r="O1126" s="397"/>
    </row>
    <row r="1127" spans="1:15" x14ac:dyDescent="0.2">
      <c r="A1127" s="397"/>
      <c r="B1127" s="397"/>
      <c r="C1127" s="397"/>
      <c r="D1127" s="397"/>
      <c r="E1127" s="397"/>
      <c r="F1127" s="397"/>
      <c r="G1127" s="397"/>
      <c r="H1127" s="399"/>
      <c r="I1127" s="608"/>
      <c r="J1127" s="363"/>
      <c r="K1127" s="363"/>
      <c r="L1127" s="397"/>
      <c r="M1127" s="397"/>
      <c r="N1127" s="399"/>
      <c r="O1127" s="397"/>
    </row>
    <row r="1128" spans="1:15" x14ac:dyDescent="0.2">
      <c r="A1128" s="397"/>
      <c r="B1128" s="397"/>
      <c r="C1128" s="397"/>
      <c r="D1128" s="397"/>
      <c r="E1128" s="397"/>
      <c r="F1128" s="397"/>
      <c r="G1128" s="397"/>
      <c r="H1128" s="399"/>
      <c r="I1128" s="608"/>
      <c r="J1128" s="363"/>
      <c r="K1128" s="363"/>
      <c r="L1128" s="397"/>
      <c r="M1128" s="397"/>
      <c r="N1128" s="399"/>
      <c r="O1128" s="397"/>
    </row>
    <row r="1129" spans="1:15" x14ac:dyDescent="0.2">
      <c r="A1129" s="397"/>
      <c r="B1129" s="397"/>
      <c r="C1129" s="397"/>
      <c r="D1129" s="397"/>
      <c r="E1129" s="397"/>
      <c r="F1129" s="397"/>
      <c r="G1129" s="397"/>
      <c r="H1129" s="399"/>
      <c r="I1129" s="608"/>
      <c r="J1129" s="363"/>
      <c r="K1129" s="363"/>
      <c r="L1129" s="397"/>
      <c r="M1129" s="397"/>
      <c r="N1129" s="399"/>
      <c r="O1129" s="397"/>
    </row>
    <row r="1130" spans="1:15" x14ac:dyDescent="0.2">
      <c r="A1130" s="397"/>
      <c r="B1130" s="397"/>
      <c r="C1130" s="397"/>
      <c r="D1130" s="397"/>
      <c r="E1130" s="397"/>
      <c r="F1130" s="397"/>
      <c r="G1130" s="397"/>
      <c r="H1130" s="399"/>
      <c r="I1130" s="608"/>
      <c r="J1130" s="363"/>
      <c r="K1130" s="363"/>
      <c r="L1130" s="397"/>
      <c r="M1130" s="397"/>
      <c r="N1130" s="399"/>
      <c r="O1130" s="397"/>
    </row>
    <row r="1131" spans="1:15" x14ac:dyDescent="0.2">
      <c r="A1131" s="397"/>
      <c r="B1131" s="397"/>
      <c r="C1131" s="397"/>
      <c r="D1131" s="397"/>
      <c r="E1131" s="397"/>
      <c r="F1131" s="397"/>
      <c r="G1131" s="397"/>
      <c r="H1131" s="399"/>
      <c r="I1131" s="608"/>
      <c r="J1131" s="363"/>
      <c r="K1131" s="363"/>
      <c r="L1131" s="397"/>
      <c r="M1131" s="397"/>
      <c r="N1131" s="399"/>
      <c r="O1131" s="397"/>
    </row>
    <row r="1132" spans="1:15" x14ac:dyDescent="0.2">
      <c r="A1132" s="397"/>
      <c r="B1132" s="397"/>
      <c r="C1132" s="397"/>
      <c r="D1132" s="397"/>
      <c r="E1132" s="397"/>
      <c r="F1132" s="397"/>
      <c r="G1132" s="397"/>
      <c r="H1132" s="399"/>
      <c r="I1132" s="608"/>
      <c r="J1132" s="363"/>
      <c r="K1132" s="363"/>
      <c r="L1132" s="397"/>
      <c r="M1132" s="397"/>
      <c r="N1132" s="399"/>
      <c r="O1132" s="397"/>
    </row>
    <row r="1133" spans="1:15" x14ac:dyDescent="0.2">
      <c r="A1133" s="397"/>
      <c r="B1133" s="397"/>
      <c r="C1133" s="397"/>
      <c r="D1133" s="397"/>
      <c r="E1133" s="397"/>
      <c r="F1133" s="397"/>
      <c r="G1133" s="397"/>
      <c r="H1133" s="399"/>
      <c r="I1133" s="608"/>
      <c r="J1133" s="363"/>
      <c r="K1133" s="363"/>
      <c r="L1133" s="397"/>
      <c r="M1133" s="397"/>
      <c r="N1133" s="399"/>
      <c r="O1133" s="397"/>
    </row>
    <row r="1134" spans="1:15" x14ac:dyDescent="0.2">
      <c r="A1134" s="397"/>
      <c r="B1134" s="397"/>
      <c r="C1134" s="397"/>
      <c r="D1134" s="397"/>
      <c r="E1134" s="397"/>
      <c r="F1134" s="397"/>
      <c r="G1134" s="397"/>
      <c r="H1134" s="399"/>
      <c r="I1134" s="608"/>
      <c r="J1134" s="363"/>
      <c r="K1134" s="363"/>
      <c r="L1134" s="397"/>
      <c r="M1134" s="397"/>
      <c r="N1134" s="399"/>
      <c r="O1134" s="397"/>
    </row>
    <row r="1135" spans="1:15" x14ac:dyDescent="0.2">
      <c r="A1135" s="397"/>
      <c r="B1135" s="397"/>
      <c r="C1135" s="397"/>
      <c r="D1135" s="397"/>
      <c r="E1135" s="397"/>
      <c r="F1135" s="397"/>
      <c r="G1135" s="397"/>
      <c r="H1135" s="399"/>
      <c r="I1135" s="608"/>
      <c r="J1135" s="363"/>
      <c r="K1135" s="363"/>
      <c r="L1135" s="397"/>
      <c r="M1135" s="397"/>
      <c r="N1135" s="399"/>
      <c r="O1135" s="397"/>
    </row>
    <row r="1136" spans="1:15" x14ac:dyDescent="0.2">
      <c r="A1136" s="397"/>
      <c r="B1136" s="397"/>
      <c r="C1136" s="397"/>
      <c r="D1136" s="397"/>
      <c r="E1136" s="397"/>
      <c r="F1136" s="397"/>
      <c r="G1136" s="397"/>
      <c r="H1136" s="399"/>
      <c r="I1136" s="608"/>
      <c r="J1136" s="363"/>
      <c r="K1136" s="363"/>
      <c r="L1136" s="397"/>
      <c r="M1136" s="397"/>
      <c r="N1136" s="399"/>
      <c r="O1136" s="397"/>
    </row>
    <row r="1137" spans="1:15" x14ac:dyDescent="0.2">
      <c r="A1137" s="397"/>
      <c r="B1137" s="397"/>
      <c r="C1137" s="397"/>
      <c r="D1137" s="397"/>
      <c r="E1137" s="397"/>
      <c r="F1137" s="397"/>
      <c r="G1137" s="397"/>
      <c r="H1137" s="399"/>
      <c r="I1137" s="608"/>
      <c r="J1137" s="363"/>
      <c r="K1137" s="363"/>
      <c r="L1137" s="397"/>
      <c r="M1137" s="397"/>
      <c r="N1137" s="399"/>
      <c r="O1137" s="397"/>
    </row>
    <row r="1138" spans="1:15" x14ac:dyDescent="0.2">
      <c r="A1138" s="397"/>
      <c r="B1138" s="397"/>
      <c r="C1138" s="397"/>
      <c r="D1138" s="397"/>
      <c r="E1138" s="397"/>
      <c r="F1138" s="397"/>
      <c r="G1138" s="397"/>
      <c r="H1138" s="399"/>
      <c r="I1138" s="608"/>
      <c r="J1138" s="363"/>
      <c r="K1138" s="363"/>
      <c r="L1138" s="397"/>
      <c r="M1138" s="397"/>
      <c r="N1138" s="399"/>
      <c r="O1138" s="397"/>
    </row>
    <row r="1139" spans="1:15" x14ac:dyDescent="0.2">
      <c r="A1139" s="397"/>
      <c r="B1139" s="397"/>
      <c r="C1139" s="397"/>
      <c r="D1139" s="397"/>
      <c r="E1139" s="397"/>
      <c r="F1139" s="397"/>
      <c r="G1139" s="397"/>
      <c r="H1139" s="399"/>
      <c r="I1139" s="608"/>
      <c r="J1139" s="363"/>
      <c r="K1139" s="363"/>
      <c r="L1139" s="397"/>
      <c r="M1139" s="397"/>
      <c r="N1139" s="399"/>
      <c r="O1139" s="397"/>
    </row>
    <row r="1140" spans="1:15" x14ac:dyDescent="0.2">
      <c r="A1140" s="397"/>
      <c r="B1140" s="397"/>
      <c r="C1140" s="397"/>
      <c r="D1140" s="397"/>
      <c r="E1140" s="397"/>
      <c r="F1140" s="397"/>
      <c r="G1140" s="397"/>
      <c r="H1140" s="399"/>
      <c r="I1140" s="608"/>
      <c r="J1140" s="363"/>
      <c r="K1140" s="363"/>
      <c r="L1140" s="397"/>
      <c r="M1140" s="397"/>
      <c r="N1140" s="399"/>
      <c r="O1140" s="397"/>
    </row>
    <row r="1141" spans="1:15" x14ac:dyDescent="0.2">
      <c r="A1141" s="397"/>
      <c r="B1141" s="397"/>
      <c r="C1141" s="397"/>
      <c r="D1141" s="397"/>
      <c r="E1141" s="397"/>
      <c r="F1141" s="397"/>
      <c r="G1141" s="397"/>
      <c r="H1141" s="399"/>
      <c r="I1141" s="608"/>
      <c r="J1141" s="363"/>
      <c r="K1141" s="363"/>
      <c r="L1141" s="397"/>
      <c r="M1141" s="397"/>
      <c r="N1141" s="399"/>
      <c r="O1141" s="397"/>
    </row>
    <row r="1142" spans="1:15" x14ac:dyDescent="0.2">
      <c r="A1142" s="397"/>
      <c r="B1142" s="397"/>
      <c r="C1142" s="397"/>
      <c r="D1142" s="397"/>
      <c r="E1142" s="397"/>
      <c r="F1142" s="397"/>
      <c r="G1142" s="397"/>
      <c r="H1142" s="399"/>
      <c r="I1142" s="608"/>
      <c r="J1142" s="363"/>
      <c r="K1142" s="363"/>
      <c r="L1142" s="397"/>
      <c r="M1142" s="397"/>
      <c r="N1142" s="399"/>
      <c r="O1142" s="397"/>
    </row>
    <row r="1143" spans="1:15" x14ac:dyDescent="0.2">
      <c r="A1143" s="397"/>
      <c r="B1143" s="397"/>
      <c r="C1143" s="397"/>
      <c r="D1143" s="397"/>
      <c r="E1143" s="397"/>
      <c r="F1143" s="397"/>
      <c r="G1143" s="397"/>
      <c r="H1143" s="399"/>
      <c r="I1143" s="608"/>
      <c r="J1143" s="363"/>
      <c r="K1143" s="363"/>
      <c r="L1143" s="397"/>
      <c r="M1143" s="397"/>
      <c r="N1143" s="399"/>
      <c r="O1143" s="397"/>
    </row>
    <row r="1144" spans="1:15" x14ac:dyDescent="0.2">
      <c r="A1144" s="397"/>
      <c r="B1144" s="397"/>
      <c r="C1144" s="397"/>
      <c r="D1144" s="397"/>
      <c r="E1144" s="397"/>
      <c r="F1144" s="397"/>
      <c r="G1144" s="397"/>
      <c r="H1144" s="399"/>
      <c r="I1144" s="608"/>
      <c r="J1144" s="363"/>
      <c r="K1144" s="363"/>
      <c r="L1144" s="397"/>
      <c r="M1144" s="397"/>
      <c r="N1144" s="399"/>
      <c r="O1144" s="397"/>
    </row>
    <row r="1145" spans="1:15" x14ac:dyDescent="0.2">
      <c r="A1145" s="397"/>
      <c r="B1145" s="397"/>
      <c r="C1145" s="397"/>
      <c r="D1145" s="397"/>
      <c r="E1145" s="397"/>
      <c r="F1145" s="397"/>
      <c r="G1145" s="397"/>
      <c r="H1145" s="399"/>
      <c r="I1145" s="608"/>
      <c r="J1145" s="363"/>
      <c r="K1145" s="363"/>
      <c r="L1145" s="397"/>
      <c r="M1145" s="397"/>
      <c r="N1145" s="399"/>
      <c r="O1145" s="397"/>
    </row>
    <row r="1146" spans="1:15" x14ac:dyDescent="0.2">
      <c r="A1146" s="397"/>
      <c r="B1146" s="397"/>
      <c r="C1146" s="397"/>
      <c r="D1146" s="397"/>
      <c r="E1146" s="397"/>
      <c r="F1146" s="397"/>
      <c r="G1146" s="397"/>
      <c r="H1146" s="399"/>
      <c r="I1146" s="608"/>
      <c r="J1146" s="363"/>
      <c r="K1146" s="363"/>
      <c r="L1146" s="397"/>
      <c r="M1146" s="397"/>
      <c r="N1146" s="399"/>
      <c r="O1146" s="397"/>
    </row>
    <row r="1147" spans="1:15" x14ac:dyDescent="0.2">
      <c r="A1147" s="397"/>
      <c r="B1147" s="397"/>
      <c r="C1147" s="397"/>
      <c r="D1147" s="397"/>
      <c r="E1147" s="397"/>
      <c r="F1147" s="397"/>
      <c r="G1147" s="397"/>
      <c r="H1147" s="399"/>
      <c r="I1147" s="608"/>
      <c r="J1147" s="363"/>
      <c r="K1147" s="363"/>
      <c r="L1147" s="397"/>
      <c r="M1147" s="397"/>
      <c r="N1147" s="399"/>
      <c r="O1147" s="397"/>
    </row>
    <row r="1148" spans="1:15" x14ac:dyDescent="0.2">
      <c r="A1148" s="397"/>
      <c r="B1148" s="397"/>
      <c r="C1148" s="397"/>
      <c r="D1148" s="397"/>
      <c r="E1148" s="397"/>
      <c r="F1148" s="397"/>
      <c r="G1148" s="397"/>
      <c r="H1148" s="399"/>
      <c r="I1148" s="608"/>
      <c r="J1148" s="363"/>
      <c r="K1148" s="363"/>
      <c r="L1148" s="397"/>
      <c r="M1148" s="397"/>
      <c r="N1148" s="399"/>
      <c r="O1148" s="397"/>
    </row>
    <row r="1149" spans="1:15" x14ac:dyDescent="0.2">
      <c r="A1149" s="397"/>
      <c r="B1149" s="397"/>
      <c r="C1149" s="397"/>
      <c r="D1149" s="397"/>
      <c r="E1149" s="397"/>
      <c r="F1149" s="397"/>
      <c r="G1149" s="397"/>
      <c r="H1149" s="399"/>
      <c r="I1149" s="608"/>
      <c r="J1149" s="363"/>
      <c r="K1149" s="363"/>
      <c r="L1149" s="397"/>
      <c r="M1149" s="397"/>
      <c r="N1149" s="399"/>
      <c r="O1149" s="397"/>
    </row>
    <row r="1150" spans="1:15" x14ac:dyDescent="0.2">
      <c r="A1150" s="397"/>
      <c r="B1150" s="397"/>
      <c r="C1150" s="397"/>
      <c r="D1150" s="397"/>
      <c r="E1150" s="397"/>
      <c r="F1150" s="397"/>
      <c r="G1150" s="397"/>
      <c r="H1150" s="399"/>
      <c r="I1150" s="608"/>
      <c r="J1150" s="363"/>
      <c r="K1150" s="363"/>
      <c r="L1150" s="397"/>
      <c r="M1150" s="397"/>
      <c r="N1150" s="399"/>
      <c r="O1150" s="397"/>
    </row>
    <row r="1151" spans="1:15" x14ac:dyDescent="0.2">
      <c r="A1151" s="397"/>
      <c r="B1151" s="397"/>
      <c r="C1151" s="397"/>
      <c r="D1151" s="397"/>
      <c r="E1151" s="397"/>
      <c r="F1151" s="397"/>
      <c r="G1151" s="397"/>
      <c r="H1151" s="399"/>
      <c r="I1151" s="608"/>
      <c r="J1151" s="363"/>
      <c r="K1151" s="363"/>
      <c r="L1151" s="397"/>
      <c r="M1151" s="397"/>
      <c r="N1151" s="399"/>
      <c r="O1151" s="397"/>
    </row>
    <row r="1152" spans="1:15" x14ac:dyDescent="0.2">
      <c r="A1152" s="397"/>
      <c r="B1152" s="397"/>
      <c r="C1152" s="397"/>
      <c r="D1152" s="397"/>
      <c r="E1152" s="397"/>
      <c r="F1152" s="397"/>
      <c r="G1152" s="397"/>
      <c r="H1152" s="399"/>
      <c r="I1152" s="608"/>
      <c r="J1152" s="363"/>
      <c r="K1152" s="363"/>
      <c r="L1152" s="397"/>
      <c r="M1152" s="397"/>
      <c r="N1152" s="399"/>
      <c r="O1152" s="397"/>
    </row>
    <row r="1153" spans="1:15" x14ac:dyDescent="0.2">
      <c r="A1153" s="397"/>
      <c r="B1153" s="397"/>
      <c r="C1153" s="397"/>
      <c r="D1153" s="397"/>
      <c r="E1153" s="397"/>
      <c r="F1153" s="397"/>
      <c r="G1153" s="397"/>
      <c r="H1153" s="399"/>
      <c r="I1153" s="608"/>
      <c r="J1153" s="363"/>
      <c r="K1153" s="363"/>
      <c r="L1153" s="397"/>
      <c r="M1153" s="397"/>
      <c r="N1153" s="399"/>
      <c r="O1153" s="397"/>
    </row>
    <row r="1154" spans="1:15" x14ac:dyDescent="0.2">
      <c r="A1154" s="397"/>
      <c r="B1154" s="397"/>
      <c r="C1154" s="397"/>
      <c r="D1154" s="397"/>
      <c r="E1154" s="397"/>
      <c r="F1154" s="397"/>
      <c r="G1154" s="397"/>
      <c r="H1154" s="399"/>
      <c r="I1154" s="608"/>
      <c r="J1154" s="363"/>
      <c r="K1154" s="363"/>
      <c r="L1154" s="397"/>
      <c r="M1154" s="397"/>
      <c r="N1154" s="399"/>
      <c r="O1154" s="397"/>
    </row>
    <row r="1155" spans="1:15" x14ac:dyDescent="0.2">
      <c r="A1155" s="397"/>
      <c r="B1155" s="397"/>
      <c r="C1155" s="397"/>
      <c r="D1155" s="397"/>
      <c r="E1155" s="397"/>
      <c r="F1155" s="397"/>
      <c r="G1155" s="397"/>
      <c r="H1155" s="399"/>
      <c r="I1155" s="608"/>
      <c r="J1155" s="363"/>
      <c r="K1155" s="363"/>
      <c r="L1155" s="397"/>
      <c r="M1155" s="397"/>
      <c r="N1155" s="399"/>
      <c r="O1155" s="397"/>
    </row>
    <row r="1156" spans="1:15" x14ac:dyDescent="0.2">
      <c r="A1156" s="397"/>
      <c r="B1156" s="397"/>
      <c r="C1156" s="397"/>
      <c r="D1156" s="397"/>
      <c r="E1156" s="397"/>
      <c r="F1156" s="397"/>
      <c r="G1156" s="397"/>
      <c r="H1156" s="399"/>
      <c r="I1156" s="608"/>
      <c r="J1156" s="363"/>
      <c r="K1156" s="363"/>
      <c r="L1156" s="397"/>
      <c r="M1156" s="397"/>
      <c r="N1156" s="399"/>
      <c r="O1156" s="397"/>
    </row>
    <row r="1157" spans="1:15" x14ac:dyDescent="0.2">
      <c r="A1157" s="397"/>
      <c r="B1157" s="397"/>
      <c r="C1157" s="397"/>
      <c r="D1157" s="397"/>
      <c r="E1157" s="397"/>
      <c r="F1157" s="397"/>
      <c r="G1157" s="397"/>
      <c r="H1157" s="399"/>
      <c r="I1157" s="608"/>
      <c r="J1157" s="363"/>
      <c r="K1157" s="363"/>
      <c r="L1157" s="397"/>
      <c r="M1157" s="397"/>
      <c r="N1157" s="399"/>
      <c r="O1157" s="397"/>
    </row>
    <row r="1158" spans="1:15" x14ac:dyDescent="0.2">
      <c r="A1158" s="397"/>
      <c r="B1158" s="397"/>
      <c r="C1158" s="397"/>
      <c r="D1158" s="397"/>
      <c r="E1158" s="397"/>
      <c r="F1158" s="397"/>
      <c r="G1158" s="397"/>
      <c r="H1158" s="399"/>
      <c r="I1158" s="608"/>
      <c r="J1158" s="363"/>
      <c r="K1158" s="363"/>
      <c r="L1158" s="397"/>
      <c r="M1158" s="397"/>
      <c r="N1158" s="399"/>
      <c r="O1158" s="397"/>
    </row>
    <row r="1159" spans="1:15" x14ac:dyDescent="0.2">
      <c r="A1159" s="397"/>
      <c r="B1159" s="397"/>
      <c r="C1159" s="397"/>
      <c r="D1159" s="397"/>
      <c r="E1159" s="397"/>
      <c r="F1159" s="397"/>
      <c r="G1159" s="397"/>
      <c r="H1159" s="399"/>
      <c r="I1159" s="608"/>
      <c r="J1159" s="363"/>
      <c r="K1159" s="363"/>
      <c r="L1159" s="397"/>
      <c r="M1159" s="397"/>
      <c r="N1159" s="399"/>
      <c r="O1159" s="397"/>
    </row>
    <row r="1160" spans="1:15" x14ac:dyDescent="0.2">
      <c r="A1160" s="397"/>
      <c r="B1160" s="397"/>
      <c r="C1160" s="397"/>
      <c r="D1160" s="397"/>
      <c r="E1160" s="397"/>
      <c r="F1160" s="397"/>
      <c r="G1160" s="397"/>
      <c r="H1160" s="399"/>
      <c r="I1160" s="608"/>
      <c r="J1160" s="363"/>
      <c r="K1160" s="363"/>
      <c r="L1160" s="397"/>
      <c r="M1160" s="397"/>
      <c r="N1160" s="399"/>
      <c r="O1160" s="397"/>
    </row>
    <row r="1161" spans="1:15" x14ac:dyDescent="0.2">
      <c r="A1161" s="397"/>
      <c r="B1161" s="397"/>
      <c r="C1161" s="397"/>
      <c r="D1161" s="397"/>
      <c r="E1161" s="397"/>
      <c r="F1161" s="397"/>
      <c r="G1161" s="397"/>
      <c r="H1161" s="399"/>
      <c r="I1161" s="608"/>
      <c r="J1161" s="363"/>
      <c r="K1161" s="363"/>
      <c r="L1161" s="397"/>
      <c r="M1161" s="397"/>
      <c r="N1161" s="399"/>
      <c r="O1161" s="397"/>
    </row>
    <row r="1162" spans="1:15" x14ac:dyDescent="0.2">
      <c r="A1162" s="397"/>
      <c r="B1162" s="397"/>
      <c r="C1162" s="397"/>
      <c r="D1162" s="397"/>
      <c r="E1162" s="397"/>
      <c r="F1162" s="397"/>
      <c r="G1162" s="397"/>
      <c r="H1162" s="399"/>
      <c r="I1162" s="608"/>
      <c r="J1162" s="363"/>
      <c r="K1162" s="363"/>
      <c r="L1162" s="397"/>
      <c r="M1162" s="397"/>
      <c r="N1162" s="399"/>
      <c r="O1162" s="397"/>
    </row>
    <row r="1163" spans="1:15" x14ac:dyDescent="0.2">
      <c r="A1163" s="397"/>
      <c r="B1163" s="397"/>
      <c r="C1163" s="397"/>
      <c r="D1163" s="397"/>
      <c r="E1163" s="397"/>
      <c r="F1163" s="397"/>
      <c r="G1163" s="397"/>
      <c r="H1163" s="399"/>
      <c r="I1163" s="608"/>
      <c r="J1163" s="363"/>
      <c r="K1163" s="363"/>
      <c r="L1163" s="397"/>
      <c r="M1163" s="397"/>
      <c r="N1163" s="399"/>
      <c r="O1163" s="397"/>
    </row>
    <row r="1164" spans="1:15" x14ac:dyDescent="0.2">
      <c r="A1164" s="397"/>
      <c r="B1164" s="397"/>
      <c r="C1164" s="397"/>
      <c r="D1164" s="397"/>
      <c r="E1164" s="397"/>
      <c r="F1164" s="397"/>
      <c r="G1164" s="397"/>
      <c r="H1164" s="399"/>
      <c r="I1164" s="608"/>
      <c r="J1164" s="363"/>
      <c r="K1164" s="363"/>
      <c r="L1164" s="397"/>
      <c r="M1164" s="397"/>
      <c r="N1164" s="399"/>
      <c r="O1164" s="397"/>
    </row>
    <row r="1165" spans="1:15" x14ac:dyDescent="0.2">
      <c r="A1165" s="397"/>
      <c r="B1165" s="397"/>
      <c r="C1165" s="397"/>
      <c r="D1165" s="397"/>
      <c r="E1165" s="397"/>
      <c r="F1165" s="397"/>
      <c r="G1165" s="397"/>
      <c r="H1165" s="399"/>
      <c r="I1165" s="608"/>
      <c r="J1165" s="363"/>
      <c r="K1165" s="363"/>
      <c r="L1165" s="397"/>
      <c r="M1165" s="397"/>
      <c r="N1165" s="399"/>
      <c r="O1165" s="397"/>
    </row>
    <row r="1166" spans="1:15" x14ac:dyDescent="0.2">
      <c r="A1166" s="397"/>
      <c r="B1166" s="397"/>
      <c r="C1166" s="397"/>
      <c r="D1166" s="397"/>
      <c r="E1166" s="397"/>
      <c r="F1166" s="397"/>
      <c r="G1166" s="397"/>
      <c r="H1166" s="399"/>
      <c r="I1166" s="608"/>
      <c r="J1166" s="363"/>
      <c r="K1166" s="363"/>
      <c r="L1166" s="397"/>
      <c r="M1166" s="397"/>
      <c r="N1166" s="399"/>
      <c r="O1166" s="397"/>
    </row>
    <row r="1167" spans="1:15" x14ac:dyDescent="0.2">
      <c r="A1167" s="397"/>
      <c r="B1167" s="397"/>
      <c r="C1167" s="397"/>
      <c r="D1167" s="397"/>
      <c r="E1167" s="397"/>
      <c r="F1167" s="397"/>
      <c r="G1167" s="397"/>
      <c r="H1167" s="399"/>
      <c r="I1167" s="608"/>
      <c r="J1167" s="363"/>
      <c r="K1167" s="363"/>
      <c r="L1167" s="397"/>
      <c r="M1167" s="397"/>
      <c r="N1167" s="399"/>
      <c r="O1167" s="397"/>
    </row>
    <row r="1168" spans="1:15" x14ac:dyDescent="0.2">
      <c r="A1168" s="397"/>
      <c r="B1168" s="397"/>
      <c r="C1168" s="397"/>
      <c r="D1168" s="397"/>
      <c r="E1168" s="397"/>
      <c r="F1168" s="397"/>
      <c r="G1168" s="397"/>
      <c r="H1168" s="399"/>
      <c r="I1168" s="608"/>
      <c r="J1168" s="363"/>
      <c r="K1168" s="363"/>
      <c r="L1168" s="397"/>
      <c r="M1168" s="397"/>
      <c r="N1168" s="399"/>
      <c r="O1168" s="397"/>
    </row>
    <row r="1169" spans="1:15" x14ac:dyDescent="0.2">
      <c r="A1169" s="397"/>
      <c r="B1169" s="397"/>
      <c r="C1169" s="397"/>
      <c r="D1169" s="397"/>
      <c r="E1169" s="397"/>
      <c r="F1169" s="397"/>
      <c r="G1169" s="397"/>
      <c r="H1169" s="399"/>
      <c r="I1169" s="608"/>
      <c r="J1169" s="363"/>
      <c r="K1169" s="363"/>
      <c r="L1169" s="397"/>
      <c r="M1169" s="397"/>
      <c r="N1169" s="399"/>
      <c r="O1169" s="397"/>
    </row>
    <row r="1170" spans="1:15" x14ac:dyDescent="0.2">
      <c r="A1170" s="397"/>
      <c r="B1170" s="397"/>
      <c r="C1170" s="397"/>
      <c r="D1170" s="397"/>
      <c r="E1170" s="397"/>
      <c r="F1170" s="397"/>
      <c r="G1170" s="397"/>
      <c r="H1170" s="399"/>
      <c r="I1170" s="608"/>
      <c r="J1170" s="363"/>
      <c r="K1170" s="363"/>
      <c r="L1170" s="397"/>
      <c r="M1170" s="397"/>
      <c r="N1170" s="399"/>
      <c r="O1170" s="397"/>
    </row>
    <row r="1171" spans="1:15" x14ac:dyDescent="0.2">
      <c r="A1171" s="397"/>
      <c r="B1171" s="397"/>
      <c r="C1171" s="397"/>
      <c r="D1171" s="397"/>
      <c r="E1171" s="397"/>
      <c r="F1171" s="397"/>
      <c r="G1171" s="397"/>
      <c r="H1171" s="399"/>
      <c r="I1171" s="608"/>
      <c r="J1171" s="363"/>
      <c r="K1171" s="363"/>
      <c r="L1171" s="397"/>
      <c r="M1171" s="397"/>
      <c r="N1171" s="399"/>
      <c r="O1171" s="397"/>
    </row>
    <row r="1172" spans="1:15" x14ac:dyDescent="0.2">
      <c r="A1172" s="397"/>
      <c r="B1172" s="397"/>
      <c r="C1172" s="397"/>
      <c r="D1172" s="397"/>
      <c r="E1172" s="397"/>
      <c r="F1172" s="397"/>
      <c r="G1172" s="397"/>
      <c r="H1172" s="399"/>
      <c r="I1172" s="608"/>
      <c r="J1172" s="363"/>
      <c r="K1172" s="363"/>
      <c r="L1172" s="397"/>
      <c r="M1172" s="397"/>
      <c r="N1172" s="399"/>
      <c r="O1172" s="397"/>
    </row>
    <row r="1173" spans="1:15" x14ac:dyDescent="0.2">
      <c r="A1173" s="397"/>
      <c r="B1173" s="397"/>
      <c r="C1173" s="397"/>
      <c r="D1173" s="397"/>
      <c r="E1173" s="397"/>
      <c r="F1173" s="397"/>
      <c r="G1173" s="397"/>
      <c r="H1173" s="399"/>
      <c r="I1173" s="608"/>
      <c r="J1173" s="363"/>
      <c r="K1173" s="363"/>
      <c r="L1173" s="397"/>
      <c r="M1173" s="397"/>
      <c r="N1173" s="399"/>
      <c r="O1173" s="397"/>
    </row>
    <row r="1174" spans="1:15" x14ac:dyDescent="0.2">
      <c r="A1174" s="397"/>
      <c r="B1174" s="397"/>
      <c r="C1174" s="397"/>
      <c r="D1174" s="397"/>
      <c r="E1174" s="397"/>
      <c r="F1174" s="397"/>
      <c r="G1174" s="397"/>
      <c r="H1174" s="399"/>
      <c r="I1174" s="608"/>
      <c r="J1174" s="363"/>
      <c r="K1174" s="363"/>
      <c r="L1174" s="397"/>
      <c r="M1174" s="397"/>
      <c r="N1174" s="399"/>
      <c r="O1174" s="397"/>
    </row>
    <row r="1175" spans="1:15" x14ac:dyDescent="0.2">
      <c r="A1175" s="397"/>
      <c r="B1175" s="397"/>
      <c r="C1175" s="397"/>
      <c r="D1175" s="397"/>
      <c r="E1175" s="397"/>
      <c r="F1175" s="397"/>
      <c r="G1175" s="397"/>
      <c r="H1175" s="399"/>
      <c r="I1175" s="608"/>
      <c r="J1175" s="363"/>
      <c r="K1175" s="363"/>
      <c r="L1175" s="397"/>
      <c r="M1175" s="397"/>
      <c r="N1175" s="399"/>
      <c r="O1175" s="397"/>
    </row>
    <row r="1176" spans="1:15" x14ac:dyDescent="0.2">
      <c r="A1176" s="397"/>
      <c r="B1176" s="397"/>
      <c r="C1176" s="397"/>
      <c r="D1176" s="397"/>
      <c r="E1176" s="397"/>
      <c r="F1176" s="397"/>
      <c r="G1176" s="397"/>
      <c r="H1176" s="399"/>
      <c r="I1176" s="608"/>
      <c r="J1176" s="363"/>
      <c r="K1176" s="363"/>
      <c r="L1176" s="397"/>
      <c r="M1176" s="397"/>
      <c r="N1176" s="399"/>
      <c r="O1176" s="397"/>
    </row>
    <row r="1177" spans="1:15" x14ac:dyDescent="0.2">
      <c r="A1177" s="397"/>
      <c r="B1177" s="397"/>
      <c r="C1177" s="397"/>
      <c r="D1177" s="397"/>
      <c r="E1177" s="397"/>
      <c r="F1177" s="397"/>
      <c r="G1177" s="397"/>
      <c r="H1177" s="399"/>
      <c r="I1177" s="608"/>
      <c r="J1177" s="363"/>
      <c r="K1177" s="363"/>
      <c r="L1177" s="397"/>
      <c r="M1177" s="397"/>
      <c r="N1177" s="399"/>
      <c r="O1177" s="397"/>
    </row>
    <row r="1178" spans="1:15" x14ac:dyDescent="0.2">
      <c r="A1178" s="397"/>
      <c r="B1178" s="397"/>
      <c r="C1178" s="397"/>
      <c r="D1178" s="397"/>
      <c r="E1178" s="397"/>
      <c r="F1178" s="397"/>
      <c r="G1178" s="397"/>
      <c r="H1178" s="399"/>
      <c r="I1178" s="608"/>
      <c r="J1178" s="363"/>
      <c r="K1178" s="363"/>
      <c r="L1178" s="397"/>
      <c r="M1178" s="397"/>
      <c r="N1178" s="399"/>
      <c r="O1178" s="397"/>
    </row>
    <row r="1179" spans="1:15" x14ac:dyDescent="0.2">
      <c r="A1179" s="397"/>
      <c r="B1179" s="397"/>
      <c r="C1179" s="397"/>
      <c r="D1179" s="397"/>
      <c r="E1179" s="397"/>
      <c r="F1179" s="397"/>
      <c r="G1179" s="397"/>
      <c r="H1179" s="399"/>
      <c r="I1179" s="608"/>
      <c r="J1179" s="363"/>
      <c r="K1179" s="363"/>
      <c r="L1179" s="397"/>
      <c r="M1179" s="397"/>
      <c r="N1179" s="399"/>
      <c r="O1179" s="397"/>
    </row>
    <row r="1180" spans="1:15" x14ac:dyDescent="0.2">
      <c r="A1180" s="397"/>
      <c r="B1180" s="397"/>
      <c r="C1180" s="397"/>
      <c r="D1180" s="397"/>
      <c r="E1180" s="397"/>
      <c r="F1180" s="397"/>
      <c r="G1180" s="397"/>
      <c r="H1180" s="399"/>
      <c r="I1180" s="608"/>
      <c r="J1180" s="363"/>
      <c r="K1180" s="363"/>
      <c r="L1180" s="397"/>
      <c r="M1180" s="397"/>
      <c r="N1180" s="399"/>
      <c r="O1180" s="397"/>
    </row>
    <row r="1181" spans="1:15" x14ac:dyDescent="0.2">
      <c r="A1181" s="397"/>
      <c r="B1181" s="397"/>
      <c r="C1181" s="397"/>
      <c r="D1181" s="397"/>
      <c r="E1181" s="397"/>
      <c r="F1181" s="397"/>
      <c r="G1181" s="397"/>
      <c r="H1181" s="399"/>
      <c r="I1181" s="608"/>
      <c r="J1181" s="363"/>
      <c r="K1181" s="363"/>
      <c r="L1181" s="397"/>
      <c r="M1181" s="397"/>
      <c r="N1181" s="399"/>
      <c r="O1181" s="397"/>
    </row>
    <row r="1182" spans="1:15" x14ac:dyDescent="0.2">
      <c r="A1182" s="397"/>
      <c r="B1182" s="397"/>
      <c r="C1182" s="397"/>
      <c r="D1182" s="397"/>
      <c r="E1182" s="397"/>
      <c r="F1182" s="397"/>
      <c r="G1182" s="397"/>
      <c r="H1182" s="399"/>
      <c r="I1182" s="608"/>
      <c r="J1182" s="363"/>
      <c r="K1182" s="363"/>
      <c r="L1182" s="397"/>
      <c r="M1182" s="397"/>
      <c r="N1182" s="399"/>
      <c r="O1182" s="397"/>
    </row>
    <row r="1183" spans="1:15" x14ac:dyDescent="0.2">
      <c r="A1183" s="397"/>
      <c r="B1183" s="397"/>
      <c r="C1183" s="397"/>
      <c r="D1183" s="397"/>
      <c r="E1183" s="397"/>
      <c r="F1183" s="397"/>
      <c r="G1183" s="397"/>
      <c r="H1183" s="399"/>
      <c r="I1183" s="608"/>
      <c r="J1183" s="363"/>
      <c r="K1183" s="363"/>
      <c r="L1183" s="397"/>
      <c r="M1183" s="397"/>
      <c r="N1183" s="399"/>
      <c r="O1183" s="397"/>
    </row>
    <row r="1184" spans="1:15" x14ac:dyDescent="0.2">
      <c r="A1184" s="397"/>
      <c r="B1184" s="397"/>
      <c r="C1184" s="397"/>
      <c r="D1184" s="397"/>
      <c r="E1184" s="397"/>
      <c r="F1184" s="397"/>
      <c r="G1184" s="397"/>
      <c r="H1184" s="399"/>
      <c r="I1184" s="608"/>
      <c r="J1184" s="363"/>
      <c r="K1184" s="363"/>
      <c r="L1184" s="397"/>
      <c r="M1184" s="397"/>
      <c r="N1184" s="399"/>
      <c r="O1184" s="397"/>
    </row>
    <row r="1185" spans="1:15" x14ac:dyDescent="0.2">
      <c r="A1185" s="397"/>
      <c r="B1185" s="397"/>
      <c r="C1185" s="397"/>
      <c r="D1185" s="397"/>
      <c r="E1185" s="397"/>
      <c r="F1185" s="397"/>
      <c r="G1185" s="397"/>
      <c r="H1185" s="399"/>
      <c r="I1185" s="608"/>
      <c r="J1185" s="363"/>
      <c r="K1185" s="363"/>
      <c r="L1185" s="397"/>
      <c r="M1185" s="397"/>
      <c r="N1185" s="399"/>
      <c r="O1185" s="397"/>
    </row>
    <row r="1186" spans="1:15" x14ac:dyDescent="0.2">
      <c r="A1186" s="397"/>
      <c r="B1186" s="397"/>
      <c r="C1186" s="397"/>
      <c r="D1186" s="397"/>
      <c r="E1186" s="397"/>
      <c r="F1186" s="397"/>
      <c r="G1186" s="397"/>
      <c r="H1186" s="399"/>
      <c r="I1186" s="608"/>
      <c r="J1186" s="363"/>
      <c r="K1186" s="363"/>
      <c r="L1186" s="397"/>
      <c r="M1186" s="397"/>
      <c r="N1186" s="399"/>
      <c r="O1186" s="397"/>
    </row>
    <row r="1187" spans="1:15" x14ac:dyDescent="0.2">
      <c r="A1187" s="397"/>
      <c r="B1187" s="397"/>
      <c r="C1187" s="397"/>
      <c r="D1187" s="397"/>
      <c r="E1187" s="397"/>
      <c r="F1187" s="397"/>
      <c r="G1187" s="397"/>
      <c r="H1187" s="399"/>
      <c r="I1187" s="608"/>
      <c r="J1187" s="363"/>
      <c r="K1187" s="363"/>
      <c r="L1187" s="397"/>
      <c r="M1187" s="397"/>
      <c r="N1187" s="399"/>
      <c r="O1187" s="397"/>
    </row>
    <row r="1188" spans="1:15" x14ac:dyDescent="0.2">
      <c r="A1188" s="397"/>
      <c r="B1188" s="397"/>
      <c r="C1188" s="397"/>
      <c r="D1188" s="397"/>
      <c r="E1188" s="397"/>
      <c r="F1188" s="397"/>
      <c r="G1188" s="397"/>
      <c r="H1188" s="399"/>
      <c r="I1188" s="608"/>
      <c r="J1188" s="363"/>
      <c r="K1188" s="363"/>
      <c r="L1188" s="397"/>
      <c r="M1188" s="397"/>
      <c r="N1188" s="399"/>
      <c r="O1188" s="397"/>
    </row>
    <row r="1189" spans="1:15" x14ac:dyDescent="0.2">
      <c r="A1189" s="397"/>
      <c r="B1189" s="397"/>
      <c r="C1189" s="397"/>
      <c r="D1189" s="397"/>
      <c r="E1189" s="397"/>
      <c r="F1189" s="397"/>
      <c r="G1189" s="397"/>
      <c r="H1189" s="399"/>
      <c r="I1189" s="608"/>
      <c r="J1189" s="363"/>
      <c r="K1189" s="363"/>
      <c r="L1189" s="397"/>
      <c r="M1189" s="397"/>
      <c r="N1189" s="399"/>
      <c r="O1189" s="397"/>
    </row>
    <row r="1190" spans="1:15" x14ac:dyDescent="0.2">
      <c r="A1190" s="397"/>
      <c r="B1190" s="397"/>
      <c r="C1190" s="397"/>
      <c r="D1190" s="397"/>
      <c r="E1190" s="397"/>
      <c r="F1190" s="397"/>
      <c r="G1190" s="397"/>
      <c r="H1190" s="399"/>
      <c r="I1190" s="608"/>
      <c r="J1190" s="363"/>
      <c r="K1190" s="363"/>
      <c r="L1190" s="397"/>
      <c r="M1190" s="397"/>
      <c r="N1190" s="399"/>
      <c r="O1190" s="397"/>
    </row>
    <row r="1191" spans="1:15" x14ac:dyDescent="0.2">
      <c r="A1191" s="397"/>
      <c r="B1191" s="397"/>
      <c r="C1191" s="397"/>
      <c r="D1191" s="397"/>
      <c r="E1191" s="397"/>
      <c r="F1191" s="397"/>
      <c r="G1191" s="397"/>
      <c r="H1191" s="399"/>
      <c r="I1191" s="608"/>
      <c r="J1191" s="363"/>
      <c r="K1191" s="363"/>
      <c r="L1191" s="397"/>
      <c r="M1191" s="397"/>
      <c r="N1191" s="399"/>
      <c r="O1191" s="397"/>
    </row>
    <row r="1192" spans="1:15" x14ac:dyDescent="0.2">
      <c r="A1192" s="397"/>
      <c r="B1192" s="397"/>
      <c r="C1192" s="397"/>
      <c r="D1192" s="397"/>
      <c r="E1192" s="397"/>
      <c r="F1192" s="397"/>
      <c r="G1192" s="397"/>
      <c r="H1192" s="399"/>
      <c r="I1192" s="608"/>
      <c r="J1192" s="363"/>
      <c r="K1192" s="363"/>
      <c r="L1192" s="397"/>
      <c r="M1192" s="397"/>
      <c r="N1192" s="399"/>
      <c r="O1192" s="397"/>
    </row>
    <row r="1193" spans="1:15" x14ac:dyDescent="0.2">
      <c r="A1193" s="397"/>
      <c r="B1193" s="397"/>
      <c r="C1193" s="397"/>
      <c r="D1193" s="397"/>
      <c r="E1193" s="397"/>
      <c r="F1193" s="397"/>
      <c r="G1193" s="397"/>
      <c r="H1193" s="399"/>
      <c r="I1193" s="608"/>
      <c r="J1193" s="363"/>
      <c r="K1193" s="363"/>
      <c r="L1193" s="397"/>
      <c r="M1193" s="397"/>
      <c r="N1193" s="399"/>
      <c r="O1193" s="397"/>
    </row>
    <row r="1194" spans="1:15" x14ac:dyDescent="0.2">
      <c r="A1194" s="397"/>
      <c r="B1194" s="397"/>
      <c r="C1194" s="397"/>
      <c r="D1194" s="397"/>
      <c r="E1194" s="397"/>
      <c r="F1194" s="397"/>
      <c r="G1194" s="397"/>
      <c r="H1194" s="399"/>
      <c r="I1194" s="608"/>
      <c r="J1194" s="363"/>
      <c r="K1194" s="363"/>
      <c r="L1194" s="397"/>
      <c r="M1194" s="397"/>
      <c r="N1194" s="399"/>
      <c r="O1194" s="397"/>
    </row>
    <row r="1195" spans="1:15" x14ac:dyDescent="0.2">
      <c r="A1195" s="397"/>
      <c r="B1195" s="397"/>
      <c r="C1195" s="397"/>
      <c r="D1195" s="397"/>
      <c r="E1195" s="397"/>
      <c r="F1195" s="397"/>
      <c r="G1195" s="397"/>
      <c r="H1195" s="399"/>
      <c r="I1195" s="608"/>
      <c r="J1195" s="363"/>
      <c r="K1195" s="363"/>
      <c r="L1195" s="397"/>
      <c r="M1195" s="397"/>
      <c r="N1195" s="399"/>
      <c r="O1195" s="397"/>
    </row>
    <row r="1196" spans="1:15" x14ac:dyDescent="0.2">
      <c r="A1196" s="397"/>
      <c r="B1196" s="397"/>
      <c r="C1196" s="397"/>
      <c r="D1196" s="397"/>
      <c r="E1196" s="397"/>
      <c r="F1196" s="397"/>
      <c r="G1196" s="397"/>
      <c r="H1196" s="399"/>
      <c r="I1196" s="608"/>
      <c r="J1196" s="363"/>
      <c r="K1196" s="363"/>
      <c r="L1196" s="397"/>
      <c r="M1196" s="397"/>
      <c r="N1196" s="399"/>
      <c r="O1196" s="397"/>
    </row>
    <row r="1197" spans="1:15" x14ac:dyDescent="0.2">
      <c r="A1197" s="397"/>
      <c r="B1197" s="397"/>
      <c r="C1197" s="397"/>
      <c r="D1197" s="397"/>
      <c r="E1197" s="397"/>
      <c r="F1197" s="397"/>
      <c r="G1197" s="397"/>
      <c r="H1197" s="399"/>
      <c r="I1197" s="608"/>
      <c r="J1197" s="363"/>
      <c r="K1197" s="363"/>
      <c r="L1197" s="397"/>
      <c r="M1197" s="397"/>
      <c r="N1197" s="399"/>
      <c r="O1197" s="397"/>
    </row>
    <row r="1198" spans="1:15" x14ac:dyDescent="0.2">
      <c r="A1198" s="397"/>
      <c r="B1198" s="397"/>
      <c r="C1198" s="397"/>
      <c r="D1198" s="397"/>
      <c r="E1198" s="397"/>
      <c r="F1198" s="397"/>
      <c r="G1198" s="397"/>
      <c r="H1198" s="399"/>
      <c r="I1198" s="608"/>
      <c r="J1198" s="363"/>
      <c r="K1198" s="363"/>
      <c r="L1198" s="397"/>
      <c r="M1198" s="397"/>
      <c r="N1198" s="399"/>
      <c r="O1198" s="397"/>
    </row>
    <row r="1199" spans="1:15" x14ac:dyDescent="0.2">
      <c r="A1199" s="397"/>
      <c r="B1199" s="397"/>
      <c r="C1199" s="397"/>
      <c r="D1199" s="397"/>
      <c r="E1199" s="397"/>
      <c r="F1199" s="397"/>
      <c r="G1199" s="397"/>
      <c r="H1199" s="399"/>
      <c r="I1199" s="608"/>
      <c r="J1199" s="363"/>
      <c r="K1199" s="363"/>
      <c r="L1199" s="397"/>
      <c r="M1199" s="397"/>
      <c r="N1199" s="399"/>
      <c r="O1199" s="397"/>
    </row>
    <row r="1200" spans="1:15" x14ac:dyDescent="0.2">
      <c r="A1200" s="397"/>
      <c r="B1200" s="397"/>
      <c r="C1200" s="397"/>
      <c r="D1200" s="397"/>
      <c r="E1200" s="397"/>
      <c r="F1200" s="397"/>
      <c r="G1200" s="397"/>
      <c r="H1200" s="399"/>
      <c r="I1200" s="608"/>
      <c r="J1200" s="363"/>
      <c r="K1200" s="363"/>
      <c r="L1200" s="397"/>
      <c r="M1200" s="397"/>
      <c r="N1200" s="399"/>
      <c r="O1200" s="397"/>
    </row>
    <row r="1201" spans="1:15" x14ac:dyDescent="0.2">
      <c r="A1201" s="397"/>
      <c r="B1201" s="397"/>
      <c r="C1201" s="397"/>
      <c r="D1201" s="397"/>
      <c r="E1201" s="397"/>
      <c r="F1201" s="397"/>
      <c r="G1201" s="397"/>
      <c r="H1201" s="399"/>
      <c r="I1201" s="608"/>
      <c r="J1201" s="363"/>
      <c r="K1201" s="363"/>
      <c r="L1201" s="397"/>
      <c r="M1201" s="397"/>
      <c r="N1201" s="399"/>
      <c r="O1201" s="397"/>
    </row>
    <row r="1202" spans="1:15" x14ac:dyDescent="0.2">
      <c r="A1202" s="397"/>
      <c r="B1202" s="397"/>
      <c r="C1202" s="397"/>
      <c r="D1202" s="397"/>
      <c r="E1202" s="397"/>
      <c r="F1202" s="397"/>
      <c r="G1202" s="397"/>
      <c r="H1202" s="399"/>
      <c r="I1202" s="608"/>
      <c r="J1202" s="363"/>
      <c r="K1202" s="363"/>
      <c r="L1202" s="397"/>
      <c r="M1202" s="397"/>
      <c r="N1202" s="399"/>
      <c r="O1202" s="397"/>
    </row>
    <row r="1203" spans="1:15" x14ac:dyDescent="0.2">
      <c r="A1203" s="397"/>
      <c r="B1203" s="397"/>
      <c r="C1203" s="397"/>
      <c r="D1203" s="397"/>
      <c r="E1203" s="397"/>
      <c r="F1203" s="397"/>
      <c r="G1203" s="397"/>
      <c r="H1203" s="399"/>
      <c r="I1203" s="608"/>
      <c r="J1203" s="363"/>
      <c r="K1203" s="363"/>
      <c r="L1203" s="397"/>
      <c r="M1203" s="397"/>
      <c r="N1203" s="399"/>
      <c r="O1203" s="397"/>
    </row>
    <row r="1204" spans="1:15" x14ac:dyDescent="0.2">
      <c r="A1204" s="397"/>
      <c r="B1204" s="397"/>
      <c r="C1204" s="397"/>
      <c r="D1204" s="397"/>
      <c r="E1204" s="397"/>
      <c r="F1204" s="397"/>
      <c r="G1204" s="397"/>
      <c r="H1204" s="399"/>
      <c r="I1204" s="608"/>
      <c r="J1204" s="363"/>
      <c r="K1204" s="363"/>
      <c r="L1204" s="397"/>
      <c r="M1204" s="397"/>
      <c r="N1204" s="399"/>
      <c r="O1204" s="397"/>
    </row>
    <row r="1205" spans="1:15" x14ac:dyDescent="0.2">
      <c r="A1205" s="397"/>
      <c r="B1205" s="397"/>
      <c r="C1205" s="397"/>
      <c r="D1205" s="397"/>
      <c r="E1205" s="397"/>
      <c r="F1205" s="397"/>
      <c r="G1205" s="397"/>
      <c r="H1205" s="399"/>
      <c r="I1205" s="608"/>
      <c r="J1205" s="363"/>
      <c r="K1205" s="363"/>
      <c r="L1205" s="397"/>
      <c r="M1205" s="397"/>
      <c r="N1205" s="399"/>
      <c r="O1205" s="397"/>
    </row>
    <row r="1206" spans="1:15" x14ac:dyDescent="0.2">
      <c r="A1206" s="397"/>
      <c r="B1206" s="397"/>
      <c r="C1206" s="397"/>
      <c r="D1206" s="397"/>
      <c r="E1206" s="397"/>
      <c r="F1206" s="397"/>
      <c r="G1206" s="397"/>
      <c r="H1206" s="399"/>
      <c r="I1206" s="608"/>
      <c r="J1206" s="363"/>
      <c r="K1206" s="363"/>
      <c r="L1206" s="397"/>
      <c r="M1206" s="397"/>
      <c r="N1206" s="399"/>
      <c r="O1206" s="397"/>
    </row>
    <row r="1207" spans="1:15" x14ac:dyDescent="0.2">
      <c r="A1207" s="397"/>
      <c r="B1207" s="397"/>
      <c r="C1207" s="397"/>
      <c r="D1207" s="397"/>
      <c r="E1207" s="397"/>
      <c r="F1207" s="397"/>
      <c r="G1207" s="397"/>
      <c r="H1207" s="399"/>
      <c r="I1207" s="608"/>
      <c r="J1207" s="363"/>
      <c r="K1207" s="363"/>
      <c r="L1207" s="397"/>
      <c r="M1207" s="397"/>
      <c r="N1207" s="399"/>
      <c r="O1207" s="397"/>
    </row>
    <row r="1208" spans="1:15" x14ac:dyDescent="0.2">
      <c r="A1208" s="397"/>
      <c r="B1208" s="397"/>
      <c r="C1208" s="397"/>
      <c r="D1208" s="397"/>
      <c r="E1208" s="397"/>
      <c r="F1208" s="397"/>
      <c r="G1208" s="397"/>
      <c r="H1208" s="399"/>
      <c r="I1208" s="608"/>
      <c r="J1208" s="363"/>
      <c r="K1208" s="363"/>
      <c r="L1208" s="397"/>
      <c r="M1208" s="397"/>
      <c r="N1208" s="399"/>
      <c r="O1208" s="397"/>
    </row>
    <row r="1209" spans="1:15" x14ac:dyDescent="0.2">
      <c r="A1209" s="397"/>
      <c r="B1209" s="397"/>
      <c r="C1209" s="397"/>
      <c r="D1209" s="397"/>
      <c r="E1209" s="397"/>
      <c r="F1209" s="397"/>
      <c r="G1209" s="397"/>
      <c r="H1209" s="399"/>
      <c r="I1209" s="608"/>
      <c r="J1209" s="363"/>
      <c r="K1209" s="363"/>
      <c r="L1209" s="397"/>
      <c r="M1209" s="397"/>
      <c r="N1209" s="399"/>
      <c r="O1209" s="397"/>
    </row>
    <row r="1210" spans="1:15" x14ac:dyDescent="0.2">
      <c r="A1210" s="397"/>
      <c r="B1210" s="397"/>
      <c r="C1210" s="397"/>
      <c r="D1210" s="397"/>
      <c r="E1210" s="397"/>
      <c r="F1210" s="397"/>
      <c r="G1210" s="397"/>
      <c r="H1210" s="399"/>
      <c r="I1210" s="608"/>
      <c r="J1210" s="363"/>
      <c r="K1210" s="363"/>
      <c r="L1210" s="397"/>
      <c r="M1210" s="397"/>
      <c r="N1210" s="399"/>
      <c r="O1210" s="397"/>
    </row>
    <row r="1211" spans="1:15" x14ac:dyDescent="0.2">
      <c r="A1211" s="397"/>
      <c r="B1211" s="397"/>
      <c r="C1211" s="397"/>
      <c r="D1211" s="397"/>
      <c r="E1211" s="397"/>
      <c r="F1211" s="397"/>
      <c r="G1211" s="397"/>
      <c r="H1211" s="399"/>
      <c r="I1211" s="608"/>
      <c r="J1211" s="363"/>
      <c r="K1211" s="363"/>
      <c r="L1211" s="397"/>
      <c r="M1211" s="397"/>
      <c r="N1211" s="399"/>
      <c r="O1211" s="397"/>
    </row>
    <row r="1212" spans="1:15" x14ac:dyDescent="0.2">
      <c r="A1212" s="397"/>
      <c r="B1212" s="397"/>
      <c r="C1212" s="397"/>
      <c r="D1212" s="397"/>
      <c r="E1212" s="397"/>
      <c r="F1212" s="397"/>
      <c r="G1212" s="397"/>
      <c r="H1212" s="399"/>
      <c r="I1212" s="608"/>
      <c r="J1212" s="363"/>
      <c r="K1212" s="363"/>
      <c r="L1212" s="397"/>
      <c r="M1212" s="397"/>
      <c r="N1212" s="399"/>
      <c r="O1212" s="397"/>
    </row>
    <row r="1213" spans="1:15" x14ac:dyDescent="0.2">
      <c r="A1213" s="397"/>
      <c r="B1213" s="397"/>
      <c r="C1213" s="397"/>
      <c r="D1213" s="397"/>
      <c r="E1213" s="397"/>
      <c r="F1213" s="397"/>
      <c r="G1213" s="397"/>
      <c r="H1213" s="399"/>
      <c r="I1213" s="608"/>
      <c r="J1213" s="363"/>
      <c r="K1213" s="363"/>
      <c r="L1213" s="397"/>
      <c r="M1213" s="397"/>
      <c r="N1213" s="399"/>
      <c r="O1213" s="397"/>
    </row>
    <row r="1214" spans="1:15" x14ac:dyDescent="0.2">
      <c r="A1214" s="397"/>
      <c r="B1214" s="397"/>
      <c r="C1214" s="397"/>
      <c r="D1214" s="397"/>
      <c r="E1214" s="397"/>
      <c r="F1214" s="397"/>
      <c r="G1214" s="397"/>
      <c r="H1214" s="399"/>
      <c r="I1214" s="608"/>
      <c r="J1214" s="363"/>
      <c r="K1214" s="363"/>
      <c r="L1214" s="397"/>
      <c r="M1214" s="397"/>
      <c r="N1214" s="399"/>
      <c r="O1214" s="397"/>
    </row>
    <row r="1215" spans="1:15" x14ac:dyDescent="0.2">
      <c r="A1215" s="397"/>
      <c r="B1215" s="397"/>
      <c r="C1215" s="397"/>
      <c r="D1215" s="397"/>
      <c r="E1215" s="397"/>
      <c r="F1215" s="397"/>
      <c r="G1215" s="397"/>
      <c r="H1215" s="399"/>
      <c r="I1215" s="608"/>
      <c r="J1215" s="363"/>
      <c r="K1215" s="363"/>
      <c r="L1215" s="397"/>
      <c r="M1215" s="397"/>
      <c r="N1215" s="399"/>
      <c r="O1215" s="397"/>
    </row>
    <row r="1216" spans="1:15" x14ac:dyDescent="0.2">
      <c r="A1216" s="397"/>
      <c r="B1216" s="397"/>
      <c r="C1216" s="397"/>
      <c r="D1216" s="397"/>
      <c r="E1216" s="397"/>
      <c r="F1216" s="397"/>
      <c r="G1216" s="397"/>
      <c r="H1216" s="399"/>
      <c r="I1216" s="608"/>
      <c r="J1216" s="363"/>
      <c r="K1216" s="363"/>
      <c r="L1216" s="397"/>
      <c r="M1216" s="397"/>
      <c r="N1216" s="399"/>
      <c r="O1216" s="397"/>
    </row>
    <row r="1217" spans="1:15" x14ac:dyDescent="0.2">
      <c r="A1217" s="397"/>
      <c r="B1217" s="397"/>
      <c r="C1217" s="397"/>
      <c r="D1217" s="397"/>
      <c r="E1217" s="397"/>
      <c r="F1217" s="397"/>
      <c r="G1217" s="397"/>
      <c r="H1217" s="399"/>
      <c r="I1217" s="608"/>
      <c r="J1217" s="363"/>
      <c r="K1217" s="363"/>
      <c r="L1217" s="397"/>
      <c r="M1217" s="397"/>
      <c r="N1217" s="399"/>
      <c r="O1217" s="397"/>
    </row>
    <row r="1218" spans="1:15" x14ac:dyDescent="0.2">
      <c r="A1218" s="397"/>
      <c r="B1218" s="397"/>
      <c r="C1218" s="397"/>
      <c r="D1218" s="397"/>
      <c r="E1218" s="397"/>
      <c r="F1218" s="397"/>
      <c r="G1218" s="397"/>
      <c r="H1218" s="399"/>
      <c r="I1218" s="608"/>
      <c r="J1218" s="363"/>
      <c r="K1218" s="363"/>
      <c r="L1218" s="397"/>
      <c r="M1218" s="397"/>
      <c r="N1218" s="399"/>
      <c r="O1218" s="397"/>
    </row>
    <row r="1219" spans="1:15" x14ac:dyDescent="0.2">
      <c r="A1219" s="397"/>
      <c r="B1219" s="397"/>
      <c r="C1219" s="397"/>
      <c r="D1219" s="397"/>
      <c r="E1219" s="397"/>
      <c r="F1219" s="397"/>
      <c r="G1219" s="397"/>
      <c r="H1219" s="399"/>
      <c r="I1219" s="608"/>
      <c r="J1219" s="363"/>
      <c r="K1219" s="363"/>
      <c r="L1219" s="397"/>
      <c r="M1219" s="397"/>
      <c r="N1219" s="399"/>
      <c r="O1219" s="397"/>
    </row>
    <row r="1220" spans="1:15" x14ac:dyDescent="0.2">
      <c r="A1220" s="397"/>
      <c r="B1220" s="397"/>
      <c r="C1220" s="397"/>
      <c r="D1220" s="397"/>
      <c r="E1220" s="397"/>
      <c r="F1220" s="397"/>
      <c r="G1220" s="397"/>
      <c r="H1220" s="399"/>
      <c r="I1220" s="608"/>
      <c r="J1220" s="363"/>
      <c r="K1220" s="363"/>
      <c r="L1220" s="397"/>
      <c r="M1220" s="397"/>
      <c r="N1220" s="399"/>
      <c r="O1220" s="397"/>
    </row>
    <row r="1221" spans="1:15" x14ac:dyDescent="0.2">
      <c r="A1221" s="397"/>
      <c r="B1221" s="397"/>
      <c r="C1221" s="397"/>
      <c r="D1221" s="397"/>
      <c r="E1221" s="397"/>
      <c r="F1221" s="397"/>
      <c r="G1221" s="397"/>
      <c r="H1221" s="399"/>
      <c r="I1221" s="608"/>
      <c r="J1221" s="363"/>
      <c r="K1221" s="363"/>
      <c r="L1221" s="397"/>
      <c r="M1221" s="397"/>
      <c r="N1221" s="399"/>
      <c r="O1221" s="397"/>
    </row>
    <row r="1222" spans="1:15" x14ac:dyDescent="0.2">
      <c r="A1222" s="397"/>
      <c r="B1222" s="397"/>
      <c r="C1222" s="397"/>
      <c r="D1222" s="397"/>
      <c r="E1222" s="397"/>
      <c r="F1222" s="397"/>
      <c r="G1222" s="397"/>
      <c r="H1222" s="399"/>
      <c r="I1222" s="608"/>
      <c r="J1222" s="363"/>
      <c r="K1222" s="363"/>
      <c r="L1222" s="397"/>
      <c r="M1222" s="397"/>
      <c r="N1222" s="399"/>
      <c r="O1222" s="397"/>
    </row>
    <row r="1223" spans="1:15" x14ac:dyDescent="0.2">
      <c r="A1223" s="397"/>
      <c r="B1223" s="397"/>
      <c r="C1223" s="397"/>
      <c r="D1223" s="397"/>
      <c r="E1223" s="397"/>
      <c r="F1223" s="397"/>
      <c r="G1223" s="397"/>
      <c r="H1223" s="399"/>
      <c r="I1223" s="608"/>
      <c r="J1223" s="363"/>
      <c r="K1223" s="363"/>
      <c r="L1223" s="397"/>
      <c r="M1223" s="397"/>
      <c r="N1223" s="399"/>
      <c r="O1223" s="397"/>
    </row>
    <row r="1224" spans="1:15" x14ac:dyDescent="0.2">
      <c r="A1224" s="397"/>
      <c r="B1224" s="397"/>
      <c r="C1224" s="397"/>
      <c r="D1224" s="397"/>
      <c r="E1224" s="397"/>
      <c r="F1224" s="397"/>
      <c r="G1224" s="397"/>
      <c r="H1224" s="399"/>
      <c r="I1224" s="608"/>
      <c r="J1224" s="363"/>
      <c r="K1224" s="363"/>
      <c r="L1224" s="397"/>
      <c r="M1224" s="397"/>
      <c r="N1224" s="399"/>
      <c r="O1224" s="397"/>
    </row>
    <row r="1225" spans="1:15" x14ac:dyDescent="0.2">
      <c r="A1225" s="397"/>
      <c r="B1225" s="397"/>
      <c r="C1225" s="397"/>
      <c r="D1225" s="397"/>
      <c r="E1225" s="397"/>
      <c r="F1225" s="397"/>
      <c r="G1225" s="397"/>
      <c r="H1225" s="399"/>
      <c r="I1225" s="608"/>
      <c r="J1225" s="363"/>
      <c r="K1225" s="363"/>
      <c r="L1225" s="397"/>
      <c r="M1225" s="397"/>
      <c r="N1225" s="399"/>
      <c r="O1225" s="397"/>
    </row>
    <row r="1226" spans="1:15" x14ac:dyDescent="0.2">
      <c r="A1226" s="397"/>
      <c r="B1226" s="397"/>
      <c r="C1226" s="397"/>
      <c r="D1226" s="397"/>
      <c r="E1226" s="397"/>
      <c r="F1226" s="397"/>
      <c r="G1226" s="397"/>
      <c r="H1226" s="399"/>
      <c r="I1226" s="608"/>
      <c r="J1226" s="363"/>
      <c r="K1226" s="363"/>
      <c r="L1226" s="397"/>
      <c r="M1226" s="397"/>
      <c r="N1226" s="399"/>
      <c r="O1226" s="397"/>
    </row>
    <row r="1227" spans="1:15" x14ac:dyDescent="0.2">
      <c r="A1227" s="397"/>
      <c r="B1227" s="397"/>
      <c r="C1227" s="397"/>
      <c r="D1227" s="397"/>
      <c r="E1227" s="397"/>
      <c r="F1227" s="397"/>
      <c r="G1227" s="397"/>
      <c r="H1227" s="399"/>
      <c r="I1227" s="608"/>
      <c r="J1227" s="363"/>
      <c r="K1227" s="363"/>
      <c r="L1227" s="397"/>
      <c r="M1227" s="397"/>
      <c r="N1227" s="399"/>
      <c r="O1227" s="397"/>
    </row>
    <row r="1228" spans="1:15" x14ac:dyDescent="0.2">
      <c r="A1228" s="397"/>
      <c r="B1228" s="397"/>
      <c r="C1228" s="397"/>
      <c r="D1228" s="397"/>
      <c r="E1228" s="397"/>
      <c r="F1228" s="397"/>
      <c r="G1228" s="397"/>
      <c r="H1228" s="399"/>
      <c r="I1228" s="608"/>
      <c r="J1228" s="363"/>
      <c r="K1228" s="363"/>
      <c r="L1228" s="397"/>
      <c r="M1228" s="397"/>
      <c r="N1228" s="399"/>
      <c r="O1228" s="397"/>
    </row>
    <row r="1229" spans="1:15" x14ac:dyDescent="0.2">
      <c r="A1229" s="397"/>
      <c r="B1229" s="397"/>
      <c r="C1229" s="397"/>
      <c r="D1229" s="397"/>
      <c r="E1229" s="397"/>
      <c r="F1229" s="397"/>
      <c r="G1229" s="397"/>
      <c r="H1229" s="399"/>
      <c r="I1229" s="608"/>
      <c r="J1229" s="363"/>
      <c r="K1229" s="363"/>
      <c r="L1229" s="397"/>
      <c r="M1229" s="397"/>
      <c r="N1229" s="399"/>
      <c r="O1229" s="397"/>
    </row>
    <row r="1230" spans="1:15" x14ac:dyDescent="0.2">
      <c r="A1230" s="397"/>
      <c r="B1230" s="397"/>
      <c r="C1230" s="397"/>
      <c r="D1230" s="397"/>
      <c r="E1230" s="397"/>
      <c r="F1230" s="397"/>
      <c r="G1230" s="397"/>
      <c r="H1230" s="399"/>
      <c r="I1230" s="608"/>
      <c r="J1230" s="363"/>
      <c r="K1230" s="363"/>
      <c r="L1230" s="397"/>
      <c r="M1230" s="397"/>
      <c r="N1230" s="399"/>
      <c r="O1230" s="397"/>
    </row>
    <row r="1231" spans="1:15" x14ac:dyDescent="0.2">
      <c r="A1231" s="397"/>
      <c r="B1231" s="397"/>
      <c r="C1231" s="397"/>
      <c r="D1231" s="397"/>
      <c r="E1231" s="397"/>
      <c r="F1231" s="397"/>
      <c r="G1231" s="397"/>
      <c r="H1231" s="399"/>
      <c r="I1231" s="608"/>
      <c r="J1231" s="363"/>
      <c r="K1231" s="363"/>
      <c r="L1231" s="397"/>
      <c r="M1231" s="397"/>
      <c r="N1231" s="399"/>
      <c r="O1231" s="397"/>
    </row>
    <row r="1232" spans="1:15" x14ac:dyDescent="0.2">
      <c r="A1232" s="397"/>
      <c r="B1232" s="397"/>
      <c r="C1232" s="397"/>
      <c r="D1232" s="397"/>
      <c r="E1232" s="397"/>
      <c r="F1232" s="397"/>
      <c r="G1232" s="397"/>
      <c r="H1232" s="399"/>
      <c r="I1232" s="608"/>
      <c r="J1232" s="363"/>
      <c r="K1232" s="363"/>
      <c r="L1232" s="397"/>
      <c r="M1232" s="397"/>
      <c r="N1232" s="399"/>
      <c r="O1232" s="397"/>
    </row>
    <row r="1233" spans="1:15" x14ac:dyDescent="0.2">
      <c r="A1233" s="397"/>
      <c r="B1233" s="397"/>
      <c r="C1233" s="397"/>
      <c r="D1233" s="397"/>
      <c r="E1233" s="397"/>
      <c r="F1233" s="397"/>
      <c r="G1233" s="397"/>
      <c r="H1233" s="399"/>
      <c r="I1233" s="608"/>
      <c r="J1233" s="363"/>
      <c r="K1233" s="363"/>
      <c r="L1233" s="397"/>
      <c r="M1233" s="397"/>
      <c r="N1233" s="399"/>
      <c r="O1233" s="397"/>
    </row>
    <row r="1234" spans="1:15" x14ac:dyDescent="0.2">
      <c r="A1234" s="397"/>
      <c r="B1234" s="397"/>
      <c r="C1234" s="397"/>
      <c r="D1234" s="397"/>
      <c r="E1234" s="397"/>
      <c r="F1234" s="397"/>
      <c r="G1234" s="397"/>
      <c r="H1234" s="399"/>
      <c r="I1234" s="608"/>
      <c r="J1234" s="363"/>
      <c r="K1234" s="363"/>
      <c r="L1234" s="397"/>
      <c r="M1234" s="397"/>
      <c r="N1234" s="399"/>
      <c r="O1234" s="397"/>
    </row>
    <row r="1235" spans="1:15" x14ac:dyDescent="0.2">
      <c r="A1235" s="397"/>
      <c r="B1235" s="397"/>
      <c r="C1235" s="397"/>
      <c r="D1235" s="397"/>
      <c r="E1235" s="397"/>
      <c r="F1235" s="397"/>
      <c r="G1235" s="397"/>
      <c r="H1235" s="399"/>
      <c r="I1235" s="608"/>
      <c r="J1235" s="363"/>
      <c r="K1235" s="363"/>
      <c r="L1235" s="397"/>
      <c r="M1235" s="397"/>
      <c r="N1235" s="399"/>
      <c r="O1235" s="397"/>
    </row>
    <row r="1236" spans="1:15" x14ac:dyDescent="0.2">
      <c r="A1236" s="397"/>
      <c r="B1236" s="397"/>
      <c r="C1236" s="397"/>
      <c r="D1236" s="397"/>
      <c r="E1236" s="397"/>
      <c r="F1236" s="397"/>
      <c r="G1236" s="397"/>
      <c r="H1236" s="399"/>
      <c r="I1236" s="608"/>
      <c r="J1236" s="363"/>
      <c r="K1236" s="363"/>
      <c r="L1236" s="397"/>
      <c r="M1236" s="397"/>
      <c r="N1236" s="399"/>
      <c r="O1236" s="397"/>
    </row>
    <row r="1237" spans="1:15" x14ac:dyDescent="0.2">
      <c r="A1237" s="397"/>
      <c r="B1237" s="397"/>
      <c r="C1237" s="397"/>
      <c r="D1237" s="397"/>
      <c r="E1237" s="397"/>
      <c r="F1237" s="397"/>
      <c r="G1237" s="397"/>
      <c r="H1237" s="399"/>
      <c r="I1237" s="608"/>
      <c r="J1237" s="363"/>
      <c r="K1237" s="363"/>
      <c r="L1237" s="397"/>
      <c r="M1237" s="397"/>
      <c r="N1237" s="399"/>
      <c r="O1237" s="397"/>
    </row>
    <row r="1238" spans="1:15" x14ac:dyDescent="0.2">
      <c r="A1238" s="397"/>
      <c r="B1238" s="397"/>
      <c r="C1238" s="397"/>
      <c r="D1238" s="397"/>
      <c r="E1238" s="397"/>
      <c r="F1238" s="397"/>
      <c r="G1238" s="397"/>
      <c r="H1238" s="399"/>
      <c r="I1238" s="608"/>
      <c r="J1238" s="363"/>
      <c r="K1238" s="363"/>
      <c r="L1238" s="397"/>
      <c r="M1238" s="397"/>
      <c r="N1238" s="399"/>
      <c r="O1238" s="397"/>
    </row>
    <row r="1239" spans="1:15" x14ac:dyDescent="0.2">
      <c r="A1239" s="397"/>
      <c r="B1239" s="397"/>
      <c r="C1239" s="397"/>
      <c r="D1239" s="397"/>
      <c r="E1239" s="397"/>
      <c r="F1239" s="397"/>
      <c r="G1239" s="397"/>
      <c r="H1239" s="399"/>
      <c r="I1239" s="608"/>
      <c r="J1239" s="363"/>
      <c r="K1239" s="363"/>
      <c r="L1239" s="397"/>
      <c r="M1239" s="397"/>
      <c r="N1239" s="399"/>
      <c r="O1239" s="397"/>
    </row>
    <row r="1240" spans="1:15" x14ac:dyDescent="0.2">
      <c r="A1240" s="397"/>
      <c r="B1240" s="397"/>
      <c r="C1240" s="397"/>
      <c r="D1240" s="397"/>
      <c r="E1240" s="397"/>
      <c r="F1240" s="397"/>
      <c r="G1240" s="397"/>
      <c r="H1240" s="399"/>
      <c r="I1240" s="608"/>
      <c r="J1240" s="363"/>
      <c r="K1240" s="363"/>
      <c r="L1240" s="397"/>
      <c r="M1240" s="397"/>
      <c r="N1240" s="399"/>
      <c r="O1240" s="397"/>
    </row>
    <row r="1241" spans="1:15" x14ac:dyDescent="0.2">
      <c r="A1241" s="397"/>
      <c r="B1241" s="397"/>
      <c r="C1241" s="397"/>
      <c r="D1241" s="397"/>
      <c r="E1241" s="397"/>
      <c r="F1241" s="397"/>
      <c r="G1241" s="397"/>
      <c r="H1241" s="399"/>
      <c r="I1241" s="608"/>
      <c r="J1241" s="363"/>
      <c r="K1241" s="363"/>
      <c r="L1241" s="397"/>
      <c r="M1241" s="397"/>
      <c r="N1241" s="399"/>
      <c r="O1241" s="397"/>
    </row>
    <row r="1242" spans="1:15" x14ac:dyDescent="0.2">
      <c r="A1242" s="397"/>
      <c r="B1242" s="397"/>
      <c r="C1242" s="397"/>
      <c r="D1242" s="397"/>
      <c r="E1242" s="397"/>
      <c r="F1242" s="397"/>
      <c r="G1242" s="397"/>
      <c r="H1242" s="399"/>
      <c r="I1242" s="608"/>
      <c r="J1242" s="363"/>
      <c r="K1242" s="363"/>
      <c r="L1242" s="397"/>
      <c r="M1242" s="397"/>
      <c r="N1242" s="399"/>
      <c r="O1242" s="397"/>
    </row>
    <row r="1243" spans="1:15" x14ac:dyDescent="0.2">
      <c r="A1243" s="397"/>
      <c r="B1243" s="397"/>
      <c r="C1243" s="397"/>
      <c r="D1243" s="397"/>
      <c r="E1243" s="397"/>
      <c r="F1243" s="397"/>
      <c r="G1243" s="397"/>
      <c r="H1243" s="399"/>
      <c r="I1243" s="608"/>
      <c r="J1243" s="363"/>
      <c r="K1243" s="363"/>
      <c r="L1243" s="397"/>
      <c r="M1243" s="397"/>
      <c r="N1243" s="399"/>
      <c r="O1243" s="397"/>
    </row>
    <row r="1244" spans="1:15" x14ac:dyDescent="0.2">
      <c r="A1244" s="397"/>
      <c r="B1244" s="397"/>
      <c r="C1244" s="397"/>
      <c r="D1244" s="397"/>
      <c r="E1244" s="397"/>
      <c r="F1244" s="397"/>
      <c r="G1244" s="397"/>
      <c r="H1244" s="399"/>
      <c r="I1244" s="608"/>
      <c r="J1244" s="363"/>
      <c r="K1244" s="363"/>
      <c r="L1244" s="397"/>
      <c r="M1244" s="397"/>
      <c r="N1244" s="399"/>
      <c r="O1244" s="397"/>
    </row>
    <row r="1245" spans="1:15" x14ac:dyDescent="0.2">
      <c r="A1245" s="397"/>
      <c r="B1245" s="397"/>
      <c r="C1245" s="397"/>
      <c r="D1245" s="397"/>
      <c r="E1245" s="397"/>
      <c r="F1245" s="397"/>
      <c r="G1245" s="397"/>
      <c r="H1245" s="399"/>
      <c r="I1245" s="608"/>
      <c r="J1245" s="363"/>
      <c r="K1245" s="363"/>
      <c r="L1245" s="397"/>
      <c r="M1245" s="397"/>
      <c r="N1245" s="399"/>
      <c r="O1245" s="397"/>
    </row>
    <row r="1246" spans="1:15" x14ac:dyDescent="0.2">
      <c r="A1246" s="397"/>
      <c r="B1246" s="397"/>
      <c r="C1246" s="397"/>
      <c r="D1246" s="397"/>
      <c r="E1246" s="397"/>
      <c r="F1246" s="397"/>
      <c r="G1246" s="397"/>
      <c r="H1246" s="399"/>
      <c r="I1246" s="608"/>
      <c r="J1246" s="363"/>
      <c r="K1246" s="363"/>
      <c r="L1246" s="397"/>
      <c r="M1246" s="397"/>
      <c r="N1246" s="399"/>
      <c r="O1246" s="397"/>
    </row>
    <row r="1247" spans="1:15" x14ac:dyDescent="0.2">
      <c r="A1247" s="397"/>
      <c r="B1247" s="397"/>
      <c r="C1247" s="397"/>
      <c r="D1247" s="397"/>
      <c r="E1247" s="397"/>
      <c r="F1247" s="397"/>
      <c r="G1247" s="397"/>
      <c r="H1247" s="399"/>
      <c r="I1247" s="608"/>
      <c r="J1247" s="363"/>
      <c r="K1247" s="363"/>
      <c r="L1247" s="397"/>
      <c r="M1247" s="397"/>
      <c r="N1247" s="399"/>
      <c r="O1247" s="397"/>
    </row>
    <row r="1248" spans="1:15" x14ac:dyDescent="0.2">
      <c r="A1248" s="397"/>
      <c r="B1248" s="397"/>
      <c r="C1248" s="397"/>
      <c r="D1248" s="397"/>
      <c r="E1248" s="397"/>
      <c r="F1248" s="397"/>
      <c r="G1248" s="397"/>
      <c r="H1248" s="399"/>
      <c r="I1248" s="608"/>
      <c r="J1248" s="363"/>
      <c r="K1248" s="363"/>
      <c r="L1248" s="397"/>
      <c r="M1248" s="397"/>
      <c r="N1248" s="399"/>
      <c r="O1248" s="397"/>
    </row>
    <row r="1249" spans="1:15" x14ac:dyDescent="0.2">
      <c r="A1249" s="397"/>
      <c r="B1249" s="397"/>
      <c r="C1249" s="397"/>
      <c r="D1249" s="397"/>
      <c r="E1249" s="397"/>
      <c r="F1249" s="397"/>
      <c r="G1249" s="397"/>
      <c r="H1249" s="399"/>
      <c r="I1249" s="608"/>
      <c r="J1249" s="363"/>
      <c r="K1249" s="363"/>
      <c r="L1249" s="397"/>
      <c r="M1249" s="397"/>
      <c r="N1249" s="399"/>
      <c r="O1249" s="397"/>
    </row>
    <row r="1250" spans="1:15" x14ac:dyDescent="0.2">
      <c r="A1250" s="397"/>
      <c r="B1250" s="397"/>
      <c r="C1250" s="397"/>
      <c r="D1250" s="397"/>
      <c r="E1250" s="397"/>
      <c r="F1250" s="397"/>
      <c r="G1250" s="397"/>
      <c r="H1250" s="399"/>
      <c r="I1250" s="608"/>
      <c r="J1250" s="363"/>
      <c r="K1250" s="363"/>
      <c r="L1250" s="397"/>
      <c r="M1250" s="397"/>
      <c r="N1250" s="399"/>
      <c r="O1250" s="397"/>
    </row>
    <row r="1251" spans="1:15" x14ac:dyDescent="0.2">
      <c r="A1251" s="397"/>
      <c r="B1251" s="397"/>
      <c r="C1251" s="397"/>
      <c r="D1251" s="397"/>
      <c r="E1251" s="397"/>
      <c r="F1251" s="397"/>
      <c r="G1251" s="397"/>
      <c r="H1251" s="399"/>
      <c r="I1251" s="608"/>
      <c r="J1251" s="363"/>
      <c r="K1251" s="363"/>
      <c r="L1251" s="397"/>
      <c r="M1251" s="397"/>
      <c r="N1251" s="399"/>
      <c r="O1251" s="397"/>
    </row>
    <row r="1252" spans="1:15" x14ac:dyDescent="0.2">
      <c r="A1252" s="397"/>
      <c r="B1252" s="397"/>
      <c r="C1252" s="397"/>
      <c r="D1252" s="397"/>
      <c r="E1252" s="397"/>
      <c r="F1252" s="397"/>
      <c r="G1252" s="397"/>
      <c r="H1252" s="399"/>
      <c r="I1252" s="608"/>
      <c r="J1252" s="363"/>
      <c r="K1252" s="363"/>
      <c r="L1252" s="397"/>
      <c r="M1252" s="397"/>
      <c r="N1252" s="399"/>
      <c r="O1252" s="397"/>
    </row>
    <row r="1253" spans="1:15" x14ac:dyDescent="0.2">
      <c r="A1253" s="397"/>
      <c r="B1253" s="397"/>
      <c r="C1253" s="397"/>
      <c r="D1253" s="397"/>
      <c r="E1253" s="397"/>
      <c r="F1253" s="397"/>
      <c r="G1253" s="397"/>
      <c r="H1253" s="399"/>
      <c r="I1253" s="608"/>
      <c r="J1253" s="363"/>
      <c r="K1253" s="363"/>
      <c r="L1253" s="397"/>
      <c r="M1253" s="397"/>
      <c r="N1253" s="399"/>
      <c r="O1253" s="397"/>
    </row>
    <row r="1254" spans="1:15" x14ac:dyDescent="0.2">
      <c r="A1254" s="397"/>
      <c r="B1254" s="397"/>
      <c r="C1254" s="397"/>
      <c r="D1254" s="397"/>
      <c r="E1254" s="397"/>
      <c r="F1254" s="397"/>
      <c r="G1254" s="397"/>
      <c r="H1254" s="399"/>
      <c r="I1254" s="608"/>
      <c r="J1254" s="363"/>
      <c r="K1254" s="363"/>
      <c r="L1254" s="397"/>
      <c r="M1254" s="397"/>
      <c r="N1254" s="399"/>
      <c r="O1254" s="397"/>
    </row>
    <row r="1255" spans="1:15" x14ac:dyDescent="0.2">
      <c r="A1255" s="397"/>
      <c r="B1255" s="397"/>
      <c r="C1255" s="397"/>
      <c r="D1255" s="397"/>
      <c r="E1255" s="397"/>
      <c r="F1255" s="397"/>
      <c r="G1255" s="397"/>
      <c r="H1255" s="399"/>
      <c r="I1255" s="608"/>
      <c r="J1255" s="363"/>
      <c r="K1255" s="363"/>
      <c r="L1255" s="397"/>
      <c r="M1255" s="397"/>
      <c r="N1255" s="399"/>
      <c r="O1255" s="397"/>
    </row>
    <row r="1256" spans="1:15" x14ac:dyDescent="0.2">
      <c r="A1256" s="397"/>
      <c r="B1256" s="397"/>
      <c r="C1256" s="397"/>
      <c r="D1256" s="397"/>
      <c r="E1256" s="397"/>
      <c r="F1256" s="397"/>
      <c r="G1256" s="397"/>
      <c r="H1256" s="399"/>
      <c r="I1256" s="608"/>
      <c r="J1256" s="363"/>
      <c r="K1256" s="363"/>
      <c r="L1256" s="397"/>
      <c r="M1256" s="397"/>
      <c r="N1256" s="399"/>
      <c r="O1256" s="397"/>
    </row>
    <row r="1257" spans="1:15" x14ac:dyDescent="0.2">
      <c r="A1257" s="397"/>
      <c r="B1257" s="397"/>
      <c r="C1257" s="397"/>
      <c r="D1257" s="397"/>
      <c r="E1257" s="397"/>
      <c r="F1257" s="397"/>
      <c r="G1257" s="397"/>
      <c r="H1257" s="399"/>
      <c r="I1257" s="608"/>
      <c r="J1257" s="363"/>
      <c r="K1257" s="363"/>
      <c r="L1257" s="397"/>
      <c r="M1257" s="397"/>
      <c r="N1257" s="399"/>
      <c r="O1257" s="397"/>
    </row>
    <row r="1258" spans="1:15" x14ac:dyDescent="0.2">
      <c r="A1258" s="397"/>
      <c r="B1258" s="397"/>
      <c r="C1258" s="397"/>
      <c r="D1258" s="397"/>
      <c r="E1258" s="397"/>
      <c r="F1258" s="397"/>
      <c r="G1258" s="397"/>
      <c r="H1258" s="399"/>
      <c r="I1258" s="608"/>
      <c r="J1258" s="363"/>
      <c r="K1258" s="363"/>
      <c r="L1258" s="397"/>
      <c r="M1258" s="397"/>
      <c r="N1258" s="399"/>
      <c r="O1258" s="397"/>
    </row>
    <row r="1259" spans="1:15" x14ac:dyDescent="0.2">
      <c r="A1259" s="397"/>
      <c r="B1259" s="397"/>
      <c r="C1259" s="397"/>
      <c r="D1259" s="397"/>
      <c r="E1259" s="397"/>
      <c r="F1259" s="397"/>
      <c r="G1259" s="397"/>
      <c r="H1259" s="399"/>
      <c r="I1259" s="608"/>
      <c r="J1259" s="363"/>
      <c r="K1259" s="363"/>
      <c r="L1259" s="397"/>
      <c r="M1259" s="397"/>
      <c r="N1259" s="399"/>
      <c r="O1259" s="397"/>
    </row>
    <row r="1260" spans="1:15" x14ac:dyDescent="0.2">
      <c r="A1260" s="397"/>
      <c r="B1260" s="397"/>
      <c r="C1260" s="397"/>
      <c r="D1260" s="397"/>
      <c r="E1260" s="397"/>
      <c r="F1260" s="397"/>
      <c r="G1260" s="397"/>
      <c r="H1260" s="399"/>
      <c r="I1260" s="608"/>
      <c r="J1260" s="363"/>
      <c r="K1260" s="363"/>
      <c r="L1260" s="397"/>
      <c r="M1260" s="397"/>
      <c r="N1260" s="399"/>
      <c r="O1260" s="397"/>
    </row>
    <row r="1261" spans="1:15" x14ac:dyDescent="0.2">
      <c r="A1261" s="397"/>
      <c r="B1261" s="397"/>
      <c r="C1261" s="397"/>
      <c r="D1261" s="397"/>
      <c r="E1261" s="397"/>
      <c r="F1261" s="397"/>
      <c r="G1261" s="397"/>
      <c r="H1261" s="399"/>
      <c r="I1261" s="608"/>
      <c r="J1261" s="363"/>
      <c r="K1261" s="363"/>
      <c r="L1261" s="397"/>
      <c r="M1261" s="397"/>
      <c r="N1261" s="399"/>
      <c r="O1261" s="397"/>
    </row>
    <row r="1262" spans="1:15" x14ac:dyDescent="0.2">
      <c r="A1262" s="397"/>
      <c r="B1262" s="397"/>
      <c r="C1262" s="397"/>
      <c r="D1262" s="397"/>
      <c r="E1262" s="397"/>
      <c r="F1262" s="397"/>
      <c r="G1262" s="397"/>
      <c r="H1262" s="399"/>
      <c r="I1262" s="608"/>
      <c r="J1262" s="363"/>
      <c r="K1262" s="363"/>
      <c r="L1262" s="397"/>
      <c r="M1262" s="397"/>
      <c r="N1262" s="399"/>
      <c r="O1262" s="397"/>
    </row>
    <row r="1263" spans="1:15" x14ac:dyDescent="0.2">
      <c r="A1263" s="397"/>
      <c r="B1263" s="397"/>
      <c r="C1263" s="397"/>
      <c r="D1263" s="397"/>
      <c r="E1263" s="397"/>
      <c r="F1263" s="397"/>
      <c r="G1263" s="397"/>
      <c r="H1263" s="399"/>
      <c r="I1263" s="608"/>
      <c r="J1263" s="363"/>
      <c r="K1263" s="363"/>
      <c r="L1263" s="397"/>
      <c r="M1263" s="397"/>
      <c r="N1263" s="399"/>
      <c r="O1263" s="397"/>
    </row>
    <row r="1264" spans="1:15" x14ac:dyDescent="0.2">
      <c r="A1264" s="397"/>
      <c r="B1264" s="397"/>
      <c r="C1264" s="397"/>
      <c r="D1264" s="397"/>
      <c r="E1264" s="397"/>
      <c r="F1264" s="397"/>
      <c r="G1264" s="397"/>
      <c r="H1264" s="399"/>
      <c r="I1264" s="608"/>
      <c r="J1264" s="363"/>
      <c r="K1264" s="363"/>
      <c r="L1264" s="397"/>
      <c r="M1264" s="397"/>
      <c r="N1264" s="399"/>
      <c r="O1264" s="397"/>
    </row>
    <row r="1265" spans="1:15" x14ac:dyDescent="0.2">
      <c r="A1265" s="397"/>
      <c r="B1265" s="397"/>
      <c r="C1265" s="397"/>
      <c r="D1265" s="397"/>
      <c r="E1265" s="397"/>
      <c r="F1265" s="397"/>
      <c r="G1265" s="397"/>
      <c r="H1265" s="399"/>
      <c r="I1265" s="608"/>
      <c r="J1265" s="363"/>
      <c r="K1265" s="363"/>
      <c r="L1265" s="397"/>
      <c r="M1265" s="397"/>
      <c r="N1265" s="399"/>
      <c r="O1265" s="397"/>
    </row>
    <row r="1266" spans="1:15" x14ac:dyDescent="0.2">
      <c r="A1266" s="397"/>
      <c r="B1266" s="397"/>
      <c r="C1266" s="397"/>
      <c r="D1266" s="397"/>
      <c r="E1266" s="397"/>
      <c r="F1266" s="397"/>
      <c r="G1266" s="397"/>
      <c r="H1266" s="399"/>
      <c r="I1266" s="608"/>
      <c r="J1266" s="363"/>
      <c r="K1266" s="363"/>
      <c r="L1266" s="397"/>
      <c r="M1266" s="397"/>
      <c r="N1266" s="399"/>
      <c r="O1266" s="397"/>
    </row>
    <row r="1267" spans="1:15" x14ac:dyDescent="0.2">
      <c r="A1267" s="397"/>
      <c r="B1267" s="397"/>
      <c r="C1267" s="397"/>
      <c r="D1267" s="397"/>
      <c r="E1267" s="397"/>
      <c r="F1267" s="397"/>
      <c r="G1267" s="397"/>
      <c r="H1267" s="399"/>
      <c r="I1267" s="608"/>
      <c r="J1267" s="363"/>
      <c r="K1267" s="363"/>
      <c r="L1267" s="397"/>
      <c r="M1267" s="397"/>
      <c r="N1267" s="399"/>
      <c r="O1267" s="397"/>
    </row>
    <row r="1268" spans="1:15" x14ac:dyDescent="0.2">
      <c r="A1268" s="397"/>
      <c r="B1268" s="397"/>
      <c r="C1268" s="397"/>
      <c r="D1268" s="397"/>
      <c r="E1268" s="397"/>
      <c r="F1268" s="397"/>
      <c r="G1268" s="397"/>
      <c r="H1268" s="399"/>
      <c r="I1268" s="608"/>
      <c r="J1268" s="363"/>
      <c r="K1268" s="363"/>
      <c r="L1268" s="397"/>
      <c r="M1268" s="397"/>
      <c r="N1268" s="399"/>
      <c r="O1268" s="397"/>
    </row>
    <row r="1269" spans="1:15" x14ac:dyDescent="0.2">
      <c r="A1269" s="397"/>
      <c r="B1269" s="397"/>
      <c r="C1269" s="397"/>
      <c r="D1269" s="397"/>
      <c r="E1269" s="397"/>
      <c r="F1269" s="397"/>
      <c r="G1269" s="397"/>
      <c r="H1269" s="399"/>
      <c r="I1269" s="608"/>
      <c r="J1269" s="363"/>
      <c r="K1269" s="363"/>
      <c r="L1269" s="397"/>
      <c r="M1269" s="397"/>
      <c r="N1269" s="399"/>
      <c r="O1269" s="397"/>
    </row>
    <row r="1270" spans="1:15" x14ac:dyDescent="0.2">
      <c r="A1270" s="397"/>
      <c r="B1270" s="397"/>
      <c r="C1270" s="397"/>
      <c r="D1270" s="397"/>
      <c r="E1270" s="397"/>
      <c r="F1270" s="397"/>
      <c r="G1270" s="397"/>
      <c r="H1270" s="399"/>
      <c r="I1270" s="608"/>
      <c r="J1270" s="363"/>
      <c r="K1270" s="363"/>
      <c r="L1270" s="397"/>
      <c r="M1270" s="397"/>
      <c r="N1270" s="399"/>
      <c r="O1270" s="397"/>
    </row>
    <row r="1271" spans="1:15" x14ac:dyDescent="0.2">
      <c r="A1271" s="397"/>
      <c r="B1271" s="397"/>
      <c r="C1271" s="397"/>
      <c r="D1271" s="397"/>
      <c r="E1271" s="397"/>
      <c r="F1271" s="397"/>
      <c r="G1271" s="397"/>
      <c r="H1271" s="399"/>
      <c r="I1271" s="608"/>
      <c r="J1271" s="363"/>
      <c r="K1271" s="363"/>
      <c r="L1271" s="397"/>
      <c r="M1271" s="397"/>
      <c r="N1271" s="399"/>
      <c r="O1271" s="397"/>
    </row>
    <row r="1272" spans="1:15" x14ac:dyDescent="0.2">
      <c r="A1272" s="397"/>
      <c r="B1272" s="397"/>
      <c r="C1272" s="397"/>
      <c r="D1272" s="397"/>
      <c r="E1272" s="397"/>
      <c r="F1272" s="397"/>
      <c r="G1272" s="397"/>
      <c r="H1272" s="399"/>
      <c r="I1272" s="608"/>
      <c r="J1272" s="363"/>
      <c r="K1272" s="363"/>
      <c r="L1272" s="397"/>
      <c r="M1272" s="397"/>
      <c r="N1272" s="399"/>
      <c r="O1272" s="397"/>
    </row>
    <row r="1273" spans="1:15" x14ac:dyDescent="0.2">
      <c r="A1273" s="397"/>
      <c r="B1273" s="397"/>
      <c r="C1273" s="397"/>
      <c r="D1273" s="397"/>
      <c r="E1273" s="397"/>
      <c r="F1273" s="397"/>
      <c r="G1273" s="397"/>
      <c r="H1273" s="399"/>
      <c r="I1273" s="608"/>
      <c r="J1273" s="363"/>
      <c r="K1273" s="363"/>
      <c r="L1273" s="397"/>
      <c r="M1273" s="397"/>
      <c r="N1273" s="399"/>
      <c r="O1273" s="397"/>
    </row>
    <row r="1274" spans="1:15" x14ac:dyDescent="0.2">
      <c r="A1274" s="397"/>
      <c r="B1274" s="397"/>
      <c r="C1274" s="397"/>
      <c r="D1274" s="397"/>
      <c r="E1274" s="397"/>
      <c r="F1274" s="397"/>
      <c r="G1274" s="397"/>
      <c r="H1274" s="399"/>
      <c r="I1274" s="608"/>
      <c r="J1274" s="363"/>
      <c r="K1274" s="363"/>
      <c r="L1274" s="397"/>
      <c r="M1274" s="397"/>
      <c r="N1274" s="399"/>
      <c r="O1274" s="397"/>
    </row>
    <row r="1275" spans="1:15" x14ac:dyDescent="0.2">
      <c r="A1275" s="397"/>
      <c r="B1275" s="397"/>
      <c r="C1275" s="397"/>
      <c r="D1275" s="397"/>
      <c r="E1275" s="397"/>
      <c r="F1275" s="397"/>
      <c r="G1275" s="397"/>
      <c r="H1275" s="399"/>
      <c r="I1275" s="608"/>
      <c r="J1275" s="363"/>
      <c r="K1275" s="363"/>
      <c r="L1275" s="397"/>
      <c r="M1275" s="397"/>
      <c r="N1275" s="399"/>
      <c r="O1275" s="397"/>
    </row>
    <row r="1276" spans="1:15" x14ac:dyDescent="0.2">
      <c r="A1276" s="397"/>
      <c r="B1276" s="397"/>
      <c r="C1276" s="397"/>
      <c r="D1276" s="397"/>
      <c r="E1276" s="397"/>
      <c r="F1276" s="397"/>
      <c r="G1276" s="397"/>
      <c r="H1276" s="399"/>
      <c r="I1276" s="608"/>
      <c r="J1276" s="363"/>
      <c r="K1276" s="363"/>
      <c r="L1276" s="397"/>
      <c r="M1276" s="397"/>
      <c r="N1276" s="399"/>
      <c r="O1276" s="397"/>
    </row>
    <row r="1277" spans="1:15" x14ac:dyDescent="0.2">
      <c r="A1277" s="397"/>
      <c r="B1277" s="397"/>
      <c r="C1277" s="397"/>
      <c r="D1277" s="397"/>
      <c r="E1277" s="397"/>
      <c r="F1277" s="397"/>
      <c r="G1277" s="397"/>
      <c r="H1277" s="399"/>
      <c r="I1277" s="608"/>
      <c r="J1277" s="363"/>
      <c r="K1277" s="363"/>
      <c r="L1277" s="397"/>
      <c r="M1277" s="397"/>
      <c r="N1277" s="399"/>
      <c r="O1277" s="397"/>
    </row>
    <row r="1278" spans="1:15" x14ac:dyDescent="0.2">
      <c r="A1278" s="397"/>
      <c r="B1278" s="397"/>
      <c r="C1278" s="397"/>
      <c r="D1278" s="397"/>
      <c r="E1278" s="397"/>
      <c r="F1278" s="397"/>
      <c r="G1278" s="397"/>
      <c r="H1278" s="399"/>
      <c r="I1278" s="608"/>
      <c r="J1278" s="363"/>
      <c r="K1278" s="363"/>
      <c r="L1278" s="397"/>
      <c r="M1278" s="397"/>
      <c r="N1278" s="399"/>
      <c r="O1278" s="397"/>
    </row>
    <row r="1279" spans="1:15" x14ac:dyDescent="0.2">
      <c r="A1279" s="397"/>
      <c r="B1279" s="397"/>
      <c r="C1279" s="397"/>
      <c r="D1279" s="397"/>
      <c r="E1279" s="397"/>
      <c r="F1279" s="397"/>
      <c r="G1279" s="397"/>
      <c r="H1279" s="399"/>
      <c r="I1279" s="608"/>
      <c r="J1279" s="363"/>
      <c r="K1279" s="363"/>
      <c r="L1279" s="397"/>
      <c r="M1279" s="397"/>
      <c r="N1279" s="399"/>
      <c r="O1279" s="397"/>
    </row>
    <row r="1280" spans="1:15" x14ac:dyDescent="0.2">
      <c r="A1280" s="397"/>
      <c r="B1280" s="397"/>
      <c r="C1280" s="397"/>
      <c r="D1280" s="397"/>
      <c r="E1280" s="397"/>
      <c r="F1280" s="397"/>
      <c r="G1280" s="397"/>
      <c r="H1280" s="399"/>
      <c r="I1280" s="608"/>
      <c r="J1280" s="363"/>
      <c r="K1280" s="363"/>
      <c r="L1280" s="397"/>
      <c r="M1280" s="397"/>
      <c r="N1280" s="399"/>
      <c r="O1280" s="397"/>
    </row>
    <row r="1281" spans="1:15" x14ac:dyDescent="0.2">
      <c r="A1281" s="397"/>
      <c r="B1281" s="397"/>
      <c r="C1281" s="397"/>
      <c r="D1281" s="397"/>
      <c r="E1281" s="397"/>
      <c r="F1281" s="397"/>
      <c r="G1281" s="397"/>
      <c r="H1281" s="399"/>
      <c r="I1281" s="608"/>
      <c r="J1281" s="363"/>
      <c r="K1281" s="363"/>
      <c r="L1281" s="397"/>
      <c r="M1281" s="397"/>
      <c r="N1281" s="399"/>
      <c r="O1281" s="397"/>
    </row>
    <row r="1282" spans="1:15" x14ac:dyDescent="0.2">
      <c r="A1282" s="397"/>
      <c r="B1282" s="397"/>
      <c r="C1282" s="397"/>
      <c r="D1282" s="397"/>
      <c r="E1282" s="397"/>
      <c r="F1282" s="397"/>
      <c r="G1282" s="397"/>
      <c r="H1282" s="399"/>
      <c r="I1282" s="608"/>
      <c r="J1282" s="363"/>
      <c r="K1282" s="363"/>
      <c r="L1282" s="397"/>
      <c r="M1282" s="397"/>
      <c r="N1282" s="399"/>
      <c r="O1282" s="397"/>
    </row>
    <row r="1283" spans="1:15" x14ac:dyDescent="0.2">
      <c r="A1283" s="397"/>
      <c r="B1283" s="397"/>
      <c r="C1283" s="397"/>
      <c r="D1283" s="397"/>
      <c r="E1283" s="397"/>
      <c r="F1283" s="397"/>
      <c r="G1283" s="397"/>
      <c r="H1283" s="399"/>
      <c r="I1283" s="608"/>
      <c r="J1283" s="363"/>
      <c r="K1283" s="363"/>
      <c r="L1283" s="397"/>
      <c r="M1283" s="397"/>
      <c r="N1283" s="399"/>
      <c r="O1283" s="397"/>
    </row>
    <row r="1284" spans="1:15" x14ac:dyDescent="0.2">
      <c r="A1284" s="397"/>
      <c r="B1284" s="397"/>
      <c r="C1284" s="397"/>
      <c r="D1284" s="397"/>
      <c r="E1284" s="397"/>
      <c r="F1284" s="397"/>
      <c r="G1284" s="397"/>
      <c r="H1284" s="399"/>
      <c r="I1284" s="608"/>
      <c r="J1284" s="363"/>
      <c r="K1284" s="363"/>
      <c r="L1284" s="397"/>
      <c r="M1284" s="397"/>
      <c r="N1284" s="399"/>
      <c r="O1284" s="397"/>
    </row>
    <row r="1285" spans="1:15" x14ac:dyDescent="0.2">
      <c r="A1285" s="397"/>
      <c r="B1285" s="397"/>
      <c r="C1285" s="397"/>
      <c r="D1285" s="397"/>
      <c r="E1285" s="397"/>
      <c r="F1285" s="397"/>
      <c r="G1285" s="397"/>
      <c r="H1285" s="399"/>
      <c r="I1285" s="608"/>
      <c r="J1285" s="363"/>
      <c r="K1285" s="363"/>
      <c r="L1285" s="397"/>
      <c r="M1285" s="397"/>
      <c r="N1285" s="399"/>
      <c r="O1285" s="397"/>
    </row>
    <row r="1286" spans="1:15" x14ac:dyDescent="0.2">
      <c r="A1286" s="397"/>
      <c r="B1286" s="397"/>
      <c r="C1286" s="397"/>
      <c r="D1286" s="397"/>
      <c r="E1286" s="397"/>
      <c r="F1286" s="397"/>
      <c r="G1286" s="397"/>
      <c r="H1286" s="399"/>
      <c r="I1286" s="608"/>
      <c r="J1286" s="363"/>
      <c r="K1286" s="363"/>
      <c r="L1286" s="397"/>
      <c r="M1286" s="397"/>
      <c r="N1286" s="399"/>
      <c r="O1286" s="397"/>
    </row>
    <row r="1287" spans="1:15" x14ac:dyDescent="0.2">
      <c r="A1287" s="397"/>
      <c r="B1287" s="397"/>
      <c r="C1287" s="397"/>
      <c r="D1287" s="397"/>
      <c r="E1287" s="397"/>
      <c r="F1287" s="397"/>
      <c r="G1287" s="397"/>
      <c r="H1287" s="399"/>
      <c r="I1287" s="608"/>
      <c r="J1287" s="363"/>
      <c r="K1287" s="363"/>
      <c r="L1287" s="397"/>
      <c r="M1287" s="397"/>
      <c r="N1287" s="399"/>
      <c r="O1287" s="397"/>
    </row>
    <row r="1288" spans="1:15" x14ac:dyDescent="0.2">
      <c r="A1288" s="397"/>
      <c r="B1288" s="397"/>
      <c r="C1288" s="397"/>
      <c r="D1288" s="397"/>
      <c r="E1288" s="397"/>
      <c r="F1288" s="397"/>
      <c r="G1288" s="397"/>
      <c r="H1288" s="399"/>
      <c r="I1288" s="608"/>
      <c r="J1288" s="363"/>
      <c r="K1288" s="363"/>
      <c r="L1288" s="397"/>
      <c r="M1288" s="397"/>
      <c r="N1288" s="399"/>
      <c r="O1288" s="397"/>
    </row>
    <row r="1289" spans="1:15" x14ac:dyDescent="0.2">
      <c r="A1289" s="397"/>
      <c r="B1289" s="397"/>
      <c r="C1289" s="397"/>
      <c r="D1289" s="397"/>
      <c r="E1289" s="397"/>
      <c r="F1289" s="397"/>
      <c r="G1289" s="397"/>
      <c r="H1289" s="399"/>
      <c r="I1289" s="608"/>
      <c r="J1289" s="363"/>
      <c r="K1289" s="363"/>
      <c r="L1289" s="397"/>
      <c r="M1289" s="397"/>
      <c r="N1289" s="399"/>
      <c r="O1289" s="397"/>
    </row>
    <row r="1290" spans="1:15" x14ac:dyDescent="0.2">
      <c r="A1290" s="397"/>
      <c r="B1290" s="397"/>
      <c r="C1290" s="397"/>
      <c r="D1290" s="397"/>
      <c r="E1290" s="397"/>
      <c r="F1290" s="397"/>
      <c r="G1290" s="397"/>
      <c r="H1290" s="399"/>
      <c r="I1290" s="608"/>
      <c r="J1290" s="363"/>
      <c r="K1290" s="363"/>
      <c r="L1290" s="397"/>
      <c r="M1290" s="397"/>
      <c r="N1290" s="399"/>
      <c r="O1290" s="397"/>
    </row>
    <row r="1291" spans="1:15" x14ac:dyDescent="0.2">
      <c r="A1291" s="397"/>
      <c r="B1291" s="397"/>
      <c r="C1291" s="397"/>
      <c r="D1291" s="397"/>
      <c r="E1291" s="397"/>
      <c r="F1291" s="397"/>
      <c r="G1291" s="397"/>
      <c r="H1291" s="399"/>
      <c r="I1291" s="608"/>
      <c r="J1291" s="363"/>
      <c r="K1291" s="363"/>
      <c r="L1291" s="397"/>
      <c r="M1291" s="397"/>
      <c r="N1291" s="399"/>
      <c r="O1291" s="397"/>
    </row>
    <row r="1292" spans="1:15" x14ac:dyDescent="0.2">
      <c r="A1292" s="397"/>
      <c r="B1292" s="397"/>
      <c r="C1292" s="397"/>
      <c r="D1292" s="397"/>
      <c r="E1292" s="397"/>
      <c r="F1292" s="397"/>
      <c r="G1292" s="397"/>
      <c r="H1292" s="399"/>
      <c r="I1292" s="608"/>
      <c r="J1292" s="363"/>
      <c r="K1292" s="363"/>
      <c r="L1292" s="397"/>
      <c r="M1292" s="397"/>
      <c r="N1292" s="399"/>
      <c r="O1292" s="397"/>
    </row>
    <row r="1293" spans="1:15" x14ac:dyDescent="0.2">
      <c r="A1293" s="397"/>
      <c r="B1293" s="397"/>
      <c r="C1293" s="397"/>
      <c r="D1293" s="397"/>
      <c r="E1293" s="397"/>
      <c r="F1293" s="397"/>
      <c r="G1293" s="397"/>
      <c r="H1293" s="399"/>
      <c r="I1293" s="608"/>
      <c r="J1293" s="363"/>
      <c r="K1293" s="363"/>
      <c r="L1293" s="397"/>
      <c r="M1293" s="397"/>
      <c r="N1293" s="399"/>
      <c r="O1293" s="397"/>
    </row>
    <row r="1294" spans="1:15" x14ac:dyDescent="0.2">
      <c r="A1294" s="397"/>
      <c r="B1294" s="397"/>
      <c r="C1294" s="397"/>
      <c r="D1294" s="397"/>
      <c r="E1294" s="397"/>
      <c r="F1294" s="397"/>
      <c r="G1294" s="397"/>
      <c r="H1294" s="399"/>
      <c r="I1294" s="608"/>
      <c r="J1294" s="363"/>
      <c r="K1294" s="363"/>
      <c r="L1294" s="397"/>
      <c r="M1294" s="397"/>
      <c r="N1294" s="399"/>
      <c r="O1294" s="397"/>
    </row>
    <row r="1295" spans="1:15" x14ac:dyDescent="0.2">
      <c r="A1295" s="397"/>
      <c r="B1295" s="397"/>
      <c r="C1295" s="397"/>
      <c r="D1295" s="397"/>
      <c r="E1295" s="397"/>
      <c r="F1295" s="397"/>
      <c r="G1295" s="397"/>
      <c r="H1295" s="399"/>
      <c r="I1295" s="608"/>
      <c r="J1295" s="363"/>
      <c r="K1295" s="363"/>
      <c r="L1295" s="397"/>
      <c r="M1295" s="397"/>
      <c r="N1295" s="399"/>
      <c r="O1295" s="397"/>
    </row>
    <row r="1296" spans="1:15" x14ac:dyDescent="0.2">
      <c r="A1296" s="397"/>
      <c r="B1296" s="397"/>
      <c r="C1296" s="397"/>
      <c r="D1296" s="397"/>
      <c r="E1296" s="397"/>
      <c r="F1296" s="397"/>
      <c r="G1296" s="397"/>
      <c r="H1296" s="399"/>
      <c r="I1296" s="608"/>
      <c r="J1296" s="363"/>
      <c r="K1296" s="363"/>
      <c r="L1296" s="397"/>
      <c r="M1296" s="397"/>
      <c r="N1296" s="399"/>
      <c r="O1296" s="397"/>
    </row>
    <row r="1297" spans="1:15" x14ac:dyDescent="0.2">
      <c r="A1297" s="397"/>
      <c r="B1297" s="397"/>
      <c r="C1297" s="397"/>
      <c r="D1297" s="397"/>
      <c r="E1297" s="397"/>
      <c r="F1297" s="397"/>
      <c r="G1297" s="397"/>
      <c r="H1297" s="399"/>
      <c r="I1297" s="608"/>
      <c r="J1297" s="363"/>
      <c r="K1297" s="363"/>
      <c r="L1297" s="397"/>
      <c r="M1297" s="397"/>
      <c r="N1297" s="399"/>
      <c r="O1297" s="397"/>
    </row>
    <row r="1298" spans="1:15" x14ac:dyDescent="0.2">
      <c r="A1298" s="397"/>
      <c r="B1298" s="397"/>
      <c r="C1298" s="397"/>
      <c r="D1298" s="397"/>
      <c r="E1298" s="397"/>
      <c r="F1298" s="397"/>
      <c r="G1298" s="397"/>
      <c r="H1298" s="399"/>
      <c r="I1298" s="608"/>
      <c r="J1298" s="363"/>
      <c r="K1298" s="363"/>
      <c r="L1298" s="397"/>
      <c r="M1298" s="397"/>
      <c r="N1298" s="399"/>
      <c r="O1298" s="397"/>
    </row>
    <row r="1299" spans="1:15" x14ac:dyDescent="0.2">
      <c r="A1299" s="397"/>
      <c r="B1299" s="397"/>
      <c r="C1299" s="397"/>
      <c r="D1299" s="397"/>
      <c r="E1299" s="397"/>
      <c r="F1299" s="397"/>
      <c r="G1299" s="397"/>
      <c r="H1299" s="399"/>
      <c r="I1299" s="608"/>
      <c r="J1299" s="363"/>
      <c r="K1299" s="363"/>
      <c r="L1299" s="397"/>
      <c r="M1299" s="397"/>
      <c r="N1299" s="399"/>
      <c r="O1299" s="397"/>
    </row>
    <row r="1300" spans="1:15" x14ac:dyDescent="0.2">
      <c r="A1300" s="397"/>
      <c r="B1300" s="397"/>
      <c r="C1300" s="397"/>
      <c r="D1300" s="397"/>
      <c r="E1300" s="397"/>
      <c r="F1300" s="397"/>
      <c r="G1300" s="397"/>
      <c r="H1300" s="399"/>
      <c r="I1300" s="608"/>
      <c r="J1300" s="363"/>
      <c r="K1300" s="363"/>
      <c r="L1300" s="397"/>
      <c r="M1300" s="397"/>
      <c r="N1300" s="399"/>
      <c r="O1300" s="397"/>
    </row>
    <row r="1301" spans="1:15" x14ac:dyDescent="0.2">
      <c r="A1301" s="397"/>
      <c r="B1301" s="397"/>
      <c r="C1301" s="397"/>
      <c r="D1301" s="397"/>
      <c r="E1301" s="397"/>
      <c r="F1301" s="397"/>
      <c r="G1301" s="397"/>
      <c r="H1301" s="399"/>
      <c r="I1301" s="608"/>
      <c r="J1301" s="363"/>
      <c r="K1301" s="363"/>
      <c r="L1301" s="397"/>
      <c r="M1301" s="397"/>
      <c r="N1301" s="399"/>
      <c r="O1301" s="397"/>
    </row>
    <row r="1302" spans="1:15" x14ac:dyDescent="0.2">
      <c r="A1302" s="397"/>
      <c r="B1302" s="397"/>
      <c r="C1302" s="397"/>
      <c r="D1302" s="397"/>
      <c r="E1302" s="397"/>
      <c r="F1302" s="397"/>
      <c r="G1302" s="397"/>
      <c r="H1302" s="399"/>
      <c r="I1302" s="608"/>
      <c r="J1302" s="363"/>
      <c r="K1302" s="363"/>
      <c r="L1302" s="397"/>
      <c r="M1302" s="397"/>
      <c r="N1302" s="399"/>
      <c r="O1302" s="397"/>
    </row>
    <row r="1303" spans="1:15" x14ac:dyDescent="0.2">
      <c r="A1303" s="397"/>
      <c r="B1303" s="397"/>
      <c r="C1303" s="397"/>
      <c r="D1303" s="397"/>
      <c r="E1303" s="397"/>
      <c r="F1303" s="397"/>
      <c r="G1303" s="397"/>
      <c r="H1303" s="399"/>
      <c r="I1303" s="608"/>
      <c r="J1303" s="363"/>
      <c r="K1303" s="363"/>
      <c r="L1303" s="397"/>
      <c r="M1303" s="397"/>
      <c r="N1303" s="399"/>
      <c r="O1303" s="397"/>
    </row>
    <row r="1304" spans="1:15" x14ac:dyDescent="0.2">
      <c r="A1304" s="397"/>
      <c r="B1304" s="397"/>
      <c r="C1304" s="397"/>
      <c r="D1304" s="397"/>
      <c r="E1304" s="397"/>
      <c r="F1304" s="397"/>
      <c r="G1304" s="397"/>
      <c r="H1304" s="399"/>
      <c r="I1304" s="608"/>
      <c r="J1304" s="363"/>
      <c r="K1304" s="363"/>
      <c r="L1304" s="397"/>
      <c r="M1304" s="397"/>
      <c r="N1304" s="399"/>
      <c r="O1304" s="397"/>
    </row>
    <row r="1305" spans="1:15" x14ac:dyDescent="0.2">
      <c r="A1305" s="397"/>
      <c r="B1305" s="397"/>
      <c r="C1305" s="397"/>
      <c r="D1305" s="397"/>
      <c r="E1305" s="397"/>
      <c r="F1305" s="397"/>
      <c r="G1305" s="397"/>
      <c r="H1305" s="399"/>
      <c r="I1305" s="608"/>
      <c r="J1305" s="363"/>
      <c r="K1305" s="363"/>
      <c r="L1305" s="397"/>
      <c r="M1305" s="397"/>
      <c r="N1305" s="399"/>
      <c r="O1305" s="397"/>
    </row>
    <row r="1306" spans="1:15" x14ac:dyDescent="0.2">
      <c r="A1306" s="397"/>
      <c r="B1306" s="397"/>
      <c r="C1306" s="397"/>
      <c r="D1306" s="397"/>
      <c r="E1306" s="397"/>
      <c r="F1306" s="397"/>
      <c r="G1306" s="397"/>
      <c r="H1306" s="399"/>
      <c r="I1306" s="608"/>
      <c r="J1306" s="363"/>
      <c r="K1306" s="363"/>
      <c r="L1306" s="397"/>
      <c r="M1306" s="397"/>
      <c r="N1306" s="399"/>
      <c r="O1306" s="397"/>
    </row>
    <row r="1307" spans="1:15" x14ac:dyDescent="0.2">
      <c r="A1307" s="397"/>
      <c r="B1307" s="397"/>
      <c r="C1307" s="397"/>
      <c r="D1307" s="397"/>
      <c r="E1307" s="397"/>
      <c r="F1307" s="397"/>
      <c r="G1307" s="397"/>
      <c r="H1307" s="399"/>
      <c r="I1307" s="608"/>
      <c r="J1307" s="363"/>
      <c r="K1307" s="363"/>
      <c r="L1307" s="397"/>
      <c r="M1307" s="397"/>
      <c r="N1307" s="399"/>
      <c r="O1307" s="397"/>
    </row>
    <row r="1308" spans="1:15" x14ac:dyDescent="0.2">
      <c r="A1308" s="397"/>
      <c r="B1308" s="397"/>
      <c r="C1308" s="397"/>
      <c r="D1308" s="397"/>
      <c r="E1308" s="397"/>
      <c r="F1308" s="397"/>
      <c r="G1308" s="397"/>
      <c r="H1308" s="399"/>
      <c r="I1308" s="608"/>
      <c r="J1308" s="363"/>
      <c r="K1308" s="363"/>
      <c r="L1308" s="397"/>
      <c r="M1308" s="397"/>
      <c r="N1308" s="399"/>
      <c r="O1308" s="397"/>
    </row>
    <row r="1309" spans="1:15" x14ac:dyDescent="0.2">
      <c r="A1309" s="397"/>
      <c r="B1309" s="397"/>
      <c r="C1309" s="397"/>
      <c r="D1309" s="397"/>
      <c r="E1309" s="397"/>
      <c r="F1309" s="397"/>
      <c r="G1309" s="397"/>
      <c r="H1309" s="399"/>
      <c r="I1309" s="608"/>
      <c r="J1309" s="363"/>
      <c r="K1309" s="363"/>
      <c r="L1309" s="397"/>
      <c r="M1309" s="397"/>
      <c r="N1309" s="399"/>
      <c r="O1309" s="397"/>
    </row>
    <row r="1310" spans="1:15" x14ac:dyDescent="0.2">
      <c r="A1310" s="397"/>
      <c r="B1310" s="397"/>
      <c r="C1310" s="397"/>
      <c r="D1310" s="397"/>
      <c r="E1310" s="397"/>
      <c r="F1310" s="397"/>
      <c r="G1310" s="397"/>
      <c r="H1310" s="399"/>
      <c r="I1310" s="608"/>
      <c r="J1310" s="363"/>
      <c r="K1310" s="363"/>
      <c r="L1310" s="397"/>
      <c r="M1310" s="397"/>
      <c r="N1310" s="399"/>
      <c r="O1310" s="397"/>
    </row>
    <row r="1311" spans="1:15" x14ac:dyDescent="0.2">
      <c r="A1311" s="397"/>
      <c r="B1311" s="397"/>
      <c r="C1311" s="397"/>
      <c r="D1311" s="397"/>
      <c r="E1311" s="397"/>
      <c r="F1311" s="397"/>
      <c r="G1311" s="397"/>
      <c r="H1311" s="399"/>
      <c r="I1311" s="608"/>
      <c r="J1311" s="363"/>
      <c r="K1311" s="363"/>
      <c r="L1311" s="397"/>
      <c r="M1311" s="397"/>
      <c r="N1311" s="399"/>
      <c r="O1311" s="397"/>
    </row>
    <row r="1312" spans="1:15" x14ac:dyDescent="0.2">
      <c r="A1312" s="397"/>
      <c r="B1312" s="397"/>
      <c r="C1312" s="397"/>
      <c r="D1312" s="397"/>
      <c r="E1312" s="397"/>
      <c r="F1312" s="397"/>
      <c r="G1312" s="397"/>
      <c r="H1312" s="399"/>
      <c r="I1312" s="608"/>
      <c r="J1312" s="363"/>
      <c r="K1312" s="363"/>
      <c r="L1312" s="397"/>
      <c r="M1312" s="397"/>
      <c r="N1312" s="399"/>
      <c r="O1312" s="397"/>
    </row>
    <row r="1313" spans="1:15" x14ac:dyDescent="0.2">
      <c r="A1313" s="397"/>
      <c r="B1313" s="397"/>
      <c r="C1313" s="397"/>
      <c r="D1313" s="397"/>
      <c r="E1313" s="397"/>
      <c r="F1313" s="397"/>
      <c r="G1313" s="397"/>
      <c r="H1313" s="399"/>
      <c r="I1313" s="608"/>
      <c r="J1313" s="363"/>
      <c r="K1313" s="363"/>
      <c r="L1313" s="397"/>
      <c r="M1313" s="397"/>
      <c r="N1313" s="399"/>
      <c r="O1313" s="397"/>
    </row>
    <row r="1314" spans="1:15" x14ac:dyDescent="0.2">
      <c r="A1314" s="397"/>
      <c r="B1314" s="397"/>
      <c r="C1314" s="397"/>
      <c r="D1314" s="397"/>
      <c r="E1314" s="397"/>
      <c r="F1314" s="397"/>
      <c r="G1314" s="397"/>
      <c r="H1314" s="399"/>
      <c r="I1314" s="608"/>
      <c r="J1314" s="363"/>
      <c r="K1314" s="363"/>
      <c r="L1314" s="397"/>
      <c r="M1314" s="397"/>
      <c r="N1314" s="399"/>
      <c r="O1314" s="397"/>
    </row>
    <row r="1315" spans="1:15" x14ac:dyDescent="0.2">
      <c r="A1315" s="397"/>
      <c r="B1315" s="397"/>
      <c r="C1315" s="397"/>
      <c r="D1315" s="397"/>
      <c r="E1315" s="397"/>
      <c r="F1315" s="397"/>
      <c r="G1315" s="397"/>
      <c r="H1315" s="399"/>
      <c r="I1315" s="608"/>
      <c r="J1315" s="363"/>
      <c r="K1315" s="363"/>
      <c r="L1315" s="397"/>
      <c r="M1315" s="397"/>
      <c r="N1315" s="399"/>
      <c r="O1315" s="397"/>
    </row>
    <row r="1316" spans="1:15" x14ac:dyDescent="0.2">
      <c r="A1316" s="397"/>
      <c r="B1316" s="397"/>
      <c r="C1316" s="397"/>
      <c r="D1316" s="397"/>
      <c r="E1316" s="397"/>
      <c r="F1316" s="397"/>
      <c r="G1316" s="397"/>
      <c r="H1316" s="399"/>
      <c r="I1316" s="608"/>
      <c r="J1316" s="363"/>
      <c r="K1316" s="363"/>
      <c r="L1316" s="397"/>
      <c r="M1316" s="397"/>
      <c r="N1316" s="399"/>
      <c r="O1316" s="397"/>
    </row>
    <row r="1317" spans="1:15" x14ac:dyDescent="0.2">
      <c r="A1317" s="397"/>
      <c r="B1317" s="397"/>
      <c r="C1317" s="397"/>
      <c r="D1317" s="397"/>
      <c r="E1317" s="397"/>
      <c r="F1317" s="397"/>
      <c r="G1317" s="397"/>
      <c r="H1317" s="399"/>
      <c r="I1317" s="608"/>
      <c r="J1317" s="363"/>
      <c r="K1317" s="363"/>
      <c r="L1317" s="397"/>
      <c r="M1317" s="397"/>
      <c r="N1317" s="399"/>
      <c r="O1317" s="397"/>
    </row>
    <row r="1318" spans="1:15" x14ac:dyDescent="0.2">
      <c r="A1318" s="397"/>
      <c r="B1318" s="397"/>
      <c r="C1318" s="397"/>
      <c r="D1318" s="397"/>
      <c r="E1318" s="397"/>
      <c r="F1318" s="397"/>
      <c r="G1318" s="397"/>
      <c r="H1318" s="399"/>
      <c r="I1318" s="608"/>
      <c r="J1318" s="363"/>
      <c r="K1318" s="363"/>
      <c r="L1318" s="397"/>
      <c r="M1318" s="397"/>
      <c r="N1318" s="399"/>
      <c r="O1318" s="397"/>
    </row>
    <row r="1319" spans="1:15" x14ac:dyDescent="0.2">
      <c r="A1319" s="397"/>
      <c r="B1319" s="397"/>
      <c r="C1319" s="397"/>
      <c r="D1319" s="397"/>
      <c r="E1319" s="397"/>
      <c r="F1319" s="397"/>
      <c r="G1319" s="397"/>
      <c r="H1319" s="399"/>
      <c r="I1319" s="608"/>
      <c r="J1319" s="363"/>
      <c r="K1319" s="363"/>
      <c r="L1319" s="397"/>
      <c r="M1319" s="397"/>
      <c r="N1319" s="399"/>
      <c r="O1319" s="397"/>
    </row>
    <row r="1320" spans="1:15" x14ac:dyDescent="0.2">
      <c r="A1320" s="397"/>
      <c r="B1320" s="397"/>
      <c r="C1320" s="397"/>
      <c r="D1320" s="397"/>
      <c r="E1320" s="397"/>
      <c r="F1320" s="397"/>
      <c r="G1320" s="397"/>
      <c r="H1320" s="399"/>
      <c r="I1320" s="608"/>
      <c r="J1320" s="363"/>
      <c r="K1320" s="363"/>
      <c r="L1320" s="397"/>
      <c r="M1320" s="397"/>
      <c r="N1320" s="399"/>
      <c r="O1320" s="397"/>
    </row>
    <row r="1321" spans="1:15" x14ac:dyDescent="0.2">
      <c r="A1321" s="397"/>
      <c r="B1321" s="397"/>
      <c r="C1321" s="397"/>
      <c r="D1321" s="397"/>
      <c r="E1321" s="397"/>
      <c r="F1321" s="397"/>
      <c r="G1321" s="397"/>
      <c r="H1321" s="399"/>
      <c r="I1321" s="608"/>
      <c r="J1321" s="363"/>
      <c r="K1321" s="363"/>
      <c r="L1321" s="397"/>
      <c r="M1321" s="397"/>
      <c r="N1321" s="399"/>
      <c r="O1321" s="397"/>
    </row>
    <row r="1322" spans="1:15" x14ac:dyDescent="0.2">
      <c r="A1322" s="397"/>
      <c r="B1322" s="397"/>
      <c r="C1322" s="397"/>
      <c r="D1322" s="397"/>
      <c r="E1322" s="397"/>
      <c r="F1322" s="397"/>
      <c r="G1322" s="397"/>
      <c r="H1322" s="399"/>
      <c r="I1322" s="608"/>
      <c r="J1322" s="363"/>
      <c r="K1322" s="363"/>
      <c r="L1322" s="397"/>
      <c r="M1322" s="397"/>
      <c r="N1322" s="399"/>
      <c r="O1322" s="397"/>
    </row>
    <row r="1323" spans="1:15" x14ac:dyDescent="0.2">
      <c r="A1323" s="397"/>
      <c r="B1323" s="397"/>
      <c r="C1323" s="397"/>
      <c r="D1323" s="397"/>
      <c r="E1323" s="397"/>
      <c r="F1323" s="397"/>
      <c r="G1323" s="397"/>
      <c r="H1323" s="399"/>
      <c r="I1323" s="608"/>
      <c r="J1323" s="363"/>
      <c r="K1323" s="363"/>
      <c r="L1323" s="397"/>
      <c r="M1323" s="397"/>
      <c r="N1323" s="399"/>
      <c r="O1323" s="397"/>
    </row>
    <row r="1324" spans="1:15" x14ac:dyDescent="0.2">
      <c r="A1324" s="397"/>
      <c r="B1324" s="397"/>
      <c r="C1324" s="397"/>
      <c r="D1324" s="397"/>
      <c r="E1324" s="397"/>
      <c r="F1324" s="397"/>
      <c r="G1324" s="397"/>
      <c r="H1324" s="399"/>
      <c r="I1324" s="608"/>
      <c r="J1324" s="363"/>
      <c r="K1324" s="363"/>
      <c r="L1324" s="397"/>
      <c r="M1324" s="397"/>
      <c r="N1324" s="399"/>
      <c r="O1324" s="397"/>
    </row>
    <row r="1325" spans="1:15" x14ac:dyDescent="0.2">
      <c r="A1325" s="397"/>
      <c r="B1325" s="397"/>
      <c r="C1325" s="397"/>
      <c r="D1325" s="397"/>
      <c r="E1325" s="397"/>
      <c r="F1325" s="397"/>
      <c r="G1325" s="397"/>
      <c r="H1325" s="399"/>
      <c r="I1325" s="608"/>
      <c r="J1325" s="363"/>
      <c r="K1325" s="363"/>
      <c r="L1325" s="397"/>
      <c r="M1325" s="397"/>
      <c r="N1325" s="399"/>
      <c r="O1325" s="397"/>
    </row>
    <row r="1326" spans="1:15" x14ac:dyDescent="0.2">
      <c r="A1326" s="397"/>
      <c r="B1326" s="397"/>
      <c r="C1326" s="397"/>
      <c r="D1326" s="397"/>
      <c r="E1326" s="397"/>
      <c r="F1326" s="397"/>
      <c r="G1326" s="397"/>
      <c r="H1326" s="399"/>
      <c r="I1326" s="608"/>
      <c r="J1326" s="363"/>
      <c r="K1326" s="363"/>
      <c r="L1326" s="397"/>
      <c r="M1326" s="397"/>
      <c r="N1326" s="399"/>
      <c r="O1326" s="397"/>
    </row>
    <row r="1327" spans="1:15" x14ac:dyDescent="0.2">
      <c r="A1327" s="397"/>
      <c r="B1327" s="397"/>
      <c r="C1327" s="397"/>
      <c r="D1327" s="397"/>
      <c r="E1327" s="397"/>
      <c r="F1327" s="397"/>
      <c r="G1327" s="397"/>
      <c r="H1327" s="399"/>
      <c r="I1327" s="608"/>
      <c r="J1327" s="363"/>
      <c r="K1327" s="363"/>
      <c r="L1327" s="397"/>
      <c r="M1327" s="397"/>
      <c r="N1327" s="399"/>
      <c r="O1327" s="397"/>
    </row>
    <row r="1328" spans="1:15" x14ac:dyDescent="0.2">
      <c r="A1328" s="397"/>
      <c r="B1328" s="397"/>
      <c r="C1328" s="397"/>
      <c r="D1328" s="397"/>
      <c r="E1328" s="397"/>
      <c r="F1328" s="397"/>
      <c r="G1328" s="397"/>
      <c r="H1328" s="399"/>
      <c r="I1328" s="608"/>
      <c r="J1328" s="363"/>
      <c r="K1328" s="363"/>
      <c r="L1328" s="397"/>
      <c r="M1328" s="397"/>
      <c r="N1328" s="399"/>
      <c r="O1328" s="397"/>
    </row>
    <row r="1329" spans="1:15" x14ac:dyDescent="0.2">
      <c r="A1329" s="397"/>
      <c r="B1329" s="397"/>
      <c r="C1329" s="397"/>
      <c r="D1329" s="397"/>
      <c r="E1329" s="397"/>
      <c r="F1329" s="397"/>
      <c r="G1329" s="397"/>
      <c r="H1329" s="399"/>
      <c r="I1329" s="608"/>
      <c r="J1329" s="363"/>
      <c r="K1329" s="363"/>
      <c r="L1329" s="397"/>
      <c r="M1329" s="397"/>
      <c r="N1329" s="399"/>
      <c r="O1329" s="397"/>
    </row>
    <row r="1330" spans="1:15" x14ac:dyDescent="0.2">
      <c r="A1330" s="397"/>
      <c r="B1330" s="397"/>
      <c r="C1330" s="397"/>
      <c r="D1330" s="397"/>
      <c r="E1330" s="397"/>
      <c r="F1330" s="397"/>
      <c r="G1330" s="397"/>
      <c r="H1330" s="399"/>
      <c r="I1330" s="608"/>
      <c r="J1330" s="363"/>
      <c r="K1330" s="363"/>
      <c r="L1330" s="397"/>
      <c r="M1330" s="397"/>
      <c r="N1330" s="399"/>
      <c r="O1330" s="397"/>
    </row>
    <row r="1331" spans="1:15" x14ac:dyDescent="0.2">
      <c r="A1331" s="397"/>
      <c r="B1331" s="397"/>
      <c r="C1331" s="397"/>
      <c r="D1331" s="397"/>
      <c r="E1331" s="397"/>
      <c r="F1331" s="397"/>
      <c r="G1331" s="397"/>
      <c r="H1331" s="399"/>
      <c r="I1331" s="608"/>
      <c r="J1331" s="363"/>
      <c r="K1331" s="363"/>
      <c r="L1331" s="397"/>
      <c r="M1331" s="397"/>
      <c r="N1331" s="399"/>
      <c r="O1331" s="397"/>
    </row>
    <row r="1332" spans="1:15" x14ac:dyDescent="0.2">
      <c r="A1332" s="397"/>
      <c r="B1332" s="397"/>
      <c r="C1332" s="397"/>
      <c r="D1332" s="397"/>
      <c r="E1332" s="397"/>
      <c r="F1332" s="397"/>
      <c r="G1332" s="397"/>
      <c r="H1332" s="399"/>
      <c r="I1332" s="608"/>
      <c r="J1332" s="363"/>
      <c r="K1332" s="363"/>
      <c r="L1332" s="397"/>
      <c r="M1332" s="397"/>
      <c r="N1332" s="399"/>
      <c r="O1332" s="397"/>
    </row>
    <row r="1333" spans="1:15" x14ac:dyDescent="0.2">
      <c r="A1333" s="397"/>
      <c r="B1333" s="397"/>
      <c r="C1333" s="397"/>
      <c r="D1333" s="397"/>
      <c r="E1333" s="397"/>
      <c r="F1333" s="397"/>
      <c r="G1333" s="397"/>
      <c r="H1333" s="399"/>
      <c r="I1333" s="608"/>
      <c r="J1333" s="363"/>
      <c r="K1333" s="363"/>
      <c r="L1333" s="397"/>
      <c r="M1333" s="397"/>
      <c r="N1333" s="399"/>
      <c r="O1333" s="397"/>
    </row>
    <row r="1334" spans="1:15" x14ac:dyDescent="0.2">
      <c r="A1334" s="397"/>
      <c r="B1334" s="397"/>
      <c r="C1334" s="397"/>
      <c r="D1334" s="397"/>
      <c r="E1334" s="397"/>
      <c r="F1334" s="397"/>
      <c r="G1334" s="397"/>
      <c r="H1334" s="399"/>
      <c r="I1334" s="608"/>
      <c r="J1334" s="363"/>
      <c r="K1334" s="363"/>
      <c r="L1334" s="397"/>
      <c r="M1334" s="397"/>
      <c r="N1334" s="399"/>
      <c r="O1334" s="397"/>
    </row>
    <row r="1335" spans="1:15" x14ac:dyDescent="0.2">
      <c r="A1335" s="397"/>
      <c r="B1335" s="397"/>
      <c r="C1335" s="397"/>
      <c r="D1335" s="397"/>
      <c r="E1335" s="397"/>
      <c r="F1335" s="397"/>
      <c r="G1335" s="397"/>
      <c r="H1335" s="399"/>
      <c r="I1335" s="608"/>
      <c r="J1335" s="363"/>
      <c r="K1335" s="363"/>
      <c r="L1335" s="397"/>
      <c r="M1335" s="397"/>
      <c r="N1335" s="399"/>
      <c r="O1335" s="397"/>
    </row>
    <row r="1336" spans="1:15" x14ac:dyDescent="0.2">
      <c r="A1336" s="397"/>
      <c r="B1336" s="397"/>
      <c r="C1336" s="397"/>
      <c r="D1336" s="397"/>
      <c r="E1336" s="397"/>
      <c r="F1336" s="397"/>
      <c r="G1336" s="397"/>
      <c r="H1336" s="399"/>
      <c r="I1336" s="608"/>
      <c r="J1336" s="363"/>
      <c r="K1336" s="363"/>
      <c r="L1336" s="397"/>
      <c r="M1336" s="397"/>
      <c r="N1336" s="399"/>
      <c r="O1336" s="397"/>
    </row>
    <row r="1337" spans="1:15" x14ac:dyDescent="0.2">
      <c r="A1337" s="397"/>
      <c r="B1337" s="397"/>
      <c r="C1337" s="397"/>
      <c r="D1337" s="397"/>
      <c r="E1337" s="397"/>
      <c r="F1337" s="397"/>
      <c r="G1337" s="397"/>
      <c r="H1337" s="399"/>
      <c r="I1337" s="608"/>
      <c r="J1337" s="363"/>
      <c r="K1337" s="363"/>
      <c r="L1337" s="397"/>
      <c r="M1337" s="397"/>
      <c r="N1337" s="399"/>
      <c r="O1337" s="397"/>
    </row>
    <row r="1338" spans="1:15" x14ac:dyDescent="0.2">
      <c r="A1338" s="397"/>
      <c r="B1338" s="397"/>
      <c r="C1338" s="397"/>
      <c r="D1338" s="397"/>
      <c r="E1338" s="397"/>
      <c r="F1338" s="397"/>
      <c r="G1338" s="397"/>
      <c r="H1338" s="399"/>
      <c r="I1338" s="608"/>
      <c r="J1338" s="363"/>
      <c r="K1338" s="363"/>
      <c r="L1338" s="397"/>
      <c r="M1338" s="397"/>
      <c r="N1338" s="399"/>
      <c r="O1338" s="397"/>
    </row>
    <row r="1339" spans="1:15" x14ac:dyDescent="0.2">
      <c r="A1339" s="397"/>
      <c r="B1339" s="397"/>
      <c r="C1339" s="397"/>
      <c r="D1339" s="397"/>
      <c r="E1339" s="397"/>
      <c r="F1339" s="397"/>
      <c r="G1339" s="397"/>
      <c r="H1339" s="399"/>
      <c r="I1339" s="608"/>
      <c r="J1339" s="363"/>
      <c r="K1339" s="363"/>
      <c r="L1339" s="397"/>
      <c r="M1339" s="397"/>
      <c r="N1339" s="399"/>
      <c r="O1339" s="397"/>
    </row>
    <row r="1340" spans="1:15" x14ac:dyDescent="0.2">
      <c r="A1340" s="397"/>
      <c r="B1340" s="397"/>
      <c r="C1340" s="397"/>
      <c r="D1340" s="397"/>
      <c r="E1340" s="397"/>
      <c r="F1340" s="397"/>
      <c r="G1340" s="397"/>
      <c r="H1340" s="399"/>
      <c r="I1340" s="608"/>
      <c r="J1340" s="363"/>
      <c r="K1340" s="363"/>
      <c r="L1340" s="397"/>
      <c r="M1340" s="397"/>
      <c r="N1340" s="399"/>
      <c r="O1340" s="397"/>
    </row>
    <row r="1341" spans="1:15" x14ac:dyDescent="0.2">
      <c r="A1341" s="397"/>
      <c r="B1341" s="397"/>
      <c r="C1341" s="397"/>
      <c r="D1341" s="397"/>
      <c r="E1341" s="397"/>
      <c r="F1341" s="397"/>
      <c r="G1341" s="397"/>
      <c r="H1341" s="399"/>
      <c r="I1341" s="608"/>
      <c r="J1341" s="363"/>
      <c r="K1341" s="363"/>
      <c r="L1341" s="397"/>
      <c r="M1341" s="397"/>
      <c r="N1341" s="399"/>
      <c r="O1341" s="397"/>
    </row>
    <row r="1342" spans="1:15" x14ac:dyDescent="0.2">
      <c r="A1342" s="397"/>
      <c r="B1342" s="397"/>
      <c r="C1342" s="397"/>
      <c r="D1342" s="397"/>
      <c r="E1342" s="397"/>
      <c r="F1342" s="397"/>
      <c r="G1342" s="397"/>
      <c r="H1342" s="399"/>
      <c r="I1342" s="608"/>
      <c r="J1342" s="363"/>
      <c r="K1342" s="363"/>
      <c r="L1342" s="397"/>
      <c r="M1342" s="397"/>
      <c r="N1342" s="399"/>
      <c r="O1342" s="397"/>
    </row>
    <row r="1343" spans="1:15" x14ac:dyDescent="0.2">
      <c r="A1343" s="397"/>
      <c r="B1343" s="397"/>
      <c r="C1343" s="397"/>
      <c r="D1343" s="397"/>
      <c r="E1343" s="397"/>
      <c r="F1343" s="397"/>
      <c r="G1343" s="397"/>
      <c r="H1343" s="399"/>
      <c r="I1343" s="608"/>
      <c r="J1343" s="363"/>
      <c r="K1343" s="363"/>
      <c r="L1343" s="397"/>
      <c r="M1343" s="397"/>
      <c r="N1343" s="399"/>
      <c r="O1343" s="397"/>
    </row>
    <row r="1344" spans="1:15" x14ac:dyDescent="0.2">
      <c r="A1344" s="397"/>
      <c r="B1344" s="397"/>
      <c r="C1344" s="397"/>
      <c r="D1344" s="397"/>
      <c r="E1344" s="397"/>
      <c r="F1344" s="397"/>
      <c r="G1344" s="397"/>
      <c r="H1344" s="399"/>
      <c r="I1344" s="608"/>
      <c r="J1344" s="363"/>
      <c r="K1344" s="363"/>
      <c r="L1344" s="397"/>
      <c r="M1344" s="397"/>
      <c r="N1344" s="399"/>
      <c r="O1344" s="397"/>
    </row>
    <row r="1345" spans="1:15" x14ac:dyDescent="0.2">
      <c r="A1345" s="397"/>
      <c r="B1345" s="397"/>
      <c r="C1345" s="397"/>
      <c r="D1345" s="397"/>
      <c r="E1345" s="397"/>
      <c r="F1345" s="397"/>
      <c r="G1345" s="397"/>
      <c r="H1345" s="399"/>
      <c r="I1345" s="608"/>
      <c r="J1345" s="363"/>
      <c r="K1345" s="363"/>
      <c r="L1345" s="397"/>
      <c r="M1345" s="397"/>
      <c r="N1345" s="399"/>
      <c r="O1345" s="397"/>
    </row>
    <row r="1346" spans="1:15" x14ac:dyDescent="0.2">
      <c r="A1346" s="397"/>
      <c r="B1346" s="397"/>
      <c r="C1346" s="397"/>
      <c r="D1346" s="397"/>
      <c r="E1346" s="397"/>
      <c r="F1346" s="397"/>
      <c r="G1346" s="397"/>
      <c r="H1346" s="399"/>
      <c r="I1346" s="608"/>
      <c r="J1346" s="363"/>
      <c r="K1346" s="363"/>
      <c r="L1346" s="397"/>
      <c r="M1346" s="397"/>
      <c r="N1346" s="399"/>
      <c r="O1346" s="397"/>
    </row>
    <row r="1347" spans="1:15" x14ac:dyDescent="0.2">
      <c r="A1347" s="397"/>
      <c r="B1347" s="397"/>
      <c r="C1347" s="397"/>
      <c r="D1347" s="397"/>
      <c r="E1347" s="397"/>
      <c r="F1347" s="397"/>
      <c r="G1347" s="397"/>
      <c r="H1347" s="399"/>
      <c r="I1347" s="608"/>
      <c r="J1347" s="363"/>
      <c r="K1347" s="363"/>
      <c r="L1347" s="397"/>
      <c r="M1347" s="397"/>
      <c r="N1347" s="399"/>
      <c r="O1347" s="397"/>
    </row>
    <row r="1348" spans="1:15" x14ac:dyDescent="0.2">
      <c r="A1348" s="397"/>
      <c r="B1348" s="397"/>
      <c r="C1348" s="397"/>
      <c r="D1348" s="397"/>
      <c r="E1348" s="397"/>
      <c r="F1348" s="397"/>
      <c r="G1348" s="397"/>
      <c r="H1348" s="399"/>
      <c r="I1348" s="608"/>
      <c r="J1348" s="363"/>
      <c r="K1348" s="363"/>
      <c r="L1348" s="397"/>
      <c r="M1348" s="397"/>
      <c r="N1348" s="399"/>
      <c r="O1348" s="397"/>
    </row>
    <row r="1349" spans="1:15" x14ac:dyDescent="0.2">
      <c r="A1349" s="397"/>
      <c r="B1349" s="397"/>
      <c r="C1349" s="397"/>
      <c r="D1349" s="397"/>
      <c r="E1349" s="397"/>
      <c r="F1349" s="397"/>
      <c r="G1349" s="397"/>
      <c r="H1349" s="399"/>
      <c r="I1349" s="608"/>
      <c r="J1349" s="363"/>
      <c r="K1349" s="363"/>
      <c r="L1349" s="397"/>
      <c r="M1349" s="397"/>
      <c r="N1349" s="399"/>
      <c r="O1349" s="397"/>
    </row>
    <row r="1350" spans="1:15" x14ac:dyDescent="0.2">
      <c r="A1350" s="397"/>
      <c r="B1350" s="397"/>
      <c r="C1350" s="397"/>
      <c r="D1350" s="397"/>
      <c r="E1350" s="397"/>
      <c r="F1350" s="397"/>
      <c r="G1350" s="397"/>
      <c r="H1350" s="399"/>
      <c r="I1350" s="608"/>
      <c r="J1350" s="363"/>
      <c r="K1350" s="363"/>
      <c r="L1350" s="397"/>
      <c r="M1350" s="397"/>
      <c r="N1350" s="399"/>
      <c r="O1350" s="397"/>
    </row>
    <row r="1351" spans="1:15" x14ac:dyDescent="0.2">
      <c r="A1351" s="397"/>
      <c r="B1351" s="397"/>
      <c r="C1351" s="397"/>
      <c r="D1351" s="397"/>
      <c r="E1351" s="397"/>
      <c r="F1351" s="397"/>
      <c r="G1351" s="397"/>
      <c r="H1351" s="399"/>
      <c r="I1351" s="608"/>
      <c r="J1351" s="363"/>
      <c r="K1351" s="363"/>
      <c r="L1351" s="397"/>
      <c r="M1351" s="397"/>
      <c r="N1351" s="399"/>
      <c r="O1351" s="397"/>
    </row>
    <row r="1352" spans="1:15" x14ac:dyDescent="0.2">
      <c r="A1352" s="397"/>
      <c r="B1352" s="397"/>
      <c r="C1352" s="397"/>
      <c r="D1352" s="397"/>
      <c r="E1352" s="397"/>
      <c r="F1352" s="397"/>
      <c r="G1352" s="397"/>
      <c r="H1352" s="399"/>
      <c r="I1352" s="608"/>
      <c r="J1352" s="363"/>
      <c r="K1352" s="363"/>
      <c r="L1352" s="397"/>
      <c r="M1352" s="397"/>
      <c r="N1352" s="399"/>
      <c r="O1352" s="397"/>
    </row>
    <row r="1353" spans="1:15" x14ac:dyDescent="0.2">
      <c r="A1353" s="397"/>
      <c r="B1353" s="397"/>
      <c r="C1353" s="397"/>
      <c r="D1353" s="397"/>
      <c r="E1353" s="397"/>
      <c r="F1353" s="397"/>
      <c r="G1353" s="397"/>
      <c r="H1353" s="399"/>
      <c r="I1353" s="608"/>
      <c r="J1353" s="363"/>
      <c r="K1353" s="363"/>
      <c r="L1353" s="397"/>
      <c r="M1353" s="397"/>
      <c r="N1353" s="399"/>
      <c r="O1353" s="397"/>
    </row>
    <row r="1354" spans="1:15" x14ac:dyDescent="0.2">
      <c r="A1354" s="397"/>
      <c r="B1354" s="397"/>
      <c r="C1354" s="397"/>
      <c r="D1354" s="397"/>
      <c r="E1354" s="397"/>
      <c r="F1354" s="397"/>
      <c r="G1354" s="397"/>
      <c r="H1354" s="399"/>
      <c r="I1354" s="608"/>
      <c r="J1354" s="363"/>
      <c r="K1354" s="363"/>
      <c r="L1354" s="397"/>
      <c r="M1354" s="397"/>
      <c r="N1354" s="399"/>
      <c r="O1354" s="397"/>
    </row>
    <row r="1355" spans="1:15" x14ac:dyDescent="0.2">
      <c r="A1355" s="397"/>
      <c r="B1355" s="397"/>
      <c r="C1355" s="397"/>
      <c r="D1355" s="397"/>
      <c r="E1355" s="397"/>
      <c r="F1355" s="397"/>
      <c r="G1355" s="397"/>
      <c r="H1355" s="399"/>
      <c r="I1355" s="608"/>
      <c r="J1355" s="363"/>
      <c r="K1355" s="363"/>
      <c r="L1355" s="397"/>
      <c r="M1355" s="397"/>
      <c r="N1355" s="399"/>
      <c r="O1355" s="397"/>
    </row>
    <row r="1356" spans="1:15" x14ac:dyDescent="0.2">
      <c r="A1356" s="397"/>
      <c r="B1356" s="397"/>
      <c r="C1356" s="397"/>
      <c r="D1356" s="397"/>
      <c r="E1356" s="397"/>
      <c r="F1356" s="397"/>
      <c r="G1356" s="397"/>
      <c r="H1356" s="399"/>
      <c r="I1356" s="608"/>
      <c r="J1356" s="363"/>
      <c r="K1356" s="363"/>
      <c r="L1356" s="397"/>
      <c r="M1356" s="397"/>
      <c r="N1356" s="399"/>
      <c r="O1356" s="397"/>
    </row>
    <row r="1357" spans="1:15" x14ac:dyDescent="0.2">
      <c r="A1357" s="397"/>
      <c r="B1357" s="397"/>
      <c r="C1357" s="397"/>
      <c r="D1357" s="397"/>
      <c r="E1357" s="397"/>
      <c r="F1357" s="397"/>
      <c r="G1357" s="397"/>
      <c r="H1357" s="399"/>
      <c r="I1357" s="608"/>
      <c r="J1357" s="363"/>
      <c r="K1357" s="363"/>
      <c r="L1357" s="397"/>
      <c r="M1357" s="397"/>
      <c r="N1357" s="399"/>
      <c r="O1357" s="397"/>
    </row>
    <row r="1358" spans="1:15" x14ac:dyDescent="0.2">
      <c r="A1358" s="397"/>
      <c r="B1358" s="397"/>
      <c r="C1358" s="397"/>
      <c r="D1358" s="397"/>
      <c r="E1358" s="397"/>
      <c r="F1358" s="397"/>
      <c r="G1358" s="397"/>
      <c r="H1358" s="399"/>
      <c r="I1358" s="608"/>
      <c r="J1358" s="363"/>
      <c r="K1358" s="363"/>
      <c r="L1358" s="397"/>
      <c r="M1358" s="397"/>
      <c r="N1358" s="399"/>
      <c r="O1358" s="397"/>
    </row>
    <row r="1359" spans="1:15" x14ac:dyDescent="0.2">
      <c r="A1359" s="397"/>
      <c r="B1359" s="397"/>
      <c r="C1359" s="397"/>
      <c r="D1359" s="397"/>
      <c r="E1359" s="397"/>
      <c r="F1359" s="397"/>
      <c r="G1359" s="397"/>
      <c r="H1359" s="399"/>
      <c r="I1359" s="608"/>
      <c r="J1359" s="363"/>
      <c r="K1359" s="363"/>
      <c r="L1359" s="397"/>
      <c r="M1359" s="397"/>
      <c r="N1359" s="399"/>
      <c r="O1359" s="397"/>
    </row>
    <row r="1360" spans="1:15" x14ac:dyDescent="0.2">
      <c r="A1360" s="397"/>
      <c r="B1360" s="397"/>
      <c r="C1360" s="397"/>
      <c r="D1360" s="397"/>
      <c r="E1360" s="397"/>
      <c r="F1360" s="397"/>
      <c r="G1360" s="397"/>
      <c r="H1360" s="399"/>
      <c r="I1360" s="608"/>
      <c r="J1360" s="363"/>
      <c r="K1360" s="363"/>
      <c r="L1360" s="397"/>
      <c r="M1360" s="397"/>
      <c r="N1360" s="399"/>
      <c r="O1360" s="397"/>
    </row>
    <row r="1361" spans="1:15" x14ac:dyDescent="0.2">
      <c r="A1361" s="397"/>
      <c r="B1361" s="397"/>
      <c r="C1361" s="397"/>
      <c r="D1361" s="397"/>
      <c r="E1361" s="397"/>
      <c r="F1361" s="397"/>
      <c r="G1361" s="397"/>
      <c r="H1361" s="399"/>
      <c r="I1361" s="608"/>
      <c r="J1361" s="363"/>
      <c r="K1361" s="363"/>
      <c r="L1361" s="397"/>
      <c r="M1361" s="397"/>
      <c r="N1361" s="399"/>
      <c r="O1361" s="397"/>
    </row>
    <row r="1362" spans="1:15" x14ac:dyDescent="0.2">
      <c r="A1362" s="397"/>
      <c r="B1362" s="397"/>
      <c r="C1362" s="397"/>
      <c r="D1362" s="397"/>
      <c r="E1362" s="397"/>
      <c r="F1362" s="397"/>
      <c r="G1362" s="397"/>
      <c r="H1362" s="399"/>
      <c r="I1362" s="608"/>
      <c r="J1362" s="363"/>
      <c r="K1362" s="363"/>
      <c r="L1362" s="397"/>
      <c r="M1362" s="397"/>
      <c r="N1362" s="399"/>
      <c r="O1362" s="397"/>
    </row>
    <row r="1363" spans="1:15" x14ac:dyDescent="0.2">
      <c r="A1363" s="397"/>
      <c r="B1363" s="397"/>
      <c r="C1363" s="397"/>
      <c r="D1363" s="397"/>
      <c r="E1363" s="397"/>
      <c r="F1363" s="397"/>
      <c r="G1363" s="397"/>
      <c r="H1363" s="399"/>
      <c r="I1363" s="608"/>
      <c r="J1363" s="363"/>
      <c r="K1363" s="363"/>
      <c r="L1363" s="397"/>
      <c r="M1363" s="397"/>
      <c r="N1363" s="399"/>
      <c r="O1363" s="397"/>
    </row>
    <row r="1364" spans="1:15" x14ac:dyDescent="0.2">
      <c r="A1364" s="397"/>
      <c r="B1364" s="397"/>
      <c r="C1364" s="397"/>
      <c r="D1364" s="397"/>
      <c r="E1364" s="397"/>
      <c r="F1364" s="397"/>
      <c r="G1364" s="397"/>
      <c r="H1364" s="399"/>
      <c r="I1364" s="608"/>
      <c r="J1364" s="363"/>
      <c r="K1364" s="363"/>
      <c r="L1364" s="397"/>
      <c r="M1364" s="397"/>
      <c r="N1364" s="399"/>
      <c r="O1364" s="397"/>
    </row>
    <row r="1365" spans="1:15" x14ac:dyDescent="0.2">
      <c r="A1365" s="397"/>
      <c r="B1365" s="397"/>
      <c r="C1365" s="397"/>
      <c r="D1365" s="397"/>
      <c r="E1365" s="397"/>
      <c r="F1365" s="397"/>
      <c r="G1365" s="397"/>
      <c r="H1365" s="399"/>
      <c r="I1365" s="608"/>
      <c r="J1365" s="363"/>
      <c r="K1365" s="363"/>
      <c r="L1365" s="397"/>
      <c r="M1365" s="397"/>
      <c r="N1365" s="399"/>
      <c r="O1365" s="397"/>
    </row>
    <row r="1366" spans="1:15" x14ac:dyDescent="0.2">
      <c r="A1366" s="397"/>
      <c r="B1366" s="397"/>
      <c r="C1366" s="397"/>
      <c r="D1366" s="397"/>
      <c r="E1366" s="397"/>
      <c r="F1366" s="397"/>
      <c r="G1366" s="397"/>
      <c r="H1366" s="399"/>
      <c r="I1366" s="608"/>
      <c r="J1366" s="363"/>
      <c r="K1366" s="363"/>
      <c r="L1366" s="397"/>
      <c r="M1366" s="397"/>
      <c r="N1366" s="399"/>
      <c r="O1366" s="397"/>
    </row>
    <row r="1367" spans="1:15" x14ac:dyDescent="0.2">
      <c r="A1367" s="397"/>
      <c r="B1367" s="397"/>
      <c r="C1367" s="397"/>
      <c r="D1367" s="397"/>
      <c r="E1367" s="397"/>
      <c r="F1367" s="397"/>
      <c r="G1367" s="397"/>
      <c r="H1367" s="399"/>
      <c r="I1367" s="608"/>
      <c r="J1367" s="363"/>
      <c r="K1367" s="363"/>
      <c r="L1367" s="397"/>
      <c r="M1367" s="397"/>
      <c r="N1367" s="399"/>
      <c r="O1367" s="397"/>
    </row>
    <row r="1368" spans="1:15" x14ac:dyDescent="0.2">
      <c r="A1368" s="397"/>
      <c r="B1368" s="397"/>
      <c r="C1368" s="397"/>
      <c r="D1368" s="397"/>
      <c r="E1368" s="397"/>
      <c r="F1368" s="397"/>
      <c r="G1368" s="397"/>
      <c r="H1368" s="399"/>
      <c r="I1368" s="608"/>
      <c r="J1368" s="363"/>
      <c r="K1368" s="363"/>
      <c r="L1368" s="397"/>
      <c r="M1368" s="397"/>
      <c r="N1368" s="399"/>
      <c r="O1368" s="397"/>
    </row>
    <row r="1369" spans="1:15" x14ac:dyDescent="0.2">
      <c r="A1369" s="397"/>
      <c r="B1369" s="397"/>
      <c r="C1369" s="397"/>
      <c r="D1369" s="397"/>
      <c r="E1369" s="397"/>
      <c r="F1369" s="397"/>
      <c r="G1369" s="397"/>
      <c r="H1369" s="399"/>
      <c r="I1369" s="608"/>
      <c r="J1369" s="363"/>
      <c r="K1369" s="363"/>
      <c r="L1369" s="397"/>
      <c r="M1369" s="397"/>
      <c r="N1369" s="399"/>
      <c r="O1369" s="397"/>
    </row>
    <row r="1370" spans="1:15" x14ac:dyDescent="0.2">
      <c r="A1370" s="397"/>
      <c r="B1370" s="397"/>
      <c r="C1370" s="397"/>
      <c r="D1370" s="397"/>
      <c r="E1370" s="397"/>
      <c r="F1370" s="397"/>
      <c r="G1370" s="397"/>
      <c r="H1370" s="399"/>
      <c r="I1370" s="608"/>
      <c r="J1370" s="363"/>
      <c r="K1370" s="363"/>
      <c r="L1370" s="397"/>
      <c r="M1370" s="397"/>
      <c r="N1370" s="399"/>
      <c r="O1370" s="397"/>
    </row>
    <row r="1371" spans="1:15" x14ac:dyDescent="0.2">
      <c r="A1371" s="397"/>
      <c r="B1371" s="397"/>
      <c r="C1371" s="397"/>
      <c r="D1371" s="397"/>
      <c r="E1371" s="397"/>
      <c r="F1371" s="397"/>
      <c r="G1371" s="397"/>
      <c r="H1371" s="399"/>
      <c r="I1371" s="608"/>
      <c r="J1371" s="363"/>
      <c r="K1371" s="363"/>
      <c r="L1371" s="397"/>
      <c r="M1371" s="397"/>
      <c r="N1371" s="399"/>
      <c r="O1371" s="397"/>
    </row>
    <row r="1372" spans="1:15" x14ac:dyDescent="0.2">
      <c r="A1372" s="397"/>
      <c r="B1372" s="397"/>
      <c r="C1372" s="397"/>
      <c r="D1372" s="397"/>
      <c r="E1372" s="397"/>
      <c r="F1372" s="397"/>
      <c r="G1372" s="397"/>
      <c r="H1372" s="399"/>
      <c r="I1372" s="608"/>
      <c r="J1372" s="363"/>
      <c r="K1372" s="363"/>
      <c r="L1372" s="397"/>
      <c r="M1372" s="397"/>
      <c r="N1372" s="399"/>
      <c r="O1372" s="397"/>
    </row>
    <row r="1373" spans="1:15" x14ac:dyDescent="0.2">
      <c r="A1373" s="397"/>
      <c r="B1373" s="397"/>
      <c r="C1373" s="397"/>
      <c r="D1373" s="397"/>
      <c r="E1373" s="397"/>
      <c r="F1373" s="397"/>
      <c r="G1373" s="397"/>
      <c r="H1373" s="399"/>
      <c r="I1373" s="608"/>
      <c r="J1373" s="363"/>
      <c r="K1373" s="363"/>
      <c r="L1373" s="397"/>
      <c r="M1373" s="397"/>
      <c r="N1373" s="399"/>
      <c r="O1373" s="397"/>
    </row>
    <row r="1374" spans="1:15" x14ac:dyDescent="0.2">
      <c r="A1374" s="397"/>
      <c r="B1374" s="397"/>
      <c r="C1374" s="397"/>
      <c r="D1374" s="397"/>
      <c r="E1374" s="397"/>
      <c r="F1374" s="397"/>
      <c r="G1374" s="397"/>
      <c r="H1374" s="399"/>
      <c r="I1374" s="608"/>
      <c r="J1374" s="363"/>
      <c r="K1374" s="363"/>
      <c r="L1374" s="397"/>
      <c r="M1374" s="397"/>
      <c r="N1374" s="399"/>
      <c r="O1374" s="397"/>
    </row>
    <row r="1375" spans="1:15" x14ac:dyDescent="0.2">
      <c r="A1375" s="397"/>
      <c r="B1375" s="397"/>
      <c r="C1375" s="397"/>
      <c r="D1375" s="397"/>
      <c r="E1375" s="397"/>
      <c r="F1375" s="397"/>
      <c r="G1375" s="397"/>
      <c r="H1375" s="399"/>
      <c r="I1375" s="608"/>
      <c r="J1375" s="363"/>
      <c r="K1375" s="363"/>
      <c r="L1375" s="397"/>
      <c r="M1375" s="397"/>
      <c r="N1375" s="399"/>
      <c r="O1375" s="397"/>
    </row>
    <row r="1376" spans="1:15" x14ac:dyDescent="0.2">
      <c r="A1376" s="397"/>
      <c r="B1376" s="397"/>
      <c r="C1376" s="397"/>
      <c r="D1376" s="397"/>
      <c r="E1376" s="397"/>
      <c r="F1376" s="397"/>
      <c r="G1376" s="397"/>
      <c r="H1376" s="399"/>
      <c r="I1376" s="608"/>
      <c r="J1376" s="363"/>
      <c r="K1376" s="363"/>
      <c r="L1376" s="397"/>
      <c r="M1376" s="397"/>
      <c r="N1376" s="399"/>
      <c r="O1376" s="397"/>
    </row>
    <row r="1377" spans="1:15" x14ac:dyDescent="0.2">
      <c r="A1377" s="397"/>
      <c r="B1377" s="397"/>
      <c r="C1377" s="397"/>
      <c r="D1377" s="397"/>
      <c r="E1377" s="397"/>
      <c r="F1377" s="397"/>
      <c r="G1377" s="397"/>
      <c r="H1377" s="399"/>
      <c r="I1377" s="608"/>
      <c r="J1377" s="363"/>
      <c r="K1377" s="363"/>
      <c r="L1377" s="397"/>
      <c r="M1377" s="397"/>
      <c r="N1377" s="399"/>
      <c r="O1377" s="397"/>
    </row>
    <row r="1378" spans="1:15" x14ac:dyDescent="0.2">
      <c r="A1378" s="397"/>
      <c r="B1378" s="397"/>
      <c r="C1378" s="397"/>
      <c r="D1378" s="397"/>
      <c r="E1378" s="397"/>
      <c r="F1378" s="397"/>
      <c r="G1378" s="397"/>
      <c r="H1378" s="399"/>
      <c r="I1378" s="608"/>
      <c r="J1378" s="363"/>
      <c r="K1378" s="363"/>
      <c r="L1378" s="397"/>
      <c r="M1378" s="397"/>
      <c r="N1378" s="399"/>
      <c r="O1378" s="397"/>
    </row>
    <row r="1379" spans="1:15" x14ac:dyDescent="0.2">
      <c r="A1379" s="397"/>
      <c r="B1379" s="397"/>
      <c r="C1379" s="397"/>
      <c r="D1379" s="397"/>
      <c r="E1379" s="397"/>
      <c r="F1379" s="397"/>
      <c r="G1379" s="397"/>
      <c r="H1379" s="399"/>
      <c r="I1379" s="608"/>
      <c r="J1379" s="363"/>
      <c r="K1379" s="363"/>
      <c r="L1379" s="397"/>
      <c r="M1379" s="397"/>
      <c r="N1379" s="399"/>
      <c r="O1379" s="397"/>
    </row>
    <row r="1380" spans="1:15" x14ac:dyDescent="0.2">
      <c r="A1380" s="397"/>
      <c r="B1380" s="397"/>
      <c r="C1380" s="397"/>
      <c r="D1380" s="397"/>
      <c r="E1380" s="397"/>
      <c r="F1380" s="397"/>
      <c r="G1380" s="397"/>
      <c r="H1380" s="399"/>
      <c r="I1380" s="608"/>
      <c r="J1380" s="363"/>
      <c r="K1380" s="363"/>
      <c r="L1380" s="397"/>
      <c r="M1380" s="397"/>
      <c r="N1380" s="399"/>
      <c r="O1380" s="397"/>
    </row>
    <row r="1381" spans="1:15" x14ac:dyDescent="0.2">
      <c r="A1381" s="397"/>
      <c r="B1381" s="397"/>
      <c r="C1381" s="397"/>
      <c r="D1381" s="397"/>
      <c r="E1381" s="397"/>
      <c r="F1381" s="397"/>
      <c r="G1381" s="397"/>
      <c r="H1381" s="399"/>
      <c r="I1381" s="608"/>
      <c r="J1381" s="363"/>
      <c r="K1381" s="363"/>
      <c r="L1381" s="397"/>
      <c r="M1381" s="397"/>
      <c r="N1381" s="399"/>
      <c r="O1381" s="397"/>
    </row>
    <row r="1382" spans="1:15" x14ac:dyDescent="0.2">
      <c r="A1382" s="397"/>
      <c r="B1382" s="397"/>
      <c r="C1382" s="397"/>
      <c r="D1382" s="397"/>
      <c r="E1382" s="397"/>
      <c r="F1382" s="397"/>
      <c r="G1382" s="397"/>
      <c r="H1382" s="399"/>
      <c r="I1382" s="608"/>
      <c r="J1382" s="363"/>
      <c r="K1382" s="363"/>
      <c r="L1382" s="397"/>
      <c r="M1382" s="397"/>
      <c r="N1382" s="399"/>
      <c r="O1382" s="397"/>
    </row>
    <row r="1383" spans="1:15" x14ac:dyDescent="0.2">
      <c r="A1383" s="397"/>
      <c r="B1383" s="397"/>
      <c r="C1383" s="397"/>
      <c r="D1383" s="397"/>
      <c r="E1383" s="397"/>
      <c r="F1383" s="397"/>
      <c r="G1383" s="397"/>
      <c r="H1383" s="399"/>
      <c r="I1383" s="608"/>
      <c r="J1383" s="363"/>
      <c r="K1383" s="363"/>
      <c r="L1383" s="397"/>
      <c r="M1383" s="397"/>
      <c r="N1383" s="399"/>
      <c r="O1383" s="397"/>
    </row>
    <row r="1384" spans="1:15" x14ac:dyDescent="0.2">
      <c r="A1384" s="397"/>
      <c r="B1384" s="397"/>
      <c r="C1384" s="397"/>
      <c r="D1384" s="397"/>
      <c r="E1384" s="397"/>
      <c r="F1384" s="397"/>
      <c r="G1384" s="397"/>
      <c r="H1384" s="399"/>
      <c r="I1384" s="608"/>
      <c r="J1384" s="363"/>
      <c r="K1384" s="363"/>
      <c r="L1384" s="397"/>
      <c r="M1384" s="397"/>
      <c r="N1384" s="399"/>
      <c r="O1384" s="397"/>
    </row>
    <row r="1385" spans="1:15" x14ac:dyDescent="0.2">
      <c r="A1385" s="397"/>
      <c r="B1385" s="397"/>
      <c r="C1385" s="397"/>
      <c r="D1385" s="397"/>
      <c r="E1385" s="397"/>
      <c r="F1385" s="397"/>
      <c r="G1385" s="397"/>
      <c r="H1385" s="399"/>
      <c r="I1385" s="608"/>
      <c r="J1385" s="363"/>
      <c r="K1385" s="363"/>
      <c r="L1385" s="397"/>
      <c r="M1385" s="397"/>
      <c r="N1385" s="399"/>
      <c r="O1385" s="397"/>
    </row>
    <row r="1386" spans="1:15" x14ac:dyDescent="0.2">
      <c r="A1386" s="397"/>
      <c r="B1386" s="397"/>
      <c r="C1386" s="397"/>
      <c r="D1386" s="397"/>
      <c r="E1386" s="397"/>
      <c r="F1386" s="397"/>
      <c r="G1386" s="397"/>
      <c r="H1386" s="399"/>
      <c r="I1386" s="608"/>
      <c r="J1386" s="363"/>
      <c r="K1386" s="363"/>
      <c r="L1386" s="397"/>
      <c r="M1386" s="397"/>
      <c r="N1386" s="399"/>
      <c r="O1386" s="397"/>
    </row>
    <row r="1387" spans="1:15" x14ac:dyDescent="0.2">
      <c r="A1387" s="397"/>
      <c r="B1387" s="397"/>
      <c r="C1387" s="397"/>
      <c r="D1387" s="397"/>
      <c r="E1387" s="397"/>
      <c r="F1387" s="397"/>
      <c r="G1387" s="397"/>
      <c r="H1387" s="399"/>
      <c r="I1387" s="608"/>
      <c r="J1387" s="363"/>
      <c r="K1387" s="363"/>
      <c r="L1387" s="397"/>
      <c r="M1387" s="397"/>
      <c r="N1387" s="399"/>
      <c r="O1387" s="397"/>
    </row>
    <row r="1388" spans="1:15" x14ac:dyDescent="0.2">
      <c r="A1388" s="397"/>
      <c r="B1388" s="397"/>
      <c r="C1388" s="397"/>
      <c r="D1388" s="397"/>
      <c r="E1388" s="397"/>
      <c r="F1388" s="397"/>
      <c r="G1388" s="397"/>
      <c r="H1388" s="399"/>
      <c r="I1388" s="608"/>
      <c r="J1388" s="363"/>
      <c r="K1388" s="363"/>
      <c r="L1388" s="397"/>
      <c r="M1388" s="397"/>
      <c r="N1388" s="399"/>
      <c r="O1388" s="397"/>
    </row>
    <row r="1389" spans="1:15" x14ac:dyDescent="0.2">
      <c r="A1389" s="397"/>
      <c r="B1389" s="397"/>
      <c r="C1389" s="397"/>
      <c r="D1389" s="397"/>
      <c r="E1389" s="397"/>
      <c r="F1389" s="397"/>
      <c r="G1389" s="397"/>
      <c r="H1389" s="399"/>
      <c r="I1389" s="608"/>
      <c r="J1389" s="363"/>
      <c r="K1389" s="363"/>
      <c r="L1389" s="397"/>
      <c r="M1389" s="397"/>
      <c r="N1389" s="399"/>
      <c r="O1389" s="397"/>
    </row>
    <row r="1390" spans="1:15" x14ac:dyDescent="0.2">
      <c r="A1390" s="397"/>
      <c r="B1390" s="397"/>
      <c r="C1390" s="397"/>
      <c r="D1390" s="397"/>
      <c r="E1390" s="397"/>
      <c r="F1390" s="397"/>
      <c r="G1390" s="397"/>
      <c r="H1390" s="399"/>
      <c r="I1390" s="608"/>
      <c r="J1390" s="363"/>
      <c r="K1390" s="363"/>
      <c r="L1390" s="397"/>
      <c r="M1390" s="397"/>
      <c r="N1390" s="399"/>
      <c r="O1390" s="397"/>
    </row>
    <row r="1391" spans="1:15" x14ac:dyDescent="0.2">
      <c r="A1391" s="397"/>
      <c r="B1391" s="397"/>
      <c r="C1391" s="397"/>
      <c r="D1391" s="397"/>
      <c r="E1391" s="397"/>
      <c r="F1391" s="397"/>
      <c r="G1391" s="397"/>
      <c r="H1391" s="399"/>
      <c r="I1391" s="608"/>
      <c r="J1391" s="363"/>
      <c r="K1391" s="363"/>
      <c r="L1391" s="397"/>
      <c r="M1391" s="397"/>
      <c r="N1391" s="399"/>
      <c r="O1391" s="397"/>
    </row>
    <row r="1392" spans="1:15" x14ac:dyDescent="0.2">
      <c r="A1392" s="397"/>
      <c r="B1392" s="397"/>
      <c r="C1392" s="397"/>
      <c r="D1392" s="397"/>
      <c r="E1392" s="397"/>
      <c r="F1392" s="397"/>
      <c r="G1392" s="397"/>
      <c r="H1392" s="399"/>
      <c r="I1392" s="608"/>
      <c r="J1392" s="363"/>
      <c r="K1392" s="363"/>
      <c r="L1392" s="397"/>
      <c r="M1392" s="397"/>
      <c r="N1392" s="399"/>
      <c r="O1392" s="397"/>
    </row>
    <row r="1393" spans="1:15" x14ac:dyDescent="0.2">
      <c r="A1393" s="397"/>
      <c r="B1393" s="397"/>
      <c r="C1393" s="397"/>
      <c r="D1393" s="397"/>
      <c r="E1393" s="397"/>
      <c r="F1393" s="397"/>
      <c r="G1393" s="397"/>
      <c r="H1393" s="399"/>
      <c r="I1393" s="608"/>
      <c r="J1393" s="363"/>
      <c r="K1393" s="363"/>
      <c r="L1393" s="397"/>
      <c r="M1393" s="397"/>
      <c r="N1393" s="399"/>
      <c r="O1393" s="397"/>
    </row>
    <row r="1394" spans="1:15" x14ac:dyDescent="0.2">
      <c r="A1394" s="397"/>
      <c r="B1394" s="397"/>
      <c r="C1394" s="397"/>
      <c r="D1394" s="397"/>
      <c r="E1394" s="397"/>
      <c r="F1394" s="397"/>
      <c r="G1394" s="397"/>
      <c r="H1394" s="399"/>
      <c r="I1394" s="608"/>
      <c r="J1394" s="363"/>
      <c r="K1394" s="363"/>
      <c r="L1394" s="397"/>
      <c r="M1394" s="397"/>
      <c r="N1394" s="399"/>
      <c r="O1394" s="397"/>
    </row>
    <row r="1395" spans="1:15" x14ac:dyDescent="0.2">
      <c r="A1395" s="397"/>
      <c r="B1395" s="397"/>
      <c r="C1395" s="397"/>
      <c r="D1395" s="397"/>
      <c r="E1395" s="397"/>
      <c r="F1395" s="397"/>
      <c r="G1395" s="397"/>
      <c r="H1395" s="399"/>
      <c r="I1395" s="608"/>
      <c r="J1395" s="363"/>
      <c r="K1395" s="363"/>
      <c r="L1395" s="397"/>
      <c r="M1395" s="397"/>
      <c r="N1395" s="399"/>
      <c r="O1395" s="397"/>
    </row>
    <row r="1396" spans="1:15" x14ac:dyDescent="0.2">
      <c r="A1396" s="397"/>
      <c r="B1396" s="397"/>
      <c r="C1396" s="397"/>
      <c r="D1396" s="397"/>
      <c r="E1396" s="397"/>
      <c r="F1396" s="397"/>
      <c r="G1396" s="397"/>
      <c r="H1396" s="399"/>
      <c r="I1396" s="608"/>
      <c r="J1396" s="363"/>
      <c r="K1396" s="363"/>
      <c r="L1396" s="397"/>
      <c r="M1396" s="397"/>
      <c r="N1396" s="399"/>
      <c r="O1396" s="397"/>
    </row>
    <row r="1397" spans="1:15" x14ac:dyDescent="0.2">
      <c r="A1397" s="397"/>
      <c r="B1397" s="397"/>
      <c r="C1397" s="397"/>
      <c r="D1397" s="397"/>
      <c r="E1397" s="397"/>
      <c r="F1397" s="397"/>
      <c r="G1397" s="397"/>
      <c r="H1397" s="399"/>
      <c r="I1397" s="608"/>
      <c r="J1397" s="363"/>
      <c r="K1397" s="363"/>
      <c r="L1397" s="397"/>
      <c r="M1397" s="397"/>
      <c r="N1397" s="399"/>
      <c r="O1397" s="397"/>
    </row>
    <row r="1398" spans="1:15" x14ac:dyDescent="0.2">
      <c r="A1398" s="397"/>
      <c r="B1398" s="397"/>
      <c r="C1398" s="397"/>
      <c r="D1398" s="397"/>
      <c r="E1398" s="397"/>
      <c r="F1398" s="397"/>
      <c r="G1398" s="397"/>
      <c r="H1398" s="399"/>
      <c r="I1398" s="608"/>
      <c r="J1398" s="363"/>
      <c r="K1398" s="363"/>
      <c r="L1398" s="397"/>
      <c r="M1398" s="397"/>
      <c r="N1398" s="399"/>
      <c r="O1398" s="397"/>
    </row>
    <row r="1399" spans="1:15" x14ac:dyDescent="0.2">
      <c r="A1399" s="397"/>
      <c r="B1399" s="397"/>
      <c r="C1399" s="397"/>
      <c r="D1399" s="397"/>
      <c r="E1399" s="397"/>
      <c r="F1399" s="397"/>
      <c r="G1399" s="397"/>
      <c r="H1399" s="399"/>
      <c r="I1399" s="608"/>
      <c r="J1399" s="363"/>
      <c r="K1399" s="363"/>
      <c r="L1399" s="397"/>
      <c r="M1399" s="397"/>
      <c r="N1399" s="399"/>
      <c r="O1399" s="397"/>
    </row>
    <row r="1400" spans="1:15" x14ac:dyDescent="0.2">
      <c r="A1400" s="397"/>
      <c r="B1400" s="397"/>
      <c r="C1400" s="397"/>
      <c r="D1400" s="397"/>
      <c r="E1400" s="397"/>
      <c r="F1400" s="397"/>
      <c r="G1400" s="397"/>
      <c r="H1400" s="399"/>
      <c r="I1400" s="608"/>
      <c r="J1400" s="363"/>
      <c r="K1400" s="363"/>
      <c r="L1400" s="397"/>
      <c r="M1400" s="397"/>
      <c r="N1400" s="399"/>
      <c r="O1400" s="397"/>
    </row>
    <row r="1401" spans="1:15" x14ac:dyDescent="0.2">
      <c r="A1401" s="397"/>
      <c r="B1401" s="397"/>
      <c r="C1401" s="397"/>
      <c r="D1401" s="397"/>
      <c r="E1401" s="397"/>
      <c r="F1401" s="397"/>
      <c r="G1401" s="397"/>
      <c r="H1401" s="399"/>
      <c r="I1401" s="608"/>
      <c r="J1401" s="363"/>
      <c r="K1401" s="363"/>
      <c r="L1401" s="397"/>
      <c r="M1401" s="397"/>
      <c r="N1401" s="399"/>
      <c r="O1401" s="397"/>
    </row>
    <row r="1402" spans="1:15" x14ac:dyDescent="0.2">
      <c r="A1402" s="397"/>
      <c r="B1402" s="397"/>
      <c r="C1402" s="397"/>
      <c r="D1402" s="397"/>
      <c r="E1402" s="397"/>
      <c r="F1402" s="397"/>
      <c r="G1402" s="397"/>
      <c r="H1402" s="399"/>
      <c r="I1402" s="608"/>
      <c r="J1402" s="363"/>
      <c r="K1402" s="363"/>
      <c r="L1402" s="397"/>
      <c r="M1402" s="397"/>
      <c r="N1402" s="399"/>
      <c r="O1402" s="397"/>
    </row>
    <row r="1403" spans="1:15" x14ac:dyDescent="0.2">
      <c r="A1403" s="397"/>
      <c r="B1403" s="397"/>
      <c r="C1403" s="397"/>
      <c r="D1403" s="397"/>
      <c r="E1403" s="397"/>
      <c r="F1403" s="397"/>
      <c r="G1403" s="397"/>
      <c r="H1403" s="399"/>
      <c r="I1403" s="608"/>
      <c r="J1403" s="363"/>
      <c r="K1403" s="363"/>
      <c r="L1403" s="397"/>
      <c r="M1403" s="397"/>
      <c r="N1403" s="399"/>
      <c r="O1403" s="397"/>
    </row>
    <row r="1404" spans="1:15" x14ac:dyDescent="0.2">
      <c r="A1404" s="397"/>
      <c r="B1404" s="397"/>
      <c r="C1404" s="397"/>
      <c r="D1404" s="397"/>
      <c r="E1404" s="397"/>
      <c r="F1404" s="397"/>
      <c r="G1404" s="397"/>
      <c r="H1404" s="399"/>
      <c r="I1404" s="608"/>
      <c r="J1404" s="363"/>
      <c r="K1404" s="363"/>
      <c r="L1404" s="397"/>
      <c r="M1404" s="397"/>
      <c r="N1404" s="399"/>
      <c r="O1404" s="397"/>
    </row>
    <row r="1405" spans="1:15" x14ac:dyDescent="0.2">
      <c r="A1405" s="397"/>
      <c r="B1405" s="397"/>
      <c r="C1405" s="397"/>
      <c r="D1405" s="397"/>
      <c r="E1405" s="397"/>
      <c r="F1405" s="397"/>
      <c r="G1405" s="397"/>
      <c r="H1405" s="399"/>
      <c r="I1405" s="608"/>
      <c r="J1405" s="363"/>
      <c r="K1405" s="363"/>
      <c r="L1405" s="397"/>
      <c r="M1405" s="397"/>
      <c r="N1405" s="399"/>
      <c r="O1405" s="397"/>
    </row>
    <row r="1406" spans="1:15" x14ac:dyDescent="0.2">
      <c r="A1406" s="397"/>
      <c r="B1406" s="397"/>
      <c r="C1406" s="397"/>
      <c r="D1406" s="397"/>
      <c r="E1406" s="397"/>
      <c r="F1406" s="397"/>
      <c r="G1406" s="397"/>
      <c r="H1406" s="399"/>
      <c r="I1406" s="608"/>
      <c r="J1406" s="363"/>
      <c r="K1406" s="363"/>
      <c r="L1406" s="397"/>
      <c r="M1406" s="397"/>
      <c r="N1406" s="399"/>
      <c r="O1406" s="397"/>
    </row>
    <row r="1407" spans="1:15" x14ac:dyDescent="0.2">
      <c r="A1407" s="397"/>
      <c r="B1407" s="397"/>
      <c r="C1407" s="397"/>
      <c r="D1407" s="397"/>
      <c r="E1407" s="397"/>
      <c r="F1407" s="397"/>
      <c r="G1407" s="397"/>
      <c r="H1407" s="399"/>
      <c r="I1407" s="608"/>
      <c r="J1407" s="363"/>
      <c r="K1407" s="363"/>
      <c r="L1407" s="397"/>
      <c r="M1407" s="397"/>
      <c r="N1407" s="399"/>
      <c r="O1407" s="397"/>
    </row>
    <row r="1408" spans="1:15" x14ac:dyDescent="0.2">
      <c r="A1408" s="397"/>
      <c r="B1408" s="397"/>
      <c r="C1408" s="397"/>
      <c r="D1408" s="397"/>
      <c r="E1408" s="397"/>
      <c r="F1408" s="397"/>
      <c r="G1408" s="397"/>
      <c r="H1408" s="399"/>
      <c r="I1408" s="608"/>
      <c r="J1408" s="363"/>
      <c r="K1408" s="363"/>
      <c r="L1408" s="397"/>
      <c r="M1408" s="397"/>
      <c r="N1408" s="399"/>
      <c r="O1408" s="397"/>
    </row>
    <row r="1409" spans="1:15" x14ac:dyDescent="0.2">
      <c r="A1409" s="397"/>
      <c r="B1409" s="397"/>
      <c r="C1409" s="397"/>
      <c r="D1409" s="397"/>
      <c r="E1409" s="397"/>
      <c r="F1409" s="397"/>
      <c r="G1409" s="397"/>
      <c r="H1409" s="399"/>
      <c r="I1409" s="608"/>
      <c r="J1409" s="363"/>
      <c r="K1409" s="363"/>
      <c r="L1409" s="397"/>
      <c r="M1409" s="397"/>
      <c r="N1409" s="399"/>
      <c r="O1409" s="397"/>
    </row>
    <row r="1410" spans="1:15" x14ac:dyDescent="0.2">
      <c r="A1410" s="397"/>
      <c r="B1410" s="397"/>
      <c r="C1410" s="397"/>
      <c r="D1410" s="397"/>
      <c r="E1410" s="397"/>
      <c r="F1410" s="397"/>
      <c r="G1410" s="397"/>
      <c r="H1410" s="399"/>
      <c r="I1410" s="608"/>
      <c r="J1410" s="363"/>
      <c r="K1410" s="363"/>
      <c r="L1410" s="397"/>
      <c r="M1410" s="397"/>
      <c r="N1410" s="399"/>
      <c r="O1410" s="397"/>
    </row>
    <row r="1411" spans="1:15" x14ac:dyDescent="0.2">
      <c r="A1411" s="397"/>
      <c r="B1411" s="397"/>
      <c r="C1411" s="397"/>
      <c r="D1411" s="397"/>
      <c r="E1411" s="397"/>
      <c r="F1411" s="397"/>
      <c r="G1411" s="397"/>
      <c r="H1411" s="399"/>
      <c r="I1411" s="608"/>
      <c r="J1411" s="363"/>
      <c r="K1411" s="363"/>
      <c r="L1411" s="397"/>
      <c r="M1411" s="397"/>
      <c r="N1411" s="399"/>
      <c r="O1411" s="397"/>
    </row>
    <row r="1412" spans="1:15" x14ac:dyDescent="0.2">
      <c r="A1412" s="397"/>
      <c r="B1412" s="397"/>
      <c r="C1412" s="397"/>
      <c r="D1412" s="397"/>
      <c r="E1412" s="397"/>
      <c r="F1412" s="397"/>
      <c r="G1412" s="397"/>
      <c r="H1412" s="399"/>
      <c r="I1412" s="608"/>
      <c r="J1412" s="363"/>
      <c r="K1412" s="363"/>
      <c r="L1412" s="397"/>
      <c r="M1412" s="397"/>
      <c r="N1412" s="399"/>
      <c r="O1412" s="397"/>
    </row>
    <row r="1413" spans="1:15" x14ac:dyDescent="0.2">
      <c r="A1413" s="397"/>
      <c r="B1413" s="397"/>
      <c r="C1413" s="397"/>
      <c r="D1413" s="397"/>
      <c r="E1413" s="397"/>
      <c r="F1413" s="397"/>
      <c r="G1413" s="397"/>
      <c r="H1413" s="399"/>
      <c r="I1413" s="608"/>
      <c r="J1413" s="363"/>
      <c r="K1413" s="363"/>
      <c r="L1413" s="397"/>
      <c r="M1413" s="397"/>
      <c r="N1413" s="399"/>
      <c r="O1413" s="397"/>
    </row>
    <row r="1414" spans="1:15" x14ac:dyDescent="0.2">
      <c r="A1414" s="397"/>
      <c r="B1414" s="397"/>
      <c r="C1414" s="397"/>
      <c r="D1414" s="397"/>
      <c r="E1414" s="397"/>
      <c r="F1414" s="397"/>
      <c r="G1414" s="397"/>
      <c r="H1414" s="399"/>
      <c r="I1414" s="608"/>
      <c r="J1414" s="363"/>
      <c r="K1414" s="363"/>
      <c r="L1414" s="397"/>
      <c r="M1414" s="397"/>
      <c r="N1414" s="399"/>
      <c r="O1414" s="397"/>
    </row>
    <row r="1415" spans="1:15" x14ac:dyDescent="0.2">
      <c r="A1415" s="397"/>
      <c r="B1415" s="397"/>
      <c r="C1415" s="397"/>
      <c r="D1415" s="397"/>
      <c r="E1415" s="397"/>
      <c r="F1415" s="397"/>
      <c r="G1415" s="397"/>
      <c r="H1415" s="399"/>
      <c r="I1415" s="608"/>
      <c r="J1415" s="363"/>
      <c r="K1415" s="363"/>
      <c r="L1415" s="397"/>
      <c r="M1415" s="397"/>
      <c r="N1415" s="399"/>
      <c r="O1415" s="397"/>
    </row>
    <row r="1416" spans="1:15" x14ac:dyDescent="0.2">
      <c r="A1416" s="397"/>
      <c r="B1416" s="397"/>
      <c r="C1416" s="397"/>
      <c r="D1416" s="397"/>
      <c r="E1416" s="397"/>
      <c r="F1416" s="397"/>
      <c r="G1416" s="397"/>
      <c r="H1416" s="399"/>
      <c r="I1416" s="608"/>
      <c r="J1416" s="363"/>
      <c r="K1416" s="363"/>
      <c r="L1416" s="397"/>
      <c r="M1416" s="397"/>
      <c r="N1416" s="399"/>
      <c r="O1416" s="397"/>
    </row>
    <row r="1417" spans="1:15" x14ac:dyDescent="0.2">
      <c r="A1417" s="397"/>
      <c r="B1417" s="397"/>
      <c r="C1417" s="397"/>
      <c r="D1417" s="397"/>
      <c r="E1417" s="397"/>
      <c r="F1417" s="397"/>
      <c r="G1417" s="397"/>
      <c r="H1417" s="399"/>
      <c r="I1417" s="608"/>
      <c r="J1417" s="363"/>
      <c r="K1417" s="363"/>
      <c r="L1417" s="397"/>
      <c r="M1417" s="397"/>
      <c r="N1417" s="399"/>
      <c r="O1417" s="397"/>
    </row>
    <row r="1418" spans="1:15" x14ac:dyDescent="0.2">
      <c r="A1418" s="397"/>
      <c r="B1418" s="397"/>
      <c r="C1418" s="397"/>
      <c r="D1418" s="397"/>
      <c r="E1418" s="397"/>
      <c r="F1418" s="397"/>
      <c r="G1418" s="397"/>
      <c r="H1418" s="399"/>
      <c r="I1418" s="608"/>
      <c r="J1418" s="363"/>
      <c r="K1418" s="363"/>
      <c r="L1418" s="397"/>
      <c r="M1418" s="397"/>
      <c r="N1418" s="399"/>
      <c r="O1418" s="397"/>
    </row>
    <row r="1419" spans="1:15" x14ac:dyDescent="0.2">
      <c r="A1419" s="397"/>
      <c r="B1419" s="397"/>
      <c r="C1419" s="397"/>
      <c r="D1419" s="397"/>
      <c r="E1419" s="397"/>
      <c r="F1419" s="397"/>
      <c r="G1419" s="397"/>
      <c r="H1419" s="399"/>
      <c r="I1419" s="608"/>
      <c r="J1419" s="363"/>
      <c r="K1419" s="363"/>
      <c r="L1419" s="397"/>
      <c r="M1419" s="397"/>
      <c r="N1419" s="399"/>
      <c r="O1419" s="397"/>
    </row>
    <row r="1420" spans="1:15" x14ac:dyDescent="0.2">
      <c r="A1420" s="397"/>
      <c r="B1420" s="397"/>
      <c r="C1420" s="397"/>
      <c r="D1420" s="397"/>
      <c r="E1420" s="397"/>
      <c r="F1420" s="397"/>
      <c r="G1420" s="397"/>
      <c r="H1420" s="399"/>
      <c r="I1420" s="608"/>
      <c r="J1420" s="363"/>
      <c r="K1420" s="363"/>
      <c r="L1420" s="397"/>
      <c r="M1420" s="397"/>
      <c r="N1420" s="399"/>
      <c r="O1420" s="397"/>
    </row>
    <row r="1421" spans="1:15" x14ac:dyDescent="0.2">
      <c r="A1421" s="397"/>
      <c r="B1421" s="397"/>
      <c r="C1421" s="397"/>
      <c r="D1421" s="397"/>
      <c r="E1421" s="397"/>
      <c r="F1421" s="397"/>
      <c r="G1421" s="397"/>
      <c r="H1421" s="399"/>
      <c r="I1421" s="608"/>
      <c r="J1421" s="363"/>
      <c r="K1421" s="363"/>
      <c r="L1421" s="397"/>
      <c r="M1421" s="397"/>
      <c r="N1421" s="399"/>
      <c r="O1421" s="397"/>
    </row>
    <row r="1422" spans="1:15" x14ac:dyDescent="0.2">
      <c r="A1422" s="397"/>
      <c r="B1422" s="397"/>
      <c r="C1422" s="397"/>
      <c r="D1422" s="397"/>
      <c r="E1422" s="397"/>
      <c r="F1422" s="397"/>
      <c r="G1422" s="397"/>
      <c r="H1422" s="399"/>
      <c r="I1422" s="608"/>
      <c r="J1422" s="363"/>
      <c r="K1422" s="363"/>
      <c r="L1422" s="397"/>
      <c r="M1422" s="397"/>
      <c r="N1422" s="399"/>
      <c r="O1422" s="397"/>
    </row>
    <row r="1423" spans="1:15" x14ac:dyDescent="0.2">
      <c r="A1423" s="397"/>
      <c r="B1423" s="397"/>
      <c r="C1423" s="397"/>
      <c r="D1423" s="397"/>
      <c r="E1423" s="397"/>
      <c r="F1423" s="397"/>
      <c r="G1423" s="397"/>
      <c r="H1423" s="399"/>
      <c r="I1423" s="608"/>
      <c r="J1423" s="363"/>
      <c r="K1423" s="363"/>
      <c r="L1423" s="397"/>
      <c r="M1423" s="397"/>
      <c r="N1423" s="399"/>
      <c r="O1423" s="397"/>
    </row>
    <row r="1424" spans="1:15" x14ac:dyDescent="0.2">
      <c r="A1424" s="397"/>
      <c r="B1424" s="397"/>
      <c r="C1424" s="397"/>
      <c r="D1424" s="397"/>
      <c r="E1424" s="397"/>
      <c r="F1424" s="397"/>
      <c r="G1424" s="397"/>
      <c r="H1424" s="399"/>
      <c r="I1424" s="608"/>
      <c r="J1424" s="363"/>
      <c r="K1424" s="363"/>
      <c r="L1424" s="397"/>
      <c r="M1424" s="397"/>
      <c r="N1424" s="399"/>
      <c r="O1424" s="397"/>
    </row>
    <row r="1425" spans="1:15" x14ac:dyDescent="0.2">
      <c r="A1425" s="397"/>
      <c r="B1425" s="397"/>
      <c r="C1425" s="397"/>
      <c r="D1425" s="397"/>
      <c r="E1425" s="397"/>
      <c r="F1425" s="397"/>
      <c r="G1425" s="397"/>
      <c r="H1425" s="399"/>
      <c r="I1425" s="608"/>
      <c r="J1425" s="363"/>
      <c r="K1425" s="363"/>
      <c r="L1425" s="397"/>
      <c r="M1425" s="397"/>
      <c r="N1425" s="399"/>
      <c r="O1425" s="397"/>
    </row>
    <row r="1426" spans="1:15" x14ac:dyDescent="0.2">
      <c r="A1426" s="397"/>
      <c r="B1426" s="397"/>
      <c r="C1426" s="397"/>
      <c r="D1426" s="397"/>
      <c r="E1426" s="397"/>
      <c r="F1426" s="397"/>
      <c r="G1426" s="397"/>
      <c r="H1426" s="399"/>
      <c r="I1426" s="608"/>
      <c r="J1426" s="363"/>
      <c r="K1426" s="363"/>
      <c r="L1426" s="397"/>
      <c r="M1426" s="397"/>
      <c r="N1426" s="399"/>
      <c r="O1426" s="397"/>
    </row>
    <row r="1427" spans="1:15" x14ac:dyDescent="0.2">
      <c r="A1427" s="397"/>
      <c r="B1427" s="397"/>
      <c r="C1427" s="397"/>
      <c r="D1427" s="397"/>
      <c r="E1427" s="397"/>
      <c r="F1427" s="397"/>
      <c r="G1427" s="397"/>
      <c r="H1427" s="399"/>
      <c r="I1427" s="608"/>
      <c r="J1427" s="363"/>
      <c r="K1427" s="363"/>
      <c r="L1427" s="397"/>
      <c r="M1427" s="397"/>
      <c r="N1427" s="399"/>
      <c r="O1427" s="397"/>
    </row>
    <row r="1428" spans="1:15" x14ac:dyDescent="0.2">
      <c r="A1428" s="397"/>
      <c r="B1428" s="397"/>
      <c r="C1428" s="397"/>
      <c r="D1428" s="397"/>
      <c r="E1428" s="397"/>
      <c r="F1428" s="397"/>
      <c r="G1428" s="397"/>
      <c r="H1428" s="399"/>
      <c r="I1428" s="608"/>
      <c r="J1428" s="363"/>
      <c r="K1428" s="363"/>
      <c r="L1428" s="397"/>
      <c r="M1428" s="397"/>
      <c r="N1428" s="399"/>
      <c r="O1428" s="397"/>
    </row>
    <row r="1429" spans="1:15" x14ac:dyDescent="0.2">
      <c r="A1429" s="397"/>
      <c r="B1429" s="397"/>
      <c r="C1429" s="397"/>
      <c r="D1429" s="397"/>
      <c r="E1429" s="397"/>
      <c r="F1429" s="397"/>
      <c r="G1429" s="397"/>
      <c r="H1429" s="399"/>
      <c r="I1429" s="608"/>
      <c r="J1429" s="363"/>
      <c r="K1429" s="363"/>
      <c r="L1429" s="397"/>
      <c r="M1429" s="397"/>
      <c r="N1429" s="399"/>
      <c r="O1429" s="397"/>
    </row>
    <row r="1430" spans="1:15" x14ac:dyDescent="0.2">
      <c r="A1430" s="397"/>
      <c r="B1430" s="397"/>
      <c r="C1430" s="397"/>
      <c r="D1430" s="397"/>
      <c r="E1430" s="397"/>
      <c r="F1430" s="397"/>
      <c r="G1430" s="397"/>
      <c r="H1430" s="399"/>
      <c r="I1430" s="608"/>
      <c r="J1430" s="363"/>
      <c r="K1430" s="363"/>
      <c r="L1430" s="397"/>
      <c r="M1430" s="397"/>
      <c r="N1430" s="399"/>
      <c r="O1430" s="397"/>
    </row>
    <row r="1431" spans="1:15" x14ac:dyDescent="0.2">
      <c r="A1431" s="397"/>
      <c r="B1431" s="397"/>
      <c r="C1431" s="397"/>
      <c r="D1431" s="397"/>
      <c r="E1431" s="397"/>
      <c r="F1431" s="397"/>
      <c r="G1431" s="397"/>
      <c r="H1431" s="399"/>
      <c r="I1431" s="608"/>
      <c r="J1431" s="363"/>
      <c r="K1431" s="363"/>
      <c r="L1431" s="397"/>
      <c r="M1431" s="397"/>
      <c r="N1431" s="399"/>
      <c r="O1431" s="397"/>
    </row>
    <row r="1432" spans="1:15" x14ac:dyDescent="0.2">
      <c r="A1432" s="397"/>
      <c r="B1432" s="397"/>
      <c r="C1432" s="397"/>
      <c r="D1432" s="397"/>
      <c r="E1432" s="397"/>
      <c r="F1432" s="397"/>
      <c r="G1432" s="397"/>
      <c r="H1432" s="399"/>
      <c r="I1432" s="608"/>
      <c r="J1432" s="363"/>
      <c r="K1432" s="363"/>
      <c r="L1432" s="397"/>
      <c r="M1432" s="397"/>
      <c r="N1432" s="399"/>
      <c r="O1432" s="397"/>
    </row>
    <row r="1433" spans="1:15" x14ac:dyDescent="0.2">
      <c r="A1433" s="397"/>
      <c r="B1433" s="397"/>
      <c r="C1433" s="397"/>
      <c r="D1433" s="397"/>
      <c r="E1433" s="397"/>
      <c r="F1433" s="397"/>
      <c r="G1433" s="397"/>
      <c r="H1433" s="399"/>
      <c r="I1433" s="608"/>
      <c r="J1433" s="363"/>
      <c r="K1433" s="363"/>
      <c r="L1433" s="397"/>
      <c r="M1433" s="397"/>
      <c r="N1433" s="399"/>
      <c r="O1433" s="397"/>
    </row>
    <row r="1434" spans="1:15" x14ac:dyDescent="0.2">
      <c r="A1434" s="397"/>
      <c r="B1434" s="397"/>
      <c r="C1434" s="397"/>
      <c r="D1434" s="397"/>
      <c r="E1434" s="397"/>
      <c r="F1434" s="397"/>
      <c r="G1434" s="397"/>
      <c r="H1434" s="399"/>
      <c r="I1434" s="608"/>
      <c r="J1434" s="363"/>
      <c r="K1434" s="363"/>
      <c r="L1434" s="397"/>
      <c r="M1434" s="397"/>
      <c r="N1434" s="399"/>
      <c r="O1434" s="397"/>
    </row>
    <row r="1435" spans="1:15" x14ac:dyDescent="0.2">
      <c r="A1435" s="397"/>
      <c r="B1435" s="397"/>
      <c r="C1435" s="397"/>
      <c r="D1435" s="397"/>
      <c r="E1435" s="397"/>
      <c r="F1435" s="397"/>
      <c r="G1435" s="397"/>
      <c r="H1435" s="399"/>
      <c r="I1435" s="608"/>
      <c r="J1435" s="363"/>
      <c r="K1435" s="363"/>
      <c r="L1435" s="397"/>
      <c r="M1435" s="397"/>
      <c r="N1435" s="399"/>
      <c r="O1435" s="397"/>
    </row>
    <row r="1436" spans="1:15" x14ac:dyDescent="0.2">
      <c r="A1436" s="397"/>
      <c r="B1436" s="397"/>
      <c r="C1436" s="397"/>
      <c r="D1436" s="397"/>
      <c r="E1436" s="397"/>
      <c r="F1436" s="397"/>
      <c r="G1436" s="397"/>
      <c r="H1436" s="399"/>
      <c r="I1436" s="608"/>
      <c r="J1436" s="363"/>
      <c r="K1436" s="363"/>
      <c r="L1436" s="397"/>
      <c r="M1436" s="397"/>
      <c r="N1436" s="399"/>
      <c r="O1436" s="397"/>
    </row>
    <row r="1437" spans="1:15" x14ac:dyDescent="0.2">
      <c r="A1437" s="397"/>
      <c r="B1437" s="397"/>
      <c r="C1437" s="397"/>
      <c r="D1437" s="397"/>
      <c r="E1437" s="397"/>
      <c r="F1437" s="397"/>
      <c r="G1437" s="397"/>
      <c r="H1437" s="399"/>
      <c r="I1437" s="608"/>
      <c r="J1437" s="363"/>
      <c r="K1437" s="363"/>
      <c r="L1437" s="397"/>
      <c r="M1437" s="397"/>
      <c r="N1437" s="399"/>
      <c r="O1437" s="397"/>
    </row>
    <row r="1438" spans="1:15" x14ac:dyDescent="0.2">
      <c r="A1438" s="397"/>
      <c r="B1438" s="397"/>
      <c r="C1438" s="397"/>
      <c r="D1438" s="397"/>
      <c r="E1438" s="397"/>
      <c r="F1438" s="397"/>
      <c r="G1438" s="397"/>
      <c r="H1438" s="399"/>
      <c r="I1438" s="608"/>
      <c r="J1438" s="363"/>
      <c r="K1438" s="363"/>
      <c r="L1438" s="397"/>
      <c r="M1438" s="397"/>
      <c r="N1438" s="399"/>
      <c r="O1438" s="397"/>
    </row>
    <row r="1439" spans="1:15" x14ac:dyDescent="0.2">
      <c r="A1439" s="397"/>
      <c r="B1439" s="397"/>
      <c r="C1439" s="397"/>
      <c r="D1439" s="397"/>
      <c r="E1439" s="397"/>
      <c r="F1439" s="397"/>
      <c r="G1439" s="397"/>
      <c r="H1439" s="399"/>
      <c r="I1439" s="608"/>
      <c r="J1439" s="363"/>
      <c r="K1439" s="363"/>
      <c r="L1439" s="397"/>
      <c r="M1439" s="397"/>
      <c r="N1439" s="399"/>
      <c r="O1439" s="397"/>
    </row>
    <row r="1440" spans="1:15" x14ac:dyDescent="0.2">
      <c r="A1440" s="397"/>
      <c r="B1440" s="397"/>
      <c r="C1440" s="397"/>
      <c r="D1440" s="397"/>
      <c r="E1440" s="397"/>
      <c r="F1440" s="397"/>
      <c r="G1440" s="397"/>
      <c r="H1440" s="399"/>
      <c r="I1440" s="608"/>
      <c r="J1440" s="363"/>
      <c r="K1440" s="363"/>
      <c r="L1440" s="397"/>
      <c r="M1440" s="397"/>
      <c r="N1440" s="399"/>
      <c r="O1440" s="397"/>
    </row>
    <row r="1441" spans="1:15" x14ac:dyDescent="0.2">
      <c r="A1441" s="397"/>
      <c r="B1441" s="397"/>
      <c r="C1441" s="397"/>
      <c r="D1441" s="397"/>
      <c r="E1441" s="397"/>
      <c r="F1441" s="397"/>
      <c r="G1441" s="397"/>
      <c r="H1441" s="399"/>
      <c r="I1441" s="608"/>
      <c r="J1441" s="363"/>
      <c r="K1441" s="363"/>
      <c r="L1441" s="397"/>
      <c r="M1441" s="397"/>
      <c r="N1441" s="399"/>
      <c r="O1441" s="397"/>
    </row>
    <row r="1442" spans="1:15" x14ac:dyDescent="0.2">
      <c r="A1442" s="397"/>
      <c r="B1442" s="397"/>
      <c r="C1442" s="397"/>
      <c r="D1442" s="397"/>
      <c r="E1442" s="397"/>
      <c r="F1442" s="397"/>
      <c r="G1442" s="397"/>
      <c r="H1442" s="399"/>
      <c r="I1442" s="608"/>
      <c r="J1442" s="363"/>
      <c r="K1442" s="363"/>
      <c r="L1442" s="397"/>
      <c r="M1442" s="397"/>
      <c r="N1442" s="399"/>
      <c r="O1442" s="397"/>
    </row>
    <row r="1443" spans="1:15" x14ac:dyDescent="0.2">
      <c r="A1443" s="397"/>
      <c r="B1443" s="397"/>
      <c r="C1443" s="397"/>
      <c r="D1443" s="397"/>
      <c r="E1443" s="397"/>
      <c r="F1443" s="397"/>
      <c r="G1443" s="397"/>
      <c r="H1443" s="399"/>
      <c r="I1443" s="608"/>
      <c r="J1443" s="363"/>
      <c r="K1443" s="363"/>
      <c r="L1443" s="397"/>
      <c r="M1443" s="397"/>
      <c r="N1443" s="399"/>
      <c r="O1443" s="397"/>
    </row>
    <row r="1444" spans="1:15" x14ac:dyDescent="0.2">
      <c r="A1444" s="397"/>
      <c r="B1444" s="397"/>
      <c r="C1444" s="397"/>
      <c r="D1444" s="397"/>
      <c r="E1444" s="397"/>
      <c r="F1444" s="397"/>
      <c r="G1444" s="397"/>
      <c r="H1444" s="399"/>
      <c r="I1444" s="608"/>
      <c r="J1444" s="363"/>
      <c r="K1444" s="363"/>
      <c r="L1444" s="397"/>
      <c r="M1444" s="397"/>
      <c r="N1444" s="399"/>
      <c r="O1444" s="397"/>
    </row>
    <row r="1445" spans="1:15" x14ac:dyDescent="0.2">
      <c r="A1445" s="397"/>
      <c r="B1445" s="397"/>
      <c r="C1445" s="397"/>
      <c r="D1445" s="397"/>
      <c r="E1445" s="397"/>
      <c r="F1445" s="397"/>
      <c r="G1445" s="397"/>
      <c r="H1445" s="399"/>
      <c r="I1445" s="608"/>
      <c r="J1445" s="363"/>
      <c r="K1445" s="363"/>
      <c r="L1445" s="397"/>
      <c r="M1445" s="397"/>
      <c r="N1445" s="399"/>
      <c r="O1445" s="397"/>
    </row>
    <row r="1446" spans="1:15" x14ac:dyDescent="0.2">
      <c r="A1446" s="397"/>
      <c r="B1446" s="397"/>
      <c r="C1446" s="397"/>
      <c r="D1446" s="397"/>
      <c r="E1446" s="397"/>
      <c r="F1446" s="397"/>
      <c r="G1446" s="397"/>
      <c r="H1446" s="399"/>
      <c r="I1446" s="608"/>
      <c r="J1446" s="363"/>
      <c r="K1446" s="363"/>
      <c r="L1446" s="397"/>
      <c r="M1446" s="397"/>
      <c r="N1446" s="399"/>
      <c r="O1446" s="397"/>
    </row>
    <row r="1447" spans="1:15" x14ac:dyDescent="0.2">
      <c r="A1447" s="397"/>
      <c r="B1447" s="397"/>
      <c r="C1447" s="397"/>
      <c r="D1447" s="397"/>
      <c r="E1447" s="397"/>
      <c r="F1447" s="397"/>
      <c r="G1447" s="397"/>
      <c r="H1447" s="399"/>
      <c r="I1447" s="608"/>
      <c r="J1447" s="363"/>
      <c r="K1447" s="363"/>
      <c r="L1447" s="397"/>
      <c r="M1447" s="397"/>
      <c r="N1447" s="399"/>
      <c r="O1447" s="397"/>
    </row>
    <row r="1448" spans="1:15" x14ac:dyDescent="0.2">
      <c r="A1448" s="397"/>
      <c r="B1448" s="397"/>
      <c r="C1448" s="397"/>
      <c r="D1448" s="397"/>
      <c r="E1448" s="397"/>
      <c r="F1448" s="397"/>
      <c r="G1448" s="397"/>
      <c r="H1448" s="399"/>
      <c r="I1448" s="608"/>
      <c r="J1448" s="363"/>
      <c r="K1448" s="363"/>
      <c r="L1448" s="397"/>
      <c r="M1448" s="397"/>
      <c r="N1448" s="399"/>
      <c r="O1448" s="397"/>
    </row>
    <row r="1449" spans="1:15" x14ac:dyDescent="0.2">
      <c r="A1449" s="397"/>
      <c r="B1449" s="397"/>
      <c r="C1449" s="397"/>
      <c r="D1449" s="397"/>
      <c r="E1449" s="397"/>
      <c r="F1449" s="397"/>
      <c r="G1449" s="397"/>
      <c r="H1449" s="399"/>
      <c r="I1449" s="608"/>
      <c r="J1449" s="363"/>
      <c r="K1449" s="363"/>
      <c r="L1449" s="397"/>
      <c r="M1449" s="397"/>
      <c r="N1449" s="399"/>
      <c r="O1449" s="397"/>
    </row>
    <row r="1450" spans="1:15" x14ac:dyDescent="0.2">
      <c r="A1450" s="397"/>
      <c r="B1450" s="397"/>
      <c r="C1450" s="397"/>
      <c r="D1450" s="397"/>
      <c r="E1450" s="397"/>
      <c r="F1450" s="397"/>
      <c r="G1450" s="397"/>
      <c r="H1450" s="399"/>
      <c r="I1450" s="608"/>
      <c r="J1450" s="363"/>
      <c r="K1450" s="363"/>
      <c r="L1450" s="397"/>
      <c r="M1450" s="397"/>
      <c r="N1450" s="399"/>
      <c r="O1450" s="397"/>
    </row>
    <row r="1451" spans="1:15" x14ac:dyDescent="0.2">
      <c r="A1451" s="397"/>
      <c r="B1451" s="397"/>
      <c r="C1451" s="397"/>
      <c r="D1451" s="397"/>
      <c r="E1451" s="397"/>
      <c r="F1451" s="397"/>
      <c r="G1451" s="397"/>
      <c r="H1451" s="399"/>
      <c r="I1451" s="608"/>
      <c r="J1451" s="363"/>
      <c r="K1451" s="363"/>
      <c r="L1451" s="397"/>
      <c r="M1451" s="397"/>
      <c r="N1451" s="399"/>
      <c r="O1451" s="397"/>
    </row>
    <row r="1452" spans="1:15" x14ac:dyDescent="0.2">
      <c r="A1452" s="397"/>
      <c r="B1452" s="397"/>
      <c r="C1452" s="397"/>
      <c r="D1452" s="397"/>
      <c r="E1452" s="397"/>
      <c r="F1452" s="397"/>
      <c r="G1452" s="397"/>
      <c r="H1452" s="399"/>
      <c r="I1452" s="608"/>
      <c r="J1452" s="363"/>
      <c r="K1452" s="363"/>
      <c r="L1452" s="397"/>
      <c r="M1452" s="397"/>
      <c r="N1452" s="399"/>
      <c r="O1452" s="397"/>
    </row>
    <row r="1453" spans="1:15" x14ac:dyDescent="0.2">
      <c r="A1453" s="397"/>
      <c r="B1453" s="397"/>
      <c r="C1453" s="397"/>
      <c r="D1453" s="397"/>
      <c r="E1453" s="397"/>
      <c r="F1453" s="397"/>
      <c r="G1453" s="397"/>
      <c r="H1453" s="399"/>
      <c r="I1453" s="608"/>
      <c r="J1453" s="363"/>
      <c r="K1453" s="363"/>
      <c r="L1453" s="397"/>
      <c r="M1453" s="397"/>
      <c r="N1453" s="399"/>
      <c r="O1453" s="397"/>
    </row>
    <row r="1454" spans="1:15" x14ac:dyDescent="0.2">
      <c r="A1454" s="397"/>
      <c r="B1454" s="397"/>
      <c r="C1454" s="397"/>
      <c r="D1454" s="397"/>
      <c r="E1454" s="397"/>
      <c r="F1454" s="397"/>
      <c r="G1454" s="397"/>
      <c r="H1454" s="399"/>
      <c r="I1454" s="608"/>
      <c r="J1454" s="363"/>
      <c r="K1454" s="363"/>
      <c r="L1454" s="397"/>
      <c r="M1454" s="397"/>
      <c r="N1454" s="399"/>
      <c r="O1454" s="397"/>
    </row>
    <row r="1455" spans="1:15" x14ac:dyDescent="0.2">
      <c r="A1455" s="397"/>
      <c r="B1455" s="397"/>
      <c r="C1455" s="397"/>
      <c r="D1455" s="397"/>
      <c r="E1455" s="397"/>
      <c r="F1455" s="397"/>
      <c r="G1455" s="397"/>
      <c r="H1455" s="399"/>
      <c r="I1455" s="608"/>
      <c r="J1455" s="363"/>
      <c r="K1455" s="363"/>
      <c r="L1455" s="397"/>
      <c r="M1455" s="397"/>
      <c r="N1455" s="399"/>
      <c r="O1455" s="397"/>
    </row>
    <row r="1456" spans="1:15" x14ac:dyDescent="0.2">
      <c r="A1456" s="397"/>
      <c r="B1456" s="397"/>
      <c r="C1456" s="397"/>
      <c r="D1456" s="397"/>
      <c r="E1456" s="397"/>
      <c r="F1456" s="397"/>
      <c r="G1456" s="397"/>
      <c r="H1456" s="399"/>
      <c r="I1456" s="608"/>
      <c r="J1456" s="363"/>
      <c r="K1456" s="363"/>
      <c r="L1456" s="397"/>
      <c r="M1456" s="397"/>
      <c r="N1456" s="399"/>
      <c r="O1456" s="397"/>
    </row>
    <row r="1457" spans="1:15" x14ac:dyDescent="0.2">
      <c r="A1457" s="397"/>
      <c r="B1457" s="397"/>
      <c r="C1457" s="397"/>
      <c r="D1457" s="397"/>
      <c r="E1457" s="397"/>
      <c r="F1457" s="397"/>
      <c r="G1457" s="397"/>
      <c r="H1457" s="399"/>
      <c r="I1457" s="608"/>
      <c r="J1457" s="363"/>
      <c r="K1457" s="363"/>
      <c r="L1457" s="397"/>
      <c r="M1457" s="397"/>
      <c r="N1457" s="399"/>
      <c r="O1457" s="397"/>
    </row>
    <row r="1458" spans="1:15" x14ac:dyDescent="0.2">
      <c r="A1458" s="397"/>
      <c r="B1458" s="397"/>
      <c r="C1458" s="397"/>
      <c r="D1458" s="397"/>
      <c r="E1458" s="397"/>
      <c r="F1458" s="397"/>
      <c r="G1458" s="397"/>
      <c r="H1458" s="399"/>
      <c r="I1458" s="608"/>
      <c r="J1458" s="363"/>
      <c r="K1458" s="363"/>
      <c r="L1458" s="397"/>
      <c r="M1458" s="397"/>
      <c r="N1458" s="399"/>
      <c r="O1458" s="397"/>
    </row>
    <row r="1459" spans="1:15" x14ac:dyDescent="0.2">
      <c r="A1459" s="397"/>
      <c r="B1459" s="397"/>
      <c r="C1459" s="397"/>
      <c r="D1459" s="397"/>
      <c r="E1459" s="397"/>
      <c r="F1459" s="397"/>
      <c r="G1459" s="397"/>
      <c r="H1459" s="399"/>
      <c r="I1459" s="608"/>
      <c r="J1459" s="363"/>
      <c r="K1459" s="363"/>
      <c r="L1459" s="397"/>
      <c r="M1459" s="397"/>
      <c r="N1459" s="399"/>
      <c r="O1459" s="397"/>
    </row>
    <row r="1460" spans="1:15" x14ac:dyDescent="0.2">
      <c r="A1460" s="397"/>
      <c r="B1460" s="397"/>
      <c r="C1460" s="397"/>
      <c r="D1460" s="397"/>
      <c r="E1460" s="397"/>
      <c r="F1460" s="397"/>
      <c r="G1460" s="397"/>
      <c r="H1460" s="399"/>
      <c r="I1460" s="608"/>
      <c r="J1460" s="363"/>
      <c r="K1460" s="363"/>
      <c r="L1460" s="397"/>
      <c r="M1460" s="397"/>
      <c r="N1460" s="399"/>
      <c r="O1460" s="397"/>
    </row>
    <row r="1461" spans="1:15" x14ac:dyDescent="0.2">
      <c r="A1461" s="397"/>
      <c r="B1461" s="397"/>
      <c r="C1461" s="397"/>
      <c r="D1461" s="397"/>
      <c r="E1461" s="397"/>
      <c r="F1461" s="397"/>
      <c r="G1461" s="397"/>
      <c r="H1461" s="399"/>
      <c r="I1461" s="608"/>
      <c r="J1461" s="363"/>
      <c r="K1461" s="363"/>
      <c r="L1461" s="397"/>
      <c r="M1461" s="397"/>
      <c r="N1461" s="399"/>
      <c r="O1461" s="397"/>
    </row>
    <row r="1462" spans="1:15" x14ac:dyDescent="0.2">
      <c r="A1462" s="397"/>
      <c r="B1462" s="397"/>
      <c r="C1462" s="397"/>
      <c r="D1462" s="397"/>
      <c r="E1462" s="397"/>
      <c r="F1462" s="397"/>
      <c r="G1462" s="397"/>
      <c r="H1462" s="399"/>
      <c r="I1462" s="608"/>
      <c r="J1462" s="363"/>
      <c r="K1462" s="363"/>
      <c r="L1462" s="397"/>
      <c r="M1462" s="397"/>
      <c r="N1462" s="399"/>
      <c r="O1462" s="397"/>
    </row>
    <row r="1463" spans="1:15" x14ac:dyDescent="0.2">
      <c r="A1463" s="397"/>
      <c r="B1463" s="397"/>
      <c r="C1463" s="397"/>
      <c r="D1463" s="397"/>
      <c r="E1463" s="397"/>
      <c r="F1463" s="397"/>
      <c r="G1463" s="397"/>
      <c r="H1463" s="399"/>
      <c r="I1463" s="608"/>
      <c r="J1463" s="363"/>
      <c r="K1463" s="363"/>
      <c r="L1463" s="397"/>
      <c r="M1463" s="397"/>
      <c r="N1463" s="399"/>
      <c r="O1463" s="397"/>
    </row>
    <row r="1464" spans="1:15" x14ac:dyDescent="0.2">
      <c r="A1464" s="397"/>
      <c r="B1464" s="397"/>
      <c r="C1464" s="397"/>
      <c r="D1464" s="397"/>
      <c r="E1464" s="397"/>
      <c r="F1464" s="397"/>
      <c r="G1464" s="397"/>
      <c r="H1464" s="399"/>
      <c r="I1464" s="608"/>
      <c r="J1464" s="363"/>
      <c r="K1464" s="363"/>
      <c r="L1464" s="397"/>
      <c r="M1464" s="397"/>
      <c r="N1464" s="399"/>
      <c r="O1464" s="397"/>
    </row>
    <row r="1465" spans="1:15" x14ac:dyDescent="0.2">
      <c r="A1465" s="397"/>
      <c r="B1465" s="397"/>
      <c r="C1465" s="397"/>
      <c r="D1465" s="397"/>
      <c r="E1465" s="397"/>
      <c r="F1465" s="397"/>
      <c r="G1465" s="397"/>
      <c r="H1465" s="399"/>
      <c r="I1465" s="608"/>
      <c r="J1465" s="363"/>
      <c r="K1465" s="363"/>
      <c r="L1465" s="397"/>
      <c r="M1465" s="397"/>
      <c r="N1465" s="399"/>
      <c r="O1465" s="397"/>
    </row>
    <row r="1466" spans="1:15" x14ac:dyDescent="0.2">
      <c r="A1466" s="397"/>
      <c r="B1466" s="397"/>
      <c r="C1466" s="397"/>
      <c r="D1466" s="397"/>
      <c r="E1466" s="397"/>
      <c r="F1466" s="397"/>
      <c r="G1466" s="397"/>
      <c r="H1466" s="399"/>
      <c r="I1466" s="608"/>
      <c r="J1466" s="363"/>
      <c r="K1466" s="363"/>
      <c r="L1466" s="397"/>
      <c r="M1466" s="397"/>
      <c r="N1466" s="399"/>
      <c r="O1466" s="397"/>
    </row>
    <row r="1467" spans="1:15" x14ac:dyDescent="0.2">
      <c r="A1467" s="397"/>
      <c r="B1467" s="397"/>
      <c r="C1467" s="397"/>
      <c r="D1467" s="397"/>
      <c r="E1467" s="397"/>
      <c r="F1467" s="397"/>
      <c r="G1467" s="397"/>
      <c r="H1467" s="399"/>
      <c r="I1467" s="608"/>
      <c r="J1467" s="363"/>
      <c r="K1467" s="363"/>
      <c r="L1467" s="397"/>
      <c r="M1467" s="397"/>
      <c r="N1467" s="399"/>
      <c r="O1467" s="397"/>
    </row>
    <row r="1468" spans="1:15" x14ac:dyDescent="0.2">
      <c r="A1468" s="397"/>
      <c r="B1468" s="397"/>
      <c r="C1468" s="397"/>
      <c r="D1468" s="397"/>
      <c r="E1468" s="397"/>
      <c r="F1468" s="397"/>
      <c r="G1468" s="397"/>
      <c r="H1468" s="399"/>
      <c r="I1468" s="608"/>
      <c r="J1468" s="363"/>
      <c r="K1468" s="363"/>
      <c r="L1468" s="397"/>
      <c r="M1468" s="397"/>
      <c r="N1468" s="399"/>
      <c r="O1468" s="397"/>
    </row>
    <row r="1469" spans="1:15" x14ac:dyDescent="0.2">
      <c r="A1469" s="397"/>
      <c r="B1469" s="397"/>
      <c r="C1469" s="397"/>
      <c r="D1469" s="397"/>
      <c r="E1469" s="397"/>
      <c r="F1469" s="397"/>
      <c r="G1469" s="397"/>
      <c r="H1469" s="399"/>
      <c r="I1469" s="608"/>
      <c r="J1469" s="363"/>
      <c r="K1469" s="363"/>
      <c r="L1469" s="397"/>
      <c r="M1469" s="397"/>
      <c r="N1469" s="399"/>
      <c r="O1469" s="397"/>
    </row>
    <row r="1470" spans="1:15" x14ac:dyDescent="0.2">
      <c r="A1470" s="397"/>
      <c r="B1470" s="397"/>
      <c r="C1470" s="397"/>
      <c r="D1470" s="397"/>
      <c r="E1470" s="397"/>
      <c r="F1470" s="397"/>
      <c r="G1470" s="397"/>
      <c r="H1470" s="399"/>
      <c r="I1470" s="608"/>
      <c r="J1470" s="363"/>
      <c r="K1470" s="363"/>
      <c r="L1470" s="397"/>
      <c r="M1470" s="397"/>
      <c r="N1470" s="399"/>
      <c r="O1470" s="397"/>
    </row>
    <row r="1471" spans="1:15" x14ac:dyDescent="0.2">
      <c r="A1471" s="397"/>
      <c r="B1471" s="397"/>
      <c r="C1471" s="397"/>
      <c r="D1471" s="397"/>
      <c r="E1471" s="397"/>
      <c r="F1471" s="397"/>
      <c r="G1471" s="397"/>
      <c r="H1471" s="399"/>
      <c r="I1471" s="608"/>
      <c r="J1471" s="363"/>
      <c r="K1471" s="363"/>
      <c r="L1471" s="397"/>
      <c r="M1471" s="397"/>
      <c r="N1471" s="399"/>
      <c r="O1471" s="397"/>
    </row>
    <row r="1472" spans="1:15" x14ac:dyDescent="0.2">
      <c r="A1472" s="397"/>
      <c r="B1472" s="397"/>
      <c r="C1472" s="397"/>
      <c r="D1472" s="397"/>
      <c r="E1472" s="397"/>
      <c r="F1472" s="397"/>
      <c r="G1472" s="397"/>
      <c r="H1472" s="399"/>
      <c r="I1472" s="608"/>
      <c r="J1472" s="363"/>
      <c r="K1472" s="363"/>
      <c r="L1472" s="397"/>
      <c r="M1472" s="397"/>
      <c r="N1472" s="399"/>
      <c r="O1472" s="397"/>
    </row>
    <row r="1473" spans="1:15" x14ac:dyDescent="0.2">
      <c r="A1473" s="397"/>
      <c r="B1473" s="397"/>
      <c r="C1473" s="397"/>
      <c r="D1473" s="397"/>
      <c r="E1473" s="397"/>
      <c r="F1473" s="397"/>
      <c r="G1473" s="397"/>
      <c r="H1473" s="399"/>
      <c r="I1473" s="608"/>
      <c r="J1473" s="363"/>
      <c r="K1473" s="363"/>
      <c r="L1473" s="397"/>
      <c r="M1473" s="397"/>
      <c r="N1473" s="399"/>
      <c r="O1473" s="397"/>
    </row>
    <row r="1474" spans="1:15" x14ac:dyDescent="0.2">
      <c r="A1474" s="397"/>
      <c r="B1474" s="397"/>
      <c r="C1474" s="397"/>
      <c r="D1474" s="397"/>
      <c r="E1474" s="397"/>
      <c r="F1474" s="397"/>
      <c r="G1474" s="397"/>
      <c r="H1474" s="399"/>
      <c r="I1474" s="608"/>
      <c r="J1474" s="363"/>
      <c r="K1474" s="363"/>
      <c r="L1474" s="397"/>
      <c r="M1474" s="397"/>
      <c r="N1474" s="399"/>
      <c r="O1474" s="397"/>
    </row>
    <row r="1475" spans="1:15" x14ac:dyDescent="0.2">
      <c r="A1475" s="397"/>
      <c r="B1475" s="397"/>
      <c r="C1475" s="397"/>
      <c r="D1475" s="397"/>
      <c r="E1475" s="397"/>
      <c r="F1475" s="397"/>
      <c r="G1475" s="397"/>
      <c r="H1475" s="399"/>
      <c r="I1475" s="608"/>
      <c r="J1475" s="363"/>
      <c r="K1475" s="363"/>
      <c r="L1475" s="397"/>
      <c r="M1475" s="397"/>
      <c r="N1475" s="399"/>
      <c r="O1475" s="397"/>
    </row>
    <row r="1476" spans="1:15" x14ac:dyDescent="0.2">
      <c r="A1476" s="397"/>
      <c r="B1476" s="397"/>
      <c r="C1476" s="397"/>
      <c r="D1476" s="397"/>
      <c r="E1476" s="397"/>
      <c r="F1476" s="397"/>
      <c r="G1476" s="397"/>
      <c r="H1476" s="399"/>
      <c r="I1476" s="608"/>
      <c r="J1476" s="363"/>
      <c r="K1476" s="363"/>
      <c r="L1476" s="397"/>
      <c r="M1476" s="397"/>
      <c r="N1476" s="399"/>
      <c r="O1476" s="397"/>
    </row>
    <row r="1477" spans="1:15" x14ac:dyDescent="0.2">
      <c r="A1477" s="397"/>
      <c r="B1477" s="397"/>
      <c r="C1477" s="397"/>
      <c r="D1477" s="397"/>
      <c r="E1477" s="397"/>
      <c r="F1477" s="397"/>
      <c r="G1477" s="397"/>
      <c r="H1477" s="399"/>
      <c r="I1477" s="608"/>
      <c r="J1477" s="363"/>
      <c r="K1477" s="363"/>
      <c r="L1477" s="397"/>
      <c r="M1477" s="397"/>
      <c r="N1477" s="399"/>
      <c r="O1477" s="397"/>
    </row>
    <row r="1478" spans="1:15" x14ac:dyDescent="0.2">
      <c r="A1478" s="397"/>
      <c r="B1478" s="397"/>
      <c r="C1478" s="397"/>
      <c r="D1478" s="397"/>
      <c r="E1478" s="397"/>
      <c r="F1478" s="397"/>
      <c r="G1478" s="397"/>
      <c r="H1478" s="399"/>
      <c r="I1478" s="608"/>
      <c r="J1478" s="363"/>
      <c r="K1478" s="363"/>
      <c r="L1478" s="397"/>
      <c r="M1478" s="397"/>
      <c r="N1478" s="399"/>
      <c r="O1478" s="397"/>
    </row>
    <row r="1479" spans="1:15" x14ac:dyDescent="0.2">
      <c r="A1479" s="397"/>
      <c r="B1479" s="397"/>
      <c r="C1479" s="397"/>
      <c r="D1479" s="397"/>
      <c r="E1479" s="397"/>
      <c r="F1479" s="397"/>
      <c r="G1479" s="397"/>
      <c r="H1479" s="399"/>
      <c r="I1479" s="608"/>
      <c r="J1479" s="363"/>
      <c r="K1479" s="363"/>
      <c r="L1479" s="397"/>
      <c r="M1479" s="397"/>
      <c r="N1479" s="399"/>
      <c r="O1479" s="397"/>
    </row>
    <row r="1480" spans="1:15" x14ac:dyDescent="0.2">
      <c r="A1480" s="397"/>
      <c r="B1480" s="397"/>
      <c r="C1480" s="397"/>
      <c r="D1480" s="397"/>
      <c r="E1480" s="397"/>
      <c r="F1480" s="397"/>
      <c r="G1480" s="397"/>
      <c r="H1480" s="399"/>
      <c r="I1480" s="608"/>
      <c r="J1480" s="363"/>
      <c r="K1480" s="363"/>
      <c r="L1480" s="397"/>
      <c r="M1480" s="397"/>
      <c r="N1480" s="399"/>
      <c r="O1480" s="397"/>
    </row>
    <row r="1481" spans="1:15" x14ac:dyDescent="0.2">
      <c r="A1481" s="397"/>
      <c r="B1481" s="397"/>
      <c r="C1481" s="397"/>
      <c r="D1481" s="397"/>
      <c r="E1481" s="397"/>
      <c r="F1481" s="397"/>
      <c r="G1481" s="397"/>
      <c r="H1481" s="399"/>
      <c r="I1481" s="608"/>
      <c r="J1481" s="363"/>
      <c r="K1481" s="363"/>
      <c r="L1481" s="397"/>
      <c r="M1481" s="397"/>
      <c r="N1481" s="399"/>
      <c r="O1481" s="397"/>
    </row>
    <row r="1482" spans="1:15" x14ac:dyDescent="0.2">
      <c r="A1482" s="397"/>
      <c r="B1482" s="397"/>
      <c r="C1482" s="397"/>
      <c r="D1482" s="397"/>
      <c r="E1482" s="397"/>
      <c r="F1482" s="397"/>
      <c r="G1482" s="397"/>
      <c r="H1482" s="399"/>
      <c r="I1482" s="608"/>
      <c r="J1482" s="363"/>
      <c r="K1482" s="363"/>
      <c r="L1482" s="397"/>
      <c r="M1482" s="397"/>
      <c r="N1482" s="399"/>
      <c r="O1482" s="397"/>
    </row>
    <row r="1483" spans="1:15" x14ac:dyDescent="0.2">
      <c r="A1483" s="397"/>
      <c r="B1483" s="397"/>
      <c r="C1483" s="397"/>
      <c r="D1483" s="397"/>
      <c r="E1483" s="397"/>
      <c r="F1483" s="397"/>
      <c r="G1483" s="397"/>
      <c r="H1483" s="399"/>
      <c r="I1483" s="608"/>
      <c r="J1483" s="363"/>
      <c r="K1483" s="363"/>
      <c r="L1483" s="397"/>
      <c r="M1483" s="397"/>
      <c r="N1483" s="399"/>
      <c r="O1483" s="397"/>
    </row>
    <row r="1484" spans="1:15" x14ac:dyDescent="0.2">
      <c r="A1484" s="397"/>
      <c r="B1484" s="397"/>
      <c r="C1484" s="397"/>
      <c r="D1484" s="397"/>
      <c r="E1484" s="397"/>
      <c r="F1484" s="397"/>
      <c r="G1484" s="397"/>
      <c r="H1484" s="399"/>
      <c r="I1484" s="608"/>
      <c r="J1484" s="363"/>
      <c r="K1484" s="363"/>
      <c r="L1484" s="397"/>
      <c r="M1484" s="397"/>
      <c r="N1484" s="399"/>
      <c r="O1484" s="397"/>
    </row>
    <row r="1485" spans="1:15" x14ac:dyDescent="0.2">
      <c r="A1485" s="397"/>
      <c r="B1485" s="397"/>
      <c r="C1485" s="397"/>
      <c r="D1485" s="397"/>
      <c r="E1485" s="397"/>
      <c r="F1485" s="397"/>
      <c r="G1485" s="397"/>
      <c r="H1485" s="399"/>
      <c r="I1485" s="608"/>
      <c r="J1485" s="363"/>
      <c r="K1485" s="363"/>
      <c r="L1485" s="397"/>
      <c r="M1485" s="397"/>
      <c r="N1485" s="399"/>
      <c r="O1485" s="397"/>
    </row>
    <row r="1486" spans="1:15" x14ac:dyDescent="0.2">
      <c r="A1486" s="397"/>
      <c r="B1486" s="397"/>
      <c r="C1486" s="397"/>
      <c r="D1486" s="397"/>
      <c r="E1486" s="397"/>
      <c r="F1486" s="397"/>
      <c r="G1486" s="397"/>
      <c r="H1486" s="399"/>
      <c r="I1486" s="608"/>
      <c r="J1486" s="363"/>
      <c r="K1486" s="363"/>
      <c r="L1486" s="397"/>
      <c r="M1486" s="397"/>
      <c r="N1486" s="399"/>
      <c r="O1486" s="397"/>
    </row>
    <row r="1487" spans="1:15" x14ac:dyDescent="0.2">
      <c r="A1487" s="397"/>
      <c r="B1487" s="397"/>
      <c r="C1487" s="397"/>
      <c r="D1487" s="397"/>
      <c r="E1487" s="397"/>
      <c r="F1487" s="397"/>
      <c r="G1487" s="397"/>
      <c r="H1487" s="399"/>
      <c r="I1487" s="608"/>
      <c r="J1487" s="363"/>
      <c r="K1487" s="363"/>
      <c r="L1487" s="397"/>
      <c r="M1487" s="397"/>
      <c r="N1487" s="399"/>
      <c r="O1487" s="397"/>
    </row>
    <row r="1488" spans="1:15" x14ac:dyDescent="0.2">
      <c r="A1488" s="397"/>
      <c r="B1488" s="397"/>
      <c r="C1488" s="397"/>
      <c r="D1488" s="397"/>
      <c r="E1488" s="397"/>
      <c r="F1488" s="397"/>
      <c r="G1488" s="397"/>
      <c r="H1488" s="399"/>
      <c r="I1488" s="608"/>
      <c r="J1488" s="363"/>
      <c r="K1488" s="363"/>
      <c r="L1488" s="397"/>
      <c r="M1488" s="397"/>
      <c r="N1488" s="399"/>
      <c r="O1488" s="397"/>
    </row>
    <row r="1489" spans="1:15" x14ac:dyDescent="0.2">
      <c r="A1489" s="397"/>
      <c r="B1489" s="397"/>
      <c r="C1489" s="397"/>
      <c r="D1489" s="397"/>
      <c r="E1489" s="397"/>
      <c r="F1489" s="397"/>
      <c r="G1489" s="397"/>
      <c r="H1489" s="399"/>
      <c r="I1489" s="608"/>
      <c r="J1489" s="363"/>
      <c r="K1489" s="363"/>
      <c r="L1489" s="397"/>
      <c r="M1489" s="397"/>
      <c r="N1489" s="399"/>
      <c r="O1489" s="397"/>
    </row>
    <row r="1490" spans="1:15" x14ac:dyDescent="0.2">
      <c r="A1490" s="397"/>
      <c r="B1490" s="397"/>
      <c r="C1490" s="397"/>
      <c r="D1490" s="397"/>
      <c r="E1490" s="397"/>
      <c r="F1490" s="397"/>
      <c r="G1490" s="397"/>
      <c r="H1490" s="399"/>
      <c r="I1490" s="608"/>
      <c r="J1490" s="363"/>
      <c r="K1490" s="363"/>
      <c r="L1490" s="397"/>
      <c r="M1490" s="397"/>
      <c r="N1490" s="399"/>
      <c r="O1490" s="397"/>
    </row>
    <row r="1491" spans="1:15" x14ac:dyDescent="0.2">
      <c r="A1491" s="397"/>
      <c r="B1491" s="397"/>
      <c r="C1491" s="397"/>
      <c r="D1491" s="397"/>
      <c r="E1491" s="397"/>
      <c r="F1491" s="397"/>
      <c r="G1491" s="397"/>
      <c r="H1491" s="399"/>
      <c r="I1491" s="608"/>
      <c r="J1491" s="363"/>
      <c r="K1491" s="363"/>
      <c r="L1491" s="397"/>
      <c r="M1491" s="397"/>
      <c r="N1491" s="399"/>
      <c r="O1491" s="397"/>
    </row>
    <row r="1492" spans="1:15" x14ac:dyDescent="0.2">
      <c r="A1492" s="397"/>
      <c r="B1492" s="397"/>
      <c r="C1492" s="397"/>
      <c r="D1492" s="397"/>
      <c r="E1492" s="397"/>
      <c r="F1492" s="397"/>
      <c r="G1492" s="397"/>
      <c r="H1492" s="399"/>
      <c r="I1492" s="608"/>
      <c r="J1492" s="363"/>
      <c r="K1492" s="363"/>
      <c r="L1492" s="397"/>
      <c r="M1492" s="397"/>
      <c r="N1492" s="399"/>
      <c r="O1492" s="397"/>
    </row>
    <row r="1493" spans="1:15" x14ac:dyDescent="0.2">
      <c r="A1493" s="397"/>
      <c r="B1493" s="397"/>
      <c r="C1493" s="397"/>
      <c r="D1493" s="397"/>
      <c r="E1493" s="397"/>
      <c r="F1493" s="397"/>
      <c r="G1493" s="397"/>
      <c r="H1493" s="399"/>
      <c r="I1493" s="608"/>
      <c r="J1493" s="363"/>
      <c r="K1493" s="363"/>
      <c r="L1493" s="397"/>
      <c r="M1493" s="397"/>
      <c r="N1493" s="399"/>
      <c r="O1493" s="397"/>
    </row>
    <row r="1494" spans="1:15" x14ac:dyDescent="0.2">
      <c r="A1494" s="397"/>
      <c r="B1494" s="397"/>
      <c r="C1494" s="397"/>
      <c r="D1494" s="397"/>
      <c r="E1494" s="397"/>
      <c r="F1494" s="397"/>
      <c r="G1494" s="397"/>
      <c r="H1494" s="399"/>
      <c r="I1494" s="608"/>
      <c r="J1494" s="363"/>
      <c r="K1494" s="363"/>
      <c r="L1494" s="397"/>
      <c r="M1494" s="397"/>
      <c r="N1494" s="399"/>
      <c r="O1494" s="397"/>
    </row>
    <row r="1495" spans="1:15" x14ac:dyDescent="0.2">
      <c r="A1495" s="397"/>
      <c r="B1495" s="397"/>
      <c r="C1495" s="397"/>
      <c r="D1495" s="397"/>
      <c r="E1495" s="397"/>
      <c r="F1495" s="397"/>
      <c r="G1495" s="397"/>
      <c r="H1495" s="399"/>
      <c r="I1495" s="608"/>
      <c r="J1495" s="363"/>
      <c r="K1495" s="363"/>
      <c r="L1495" s="397"/>
      <c r="M1495" s="397"/>
      <c r="N1495" s="399"/>
      <c r="O1495" s="397"/>
    </row>
    <row r="1496" spans="1:15" x14ac:dyDescent="0.2">
      <c r="A1496" s="397"/>
      <c r="B1496" s="397"/>
      <c r="C1496" s="397"/>
      <c r="D1496" s="397"/>
      <c r="E1496" s="397"/>
      <c r="F1496" s="397"/>
      <c r="G1496" s="397"/>
      <c r="H1496" s="399"/>
      <c r="I1496" s="608"/>
      <c r="J1496" s="363"/>
      <c r="K1496" s="363"/>
      <c r="L1496" s="397"/>
      <c r="M1496" s="397"/>
      <c r="N1496" s="399"/>
      <c r="O1496" s="397"/>
    </row>
    <row r="1497" spans="1:15" x14ac:dyDescent="0.2">
      <c r="A1497" s="397"/>
      <c r="B1497" s="397"/>
      <c r="C1497" s="397"/>
      <c r="D1497" s="397"/>
      <c r="E1497" s="397"/>
      <c r="F1497" s="397"/>
      <c r="G1497" s="397"/>
      <c r="H1497" s="399"/>
      <c r="I1497" s="608"/>
      <c r="J1497" s="363"/>
      <c r="K1497" s="363"/>
      <c r="L1497" s="397"/>
      <c r="M1497" s="397"/>
      <c r="N1497" s="399"/>
      <c r="O1497" s="397"/>
    </row>
    <row r="1498" spans="1:15" x14ac:dyDescent="0.2">
      <c r="A1498" s="397"/>
      <c r="B1498" s="397"/>
      <c r="C1498" s="397"/>
      <c r="D1498" s="397"/>
      <c r="E1498" s="397"/>
      <c r="F1498" s="397"/>
      <c r="G1498" s="397"/>
      <c r="H1498" s="399"/>
      <c r="I1498" s="608"/>
      <c r="J1498" s="363"/>
      <c r="K1498" s="363"/>
      <c r="L1498" s="397"/>
      <c r="M1498" s="397"/>
      <c r="N1498" s="399"/>
      <c r="O1498" s="397"/>
    </row>
    <row r="1499" spans="1:15" x14ac:dyDescent="0.2">
      <c r="A1499" s="397"/>
      <c r="B1499" s="397"/>
      <c r="C1499" s="397"/>
      <c r="D1499" s="397"/>
      <c r="E1499" s="397"/>
      <c r="F1499" s="397"/>
      <c r="G1499" s="397"/>
      <c r="H1499" s="399"/>
      <c r="I1499" s="608"/>
      <c r="J1499" s="363"/>
      <c r="K1499" s="363"/>
      <c r="L1499" s="397"/>
      <c r="M1499" s="397"/>
      <c r="N1499" s="399"/>
      <c r="O1499" s="397"/>
    </row>
    <row r="1500" spans="1:15" x14ac:dyDescent="0.2">
      <c r="A1500" s="397"/>
      <c r="B1500" s="397"/>
      <c r="C1500" s="397"/>
      <c r="D1500" s="397"/>
      <c r="E1500" s="397"/>
      <c r="F1500" s="397"/>
      <c r="G1500" s="397"/>
      <c r="H1500" s="399"/>
      <c r="I1500" s="608"/>
      <c r="J1500" s="363"/>
      <c r="K1500" s="363"/>
      <c r="L1500" s="397"/>
      <c r="M1500" s="397"/>
      <c r="N1500" s="399"/>
      <c r="O1500" s="397"/>
    </row>
    <row r="1501" spans="1:15" x14ac:dyDescent="0.2">
      <c r="A1501" s="397"/>
      <c r="B1501" s="397"/>
      <c r="C1501" s="397"/>
      <c r="D1501" s="397"/>
      <c r="E1501" s="397"/>
      <c r="F1501" s="397"/>
      <c r="G1501" s="397"/>
      <c r="H1501" s="399"/>
      <c r="I1501" s="608"/>
      <c r="J1501" s="363"/>
      <c r="K1501" s="363"/>
      <c r="L1501" s="397"/>
      <c r="M1501" s="397"/>
      <c r="N1501" s="399"/>
      <c r="O1501" s="397"/>
    </row>
    <row r="1502" spans="1:15" x14ac:dyDescent="0.2">
      <c r="A1502" s="397"/>
      <c r="B1502" s="397"/>
      <c r="C1502" s="397"/>
      <c r="D1502" s="397"/>
      <c r="E1502" s="397"/>
      <c r="F1502" s="397"/>
      <c r="G1502" s="397"/>
      <c r="H1502" s="399"/>
      <c r="I1502" s="608"/>
      <c r="J1502" s="363"/>
      <c r="K1502" s="363"/>
      <c r="L1502" s="397"/>
      <c r="M1502" s="397"/>
      <c r="N1502" s="399"/>
      <c r="O1502" s="397"/>
    </row>
    <row r="1503" spans="1:15" x14ac:dyDescent="0.2">
      <c r="A1503" s="397"/>
      <c r="B1503" s="397"/>
      <c r="C1503" s="397"/>
      <c r="D1503" s="397"/>
      <c r="E1503" s="397"/>
      <c r="F1503" s="397"/>
      <c r="G1503" s="397"/>
      <c r="H1503" s="399"/>
      <c r="I1503" s="608"/>
      <c r="J1503" s="363"/>
      <c r="K1503" s="363"/>
      <c r="L1503" s="397"/>
      <c r="M1503" s="397"/>
      <c r="N1503" s="399"/>
      <c r="O1503" s="397"/>
    </row>
    <row r="1504" spans="1:15" x14ac:dyDescent="0.2">
      <c r="A1504" s="397"/>
      <c r="B1504" s="397"/>
      <c r="C1504" s="397"/>
      <c r="D1504" s="397"/>
      <c r="E1504" s="397"/>
      <c r="F1504" s="397"/>
      <c r="G1504" s="397"/>
      <c r="H1504" s="399"/>
      <c r="I1504" s="608"/>
      <c r="J1504" s="363"/>
      <c r="K1504" s="363"/>
      <c r="L1504" s="397"/>
      <c r="M1504" s="397"/>
      <c r="N1504" s="399"/>
      <c r="O1504" s="397"/>
    </row>
    <row r="1505" spans="1:15" x14ac:dyDescent="0.2">
      <c r="A1505" s="397"/>
      <c r="B1505" s="397"/>
      <c r="C1505" s="397"/>
      <c r="D1505" s="397"/>
      <c r="E1505" s="397"/>
      <c r="F1505" s="397"/>
      <c r="G1505" s="397"/>
      <c r="H1505" s="399"/>
      <c r="I1505" s="608"/>
      <c r="J1505" s="363"/>
      <c r="K1505" s="363"/>
      <c r="L1505" s="397"/>
      <c r="M1505" s="397"/>
      <c r="N1505" s="399"/>
      <c r="O1505" s="397"/>
    </row>
    <row r="1506" spans="1:15" x14ac:dyDescent="0.2">
      <c r="A1506" s="397"/>
      <c r="B1506" s="397"/>
      <c r="C1506" s="397"/>
      <c r="D1506" s="397"/>
      <c r="E1506" s="397"/>
      <c r="F1506" s="397"/>
      <c r="G1506" s="397"/>
      <c r="H1506" s="399"/>
      <c r="I1506" s="608"/>
      <c r="J1506" s="363"/>
      <c r="K1506" s="363"/>
      <c r="L1506" s="397"/>
      <c r="M1506" s="397"/>
      <c r="N1506" s="399"/>
      <c r="O1506" s="397"/>
    </row>
    <row r="1507" spans="1:15" x14ac:dyDescent="0.2">
      <c r="A1507" s="397"/>
      <c r="B1507" s="397"/>
      <c r="C1507" s="397"/>
      <c r="D1507" s="397"/>
      <c r="E1507" s="397"/>
      <c r="F1507" s="397"/>
      <c r="G1507" s="397"/>
      <c r="H1507" s="399"/>
      <c r="I1507" s="608"/>
      <c r="J1507" s="363"/>
      <c r="K1507" s="363"/>
      <c r="L1507" s="397"/>
      <c r="M1507" s="397"/>
      <c r="N1507" s="399"/>
      <c r="O1507" s="397"/>
    </row>
    <row r="1508" spans="1:15" x14ac:dyDescent="0.2">
      <c r="A1508" s="397"/>
      <c r="B1508" s="397"/>
      <c r="C1508" s="397"/>
      <c r="D1508" s="397"/>
      <c r="E1508" s="397"/>
      <c r="F1508" s="397"/>
      <c r="G1508" s="397"/>
      <c r="H1508" s="399"/>
      <c r="I1508" s="608"/>
      <c r="J1508" s="363"/>
      <c r="K1508" s="363"/>
      <c r="L1508" s="397"/>
      <c r="M1508" s="397"/>
      <c r="N1508" s="399"/>
      <c r="O1508" s="397"/>
    </row>
    <row r="1509" spans="1:15" x14ac:dyDescent="0.2">
      <c r="A1509" s="397"/>
      <c r="B1509" s="397"/>
      <c r="C1509" s="397"/>
      <c r="D1509" s="397"/>
      <c r="E1509" s="397"/>
      <c r="F1509" s="397"/>
      <c r="G1509" s="397"/>
      <c r="H1509" s="399"/>
      <c r="I1509" s="608"/>
      <c r="J1509" s="363"/>
      <c r="K1509" s="363"/>
      <c r="L1509" s="397"/>
      <c r="M1509" s="397"/>
      <c r="N1509" s="399"/>
      <c r="O1509" s="397"/>
    </row>
    <row r="1510" spans="1:15" x14ac:dyDescent="0.2">
      <c r="A1510" s="397"/>
      <c r="B1510" s="397"/>
      <c r="C1510" s="397"/>
      <c r="D1510" s="397"/>
      <c r="E1510" s="397"/>
      <c r="F1510" s="397"/>
      <c r="G1510" s="397"/>
      <c r="H1510" s="399"/>
      <c r="I1510" s="608"/>
      <c r="J1510" s="363"/>
      <c r="K1510" s="363"/>
      <c r="L1510" s="397"/>
      <c r="M1510" s="397"/>
      <c r="N1510" s="399"/>
      <c r="O1510" s="397"/>
    </row>
    <row r="1511" spans="1:15" x14ac:dyDescent="0.2">
      <c r="A1511" s="397"/>
      <c r="B1511" s="397"/>
      <c r="C1511" s="397"/>
      <c r="D1511" s="397"/>
      <c r="E1511" s="397"/>
      <c r="F1511" s="397"/>
      <c r="G1511" s="397"/>
      <c r="H1511" s="399"/>
      <c r="I1511" s="608"/>
      <c r="J1511" s="363"/>
      <c r="K1511" s="363"/>
      <c r="L1511" s="397"/>
      <c r="M1511" s="397"/>
      <c r="N1511" s="399"/>
      <c r="O1511" s="397"/>
    </row>
    <row r="1512" spans="1:15" x14ac:dyDescent="0.2">
      <c r="A1512" s="397"/>
      <c r="B1512" s="397"/>
      <c r="C1512" s="397"/>
      <c r="D1512" s="397"/>
      <c r="E1512" s="397"/>
      <c r="F1512" s="397"/>
      <c r="G1512" s="397"/>
      <c r="H1512" s="399"/>
      <c r="I1512" s="608"/>
      <c r="J1512" s="363"/>
      <c r="K1512" s="363"/>
      <c r="L1512" s="397"/>
      <c r="M1512" s="397"/>
      <c r="N1512" s="399"/>
      <c r="O1512" s="397"/>
    </row>
    <row r="1513" spans="1:15" x14ac:dyDescent="0.2">
      <c r="A1513" s="397"/>
      <c r="B1513" s="397"/>
      <c r="C1513" s="397"/>
      <c r="D1513" s="397"/>
      <c r="E1513" s="397"/>
      <c r="F1513" s="397"/>
      <c r="G1513" s="397"/>
      <c r="H1513" s="399"/>
      <c r="I1513" s="608"/>
      <c r="J1513" s="363"/>
      <c r="K1513" s="363"/>
      <c r="L1513" s="397"/>
      <c r="M1513" s="397"/>
      <c r="N1513" s="399"/>
      <c r="O1513" s="397"/>
    </row>
    <row r="1514" spans="1:15" x14ac:dyDescent="0.2">
      <c r="A1514" s="397"/>
      <c r="B1514" s="397"/>
      <c r="C1514" s="397"/>
      <c r="D1514" s="397"/>
      <c r="E1514" s="397"/>
      <c r="F1514" s="397"/>
      <c r="G1514" s="397"/>
      <c r="H1514" s="399"/>
      <c r="I1514" s="608"/>
      <c r="J1514" s="363"/>
      <c r="K1514" s="363"/>
      <c r="L1514" s="397"/>
      <c r="M1514" s="397"/>
      <c r="N1514" s="399"/>
      <c r="O1514" s="397"/>
    </row>
    <row r="1515" spans="1:15" x14ac:dyDescent="0.2">
      <c r="A1515" s="397"/>
      <c r="B1515" s="397"/>
      <c r="C1515" s="397"/>
      <c r="D1515" s="397"/>
      <c r="E1515" s="397"/>
      <c r="F1515" s="397"/>
      <c r="G1515" s="397"/>
      <c r="H1515" s="399"/>
      <c r="I1515" s="608"/>
      <c r="J1515" s="363"/>
      <c r="K1515" s="363"/>
      <c r="L1515" s="397"/>
      <c r="M1515" s="397"/>
      <c r="N1515" s="399"/>
      <c r="O1515" s="397"/>
    </row>
    <row r="1516" spans="1:15" x14ac:dyDescent="0.2">
      <c r="A1516" s="397"/>
      <c r="B1516" s="397"/>
      <c r="C1516" s="397"/>
      <c r="D1516" s="397"/>
      <c r="E1516" s="397"/>
      <c r="F1516" s="397"/>
      <c r="G1516" s="397"/>
      <c r="H1516" s="399"/>
      <c r="I1516" s="608"/>
      <c r="J1516" s="363"/>
      <c r="K1516" s="363"/>
      <c r="L1516" s="397"/>
      <c r="M1516" s="397"/>
      <c r="N1516" s="399"/>
      <c r="O1516" s="397"/>
    </row>
    <row r="1517" spans="1:15" x14ac:dyDescent="0.2">
      <c r="A1517" s="397"/>
      <c r="B1517" s="397"/>
      <c r="C1517" s="397"/>
      <c r="D1517" s="397"/>
      <c r="E1517" s="397"/>
      <c r="F1517" s="397"/>
      <c r="G1517" s="397"/>
      <c r="H1517" s="399"/>
      <c r="I1517" s="608"/>
      <c r="J1517" s="363"/>
      <c r="K1517" s="363"/>
      <c r="L1517" s="397"/>
      <c r="M1517" s="397"/>
      <c r="N1517" s="399"/>
      <c r="O1517" s="397"/>
    </row>
    <row r="1518" spans="1:15" x14ac:dyDescent="0.2">
      <c r="A1518" s="397"/>
      <c r="B1518" s="397"/>
      <c r="C1518" s="397"/>
      <c r="D1518" s="397"/>
      <c r="E1518" s="397"/>
      <c r="F1518" s="397"/>
      <c r="G1518" s="397"/>
      <c r="H1518" s="399"/>
      <c r="I1518" s="608"/>
      <c r="J1518" s="363"/>
      <c r="K1518" s="363"/>
      <c r="L1518" s="397"/>
      <c r="M1518" s="397"/>
      <c r="N1518" s="399"/>
      <c r="O1518" s="397"/>
    </row>
    <row r="1519" spans="1:15" x14ac:dyDescent="0.2">
      <c r="A1519" s="397"/>
      <c r="B1519" s="397"/>
      <c r="C1519" s="397"/>
      <c r="D1519" s="397"/>
      <c r="E1519" s="397"/>
      <c r="F1519" s="397"/>
      <c r="G1519" s="397"/>
      <c r="H1519" s="399"/>
      <c r="I1519" s="608"/>
      <c r="J1519" s="363"/>
      <c r="K1519" s="363"/>
      <c r="L1519" s="397"/>
      <c r="M1519" s="397"/>
      <c r="N1519" s="399"/>
      <c r="O1519" s="397"/>
    </row>
    <row r="1520" spans="1:15" x14ac:dyDescent="0.2">
      <c r="A1520" s="397"/>
      <c r="B1520" s="397"/>
      <c r="C1520" s="397"/>
      <c r="D1520" s="397"/>
      <c r="E1520" s="397"/>
      <c r="F1520" s="397"/>
      <c r="G1520" s="397"/>
      <c r="H1520" s="399"/>
      <c r="I1520" s="608"/>
      <c r="J1520" s="363"/>
      <c r="K1520" s="363"/>
      <c r="L1520" s="397"/>
      <c r="M1520" s="397"/>
      <c r="N1520" s="399"/>
      <c r="O1520" s="397"/>
    </row>
    <row r="1521" spans="1:15" x14ac:dyDescent="0.2">
      <c r="A1521" s="397"/>
      <c r="B1521" s="397"/>
      <c r="C1521" s="397"/>
      <c r="D1521" s="397"/>
      <c r="E1521" s="397"/>
      <c r="F1521" s="397"/>
      <c r="G1521" s="397"/>
      <c r="H1521" s="399"/>
      <c r="I1521" s="608"/>
      <c r="J1521" s="363"/>
      <c r="K1521" s="363"/>
      <c r="L1521" s="397"/>
      <c r="M1521" s="397"/>
      <c r="N1521" s="399"/>
      <c r="O1521" s="397"/>
    </row>
    <row r="1522" spans="1:15" x14ac:dyDescent="0.2">
      <c r="A1522" s="397"/>
      <c r="B1522" s="397"/>
      <c r="C1522" s="397"/>
      <c r="D1522" s="397"/>
      <c r="E1522" s="397"/>
      <c r="F1522" s="397"/>
      <c r="G1522" s="397"/>
      <c r="H1522" s="399"/>
      <c r="I1522" s="608"/>
      <c r="J1522" s="363"/>
      <c r="K1522" s="363"/>
      <c r="L1522" s="397"/>
      <c r="M1522" s="397"/>
      <c r="N1522" s="399"/>
      <c r="O1522" s="397"/>
    </row>
    <row r="1523" spans="1:15" x14ac:dyDescent="0.2">
      <c r="A1523" s="397"/>
      <c r="B1523" s="397"/>
      <c r="C1523" s="397"/>
      <c r="D1523" s="397"/>
      <c r="E1523" s="397"/>
      <c r="F1523" s="397"/>
      <c r="G1523" s="397"/>
      <c r="H1523" s="399"/>
      <c r="I1523" s="608"/>
      <c r="J1523" s="363"/>
      <c r="K1523" s="363"/>
      <c r="L1523" s="397"/>
      <c r="M1523" s="397"/>
      <c r="N1523" s="399"/>
      <c r="O1523" s="397"/>
    </row>
    <row r="1524" spans="1:15" x14ac:dyDescent="0.2">
      <c r="A1524" s="397"/>
      <c r="B1524" s="397"/>
      <c r="C1524" s="397"/>
      <c r="D1524" s="397"/>
      <c r="E1524" s="397"/>
      <c r="F1524" s="397"/>
      <c r="G1524" s="397"/>
      <c r="H1524" s="399"/>
      <c r="I1524" s="608"/>
      <c r="J1524" s="363"/>
      <c r="K1524" s="363"/>
      <c r="L1524" s="397"/>
      <c r="M1524" s="397"/>
      <c r="N1524" s="399"/>
      <c r="O1524" s="397"/>
    </row>
    <row r="1525" spans="1:15" x14ac:dyDescent="0.2">
      <c r="A1525" s="397"/>
      <c r="B1525" s="397"/>
      <c r="C1525" s="397"/>
      <c r="D1525" s="397"/>
      <c r="E1525" s="397"/>
      <c r="F1525" s="397"/>
      <c r="G1525" s="397"/>
      <c r="H1525" s="399"/>
      <c r="I1525" s="608"/>
      <c r="J1525" s="363"/>
      <c r="K1525" s="363"/>
      <c r="L1525" s="397"/>
      <c r="M1525" s="397"/>
      <c r="N1525" s="399"/>
      <c r="O1525" s="397"/>
    </row>
    <row r="1526" spans="1:15" x14ac:dyDescent="0.2">
      <c r="A1526" s="397"/>
      <c r="B1526" s="397"/>
      <c r="C1526" s="397"/>
      <c r="D1526" s="397"/>
      <c r="E1526" s="397"/>
      <c r="F1526" s="397"/>
      <c r="G1526" s="397"/>
      <c r="H1526" s="399"/>
      <c r="I1526" s="608"/>
      <c r="J1526" s="363"/>
      <c r="K1526" s="363"/>
      <c r="L1526" s="397"/>
      <c r="M1526" s="397"/>
      <c r="N1526" s="399"/>
      <c r="O1526" s="397"/>
    </row>
    <row r="1527" spans="1:15" x14ac:dyDescent="0.2">
      <c r="A1527" s="397"/>
      <c r="B1527" s="397"/>
      <c r="C1527" s="397"/>
      <c r="D1527" s="397"/>
      <c r="E1527" s="397"/>
      <c r="F1527" s="397"/>
      <c r="G1527" s="397"/>
      <c r="H1527" s="399"/>
      <c r="I1527" s="608"/>
      <c r="J1527" s="363"/>
      <c r="K1527" s="363"/>
      <c r="L1527" s="397"/>
      <c r="M1527" s="397"/>
      <c r="N1527" s="399"/>
      <c r="O1527" s="397"/>
    </row>
    <row r="1528" spans="1:15" x14ac:dyDescent="0.2">
      <c r="A1528" s="397"/>
      <c r="B1528" s="397"/>
      <c r="C1528" s="397"/>
      <c r="D1528" s="397"/>
      <c r="E1528" s="397"/>
      <c r="F1528" s="397"/>
      <c r="G1528" s="397"/>
      <c r="H1528" s="399"/>
      <c r="I1528" s="608"/>
      <c r="J1528" s="363"/>
      <c r="K1528" s="363"/>
      <c r="L1528" s="397"/>
      <c r="M1528" s="397"/>
      <c r="N1528" s="399"/>
      <c r="O1528" s="397"/>
    </row>
    <row r="1529" spans="1:15" x14ac:dyDescent="0.2">
      <c r="A1529" s="397"/>
      <c r="B1529" s="397"/>
      <c r="C1529" s="397"/>
      <c r="D1529" s="397"/>
      <c r="E1529" s="397"/>
      <c r="F1529" s="397"/>
      <c r="G1529" s="397"/>
      <c r="H1529" s="399"/>
      <c r="I1529" s="608"/>
      <c r="J1529" s="363"/>
      <c r="K1529" s="363"/>
      <c r="L1529" s="397"/>
      <c r="M1529" s="397"/>
      <c r="N1529" s="399"/>
      <c r="O1529" s="397"/>
    </row>
    <row r="1530" spans="1:15" x14ac:dyDescent="0.2">
      <c r="A1530" s="397"/>
      <c r="B1530" s="397"/>
      <c r="C1530" s="397"/>
      <c r="D1530" s="397"/>
      <c r="E1530" s="397"/>
      <c r="F1530" s="397"/>
      <c r="G1530" s="397"/>
      <c r="H1530" s="399"/>
      <c r="I1530" s="608"/>
      <c r="J1530" s="363"/>
      <c r="K1530" s="363"/>
      <c r="L1530" s="397"/>
      <c r="M1530" s="397"/>
      <c r="N1530" s="399"/>
      <c r="O1530" s="397"/>
    </row>
    <row r="1531" spans="1:15" x14ac:dyDescent="0.2">
      <c r="A1531" s="397"/>
      <c r="B1531" s="397"/>
      <c r="C1531" s="397"/>
      <c r="D1531" s="397"/>
      <c r="E1531" s="397"/>
      <c r="F1531" s="397"/>
      <c r="G1531" s="397"/>
      <c r="H1531" s="399"/>
      <c r="I1531" s="608"/>
      <c r="J1531" s="363"/>
      <c r="K1531" s="363"/>
      <c r="L1531" s="397"/>
      <c r="M1531" s="397"/>
      <c r="N1531" s="399"/>
      <c r="O1531" s="397"/>
    </row>
    <row r="1532" spans="1:15" x14ac:dyDescent="0.2">
      <c r="A1532" s="397"/>
      <c r="B1532" s="397"/>
      <c r="C1532" s="397"/>
      <c r="D1532" s="397"/>
      <c r="E1532" s="397"/>
      <c r="F1532" s="397"/>
      <c r="G1532" s="397"/>
      <c r="H1532" s="399"/>
      <c r="I1532" s="608"/>
      <c r="J1532" s="363"/>
      <c r="K1532" s="363"/>
      <c r="L1532" s="397"/>
      <c r="M1532" s="397"/>
      <c r="N1532" s="399"/>
      <c r="O1532" s="397"/>
    </row>
    <row r="1533" spans="1:15" x14ac:dyDescent="0.2">
      <c r="A1533" s="397"/>
      <c r="B1533" s="397"/>
      <c r="C1533" s="397"/>
      <c r="D1533" s="397"/>
      <c r="E1533" s="397"/>
      <c r="F1533" s="397"/>
      <c r="G1533" s="397"/>
      <c r="H1533" s="399"/>
      <c r="I1533" s="608"/>
      <c r="J1533" s="363"/>
      <c r="K1533" s="363"/>
      <c r="L1533" s="397"/>
      <c r="M1533" s="397"/>
      <c r="N1533" s="399"/>
      <c r="O1533" s="397"/>
    </row>
    <row r="1534" spans="1:15" x14ac:dyDescent="0.2">
      <c r="A1534" s="397"/>
      <c r="B1534" s="397"/>
      <c r="C1534" s="397"/>
      <c r="D1534" s="397"/>
      <c r="E1534" s="397"/>
      <c r="F1534" s="397"/>
      <c r="G1534" s="397"/>
      <c r="H1534" s="399"/>
      <c r="I1534" s="608"/>
      <c r="J1534" s="363"/>
      <c r="K1534" s="363"/>
      <c r="L1534" s="397"/>
      <c r="M1534" s="397"/>
      <c r="N1534" s="399"/>
      <c r="O1534" s="397"/>
    </row>
    <row r="1535" spans="1:15" x14ac:dyDescent="0.2">
      <c r="A1535" s="397"/>
      <c r="B1535" s="397"/>
      <c r="C1535" s="397"/>
      <c r="D1535" s="397"/>
      <c r="E1535" s="397"/>
      <c r="F1535" s="397"/>
      <c r="G1535" s="397"/>
      <c r="H1535" s="399"/>
      <c r="I1535" s="608"/>
      <c r="J1535" s="363"/>
      <c r="K1535" s="363"/>
      <c r="L1535" s="397"/>
      <c r="M1535" s="397"/>
      <c r="N1535" s="399"/>
      <c r="O1535" s="397"/>
    </row>
    <row r="1536" spans="1:15" x14ac:dyDescent="0.2">
      <c r="A1536" s="397"/>
      <c r="B1536" s="397"/>
      <c r="C1536" s="397"/>
      <c r="D1536" s="397"/>
      <c r="E1536" s="397"/>
      <c r="F1536" s="397"/>
      <c r="G1536" s="397"/>
      <c r="H1536" s="399"/>
      <c r="I1536" s="608"/>
      <c r="J1536" s="363"/>
      <c r="K1536" s="363"/>
      <c r="L1536" s="397"/>
      <c r="M1536" s="397"/>
      <c r="N1536" s="399"/>
      <c r="O1536" s="397"/>
    </row>
    <row r="1537" spans="1:15" x14ac:dyDescent="0.2">
      <c r="A1537" s="397"/>
      <c r="B1537" s="397"/>
      <c r="C1537" s="397"/>
      <c r="D1537" s="397"/>
      <c r="E1537" s="397"/>
      <c r="F1537" s="397"/>
      <c r="G1537" s="397"/>
      <c r="H1537" s="399"/>
      <c r="I1537" s="608"/>
      <c r="J1537" s="363"/>
      <c r="K1537" s="363"/>
      <c r="L1537" s="397"/>
      <c r="M1537" s="397"/>
      <c r="N1537" s="399"/>
      <c r="O1537" s="397"/>
    </row>
    <row r="1538" spans="1:15" x14ac:dyDescent="0.2">
      <c r="A1538" s="397"/>
      <c r="B1538" s="397"/>
      <c r="C1538" s="397"/>
      <c r="D1538" s="397"/>
      <c r="E1538" s="397"/>
      <c r="F1538" s="397"/>
      <c r="G1538" s="397"/>
      <c r="H1538" s="399"/>
      <c r="I1538" s="608"/>
      <c r="J1538" s="363"/>
      <c r="K1538" s="363"/>
      <c r="L1538" s="397"/>
      <c r="M1538" s="397"/>
      <c r="N1538" s="399"/>
      <c r="O1538" s="397"/>
    </row>
    <row r="1539" spans="1:15" x14ac:dyDescent="0.2">
      <c r="A1539" s="397"/>
      <c r="B1539" s="397"/>
      <c r="C1539" s="397"/>
      <c r="D1539" s="397"/>
      <c r="E1539" s="397"/>
      <c r="F1539" s="397"/>
      <c r="G1539" s="397"/>
      <c r="H1539" s="399"/>
      <c r="I1539" s="608"/>
      <c r="J1539" s="363"/>
      <c r="K1539" s="363"/>
      <c r="L1539" s="397"/>
      <c r="M1539" s="397"/>
      <c r="N1539" s="399"/>
      <c r="O1539" s="397"/>
    </row>
    <row r="1540" spans="1:15" x14ac:dyDescent="0.2">
      <c r="A1540" s="397"/>
      <c r="B1540" s="397"/>
      <c r="C1540" s="397"/>
      <c r="D1540" s="397"/>
      <c r="E1540" s="397"/>
      <c r="F1540" s="397"/>
      <c r="G1540" s="397"/>
      <c r="H1540" s="399"/>
      <c r="I1540" s="608"/>
      <c r="J1540" s="363"/>
      <c r="K1540" s="363"/>
      <c r="L1540" s="397"/>
      <c r="M1540" s="397"/>
      <c r="N1540" s="399"/>
      <c r="O1540" s="397"/>
    </row>
    <row r="1541" spans="1:15" x14ac:dyDescent="0.2">
      <c r="A1541" s="397"/>
      <c r="B1541" s="397"/>
      <c r="C1541" s="397"/>
      <c r="D1541" s="397"/>
      <c r="E1541" s="397"/>
      <c r="F1541" s="397"/>
      <c r="G1541" s="397"/>
      <c r="H1541" s="399"/>
      <c r="I1541" s="608"/>
      <c r="J1541" s="363"/>
      <c r="K1541" s="363"/>
      <c r="L1541" s="397"/>
      <c r="M1541" s="397"/>
      <c r="N1541" s="399"/>
      <c r="O1541" s="397"/>
    </row>
    <row r="1542" spans="1:15" x14ac:dyDescent="0.2">
      <c r="A1542" s="397"/>
      <c r="B1542" s="397"/>
      <c r="C1542" s="397"/>
      <c r="D1542" s="397"/>
      <c r="E1542" s="397"/>
      <c r="F1542" s="397"/>
      <c r="G1542" s="397"/>
      <c r="H1542" s="399"/>
      <c r="I1542" s="608"/>
      <c r="J1542" s="363"/>
      <c r="K1542" s="363"/>
      <c r="L1542" s="397"/>
      <c r="M1542" s="397"/>
      <c r="N1542" s="399"/>
      <c r="O1542" s="397"/>
    </row>
    <row r="1543" spans="1:15" x14ac:dyDescent="0.2">
      <c r="A1543" s="397"/>
      <c r="B1543" s="397"/>
      <c r="C1543" s="397"/>
      <c r="D1543" s="397"/>
      <c r="E1543" s="397"/>
      <c r="F1543" s="397"/>
      <c r="G1543" s="397"/>
      <c r="H1543" s="399"/>
      <c r="I1543" s="608"/>
      <c r="J1543" s="363"/>
      <c r="K1543" s="363"/>
      <c r="L1543" s="397"/>
      <c r="M1543" s="397"/>
      <c r="N1543" s="399"/>
      <c r="O1543" s="397"/>
    </row>
    <row r="1544" spans="1:15" x14ac:dyDescent="0.2">
      <c r="A1544" s="397"/>
      <c r="B1544" s="397"/>
      <c r="C1544" s="397"/>
      <c r="D1544" s="397"/>
      <c r="E1544" s="397"/>
      <c r="F1544" s="397"/>
      <c r="G1544" s="397"/>
      <c r="H1544" s="399"/>
      <c r="I1544" s="608"/>
      <c r="J1544" s="363"/>
      <c r="K1544" s="363"/>
      <c r="L1544" s="397"/>
      <c r="M1544" s="397"/>
      <c r="N1544" s="399"/>
      <c r="O1544" s="397"/>
    </row>
    <row r="1545" spans="1:15" x14ac:dyDescent="0.2">
      <c r="A1545" s="397"/>
      <c r="B1545" s="397"/>
      <c r="C1545" s="397"/>
      <c r="D1545" s="397"/>
      <c r="E1545" s="397"/>
      <c r="F1545" s="397"/>
      <c r="G1545" s="397"/>
      <c r="H1545" s="399"/>
      <c r="I1545" s="608"/>
      <c r="J1545" s="363"/>
      <c r="K1545" s="363"/>
      <c r="L1545" s="397"/>
      <c r="M1545" s="397"/>
      <c r="N1545" s="399"/>
      <c r="O1545" s="397"/>
    </row>
    <row r="1546" spans="1:15" x14ac:dyDescent="0.2">
      <c r="A1546" s="397"/>
      <c r="B1546" s="397"/>
      <c r="C1546" s="397"/>
      <c r="D1546" s="397"/>
      <c r="E1546" s="397"/>
      <c r="F1546" s="397"/>
      <c r="G1546" s="397"/>
      <c r="H1546" s="399"/>
      <c r="I1546" s="608"/>
      <c r="J1546" s="363"/>
      <c r="K1546" s="363"/>
      <c r="L1546" s="397"/>
      <c r="M1546" s="397"/>
      <c r="N1546" s="399"/>
      <c r="O1546" s="397"/>
    </row>
    <row r="1547" spans="1:15" x14ac:dyDescent="0.2">
      <c r="A1547" s="397"/>
      <c r="B1547" s="397"/>
      <c r="C1547" s="397"/>
      <c r="D1547" s="397"/>
      <c r="E1547" s="397"/>
      <c r="F1547" s="397"/>
      <c r="G1547" s="397"/>
      <c r="H1547" s="399"/>
      <c r="I1547" s="608"/>
      <c r="J1547" s="363"/>
      <c r="K1547" s="363"/>
      <c r="L1547" s="397"/>
      <c r="M1547" s="397"/>
      <c r="N1547" s="399"/>
      <c r="O1547" s="397"/>
    </row>
    <row r="1548" spans="1:15" x14ac:dyDescent="0.2">
      <c r="A1548" s="397"/>
      <c r="B1548" s="397"/>
      <c r="C1548" s="397"/>
      <c r="D1548" s="397"/>
      <c r="E1548" s="397"/>
      <c r="F1548" s="397"/>
      <c r="G1548" s="397"/>
      <c r="H1548" s="399"/>
      <c r="I1548" s="608"/>
      <c r="J1548" s="363"/>
      <c r="K1548" s="363"/>
      <c r="L1548" s="397"/>
      <c r="M1548" s="397"/>
      <c r="N1548" s="399"/>
      <c r="O1548" s="397"/>
    </row>
    <row r="1549" spans="1:15" x14ac:dyDescent="0.2">
      <c r="A1549" s="397"/>
      <c r="B1549" s="397"/>
      <c r="C1549" s="397"/>
      <c r="D1549" s="397"/>
      <c r="E1549" s="397"/>
      <c r="F1549" s="397"/>
      <c r="G1549" s="397"/>
      <c r="H1549" s="399"/>
      <c r="I1549" s="608"/>
      <c r="J1549" s="363"/>
      <c r="K1549" s="363"/>
      <c r="L1549" s="397"/>
      <c r="M1549" s="397"/>
      <c r="N1549" s="399"/>
      <c r="O1549" s="397"/>
    </row>
    <row r="1550" spans="1:15" x14ac:dyDescent="0.2">
      <c r="A1550" s="397"/>
      <c r="B1550" s="397"/>
      <c r="C1550" s="397"/>
      <c r="D1550" s="397"/>
      <c r="E1550" s="397"/>
      <c r="F1550" s="397"/>
      <c r="G1550" s="397"/>
      <c r="H1550" s="399"/>
      <c r="I1550" s="608"/>
      <c r="J1550" s="363"/>
      <c r="K1550" s="363"/>
      <c r="L1550" s="397"/>
      <c r="M1550" s="397"/>
      <c r="N1550" s="399"/>
      <c r="O1550" s="397"/>
    </row>
    <row r="1551" spans="1:15" x14ac:dyDescent="0.2">
      <c r="A1551" s="397"/>
      <c r="B1551" s="397"/>
      <c r="C1551" s="397"/>
      <c r="D1551" s="397"/>
      <c r="E1551" s="397"/>
      <c r="F1551" s="397"/>
      <c r="G1551" s="397"/>
      <c r="H1551" s="399"/>
      <c r="I1551" s="608"/>
      <c r="J1551" s="363"/>
      <c r="K1551" s="363"/>
      <c r="L1551" s="397"/>
      <c r="M1551" s="397"/>
      <c r="N1551" s="399"/>
      <c r="O1551" s="397"/>
    </row>
    <row r="1552" spans="1:15" x14ac:dyDescent="0.2">
      <c r="A1552" s="397"/>
      <c r="B1552" s="397"/>
      <c r="C1552" s="397"/>
      <c r="D1552" s="397"/>
      <c r="E1552" s="397"/>
      <c r="F1552" s="397"/>
      <c r="G1552" s="397"/>
      <c r="H1552" s="399"/>
      <c r="I1552" s="608"/>
      <c r="J1552" s="363"/>
      <c r="K1552" s="363"/>
      <c r="L1552" s="397"/>
      <c r="M1552" s="397"/>
      <c r="N1552" s="399"/>
      <c r="O1552" s="397"/>
    </row>
    <row r="1553" spans="1:15" x14ac:dyDescent="0.2">
      <c r="A1553" s="397"/>
      <c r="B1553" s="397"/>
      <c r="C1553" s="397"/>
      <c r="D1553" s="397"/>
      <c r="E1553" s="397"/>
      <c r="F1553" s="397"/>
      <c r="G1553" s="397"/>
      <c r="H1553" s="399"/>
      <c r="I1553" s="608"/>
      <c r="J1553" s="363"/>
      <c r="K1553" s="363"/>
      <c r="L1553" s="397"/>
      <c r="M1553" s="397"/>
      <c r="N1553" s="399"/>
      <c r="O1553" s="397"/>
    </row>
    <row r="1554" spans="1:15" x14ac:dyDescent="0.2">
      <c r="A1554" s="397"/>
      <c r="B1554" s="397"/>
      <c r="C1554" s="397"/>
      <c r="D1554" s="397"/>
      <c r="E1554" s="397"/>
      <c r="F1554" s="397"/>
      <c r="G1554" s="397"/>
      <c r="H1554" s="399"/>
      <c r="I1554" s="608"/>
      <c r="J1554" s="363"/>
      <c r="K1554" s="363"/>
      <c r="L1554" s="397"/>
      <c r="M1554" s="397"/>
      <c r="N1554" s="399"/>
      <c r="O1554" s="397"/>
    </row>
    <row r="1555" spans="1:15" x14ac:dyDescent="0.2">
      <c r="A1555" s="397"/>
      <c r="B1555" s="397"/>
      <c r="C1555" s="397"/>
      <c r="D1555" s="397"/>
      <c r="E1555" s="397"/>
      <c r="F1555" s="397"/>
      <c r="G1555" s="397"/>
      <c r="H1555" s="399"/>
      <c r="I1555" s="608"/>
      <c r="J1555" s="363"/>
      <c r="K1555" s="363"/>
      <c r="L1555" s="397"/>
      <c r="M1555" s="397"/>
      <c r="N1555" s="399"/>
      <c r="O1555" s="397"/>
    </row>
    <row r="1556" spans="1:15" x14ac:dyDescent="0.2">
      <c r="A1556" s="397"/>
      <c r="B1556" s="397"/>
      <c r="C1556" s="397"/>
      <c r="D1556" s="397"/>
      <c r="E1556" s="397"/>
      <c r="F1556" s="397"/>
      <c r="G1556" s="397"/>
      <c r="H1556" s="399"/>
      <c r="I1556" s="608"/>
      <c r="J1556" s="363"/>
      <c r="K1556" s="363"/>
      <c r="L1556" s="397"/>
      <c r="M1556" s="397"/>
      <c r="N1556" s="399"/>
      <c r="O1556" s="397"/>
    </row>
    <row r="1557" spans="1:15" x14ac:dyDescent="0.2">
      <c r="A1557" s="397"/>
      <c r="B1557" s="397"/>
      <c r="C1557" s="397"/>
      <c r="D1557" s="397"/>
      <c r="E1557" s="397"/>
      <c r="F1557" s="397"/>
      <c r="G1557" s="397"/>
      <c r="H1557" s="399"/>
      <c r="I1557" s="608"/>
      <c r="J1557" s="363"/>
      <c r="K1557" s="363"/>
      <c r="L1557" s="397"/>
      <c r="M1557" s="397"/>
      <c r="N1557" s="399"/>
      <c r="O1557" s="397"/>
    </row>
    <row r="1558" spans="1:15" x14ac:dyDescent="0.2">
      <c r="A1558" s="397"/>
      <c r="B1558" s="397"/>
      <c r="C1558" s="397"/>
      <c r="D1558" s="397"/>
      <c r="E1558" s="397"/>
      <c r="F1558" s="397"/>
      <c r="G1558" s="397"/>
      <c r="H1558" s="399"/>
      <c r="I1558" s="608"/>
      <c r="J1558" s="363"/>
      <c r="K1558" s="363"/>
      <c r="L1558" s="397"/>
      <c r="M1558" s="397"/>
      <c r="N1558" s="399"/>
      <c r="O1558" s="397"/>
    </row>
    <row r="1559" spans="1:15" x14ac:dyDescent="0.2">
      <c r="A1559" s="397"/>
      <c r="B1559" s="397"/>
      <c r="C1559" s="397"/>
      <c r="D1559" s="397"/>
      <c r="E1559" s="397"/>
      <c r="F1559" s="397"/>
      <c r="G1559" s="397"/>
      <c r="H1559" s="399"/>
      <c r="I1559" s="608"/>
      <c r="J1559" s="363"/>
      <c r="K1559" s="363"/>
      <c r="L1559" s="397"/>
      <c r="M1559" s="397"/>
      <c r="N1559" s="399"/>
      <c r="O1559" s="397"/>
    </row>
    <row r="1560" spans="1:15" x14ac:dyDescent="0.2">
      <c r="A1560" s="397"/>
      <c r="B1560" s="397"/>
      <c r="C1560" s="397"/>
      <c r="D1560" s="397"/>
      <c r="E1560" s="397"/>
      <c r="F1560" s="397"/>
      <c r="G1560" s="397"/>
      <c r="H1560" s="399"/>
      <c r="I1560" s="608"/>
      <c r="J1560" s="363"/>
      <c r="K1560" s="363"/>
      <c r="L1560" s="397"/>
      <c r="M1560" s="397"/>
      <c r="N1560" s="399"/>
      <c r="O1560" s="397"/>
    </row>
    <row r="1561" spans="1:15" x14ac:dyDescent="0.2">
      <c r="A1561" s="397"/>
      <c r="B1561" s="397"/>
      <c r="C1561" s="397"/>
      <c r="D1561" s="397"/>
      <c r="E1561" s="397"/>
      <c r="F1561" s="397"/>
      <c r="G1561" s="397"/>
      <c r="H1561" s="399"/>
      <c r="I1561" s="608"/>
      <c r="J1561" s="363"/>
      <c r="K1561" s="363"/>
      <c r="L1561" s="397"/>
      <c r="M1561" s="397"/>
      <c r="N1561" s="399"/>
      <c r="O1561" s="397"/>
    </row>
    <row r="1562" spans="1:15" x14ac:dyDescent="0.2">
      <c r="A1562" s="397"/>
      <c r="B1562" s="397"/>
      <c r="C1562" s="397"/>
      <c r="D1562" s="397"/>
      <c r="E1562" s="397"/>
      <c r="F1562" s="397"/>
      <c r="G1562" s="397"/>
      <c r="H1562" s="399"/>
      <c r="I1562" s="608"/>
      <c r="J1562" s="363"/>
      <c r="K1562" s="363"/>
      <c r="L1562" s="397"/>
      <c r="M1562" s="397"/>
      <c r="N1562" s="399"/>
      <c r="O1562" s="397"/>
    </row>
    <row r="1563" spans="1:15" x14ac:dyDescent="0.2">
      <c r="A1563" s="397"/>
      <c r="B1563" s="397"/>
      <c r="C1563" s="397"/>
      <c r="D1563" s="397"/>
      <c r="E1563" s="397"/>
      <c r="F1563" s="397"/>
      <c r="G1563" s="397"/>
      <c r="H1563" s="399"/>
      <c r="I1563" s="608"/>
      <c r="J1563" s="363"/>
      <c r="K1563" s="363"/>
      <c r="L1563" s="397"/>
      <c r="M1563" s="397"/>
      <c r="N1563" s="399"/>
      <c r="O1563" s="397"/>
    </row>
    <row r="1564" spans="1:15" x14ac:dyDescent="0.2">
      <c r="A1564" s="397"/>
      <c r="B1564" s="397"/>
      <c r="C1564" s="397"/>
      <c r="D1564" s="397"/>
      <c r="E1564" s="397"/>
      <c r="F1564" s="397"/>
      <c r="G1564" s="397"/>
      <c r="H1564" s="399"/>
      <c r="I1564" s="608"/>
      <c r="J1564" s="363"/>
      <c r="K1564" s="363"/>
      <c r="L1564" s="397"/>
      <c r="M1564" s="397"/>
      <c r="N1564" s="399"/>
      <c r="O1564" s="397"/>
    </row>
    <row r="1565" spans="1:15" x14ac:dyDescent="0.2">
      <c r="A1565" s="397"/>
      <c r="B1565" s="397"/>
      <c r="C1565" s="397"/>
      <c r="D1565" s="397"/>
      <c r="E1565" s="397"/>
      <c r="F1565" s="397"/>
      <c r="G1565" s="397"/>
      <c r="H1565" s="399"/>
      <c r="I1565" s="608"/>
      <c r="J1565" s="363"/>
      <c r="K1565" s="363"/>
      <c r="L1565" s="397"/>
      <c r="M1565" s="397"/>
      <c r="N1565" s="399"/>
      <c r="O1565" s="397"/>
    </row>
    <row r="1566" spans="1:15" x14ac:dyDescent="0.2">
      <c r="A1566" s="397"/>
      <c r="B1566" s="397"/>
      <c r="C1566" s="397"/>
      <c r="D1566" s="397"/>
      <c r="E1566" s="397"/>
      <c r="F1566" s="397"/>
      <c r="G1566" s="397"/>
      <c r="H1566" s="399"/>
      <c r="I1566" s="608"/>
      <c r="J1566" s="363"/>
      <c r="K1566" s="363"/>
      <c r="L1566" s="397"/>
      <c r="M1566" s="397"/>
      <c r="N1566" s="399"/>
      <c r="O1566" s="397"/>
    </row>
    <row r="1567" spans="1:15" x14ac:dyDescent="0.2">
      <c r="A1567" s="397"/>
      <c r="B1567" s="397"/>
      <c r="C1567" s="397"/>
      <c r="D1567" s="397"/>
      <c r="E1567" s="397"/>
      <c r="F1567" s="397"/>
      <c r="G1567" s="397"/>
      <c r="H1567" s="399"/>
      <c r="I1567" s="608"/>
      <c r="J1567" s="363"/>
      <c r="K1567" s="363"/>
      <c r="L1567" s="397"/>
      <c r="M1567" s="397"/>
      <c r="N1567" s="399"/>
      <c r="O1567" s="397"/>
    </row>
    <row r="1568" spans="1:15" x14ac:dyDescent="0.2">
      <c r="A1568" s="397"/>
      <c r="B1568" s="397"/>
      <c r="C1568" s="397"/>
      <c r="D1568" s="397"/>
      <c r="E1568" s="397"/>
      <c r="F1568" s="397"/>
      <c r="G1568" s="397"/>
      <c r="H1568" s="399"/>
      <c r="I1568" s="608"/>
      <c r="J1568" s="363"/>
      <c r="K1568" s="363"/>
      <c r="L1568" s="397"/>
      <c r="M1568" s="397"/>
      <c r="N1568" s="399"/>
      <c r="O1568" s="397"/>
    </row>
    <row r="1569" spans="1:15" x14ac:dyDescent="0.2">
      <c r="A1569" s="397"/>
      <c r="B1569" s="397"/>
      <c r="C1569" s="397"/>
      <c r="D1569" s="397"/>
      <c r="E1569" s="397"/>
      <c r="F1569" s="397"/>
      <c r="G1569" s="397"/>
      <c r="H1569" s="399"/>
      <c r="I1569" s="608"/>
      <c r="J1569" s="363"/>
      <c r="K1569" s="363"/>
      <c r="L1569" s="397"/>
      <c r="M1569" s="397"/>
      <c r="N1569" s="399"/>
      <c r="O1569" s="397"/>
    </row>
    <row r="1570" spans="1:15" x14ac:dyDescent="0.2">
      <c r="A1570" s="397"/>
      <c r="B1570" s="397"/>
      <c r="C1570" s="397"/>
      <c r="D1570" s="397"/>
      <c r="E1570" s="397"/>
      <c r="F1570" s="397"/>
      <c r="G1570" s="397"/>
      <c r="H1570" s="399"/>
      <c r="I1570" s="608"/>
      <c r="J1570" s="363"/>
      <c r="K1570" s="363"/>
      <c r="L1570" s="397"/>
      <c r="M1570" s="397"/>
      <c r="N1570" s="399"/>
      <c r="O1570" s="397"/>
    </row>
    <row r="1571" spans="1:15" x14ac:dyDescent="0.2">
      <c r="A1571" s="397"/>
      <c r="B1571" s="397"/>
      <c r="C1571" s="397"/>
      <c r="D1571" s="397"/>
      <c r="E1571" s="397"/>
      <c r="F1571" s="397"/>
      <c r="G1571" s="397"/>
      <c r="H1571" s="399"/>
      <c r="I1571" s="608"/>
      <c r="J1571" s="363"/>
      <c r="K1571" s="363"/>
      <c r="L1571" s="397"/>
      <c r="M1571" s="397"/>
      <c r="N1571" s="399"/>
      <c r="O1571" s="397"/>
    </row>
    <row r="1572" spans="1:15" x14ac:dyDescent="0.2">
      <c r="A1572" s="397"/>
      <c r="B1572" s="397"/>
      <c r="C1572" s="397"/>
      <c r="D1572" s="397"/>
      <c r="E1572" s="397"/>
      <c r="F1572" s="397"/>
      <c r="G1572" s="397"/>
      <c r="H1572" s="399"/>
      <c r="I1572" s="608"/>
      <c r="J1572" s="363"/>
      <c r="K1572" s="363"/>
      <c r="L1572" s="397"/>
      <c r="M1572" s="397"/>
      <c r="N1572" s="399"/>
      <c r="O1572" s="397"/>
    </row>
    <row r="1573" spans="1:15" x14ac:dyDescent="0.2">
      <c r="A1573" s="397"/>
      <c r="B1573" s="397"/>
      <c r="C1573" s="397"/>
      <c r="D1573" s="397"/>
      <c r="E1573" s="397"/>
      <c r="F1573" s="397"/>
      <c r="G1573" s="397"/>
      <c r="H1573" s="399"/>
      <c r="I1573" s="608"/>
      <c r="J1573" s="363"/>
      <c r="K1573" s="363"/>
      <c r="L1573" s="397"/>
      <c r="M1573" s="397"/>
      <c r="N1573" s="399"/>
      <c r="O1573" s="397"/>
    </row>
    <row r="1574" spans="1:15" x14ac:dyDescent="0.2">
      <c r="A1574" s="397"/>
      <c r="B1574" s="397"/>
      <c r="C1574" s="397"/>
      <c r="D1574" s="397"/>
      <c r="E1574" s="397"/>
      <c r="F1574" s="397"/>
      <c r="G1574" s="397"/>
      <c r="H1574" s="399"/>
      <c r="I1574" s="608"/>
      <c r="J1574" s="363"/>
      <c r="K1574" s="363"/>
      <c r="L1574" s="397"/>
      <c r="M1574" s="397"/>
      <c r="N1574" s="399"/>
      <c r="O1574" s="397"/>
    </row>
    <row r="1575" spans="1:15" x14ac:dyDescent="0.2">
      <c r="A1575" s="397"/>
      <c r="B1575" s="397"/>
      <c r="C1575" s="397"/>
      <c r="D1575" s="397"/>
      <c r="E1575" s="397"/>
      <c r="F1575" s="397"/>
      <c r="G1575" s="397"/>
      <c r="H1575" s="399"/>
      <c r="I1575" s="608"/>
      <c r="J1575" s="363"/>
      <c r="K1575" s="363"/>
      <c r="L1575" s="397"/>
      <c r="M1575" s="397"/>
      <c r="N1575" s="399"/>
      <c r="O1575" s="397"/>
    </row>
    <row r="1576" spans="1:15" x14ac:dyDescent="0.2">
      <c r="A1576" s="397"/>
      <c r="B1576" s="397"/>
      <c r="C1576" s="397"/>
      <c r="D1576" s="397"/>
      <c r="E1576" s="397"/>
      <c r="F1576" s="397"/>
      <c r="G1576" s="397"/>
      <c r="H1576" s="399"/>
      <c r="I1576" s="608"/>
      <c r="J1576" s="363"/>
      <c r="K1576" s="363"/>
      <c r="L1576" s="397"/>
      <c r="M1576" s="397"/>
      <c r="N1576" s="399"/>
      <c r="O1576" s="397"/>
    </row>
    <row r="1577" spans="1:15" x14ac:dyDescent="0.2">
      <c r="A1577" s="397"/>
      <c r="B1577" s="397"/>
      <c r="C1577" s="397"/>
      <c r="D1577" s="397"/>
      <c r="E1577" s="397"/>
      <c r="F1577" s="397"/>
      <c r="G1577" s="397"/>
      <c r="H1577" s="399"/>
      <c r="I1577" s="608"/>
      <c r="J1577" s="363"/>
      <c r="K1577" s="363"/>
      <c r="L1577" s="397"/>
      <c r="M1577" s="397"/>
      <c r="N1577" s="399"/>
      <c r="O1577" s="397"/>
    </row>
    <row r="1578" spans="1:15" x14ac:dyDescent="0.2">
      <c r="A1578" s="397"/>
      <c r="B1578" s="397"/>
      <c r="C1578" s="397"/>
      <c r="D1578" s="397"/>
      <c r="E1578" s="397"/>
      <c r="F1578" s="397"/>
      <c r="G1578" s="397"/>
      <c r="H1578" s="399"/>
      <c r="I1578" s="608"/>
      <c r="J1578" s="363"/>
      <c r="K1578" s="363"/>
      <c r="L1578" s="397"/>
      <c r="M1578" s="397"/>
      <c r="N1578" s="399"/>
      <c r="O1578" s="397"/>
    </row>
    <row r="1579" spans="1:15" x14ac:dyDescent="0.2">
      <c r="A1579" s="397"/>
      <c r="B1579" s="397"/>
      <c r="C1579" s="397"/>
      <c r="D1579" s="397"/>
      <c r="E1579" s="397"/>
      <c r="F1579" s="397"/>
      <c r="G1579" s="397"/>
      <c r="H1579" s="399"/>
      <c r="I1579" s="608"/>
      <c r="J1579" s="363"/>
      <c r="K1579" s="363"/>
      <c r="L1579" s="397"/>
      <c r="M1579" s="397"/>
      <c r="N1579" s="399"/>
      <c r="O1579" s="397"/>
    </row>
    <row r="1580" spans="1:15" x14ac:dyDescent="0.2">
      <c r="A1580" s="397"/>
      <c r="B1580" s="397"/>
      <c r="C1580" s="397"/>
      <c r="D1580" s="397"/>
      <c r="E1580" s="397"/>
      <c r="F1580" s="397"/>
      <c r="G1580" s="397"/>
      <c r="H1580" s="399"/>
      <c r="I1580" s="608"/>
      <c r="J1580" s="363"/>
      <c r="K1580" s="363"/>
      <c r="L1580" s="397"/>
      <c r="M1580" s="397"/>
      <c r="N1580" s="399"/>
      <c r="O1580" s="397"/>
    </row>
    <row r="1581" spans="1:15" x14ac:dyDescent="0.2">
      <c r="A1581" s="397"/>
      <c r="B1581" s="397"/>
      <c r="C1581" s="397"/>
      <c r="D1581" s="397"/>
      <c r="E1581" s="397"/>
      <c r="F1581" s="397"/>
      <c r="G1581" s="397"/>
      <c r="H1581" s="399"/>
      <c r="I1581" s="608"/>
      <c r="J1581" s="363"/>
      <c r="K1581" s="363"/>
      <c r="L1581" s="397"/>
      <c r="M1581" s="397"/>
      <c r="N1581" s="399"/>
      <c r="O1581" s="397"/>
    </row>
    <row r="1582" spans="1:15" x14ac:dyDescent="0.2">
      <c r="A1582" s="397"/>
      <c r="B1582" s="397"/>
      <c r="C1582" s="397"/>
      <c r="D1582" s="397"/>
      <c r="E1582" s="397"/>
      <c r="F1582" s="397"/>
      <c r="G1582" s="397"/>
      <c r="H1582" s="399"/>
      <c r="I1582" s="608"/>
      <c r="J1582" s="363"/>
      <c r="K1582" s="363"/>
      <c r="L1582" s="397"/>
      <c r="M1582" s="397"/>
      <c r="N1582" s="399"/>
      <c r="O1582" s="397"/>
    </row>
    <row r="1583" spans="1:15" x14ac:dyDescent="0.2">
      <c r="A1583" s="397"/>
      <c r="B1583" s="397"/>
      <c r="C1583" s="397"/>
      <c r="D1583" s="397"/>
      <c r="E1583" s="397"/>
      <c r="F1583" s="397"/>
      <c r="G1583" s="397"/>
      <c r="H1583" s="399"/>
      <c r="I1583" s="608"/>
      <c r="J1583" s="363"/>
      <c r="K1583" s="363"/>
      <c r="L1583" s="397"/>
      <c r="M1583" s="397"/>
      <c r="N1583" s="399"/>
      <c r="O1583" s="397"/>
    </row>
    <row r="1584" spans="1:15" x14ac:dyDescent="0.2">
      <c r="A1584" s="397"/>
      <c r="B1584" s="397"/>
      <c r="C1584" s="397"/>
      <c r="D1584" s="397"/>
      <c r="E1584" s="397"/>
      <c r="F1584" s="397"/>
      <c r="G1584" s="397"/>
      <c r="H1584" s="399"/>
      <c r="I1584" s="608"/>
      <c r="J1584" s="363"/>
      <c r="K1584" s="363"/>
      <c r="L1584" s="397"/>
      <c r="M1584" s="397"/>
      <c r="N1584" s="399"/>
      <c r="O1584" s="397"/>
    </row>
    <row r="1585" spans="1:15" x14ac:dyDescent="0.2">
      <c r="A1585" s="397"/>
      <c r="B1585" s="397"/>
      <c r="C1585" s="397"/>
      <c r="D1585" s="397"/>
      <c r="E1585" s="397"/>
      <c r="F1585" s="397"/>
      <c r="G1585" s="397"/>
      <c r="H1585" s="399"/>
      <c r="I1585" s="608"/>
      <c r="J1585" s="363"/>
      <c r="K1585" s="363"/>
      <c r="L1585" s="397"/>
      <c r="M1585" s="397"/>
      <c r="N1585" s="399"/>
      <c r="O1585" s="397"/>
    </row>
    <row r="1586" spans="1:15" x14ac:dyDescent="0.2">
      <c r="A1586" s="397"/>
      <c r="B1586" s="397"/>
      <c r="C1586" s="397"/>
      <c r="D1586" s="397"/>
      <c r="E1586" s="397"/>
      <c r="F1586" s="397"/>
      <c r="G1586" s="397"/>
      <c r="H1586" s="399"/>
      <c r="I1586" s="608"/>
      <c r="J1586" s="363"/>
      <c r="K1586" s="363"/>
      <c r="L1586" s="397"/>
      <c r="M1586" s="397"/>
      <c r="N1586" s="399"/>
      <c r="O1586" s="397"/>
    </row>
    <row r="1587" spans="1:15" x14ac:dyDescent="0.2">
      <c r="A1587" s="397"/>
      <c r="B1587" s="397"/>
      <c r="C1587" s="397"/>
      <c r="D1587" s="397"/>
      <c r="E1587" s="397"/>
      <c r="F1587" s="397"/>
      <c r="G1587" s="397"/>
      <c r="H1587" s="399"/>
      <c r="I1587" s="608"/>
      <c r="J1587" s="363"/>
      <c r="K1587" s="363"/>
      <c r="L1587" s="397"/>
      <c r="M1587" s="397"/>
      <c r="N1587" s="399"/>
      <c r="O1587" s="397"/>
    </row>
    <row r="1588" spans="1:15" x14ac:dyDescent="0.2">
      <c r="A1588" s="397"/>
      <c r="B1588" s="397"/>
      <c r="C1588" s="397"/>
      <c r="D1588" s="397"/>
      <c r="E1588" s="397"/>
      <c r="F1588" s="397"/>
      <c r="G1588" s="397"/>
      <c r="H1588" s="399"/>
      <c r="I1588" s="608"/>
      <c r="J1588" s="363"/>
      <c r="K1588" s="363"/>
      <c r="L1588" s="397"/>
      <c r="M1588" s="397"/>
      <c r="N1588" s="399"/>
      <c r="O1588" s="397"/>
    </row>
    <row r="1589" spans="1:15" x14ac:dyDescent="0.2">
      <c r="A1589" s="397"/>
      <c r="B1589" s="397"/>
      <c r="C1589" s="397"/>
      <c r="D1589" s="397"/>
      <c r="E1589" s="397"/>
      <c r="F1589" s="397"/>
      <c r="G1589" s="397"/>
      <c r="H1589" s="399"/>
      <c r="I1589" s="608"/>
      <c r="J1589" s="363"/>
      <c r="K1589" s="363"/>
      <c r="L1589" s="397"/>
      <c r="M1589" s="397"/>
      <c r="N1589" s="399"/>
      <c r="O1589" s="397"/>
    </row>
    <row r="1590" spans="1:15" x14ac:dyDescent="0.2">
      <c r="A1590" s="397"/>
      <c r="B1590" s="397"/>
      <c r="C1590" s="397"/>
      <c r="D1590" s="397"/>
      <c r="E1590" s="397"/>
      <c r="F1590" s="397"/>
      <c r="G1590" s="397"/>
      <c r="H1590" s="399"/>
      <c r="I1590" s="608"/>
      <c r="J1590" s="363"/>
      <c r="K1590" s="363"/>
      <c r="L1590" s="397"/>
      <c r="M1590" s="397"/>
      <c r="N1590" s="399"/>
      <c r="O1590" s="397"/>
    </row>
    <row r="1591" spans="1:15" x14ac:dyDescent="0.2">
      <c r="A1591" s="397"/>
      <c r="B1591" s="397"/>
      <c r="C1591" s="397"/>
      <c r="D1591" s="397"/>
      <c r="E1591" s="397"/>
      <c r="F1591" s="397"/>
      <c r="G1591" s="397"/>
      <c r="H1591" s="399"/>
      <c r="I1591" s="608"/>
      <c r="J1591" s="363"/>
      <c r="K1591" s="363"/>
      <c r="L1591" s="397"/>
      <c r="M1591" s="397"/>
      <c r="N1591" s="399"/>
      <c r="O1591" s="397"/>
    </row>
    <row r="1592" spans="1:15" x14ac:dyDescent="0.2">
      <c r="A1592" s="397"/>
      <c r="B1592" s="397"/>
      <c r="C1592" s="397"/>
      <c r="D1592" s="397"/>
      <c r="E1592" s="397"/>
      <c r="F1592" s="397"/>
      <c r="G1592" s="397"/>
      <c r="H1592" s="399"/>
      <c r="I1592" s="608"/>
      <c r="J1592" s="363"/>
      <c r="K1592" s="363"/>
      <c r="L1592" s="397"/>
      <c r="M1592" s="397"/>
      <c r="N1592" s="399"/>
      <c r="O1592" s="397"/>
    </row>
    <row r="1593" spans="1:15" x14ac:dyDescent="0.2">
      <c r="A1593" s="397"/>
      <c r="B1593" s="397"/>
      <c r="C1593" s="397"/>
      <c r="D1593" s="397"/>
      <c r="E1593" s="397"/>
      <c r="F1593" s="397"/>
      <c r="G1593" s="397"/>
      <c r="H1593" s="399"/>
      <c r="I1593" s="608"/>
      <c r="J1593" s="363"/>
      <c r="K1593" s="363"/>
      <c r="L1593" s="397"/>
      <c r="M1593" s="397"/>
      <c r="N1593" s="399"/>
      <c r="O1593" s="397"/>
    </row>
    <row r="1594" spans="1:15" x14ac:dyDescent="0.2">
      <c r="A1594" s="397"/>
      <c r="B1594" s="397"/>
      <c r="C1594" s="397"/>
      <c r="D1594" s="397"/>
      <c r="E1594" s="397"/>
      <c r="F1594" s="397"/>
      <c r="G1594" s="397"/>
      <c r="H1594" s="399"/>
      <c r="I1594" s="608"/>
      <c r="J1594" s="363"/>
      <c r="K1594" s="363"/>
      <c r="L1594" s="397"/>
      <c r="M1594" s="397"/>
      <c r="N1594" s="399"/>
      <c r="O1594" s="397"/>
    </row>
    <row r="1595" spans="1:15" x14ac:dyDescent="0.2">
      <c r="A1595" s="397"/>
      <c r="B1595" s="397"/>
      <c r="C1595" s="397"/>
      <c r="D1595" s="397"/>
      <c r="E1595" s="397"/>
      <c r="F1595" s="397"/>
      <c r="G1595" s="397"/>
      <c r="H1595" s="399"/>
      <c r="I1595" s="608"/>
      <c r="J1595" s="363"/>
      <c r="K1595" s="363"/>
      <c r="L1595" s="397"/>
      <c r="M1595" s="397"/>
      <c r="N1595" s="399"/>
      <c r="O1595" s="397"/>
    </row>
    <row r="1596" spans="1:15" x14ac:dyDescent="0.2">
      <c r="A1596" s="397"/>
      <c r="B1596" s="397"/>
      <c r="C1596" s="397"/>
      <c r="D1596" s="397"/>
      <c r="E1596" s="397"/>
      <c r="F1596" s="397"/>
      <c r="G1596" s="397"/>
      <c r="H1596" s="399"/>
      <c r="I1596" s="608"/>
      <c r="J1596" s="363"/>
      <c r="K1596" s="363"/>
      <c r="L1596" s="397"/>
      <c r="M1596" s="397"/>
      <c r="N1596" s="399"/>
      <c r="O1596" s="397"/>
    </row>
    <row r="1597" spans="1:15" x14ac:dyDescent="0.2">
      <c r="A1597" s="397"/>
      <c r="B1597" s="397"/>
      <c r="C1597" s="397"/>
      <c r="D1597" s="397"/>
      <c r="E1597" s="397"/>
      <c r="F1597" s="397"/>
      <c r="G1597" s="397"/>
      <c r="H1597" s="399"/>
      <c r="I1597" s="608"/>
      <c r="J1597" s="363"/>
      <c r="K1597" s="363"/>
      <c r="L1597" s="397"/>
      <c r="M1597" s="397"/>
      <c r="N1597" s="399"/>
      <c r="O1597" s="397"/>
    </row>
    <row r="1598" spans="1:15" x14ac:dyDescent="0.2">
      <c r="A1598" s="397"/>
      <c r="B1598" s="397"/>
      <c r="C1598" s="397"/>
      <c r="D1598" s="397"/>
      <c r="E1598" s="397"/>
      <c r="F1598" s="397"/>
      <c r="G1598" s="397"/>
      <c r="H1598" s="399"/>
      <c r="I1598" s="608"/>
      <c r="J1598" s="363"/>
      <c r="K1598" s="363"/>
      <c r="L1598" s="397"/>
      <c r="M1598" s="397"/>
      <c r="N1598" s="399"/>
      <c r="O1598" s="397"/>
    </row>
    <row r="1599" spans="1:15" x14ac:dyDescent="0.2">
      <c r="A1599" s="397"/>
      <c r="B1599" s="397"/>
      <c r="C1599" s="397"/>
      <c r="D1599" s="397"/>
      <c r="E1599" s="397"/>
      <c r="F1599" s="397"/>
      <c r="G1599" s="397"/>
      <c r="H1599" s="399"/>
      <c r="I1599" s="608"/>
      <c r="J1599" s="363"/>
      <c r="K1599" s="363"/>
      <c r="L1599" s="397"/>
      <c r="M1599" s="397"/>
      <c r="N1599" s="399"/>
      <c r="O1599" s="397"/>
    </row>
    <row r="1600" spans="1:15" x14ac:dyDescent="0.2">
      <c r="A1600" s="397"/>
      <c r="B1600" s="397"/>
      <c r="C1600" s="397"/>
      <c r="D1600" s="397"/>
      <c r="E1600" s="397"/>
      <c r="F1600" s="397"/>
      <c r="G1600" s="397"/>
      <c r="H1600" s="399"/>
      <c r="I1600" s="608"/>
      <c r="J1600" s="363"/>
      <c r="K1600" s="363"/>
      <c r="L1600" s="397"/>
      <c r="M1600" s="397"/>
      <c r="N1600" s="399"/>
      <c r="O1600" s="397"/>
    </row>
    <row r="1601" spans="1:15" x14ac:dyDescent="0.2">
      <c r="A1601" s="397"/>
      <c r="B1601" s="397"/>
      <c r="C1601" s="397"/>
      <c r="D1601" s="397"/>
      <c r="E1601" s="397"/>
      <c r="F1601" s="397"/>
      <c r="G1601" s="397"/>
      <c r="H1601" s="399"/>
      <c r="I1601" s="608"/>
      <c r="J1601" s="363"/>
      <c r="K1601" s="363"/>
      <c r="L1601" s="397"/>
      <c r="M1601" s="397"/>
      <c r="N1601" s="399"/>
      <c r="O1601" s="397"/>
    </row>
    <row r="1602" spans="1:15" x14ac:dyDescent="0.2">
      <c r="A1602" s="397"/>
      <c r="B1602" s="397"/>
      <c r="C1602" s="397"/>
      <c r="D1602" s="397"/>
      <c r="E1602" s="397"/>
      <c r="F1602" s="397"/>
      <c r="G1602" s="397"/>
      <c r="H1602" s="399"/>
      <c r="I1602" s="608"/>
      <c r="J1602" s="363"/>
      <c r="K1602" s="363"/>
      <c r="L1602" s="397"/>
      <c r="M1602" s="397"/>
      <c r="N1602" s="399"/>
      <c r="O1602" s="397"/>
    </row>
    <row r="1603" spans="1:15" x14ac:dyDescent="0.2">
      <c r="A1603" s="397"/>
      <c r="B1603" s="397"/>
      <c r="C1603" s="397"/>
      <c r="D1603" s="397"/>
      <c r="E1603" s="397"/>
      <c r="F1603" s="397"/>
      <c r="G1603" s="397"/>
      <c r="H1603" s="399"/>
      <c r="I1603" s="608"/>
      <c r="J1603" s="363"/>
      <c r="K1603" s="363"/>
      <c r="L1603" s="397"/>
      <c r="M1603" s="397"/>
      <c r="N1603" s="399"/>
      <c r="O1603" s="397"/>
    </row>
    <row r="1604" spans="1:15" x14ac:dyDescent="0.2">
      <c r="A1604" s="397"/>
      <c r="B1604" s="397"/>
      <c r="C1604" s="397"/>
      <c r="D1604" s="397"/>
      <c r="E1604" s="397"/>
      <c r="F1604" s="397"/>
      <c r="G1604" s="397"/>
      <c r="H1604" s="399"/>
      <c r="I1604" s="608"/>
      <c r="J1604" s="363"/>
      <c r="K1604" s="363"/>
      <c r="L1604" s="397"/>
      <c r="M1604" s="397"/>
      <c r="N1604" s="399"/>
      <c r="O1604" s="397"/>
    </row>
    <row r="1605" spans="1:15" x14ac:dyDescent="0.2">
      <c r="A1605" s="397"/>
      <c r="B1605" s="397"/>
      <c r="C1605" s="397"/>
      <c r="D1605" s="397"/>
      <c r="E1605" s="397"/>
      <c r="F1605" s="397"/>
      <c r="G1605" s="397"/>
      <c r="H1605" s="399"/>
      <c r="I1605" s="608"/>
      <c r="J1605" s="363"/>
      <c r="K1605" s="363"/>
      <c r="L1605" s="397"/>
      <c r="M1605" s="397"/>
      <c r="N1605" s="399"/>
      <c r="O1605" s="397"/>
    </row>
    <row r="1606" spans="1:15" x14ac:dyDescent="0.2">
      <c r="A1606" s="397"/>
      <c r="B1606" s="397"/>
      <c r="C1606" s="397"/>
      <c r="D1606" s="397"/>
      <c r="E1606" s="397"/>
      <c r="F1606" s="397"/>
      <c r="G1606" s="397"/>
      <c r="H1606" s="399"/>
      <c r="I1606" s="608"/>
      <c r="J1606" s="363"/>
      <c r="K1606" s="363"/>
      <c r="L1606" s="397"/>
      <c r="M1606" s="397"/>
      <c r="N1606" s="399"/>
      <c r="O1606" s="397"/>
    </row>
    <row r="1607" spans="1:15" x14ac:dyDescent="0.2">
      <c r="A1607" s="397"/>
      <c r="B1607" s="397"/>
      <c r="C1607" s="397"/>
      <c r="D1607" s="397"/>
      <c r="E1607" s="397"/>
      <c r="F1607" s="397"/>
      <c r="G1607" s="397"/>
      <c r="H1607" s="399"/>
      <c r="I1607" s="608"/>
      <c r="J1607" s="363"/>
      <c r="K1607" s="363"/>
      <c r="L1607" s="397"/>
      <c r="M1607" s="397"/>
      <c r="N1607" s="399"/>
      <c r="O1607" s="397"/>
    </row>
    <row r="1608" spans="1:15" x14ac:dyDescent="0.2">
      <c r="A1608" s="397"/>
      <c r="B1608" s="397"/>
      <c r="C1608" s="397"/>
      <c r="D1608" s="397"/>
      <c r="E1608" s="397"/>
      <c r="F1608" s="397"/>
      <c r="G1608" s="397"/>
      <c r="H1608" s="399"/>
      <c r="I1608" s="608"/>
      <c r="J1608" s="363"/>
      <c r="K1608" s="363"/>
      <c r="L1608" s="397"/>
      <c r="M1608" s="397"/>
      <c r="N1608" s="399"/>
      <c r="O1608" s="397"/>
    </row>
    <row r="1609" spans="1:15" x14ac:dyDescent="0.2">
      <c r="A1609" s="397"/>
      <c r="B1609" s="397"/>
      <c r="C1609" s="397"/>
      <c r="D1609" s="397"/>
      <c r="E1609" s="397"/>
      <c r="F1609" s="397"/>
      <c r="G1609" s="397"/>
      <c r="H1609" s="399"/>
      <c r="I1609" s="608"/>
      <c r="J1609" s="363"/>
      <c r="K1609" s="363"/>
      <c r="L1609" s="397"/>
      <c r="M1609" s="397"/>
      <c r="N1609" s="399"/>
      <c r="O1609" s="397"/>
    </row>
    <row r="1610" spans="1:15" x14ac:dyDescent="0.2">
      <c r="A1610" s="397"/>
      <c r="B1610" s="397"/>
      <c r="C1610" s="397"/>
      <c r="D1610" s="397"/>
      <c r="E1610" s="397"/>
      <c r="F1610" s="397"/>
      <c r="G1610" s="397"/>
      <c r="H1610" s="399"/>
      <c r="I1610" s="608"/>
      <c r="J1610" s="363"/>
      <c r="K1610" s="363"/>
      <c r="L1610" s="397"/>
      <c r="M1610" s="397"/>
      <c r="N1610" s="399"/>
      <c r="O1610" s="397"/>
    </row>
    <row r="1611" spans="1:15" x14ac:dyDescent="0.2">
      <c r="A1611" s="397"/>
      <c r="B1611" s="397"/>
      <c r="C1611" s="397"/>
      <c r="D1611" s="397"/>
      <c r="E1611" s="397"/>
      <c r="F1611" s="397"/>
      <c r="G1611" s="397"/>
      <c r="H1611" s="399"/>
      <c r="I1611" s="608"/>
      <c r="J1611" s="363"/>
      <c r="K1611" s="363"/>
      <c r="L1611" s="397"/>
      <c r="M1611" s="397"/>
      <c r="N1611" s="399"/>
      <c r="O1611" s="397"/>
    </row>
    <row r="1612" spans="1:15" x14ac:dyDescent="0.2">
      <c r="A1612" s="397"/>
      <c r="B1612" s="397"/>
      <c r="C1612" s="397"/>
      <c r="D1612" s="397"/>
      <c r="E1612" s="397"/>
      <c r="F1612" s="397"/>
      <c r="G1612" s="397"/>
      <c r="H1612" s="399"/>
      <c r="I1612" s="608"/>
      <c r="J1612" s="363"/>
      <c r="K1612" s="363"/>
      <c r="L1612" s="397"/>
      <c r="M1612" s="397"/>
      <c r="N1612" s="399"/>
      <c r="O1612" s="397"/>
    </row>
    <row r="1613" spans="1:15" x14ac:dyDescent="0.2">
      <c r="A1613" s="397"/>
      <c r="B1613" s="397"/>
      <c r="C1613" s="397"/>
      <c r="D1613" s="397"/>
      <c r="E1613" s="397"/>
      <c r="F1613" s="397"/>
      <c r="G1613" s="397"/>
      <c r="H1613" s="399"/>
      <c r="I1613" s="608"/>
      <c r="J1613" s="363"/>
      <c r="K1613" s="363"/>
      <c r="L1613" s="397"/>
      <c r="M1613" s="397"/>
      <c r="N1613" s="399"/>
      <c r="O1613" s="397"/>
    </row>
    <row r="1614" spans="1:15" x14ac:dyDescent="0.2">
      <c r="A1614" s="397"/>
      <c r="B1614" s="397"/>
      <c r="C1614" s="397"/>
      <c r="D1614" s="397"/>
      <c r="E1614" s="397"/>
      <c r="F1614" s="397"/>
      <c r="G1614" s="397"/>
      <c r="H1614" s="399"/>
      <c r="I1614" s="608"/>
      <c r="J1614" s="363"/>
      <c r="K1614" s="363"/>
      <c r="L1614" s="397"/>
      <c r="M1614" s="397"/>
      <c r="N1614" s="399"/>
      <c r="O1614" s="397"/>
    </row>
    <row r="1615" spans="1:15" x14ac:dyDescent="0.2">
      <c r="A1615" s="397"/>
      <c r="B1615" s="397"/>
      <c r="C1615" s="397"/>
      <c r="D1615" s="397"/>
      <c r="E1615" s="397"/>
      <c r="F1615" s="397"/>
      <c r="G1615" s="397"/>
      <c r="H1615" s="399"/>
      <c r="I1615" s="608"/>
      <c r="J1615" s="363"/>
      <c r="K1615" s="363"/>
      <c r="L1615" s="397"/>
      <c r="M1615" s="397"/>
      <c r="N1615" s="399"/>
      <c r="O1615" s="397"/>
    </row>
    <row r="1616" spans="1:15" x14ac:dyDescent="0.2">
      <c r="A1616" s="397"/>
      <c r="B1616" s="397"/>
      <c r="C1616" s="397"/>
      <c r="D1616" s="397"/>
      <c r="E1616" s="397"/>
      <c r="F1616" s="397"/>
      <c r="G1616" s="397"/>
      <c r="H1616" s="399"/>
      <c r="I1616" s="608"/>
      <c r="J1616" s="363"/>
      <c r="K1616" s="363"/>
      <c r="L1616" s="397"/>
      <c r="M1616" s="397"/>
      <c r="N1616" s="399"/>
      <c r="O1616" s="397"/>
    </row>
    <row r="1617" spans="1:15" x14ac:dyDescent="0.2">
      <c r="A1617" s="397"/>
      <c r="B1617" s="397"/>
      <c r="C1617" s="397"/>
      <c r="D1617" s="397"/>
      <c r="E1617" s="397"/>
      <c r="F1617" s="397"/>
      <c r="G1617" s="397"/>
      <c r="H1617" s="399"/>
      <c r="I1617" s="608"/>
      <c r="J1617" s="363"/>
      <c r="K1617" s="363"/>
      <c r="L1617" s="397"/>
      <c r="M1617" s="397"/>
      <c r="N1617" s="399"/>
      <c r="O1617" s="397"/>
    </row>
    <row r="1618" spans="1:15" x14ac:dyDescent="0.2">
      <c r="A1618" s="397"/>
      <c r="B1618" s="397"/>
      <c r="C1618" s="397"/>
      <c r="D1618" s="397"/>
      <c r="E1618" s="397"/>
      <c r="F1618" s="397"/>
      <c r="G1618" s="397"/>
      <c r="H1618" s="399"/>
      <c r="I1618" s="608"/>
      <c r="J1618" s="363"/>
      <c r="K1618" s="363"/>
      <c r="L1618" s="397"/>
      <c r="M1618" s="397"/>
      <c r="N1618" s="399"/>
      <c r="O1618" s="397"/>
    </row>
    <row r="1619" spans="1:15" x14ac:dyDescent="0.2">
      <c r="A1619" s="397"/>
      <c r="B1619" s="397"/>
      <c r="C1619" s="397"/>
      <c r="D1619" s="397"/>
      <c r="E1619" s="397"/>
      <c r="F1619" s="397"/>
      <c r="G1619" s="397"/>
      <c r="H1619" s="399"/>
      <c r="I1619" s="608"/>
      <c r="J1619" s="363"/>
      <c r="K1619" s="363"/>
      <c r="L1619" s="397"/>
      <c r="M1619" s="397"/>
      <c r="N1619" s="399"/>
      <c r="O1619" s="397"/>
    </row>
    <row r="1620" spans="1:15" x14ac:dyDescent="0.2">
      <c r="A1620" s="397"/>
      <c r="B1620" s="397"/>
      <c r="C1620" s="397"/>
      <c r="D1620" s="397"/>
      <c r="E1620" s="397"/>
      <c r="F1620" s="397"/>
      <c r="G1620" s="397"/>
      <c r="H1620" s="399"/>
      <c r="I1620" s="608"/>
      <c r="J1620" s="363"/>
      <c r="K1620" s="363"/>
      <c r="L1620" s="397"/>
      <c r="M1620" s="397"/>
      <c r="N1620" s="399"/>
      <c r="O1620" s="397"/>
    </row>
    <row r="1621" spans="1:15" x14ac:dyDescent="0.2">
      <c r="A1621" s="397"/>
      <c r="B1621" s="397"/>
      <c r="C1621" s="397"/>
      <c r="D1621" s="397"/>
      <c r="E1621" s="397"/>
      <c r="F1621" s="397"/>
      <c r="G1621" s="397"/>
      <c r="H1621" s="399"/>
      <c r="I1621" s="608"/>
      <c r="J1621" s="363"/>
      <c r="K1621" s="363"/>
      <c r="L1621" s="397"/>
      <c r="M1621" s="397"/>
      <c r="N1621" s="399"/>
      <c r="O1621" s="397"/>
    </row>
    <row r="1622" spans="1:15" x14ac:dyDescent="0.2">
      <c r="A1622" s="397"/>
      <c r="B1622" s="397"/>
      <c r="C1622" s="397"/>
      <c r="D1622" s="397"/>
      <c r="E1622" s="397"/>
      <c r="F1622" s="397"/>
      <c r="G1622" s="397"/>
      <c r="H1622" s="399"/>
      <c r="I1622" s="608"/>
      <c r="J1622" s="363"/>
      <c r="K1622" s="363"/>
      <c r="L1622" s="397"/>
      <c r="M1622" s="397"/>
      <c r="N1622" s="399"/>
      <c r="O1622" s="397"/>
    </row>
    <row r="1623" spans="1:15" x14ac:dyDescent="0.2">
      <c r="A1623" s="397"/>
      <c r="B1623" s="397"/>
      <c r="C1623" s="397"/>
      <c r="D1623" s="397"/>
      <c r="E1623" s="397"/>
      <c r="F1623" s="397"/>
      <c r="G1623" s="397"/>
      <c r="H1623" s="399"/>
      <c r="I1623" s="608"/>
      <c r="J1623" s="363"/>
      <c r="K1623" s="363"/>
      <c r="L1623" s="397"/>
      <c r="M1623" s="397"/>
      <c r="N1623" s="399"/>
      <c r="O1623" s="397"/>
    </row>
    <row r="1624" spans="1:15" x14ac:dyDescent="0.2">
      <c r="A1624" s="397"/>
      <c r="B1624" s="397"/>
      <c r="C1624" s="397"/>
      <c r="D1624" s="397"/>
      <c r="E1624" s="397"/>
      <c r="F1624" s="397"/>
      <c r="G1624" s="397"/>
      <c r="H1624" s="399"/>
      <c r="I1624" s="608"/>
      <c r="J1624" s="363"/>
      <c r="K1624" s="363"/>
      <c r="L1624" s="397"/>
      <c r="M1624" s="397"/>
      <c r="N1624" s="399"/>
      <c r="O1624" s="397"/>
    </row>
    <row r="1625" spans="1:15" x14ac:dyDescent="0.2">
      <c r="A1625" s="397"/>
      <c r="B1625" s="397"/>
      <c r="C1625" s="397"/>
      <c r="D1625" s="397"/>
      <c r="E1625" s="397"/>
      <c r="F1625" s="397"/>
      <c r="G1625" s="397"/>
      <c r="H1625" s="399"/>
      <c r="I1625" s="608"/>
      <c r="J1625" s="363"/>
      <c r="K1625" s="363"/>
      <c r="L1625" s="397"/>
      <c r="M1625" s="397"/>
      <c r="N1625" s="399"/>
      <c r="O1625" s="397"/>
    </row>
    <row r="1626" spans="1:15" x14ac:dyDescent="0.2">
      <c r="A1626" s="397"/>
      <c r="B1626" s="397"/>
      <c r="C1626" s="397"/>
      <c r="D1626" s="397"/>
      <c r="E1626" s="397"/>
      <c r="F1626" s="397"/>
      <c r="G1626" s="397"/>
      <c r="H1626" s="399"/>
      <c r="I1626" s="608"/>
      <c r="J1626" s="363"/>
      <c r="K1626" s="363"/>
      <c r="L1626" s="397"/>
      <c r="M1626" s="397"/>
      <c r="N1626" s="399"/>
      <c r="O1626" s="397"/>
    </row>
    <row r="1627" spans="1:15" x14ac:dyDescent="0.2">
      <c r="A1627" s="397"/>
      <c r="B1627" s="397"/>
      <c r="C1627" s="397"/>
      <c r="D1627" s="397"/>
      <c r="E1627" s="397"/>
      <c r="F1627" s="397"/>
      <c r="G1627" s="397"/>
      <c r="H1627" s="399"/>
      <c r="I1627" s="608"/>
      <c r="J1627" s="363"/>
      <c r="K1627" s="363"/>
      <c r="L1627" s="397"/>
      <c r="M1627" s="397"/>
      <c r="N1627" s="399"/>
      <c r="O1627" s="397"/>
    </row>
    <row r="1628" spans="1:15" x14ac:dyDescent="0.2">
      <c r="A1628" s="397"/>
      <c r="B1628" s="397"/>
      <c r="C1628" s="397"/>
      <c r="D1628" s="397"/>
      <c r="E1628" s="397"/>
      <c r="F1628" s="397"/>
      <c r="G1628" s="397"/>
      <c r="H1628" s="399"/>
      <c r="I1628" s="608"/>
      <c r="J1628" s="363"/>
      <c r="K1628" s="363"/>
      <c r="L1628" s="397"/>
      <c r="M1628" s="397"/>
      <c r="N1628" s="399"/>
      <c r="O1628" s="397"/>
    </row>
    <row r="1629" spans="1:15" x14ac:dyDescent="0.2">
      <c r="A1629" s="397"/>
      <c r="B1629" s="397"/>
      <c r="C1629" s="397"/>
      <c r="D1629" s="397"/>
      <c r="E1629" s="397"/>
      <c r="F1629" s="397"/>
      <c r="G1629" s="397"/>
      <c r="H1629" s="399"/>
      <c r="I1629" s="608"/>
      <c r="J1629" s="363"/>
      <c r="K1629" s="363"/>
      <c r="L1629" s="397"/>
      <c r="M1629" s="397"/>
      <c r="N1629" s="399"/>
      <c r="O1629" s="397"/>
    </row>
    <row r="1630" spans="1:15" x14ac:dyDescent="0.2">
      <c r="A1630" s="397"/>
      <c r="B1630" s="397"/>
      <c r="C1630" s="397"/>
      <c r="D1630" s="397"/>
      <c r="E1630" s="397"/>
      <c r="F1630" s="397"/>
      <c r="G1630" s="397"/>
      <c r="H1630" s="399"/>
      <c r="I1630" s="608"/>
      <c r="J1630" s="363"/>
      <c r="K1630" s="363"/>
      <c r="L1630" s="397"/>
      <c r="M1630" s="397"/>
      <c r="N1630" s="399"/>
      <c r="O1630" s="397"/>
    </row>
    <row r="1631" spans="1:15" x14ac:dyDescent="0.2">
      <c r="A1631" s="397"/>
      <c r="B1631" s="397"/>
      <c r="C1631" s="397"/>
      <c r="D1631" s="397"/>
      <c r="E1631" s="397"/>
      <c r="F1631" s="397"/>
      <c r="G1631" s="397"/>
      <c r="H1631" s="399"/>
      <c r="I1631" s="608"/>
      <c r="J1631" s="363"/>
      <c r="K1631" s="363"/>
      <c r="L1631" s="397"/>
      <c r="M1631" s="397"/>
      <c r="N1631" s="399"/>
      <c r="O1631" s="397"/>
    </row>
    <row r="1632" spans="1:15" x14ac:dyDescent="0.2">
      <c r="A1632" s="397"/>
      <c r="B1632" s="397"/>
      <c r="C1632" s="397"/>
      <c r="D1632" s="397"/>
      <c r="E1632" s="397"/>
      <c r="F1632" s="397"/>
      <c r="G1632" s="397"/>
      <c r="H1632" s="399"/>
      <c r="I1632" s="608"/>
      <c r="J1632" s="363"/>
      <c r="K1632" s="363"/>
      <c r="L1632" s="397"/>
      <c r="M1632" s="397"/>
      <c r="N1632" s="399"/>
      <c r="O1632" s="397"/>
    </row>
    <row r="1633" spans="1:15" x14ac:dyDescent="0.2">
      <c r="A1633" s="397"/>
      <c r="B1633" s="397"/>
      <c r="C1633" s="397"/>
      <c r="D1633" s="397"/>
      <c r="E1633" s="397"/>
      <c r="F1633" s="397"/>
      <c r="G1633" s="397"/>
      <c r="H1633" s="399"/>
      <c r="I1633" s="608"/>
      <c r="J1633" s="363"/>
      <c r="K1633" s="363"/>
      <c r="L1633" s="397"/>
      <c r="M1633" s="397"/>
      <c r="N1633" s="399"/>
      <c r="O1633" s="397"/>
    </row>
    <row r="1634" spans="1:15" x14ac:dyDescent="0.2">
      <c r="A1634" s="397"/>
      <c r="B1634" s="397"/>
      <c r="C1634" s="397"/>
      <c r="D1634" s="397"/>
      <c r="E1634" s="397"/>
      <c r="F1634" s="397"/>
      <c r="G1634" s="397"/>
      <c r="H1634" s="399"/>
      <c r="I1634" s="608"/>
      <c r="J1634" s="363"/>
      <c r="K1634" s="363"/>
      <c r="L1634" s="397"/>
      <c r="M1634" s="397"/>
      <c r="N1634" s="399"/>
      <c r="O1634" s="397"/>
    </row>
    <row r="1635" spans="1:15" x14ac:dyDescent="0.2">
      <c r="A1635" s="397"/>
      <c r="B1635" s="397"/>
      <c r="C1635" s="397"/>
      <c r="D1635" s="397"/>
      <c r="E1635" s="397"/>
      <c r="F1635" s="397"/>
      <c r="G1635" s="397"/>
      <c r="H1635" s="399"/>
      <c r="I1635" s="608"/>
      <c r="J1635" s="363"/>
      <c r="K1635" s="363"/>
      <c r="L1635" s="397"/>
      <c r="M1635" s="397"/>
      <c r="N1635" s="399"/>
      <c r="O1635" s="397"/>
    </row>
    <row r="1636" spans="1:15" x14ac:dyDescent="0.2">
      <c r="A1636" s="397"/>
      <c r="B1636" s="397"/>
      <c r="C1636" s="397"/>
      <c r="D1636" s="397"/>
      <c r="E1636" s="397"/>
      <c r="F1636" s="397"/>
      <c r="G1636" s="397"/>
      <c r="H1636" s="399"/>
      <c r="I1636" s="608"/>
      <c r="J1636" s="363"/>
      <c r="K1636" s="363"/>
      <c r="L1636" s="397"/>
      <c r="M1636" s="397"/>
      <c r="N1636" s="399"/>
      <c r="O1636" s="397"/>
    </row>
    <row r="1637" spans="1:15" x14ac:dyDescent="0.2">
      <c r="A1637" s="397"/>
      <c r="B1637" s="397"/>
      <c r="C1637" s="397"/>
      <c r="D1637" s="397"/>
      <c r="E1637" s="397"/>
      <c r="F1637" s="397"/>
      <c r="G1637" s="397"/>
      <c r="H1637" s="399"/>
      <c r="I1637" s="608"/>
      <c r="J1637" s="363"/>
      <c r="K1637" s="363"/>
      <c r="L1637" s="397"/>
      <c r="M1637" s="397"/>
      <c r="N1637" s="399"/>
      <c r="O1637" s="397"/>
    </row>
    <row r="1638" spans="1:15" x14ac:dyDescent="0.2">
      <c r="A1638" s="397"/>
      <c r="B1638" s="397"/>
      <c r="C1638" s="397"/>
      <c r="D1638" s="397"/>
      <c r="E1638" s="397"/>
      <c r="F1638" s="397"/>
      <c r="G1638" s="397"/>
      <c r="H1638" s="399"/>
      <c r="I1638" s="608"/>
      <c r="J1638" s="363"/>
      <c r="K1638" s="363"/>
      <c r="L1638" s="397"/>
      <c r="M1638" s="397"/>
      <c r="N1638" s="399"/>
      <c r="O1638" s="397"/>
    </row>
    <row r="1639" spans="1:15" x14ac:dyDescent="0.2">
      <c r="A1639" s="397"/>
      <c r="B1639" s="397"/>
      <c r="C1639" s="397"/>
      <c r="D1639" s="397"/>
      <c r="E1639" s="397"/>
      <c r="F1639" s="397"/>
      <c r="G1639" s="397"/>
      <c r="H1639" s="399"/>
      <c r="I1639" s="608"/>
      <c r="J1639" s="363"/>
      <c r="K1639" s="363"/>
      <c r="L1639" s="397"/>
      <c r="M1639" s="397"/>
      <c r="N1639" s="399"/>
      <c r="O1639" s="397"/>
    </row>
    <row r="1640" spans="1:15" x14ac:dyDescent="0.2">
      <c r="A1640" s="397"/>
      <c r="B1640" s="397"/>
      <c r="C1640" s="397"/>
      <c r="D1640" s="397"/>
      <c r="E1640" s="397"/>
      <c r="F1640" s="397"/>
      <c r="G1640" s="397"/>
      <c r="H1640" s="399"/>
      <c r="I1640" s="608"/>
      <c r="J1640" s="363"/>
      <c r="K1640" s="363"/>
      <c r="L1640" s="397"/>
      <c r="M1640" s="397"/>
      <c r="N1640" s="399"/>
      <c r="O1640" s="397"/>
    </row>
    <row r="1641" spans="1:15" x14ac:dyDescent="0.2">
      <c r="A1641" s="397"/>
      <c r="B1641" s="397"/>
      <c r="C1641" s="397"/>
      <c r="D1641" s="397"/>
      <c r="E1641" s="397"/>
      <c r="F1641" s="397"/>
      <c r="G1641" s="397"/>
      <c r="H1641" s="399"/>
      <c r="I1641" s="608"/>
      <c r="J1641" s="363"/>
      <c r="K1641" s="363"/>
      <c r="L1641" s="397"/>
      <c r="M1641" s="397"/>
      <c r="N1641" s="399"/>
      <c r="O1641" s="397"/>
    </row>
    <row r="1642" spans="1:15" x14ac:dyDescent="0.2">
      <c r="A1642" s="397"/>
      <c r="B1642" s="397"/>
      <c r="C1642" s="397"/>
      <c r="D1642" s="397"/>
      <c r="E1642" s="397"/>
      <c r="F1642" s="397"/>
      <c r="G1642" s="397"/>
      <c r="H1642" s="399"/>
      <c r="I1642" s="608"/>
      <c r="J1642" s="363"/>
      <c r="K1642" s="363"/>
      <c r="L1642" s="397"/>
      <c r="M1642" s="397"/>
      <c r="N1642" s="399"/>
      <c r="O1642" s="397"/>
    </row>
    <row r="1643" spans="1:15" x14ac:dyDescent="0.2">
      <c r="A1643" s="397"/>
      <c r="B1643" s="397"/>
      <c r="C1643" s="397"/>
      <c r="D1643" s="397"/>
      <c r="E1643" s="397"/>
      <c r="F1643" s="397"/>
      <c r="G1643" s="397"/>
      <c r="H1643" s="399"/>
      <c r="I1643" s="608"/>
      <c r="J1643" s="363"/>
      <c r="K1643" s="363"/>
      <c r="L1643" s="397"/>
      <c r="M1643" s="397"/>
      <c r="N1643" s="399"/>
      <c r="O1643" s="397"/>
    </row>
    <row r="1644" spans="1:15" x14ac:dyDescent="0.2">
      <c r="A1644" s="397"/>
      <c r="B1644" s="397"/>
      <c r="C1644" s="397"/>
      <c r="D1644" s="397"/>
      <c r="E1644" s="397"/>
      <c r="F1644" s="397"/>
      <c r="G1644" s="397"/>
      <c r="H1644" s="399"/>
      <c r="I1644" s="608"/>
      <c r="J1644" s="363"/>
      <c r="K1644" s="363"/>
      <c r="L1644" s="397"/>
      <c r="M1644" s="397"/>
      <c r="N1644" s="399"/>
      <c r="O1644" s="397"/>
    </row>
    <row r="1645" spans="1:15" x14ac:dyDescent="0.2">
      <c r="A1645" s="397"/>
      <c r="B1645" s="397"/>
      <c r="C1645" s="397"/>
      <c r="D1645" s="397"/>
      <c r="E1645" s="397"/>
      <c r="F1645" s="397"/>
      <c r="G1645" s="397"/>
      <c r="H1645" s="399"/>
      <c r="I1645" s="608"/>
      <c r="J1645" s="363"/>
      <c r="K1645" s="363"/>
      <c r="L1645" s="397"/>
      <c r="M1645" s="397"/>
      <c r="N1645" s="399"/>
      <c r="O1645" s="397"/>
    </row>
    <row r="1646" spans="1:15" x14ac:dyDescent="0.2">
      <c r="A1646" s="397"/>
      <c r="B1646" s="397"/>
      <c r="C1646" s="397"/>
      <c r="D1646" s="397"/>
      <c r="E1646" s="397"/>
      <c r="F1646" s="397"/>
      <c r="G1646" s="397"/>
      <c r="H1646" s="399"/>
      <c r="I1646" s="608"/>
      <c r="J1646" s="363"/>
      <c r="K1646" s="363"/>
      <c r="L1646" s="397"/>
      <c r="M1646" s="397"/>
      <c r="N1646" s="399"/>
      <c r="O1646" s="397"/>
    </row>
    <row r="1647" spans="1:15" x14ac:dyDescent="0.2">
      <c r="A1647" s="397"/>
      <c r="B1647" s="397"/>
      <c r="C1647" s="397"/>
      <c r="D1647" s="397"/>
      <c r="E1647" s="397"/>
      <c r="F1647" s="397"/>
      <c r="G1647" s="397"/>
      <c r="H1647" s="399"/>
      <c r="I1647" s="608"/>
      <c r="J1647" s="363"/>
      <c r="K1647" s="363"/>
      <c r="L1647" s="397"/>
      <c r="M1647" s="397"/>
      <c r="N1647" s="399"/>
      <c r="O1647" s="397"/>
    </row>
    <row r="1648" spans="1:15" x14ac:dyDescent="0.2">
      <c r="A1648" s="397"/>
      <c r="B1648" s="397"/>
      <c r="C1648" s="397"/>
      <c r="D1648" s="397"/>
      <c r="E1648" s="397"/>
      <c r="F1648" s="397"/>
      <c r="G1648" s="397"/>
      <c r="H1648" s="399"/>
      <c r="I1648" s="608"/>
      <c r="J1648" s="363"/>
      <c r="K1648" s="363"/>
      <c r="L1648" s="397"/>
      <c r="M1648" s="397"/>
      <c r="N1648" s="399"/>
      <c r="O1648" s="397"/>
    </row>
    <row r="1649" spans="1:15" x14ac:dyDescent="0.2">
      <c r="A1649" s="397"/>
      <c r="B1649" s="397"/>
      <c r="C1649" s="397"/>
      <c r="D1649" s="397"/>
      <c r="E1649" s="397"/>
      <c r="F1649" s="397"/>
      <c r="G1649" s="397"/>
      <c r="H1649" s="399"/>
      <c r="I1649" s="608"/>
      <c r="J1649" s="363"/>
      <c r="K1649" s="363"/>
      <c r="L1649" s="397"/>
      <c r="M1649" s="397"/>
      <c r="N1649" s="399"/>
      <c r="O1649" s="397"/>
    </row>
    <row r="1650" spans="1:15" x14ac:dyDescent="0.2">
      <c r="A1650" s="397"/>
      <c r="B1650" s="397"/>
      <c r="C1650" s="397"/>
      <c r="D1650" s="397"/>
      <c r="E1650" s="397"/>
      <c r="F1650" s="397"/>
      <c r="G1650" s="397"/>
      <c r="H1650" s="399"/>
      <c r="I1650" s="608"/>
      <c r="J1650" s="363"/>
      <c r="K1650" s="363"/>
      <c r="L1650" s="397"/>
      <c r="M1650" s="397"/>
      <c r="N1650" s="399"/>
      <c r="O1650" s="397"/>
    </row>
    <row r="1651" spans="1:15" x14ac:dyDescent="0.2">
      <c r="A1651" s="397"/>
      <c r="B1651" s="397"/>
      <c r="C1651" s="397"/>
      <c r="D1651" s="397"/>
      <c r="E1651" s="397"/>
      <c r="F1651" s="397"/>
      <c r="G1651" s="397"/>
      <c r="H1651" s="399"/>
      <c r="I1651" s="608"/>
      <c r="J1651" s="363"/>
      <c r="K1651" s="363"/>
      <c r="L1651" s="397"/>
      <c r="M1651" s="397"/>
      <c r="N1651" s="399"/>
      <c r="O1651" s="397"/>
    </row>
    <row r="1652" spans="1:15" x14ac:dyDescent="0.2">
      <c r="A1652" s="397"/>
      <c r="B1652" s="397"/>
      <c r="C1652" s="397"/>
      <c r="D1652" s="397"/>
      <c r="E1652" s="397"/>
      <c r="F1652" s="397"/>
      <c r="G1652" s="397"/>
      <c r="H1652" s="399"/>
      <c r="I1652" s="608"/>
      <c r="J1652" s="363"/>
      <c r="K1652" s="363"/>
      <c r="L1652" s="397"/>
      <c r="M1652" s="397"/>
      <c r="N1652" s="399"/>
      <c r="O1652" s="397"/>
    </row>
    <row r="1653" spans="1:15" x14ac:dyDescent="0.2">
      <c r="A1653" s="397"/>
      <c r="B1653" s="397"/>
      <c r="C1653" s="397"/>
      <c r="D1653" s="397"/>
      <c r="E1653" s="397"/>
      <c r="F1653" s="397"/>
      <c r="G1653" s="397"/>
      <c r="H1653" s="399"/>
      <c r="I1653" s="608"/>
      <c r="J1653" s="363"/>
      <c r="K1653" s="363"/>
      <c r="L1653" s="397"/>
      <c r="M1653" s="397"/>
      <c r="N1653" s="399"/>
      <c r="O1653" s="397"/>
    </row>
    <row r="1654" spans="1:15" x14ac:dyDescent="0.2">
      <c r="A1654" s="397"/>
      <c r="B1654" s="397"/>
      <c r="C1654" s="397"/>
      <c r="D1654" s="397"/>
      <c r="E1654" s="397"/>
      <c r="F1654" s="397"/>
      <c r="G1654" s="397"/>
      <c r="H1654" s="399"/>
      <c r="I1654" s="608"/>
      <c r="J1654" s="363"/>
      <c r="K1654" s="363"/>
      <c r="L1654" s="397"/>
      <c r="M1654" s="397"/>
      <c r="N1654" s="399"/>
      <c r="O1654" s="397"/>
    </row>
    <row r="1655" spans="1:15" x14ac:dyDescent="0.2">
      <c r="A1655" s="397"/>
      <c r="B1655" s="397"/>
      <c r="C1655" s="397"/>
      <c r="D1655" s="397"/>
      <c r="E1655" s="397"/>
      <c r="F1655" s="397"/>
      <c r="G1655" s="397"/>
      <c r="H1655" s="399"/>
      <c r="I1655" s="608"/>
      <c r="J1655" s="363"/>
      <c r="K1655" s="363"/>
      <c r="L1655" s="397"/>
      <c r="M1655" s="397"/>
      <c r="N1655" s="399"/>
      <c r="O1655" s="397"/>
    </row>
    <row r="1656" spans="1:15" x14ac:dyDescent="0.2">
      <c r="A1656" s="397"/>
      <c r="B1656" s="397"/>
      <c r="C1656" s="397"/>
      <c r="D1656" s="397"/>
      <c r="E1656" s="397"/>
      <c r="F1656" s="397"/>
      <c r="G1656" s="397"/>
      <c r="H1656" s="399"/>
      <c r="I1656" s="608"/>
      <c r="J1656" s="363"/>
      <c r="K1656" s="363"/>
      <c r="L1656" s="397"/>
      <c r="M1656" s="397"/>
      <c r="N1656" s="399"/>
      <c r="O1656" s="397"/>
    </row>
    <row r="1657" spans="1:15" x14ac:dyDescent="0.2">
      <c r="A1657" s="397"/>
      <c r="B1657" s="397"/>
      <c r="C1657" s="397"/>
      <c r="D1657" s="397"/>
      <c r="E1657" s="397"/>
      <c r="F1657" s="397"/>
      <c r="G1657" s="397"/>
      <c r="H1657" s="399"/>
      <c r="I1657" s="608"/>
      <c r="J1657" s="363"/>
      <c r="K1657" s="363"/>
      <c r="L1657" s="397"/>
      <c r="M1657" s="397"/>
      <c r="N1657" s="399"/>
      <c r="O1657" s="397"/>
    </row>
    <row r="1658" spans="1:15" x14ac:dyDescent="0.2">
      <c r="A1658" s="397"/>
      <c r="B1658" s="397"/>
      <c r="C1658" s="397"/>
      <c r="D1658" s="397"/>
      <c r="E1658" s="397"/>
      <c r="F1658" s="397"/>
      <c r="G1658" s="397"/>
      <c r="H1658" s="399"/>
      <c r="I1658" s="608"/>
      <c r="J1658" s="363"/>
      <c r="K1658" s="363"/>
      <c r="L1658" s="397"/>
      <c r="M1658" s="397"/>
      <c r="N1658" s="399"/>
      <c r="O1658" s="397"/>
    </row>
    <row r="1659" spans="1:15" x14ac:dyDescent="0.2">
      <c r="A1659" s="397"/>
      <c r="B1659" s="397"/>
      <c r="C1659" s="397"/>
      <c r="D1659" s="397"/>
      <c r="E1659" s="397"/>
      <c r="F1659" s="397"/>
      <c r="G1659" s="397"/>
      <c r="H1659" s="399"/>
      <c r="I1659" s="608"/>
      <c r="J1659" s="363"/>
      <c r="K1659" s="363"/>
      <c r="L1659" s="397"/>
      <c r="M1659" s="397"/>
      <c r="N1659" s="399"/>
      <c r="O1659" s="397"/>
    </row>
    <row r="1660" spans="1:15" x14ac:dyDescent="0.2">
      <c r="A1660" s="397"/>
      <c r="B1660" s="397"/>
      <c r="C1660" s="397"/>
      <c r="D1660" s="397"/>
      <c r="E1660" s="397"/>
      <c r="F1660" s="397"/>
      <c r="G1660" s="397"/>
      <c r="H1660" s="399"/>
      <c r="I1660" s="608"/>
      <c r="J1660" s="363"/>
      <c r="K1660" s="363"/>
      <c r="L1660" s="397"/>
      <c r="M1660" s="397"/>
      <c r="N1660" s="399"/>
      <c r="O1660" s="397"/>
    </row>
    <row r="1661" spans="1:15" x14ac:dyDescent="0.2">
      <c r="A1661" s="397"/>
      <c r="B1661" s="397"/>
      <c r="C1661" s="397"/>
      <c r="D1661" s="397"/>
      <c r="E1661" s="397"/>
      <c r="F1661" s="397"/>
      <c r="G1661" s="397"/>
      <c r="H1661" s="399"/>
      <c r="I1661" s="608"/>
      <c r="J1661" s="363"/>
      <c r="K1661" s="363"/>
      <c r="L1661" s="397"/>
      <c r="M1661" s="397"/>
      <c r="N1661" s="399"/>
      <c r="O1661" s="397"/>
    </row>
    <row r="1662" spans="1:15" x14ac:dyDescent="0.2">
      <c r="A1662" s="397"/>
      <c r="B1662" s="397"/>
      <c r="C1662" s="397"/>
      <c r="D1662" s="397"/>
      <c r="E1662" s="397"/>
      <c r="F1662" s="397"/>
      <c r="G1662" s="397"/>
      <c r="H1662" s="399"/>
      <c r="I1662" s="608"/>
      <c r="J1662" s="363"/>
      <c r="K1662" s="363"/>
      <c r="L1662" s="397"/>
      <c r="M1662" s="397"/>
      <c r="N1662" s="399"/>
      <c r="O1662" s="397"/>
    </row>
    <row r="1663" spans="1:15" x14ac:dyDescent="0.2">
      <c r="A1663" s="397"/>
      <c r="B1663" s="397"/>
      <c r="C1663" s="397"/>
      <c r="D1663" s="397"/>
      <c r="E1663" s="397"/>
      <c r="F1663" s="397"/>
      <c r="G1663" s="397"/>
      <c r="H1663" s="399"/>
      <c r="I1663" s="608"/>
      <c r="J1663" s="363"/>
      <c r="K1663" s="363"/>
      <c r="L1663" s="397"/>
      <c r="M1663" s="397"/>
      <c r="N1663" s="399"/>
      <c r="O1663" s="397"/>
    </row>
    <row r="1664" spans="1:15" x14ac:dyDescent="0.2">
      <c r="A1664" s="397"/>
      <c r="B1664" s="397"/>
      <c r="C1664" s="397"/>
      <c r="D1664" s="397"/>
      <c r="E1664" s="397"/>
      <c r="F1664" s="397"/>
      <c r="G1664" s="397"/>
      <c r="H1664" s="399"/>
      <c r="I1664" s="608"/>
      <c r="J1664" s="363"/>
      <c r="K1664" s="363"/>
      <c r="L1664" s="397"/>
      <c r="M1664" s="397"/>
      <c r="N1664" s="399"/>
      <c r="O1664" s="397"/>
    </row>
    <row r="1665" spans="1:15" x14ac:dyDescent="0.2">
      <c r="A1665" s="397"/>
      <c r="B1665" s="397"/>
      <c r="C1665" s="397"/>
      <c r="D1665" s="397"/>
      <c r="E1665" s="397"/>
      <c r="F1665" s="397"/>
      <c r="G1665" s="397"/>
      <c r="H1665" s="399"/>
      <c r="I1665" s="608"/>
      <c r="J1665" s="363"/>
      <c r="K1665" s="363"/>
      <c r="L1665" s="397"/>
      <c r="M1665" s="397"/>
      <c r="N1665" s="399"/>
      <c r="O1665" s="397"/>
    </row>
    <row r="1666" spans="1:15" x14ac:dyDescent="0.2">
      <c r="A1666" s="397"/>
      <c r="B1666" s="397"/>
      <c r="C1666" s="397"/>
      <c r="D1666" s="397"/>
      <c r="E1666" s="397"/>
      <c r="F1666" s="397"/>
      <c r="G1666" s="397"/>
      <c r="H1666" s="399"/>
      <c r="I1666" s="608"/>
      <c r="J1666" s="363"/>
      <c r="K1666" s="363"/>
      <c r="L1666" s="397"/>
      <c r="M1666" s="397"/>
      <c r="N1666" s="399"/>
      <c r="O1666" s="397"/>
    </row>
    <row r="1667" spans="1:15" x14ac:dyDescent="0.2">
      <c r="A1667" s="397"/>
      <c r="B1667" s="397"/>
      <c r="C1667" s="397"/>
      <c r="D1667" s="397"/>
      <c r="E1667" s="397"/>
      <c r="F1667" s="397"/>
      <c r="G1667" s="397"/>
      <c r="H1667" s="399"/>
      <c r="I1667" s="608"/>
      <c r="J1667" s="363"/>
      <c r="K1667" s="363"/>
      <c r="L1667" s="397"/>
      <c r="M1667" s="397"/>
      <c r="N1667" s="399"/>
      <c r="O1667" s="397"/>
    </row>
    <row r="1668" spans="1:15" x14ac:dyDescent="0.2">
      <c r="A1668" s="397"/>
      <c r="B1668" s="397"/>
      <c r="C1668" s="397"/>
      <c r="D1668" s="397"/>
      <c r="E1668" s="397"/>
      <c r="F1668" s="397"/>
      <c r="G1668" s="397"/>
      <c r="H1668" s="399"/>
      <c r="I1668" s="608"/>
      <c r="J1668" s="363"/>
      <c r="K1668" s="363"/>
      <c r="L1668" s="397"/>
      <c r="M1668" s="397"/>
      <c r="N1668" s="399"/>
      <c r="O1668" s="397"/>
    </row>
    <row r="1669" spans="1:15" x14ac:dyDescent="0.2">
      <c r="A1669" s="397"/>
      <c r="B1669" s="397"/>
      <c r="C1669" s="397"/>
      <c r="D1669" s="397"/>
      <c r="E1669" s="397"/>
      <c r="F1669" s="397"/>
      <c r="G1669" s="397"/>
      <c r="H1669" s="399"/>
      <c r="I1669" s="608"/>
      <c r="J1669" s="363"/>
      <c r="K1669" s="363"/>
      <c r="L1669" s="397"/>
      <c r="M1669" s="397"/>
      <c r="N1669" s="399"/>
      <c r="O1669" s="397"/>
    </row>
    <row r="1670" spans="1:15" x14ac:dyDescent="0.2">
      <c r="A1670" s="397"/>
      <c r="B1670" s="397"/>
      <c r="C1670" s="397"/>
      <c r="D1670" s="397"/>
      <c r="E1670" s="397"/>
      <c r="F1670" s="397"/>
      <c r="G1670" s="397"/>
      <c r="H1670" s="399"/>
      <c r="I1670" s="608"/>
      <c r="J1670" s="363"/>
      <c r="K1670" s="363"/>
      <c r="L1670" s="397"/>
      <c r="M1670" s="397"/>
      <c r="N1670" s="399"/>
      <c r="O1670" s="397"/>
    </row>
    <row r="1671" spans="1:15" x14ac:dyDescent="0.2">
      <c r="A1671" s="397"/>
      <c r="B1671" s="397"/>
      <c r="C1671" s="397"/>
      <c r="D1671" s="397"/>
      <c r="E1671" s="397"/>
      <c r="F1671" s="397"/>
      <c r="G1671" s="397"/>
      <c r="H1671" s="399"/>
      <c r="I1671" s="608"/>
      <c r="J1671" s="363"/>
      <c r="K1671" s="363"/>
      <c r="L1671" s="397"/>
      <c r="M1671" s="397"/>
      <c r="N1671" s="399"/>
      <c r="O1671" s="397"/>
    </row>
    <row r="1672" spans="1:15" x14ac:dyDescent="0.2">
      <c r="A1672" s="397"/>
      <c r="B1672" s="397"/>
      <c r="C1672" s="397"/>
      <c r="D1672" s="397"/>
      <c r="E1672" s="397"/>
      <c r="F1672" s="397"/>
      <c r="G1672" s="397"/>
      <c r="H1672" s="399"/>
      <c r="I1672" s="608"/>
      <c r="J1672" s="363"/>
      <c r="K1672" s="363"/>
      <c r="L1672" s="397"/>
      <c r="M1672" s="397"/>
      <c r="N1672" s="399"/>
      <c r="O1672" s="397"/>
    </row>
    <row r="1673" spans="1:15" x14ac:dyDescent="0.2">
      <c r="A1673" s="397"/>
      <c r="B1673" s="397"/>
      <c r="C1673" s="397"/>
      <c r="D1673" s="397"/>
      <c r="E1673" s="397"/>
      <c r="F1673" s="397"/>
      <c r="G1673" s="397"/>
      <c r="H1673" s="399"/>
      <c r="I1673" s="608"/>
      <c r="J1673" s="363"/>
      <c r="K1673" s="363"/>
      <c r="L1673" s="397"/>
      <c r="M1673" s="397"/>
      <c r="N1673" s="399"/>
      <c r="O1673" s="397"/>
    </row>
    <row r="1674" spans="1:15" x14ac:dyDescent="0.2">
      <c r="A1674" s="397"/>
      <c r="B1674" s="397"/>
      <c r="C1674" s="397"/>
      <c r="D1674" s="397"/>
      <c r="E1674" s="397"/>
      <c r="F1674" s="397"/>
      <c r="G1674" s="397"/>
      <c r="H1674" s="399"/>
      <c r="I1674" s="608"/>
      <c r="J1674" s="363"/>
      <c r="K1674" s="363"/>
      <c r="L1674" s="397"/>
      <c r="M1674" s="397"/>
      <c r="N1674" s="399"/>
      <c r="O1674" s="397"/>
    </row>
    <row r="1675" spans="1:15" x14ac:dyDescent="0.2">
      <c r="A1675" s="397"/>
      <c r="B1675" s="397"/>
      <c r="C1675" s="397"/>
      <c r="D1675" s="397"/>
      <c r="E1675" s="397"/>
      <c r="F1675" s="397"/>
      <c r="G1675" s="397"/>
      <c r="H1675" s="399"/>
      <c r="I1675" s="608"/>
      <c r="J1675" s="363"/>
      <c r="K1675" s="363"/>
      <c r="L1675" s="397"/>
      <c r="M1675" s="397"/>
      <c r="N1675" s="399"/>
      <c r="O1675" s="397"/>
    </row>
    <row r="1676" spans="1:15" x14ac:dyDescent="0.2">
      <c r="A1676" s="397"/>
      <c r="B1676" s="397"/>
      <c r="C1676" s="397"/>
      <c r="D1676" s="397"/>
      <c r="E1676" s="397"/>
      <c r="F1676" s="397"/>
      <c r="G1676" s="397"/>
      <c r="H1676" s="399"/>
      <c r="I1676" s="608"/>
      <c r="J1676" s="363"/>
      <c r="K1676" s="363"/>
      <c r="L1676" s="397"/>
      <c r="M1676" s="397"/>
      <c r="N1676" s="399"/>
      <c r="O1676" s="397"/>
    </row>
    <row r="1677" spans="1:15" x14ac:dyDescent="0.2">
      <c r="A1677" s="397"/>
      <c r="B1677" s="397"/>
      <c r="C1677" s="397"/>
      <c r="D1677" s="397"/>
      <c r="E1677" s="397"/>
      <c r="F1677" s="397"/>
      <c r="G1677" s="397"/>
      <c r="H1677" s="399"/>
      <c r="I1677" s="608"/>
      <c r="J1677" s="363"/>
      <c r="K1677" s="363"/>
      <c r="L1677" s="397"/>
      <c r="M1677" s="397"/>
      <c r="N1677" s="399"/>
      <c r="O1677" s="397"/>
    </row>
    <row r="1678" spans="1:15" x14ac:dyDescent="0.2">
      <c r="A1678" s="397"/>
      <c r="B1678" s="397"/>
      <c r="C1678" s="397"/>
      <c r="D1678" s="397"/>
      <c r="E1678" s="397"/>
      <c r="F1678" s="397"/>
      <c r="G1678" s="397"/>
      <c r="H1678" s="399"/>
      <c r="I1678" s="608"/>
      <c r="J1678" s="363"/>
      <c r="K1678" s="363"/>
      <c r="L1678" s="397"/>
      <c r="M1678" s="397"/>
      <c r="N1678" s="399"/>
      <c r="O1678" s="397"/>
    </row>
    <row r="1679" spans="1:15" x14ac:dyDescent="0.2">
      <c r="A1679" s="397"/>
      <c r="B1679" s="397"/>
      <c r="C1679" s="397"/>
      <c r="D1679" s="397"/>
      <c r="E1679" s="397"/>
      <c r="F1679" s="397"/>
      <c r="G1679" s="397"/>
      <c r="H1679" s="399"/>
      <c r="I1679" s="608"/>
      <c r="J1679" s="363"/>
      <c r="K1679" s="363"/>
      <c r="L1679" s="397"/>
      <c r="M1679" s="397"/>
      <c r="N1679" s="399"/>
      <c r="O1679" s="397"/>
    </row>
    <row r="1680" spans="1:15" x14ac:dyDescent="0.2">
      <c r="A1680" s="397"/>
      <c r="B1680" s="397"/>
      <c r="C1680" s="397"/>
      <c r="D1680" s="397"/>
      <c r="E1680" s="397"/>
      <c r="F1680" s="397"/>
      <c r="G1680" s="397"/>
      <c r="H1680" s="399"/>
      <c r="I1680" s="608"/>
      <c r="J1680" s="363"/>
      <c r="K1680" s="363"/>
      <c r="L1680" s="397"/>
      <c r="M1680" s="397"/>
      <c r="N1680" s="399"/>
      <c r="O1680" s="397"/>
    </row>
    <row r="1681" spans="1:15" x14ac:dyDescent="0.2">
      <c r="A1681" s="397"/>
      <c r="B1681" s="397"/>
      <c r="C1681" s="397"/>
      <c r="D1681" s="397"/>
      <c r="E1681" s="397"/>
      <c r="F1681" s="397"/>
      <c r="G1681" s="397"/>
      <c r="H1681" s="399"/>
      <c r="I1681" s="608"/>
      <c r="J1681" s="363"/>
      <c r="K1681" s="363"/>
      <c r="L1681" s="397"/>
      <c r="M1681" s="397"/>
      <c r="N1681" s="399"/>
      <c r="O1681" s="397"/>
    </row>
    <row r="1682" spans="1:15" x14ac:dyDescent="0.2">
      <c r="A1682" s="397"/>
      <c r="B1682" s="397"/>
      <c r="C1682" s="397"/>
      <c r="D1682" s="397"/>
      <c r="E1682" s="397"/>
      <c r="F1682" s="397"/>
      <c r="G1682" s="397"/>
      <c r="H1682" s="399"/>
      <c r="I1682" s="608"/>
      <c r="J1682" s="363"/>
      <c r="K1682" s="363"/>
      <c r="L1682" s="397"/>
      <c r="M1682" s="397"/>
      <c r="N1682" s="399"/>
      <c r="O1682" s="397"/>
    </row>
    <row r="1683" spans="1:15" x14ac:dyDescent="0.2">
      <c r="A1683" s="397"/>
      <c r="B1683" s="397"/>
      <c r="C1683" s="397"/>
      <c r="D1683" s="397"/>
      <c r="E1683" s="397"/>
      <c r="F1683" s="397"/>
      <c r="G1683" s="397"/>
      <c r="H1683" s="399"/>
      <c r="I1683" s="608"/>
      <c r="J1683" s="363"/>
      <c r="K1683" s="363"/>
      <c r="L1683" s="397"/>
      <c r="M1683" s="397"/>
      <c r="N1683" s="399"/>
      <c r="O1683" s="397"/>
    </row>
    <row r="1684" spans="1:15" x14ac:dyDescent="0.2">
      <c r="A1684" s="397"/>
      <c r="B1684" s="397"/>
      <c r="C1684" s="397"/>
      <c r="D1684" s="397"/>
      <c r="E1684" s="397"/>
      <c r="F1684" s="397"/>
      <c r="G1684" s="397"/>
      <c r="H1684" s="399"/>
      <c r="I1684" s="608"/>
      <c r="J1684" s="363"/>
      <c r="K1684" s="363"/>
      <c r="L1684" s="397"/>
      <c r="M1684" s="397"/>
      <c r="N1684" s="399"/>
      <c r="O1684" s="397"/>
    </row>
    <row r="1685" spans="1:15" x14ac:dyDescent="0.2">
      <c r="A1685" s="397"/>
      <c r="B1685" s="397"/>
      <c r="C1685" s="397"/>
      <c r="D1685" s="397"/>
      <c r="E1685" s="397"/>
      <c r="F1685" s="397"/>
      <c r="G1685" s="397"/>
      <c r="H1685" s="399"/>
      <c r="I1685" s="608"/>
      <c r="J1685" s="363"/>
      <c r="K1685" s="363"/>
      <c r="L1685" s="397"/>
      <c r="M1685" s="397"/>
      <c r="N1685" s="399"/>
      <c r="O1685" s="397"/>
    </row>
    <row r="1686" spans="1:15" x14ac:dyDescent="0.2">
      <c r="A1686" s="397"/>
      <c r="B1686" s="397"/>
      <c r="C1686" s="397"/>
      <c r="D1686" s="397"/>
      <c r="E1686" s="397"/>
      <c r="F1686" s="397"/>
      <c r="G1686" s="397"/>
      <c r="H1686" s="399"/>
      <c r="I1686" s="608"/>
      <c r="J1686" s="363"/>
      <c r="K1686" s="363"/>
      <c r="L1686" s="397"/>
      <c r="M1686" s="397"/>
      <c r="N1686" s="399"/>
      <c r="O1686" s="397"/>
    </row>
    <row r="1687" spans="1:15" x14ac:dyDescent="0.2">
      <c r="A1687" s="397"/>
      <c r="B1687" s="397"/>
      <c r="C1687" s="397"/>
      <c r="D1687" s="397"/>
      <c r="E1687" s="397"/>
      <c r="F1687" s="397"/>
      <c r="G1687" s="397"/>
      <c r="H1687" s="399"/>
      <c r="I1687" s="608"/>
      <c r="J1687" s="363"/>
      <c r="K1687" s="363"/>
      <c r="L1687" s="397"/>
      <c r="M1687" s="397"/>
      <c r="N1687" s="399"/>
      <c r="O1687" s="397"/>
    </row>
    <row r="1688" spans="1:15" x14ac:dyDescent="0.2">
      <c r="A1688" s="397"/>
      <c r="B1688" s="397"/>
      <c r="C1688" s="397"/>
      <c r="D1688" s="397"/>
      <c r="E1688" s="397"/>
      <c r="F1688" s="397"/>
      <c r="G1688" s="397"/>
      <c r="H1688" s="399"/>
      <c r="I1688" s="608"/>
      <c r="J1688" s="363"/>
      <c r="K1688" s="363"/>
      <c r="L1688" s="397"/>
      <c r="M1688" s="397"/>
      <c r="N1688" s="399"/>
      <c r="O1688" s="397"/>
    </row>
    <row r="1689" spans="1:15" x14ac:dyDescent="0.2">
      <c r="A1689" s="397"/>
      <c r="B1689" s="397"/>
      <c r="C1689" s="397"/>
      <c r="D1689" s="397"/>
      <c r="E1689" s="397"/>
      <c r="F1689" s="397"/>
      <c r="G1689" s="397"/>
      <c r="H1689" s="399"/>
      <c r="I1689" s="608"/>
      <c r="J1689" s="363"/>
      <c r="K1689" s="363"/>
      <c r="L1689" s="397"/>
      <c r="M1689" s="397"/>
      <c r="N1689" s="399"/>
      <c r="O1689" s="397"/>
    </row>
    <row r="1690" spans="1:15" x14ac:dyDescent="0.2">
      <c r="A1690" s="397"/>
      <c r="B1690" s="397"/>
      <c r="C1690" s="397"/>
      <c r="D1690" s="397"/>
      <c r="E1690" s="397"/>
      <c r="F1690" s="397"/>
      <c r="G1690" s="397"/>
      <c r="H1690" s="399"/>
      <c r="I1690" s="608"/>
      <c r="J1690" s="363"/>
      <c r="K1690" s="363"/>
      <c r="L1690" s="397"/>
      <c r="M1690" s="397"/>
      <c r="N1690" s="399"/>
      <c r="O1690" s="397"/>
    </row>
    <row r="1691" spans="1:15" x14ac:dyDescent="0.2">
      <c r="A1691" s="397"/>
      <c r="B1691" s="397"/>
      <c r="C1691" s="397"/>
      <c r="D1691" s="397"/>
      <c r="E1691" s="397"/>
      <c r="F1691" s="397"/>
      <c r="G1691" s="397"/>
      <c r="H1691" s="399"/>
      <c r="I1691" s="608"/>
      <c r="J1691" s="363"/>
      <c r="K1691" s="363"/>
      <c r="L1691" s="397"/>
      <c r="M1691" s="397"/>
      <c r="N1691" s="399"/>
      <c r="O1691" s="397"/>
    </row>
    <row r="1692" spans="1:15" x14ac:dyDescent="0.2">
      <c r="A1692" s="397"/>
      <c r="B1692" s="397"/>
      <c r="C1692" s="397"/>
      <c r="D1692" s="397"/>
      <c r="E1692" s="397"/>
      <c r="F1692" s="397"/>
      <c r="G1692" s="397"/>
      <c r="H1692" s="399"/>
      <c r="I1692" s="608"/>
      <c r="J1692" s="363"/>
      <c r="K1692" s="363"/>
      <c r="L1692" s="397"/>
      <c r="M1692" s="397"/>
      <c r="N1692" s="399"/>
      <c r="O1692" s="397"/>
    </row>
    <row r="1693" spans="1:15" x14ac:dyDescent="0.2">
      <c r="A1693" s="397"/>
      <c r="B1693" s="397"/>
      <c r="C1693" s="397"/>
      <c r="D1693" s="397"/>
      <c r="E1693" s="397"/>
      <c r="F1693" s="397"/>
      <c r="G1693" s="397"/>
      <c r="H1693" s="399"/>
      <c r="I1693" s="608"/>
      <c r="J1693" s="363"/>
      <c r="K1693" s="363"/>
      <c r="L1693" s="397"/>
      <c r="M1693" s="397"/>
      <c r="N1693" s="399"/>
      <c r="O1693" s="397"/>
    </row>
    <row r="1694" spans="1:15" x14ac:dyDescent="0.2">
      <c r="A1694" s="397"/>
      <c r="B1694" s="397"/>
      <c r="C1694" s="397"/>
      <c r="D1694" s="397"/>
      <c r="E1694" s="397"/>
      <c r="F1694" s="397"/>
      <c r="G1694" s="397"/>
      <c r="H1694" s="399"/>
      <c r="I1694" s="608"/>
      <c r="J1694" s="363"/>
      <c r="K1694" s="363"/>
      <c r="L1694" s="397"/>
      <c r="M1694" s="397"/>
      <c r="N1694" s="399"/>
      <c r="O1694" s="397"/>
    </row>
    <row r="1695" spans="1:15" x14ac:dyDescent="0.2">
      <c r="A1695" s="397"/>
      <c r="B1695" s="397"/>
      <c r="C1695" s="397"/>
      <c r="D1695" s="397"/>
      <c r="E1695" s="397"/>
      <c r="F1695" s="397"/>
      <c r="G1695" s="397"/>
      <c r="H1695" s="399"/>
      <c r="I1695" s="608"/>
      <c r="J1695" s="363"/>
      <c r="K1695" s="363"/>
      <c r="L1695" s="397"/>
      <c r="M1695" s="397"/>
      <c r="N1695" s="399"/>
      <c r="O1695" s="397"/>
    </row>
    <row r="1696" spans="1:15" x14ac:dyDescent="0.2">
      <c r="A1696" s="397"/>
      <c r="B1696" s="397"/>
      <c r="C1696" s="397"/>
      <c r="D1696" s="397"/>
      <c r="E1696" s="397"/>
      <c r="F1696" s="397"/>
      <c r="G1696" s="397"/>
      <c r="H1696" s="399"/>
      <c r="I1696" s="608"/>
      <c r="J1696" s="363"/>
      <c r="K1696" s="363"/>
      <c r="L1696" s="397"/>
      <c r="M1696" s="397"/>
      <c r="N1696" s="399"/>
      <c r="O1696" s="397"/>
    </row>
    <row r="1697" spans="1:15" x14ac:dyDescent="0.2">
      <c r="A1697" s="397"/>
      <c r="B1697" s="397"/>
      <c r="C1697" s="397"/>
      <c r="D1697" s="397"/>
      <c r="E1697" s="397"/>
      <c r="F1697" s="397"/>
      <c r="G1697" s="397"/>
      <c r="H1697" s="399"/>
      <c r="I1697" s="608"/>
      <c r="J1697" s="363"/>
      <c r="K1697" s="363"/>
      <c r="L1697" s="397"/>
      <c r="M1697" s="397"/>
      <c r="N1697" s="399"/>
      <c r="O1697" s="397"/>
    </row>
    <row r="1698" spans="1:15" x14ac:dyDescent="0.2">
      <c r="A1698" s="397"/>
      <c r="B1698" s="397"/>
      <c r="C1698" s="397"/>
      <c r="D1698" s="397"/>
      <c r="E1698" s="397"/>
      <c r="F1698" s="397"/>
      <c r="G1698" s="397"/>
      <c r="H1698" s="399"/>
      <c r="I1698" s="608"/>
      <c r="J1698" s="363"/>
      <c r="K1698" s="363"/>
      <c r="L1698" s="397"/>
      <c r="M1698" s="397"/>
      <c r="N1698" s="399"/>
      <c r="O1698" s="397"/>
    </row>
    <row r="1699" spans="1:15" x14ac:dyDescent="0.2">
      <c r="A1699" s="397"/>
      <c r="B1699" s="397"/>
      <c r="C1699" s="397"/>
      <c r="D1699" s="397"/>
      <c r="E1699" s="397"/>
      <c r="F1699" s="397"/>
      <c r="G1699" s="397"/>
      <c r="H1699" s="399"/>
      <c r="I1699" s="608"/>
      <c r="J1699" s="363"/>
      <c r="K1699" s="363"/>
      <c r="L1699" s="397"/>
      <c r="M1699" s="397"/>
      <c r="N1699" s="399"/>
      <c r="O1699" s="397"/>
    </row>
    <row r="1700" spans="1:15" x14ac:dyDescent="0.2">
      <c r="A1700" s="397"/>
      <c r="B1700" s="397"/>
      <c r="C1700" s="397"/>
      <c r="D1700" s="397"/>
      <c r="E1700" s="397"/>
      <c r="F1700" s="397"/>
      <c r="G1700" s="397"/>
      <c r="H1700" s="399"/>
      <c r="I1700" s="608"/>
      <c r="J1700" s="363"/>
      <c r="K1700" s="363"/>
      <c r="L1700" s="397"/>
      <c r="M1700" s="397"/>
      <c r="N1700" s="399"/>
      <c r="O1700" s="397"/>
    </row>
    <row r="1701" spans="1:15" x14ac:dyDescent="0.2">
      <c r="A1701" s="397"/>
      <c r="B1701" s="397"/>
      <c r="C1701" s="397"/>
      <c r="D1701" s="397"/>
      <c r="E1701" s="397"/>
      <c r="F1701" s="397"/>
      <c r="G1701" s="397"/>
      <c r="H1701" s="399"/>
      <c r="I1701" s="608"/>
      <c r="J1701" s="363"/>
      <c r="K1701" s="363"/>
      <c r="L1701" s="397"/>
      <c r="M1701" s="397"/>
      <c r="N1701" s="399"/>
      <c r="O1701" s="397"/>
    </row>
    <row r="1702" spans="1:15" x14ac:dyDescent="0.2">
      <c r="A1702" s="397"/>
      <c r="B1702" s="397"/>
      <c r="C1702" s="397"/>
      <c r="D1702" s="397"/>
      <c r="E1702" s="397"/>
      <c r="F1702" s="397"/>
      <c r="G1702" s="397"/>
      <c r="H1702" s="399"/>
      <c r="I1702" s="608"/>
      <c r="J1702" s="363"/>
      <c r="K1702" s="363"/>
      <c r="L1702" s="397"/>
      <c r="M1702" s="397"/>
      <c r="N1702" s="399"/>
      <c r="O1702" s="397"/>
    </row>
    <row r="1703" spans="1:15" x14ac:dyDescent="0.2">
      <c r="A1703" s="397"/>
      <c r="B1703" s="397"/>
      <c r="C1703" s="397"/>
      <c r="D1703" s="397"/>
      <c r="E1703" s="397"/>
      <c r="F1703" s="397"/>
      <c r="G1703" s="397"/>
      <c r="H1703" s="399"/>
      <c r="I1703" s="608"/>
      <c r="J1703" s="363"/>
      <c r="K1703" s="363"/>
      <c r="L1703" s="397"/>
      <c r="M1703" s="397"/>
      <c r="N1703" s="399"/>
      <c r="O1703" s="397"/>
    </row>
    <row r="1704" spans="1:15" x14ac:dyDescent="0.2">
      <c r="A1704" s="397"/>
      <c r="B1704" s="397"/>
      <c r="C1704" s="397"/>
      <c r="D1704" s="397"/>
      <c r="E1704" s="397"/>
      <c r="F1704" s="397"/>
      <c r="G1704" s="397"/>
      <c r="H1704" s="399"/>
      <c r="I1704" s="608"/>
      <c r="J1704" s="363"/>
      <c r="K1704" s="363"/>
      <c r="L1704" s="397"/>
      <c r="M1704" s="397"/>
      <c r="N1704" s="399"/>
      <c r="O1704" s="397"/>
    </row>
    <row r="1705" spans="1:15" x14ac:dyDescent="0.2">
      <c r="A1705" s="397"/>
      <c r="B1705" s="397"/>
      <c r="C1705" s="397"/>
      <c r="D1705" s="397"/>
      <c r="E1705" s="397"/>
      <c r="F1705" s="397"/>
      <c r="G1705" s="397"/>
      <c r="H1705" s="399"/>
      <c r="I1705" s="608"/>
      <c r="J1705" s="363"/>
      <c r="K1705" s="363"/>
      <c r="L1705" s="397"/>
      <c r="M1705" s="397"/>
      <c r="N1705" s="399"/>
      <c r="O1705" s="397"/>
    </row>
    <row r="1706" spans="1:15" x14ac:dyDescent="0.2">
      <c r="A1706" s="397"/>
      <c r="B1706" s="397"/>
      <c r="C1706" s="397"/>
      <c r="D1706" s="397"/>
      <c r="E1706" s="397"/>
      <c r="F1706" s="397"/>
      <c r="G1706" s="397"/>
      <c r="H1706" s="399"/>
      <c r="I1706" s="608"/>
      <c r="J1706" s="363"/>
      <c r="K1706" s="363"/>
      <c r="L1706" s="397"/>
      <c r="M1706" s="397"/>
      <c r="N1706" s="399"/>
      <c r="O1706" s="397"/>
    </row>
    <row r="1707" spans="1:15" x14ac:dyDescent="0.2">
      <c r="A1707" s="397"/>
      <c r="B1707" s="397"/>
      <c r="C1707" s="397"/>
      <c r="D1707" s="397"/>
      <c r="E1707" s="397"/>
      <c r="F1707" s="397"/>
      <c r="G1707" s="397"/>
      <c r="H1707" s="399"/>
      <c r="I1707" s="608"/>
      <c r="J1707" s="363"/>
      <c r="K1707" s="363"/>
      <c r="L1707" s="397"/>
      <c r="M1707" s="397"/>
      <c r="N1707" s="399"/>
      <c r="O1707" s="397"/>
    </row>
    <row r="1708" spans="1:15" x14ac:dyDescent="0.2">
      <c r="A1708" s="397"/>
      <c r="B1708" s="397"/>
      <c r="C1708" s="397"/>
      <c r="D1708" s="397"/>
      <c r="E1708" s="397"/>
      <c r="F1708" s="397"/>
      <c r="G1708" s="397"/>
      <c r="H1708" s="399"/>
      <c r="I1708" s="608"/>
      <c r="J1708" s="363"/>
      <c r="K1708" s="363"/>
      <c r="L1708" s="397"/>
      <c r="M1708" s="397"/>
      <c r="N1708" s="399"/>
      <c r="O1708" s="397"/>
    </row>
    <row r="1709" spans="1:15" x14ac:dyDescent="0.2">
      <c r="A1709" s="397"/>
      <c r="B1709" s="397"/>
      <c r="C1709" s="397"/>
      <c r="D1709" s="397"/>
      <c r="E1709" s="397"/>
      <c r="F1709" s="397"/>
      <c r="G1709" s="397"/>
      <c r="H1709" s="399"/>
      <c r="I1709" s="608"/>
      <c r="J1709" s="363"/>
      <c r="K1709" s="363"/>
      <c r="L1709" s="397"/>
      <c r="M1709" s="397"/>
      <c r="N1709" s="399"/>
      <c r="O1709" s="397"/>
    </row>
    <row r="1710" spans="1:15" x14ac:dyDescent="0.2">
      <c r="A1710" s="397"/>
      <c r="B1710" s="397"/>
      <c r="C1710" s="397"/>
      <c r="D1710" s="397"/>
      <c r="E1710" s="397"/>
      <c r="F1710" s="397"/>
      <c r="G1710" s="397"/>
      <c r="H1710" s="399"/>
      <c r="I1710" s="608"/>
      <c r="J1710" s="363"/>
      <c r="K1710" s="363"/>
      <c r="L1710" s="397"/>
      <c r="M1710" s="397"/>
      <c r="N1710" s="399"/>
      <c r="O1710" s="397"/>
    </row>
    <row r="1711" spans="1:15" x14ac:dyDescent="0.2">
      <c r="A1711" s="397"/>
      <c r="B1711" s="397"/>
      <c r="C1711" s="397"/>
      <c r="D1711" s="397"/>
      <c r="E1711" s="397"/>
      <c r="F1711" s="397"/>
      <c r="G1711" s="397"/>
      <c r="H1711" s="399"/>
      <c r="I1711" s="608"/>
      <c r="J1711" s="363"/>
      <c r="K1711" s="363"/>
      <c r="L1711" s="397"/>
      <c r="M1711" s="397"/>
      <c r="N1711" s="399"/>
      <c r="O1711" s="397"/>
    </row>
    <row r="1712" spans="1:15" x14ac:dyDescent="0.2">
      <c r="A1712" s="397"/>
      <c r="B1712" s="397"/>
      <c r="C1712" s="397"/>
      <c r="D1712" s="397"/>
      <c r="E1712" s="397"/>
      <c r="F1712" s="397"/>
      <c r="G1712" s="397"/>
      <c r="H1712" s="399"/>
      <c r="I1712" s="608"/>
      <c r="J1712" s="363"/>
      <c r="K1712" s="363"/>
      <c r="L1712" s="397"/>
      <c r="M1712" s="397"/>
      <c r="N1712" s="399"/>
      <c r="O1712" s="397"/>
    </row>
    <row r="1713" spans="1:15" x14ac:dyDescent="0.2">
      <c r="A1713" s="397"/>
      <c r="B1713" s="397"/>
      <c r="C1713" s="397"/>
      <c r="D1713" s="397"/>
      <c r="E1713" s="397"/>
      <c r="F1713" s="397"/>
      <c r="G1713" s="397"/>
      <c r="H1713" s="399"/>
      <c r="I1713" s="608"/>
      <c r="J1713" s="363"/>
      <c r="K1713" s="363"/>
      <c r="L1713" s="397"/>
      <c r="M1713" s="397"/>
      <c r="N1713" s="399"/>
      <c r="O1713" s="397"/>
    </row>
    <row r="1714" spans="1:15" x14ac:dyDescent="0.2">
      <c r="A1714" s="397"/>
      <c r="B1714" s="397"/>
      <c r="C1714" s="397"/>
      <c r="D1714" s="397"/>
      <c r="E1714" s="397"/>
      <c r="F1714" s="397"/>
      <c r="G1714" s="397"/>
      <c r="H1714" s="399"/>
      <c r="I1714" s="608"/>
      <c r="J1714" s="363"/>
      <c r="K1714" s="363"/>
      <c r="L1714" s="397"/>
      <c r="M1714" s="397"/>
      <c r="N1714" s="399"/>
      <c r="O1714" s="397"/>
    </row>
    <row r="1715" spans="1:15" x14ac:dyDescent="0.2">
      <c r="A1715" s="397"/>
      <c r="B1715" s="397"/>
      <c r="C1715" s="397"/>
      <c r="D1715" s="397"/>
      <c r="E1715" s="397"/>
      <c r="F1715" s="397"/>
      <c r="G1715" s="397"/>
      <c r="H1715" s="399"/>
      <c r="I1715" s="608"/>
      <c r="J1715" s="363"/>
      <c r="K1715" s="363"/>
      <c r="L1715" s="397"/>
      <c r="M1715" s="397"/>
      <c r="N1715" s="399"/>
      <c r="O1715" s="397"/>
    </row>
    <row r="1716" spans="1:15" x14ac:dyDescent="0.2">
      <c r="A1716" s="397"/>
      <c r="B1716" s="397"/>
      <c r="C1716" s="397"/>
      <c r="D1716" s="397"/>
      <c r="E1716" s="397"/>
      <c r="F1716" s="397"/>
      <c r="G1716" s="397"/>
      <c r="H1716" s="399"/>
      <c r="I1716" s="608"/>
      <c r="J1716" s="363"/>
      <c r="K1716" s="363"/>
      <c r="L1716" s="397"/>
      <c r="M1716" s="397"/>
      <c r="N1716" s="399"/>
      <c r="O1716" s="397"/>
    </row>
    <row r="1717" spans="1:15" x14ac:dyDescent="0.2">
      <c r="A1717" s="397"/>
      <c r="B1717" s="397"/>
      <c r="C1717" s="397"/>
      <c r="D1717" s="397"/>
      <c r="E1717" s="397"/>
      <c r="F1717" s="397"/>
      <c r="G1717" s="397"/>
      <c r="H1717" s="399"/>
      <c r="I1717" s="608"/>
      <c r="J1717" s="363"/>
      <c r="K1717" s="363"/>
      <c r="L1717" s="397"/>
      <c r="M1717" s="397"/>
      <c r="N1717" s="399"/>
      <c r="O1717" s="397"/>
    </row>
    <row r="1718" spans="1:15" x14ac:dyDescent="0.2">
      <c r="A1718" s="397"/>
      <c r="B1718" s="397"/>
      <c r="C1718" s="397"/>
      <c r="D1718" s="397"/>
      <c r="E1718" s="397"/>
      <c r="F1718" s="397"/>
      <c r="G1718" s="397"/>
      <c r="H1718" s="399"/>
      <c r="I1718" s="608"/>
      <c r="J1718" s="363"/>
      <c r="K1718" s="363"/>
      <c r="L1718" s="397"/>
      <c r="M1718" s="397"/>
      <c r="N1718" s="399"/>
      <c r="O1718" s="397"/>
    </row>
    <row r="1719" spans="1:15" x14ac:dyDescent="0.2">
      <c r="A1719" s="397"/>
      <c r="B1719" s="397"/>
      <c r="C1719" s="397"/>
      <c r="D1719" s="397"/>
      <c r="E1719" s="397"/>
      <c r="F1719" s="397"/>
      <c r="G1719" s="397"/>
      <c r="H1719" s="399"/>
      <c r="I1719" s="608"/>
      <c r="J1719" s="363"/>
      <c r="K1719" s="363"/>
      <c r="L1719" s="397"/>
      <c r="M1719" s="397"/>
      <c r="N1719" s="399"/>
      <c r="O1719" s="397"/>
    </row>
    <row r="1720" spans="1:15" x14ac:dyDescent="0.2">
      <c r="A1720" s="397"/>
      <c r="B1720" s="397"/>
      <c r="C1720" s="397"/>
      <c r="D1720" s="397"/>
      <c r="E1720" s="397"/>
      <c r="F1720" s="397"/>
      <c r="G1720" s="397"/>
      <c r="H1720" s="399"/>
      <c r="I1720" s="608"/>
      <c r="J1720" s="363"/>
      <c r="K1720" s="363"/>
      <c r="L1720" s="397"/>
      <c r="M1720" s="397"/>
      <c r="N1720" s="399"/>
      <c r="O1720" s="397"/>
    </row>
    <row r="1721" spans="1:15" x14ac:dyDescent="0.2">
      <c r="A1721" s="397"/>
      <c r="B1721" s="397"/>
      <c r="C1721" s="397"/>
      <c r="D1721" s="397"/>
      <c r="E1721" s="397"/>
      <c r="F1721" s="397"/>
      <c r="G1721" s="397"/>
      <c r="H1721" s="399"/>
      <c r="I1721" s="608"/>
      <c r="J1721" s="363"/>
      <c r="K1721" s="363"/>
      <c r="L1721" s="397"/>
      <c r="M1721" s="397"/>
      <c r="N1721" s="399"/>
      <c r="O1721" s="397"/>
    </row>
    <row r="1722" spans="1:15" x14ac:dyDescent="0.2">
      <c r="A1722" s="397"/>
      <c r="B1722" s="397"/>
      <c r="C1722" s="397"/>
      <c r="D1722" s="397"/>
      <c r="E1722" s="397"/>
      <c r="F1722" s="397"/>
      <c r="G1722" s="397"/>
      <c r="H1722" s="399"/>
      <c r="I1722" s="608"/>
      <c r="J1722" s="363"/>
      <c r="K1722" s="363"/>
      <c r="L1722" s="397"/>
      <c r="M1722" s="397"/>
      <c r="N1722" s="399"/>
      <c r="O1722" s="397"/>
    </row>
    <row r="1723" spans="1:15" x14ac:dyDescent="0.2">
      <c r="A1723" s="397"/>
      <c r="B1723" s="397"/>
      <c r="C1723" s="397"/>
      <c r="D1723" s="397"/>
      <c r="E1723" s="397"/>
      <c r="F1723" s="397"/>
      <c r="G1723" s="397"/>
      <c r="H1723" s="399"/>
      <c r="I1723" s="608"/>
      <c r="J1723" s="363"/>
      <c r="K1723" s="363"/>
      <c r="L1723" s="397"/>
      <c r="M1723" s="397"/>
      <c r="N1723" s="399"/>
      <c r="O1723" s="397"/>
    </row>
    <row r="1724" spans="1:15" x14ac:dyDescent="0.2">
      <c r="A1724" s="397"/>
      <c r="B1724" s="397"/>
      <c r="C1724" s="397"/>
      <c r="D1724" s="397"/>
      <c r="E1724" s="397"/>
      <c r="F1724" s="397"/>
      <c r="G1724" s="397"/>
      <c r="H1724" s="399"/>
      <c r="I1724" s="608"/>
      <c r="J1724" s="363"/>
      <c r="K1724" s="363"/>
      <c r="L1724" s="397"/>
      <c r="M1724" s="397"/>
      <c r="N1724" s="399"/>
      <c r="O1724" s="397"/>
    </row>
    <row r="1725" spans="1:15" x14ac:dyDescent="0.2">
      <c r="A1725" s="397"/>
      <c r="B1725" s="397"/>
      <c r="C1725" s="397"/>
      <c r="D1725" s="397"/>
      <c r="E1725" s="397"/>
      <c r="F1725" s="397"/>
      <c r="G1725" s="397"/>
      <c r="H1725" s="399"/>
      <c r="I1725" s="608"/>
      <c r="J1725" s="363"/>
      <c r="K1725" s="363"/>
      <c r="L1725" s="397"/>
      <c r="M1725" s="397"/>
      <c r="N1725" s="399"/>
      <c r="O1725" s="397"/>
    </row>
    <row r="1726" spans="1:15" x14ac:dyDescent="0.2">
      <c r="A1726" s="397"/>
      <c r="B1726" s="397"/>
      <c r="C1726" s="397"/>
      <c r="D1726" s="397"/>
      <c r="E1726" s="397"/>
      <c r="F1726" s="397"/>
      <c r="G1726" s="397"/>
      <c r="H1726" s="399"/>
      <c r="I1726" s="608"/>
      <c r="J1726" s="363"/>
      <c r="K1726" s="363"/>
      <c r="L1726" s="397"/>
      <c r="M1726" s="397"/>
      <c r="N1726" s="399"/>
      <c r="O1726" s="397"/>
    </row>
    <row r="1727" spans="1:15" x14ac:dyDescent="0.2">
      <c r="A1727" s="397"/>
      <c r="B1727" s="397"/>
      <c r="C1727" s="397"/>
      <c r="D1727" s="397"/>
      <c r="E1727" s="397"/>
      <c r="F1727" s="397"/>
      <c r="G1727" s="397"/>
      <c r="H1727" s="399"/>
      <c r="I1727" s="608"/>
      <c r="J1727" s="363"/>
      <c r="K1727" s="363"/>
      <c r="L1727" s="397"/>
      <c r="M1727" s="397"/>
      <c r="N1727" s="399"/>
      <c r="O1727" s="397"/>
    </row>
    <row r="1728" spans="1:15" x14ac:dyDescent="0.2">
      <c r="A1728" s="397"/>
      <c r="B1728" s="397"/>
      <c r="C1728" s="397"/>
      <c r="D1728" s="397"/>
      <c r="E1728" s="397"/>
      <c r="F1728" s="397"/>
      <c r="G1728" s="397"/>
      <c r="H1728" s="399"/>
      <c r="I1728" s="608"/>
      <c r="J1728" s="363"/>
      <c r="K1728" s="363"/>
      <c r="L1728" s="397"/>
      <c r="M1728" s="397"/>
      <c r="N1728" s="399"/>
      <c r="O1728" s="397"/>
    </row>
    <row r="1729" spans="1:15" x14ac:dyDescent="0.2">
      <c r="A1729" s="397"/>
      <c r="B1729" s="397"/>
      <c r="C1729" s="397"/>
      <c r="D1729" s="397"/>
      <c r="E1729" s="397"/>
      <c r="F1729" s="397"/>
      <c r="G1729" s="397"/>
      <c r="H1729" s="399"/>
      <c r="I1729" s="608"/>
      <c r="J1729" s="363"/>
      <c r="K1729" s="363"/>
      <c r="L1729" s="397"/>
      <c r="M1729" s="397"/>
      <c r="N1729" s="399"/>
      <c r="O1729" s="397"/>
    </row>
    <row r="1730" spans="1:15" x14ac:dyDescent="0.2">
      <c r="A1730" s="397"/>
      <c r="B1730" s="397"/>
      <c r="C1730" s="397"/>
      <c r="D1730" s="397"/>
      <c r="E1730" s="397"/>
      <c r="F1730" s="397"/>
      <c r="G1730" s="397"/>
      <c r="H1730" s="399"/>
      <c r="I1730" s="608"/>
      <c r="J1730" s="363"/>
      <c r="K1730" s="363"/>
      <c r="L1730" s="397"/>
      <c r="M1730" s="397"/>
      <c r="N1730" s="399"/>
      <c r="O1730" s="397"/>
    </row>
    <row r="1731" spans="1:15" x14ac:dyDescent="0.2">
      <c r="A1731" s="397"/>
      <c r="B1731" s="397"/>
      <c r="C1731" s="397"/>
      <c r="D1731" s="397"/>
      <c r="E1731" s="397"/>
      <c r="F1731" s="397"/>
      <c r="G1731" s="397"/>
      <c r="H1731" s="399"/>
      <c r="I1731" s="608"/>
      <c r="J1731" s="363"/>
      <c r="K1731" s="363"/>
      <c r="L1731" s="397"/>
      <c r="M1731" s="397"/>
      <c r="N1731" s="399"/>
      <c r="O1731" s="397"/>
    </row>
    <row r="1732" spans="1:15" x14ac:dyDescent="0.2">
      <c r="A1732" s="397"/>
      <c r="B1732" s="397"/>
      <c r="C1732" s="397"/>
      <c r="D1732" s="397"/>
      <c r="E1732" s="397"/>
      <c r="F1732" s="397"/>
      <c r="G1732" s="397"/>
      <c r="H1732" s="399"/>
      <c r="I1732" s="608"/>
      <c r="J1732" s="363"/>
      <c r="K1732" s="363"/>
      <c r="L1732" s="397"/>
      <c r="M1732" s="397"/>
      <c r="N1732" s="399"/>
      <c r="O1732" s="397"/>
    </row>
    <row r="1733" spans="1:15" x14ac:dyDescent="0.2">
      <c r="A1733" s="397"/>
      <c r="B1733" s="397"/>
      <c r="C1733" s="397"/>
      <c r="D1733" s="397"/>
      <c r="E1733" s="397"/>
      <c r="F1733" s="397"/>
      <c r="G1733" s="397"/>
      <c r="H1733" s="399"/>
      <c r="I1733" s="608"/>
      <c r="J1733" s="363"/>
      <c r="K1733" s="363"/>
      <c r="L1733" s="397"/>
      <c r="M1733" s="397"/>
      <c r="N1733" s="399"/>
      <c r="O1733" s="397"/>
    </row>
    <row r="1734" spans="1:15" x14ac:dyDescent="0.2">
      <c r="A1734" s="397"/>
      <c r="B1734" s="397"/>
      <c r="C1734" s="397"/>
      <c r="D1734" s="397"/>
      <c r="E1734" s="397"/>
      <c r="F1734" s="397"/>
      <c r="G1734" s="397"/>
      <c r="H1734" s="399"/>
      <c r="I1734" s="608"/>
      <c r="J1734" s="363"/>
      <c r="K1734" s="363"/>
      <c r="L1734" s="397"/>
      <c r="M1734" s="397"/>
      <c r="N1734" s="399"/>
      <c r="O1734" s="397"/>
    </row>
    <row r="1735" spans="1:15" x14ac:dyDescent="0.2">
      <c r="A1735" s="397"/>
      <c r="B1735" s="397"/>
      <c r="C1735" s="397"/>
      <c r="D1735" s="397"/>
      <c r="E1735" s="397"/>
      <c r="F1735" s="397"/>
      <c r="G1735" s="397"/>
      <c r="H1735" s="399"/>
      <c r="I1735" s="608"/>
      <c r="J1735" s="363"/>
      <c r="K1735" s="363"/>
      <c r="L1735" s="397"/>
      <c r="M1735" s="397"/>
      <c r="N1735" s="399"/>
      <c r="O1735" s="397"/>
    </row>
    <row r="1736" spans="1:15" x14ac:dyDescent="0.2">
      <c r="A1736" s="397"/>
      <c r="B1736" s="397"/>
      <c r="C1736" s="397"/>
      <c r="D1736" s="397"/>
      <c r="E1736" s="397"/>
      <c r="F1736" s="397"/>
      <c r="G1736" s="397"/>
      <c r="H1736" s="399"/>
      <c r="I1736" s="608"/>
      <c r="J1736" s="363"/>
      <c r="K1736" s="363"/>
      <c r="L1736" s="397"/>
      <c r="M1736" s="397"/>
      <c r="N1736" s="399"/>
      <c r="O1736" s="397"/>
    </row>
    <row r="1737" spans="1:15" x14ac:dyDescent="0.2">
      <c r="A1737" s="397"/>
      <c r="B1737" s="397"/>
      <c r="C1737" s="397"/>
      <c r="D1737" s="397"/>
      <c r="E1737" s="397"/>
      <c r="F1737" s="397"/>
      <c r="G1737" s="397"/>
      <c r="H1737" s="399"/>
      <c r="I1737" s="608"/>
      <c r="J1737" s="363"/>
      <c r="K1737" s="363"/>
      <c r="L1737" s="397"/>
      <c r="M1737" s="397"/>
      <c r="N1737" s="399"/>
      <c r="O1737" s="397"/>
    </row>
    <row r="1738" spans="1:15" x14ac:dyDescent="0.2">
      <c r="A1738" s="397"/>
      <c r="B1738" s="397"/>
      <c r="C1738" s="397"/>
      <c r="D1738" s="397"/>
      <c r="E1738" s="397"/>
      <c r="F1738" s="397"/>
      <c r="G1738" s="397"/>
      <c r="H1738" s="399"/>
      <c r="I1738" s="608"/>
      <c r="J1738" s="363"/>
      <c r="K1738" s="363"/>
      <c r="L1738" s="397"/>
      <c r="M1738" s="397"/>
      <c r="N1738" s="399"/>
      <c r="O1738" s="397"/>
    </row>
    <row r="1739" spans="1:15" x14ac:dyDescent="0.2">
      <c r="A1739" s="397"/>
      <c r="B1739" s="397"/>
      <c r="C1739" s="397"/>
      <c r="D1739" s="397"/>
      <c r="E1739" s="397"/>
      <c r="F1739" s="397"/>
      <c r="G1739" s="397"/>
      <c r="H1739" s="399"/>
      <c r="I1739" s="608"/>
      <c r="J1739" s="363"/>
      <c r="K1739" s="363"/>
      <c r="L1739" s="397"/>
      <c r="M1739" s="397"/>
      <c r="N1739" s="399"/>
      <c r="O1739" s="397"/>
    </row>
    <row r="1740" spans="1:15" x14ac:dyDescent="0.2">
      <c r="A1740" s="397"/>
      <c r="B1740" s="397"/>
      <c r="C1740" s="397"/>
      <c r="D1740" s="397"/>
      <c r="E1740" s="397"/>
      <c r="F1740" s="397"/>
      <c r="G1740" s="397"/>
      <c r="H1740" s="399"/>
      <c r="I1740" s="608"/>
      <c r="J1740" s="363"/>
      <c r="K1740" s="363"/>
      <c r="L1740" s="397"/>
      <c r="M1740" s="397"/>
      <c r="N1740" s="399"/>
      <c r="O1740" s="397"/>
    </row>
    <row r="1741" spans="1:15" x14ac:dyDescent="0.2">
      <c r="A1741" s="397"/>
      <c r="B1741" s="397"/>
      <c r="C1741" s="397"/>
      <c r="D1741" s="397"/>
      <c r="E1741" s="397"/>
      <c r="F1741" s="397"/>
      <c r="G1741" s="397"/>
      <c r="H1741" s="399"/>
      <c r="I1741" s="608"/>
      <c r="J1741" s="363"/>
      <c r="K1741" s="363"/>
      <c r="L1741" s="397"/>
      <c r="M1741" s="397"/>
      <c r="N1741" s="399"/>
      <c r="O1741" s="397"/>
    </row>
    <row r="1742" spans="1:15" x14ac:dyDescent="0.2">
      <c r="A1742" s="397"/>
      <c r="B1742" s="397"/>
      <c r="C1742" s="397"/>
      <c r="D1742" s="397"/>
      <c r="E1742" s="397"/>
      <c r="F1742" s="397"/>
      <c r="G1742" s="397"/>
      <c r="H1742" s="399"/>
      <c r="I1742" s="608"/>
      <c r="J1742" s="363"/>
      <c r="K1742" s="363"/>
      <c r="L1742" s="397"/>
      <c r="M1742" s="397"/>
      <c r="N1742" s="399"/>
      <c r="O1742" s="397"/>
    </row>
    <row r="1743" spans="1:15" x14ac:dyDescent="0.2">
      <c r="A1743" s="397"/>
      <c r="B1743" s="397"/>
      <c r="C1743" s="397"/>
      <c r="D1743" s="397"/>
      <c r="E1743" s="397"/>
      <c r="F1743" s="397"/>
      <c r="G1743" s="397"/>
      <c r="H1743" s="399"/>
      <c r="I1743" s="608"/>
      <c r="J1743" s="363"/>
      <c r="K1743" s="363"/>
      <c r="L1743" s="397"/>
      <c r="M1743" s="397"/>
      <c r="N1743" s="399"/>
      <c r="O1743" s="397"/>
    </row>
    <row r="1744" spans="1:15" x14ac:dyDescent="0.2">
      <c r="A1744" s="397"/>
      <c r="B1744" s="397"/>
      <c r="C1744" s="397"/>
      <c r="D1744" s="397"/>
      <c r="E1744" s="397"/>
      <c r="F1744" s="397"/>
      <c r="G1744" s="397"/>
      <c r="H1744" s="399"/>
      <c r="I1744" s="608"/>
      <c r="J1744" s="363"/>
      <c r="K1744" s="363"/>
      <c r="L1744" s="397"/>
      <c r="M1744" s="397"/>
      <c r="N1744" s="399"/>
      <c r="O1744" s="397"/>
    </row>
    <row r="1745" spans="1:15" x14ac:dyDescent="0.2">
      <c r="A1745" s="397"/>
      <c r="B1745" s="397"/>
      <c r="C1745" s="397"/>
      <c r="D1745" s="397"/>
      <c r="E1745" s="397"/>
      <c r="F1745" s="397"/>
      <c r="G1745" s="397"/>
      <c r="H1745" s="399"/>
      <c r="I1745" s="608"/>
      <c r="J1745" s="363"/>
      <c r="K1745" s="363"/>
      <c r="L1745" s="397"/>
      <c r="M1745" s="397"/>
      <c r="N1745" s="399"/>
      <c r="O1745" s="397"/>
    </row>
    <row r="1746" spans="1:15" x14ac:dyDescent="0.2">
      <c r="A1746" s="397"/>
      <c r="B1746" s="397"/>
      <c r="C1746" s="397"/>
      <c r="D1746" s="397"/>
      <c r="E1746" s="397"/>
      <c r="F1746" s="397"/>
      <c r="G1746" s="397"/>
      <c r="H1746" s="399"/>
      <c r="I1746" s="608"/>
      <c r="J1746" s="363"/>
      <c r="K1746" s="363"/>
      <c r="L1746" s="397"/>
      <c r="M1746" s="397"/>
      <c r="N1746" s="399"/>
      <c r="O1746" s="397"/>
    </row>
    <row r="1747" spans="1:15" x14ac:dyDescent="0.2">
      <c r="A1747" s="397"/>
      <c r="B1747" s="397"/>
      <c r="C1747" s="397"/>
      <c r="D1747" s="397"/>
      <c r="E1747" s="397"/>
      <c r="F1747" s="397"/>
      <c r="G1747" s="397"/>
      <c r="H1747" s="399"/>
      <c r="I1747" s="608"/>
      <c r="J1747" s="363"/>
      <c r="K1747" s="363"/>
      <c r="L1747" s="397"/>
      <c r="M1747" s="397"/>
      <c r="N1747" s="399"/>
      <c r="O1747" s="397"/>
    </row>
    <row r="1748" spans="1:15" x14ac:dyDescent="0.2">
      <c r="A1748" s="397"/>
      <c r="B1748" s="397"/>
      <c r="C1748" s="397"/>
      <c r="D1748" s="397"/>
      <c r="E1748" s="397"/>
      <c r="F1748" s="397"/>
      <c r="G1748" s="397"/>
      <c r="H1748" s="399"/>
      <c r="I1748" s="608"/>
      <c r="J1748" s="363"/>
      <c r="K1748" s="363"/>
      <c r="L1748" s="397"/>
      <c r="M1748" s="397"/>
      <c r="N1748" s="399"/>
      <c r="O1748" s="397"/>
    </row>
    <row r="1749" spans="1:15" x14ac:dyDescent="0.2">
      <c r="A1749" s="397"/>
      <c r="B1749" s="397"/>
      <c r="C1749" s="397"/>
      <c r="D1749" s="397"/>
      <c r="E1749" s="397"/>
      <c r="F1749" s="397"/>
      <c r="G1749" s="397"/>
      <c r="H1749" s="399"/>
      <c r="I1749" s="608"/>
      <c r="J1749" s="363"/>
      <c r="K1749" s="363"/>
      <c r="L1749" s="397"/>
      <c r="M1749" s="397"/>
      <c r="N1749" s="399"/>
      <c r="O1749" s="397"/>
    </row>
    <row r="1750" spans="1:15" x14ac:dyDescent="0.2">
      <c r="A1750" s="397"/>
      <c r="B1750" s="397"/>
      <c r="C1750" s="397"/>
      <c r="D1750" s="397"/>
      <c r="E1750" s="397"/>
      <c r="F1750" s="397"/>
      <c r="G1750" s="397"/>
      <c r="H1750" s="399"/>
      <c r="I1750" s="608"/>
      <c r="J1750" s="363"/>
      <c r="K1750" s="363"/>
      <c r="L1750" s="397"/>
      <c r="M1750" s="397"/>
      <c r="N1750" s="399"/>
      <c r="O1750" s="397"/>
    </row>
    <row r="1751" spans="1:15" x14ac:dyDescent="0.2">
      <c r="A1751" s="397"/>
      <c r="B1751" s="397"/>
      <c r="C1751" s="397"/>
      <c r="D1751" s="397"/>
      <c r="E1751" s="397"/>
      <c r="F1751" s="397"/>
      <c r="G1751" s="397"/>
      <c r="H1751" s="399"/>
      <c r="I1751" s="608"/>
      <c r="J1751" s="363"/>
      <c r="K1751" s="363"/>
      <c r="L1751" s="397"/>
      <c r="M1751" s="397"/>
      <c r="N1751" s="399"/>
      <c r="O1751" s="397"/>
    </row>
    <row r="1752" spans="1:15" x14ac:dyDescent="0.2">
      <c r="A1752" s="397"/>
      <c r="B1752" s="397"/>
      <c r="C1752" s="397"/>
      <c r="D1752" s="397"/>
      <c r="E1752" s="397"/>
      <c r="F1752" s="397"/>
      <c r="G1752" s="397"/>
      <c r="H1752" s="399"/>
      <c r="I1752" s="608"/>
      <c r="J1752" s="363"/>
      <c r="K1752" s="363"/>
      <c r="L1752" s="397"/>
      <c r="M1752" s="397"/>
      <c r="N1752" s="399"/>
      <c r="O1752" s="397"/>
    </row>
    <row r="1753" spans="1:15" x14ac:dyDescent="0.2">
      <c r="A1753" s="397"/>
      <c r="B1753" s="397"/>
      <c r="C1753" s="397"/>
      <c r="D1753" s="397"/>
      <c r="E1753" s="397"/>
      <c r="F1753" s="397"/>
      <c r="G1753" s="397"/>
      <c r="H1753" s="399"/>
      <c r="I1753" s="608"/>
      <c r="J1753" s="363"/>
      <c r="K1753" s="363"/>
      <c r="L1753" s="397"/>
      <c r="M1753" s="397"/>
      <c r="N1753" s="399"/>
      <c r="O1753" s="397"/>
    </row>
    <row r="1754" spans="1:15" x14ac:dyDescent="0.2">
      <c r="A1754" s="397"/>
      <c r="B1754" s="397"/>
      <c r="C1754" s="397"/>
      <c r="D1754" s="397"/>
      <c r="E1754" s="397"/>
      <c r="F1754" s="397"/>
      <c r="G1754" s="397"/>
      <c r="H1754" s="399"/>
      <c r="I1754" s="608"/>
      <c r="J1754" s="363"/>
      <c r="K1754" s="363"/>
      <c r="L1754" s="397"/>
      <c r="M1754" s="397"/>
      <c r="N1754" s="399"/>
      <c r="O1754" s="397"/>
    </row>
    <row r="1755" spans="1:15" x14ac:dyDescent="0.2">
      <c r="A1755" s="397"/>
      <c r="B1755" s="397"/>
      <c r="C1755" s="397"/>
      <c r="D1755" s="397"/>
      <c r="E1755" s="397"/>
      <c r="F1755" s="397"/>
      <c r="G1755" s="397"/>
      <c r="H1755" s="399"/>
      <c r="I1755" s="608"/>
      <c r="J1755" s="363"/>
      <c r="K1755" s="363"/>
      <c r="L1755" s="397"/>
      <c r="M1755" s="397"/>
      <c r="N1755" s="399"/>
      <c r="O1755" s="397"/>
    </row>
    <row r="1756" spans="1:15" x14ac:dyDescent="0.2">
      <c r="A1756" s="397"/>
      <c r="B1756" s="397"/>
      <c r="C1756" s="397"/>
      <c r="D1756" s="397"/>
      <c r="E1756" s="397"/>
      <c r="F1756" s="397"/>
      <c r="G1756" s="397"/>
      <c r="H1756" s="399"/>
      <c r="I1756" s="608"/>
      <c r="J1756" s="363"/>
      <c r="K1756" s="363"/>
      <c r="L1756" s="397"/>
      <c r="M1756" s="397"/>
      <c r="N1756" s="399"/>
      <c r="O1756" s="397"/>
    </row>
    <row r="1757" spans="1:15" x14ac:dyDescent="0.2">
      <c r="A1757" s="397"/>
      <c r="B1757" s="397"/>
      <c r="C1757" s="397"/>
      <c r="D1757" s="397"/>
      <c r="E1757" s="397"/>
      <c r="F1757" s="397"/>
      <c r="G1757" s="397"/>
      <c r="H1757" s="399"/>
      <c r="I1757" s="608"/>
      <c r="J1757" s="363"/>
      <c r="K1757" s="363"/>
      <c r="L1757" s="397"/>
      <c r="M1757" s="397"/>
      <c r="N1757" s="399"/>
      <c r="O1757" s="397"/>
    </row>
    <row r="1758" spans="1:15" x14ac:dyDescent="0.2">
      <c r="A1758" s="397"/>
      <c r="B1758" s="397"/>
      <c r="C1758" s="397"/>
      <c r="D1758" s="397"/>
      <c r="E1758" s="397"/>
      <c r="F1758" s="397"/>
      <c r="G1758" s="397"/>
      <c r="H1758" s="399"/>
      <c r="I1758" s="608"/>
      <c r="J1758" s="363"/>
      <c r="K1758" s="363"/>
      <c r="L1758" s="397"/>
      <c r="M1758" s="397"/>
      <c r="N1758" s="399"/>
      <c r="O1758" s="397"/>
    </row>
    <row r="1759" spans="1:15" x14ac:dyDescent="0.2">
      <c r="A1759" s="397"/>
      <c r="B1759" s="397"/>
      <c r="C1759" s="397"/>
      <c r="D1759" s="397"/>
      <c r="E1759" s="397"/>
      <c r="F1759" s="397"/>
      <c r="G1759" s="397"/>
      <c r="H1759" s="399"/>
      <c r="I1759" s="608"/>
      <c r="J1759" s="363"/>
      <c r="K1759" s="363"/>
      <c r="L1759" s="397"/>
      <c r="M1759" s="397"/>
      <c r="N1759" s="399"/>
      <c r="O1759" s="397"/>
    </row>
    <row r="1760" spans="1:15" x14ac:dyDescent="0.2">
      <c r="A1760" s="397"/>
      <c r="B1760" s="397"/>
      <c r="C1760" s="397"/>
      <c r="D1760" s="397"/>
      <c r="E1760" s="397"/>
      <c r="F1760" s="397"/>
      <c r="G1760" s="397"/>
      <c r="H1760" s="399"/>
      <c r="I1760" s="608"/>
      <c r="J1760" s="363"/>
      <c r="K1760" s="363"/>
      <c r="L1760" s="397"/>
      <c r="M1760" s="397"/>
      <c r="N1760" s="399"/>
      <c r="O1760" s="397"/>
    </row>
    <row r="1761" spans="1:15" x14ac:dyDescent="0.2">
      <c r="A1761" s="397"/>
      <c r="B1761" s="397"/>
      <c r="C1761" s="397"/>
      <c r="D1761" s="397"/>
      <c r="E1761" s="397"/>
      <c r="F1761" s="397"/>
      <c r="G1761" s="397"/>
      <c r="H1761" s="399"/>
      <c r="I1761" s="608"/>
      <c r="J1761" s="363"/>
      <c r="K1761" s="363"/>
      <c r="L1761" s="397"/>
      <c r="M1761" s="397"/>
      <c r="N1761" s="399"/>
      <c r="O1761" s="397"/>
    </row>
    <row r="1762" spans="1:15" x14ac:dyDescent="0.2">
      <c r="A1762" s="397"/>
      <c r="B1762" s="397"/>
      <c r="C1762" s="397"/>
      <c r="D1762" s="397"/>
      <c r="E1762" s="397"/>
      <c r="F1762" s="397"/>
      <c r="G1762" s="397"/>
      <c r="H1762" s="399"/>
      <c r="I1762" s="608"/>
      <c r="J1762" s="363"/>
      <c r="K1762" s="363"/>
      <c r="L1762" s="397"/>
      <c r="M1762" s="397"/>
      <c r="N1762" s="399"/>
      <c r="O1762" s="397"/>
    </row>
    <row r="1763" spans="1:15" x14ac:dyDescent="0.2">
      <c r="A1763" s="397"/>
      <c r="B1763" s="397"/>
      <c r="C1763" s="397"/>
      <c r="D1763" s="397"/>
      <c r="E1763" s="397"/>
      <c r="F1763" s="397"/>
      <c r="G1763" s="397"/>
      <c r="H1763" s="399"/>
      <c r="I1763" s="608"/>
      <c r="J1763" s="363"/>
      <c r="K1763" s="363"/>
      <c r="L1763" s="397"/>
      <c r="M1763" s="397"/>
      <c r="N1763" s="399"/>
      <c r="O1763" s="397"/>
    </row>
    <row r="1764" spans="1:15" x14ac:dyDescent="0.2">
      <c r="A1764" s="397"/>
      <c r="B1764" s="397"/>
      <c r="C1764" s="397"/>
      <c r="D1764" s="397"/>
      <c r="E1764" s="397"/>
      <c r="F1764" s="397"/>
      <c r="G1764" s="397"/>
      <c r="H1764" s="399"/>
      <c r="I1764" s="608"/>
      <c r="J1764" s="363"/>
      <c r="K1764" s="363"/>
      <c r="L1764" s="397"/>
      <c r="M1764" s="397"/>
      <c r="N1764" s="399"/>
      <c r="O1764" s="397"/>
    </row>
    <row r="1765" spans="1:15" x14ac:dyDescent="0.2">
      <c r="A1765" s="397"/>
      <c r="B1765" s="397"/>
      <c r="C1765" s="397"/>
      <c r="D1765" s="397"/>
      <c r="E1765" s="397"/>
      <c r="F1765" s="397"/>
      <c r="G1765" s="397"/>
      <c r="H1765" s="399"/>
      <c r="I1765" s="608"/>
      <c r="J1765" s="363"/>
      <c r="K1765" s="363"/>
      <c r="L1765" s="397"/>
      <c r="M1765" s="397"/>
      <c r="N1765" s="399"/>
      <c r="O1765" s="397"/>
    </row>
    <row r="1766" spans="1:15" x14ac:dyDescent="0.2">
      <c r="A1766" s="397"/>
      <c r="B1766" s="397"/>
      <c r="C1766" s="397"/>
      <c r="D1766" s="397"/>
      <c r="E1766" s="397"/>
      <c r="F1766" s="397"/>
      <c r="G1766" s="397"/>
      <c r="H1766" s="399"/>
      <c r="I1766" s="608"/>
      <c r="J1766" s="363"/>
      <c r="K1766" s="363"/>
      <c r="L1766" s="397"/>
      <c r="M1766" s="397"/>
      <c r="N1766" s="399"/>
      <c r="O1766" s="397"/>
    </row>
    <row r="1767" spans="1:15" x14ac:dyDescent="0.2">
      <c r="A1767" s="397"/>
      <c r="B1767" s="397"/>
      <c r="C1767" s="397"/>
      <c r="D1767" s="397"/>
      <c r="E1767" s="397"/>
      <c r="F1767" s="397"/>
      <c r="G1767" s="397"/>
      <c r="H1767" s="399"/>
      <c r="I1767" s="608"/>
      <c r="J1767" s="363"/>
      <c r="K1767" s="363"/>
      <c r="L1767" s="397"/>
      <c r="M1767" s="397"/>
      <c r="N1767" s="399"/>
      <c r="O1767" s="397"/>
    </row>
    <row r="1768" spans="1:15" x14ac:dyDescent="0.2">
      <c r="A1768" s="397"/>
      <c r="B1768" s="397"/>
      <c r="C1768" s="397"/>
      <c r="D1768" s="397"/>
      <c r="E1768" s="397"/>
      <c r="F1768" s="397"/>
      <c r="G1768" s="397"/>
      <c r="H1768" s="399"/>
      <c r="I1768" s="608"/>
      <c r="J1768" s="363"/>
      <c r="K1768" s="363"/>
      <c r="L1768" s="397"/>
      <c r="M1768" s="397"/>
      <c r="N1768" s="399"/>
      <c r="O1768" s="397"/>
    </row>
    <row r="1769" spans="1:15" x14ac:dyDescent="0.2">
      <c r="A1769" s="397"/>
      <c r="B1769" s="397"/>
      <c r="C1769" s="397"/>
      <c r="D1769" s="397"/>
      <c r="E1769" s="397"/>
      <c r="F1769" s="397"/>
      <c r="G1769" s="397"/>
      <c r="H1769" s="399"/>
      <c r="I1769" s="608"/>
      <c r="J1769" s="363"/>
      <c r="K1769" s="363"/>
      <c r="L1769" s="397"/>
      <c r="M1769" s="397"/>
      <c r="N1769" s="399"/>
      <c r="O1769" s="397"/>
    </row>
    <row r="1770" spans="1:15" x14ac:dyDescent="0.2">
      <c r="A1770" s="397"/>
      <c r="B1770" s="397"/>
      <c r="C1770" s="397"/>
      <c r="D1770" s="397"/>
      <c r="E1770" s="397"/>
      <c r="F1770" s="397"/>
      <c r="G1770" s="397"/>
      <c r="H1770" s="399"/>
      <c r="I1770" s="608"/>
      <c r="J1770" s="363"/>
      <c r="K1770" s="363"/>
      <c r="L1770" s="397"/>
      <c r="M1770" s="397"/>
      <c r="N1770" s="399"/>
      <c r="O1770" s="397"/>
    </row>
    <row r="1771" spans="1:15" x14ac:dyDescent="0.2">
      <c r="A1771" s="397"/>
      <c r="B1771" s="397"/>
      <c r="C1771" s="397"/>
      <c r="D1771" s="397"/>
      <c r="E1771" s="397"/>
      <c r="F1771" s="397"/>
      <c r="G1771" s="397"/>
      <c r="H1771" s="399"/>
      <c r="I1771" s="608"/>
      <c r="J1771" s="363"/>
      <c r="K1771" s="363"/>
      <c r="L1771" s="397"/>
      <c r="M1771" s="397"/>
      <c r="N1771" s="399"/>
      <c r="O1771" s="397"/>
    </row>
    <row r="1772" spans="1:15" x14ac:dyDescent="0.2">
      <c r="A1772" s="397"/>
      <c r="B1772" s="397"/>
      <c r="C1772" s="397"/>
      <c r="D1772" s="397"/>
      <c r="E1772" s="397"/>
      <c r="F1772" s="397"/>
      <c r="G1772" s="397"/>
      <c r="H1772" s="399"/>
      <c r="I1772" s="608"/>
      <c r="J1772" s="363"/>
      <c r="K1772" s="363"/>
      <c r="L1772" s="397"/>
      <c r="M1772" s="397"/>
      <c r="N1772" s="399"/>
      <c r="O1772" s="397"/>
    </row>
    <row r="1773" spans="1:15" x14ac:dyDescent="0.2">
      <c r="A1773" s="397"/>
      <c r="B1773" s="397"/>
      <c r="C1773" s="397"/>
      <c r="D1773" s="397"/>
      <c r="E1773" s="397"/>
      <c r="F1773" s="397"/>
      <c r="G1773" s="397"/>
      <c r="H1773" s="399"/>
      <c r="I1773" s="608"/>
      <c r="J1773" s="363"/>
      <c r="K1773" s="363"/>
      <c r="L1773" s="397"/>
      <c r="M1773" s="397"/>
      <c r="N1773" s="399"/>
      <c r="O1773" s="397"/>
    </row>
    <row r="1774" spans="1:15" x14ac:dyDescent="0.2">
      <c r="A1774" s="397"/>
      <c r="B1774" s="397"/>
      <c r="C1774" s="397"/>
      <c r="D1774" s="397"/>
      <c r="E1774" s="397"/>
      <c r="F1774" s="397"/>
      <c r="G1774" s="397"/>
      <c r="H1774" s="399"/>
      <c r="I1774" s="608"/>
      <c r="J1774" s="363"/>
      <c r="K1774" s="363"/>
      <c r="L1774" s="397"/>
      <c r="M1774" s="397"/>
      <c r="N1774" s="399"/>
      <c r="O1774" s="397"/>
    </row>
    <row r="1775" spans="1:15" x14ac:dyDescent="0.2">
      <c r="A1775" s="397"/>
      <c r="B1775" s="397"/>
      <c r="C1775" s="397"/>
      <c r="D1775" s="397"/>
      <c r="E1775" s="397"/>
      <c r="F1775" s="397"/>
      <c r="G1775" s="397"/>
      <c r="H1775" s="399"/>
      <c r="I1775" s="608"/>
      <c r="J1775" s="363"/>
      <c r="K1775" s="363"/>
      <c r="L1775" s="397"/>
      <c r="M1775" s="397"/>
      <c r="N1775" s="399"/>
      <c r="O1775" s="397"/>
    </row>
    <row r="1776" spans="1:15" x14ac:dyDescent="0.2">
      <c r="A1776" s="397"/>
      <c r="B1776" s="397"/>
      <c r="C1776" s="397"/>
      <c r="D1776" s="397"/>
      <c r="E1776" s="397"/>
      <c r="F1776" s="397"/>
      <c r="G1776" s="397"/>
      <c r="H1776" s="399"/>
      <c r="I1776" s="608"/>
      <c r="J1776" s="363"/>
      <c r="K1776" s="363"/>
      <c r="L1776" s="397"/>
      <c r="M1776" s="397"/>
      <c r="N1776" s="399"/>
      <c r="O1776" s="397"/>
    </row>
    <row r="1777" spans="1:15" x14ac:dyDescent="0.2">
      <c r="A1777" s="397"/>
      <c r="B1777" s="397"/>
      <c r="C1777" s="397"/>
      <c r="D1777" s="397"/>
      <c r="E1777" s="397"/>
      <c r="F1777" s="397"/>
      <c r="G1777" s="397"/>
      <c r="H1777" s="399"/>
      <c r="I1777" s="608"/>
      <c r="J1777" s="363"/>
      <c r="K1777" s="363"/>
      <c r="L1777" s="397"/>
      <c r="M1777" s="397"/>
      <c r="N1777" s="399"/>
      <c r="O1777" s="397"/>
    </row>
    <row r="1778" spans="1:15" x14ac:dyDescent="0.2">
      <c r="A1778" s="397"/>
      <c r="B1778" s="397"/>
      <c r="C1778" s="397"/>
      <c r="D1778" s="397"/>
      <c r="E1778" s="397"/>
      <c r="F1778" s="397"/>
      <c r="G1778" s="397"/>
      <c r="H1778" s="399"/>
      <c r="I1778" s="608"/>
      <c r="J1778" s="363"/>
      <c r="K1778" s="363"/>
      <c r="L1778" s="397"/>
      <c r="M1778" s="397"/>
      <c r="N1778" s="399"/>
      <c r="O1778" s="397"/>
    </row>
    <row r="1779" spans="1:15" x14ac:dyDescent="0.2">
      <c r="A1779" s="397"/>
      <c r="B1779" s="397"/>
      <c r="C1779" s="397"/>
      <c r="D1779" s="397"/>
      <c r="E1779" s="397"/>
      <c r="F1779" s="397"/>
      <c r="G1779" s="397"/>
      <c r="H1779" s="399"/>
      <c r="I1779" s="608"/>
      <c r="J1779" s="363"/>
      <c r="K1779" s="363"/>
      <c r="L1779" s="397"/>
      <c r="M1779" s="397"/>
      <c r="N1779" s="399"/>
      <c r="O1779" s="397"/>
    </row>
    <row r="1780" spans="1:15" x14ac:dyDescent="0.2">
      <c r="A1780" s="397"/>
      <c r="B1780" s="397"/>
      <c r="C1780" s="397"/>
      <c r="D1780" s="397"/>
      <c r="E1780" s="397"/>
      <c r="F1780" s="397"/>
      <c r="G1780" s="397"/>
      <c r="H1780" s="399"/>
      <c r="I1780" s="608"/>
      <c r="J1780" s="363"/>
      <c r="K1780" s="363"/>
      <c r="L1780" s="397"/>
      <c r="M1780" s="397"/>
      <c r="N1780" s="399"/>
      <c r="O1780" s="397"/>
    </row>
    <row r="1781" spans="1:15" x14ac:dyDescent="0.2">
      <c r="A1781" s="397"/>
      <c r="B1781" s="397"/>
      <c r="C1781" s="397"/>
      <c r="D1781" s="397"/>
      <c r="E1781" s="397"/>
      <c r="F1781" s="397"/>
      <c r="G1781" s="397"/>
      <c r="H1781" s="399"/>
      <c r="I1781" s="608"/>
      <c r="J1781" s="363"/>
      <c r="K1781" s="363"/>
      <c r="L1781" s="397"/>
      <c r="M1781" s="397"/>
      <c r="N1781" s="399"/>
      <c r="O1781" s="397"/>
    </row>
    <row r="1782" spans="1:15" x14ac:dyDescent="0.2">
      <c r="A1782" s="397"/>
      <c r="B1782" s="397"/>
      <c r="C1782" s="397"/>
      <c r="D1782" s="397"/>
      <c r="E1782" s="397"/>
      <c r="F1782" s="397"/>
      <c r="G1782" s="397"/>
      <c r="H1782" s="399"/>
      <c r="I1782" s="608"/>
      <c r="J1782" s="363"/>
      <c r="K1782" s="363"/>
      <c r="L1782" s="397"/>
      <c r="M1782" s="397"/>
      <c r="N1782" s="399"/>
      <c r="O1782" s="397"/>
    </row>
    <row r="1783" spans="1:15" x14ac:dyDescent="0.2">
      <c r="A1783" s="397"/>
      <c r="B1783" s="397"/>
      <c r="C1783" s="397"/>
      <c r="D1783" s="397"/>
      <c r="E1783" s="397"/>
      <c r="F1783" s="397"/>
      <c r="G1783" s="397"/>
      <c r="H1783" s="399"/>
      <c r="I1783" s="608"/>
      <c r="J1783" s="363"/>
      <c r="K1783" s="363"/>
      <c r="L1783" s="397"/>
      <c r="M1783" s="397"/>
      <c r="N1783" s="399"/>
      <c r="O1783" s="397"/>
    </row>
    <row r="1784" spans="1:15" x14ac:dyDescent="0.2">
      <c r="A1784" s="397"/>
      <c r="B1784" s="397"/>
      <c r="C1784" s="397"/>
      <c r="D1784" s="397"/>
      <c r="E1784" s="397"/>
      <c r="F1784" s="397"/>
      <c r="G1784" s="397"/>
      <c r="H1784" s="399"/>
      <c r="I1784" s="608"/>
      <c r="J1784" s="363"/>
      <c r="K1784" s="363"/>
      <c r="L1784" s="397"/>
      <c r="M1784" s="397"/>
      <c r="N1784" s="399"/>
      <c r="O1784" s="397"/>
    </row>
    <row r="1785" spans="1:15" x14ac:dyDescent="0.2">
      <c r="A1785" s="397"/>
      <c r="B1785" s="397"/>
      <c r="C1785" s="397"/>
      <c r="D1785" s="397"/>
      <c r="E1785" s="397"/>
      <c r="F1785" s="397"/>
      <c r="G1785" s="397"/>
      <c r="H1785" s="399"/>
      <c r="I1785" s="608"/>
      <c r="J1785" s="363"/>
      <c r="K1785" s="363"/>
      <c r="L1785" s="397"/>
      <c r="M1785" s="397"/>
      <c r="N1785" s="399"/>
      <c r="O1785" s="397"/>
    </row>
    <row r="1786" spans="1:15" x14ac:dyDescent="0.2">
      <c r="A1786" s="397"/>
      <c r="B1786" s="397"/>
      <c r="C1786" s="397"/>
      <c r="D1786" s="397"/>
      <c r="E1786" s="397"/>
      <c r="F1786" s="397"/>
      <c r="G1786" s="397"/>
      <c r="H1786" s="399"/>
      <c r="I1786" s="608"/>
      <c r="J1786" s="363"/>
      <c r="K1786" s="363"/>
      <c r="L1786" s="397"/>
      <c r="M1786" s="397"/>
      <c r="N1786" s="399"/>
      <c r="O1786" s="397"/>
    </row>
    <row r="1787" spans="1:15" x14ac:dyDescent="0.2">
      <c r="A1787" s="397"/>
      <c r="B1787" s="397"/>
      <c r="C1787" s="397"/>
      <c r="D1787" s="397"/>
      <c r="E1787" s="397"/>
      <c r="F1787" s="397"/>
      <c r="G1787" s="397"/>
      <c r="H1787" s="399"/>
      <c r="I1787" s="608"/>
      <c r="J1787" s="363"/>
      <c r="K1787" s="363"/>
      <c r="L1787" s="397"/>
      <c r="M1787" s="397"/>
      <c r="N1787" s="399"/>
      <c r="O1787" s="397"/>
    </row>
    <row r="1788" spans="1:15" x14ac:dyDescent="0.2">
      <c r="A1788" s="397"/>
      <c r="B1788" s="397"/>
      <c r="C1788" s="397"/>
      <c r="D1788" s="397"/>
      <c r="E1788" s="397"/>
      <c r="F1788" s="397"/>
      <c r="G1788" s="397"/>
      <c r="H1788" s="399"/>
      <c r="I1788" s="608"/>
      <c r="J1788" s="363"/>
      <c r="K1788" s="363"/>
      <c r="L1788" s="397"/>
      <c r="M1788" s="397"/>
      <c r="N1788" s="399"/>
      <c r="O1788" s="397"/>
    </row>
    <row r="1789" spans="1:15" x14ac:dyDescent="0.2">
      <c r="A1789" s="397"/>
      <c r="B1789" s="397"/>
      <c r="C1789" s="397"/>
      <c r="D1789" s="397"/>
      <c r="E1789" s="397"/>
      <c r="F1789" s="397"/>
      <c r="G1789" s="397"/>
      <c r="H1789" s="399"/>
      <c r="I1789" s="608"/>
      <c r="J1789" s="363"/>
      <c r="K1789" s="363"/>
      <c r="L1789" s="397"/>
      <c r="M1789" s="397"/>
      <c r="N1789" s="399"/>
      <c r="O1789" s="397"/>
    </row>
    <row r="1790" spans="1:15" x14ac:dyDescent="0.2">
      <c r="A1790" s="397"/>
      <c r="B1790" s="397"/>
      <c r="C1790" s="397"/>
      <c r="D1790" s="397"/>
      <c r="E1790" s="397"/>
      <c r="F1790" s="397"/>
      <c r="G1790" s="397"/>
      <c r="H1790" s="399"/>
      <c r="I1790" s="608"/>
      <c r="J1790" s="363"/>
      <c r="K1790" s="363"/>
      <c r="L1790" s="397"/>
      <c r="M1790" s="397"/>
      <c r="N1790" s="399"/>
      <c r="O1790" s="397"/>
    </row>
    <row r="1791" spans="1:15" x14ac:dyDescent="0.2">
      <c r="A1791" s="397"/>
      <c r="B1791" s="397"/>
      <c r="C1791" s="397"/>
      <c r="D1791" s="397"/>
      <c r="E1791" s="397"/>
      <c r="F1791" s="397"/>
      <c r="G1791" s="397"/>
      <c r="H1791" s="399"/>
      <c r="I1791" s="608"/>
      <c r="J1791" s="363"/>
      <c r="K1791" s="363"/>
      <c r="L1791" s="397"/>
      <c r="M1791" s="397"/>
      <c r="N1791" s="399"/>
      <c r="O1791" s="397"/>
    </row>
    <row r="1792" spans="1:15" x14ac:dyDescent="0.2">
      <c r="A1792" s="397"/>
      <c r="B1792" s="397"/>
      <c r="C1792" s="397"/>
      <c r="D1792" s="397"/>
      <c r="E1792" s="397"/>
      <c r="F1792" s="397"/>
      <c r="G1792" s="397"/>
      <c r="H1792" s="399"/>
      <c r="I1792" s="608"/>
      <c r="J1792" s="363"/>
      <c r="K1792" s="363"/>
      <c r="L1792" s="397"/>
      <c r="M1792" s="397"/>
      <c r="N1792" s="399"/>
      <c r="O1792" s="397"/>
    </row>
    <row r="1793" spans="1:15" x14ac:dyDescent="0.2">
      <c r="A1793" s="397"/>
      <c r="B1793" s="397"/>
      <c r="C1793" s="397"/>
      <c r="D1793" s="397"/>
      <c r="E1793" s="397"/>
      <c r="F1793" s="397"/>
      <c r="G1793" s="397"/>
      <c r="H1793" s="399"/>
      <c r="I1793" s="608"/>
      <c r="J1793" s="363"/>
      <c r="K1793" s="363"/>
      <c r="L1793" s="397"/>
      <c r="M1793" s="397"/>
      <c r="N1793" s="399"/>
      <c r="O1793" s="397"/>
    </row>
    <row r="1794" spans="1:15" x14ac:dyDescent="0.2">
      <c r="A1794" s="397"/>
      <c r="B1794" s="397"/>
      <c r="C1794" s="397"/>
      <c r="D1794" s="397"/>
      <c r="E1794" s="397"/>
      <c r="F1794" s="397"/>
      <c r="G1794" s="397"/>
      <c r="H1794" s="399"/>
      <c r="I1794" s="608"/>
      <c r="J1794" s="363"/>
      <c r="K1794" s="363"/>
      <c r="L1794" s="397"/>
      <c r="M1794" s="397"/>
      <c r="N1794" s="399"/>
      <c r="O1794" s="397"/>
    </row>
    <row r="1795" spans="1:15" x14ac:dyDescent="0.2">
      <c r="A1795" s="397"/>
      <c r="B1795" s="397"/>
      <c r="C1795" s="397"/>
      <c r="D1795" s="397"/>
      <c r="E1795" s="397"/>
      <c r="F1795" s="397"/>
      <c r="G1795" s="397"/>
      <c r="H1795" s="399"/>
      <c r="I1795" s="608"/>
      <c r="J1795" s="363"/>
      <c r="K1795" s="363"/>
      <c r="L1795" s="397"/>
      <c r="M1795" s="397"/>
      <c r="N1795" s="399"/>
      <c r="O1795" s="397"/>
    </row>
    <row r="1796" spans="1:15" x14ac:dyDescent="0.2">
      <c r="A1796" s="397"/>
      <c r="B1796" s="397"/>
      <c r="C1796" s="397"/>
      <c r="D1796" s="397"/>
      <c r="E1796" s="397"/>
      <c r="F1796" s="397"/>
      <c r="G1796" s="397"/>
      <c r="H1796" s="399"/>
      <c r="I1796" s="608"/>
      <c r="J1796" s="363"/>
      <c r="K1796" s="363"/>
      <c r="L1796" s="397"/>
      <c r="M1796" s="397"/>
      <c r="N1796" s="399"/>
      <c r="O1796" s="397"/>
    </row>
    <row r="1797" spans="1:15" x14ac:dyDescent="0.2">
      <c r="A1797" s="397"/>
      <c r="B1797" s="397"/>
      <c r="C1797" s="397"/>
      <c r="D1797" s="397"/>
      <c r="E1797" s="397"/>
      <c r="F1797" s="397"/>
      <c r="G1797" s="397"/>
      <c r="H1797" s="399"/>
      <c r="I1797" s="608"/>
      <c r="J1797" s="363"/>
      <c r="K1797" s="363"/>
      <c r="L1797" s="397"/>
      <c r="M1797" s="397"/>
      <c r="N1797" s="399"/>
      <c r="O1797" s="397"/>
    </row>
    <row r="1798" spans="1:15" x14ac:dyDescent="0.2">
      <c r="A1798" s="397"/>
      <c r="B1798" s="397"/>
      <c r="C1798" s="397"/>
      <c r="D1798" s="397"/>
      <c r="E1798" s="397"/>
      <c r="F1798" s="397"/>
      <c r="G1798" s="397"/>
      <c r="H1798" s="399"/>
      <c r="I1798" s="608"/>
      <c r="J1798" s="363"/>
      <c r="K1798" s="363"/>
      <c r="L1798" s="397"/>
      <c r="M1798" s="397"/>
      <c r="N1798" s="399"/>
      <c r="O1798" s="397"/>
    </row>
    <row r="1799" spans="1:15" x14ac:dyDescent="0.2">
      <c r="A1799" s="397"/>
      <c r="B1799" s="397"/>
      <c r="C1799" s="397"/>
      <c r="D1799" s="397"/>
      <c r="E1799" s="397"/>
      <c r="F1799" s="397"/>
      <c r="G1799" s="397"/>
      <c r="H1799" s="399"/>
      <c r="I1799" s="608"/>
      <c r="J1799" s="363"/>
      <c r="K1799" s="363"/>
      <c r="L1799" s="397"/>
      <c r="M1799" s="397"/>
      <c r="N1799" s="399"/>
      <c r="O1799" s="397"/>
    </row>
    <row r="1800" spans="1:15" x14ac:dyDescent="0.2">
      <c r="A1800" s="397"/>
      <c r="B1800" s="397"/>
      <c r="C1800" s="397"/>
      <c r="D1800" s="397"/>
      <c r="E1800" s="397"/>
      <c r="F1800" s="397"/>
      <c r="G1800" s="397"/>
      <c r="H1800" s="399"/>
      <c r="I1800" s="608"/>
      <c r="J1800" s="363"/>
      <c r="K1800" s="363"/>
      <c r="L1800" s="397"/>
      <c r="M1800" s="397"/>
      <c r="N1800" s="399"/>
      <c r="O1800" s="397"/>
    </row>
    <row r="1801" spans="1:15" x14ac:dyDescent="0.2">
      <c r="A1801" s="397"/>
      <c r="B1801" s="397"/>
      <c r="C1801" s="397"/>
      <c r="D1801" s="397"/>
      <c r="E1801" s="397"/>
      <c r="F1801" s="397"/>
      <c r="G1801" s="397"/>
      <c r="H1801" s="399"/>
      <c r="I1801" s="608"/>
      <c r="J1801" s="363"/>
      <c r="K1801" s="363"/>
      <c r="L1801" s="397"/>
      <c r="M1801" s="397"/>
      <c r="N1801" s="399"/>
      <c r="O1801" s="397"/>
    </row>
    <row r="1802" spans="1:15" x14ac:dyDescent="0.2">
      <c r="A1802" s="397"/>
      <c r="B1802" s="397"/>
      <c r="C1802" s="397"/>
      <c r="D1802" s="397"/>
      <c r="E1802" s="397"/>
      <c r="F1802" s="397"/>
      <c r="G1802" s="397"/>
      <c r="H1802" s="399"/>
      <c r="I1802" s="608"/>
      <c r="J1802" s="363"/>
      <c r="K1802" s="363"/>
      <c r="L1802" s="397"/>
      <c r="M1802" s="397"/>
      <c r="N1802" s="399"/>
      <c r="O1802" s="397"/>
    </row>
    <row r="1803" spans="1:15" x14ac:dyDescent="0.2">
      <c r="A1803" s="397"/>
      <c r="B1803" s="397"/>
      <c r="C1803" s="397"/>
      <c r="D1803" s="397"/>
      <c r="E1803" s="397"/>
      <c r="F1803" s="397"/>
      <c r="G1803" s="397"/>
      <c r="H1803" s="399"/>
      <c r="I1803" s="608"/>
      <c r="J1803" s="363"/>
      <c r="K1803" s="363"/>
      <c r="L1803" s="397"/>
      <c r="M1803" s="397"/>
      <c r="N1803" s="399"/>
      <c r="O1803" s="397"/>
    </row>
    <row r="1804" spans="1:15" x14ac:dyDescent="0.2">
      <c r="A1804" s="397"/>
      <c r="B1804" s="397"/>
      <c r="C1804" s="397"/>
      <c r="D1804" s="397"/>
      <c r="E1804" s="397"/>
      <c r="F1804" s="397"/>
      <c r="G1804" s="397"/>
      <c r="H1804" s="399"/>
      <c r="I1804" s="608"/>
      <c r="J1804" s="363"/>
      <c r="K1804" s="363"/>
      <c r="L1804" s="397"/>
      <c r="M1804" s="397"/>
      <c r="N1804" s="399"/>
      <c r="O1804" s="397"/>
    </row>
    <row r="1805" spans="1:15" x14ac:dyDescent="0.2">
      <c r="A1805" s="397"/>
      <c r="B1805" s="397"/>
      <c r="C1805" s="397"/>
      <c r="D1805" s="397"/>
      <c r="E1805" s="397"/>
      <c r="F1805" s="397"/>
      <c r="G1805" s="397"/>
      <c r="H1805" s="399"/>
      <c r="I1805" s="608"/>
      <c r="J1805" s="363"/>
      <c r="K1805" s="363"/>
      <c r="L1805" s="397"/>
      <c r="M1805" s="397"/>
      <c r="N1805" s="399"/>
      <c r="O1805" s="397"/>
    </row>
    <row r="1806" spans="1:15" x14ac:dyDescent="0.2">
      <c r="A1806" s="397"/>
      <c r="B1806" s="397"/>
      <c r="C1806" s="397"/>
      <c r="D1806" s="397"/>
      <c r="E1806" s="397"/>
      <c r="F1806" s="397"/>
      <c r="G1806" s="397"/>
      <c r="H1806" s="399"/>
      <c r="I1806" s="608"/>
      <c r="J1806" s="363"/>
      <c r="K1806" s="363"/>
      <c r="L1806" s="397"/>
      <c r="M1806" s="397"/>
      <c r="N1806" s="399"/>
      <c r="O1806" s="397"/>
    </row>
    <row r="1807" spans="1:15" x14ac:dyDescent="0.2">
      <c r="A1807" s="397"/>
      <c r="B1807" s="397"/>
      <c r="C1807" s="397"/>
      <c r="D1807" s="397"/>
      <c r="E1807" s="397"/>
      <c r="F1807" s="397"/>
      <c r="G1807" s="397"/>
      <c r="H1807" s="399"/>
      <c r="I1807" s="608"/>
      <c r="J1807" s="363"/>
      <c r="K1807" s="363"/>
      <c r="L1807" s="397"/>
      <c r="M1807" s="397"/>
      <c r="N1807" s="399"/>
      <c r="O1807" s="397"/>
    </row>
    <row r="1808" spans="1:15" x14ac:dyDescent="0.2">
      <c r="A1808" s="397"/>
      <c r="B1808" s="397"/>
      <c r="C1808" s="397"/>
      <c r="D1808" s="397"/>
      <c r="E1808" s="397"/>
      <c r="F1808" s="397"/>
      <c r="G1808" s="397"/>
      <c r="H1808" s="399"/>
      <c r="I1808" s="608"/>
      <c r="J1808" s="363"/>
      <c r="K1808" s="363"/>
      <c r="L1808" s="397"/>
      <c r="M1808" s="397"/>
      <c r="N1808" s="399"/>
      <c r="O1808" s="397"/>
    </row>
    <row r="1809" spans="1:15" x14ac:dyDescent="0.2">
      <c r="A1809" s="397"/>
      <c r="B1809" s="397"/>
      <c r="C1809" s="397"/>
      <c r="D1809" s="397"/>
      <c r="E1809" s="397"/>
      <c r="F1809" s="397"/>
      <c r="G1809" s="397"/>
      <c r="H1809" s="399"/>
      <c r="I1809" s="608"/>
      <c r="J1809" s="363"/>
      <c r="K1809" s="363"/>
      <c r="L1809" s="397"/>
      <c r="M1809" s="397"/>
      <c r="N1809" s="399"/>
      <c r="O1809" s="397"/>
    </row>
    <row r="1810" spans="1:15" x14ac:dyDescent="0.2">
      <c r="A1810" s="397"/>
      <c r="B1810" s="397"/>
      <c r="C1810" s="397"/>
      <c r="D1810" s="397"/>
      <c r="E1810" s="397"/>
      <c r="F1810" s="397"/>
      <c r="G1810" s="397"/>
      <c r="H1810" s="399"/>
      <c r="I1810" s="608"/>
      <c r="J1810" s="363"/>
      <c r="K1810" s="363"/>
      <c r="L1810" s="397"/>
      <c r="M1810" s="397"/>
      <c r="N1810" s="399"/>
      <c r="O1810" s="397"/>
    </row>
    <row r="1811" spans="1:15" x14ac:dyDescent="0.2">
      <c r="A1811" s="397"/>
      <c r="B1811" s="397"/>
      <c r="C1811" s="397"/>
      <c r="D1811" s="397"/>
      <c r="E1811" s="397"/>
      <c r="F1811" s="397"/>
      <c r="G1811" s="397"/>
      <c r="H1811" s="399"/>
      <c r="I1811" s="608"/>
      <c r="J1811" s="363"/>
      <c r="K1811" s="363"/>
      <c r="L1811" s="397"/>
      <c r="M1811" s="397"/>
      <c r="N1811" s="399"/>
      <c r="O1811" s="397"/>
    </row>
    <row r="1812" spans="1:15" x14ac:dyDescent="0.2">
      <c r="A1812" s="397"/>
      <c r="B1812" s="397"/>
      <c r="C1812" s="397"/>
      <c r="D1812" s="397"/>
      <c r="E1812" s="397"/>
      <c r="F1812" s="397"/>
      <c r="G1812" s="397"/>
      <c r="H1812" s="399"/>
      <c r="I1812" s="608"/>
      <c r="J1812" s="363"/>
      <c r="K1812" s="363"/>
      <c r="L1812" s="397"/>
      <c r="M1812" s="397"/>
      <c r="N1812" s="399"/>
      <c r="O1812" s="397"/>
    </row>
    <row r="1813" spans="1:15" x14ac:dyDescent="0.2">
      <c r="A1813" s="397"/>
      <c r="B1813" s="397"/>
      <c r="C1813" s="397"/>
      <c r="D1813" s="397"/>
      <c r="E1813" s="397"/>
      <c r="F1813" s="397"/>
      <c r="G1813" s="397"/>
      <c r="H1813" s="399"/>
      <c r="I1813" s="608"/>
      <c r="J1813" s="363"/>
      <c r="K1813" s="363"/>
      <c r="L1813" s="397"/>
      <c r="M1813" s="397"/>
      <c r="N1813" s="399"/>
      <c r="O1813" s="397"/>
    </row>
    <row r="1814" spans="1:15" x14ac:dyDescent="0.2">
      <c r="A1814" s="397"/>
      <c r="B1814" s="397"/>
      <c r="C1814" s="397"/>
      <c r="D1814" s="397"/>
      <c r="E1814" s="397"/>
      <c r="F1814" s="397"/>
      <c r="G1814" s="397"/>
      <c r="H1814" s="399"/>
      <c r="I1814" s="608"/>
      <c r="J1814" s="363"/>
      <c r="K1814" s="363"/>
      <c r="L1814" s="397"/>
      <c r="M1814" s="397"/>
      <c r="N1814" s="399"/>
      <c r="O1814" s="397"/>
    </row>
    <row r="1815" spans="1:15" x14ac:dyDescent="0.2">
      <c r="A1815" s="397"/>
      <c r="B1815" s="397"/>
      <c r="C1815" s="397"/>
      <c r="D1815" s="397"/>
      <c r="E1815" s="397"/>
      <c r="F1815" s="397"/>
      <c r="G1815" s="397"/>
      <c r="H1815" s="399"/>
      <c r="I1815" s="608"/>
      <c r="J1815" s="363"/>
      <c r="K1815" s="363"/>
      <c r="L1815" s="397"/>
      <c r="M1815" s="397"/>
      <c r="N1815" s="399"/>
      <c r="O1815" s="397"/>
    </row>
    <row r="1816" spans="1:15" x14ac:dyDescent="0.2">
      <c r="A1816" s="397"/>
      <c r="B1816" s="397"/>
      <c r="C1816" s="397"/>
      <c r="D1816" s="397"/>
      <c r="E1816" s="397"/>
      <c r="F1816" s="397"/>
      <c r="G1816" s="397"/>
      <c r="H1816" s="399"/>
      <c r="I1816" s="608"/>
      <c r="J1816" s="363"/>
      <c r="K1816" s="363"/>
      <c r="L1816" s="397"/>
      <c r="M1816" s="397"/>
      <c r="N1816" s="399"/>
      <c r="O1816" s="397"/>
    </row>
    <row r="1817" spans="1:15" x14ac:dyDescent="0.2">
      <c r="A1817" s="397"/>
      <c r="B1817" s="397"/>
      <c r="C1817" s="397"/>
      <c r="D1817" s="397"/>
      <c r="E1817" s="397"/>
      <c r="F1817" s="397"/>
      <c r="G1817" s="397"/>
      <c r="H1817" s="399"/>
      <c r="I1817" s="608"/>
      <c r="J1817" s="363"/>
      <c r="K1817" s="363"/>
      <c r="L1817" s="397"/>
      <c r="M1817" s="397"/>
      <c r="N1817" s="399"/>
      <c r="O1817" s="397"/>
    </row>
    <row r="1818" spans="1:15" x14ac:dyDescent="0.2">
      <c r="A1818" s="397"/>
      <c r="B1818" s="397"/>
      <c r="C1818" s="397"/>
      <c r="D1818" s="397"/>
      <c r="E1818" s="397"/>
      <c r="F1818" s="397"/>
      <c r="G1818" s="397"/>
      <c r="H1818" s="399"/>
      <c r="I1818" s="608"/>
      <c r="J1818" s="363"/>
      <c r="K1818" s="363"/>
      <c r="L1818" s="397"/>
      <c r="M1818" s="397"/>
      <c r="N1818" s="399"/>
      <c r="O1818" s="397"/>
    </row>
    <row r="1819" spans="1:15" x14ac:dyDescent="0.2">
      <c r="A1819" s="397"/>
      <c r="B1819" s="397"/>
      <c r="C1819" s="397"/>
      <c r="D1819" s="397"/>
      <c r="E1819" s="397"/>
      <c r="F1819" s="397"/>
      <c r="G1819" s="397"/>
      <c r="H1819" s="399"/>
      <c r="I1819" s="608"/>
      <c r="J1819" s="363"/>
      <c r="K1819" s="363"/>
      <c r="L1819" s="397"/>
      <c r="M1819" s="397"/>
      <c r="N1819" s="399"/>
      <c r="O1819" s="397"/>
    </row>
    <row r="1820" spans="1:15" x14ac:dyDescent="0.2">
      <c r="A1820" s="397"/>
      <c r="B1820" s="397"/>
      <c r="C1820" s="397"/>
      <c r="D1820" s="397"/>
      <c r="E1820" s="397"/>
      <c r="F1820" s="397"/>
      <c r="G1820" s="397"/>
      <c r="H1820" s="399"/>
      <c r="I1820" s="608"/>
      <c r="J1820" s="363"/>
      <c r="K1820" s="363"/>
      <c r="L1820" s="397"/>
      <c r="M1820" s="397"/>
      <c r="N1820" s="399"/>
      <c r="O1820" s="397"/>
    </row>
    <row r="1821" spans="1:15" x14ac:dyDescent="0.2">
      <c r="A1821" s="397"/>
      <c r="B1821" s="397"/>
      <c r="C1821" s="397"/>
      <c r="D1821" s="397"/>
      <c r="E1821" s="397"/>
      <c r="F1821" s="397"/>
      <c r="G1821" s="397"/>
      <c r="H1821" s="399"/>
      <c r="I1821" s="608"/>
      <c r="J1821" s="363"/>
      <c r="K1821" s="363"/>
      <c r="L1821" s="397"/>
      <c r="M1821" s="397"/>
      <c r="N1821" s="399"/>
      <c r="O1821" s="397"/>
    </row>
    <row r="1822" spans="1:15" x14ac:dyDescent="0.2">
      <c r="A1822" s="397"/>
      <c r="B1822" s="397"/>
      <c r="C1822" s="397"/>
      <c r="D1822" s="397"/>
      <c r="E1822" s="397"/>
      <c r="F1822" s="397"/>
      <c r="G1822" s="397"/>
      <c r="H1822" s="399"/>
      <c r="I1822" s="608"/>
      <c r="J1822" s="363"/>
      <c r="K1822" s="363"/>
      <c r="L1822" s="397"/>
      <c r="M1822" s="397"/>
      <c r="N1822" s="399"/>
      <c r="O1822" s="397"/>
    </row>
    <row r="1823" spans="1:15" x14ac:dyDescent="0.2">
      <c r="A1823" s="397"/>
      <c r="B1823" s="397"/>
      <c r="C1823" s="397"/>
      <c r="D1823" s="397"/>
      <c r="E1823" s="397"/>
      <c r="F1823" s="397"/>
      <c r="G1823" s="397"/>
      <c r="H1823" s="399"/>
      <c r="I1823" s="608"/>
      <c r="J1823" s="363"/>
      <c r="K1823" s="363"/>
      <c r="L1823" s="397"/>
      <c r="M1823" s="397"/>
      <c r="N1823" s="399"/>
      <c r="O1823" s="397"/>
    </row>
    <row r="1824" spans="1:15" x14ac:dyDescent="0.2">
      <c r="A1824" s="397"/>
      <c r="B1824" s="397"/>
      <c r="C1824" s="397"/>
      <c r="D1824" s="397"/>
      <c r="E1824" s="397"/>
      <c r="F1824" s="397"/>
      <c r="G1824" s="397"/>
      <c r="H1824" s="399"/>
      <c r="I1824" s="608"/>
      <c r="J1824" s="363"/>
      <c r="K1824" s="363"/>
      <c r="L1824" s="397"/>
      <c r="M1824" s="397"/>
      <c r="N1824" s="399"/>
      <c r="O1824" s="397"/>
    </row>
    <row r="1825" spans="1:15" x14ac:dyDescent="0.2">
      <c r="A1825" s="397"/>
      <c r="B1825" s="397"/>
      <c r="C1825" s="397"/>
      <c r="D1825" s="397"/>
      <c r="E1825" s="397"/>
      <c r="F1825" s="397"/>
      <c r="G1825" s="397"/>
      <c r="H1825" s="399"/>
      <c r="I1825" s="608"/>
      <c r="J1825" s="363"/>
      <c r="K1825" s="363"/>
      <c r="L1825" s="397"/>
      <c r="M1825" s="397"/>
      <c r="N1825" s="399"/>
      <c r="O1825" s="397"/>
    </row>
    <row r="1826" spans="1:15" x14ac:dyDescent="0.2">
      <c r="A1826" s="397"/>
      <c r="B1826" s="397"/>
      <c r="C1826" s="397"/>
      <c r="D1826" s="397"/>
      <c r="E1826" s="397"/>
      <c r="F1826" s="397"/>
      <c r="G1826" s="397"/>
      <c r="H1826" s="399"/>
      <c r="I1826" s="608"/>
      <c r="J1826" s="363"/>
      <c r="K1826" s="363"/>
      <c r="L1826" s="397"/>
      <c r="M1826" s="397"/>
      <c r="N1826" s="399"/>
      <c r="O1826" s="397"/>
    </row>
    <row r="1827" spans="1:15" x14ac:dyDescent="0.2">
      <c r="A1827" s="397"/>
      <c r="B1827" s="397"/>
      <c r="C1827" s="397"/>
      <c r="D1827" s="397"/>
      <c r="E1827" s="397"/>
      <c r="F1827" s="397"/>
      <c r="G1827" s="397"/>
      <c r="H1827" s="399"/>
      <c r="I1827" s="608"/>
      <c r="J1827" s="363"/>
      <c r="K1827" s="363"/>
      <c r="L1827" s="397"/>
      <c r="M1827" s="397"/>
      <c r="N1827" s="399"/>
      <c r="O1827" s="397"/>
    </row>
    <row r="1828" spans="1:15" x14ac:dyDescent="0.2">
      <c r="A1828" s="397"/>
      <c r="B1828" s="397"/>
      <c r="C1828" s="397"/>
      <c r="D1828" s="397"/>
      <c r="E1828" s="397"/>
      <c r="F1828" s="397"/>
      <c r="G1828" s="397"/>
      <c r="H1828" s="399"/>
      <c r="I1828" s="608"/>
      <c r="J1828" s="363"/>
      <c r="K1828" s="363"/>
      <c r="L1828" s="397"/>
      <c r="M1828" s="397"/>
      <c r="N1828" s="399"/>
      <c r="O1828" s="397"/>
    </row>
    <row r="1829" spans="1:15" x14ac:dyDescent="0.2">
      <c r="A1829" s="397"/>
      <c r="B1829" s="397"/>
      <c r="C1829" s="397"/>
      <c r="D1829" s="397"/>
      <c r="E1829" s="397"/>
      <c r="F1829" s="397"/>
      <c r="G1829" s="397"/>
      <c r="H1829" s="399"/>
      <c r="I1829" s="608"/>
      <c r="J1829" s="363"/>
      <c r="K1829" s="363"/>
      <c r="L1829" s="397"/>
      <c r="M1829" s="397"/>
      <c r="N1829" s="399"/>
      <c r="O1829" s="397"/>
    </row>
    <row r="1830" spans="1:15" x14ac:dyDescent="0.2">
      <c r="A1830" s="397"/>
      <c r="B1830" s="397"/>
      <c r="C1830" s="397"/>
      <c r="D1830" s="397"/>
      <c r="E1830" s="397"/>
      <c r="F1830" s="397"/>
      <c r="G1830" s="397"/>
      <c r="H1830" s="399"/>
      <c r="I1830" s="608"/>
      <c r="J1830" s="363"/>
      <c r="K1830" s="363"/>
      <c r="L1830" s="397"/>
      <c r="M1830" s="397"/>
      <c r="N1830" s="399"/>
      <c r="O1830" s="397"/>
    </row>
    <row r="1831" spans="1:15" x14ac:dyDescent="0.2">
      <c r="A1831" s="397"/>
      <c r="B1831" s="397"/>
      <c r="C1831" s="397"/>
      <c r="D1831" s="397"/>
      <c r="E1831" s="397"/>
      <c r="F1831" s="397"/>
      <c r="G1831" s="397"/>
      <c r="H1831" s="399"/>
      <c r="I1831" s="608"/>
      <c r="J1831" s="363"/>
      <c r="K1831" s="363"/>
      <c r="L1831" s="397"/>
      <c r="M1831" s="397"/>
      <c r="N1831" s="399"/>
      <c r="O1831" s="397"/>
    </row>
    <row r="1832" spans="1:15" x14ac:dyDescent="0.2">
      <c r="A1832" s="397"/>
      <c r="B1832" s="397"/>
      <c r="C1832" s="397"/>
      <c r="D1832" s="397"/>
      <c r="E1832" s="397"/>
      <c r="F1832" s="397"/>
      <c r="G1832" s="397"/>
      <c r="H1832" s="399"/>
      <c r="I1832" s="608"/>
      <c r="J1832" s="363"/>
      <c r="K1832" s="363"/>
      <c r="L1832" s="397"/>
      <c r="M1832" s="397"/>
      <c r="N1832" s="399"/>
      <c r="O1832" s="397"/>
    </row>
    <row r="1833" spans="1:15" x14ac:dyDescent="0.2">
      <c r="A1833" s="397"/>
      <c r="B1833" s="397"/>
      <c r="C1833" s="397"/>
      <c r="D1833" s="397"/>
      <c r="E1833" s="397"/>
      <c r="F1833" s="397"/>
      <c r="G1833" s="397"/>
      <c r="H1833" s="399"/>
      <c r="I1833" s="608"/>
      <c r="J1833" s="363"/>
      <c r="K1833" s="363"/>
      <c r="L1833" s="397"/>
      <c r="M1833" s="397"/>
      <c r="N1833" s="399"/>
      <c r="O1833" s="397"/>
    </row>
    <row r="1834" spans="1:15" x14ac:dyDescent="0.2">
      <c r="A1834" s="397"/>
      <c r="B1834" s="397"/>
      <c r="C1834" s="397"/>
      <c r="D1834" s="397"/>
      <c r="E1834" s="397"/>
      <c r="F1834" s="397"/>
      <c r="G1834" s="397"/>
      <c r="H1834" s="399"/>
      <c r="I1834" s="608"/>
      <c r="J1834" s="363"/>
      <c r="K1834" s="363"/>
      <c r="L1834" s="397"/>
      <c r="M1834" s="397"/>
      <c r="N1834" s="399"/>
      <c r="O1834" s="397"/>
    </row>
    <row r="1835" spans="1:15" x14ac:dyDescent="0.2">
      <c r="A1835" s="397"/>
      <c r="B1835" s="397"/>
      <c r="C1835" s="397"/>
      <c r="D1835" s="397"/>
      <c r="E1835" s="397"/>
      <c r="F1835" s="397"/>
      <c r="G1835" s="397"/>
      <c r="H1835" s="399"/>
      <c r="I1835" s="608"/>
      <c r="J1835" s="363"/>
      <c r="K1835" s="363"/>
      <c r="L1835" s="397"/>
      <c r="M1835" s="397"/>
      <c r="N1835" s="399"/>
      <c r="O1835" s="397"/>
    </row>
    <row r="1836" spans="1:15" x14ac:dyDescent="0.2">
      <c r="A1836" s="397"/>
      <c r="B1836" s="397"/>
      <c r="C1836" s="397"/>
      <c r="D1836" s="397"/>
      <c r="E1836" s="397"/>
      <c r="F1836" s="397"/>
      <c r="G1836" s="397"/>
      <c r="H1836" s="399"/>
      <c r="I1836" s="608"/>
      <c r="J1836" s="363"/>
      <c r="K1836" s="363"/>
      <c r="L1836" s="397"/>
      <c r="M1836" s="397"/>
      <c r="N1836" s="399"/>
      <c r="O1836" s="397"/>
    </row>
    <row r="1837" spans="1:15" x14ac:dyDescent="0.2">
      <c r="A1837" s="397"/>
      <c r="B1837" s="397"/>
      <c r="C1837" s="397"/>
      <c r="D1837" s="397"/>
      <c r="E1837" s="397"/>
      <c r="F1837" s="397"/>
      <c r="G1837" s="397"/>
      <c r="H1837" s="399"/>
      <c r="I1837" s="608"/>
      <c r="J1837" s="363"/>
      <c r="K1837" s="363"/>
      <c r="L1837" s="397"/>
      <c r="M1837" s="397"/>
      <c r="N1837" s="399"/>
      <c r="O1837" s="397"/>
    </row>
    <row r="1838" spans="1:15" x14ac:dyDescent="0.2">
      <c r="A1838" s="397"/>
      <c r="B1838" s="397"/>
      <c r="C1838" s="397"/>
      <c r="D1838" s="397"/>
      <c r="E1838" s="397"/>
      <c r="F1838" s="397"/>
      <c r="G1838" s="397"/>
      <c r="H1838" s="399"/>
      <c r="I1838" s="608"/>
      <c r="J1838" s="363"/>
      <c r="K1838" s="363"/>
      <c r="L1838" s="397"/>
      <c r="M1838" s="397"/>
      <c r="N1838" s="399"/>
      <c r="O1838" s="397"/>
    </row>
    <row r="1839" spans="1:15" x14ac:dyDescent="0.2">
      <c r="A1839" s="397"/>
      <c r="B1839" s="397"/>
      <c r="C1839" s="397"/>
      <c r="D1839" s="397"/>
      <c r="E1839" s="397"/>
      <c r="F1839" s="397"/>
      <c r="G1839" s="397"/>
      <c r="H1839" s="399"/>
      <c r="I1839" s="608"/>
      <c r="J1839" s="363"/>
      <c r="K1839" s="363"/>
      <c r="L1839" s="397"/>
      <c r="M1839" s="397"/>
      <c r="N1839" s="399"/>
      <c r="O1839" s="397"/>
    </row>
    <row r="1840" spans="1:15" x14ac:dyDescent="0.2">
      <c r="A1840" s="397"/>
      <c r="B1840" s="397"/>
      <c r="C1840" s="397"/>
      <c r="D1840" s="397"/>
      <c r="E1840" s="397"/>
      <c r="F1840" s="397"/>
      <c r="G1840" s="397"/>
      <c r="H1840" s="399"/>
      <c r="I1840" s="608"/>
      <c r="J1840" s="363"/>
      <c r="K1840" s="363"/>
      <c r="L1840" s="397"/>
      <c r="M1840" s="397"/>
      <c r="N1840" s="399"/>
      <c r="O1840" s="397"/>
    </row>
    <row r="1841" spans="1:15" x14ac:dyDescent="0.2">
      <c r="A1841" s="397"/>
      <c r="B1841" s="397"/>
      <c r="C1841" s="397"/>
      <c r="D1841" s="397"/>
      <c r="E1841" s="397"/>
      <c r="F1841" s="397"/>
      <c r="G1841" s="397"/>
      <c r="H1841" s="399"/>
      <c r="I1841" s="608"/>
      <c r="J1841" s="363"/>
      <c r="K1841" s="363"/>
      <c r="L1841" s="397"/>
      <c r="M1841" s="397"/>
      <c r="N1841" s="399"/>
      <c r="O1841" s="397"/>
    </row>
    <row r="1842" spans="1:15" x14ac:dyDescent="0.2">
      <c r="A1842" s="397"/>
      <c r="B1842" s="397"/>
      <c r="C1842" s="397"/>
      <c r="D1842" s="397"/>
      <c r="E1842" s="397"/>
      <c r="F1842" s="397"/>
      <c r="G1842" s="397"/>
      <c r="H1842" s="399"/>
      <c r="I1842" s="608"/>
      <c r="J1842" s="363"/>
      <c r="K1842" s="363"/>
      <c r="L1842" s="397"/>
      <c r="M1842" s="397"/>
      <c r="N1842" s="399"/>
      <c r="O1842" s="397"/>
    </row>
    <row r="1843" spans="1:15" x14ac:dyDescent="0.2">
      <c r="A1843" s="397"/>
      <c r="B1843" s="397"/>
      <c r="C1843" s="397"/>
      <c r="D1843" s="397"/>
      <c r="E1843" s="397"/>
      <c r="F1843" s="397"/>
      <c r="G1843" s="397"/>
      <c r="H1843" s="399"/>
      <c r="I1843" s="608"/>
      <c r="J1843" s="363"/>
      <c r="K1843" s="363"/>
      <c r="L1843" s="397"/>
      <c r="M1843" s="397"/>
      <c r="N1843" s="399"/>
      <c r="O1843" s="397"/>
    </row>
    <row r="1844" spans="1:15" x14ac:dyDescent="0.2">
      <c r="A1844" s="397"/>
      <c r="B1844" s="397"/>
      <c r="C1844" s="397"/>
      <c r="D1844" s="397"/>
      <c r="E1844" s="397"/>
      <c r="F1844" s="397"/>
      <c r="G1844" s="397"/>
      <c r="H1844" s="399"/>
      <c r="I1844" s="608"/>
      <c r="J1844" s="363"/>
      <c r="K1844" s="363"/>
      <c r="L1844" s="397"/>
      <c r="M1844" s="397"/>
      <c r="N1844" s="399"/>
      <c r="O1844" s="397"/>
    </row>
    <row r="1845" spans="1:15" x14ac:dyDescent="0.2">
      <c r="A1845" s="397"/>
      <c r="B1845" s="397"/>
      <c r="C1845" s="397"/>
      <c r="D1845" s="397"/>
      <c r="E1845" s="397"/>
      <c r="F1845" s="397"/>
      <c r="G1845" s="397"/>
      <c r="H1845" s="399"/>
      <c r="I1845" s="608"/>
      <c r="J1845" s="363"/>
      <c r="K1845" s="363"/>
      <c r="L1845" s="397"/>
      <c r="M1845" s="397"/>
      <c r="N1845" s="399"/>
      <c r="O1845" s="397"/>
    </row>
    <row r="1846" spans="1:15" x14ac:dyDescent="0.2">
      <c r="A1846" s="397"/>
      <c r="B1846" s="397"/>
      <c r="C1846" s="397"/>
      <c r="D1846" s="397"/>
      <c r="E1846" s="397"/>
      <c r="F1846" s="397"/>
      <c r="G1846" s="397"/>
      <c r="H1846" s="399"/>
      <c r="I1846" s="608"/>
      <c r="J1846" s="363"/>
      <c r="K1846" s="363"/>
      <c r="L1846" s="397"/>
      <c r="M1846" s="397"/>
      <c r="N1846" s="399"/>
      <c r="O1846" s="397"/>
    </row>
    <row r="1847" spans="1:15" x14ac:dyDescent="0.2">
      <c r="A1847" s="397"/>
      <c r="B1847" s="397"/>
      <c r="C1847" s="397"/>
      <c r="D1847" s="397"/>
      <c r="E1847" s="397"/>
      <c r="F1847" s="397"/>
      <c r="G1847" s="397"/>
      <c r="H1847" s="399"/>
      <c r="I1847" s="608"/>
      <c r="J1847" s="363"/>
      <c r="K1847" s="363"/>
      <c r="L1847" s="397"/>
      <c r="M1847" s="397"/>
      <c r="N1847" s="399"/>
      <c r="O1847" s="397"/>
    </row>
    <row r="1848" spans="1:15" x14ac:dyDescent="0.2">
      <c r="A1848" s="397"/>
      <c r="B1848" s="397"/>
      <c r="C1848" s="397"/>
      <c r="D1848" s="397"/>
      <c r="E1848" s="397"/>
      <c r="F1848" s="397"/>
      <c r="G1848" s="397"/>
      <c r="H1848" s="399"/>
      <c r="I1848" s="608"/>
      <c r="J1848" s="363"/>
      <c r="K1848" s="363"/>
      <c r="L1848" s="397"/>
      <c r="M1848" s="397"/>
      <c r="N1848" s="399"/>
      <c r="O1848" s="397"/>
    </row>
    <row r="1849" spans="1:15" x14ac:dyDescent="0.2">
      <c r="A1849" s="397"/>
      <c r="B1849" s="397"/>
      <c r="C1849" s="397"/>
      <c r="D1849" s="397"/>
      <c r="E1849" s="397"/>
      <c r="F1849" s="397"/>
      <c r="G1849" s="397"/>
      <c r="H1849" s="399"/>
      <c r="I1849" s="608"/>
      <c r="J1849" s="363"/>
      <c r="K1849" s="363"/>
      <c r="L1849" s="397"/>
      <c r="M1849" s="397"/>
      <c r="N1849" s="399"/>
      <c r="O1849" s="397"/>
    </row>
    <row r="1850" spans="1:15" x14ac:dyDescent="0.2">
      <c r="A1850" s="397"/>
      <c r="B1850" s="397"/>
      <c r="C1850" s="397"/>
      <c r="D1850" s="397"/>
      <c r="E1850" s="397"/>
      <c r="F1850" s="397"/>
      <c r="G1850" s="397"/>
      <c r="H1850" s="399"/>
      <c r="I1850" s="608"/>
      <c r="J1850" s="363"/>
      <c r="K1850" s="363"/>
      <c r="L1850" s="397"/>
      <c r="M1850" s="397"/>
      <c r="N1850" s="399"/>
      <c r="O1850" s="397"/>
    </row>
    <row r="1851" spans="1:15" x14ac:dyDescent="0.2">
      <c r="A1851" s="397"/>
      <c r="B1851" s="397"/>
      <c r="C1851" s="397"/>
      <c r="D1851" s="397"/>
      <c r="E1851" s="397"/>
      <c r="F1851" s="397"/>
      <c r="G1851" s="397"/>
      <c r="H1851" s="399"/>
      <c r="I1851" s="608"/>
      <c r="J1851" s="363"/>
      <c r="K1851" s="363"/>
      <c r="L1851" s="397"/>
      <c r="M1851" s="397"/>
      <c r="N1851" s="399"/>
      <c r="O1851" s="397"/>
    </row>
    <row r="1852" spans="1:15" x14ac:dyDescent="0.2">
      <c r="A1852" s="397"/>
      <c r="B1852" s="397"/>
      <c r="C1852" s="397"/>
      <c r="D1852" s="397"/>
      <c r="E1852" s="397"/>
      <c r="F1852" s="397"/>
      <c r="G1852" s="397"/>
      <c r="H1852" s="399"/>
      <c r="I1852" s="608"/>
      <c r="J1852" s="363"/>
      <c r="K1852" s="363"/>
      <c r="L1852" s="397"/>
      <c r="M1852" s="397"/>
      <c r="N1852" s="399"/>
      <c r="O1852" s="397"/>
    </row>
    <row r="1853" spans="1:15" x14ac:dyDescent="0.2">
      <c r="A1853" s="397"/>
      <c r="B1853" s="397"/>
      <c r="C1853" s="397"/>
      <c r="D1853" s="397"/>
      <c r="E1853" s="397"/>
      <c r="F1853" s="397"/>
      <c r="G1853" s="397"/>
      <c r="H1853" s="399"/>
      <c r="I1853" s="608"/>
      <c r="J1853" s="363"/>
      <c r="K1853" s="363"/>
      <c r="L1853" s="397"/>
      <c r="M1853" s="397"/>
      <c r="N1853" s="399"/>
      <c r="O1853" s="397"/>
    </row>
    <row r="1854" spans="1:15" x14ac:dyDescent="0.2">
      <c r="A1854" s="397"/>
      <c r="B1854" s="397"/>
      <c r="C1854" s="397"/>
      <c r="D1854" s="397"/>
      <c r="E1854" s="397"/>
      <c r="F1854" s="397"/>
      <c r="G1854" s="397"/>
      <c r="H1854" s="399"/>
      <c r="I1854" s="608"/>
      <c r="J1854" s="363"/>
      <c r="K1854" s="363"/>
      <c r="L1854" s="397"/>
      <c r="M1854" s="397"/>
      <c r="N1854" s="399"/>
      <c r="O1854" s="397"/>
    </row>
    <row r="1855" spans="1:15" x14ac:dyDescent="0.2">
      <c r="A1855" s="397"/>
      <c r="B1855" s="397"/>
      <c r="C1855" s="397"/>
      <c r="D1855" s="397"/>
      <c r="E1855" s="397"/>
      <c r="F1855" s="397"/>
      <c r="G1855" s="397"/>
      <c r="H1855" s="399"/>
      <c r="I1855" s="608"/>
      <c r="J1855" s="363"/>
      <c r="K1855" s="363"/>
      <c r="L1855" s="397"/>
      <c r="M1855" s="397"/>
      <c r="N1855" s="399"/>
      <c r="O1855" s="397"/>
    </row>
    <row r="1856" spans="1:15" x14ac:dyDescent="0.2">
      <c r="A1856" s="397"/>
      <c r="B1856" s="397"/>
      <c r="C1856" s="397"/>
      <c r="D1856" s="397"/>
      <c r="E1856" s="397"/>
      <c r="F1856" s="397"/>
      <c r="G1856" s="397"/>
      <c r="H1856" s="399"/>
      <c r="I1856" s="608"/>
      <c r="J1856" s="363"/>
      <c r="K1856" s="363"/>
      <c r="L1856" s="397"/>
      <c r="M1856" s="397"/>
      <c r="N1856" s="399"/>
      <c r="O1856" s="397"/>
    </row>
    <row r="1857" spans="1:15" x14ac:dyDescent="0.2">
      <c r="A1857" s="397"/>
      <c r="B1857" s="397"/>
      <c r="C1857" s="397"/>
      <c r="D1857" s="397"/>
      <c r="E1857" s="397"/>
      <c r="F1857" s="397"/>
      <c r="G1857" s="397"/>
      <c r="H1857" s="399"/>
      <c r="I1857" s="608"/>
      <c r="J1857" s="363"/>
      <c r="K1857" s="363"/>
      <c r="L1857" s="397"/>
      <c r="M1857" s="397"/>
      <c r="N1857" s="399"/>
      <c r="O1857" s="397"/>
    </row>
    <row r="1858" spans="1:15" x14ac:dyDescent="0.2">
      <c r="A1858" s="397"/>
      <c r="B1858" s="397"/>
      <c r="C1858" s="397"/>
      <c r="D1858" s="397"/>
      <c r="E1858" s="397"/>
      <c r="F1858" s="397"/>
      <c r="G1858" s="397"/>
      <c r="H1858" s="399"/>
      <c r="I1858" s="608"/>
      <c r="J1858" s="363"/>
      <c r="K1858" s="363"/>
      <c r="L1858" s="397"/>
      <c r="M1858" s="397"/>
      <c r="N1858" s="399"/>
      <c r="O1858" s="397"/>
    </row>
    <row r="1859" spans="1:15" x14ac:dyDescent="0.2">
      <c r="A1859" s="397"/>
      <c r="B1859" s="397"/>
      <c r="C1859" s="397"/>
      <c r="D1859" s="397"/>
      <c r="E1859" s="397"/>
      <c r="F1859" s="397"/>
      <c r="G1859" s="397"/>
      <c r="H1859" s="399"/>
      <c r="I1859" s="608"/>
      <c r="J1859" s="363"/>
      <c r="K1859" s="363"/>
      <c r="L1859" s="397"/>
      <c r="M1859" s="397"/>
      <c r="N1859" s="399"/>
      <c r="O1859" s="397"/>
    </row>
    <row r="1860" spans="1:15" x14ac:dyDescent="0.2">
      <c r="A1860" s="397"/>
      <c r="B1860" s="397"/>
      <c r="C1860" s="397"/>
      <c r="D1860" s="397"/>
      <c r="E1860" s="397"/>
      <c r="F1860" s="397"/>
      <c r="G1860" s="397"/>
      <c r="H1860" s="399"/>
      <c r="I1860" s="608"/>
      <c r="J1860" s="363"/>
      <c r="K1860" s="363"/>
      <c r="L1860" s="397"/>
      <c r="M1860" s="397"/>
      <c r="N1860" s="399"/>
      <c r="O1860" s="397"/>
    </row>
    <row r="1861" spans="1:15" x14ac:dyDescent="0.2">
      <c r="A1861" s="397"/>
      <c r="B1861" s="397"/>
      <c r="C1861" s="397"/>
      <c r="D1861" s="397"/>
      <c r="E1861" s="397"/>
      <c r="F1861" s="397"/>
      <c r="G1861" s="397"/>
      <c r="H1861" s="399"/>
      <c r="I1861" s="608"/>
      <c r="J1861" s="363"/>
      <c r="K1861" s="363"/>
      <c r="L1861" s="397"/>
      <c r="M1861" s="397"/>
      <c r="N1861" s="399"/>
      <c r="O1861" s="397"/>
    </row>
    <row r="1862" spans="1:15" x14ac:dyDescent="0.2">
      <c r="A1862" s="397"/>
      <c r="B1862" s="397"/>
      <c r="C1862" s="397"/>
      <c r="D1862" s="397"/>
      <c r="E1862" s="397"/>
      <c r="F1862" s="397"/>
      <c r="G1862" s="397"/>
      <c r="H1862" s="399"/>
      <c r="I1862" s="608"/>
      <c r="J1862" s="363"/>
      <c r="K1862" s="363"/>
      <c r="L1862" s="397"/>
      <c r="M1862" s="397"/>
      <c r="N1862" s="399"/>
      <c r="O1862" s="397"/>
    </row>
    <row r="1863" spans="1:15" x14ac:dyDescent="0.2">
      <c r="A1863" s="397"/>
      <c r="B1863" s="397"/>
      <c r="C1863" s="397"/>
      <c r="D1863" s="397"/>
      <c r="E1863" s="397"/>
      <c r="F1863" s="397"/>
      <c r="G1863" s="397"/>
      <c r="H1863" s="399"/>
      <c r="I1863" s="608"/>
      <c r="J1863" s="363"/>
      <c r="K1863" s="363"/>
      <c r="L1863" s="397"/>
      <c r="M1863" s="397"/>
      <c r="N1863" s="399"/>
      <c r="O1863" s="397"/>
    </row>
    <row r="1864" spans="1:15" x14ac:dyDescent="0.2">
      <c r="A1864" s="397"/>
      <c r="B1864" s="397"/>
      <c r="C1864" s="397"/>
      <c r="D1864" s="397"/>
      <c r="E1864" s="397"/>
      <c r="F1864" s="397"/>
      <c r="G1864" s="397"/>
      <c r="H1864" s="399"/>
      <c r="I1864" s="608"/>
      <c r="J1864" s="363"/>
      <c r="K1864" s="363"/>
      <c r="L1864" s="397"/>
      <c r="M1864" s="397"/>
      <c r="N1864" s="399"/>
      <c r="O1864" s="397"/>
    </row>
    <row r="1865" spans="1:15" x14ac:dyDescent="0.2">
      <c r="A1865" s="397"/>
      <c r="B1865" s="397"/>
      <c r="C1865" s="397"/>
      <c r="D1865" s="397"/>
      <c r="E1865" s="397"/>
      <c r="F1865" s="397"/>
      <c r="G1865" s="397"/>
      <c r="H1865" s="399"/>
      <c r="I1865" s="608"/>
      <c r="J1865" s="363"/>
      <c r="K1865" s="363"/>
      <c r="L1865" s="397"/>
      <c r="M1865" s="397"/>
      <c r="N1865" s="399"/>
      <c r="O1865" s="397"/>
    </row>
    <row r="1866" spans="1:15" x14ac:dyDescent="0.2">
      <c r="A1866" s="397"/>
      <c r="B1866" s="397"/>
      <c r="C1866" s="397"/>
      <c r="D1866" s="397"/>
      <c r="E1866" s="397"/>
      <c r="F1866" s="397"/>
      <c r="G1866" s="397"/>
      <c r="H1866" s="399"/>
      <c r="I1866" s="608"/>
      <c r="J1866" s="363"/>
      <c r="K1866" s="363"/>
      <c r="L1866" s="397"/>
      <c r="M1866" s="397"/>
      <c r="N1866" s="399"/>
      <c r="O1866" s="397"/>
    </row>
    <row r="1867" spans="1:15" x14ac:dyDescent="0.2">
      <c r="A1867" s="397"/>
      <c r="B1867" s="397"/>
      <c r="C1867" s="397"/>
      <c r="D1867" s="397"/>
      <c r="E1867" s="397"/>
      <c r="F1867" s="397"/>
      <c r="G1867" s="397"/>
      <c r="H1867" s="399"/>
      <c r="I1867" s="608"/>
      <c r="J1867" s="363"/>
      <c r="K1867" s="363"/>
      <c r="L1867" s="397"/>
      <c r="M1867" s="397"/>
      <c r="N1867" s="399"/>
      <c r="O1867" s="397"/>
    </row>
    <row r="1868" spans="1:15" x14ac:dyDescent="0.2">
      <c r="A1868" s="397"/>
      <c r="B1868" s="397"/>
      <c r="C1868" s="397"/>
      <c r="D1868" s="397"/>
      <c r="E1868" s="397"/>
      <c r="F1868" s="397"/>
      <c r="G1868" s="397"/>
      <c r="H1868" s="399"/>
      <c r="I1868" s="608"/>
      <c r="J1868" s="363"/>
      <c r="K1868" s="363"/>
      <c r="L1868" s="397"/>
      <c r="M1868" s="397"/>
      <c r="N1868" s="399"/>
      <c r="O1868" s="397"/>
    </row>
    <row r="1869" spans="1:15" x14ac:dyDescent="0.2">
      <c r="A1869" s="397"/>
      <c r="B1869" s="397"/>
      <c r="C1869" s="397"/>
      <c r="D1869" s="397"/>
      <c r="E1869" s="397"/>
      <c r="F1869" s="397"/>
      <c r="G1869" s="397"/>
      <c r="H1869" s="399"/>
      <c r="I1869" s="608"/>
      <c r="J1869" s="363"/>
      <c r="K1869" s="363"/>
      <c r="L1869" s="397"/>
      <c r="M1869" s="397"/>
      <c r="N1869" s="399"/>
      <c r="O1869" s="397"/>
    </row>
    <row r="1870" spans="1:15" x14ac:dyDescent="0.2">
      <c r="A1870" s="397"/>
      <c r="B1870" s="397"/>
      <c r="C1870" s="397"/>
      <c r="D1870" s="397"/>
      <c r="E1870" s="397"/>
      <c r="F1870" s="397"/>
      <c r="G1870" s="397"/>
      <c r="H1870" s="399"/>
      <c r="I1870" s="608"/>
      <c r="J1870" s="363"/>
      <c r="K1870" s="363"/>
      <c r="L1870" s="397"/>
      <c r="M1870" s="397"/>
      <c r="N1870" s="399"/>
      <c r="O1870" s="397"/>
    </row>
    <row r="1871" spans="1:15" x14ac:dyDescent="0.2">
      <c r="A1871" s="397"/>
      <c r="B1871" s="397"/>
      <c r="C1871" s="397"/>
      <c r="D1871" s="397"/>
      <c r="E1871" s="397"/>
      <c r="F1871" s="397"/>
      <c r="G1871" s="397"/>
      <c r="H1871" s="399"/>
      <c r="I1871" s="608"/>
      <c r="J1871" s="363"/>
      <c r="K1871" s="363"/>
      <c r="L1871" s="397"/>
      <c r="M1871" s="397"/>
      <c r="N1871" s="399"/>
      <c r="O1871" s="397"/>
    </row>
    <row r="1872" spans="1:15" x14ac:dyDescent="0.2">
      <c r="A1872" s="397"/>
      <c r="B1872" s="397"/>
      <c r="C1872" s="397"/>
      <c r="D1872" s="397"/>
      <c r="E1872" s="397"/>
      <c r="F1872" s="397"/>
      <c r="G1872" s="397"/>
      <c r="H1872" s="399"/>
      <c r="I1872" s="608"/>
      <c r="J1872" s="363"/>
      <c r="K1872" s="363"/>
      <c r="L1872" s="397"/>
      <c r="M1872" s="397"/>
      <c r="N1872" s="399"/>
      <c r="O1872" s="397"/>
    </row>
    <row r="1873" spans="1:15" x14ac:dyDescent="0.2">
      <c r="A1873" s="397"/>
      <c r="B1873" s="397"/>
      <c r="C1873" s="397"/>
      <c r="D1873" s="397"/>
      <c r="E1873" s="397"/>
      <c r="F1873" s="397"/>
      <c r="G1873" s="397"/>
      <c r="H1873" s="399"/>
      <c r="I1873" s="608"/>
      <c r="J1873" s="363"/>
      <c r="K1873" s="363"/>
      <c r="L1873" s="397"/>
      <c r="M1873" s="397"/>
      <c r="N1873" s="399"/>
      <c r="O1873" s="397"/>
    </row>
    <row r="1874" spans="1:15" x14ac:dyDescent="0.2">
      <c r="A1874" s="397"/>
      <c r="B1874" s="397"/>
      <c r="C1874" s="397"/>
      <c r="D1874" s="397"/>
      <c r="E1874" s="397"/>
      <c r="F1874" s="397"/>
      <c r="G1874" s="397"/>
      <c r="H1874" s="399"/>
      <c r="I1874" s="608"/>
      <c r="J1874" s="363"/>
      <c r="K1874" s="363"/>
      <c r="L1874" s="397"/>
      <c r="M1874" s="397"/>
      <c r="N1874" s="399"/>
      <c r="O1874" s="397"/>
    </row>
    <row r="1875" spans="1:15" x14ac:dyDescent="0.2">
      <c r="A1875" s="397"/>
      <c r="B1875" s="397"/>
      <c r="C1875" s="397"/>
      <c r="D1875" s="397"/>
      <c r="E1875" s="397"/>
      <c r="F1875" s="397"/>
      <c r="G1875" s="397"/>
      <c r="H1875" s="399"/>
      <c r="I1875" s="608"/>
      <c r="J1875" s="363"/>
      <c r="K1875" s="363"/>
      <c r="L1875" s="397"/>
      <c r="M1875" s="397"/>
      <c r="N1875" s="399"/>
      <c r="O1875" s="397"/>
    </row>
    <row r="1876" spans="1:15" x14ac:dyDescent="0.2">
      <c r="A1876" s="397"/>
      <c r="B1876" s="397"/>
      <c r="C1876" s="397"/>
      <c r="D1876" s="397"/>
      <c r="E1876" s="397"/>
      <c r="F1876" s="397"/>
      <c r="G1876" s="397"/>
      <c r="H1876" s="399"/>
      <c r="I1876" s="608"/>
      <c r="J1876" s="363"/>
      <c r="K1876" s="363"/>
      <c r="L1876" s="397"/>
      <c r="M1876" s="397"/>
      <c r="N1876" s="399"/>
      <c r="O1876" s="397"/>
    </row>
    <row r="1877" spans="1:15" x14ac:dyDescent="0.2">
      <c r="A1877" s="397"/>
      <c r="B1877" s="397"/>
      <c r="C1877" s="397"/>
      <c r="D1877" s="397"/>
      <c r="E1877" s="397"/>
      <c r="F1877" s="397"/>
      <c r="G1877" s="397"/>
      <c r="H1877" s="399"/>
      <c r="I1877" s="608"/>
      <c r="J1877" s="363"/>
      <c r="K1877" s="363"/>
      <c r="L1877" s="397"/>
      <c r="M1877" s="397"/>
      <c r="N1877" s="399"/>
      <c r="O1877" s="397"/>
    </row>
    <row r="1878" spans="1:15" x14ac:dyDescent="0.2">
      <c r="A1878" s="397"/>
      <c r="B1878" s="397"/>
      <c r="C1878" s="397"/>
      <c r="D1878" s="397"/>
      <c r="E1878" s="397"/>
      <c r="F1878" s="397"/>
      <c r="G1878" s="397"/>
      <c r="H1878" s="399"/>
      <c r="I1878" s="608"/>
      <c r="J1878" s="363"/>
      <c r="K1878" s="363"/>
      <c r="L1878" s="397"/>
      <c r="M1878" s="397"/>
      <c r="N1878" s="399"/>
      <c r="O1878" s="397"/>
    </row>
    <row r="1879" spans="1:15" x14ac:dyDescent="0.2">
      <c r="A1879" s="397"/>
      <c r="B1879" s="397"/>
      <c r="C1879" s="397"/>
      <c r="D1879" s="397"/>
      <c r="E1879" s="397"/>
      <c r="F1879" s="397"/>
      <c r="G1879" s="397"/>
      <c r="H1879" s="399"/>
      <c r="I1879" s="608"/>
      <c r="J1879" s="363"/>
      <c r="K1879" s="363"/>
      <c r="L1879" s="397"/>
      <c r="M1879" s="397"/>
      <c r="N1879" s="399"/>
      <c r="O1879" s="397"/>
    </row>
    <row r="1880" spans="1:15" x14ac:dyDescent="0.2">
      <c r="A1880" s="397"/>
      <c r="B1880" s="397"/>
      <c r="C1880" s="397"/>
      <c r="D1880" s="397"/>
      <c r="E1880" s="397"/>
      <c r="F1880" s="397"/>
      <c r="G1880" s="397"/>
      <c r="H1880" s="399"/>
      <c r="I1880" s="608"/>
      <c r="J1880" s="363"/>
      <c r="K1880" s="363"/>
      <c r="L1880" s="397"/>
      <c r="M1880" s="397"/>
      <c r="N1880" s="399"/>
      <c r="O1880" s="397"/>
    </row>
    <row r="1881" spans="1:15" x14ac:dyDescent="0.2">
      <c r="A1881" s="397"/>
      <c r="B1881" s="397"/>
      <c r="C1881" s="397"/>
      <c r="D1881" s="397"/>
      <c r="E1881" s="397"/>
      <c r="F1881" s="397"/>
      <c r="G1881" s="397"/>
      <c r="H1881" s="399"/>
      <c r="I1881" s="608"/>
      <c r="J1881" s="363"/>
      <c r="K1881" s="363"/>
      <c r="L1881" s="397"/>
      <c r="M1881" s="397"/>
      <c r="N1881" s="399"/>
      <c r="O1881" s="397"/>
    </row>
    <row r="1882" spans="1:15" x14ac:dyDescent="0.2">
      <c r="A1882" s="397"/>
      <c r="B1882" s="397"/>
      <c r="C1882" s="397"/>
      <c r="D1882" s="397"/>
      <c r="E1882" s="397"/>
      <c r="F1882" s="397"/>
      <c r="G1882" s="397"/>
      <c r="H1882" s="399"/>
      <c r="I1882" s="608"/>
      <c r="J1882" s="363"/>
      <c r="K1882" s="363"/>
      <c r="L1882" s="397"/>
      <c r="M1882" s="397"/>
      <c r="N1882" s="399"/>
      <c r="O1882" s="397"/>
    </row>
    <row r="1883" spans="1:15" x14ac:dyDescent="0.2">
      <c r="A1883" s="397"/>
      <c r="B1883" s="397"/>
      <c r="C1883" s="397"/>
      <c r="D1883" s="397"/>
      <c r="E1883" s="397"/>
      <c r="F1883" s="397"/>
      <c r="G1883" s="397"/>
      <c r="H1883" s="399"/>
      <c r="I1883" s="608"/>
      <c r="J1883" s="363"/>
      <c r="K1883" s="363"/>
      <c r="L1883" s="397"/>
      <c r="M1883" s="397"/>
      <c r="N1883" s="399"/>
      <c r="O1883" s="397"/>
    </row>
    <row r="1884" spans="1:15" x14ac:dyDescent="0.2">
      <c r="A1884" s="397"/>
      <c r="B1884" s="397"/>
      <c r="C1884" s="397"/>
      <c r="D1884" s="397"/>
      <c r="E1884" s="397"/>
      <c r="F1884" s="397"/>
      <c r="G1884" s="397"/>
      <c r="H1884" s="399"/>
      <c r="I1884" s="608"/>
      <c r="J1884" s="363"/>
      <c r="K1884" s="363"/>
      <c r="L1884" s="397"/>
      <c r="M1884" s="397"/>
      <c r="N1884" s="399"/>
      <c r="O1884" s="397"/>
    </row>
    <row r="1885" spans="1:15" x14ac:dyDescent="0.2">
      <c r="A1885" s="397"/>
      <c r="B1885" s="397"/>
      <c r="C1885" s="397"/>
      <c r="D1885" s="397"/>
      <c r="E1885" s="397"/>
      <c r="F1885" s="397"/>
      <c r="G1885" s="397"/>
      <c r="H1885" s="399"/>
      <c r="I1885" s="608"/>
      <c r="J1885" s="363"/>
      <c r="K1885" s="363"/>
      <c r="L1885" s="397"/>
      <c r="M1885" s="397"/>
      <c r="N1885" s="399"/>
      <c r="O1885" s="397"/>
    </row>
    <row r="1886" spans="1:15" x14ac:dyDescent="0.2">
      <c r="A1886" s="397"/>
      <c r="B1886" s="397"/>
      <c r="C1886" s="397"/>
      <c r="D1886" s="397"/>
      <c r="E1886" s="397"/>
      <c r="F1886" s="397"/>
      <c r="G1886" s="397"/>
      <c r="H1886" s="399"/>
      <c r="I1886" s="608"/>
      <c r="J1886" s="363"/>
      <c r="K1886" s="363"/>
      <c r="L1886" s="397"/>
      <c r="M1886" s="397"/>
      <c r="N1886" s="399"/>
      <c r="O1886" s="397"/>
    </row>
    <row r="1887" spans="1:15" x14ac:dyDescent="0.2">
      <c r="A1887" s="397"/>
      <c r="B1887" s="397"/>
      <c r="C1887" s="397"/>
      <c r="D1887" s="397"/>
      <c r="E1887" s="397"/>
      <c r="F1887" s="397"/>
      <c r="G1887" s="397"/>
      <c r="H1887" s="399"/>
      <c r="I1887" s="608"/>
      <c r="J1887" s="363"/>
      <c r="K1887" s="363"/>
      <c r="L1887" s="397"/>
      <c r="M1887" s="397"/>
      <c r="N1887" s="399"/>
      <c r="O1887" s="397"/>
    </row>
    <row r="1888" spans="1:15" x14ac:dyDescent="0.2">
      <c r="A1888" s="397"/>
      <c r="B1888" s="397"/>
      <c r="C1888" s="397"/>
      <c r="D1888" s="397"/>
      <c r="E1888" s="397"/>
      <c r="F1888" s="397"/>
      <c r="G1888" s="397"/>
      <c r="H1888" s="399"/>
      <c r="I1888" s="608"/>
      <c r="J1888" s="363"/>
      <c r="K1888" s="363"/>
      <c r="L1888" s="397"/>
      <c r="M1888" s="397"/>
      <c r="N1888" s="399"/>
      <c r="O1888" s="397"/>
    </row>
    <row r="1889" spans="1:15" x14ac:dyDescent="0.2">
      <c r="A1889" s="397"/>
      <c r="B1889" s="397"/>
      <c r="C1889" s="397"/>
      <c r="D1889" s="397"/>
      <c r="E1889" s="397"/>
      <c r="F1889" s="397"/>
      <c r="G1889" s="397"/>
      <c r="H1889" s="399"/>
      <c r="I1889" s="608"/>
      <c r="J1889" s="363"/>
      <c r="K1889" s="363"/>
      <c r="L1889" s="397"/>
      <c r="M1889" s="397"/>
      <c r="N1889" s="399"/>
      <c r="O1889" s="397"/>
    </row>
    <row r="1890" spans="1:15" x14ac:dyDescent="0.2">
      <c r="A1890" s="397"/>
      <c r="B1890" s="397"/>
      <c r="C1890" s="397"/>
      <c r="D1890" s="397"/>
      <c r="E1890" s="397"/>
      <c r="F1890" s="397"/>
      <c r="G1890" s="397"/>
      <c r="H1890" s="399"/>
      <c r="I1890" s="608"/>
      <c r="J1890" s="363"/>
      <c r="K1890" s="363"/>
      <c r="L1890" s="397"/>
      <c r="M1890" s="397"/>
      <c r="N1890" s="399"/>
      <c r="O1890" s="397"/>
    </row>
    <row r="1891" spans="1:15" x14ac:dyDescent="0.2">
      <c r="A1891" s="397"/>
      <c r="B1891" s="397"/>
      <c r="C1891" s="397"/>
      <c r="D1891" s="397"/>
      <c r="E1891" s="397"/>
      <c r="F1891" s="397"/>
      <c r="G1891" s="397"/>
      <c r="H1891" s="399"/>
      <c r="I1891" s="608"/>
      <c r="J1891" s="363"/>
      <c r="K1891" s="363"/>
      <c r="L1891" s="397"/>
      <c r="M1891" s="397"/>
      <c r="N1891" s="399"/>
      <c r="O1891" s="397"/>
    </row>
    <row r="1892" spans="1:15" x14ac:dyDescent="0.2">
      <c r="A1892" s="397"/>
      <c r="B1892" s="397"/>
      <c r="C1892" s="397"/>
      <c r="D1892" s="397"/>
      <c r="E1892" s="397"/>
      <c r="F1892" s="397"/>
      <c r="G1892" s="397"/>
      <c r="H1892" s="399"/>
      <c r="I1892" s="608"/>
      <c r="J1892" s="363"/>
      <c r="K1892" s="363"/>
      <c r="L1892" s="397"/>
      <c r="M1892" s="397"/>
      <c r="N1892" s="399"/>
      <c r="O1892" s="397"/>
    </row>
    <row r="1893" spans="1:15" x14ac:dyDescent="0.2">
      <c r="A1893" s="397"/>
      <c r="B1893" s="397"/>
      <c r="C1893" s="397"/>
      <c r="D1893" s="397"/>
      <c r="E1893" s="397"/>
      <c r="F1893" s="397"/>
      <c r="G1893" s="397"/>
      <c r="H1893" s="399"/>
      <c r="I1893" s="608"/>
      <c r="J1893" s="363"/>
      <c r="K1893" s="363"/>
      <c r="L1893" s="397"/>
      <c r="M1893" s="397"/>
      <c r="N1893" s="399"/>
      <c r="O1893" s="397"/>
    </row>
    <row r="1894" spans="1:15" x14ac:dyDescent="0.2">
      <c r="A1894" s="397"/>
      <c r="B1894" s="397"/>
      <c r="C1894" s="397"/>
      <c r="D1894" s="397"/>
      <c r="E1894" s="397"/>
      <c r="F1894" s="397"/>
      <c r="G1894" s="397"/>
      <c r="H1894" s="399"/>
      <c r="I1894" s="608"/>
      <c r="J1894" s="363"/>
      <c r="K1894" s="363"/>
      <c r="L1894" s="397"/>
      <c r="M1894" s="397"/>
      <c r="N1894" s="399"/>
      <c r="O1894" s="397"/>
    </row>
    <row r="1895" spans="1:15" x14ac:dyDescent="0.2">
      <c r="A1895" s="397"/>
      <c r="B1895" s="397"/>
      <c r="C1895" s="397"/>
      <c r="D1895" s="397"/>
      <c r="E1895" s="397"/>
      <c r="F1895" s="397"/>
      <c r="G1895" s="397"/>
      <c r="H1895" s="399"/>
      <c r="I1895" s="608"/>
      <c r="J1895" s="363"/>
      <c r="K1895" s="363"/>
      <c r="L1895" s="397"/>
      <c r="M1895" s="397"/>
      <c r="N1895" s="399"/>
      <c r="O1895" s="397"/>
    </row>
    <row r="1896" spans="1:15" x14ac:dyDescent="0.2">
      <c r="A1896" s="397"/>
      <c r="B1896" s="397"/>
      <c r="C1896" s="397"/>
      <c r="D1896" s="397"/>
      <c r="E1896" s="397"/>
      <c r="F1896" s="397"/>
      <c r="G1896" s="397"/>
      <c r="H1896" s="399"/>
      <c r="I1896" s="608"/>
      <c r="J1896" s="363"/>
      <c r="K1896" s="363"/>
      <c r="L1896" s="397"/>
      <c r="M1896" s="397"/>
      <c r="N1896" s="399"/>
      <c r="O1896" s="397"/>
    </row>
    <row r="1897" spans="1:15" x14ac:dyDescent="0.2">
      <c r="A1897" s="397"/>
      <c r="B1897" s="397"/>
      <c r="C1897" s="397"/>
      <c r="D1897" s="397"/>
      <c r="E1897" s="397"/>
      <c r="F1897" s="397"/>
      <c r="G1897" s="397"/>
      <c r="H1897" s="399"/>
      <c r="I1897" s="608"/>
      <c r="J1897" s="363"/>
      <c r="K1897" s="363"/>
      <c r="L1897" s="397"/>
      <c r="M1897" s="397"/>
      <c r="N1897" s="399"/>
      <c r="O1897" s="397"/>
    </row>
    <row r="1898" spans="1:15" x14ac:dyDescent="0.2">
      <c r="A1898" s="397"/>
      <c r="B1898" s="397"/>
      <c r="C1898" s="397"/>
      <c r="D1898" s="397"/>
      <c r="E1898" s="397"/>
      <c r="F1898" s="397"/>
      <c r="G1898" s="397"/>
      <c r="H1898" s="399"/>
      <c r="I1898" s="608"/>
      <c r="J1898" s="363"/>
      <c r="K1898" s="363"/>
      <c r="L1898" s="397"/>
      <c r="M1898" s="397"/>
      <c r="N1898" s="399"/>
      <c r="O1898" s="397"/>
    </row>
    <row r="1899" spans="1:15" x14ac:dyDescent="0.2">
      <c r="A1899" s="397"/>
      <c r="B1899" s="397"/>
      <c r="C1899" s="397"/>
      <c r="D1899" s="397"/>
      <c r="E1899" s="397"/>
      <c r="F1899" s="397"/>
      <c r="G1899" s="397"/>
      <c r="H1899" s="399"/>
      <c r="I1899" s="608"/>
      <c r="J1899" s="363"/>
      <c r="K1899" s="363"/>
      <c r="L1899" s="397"/>
      <c r="M1899" s="397"/>
      <c r="N1899" s="399"/>
      <c r="O1899" s="397"/>
    </row>
    <row r="1900" spans="1:15" x14ac:dyDescent="0.2">
      <c r="A1900" s="397"/>
      <c r="B1900" s="397"/>
      <c r="C1900" s="397"/>
      <c r="D1900" s="397"/>
      <c r="E1900" s="397"/>
      <c r="F1900" s="397"/>
      <c r="G1900" s="397"/>
      <c r="H1900" s="399"/>
      <c r="I1900" s="608"/>
      <c r="J1900" s="363"/>
      <c r="K1900" s="363"/>
      <c r="L1900" s="397"/>
      <c r="M1900" s="397"/>
      <c r="N1900" s="399"/>
      <c r="O1900" s="397"/>
    </row>
    <row r="1901" spans="1:15" x14ac:dyDescent="0.2">
      <c r="A1901" s="397"/>
      <c r="B1901" s="397"/>
      <c r="C1901" s="397"/>
      <c r="D1901" s="397"/>
      <c r="E1901" s="397"/>
      <c r="F1901" s="397"/>
      <c r="G1901" s="397"/>
      <c r="H1901" s="399"/>
      <c r="I1901" s="608"/>
      <c r="J1901" s="363"/>
      <c r="K1901" s="363"/>
      <c r="L1901" s="397"/>
      <c r="M1901" s="397"/>
      <c r="N1901" s="399"/>
      <c r="O1901" s="397"/>
    </row>
    <row r="1902" spans="1:15" x14ac:dyDescent="0.2">
      <c r="A1902" s="397"/>
      <c r="B1902" s="397"/>
      <c r="C1902" s="397"/>
      <c r="D1902" s="397"/>
      <c r="E1902" s="397"/>
      <c r="F1902" s="397"/>
      <c r="G1902" s="397"/>
      <c r="H1902" s="399"/>
      <c r="I1902" s="608"/>
      <c r="J1902" s="363"/>
      <c r="K1902" s="363"/>
      <c r="L1902" s="397"/>
      <c r="M1902" s="397"/>
      <c r="N1902" s="399"/>
      <c r="O1902" s="397"/>
    </row>
    <row r="1903" spans="1:15" x14ac:dyDescent="0.2">
      <c r="A1903" s="397"/>
      <c r="B1903" s="397"/>
      <c r="C1903" s="397"/>
      <c r="D1903" s="397"/>
      <c r="E1903" s="397"/>
      <c r="F1903" s="397"/>
      <c r="G1903" s="397"/>
      <c r="H1903" s="399"/>
      <c r="I1903" s="608"/>
      <c r="J1903" s="363"/>
      <c r="K1903" s="363"/>
      <c r="L1903" s="397"/>
      <c r="M1903" s="397"/>
      <c r="N1903" s="399"/>
      <c r="O1903" s="397"/>
    </row>
    <row r="1904" spans="1:15" x14ac:dyDescent="0.2">
      <c r="A1904" s="397"/>
      <c r="B1904" s="397"/>
      <c r="C1904" s="397"/>
      <c r="D1904" s="397"/>
      <c r="E1904" s="397"/>
      <c r="F1904" s="397"/>
      <c r="G1904" s="397"/>
      <c r="H1904" s="399"/>
      <c r="I1904" s="608"/>
      <c r="J1904" s="363"/>
      <c r="K1904" s="363"/>
      <c r="L1904" s="397"/>
      <c r="M1904" s="397"/>
      <c r="N1904" s="399"/>
      <c r="O1904" s="397"/>
    </row>
    <row r="1905" spans="1:15" x14ac:dyDescent="0.2">
      <c r="A1905" s="397"/>
      <c r="B1905" s="397"/>
      <c r="C1905" s="397"/>
      <c r="D1905" s="397"/>
      <c r="E1905" s="397"/>
      <c r="F1905" s="397"/>
      <c r="G1905" s="397"/>
      <c r="H1905" s="399"/>
      <c r="I1905" s="608"/>
      <c r="J1905" s="363"/>
      <c r="K1905" s="363"/>
      <c r="L1905" s="397"/>
      <c r="M1905" s="397"/>
      <c r="N1905" s="399"/>
      <c r="O1905" s="397"/>
    </row>
    <row r="1906" spans="1:15" x14ac:dyDescent="0.2">
      <c r="A1906" s="397"/>
      <c r="B1906" s="397"/>
      <c r="C1906" s="397"/>
      <c r="D1906" s="397"/>
      <c r="E1906" s="397"/>
      <c r="F1906" s="397"/>
      <c r="G1906" s="397"/>
      <c r="H1906" s="399"/>
      <c r="I1906" s="608"/>
      <c r="J1906" s="363"/>
      <c r="K1906" s="363"/>
      <c r="L1906" s="397"/>
      <c r="M1906" s="397"/>
      <c r="N1906" s="399"/>
      <c r="O1906" s="397"/>
    </row>
    <row r="1907" spans="1:15" x14ac:dyDescent="0.2">
      <c r="A1907" s="397"/>
      <c r="B1907" s="397"/>
      <c r="C1907" s="397"/>
      <c r="D1907" s="397"/>
      <c r="E1907" s="397"/>
      <c r="F1907" s="397"/>
      <c r="G1907" s="397"/>
      <c r="H1907" s="399"/>
      <c r="I1907" s="608"/>
      <c r="J1907" s="363"/>
      <c r="K1907" s="363"/>
      <c r="L1907" s="397"/>
      <c r="M1907" s="397"/>
      <c r="N1907" s="399"/>
      <c r="O1907" s="397"/>
    </row>
    <row r="1908" spans="1:15" x14ac:dyDescent="0.2">
      <c r="A1908" s="397"/>
      <c r="B1908" s="397"/>
      <c r="C1908" s="397"/>
      <c r="D1908" s="397"/>
      <c r="E1908" s="397"/>
      <c r="F1908" s="397"/>
      <c r="G1908" s="397"/>
      <c r="H1908" s="399"/>
      <c r="I1908" s="608"/>
      <c r="J1908" s="363"/>
      <c r="K1908" s="363"/>
      <c r="L1908" s="397"/>
      <c r="M1908" s="397"/>
      <c r="N1908" s="399"/>
      <c r="O1908" s="397"/>
    </row>
    <row r="1909" spans="1:15" x14ac:dyDescent="0.2">
      <c r="A1909" s="397"/>
      <c r="B1909" s="397"/>
      <c r="C1909" s="397"/>
      <c r="D1909" s="397"/>
      <c r="E1909" s="397"/>
      <c r="F1909" s="397"/>
      <c r="G1909" s="397"/>
      <c r="H1909" s="399"/>
      <c r="I1909" s="608"/>
      <c r="J1909" s="363"/>
      <c r="K1909" s="363"/>
      <c r="L1909" s="397"/>
      <c r="M1909" s="397"/>
      <c r="N1909" s="399"/>
      <c r="O1909" s="397"/>
    </row>
    <row r="1910" spans="1:15" x14ac:dyDescent="0.2">
      <c r="A1910" s="397"/>
      <c r="B1910" s="397"/>
      <c r="C1910" s="397"/>
      <c r="D1910" s="397"/>
      <c r="E1910" s="397"/>
      <c r="F1910" s="397"/>
      <c r="G1910" s="397"/>
      <c r="H1910" s="399"/>
      <c r="I1910" s="608"/>
      <c r="J1910" s="363"/>
      <c r="K1910" s="363"/>
      <c r="L1910" s="397"/>
      <c r="M1910" s="397"/>
      <c r="N1910" s="399"/>
      <c r="O1910" s="397"/>
    </row>
    <row r="1911" spans="1:15" x14ac:dyDescent="0.2">
      <c r="A1911" s="397"/>
      <c r="B1911" s="397"/>
      <c r="C1911" s="397"/>
      <c r="D1911" s="397"/>
      <c r="E1911" s="397"/>
      <c r="F1911" s="397"/>
      <c r="G1911" s="397"/>
      <c r="H1911" s="399"/>
      <c r="I1911" s="608"/>
      <c r="J1911" s="363"/>
      <c r="K1911" s="363"/>
      <c r="L1911" s="397"/>
      <c r="M1911" s="397"/>
      <c r="N1911" s="399"/>
      <c r="O1911" s="397"/>
    </row>
    <row r="1912" spans="1:15" x14ac:dyDescent="0.2">
      <c r="A1912" s="397"/>
      <c r="B1912" s="397"/>
      <c r="C1912" s="397"/>
      <c r="D1912" s="397"/>
      <c r="E1912" s="397"/>
      <c r="F1912" s="397"/>
      <c r="G1912" s="397"/>
      <c r="H1912" s="399"/>
      <c r="I1912" s="608"/>
      <c r="J1912" s="363"/>
      <c r="K1912" s="363"/>
      <c r="L1912" s="397"/>
      <c r="M1912" s="397"/>
      <c r="N1912" s="399"/>
      <c r="O1912" s="397"/>
    </row>
    <row r="1913" spans="1:15" x14ac:dyDescent="0.2">
      <c r="A1913" s="397"/>
      <c r="B1913" s="397"/>
      <c r="C1913" s="397"/>
      <c r="D1913" s="397"/>
      <c r="E1913" s="397"/>
      <c r="F1913" s="397"/>
      <c r="G1913" s="397"/>
      <c r="H1913" s="399"/>
      <c r="I1913" s="608"/>
      <c r="J1913" s="363"/>
      <c r="K1913" s="363"/>
      <c r="L1913" s="397"/>
      <c r="M1913" s="397"/>
      <c r="N1913" s="399"/>
      <c r="O1913" s="397"/>
    </row>
    <row r="1914" spans="1:15" x14ac:dyDescent="0.2">
      <c r="A1914" s="397"/>
      <c r="B1914" s="397"/>
      <c r="C1914" s="397"/>
      <c r="D1914" s="397"/>
      <c r="E1914" s="397"/>
      <c r="F1914" s="397"/>
      <c r="G1914" s="397"/>
      <c r="H1914" s="399"/>
      <c r="I1914" s="608"/>
      <c r="J1914" s="363"/>
      <c r="K1914" s="363"/>
      <c r="L1914" s="397"/>
      <c r="M1914" s="397"/>
      <c r="N1914" s="399"/>
      <c r="O1914" s="397"/>
    </row>
    <row r="1915" spans="1:15" x14ac:dyDescent="0.2">
      <c r="A1915" s="397"/>
      <c r="B1915" s="397"/>
      <c r="C1915" s="397"/>
      <c r="D1915" s="397"/>
      <c r="E1915" s="397"/>
      <c r="F1915" s="397"/>
      <c r="G1915" s="397"/>
      <c r="H1915" s="399"/>
      <c r="I1915" s="608"/>
      <c r="J1915" s="363"/>
      <c r="K1915" s="363"/>
      <c r="L1915" s="397"/>
      <c r="M1915" s="397"/>
      <c r="N1915" s="399"/>
      <c r="O1915" s="397"/>
    </row>
    <row r="1916" spans="1:15" x14ac:dyDescent="0.2">
      <c r="A1916" s="397"/>
      <c r="B1916" s="397"/>
      <c r="C1916" s="397"/>
      <c r="D1916" s="397"/>
      <c r="E1916" s="397"/>
      <c r="F1916" s="397"/>
      <c r="G1916" s="397"/>
      <c r="H1916" s="399"/>
      <c r="I1916" s="608"/>
      <c r="J1916" s="363"/>
      <c r="K1916" s="363"/>
      <c r="L1916" s="397"/>
      <c r="M1916" s="397"/>
      <c r="N1916" s="399"/>
      <c r="O1916" s="397"/>
    </row>
    <row r="1917" spans="1:15" x14ac:dyDescent="0.2">
      <c r="A1917" s="397"/>
      <c r="B1917" s="397"/>
      <c r="C1917" s="397"/>
      <c r="D1917" s="397"/>
      <c r="E1917" s="397"/>
      <c r="F1917" s="397"/>
      <c r="G1917" s="397"/>
      <c r="H1917" s="399"/>
      <c r="I1917" s="608"/>
      <c r="J1917" s="363"/>
      <c r="K1917" s="363"/>
      <c r="L1917" s="397"/>
      <c r="M1917" s="397"/>
      <c r="N1917" s="399"/>
      <c r="O1917" s="397"/>
    </row>
    <row r="1918" spans="1:15" x14ac:dyDescent="0.2">
      <c r="A1918" s="397"/>
      <c r="B1918" s="397"/>
      <c r="C1918" s="397"/>
      <c r="D1918" s="397"/>
      <c r="E1918" s="397"/>
      <c r="F1918" s="397"/>
      <c r="G1918" s="397"/>
      <c r="H1918" s="399"/>
      <c r="I1918" s="608"/>
      <c r="J1918" s="363"/>
      <c r="K1918" s="363"/>
      <c r="L1918" s="397"/>
      <c r="M1918" s="397"/>
      <c r="N1918" s="399"/>
      <c r="O1918" s="397"/>
    </row>
    <row r="1919" spans="1:15" x14ac:dyDescent="0.2">
      <c r="A1919" s="397"/>
      <c r="B1919" s="397"/>
      <c r="C1919" s="397"/>
      <c r="D1919" s="397"/>
      <c r="E1919" s="397"/>
      <c r="F1919" s="397"/>
      <c r="G1919" s="397"/>
      <c r="H1919" s="399"/>
      <c r="I1919" s="608"/>
      <c r="J1919" s="363"/>
      <c r="K1919" s="363"/>
      <c r="L1919" s="397"/>
      <c r="M1919" s="397"/>
      <c r="N1919" s="399"/>
      <c r="O1919" s="397"/>
    </row>
    <row r="1920" spans="1:15" x14ac:dyDescent="0.2">
      <c r="A1920" s="397"/>
      <c r="B1920" s="397"/>
      <c r="C1920" s="397"/>
      <c r="D1920" s="397"/>
      <c r="E1920" s="397"/>
      <c r="F1920" s="397"/>
      <c r="G1920" s="397"/>
      <c r="H1920" s="399"/>
      <c r="I1920" s="608"/>
      <c r="J1920" s="363"/>
      <c r="K1920" s="363"/>
      <c r="L1920" s="397"/>
      <c r="M1920" s="397"/>
      <c r="N1920" s="399"/>
      <c r="O1920" s="397"/>
    </row>
    <row r="1921" spans="1:15" x14ac:dyDescent="0.2">
      <c r="A1921" s="397"/>
      <c r="B1921" s="397"/>
      <c r="C1921" s="397"/>
      <c r="D1921" s="397"/>
      <c r="E1921" s="397"/>
      <c r="F1921" s="397"/>
      <c r="G1921" s="397"/>
      <c r="H1921" s="399"/>
      <c r="I1921" s="608"/>
      <c r="J1921" s="363"/>
      <c r="K1921" s="363"/>
      <c r="L1921" s="397"/>
      <c r="M1921" s="397"/>
      <c r="N1921" s="399"/>
      <c r="O1921" s="397"/>
    </row>
    <row r="1922" spans="1:15" x14ac:dyDescent="0.2">
      <c r="A1922" s="397"/>
      <c r="B1922" s="397"/>
      <c r="C1922" s="397"/>
      <c r="D1922" s="397"/>
      <c r="E1922" s="397"/>
      <c r="F1922" s="397"/>
      <c r="G1922" s="397"/>
      <c r="H1922" s="399"/>
      <c r="I1922" s="608"/>
      <c r="J1922" s="363"/>
      <c r="K1922" s="363"/>
      <c r="L1922" s="397"/>
      <c r="M1922" s="397"/>
      <c r="N1922" s="399"/>
      <c r="O1922" s="397"/>
    </row>
    <row r="1923" spans="1:15" x14ac:dyDescent="0.2">
      <c r="A1923" s="397"/>
      <c r="B1923" s="397"/>
      <c r="C1923" s="397"/>
      <c r="D1923" s="397"/>
      <c r="E1923" s="397"/>
      <c r="F1923" s="397"/>
      <c r="G1923" s="397"/>
      <c r="H1923" s="399"/>
      <c r="I1923" s="608"/>
      <c r="J1923" s="363"/>
      <c r="K1923" s="363"/>
      <c r="L1923" s="397"/>
      <c r="M1923" s="397"/>
      <c r="N1923" s="399"/>
      <c r="O1923" s="397"/>
    </row>
    <row r="1924" spans="1:15" x14ac:dyDescent="0.2">
      <c r="A1924" s="397"/>
      <c r="B1924" s="397"/>
      <c r="C1924" s="397"/>
      <c r="D1924" s="397"/>
      <c r="E1924" s="397"/>
      <c r="F1924" s="397"/>
      <c r="G1924" s="397"/>
      <c r="H1924" s="399"/>
      <c r="I1924" s="608"/>
      <c r="J1924" s="363"/>
      <c r="K1924" s="363"/>
      <c r="L1924" s="397"/>
      <c r="M1924" s="397"/>
      <c r="N1924" s="399"/>
      <c r="O1924" s="397"/>
    </row>
    <row r="1925" spans="1:15" x14ac:dyDescent="0.2">
      <c r="A1925" s="397"/>
      <c r="B1925" s="397"/>
      <c r="C1925" s="397"/>
      <c r="D1925" s="397"/>
      <c r="E1925" s="397"/>
      <c r="F1925" s="397"/>
      <c r="G1925" s="397"/>
      <c r="H1925" s="399"/>
      <c r="I1925" s="608"/>
      <c r="J1925" s="363"/>
      <c r="K1925" s="363"/>
      <c r="L1925" s="397"/>
      <c r="M1925" s="397"/>
      <c r="N1925" s="399"/>
      <c r="O1925" s="397"/>
    </row>
    <row r="1926" spans="1:15" x14ac:dyDescent="0.2">
      <c r="A1926" s="397"/>
      <c r="B1926" s="397"/>
      <c r="C1926" s="397"/>
      <c r="D1926" s="397"/>
      <c r="E1926" s="397"/>
      <c r="F1926" s="397"/>
      <c r="G1926" s="397"/>
      <c r="H1926" s="399"/>
      <c r="I1926" s="608"/>
      <c r="J1926" s="363"/>
      <c r="K1926" s="363"/>
      <c r="L1926" s="397"/>
      <c r="M1926" s="397"/>
      <c r="N1926" s="399"/>
      <c r="O1926" s="397"/>
    </row>
    <row r="1927" spans="1:15" x14ac:dyDescent="0.2">
      <c r="A1927" s="397"/>
      <c r="B1927" s="397"/>
      <c r="C1927" s="397"/>
      <c r="D1927" s="397"/>
      <c r="E1927" s="397"/>
      <c r="F1927" s="397"/>
      <c r="G1927" s="397"/>
      <c r="H1927" s="399"/>
      <c r="I1927" s="608"/>
      <c r="J1927" s="363"/>
      <c r="K1927" s="363"/>
      <c r="L1927" s="397"/>
      <c r="M1927" s="397"/>
      <c r="N1927" s="399"/>
      <c r="O1927" s="397"/>
    </row>
    <row r="1928" spans="1:15" x14ac:dyDescent="0.2">
      <c r="A1928" s="397"/>
      <c r="B1928" s="397"/>
      <c r="C1928" s="397"/>
      <c r="D1928" s="397"/>
      <c r="E1928" s="397"/>
      <c r="F1928" s="397"/>
      <c r="G1928" s="397"/>
      <c r="H1928" s="399"/>
      <c r="I1928" s="608"/>
      <c r="J1928" s="363"/>
      <c r="K1928" s="363"/>
      <c r="L1928" s="397"/>
      <c r="M1928" s="397"/>
      <c r="N1928" s="399"/>
      <c r="O1928" s="397"/>
    </row>
    <row r="1929" spans="1:15" x14ac:dyDescent="0.2">
      <c r="A1929" s="397"/>
      <c r="B1929" s="397"/>
      <c r="C1929" s="397"/>
      <c r="D1929" s="397"/>
      <c r="E1929" s="397"/>
      <c r="F1929" s="397"/>
      <c r="G1929" s="397"/>
      <c r="H1929" s="399"/>
      <c r="I1929" s="608"/>
      <c r="J1929" s="363"/>
      <c r="K1929" s="363"/>
      <c r="L1929" s="397"/>
      <c r="M1929" s="397"/>
      <c r="N1929" s="399"/>
      <c r="O1929" s="397"/>
    </row>
    <row r="1930" spans="1:15" x14ac:dyDescent="0.2">
      <c r="A1930" s="397"/>
      <c r="B1930" s="397"/>
      <c r="C1930" s="397"/>
      <c r="D1930" s="397"/>
      <c r="E1930" s="397"/>
      <c r="F1930" s="397"/>
      <c r="G1930" s="397"/>
      <c r="H1930" s="399"/>
      <c r="I1930" s="608"/>
      <c r="J1930" s="363"/>
      <c r="K1930" s="363"/>
      <c r="L1930" s="397"/>
      <c r="M1930" s="397"/>
      <c r="N1930" s="399"/>
      <c r="O1930" s="397"/>
    </row>
    <row r="1931" spans="1:15" x14ac:dyDescent="0.2">
      <c r="A1931" s="397"/>
      <c r="B1931" s="397"/>
      <c r="C1931" s="397"/>
      <c r="D1931" s="397"/>
      <c r="E1931" s="397"/>
      <c r="F1931" s="397"/>
      <c r="G1931" s="397"/>
      <c r="H1931" s="399"/>
      <c r="I1931" s="608"/>
      <c r="J1931" s="363"/>
      <c r="K1931" s="363"/>
      <c r="L1931" s="397"/>
      <c r="M1931" s="397"/>
      <c r="N1931" s="399"/>
      <c r="O1931" s="397"/>
    </row>
    <row r="1932" spans="1:15" x14ac:dyDescent="0.2">
      <c r="A1932" s="397"/>
      <c r="B1932" s="397"/>
      <c r="C1932" s="397"/>
      <c r="D1932" s="397"/>
      <c r="E1932" s="397"/>
      <c r="F1932" s="397"/>
      <c r="G1932" s="397"/>
      <c r="H1932" s="399"/>
      <c r="I1932" s="608"/>
      <c r="J1932" s="363"/>
      <c r="K1932" s="363"/>
      <c r="L1932" s="397"/>
      <c r="M1932" s="397"/>
      <c r="N1932" s="399"/>
      <c r="O1932" s="397"/>
    </row>
    <row r="1933" spans="1:15" x14ac:dyDescent="0.2">
      <c r="A1933" s="397"/>
      <c r="B1933" s="397"/>
      <c r="C1933" s="397"/>
      <c r="D1933" s="397"/>
      <c r="E1933" s="397"/>
      <c r="F1933" s="397"/>
      <c r="G1933" s="397"/>
      <c r="H1933" s="399"/>
      <c r="I1933" s="608"/>
      <c r="J1933" s="363"/>
      <c r="K1933" s="363"/>
      <c r="L1933" s="397"/>
      <c r="M1933" s="397"/>
      <c r="N1933" s="399"/>
      <c r="O1933" s="397"/>
    </row>
    <row r="1934" spans="1:15" x14ac:dyDescent="0.2">
      <c r="A1934" s="397"/>
      <c r="B1934" s="397"/>
      <c r="C1934" s="397"/>
      <c r="D1934" s="397"/>
      <c r="E1934" s="397"/>
      <c r="F1934" s="397"/>
      <c r="G1934" s="397"/>
      <c r="H1934" s="399"/>
      <c r="I1934" s="608"/>
      <c r="J1934" s="363"/>
      <c r="K1934" s="363"/>
      <c r="L1934" s="397"/>
      <c r="M1934" s="397"/>
      <c r="N1934" s="399"/>
      <c r="O1934" s="397"/>
    </row>
    <row r="1935" spans="1:15" x14ac:dyDescent="0.2">
      <c r="A1935" s="397"/>
      <c r="B1935" s="397"/>
      <c r="C1935" s="397"/>
      <c r="D1935" s="397"/>
      <c r="E1935" s="397"/>
      <c r="F1935" s="397"/>
      <c r="G1935" s="397"/>
      <c r="H1935" s="399"/>
      <c r="I1935" s="608"/>
      <c r="J1935" s="363"/>
      <c r="K1935" s="363"/>
      <c r="L1935" s="397"/>
      <c r="M1935" s="397"/>
      <c r="N1935" s="399"/>
      <c r="O1935" s="397"/>
    </row>
    <row r="1936" spans="1:15" x14ac:dyDescent="0.2">
      <c r="A1936" s="397"/>
      <c r="B1936" s="397"/>
      <c r="C1936" s="397"/>
      <c r="D1936" s="397"/>
      <c r="E1936" s="397"/>
      <c r="F1936" s="397"/>
      <c r="G1936" s="397"/>
      <c r="H1936" s="399"/>
      <c r="I1936" s="608"/>
      <c r="J1936" s="363"/>
      <c r="K1936" s="363"/>
      <c r="L1936" s="397"/>
      <c r="M1936" s="397"/>
      <c r="N1936" s="399"/>
      <c r="O1936" s="397"/>
    </row>
    <row r="1937" spans="1:15" x14ac:dyDescent="0.2">
      <c r="A1937" s="397"/>
      <c r="B1937" s="397"/>
      <c r="C1937" s="397"/>
      <c r="D1937" s="397"/>
      <c r="E1937" s="397"/>
      <c r="F1937" s="397"/>
      <c r="G1937" s="397"/>
      <c r="H1937" s="399"/>
      <c r="I1937" s="608"/>
      <c r="J1937" s="363"/>
      <c r="K1937" s="363"/>
      <c r="L1937" s="397"/>
      <c r="M1937" s="397"/>
      <c r="N1937" s="399"/>
      <c r="O1937" s="397"/>
    </row>
    <row r="1938" spans="1:15" x14ac:dyDescent="0.2">
      <c r="A1938" s="397"/>
      <c r="B1938" s="397"/>
      <c r="C1938" s="397"/>
      <c r="D1938" s="397"/>
      <c r="E1938" s="397"/>
      <c r="F1938" s="397"/>
      <c r="G1938" s="397"/>
      <c r="H1938" s="399"/>
      <c r="I1938" s="608"/>
      <c r="J1938" s="363"/>
      <c r="K1938" s="363"/>
      <c r="L1938" s="397"/>
      <c r="M1938" s="397"/>
      <c r="N1938" s="399"/>
      <c r="O1938" s="397"/>
    </row>
    <row r="1939" spans="1:15" x14ac:dyDescent="0.2">
      <c r="A1939" s="397"/>
      <c r="B1939" s="397"/>
      <c r="C1939" s="397"/>
      <c r="D1939" s="397"/>
      <c r="E1939" s="397"/>
      <c r="F1939" s="397"/>
      <c r="G1939" s="397"/>
      <c r="H1939" s="399"/>
      <c r="I1939" s="608"/>
      <c r="J1939" s="363"/>
      <c r="K1939" s="363"/>
      <c r="L1939" s="397"/>
      <c r="M1939" s="397"/>
      <c r="N1939" s="399"/>
      <c r="O1939" s="397"/>
    </row>
    <row r="1940" spans="1:15" x14ac:dyDescent="0.2">
      <c r="A1940" s="397"/>
      <c r="B1940" s="397"/>
      <c r="C1940" s="397"/>
      <c r="D1940" s="397"/>
      <c r="E1940" s="397"/>
      <c r="F1940" s="397"/>
      <c r="G1940" s="397"/>
      <c r="H1940" s="399"/>
      <c r="I1940" s="608"/>
      <c r="J1940" s="363"/>
      <c r="K1940" s="363"/>
      <c r="L1940" s="397"/>
      <c r="M1940" s="397"/>
      <c r="N1940" s="399"/>
      <c r="O1940" s="397"/>
    </row>
    <row r="1941" spans="1:15" x14ac:dyDescent="0.2">
      <c r="A1941" s="397"/>
      <c r="B1941" s="397"/>
      <c r="C1941" s="397"/>
      <c r="D1941" s="397"/>
      <c r="E1941" s="397"/>
      <c r="F1941" s="397"/>
      <c r="G1941" s="397"/>
      <c r="H1941" s="399"/>
      <c r="I1941" s="608"/>
      <c r="J1941" s="363"/>
      <c r="K1941" s="363"/>
      <c r="L1941" s="397"/>
      <c r="M1941" s="397"/>
      <c r="N1941" s="399"/>
      <c r="O1941" s="397"/>
    </row>
    <row r="1942" spans="1:15" x14ac:dyDescent="0.2">
      <c r="A1942" s="397"/>
      <c r="B1942" s="397"/>
      <c r="C1942" s="397"/>
      <c r="D1942" s="397"/>
      <c r="E1942" s="397"/>
      <c r="F1942" s="397"/>
      <c r="G1942" s="397"/>
      <c r="H1942" s="399"/>
      <c r="I1942" s="608"/>
      <c r="J1942" s="363"/>
      <c r="K1942" s="363"/>
      <c r="L1942" s="397"/>
      <c r="M1942" s="397"/>
      <c r="N1942" s="399"/>
      <c r="O1942" s="397"/>
    </row>
    <row r="1943" spans="1:15" x14ac:dyDescent="0.2">
      <c r="A1943" s="397"/>
      <c r="B1943" s="397"/>
      <c r="C1943" s="397"/>
      <c r="D1943" s="397"/>
      <c r="E1943" s="397"/>
      <c r="F1943" s="397"/>
      <c r="G1943" s="397"/>
      <c r="H1943" s="399"/>
      <c r="I1943" s="608"/>
      <c r="J1943" s="363"/>
      <c r="K1943" s="363"/>
      <c r="L1943" s="397"/>
      <c r="M1943" s="397"/>
      <c r="N1943" s="399"/>
      <c r="O1943" s="397"/>
    </row>
    <row r="1944" spans="1:15" x14ac:dyDescent="0.2">
      <c r="A1944" s="397"/>
      <c r="B1944" s="397"/>
      <c r="C1944" s="397"/>
      <c r="D1944" s="397"/>
      <c r="E1944" s="397"/>
      <c r="F1944" s="397"/>
      <c r="G1944" s="397"/>
      <c r="H1944" s="399"/>
      <c r="I1944" s="608"/>
      <c r="J1944" s="363"/>
      <c r="K1944" s="363"/>
      <c r="L1944" s="397"/>
      <c r="M1944" s="397"/>
      <c r="N1944" s="399"/>
      <c r="O1944" s="397"/>
    </row>
    <row r="1945" spans="1:15" x14ac:dyDescent="0.2">
      <c r="A1945" s="397"/>
      <c r="B1945" s="397"/>
      <c r="C1945" s="397"/>
      <c r="D1945" s="397"/>
      <c r="E1945" s="397"/>
      <c r="F1945" s="397"/>
      <c r="G1945" s="397"/>
      <c r="H1945" s="399"/>
      <c r="I1945" s="608"/>
      <c r="J1945" s="363"/>
      <c r="K1945" s="363"/>
      <c r="L1945" s="397"/>
      <c r="M1945" s="397"/>
      <c r="N1945" s="399"/>
      <c r="O1945" s="397"/>
    </row>
    <row r="1946" spans="1:15" x14ac:dyDescent="0.2">
      <c r="A1946" s="397"/>
      <c r="B1946" s="397"/>
      <c r="C1946" s="397"/>
      <c r="D1946" s="397"/>
      <c r="E1946" s="397"/>
      <c r="F1946" s="397"/>
      <c r="G1946" s="397"/>
      <c r="H1946" s="399"/>
      <c r="I1946" s="608"/>
      <c r="J1946" s="363"/>
      <c r="K1946" s="363"/>
      <c r="L1946" s="397"/>
      <c r="M1946" s="397"/>
      <c r="N1946" s="399"/>
      <c r="O1946" s="397"/>
    </row>
    <row r="1947" spans="1:15" x14ac:dyDescent="0.2">
      <c r="A1947" s="397"/>
      <c r="B1947" s="397"/>
      <c r="C1947" s="397"/>
      <c r="D1947" s="397"/>
      <c r="E1947" s="397"/>
      <c r="F1947" s="397"/>
      <c r="G1947" s="397"/>
      <c r="H1947" s="399"/>
      <c r="I1947" s="608"/>
      <c r="J1947" s="363"/>
      <c r="K1947" s="363"/>
      <c r="L1947" s="397"/>
      <c r="M1947" s="397"/>
      <c r="N1947" s="399"/>
      <c r="O1947" s="397"/>
    </row>
    <row r="1948" spans="1:15" x14ac:dyDescent="0.2">
      <c r="A1948" s="397"/>
      <c r="B1948" s="397"/>
      <c r="C1948" s="397"/>
      <c r="D1948" s="397"/>
      <c r="E1948" s="397"/>
      <c r="F1948" s="397"/>
      <c r="G1948" s="397"/>
      <c r="H1948" s="399"/>
      <c r="I1948" s="608"/>
      <c r="J1948" s="363"/>
      <c r="K1948" s="363"/>
      <c r="L1948" s="397"/>
      <c r="M1948" s="397"/>
      <c r="N1948" s="399"/>
      <c r="O1948" s="397"/>
    </row>
    <row r="1949" spans="1:15" x14ac:dyDescent="0.2">
      <c r="A1949" s="397"/>
      <c r="B1949" s="397"/>
      <c r="C1949" s="397"/>
      <c r="D1949" s="397"/>
      <c r="E1949" s="397"/>
      <c r="F1949" s="397"/>
      <c r="G1949" s="397"/>
      <c r="H1949" s="399"/>
      <c r="I1949" s="608"/>
      <c r="J1949" s="363"/>
      <c r="K1949" s="363"/>
      <c r="L1949" s="397"/>
      <c r="M1949" s="397"/>
      <c r="N1949" s="399"/>
      <c r="O1949" s="397"/>
    </row>
    <row r="1950" spans="1:15" x14ac:dyDescent="0.2">
      <c r="A1950" s="397"/>
      <c r="B1950" s="397"/>
      <c r="C1950" s="397"/>
      <c r="D1950" s="397"/>
      <c r="E1950" s="397"/>
      <c r="F1950" s="397"/>
      <c r="G1950" s="397"/>
      <c r="H1950" s="399"/>
      <c r="I1950" s="608"/>
      <c r="J1950" s="363"/>
      <c r="K1950" s="363"/>
      <c r="L1950" s="397"/>
      <c r="M1950" s="397"/>
      <c r="N1950" s="399"/>
      <c r="O1950" s="397"/>
    </row>
    <row r="1951" spans="1:15" x14ac:dyDescent="0.2">
      <c r="A1951" s="397"/>
      <c r="B1951" s="397"/>
      <c r="C1951" s="397"/>
      <c r="D1951" s="397"/>
      <c r="E1951" s="397"/>
      <c r="F1951" s="397"/>
      <c r="G1951" s="397"/>
      <c r="H1951" s="399"/>
      <c r="I1951" s="608"/>
      <c r="J1951" s="363"/>
      <c r="K1951" s="363"/>
      <c r="L1951" s="397"/>
      <c r="M1951" s="397"/>
      <c r="N1951" s="399"/>
      <c r="O1951" s="397"/>
    </row>
    <row r="1952" spans="1:15" x14ac:dyDescent="0.2">
      <c r="A1952" s="397"/>
      <c r="B1952" s="397"/>
      <c r="C1952" s="397"/>
      <c r="D1952" s="397"/>
      <c r="E1952" s="397"/>
      <c r="F1952" s="397"/>
      <c r="G1952" s="397"/>
      <c r="H1952" s="399"/>
      <c r="I1952" s="608"/>
      <c r="J1952" s="363"/>
      <c r="K1952" s="363"/>
      <c r="L1952" s="397"/>
      <c r="M1952" s="397"/>
      <c r="N1952" s="399"/>
      <c r="O1952" s="397"/>
    </row>
    <row r="1953" spans="1:15" x14ac:dyDescent="0.2">
      <c r="A1953" s="397"/>
      <c r="B1953" s="397"/>
      <c r="C1953" s="397"/>
      <c r="D1953" s="397"/>
      <c r="E1953" s="397"/>
      <c r="F1953" s="397"/>
      <c r="G1953" s="397"/>
      <c r="H1953" s="399"/>
      <c r="I1953" s="608"/>
      <c r="J1953" s="363"/>
      <c r="K1953" s="363"/>
      <c r="L1953" s="397"/>
      <c r="M1953" s="397"/>
      <c r="N1953" s="399"/>
      <c r="O1953" s="397"/>
    </row>
    <row r="1954" spans="1:15" x14ac:dyDescent="0.2">
      <c r="A1954" s="397"/>
      <c r="B1954" s="397"/>
      <c r="C1954" s="397"/>
      <c r="D1954" s="397"/>
      <c r="E1954" s="397"/>
      <c r="F1954" s="397"/>
      <c r="G1954" s="397"/>
      <c r="H1954" s="399"/>
      <c r="I1954" s="608"/>
      <c r="J1954" s="363"/>
      <c r="K1954" s="363"/>
      <c r="L1954" s="397"/>
      <c r="M1954" s="397"/>
      <c r="N1954" s="399"/>
      <c r="O1954" s="397"/>
    </row>
    <row r="1955" spans="1:15" x14ac:dyDescent="0.2">
      <c r="A1955" s="397"/>
      <c r="B1955" s="397"/>
      <c r="C1955" s="397"/>
      <c r="D1955" s="397"/>
      <c r="E1955" s="397"/>
      <c r="F1955" s="397"/>
      <c r="G1955" s="397"/>
      <c r="H1955" s="399"/>
      <c r="I1955" s="608"/>
      <c r="J1955" s="363"/>
      <c r="K1955" s="363"/>
      <c r="L1955" s="397"/>
      <c r="M1955" s="397"/>
      <c r="N1955" s="399"/>
      <c r="O1955" s="397"/>
    </row>
    <row r="1956" spans="1:15" x14ac:dyDescent="0.2">
      <c r="A1956" s="397"/>
      <c r="B1956" s="397"/>
      <c r="C1956" s="397"/>
      <c r="D1956" s="397"/>
      <c r="E1956" s="397"/>
      <c r="F1956" s="397"/>
      <c r="G1956" s="397"/>
      <c r="H1956" s="399"/>
      <c r="I1956" s="608"/>
      <c r="J1956" s="363"/>
      <c r="K1956" s="363"/>
      <c r="L1956" s="397"/>
      <c r="M1956" s="397"/>
      <c r="N1956" s="399"/>
      <c r="O1956" s="397"/>
    </row>
    <row r="1957" spans="1:15" x14ac:dyDescent="0.2">
      <c r="A1957" s="397"/>
      <c r="B1957" s="397"/>
      <c r="C1957" s="397"/>
      <c r="D1957" s="397"/>
      <c r="E1957" s="397"/>
      <c r="F1957" s="397"/>
      <c r="G1957" s="397"/>
      <c r="H1957" s="399"/>
      <c r="I1957" s="608"/>
      <c r="J1957" s="363"/>
      <c r="K1957" s="363"/>
      <c r="L1957" s="397"/>
      <c r="M1957" s="397"/>
      <c r="N1957" s="399"/>
      <c r="O1957" s="397"/>
    </row>
    <row r="1958" spans="1:15" x14ac:dyDescent="0.2">
      <c r="A1958" s="397"/>
      <c r="B1958" s="397"/>
      <c r="C1958" s="397"/>
      <c r="D1958" s="397"/>
      <c r="E1958" s="397"/>
      <c r="F1958" s="397"/>
      <c r="G1958" s="397"/>
      <c r="H1958" s="399"/>
      <c r="I1958" s="608"/>
      <c r="J1958" s="363"/>
      <c r="K1958" s="363"/>
      <c r="L1958" s="397"/>
      <c r="M1958" s="397"/>
      <c r="N1958" s="399"/>
      <c r="O1958" s="397"/>
    </row>
    <row r="1959" spans="1:15" x14ac:dyDescent="0.2">
      <c r="A1959" s="397"/>
      <c r="B1959" s="397"/>
      <c r="C1959" s="397"/>
      <c r="D1959" s="397"/>
      <c r="E1959" s="397"/>
      <c r="F1959" s="397"/>
      <c r="G1959" s="397"/>
      <c r="H1959" s="399"/>
      <c r="I1959" s="608"/>
      <c r="J1959" s="363"/>
      <c r="K1959" s="363"/>
      <c r="L1959" s="397"/>
      <c r="M1959" s="397"/>
      <c r="N1959" s="399"/>
      <c r="O1959" s="397"/>
    </row>
    <row r="1960" spans="1:15" x14ac:dyDescent="0.2">
      <c r="A1960" s="397"/>
      <c r="B1960" s="397"/>
      <c r="C1960" s="397"/>
      <c r="D1960" s="397"/>
      <c r="E1960" s="397"/>
      <c r="F1960" s="397"/>
      <c r="G1960" s="397"/>
      <c r="H1960" s="399"/>
      <c r="I1960" s="608"/>
      <c r="J1960" s="363"/>
      <c r="K1960" s="363"/>
      <c r="L1960" s="397"/>
      <c r="M1960" s="397"/>
      <c r="N1960" s="399"/>
      <c r="O1960" s="397"/>
    </row>
    <row r="1961" spans="1:15" x14ac:dyDescent="0.2">
      <c r="A1961" s="397"/>
      <c r="B1961" s="397"/>
      <c r="C1961" s="397"/>
      <c r="D1961" s="397"/>
      <c r="E1961" s="397"/>
      <c r="F1961" s="397"/>
      <c r="G1961" s="397"/>
      <c r="H1961" s="399"/>
      <c r="I1961" s="608"/>
      <c r="J1961" s="363"/>
      <c r="K1961" s="363"/>
      <c r="L1961" s="397"/>
      <c r="M1961" s="397"/>
      <c r="N1961" s="399"/>
      <c r="O1961" s="397"/>
    </row>
    <row r="1962" spans="1:15" x14ac:dyDescent="0.2">
      <c r="A1962" s="397"/>
      <c r="B1962" s="397"/>
      <c r="C1962" s="397"/>
      <c r="D1962" s="397"/>
      <c r="E1962" s="397"/>
      <c r="F1962" s="397"/>
      <c r="G1962" s="397"/>
      <c r="H1962" s="399"/>
      <c r="I1962" s="608"/>
      <c r="J1962" s="363"/>
      <c r="K1962" s="363"/>
      <c r="L1962" s="397"/>
      <c r="M1962" s="397"/>
      <c r="N1962" s="399"/>
      <c r="O1962" s="397"/>
    </row>
    <row r="1963" spans="1:15" x14ac:dyDescent="0.2">
      <c r="A1963" s="397"/>
      <c r="B1963" s="397"/>
      <c r="C1963" s="397"/>
      <c r="D1963" s="397"/>
      <c r="E1963" s="397"/>
      <c r="F1963" s="397"/>
      <c r="G1963" s="397"/>
      <c r="H1963" s="399"/>
      <c r="I1963" s="608"/>
      <c r="J1963" s="363"/>
      <c r="K1963" s="363"/>
      <c r="L1963" s="397"/>
      <c r="M1963" s="397"/>
      <c r="N1963" s="399"/>
      <c r="O1963" s="397"/>
    </row>
    <row r="1964" spans="1:15" x14ac:dyDescent="0.2">
      <c r="A1964" s="397"/>
      <c r="B1964" s="397"/>
      <c r="C1964" s="397"/>
      <c r="D1964" s="397"/>
      <c r="E1964" s="397"/>
      <c r="F1964" s="397"/>
      <c r="G1964" s="397"/>
      <c r="H1964" s="399"/>
      <c r="I1964" s="608"/>
      <c r="J1964" s="363"/>
      <c r="K1964" s="363"/>
      <c r="L1964" s="397"/>
      <c r="M1964" s="397"/>
      <c r="N1964" s="399"/>
      <c r="O1964" s="397"/>
    </row>
    <row r="1965" spans="1:15" x14ac:dyDescent="0.2">
      <c r="A1965" s="397"/>
      <c r="B1965" s="397"/>
      <c r="C1965" s="397"/>
      <c r="D1965" s="397"/>
      <c r="E1965" s="397"/>
      <c r="F1965" s="397"/>
      <c r="G1965" s="397"/>
      <c r="H1965" s="399"/>
      <c r="I1965" s="608"/>
      <c r="J1965" s="363"/>
      <c r="K1965" s="363"/>
      <c r="L1965" s="397"/>
      <c r="M1965" s="397"/>
      <c r="N1965" s="399"/>
      <c r="O1965" s="397"/>
    </row>
    <row r="1966" spans="1:15" x14ac:dyDescent="0.2">
      <c r="A1966" s="397"/>
      <c r="B1966" s="397"/>
      <c r="C1966" s="397"/>
      <c r="D1966" s="397"/>
      <c r="E1966" s="397"/>
      <c r="F1966" s="397"/>
      <c r="G1966" s="397"/>
      <c r="H1966" s="399"/>
      <c r="I1966" s="608"/>
      <c r="J1966" s="363"/>
      <c r="K1966" s="363"/>
      <c r="L1966" s="397"/>
      <c r="M1966" s="397"/>
      <c r="N1966" s="399"/>
      <c r="O1966" s="397"/>
    </row>
    <row r="1967" spans="1:15" x14ac:dyDescent="0.2">
      <c r="A1967" s="397"/>
      <c r="B1967" s="397"/>
      <c r="C1967" s="397"/>
      <c r="D1967" s="397"/>
      <c r="E1967" s="397"/>
      <c r="F1967" s="397"/>
      <c r="G1967" s="397"/>
      <c r="H1967" s="399"/>
      <c r="I1967" s="608"/>
      <c r="J1967" s="363"/>
      <c r="K1967" s="363"/>
      <c r="L1967" s="397"/>
      <c r="M1967" s="397"/>
      <c r="N1967" s="399"/>
      <c r="O1967" s="397"/>
    </row>
    <row r="1968" spans="1:15" x14ac:dyDescent="0.2">
      <c r="A1968" s="397"/>
      <c r="B1968" s="397"/>
      <c r="C1968" s="397"/>
      <c r="D1968" s="397"/>
      <c r="E1968" s="397"/>
      <c r="F1968" s="397"/>
      <c r="G1968" s="397"/>
      <c r="H1968" s="399"/>
      <c r="I1968" s="608"/>
      <c r="J1968" s="363"/>
      <c r="K1968" s="363"/>
      <c r="L1968" s="397"/>
      <c r="M1968" s="397"/>
      <c r="N1968" s="399"/>
      <c r="O1968" s="397"/>
    </row>
    <row r="1969" spans="1:15" x14ac:dyDescent="0.2">
      <c r="A1969" s="397"/>
      <c r="B1969" s="397"/>
      <c r="C1969" s="397"/>
      <c r="D1969" s="397"/>
      <c r="E1969" s="397"/>
      <c r="F1969" s="397"/>
      <c r="G1969" s="397"/>
      <c r="H1969" s="399"/>
      <c r="I1969" s="608"/>
      <c r="J1969" s="363"/>
      <c r="K1969" s="363"/>
      <c r="L1969" s="397"/>
      <c r="M1969" s="397"/>
      <c r="N1969" s="399"/>
      <c r="O1969" s="397"/>
    </row>
    <row r="1970" spans="1:15" x14ac:dyDescent="0.2">
      <c r="A1970" s="397"/>
      <c r="B1970" s="397"/>
      <c r="C1970" s="397"/>
      <c r="D1970" s="397"/>
      <c r="E1970" s="397"/>
      <c r="F1970" s="397"/>
      <c r="G1970" s="397"/>
      <c r="H1970" s="399"/>
      <c r="I1970" s="608"/>
      <c r="J1970" s="363"/>
      <c r="K1970" s="363"/>
      <c r="L1970" s="397"/>
      <c r="M1970" s="397"/>
      <c r="N1970" s="399"/>
      <c r="O1970" s="397"/>
    </row>
    <row r="1971" spans="1:15" x14ac:dyDescent="0.2">
      <c r="A1971" s="397"/>
      <c r="B1971" s="397"/>
      <c r="C1971" s="397"/>
      <c r="D1971" s="397"/>
      <c r="E1971" s="397"/>
      <c r="F1971" s="397"/>
      <c r="G1971" s="397"/>
      <c r="H1971" s="399"/>
      <c r="I1971" s="608"/>
      <c r="J1971" s="363"/>
      <c r="K1971" s="363"/>
      <c r="L1971" s="397"/>
      <c r="M1971" s="397"/>
      <c r="N1971" s="399"/>
      <c r="O1971" s="397"/>
    </row>
    <row r="1972" spans="1:15" x14ac:dyDescent="0.2">
      <c r="A1972" s="397"/>
      <c r="B1972" s="397"/>
      <c r="C1972" s="397"/>
      <c r="D1972" s="397"/>
      <c r="E1972" s="397"/>
      <c r="F1972" s="397"/>
      <c r="G1972" s="397"/>
      <c r="H1972" s="399"/>
      <c r="I1972" s="608"/>
      <c r="J1972" s="363"/>
      <c r="K1972" s="363"/>
      <c r="L1972" s="397"/>
      <c r="M1972" s="397"/>
      <c r="N1972" s="399"/>
      <c r="O1972" s="397"/>
    </row>
    <row r="1973" spans="1:15" x14ac:dyDescent="0.2">
      <c r="A1973" s="397"/>
      <c r="B1973" s="397"/>
      <c r="C1973" s="397"/>
      <c r="D1973" s="397"/>
      <c r="E1973" s="397"/>
      <c r="F1973" s="397"/>
      <c r="G1973" s="397"/>
      <c r="H1973" s="399"/>
      <c r="I1973" s="608"/>
      <c r="J1973" s="363"/>
      <c r="K1973" s="363"/>
      <c r="L1973" s="397"/>
      <c r="M1973" s="397"/>
      <c r="N1973" s="399"/>
      <c r="O1973" s="397"/>
    </row>
    <row r="1974" spans="1:15" x14ac:dyDescent="0.2">
      <c r="A1974" s="397"/>
      <c r="B1974" s="397"/>
      <c r="C1974" s="397"/>
      <c r="D1974" s="397"/>
      <c r="E1974" s="397"/>
      <c r="F1974" s="397"/>
      <c r="G1974" s="397"/>
      <c r="H1974" s="399"/>
      <c r="I1974" s="608"/>
      <c r="J1974" s="363"/>
      <c r="K1974" s="363"/>
      <c r="L1974" s="397"/>
      <c r="M1974" s="397"/>
      <c r="N1974" s="399"/>
      <c r="O1974" s="397"/>
    </row>
    <row r="1975" spans="1:15" x14ac:dyDescent="0.2">
      <c r="A1975" s="397"/>
      <c r="B1975" s="397"/>
      <c r="C1975" s="397"/>
      <c r="D1975" s="397"/>
      <c r="E1975" s="397"/>
      <c r="F1975" s="397"/>
      <c r="G1975" s="397"/>
      <c r="H1975" s="399"/>
      <c r="I1975" s="608"/>
      <c r="J1975" s="363"/>
      <c r="K1975" s="363"/>
      <c r="L1975" s="397"/>
      <c r="M1975" s="397"/>
      <c r="N1975" s="399"/>
      <c r="O1975" s="397"/>
    </row>
    <row r="1976" spans="1:15" x14ac:dyDescent="0.2">
      <c r="A1976" s="397"/>
      <c r="B1976" s="397"/>
      <c r="C1976" s="397"/>
      <c r="D1976" s="397"/>
      <c r="E1976" s="397"/>
      <c r="F1976" s="397"/>
      <c r="G1976" s="397"/>
      <c r="H1976" s="399"/>
      <c r="I1976" s="608"/>
      <c r="J1976" s="363"/>
      <c r="K1976" s="363"/>
      <c r="L1976" s="397"/>
      <c r="M1976" s="397"/>
      <c r="N1976" s="399"/>
      <c r="O1976" s="397"/>
    </row>
    <row r="1977" spans="1:15" x14ac:dyDescent="0.2">
      <c r="A1977" s="397"/>
      <c r="B1977" s="397"/>
      <c r="C1977" s="397"/>
      <c r="D1977" s="397"/>
      <c r="E1977" s="397"/>
      <c r="F1977" s="397"/>
      <c r="G1977" s="397"/>
      <c r="H1977" s="399"/>
      <c r="I1977" s="608"/>
      <c r="J1977" s="363"/>
      <c r="K1977" s="363"/>
      <c r="L1977" s="397"/>
      <c r="M1977" s="397"/>
      <c r="N1977" s="399"/>
      <c r="O1977" s="397"/>
    </row>
    <row r="1978" spans="1:15" x14ac:dyDescent="0.2">
      <c r="A1978" s="397"/>
      <c r="B1978" s="397"/>
      <c r="C1978" s="397"/>
      <c r="D1978" s="397"/>
      <c r="E1978" s="397"/>
      <c r="F1978" s="397"/>
      <c r="G1978" s="397"/>
      <c r="H1978" s="399"/>
      <c r="I1978" s="608"/>
      <c r="J1978" s="363"/>
      <c r="K1978" s="363"/>
      <c r="L1978" s="397"/>
      <c r="M1978" s="397"/>
      <c r="N1978" s="399"/>
      <c r="O1978" s="397"/>
    </row>
    <row r="1979" spans="1:15" x14ac:dyDescent="0.2">
      <c r="A1979" s="397"/>
      <c r="B1979" s="397"/>
      <c r="C1979" s="397"/>
      <c r="D1979" s="397"/>
      <c r="E1979" s="397"/>
      <c r="F1979" s="397"/>
      <c r="G1979" s="397"/>
      <c r="H1979" s="399"/>
      <c r="I1979" s="608"/>
      <c r="J1979" s="363"/>
      <c r="K1979" s="363"/>
      <c r="L1979" s="397"/>
      <c r="M1979" s="397"/>
      <c r="N1979" s="399"/>
      <c r="O1979" s="397"/>
    </row>
    <row r="1980" spans="1:15" x14ac:dyDescent="0.2">
      <c r="A1980" s="397"/>
      <c r="B1980" s="397"/>
      <c r="C1980" s="397"/>
      <c r="D1980" s="397"/>
      <c r="E1980" s="397"/>
      <c r="F1980" s="397"/>
      <c r="G1980" s="397"/>
      <c r="H1980" s="399"/>
      <c r="I1980" s="608"/>
      <c r="J1980" s="363"/>
      <c r="K1980" s="363"/>
      <c r="L1980" s="397"/>
      <c r="M1980" s="397"/>
      <c r="N1980" s="399"/>
      <c r="O1980" s="397"/>
    </row>
    <row r="1981" spans="1:15" x14ac:dyDescent="0.2">
      <c r="A1981" s="397"/>
      <c r="B1981" s="397"/>
      <c r="C1981" s="397"/>
      <c r="D1981" s="397"/>
      <c r="E1981" s="397"/>
      <c r="F1981" s="397"/>
      <c r="G1981" s="397"/>
      <c r="H1981" s="399"/>
      <c r="I1981" s="608"/>
      <c r="J1981" s="363"/>
      <c r="K1981" s="363"/>
      <c r="L1981" s="397"/>
      <c r="M1981" s="397"/>
      <c r="N1981" s="399"/>
      <c r="O1981" s="397"/>
    </row>
    <row r="1982" spans="1:15" x14ac:dyDescent="0.2">
      <c r="A1982" s="397"/>
      <c r="B1982" s="397"/>
      <c r="C1982" s="397"/>
      <c r="D1982" s="397"/>
      <c r="E1982" s="397"/>
      <c r="F1982" s="397"/>
      <c r="G1982" s="397"/>
      <c r="H1982" s="399"/>
      <c r="I1982" s="608"/>
      <c r="J1982" s="363"/>
      <c r="K1982" s="363"/>
      <c r="L1982" s="397"/>
      <c r="M1982" s="397"/>
      <c r="N1982" s="399"/>
      <c r="O1982" s="397"/>
    </row>
    <row r="1983" spans="1:15" x14ac:dyDescent="0.2">
      <c r="A1983" s="397"/>
      <c r="B1983" s="397"/>
      <c r="C1983" s="397"/>
      <c r="D1983" s="397"/>
      <c r="E1983" s="397"/>
      <c r="F1983" s="397"/>
      <c r="G1983" s="397"/>
      <c r="H1983" s="399"/>
      <c r="I1983" s="608"/>
      <c r="J1983" s="363"/>
      <c r="K1983" s="363"/>
      <c r="L1983" s="397"/>
      <c r="M1983" s="397"/>
      <c r="N1983" s="399"/>
      <c r="O1983" s="397"/>
    </row>
    <row r="1984" spans="1:15" x14ac:dyDescent="0.2">
      <c r="A1984" s="397"/>
      <c r="B1984" s="397"/>
      <c r="C1984" s="397"/>
      <c r="D1984" s="397"/>
      <c r="E1984" s="397"/>
      <c r="F1984" s="397"/>
      <c r="G1984" s="397"/>
      <c r="H1984" s="399"/>
      <c r="I1984" s="608"/>
      <c r="J1984" s="363"/>
      <c r="K1984" s="363"/>
      <c r="L1984" s="397"/>
      <c r="M1984" s="397"/>
      <c r="N1984" s="399"/>
      <c r="O1984" s="397"/>
    </row>
    <row r="1985" spans="1:15" x14ac:dyDescent="0.2">
      <c r="A1985" s="397"/>
      <c r="B1985" s="397"/>
      <c r="C1985" s="397"/>
      <c r="D1985" s="397"/>
      <c r="E1985" s="397"/>
      <c r="F1985" s="397"/>
      <c r="G1985" s="397"/>
      <c r="H1985" s="399"/>
      <c r="I1985" s="608"/>
      <c r="J1985" s="363"/>
      <c r="K1985" s="363"/>
      <c r="L1985" s="397"/>
      <c r="M1985" s="397"/>
      <c r="N1985" s="399"/>
      <c r="O1985" s="397"/>
    </row>
    <row r="1986" spans="1:15" x14ac:dyDescent="0.2">
      <c r="A1986" s="397"/>
      <c r="B1986" s="397"/>
      <c r="C1986" s="397"/>
      <c r="D1986" s="397"/>
      <c r="E1986" s="397"/>
      <c r="F1986" s="397"/>
      <c r="G1986" s="397"/>
      <c r="H1986" s="399"/>
      <c r="I1986" s="608"/>
      <c r="J1986" s="363"/>
      <c r="K1986" s="363"/>
      <c r="L1986" s="397"/>
      <c r="M1986" s="397"/>
      <c r="N1986" s="399"/>
      <c r="O1986" s="397"/>
    </row>
    <row r="1987" spans="1:15" x14ac:dyDescent="0.2">
      <c r="A1987" s="397"/>
      <c r="B1987" s="397"/>
      <c r="C1987" s="397"/>
      <c r="D1987" s="397"/>
      <c r="E1987" s="397"/>
      <c r="F1987" s="397"/>
      <c r="G1987" s="397"/>
      <c r="H1987" s="399"/>
      <c r="I1987" s="608"/>
      <c r="J1987" s="363"/>
      <c r="K1987" s="363"/>
      <c r="L1987" s="397"/>
      <c r="M1987" s="397"/>
      <c r="N1987" s="399"/>
      <c r="O1987" s="397"/>
    </row>
    <row r="1988" spans="1:15" x14ac:dyDescent="0.2">
      <c r="A1988" s="397"/>
      <c r="B1988" s="397"/>
      <c r="C1988" s="397"/>
      <c r="D1988" s="397"/>
      <c r="E1988" s="397"/>
      <c r="F1988" s="397"/>
      <c r="G1988" s="397"/>
      <c r="H1988" s="399"/>
      <c r="I1988" s="608"/>
      <c r="J1988" s="363"/>
      <c r="K1988" s="363"/>
      <c r="L1988" s="397"/>
      <c r="M1988" s="397"/>
      <c r="N1988" s="399"/>
      <c r="O1988" s="397"/>
    </row>
    <row r="1989" spans="1:15" x14ac:dyDescent="0.2">
      <c r="A1989" s="397"/>
      <c r="B1989" s="397"/>
      <c r="C1989" s="397"/>
      <c r="D1989" s="397"/>
      <c r="E1989" s="397"/>
      <c r="F1989" s="397"/>
      <c r="G1989" s="397"/>
      <c r="H1989" s="399"/>
      <c r="I1989" s="608"/>
      <c r="J1989" s="363"/>
      <c r="K1989" s="363"/>
      <c r="L1989" s="397"/>
      <c r="M1989" s="397"/>
      <c r="N1989" s="399"/>
      <c r="O1989" s="397"/>
    </row>
    <row r="1990" spans="1:15" x14ac:dyDescent="0.2">
      <c r="A1990" s="397"/>
      <c r="B1990" s="397"/>
      <c r="C1990" s="397"/>
      <c r="D1990" s="397"/>
      <c r="E1990" s="397"/>
      <c r="F1990" s="397"/>
      <c r="G1990" s="397"/>
      <c r="H1990" s="399"/>
      <c r="I1990" s="608"/>
      <c r="J1990" s="363"/>
      <c r="K1990" s="363"/>
      <c r="L1990" s="397"/>
      <c r="M1990" s="397"/>
      <c r="N1990" s="399"/>
      <c r="O1990" s="397"/>
    </row>
    <row r="1991" spans="1:15" x14ac:dyDescent="0.2">
      <c r="A1991" s="397"/>
      <c r="B1991" s="397"/>
      <c r="C1991" s="397"/>
      <c r="D1991" s="397"/>
      <c r="E1991" s="397"/>
      <c r="F1991" s="397"/>
      <c r="G1991" s="397"/>
      <c r="H1991" s="399"/>
      <c r="I1991" s="608"/>
      <c r="J1991" s="363"/>
      <c r="K1991" s="363"/>
      <c r="L1991" s="397"/>
      <c r="M1991" s="397"/>
      <c r="N1991" s="399"/>
      <c r="O1991" s="397"/>
    </row>
    <row r="1992" spans="1:15" x14ac:dyDescent="0.2">
      <c r="A1992" s="397"/>
      <c r="B1992" s="397"/>
      <c r="C1992" s="397"/>
      <c r="D1992" s="397"/>
      <c r="E1992" s="397"/>
      <c r="F1992" s="397"/>
      <c r="G1992" s="397"/>
      <c r="H1992" s="399"/>
      <c r="I1992" s="608"/>
      <c r="J1992" s="363"/>
      <c r="K1992" s="363"/>
      <c r="L1992" s="397"/>
      <c r="M1992" s="397"/>
      <c r="N1992" s="399"/>
      <c r="O1992" s="397"/>
    </row>
    <row r="1993" spans="1:15" x14ac:dyDescent="0.2">
      <c r="A1993" s="397"/>
      <c r="B1993" s="397"/>
      <c r="C1993" s="397"/>
      <c r="D1993" s="397"/>
      <c r="E1993" s="397"/>
      <c r="F1993" s="397"/>
      <c r="G1993" s="397"/>
      <c r="H1993" s="399"/>
      <c r="I1993" s="608"/>
      <c r="J1993" s="363"/>
      <c r="K1993" s="363"/>
      <c r="L1993" s="397"/>
      <c r="M1993" s="397"/>
      <c r="N1993" s="399"/>
      <c r="O1993" s="397"/>
    </row>
    <row r="1994" spans="1:15" x14ac:dyDescent="0.2">
      <c r="A1994" s="397"/>
      <c r="B1994" s="397"/>
      <c r="C1994" s="397"/>
      <c r="D1994" s="397"/>
      <c r="E1994" s="397"/>
      <c r="F1994" s="397"/>
      <c r="G1994" s="397"/>
      <c r="H1994" s="399"/>
      <c r="I1994" s="608"/>
      <c r="J1994" s="363"/>
      <c r="K1994" s="363"/>
      <c r="L1994" s="397"/>
      <c r="M1994" s="397"/>
      <c r="N1994" s="399"/>
      <c r="O1994" s="397"/>
    </row>
    <row r="1995" spans="1:15" x14ac:dyDescent="0.2">
      <c r="A1995" s="397"/>
      <c r="B1995" s="397"/>
      <c r="C1995" s="397"/>
      <c r="D1995" s="397"/>
      <c r="E1995" s="397"/>
      <c r="F1995" s="397"/>
      <c r="G1995" s="397"/>
      <c r="H1995" s="399"/>
      <c r="I1995" s="608"/>
      <c r="J1995" s="363"/>
      <c r="K1995" s="363"/>
      <c r="L1995" s="397"/>
      <c r="M1995" s="397"/>
      <c r="N1995" s="399"/>
      <c r="O1995" s="397"/>
    </row>
    <row r="1996" spans="1:15" x14ac:dyDescent="0.2">
      <c r="A1996" s="397"/>
      <c r="B1996" s="397"/>
      <c r="C1996" s="397"/>
      <c r="D1996" s="397"/>
      <c r="E1996" s="397"/>
      <c r="F1996" s="397"/>
      <c r="G1996" s="397"/>
      <c r="H1996" s="399"/>
      <c r="I1996" s="608"/>
      <c r="J1996" s="363"/>
      <c r="K1996" s="363"/>
      <c r="L1996" s="397"/>
      <c r="M1996" s="397"/>
      <c r="N1996" s="399"/>
      <c r="O1996" s="397"/>
    </row>
    <row r="1997" spans="1:15" x14ac:dyDescent="0.2">
      <c r="A1997" s="397"/>
      <c r="B1997" s="397"/>
      <c r="C1997" s="397"/>
      <c r="D1997" s="397"/>
      <c r="E1997" s="397"/>
      <c r="F1997" s="397"/>
      <c r="G1997" s="397"/>
      <c r="H1997" s="399"/>
      <c r="I1997" s="608"/>
      <c r="J1997" s="363"/>
      <c r="K1997" s="363"/>
      <c r="L1997" s="397"/>
      <c r="M1997" s="397"/>
      <c r="N1997" s="399"/>
      <c r="O1997" s="397"/>
    </row>
    <row r="1998" spans="1:15" x14ac:dyDescent="0.2">
      <c r="A1998" s="397"/>
      <c r="B1998" s="397"/>
      <c r="C1998" s="397"/>
      <c r="D1998" s="397"/>
      <c r="E1998" s="397"/>
      <c r="F1998" s="397"/>
      <c r="G1998" s="397"/>
      <c r="H1998" s="399"/>
      <c r="I1998" s="608"/>
      <c r="J1998" s="363"/>
      <c r="K1998" s="363"/>
      <c r="L1998" s="397"/>
      <c r="M1998" s="397"/>
      <c r="N1998" s="399"/>
      <c r="O1998" s="397"/>
    </row>
    <row r="1999" spans="1:15" x14ac:dyDescent="0.2">
      <c r="A1999" s="397"/>
      <c r="B1999" s="397"/>
      <c r="C1999" s="397"/>
      <c r="D1999" s="397"/>
      <c r="E1999" s="397"/>
      <c r="F1999" s="397"/>
      <c r="G1999" s="397"/>
      <c r="H1999" s="399"/>
      <c r="I1999" s="608"/>
      <c r="J1999" s="363"/>
      <c r="K1999" s="363"/>
      <c r="L1999" s="397"/>
      <c r="M1999" s="397"/>
      <c r="N1999" s="399"/>
      <c r="O1999" s="397"/>
    </row>
    <row r="2000" spans="1:15" x14ac:dyDescent="0.2">
      <c r="A2000" s="397"/>
      <c r="B2000" s="397"/>
      <c r="C2000" s="397"/>
      <c r="D2000" s="397"/>
      <c r="E2000" s="397"/>
      <c r="F2000" s="397"/>
      <c r="G2000" s="397"/>
      <c r="H2000" s="399"/>
      <c r="I2000" s="608"/>
      <c r="J2000" s="363"/>
      <c r="K2000" s="363"/>
      <c r="L2000" s="397"/>
      <c r="M2000" s="397"/>
      <c r="N2000" s="399"/>
      <c r="O2000" s="397"/>
    </row>
    <row r="2001" spans="1:15" x14ac:dyDescent="0.2">
      <c r="A2001" s="397"/>
      <c r="B2001" s="397"/>
      <c r="C2001" s="397"/>
      <c r="D2001" s="397"/>
      <c r="E2001" s="397"/>
      <c r="F2001" s="397"/>
      <c r="G2001" s="397"/>
      <c r="H2001" s="399"/>
      <c r="I2001" s="608"/>
      <c r="J2001" s="363"/>
      <c r="K2001" s="363"/>
      <c r="L2001" s="397"/>
      <c r="M2001" s="397"/>
      <c r="N2001" s="399"/>
      <c r="O2001" s="397"/>
    </row>
    <row r="2002" spans="1:15" x14ac:dyDescent="0.2">
      <c r="A2002" s="397"/>
      <c r="B2002" s="397"/>
      <c r="C2002" s="397"/>
      <c r="D2002" s="397"/>
      <c r="E2002" s="397"/>
      <c r="F2002" s="397"/>
      <c r="G2002" s="397"/>
      <c r="H2002" s="399"/>
      <c r="I2002" s="608"/>
      <c r="J2002" s="363"/>
      <c r="K2002" s="363"/>
      <c r="L2002" s="397"/>
      <c r="M2002" s="397"/>
      <c r="N2002" s="399"/>
      <c r="O2002" s="397"/>
    </row>
    <row r="2003" spans="1:15" x14ac:dyDescent="0.2">
      <c r="A2003" s="397"/>
      <c r="B2003" s="397"/>
      <c r="C2003" s="397"/>
      <c r="D2003" s="397"/>
      <c r="E2003" s="397"/>
      <c r="F2003" s="397"/>
      <c r="G2003" s="397"/>
      <c r="H2003" s="399"/>
      <c r="I2003" s="608"/>
      <c r="J2003" s="363"/>
      <c r="K2003" s="363"/>
      <c r="L2003" s="397"/>
      <c r="M2003" s="397"/>
      <c r="N2003" s="399"/>
      <c r="O2003" s="397"/>
    </row>
    <row r="2004" spans="1:15" x14ac:dyDescent="0.2">
      <c r="A2004" s="397"/>
      <c r="B2004" s="397"/>
      <c r="C2004" s="397"/>
      <c r="D2004" s="397"/>
      <c r="E2004" s="397"/>
      <c r="F2004" s="397"/>
      <c r="G2004" s="397"/>
      <c r="H2004" s="399"/>
      <c r="I2004" s="608"/>
      <c r="J2004" s="363"/>
      <c r="K2004" s="363"/>
      <c r="L2004" s="397"/>
      <c r="M2004" s="397"/>
      <c r="N2004" s="399"/>
      <c r="O2004" s="397"/>
    </row>
    <row r="2005" spans="1:15" x14ac:dyDescent="0.2">
      <c r="A2005" s="397"/>
      <c r="B2005" s="397"/>
      <c r="C2005" s="397"/>
      <c r="D2005" s="397"/>
      <c r="E2005" s="397"/>
      <c r="F2005" s="397"/>
      <c r="G2005" s="397"/>
      <c r="H2005" s="399"/>
      <c r="I2005" s="608"/>
      <c r="J2005" s="363"/>
      <c r="K2005" s="363"/>
      <c r="L2005" s="397"/>
      <c r="M2005" s="397"/>
      <c r="N2005" s="399"/>
      <c r="O2005" s="397"/>
    </row>
    <row r="2006" spans="1:15" x14ac:dyDescent="0.2">
      <c r="A2006" s="397"/>
      <c r="B2006" s="397"/>
      <c r="C2006" s="397"/>
      <c r="D2006" s="397"/>
      <c r="E2006" s="397"/>
      <c r="F2006" s="397"/>
      <c r="G2006" s="397"/>
      <c r="H2006" s="399"/>
      <c r="I2006" s="608"/>
      <c r="J2006" s="363"/>
      <c r="K2006" s="363"/>
      <c r="L2006" s="397"/>
      <c r="M2006" s="397"/>
      <c r="N2006" s="399"/>
      <c r="O2006" s="397"/>
    </row>
    <row r="2007" spans="1:15" x14ac:dyDescent="0.2">
      <c r="A2007" s="397"/>
      <c r="B2007" s="397"/>
      <c r="C2007" s="397"/>
      <c r="D2007" s="397"/>
      <c r="E2007" s="397"/>
      <c r="F2007" s="397"/>
      <c r="G2007" s="397"/>
      <c r="H2007" s="399"/>
      <c r="I2007" s="608"/>
      <c r="J2007" s="363"/>
      <c r="K2007" s="363"/>
      <c r="L2007" s="397"/>
      <c r="M2007" s="397"/>
      <c r="N2007" s="399"/>
      <c r="O2007" s="397"/>
    </row>
    <row r="2008" spans="1:15" x14ac:dyDescent="0.2">
      <c r="A2008" s="397"/>
      <c r="B2008" s="397"/>
      <c r="C2008" s="397"/>
      <c r="D2008" s="397"/>
      <c r="E2008" s="397"/>
      <c r="F2008" s="397"/>
      <c r="G2008" s="397"/>
      <c r="H2008" s="399"/>
      <c r="I2008" s="608"/>
      <c r="J2008" s="363"/>
      <c r="K2008" s="363"/>
      <c r="L2008" s="397"/>
      <c r="M2008" s="397"/>
      <c r="N2008" s="399"/>
      <c r="O2008" s="397"/>
    </row>
    <row r="2009" spans="1:15" x14ac:dyDescent="0.2">
      <c r="A2009" s="397"/>
      <c r="B2009" s="397"/>
      <c r="C2009" s="397"/>
      <c r="D2009" s="397"/>
      <c r="E2009" s="397"/>
      <c r="F2009" s="397"/>
      <c r="G2009" s="397"/>
      <c r="H2009" s="399"/>
      <c r="I2009" s="608"/>
      <c r="J2009" s="363"/>
      <c r="K2009" s="363"/>
      <c r="L2009" s="397"/>
      <c r="M2009" s="397"/>
      <c r="N2009" s="399"/>
      <c r="O2009" s="397"/>
    </row>
    <row r="2010" spans="1:15" x14ac:dyDescent="0.2">
      <c r="A2010" s="397"/>
      <c r="B2010" s="397"/>
      <c r="C2010" s="397"/>
      <c r="D2010" s="397"/>
      <c r="E2010" s="397"/>
      <c r="F2010" s="397"/>
      <c r="G2010" s="397"/>
      <c r="H2010" s="399"/>
      <c r="I2010" s="608"/>
      <c r="J2010" s="363"/>
      <c r="K2010" s="363"/>
      <c r="L2010" s="397"/>
      <c r="M2010" s="397"/>
      <c r="N2010" s="399"/>
      <c r="O2010" s="397"/>
    </row>
    <row r="2011" spans="1:15" x14ac:dyDescent="0.2">
      <c r="A2011" s="397"/>
      <c r="B2011" s="397"/>
      <c r="C2011" s="397"/>
      <c r="D2011" s="397"/>
      <c r="E2011" s="397"/>
      <c r="F2011" s="397"/>
      <c r="G2011" s="397"/>
      <c r="H2011" s="399"/>
      <c r="I2011" s="608"/>
      <c r="J2011" s="363"/>
      <c r="K2011" s="363"/>
      <c r="L2011" s="397"/>
      <c r="M2011" s="397"/>
      <c r="N2011" s="399"/>
      <c r="O2011" s="397"/>
    </row>
    <row r="2012" spans="1:15" x14ac:dyDescent="0.2">
      <c r="A2012" s="397"/>
      <c r="B2012" s="397"/>
      <c r="C2012" s="397"/>
      <c r="D2012" s="397"/>
      <c r="E2012" s="397"/>
      <c r="F2012" s="397"/>
      <c r="G2012" s="397"/>
      <c r="H2012" s="399"/>
      <c r="I2012" s="608"/>
      <c r="J2012" s="363"/>
      <c r="K2012" s="363"/>
      <c r="L2012" s="397"/>
      <c r="M2012" s="397"/>
      <c r="N2012" s="399"/>
      <c r="O2012" s="397"/>
    </row>
    <row r="2013" spans="1:15" x14ac:dyDescent="0.2">
      <c r="A2013" s="397"/>
      <c r="B2013" s="397"/>
      <c r="C2013" s="397"/>
      <c r="D2013" s="397"/>
      <c r="E2013" s="397"/>
      <c r="F2013" s="397"/>
      <c r="G2013" s="397"/>
      <c r="H2013" s="399"/>
      <c r="I2013" s="608"/>
      <c r="J2013" s="363"/>
      <c r="K2013" s="363"/>
      <c r="L2013" s="397"/>
      <c r="M2013" s="397"/>
      <c r="N2013" s="399"/>
      <c r="O2013" s="397"/>
    </row>
    <row r="2014" spans="1:15" x14ac:dyDescent="0.2">
      <c r="A2014" s="397"/>
      <c r="B2014" s="397"/>
      <c r="C2014" s="397"/>
      <c r="D2014" s="397"/>
      <c r="E2014" s="397"/>
      <c r="F2014" s="397"/>
      <c r="G2014" s="397"/>
      <c r="H2014" s="399"/>
      <c r="I2014" s="608"/>
      <c r="J2014" s="363"/>
      <c r="K2014" s="363"/>
      <c r="L2014" s="397"/>
      <c r="M2014" s="397"/>
      <c r="N2014" s="399"/>
      <c r="O2014" s="397"/>
    </row>
    <row r="2015" spans="1:15" x14ac:dyDescent="0.2">
      <c r="A2015" s="397"/>
      <c r="B2015" s="397"/>
      <c r="C2015" s="397"/>
      <c r="D2015" s="397"/>
      <c r="E2015" s="397"/>
      <c r="F2015" s="397"/>
      <c r="G2015" s="397"/>
      <c r="H2015" s="399"/>
      <c r="I2015" s="608"/>
      <c r="J2015" s="363"/>
      <c r="K2015" s="363"/>
      <c r="L2015" s="397"/>
      <c r="M2015" s="397"/>
      <c r="N2015" s="399"/>
      <c r="O2015" s="397"/>
    </row>
    <row r="2016" spans="1:15" x14ac:dyDescent="0.2">
      <c r="A2016" s="397"/>
      <c r="B2016" s="397"/>
      <c r="C2016" s="397"/>
      <c r="D2016" s="397"/>
      <c r="E2016" s="397"/>
      <c r="F2016" s="397"/>
      <c r="G2016" s="397"/>
      <c r="H2016" s="399"/>
      <c r="I2016" s="608"/>
      <c r="J2016" s="363"/>
      <c r="K2016" s="363"/>
      <c r="L2016" s="397"/>
      <c r="M2016" s="397"/>
      <c r="N2016" s="399"/>
      <c r="O2016" s="397"/>
    </row>
    <row r="2017" spans="1:15" x14ac:dyDescent="0.2">
      <c r="A2017" s="397"/>
      <c r="B2017" s="397"/>
      <c r="C2017" s="397"/>
      <c r="D2017" s="397"/>
      <c r="E2017" s="397"/>
      <c r="F2017" s="397"/>
      <c r="G2017" s="397"/>
      <c r="H2017" s="399"/>
      <c r="I2017" s="608"/>
      <c r="J2017" s="363"/>
      <c r="K2017" s="363"/>
      <c r="L2017" s="397"/>
      <c r="M2017" s="397"/>
      <c r="N2017" s="399"/>
      <c r="O2017" s="397"/>
    </row>
    <row r="2018" spans="1:15" x14ac:dyDescent="0.2">
      <c r="A2018" s="397"/>
      <c r="B2018" s="397"/>
      <c r="C2018" s="397"/>
      <c r="D2018" s="397"/>
      <c r="E2018" s="397"/>
      <c r="F2018" s="397"/>
      <c r="G2018" s="397"/>
      <c r="H2018" s="399"/>
      <c r="I2018" s="608"/>
      <c r="J2018" s="363"/>
      <c r="K2018" s="363"/>
      <c r="L2018" s="397"/>
      <c r="M2018" s="397"/>
      <c r="N2018" s="399"/>
      <c r="O2018" s="397"/>
    </row>
    <row r="2019" spans="1:15" x14ac:dyDescent="0.2">
      <c r="A2019" s="397"/>
      <c r="B2019" s="397"/>
      <c r="C2019" s="397"/>
      <c r="D2019" s="397"/>
      <c r="E2019" s="397"/>
      <c r="F2019" s="397"/>
      <c r="G2019" s="397"/>
      <c r="H2019" s="399"/>
      <c r="I2019" s="608"/>
      <c r="J2019" s="363"/>
      <c r="K2019" s="363"/>
      <c r="L2019" s="397"/>
      <c r="M2019" s="397"/>
      <c r="N2019" s="399"/>
      <c r="O2019" s="397"/>
    </row>
    <row r="2020" spans="1:15" x14ac:dyDescent="0.2">
      <c r="A2020" s="397"/>
      <c r="B2020" s="397"/>
      <c r="C2020" s="397"/>
      <c r="D2020" s="397"/>
      <c r="E2020" s="397"/>
      <c r="F2020" s="397"/>
      <c r="G2020" s="397"/>
      <c r="H2020" s="399"/>
      <c r="I2020" s="608"/>
      <c r="J2020" s="363"/>
      <c r="K2020" s="363"/>
      <c r="L2020" s="397"/>
      <c r="M2020" s="397"/>
      <c r="N2020" s="399"/>
      <c r="O2020" s="397"/>
    </row>
    <row r="2021" spans="1:15" x14ac:dyDescent="0.2">
      <c r="A2021" s="397"/>
      <c r="B2021" s="397"/>
      <c r="C2021" s="397"/>
      <c r="D2021" s="397"/>
      <c r="E2021" s="397"/>
      <c r="F2021" s="397"/>
      <c r="G2021" s="397"/>
      <c r="H2021" s="399"/>
      <c r="I2021" s="608"/>
      <c r="J2021" s="363"/>
      <c r="K2021" s="363"/>
      <c r="L2021" s="397"/>
      <c r="M2021" s="397"/>
      <c r="N2021" s="399"/>
      <c r="O2021" s="397"/>
    </row>
    <row r="2022" spans="1:15" x14ac:dyDescent="0.2">
      <c r="A2022" s="397"/>
      <c r="B2022" s="397"/>
      <c r="C2022" s="397"/>
      <c r="D2022" s="397"/>
      <c r="E2022" s="397"/>
      <c r="F2022" s="397"/>
      <c r="G2022" s="397"/>
      <c r="H2022" s="399"/>
      <c r="I2022" s="608"/>
      <c r="J2022" s="363"/>
      <c r="K2022" s="363"/>
      <c r="L2022" s="397"/>
      <c r="M2022" s="397"/>
      <c r="N2022" s="399"/>
      <c r="O2022" s="397"/>
    </row>
    <row r="2023" spans="1:15" x14ac:dyDescent="0.2">
      <c r="A2023" s="397"/>
      <c r="B2023" s="397"/>
      <c r="C2023" s="397"/>
      <c r="D2023" s="397"/>
      <c r="E2023" s="397"/>
      <c r="F2023" s="397"/>
      <c r="G2023" s="397"/>
      <c r="H2023" s="399"/>
      <c r="I2023" s="608"/>
      <c r="J2023" s="363"/>
      <c r="K2023" s="363"/>
      <c r="L2023" s="397"/>
      <c r="M2023" s="397"/>
      <c r="N2023" s="399"/>
      <c r="O2023" s="397"/>
    </row>
    <row r="2024" spans="1:15" x14ac:dyDescent="0.2">
      <c r="A2024" s="397"/>
      <c r="B2024" s="397"/>
      <c r="C2024" s="397"/>
      <c r="D2024" s="397"/>
      <c r="E2024" s="397"/>
      <c r="F2024" s="397"/>
      <c r="G2024" s="397"/>
      <c r="H2024" s="399"/>
      <c r="I2024" s="608"/>
      <c r="J2024" s="363"/>
      <c r="K2024" s="363"/>
      <c r="L2024" s="397"/>
      <c r="M2024" s="397"/>
      <c r="N2024" s="399"/>
      <c r="O2024" s="397"/>
    </row>
    <row r="2025" spans="1:15" x14ac:dyDescent="0.2">
      <c r="A2025" s="397"/>
      <c r="B2025" s="397"/>
      <c r="C2025" s="397"/>
      <c r="D2025" s="397"/>
      <c r="E2025" s="397"/>
      <c r="F2025" s="397"/>
      <c r="G2025" s="397"/>
      <c r="H2025" s="399"/>
      <c r="I2025" s="608"/>
      <c r="J2025" s="363"/>
      <c r="K2025" s="363"/>
      <c r="L2025" s="397"/>
      <c r="M2025" s="397"/>
      <c r="N2025" s="399"/>
      <c r="O2025" s="397"/>
    </row>
    <row r="2026" spans="1:15" x14ac:dyDescent="0.2">
      <c r="A2026" s="397"/>
      <c r="B2026" s="397"/>
      <c r="C2026" s="397"/>
      <c r="D2026" s="397"/>
      <c r="E2026" s="397"/>
      <c r="F2026" s="397"/>
      <c r="G2026" s="397"/>
      <c r="H2026" s="399"/>
      <c r="I2026" s="608"/>
      <c r="J2026" s="363"/>
      <c r="K2026" s="363"/>
      <c r="L2026" s="397"/>
      <c r="M2026" s="397"/>
      <c r="N2026" s="399"/>
      <c r="O2026" s="397"/>
    </row>
    <row r="2027" spans="1:15" x14ac:dyDescent="0.2">
      <c r="A2027" s="397"/>
      <c r="B2027" s="397"/>
      <c r="C2027" s="397"/>
      <c r="D2027" s="397"/>
      <c r="E2027" s="397"/>
      <c r="F2027" s="397"/>
      <c r="G2027" s="397"/>
      <c r="H2027" s="399"/>
      <c r="I2027" s="608"/>
      <c r="J2027" s="363"/>
      <c r="K2027" s="363"/>
      <c r="L2027" s="397"/>
      <c r="M2027" s="397"/>
      <c r="N2027" s="399"/>
      <c r="O2027" s="397"/>
    </row>
    <row r="2028" spans="1:15" x14ac:dyDescent="0.2">
      <c r="A2028" s="397"/>
      <c r="B2028" s="397"/>
      <c r="C2028" s="397"/>
      <c r="D2028" s="397"/>
      <c r="E2028" s="397"/>
      <c r="F2028" s="397"/>
      <c r="G2028" s="397"/>
      <c r="H2028" s="399"/>
      <c r="I2028" s="608"/>
      <c r="J2028" s="363"/>
      <c r="K2028" s="363"/>
      <c r="L2028" s="397"/>
      <c r="M2028" s="397"/>
      <c r="N2028" s="399"/>
      <c r="O2028" s="397"/>
    </row>
    <row r="2029" spans="1:15" x14ac:dyDescent="0.2">
      <c r="A2029" s="397"/>
      <c r="B2029" s="397"/>
      <c r="C2029" s="397"/>
      <c r="D2029" s="397"/>
      <c r="E2029" s="397"/>
      <c r="F2029" s="397"/>
      <c r="G2029" s="397"/>
      <c r="H2029" s="399"/>
      <c r="I2029" s="608"/>
      <c r="J2029" s="363"/>
      <c r="K2029" s="363"/>
      <c r="L2029" s="397"/>
      <c r="M2029" s="397"/>
      <c r="N2029" s="399"/>
      <c r="O2029" s="397"/>
    </row>
    <row r="2030" spans="1:15" x14ac:dyDescent="0.2">
      <c r="A2030" s="397"/>
      <c r="B2030" s="397"/>
      <c r="C2030" s="397"/>
      <c r="D2030" s="397"/>
      <c r="E2030" s="397"/>
      <c r="F2030" s="397"/>
      <c r="G2030" s="397"/>
      <c r="H2030" s="399"/>
      <c r="I2030" s="608"/>
      <c r="J2030" s="363"/>
      <c r="K2030" s="363"/>
      <c r="L2030" s="397"/>
      <c r="M2030" s="397"/>
      <c r="N2030" s="399"/>
      <c r="O2030" s="397"/>
    </row>
    <row r="2031" spans="1:15" x14ac:dyDescent="0.2">
      <c r="A2031" s="397"/>
      <c r="B2031" s="397"/>
      <c r="C2031" s="397"/>
      <c r="D2031" s="397"/>
      <c r="E2031" s="397"/>
      <c r="F2031" s="397"/>
      <c r="G2031" s="397"/>
      <c r="H2031" s="399"/>
      <c r="I2031" s="608"/>
      <c r="J2031" s="363"/>
      <c r="K2031" s="363"/>
      <c r="L2031" s="397"/>
      <c r="M2031" s="397"/>
      <c r="N2031" s="399"/>
      <c r="O2031" s="397"/>
    </row>
    <row r="2032" spans="1:15" x14ac:dyDescent="0.2">
      <c r="A2032" s="397"/>
      <c r="B2032" s="397"/>
      <c r="C2032" s="397"/>
      <c r="D2032" s="397"/>
      <c r="E2032" s="397"/>
      <c r="F2032" s="397"/>
      <c r="G2032" s="397"/>
      <c r="H2032" s="399"/>
      <c r="I2032" s="608"/>
      <c r="J2032" s="363"/>
      <c r="K2032" s="363"/>
      <c r="L2032" s="397"/>
      <c r="M2032" s="397"/>
      <c r="N2032" s="399"/>
      <c r="O2032" s="397"/>
    </row>
    <row r="2033" spans="1:15" x14ac:dyDescent="0.2">
      <c r="A2033" s="397"/>
      <c r="B2033" s="397"/>
      <c r="C2033" s="397"/>
      <c r="D2033" s="397"/>
      <c r="E2033" s="397"/>
      <c r="F2033" s="397"/>
      <c r="G2033" s="397"/>
      <c r="H2033" s="399"/>
      <c r="I2033" s="608"/>
      <c r="J2033" s="363"/>
      <c r="K2033" s="363"/>
      <c r="L2033" s="397"/>
      <c r="M2033" s="397"/>
      <c r="N2033" s="399"/>
      <c r="O2033" s="397"/>
    </row>
    <row r="2034" spans="1:15" x14ac:dyDescent="0.2">
      <c r="A2034" s="397"/>
      <c r="B2034" s="397"/>
      <c r="C2034" s="397"/>
      <c r="D2034" s="397"/>
      <c r="E2034" s="397"/>
      <c r="F2034" s="397"/>
      <c r="G2034" s="397"/>
      <c r="H2034" s="399"/>
      <c r="I2034" s="608"/>
      <c r="J2034" s="363"/>
      <c r="K2034" s="363"/>
      <c r="L2034" s="397"/>
      <c r="M2034" s="397"/>
      <c r="N2034" s="399"/>
      <c r="O2034" s="397"/>
    </row>
    <row r="2035" spans="1:15" x14ac:dyDescent="0.2">
      <c r="A2035" s="397"/>
      <c r="B2035" s="397"/>
      <c r="C2035" s="397"/>
      <c r="D2035" s="397"/>
      <c r="E2035" s="397"/>
      <c r="F2035" s="397"/>
      <c r="G2035" s="397"/>
      <c r="H2035" s="399"/>
      <c r="I2035" s="608"/>
      <c r="J2035" s="363"/>
      <c r="K2035" s="363"/>
      <c r="L2035" s="397"/>
      <c r="M2035" s="397"/>
      <c r="N2035" s="399"/>
      <c r="O2035" s="397"/>
    </row>
    <row r="2036" spans="1:15" x14ac:dyDescent="0.2">
      <c r="A2036" s="397"/>
      <c r="B2036" s="397"/>
      <c r="C2036" s="397"/>
      <c r="D2036" s="397"/>
      <c r="E2036" s="397"/>
      <c r="F2036" s="397"/>
      <c r="G2036" s="397"/>
      <c r="H2036" s="399"/>
      <c r="I2036" s="608"/>
      <c r="J2036" s="363"/>
      <c r="K2036" s="363"/>
      <c r="L2036" s="397"/>
      <c r="M2036" s="397"/>
      <c r="N2036" s="399"/>
      <c r="O2036" s="397"/>
    </row>
    <row r="2037" spans="1:15" x14ac:dyDescent="0.2">
      <c r="A2037" s="397"/>
      <c r="B2037" s="397"/>
      <c r="C2037" s="397"/>
      <c r="D2037" s="397"/>
      <c r="E2037" s="397"/>
      <c r="F2037" s="397"/>
      <c r="G2037" s="397"/>
      <c r="H2037" s="399"/>
      <c r="I2037" s="608"/>
      <c r="J2037" s="363"/>
      <c r="K2037" s="363"/>
      <c r="L2037" s="397"/>
      <c r="M2037" s="397"/>
      <c r="N2037" s="399"/>
      <c r="O2037" s="397"/>
    </row>
    <row r="2038" spans="1:15" x14ac:dyDescent="0.2">
      <c r="A2038" s="397"/>
      <c r="B2038" s="397"/>
      <c r="C2038" s="397"/>
      <c r="D2038" s="397"/>
      <c r="E2038" s="397"/>
      <c r="F2038" s="397"/>
      <c r="G2038" s="397"/>
      <c r="H2038" s="399"/>
      <c r="I2038" s="608"/>
      <c r="J2038" s="363"/>
      <c r="K2038" s="363"/>
      <c r="L2038" s="397"/>
      <c r="M2038" s="397"/>
      <c r="N2038" s="399"/>
      <c r="O2038" s="397"/>
    </row>
    <row r="2039" spans="1:15" x14ac:dyDescent="0.2">
      <c r="A2039" s="397"/>
      <c r="B2039" s="397"/>
      <c r="C2039" s="397"/>
      <c r="D2039" s="397"/>
      <c r="E2039" s="397"/>
      <c r="F2039" s="397"/>
      <c r="G2039" s="397"/>
      <c r="H2039" s="399"/>
      <c r="I2039" s="608"/>
      <c r="J2039" s="363"/>
      <c r="K2039" s="363"/>
      <c r="L2039" s="397"/>
      <c r="M2039" s="397"/>
      <c r="N2039" s="399"/>
      <c r="O2039" s="397"/>
    </row>
    <row r="2040" spans="1:15" x14ac:dyDescent="0.2">
      <c r="A2040" s="397"/>
      <c r="B2040" s="397"/>
      <c r="C2040" s="397"/>
      <c r="D2040" s="397"/>
      <c r="E2040" s="397"/>
      <c r="F2040" s="397"/>
      <c r="G2040" s="397"/>
      <c r="H2040" s="399"/>
      <c r="I2040" s="608"/>
      <c r="J2040" s="363"/>
      <c r="K2040" s="363"/>
      <c r="L2040" s="397"/>
      <c r="M2040" s="397"/>
      <c r="N2040" s="399"/>
      <c r="O2040" s="397"/>
    </row>
    <row r="2041" spans="1:15" x14ac:dyDescent="0.2">
      <c r="A2041" s="397"/>
      <c r="B2041" s="397"/>
      <c r="C2041" s="397"/>
      <c r="D2041" s="397"/>
      <c r="E2041" s="397"/>
      <c r="F2041" s="397"/>
      <c r="G2041" s="397"/>
      <c r="H2041" s="399"/>
      <c r="I2041" s="608"/>
      <c r="J2041" s="363"/>
      <c r="K2041" s="363"/>
      <c r="L2041" s="397"/>
      <c r="M2041" s="397"/>
      <c r="N2041" s="399"/>
      <c r="O2041" s="397"/>
    </row>
    <row r="2042" spans="1:15" x14ac:dyDescent="0.2">
      <c r="A2042" s="397"/>
      <c r="B2042" s="397"/>
      <c r="C2042" s="397"/>
      <c r="D2042" s="397"/>
      <c r="E2042" s="397"/>
      <c r="F2042" s="397"/>
      <c r="G2042" s="397"/>
      <c r="H2042" s="399"/>
      <c r="I2042" s="608"/>
      <c r="J2042" s="363"/>
      <c r="K2042" s="363"/>
      <c r="L2042" s="397"/>
      <c r="M2042" s="397"/>
      <c r="N2042" s="399"/>
      <c r="O2042" s="397"/>
    </row>
    <row r="2043" spans="1:15" x14ac:dyDescent="0.2">
      <c r="A2043" s="397"/>
      <c r="B2043" s="397"/>
      <c r="C2043" s="397"/>
      <c r="D2043" s="397"/>
      <c r="E2043" s="397"/>
      <c r="F2043" s="397"/>
      <c r="G2043" s="397"/>
      <c r="H2043" s="399"/>
      <c r="I2043" s="608"/>
      <c r="J2043" s="363"/>
      <c r="K2043" s="363"/>
      <c r="L2043" s="397"/>
      <c r="M2043" s="397"/>
      <c r="N2043" s="399"/>
      <c r="O2043" s="397"/>
    </row>
    <row r="2044" spans="1:15" x14ac:dyDescent="0.2">
      <c r="A2044" s="397"/>
      <c r="B2044" s="397"/>
      <c r="C2044" s="397"/>
      <c r="D2044" s="397"/>
      <c r="E2044" s="397"/>
      <c r="F2044" s="397"/>
      <c r="G2044" s="397"/>
      <c r="H2044" s="399"/>
      <c r="I2044" s="608"/>
      <c r="J2044" s="363"/>
      <c r="K2044" s="363"/>
      <c r="L2044" s="397"/>
      <c r="M2044" s="397"/>
      <c r="N2044" s="399"/>
      <c r="O2044" s="397"/>
    </row>
    <row r="2045" spans="1:15" x14ac:dyDescent="0.2">
      <c r="A2045" s="397"/>
      <c r="B2045" s="397"/>
      <c r="C2045" s="397"/>
      <c r="D2045" s="397"/>
      <c r="E2045" s="397"/>
      <c r="F2045" s="397"/>
      <c r="G2045" s="397"/>
      <c r="H2045" s="399"/>
      <c r="I2045" s="608"/>
      <c r="J2045" s="363"/>
      <c r="K2045" s="363"/>
      <c r="L2045" s="397"/>
      <c r="M2045" s="397"/>
      <c r="N2045" s="399"/>
      <c r="O2045" s="397"/>
    </row>
    <row r="2046" spans="1:15" x14ac:dyDescent="0.2">
      <c r="A2046" s="397"/>
      <c r="B2046" s="397"/>
      <c r="C2046" s="397"/>
      <c r="D2046" s="397"/>
      <c r="E2046" s="397"/>
      <c r="F2046" s="397"/>
      <c r="G2046" s="397"/>
      <c r="H2046" s="399"/>
      <c r="I2046" s="608"/>
      <c r="J2046" s="363"/>
      <c r="K2046" s="363"/>
      <c r="L2046" s="397"/>
      <c r="M2046" s="397"/>
      <c r="N2046" s="399"/>
      <c r="O2046" s="397"/>
    </row>
    <row r="2047" spans="1:15" x14ac:dyDescent="0.2">
      <c r="A2047" s="397"/>
      <c r="B2047" s="397"/>
      <c r="C2047" s="397"/>
      <c r="D2047" s="397"/>
      <c r="E2047" s="397"/>
      <c r="F2047" s="397"/>
      <c r="G2047" s="397"/>
      <c r="H2047" s="399"/>
      <c r="I2047" s="608"/>
      <c r="J2047" s="363"/>
      <c r="K2047" s="363"/>
      <c r="L2047" s="397"/>
      <c r="M2047" s="397"/>
      <c r="N2047" s="399"/>
      <c r="O2047" s="397"/>
    </row>
    <row r="2048" spans="1:15" x14ac:dyDescent="0.2">
      <c r="A2048" s="397"/>
      <c r="B2048" s="397"/>
      <c r="C2048" s="397"/>
      <c r="D2048" s="397"/>
      <c r="E2048" s="397"/>
      <c r="F2048" s="397"/>
      <c r="G2048" s="397"/>
      <c r="H2048" s="399"/>
      <c r="I2048" s="608"/>
      <c r="J2048" s="363"/>
      <c r="K2048" s="363"/>
      <c r="L2048" s="397"/>
      <c r="M2048" s="397"/>
      <c r="N2048" s="399"/>
      <c r="O2048" s="397"/>
    </row>
    <row r="2049" spans="1:15" x14ac:dyDescent="0.2">
      <c r="A2049" s="397"/>
      <c r="B2049" s="397"/>
      <c r="C2049" s="397"/>
      <c r="D2049" s="397"/>
      <c r="E2049" s="397"/>
      <c r="F2049" s="397"/>
      <c r="G2049" s="397"/>
      <c r="H2049" s="399"/>
      <c r="I2049" s="608"/>
      <c r="J2049" s="363"/>
      <c r="K2049" s="363"/>
      <c r="L2049" s="397"/>
      <c r="M2049" s="397"/>
      <c r="N2049" s="399"/>
      <c r="O2049" s="397"/>
    </row>
    <row r="2050" spans="1:15" x14ac:dyDescent="0.2">
      <c r="A2050" s="397"/>
      <c r="B2050" s="397"/>
      <c r="C2050" s="397"/>
      <c r="D2050" s="397"/>
      <c r="E2050" s="397"/>
      <c r="F2050" s="397"/>
      <c r="G2050" s="397"/>
      <c r="H2050" s="399"/>
      <c r="I2050" s="608"/>
      <c r="J2050" s="363"/>
      <c r="K2050" s="363"/>
      <c r="L2050" s="397"/>
      <c r="M2050" s="397"/>
      <c r="N2050" s="399"/>
      <c r="O2050" s="397"/>
    </row>
    <row r="2051" spans="1:15" x14ac:dyDescent="0.2">
      <c r="A2051" s="397"/>
      <c r="B2051" s="397"/>
      <c r="C2051" s="397"/>
      <c r="D2051" s="397"/>
      <c r="E2051" s="397"/>
      <c r="F2051" s="397"/>
      <c r="G2051" s="397"/>
      <c r="H2051" s="399"/>
      <c r="I2051" s="608"/>
      <c r="J2051" s="363"/>
      <c r="K2051" s="363"/>
      <c r="L2051" s="397"/>
      <c r="M2051" s="397"/>
      <c r="N2051" s="399"/>
      <c r="O2051" s="397"/>
    </row>
    <row r="2052" spans="1:15" x14ac:dyDescent="0.2">
      <c r="A2052" s="397"/>
      <c r="B2052" s="397"/>
      <c r="C2052" s="397"/>
      <c r="D2052" s="397"/>
      <c r="E2052" s="397"/>
      <c r="F2052" s="397"/>
      <c r="G2052" s="397"/>
      <c r="H2052" s="399"/>
      <c r="I2052" s="608"/>
      <c r="J2052" s="363"/>
      <c r="K2052" s="363"/>
      <c r="L2052" s="397"/>
      <c r="M2052" s="397"/>
      <c r="N2052" s="399"/>
      <c r="O2052" s="397"/>
    </row>
    <row r="2053" spans="1:15" x14ac:dyDescent="0.2">
      <c r="A2053" s="397"/>
      <c r="B2053" s="397"/>
      <c r="C2053" s="397"/>
      <c r="D2053" s="397"/>
      <c r="E2053" s="397"/>
      <c r="F2053" s="397"/>
      <c r="G2053" s="397"/>
      <c r="H2053" s="399"/>
      <c r="I2053" s="608"/>
      <c r="J2053" s="363"/>
      <c r="K2053" s="363"/>
      <c r="L2053" s="397"/>
      <c r="M2053" s="397"/>
      <c r="N2053" s="399"/>
      <c r="O2053" s="397"/>
    </row>
    <row r="2054" spans="1:15" x14ac:dyDescent="0.2">
      <c r="A2054" s="397"/>
      <c r="B2054" s="397"/>
      <c r="C2054" s="397"/>
      <c r="D2054" s="397"/>
      <c r="E2054" s="397"/>
      <c r="F2054" s="397"/>
      <c r="G2054" s="397"/>
      <c r="H2054" s="399"/>
      <c r="I2054" s="608"/>
      <c r="J2054" s="363"/>
      <c r="K2054" s="363"/>
      <c r="L2054" s="397"/>
      <c r="M2054" s="397"/>
      <c r="N2054" s="399"/>
      <c r="O2054" s="397"/>
    </row>
    <row r="2055" spans="1:15" x14ac:dyDescent="0.2">
      <c r="A2055" s="397"/>
      <c r="B2055" s="397"/>
      <c r="C2055" s="397"/>
      <c r="D2055" s="397"/>
      <c r="E2055" s="397"/>
      <c r="F2055" s="397"/>
      <c r="G2055" s="397"/>
      <c r="H2055" s="399"/>
      <c r="I2055" s="608"/>
      <c r="J2055" s="363"/>
      <c r="K2055" s="363"/>
      <c r="L2055" s="397"/>
      <c r="M2055" s="397"/>
      <c r="N2055" s="399"/>
      <c r="O2055" s="397"/>
    </row>
    <row r="2056" spans="1:15" x14ac:dyDescent="0.2">
      <c r="A2056" s="397"/>
      <c r="B2056" s="397"/>
      <c r="C2056" s="397"/>
      <c r="D2056" s="397"/>
      <c r="E2056" s="397"/>
      <c r="F2056" s="397"/>
      <c r="G2056" s="397"/>
      <c r="H2056" s="399"/>
      <c r="I2056" s="608"/>
      <c r="J2056" s="363"/>
      <c r="K2056" s="363"/>
      <c r="L2056" s="397"/>
      <c r="M2056" s="397"/>
      <c r="N2056" s="399"/>
      <c r="O2056" s="397"/>
    </row>
    <row r="2057" spans="1:15" x14ac:dyDescent="0.2">
      <c r="A2057" s="397"/>
      <c r="B2057" s="397"/>
      <c r="C2057" s="397"/>
      <c r="D2057" s="397"/>
      <c r="E2057" s="397"/>
      <c r="F2057" s="397"/>
      <c r="G2057" s="397"/>
      <c r="H2057" s="399"/>
      <c r="I2057" s="608"/>
      <c r="J2057" s="363"/>
      <c r="K2057" s="363"/>
      <c r="L2057" s="397"/>
      <c r="M2057" s="397"/>
      <c r="N2057" s="399"/>
      <c r="O2057" s="397"/>
    </row>
    <row r="2058" spans="1:15" x14ac:dyDescent="0.2">
      <c r="A2058" s="397"/>
      <c r="B2058" s="397"/>
      <c r="C2058" s="397"/>
      <c r="D2058" s="397"/>
      <c r="E2058" s="397"/>
      <c r="F2058" s="397"/>
      <c r="G2058" s="397"/>
      <c r="H2058" s="399"/>
      <c r="I2058" s="608"/>
      <c r="J2058" s="363"/>
      <c r="K2058" s="363"/>
      <c r="L2058" s="397"/>
      <c r="M2058" s="397"/>
      <c r="N2058" s="399"/>
      <c r="O2058" s="397"/>
    </row>
    <row r="2059" spans="1:15" x14ac:dyDescent="0.2">
      <c r="A2059" s="397"/>
      <c r="B2059" s="397"/>
      <c r="C2059" s="397"/>
      <c r="D2059" s="397"/>
      <c r="E2059" s="397"/>
      <c r="F2059" s="397"/>
      <c r="G2059" s="397"/>
      <c r="H2059" s="399"/>
      <c r="I2059" s="608"/>
      <c r="J2059" s="363"/>
      <c r="K2059" s="363"/>
      <c r="L2059" s="397"/>
      <c r="M2059" s="397"/>
      <c r="N2059" s="399"/>
      <c r="O2059" s="397"/>
    </row>
    <row r="2060" spans="1:15" x14ac:dyDescent="0.2">
      <c r="A2060" s="397"/>
      <c r="B2060" s="397"/>
      <c r="C2060" s="397"/>
      <c r="D2060" s="397"/>
      <c r="E2060" s="397"/>
      <c r="F2060" s="397"/>
      <c r="G2060" s="397"/>
      <c r="H2060" s="399"/>
      <c r="I2060" s="608"/>
      <c r="J2060" s="363"/>
      <c r="K2060" s="363"/>
      <c r="L2060" s="397"/>
      <c r="M2060" s="397"/>
      <c r="N2060" s="399"/>
      <c r="O2060" s="397"/>
    </row>
    <row r="2061" spans="1:15" x14ac:dyDescent="0.2">
      <c r="A2061" s="397"/>
      <c r="B2061" s="397"/>
      <c r="C2061" s="397"/>
      <c r="D2061" s="397"/>
      <c r="E2061" s="397"/>
      <c r="F2061" s="397"/>
      <c r="G2061" s="397"/>
      <c r="H2061" s="399"/>
      <c r="I2061" s="608"/>
      <c r="J2061" s="363"/>
      <c r="K2061" s="363"/>
      <c r="L2061" s="397"/>
      <c r="M2061" s="397"/>
      <c r="N2061" s="399"/>
      <c r="O2061" s="397"/>
    </row>
    <row r="2062" spans="1:15" x14ac:dyDescent="0.2">
      <c r="A2062" s="397"/>
      <c r="B2062" s="397"/>
      <c r="C2062" s="397"/>
      <c r="D2062" s="397"/>
      <c r="E2062" s="397"/>
      <c r="F2062" s="397"/>
      <c r="G2062" s="397"/>
      <c r="H2062" s="399"/>
      <c r="I2062" s="608"/>
      <c r="J2062" s="363"/>
      <c r="K2062" s="363"/>
      <c r="L2062" s="397"/>
      <c r="M2062" s="397"/>
      <c r="N2062" s="399"/>
      <c r="O2062" s="397"/>
    </row>
    <row r="2063" spans="1:15" x14ac:dyDescent="0.2">
      <c r="A2063" s="397"/>
      <c r="B2063" s="397"/>
      <c r="C2063" s="397"/>
      <c r="D2063" s="397"/>
      <c r="E2063" s="397"/>
      <c r="F2063" s="397"/>
      <c r="G2063" s="397"/>
      <c r="H2063" s="399"/>
      <c r="I2063" s="608"/>
      <c r="J2063" s="363"/>
      <c r="K2063" s="363"/>
      <c r="L2063" s="397"/>
      <c r="M2063" s="397"/>
      <c r="N2063" s="399"/>
      <c r="O2063" s="397"/>
    </row>
    <row r="2064" spans="1:15" x14ac:dyDescent="0.2">
      <c r="A2064" s="397"/>
      <c r="B2064" s="397"/>
      <c r="C2064" s="397"/>
      <c r="D2064" s="397"/>
      <c r="E2064" s="397"/>
      <c r="F2064" s="397"/>
      <c r="G2064" s="397"/>
      <c r="H2064" s="399"/>
      <c r="I2064" s="608"/>
      <c r="J2064" s="363"/>
      <c r="K2064" s="363"/>
      <c r="L2064" s="397"/>
      <c r="M2064" s="397"/>
      <c r="N2064" s="399"/>
      <c r="O2064" s="397"/>
    </row>
    <row r="2065" spans="1:15" x14ac:dyDescent="0.2">
      <c r="A2065" s="397"/>
      <c r="B2065" s="397"/>
      <c r="C2065" s="397"/>
      <c r="D2065" s="397"/>
      <c r="E2065" s="397"/>
      <c r="F2065" s="397"/>
      <c r="G2065" s="397"/>
      <c r="H2065" s="399"/>
      <c r="I2065" s="608"/>
      <c r="J2065" s="363"/>
      <c r="K2065" s="363"/>
      <c r="L2065" s="397"/>
      <c r="M2065" s="397"/>
      <c r="N2065" s="399"/>
      <c r="O2065" s="397"/>
    </row>
    <row r="2066" spans="1:15" x14ac:dyDescent="0.2">
      <c r="A2066" s="397"/>
      <c r="B2066" s="397"/>
      <c r="C2066" s="397"/>
      <c r="D2066" s="397"/>
      <c r="E2066" s="397"/>
      <c r="F2066" s="397"/>
      <c r="G2066" s="397"/>
      <c r="H2066" s="399"/>
      <c r="I2066" s="608"/>
      <c r="J2066" s="363"/>
      <c r="K2066" s="363"/>
      <c r="L2066" s="397"/>
      <c r="M2066" s="397"/>
      <c r="N2066" s="399"/>
      <c r="O2066" s="397"/>
    </row>
    <row r="2067" spans="1:15" x14ac:dyDescent="0.2">
      <c r="A2067" s="397"/>
      <c r="B2067" s="397"/>
      <c r="C2067" s="397"/>
      <c r="D2067" s="397"/>
      <c r="E2067" s="397"/>
      <c r="F2067" s="397"/>
      <c r="G2067" s="397"/>
      <c r="H2067" s="399"/>
      <c r="I2067" s="608"/>
      <c r="J2067" s="363"/>
      <c r="K2067" s="363"/>
      <c r="L2067" s="397"/>
      <c r="M2067" s="397"/>
      <c r="N2067" s="399"/>
      <c r="O2067" s="397"/>
    </row>
    <row r="2068" spans="1:15" x14ac:dyDescent="0.2">
      <c r="A2068" s="397"/>
      <c r="B2068" s="397"/>
      <c r="C2068" s="397"/>
      <c r="D2068" s="397"/>
      <c r="E2068" s="397"/>
      <c r="F2068" s="397"/>
      <c r="G2068" s="397"/>
      <c r="H2068" s="399"/>
      <c r="I2068" s="608"/>
      <c r="J2068" s="363"/>
      <c r="K2068" s="363"/>
      <c r="L2068" s="397"/>
      <c r="M2068" s="397"/>
      <c r="N2068" s="399"/>
      <c r="O2068" s="397"/>
    </row>
    <row r="2069" spans="1:15" x14ac:dyDescent="0.2">
      <c r="A2069" s="397"/>
      <c r="B2069" s="397"/>
      <c r="C2069" s="397"/>
      <c r="D2069" s="397"/>
      <c r="E2069" s="397"/>
      <c r="F2069" s="397"/>
      <c r="G2069" s="397"/>
      <c r="H2069" s="399"/>
      <c r="I2069" s="608"/>
      <c r="J2069" s="363"/>
      <c r="K2069" s="363"/>
      <c r="L2069" s="397"/>
      <c r="M2069" s="397"/>
      <c r="N2069" s="399"/>
      <c r="O2069" s="397"/>
    </row>
    <row r="2070" spans="1:15" x14ac:dyDescent="0.2">
      <c r="A2070" s="397"/>
      <c r="B2070" s="397"/>
      <c r="C2070" s="397"/>
      <c r="D2070" s="397"/>
      <c r="E2070" s="397"/>
      <c r="F2070" s="397"/>
      <c r="G2070" s="397"/>
      <c r="H2070" s="399"/>
      <c r="I2070" s="608"/>
      <c r="J2070" s="363"/>
      <c r="K2070" s="363"/>
      <c r="L2070" s="397"/>
      <c r="M2070" s="397"/>
      <c r="N2070" s="399"/>
      <c r="O2070" s="397"/>
    </row>
    <row r="2071" spans="1:15" x14ac:dyDescent="0.2">
      <c r="A2071" s="397"/>
      <c r="B2071" s="397"/>
      <c r="C2071" s="397"/>
      <c r="D2071" s="397"/>
      <c r="E2071" s="397"/>
      <c r="F2071" s="397"/>
      <c r="G2071" s="397"/>
      <c r="H2071" s="399"/>
      <c r="I2071" s="608"/>
      <c r="J2071" s="363"/>
      <c r="K2071" s="363"/>
      <c r="L2071" s="397"/>
      <c r="M2071" s="397"/>
      <c r="N2071" s="399"/>
      <c r="O2071" s="397"/>
    </row>
    <row r="2072" spans="1:15" x14ac:dyDescent="0.2">
      <c r="A2072" s="397"/>
      <c r="B2072" s="397"/>
      <c r="C2072" s="397"/>
      <c r="D2072" s="397"/>
      <c r="E2072" s="397"/>
      <c r="F2072" s="397"/>
      <c r="G2072" s="397"/>
      <c r="H2072" s="399"/>
      <c r="I2072" s="608"/>
      <c r="J2072" s="363"/>
      <c r="K2072" s="363"/>
      <c r="L2072" s="397"/>
      <c r="M2072" s="397"/>
      <c r="N2072" s="399"/>
      <c r="O2072" s="397"/>
    </row>
    <row r="2073" spans="1:15" x14ac:dyDescent="0.2">
      <c r="A2073" s="397"/>
      <c r="B2073" s="397"/>
      <c r="C2073" s="397"/>
      <c r="D2073" s="397"/>
      <c r="E2073" s="397"/>
      <c r="F2073" s="397"/>
      <c r="G2073" s="397"/>
      <c r="H2073" s="399"/>
      <c r="I2073" s="608"/>
      <c r="J2073" s="363"/>
      <c r="K2073" s="363"/>
      <c r="L2073" s="397"/>
      <c r="M2073" s="397"/>
      <c r="N2073" s="399"/>
      <c r="O2073" s="397"/>
    </row>
    <row r="2074" spans="1:15" x14ac:dyDescent="0.2">
      <c r="A2074" s="397"/>
      <c r="B2074" s="397"/>
      <c r="C2074" s="397"/>
      <c r="D2074" s="397"/>
      <c r="E2074" s="397"/>
      <c r="F2074" s="397"/>
      <c r="G2074" s="397"/>
      <c r="H2074" s="399"/>
      <c r="I2074" s="608"/>
      <c r="J2074" s="363"/>
      <c r="K2074" s="363"/>
      <c r="L2074" s="397"/>
      <c r="M2074" s="397"/>
      <c r="N2074" s="399"/>
      <c r="O2074" s="397"/>
    </row>
    <row r="2075" spans="1:15" x14ac:dyDescent="0.2">
      <c r="A2075" s="397"/>
      <c r="B2075" s="397"/>
      <c r="C2075" s="397"/>
      <c r="D2075" s="397"/>
      <c r="E2075" s="397"/>
      <c r="F2075" s="397"/>
      <c r="G2075" s="397"/>
      <c r="H2075" s="399"/>
      <c r="I2075" s="608"/>
      <c r="J2075" s="363"/>
      <c r="K2075" s="363"/>
      <c r="L2075" s="397"/>
      <c r="M2075" s="397"/>
      <c r="N2075" s="399"/>
      <c r="O2075" s="397"/>
    </row>
    <row r="2076" spans="1:15" x14ac:dyDescent="0.2">
      <c r="A2076" s="397"/>
      <c r="B2076" s="397"/>
      <c r="C2076" s="397"/>
      <c r="D2076" s="397"/>
      <c r="E2076" s="397"/>
      <c r="F2076" s="397"/>
      <c r="G2076" s="397"/>
      <c r="H2076" s="399"/>
      <c r="I2076" s="608"/>
      <c r="J2076" s="363"/>
      <c r="K2076" s="363"/>
      <c r="L2076" s="397"/>
      <c r="M2076" s="397"/>
      <c r="N2076" s="399"/>
      <c r="O2076" s="397"/>
    </row>
    <row r="2077" spans="1:15" x14ac:dyDescent="0.2">
      <c r="A2077" s="397"/>
      <c r="B2077" s="397"/>
      <c r="C2077" s="397"/>
      <c r="D2077" s="397"/>
      <c r="E2077" s="397"/>
      <c r="F2077" s="397"/>
      <c r="G2077" s="397"/>
      <c r="H2077" s="399"/>
      <c r="I2077" s="608"/>
      <c r="J2077" s="363"/>
      <c r="K2077" s="363"/>
      <c r="L2077" s="397"/>
      <c r="M2077" s="397"/>
      <c r="N2077" s="399"/>
      <c r="O2077" s="397"/>
    </row>
    <row r="2078" spans="1:15" x14ac:dyDescent="0.2">
      <c r="A2078" s="397"/>
      <c r="B2078" s="397"/>
      <c r="C2078" s="397"/>
      <c r="D2078" s="397"/>
      <c r="E2078" s="397"/>
      <c r="F2078" s="397"/>
      <c r="G2078" s="397"/>
      <c r="H2078" s="399"/>
      <c r="I2078" s="608"/>
      <c r="J2078" s="363"/>
      <c r="K2078" s="363"/>
      <c r="L2078" s="397"/>
      <c r="M2078" s="397"/>
      <c r="N2078" s="399"/>
      <c r="O2078" s="397"/>
    </row>
    <row r="2079" spans="1:15" x14ac:dyDescent="0.2">
      <c r="A2079" s="397"/>
      <c r="B2079" s="397"/>
      <c r="C2079" s="397"/>
      <c r="D2079" s="397"/>
      <c r="E2079" s="397"/>
      <c r="F2079" s="397"/>
      <c r="G2079" s="397"/>
      <c r="H2079" s="399"/>
      <c r="I2079" s="608"/>
      <c r="J2079" s="363"/>
      <c r="K2079" s="363"/>
      <c r="L2079" s="397"/>
      <c r="M2079" s="397"/>
      <c r="N2079" s="399"/>
      <c r="O2079" s="397"/>
    </row>
    <row r="2080" spans="1:15" x14ac:dyDescent="0.2">
      <c r="A2080" s="397"/>
      <c r="B2080" s="397"/>
      <c r="C2080" s="397"/>
      <c r="D2080" s="397"/>
      <c r="E2080" s="397"/>
      <c r="F2080" s="397"/>
      <c r="G2080" s="397"/>
      <c r="H2080" s="399"/>
      <c r="I2080" s="608"/>
      <c r="J2080" s="363"/>
      <c r="K2080" s="363"/>
      <c r="L2080" s="397"/>
      <c r="M2080" s="397"/>
      <c r="N2080" s="399"/>
      <c r="O2080" s="397"/>
    </row>
    <row r="2081" spans="1:15" x14ac:dyDescent="0.2">
      <c r="A2081" s="397"/>
      <c r="B2081" s="397"/>
      <c r="C2081" s="397"/>
      <c r="D2081" s="397"/>
      <c r="E2081" s="397"/>
      <c r="F2081" s="397"/>
      <c r="G2081" s="397"/>
      <c r="H2081" s="399"/>
      <c r="I2081" s="608"/>
      <c r="J2081" s="363"/>
      <c r="K2081" s="363"/>
      <c r="L2081" s="397"/>
      <c r="M2081" s="397"/>
      <c r="N2081" s="399"/>
      <c r="O2081" s="397"/>
    </row>
    <row r="2082" spans="1:15" x14ac:dyDescent="0.2">
      <c r="A2082" s="397"/>
      <c r="B2082" s="397"/>
      <c r="C2082" s="397"/>
      <c r="D2082" s="397"/>
      <c r="E2082" s="397"/>
      <c r="F2082" s="397"/>
      <c r="G2082" s="397"/>
      <c r="H2082" s="399"/>
      <c r="I2082" s="608"/>
      <c r="J2082" s="363"/>
      <c r="K2082" s="363"/>
      <c r="L2082" s="397"/>
      <c r="M2082" s="397"/>
      <c r="N2082" s="399"/>
      <c r="O2082" s="397"/>
    </row>
    <row r="2083" spans="1:15" x14ac:dyDescent="0.2">
      <c r="A2083" s="397"/>
      <c r="B2083" s="397"/>
      <c r="C2083" s="397"/>
      <c r="D2083" s="397"/>
      <c r="E2083" s="397"/>
      <c r="F2083" s="397"/>
      <c r="G2083" s="397"/>
      <c r="H2083" s="399"/>
      <c r="I2083" s="608"/>
      <c r="J2083" s="363"/>
      <c r="K2083" s="363"/>
      <c r="L2083" s="397"/>
      <c r="M2083" s="397"/>
      <c r="N2083" s="399"/>
      <c r="O2083" s="397"/>
    </row>
    <row r="2084" spans="1:15" x14ac:dyDescent="0.2">
      <c r="A2084" s="397"/>
      <c r="B2084" s="397"/>
      <c r="C2084" s="397"/>
      <c r="D2084" s="397"/>
      <c r="E2084" s="397"/>
      <c r="F2084" s="397"/>
      <c r="G2084" s="397"/>
      <c r="H2084" s="399"/>
      <c r="I2084" s="608"/>
      <c r="J2084" s="363"/>
      <c r="K2084" s="363"/>
      <c r="L2084" s="397"/>
      <c r="M2084" s="397"/>
      <c r="N2084" s="399"/>
      <c r="O2084" s="397"/>
    </row>
    <row r="2085" spans="1:15" x14ac:dyDescent="0.2">
      <c r="A2085" s="397"/>
      <c r="B2085" s="397"/>
      <c r="C2085" s="397"/>
      <c r="D2085" s="397"/>
      <c r="E2085" s="397"/>
      <c r="F2085" s="397"/>
      <c r="G2085" s="397"/>
      <c r="H2085" s="399"/>
      <c r="I2085" s="608"/>
      <c r="J2085" s="363"/>
      <c r="K2085" s="363"/>
      <c r="L2085" s="397"/>
      <c r="M2085" s="397"/>
      <c r="N2085" s="399"/>
      <c r="O2085" s="397"/>
    </row>
    <row r="2086" spans="1:15" x14ac:dyDescent="0.2">
      <c r="A2086" s="397"/>
      <c r="B2086" s="397"/>
      <c r="C2086" s="397"/>
      <c r="D2086" s="397"/>
      <c r="E2086" s="397"/>
      <c r="F2086" s="397"/>
      <c r="G2086" s="397"/>
      <c r="H2086" s="399"/>
      <c r="I2086" s="608"/>
      <c r="J2086" s="363"/>
      <c r="K2086" s="363"/>
      <c r="L2086" s="397"/>
      <c r="M2086" s="397"/>
      <c r="N2086" s="399"/>
      <c r="O2086" s="397"/>
    </row>
    <row r="2087" spans="1:15" x14ac:dyDescent="0.2">
      <c r="A2087" s="397"/>
      <c r="B2087" s="397"/>
      <c r="C2087" s="397"/>
      <c r="D2087" s="397"/>
      <c r="E2087" s="397"/>
      <c r="F2087" s="397"/>
      <c r="G2087" s="397"/>
      <c r="H2087" s="399"/>
      <c r="I2087" s="608"/>
      <c r="J2087" s="363"/>
      <c r="K2087" s="363"/>
      <c r="L2087" s="397"/>
      <c r="M2087" s="397"/>
      <c r="N2087" s="399"/>
      <c r="O2087" s="397"/>
    </row>
    <row r="2088" spans="1:15" x14ac:dyDescent="0.2">
      <c r="A2088" s="397"/>
      <c r="B2088" s="397"/>
      <c r="C2088" s="397"/>
      <c r="D2088" s="397"/>
      <c r="E2088" s="397"/>
      <c r="F2088" s="397"/>
      <c r="G2088" s="397"/>
      <c r="H2088" s="399"/>
      <c r="I2088" s="608"/>
      <c r="J2088" s="363"/>
      <c r="K2088" s="363"/>
      <c r="L2088" s="397"/>
      <c r="M2088" s="397"/>
      <c r="N2088" s="399"/>
      <c r="O2088" s="397"/>
    </row>
    <row r="2089" spans="1:15" x14ac:dyDescent="0.2">
      <c r="A2089" s="397"/>
      <c r="B2089" s="397"/>
      <c r="C2089" s="397"/>
      <c r="D2089" s="397"/>
      <c r="E2089" s="397"/>
      <c r="F2089" s="397"/>
      <c r="G2089" s="397"/>
      <c r="H2089" s="399"/>
      <c r="I2089" s="608"/>
      <c r="J2089" s="363"/>
      <c r="K2089" s="363"/>
      <c r="L2089" s="397"/>
      <c r="M2089" s="397"/>
      <c r="N2089" s="399"/>
      <c r="O2089" s="397"/>
    </row>
    <row r="2090" spans="1:15" x14ac:dyDescent="0.2">
      <c r="A2090" s="397"/>
      <c r="B2090" s="397"/>
      <c r="C2090" s="397"/>
      <c r="D2090" s="397"/>
      <c r="E2090" s="397"/>
      <c r="F2090" s="397"/>
      <c r="G2090" s="397"/>
      <c r="H2090" s="399"/>
      <c r="I2090" s="608"/>
      <c r="J2090" s="363"/>
      <c r="K2090" s="363"/>
      <c r="L2090" s="397"/>
      <c r="M2090" s="397"/>
      <c r="N2090" s="399"/>
      <c r="O2090" s="397"/>
    </row>
    <row r="2091" spans="1:15" x14ac:dyDescent="0.2">
      <c r="A2091" s="397"/>
      <c r="B2091" s="397"/>
      <c r="C2091" s="397"/>
      <c r="D2091" s="397"/>
      <c r="E2091" s="397"/>
      <c r="F2091" s="397"/>
      <c r="G2091" s="397"/>
      <c r="H2091" s="399"/>
      <c r="I2091" s="608"/>
      <c r="J2091" s="363"/>
      <c r="K2091" s="363"/>
      <c r="L2091" s="397"/>
      <c r="M2091" s="397"/>
      <c r="N2091" s="399"/>
      <c r="O2091" s="397"/>
    </row>
    <row r="2092" spans="1:15" x14ac:dyDescent="0.2">
      <c r="A2092" s="397"/>
      <c r="B2092" s="397"/>
      <c r="C2092" s="397"/>
      <c r="D2092" s="397"/>
      <c r="E2092" s="397"/>
      <c r="F2092" s="397"/>
      <c r="G2092" s="397"/>
      <c r="H2092" s="399"/>
      <c r="I2092" s="608"/>
      <c r="J2092" s="363"/>
      <c r="K2092" s="363"/>
      <c r="L2092" s="397"/>
      <c r="M2092" s="397"/>
      <c r="N2092" s="399"/>
      <c r="O2092" s="397"/>
    </row>
    <row r="2093" spans="1:15" x14ac:dyDescent="0.2">
      <c r="A2093" s="397"/>
      <c r="B2093" s="397"/>
      <c r="C2093" s="397"/>
      <c r="D2093" s="397"/>
      <c r="E2093" s="397"/>
      <c r="F2093" s="397"/>
      <c r="G2093" s="397"/>
      <c r="H2093" s="399"/>
      <c r="I2093" s="608"/>
      <c r="J2093" s="363"/>
      <c r="K2093" s="363"/>
      <c r="L2093" s="397"/>
      <c r="M2093" s="397"/>
      <c r="N2093" s="399"/>
      <c r="O2093" s="397"/>
    </row>
    <row r="2094" spans="1:15" x14ac:dyDescent="0.2">
      <c r="A2094" s="397"/>
      <c r="B2094" s="397"/>
      <c r="C2094" s="397"/>
      <c r="D2094" s="397"/>
      <c r="E2094" s="397"/>
      <c r="F2094" s="397"/>
      <c r="G2094" s="397"/>
      <c r="H2094" s="399"/>
      <c r="I2094" s="608"/>
      <c r="J2094" s="363"/>
      <c r="K2094" s="363"/>
      <c r="L2094" s="397"/>
      <c r="M2094" s="397"/>
      <c r="N2094" s="399"/>
      <c r="O2094" s="397"/>
    </row>
    <row r="2095" spans="1:15" x14ac:dyDescent="0.2">
      <c r="A2095" s="397"/>
      <c r="B2095" s="397"/>
      <c r="C2095" s="397"/>
      <c r="D2095" s="397"/>
      <c r="E2095" s="397"/>
      <c r="F2095" s="397"/>
      <c r="G2095" s="397"/>
      <c r="H2095" s="399"/>
      <c r="I2095" s="608"/>
      <c r="J2095" s="363"/>
      <c r="K2095" s="363"/>
      <c r="L2095" s="397"/>
      <c r="M2095" s="397"/>
      <c r="N2095" s="399"/>
      <c r="O2095" s="397"/>
    </row>
    <row r="2096" spans="1:15" x14ac:dyDescent="0.2">
      <c r="A2096" s="397"/>
      <c r="B2096" s="397"/>
      <c r="C2096" s="397"/>
      <c r="D2096" s="397"/>
      <c r="E2096" s="397"/>
      <c r="F2096" s="397"/>
      <c r="G2096" s="397"/>
      <c r="H2096" s="399"/>
      <c r="I2096" s="608"/>
      <c r="J2096" s="363"/>
      <c r="K2096" s="363"/>
      <c r="L2096" s="397"/>
      <c r="M2096" s="397"/>
      <c r="N2096" s="399"/>
      <c r="O2096" s="397"/>
    </row>
    <row r="2097" spans="1:15" x14ac:dyDescent="0.2">
      <c r="A2097" s="397"/>
      <c r="B2097" s="397"/>
      <c r="C2097" s="397"/>
      <c r="D2097" s="397"/>
      <c r="E2097" s="397"/>
      <c r="F2097" s="397"/>
      <c r="G2097" s="397"/>
      <c r="H2097" s="399"/>
      <c r="I2097" s="608"/>
      <c r="J2097" s="363"/>
      <c r="K2097" s="363"/>
      <c r="L2097" s="397"/>
      <c r="M2097" s="397"/>
      <c r="N2097" s="399"/>
      <c r="O2097" s="397"/>
    </row>
    <row r="2098" spans="1:15" x14ac:dyDescent="0.2">
      <c r="A2098" s="397"/>
      <c r="B2098" s="397"/>
      <c r="C2098" s="397"/>
      <c r="D2098" s="397"/>
      <c r="E2098" s="397"/>
      <c r="F2098" s="397"/>
      <c r="G2098" s="397"/>
      <c r="H2098" s="399"/>
      <c r="I2098" s="608"/>
      <c r="J2098" s="363"/>
      <c r="K2098" s="363"/>
      <c r="L2098" s="397"/>
      <c r="M2098" s="397"/>
      <c r="N2098" s="399"/>
      <c r="O2098" s="397"/>
    </row>
    <row r="2099" spans="1:15" x14ac:dyDescent="0.2">
      <c r="A2099" s="397"/>
      <c r="B2099" s="397"/>
      <c r="C2099" s="397"/>
      <c r="D2099" s="397"/>
      <c r="E2099" s="397"/>
      <c r="F2099" s="397"/>
      <c r="G2099" s="397"/>
      <c r="H2099" s="399"/>
      <c r="I2099" s="608"/>
      <c r="J2099" s="363"/>
      <c r="K2099" s="363"/>
      <c r="L2099" s="397"/>
      <c r="M2099" s="397"/>
      <c r="N2099" s="399"/>
      <c r="O2099" s="397"/>
    </row>
    <row r="2100" spans="1:15" x14ac:dyDescent="0.2">
      <c r="A2100" s="397"/>
      <c r="B2100" s="397"/>
      <c r="C2100" s="397"/>
      <c r="D2100" s="397"/>
      <c r="E2100" s="397"/>
      <c r="F2100" s="397"/>
      <c r="G2100" s="397"/>
      <c r="H2100" s="399"/>
      <c r="I2100" s="608"/>
      <c r="J2100" s="363"/>
      <c r="K2100" s="363"/>
      <c r="L2100" s="397"/>
      <c r="M2100" s="397"/>
      <c r="N2100" s="399"/>
      <c r="O2100" s="397"/>
    </row>
    <row r="2101" spans="1:15" x14ac:dyDescent="0.2">
      <c r="A2101" s="397"/>
      <c r="B2101" s="397"/>
      <c r="C2101" s="397"/>
      <c r="D2101" s="397"/>
      <c r="E2101" s="397"/>
      <c r="F2101" s="397"/>
      <c r="G2101" s="397"/>
      <c r="H2101" s="399"/>
      <c r="I2101" s="608"/>
      <c r="J2101" s="363"/>
      <c r="K2101" s="363"/>
      <c r="L2101" s="397"/>
      <c r="M2101" s="397"/>
      <c r="N2101" s="399"/>
      <c r="O2101" s="397"/>
    </row>
    <row r="2102" spans="1:15" x14ac:dyDescent="0.2">
      <c r="A2102" s="397"/>
      <c r="B2102" s="397"/>
      <c r="C2102" s="397"/>
      <c r="D2102" s="397"/>
      <c r="E2102" s="397"/>
      <c r="F2102" s="397"/>
      <c r="G2102" s="397"/>
      <c r="H2102" s="399"/>
      <c r="I2102" s="608"/>
      <c r="J2102" s="363"/>
      <c r="K2102" s="363"/>
      <c r="L2102" s="397"/>
      <c r="M2102" s="397"/>
      <c r="N2102" s="399"/>
      <c r="O2102" s="397"/>
    </row>
    <row r="2103" spans="1:15" x14ac:dyDescent="0.2">
      <c r="A2103" s="397"/>
      <c r="B2103" s="397"/>
      <c r="C2103" s="397"/>
      <c r="D2103" s="397"/>
      <c r="E2103" s="397"/>
      <c r="F2103" s="397"/>
      <c r="G2103" s="397"/>
      <c r="H2103" s="399"/>
      <c r="I2103" s="608"/>
      <c r="J2103" s="363"/>
      <c r="K2103" s="363"/>
      <c r="L2103" s="397"/>
      <c r="M2103" s="397"/>
      <c r="N2103" s="399"/>
      <c r="O2103" s="397"/>
    </row>
    <row r="2104" spans="1:15" x14ac:dyDescent="0.2">
      <c r="A2104" s="397"/>
      <c r="B2104" s="397"/>
      <c r="C2104" s="397"/>
      <c r="D2104" s="397"/>
      <c r="E2104" s="397"/>
      <c r="F2104" s="397"/>
      <c r="G2104" s="397"/>
      <c r="H2104" s="399"/>
      <c r="I2104" s="608"/>
      <c r="J2104" s="363"/>
      <c r="K2104" s="363"/>
      <c r="L2104" s="397"/>
      <c r="M2104" s="397"/>
      <c r="N2104" s="399"/>
      <c r="O2104" s="397"/>
    </row>
    <row r="2105" spans="1:15" x14ac:dyDescent="0.2">
      <c r="A2105" s="397"/>
      <c r="B2105" s="397"/>
      <c r="C2105" s="397"/>
      <c r="D2105" s="397"/>
      <c r="E2105" s="397"/>
      <c r="F2105" s="397"/>
      <c r="G2105" s="397"/>
      <c r="H2105" s="399"/>
      <c r="I2105" s="608"/>
      <c r="J2105" s="363"/>
      <c r="K2105" s="363"/>
      <c r="L2105" s="397"/>
      <c r="M2105" s="397"/>
      <c r="N2105" s="399"/>
      <c r="O2105" s="397"/>
    </row>
    <row r="2106" spans="1:15" x14ac:dyDescent="0.2">
      <c r="A2106" s="397"/>
      <c r="B2106" s="397"/>
      <c r="C2106" s="397"/>
      <c r="D2106" s="397"/>
      <c r="E2106" s="397"/>
      <c r="F2106" s="397"/>
      <c r="G2106" s="397"/>
      <c r="H2106" s="399"/>
      <c r="I2106" s="608"/>
      <c r="J2106" s="363"/>
      <c r="K2106" s="363"/>
      <c r="L2106" s="397"/>
      <c r="M2106" s="397"/>
      <c r="N2106" s="399"/>
      <c r="O2106" s="397"/>
    </row>
    <row r="2107" spans="1:15" x14ac:dyDescent="0.2">
      <c r="A2107" s="397"/>
      <c r="B2107" s="397"/>
      <c r="C2107" s="397"/>
      <c r="D2107" s="397"/>
      <c r="E2107" s="397"/>
      <c r="F2107" s="397"/>
      <c r="G2107" s="397"/>
      <c r="H2107" s="399"/>
      <c r="I2107" s="608"/>
      <c r="J2107" s="363"/>
      <c r="K2107" s="363"/>
      <c r="L2107" s="397"/>
      <c r="M2107" s="397"/>
      <c r="N2107" s="399"/>
      <c r="O2107" s="397"/>
    </row>
    <row r="2108" spans="1:15" x14ac:dyDescent="0.2">
      <c r="A2108" s="397"/>
      <c r="B2108" s="397"/>
      <c r="C2108" s="397"/>
      <c r="D2108" s="397"/>
      <c r="E2108" s="397"/>
      <c r="F2108" s="397"/>
      <c r="G2108" s="397"/>
      <c r="H2108" s="399"/>
      <c r="I2108" s="608"/>
      <c r="J2108" s="363"/>
      <c r="K2108" s="363"/>
      <c r="L2108" s="397"/>
      <c r="M2108" s="397"/>
      <c r="N2108" s="399"/>
      <c r="O2108" s="397"/>
    </row>
    <row r="2109" spans="1:15" x14ac:dyDescent="0.2">
      <c r="A2109" s="397"/>
      <c r="B2109" s="397"/>
      <c r="C2109" s="397"/>
      <c r="D2109" s="397"/>
      <c r="E2109" s="397"/>
      <c r="F2109" s="397"/>
      <c r="G2109" s="397"/>
      <c r="H2109" s="399"/>
      <c r="I2109" s="608"/>
      <c r="J2109" s="363"/>
      <c r="K2109" s="363"/>
      <c r="L2109" s="397"/>
      <c r="M2109" s="397"/>
      <c r="N2109" s="399"/>
      <c r="O2109" s="397"/>
    </row>
    <row r="2110" spans="1:15" x14ac:dyDescent="0.2">
      <c r="A2110" s="397"/>
      <c r="B2110" s="397"/>
      <c r="C2110" s="397"/>
      <c r="D2110" s="397"/>
      <c r="E2110" s="397"/>
      <c r="F2110" s="397"/>
      <c r="G2110" s="397"/>
      <c r="H2110" s="399"/>
      <c r="I2110" s="608"/>
      <c r="J2110" s="363"/>
      <c r="K2110" s="363"/>
      <c r="L2110" s="397"/>
      <c r="M2110" s="397"/>
      <c r="N2110" s="399"/>
      <c r="O2110" s="397"/>
    </row>
    <row r="2111" spans="1:15" x14ac:dyDescent="0.2">
      <c r="A2111" s="397"/>
      <c r="B2111" s="397"/>
      <c r="C2111" s="397"/>
      <c r="D2111" s="397"/>
      <c r="E2111" s="397"/>
      <c r="F2111" s="397"/>
      <c r="G2111" s="397"/>
      <c r="H2111" s="399"/>
      <c r="I2111" s="608"/>
      <c r="J2111" s="363"/>
      <c r="K2111" s="363"/>
      <c r="L2111" s="397"/>
      <c r="M2111" s="397"/>
      <c r="N2111" s="399"/>
      <c r="O2111" s="397"/>
    </row>
    <row r="2112" spans="1:15" x14ac:dyDescent="0.2">
      <c r="A2112" s="397"/>
      <c r="B2112" s="397"/>
      <c r="C2112" s="397"/>
      <c r="D2112" s="397"/>
      <c r="E2112" s="397"/>
      <c r="F2112" s="397"/>
      <c r="G2112" s="397"/>
      <c r="H2112" s="399"/>
      <c r="I2112" s="608"/>
      <c r="J2112" s="363"/>
      <c r="K2112" s="363"/>
      <c r="L2112" s="397"/>
      <c r="M2112" s="397"/>
      <c r="N2112" s="399"/>
      <c r="O2112" s="397"/>
    </row>
    <row r="2113" spans="1:15" x14ac:dyDescent="0.2">
      <c r="A2113" s="397"/>
      <c r="B2113" s="397"/>
      <c r="C2113" s="397"/>
      <c r="D2113" s="397"/>
      <c r="E2113" s="397"/>
      <c r="F2113" s="397"/>
      <c r="G2113" s="397"/>
      <c r="H2113" s="399"/>
      <c r="I2113" s="608"/>
      <c r="J2113" s="363"/>
      <c r="K2113" s="363"/>
      <c r="L2113" s="397"/>
      <c r="M2113" s="397"/>
      <c r="N2113" s="399"/>
      <c r="O2113" s="397"/>
    </row>
    <row r="2114" spans="1:15" x14ac:dyDescent="0.2">
      <c r="A2114" s="397"/>
      <c r="B2114" s="397"/>
      <c r="C2114" s="397"/>
      <c r="D2114" s="397"/>
      <c r="E2114" s="397"/>
      <c r="F2114" s="397"/>
      <c r="G2114" s="397"/>
      <c r="H2114" s="399"/>
      <c r="I2114" s="608"/>
      <c r="J2114" s="363"/>
      <c r="K2114" s="363"/>
      <c r="L2114" s="397"/>
      <c r="M2114" s="397"/>
      <c r="N2114" s="399"/>
      <c r="O2114" s="397"/>
    </row>
    <row r="2115" spans="1:15" x14ac:dyDescent="0.2">
      <c r="A2115" s="397"/>
      <c r="B2115" s="397"/>
      <c r="C2115" s="397"/>
      <c r="D2115" s="397"/>
      <c r="E2115" s="397"/>
      <c r="F2115" s="397"/>
      <c r="G2115" s="397"/>
      <c r="H2115" s="399"/>
      <c r="I2115" s="608"/>
      <c r="J2115" s="363"/>
      <c r="K2115" s="363"/>
      <c r="L2115" s="397"/>
      <c r="M2115" s="397"/>
      <c r="N2115" s="399"/>
      <c r="O2115" s="397"/>
    </row>
    <row r="2116" spans="1:15" x14ac:dyDescent="0.2">
      <c r="A2116" s="397"/>
      <c r="B2116" s="397"/>
      <c r="C2116" s="397"/>
      <c r="D2116" s="397"/>
      <c r="E2116" s="397"/>
      <c r="F2116" s="397"/>
      <c r="G2116" s="397"/>
      <c r="H2116" s="399"/>
      <c r="I2116" s="608"/>
      <c r="J2116" s="363"/>
      <c r="K2116" s="363"/>
      <c r="L2116" s="397"/>
      <c r="M2116" s="397"/>
      <c r="N2116" s="399"/>
      <c r="O2116" s="397"/>
    </row>
    <row r="2117" spans="1:15" x14ac:dyDescent="0.2">
      <c r="A2117" s="397"/>
      <c r="B2117" s="397"/>
      <c r="C2117" s="397"/>
      <c r="D2117" s="397"/>
      <c r="E2117" s="397"/>
      <c r="F2117" s="397"/>
      <c r="G2117" s="397"/>
      <c r="H2117" s="399"/>
      <c r="I2117" s="608"/>
      <c r="J2117" s="363"/>
      <c r="K2117" s="363"/>
      <c r="L2117" s="397"/>
      <c r="M2117" s="397"/>
      <c r="N2117" s="399"/>
      <c r="O2117" s="397"/>
    </row>
    <row r="2118" spans="1:15" x14ac:dyDescent="0.2">
      <c r="A2118" s="397"/>
      <c r="B2118" s="397"/>
      <c r="C2118" s="397"/>
      <c r="D2118" s="397"/>
      <c r="E2118" s="397"/>
      <c r="F2118" s="397"/>
      <c r="G2118" s="397"/>
      <c r="H2118" s="399"/>
      <c r="I2118" s="608"/>
      <c r="J2118" s="363"/>
      <c r="K2118" s="363"/>
      <c r="L2118" s="397"/>
      <c r="M2118" s="397"/>
      <c r="N2118" s="399"/>
      <c r="O2118" s="397"/>
    </row>
    <row r="2119" spans="1:15" x14ac:dyDescent="0.2">
      <c r="A2119" s="397"/>
      <c r="B2119" s="397"/>
      <c r="C2119" s="397"/>
      <c r="D2119" s="397"/>
      <c r="E2119" s="397"/>
      <c r="F2119" s="397"/>
      <c r="G2119" s="397"/>
      <c r="H2119" s="399"/>
      <c r="I2119" s="608"/>
      <c r="J2119" s="363"/>
      <c r="K2119" s="363"/>
      <c r="L2119" s="397"/>
      <c r="M2119" s="397"/>
      <c r="N2119" s="399"/>
      <c r="O2119" s="397"/>
    </row>
    <row r="2120" spans="1:15" x14ac:dyDescent="0.2">
      <c r="A2120" s="397"/>
      <c r="B2120" s="397"/>
      <c r="C2120" s="397"/>
      <c r="D2120" s="397"/>
      <c r="E2120" s="397"/>
      <c r="F2120" s="397"/>
      <c r="G2120" s="397"/>
      <c r="H2120" s="399"/>
      <c r="I2120" s="608"/>
      <c r="J2120" s="363"/>
      <c r="K2120" s="363"/>
      <c r="L2120" s="397"/>
      <c r="M2120" s="397"/>
      <c r="N2120" s="399"/>
      <c r="O2120" s="397"/>
    </row>
    <row r="2121" spans="1:15" x14ac:dyDescent="0.2">
      <c r="A2121" s="397"/>
      <c r="B2121" s="397"/>
      <c r="C2121" s="397"/>
      <c r="D2121" s="397"/>
      <c r="E2121" s="397"/>
      <c r="F2121" s="397"/>
      <c r="G2121" s="397"/>
      <c r="H2121" s="399"/>
      <c r="I2121" s="608"/>
      <c r="J2121" s="363"/>
      <c r="K2121" s="363"/>
      <c r="L2121" s="397"/>
      <c r="M2121" s="397"/>
      <c r="N2121" s="399"/>
      <c r="O2121" s="397"/>
    </row>
    <row r="2122" spans="1:15" x14ac:dyDescent="0.2">
      <c r="A2122" s="397"/>
      <c r="B2122" s="397"/>
      <c r="C2122" s="397"/>
      <c r="D2122" s="397"/>
      <c r="E2122" s="397"/>
      <c r="F2122" s="397"/>
      <c r="G2122" s="397"/>
      <c r="H2122" s="399"/>
      <c r="I2122" s="608"/>
      <c r="J2122" s="363"/>
      <c r="K2122" s="363"/>
      <c r="L2122" s="397"/>
      <c r="M2122" s="397"/>
      <c r="N2122" s="399"/>
      <c r="O2122" s="397"/>
    </row>
    <row r="2123" spans="1:15" x14ac:dyDescent="0.2">
      <c r="A2123" s="397"/>
      <c r="B2123" s="397"/>
      <c r="C2123" s="397"/>
      <c r="D2123" s="397"/>
      <c r="E2123" s="397"/>
      <c r="F2123" s="397"/>
      <c r="G2123" s="397"/>
      <c r="H2123" s="399"/>
      <c r="I2123" s="608"/>
      <c r="J2123" s="363"/>
      <c r="K2123" s="363"/>
      <c r="L2123" s="397"/>
      <c r="M2123" s="397"/>
      <c r="N2123" s="399"/>
      <c r="O2123" s="397"/>
    </row>
    <row r="2124" spans="1:15" x14ac:dyDescent="0.2">
      <c r="A2124" s="397"/>
      <c r="B2124" s="397"/>
      <c r="C2124" s="397"/>
      <c r="D2124" s="397"/>
      <c r="E2124" s="397"/>
      <c r="F2124" s="397"/>
      <c r="G2124" s="397"/>
      <c r="H2124" s="399"/>
      <c r="I2124" s="608"/>
      <c r="J2124" s="363"/>
      <c r="K2124" s="363"/>
      <c r="L2124" s="397"/>
      <c r="M2124" s="397"/>
      <c r="N2124" s="399"/>
      <c r="O2124" s="397"/>
    </row>
    <row r="2125" spans="1:15" x14ac:dyDescent="0.2">
      <c r="A2125" s="397"/>
      <c r="B2125" s="397"/>
      <c r="C2125" s="397"/>
      <c r="D2125" s="397"/>
      <c r="E2125" s="397"/>
      <c r="F2125" s="397"/>
      <c r="G2125" s="397"/>
      <c r="H2125" s="399"/>
      <c r="I2125" s="608"/>
      <c r="J2125" s="363"/>
      <c r="K2125" s="363"/>
      <c r="L2125" s="397"/>
      <c r="M2125" s="397"/>
      <c r="N2125" s="399"/>
      <c r="O2125" s="397"/>
    </row>
    <row r="2126" spans="1:15" x14ac:dyDescent="0.2">
      <c r="A2126" s="397"/>
      <c r="B2126" s="397"/>
      <c r="C2126" s="397"/>
      <c r="D2126" s="397"/>
      <c r="E2126" s="397"/>
      <c r="F2126" s="397"/>
      <c r="G2126" s="397"/>
      <c r="H2126" s="399"/>
      <c r="I2126" s="608"/>
      <c r="J2126" s="363"/>
      <c r="K2126" s="363"/>
      <c r="L2126" s="397"/>
      <c r="M2126" s="397"/>
      <c r="N2126" s="399"/>
      <c r="O2126" s="397"/>
    </row>
    <row r="2127" spans="1:15" x14ac:dyDescent="0.2">
      <c r="A2127" s="397"/>
      <c r="B2127" s="397"/>
      <c r="C2127" s="397"/>
      <c r="D2127" s="397"/>
      <c r="E2127" s="397"/>
      <c r="F2127" s="397"/>
      <c r="G2127" s="397"/>
      <c r="H2127" s="399"/>
      <c r="I2127" s="608"/>
      <c r="J2127" s="363"/>
      <c r="K2127" s="363"/>
      <c r="L2127" s="397"/>
      <c r="M2127" s="397"/>
      <c r="N2127" s="399"/>
      <c r="O2127" s="397"/>
    </row>
    <row r="2128" spans="1:15" x14ac:dyDescent="0.2">
      <c r="A2128" s="397"/>
      <c r="B2128" s="397"/>
      <c r="C2128" s="397"/>
      <c r="D2128" s="397"/>
      <c r="E2128" s="397"/>
      <c r="F2128" s="397"/>
      <c r="G2128" s="397"/>
      <c r="H2128" s="399"/>
      <c r="I2128" s="608"/>
      <c r="J2128" s="363"/>
      <c r="K2128" s="363"/>
      <c r="L2128" s="397"/>
      <c r="M2128" s="397"/>
      <c r="N2128" s="399"/>
      <c r="O2128" s="397"/>
    </row>
    <row r="2129" spans="1:15" x14ac:dyDescent="0.2">
      <c r="A2129" s="397"/>
      <c r="B2129" s="397"/>
      <c r="C2129" s="397"/>
      <c r="D2129" s="397"/>
      <c r="E2129" s="397"/>
      <c r="F2129" s="397"/>
      <c r="G2129" s="397"/>
      <c r="H2129" s="399"/>
      <c r="I2129" s="608"/>
      <c r="J2129" s="363"/>
      <c r="K2129" s="363"/>
      <c r="L2129" s="397"/>
      <c r="M2129" s="397"/>
      <c r="N2129" s="399"/>
      <c r="O2129" s="397"/>
    </row>
    <row r="2130" spans="1:15" x14ac:dyDescent="0.2">
      <c r="A2130" s="397"/>
      <c r="B2130" s="397"/>
      <c r="C2130" s="397"/>
      <c r="D2130" s="397"/>
      <c r="E2130" s="397"/>
      <c r="F2130" s="397"/>
      <c r="G2130" s="397"/>
      <c r="H2130" s="399"/>
      <c r="I2130" s="608"/>
      <c r="J2130" s="363"/>
      <c r="K2130" s="363"/>
      <c r="L2130" s="397"/>
      <c r="M2130" s="397"/>
      <c r="N2130" s="399"/>
      <c r="O2130" s="397"/>
    </row>
    <row r="2131" spans="1:15" x14ac:dyDescent="0.2">
      <c r="A2131" s="397"/>
      <c r="B2131" s="397"/>
      <c r="C2131" s="397"/>
      <c r="D2131" s="397"/>
      <c r="E2131" s="397"/>
      <c r="F2131" s="397"/>
      <c r="G2131" s="397"/>
      <c r="H2131" s="399"/>
      <c r="I2131" s="608"/>
      <c r="J2131" s="363"/>
      <c r="K2131" s="363"/>
      <c r="L2131" s="397"/>
      <c r="M2131" s="397"/>
      <c r="N2131" s="399"/>
      <c r="O2131" s="397"/>
    </row>
    <row r="2132" spans="1:15" x14ac:dyDescent="0.2">
      <c r="A2132" s="397"/>
      <c r="B2132" s="397"/>
      <c r="C2132" s="397"/>
      <c r="D2132" s="397"/>
      <c r="E2132" s="397"/>
      <c r="F2132" s="397"/>
      <c r="G2132" s="397"/>
      <c r="H2132" s="399"/>
      <c r="I2132" s="608"/>
      <c r="J2132" s="363"/>
      <c r="K2132" s="363"/>
      <c r="L2132" s="397"/>
      <c r="M2132" s="397"/>
      <c r="N2132" s="399"/>
      <c r="O2132" s="397"/>
    </row>
    <row r="2133" spans="1:15" x14ac:dyDescent="0.2">
      <c r="A2133" s="397"/>
      <c r="B2133" s="397"/>
      <c r="C2133" s="397"/>
      <c r="D2133" s="397"/>
      <c r="E2133" s="397"/>
      <c r="F2133" s="397"/>
      <c r="G2133" s="397"/>
      <c r="H2133" s="399"/>
      <c r="I2133" s="608"/>
      <c r="J2133" s="363"/>
      <c r="K2133" s="363"/>
      <c r="L2133" s="397"/>
      <c r="M2133" s="397"/>
      <c r="N2133" s="399"/>
      <c r="O2133" s="397"/>
    </row>
    <row r="2134" spans="1:15" x14ac:dyDescent="0.2">
      <c r="A2134" s="397"/>
      <c r="B2134" s="397"/>
      <c r="C2134" s="397"/>
      <c r="D2134" s="397"/>
      <c r="E2134" s="397"/>
      <c r="F2134" s="397"/>
      <c r="G2134" s="397"/>
      <c r="H2134" s="399"/>
      <c r="I2134" s="608"/>
      <c r="J2134" s="363"/>
      <c r="K2134" s="363"/>
      <c r="L2134" s="397"/>
      <c r="M2134" s="397"/>
      <c r="N2134" s="399"/>
      <c r="O2134" s="397"/>
    </row>
    <row r="2135" spans="1:15" x14ac:dyDescent="0.2">
      <c r="A2135" s="397"/>
      <c r="B2135" s="397"/>
      <c r="C2135" s="397"/>
      <c r="D2135" s="397"/>
      <c r="E2135" s="397"/>
      <c r="F2135" s="397"/>
      <c r="G2135" s="397"/>
      <c r="H2135" s="399"/>
      <c r="I2135" s="608"/>
      <c r="J2135" s="363"/>
      <c r="K2135" s="363"/>
      <c r="L2135" s="397"/>
      <c r="M2135" s="397"/>
      <c r="N2135" s="399"/>
      <c r="O2135" s="397"/>
    </row>
    <row r="2136" spans="1:15" x14ac:dyDescent="0.2">
      <c r="A2136" s="397"/>
      <c r="B2136" s="397"/>
      <c r="C2136" s="397"/>
      <c r="D2136" s="397"/>
      <c r="E2136" s="397"/>
      <c r="F2136" s="397"/>
      <c r="G2136" s="397"/>
      <c r="H2136" s="399"/>
      <c r="I2136" s="608"/>
      <c r="J2136" s="363"/>
      <c r="K2136" s="363"/>
      <c r="L2136" s="397"/>
      <c r="M2136" s="397"/>
      <c r="N2136" s="399"/>
      <c r="O2136" s="397"/>
    </row>
    <row r="2137" spans="1:15" x14ac:dyDescent="0.2">
      <c r="A2137" s="397"/>
      <c r="B2137" s="397"/>
      <c r="C2137" s="397"/>
      <c r="D2137" s="397"/>
      <c r="E2137" s="397"/>
      <c r="F2137" s="397"/>
      <c r="G2137" s="397"/>
      <c r="H2137" s="399"/>
      <c r="I2137" s="608"/>
      <c r="J2137" s="363"/>
      <c r="K2137" s="363"/>
      <c r="L2137" s="397"/>
      <c r="M2137" s="397"/>
      <c r="N2137" s="399"/>
      <c r="O2137" s="397"/>
    </row>
    <row r="2138" spans="1:15" x14ac:dyDescent="0.2">
      <c r="A2138" s="397"/>
      <c r="B2138" s="397"/>
      <c r="C2138" s="397"/>
      <c r="D2138" s="397"/>
      <c r="E2138" s="397"/>
      <c r="F2138" s="397"/>
      <c r="G2138" s="397"/>
      <c r="H2138" s="399"/>
      <c r="I2138" s="608"/>
      <c r="J2138" s="363"/>
      <c r="K2138" s="363"/>
      <c r="L2138" s="397"/>
      <c r="M2138" s="397"/>
      <c r="N2138" s="399"/>
      <c r="O2138" s="397"/>
    </row>
    <row r="2139" spans="1:15" x14ac:dyDescent="0.2">
      <c r="A2139" s="397"/>
      <c r="B2139" s="397"/>
      <c r="C2139" s="397"/>
      <c r="D2139" s="397"/>
      <c r="E2139" s="397"/>
      <c r="F2139" s="397"/>
      <c r="G2139" s="397"/>
      <c r="H2139" s="399"/>
      <c r="I2139" s="608"/>
      <c r="J2139" s="363"/>
      <c r="K2139" s="363"/>
      <c r="L2139" s="397"/>
      <c r="M2139" s="397"/>
      <c r="N2139" s="399"/>
      <c r="O2139" s="397"/>
    </row>
    <row r="2140" spans="1:15" x14ac:dyDescent="0.2">
      <c r="A2140" s="397"/>
      <c r="B2140" s="397"/>
      <c r="C2140" s="397"/>
      <c r="D2140" s="397"/>
      <c r="E2140" s="397"/>
      <c r="F2140" s="397"/>
      <c r="G2140" s="397"/>
      <c r="H2140" s="399"/>
      <c r="I2140" s="608"/>
      <c r="J2140" s="363"/>
      <c r="K2140" s="363"/>
      <c r="L2140" s="397"/>
      <c r="M2140" s="397"/>
      <c r="N2140" s="399"/>
      <c r="O2140" s="397"/>
    </row>
    <row r="2141" spans="1:15" x14ac:dyDescent="0.2">
      <c r="A2141" s="397"/>
      <c r="B2141" s="397"/>
      <c r="C2141" s="397"/>
      <c r="D2141" s="397"/>
      <c r="E2141" s="397"/>
      <c r="F2141" s="397"/>
      <c r="G2141" s="397"/>
      <c r="H2141" s="399"/>
      <c r="I2141" s="608"/>
      <c r="J2141" s="363"/>
      <c r="K2141" s="363"/>
      <c r="L2141" s="397"/>
      <c r="M2141" s="397"/>
      <c r="N2141" s="399"/>
      <c r="O2141" s="397"/>
    </row>
    <row r="2142" spans="1:15" x14ac:dyDescent="0.2">
      <c r="A2142" s="397"/>
      <c r="B2142" s="397"/>
      <c r="C2142" s="397"/>
      <c r="D2142" s="397"/>
      <c r="E2142" s="397"/>
      <c r="F2142" s="397"/>
      <c r="G2142" s="397"/>
      <c r="H2142" s="399"/>
      <c r="I2142" s="608"/>
      <c r="J2142" s="363"/>
      <c r="K2142" s="363"/>
      <c r="L2142" s="397"/>
      <c r="M2142" s="397"/>
      <c r="N2142" s="399"/>
      <c r="O2142" s="397"/>
    </row>
    <row r="2143" spans="1:15" x14ac:dyDescent="0.2">
      <c r="A2143" s="397"/>
      <c r="B2143" s="397"/>
      <c r="C2143" s="397"/>
      <c r="D2143" s="397"/>
      <c r="E2143" s="397"/>
      <c r="F2143" s="397"/>
      <c r="G2143" s="397"/>
      <c r="H2143" s="399"/>
      <c r="I2143" s="608"/>
      <c r="J2143" s="363"/>
      <c r="K2143" s="363"/>
      <c r="L2143" s="397"/>
      <c r="M2143" s="397"/>
      <c r="N2143" s="399"/>
      <c r="O2143" s="397"/>
    </row>
    <row r="2144" spans="1:15" x14ac:dyDescent="0.2">
      <c r="A2144" s="397"/>
      <c r="B2144" s="397"/>
      <c r="C2144" s="397"/>
      <c r="D2144" s="397"/>
      <c r="E2144" s="397"/>
      <c r="F2144" s="397"/>
      <c r="G2144" s="397"/>
      <c r="H2144" s="399"/>
      <c r="I2144" s="608"/>
      <c r="J2144" s="363"/>
      <c r="K2144" s="363"/>
      <c r="L2144" s="397"/>
      <c r="M2144" s="397"/>
      <c r="N2144" s="399"/>
      <c r="O2144" s="397"/>
    </row>
    <row r="2145" spans="1:15" x14ac:dyDescent="0.2">
      <c r="A2145" s="397"/>
      <c r="B2145" s="397"/>
      <c r="C2145" s="397"/>
      <c r="D2145" s="397"/>
      <c r="E2145" s="397"/>
      <c r="F2145" s="397"/>
      <c r="G2145" s="397"/>
      <c r="H2145" s="399"/>
      <c r="I2145" s="608"/>
      <c r="J2145" s="363"/>
      <c r="K2145" s="363"/>
      <c r="L2145" s="397"/>
      <c r="M2145" s="397"/>
      <c r="N2145" s="399"/>
      <c r="O2145" s="397"/>
    </row>
    <row r="2146" spans="1:15" x14ac:dyDescent="0.2">
      <c r="A2146" s="397"/>
      <c r="B2146" s="397"/>
      <c r="C2146" s="397"/>
      <c r="D2146" s="397"/>
      <c r="E2146" s="397"/>
      <c r="F2146" s="397"/>
      <c r="G2146" s="397"/>
      <c r="H2146" s="399"/>
      <c r="I2146" s="608"/>
      <c r="J2146" s="363"/>
      <c r="K2146" s="363"/>
      <c r="L2146" s="397"/>
      <c r="M2146" s="397"/>
      <c r="N2146" s="399"/>
      <c r="O2146" s="397"/>
    </row>
    <row r="2147" spans="1:15" x14ac:dyDescent="0.2">
      <c r="A2147" s="397"/>
      <c r="B2147" s="397"/>
      <c r="C2147" s="397"/>
      <c r="D2147" s="397"/>
      <c r="E2147" s="397"/>
      <c r="F2147" s="397"/>
      <c r="G2147" s="397"/>
      <c r="H2147" s="399"/>
      <c r="I2147" s="608"/>
      <c r="J2147" s="363"/>
      <c r="K2147" s="363"/>
      <c r="L2147" s="397"/>
      <c r="M2147" s="397"/>
      <c r="N2147" s="399"/>
      <c r="O2147" s="397"/>
    </row>
    <row r="2148" spans="1:15" x14ac:dyDescent="0.2">
      <c r="A2148" s="397"/>
      <c r="B2148" s="397"/>
      <c r="C2148" s="397"/>
      <c r="D2148" s="397"/>
      <c r="E2148" s="397"/>
      <c r="F2148" s="397"/>
      <c r="G2148" s="397"/>
      <c r="H2148" s="399"/>
      <c r="I2148" s="608"/>
      <c r="J2148" s="363"/>
      <c r="K2148" s="363"/>
      <c r="L2148" s="397"/>
      <c r="M2148" s="397"/>
      <c r="N2148" s="399"/>
      <c r="O2148" s="397"/>
    </row>
    <row r="2149" spans="1:15" x14ac:dyDescent="0.2">
      <c r="A2149" s="397"/>
      <c r="B2149" s="397"/>
      <c r="C2149" s="397"/>
      <c r="D2149" s="397"/>
      <c r="E2149" s="397"/>
      <c r="F2149" s="397"/>
      <c r="G2149" s="397"/>
      <c r="H2149" s="399"/>
      <c r="I2149" s="608"/>
      <c r="J2149" s="363"/>
      <c r="K2149" s="363"/>
      <c r="L2149" s="397"/>
      <c r="M2149" s="397"/>
      <c r="N2149" s="399"/>
      <c r="O2149" s="397"/>
    </row>
    <row r="2150" spans="1:15" x14ac:dyDescent="0.2">
      <c r="A2150" s="397"/>
      <c r="B2150" s="397"/>
      <c r="C2150" s="397"/>
      <c r="D2150" s="397"/>
      <c r="E2150" s="397"/>
      <c r="F2150" s="397"/>
      <c r="G2150" s="397"/>
      <c r="H2150" s="399"/>
      <c r="I2150" s="608"/>
      <c r="J2150" s="363"/>
      <c r="K2150" s="363"/>
      <c r="L2150" s="397"/>
      <c r="M2150" s="397"/>
      <c r="N2150" s="399"/>
      <c r="O2150" s="397"/>
    </row>
    <row r="2151" spans="1:15" x14ac:dyDescent="0.2">
      <c r="A2151" s="397"/>
      <c r="B2151" s="397"/>
      <c r="C2151" s="397"/>
      <c r="D2151" s="397"/>
      <c r="E2151" s="397"/>
      <c r="F2151" s="397"/>
      <c r="G2151" s="397"/>
      <c r="H2151" s="399"/>
      <c r="I2151" s="608"/>
      <c r="J2151" s="363"/>
      <c r="K2151" s="363"/>
      <c r="L2151" s="397"/>
      <c r="M2151" s="397"/>
      <c r="N2151" s="399"/>
      <c r="O2151" s="397"/>
    </row>
    <row r="2152" spans="1:15" x14ac:dyDescent="0.2">
      <c r="A2152" s="397"/>
      <c r="B2152" s="397"/>
      <c r="C2152" s="397"/>
      <c r="D2152" s="397"/>
      <c r="E2152" s="397"/>
      <c r="F2152" s="397"/>
      <c r="G2152" s="397"/>
      <c r="H2152" s="399"/>
      <c r="I2152" s="608"/>
      <c r="J2152" s="363"/>
      <c r="K2152" s="363"/>
      <c r="L2152" s="397"/>
      <c r="M2152" s="397"/>
      <c r="N2152" s="399"/>
      <c r="O2152" s="397"/>
    </row>
    <row r="2153" spans="1:15" x14ac:dyDescent="0.2">
      <c r="A2153" s="397"/>
      <c r="B2153" s="397"/>
      <c r="C2153" s="397"/>
      <c r="D2153" s="397"/>
      <c r="E2153" s="397"/>
      <c r="F2153" s="397"/>
      <c r="G2153" s="397"/>
      <c r="H2153" s="399"/>
      <c r="I2153" s="608"/>
      <c r="J2153" s="363"/>
      <c r="K2153" s="363"/>
      <c r="L2153" s="397"/>
      <c r="M2153" s="397"/>
      <c r="N2153" s="399"/>
      <c r="O2153" s="397"/>
    </row>
    <row r="2154" spans="1:15" x14ac:dyDescent="0.2">
      <c r="A2154" s="397"/>
      <c r="B2154" s="397"/>
      <c r="C2154" s="397"/>
      <c r="D2154" s="397"/>
      <c r="E2154" s="397"/>
      <c r="F2154" s="397"/>
      <c r="G2154" s="397"/>
      <c r="H2154" s="399"/>
      <c r="I2154" s="608"/>
      <c r="J2154" s="363"/>
      <c r="K2154" s="363"/>
      <c r="L2154" s="397"/>
      <c r="M2154" s="397"/>
      <c r="N2154" s="399"/>
      <c r="O2154" s="397"/>
    </row>
    <row r="2155" spans="1:15" x14ac:dyDescent="0.2">
      <c r="A2155" s="397"/>
      <c r="B2155" s="397"/>
      <c r="C2155" s="397"/>
      <c r="D2155" s="397"/>
      <c r="E2155" s="397"/>
      <c r="F2155" s="397"/>
      <c r="G2155" s="397"/>
      <c r="H2155" s="399"/>
      <c r="I2155" s="608"/>
      <c r="J2155" s="363"/>
      <c r="K2155" s="363"/>
      <c r="L2155" s="397"/>
      <c r="M2155" s="397"/>
      <c r="N2155" s="399"/>
      <c r="O2155" s="397"/>
    </row>
    <row r="2156" spans="1:15" x14ac:dyDescent="0.2">
      <c r="A2156" s="397"/>
      <c r="B2156" s="397"/>
      <c r="C2156" s="397"/>
      <c r="D2156" s="397"/>
      <c r="E2156" s="397"/>
      <c r="F2156" s="397"/>
      <c r="G2156" s="397"/>
      <c r="H2156" s="399"/>
      <c r="I2156" s="608"/>
      <c r="J2156" s="363"/>
      <c r="K2156" s="363"/>
      <c r="L2156" s="397"/>
      <c r="M2156" s="397"/>
      <c r="N2156" s="399"/>
      <c r="O2156" s="397"/>
    </row>
    <row r="2157" spans="1:15" x14ac:dyDescent="0.2">
      <c r="A2157" s="397"/>
      <c r="B2157" s="397"/>
      <c r="C2157" s="397"/>
      <c r="D2157" s="397"/>
      <c r="E2157" s="397"/>
      <c r="F2157" s="397"/>
      <c r="G2157" s="397"/>
      <c r="H2157" s="399"/>
      <c r="I2157" s="608"/>
      <c r="J2157" s="363"/>
      <c r="K2157" s="363"/>
      <c r="L2157" s="397"/>
      <c r="M2157" s="397"/>
      <c r="N2157" s="399"/>
      <c r="O2157" s="397"/>
    </row>
    <row r="2158" spans="1:15" x14ac:dyDescent="0.2">
      <c r="A2158" s="397"/>
      <c r="B2158" s="397"/>
      <c r="C2158" s="397"/>
      <c r="D2158" s="397"/>
      <c r="E2158" s="397"/>
      <c r="F2158" s="397"/>
      <c r="G2158" s="397"/>
      <c r="H2158" s="399"/>
      <c r="I2158" s="608"/>
      <c r="J2158" s="363"/>
      <c r="K2158" s="363"/>
      <c r="L2158" s="397"/>
      <c r="M2158" s="397"/>
      <c r="N2158" s="399"/>
      <c r="O2158" s="397"/>
    </row>
    <row r="2159" spans="1:15" x14ac:dyDescent="0.2">
      <c r="A2159" s="397"/>
      <c r="B2159" s="397"/>
      <c r="C2159" s="397"/>
      <c r="D2159" s="397"/>
      <c r="E2159" s="397"/>
      <c r="F2159" s="397"/>
      <c r="G2159" s="397"/>
      <c r="H2159" s="399"/>
      <c r="I2159" s="608"/>
      <c r="J2159" s="363"/>
      <c r="K2159" s="363"/>
      <c r="L2159" s="397"/>
      <c r="M2159" s="397"/>
      <c r="N2159" s="399"/>
      <c r="O2159" s="397"/>
    </row>
    <row r="2160" spans="1:15" x14ac:dyDescent="0.2">
      <c r="A2160" s="397"/>
      <c r="B2160" s="397"/>
      <c r="C2160" s="397"/>
      <c r="D2160" s="397"/>
      <c r="E2160" s="397"/>
      <c r="F2160" s="397"/>
      <c r="G2160" s="397"/>
      <c r="H2160" s="399"/>
      <c r="I2160" s="608"/>
      <c r="J2160" s="363"/>
      <c r="K2160" s="363"/>
      <c r="L2160" s="397"/>
      <c r="M2160" s="397"/>
      <c r="N2160" s="399"/>
      <c r="O2160" s="397"/>
    </row>
    <row r="2161" spans="1:15" x14ac:dyDescent="0.2">
      <c r="A2161" s="397"/>
      <c r="B2161" s="397"/>
      <c r="C2161" s="397"/>
      <c r="D2161" s="397"/>
      <c r="E2161" s="397"/>
      <c r="F2161" s="397"/>
      <c r="G2161" s="397"/>
      <c r="H2161" s="399"/>
      <c r="I2161" s="608"/>
      <c r="J2161" s="363"/>
      <c r="K2161" s="363"/>
      <c r="L2161" s="397"/>
      <c r="M2161" s="397"/>
      <c r="N2161" s="399"/>
      <c r="O2161" s="397"/>
    </row>
    <row r="2162" spans="1:15" x14ac:dyDescent="0.2">
      <c r="A2162" s="397"/>
      <c r="B2162" s="397"/>
      <c r="C2162" s="397"/>
      <c r="D2162" s="397"/>
      <c r="E2162" s="397"/>
      <c r="F2162" s="397"/>
      <c r="G2162" s="397"/>
      <c r="H2162" s="399"/>
      <c r="I2162" s="608"/>
      <c r="J2162" s="363"/>
      <c r="K2162" s="363"/>
      <c r="L2162" s="397"/>
      <c r="M2162" s="397"/>
      <c r="N2162" s="399"/>
      <c r="O2162" s="397"/>
    </row>
    <row r="2163" spans="1:15" x14ac:dyDescent="0.2">
      <c r="A2163" s="397"/>
      <c r="B2163" s="397"/>
      <c r="C2163" s="397"/>
      <c r="D2163" s="397"/>
      <c r="E2163" s="397"/>
      <c r="F2163" s="397"/>
      <c r="G2163" s="397"/>
      <c r="H2163" s="399"/>
      <c r="I2163" s="608"/>
      <c r="J2163" s="363"/>
      <c r="K2163" s="363"/>
      <c r="L2163" s="397"/>
      <c r="M2163" s="397"/>
      <c r="N2163" s="399"/>
      <c r="O2163" s="397"/>
    </row>
    <row r="2164" spans="1:15" x14ac:dyDescent="0.2">
      <c r="A2164" s="397"/>
      <c r="B2164" s="397"/>
      <c r="C2164" s="397"/>
      <c r="D2164" s="397"/>
      <c r="E2164" s="397"/>
      <c r="F2164" s="397"/>
      <c r="G2164" s="397"/>
      <c r="H2164" s="399"/>
      <c r="I2164" s="608"/>
      <c r="J2164" s="363"/>
      <c r="K2164" s="363"/>
      <c r="L2164" s="397"/>
      <c r="M2164" s="397"/>
      <c r="N2164" s="399"/>
      <c r="O2164" s="397"/>
    </row>
    <row r="2165" spans="1:15" x14ac:dyDescent="0.2">
      <c r="A2165" s="397"/>
      <c r="B2165" s="397"/>
      <c r="C2165" s="397"/>
      <c r="D2165" s="397"/>
      <c r="E2165" s="397"/>
      <c r="F2165" s="397"/>
      <c r="G2165" s="397"/>
      <c r="H2165" s="399"/>
      <c r="I2165" s="608"/>
      <c r="J2165" s="363"/>
      <c r="K2165" s="363"/>
      <c r="L2165" s="397"/>
      <c r="M2165" s="397"/>
      <c r="N2165" s="399"/>
      <c r="O2165" s="397"/>
    </row>
    <row r="2166" spans="1:15" x14ac:dyDescent="0.2">
      <c r="A2166" s="397"/>
      <c r="B2166" s="397"/>
      <c r="C2166" s="397"/>
      <c r="D2166" s="397"/>
      <c r="E2166" s="397"/>
      <c r="F2166" s="397"/>
      <c r="G2166" s="397"/>
      <c r="H2166" s="399"/>
      <c r="I2166" s="608"/>
      <c r="J2166" s="363"/>
      <c r="K2166" s="363"/>
      <c r="L2166" s="397"/>
      <c r="M2166" s="397"/>
      <c r="N2166" s="399"/>
      <c r="O2166" s="397"/>
    </row>
    <row r="2167" spans="1:15" x14ac:dyDescent="0.2">
      <c r="A2167" s="397"/>
      <c r="B2167" s="397"/>
      <c r="C2167" s="397"/>
      <c r="D2167" s="397"/>
      <c r="E2167" s="397"/>
      <c r="F2167" s="397"/>
      <c r="G2167" s="397"/>
      <c r="H2167" s="399"/>
      <c r="I2167" s="608"/>
      <c r="J2167" s="363"/>
      <c r="K2167" s="363"/>
      <c r="L2167" s="397"/>
      <c r="M2167" s="397"/>
      <c r="N2167" s="399"/>
      <c r="O2167" s="397"/>
    </row>
    <row r="2168" spans="1:15" x14ac:dyDescent="0.2">
      <c r="A2168" s="397"/>
      <c r="B2168" s="397"/>
      <c r="C2168" s="397"/>
      <c r="D2168" s="397"/>
      <c r="E2168" s="397"/>
      <c r="F2168" s="397"/>
      <c r="G2168" s="397"/>
      <c r="H2168" s="399"/>
      <c r="I2168" s="608"/>
      <c r="J2168" s="363"/>
      <c r="K2168" s="363"/>
      <c r="L2168" s="397"/>
      <c r="M2168" s="397"/>
      <c r="N2168" s="399"/>
      <c r="O2168" s="397"/>
    </row>
    <row r="2169" spans="1:15" x14ac:dyDescent="0.2">
      <c r="A2169" s="397"/>
      <c r="B2169" s="397"/>
      <c r="C2169" s="397"/>
      <c r="D2169" s="397"/>
      <c r="E2169" s="397"/>
      <c r="F2169" s="397"/>
      <c r="G2169" s="397"/>
      <c r="H2169" s="399"/>
      <c r="I2169" s="608"/>
      <c r="J2169" s="363"/>
      <c r="K2169" s="363"/>
      <c r="L2169" s="397"/>
      <c r="M2169" s="397"/>
      <c r="N2169" s="399"/>
      <c r="O2169" s="397"/>
    </row>
    <row r="2170" spans="1:15" x14ac:dyDescent="0.2">
      <c r="A2170" s="397"/>
      <c r="B2170" s="397"/>
      <c r="C2170" s="397"/>
      <c r="D2170" s="397"/>
      <c r="E2170" s="397"/>
      <c r="F2170" s="397"/>
      <c r="G2170" s="397"/>
      <c r="H2170" s="399"/>
      <c r="I2170" s="608"/>
      <c r="J2170" s="363"/>
      <c r="K2170" s="363"/>
      <c r="L2170" s="397"/>
      <c r="M2170" s="397"/>
      <c r="N2170" s="399"/>
      <c r="O2170" s="397"/>
    </row>
    <row r="2171" spans="1:15" x14ac:dyDescent="0.2">
      <c r="A2171" s="397"/>
      <c r="B2171" s="397"/>
      <c r="C2171" s="397"/>
      <c r="D2171" s="397"/>
      <c r="E2171" s="397"/>
      <c r="F2171" s="397"/>
      <c r="G2171" s="397"/>
      <c r="H2171" s="399"/>
      <c r="I2171" s="608"/>
      <c r="J2171" s="363"/>
      <c r="K2171" s="363"/>
      <c r="L2171" s="397"/>
      <c r="M2171" s="397"/>
      <c r="N2171" s="399"/>
      <c r="O2171" s="397"/>
    </row>
    <row r="2172" spans="1:15" x14ac:dyDescent="0.2">
      <c r="A2172" s="397"/>
      <c r="B2172" s="397"/>
      <c r="C2172" s="397"/>
      <c r="D2172" s="397"/>
      <c r="E2172" s="397"/>
      <c r="F2172" s="397"/>
      <c r="G2172" s="397"/>
      <c r="H2172" s="399"/>
      <c r="I2172" s="608"/>
      <c r="J2172" s="363"/>
      <c r="K2172" s="363"/>
      <c r="L2172" s="397"/>
      <c r="M2172" s="397"/>
      <c r="N2172" s="399"/>
      <c r="O2172" s="397"/>
    </row>
    <row r="2173" spans="1:15" x14ac:dyDescent="0.2">
      <c r="A2173" s="397"/>
      <c r="B2173" s="397"/>
      <c r="C2173" s="397"/>
      <c r="D2173" s="397"/>
      <c r="E2173" s="397"/>
      <c r="F2173" s="397"/>
      <c r="G2173" s="397"/>
      <c r="H2173" s="399"/>
      <c r="I2173" s="608"/>
      <c r="J2173" s="363"/>
      <c r="K2173" s="363"/>
      <c r="L2173" s="397"/>
      <c r="M2173" s="397"/>
      <c r="N2173" s="399"/>
      <c r="O2173" s="397"/>
    </row>
    <row r="2174" spans="1:15" x14ac:dyDescent="0.2">
      <c r="A2174" s="397"/>
      <c r="B2174" s="397"/>
      <c r="C2174" s="397"/>
      <c r="D2174" s="397"/>
      <c r="E2174" s="397"/>
      <c r="F2174" s="397"/>
      <c r="G2174" s="397"/>
      <c r="H2174" s="399"/>
      <c r="I2174" s="608"/>
      <c r="J2174" s="363"/>
      <c r="K2174" s="363"/>
      <c r="L2174" s="397"/>
      <c r="M2174" s="397"/>
      <c r="N2174" s="399"/>
      <c r="O2174" s="397"/>
    </row>
    <row r="2175" spans="1:15" x14ac:dyDescent="0.2">
      <c r="A2175" s="397"/>
      <c r="B2175" s="397"/>
      <c r="C2175" s="397"/>
      <c r="D2175" s="397"/>
      <c r="E2175" s="397"/>
      <c r="F2175" s="397"/>
      <c r="G2175" s="397"/>
      <c r="H2175" s="399"/>
      <c r="I2175" s="608"/>
      <c r="J2175" s="363"/>
      <c r="K2175" s="363"/>
      <c r="L2175" s="397"/>
      <c r="M2175" s="397"/>
      <c r="N2175" s="399"/>
      <c r="O2175" s="397"/>
    </row>
    <row r="2176" spans="1:15" x14ac:dyDescent="0.2">
      <c r="A2176" s="397"/>
      <c r="B2176" s="397"/>
      <c r="C2176" s="397"/>
      <c r="D2176" s="397"/>
      <c r="E2176" s="397"/>
      <c r="F2176" s="397"/>
      <c r="G2176" s="397"/>
      <c r="H2176" s="399"/>
      <c r="I2176" s="608"/>
      <c r="J2176" s="363"/>
      <c r="K2176" s="363"/>
      <c r="L2176" s="397"/>
      <c r="M2176" s="397"/>
      <c r="N2176" s="399"/>
      <c r="O2176" s="397"/>
    </row>
    <row r="2177" spans="1:15" x14ac:dyDescent="0.2">
      <c r="A2177" s="397"/>
      <c r="B2177" s="397"/>
      <c r="C2177" s="397"/>
      <c r="D2177" s="397"/>
      <c r="E2177" s="397"/>
      <c r="F2177" s="397"/>
      <c r="G2177" s="397"/>
      <c r="H2177" s="399"/>
      <c r="I2177" s="608"/>
      <c r="J2177" s="363"/>
      <c r="K2177" s="363"/>
      <c r="L2177" s="397"/>
      <c r="M2177" s="397"/>
      <c r="N2177" s="399"/>
      <c r="O2177" s="397"/>
    </row>
    <row r="2178" spans="1:15" x14ac:dyDescent="0.2">
      <c r="A2178" s="397"/>
      <c r="B2178" s="397"/>
      <c r="C2178" s="397"/>
      <c r="D2178" s="397"/>
      <c r="E2178" s="397"/>
      <c r="F2178" s="397"/>
      <c r="G2178" s="397"/>
      <c r="H2178" s="399"/>
      <c r="I2178" s="608"/>
      <c r="J2178" s="363"/>
      <c r="K2178" s="363"/>
      <c r="L2178" s="397"/>
      <c r="M2178" s="397"/>
      <c r="N2178" s="399"/>
      <c r="O2178" s="397"/>
    </row>
    <row r="2179" spans="1:15" x14ac:dyDescent="0.2">
      <c r="A2179" s="397"/>
      <c r="B2179" s="397"/>
      <c r="C2179" s="397"/>
      <c r="D2179" s="397"/>
      <c r="E2179" s="397"/>
      <c r="F2179" s="397"/>
      <c r="G2179" s="397"/>
      <c r="H2179" s="399"/>
      <c r="I2179" s="608"/>
      <c r="J2179" s="363"/>
      <c r="K2179" s="363"/>
      <c r="L2179" s="397"/>
      <c r="M2179" s="397"/>
      <c r="N2179" s="399"/>
      <c r="O2179" s="397"/>
    </row>
    <row r="2180" spans="1:15" x14ac:dyDescent="0.2">
      <c r="A2180" s="397"/>
      <c r="B2180" s="397"/>
      <c r="C2180" s="397"/>
      <c r="D2180" s="397"/>
      <c r="E2180" s="397"/>
      <c r="F2180" s="397"/>
      <c r="G2180" s="397"/>
      <c r="H2180" s="399"/>
      <c r="I2180" s="608"/>
      <c r="J2180" s="363"/>
      <c r="K2180" s="363"/>
      <c r="L2180" s="397"/>
      <c r="M2180" s="397"/>
      <c r="N2180" s="399"/>
      <c r="O2180" s="397"/>
    </row>
    <row r="2181" spans="1:15" x14ac:dyDescent="0.2">
      <c r="A2181" s="397"/>
      <c r="B2181" s="397"/>
      <c r="C2181" s="397"/>
      <c r="D2181" s="397"/>
      <c r="E2181" s="397"/>
      <c r="F2181" s="397"/>
      <c r="G2181" s="397"/>
      <c r="H2181" s="399"/>
      <c r="I2181" s="608"/>
      <c r="J2181" s="363"/>
      <c r="K2181" s="363"/>
      <c r="L2181" s="397"/>
      <c r="M2181" s="397"/>
      <c r="N2181" s="399"/>
      <c r="O2181" s="397"/>
    </row>
    <row r="2182" spans="1:15" x14ac:dyDescent="0.2">
      <c r="A2182" s="397"/>
      <c r="B2182" s="397"/>
      <c r="C2182" s="397"/>
      <c r="D2182" s="397"/>
      <c r="E2182" s="397"/>
      <c r="F2182" s="397"/>
      <c r="G2182" s="397"/>
      <c r="H2182" s="399"/>
      <c r="I2182" s="608"/>
      <c r="J2182" s="363"/>
      <c r="K2182" s="363"/>
      <c r="L2182" s="397"/>
      <c r="M2182" s="397"/>
      <c r="N2182" s="399"/>
      <c r="O2182" s="397"/>
    </row>
    <row r="2183" spans="1:15" x14ac:dyDescent="0.2">
      <c r="A2183" s="397"/>
      <c r="B2183" s="397"/>
      <c r="C2183" s="397"/>
      <c r="D2183" s="397"/>
      <c r="E2183" s="397"/>
      <c r="F2183" s="397"/>
      <c r="G2183" s="397"/>
      <c r="H2183" s="399"/>
      <c r="I2183" s="608"/>
      <c r="J2183" s="363"/>
      <c r="K2183" s="363"/>
      <c r="L2183" s="397"/>
      <c r="M2183" s="397"/>
      <c r="N2183" s="399"/>
      <c r="O2183" s="397"/>
    </row>
    <row r="2184" spans="1:15" x14ac:dyDescent="0.2">
      <c r="A2184" s="397"/>
      <c r="B2184" s="397"/>
      <c r="C2184" s="397"/>
      <c r="D2184" s="397"/>
      <c r="E2184" s="397"/>
      <c r="F2184" s="397"/>
      <c r="G2184" s="397"/>
      <c r="H2184" s="399"/>
      <c r="I2184" s="608"/>
      <c r="J2184" s="363"/>
      <c r="K2184" s="363"/>
      <c r="L2184" s="397"/>
      <c r="M2184" s="397"/>
      <c r="N2184" s="399"/>
      <c r="O2184" s="397"/>
    </row>
    <row r="2185" spans="1:15" x14ac:dyDescent="0.2">
      <c r="A2185" s="397"/>
      <c r="B2185" s="397"/>
      <c r="C2185" s="397"/>
      <c r="D2185" s="397"/>
      <c r="E2185" s="397"/>
      <c r="F2185" s="397"/>
      <c r="G2185" s="397"/>
      <c r="H2185" s="399"/>
      <c r="I2185" s="608"/>
      <c r="J2185" s="363"/>
      <c r="K2185" s="363"/>
      <c r="L2185" s="397"/>
      <c r="M2185" s="397"/>
      <c r="N2185" s="399"/>
      <c r="O2185" s="397"/>
    </row>
    <row r="2186" spans="1:15" x14ac:dyDescent="0.2">
      <c r="A2186" s="397"/>
      <c r="B2186" s="397"/>
      <c r="C2186" s="397"/>
      <c r="D2186" s="397"/>
      <c r="E2186" s="397"/>
      <c r="F2186" s="397"/>
      <c r="G2186" s="397"/>
      <c r="H2186" s="399"/>
      <c r="I2186" s="608"/>
      <c r="J2186" s="363"/>
      <c r="K2186" s="363"/>
      <c r="L2186" s="397"/>
      <c r="M2186" s="397"/>
      <c r="N2186" s="399"/>
      <c r="O2186" s="397"/>
    </row>
    <row r="2187" spans="1:15" x14ac:dyDescent="0.2">
      <c r="A2187" s="397"/>
      <c r="B2187" s="397"/>
      <c r="C2187" s="397"/>
      <c r="D2187" s="397"/>
      <c r="E2187" s="397"/>
      <c r="F2187" s="397"/>
      <c r="G2187" s="397"/>
      <c r="H2187" s="399"/>
      <c r="I2187" s="608"/>
      <c r="J2187" s="363"/>
      <c r="K2187" s="363"/>
      <c r="L2187" s="397"/>
      <c r="M2187" s="397"/>
      <c r="N2187" s="399"/>
      <c r="O2187" s="397"/>
    </row>
    <row r="2188" spans="1:15" x14ac:dyDescent="0.2">
      <c r="A2188" s="397"/>
      <c r="B2188" s="397"/>
      <c r="C2188" s="397"/>
      <c r="D2188" s="397"/>
      <c r="E2188" s="397"/>
      <c r="F2188" s="397"/>
      <c r="G2188" s="397"/>
      <c r="H2188" s="399"/>
      <c r="I2188" s="608"/>
      <c r="J2188" s="363"/>
      <c r="K2188" s="363"/>
      <c r="L2188" s="397"/>
      <c r="M2188" s="397"/>
      <c r="N2188" s="399"/>
      <c r="O2188" s="397"/>
    </row>
    <row r="2189" spans="1:15" x14ac:dyDescent="0.2">
      <c r="A2189" s="397"/>
      <c r="B2189" s="397"/>
      <c r="C2189" s="397"/>
      <c r="D2189" s="397"/>
      <c r="E2189" s="397"/>
      <c r="F2189" s="397"/>
      <c r="G2189" s="397"/>
      <c r="H2189" s="399"/>
      <c r="I2189" s="608"/>
      <c r="J2189" s="363"/>
      <c r="K2189" s="363"/>
      <c r="L2189" s="397"/>
      <c r="M2189" s="397"/>
      <c r="N2189" s="399"/>
      <c r="O2189" s="397"/>
    </row>
    <row r="2190" spans="1:15" x14ac:dyDescent="0.2">
      <c r="A2190" s="397"/>
      <c r="B2190" s="397"/>
      <c r="C2190" s="397"/>
      <c r="D2190" s="397"/>
      <c r="E2190" s="397"/>
      <c r="F2190" s="397"/>
      <c r="G2190" s="397"/>
      <c r="H2190" s="399"/>
      <c r="I2190" s="608"/>
      <c r="J2190" s="363"/>
      <c r="K2190" s="363"/>
      <c r="L2190" s="397"/>
      <c r="M2190" s="397"/>
      <c r="N2190" s="399"/>
      <c r="O2190" s="397"/>
    </row>
    <row r="2191" spans="1:15" x14ac:dyDescent="0.2">
      <c r="A2191" s="397"/>
      <c r="B2191" s="397"/>
      <c r="C2191" s="397"/>
      <c r="D2191" s="397"/>
      <c r="E2191" s="397"/>
      <c r="F2191" s="397"/>
      <c r="G2191" s="397"/>
      <c r="H2191" s="399"/>
      <c r="I2191" s="608"/>
      <c r="J2191" s="363"/>
      <c r="K2191" s="363"/>
      <c r="L2191" s="397"/>
      <c r="M2191" s="397"/>
      <c r="N2191" s="399"/>
      <c r="O2191" s="397"/>
    </row>
    <row r="2192" spans="1:15" x14ac:dyDescent="0.2">
      <c r="A2192" s="397"/>
      <c r="B2192" s="397"/>
      <c r="C2192" s="397"/>
      <c r="D2192" s="397"/>
      <c r="E2192" s="397"/>
      <c r="F2192" s="397"/>
      <c r="G2192" s="397"/>
      <c r="H2192" s="399"/>
      <c r="I2192" s="608"/>
      <c r="J2192" s="363"/>
      <c r="K2192" s="363"/>
      <c r="L2192" s="397"/>
      <c r="M2192" s="397"/>
      <c r="N2192" s="399"/>
      <c r="O2192" s="397"/>
    </row>
    <row r="2193" spans="1:15" x14ac:dyDescent="0.2">
      <c r="A2193" s="397"/>
      <c r="B2193" s="397"/>
      <c r="C2193" s="397"/>
      <c r="D2193" s="397"/>
      <c r="E2193" s="397"/>
      <c r="F2193" s="397"/>
      <c r="G2193" s="397"/>
      <c r="H2193" s="399"/>
      <c r="I2193" s="608"/>
      <c r="J2193" s="363"/>
      <c r="K2193" s="363"/>
      <c r="L2193" s="397"/>
      <c r="M2193" s="397"/>
      <c r="N2193" s="399"/>
      <c r="O2193" s="397"/>
    </row>
    <row r="2194" spans="1:15" x14ac:dyDescent="0.2">
      <c r="A2194" s="397"/>
      <c r="B2194" s="397"/>
      <c r="C2194" s="397"/>
      <c r="D2194" s="397"/>
      <c r="E2194" s="397"/>
      <c r="F2194" s="397"/>
      <c r="G2194" s="397"/>
      <c r="H2194" s="399"/>
      <c r="I2194" s="608"/>
      <c r="J2194" s="363"/>
      <c r="K2194" s="363"/>
      <c r="L2194" s="397"/>
      <c r="M2194" s="397"/>
      <c r="N2194" s="399"/>
      <c r="O2194" s="397"/>
    </row>
    <row r="2195" spans="1:15" x14ac:dyDescent="0.2">
      <c r="A2195" s="397"/>
      <c r="B2195" s="397"/>
      <c r="C2195" s="397"/>
      <c r="D2195" s="397"/>
      <c r="E2195" s="397"/>
      <c r="F2195" s="397"/>
      <c r="G2195" s="397"/>
      <c r="H2195" s="399"/>
      <c r="I2195" s="608"/>
      <c r="J2195" s="363"/>
      <c r="K2195" s="363"/>
      <c r="L2195" s="397"/>
      <c r="M2195" s="397"/>
      <c r="N2195" s="399"/>
      <c r="O2195" s="397"/>
    </row>
    <row r="2196" spans="1:15" x14ac:dyDescent="0.2">
      <c r="A2196" s="397"/>
      <c r="B2196" s="397"/>
      <c r="C2196" s="397"/>
      <c r="D2196" s="397"/>
      <c r="E2196" s="397"/>
      <c r="F2196" s="397"/>
      <c r="G2196" s="397"/>
      <c r="H2196" s="399"/>
      <c r="I2196" s="608"/>
      <c r="J2196" s="363"/>
      <c r="K2196" s="363"/>
      <c r="L2196" s="397"/>
      <c r="M2196" s="397"/>
      <c r="N2196" s="399"/>
      <c r="O2196" s="397"/>
    </row>
    <row r="2197" spans="1:15" x14ac:dyDescent="0.2">
      <c r="A2197" s="397"/>
      <c r="B2197" s="397"/>
      <c r="C2197" s="397"/>
      <c r="D2197" s="397"/>
      <c r="E2197" s="397"/>
      <c r="F2197" s="397"/>
      <c r="G2197" s="397"/>
      <c r="H2197" s="399"/>
      <c r="I2197" s="608"/>
      <c r="J2197" s="363"/>
      <c r="K2197" s="363"/>
      <c r="L2197" s="397"/>
      <c r="M2197" s="397"/>
      <c r="N2197" s="399"/>
      <c r="O2197" s="397"/>
    </row>
    <row r="2198" spans="1:15" x14ac:dyDescent="0.2">
      <c r="A2198" s="397"/>
      <c r="B2198" s="397"/>
      <c r="C2198" s="397"/>
      <c r="D2198" s="397"/>
      <c r="E2198" s="397"/>
      <c r="F2198" s="397"/>
      <c r="G2198" s="397"/>
      <c r="H2198" s="399"/>
      <c r="I2198" s="608"/>
      <c r="J2198" s="363"/>
      <c r="K2198" s="363"/>
      <c r="L2198" s="397"/>
      <c r="M2198" s="397"/>
      <c r="N2198" s="399"/>
      <c r="O2198" s="397"/>
    </row>
    <row r="2199" spans="1:15" x14ac:dyDescent="0.2">
      <c r="A2199" s="397"/>
      <c r="B2199" s="397"/>
      <c r="C2199" s="397"/>
      <c r="D2199" s="397"/>
      <c r="E2199" s="397"/>
      <c r="F2199" s="397"/>
      <c r="G2199" s="397"/>
      <c r="H2199" s="399"/>
      <c r="I2199" s="608"/>
      <c r="J2199" s="363"/>
      <c r="K2199" s="363"/>
      <c r="L2199" s="397"/>
      <c r="M2199" s="397"/>
      <c r="N2199" s="399"/>
      <c r="O2199" s="397"/>
    </row>
    <row r="2200" spans="1:15" x14ac:dyDescent="0.2">
      <c r="A2200" s="397"/>
      <c r="B2200" s="397"/>
      <c r="C2200" s="397"/>
      <c r="D2200" s="397"/>
      <c r="E2200" s="397"/>
      <c r="F2200" s="397"/>
      <c r="G2200" s="397"/>
      <c r="H2200" s="399"/>
      <c r="I2200" s="608"/>
      <c r="J2200" s="363"/>
      <c r="K2200" s="363"/>
      <c r="L2200" s="397"/>
      <c r="M2200" s="397"/>
      <c r="N2200" s="399"/>
      <c r="O2200" s="397"/>
    </row>
    <row r="2201" spans="1:15" x14ac:dyDescent="0.2">
      <c r="A2201" s="397"/>
      <c r="B2201" s="397"/>
      <c r="C2201" s="397"/>
      <c r="D2201" s="397"/>
      <c r="E2201" s="397"/>
      <c r="F2201" s="397"/>
      <c r="G2201" s="397"/>
      <c r="H2201" s="399"/>
      <c r="I2201" s="608"/>
      <c r="J2201" s="363"/>
      <c r="K2201" s="363"/>
      <c r="L2201" s="397"/>
      <c r="M2201" s="397"/>
      <c r="N2201" s="399"/>
      <c r="O2201" s="397"/>
    </row>
    <row r="2202" spans="1:15" x14ac:dyDescent="0.2">
      <c r="A2202" s="397"/>
      <c r="B2202" s="397"/>
      <c r="C2202" s="397"/>
      <c r="D2202" s="397"/>
      <c r="E2202" s="397"/>
      <c r="F2202" s="397"/>
      <c r="G2202" s="397"/>
      <c r="H2202" s="399"/>
      <c r="I2202" s="608"/>
      <c r="J2202" s="363"/>
      <c r="K2202" s="363"/>
      <c r="L2202" s="397"/>
      <c r="M2202" s="397"/>
      <c r="N2202" s="399"/>
      <c r="O2202" s="397"/>
    </row>
    <row r="2203" spans="1:15" x14ac:dyDescent="0.2">
      <c r="A2203" s="397"/>
      <c r="B2203" s="397"/>
      <c r="C2203" s="397"/>
      <c r="D2203" s="397"/>
      <c r="E2203" s="397"/>
      <c r="F2203" s="397"/>
      <c r="G2203" s="397"/>
      <c r="H2203" s="399"/>
      <c r="I2203" s="608"/>
      <c r="J2203" s="363"/>
      <c r="K2203" s="363"/>
      <c r="L2203" s="397"/>
      <c r="M2203" s="397"/>
      <c r="N2203" s="399"/>
      <c r="O2203" s="397"/>
    </row>
    <row r="2204" spans="1:15" x14ac:dyDescent="0.2">
      <c r="A2204" s="397"/>
      <c r="B2204" s="397"/>
      <c r="C2204" s="397"/>
      <c r="D2204" s="397"/>
      <c r="E2204" s="397"/>
      <c r="F2204" s="397"/>
      <c r="G2204" s="397"/>
      <c r="H2204" s="399"/>
      <c r="I2204" s="608"/>
      <c r="J2204" s="363"/>
      <c r="K2204" s="363"/>
      <c r="L2204" s="397"/>
      <c r="M2204" s="397"/>
      <c r="N2204" s="399"/>
      <c r="O2204" s="397"/>
    </row>
    <row r="2205" spans="1:15" x14ac:dyDescent="0.2">
      <c r="A2205" s="397"/>
      <c r="B2205" s="397"/>
      <c r="C2205" s="397"/>
      <c r="D2205" s="397"/>
      <c r="E2205" s="397"/>
      <c r="F2205" s="397"/>
      <c r="G2205" s="397"/>
      <c r="H2205" s="399"/>
      <c r="I2205" s="608"/>
      <c r="J2205" s="363"/>
      <c r="K2205" s="363"/>
      <c r="L2205" s="397"/>
      <c r="M2205" s="397"/>
      <c r="N2205" s="399"/>
      <c r="O2205" s="397"/>
    </row>
    <row r="2206" spans="1:15" x14ac:dyDescent="0.2">
      <c r="A2206" s="397"/>
      <c r="B2206" s="397"/>
      <c r="C2206" s="397"/>
      <c r="D2206" s="397"/>
      <c r="E2206" s="397"/>
      <c r="F2206" s="397"/>
      <c r="G2206" s="397"/>
      <c r="H2206" s="399"/>
      <c r="I2206" s="608"/>
      <c r="J2206" s="363"/>
      <c r="K2206" s="363"/>
      <c r="L2206" s="397"/>
      <c r="M2206" s="397"/>
      <c r="N2206" s="399"/>
      <c r="O2206" s="397"/>
    </row>
    <row r="2207" spans="1:15" x14ac:dyDescent="0.2">
      <c r="A2207" s="397"/>
      <c r="B2207" s="397"/>
      <c r="C2207" s="397"/>
      <c r="D2207" s="397"/>
      <c r="E2207" s="397"/>
      <c r="F2207" s="397"/>
      <c r="G2207" s="397"/>
      <c r="H2207" s="399"/>
      <c r="I2207" s="608"/>
      <c r="J2207" s="363"/>
      <c r="K2207" s="363"/>
      <c r="L2207" s="397"/>
      <c r="M2207" s="397"/>
      <c r="N2207" s="399"/>
      <c r="O2207" s="397"/>
    </row>
    <row r="2208" spans="1:15" x14ac:dyDescent="0.2">
      <c r="A2208" s="397"/>
      <c r="B2208" s="397"/>
      <c r="C2208" s="397"/>
      <c r="D2208" s="397"/>
      <c r="E2208" s="397"/>
      <c r="F2208" s="397"/>
      <c r="G2208" s="397"/>
      <c r="H2208" s="399"/>
      <c r="I2208" s="608"/>
      <c r="J2208" s="363"/>
      <c r="K2208" s="363"/>
      <c r="L2208" s="397"/>
      <c r="M2208" s="397"/>
      <c r="N2208" s="399"/>
      <c r="O2208" s="397"/>
    </row>
    <row r="2209" spans="1:15" x14ac:dyDescent="0.2">
      <c r="A2209" s="397"/>
      <c r="B2209" s="397"/>
      <c r="C2209" s="397"/>
      <c r="D2209" s="397"/>
      <c r="E2209" s="397"/>
      <c r="F2209" s="397"/>
      <c r="G2209" s="397"/>
      <c r="H2209" s="399"/>
      <c r="I2209" s="608"/>
      <c r="J2209" s="363"/>
      <c r="K2209" s="363"/>
      <c r="L2209" s="397"/>
      <c r="M2209" s="397"/>
      <c r="N2209" s="399"/>
      <c r="O2209" s="397"/>
    </row>
    <row r="2210" spans="1:15" x14ac:dyDescent="0.2">
      <c r="A2210" s="397"/>
      <c r="B2210" s="397"/>
      <c r="C2210" s="397"/>
      <c r="D2210" s="397"/>
      <c r="E2210" s="397"/>
      <c r="F2210" s="397"/>
      <c r="G2210" s="397"/>
      <c r="H2210" s="399"/>
      <c r="I2210" s="608"/>
      <c r="J2210" s="363"/>
      <c r="K2210" s="363"/>
      <c r="L2210" s="397"/>
      <c r="M2210" s="397"/>
      <c r="N2210" s="399"/>
      <c r="O2210" s="397"/>
    </row>
    <row r="2211" spans="1:15" x14ac:dyDescent="0.2">
      <c r="A2211" s="397"/>
      <c r="B2211" s="397"/>
      <c r="C2211" s="397"/>
      <c r="D2211" s="397"/>
      <c r="E2211" s="397"/>
      <c r="F2211" s="397"/>
      <c r="G2211" s="397"/>
      <c r="H2211" s="399"/>
      <c r="I2211" s="608"/>
      <c r="J2211" s="363"/>
      <c r="K2211" s="363"/>
      <c r="L2211" s="397"/>
      <c r="M2211" s="397"/>
      <c r="N2211" s="399"/>
      <c r="O2211" s="397"/>
    </row>
    <row r="2212" spans="1:15" x14ac:dyDescent="0.2">
      <c r="A2212" s="397"/>
      <c r="B2212" s="397"/>
      <c r="C2212" s="397"/>
      <c r="D2212" s="397"/>
      <c r="E2212" s="397"/>
      <c r="F2212" s="397"/>
      <c r="G2212" s="397"/>
      <c r="H2212" s="399"/>
      <c r="I2212" s="608"/>
      <c r="J2212" s="363"/>
      <c r="K2212" s="363"/>
      <c r="L2212" s="397"/>
      <c r="M2212" s="397"/>
      <c r="N2212" s="399"/>
      <c r="O2212" s="397"/>
    </row>
    <row r="2213" spans="1:15" x14ac:dyDescent="0.2">
      <c r="A2213" s="397"/>
      <c r="B2213" s="397"/>
      <c r="C2213" s="397"/>
      <c r="D2213" s="397"/>
      <c r="E2213" s="397"/>
      <c r="F2213" s="397"/>
      <c r="G2213" s="397"/>
      <c r="H2213" s="399"/>
      <c r="I2213" s="608"/>
      <c r="J2213" s="363"/>
      <c r="K2213" s="363"/>
      <c r="L2213" s="397"/>
      <c r="M2213" s="397"/>
      <c r="N2213" s="399"/>
      <c r="O2213" s="397"/>
    </row>
    <row r="2214" spans="1:15" x14ac:dyDescent="0.2">
      <c r="A2214" s="397"/>
      <c r="B2214" s="397"/>
      <c r="C2214" s="397"/>
      <c r="D2214" s="397"/>
      <c r="E2214" s="397"/>
      <c r="F2214" s="397"/>
      <c r="G2214" s="397"/>
      <c r="H2214" s="399"/>
      <c r="I2214" s="608"/>
      <c r="J2214" s="363"/>
      <c r="K2214" s="363"/>
      <c r="L2214" s="397"/>
      <c r="M2214" s="397"/>
      <c r="N2214" s="399"/>
      <c r="O2214" s="397"/>
    </row>
    <row r="2215" spans="1:15" x14ac:dyDescent="0.2">
      <c r="A2215" s="397"/>
      <c r="B2215" s="397"/>
      <c r="C2215" s="397"/>
      <c r="D2215" s="397"/>
      <c r="E2215" s="397"/>
      <c r="F2215" s="397"/>
      <c r="G2215" s="397"/>
      <c r="H2215" s="399"/>
      <c r="I2215" s="608"/>
      <c r="J2215" s="363"/>
      <c r="K2215" s="363"/>
      <c r="L2215" s="397"/>
      <c r="M2215" s="397"/>
      <c r="N2215" s="399"/>
      <c r="O2215" s="397"/>
    </row>
    <row r="2216" spans="1:15" x14ac:dyDescent="0.2">
      <c r="A2216" s="397"/>
      <c r="B2216" s="397"/>
      <c r="C2216" s="397"/>
      <c r="D2216" s="397"/>
      <c r="E2216" s="397"/>
      <c r="F2216" s="397"/>
      <c r="G2216" s="397"/>
      <c r="H2216" s="399"/>
      <c r="I2216" s="608"/>
      <c r="J2216" s="363"/>
      <c r="K2216" s="363"/>
      <c r="L2216" s="397"/>
      <c r="M2216" s="397"/>
      <c r="N2216" s="399"/>
      <c r="O2216" s="397"/>
    </row>
    <row r="2217" spans="1:15" x14ac:dyDescent="0.2">
      <c r="A2217" s="397"/>
      <c r="B2217" s="397"/>
      <c r="C2217" s="397"/>
      <c r="D2217" s="397"/>
      <c r="E2217" s="397"/>
      <c r="F2217" s="397"/>
      <c r="G2217" s="397"/>
      <c r="H2217" s="399"/>
      <c r="I2217" s="608"/>
      <c r="J2217" s="363"/>
      <c r="K2217" s="363"/>
      <c r="L2217" s="397"/>
      <c r="M2217" s="397"/>
      <c r="N2217" s="399"/>
      <c r="O2217" s="397"/>
    </row>
    <row r="2218" spans="1:15" x14ac:dyDescent="0.2">
      <c r="A2218" s="397"/>
      <c r="B2218" s="397"/>
      <c r="C2218" s="397"/>
      <c r="D2218" s="397"/>
      <c r="E2218" s="397"/>
      <c r="F2218" s="397"/>
      <c r="G2218" s="397"/>
      <c r="H2218" s="399"/>
      <c r="I2218" s="608"/>
      <c r="J2218" s="363"/>
      <c r="K2218" s="363"/>
      <c r="L2218" s="397"/>
      <c r="M2218" s="397"/>
      <c r="N2218" s="399"/>
      <c r="O2218" s="397"/>
    </row>
    <row r="2219" spans="1:15" x14ac:dyDescent="0.2">
      <c r="A2219" s="397"/>
      <c r="B2219" s="397"/>
      <c r="C2219" s="397"/>
      <c r="D2219" s="397"/>
      <c r="E2219" s="397"/>
      <c r="F2219" s="397"/>
      <c r="G2219" s="397"/>
      <c r="H2219" s="399"/>
      <c r="I2219" s="608"/>
      <c r="J2219" s="363"/>
      <c r="K2219" s="363"/>
      <c r="L2219" s="397"/>
      <c r="M2219" s="397"/>
      <c r="N2219" s="399"/>
      <c r="O2219" s="397"/>
    </row>
    <row r="2220" spans="1:15" x14ac:dyDescent="0.2">
      <c r="A2220" s="397"/>
      <c r="B2220" s="397"/>
      <c r="C2220" s="397"/>
      <c r="D2220" s="397"/>
      <c r="E2220" s="397"/>
      <c r="F2220" s="397"/>
      <c r="G2220" s="397"/>
      <c r="H2220" s="399"/>
      <c r="I2220" s="608"/>
      <c r="J2220" s="363"/>
      <c r="K2220" s="363"/>
      <c r="L2220" s="397"/>
      <c r="M2220" s="397"/>
      <c r="N2220" s="399"/>
      <c r="O2220" s="397"/>
    </row>
    <row r="2221" spans="1:15" x14ac:dyDescent="0.2">
      <c r="A2221" s="397"/>
      <c r="B2221" s="397"/>
      <c r="C2221" s="397"/>
      <c r="D2221" s="397"/>
      <c r="E2221" s="397"/>
      <c r="F2221" s="397"/>
      <c r="G2221" s="397"/>
      <c r="H2221" s="399"/>
      <c r="I2221" s="608"/>
      <c r="J2221" s="363"/>
      <c r="K2221" s="363"/>
      <c r="L2221" s="397"/>
      <c r="M2221" s="397"/>
      <c r="N2221" s="399"/>
      <c r="O2221" s="397"/>
    </row>
    <row r="2222" spans="1:15" x14ac:dyDescent="0.2">
      <c r="A2222" s="397"/>
      <c r="B2222" s="397"/>
      <c r="C2222" s="397"/>
      <c r="D2222" s="397"/>
      <c r="E2222" s="397"/>
      <c r="F2222" s="397"/>
      <c r="G2222" s="397"/>
      <c r="H2222" s="399"/>
      <c r="I2222" s="608"/>
      <c r="J2222" s="363"/>
      <c r="K2222" s="363"/>
      <c r="L2222" s="397"/>
      <c r="M2222" s="397"/>
      <c r="N2222" s="399"/>
      <c r="O2222" s="397"/>
    </row>
    <row r="2223" spans="1:15" x14ac:dyDescent="0.2">
      <c r="A2223" s="397"/>
      <c r="B2223" s="397"/>
      <c r="C2223" s="397"/>
      <c r="D2223" s="397"/>
      <c r="E2223" s="397"/>
      <c r="F2223" s="397"/>
      <c r="G2223" s="397"/>
      <c r="H2223" s="399"/>
      <c r="I2223" s="608"/>
      <c r="J2223" s="363"/>
      <c r="K2223" s="363"/>
      <c r="L2223" s="397"/>
      <c r="M2223" s="397"/>
      <c r="N2223" s="399"/>
      <c r="O2223" s="397"/>
    </row>
    <row r="2224" spans="1:15" x14ac:dyDescent="0.2">
      <c r="A2224" s="397"/>
      <c r="B2224" s="397"/>
      <c r="C2224" s="397"/>
      <c r="D2224" s="397"/>
      <c r="E2224" s="397"/>
      <c r="F2224" s="397"/>
      <c r="G2224" s="397"/>
      <c r="H2224" s="399"/>
      <c r="I2224" s="608"/>
      <c r="J2224" s="363"/>
      <c r="K2224" s="363"/>
      <c r="L2224" s="397"/>
      <c r="M2224" s="397"/>
      <c r="N2224" s="399"/>
      <c r="O2224" s="397"/>
    </row>
    <row r="2225" spans="1:15" x14ac:dyDescent="0.2">
      <c r="A2225" s="397"/>
      <c r="B2225" s="397"/>
      <c r="C2225" s="397"/>
      <c r="D2225" s="397"/>
      <c r="E2225" s="397"/>
      <c r="F2225" s="397"/>
      <c r="G2225" s="397"/>
      <c r="H2225" s="399"/>
      <c r="I2225" s="608"/>
      <c r="J2225" s="363"/>
      <c r="K2225" s="363"/>
      <c r="L2225" s="397"/>
      <c r="M2225" s="397"/>
      <c r="N2225" s="399"/>
      <c r="O2225" s="397"/>
    </row>
    <row r="2226" spans="1:15" x14ac:dyDescent="0.2">
      <c r="A2226" s="397"/>
      <c r="B2226" s="397"/>
      <c r="C2226" s="397"/>
      <c r="D2226" s="397"/>
      <c r="E2226" s="397"/>
      <c r="F2226" s="397"/>
      <c r="G2226" s="397"/>
      <c r="H2226" s="399"/>
      <c r="I2226" s="608"/>
      <c r="J2226" s="363"/>
      <c r="K2226" s="363"/>
      <c r="L2226" s="397"/>
      <c r="M2226" s="397"/>
      <c r="N2226" s="399"/>
      <c r="O2226" s="397"/>
    </row>
    <row r="2227" spans="1:15" x14ac:dyDescent="0.2">
      <c r="A2227" s="397"/>
      <c r="B2227" s="397"/>
      <c r="C2227" s="397"/>
      <c r="D2227" s="397"/>
      <c r="E2227" s="397"/>
      <c r="F2227" s="397"/>
      <c r="G2227" s="397"/>
      <c r="H2227" s="399"/>
      <c r="I2227" s="608"/>
      <c r="J2227" s="363"/>
      <c r="K2227" s="363"/>
      <c r="L2227" s="397"/>
      <c r="M2227" s="397"/>
      <c r="N2227" s="399"/>
      <c r="O2227" s="397"/>
    </row>
    <row r="2228" spans="1:15" x14ac:dyDescent="0.2">
      <c r="A2228" s="397"/>
      <c r="B2228" s="397"/>
      <c r="C2228" s="397"/>
      <c r="D2228" s="397"/>
      <c r="E2228" s="397"/>
      <c r="F2228" s="397"/>
      <c r="G2228" s="397"/>
      <c r="H2228" s="399"/>
      <c r="I2228" s="608"/>
      <c r="J2228" s="363"/>
      <c r="K2228" s="363"/>
      <c r="L2228" s="397"/>
      <c r="M2228" s="397"/>
      <c r="N2228" s="399"/>
      <c r="O2228" s="397"/>
    </row>
    <row r="2229" spans="1:15" x14ac:dyDescent="0.2">
      <c r="A2229" s="397"/>
      <c r="B2229" s="397"/>
      <c r="C2229" s="397"/>
      <c r="D2229" s="397"/>
      <c r="E2229" s="397"/>
      <c r="F2229" s="397"/>
      <c r="G2229" s="397"/>
      <c r="H2229" s="399"/>
      <c r="I2229" s="608"/>
      <c r="J2229" s="363"/>
      <c r="K2229" s="363"/>
      <c r="L2229" s="397"/>
      <c r="M2229" s="397"/>
      <c r="N2229" s="399"/>
      <c r="O2229" s="397"/>
    </row>
    <row r="2230" spans="1:15" x14ac:dyDescent="0.2">
      <c r="A2230" s="397"/>
      <c r="B2230" s="397"/>
      <c r="C2230" s="397"/>
      <c r="D2230" s="397"/>
      <c r="E2230" s="397"/>
      <c r="F2230" s="397"/>
      <c r="G2230" s="397"/>
      <c r="H2230" s="399"/>
      <c r="I2230" s="608"/>
      <c r="J2230" s="363"/>
      <c r="K2230" s="363"/>
      <c r="L2230" s="397"/>
      <c r="M2230" s="397"/>
      <c r="N2230" s="399"/>
      <c r="O2230" s="397"/>
    </row>
    <row r="2231" spans="1:15" x14ac:dyDescent="0.2">
      <c r="A2231" s="397"/>
      <c r="B2231" s="397"/>
      <c r="C2231" s="397"/>
      <c r="D2231" s="397"/>
      <c r="E2231" s="397"/>
      <c r="F2231" s="397"/>
      <c r="G2231" s="397"/>
      <c r="H2231" s="399"/>
      <c r="I2231" s="608"/>
      <c r="J2231" s="363"/>
      <c r="K2231" s="363"/>
      <c r="L2231" s="397"/>
      <c r="M2231" s="397"/>
      <c r="N2231" s="399"/>
      <c r="O2231" s="397"/>
    </row>
    <row r="2232" spans="1:15" x14ac:dyDescent="0.2">
      <c r="A2232" s="397"/>
      <c r="B2232" s="397"/>
      <c r="C2232" s="397"/>
      <c r="D2232" s="397"/>
      <c r="E2232" s="397"/>
      <c r="F2232" s="397"/>
      <c r="G2232" s="397"/>
      <c r="H2232" s="399"/>
      <c r="I2232" s="608"/>
      <c r="J2232" s="363"/>
      <c r="K2232" s="363"/>
      <c r="L2232" s="397"/>
      <c r="M2232" s="397"/>
      <c r="N2232" s="399"/>
      <c r="O2232" s="397"/>
    </row>
    <row r="2233" spans="1:15" x14ac:dyDescent="0.2">
      <c r="A2233" s="397"/>
      <c r="B2233" s="397"/>
      <c r="C2233" s="397"/>
      <c r="D2233" s="397"/>
      <c r="E2233" s="397"/>
      <c r="F2233" s="397"/>
      <c r="G2233" s="397"/>
      <c r="H2233" s="399"/>
      <c r="I2233" s="608"/>
      <c r="J2233" s="363"/>
      <c r="K2233" s="363"/>
      <c r="L2233" s="397"/>
      <c r="M2233" s="397"/>
      <c r="N2233" s="399"/>
      <c r="O2233" s="397"/>
    </row>
    <row r="2234" spans="1:15" x14ac:dyDescent="0.2">
      <c r="A2234" s="397"/>
      <c r="B2234" s="397"/>
      <c r="C2234" s="397"/>
      <c r="D2234" s="397"/>
      <c r="E2234" s="397"/>
      <c r="F2234" s="397"/>
      <c r="G2234" s="397"/>
      <c r="H2234" s="399"/>
      <c r="I2234" s="608"/>
      <c r="J2234" s="363"/>
      <c r="K2234" s="363"/>
      <c r="L2234" s="397"/>
      <c r="M2234" s="397"/>
      <c r="N2234" s="399"/>
      <c r="O2234" s="397"/>
    </row>
    <row r="2235" spans="1:15" x14ac:dyDescent="0.2">
      <c r="A2235" s="397"/>
      <c r="B2235" s="397"/>
      <c r="C2235" s="397"/>
      <c r="D2235" s="397"/>
      <c r="E2235" s="397"/>
      <c r="F2235" s="397"/>
      <c r="G2235" s="397"/>
      <c r="H2235" s="399"/>
      <c r="I2235" s="608"/>
      <c r="J2235" s="363"/>
      <c r="K2235" s="363"/>
      <c r="L2235" s="397"/>
      <c r="M2235" s="397"/>
      <c r="N2235" s="399"/>
      <c r="O2235" s="397"/>
    </row>
    <row r="2236" spans="1:15" x14ac:dyDescent="0.2">
      <c r="A2236" s="397"/>
      <c r="B2236" s="397"/>
      <c r="C2236" s="397"/>
      <c r="D2236" s="397"/>
      <c r="E2236" s="397"/>
      <c r="F2236" s="397"/>
      <c r="G2236" s="397"/>
      <c r="H2236" s="399"/>
      <c r="I2236" s="608"/>
      <c r="J2236" s="363"/>
      <c r="K2236" s="363"/>
      <c r="L2236" s="397"/>
      <c r="M2236" s="397"/>
      <c r="N2236" s="399"/>
      <c r="O2236" s="397"/>
    </row>
    <row r="2237" spans="1:15" x14ac:dyDescent="0.2">
      <c r="A2237" s="397"/>
      <c r="B2237" s="397"/>
      <c r="C2237" s="397"/>
      <c r="D2237" s="397"/>
      <c r="E2237" s="397"/>
      <c r="F2237" s="397"/>
      <c r="G2237" s="397"/>
      <c r="H2237" s="399"/>
      <c r="I2237" s="608"/>
      <c r="J2237" s="363"/>
      <c r="K2237" s="363"/>
      <c r="L2237" s="397"/>
      <c r="M2237" s="397"/>
      <c r="N2237" s="399"/>
      <c r="O2237" s="397"/>
    </row>
    <row r="2238" spans="1:15" x14ac:dyDescent="0.2">
      <c r="A2238" s="397"/>
      <c r="B2238" s="397"/>
      <c r="C2238" s="397"/>
      <c r="D2238" s="397"/>
      <c r="E2238" s="397"/>
      <c r="F2238" s="397"/>
      <c r="G2238" s="397"/>
      <c r="H2238" s="399"/>
      <c r="I2238" s="608"/>
      <c r="J2238" s="363"/>
      <c r="K2238" s="363"/>
      <c r="L2238" s="397"/>
      <c r="M2238" s="397"/>
      <c r="N2238" s="399"/>
      <c r="O2238" s="397"/>
    </row>
    <row r="2239" spans="1:15" x14ac:dyDescent="0.2">
      <c r="A2239" s="397"/>
      <c r="B2239" s="397"/>
      <c r="C2239" s="397"/>
      <c r="D2239" s="397"/>
      <c r="E2239" s="397"/>
      <c r="F2239" s="397"/>
      <c r="G2239" s="397"/>
      <c r="H2239" s="399"/>
      <c r="I2239" s="608"/>
      <c r="J2239" s="363"/>
      <c r="K2239" s="363"/>
      <c r="L2239" s="397"/>
      <c r="M2239" s="397"/>
      <c r="N2239" s="399"/>
      <c r="O2239" s="397"/>
    </row>
    <row r="2240" spans="1:15" x14ac:dyDescent="0.2">
      <c r="A2240" s="397"/>
      <c r="B2240" s="397"/>
      <c r="C2240" s="397"/>
      <c r="D2240" s="397"/>
      <c r="E2240" s="397"/>
      <c r="F2240" s="397"/>
      <c r="G2240" s="397"/>
      <c r="H2240" s="399"/>
      <c r="I2240" s="608"/>
      <c r="J2240" s="363"/>
      <c r="K2240" s="363"/>
      <c r="L2240" s="397"/>
      <c r="M2240" s="397"/>
      <c r="N2240" s="399"/>
      <c r="O2240" s="397"/>
    </row>
    <row r="2241" spans="1:15" x14ac:dyDescent="0.2">
      <c r="A2241" s="397"/>
      <c r="B2241" s="397"/>
      <c r="C2241" s="397"/>
      <c r="D2241" s="397"/>
      <c r="E2241" s="397"/>
      <c r="F2241" s="397"/>
      <c r="G2241" s="397"/>
      <c r="H2241" s="399"/>
      <c r="I2241" s="608"/>
      <c r="J2241" s="363"/>
      <c r="K2241" s="363"/>
      <c r="L2241" s="397"/>
      <c r="M2241" s="397"/>
      <c r="N2241" s="399"/>
      <c r="O2241" s="397"/>
    </row>
    <row r="2242" spans="1:15" x14ac:dyDescent="0.2">
      <c r="A2242" s="397"/>
      <c r="B2242" s="397"/>
      <c r="C2242" s="397"/>
      <c r="D2242" s="397"/>
      <c r="E2242" s="397"/>
      <c r="F2242" s="397"/>
      <c r="G2242" s="397"/>
      <c r="H2242" s="399"/>
      <c r="I2242" s="608"/>
      <c r="J2242" s="363"/>
      <c r="K2242" s="363"/>
      <c r="L2242" s="397"/>
      <c r="M2242" s="397"/>
      <c r="N2242" s="399"/>
      <c r="O2242" s="397"/>
    </row>
    <row r="2243" spans="1:15" x14ac:dyDescent="0.2">
      <c r="A2243" s="397"/>
      <c r="B2243" s="397"/>
      <c r="C2243" s="397"/>
      <c r="D2243" s="397"/>
      <c r="E2243" s="397"/>
      <c r="F2243" s="397"/>
      <c r="G2243" s="397"/>
      <c r="H2243" s="399"/>
      <c r="I2243" s="608"/>
      <c r="J2243" s="363"/>
      <c r="K2243" s="363"/>
      <c r="L2243" s="397"/>
      <c r="M2243" s="397"/>
      <c r="N2243" s="399"/>
      <c r="O2243" s="397"/>
    </row>
    <row r="2244" spans="1:15" x14ac:dyDescent="0.2">
      <c r="A2244" s="397"/>
      <c r="B2244" s="397"/>
      <c r="C2244" s="397"/>
      <c r="D2244" s="397"/>
      <c r="E2244" s="397"/>
      <c r="F2244" s="397"/>
      <c r="G2244" s="397"/>
      <c r="H2244" s="399"/>
      <c r="I2244" s="608"/>
      <c r="J2244" s="363"/>
      <c r="K2244" s="363"/>
      <c r="L2244" s="397"/>
      <c r="M2244" s="397"/>
      <c r="N2244" s="399"/>
      <c r="O2244" s="397"/>
    </row>
    <row r="2245" spans="1:15" x14ac:dyDescent="0.2">
      <c r="A2245" s="397"/>
      <c r="B2245" s="397"/>
      <c r="C2245" s="397"/>
      <c r="D2245" s="397"/>
      <c r="E2245" s="397"/>
      <c r="F2245" s="397"/>
      <c r="G2245" s="397"/>
      <c r="H2245" s="399"/>
      <c r="I2245" s="608"/>
      <c r="J2245" s="363"/>
      <c r="K2245" s="363"/>
      <c r="L2245" s="397"/>
      <c r="M2245" s="397"/>
      <c r="N2245" s="399"/>
      <c r="O2245" s="397"/>
    </row>
    <row r="2246" spans="1:15" x14ac:dyDescent="0.2">
      <c r="A2246" s="397"/>
      <c r="B2246" s="397"/>
      <c r="C2246" s="397"/>
      <c r="D2246" s="397"/>
      <c r="E2246" s="397"/>
      <c r="F2246" s="397"/>
      <c r="G2246" s="397"/>
      <c r="H2246" s="399"/>
      <c r="I2246" s="608"/>
      <c r="J2246" s="363"/>
      <c r="K2246" s="363"/>
      <c r="L2246" s="397"/>
      <c r="M2246" s="397"/>
      <c r="N2246" s="399"/>
      <c r="O2246" s="397"/>
    </row>
    <row r="2247" spans="1:15" x14ac:dyDescent="0.2">
      <c r="A2247" s="397"/>
      <c r="B2247" s="397"/>
      <c r="C2247" s="397"/>
      <c r="D2247" s="397"/>
      <c r="E2247" s="397"/>
      <c r="F2247" s="397"/>
      <c r="G2247" s="397"/>
      <c r="H2247" s="399"/>
      <c r="I2247" s="608"/>
      <c r="J2247" s="363"/>
      <c r="K2247" s="363"/>
      <c r="L2247" s="397"/>
      <c r="M2247" s="397"/>
      <c r="N2247" s="399"/>
      <c r="O2247" s="397"/>
    </row>
    <row r="2248" spans="1:15" x14ac:dyDescent="0.2">
      <c r="A2248" s="397"/>
      <c r="B2248" s="397"/>
      <c r="C2248" s="397"/>
      <c r="D2248" s="397"/>
      <c r="E2248" s="397"/>
      <c r="F2248" s="397"/>
      <c r="G2248" s="397"/>
      <c r="H2248" s="399"/>
      <c r="I2248" s="608"/>
      <c r="J2248" s="363"/>
      <c r="K2248" s="363"/>
      <c r="L2248" s="397"/>
      <c r="M2248" s="397"/>
      <c r="N2248" s="399"/>
      <c r="O2248" s="397"/>
    </row>
    <row r="2249" spans="1:15" x14ac:dyDescent="0.2">
      <c r="A2249" s="397"/>
      <c r="B2249" s="397"/>
      <c r="C2249" s="397"/>
      <c r="D2249" s="397"/>
      <c r="E2249" s="397"/>
      <c r="F2249" s="397"/>
      <c r="G2249" s="397"/>
      <c r="H2249" s="399"/>
      <c r="I2249" s="608"/>
      <c r="J2249" s="363"/>
      <c r="K2249" s="363"/>
      <c r="L2249" s="397"/>
      <c r="M2249" s="397"/>
      <c r="N2249" s="399"/>
      <c r="O2249" s="397"/>
    </row>
    <row r="2250" spans="1:15" x14ac:dyDescent="0.2">
      <c r="A2250" s="397"/>
      <c r="B2250" s="397"/>
      <c r="C2250" s="397"/>
      <c r="D2250" s="397"/>
      <c r="E2250" s="397"/>
      <c r="F2250" s="397"/>
      <c r="G2250" s="397"/>
      <c r="H2250" s="399"/>
      <c r="I2250" s="608"/>
      <c r="J2250" s="363"/>
      <c r="K2250" s="363"/>
      <c r="L2250" s="397"/>
      <c r="M2250" s="397"/>
      <c r="N2250" s="399"/>
      <c r="O2250" s="397"/>
    </row>
    <row r="2251" spans="1:15" x14ac:dyDescent="0.2">
      <c r="A2251" s="397"/>
      <c r="B2251" s="397"/>
      <c r="C2251" s="397"/>
      <c r="D2251" s="397"/>
      <c r="E2251" s="397"/>
      <c r="F2251" s="397"/>
      <c r="G2251" s="397"/>
      <c r="H2251" s="399"/>
      <c r="I2251" s="608"/>
      <c r="J2251" s="363"/>
      <c r="K2251" s="363"/>
      <c r="L2251" s="397"/>
      <c r="M2251" s="397"/>
      <c r="N2251" s="399"/>
      <c r="O2251" s="397"/>
    </row>
    <row r="2252" spans="1:15" x14ac:dyDescent="0.2">
      <c r="A2252" s="397"/>
      <c r="B2252" s="397"/>
      <c r="C2252" s="397"/>
      <c r="D2252" s="397"/>
      <c r="E2252" s="397"/>
      <c r="F2252" s="397"/>
      <c r="G2252" s="397"/>
      <c r="H2252" s="399"/>
      <c r="I2252" s="608"/>
      <c r="J2252" s="363"/>
      <c r="K2252" s="363"/>
      <c r="L2252" s="397"/>
      <c r="M2252" s="397"/>
      <c r="N2252" s="399"/>
      <c r="O2252" s="397"/>
    </row>
    <row r="2253" spans="1:15" x14ac:dyDescent="0.2">
      <c r="A2253" s="397"/>
      <c r="B2253" s="397"/>
      <c r="C2253" s="397"/>
      <c r="D2253" s="397"/>
      <c r="E2253" s="397"/>
      <c r="F2253" s="397"/>
      <c r="G2253" s="397"/>
      <c r="H2253" s="399"/>
      <c r="I2253" s="608"/>
      <c r="J2253" s="363"/>
      <c r="K2253" s="363"/>
      <c r="L2253" s="397"/>
      <c r="M2253" s="397"/>
      <c r="N2253" s="399"/>
      <c r="O2253" s="397"/>
    </row>
    <row r="2254" spans="1:15" x14ac:dyDescent="0.2">
      <c r="A2254" s="397"/>
      <c r="B2254" s="397"/>
      <c r="C2254" s="397"/>
      <c r="D2254" s="397"/>
      <c r="E2254" s="397"/>
      <c r="F2254" s="397"/>
      <c r="G2254" s="397"/>
      <c r="H2254" s="399"/>
      <c r="I2254" s="608"/>
      <c r="J2254" s="363"/>
      <c r="K2254" s="363"/>
      <c r="L2254" s="397"/>
      <c r="M2254" s="397"/>
      <c r="N2254" s="399"/>
      <c r="O2254" s="397"/>
    </row>
    <row r="2255" spans="1:15" x14ac:dyDescent="0.2">
      <c r="A2255" s="397"/>
      <c r="B2255" s="397"/>
      <c r="C2255" s="397"/>
      <c r="D2255" s="397"/>
      <c r="E2255" s="397"/>
      <c r="F2255" s="397"/>
      <c r="G2255" s="397"/>
      <c r="H2255" s="399"/>
      <c r="I2255" s="608"/>
      <c r="J2255" s="363"/>
      <c r="K2255" s="363"/>
      <c r="L2255" s="397"/>
      <c r="M2255" s="397"/>
      <c r="N2255" s="399"/>
      <c r="O2255" s="397"/>
    </row>
    <row r="2256" spans="1:15" x14ac:dyDescent="0.2">
      <c r="A2256" s="397"/>
      <c r="B2256" s="397"/>
      <c r="C2256" s="397"/>
      <c r="D2256" s="397"/>
      <c r="E2256" s="397"/>
      <c r="F2256" s="397"/>
      <c r="G2256" s="397"/>
      <c r="H2256" s="399"/>
      <c r="I2256" s="608"/>
      <c r="J2256" s="363"/>
      <c r="K2256" s="363"/>
      <c r="L2256" s="397"/>
      <c r="M2256" s="397"/>
      <c r="N2256" s="399"/>
      <c r="O2256" s="397"/>
    </row>
    <row r="2257" spans="1:15" x14ac:dyDescent="0.2">
      <c r="A2257" s="397"/>
      <c r="B2257" s="397"/>
      <c r="C2257" s="397"/>
      <c r="D2257" s="397"/>
      <c r="E2257" s="397"/>
      <c r="F2257" s="397"/>
      <c r="G2257" s="397"/>
      <c r="H2257" s="399"/>
      <c r="I2257" s="608"/>
      <c r="J2257" s="363"/>
      <c r="K2257" s="363"/>
      <c r="L2257" s="397"/>
      <c r="M2257" s="397"/>
      <c r="N2257" s="399"/>
      <c r="O2257" s="397"/>
    </row>
    <row r="2258" spans="1:15" x14ac:dyDescent="0.2">
      <c r="A2258" s="397"/>
      <c r="B2258" s="397"/>
      <c r="C2258" s="397"/>
      <c r="D2258" s="397"/>
      <c r="E2258" s="397"/>
      <c r="F2258" s="397"/>
      <c r="G2258" s="397"/>
      <c r="H2258" s="399"/>
      <c r="I2258" s="608"/>
      <c r="J2258" s="363"/>
      <c r="K2258" s="363"/>
      <c r="L2258" s="397"/>
      <c r="M2258" s="397"/>
      <c r="N2258" s="399"/>
      <c r="O2258" s="397"/>
    </row>
    <row r="2259" spans="1:15" x14ac:dyDescent="0.2">
      <c r="A2259" s="397"/>
      <c r="B2259" s="397"/>
      <c r="C2259" s="397"/>
      <c r="D2259" s="397"/>
      <c r="E2259" s="397"/>
      <c r="F2259" s="397"/>
      <c r="G2259" s="397"/>
      <c r="H2259" s="399"/>
      <c r="I2259" s="608"/>
      <c r="J2259" s="363"/>
      <c r="K2259" s="363"/>
      <c r="L2259" s="397"/>
      <c r="M2259" s="397"/>
      <c r="N2259" s="399"/>
      <c r="O2259" s="397"/>
    </row>
    <row r="2260" spans="1:15" x14ac:dyDescent="0.2">
      <c r="A2260" s="397"/>
      <c r="B2260" s="397"/>
      <c r="C2260" s="397"/>
      <c r="D2260" s="397"/>
      <c r="E2260" s="397"/>
      <c r="F2260" s="397"/>
      <c r="G2260" s="397"/>
      <c r="H2260" s="399"/>
      <c r="I2260" s="608"/>
      <c r="J2260" s="363"/>
      <c r="K2260" s="363"/>
      <c r="L2260" s="397"/>
      <c r="M2260" s="397"/>
      <c r="N2260" s="399"/>
      <c r="O2260" s="397"/>
    </row>
    <row r="2261" spans="1:15" x14ac:dyDescent="0.2">
      <c r="A2261" s="397"/>
      <c r="B2261" s="397"/>
      <c r="C2261" s="397"/>
      <c r="D2261" s="397"/>
      <c r="E2261" s="397"/>
      <c r="F2261" s="397"/>
      <c r="G2261" s="397"/>
      <c r="H2261" s="399"/>
      <c r="I2261" s="608"/>
      <c r="J2261" s="363"/>
      <c r="K2261" s="363"/>
      <c r="L2261" s="397"/>
      <c r="M2261" s="397"/>
      <c r="N2261" s="399"/>
      <c r="O2261" s="397"/>
    </row>
    <row r="2262" spans="1:15" x14ac:dyDescent="0.2">
      <c r="A2262" s="397"/>
      <c r="B2262" s="397"/>
      <c r="C2262" s="397"/>
      <c r="D2262" s="397"/>
      <c r="E2262" s="397"/>
      <c r="F2262" s="397"/>
      <c r="G2262" s="397"/>
      <c r="H2262" s="399"/>
      <c r="I2262" s="608"/>
      <c r="J2262" s="363"/>
      <c r="K2262" s="363"/>
      <c r="L2262" s="397"/>
      <c r="M2262" s="397"/>
      <c r="N2262" s="399"/>
      <c r="O2262" s="397"/>
    </row>
    <row r="2263" spans="1:15" x14ac:dyDescent="0.2">
      <c r="A2263" s="397"/>
      <c r="B2263" s="397"/>
      <c r="C2263" s="397"/>
      <c r="D2263" s="397"/>
      <c r="E2263" s="397"/>
      <c r="F2263" s="397"/>
      <c r="G2263" s="397"/>
      <c r="H2263" s="399"/>
      <c r="I2263" s="608"/>
      <c r="J2263" s="363"/>
      <c r="K2263" s="363"/>
      <c r="L2263" s="397"/>
      <c r="M2263" s="397"/>
      <c r="N2263" s="399"/>
      <c r="O2263" s="397"/>
    </row>
    <row r="2264" spans="1:15" x14ac:dyDescent="0.2">
      <c r="A2264" s="397"/>
      <c r="B2264" s="397"/>
      <c r="C2264" s="397"/>
      <c r="D2264" s="397"/>
      <c r="E2264" s="397"/>
      <c r="F2264" s="397"/>
      <c r="G2264" s="397"/>
      <c r="H2264" s="399"/>
      <c r="I2264" s="608"/>
      <c r="J2264" s="363"/>
      <c r="K2264" s="363"/>
      <c r="L2264" s="397"/>
      <c r="M2264" s="397"/>
      <c r="N2264" s="399"/>
      <c r="O2264" s="397"/>
    </row>
    <row r="2265" spans="1:15" x14ac:dyDescent="0.2">
      <c r="A2265" s="397"/>
      <c r="B2265" s="397"/>
      <c r="C2265" s="397"/>
      <c r="D2265" s="397"/>
      <c r="E2265" s="397"/>
      <c r="F2265" s="397"/>
      <c r="G2265" s="397"/>
      <c r="H2265" s="399"/>
      <c r="I2265" s="608"/>
      <c r="J2265" s="363"/>
      <c r="K2265" s="363"/>
      <c r="L2265" s="397"/>
      <c r="M2265" s="397"/>
      <c r="N2265" s="399"/>
      <c r="O2265" s="397"/>
    </row>
    <row r="2266" spans="1:15" x14ac:dyDescent="0.2">
      <c r="A2266" s="397"/>
      <c r="B2266" s="397"/>
      <c r="C2266" s="397"/>
      <c r="D2266" s="397"/>
      <c r="E2266" s="397"/>
      <c r="F2266" s="397"/>
      <c r="G2266" s="397"/>
      <c r="H2266" s="399"/>
      <c r="I2266" s="608"/>
      <c r="J2266" s="363"/>
      <c r="K2266" s="363"/>
      <c r="L2266" s="397"/>
      <c r="M2266" s="397"/>
      <c r="N2266" s="399"/>
      <c r="O2266" s="397"/>
    </row>
    <row r="2267" spans="1:15" x14ac:dyDescent="0.2">
      <c r="A2267" s="397"/>
      <c r="B2267" s="397"/>
      <c r="C2267" s="397"/>
      <c r="D2267" s="397"/>
      <c r="E2267" s="397"/>
      <c r="F2267" s="397"/>
      <c r="G2267" s="397"/>
      <c r="H2267" s="399"/>
      <c r="I2267" s="608"/>
      <c r="J2267" s="363"/>
      <c r="K2267" s="363"/>
      <c r="L2267" s="397"/>
      <c r="M2267" s="397"/>
      <c r="N2267" s="399"/>
      <c r="O2267" s="397"/>
    </row>
    <row r="2268" spans="1:15" x14ac:dyDescent="0.2">
      <c r="A2268" s="397"/>
      <c r="B2268" s="397"/>
      <c r="C2268" s="397"/>
      <c r="D2268" s="397"/>
      <c r="E2268" s="397"/>
      <c r="F2268" s="397"/>
      <c r="G2268" s="397"/>
      <c r="H2268" s="399"/>
      <c r="I2268" s="608"/>
      <c r="J2268" s="363"/>
      <c r="K2268" s="363"/>
      <c r="L2268" s="397"/>
      <c r="M2268" s="397"/>
      <c r="N2268" s="399"/>
      <c r="O2268" s="397"/>
    </row>
    <row r="2269" spans="1:15" x14ac:dyDescent="0.2">
      <c r="A2269" s="397"/>
      <c r="B2269" s="397"/>
      <c r="C2269" s="397"/>
      <c r="D2269" s="397"/>
      <c r="E2269" s="397"/>
      <c r="F2269" s="397"/>
      <c r="G2269" s="397"/>
      <c r="H2269" s="399"/>
      <c r="I2269" s="608"/>
      <c r="J2269" s="363"/>
      <c r="K2269" s="363"/>
      <c r="L2269" s="397"/>
      <c r="M2269" s="397"/>
      <c r="N2269" s="399"/>
      <c r="O2269" s="397"/>
    </row>
    <row r="2270" spans="1:15" x14ac:dyDescent="0.2">
      <c r="A2270" s="397"/>
      <c r="B2270" s="397"/>
      <c r="C2270" s="397"/>
      <c r="D2270" s="397"/>
      <c r="E2270" s="397"/>
      <c r="F2270" s="397"/>
      <c r="G2270" s="397"/>
      <c r="H2270" s="399"/>
      <c r="I2270" s="608"/>
      <c r="J2270" s="363"/>
      <c r="K2270" s="363"/>
      <c r="L2270" s="397"/>
      <c r="M2270" s="397"/>
      <c r="N2270" s="399"/>
      <c r="O2270" s="397"/>
    </row>
    <row r="2271" spans="1:15" x14ac:dyDescent="0.2">
      <c r="A2271" s="397"/>
      <c r="B2271" s="397"/>
      <c r="C2271" s="397"/>
      <c r="D2271" s="397"/>
      <c r="E2271" s="397"/>
      <c r="F2271" s="397"/>
      <c r="G2271" s="397"/>
      <c r="H2271" s="399"/>
      <c r="I2271" s="608"/>
      <c r="J2271" s="363"/>
      <c r="K2271" s="363"/>
      <c r="L2271" s="397"/>
      <c r="M2271" s="397"/>
      <c r="N2271" s="399"/>
      <c r="O2271" s="397"/>
    </row>
    <row r="2272" spans="1:15" x14ac:dyDescent="0.2">
      <c r="A2272" s="397"/>
      <c r="B2272" s="397"/>
      <c r="C2272" s="397"/>
      <c r="D2272" s="397"/>
      <c r="E2272" s="397"/>
      <c r="F2272" s="397"/>
      <c r="G2272" s="397"/>
      <c r="H2272" s="399"/>
      <c r="I2272" s="608"/>
      <c r="J2272" s="363"/>
      <c r="K2272" s="363"/>
      <c r="L2272" s="397"/>
      <c r="M2272" s="397"/>
      <c r="N2272" s="399"/>
      <c r="O2272" s="397"/>
    </row>
    <row r="2273" spans="1:15" x14ac:dyDescent="0.2">
      <c r="A2273" s="397"/>
      <c r="B2273" s="397"/>
      <c r="C2273" s="397"/>
      <c r="D2273" s="397"/>
      <c r="E2273" s="397"/>
      <c r="F2273" s="397"/>
      <c r="G2273" s="397"/>
      <c r="H2273" s="399"/>
      <c r="I2273" s="608"/>
      <c r="J2273" s="363"/>
      <c r="K2273" s="363"/>
      <c r="L2273" s="397"/>
      <c r="M2273" s="397"/>
      <c r="N2273" s="399"/>
      <c r="O2273" s="397"/>
    </row>
    <row r="2274" spans="1:15" x14ac:dyDescent="0.2">
      <c r="A2274" s="397"/>
      <c r="B2274" s="397"/>
      <c r="C2274" s="397"/>
      <c r="D2274" s="397"/>
      <c r="E2274" s="397"/>
      <c r="F2274" s="397"/>
      <c r="G2274" s="397"/>
      <c r="H2274" s="399"/>
      <c r="I2274" s="608"/>
      <c r="J2274" s="363"/>
      <c r="K2274" s="363"/>
      <c r="L2274" s="397"/>
      <c r="M2274" s="397"/>
      <c r="N2274" s="399"/>
      <c r="O2274" s="397"/>
    </row>
    <row r="2275" spans="1:15" x14ac:dyDescent="0.2">
      <c r="A2275" s="397"/>
      <c r="B2275" s="397"/>
      <c r="C2275" s="397"/>
      <c r="D2275" s="397"/>
      <c r="E2275" s="397"/>
      <c r="F2275" s="397"/>
      <c r="G2275" s="397"/>
      <c r="H2275" s="399"/>
      <c r="I2275" s="608"/>
      <c r="J2275" s="363"/>
      <c r="K2275" s="363"/>
      <c r="L2275" s="397"/>
      <c r="M2275" s="397"/>
      <c r="N2275" s="399"/>
      <c r="O2275" s="397"/>
    </row>
    <row r="2276" spans="1:15" x14ac:dyDescent="0.2">
      <c r="A2276" s="397"/>
      <c r="B2276" s="397"/>
      <c r="C2276" s="397"/>
      <c r="D2276" s="397"/>
      <c r="E2276" s="397"/>
      <c r="F2276" s="397"/>
      <c r="G2276" s="397"/>
      <c r="H2276" s="399"/>
      <c r="I2276" s="608"/>
      <c r="J2276" s="363"/>
      <c r="K2276" s="363"/>
      <c r="L2276" s="397"/>
      <c r="M2276" s="397"/>
      <c r="N2276" s="399"/>
      <c r="O2276" s="397"/>
    </row>
    <row r="2277" spans="1:15" x14ac:dyDescent="0.2">
      <c r="A2277" s="397"/>
      <c r="B2277" s="397"/>
      <c r="C2277" s="397"/>
      <c r="D2277" s="397"/>
      <c r="E2277" s="397"/>
      <c r="F2277" s="397"/>
      <c r="G2277" s="397"/>
      <c r="H2277" s="399"/>
      <c r="I2277" s="608"/>
      <c r="J2277" s="363"/>
      <c r="K2277" s="363"/>
      <c r="L2277" s="397"/>
      <c r="M2277" s="397"/>
      <c r="N2277" s="399"/>
      <c r="O2277" s="397"/>
    </row>
    <row r="2278" spans="1:15" x14ac:dyDescent="0.2">
      <c r="A2278" s="397"/>
      <c r="B2278" s="397"/>
      <c r="C2278" s="397"/>
      <c r="D2278" s="397"/>
      <c r="E2278" s="397"/>
      <c r="F2278" s="397"/>
      <c r="G2278" s="397"/>
      <c r="H2278" s="399"/>
      <c r="I2278" s="608"/>
      <c r="J2278" s="363"/>
      <c r="K2278" s="363"/>
      <c r="L2278" s="397"/>
      <c r="M2278" s="397"/>
      <c r="N2278" s="399"/>
      <c r="O2278" s="397"/>
    </row>
    <row r="2279" spans="1:15" x14ac:dyDescent="0.2">
      <c r="A2279" s="397"/>
      <c r="B2279" s="397"/>
      <c r="C2279" s="397"/>
      <c r="D2279" s="397"/>
      <c r="E2279" s="397"/>
      <c r="F2279" s="397"/>
      <c r="G2279" s="397"/>
      <c r="H2279" s="399"/>
      <c r="I2279" s="608"/>
      <c r="J2279" s="363"/>
      <c r="K2279" s="363"/>
      <c r="L2279" s="397"/>
      <c r="M2279" s="397"/>
      <c r="N2279" s="399"/>
      <c r="O2279" s="397"/>
    </row>
    <row r="2280" spans="1:15" x14ac:dyDescent="0.2">
      <c r="A2280" s="397"/>
      <c r="B2280" s="397"/>
      <c r="C2280" s="397"/>
      <c r="D2280" s="397"/>
      <c r="E2280" s="397"/>
      <c r="F2280" s="397"/>
      <c r="G2280" s="397"/>
      <c r="H2280" s="399"/>
      <c r="I2280" s="608"/>
      <c r="J2280" s="363"/>
      <c r="K2280" s="363"/>
      <c r="L2280" s="397"/>
      <c r="M2280" s="397"/>
      <c r="N2280" s="399"/>
      <c r="O2280" s="397"/>
    </row>
    <row r="2281" spans="1:15" x14ac:dyDescent="0.2">
      <c r="A2281" s="397"/>
      <c r="B2281" s="397"/>
      <c r="C2281" s="397"/>
      <c r="D2281" s="397"/>
      <c r="E2281" s="397"/>
      <c r="F2281" s="397"/>
      <c r="G2281" s="397"/>
      <c r="H2281" s="399"/>
      <c r="I2281" s="608"/>
      <c r="J2281" s="363"/>
      <c r="K2281" s="363"/>
      <c r="L2281" s="397"/>
      <c r="M2281" s="397"/>
      <c r="N2281" s="399"/>
      <c r="O2281" s="397"/>
    </row>
    <row r="2282" spans="1:15" x14ac:dyDescent="0.2">
      <c r="A2282" s="397"/>
      <c r="B2282" s="397"/>
      <c r="C2282" s="397"/>
      <c r="D2282" s="397"/>
      <c r="E2282" s="397"/>
      <c r="F2282" s="397"/>
      <c r="G2282" s="397"/>
      <c r="H2282" s="399"/>
      <c r="I2282" s="608"/>
      <c r="J2282" s="363"/>
      <c r="K2282" s="363"/>
      <c r="L2282" s="397"/>
      <c r="M2282" s="397"/>
      <c r="N2282" s="399"/>
      <c r="O2282" s="397"/>
    </row>
    <row r="2283" spans="1:15" x14ac:dyDescent="0.2">
      <c r="A2283" s="397"/>
      <c r="B2283" s="397"/>
      <c r="C2283" s="397"/>
      <c r="D2283" s="397"/>
      <c r="E2283" s="397"/>
      <c r="F2283" s="397"/>
      <c r="G2283" s="397"/>
      <c r="H2283" s="399"/>
      <c r="I2283" s="608"/>
      <c r="J2283" s="363"/>
      <c r="K2283" s="363"/>
      <c r="L2283" s="397"/>
      <c r="M2283" s="397"/>
      <c r="N2283" s="399"/>
      <c r="O2283" s="397"/>
    </row>
    <row r="2284" spans="1:15" x14ac:dyDescent="0.2">
      <c r="A2284" s="397"/>
      <c r="B2284" s="397"/>
      <c r="C2284" s="397"/>
      <c r="D2284" s="397"/>
      <c r="E2284" s="397"/>
      <c r="F2284" s="397"/>
      <c r="G2284" s="397"/>
      <c r="H2284" s="399"/>
      <c r="I2284" s="608"/>
      <c r="J2284" s="363"/>
      <c r="K2284" s="363"/>
      <c r="L2284" s="397"/>
      <c r="M2284" s="397"/>
      <c r="N2284" s="399"/>
      <c r="O2284" s="397"/>
    </row>
    <row r="2285" spans="1:15" x14ac:dyDescent="0.2">
      <c r="A2285" s="397"/>
      <c r="B2285" s="397"/>
      <c r="C2285" s="397"/>
      <c r="D2285" s="397"/>
      <c r="E2285" s="397"/>
      <c r="F2285" s="397"/>
      <c r="G2285" s="397"/>
      <c r="H2285" s="399"/>
      <c r="I2285" s="608"/>
      <c r="J2285" s="363"/>
      <c r="K2285" s="363"/>
      <c r="L2285" s="397"/>
      <c r="M2285" s="397"/>
      <c r="N2285" s="399"/>
      <c r="O2285" s="397"/>
    </row>
    <row r="2286" spans="1:15" x14ac:dyDescent="0.2">
      <c r="A2286" s="397"/>
      <c r="B2286" s="397"/>
      <c r="C2286" s="397"/>
      <c r="D2286" s="397"/>
      <c r="E2286" s="397"/>
      <c r="F2286" s="397"/>
      <c r="G2286" s="397"/>
      <c r="H2286" s="399"/>
      <c r="I2286" s="608"/>
      <c r="J2286" s="363"/>
      <c r="K2286" s="363"/>
      <c r="L2286" s="397"/>
      <c r="M2286" s="397"/>
      <c r="N2286" s="399"/>
      <c r="O2286" s="397"/>
    </row>
    <row r="2287" spans="1:15" x14ac:dyDescent="0.2">
      <c r="A2287" s="397"/>
      <c r="B2287" s="397"/>
      <c r="C2287" s="397"/>
      <c r="D2287" s="397"/>
      <c r="E2287" s="397"/>
      <c r="F2287" s="397"/>
      <c r="G2287" s="397"/>
      <c r="H2287" s="399"/>
      <c r="I2287" s="608"/>
      <c r="J2287" s="363"/>
      <c r="K2287" s="363"/>
      <c r="L2287" s="397"/>
      <c r="M2287" s="397"/>
      <c r="N2287" s="399"/>
      <c r="O2287" s="397"/>
    </row>
    <row r="2288" spans="1:15" x14ac:dyDescent="0.2">
      <c r="A2288" s="397"/>
      <c r="B2288" s="397"/>
      <c r="C2288" s="397"/>
      <c r="D2288" s="397"/>
      <c r="E2288" s="397"/>
      <c r="F2288" s="397"/>
      <c r="G2288" s="397"/>
      <c r="H2288" s="399"/>
      <c r="I2288" s="608"/>
      <c r="J2288" s="363"/>
      <c r="K2288" s="363"/>
      <c r="L2288" s="397"/>
      <c r="M2288" s="397"/>
      <c r="N2288" s="399"/>
      <c r="O2288" s="397"/>
    </row>
    <row r="2289" spans="1:15" x14ac:dyDescent="0.2">
      <c r="A2289" s="397"/>
      <c r="B2289" s="397"/>
      <c r="C2289" s="397"/>
      <c r="D2289" s="397"/>
      <c r="E2289" s="397"/>
      <c r="F2289" s="397"/>
      <c r="G2289" s="397"/>
      <c r="H2289" s="399"/>
      <c r="I2289" s="608"/>
      <c r="J2289" s="363"/>
      <c r="K2289" s="363"/>
      <c r="L2289" s="397"/>
      <c r="M2289" s="397"/>
      <c r="N2289" s="399"/>
      <c r="O2289" s="397"/>
    </row>
    <row r="2290" spans="1:15" x14ac:dyDescent="0.2">
      <c r="A2290" s="397"/>
      <c r="B2290" s="397"/>
      <c r="C2290" s="397"/>
      <c r="D2290" s="397"/>
      <c r="E2290" s="397"/>
      <c r="F2290" s="397"/>
      <c r="G2290" s="397"/>
      <c r="H2290" s="399"/>
      <c r="I2290" s="608"/>
      <c r="J2290" s="363"/>
      <c r="K2290" s="363"/>
      <c r="L2290" s="397"/>
      <c r="M2290" s="397"/>
      <c r="N2290" s="399"/>
      <c r="O2290" s="397"/>
    </row>
    <row r="2291" spans="1:15" x14ac:dyDescent="0.2">
      <c r="A2291" s="397"/>
      <c r="B2291" s="397"/>
      <c r="C2291" s="397"/>
      <c r="D2291" s="397"/>
      <c r="E2291" s="397"/>
      <c r="F2291" s="397"/>
      <c r="G2291" s="397"/>
      <c r="H2291" s="399"/>
      <c r="I2291" s="608"/>
      <c r="J2291" s="363"/>
      <c r="K2291" s="363"/>
      <c r="L2291" s="397"/>
      <c r="M2291" s="397"/>
      <c r="N2291" s="399"/>
      <c r="O2291" s="397"/>
    </row>
    <row r="2292" spans="1:15" x14ac:dyDescent="0.2">
      <c r="A2292" s="397"/>
      <c r="B2292" s="397"/>
      <c r="C2292" s="397"/>
      <c r="D2292" s="397"/>
      <c r="E2292" s="397"/>
      <c r="F2292" s="397"/>
      <c r="G2292" s="397"/>
      <c r="H2292" s="399"/>
      <c r="I2292" s="608"/>
      <c r="J2292" s="363"/>
      <c r="K2292" s="363"/>
      <c r="L2292" s="397"/>
      <c r="M2292" s="397"/>
      <c r="N2292" s="399"/>
      <c r="O2292" s="397"/>
    </row>
    <row r="2293" spans="1:15" x14ac:dyDescent="0.2">
      <c r="A2293" s="397"/>
      <c r="B2293" s="397"/>
      <c r="C2293" s="397"/>
      <c r="D2293" s="397"/>
      <c r="E2293" s="397"/>
      <c r="F2293" s="397"/>
      <c r="G2293" s="397"/>
      <c r="H2293" s="399"/>
      <c r="I2293" s="608"/>
      <c r="J2293" s="363"/>
      <c r="K2293" s="363"/>
      <c r="L2293" s="397"/>
      <c r="M2293" s="397"/>
      <c r="N2293" s="399"/>
      <c r="O2293" s="397"/>
    </row>
    <row r="2294" spans="1:15" x14ac:dyDescent="0.2">
      <c r="A2294" s="397"/>
      <c r="B2294" s="397"/>
      <c r="C2294" s="397"/>
      <c r="D2294" s="397"/>
      <c r="E2294" s="397"/>
      <c r="F2294" s="397"/>
      <c r="G2294" s="397"/>
      <c r="H2294" s="399"/>
      <c r="I2294" s="608"/>
      <c r="J2294" s="363"/>
      <c r="K2294" s="363"/>
      <c r="L2294" s="397"/>
      <c r="M2294" s="397"/>
      <c r="N2294" s="399"/>
      <c r="O2294" s="397"/>
    </row>
    <row r="2295" spans="1:15" x14ac:dyDescent="0.2">
      <c r="A2295" s="397"/>
      <c r="B2295" s="397"/>
      <c r="C2295" s="397"/>
      <c r="D2295" s="397"/>
      <c r="E2295" s="397"/>
      <c r="F2295" s="397"/>
      <c r="G2295" s="397"/>
      <c r="H2295" s="399"/>
      <c r="I2295" s="608"/>
      <c r="J2295" s="363"/>
      <c r="K2295" s="363"/>
      <c r="L2295" s="397"/>
      <c r="M2295" s="397"/>
      <c r="N2295" s="399"/>
      <c r="O2295" s="397"/>
    </row>
    <row r="2296" spans="1:15" x14ac:dyDescent="0.2">
      <c r="A2296" s="397"/>
      <c r="B2296" s="397"/>
      <c r="C2296" s="397"/>
      <c r="D2296" s="397"/>
      <c r="E2296" s="397"/>
      <c r="F2296" s="397"/>
      <c r="G2296" s="397"/>
      <c r="H2296" s="399"/>
      <c r="I2296" s="608"/>
      <c r="J2296" s="363"/>
      <c r="K2296" s="363"/>
      <c r="L2296" s="397"/>
      <c r="M2296" s="397"/>
      <c r="N2296" s="399"/>
      <c r="O2296" s="397"/>
    </row>
    <row r="2297" spans="1:15" x14ac:dyDescent="0.2">
      <c r="A2297" s="397"/>
      <c r="B2297" s="397"/>
      <c r="C2297" s="397"/>
      <c r="D2297" s="397"/>
      <c r="E2297" s="397"/>
      <c r="F2297" s="397"/>
      <c r="G2297" s="397"/>
      <c r="H2297" s="399"/>
      <c r="I2297" s="608"/>
      <c r="J2297" s="363"/>
      <c r="K2297" s="363"/>
      <c r="L2297" s="397"/>
      <c r="M2297" s="397"/>
      <c r="N2297" s="399"/>
      <c r="O2297" s="397"/>
    </row>
    <row r="2298" spans="1:15" x14ac:dyDescent="0.2">
      <c r="A2298" s="397"/>
      <c r="B2298" s="397"/>
      <c r="C2298" s="397"/>
      <c r="D2298" s="397"/>
      <c r="E2298" s="397"/>
      <c r="F2298" s="397"/>
      <c r="G2298" s="397"/>
      <c r="H2298" s="399"/>
      <c r="I2298" s="608"/>
      <c r="J2298" s="363"/>
      <c r="K2298" s="363"/>
      <c r="L2298" s="397"/>
      <c r="M2298" s="397"/>
      <c r="N2298" s="399"/>
      <c r="O2298" s="397"/>
    </row>
    <row r="2299" spans="1:15" x14ac:dyDescent="0.2">
      <c r="A2299" s="397"/>
      <c r="B2299" s="397"/>
      <c r="C2299" s="397"/>
      <c r="D2299" s="397"/>
      <c r="E2299" s="397"/>
      <c r="F2299" s="397"/>
      <c r="G2299" s="397"/>
      <c r="H2299" s="399"/>
      <c r="I2299" s="608"/>
      <c r="J2299" s="363"/>
      <c r="K2299" s="363"/>
      <c r="L2299" s="397"/>
      <c r="M2299" s="397"/>
      <c r="N2299" s="399"/>
      <c r="O2299" s="397"/>
    </row>
    <row r="2300" spans="1:15" x14ac:dyDescent="0.2">
      <c r="A2300" s="397"/>
      <c r="B2300" s="397"/>
      <c r="C2300" s="397"/>
      <c r="D2300" s="397"/>
      <c r="E2300" s="397"/>
      <c r="F2300" s="397"/>
      <c r="G2300" s="397"/>
      <c r="H2300" s="399"/>
      <c r="I2300" s="608"/>
      <c r="J2300" s="363"/>
      <c r="K2300" s="363"/>
      <c r="L2300" s="397"/>
      <c r="M2300" s="397"/>
      <c r="N2300" s="399"/>
      <c r="O2300" s="397"/>
    </row>
    <row r="2301" spans="1:15" x14ac:dyDescent="0.2">
      <c r="A2301" s="397"/>
      <c r="B2301" s="397"/>
      <c r="C2301" s="397"/>
      <c r="D2301" s="397"/>
      <c r="E2301" s="397"/>
      <c r="F2301" s="397"/>
      <c r="G2301" s="397"/>
      <c r="H2301" s="399"/>
      <c r="I2301" s="608"/>
      <c r="J2301" s="363"/>
      <c r="K2301" s="363"/>
      <c r="L2301" s="397"/>
      <c r="M2301" s="397"/>
      <c r="N2301" s="399"/>
      <c r="O2301" s="397"/>
    </row>
    <row r="2302" spans="1:15" x14ac:dyDescent="0.2">
      <c r="A2302" s="397"/>
      <c r="B2302" s="397"/>
      <c r="C2302" s="397"/>
      <c r="D2302" s="397"/>
      <c r="E2302" s="397"/>
      <c r="F2302" s="397"/>
      <c r="G2302" s="397"/>
      <c r="H2302" s="399"/>
      <c r="I2302" s="608"/>
      <c r="J2302" s="363"/>
      <c r="K2302" s="363"/>
      <c r="L2302" s="397"/>
      <c r="M2302" s="397"/>
      <c r="N2302" s="399"/>
      <c r="O2302" s="397"/>
    </row>
    <row r="2303" spans="1:15" x14ac:dyDescent="0.2">
      <c r="A2303" s="397"/>
      <c r="B2303" s="397"/>
      <c r="C2303" s="397"/>
      <c r="D2303" s="397"/>
      <c r="E2303" s="397"/>
      <c r="F2303" s="397"/>
      <c r="G2303" s="397"/>
      <c r="H2303" s="399"/>
      <c r="I2303" s="608"/>
      <c r="J2303" s="363"/>
      <c r="K2303" s="363"/>
      <c r="L2303" s="397"/>
      <c r="M2303" s="397"/>
      <c r="N2303" s="399"/>
      <c r="O2303" s="397"/>
    </row>
    <row r="2304" spans="1:15" x14ac:dyDescent="0.2">
      <c r="A2304" s="397"/>
      <c r="B2304" s="397"/>
      <c r="C2304" s="397"/>
      <c r="D2304" s="397"/>
      <c r="E2304" s="397"/>
      <c r="F2304" s="397"/>
      <c r="G2304" s="397"/>
      <c r="H2304" s="399"/>
      <c r="I2304" s="608"/>
      <c r="J2304" s="363"/>
      <c r="K2304" s="363"/>
      <c r="L2304" s="397"/>
      <c r="M2304" s="397"/>
      <c r="N2304" s="399"/>
      <c r="O2304" s="397"/>
    </row>
    <row r="2305" spans="1:15" x14ac:dyDescent="0.2">
      <c r="A2305" s="397"/>
      <c r="B2305" s="397"/>
      <c r="C2305" s="397"/>
      <c r="D2305" s="397"/>
      <c r="E2305" s="397"/>
      <c r="F2305" s="397"/>
      <c r="G2305" s="397"/>
      <c r="H2305" s="399"/>
      <c r="I2305" s="608"/>
      <c r="J2305" s="363"/>
      <c r="K2305" s="363"/>
      <c r="L2305" s="397"/>
      <c r="M2305" s="397"/>
      <c r="N2305" s="399"/>
      <c r="O2305" s="397"/>
    </row>
    <row r="2306" spans="1:15" x14ac:dyDescent="0.2">
      <c r="A2306" s="397"/>
      <c r="B2306" s="397"/>
      <c r="C2306" s="397"/>
      <c r="D2306" s="397"/>
      <c r="E2306" s="397"/>
      <c r="F2306" s="397"/>
      <c r="G2306" s="397"/>
      <c r="H2306" s="399"/>
      <c r="I2306" s="608"/>
      <c r="J2306" s="363"/>
      <c r="K2306" s="363"/>
      <c r="L2306" s="397"/>
      <c r="M2306" s="397"/>
      <c r="N2306" s="399"/>
      <c r="O2306" s="397"/>
    </row>
    <row r="2307" spans="1:15" x14ac:dyDescent="0.2">
      <c r="A2307" s="397"/>
      <c r="B2307" s="397"/>
      <c r="C2307" s="397"/>
      <c r="D2307" s="397"/>
      <c r="E2307" s="397"/>
      <c r="F2307" s="397"/>
      <c r="G2307" s="397"/>
      <c r="H2307" s="399"/>
      <c r="I2307" s="608"/>
      <c r="J2307" s="363"/>
      <c r="K2307" s="363"/>
      <c r="L2307" s="397"/>
      <c r="M2307" s="397"/>
      <c r="N2307" s="399"/>
      <c r="O2307" s="397"/>
    </row>
    <row r="2308" spans="1:15" x14ac:dyDescent="0.2">
      <c r="A2308" s="397"/>
      <c r="B2308" s="397"/>
      <c r="C2308" s="397"/>
      <c r="D2308" s="397"/>
      <c r="E2308" s="397"/>
      <c r="F2308" s="397"/>
      <c r="G2308" s="397"/>
      <c r="H2308" s="399"/>
      <c r="I2308" s="608"/>
      <c r="J2308" s="363"/>
      <c r="K2308" s="363"/>
      <c r="L2308" s="397"/>
      <c r="M2308" s="397"/>
      <c r="N2308" s="399"/>
      <c r="O2308" s="397"/>
    </row>
    <row r="2309" spans="1:15" x14ac:dyDescent="0.2">
      <c r="A2309" s="397"/>
      <c r="B2309" s="397"/>
      <c r="C2309" s="397"/>
      <c r="D2309" s="397"/>
      <c r="E2309" s="397"/>
      <c r="F2309" s="397"/>
      <c r="G2309" s="397"/>
      <c r="H2309" s="399"/>
      <c r="I2309" s="608"/>
      <c r="J2309" s="363"/>
      <c r="K2309" s="363"/>
      <c r="L2309" s="397"/>
      <c r="M2309" s="397"/>
      <c r="N2309" s="399"/>
      <c r="O2309" s="397"/>
    </row>
    <row r="2310" spans="1:15" x14ac:dyDescent="0.2">
      <c r="A2310" s="397"/>
      <c r="B2310" s="397"/>
      <c r="C2310" s="397"/>
      <c r="D2310" s="397"/>
      <c r="E2310" s="397"/>
      <c r="F2310" s="397"/>
      <c r="G2310" s="397"/>
      <c r="H2310" s="399"/>
      <c r="I2310" s="608"/>
      <c r="J2310" s="363"/>
      <c r="K2310" s="363"/>
      <c r="L2310" s="397"/>
      <c r="M2310" s="397"/>
      <c r="N2310" s="399"/>
      <c r="O2310" s="397"/>
    </row>
    <row r="2311" spans="1:15" x14ac:dyDescent="0.2">
      <c r="A2311" s="397"/>
      <c r="B2311" s="397"/>
      <c r="C2311" s="397"/>
      <c r="D2311" s="397"/>
      <c r="E2311" s="397"/>
      <c r="F2311" s="397"/>
      <c r="G2311" s="397"/>
      <c r="H2311" s="399"/>
      <c r="I2311" s="608"/>
      <c r="J2311" s="363"/>
      <c r="K2311" s="363"/>
      <c r="L2311" s="397"/>
      <c r="M2311" s="397"/>
      <c r="N2311" s="399"/>
      <c r="O2311" s="397"/>
    </row>
    <row r="2312" spans="1:15" x14ac:dyDescent="0.2">
      <c r="A2312" s="397"/>
      <c r="B2312" s="397"/>
      <c r="C2312" s="397"/>
      <c r="D2312" s="397"/>
      <c r="E2312" s="397"/>
      <c r="F2312" s="397"/>
      <c r="G2312" s="397"/>
      <c r="H2312" s="399"/>
      <c r="I2312" s="608"/>
      <c r="J2312" s="363"/>
      <c r="K2312" s="363"/>
      <c r="L2312" s="397"/>
      <c r="M2312" s="397"/>
      <c r="N2312" s="399"/>
      <c r="O2312" s="397"/>
    </row>
    <row r="2313" spans="1:15" x14ac:dyDescent="0.2">
      <c r="A2313" s="397"/>
      <c r="B2313" s="397"/>
      <c r="C2313" s="397"/>
      <c r="D2313" s="397"/>
      <c r="E2313" s="397"/>
      <c r="F2313" s="397"/>
      <c r="G2313" s="397"/>
      <c r="H2313" s="399"/>
      <c r="I2313" s="608"/>
      <c r="J2313" s="363"/>
      <c r="K2313" s="363"/>
      <c r="L2313" s="397"/>
      <c r="M2313" s="397"/>
      <c r="N2313" s="399"/>
      <c r="O2313" s="397"/>
    </row>
    <row r="2314" spans="1:15" x14ac:dyDescent="0.2">
      <c r="A2314" s="397"/>
      <c r="B2314" s="397"/>
      <c r="C2314" s="397"/>
      <c r="D2314" s="397"/>
      <c r="E2314" s="397"/>
      <c r="F2314" s="397"/>
      <c r="G2314" s="397"/>
      <c r="H2314" s="399"/>
      <c r="I2314" s="608"/>
      <c r="J2314" s="363"/>
      <c r="K2314" s="363"/>
      <c r="L2314" s="397"/>
      <c r="M2314" s="397"/>
      <c r="N2314" s="399"/>
      <c r="O2314" s="397"/>
    </row>
    <row r="2315" spans="1:15" x14ac:dyDescent="0.2">
      <c r="A2315" s="397"/>
      <c r="B2315" s="397"/>
      <c r="C2315" s="397"/>
      <c r="D2315" s="397"/>
      <c r="E2315" s="397"/>
      <c r="F2315" s="397"/>
      <c r="G2315" s="397"/>
      <c r="H2315" s="399"/>
      <c r="I2315" s="608"/>
      <c r="J2315" s="363"/>
      <c r="K2315" s="363"/>
      <c r="L2315" s="397"/>
      <c r="M2315" s="397"/>
      <c r="N2315" s="399"/>
      <c r="O2315" s="397"/>
    </row>
    <row r="2316" spans="1:15" x14ac:dyDescent="0.2">
      <c r="A2316" s="397"/>
      <c r="B2316" s="397"/>
      <c r="C2316" s="397"/>
      <c r="D2316" s="397"/>
      <c r="E2316" s="397"/>
      <c r="F2316" s="397"/>
      <c r="G2316" s="397"/>
      <c r="H2316" s="399"/>
      <c r="I2316" s="608"/>
      <c r="J2316" s="363"/>
      <c r="K2316" s="363"/>
      <c r="L2316" s="397"/>
      <c r="M2316" s="397"/>
      <c r="N2316" s="399"/>
      <c r="O2316" s="397"/>
    </row>
    <row r="2317" spans="1:15" x14ac:dyDescent="0.2">
      <c r="A2317" s="397"/>
      <c r="B2317" s="397"/>
      <c r="C2317" s="397"/>
      <c r="D2317" s="397"/>
      <c r="E2317" s="397"/>
      <c r="F2317" s="397"/>
      <c r="G2317" s="397"/>
      <c r="H2317" s="399"/>
      <c r="I2317" s="608"/>
      <c r="J2317" s="363"/>
      <c r="K2317" s="363"/>
      <c r="L2317" s="397"/>
      <c r="M2317" s="397"/>
      <c r="N2317" s="399"/>
      <c r="O2317" s="397"/>
    </row>
    <row r="2318" spans="1:15" x14ac:dyDescent="0.2">
      <c r="A2318" s="397"/>
      <c r="B2318" s="397"/>
      <c r="C2318" s="397"/>
      <c r="D2318" s="397"/>
      <c r="E2318" s="397"/>
      <c r="F2318" s="397"/>
      <c r="G2318" s="397"/>
      <c r="H2318" s="399"/>
      <c r="I2318" s="608"/>
      <c r="J2318" s="363"/>
      <c r="K2318" s="363"/>
      <c r="L2318" s="397"/>
      <c r="M2318" s="397"/>
      <c r="N2318" s="399"/>
      <c r="O2318" s="397"/>
    </row>
    <row r="2319" spans="1:15" x14ac:dyDescent="0.2">
      <c r="A2319" s="397"/>
      <c r="B2319" s="397"/>
      <c r="C2319" s="397"/>
      <c r="D2319" s="397"/>
      <c r="E2319" s="397"/>
      <c r="F2319" s="397"/>
      <c r="G2319" s="397"/>
      <c r="H2319" s="399"/>
      <c r="I2319" s="608"/>
      <c r="J2319" s="363"/>
      <c r="K2319" s="363"/>
      <c r="L2319" s="397"/>
      <c r="M2319" s="397"/>
      <c r="N2319" s="399"/>
      <c r="O2319" s="397"/>
    </row>
    <row r="2320" spans="1:15" x14ac:dyDescent="0.2">
      <c r="A2320" s="397"/>
      <c r="B2320" s="397"/>
      <c r="C2320" s="397"/>
      <c r="D2320" s="397"/>
      <c r="E2320" s="397"/>
      <c r="F2320" s="397"/>
      <c r="G2320" s="397"/>
      <c r="H2320" s="399"/>
      <c r="I2320" s="608"/>
      <c r="J2320" s="363"/>
      <c r="K2320" s="363"/>
      <c r="L2320" s="397"/>
      <c r="M2320" s="397"/>
      <c r="N2320" s="399"/>
      <c r="O2320" s="397"/>
    </row>
    <row r="2321" spans="1:15" x14ac:dyDescent="0.2">
      <c r="A2321" s="397"/>
      <c r="B2321" s="397"/>
      <c r="C2321" s="397"/>
      <c r="D2321" s="397"/>
      <c r="E2321" s="397"/>
      <c r="F2321" s="397"/>
      <c r="G2321" s="397"/>
      <c r="H2321" s="399"/>
      <c r="I2321" s="608"/>
      <c r="J2321" s="363"/>
      <c r="K2321" s="363"/>
      <c r="L2321" s="397"/>
      <c r="M2321" s="397"/>
      <c r="N2321" s="399"/>
      <c r="O2321" s="397"/>
    </row>
    <row r="2322" spans="1:15" x14ac:dyDescent="0.2">
      <c r="A2322" s="397"/>
      <c r="B2322" s="397"/>
      <c r="C2322" s="397"/>
      <c r="D2322" s="397"/>
      <c r="E2322" s="397"/>
      <c r="F2322" s="397"/>
      <c r="G2322" s="397"/>
      <c r="H2322" s="399"/>
      <c r="I2322" s="608"/>
      <c r="J2322" s="363"/>
      <c r="K2322" s="363"/>
      <c r="L2322" s="397"/>
      <c r="M2322" s="397"/>
      <c r="N2322" s="399"/>
      <c r="O2322" s="397"/>
    </row>
    <row r="2323" spans="1:15" x14ac:dyDescent="0.2">
      <c r="A2323" s="397"/>
      <c r="B2323" s="397"/>
      <c r="C2323" s="397"/>
      <c r="D2323" s="397"/>
      <c r="E2323" s="397"/>
      <c r="F2323" s="397"/>
      <c r="G2323" s="397"/>
      <c r="H2323" s="399"/>
      <c r="I2323" s="608"/>
      <c r="J2323" s="363"/>
      <c r="K2323" s="363"/>
      <c r="L2323" s="397"/>
      <c r="M2323" s="397"/>
      <c r="N2323" s="399"/>
      <c r="O2323" s="397"/>
    </row>
    <row r="2324" spans="1:15" x14ac:dyDescent="0.2">
      <c r="A2324" s="397"/>
      <c r="B2324" s="397"/>
      <c r="C2324" s="397"/>
      <c r="D2324" s="397"/>
      <c r="E2324" s="397"/>
      <c r="F2324" s="397"/>
      <c r="G2324" s="397"/>
      <c r="H2324" s="399"/>
      <c r="I2324" s="608"/>
      <c r="J2324" s="363"/>
      <c r="K2324" s="363"/>
      <c r="L2324" s="397"/>
      <c r="M2324" s="397"/>
      <c r="N2324" s="399"/>
      <c r="O2324" s="397"/>
    </row>
    <row r="2325" spans="1:15" x14ac:dyDescent="0.2">
      <c r="A2325" s="397"/>
      <c r="B2325" s="397"/>
      <c r="C2325" s="397"/>
      <c r="D2325" s="397"/>
      <c r="E2325" s="397"/>
      <c r="F2325" s="397"/>
      <c r="G2325" s="397"/>
      <c r="H2325" s="399"/>
      <c r="I2325" s="608"/>
      <c r="J2325" s="363"/>
      <c r="K2325" s="363"/>
      <c r="L2325" s="397"/>
      <c r="M2325" s="397"/>
      <c r="N2325" s="399"/>
      <c r="O2325" s="397"/>
    </row>
    <row r="2326" spans="1:15" x14ac:dyDescent="0.2">
      <c r="A2326" s="397"/>
      <c r="B2326" s="397"/>
      <c r="C2326" s="397"/>
      <c r="D2326" s="397"/>
      <c r="E2326" s="397"/>
      <c r="F2326" s="397"/>
      <c r="G2326" s="397"/>
      <c r="H2326" s="399"/>
      <c r="I2326" s="608"/>
      <c r="J2326" s="363"/>
      <c r="K2326" s="363"/>
      <c r="L2326" s="397"/>
      <c r="M2326" s="397"/>
      <c r="N2326" s="399"/>
      <c r="O2326" s="397"/>
    </row>
    <row r="2327" spans="1:15" x14ac:dyDescent="0.2">
      <c r="A2327" s="397"/>
      <c r="B2327" s="397"/>
      <c r="C2327" s="397"/>
      <c r="D2327" s="397"/>
      <c r="E2327" s="397"/>
      <c r="F2327" s="397"/>
      <c r="G2327" s="397"/>
      <c r="H2327" s="399"/>
      <c r="I2327" s="608"/>
      <c r="J2327" s="363"/>
      <c r="K2327" s="363"/>
      <c r="L2327" s="397"/>
      <c r="M2327" s="397"/>
      <c r="N2327" s="399"/>
      <c r="O2327" s="397"/>
    </row>
    <row r="2328" spans="1:15" x14ac:dyDescent="0.2">
      <c r="A2328" s="397"/>
      <c r="B2328" s="397"/>
      <c r="C2328" s="397"/>
      <c r="D2328" s="397"/>
      <c r="E2328" s="397"/>
      <c r="F2328" s="397"/>
      <c r="G2328" s="397"/>
      <c r="H2328" s="399"/>
      <c r="I2328" s="608"/>
      <c r="J2328" s="363"/>
      <c r="K2328" s="363"/>
      <c r="L2328" s="397"/>
      <c r="M2328" s="397"/>
      <c r="N2328" s="399"/>
      <c r="O2328" s="397"/>
    </row>
    <row r="2329" spans="1:15" x14ac:dyDescent="0.2">
      <c r="A2329" s="397"/>
      <c r="B2329" s="397"/>
      <c r="C2329" s="397"/>
      <c r="D2329" s="397"/>
      <c r="E2329" s="397"/>
      <c r="F2329" s="397"/>
      <c r="G2329" s="397"/>
      <c r="H2329" s="399"/>
      <c r="I2329" s="608"/>
      <c r="J2329" s="363"/>
      <c r="K2329" s="363"/>
      <c r="L2329" s="397"/>
      <c r="M2329" s="397"/>
      <c r="N2329" s="399"/>
      <c r="O2329" s="397"/>
    </row>
    <row r="2330" spans="1:15" x14ac:dyDescent="0.2">
      <c r="A2330" s="397"/>
      <c r="B2330" s="397"/>
      <c r="C2330" s="397"/>
      <c r="D2330" s="397"/>
      <c r="E2330" s="397"/>
      <c r="F2330" s="397"/>
      <c r="G2330" s="397"/>
      <c r="H2330" s="399"/>
      <c r="I2330" s="608"/>
      <c r="J2330" s="363"/>
      <c r="K2330" s="363"/>
      <c r="L2330" s="397"/>
      <c r="M2330" s="397"/>
      <c r="N2330" s="399"/>
      <c r="O2330" s="397"/>
    </row>
    <row r="2331" spans="1:15" x14ac:dyDescent="0.2">
      <c r="A2331" s="397"/>
      <c r="B2331" s="397"/>
      <c r="C2331" s="397"/>
      <c r="D2331" s="397"/>
      <c r="E2331" s="397"/>
      <c r="F2331" s="397"/>
      <c r="G2331" s="397"/>
      <c r="H2331" s="399"/>
      <c r="I2331" s="608"/>
      <c r="J2331" s="363"/>
      <c r="K2331" s="363"/>
      <c r="L2331" s="397"/>
      <c r="M2331" s="397"/>
      <c r="N2331" s="399"/>
      <c r="O2331" s="397"/>
    </row>
    <row r="2332" spans="1:15" x14ac:dyDescent="0.2">
      <c r="A2332" s="397"/>
      <c r="B2332" s="397"/>
      <c r="C2332" s="397"/>
      <c r="D2332" s="397"/>
      <c r="E2332" s="397"/>
      <c r="F2332" s="397"/>
      <c r="G2332" s="397"/>
      <c r="H2332" s="399"/>
      <c r="I2332" s="608"/>
      <c r="J2332" s="363"/>
      <c r="K2332" s="363"/>
      <c r="L2332" s="397"/>
      <c r="M2332" s="397"/>
      <c r="N2332" s="399"/>
      <c r="O2332" s="397"/>
    </row>
    <row r="2333" spans="1:15" x14ac:dyDescent="0.2">
      <c r="A2333" s="397"/>
      <c r="B2333" s="397"/>
      <c r="C2333" s="397"/>
      <c r="D2333" s="397"/>
      <c r="E2333" s="397"/>
      <c r="F2333" s="397"/>
      <c r="G2333" s="397"/>
      <c r="H2333" s="399"/>
      <c r="I2333" s="608"/>
      <c r="J2333" s="363"/>
      <c r="K2333" s="363"/>
      <c r="L2333" s="397"/>
      <c r="M2333" s="397"/>
      <c r="N2333" s="399"/>
      <c r="O2333" s="397"/>
    </row>
    <row r="2334" spans="1:15" x14ac:dyDescent="0.2">
      <c r="A2334" s="397"/>
      <c r="B2334" s="397"/>
      <c r="C2334" s="397"/>
      <c r="D2334" s="397"/>
      <c r="E2334" s="397"/>
      <c r="F2334" s="397"/>
      <c r="G2334" s="397"/>
      <c r="H2334" s="399"/>
      <c r="I2334" s="608"/>
      <c r="J2334" s="363"/>
      <c r="K2334" s="363"/>
      <c r="L2334" s="397"/>
      <c r="M2334" s="397"/>
      <c r="N2334" s="399"/>
      <c r="O2334" s="397"/>
    </row>
    <row r="2335" spans="1:15" x14ac:dyDescent="0.2">
      <c r="A2335" s="397"/>
      <c r="B2335" s="397"/>
      <c r="C2335" s="397"/>
      <c r="D2335" s="397"/>
      <c r="E2335" s="397"/>
      <c r="F2335" s="397"/>
      <c r="G2335" s="397"/>
      <c r="H2335" s="399"/>
      <c r="I2335" s="608"/>
      <c r="J2335" s="363"/>
      <c r="K2335" s="363"/>
      <c r="L2335" s="397"/>
      <c r="M2335" s="397"/>
      <c r="N2335" s="399"/>
      <c r="O2335" s="397"/>
    </row>
    <row r="2336" spans="1:15" x14ac:dyDescent="0.2">
      <c r="A2336" s="397"/>
      <c r="B2336" s="397"/>
      <c r="C2336" s="397"/>
      <c r="D2336" s="397"/>
      <c r="E2336" s="397"/>
      <c r="F2336" s="397"/>
      <c r="G2336" s="397"/>
      <c r="H2336" s="399"/>
      <c r="I2336" s="608"/>
      <c r="J2336" s="363"/>
      <c r="K2336" s="363"/>
      <c r="L2336" s="397"/>
      <c r="M2336" s="397"/>
      <c r="N2336" s="399"/>
      <c r="O2336" s="397"/>
    </row>
    <row r="2337" spans="1:15" x14ac:dyDescent="0.2">
      <c r="A2337" s="397"/>
      <c r="B2337" s="397"/>
      <c r="C2337" s="397"/>
      <c r="D2337" s="397"/>
      <c r="E2337" s="397"/>
      <c r="F2337" s="397"/>
      <c r="G2337" s="397"/>
      <c r="H2337" s="399"/>
      <c r="I2337" s="608"/>
      <c r="J2337" s="363"/>
      <c r="K2337" s="363"/>
      <c r="L2337" s="397"/>
      <c r="M2337" s="397"/>
      <c r="N2337" s="399"/>
      <c r="O2337" s="397"/>
    </row>
    <row r="2338" spans="1:15" x14ac:dyDescent="0.2">
      <c r="A2338" s="397"/>
      <c r="B2338" s="397"/>
      <c r="C2338" s="397"/>
      <c r="D2338" s="397"/>
      <c r="E2338" s="397"/>
      <c r="F2338" s="397"/>
      <c r="G2338" s="397"/>
      <c r="H2338" s="399"/>
      <c r="I2338" s="608"/>
      <c r="J2338" s="363"/>
      <c r="K2338" s="363"/>
      <c r="L2338" s="397"/>
      <c r="M2338" s="397"/>
      <c r="N2338" s="399"/>
      <c r="O2338" s="397"/>
    </row>
    <row r="2339" spans="1:15" x14ac:dyDescent="0.2">
      <c r="A2339" s="397"/>
      <c r="B2339" s="397"/>
      <c r="C2339" s="397"/>
      <c r="D2339" s="397"/>
      <c r="E2339" s="397"/>
      <c r="F2339" s="397"/>
      <c r="G2339" s="397"/>
      <c r="H2339" s="399"/>
      <c r="I2339" s="608"/>
      <c r="J2339" s="363"/>
      <c r="K2339" s="363"/>
      <c r="L2339" s="397"/>
      <c r="M2339" s="397"/>
      <c r="N2339" s="399"/>
      <c r="O2339" s="397"/>
    </row>
    <row r="2340" spans="1:15" x14ac:dyDescent="0.2">
      <c r="A2340" s="397"/>
      <c r="B2340" s="397"/>
      <c r="C2340" s="397"/>
      <c r="D2340" s="397"/>
      <c r="E2340" s="397"/>
      <c r="F2340" s="397"/>
      <c r="G2340" s="397"/>
      <c r="H2340" s="399"/>
      <c r="I2340" s="608"/>
      <c r="J2340" s="363"/>
      <c r="K2340" s="363"/>
      <c r="L2340" s="397"/>
      <c r="M2340" s="397"/>
      <c r="N2340" s="399"/>
      <c r="O2340" s="397"/>
    </row>
    <row r="2341" spans="1:15" x14ac:dyDescent="0.2">
      <c r="A2341" s="397"/>
      <c r="B2341" s="397"/>
      <c r="C2341" s="397"/>
      <c r="D2341" s="397"/>
      <c r="E2341" s="397"/>
      <c r="F2341" s="397"/>
      <c r="G2341" s="397"/>
      <c r="H2341" s="399"/>
      <c r="I2341" s="608"/>
      <c r="J2341" s="363"/>
      <c r="K2341" s="363"/>
      <c r="L2341" s="397"/>
      <c r="M2341" s="397"/>
      <c r="N2341" s="399"/>
      <c r="O2341" s="397"/>
    </row>
    <row r="2342" spans="1:15" x14ac:dyDescent="0.2">
      <c r="A2342" s="397"/>
      <c r="B2342" s="397"/>
      <c r="C2342" s="397"/>
      <c r="D2342" s="397"/>
      <c r="E2342" s="397"/>
      <c r="F2342" s="397"/>
      <c r="G2342" s="397"/>
      <c r="H2342" s="399"/>
      <c r="I2342" s="608"/>
      <c r="J2342" s="363"/>
      <c r="K2342" s="363"/>
      <c r="L2342" s="397"/>
      <c r="M2342" s="397"/>
      <c r="N2342" s="399"/>
      <c r="O2342" s="397"/>
    </row>
    <row r="2343" spans="1:15" x14ac:dyDescent="0.2">
      <c r="A2343" s="397"/>
      <c r="B2343" s="397"/>
      <c r="C2343" s="397"/>
      <c r="D2343" s="397"/>
      <c r="E2343" s="397"/>
      <c r="F2343" s="397"/>
      <c r="G2343" s="397"/>
      <c r="H2343" s="399"/>
      <c r="I2343" s="608"/>
      <c r="J2343" s="363"/>
      <c r="K2343" s="363"/>
      <c r="L2343" s="397"/>
      <c r="M2343" s="397"/>
      <c r="N2343" s="399"/>
      <c r="O2343" s="397"/>
    </row>
    <row r="2344" spans="1:15" x14ac:dyDescent="0.2">
      <c r="A2344" s="397"/>
      <c r="B2344" s="397"/>
      <c r="C2344" s="397"/>
      <c r="D2344" s="397"/>
      <c r="E2344" s="397"/>
      <c r="F2344" s="397"/>
      <c r="G2344" s="397"/>
      <c r="H2344" s="399"/>
      <c r="I2344" s="608"/>
      <c r="J2344" s="363"/>
      <c r="K2344" s="363"/>
      <c r="L2344" s="397"/>
      <c r="M2344" s="397"/>
      <c r="N2344" s="399"/>
      <c r="O2344" s="397"/>
    </row>
    <row r="2345" spans="1:15" x14ac:dyDescent="0.2">
      <c r="A2345" s="397"/>
      <c r="B2345" s="397"/>
      <c r="C2345" s="397"/>
      <c r="D2345" s="397"/>
      <c r="E2345" s="397"/>
      <c r="F2345" s="397"/>
      <c r="G2345" s="397"/>
      <c r="H2345" s="399"/>
      <c r="I2345" s="608"/>
      <c r="J2345" s="363"/>
      <c r="K2345" s="363"/>
      <c r="L2345" s="397"/>
      <c r="M2345" s="397"/>
      <c r="N2345" s="399"/>
      <c r="O2345" s="397"/>
    </row>
    <row r="2346" spans="1:15" x14ac:dyDescent="0.2">
      <c r="A2346" s="397"/>
      <c r="B2346" s="397"/>
      <c r="C2346" s="397"/>
      <c r="D2346" s="397"/>
      <c r="E2346" s="397"/>
      <c r="F2346" s="397"/>
      <c r="G2346" s="397"/>
      <c r="H2346" s="399"/>
      <c r="I2346" s="608"/>
      <c r="J2346" s="363"/>
      <c r="K2346" s="363"/>
      <c r="L2346" s="397"/>
      <c r="M2346" s="397"/>
      <c r="N2346" s="399"/>
      <c r="O2346" s="397"/>
    </row>
    <row r="2347" spans="1:15" x14ac:dyDescent="0.2">
      <c r="A2347" s="397"/>
      <c r="B2347" s="397"/>
      <c r="C2347" s="397"/>
      <c r="D2347" s="397"/>
      <c r="E2347" s="397"/>
      <c r="F2347" s="397"/>
      <c r="G2347" s="397"/>
      <c r="H2347" s="399"/>
      <c r="I2347" s="608"/>
      <c r="J2347" s="363"/>
      <c r="K2347" s="363"/>
      <c r="L2347" s="397"/>
      <c r="M2347" s="397"/>
      <c r="N2347" s="399"/>
      <c r="O2347" s="397"/>
    </row>
    <row r="2348" spans="1:15" x14ac:dyDescent="0.2">
      <c r="A2348" s="397"/>
      <c r="B2348" s="397"/>
      <c r="C2348" s="397"/>
      <c r="D2348" s="397"/>
      <c r="E2348" s="397"/>
      <c r="F2348" s="397"/>
      <c r="G2348" s="397"/>
      <c r="H2348" s="399"/>
      <c r="I2348" s="608"/>
      <c r="J2348" s="363"/>
      <c r="K2348" s="363"/>
      <c r="L2348" s="397"/>
      <c r="M2348" s="397"/>
      <c r="N2348" s="399"/>
      <c r="O2348" s="397"/>
    </row>
    <row r="2349" spans="1:15" x14ac:dyDescent="0.2">
      <c r="A2349" s="397"/>
      <c r="B2349" s="397"/>
      <c r="C2349" s="397"/>
      <c r="D2349" s="397"/>
      <c r="E2349" s="397"/>
      <c r="F2349" s="397"/>
      <c r="G2349" s="397"/>
      <c r="H2349" s="399"/>
      <c r="I2349" s="608"/>
      <c r="J2349" s="363"/>
      <c r="K2349" s="363"/>
      <c r="L2349" s="397"/>
      <c r="M2349" s="397"/>
      <c r="N2349" s="399"/>
      <c r="O2349" s="397"/>
    </row>
    <row r="2350" spans="1:15" x14ac:dyDescent="0.2">
      <c r="A2350" s="397"/>
      <c r="B2350" s="397"/>
      <c r="C2350" s="397"/>
      <c r="D2350" s="397"/>
      <c r="E2350" s="397"/>
      <c r="F2350" s="397"/>
      <c r="G2350" s="397"/>
      <c r="H2350" s="399"/>
      <c r="I2350" s="608"/>
      <c r="J2350" s="363"/>
      <c r="K2350" s="363"/>
      <c r="L2350" s="397"/>
      <c r="M2350" s="397"/>
      <c r="N2350" s="399"/>
      <c r="O2350" s="397"/>
    </row>
    <row r="2351" spans="1:15" x14ac:dyDescent="0.2">
      <c r="A2351" s="397"/>
      <c r="B2351" s="397"/>
      <c r="C2351" s="397"/>
      <c r="D2351" s="397"/>
      <c r="E2351" s="397"/>
      <c r="F2351" s="397"/>
      <c r="G2351" s="397"/>
      <c r="H2351" s="399"/>
      <c r="I2351" s="608"/>
      <c r="J2351" s="363"/>
      <c r="K2351" s="363"/>
      <c r="L2351" s="397"/>
      <c r="M2351" s="397"/>
      <c r="N2351" s="399"/>
      <c r="O2351" s="397"/>
    </row>
    <row r="2352" spans="1:15" x14ac:dyDescent="0.2">
      <c r="A2352" s="397"/>
      <c r="B2352" s="397"/>
      <c r="C2352" s="397"/>
      <c r="D2352" s="397"/>
      <c r="E2352" s="397"/>
      <c r="F2352" s="397"/>
      <c r="G2352" s="397"/>
      <c r="H2352" s="399"/>
      <c r="I2352" s="608"/>
      <c r="J2352" s="363"/>
      <c r="K2352" s="363"/>
      <c r="L2352" s="397"/>
      <c r="M2352" s="397"/>
      <c r="N2352" s="399"/>
      <c r="O2352" s="397"/>
    </row>
    <row r="2353" spans="1:15" x14ac:dyDescent="0.2">
      <c r="A2353" s="397"/>
      <c r="B2353" s="397"/>
      <c r="C2353" s="397"/>
      <c r="D2353" s="397"/>
      <c r="E2353" s="397"/>
      <c r="F2353" s="397"/>
      <c r="G2353" s="397"/>
      <c r="H2353" s="399"/>
      <c r="I2353" s="608"/>
      <c r="J2353" s="363"/>
      <c r="K2353" s="363"/>
      <c r="L2353" s="397"/>
      <c r="M2353" s="397"/>
      <c r="N2353" s="399"/>
      <c r="O2353" s="397"/>
    </row>
    <row r="2354" spans="1:15" x14ac:dyDescent="0.2">
      <c r="A2354" s="397"/>
      <c r="B2354" s="397"/>
      <c r="C2354" s="397"/>
      <c r="D2354" s="397"/>
      <c r="E2354" s="397"/>
      <c r="F2354" s="397"/>
      <c r="G2354" s="397"/>
      <c r="H2354" s="399"/>
      <c r="I2354" s="608"/>
      <c r="J2354" s="363"/>
      <c r="K2354" s="363"/>
      <c r="L2354" s="397"/>
      <c r="M2354" s="397"/>
      <c r="N2354" s="399"/>
      <c r="O2354" s="397"/>
    </row>
    <row r="2355" spans="1:15" x14ac:dyDescent="0.2">
      <c r="A2355" s="397"/>
      <c r="B2355" s="397"/>
      <c r="C2355" s="397"/>
      <c r="D2355" s="397"/>
      <c r="E2355" s="397"/>
      <c r="F2355" s="397"/>
      <c r="G2355" s="397"/>
      <c r="H2355" s="399"/>
      <c r="I2355" s="608"/>
      <c r="J2355" s="363"/>
      <c r="K2355" s="363"/>
      <c r="L2355" s="397"/>
      <c r="M2355" s="397"/>
      <c r="N2355" s="399"/>
      <c r="O2355" s="397"/>
    </row>
    <row r="2356" spans="1:15" x14ac:dyDescent="0.2">
      <c r="A2356" s="397"/>
      <c r="B2356" s="397"/>
      <c r="C2356" s="397"/>
      <c r="D2356" s="397"/>
      <c r="E2356" s="397"/>
      <c r="F2356" s="397"/>
      <c r="G2356" s="397"/>
      <c r="H2356" s="399"/>
      <c r="I2356" s="608"/>
      <c r="J2356" s="363"/>
      <c r="K2356" s="363"/>
      <c r="L2356" s="397"/>
      <c r="M2356" s="397"/>
      <c r="N2356" s="399"/>
      <c r="O2356" s="397"/>
    </row>
    <row r="2357" spans="1:15" x14ac:dyDescent="0.2">
      <c r="A2357" s="397"/>
      <c r="B2357" s="397"/>
      <c r="C2357" s="397"/>
      <c r="D2357" s="397"/>
      <c r="E2357" s="397"/>
      <c r="F2357" s="397"/>
      <c r="G2357" s="397"/>
      <c r="H2357" s="399"/>
      <c r="I2357" s="608"/>
      <c r="J2357" s="363"/>
      <c r="K2357" s="363"/>
      <c r="L2357" s="397"/>
      <c r="M2357" s="397"/>
      <c r="N2357" s="399"/>
      <c r="O2357" s="397"/>
    </row>
    <row r="2358" spans="1:15" x14ac:dyDescent="0.2">
      <c r="A2358" s="397"/>
      <c r="B2358" s="397"/>
      <c r="C2358" s="397"/>
      <c r="D2358" s="397"/>
      <c r="E2358" s="397"/>
      <c r="F2358" s="397"/>
      <c r="G2358" s="397"/>
      <c r="H2358" s="399"/>
      <c r="I2358" s="608"/>
      <c r="J2358" s="363"/>
      <c r="K2358" s="363"/>
      <c r="L2358" s="397"/>
      <c r="M2358" s="397"/>
      <c r="N2358" s="399"/>
      <c r="O2358" s="397"/>
    </row>
    <row r="2359" spans="1:15" x14ac:dyDescent="0.2">
      <c r="A2359" s="397"/>
      <c r="B2359" s="397"/>
      <c r="C2359" s="397"/>
      <c r="D2359" s="397"/>
      <c r="E2359" s="397"/>
      <c r="F2359" s="397"/>
      <c r="G2359" s="397"/>
      <c r="H2359" s="399"/>
      <c r="I2359" s="608"/>
      <c r="J2359" s="363"/>
      <c r="K2359" s="363"/>
      <c r="L2359" s="397"/>
      <c r="M2359" s="397"/>
      <c r="N2359" s="399"/>
      <c r="O2359" s="397"/>
    </row>
    <row r="2360" spans="1:15" x14ac:dyDescent="0.2">
      <c r="A2360" s="397"/>
      <c r="B2360" s="397"/>
      <c r="C2360" s="397"/>
      <c r="D2360" s="397"/>
      <c r="E2360" s="397"/>
      <c r="F2360" s="397"/>
      <c r="G2360" s="397"/>
      <c r="H2360" s="399"/>
      <c r="I2360" s="608"/>
      <c r="J2360" s="363"/>
      <c r="K2360" s="363"/>
      <c r="L2360" s="397"/>
      <c r="M2360" s="397"/>
      <c r="N2360" s="399"/>
      <c r="O2360" s="397"/>
    </row>
    <row r="2361" spans="1:15" x14ac:dyDescent="0.2">
      <c r="A2361" s="397"/>
      <c r="B2361" s="397"/>
      <c r="C2361" s="397"/>
      <c r="D2361" s="397"/>
      <c r="E2361" s="397"/>
      <c r="F2361" s="397"/>
      <c r="G2361" s="397"/>
      <c r="H2361" s="399"/>
      <c r="I2361" s="608"/>
      <c r="J2361" s="363"/>
      <c r="K2361" s="363"/>
      <c r="L2361" s="397"/>
      <c r="M2361" s="397"/>
      <c r="N2361" s="399"/>
      <c r="O2361" s="397"/>
    </row>
    <row r="2362" spans="1:15" x14ac:dyDescent="0.2">
      <c r="A2362" s="397"/>
      <c r="B2362" s="397"/>
      <c r="C2362" s="397"/>
      <c r="D2362" s="397"/>
      <c r="E2362" s="397"/>
      <c r="F2362" s="397"/>
      <c r="G2362" s="397"/>
      <c r="H2362" s="399"/>
      <c r="I2362" s="608"/>
      <c r="J2362" s="363"/>
      <c r="K2362" s="363"/>
      <c r="L2362" s="397"/>
      <c r="M2362" s="397"/>
      <c r="N2362" s="399"/>
      <c r="O2362" s="397"/>
    </row>
    <row r="2363" spans="1:15" x14ac:dyDescent="0.2">
      <c r="A2363" s="397"/>
      <c r="B2363" s="397"/>
      <c r="C2363" s="397"/>
      <c r="D2363" s="397"/>
      <c r="E2363" s="397"/>
      <c r="F2363" s="397"/>
      <c r="G2363" s="397"/>
      <c r="H2363" s="399"/>
      <c r="I2363" s="608"/>
      <c r="J2363" s="363"/>
      <c r="K2363" s="363"/>
      <c r="L2363" s="397"/>
      <c r="M2363" s="397"/>
      <c r="N2363" s="399"/>
      <c r="O2363" s="397"/>
    </row>
    <row r="2364" spans="1:15" x14ac:dyDescent="0.2">
      <c r="A2364" s="397"/>
      <c r="B2364" s="397"/>
      <c r="C2364" s="397"/>
      <c r="D2364" s="397"/>
      <c r="E2364" s="397"/>
      <c r="F2364" s="397"/>
      <c r="G2364" s="397"/>
      <c r="H2364" s="399"/>
      <c r="I2364" s="608"/>
      <c r="J2364" s="363"/>
      <c r="K2364" s="363"/>
      <c r="L2364" s="397"/>
      <c r="M2364" s="397"/>
      <c r="N2364" s="399"/>
      <c r="O2364" s="397"/>
    </row>
    <row r="2365" spans="1:15" x14ac:dyDescent="0.2">
      <c r="A2365" s="397"/>
      <c r="B2365" s="397"/>
      <c r="C2365" s="397"/>
      <c r="D2365" s="397"/>
      <c r="E2365" s="397"/>
      <c r="F2365" s="397"/>
      <c r="G2365" s="397"/>
      <c r="H2365" s="399"/>
      <c r="I2365" s="608"/>
      <c r="J2365" s="363"/>
      <c r="K2365" s="363"/>
      <c r="L2365" s="397"/>
      <c r="M2365" s="397"/>
      <c r="N2365" s="399"/>
      <c r="O2365" s="397"/>
    </row>
    <row r="2366" spans="1:15" x14ac:dyDescent="0.2">
      <c r="A2366" s="397"/>
      <c r="B2366" s="397"/>
      <c r="C2366" s="397"/>
      <c r="D2366" s="397"/>
      <c r="E2366" s="397"/>
      <c r="F2366" s="397"/>
      <c r="G2366" s="397"/>
      <c r="H2366" s="399"/>
      <c r="I2366" s="608"/>
      <c r="J2366" s="363"/>
      <c r="K2366" s="363"/>
      <c r="L2366" s="397"/>
      <c r="M2366" s="397"/>
      <c r="N2366" s="399"/>
      <c r="O2366" s="397"/>
    </row>
    <row r="2367" spans="1:15" x14ac:dyDescent="0.2">
      <c r="A2367" s="397"/>
      <c r="B2367" s="397"/>
      <c r="C2367" s="397"/>
      <c r="D2367" s="397"/>
      <c r="E2367" s="397"/>
      <c r="F2367" s="397"/>
      <c r="G2367" s="397"/>
      <c r="H2367" s="399"/>
      <c r="I2367" s="608"/>
      <c r="J2367" s="363"/>
      <c r="K2367" s="363"/>
      <c r="L2367" s="397"/>
      <c r="M2367" s="397"/>
      <c r="N2367" s="399"/>
      <c r="O2367" s="397"/>
    </row>
    <row r="2368" spans="1:15" x14ac:dyDescent="0.2">
      <c r="A2368" s="397"/>
      <c r="B2368" s="397"/>
      <c r="C2368" s="397"/>
      <c r="D2368" s="397"/>
      <c r="E2368" s="397"/>
      <c r="F2368" s="397"/>
      <c r="G2368" s="397"/>
      <c r="H2368" s="399"/>
      <c r="I2368" s="608"/>
      <c r="J2368" s="363"/>
      <c r="K2368" s="363"/>
      <c r="L2368" s="397"/>
      <c r="M2368" s="397"/>
      <c r="N2368" s="399"/>
      <c r="O2368" s="397"/>
    </row>
    <row r="2369" spans="1:15" x14ac:dyDescent="0.2">
      <c r="A2369" s="397"/>
      <c r="B2369" s="397"/>
      <c r="C2369" s="397"/>
      <c r="D2369" s="397"/>
      <c r="E2369" s="397"/>
      <c r="F2369" s="397"/>
      <c r="G2369" s="397"/>
      <c r="H2369" s="399"/>
      <c r="I2369" s="608"/>
      <c r="J2369" s="363"/>
      <c r="K2369" s="363"/>
      <c r="L2369" s="397"/>
      <c r="M2369" s="397"/>
      <c r="N2369" s="399"/>
      <c r="O2369" s="397"/>
    </row>
    <row r="2370" spans="1:15" x14ac:dyDescent="0.2">
      <c r="A2370" s="397"/>
      <c r="B2370" s="397"/>
      <c r="C2370" s="397"/>
      <c r="D2370" s="397"/>
      <c r="E2370" s="397"/>
      <c r="F2370" s="397"/>
      <c r="G2370" s="397"/>
      <c r="H2370" s="399"/>
      <c r="I2370" s="608"/>
      <c r="J2370" s="363"/>
      <c r="K2370" s="363"/>
      <c r="L2370" s="397"/>
      <c r="M2370" s="397"/>
      <c r="N2370" s="399"/>
      <c r="O2370" s="397"/>
    </row>
    <row r="2371" spans="1:15" x14ac:dyDescent="0.2">
      <c r="A2371" s="397"/>
      <c r="B2371" s="397"/>
      <c r="C2371" s="397"/>
      <c r="D2371" s="397"/>
      <c r="E2371" s="397"/>
      <c r="F2371" s="397"/>
      <c r="G2371" s="397"/>
      <c r="H2371" s="399"/>
      <c r="I2371" s="608"/>
      <c r="J2371" s="363"/>
      <c r="K2371" s="363"/>
      <c r="L2371" s="397"/>
      <c r="M2371" s="397"/>
      <c r="N2371" s="399"/>
      <c r="O2371" s="397"/>
    </row>
    <row r="2372" spans="1:15" x14ac:dyDescent="0.2">
      <c r="A2372" s="397"/>
      <c r="B2372" s="397"/>
      <c r="C2372" s="397"/>
      <c r="D2372" s="397"/>
      <c r="E2372" s="397"/>
      <c r="F2372" s="397"/>
      <c r="G2372" s="397"/>
      <c r="H2372" s="399"/>
      <c r="I2372" s="608"/>
      <c r="J2372" s="363"/>
      <c r="K2372" s="363"/>
      <c r="L2372" s="397"/>
      <c r="M2372" s="397"/>
      <c r="N2372" s="399"/>
      <c r="O2372" s="397"/>
    </row>
    <row r="2373" spans="1:15" x14ac:dyDescent="0.2">
      <c r="A2373" s="397"/>
      <c r="B2373" s="397"/>
      <c r="C2373" s="397"/>
      <c r="D2373" s="397"/>
      <c r="E2373" s="397"/>
      <c r="F2373" s="397"/>
      <c r="G2373" s="397"/>
      <c r="H2373" s="399"/>
      <c r="I2373" s="608"/>
      <c r="J2373" s="363"/>
      <c r="K2373" s="363"/>
      <c r="L2373" s="397"/>
      <c r="M2373" s="397"/>
      <c r="N2373" s="399"/>
      <c r="O2373" s="397"/>
    </row>
    <row r="2374" spans="1:15" x14ac:dyDescent="0.2">
      <c r="A2374" s="397"/>
      <c r="B2374" s="397"/>
      <c r="C2374" s="397"/>
      <c r="D2374" s="397"/>
      <c r="E2374" s="397"/>
      <c r="F2374" s="397"/>
      <c r="G2374" s="397"/>
      <c r="H2374" s="399"/>
      <c r="I2374" s="608"/>
      <c r="J2374" s="363"/>
      <c r="K2374" s="363"/>
      <c r="L2374" s="397"/>
      <c r="M2374" s="397"/>
      <c r="N2374" s="399"/>
      <c r="O2374" s="397"/>
    </row>
    <row r="2375" spans="1:15" x14ac:dyDescent="0.2">
      <c r="A2375" s="397"/>
      <c r="B2375" s="397"/>
      <c r="C2375" s="397"/>
      <c r="D2375" s="397"/>
      <c r="E2375" s="397"/>
      <c r="F2375" s="397"/>
      <c r="G2375" s="397"/>
      <c r="H2375" s="399"/>
      <c r="I2375" s="608"/>
      <c r="J2375" s="363"/>
      <c r="K2375" s="363"/>
      <c r="L2375" s="397"/>
      <c r="M2375" s="397"/>
      <c r="N2375" s="399"/>
      <c r="O2375" s="397"/>
    </row>
    <row r="2376" spans="1:15" x14ac:dyDescent="0.2">
      <c r="A2376" s="397"/>
      <c r="B2376" s="397"/>
      <c r="C2376" s="397"/>
      <c r="D2376" s="397"/>
      <c r="E2376" s="397"/>
      <c r="F2376" s="397"/>
      <c r="G2376" s="397"/>
      <c r="H2376" s="399"/>
      <c r="I2376" s="608"/>
      <c r="J2376" s="363"/>
      <c r="K2376" s="363"/>
      <c r="L2376" s="397"/>
      <c r="M2376" s="397"/>
      <c r="N2376" s="399"/>
      <c r="O2376" s="397"/>
    </row>
    <row r="2377" spans="1:15" x14ac:dyDescent="0.2">
      <c r="A2377" s="397"/>
      <c r="B2377" s="397"/>
      <c r="C2377" s="397"/>
      <c r="D2377" s="397"/>
      <c r="E2377" s="397"/>
      <c r="F2377" s="397"/>
      <c r="G2377" s="397"/>
      <c r="H2377" s="399"/>
      <c r="I2377" s="608"/>
      <c r="J2377" s="363"/>
      <c r="K2377" s="363"/>
      <c r="L2377" s="397"/>
      <c r="M2377" s="397"/>
      <c r="N2377" s="399"/>
      <c r="O2377" s="397"/>
    </row>
    <row r="2378" spans="1:15" x14ac:dyDescent="0.2">
      <c r="A2378" s="397"/>
      <c r="B2378" s="397"/>
      <c r="C2378" s="397"/>
      <c r="D2378" s="397"/>
      <c r="E2378" s="397"/>
      <c r="F2378" s="397"/>
      <c r="G2378" s="397"/>
      <c r="H2378" s="399"/>
      <c r="I2378" s="608"/>
      <c r="J2378" s="363"/>
      <c r="K2378" s="363"/>
      <c r="L2378" s="397"/>
      <c r="M2378" s="397"/>
      <c r="N2378" s="399"/>
      <c r="O2378" s="397"/>
    </row>
    <row r="2379" spans="1:15" x14ac:dyDescent="0.2">
      <c r="A2379" s="397"/>
      <c r="B2379" s="397"/>
      <c r="C2379" s="397"/>
      <c r="D2379" s="397"/>
      <c r="E2379" s="397"/>
      <c r="F2379" s="397"/>
      <c r="G2379" s="397"/>
      <c r="H2379" s="399"/>
      <c r="I2379" s="608"/>
      <c r="J2379" s="363"/>
      <c r="K2379" s="363"/>
      <c r="L2379" s="397"/>
      <c r="M2379" s="397"/>
      <c r="N2379" s="399"/>
      <c r="O2379" s="397"/>
    </row>
    <row r="2380" spans="1:15" x14ac:dyDescent="0.2">
      <c r="A2380" s="397"/>
      <c r="B2380" s="397"/>
      <c r="C2380" s="397"/>
      <c r="D2380" s="397"/>
      <c r="E2380" s="397"/>
      <c r="F2380" s="397"/>
      <c r="G2380" s="397"/>
      <c r="H2380" s="399"/>
      <c r="I2380" s="608"/>
      <c r="J2380" s="363"/>
      <c r="K2380" s="363"/>
      <c r="L2380" s="397"/>
      <c r="M2380" s="397"/>
      <c r="N2380" s="399"/>
      <c r="O2380" s="397"/>
    </row>
    <row r="2381" spans="1:15" x14ac:dyDescent="0.2">
      <c r="A2381" s="397"/>
      <c r="B2381" s="397"/>
      <c r="C2381" s="397"/>
      <c r="D2381" s="397"/>
      <c r="E2381" s="397"/>
      <c r="F2381" s="397"/>
      <c r="G2381" s="397"/>
      <c r="H2381" s="399"/>
      <c r="I2381" s="608"/>
      <c r="J2381" s="363"/>
      <c r="K2381" s="363"/>
      <c r="L2381" s="397"/>
      <c r="M2381" s="397"/>
      <c r="N2381" s="399"/>
      <c r="O2381" s="397"/>
    </row>
    <row r="2382" spans="1:15" x14ac:dyDescent="0.2">
      <c r="A2382" s="397"/>
      <c r="B2382" s="397"/>
      <c r="C2382" s="397"/>
      <c r="D2382" s="397"/>
      <c r="E2382" s="397"/>
      <c r="F2382" s="397"/>
      <c r="G2382" s="397"/>
      <c r="H2382" s="399"/>
      <c r="I2382" s="608"/>
      <c r="J2382" s="363"/>
      <c r="K2382" s="363"/>
      <c r="L2382" s="397"/>
      <c r="M2382" s="397"/>
      <c r="N2382" s="399"/>
      <c r="O2382" s="397"/>
    </row>
    <row r="2383" spans="1:15" x14ac:dyDescent="0.2">
      <c r="A2383" s="397"/>
      <c r="B2383" s="397"/>
      <c r="C2383" s="397"/>
      <c r="D2383" s="397"/>
      <c r="E2383" s="397"/>
      <c r="F2383" s="397"/>
      <c r="G2383" s="397"/>
      <c r="H2383" s="399"/>
      <c r="I2383" s="608"/>
      <c r="J2383" s="363"/>
      <c r="K2383" s="363"/>
      <c r="L2383" s="397"/>
      <c r="M2383" s="397"/>
      <c r="N2383" s="399"/>
      <c r="O2383" s="397"/>
    </row>
    <row r="2384" spans="1:15" x14ac:dyDescent="0.2">
      <c r="A2384" s="397"/>
      <c r="B2384" s="397"/>
      <c r="C2384" s="397"/>
      <c r="D2384" s="397"/>
      <c r="E2384" s="397"/>
      <c r="F2384" s="397"/>
      <c r="G2384" s="397"/>
      <c r="H2384" s="399"/>
      <c r="I2384" s="608"/>
      <c r="J2384" s="363"/>
      <c r="K2384" s="363"/>
      <c r="L2384" s="397"/>
      <c r="M2384" s="397"/>
      <c r="N2384" s="399"/>
      <c r="O2384" s="397"/>
    </row>
    <row r="2385" spans="1:15" x14ac:dyDescent="0.2">
      <c r="A2385" s="397"/>
      <c r="B2385" s="397"/>
      <c r="C2385" s="397"/>
      <c r="D2385" s="397"/>
      <c r="E2385" s="397"/>
      <c r="F2385" s="397"/>
      <c r="G2385" s="397"/>
      <c r="H2385" s="399"/>
      <c r="I2385" s="608"/>
      <c r="J2385" s="363"/>
      <c r="K2385" s="363"/>
      <c r="L2385" s="397"/>
      <c r="M2385" s="397"/>
      <c r="N2385" s="399"/>
      <c r="O2385" s="397"/>
    </row>
    <row r="2386" spans="1:15" x14ac:dyDescent="0.2">
      <c r="A2386" s="397"/>
      <c r="B2386" s="397"/>
      <c r="C2386" s="397"/>
      <c r="D2386" s="397"/>
      <c r="E2386" s="397"/>
      <c r="F2386" s="397"/>
      <c r="G2386" s="397"/>
      <c r="H2386" s="399"/>
      <c r="I2386" s="608"/>
      <c r="J2386" s="363"/>
      <c r="K2386" s="363"/>
      <c r="L2386" s="397"/>
      <c r="M2386" s="397"/>
      <c r="N2386" s="399"/>
      <c r="O2386" s="397"/>
    </row>
    <row r="2387" spans="1:15" x14ac:dyDescent="0.2">
      <c r="A2387" s="397"/>
      <c r="B2387" s="397"/>
      <c r="C2387" s="397"/>
      <c r="D2387" s="397"/>
      <c r="E2387" s="397"/>
      <c r="F2387" s="397"/>
      <c r="G2387" s="397"/>
      <c r="H2387" s="399"/>
      <c r="I2387" s="608"/>
      <c r="J2387" s="363"/>
      <c r="K2387" s="363"/>
      <c r="L2387" s="397"/>
      <c r="M2387" s="397"/>
      <c r="N2387" s="399"/>
      <c r="O2387" s="397"/>
    </row>
    <row r="2388" spans="1:15" x14ac:dyDescent="0.2">
      <c r="A2388" s="397"/>
      <c r="B2388" s="397"/>
      <c r="C2388" s="397"/>
      <c r="D2388" s="397"/>
      <c r="E2388" s="397"/>
      <c r="F2388" s="397"/>
      <c r="G2388" s="397"/>
      <c r="H2388" s="399"/>
      <c r="I2388" s="608"/>
      <c r="J2388" s="363"/>
      <c r="K2388" s="363"/>
      <c r="L2388" s="397"/>
      <c r="M2388" s="397"/>
      <c r="N2388" s="399"/>
      <c r="O2388" s="397"/>
    </row>
    <row r="2389" spans="1:15" x14ac:dyDescent="0.2">
      <c r="A2389" s="397"/>
      <c r="B2389" s="397"/>
      <c r="C2389" s="397"/>
      <c r="D2389" s="397"/>
      <c r="E2389" s="397"/>
      <c r="F2389" s="397"/>
      <c r="G2389" s="397"/>
      <c r="H2389" s="399"/>
      <c r="I2389" s="608"/>
      <c r="J2389" s="363"/>
      <c r="K2389" s="363"/>
      <c r="L2389" s="397"/>
      <c r="M2389" s="397"/>
      <c r="N2389" s="399"/>
      <c r="O2389" s="397"/>
    </row>
    <row r="2390" spans="1:15" x14ac:dyDescent="0.2">
      <c r="A2390" s="397"/>
      <c r="B2390" s="397"/>
      <c r="C2390" s="397"/>
      <c r="D2390" s="397"/>
      <c r="E2390" s="397"/>
      <c r="F2390" s="397"/>
      <c r="G2390" s="397"/>
      <c r="H2390" s="399"/>
      <c r="I2390" s="608"/>
      <c r="J2390" s="363"/>
      <c r="K2390" s="363"/>
      <c r="L2390" s="397"/>
      <c r="M2390" s="397"/>
      <c r="N2390" s="399"/>
      <c r="O2390" s="397"/>
    </row>
    <row r="2391" spans="1:15" x14ac:dyDescent="0.2">
      <c r="A2391" s="397"/>
      <c r="B2391" s="397"/>
      <c r="C2391" s="397"/>
      <c r="D2391" s="397"/>
      <c r="E2391" s="397"/>
      <c r="F2391" s="397"/>
      <c r="G2391" s="397"/>
      <c r="H2391" s="399"/>
      <c r="I2391" s="608"/>
      <c r="J2391" s="363"/>
      <c r="K2391" s="363"/>
      <c r="L2391" s="397"/>
      <c r="M2391" s="397"/>
      <c r="N2391" s="399"/>
      <c r="O2391" s="397"/>
    </row>
    <row r="2392" spans="1:15" x14ac:dyDescent="0.2">
      <c r="A2392" s="397"/>
      <c r="B2392" s="397"/>
      <c r="C2392" s="397"/>
      <c r="D2392" s="397"/>
      <c r="E2392" s="397"/>
      <c r="F2392" s="397"/>
      <c r="G2392" s="397"/>
      <c r="H2392" s="399"/>
      <c r="I2392" s="608"/>
      <c r="J2392" s="363"/>
      <c r="K2392" s="363"/>
      <c r="L2392" s="397"/>
      <c r="M2392" s="397"/>
      <c r="N2392" s="399"/>
      <c r="O2392" s="397"/>
    </row>
    <row r="2393" spans="1:15" x14ac:dyDescent="0.2">
      <c r="A2393" s="397"/>
      <c r="B2393" s="397"/>
      <c r="C2393" s="397"/>
      <c r="D2393" s="397"/>
      <c r="E2393" s="397"/>
      <c r="F2393" s="397"/>
      <c r="G2393" s="397"/>
      <c r="H2393" s="399"/>
      <c r="I2393" s="608"/>
      <c r="J2393" s="363"/>
      <c r="K2393" s="363"/>
      <c r="L2393" s="397"/>
      <c r="M2393" s="397"/>
      <c r="N2393" s="399"/>
      <c r="O2393" s="397"/>
    </row>
    <row r="2394" spans="1:15" x14ac:dyDescent="0.2">
      <c r="A2394" s="397"/>
      <c r="B2394" s="397"/>
      <c r="C2394" s="397"/>
      <c r="D2394" s="397"/>
      <c r="E2394" s="397"/>
      <c r="F2394" s="397"/>
      <c r="G2394" s="397"/>
      <c r="H2394" s="399"/>
      <c r="I2394" s="608"/>
      <c r="J2394" s="363"/>
      <c r="K2394" s="363"/>
      <c r="L2394" s="397"/>
      <c r="M2394" s="397"/>
      <c r="N2394" s="399"/>
      <c r="O2394" s="397"/>
    </row>
    <row r="2395" spans="1:15" x14ac:dyDescent="0.2">
      <c r="A2395" s="397"/>
      <c r="B2395" s="397"/>
      <c r="C2395" s="397"/>
      <c r="D2395" s="397"/>
      <c r="E2395" s="397"/>
      <c r="F2395" s="397"/>
      <c r="G2395" s="397"/>
      <c r="H2395" s="399"/>
      <c r="I2395" s="608"/>
      <c r="J2395" s="363"/>
      <c r="K2395" s="363"/>
      <c r="L2395" s="397"/>
      <c r="M2395" s="397"/>
      <c r="N2395" s="399"/>
      <c r="O2395" s="397"/>
    </row>
    <row r="2396" spans="1:15" x14ac:dyDescent="0.2">
      <c r="A2396" s="397"/>
      <c r="B2396" s="397"/>
      <c r="C2396" s="397"/>
      <c r="D2396" s="397"/>
      <c r="E2396" s="397"/>
      <c r="F2396" s="397"/>
      <c r="G2396" s="397"/>
      <c r="H2396" s="399"/>
      <c r="I2396" s="608"/>
      <c r="J2396" s="363"/>
      <c r="K2396" s="363"/>
      <c r="L2396" s="397"/>
      <c r="M2396" s="397"/>
      <c r="N2396" s="399"/>
      <c r="O2396" s="397"/>
    </row>
    <row r="2397" spans="1:15" x14ac:dyDescent="0.2">
      <c r="A2397" s="397"/>
      <c r="B2397" s="397"/>
      <c r="C2397" s="397"/>
      <c r="D2397" s="397"/>
      <c r="E2397" s="397"/>
      <c r="F2397" s="397"/>
      <c r="G2397" s="397"/>
      <c r="H2397" s="399"/>
      <c r="I2397" s="608"/>
      <c r="J2397" s="363"/>
      <c r="K2397" s="363"/>
      <c r="L2397" s="397"/>
      <c r="M2397" s="397"/>
      <c r="N2397" s="399"/>
      <c r="O2397" s="397"/>
    </row>
    <row r="2398" spans="1:15" x14ac:dyDescent="0.2">
      <c r="A2398" s="397"/>
      <c r="B2398" s="397"/>
      <c r="C2398" s="397"/>
      <c r="D2398" s="397"/>
      <c r="E2398" s="397"/>
      <c r="F2398" s="397"/>
      <c r="G2398" s="397"/>
      <c r="H2398" s="399"/>
      <c r="I2398" s="608"/>
      <c r="J2398" s="363"/>
      <c r="K2398" s="363"/>
      <c r="L2398" s="397"/>
      <c r="M2398" s="397"/>
      <c r="N2398" s="399"/>
      <c r="O2398" s="397"/>
    </row>
    <row r="2399" spans="1:15" x14ac:dyDescent="0.2">
      <c r="A2399" s="397"/>
      <c r="B2399" s="397"/>
      <c r="C2399" s="397"/>
      <c r="D2399" s="397"/>
      <c r="E2399" s="397"/>
      <c r="F2399" s="397"/>
      <c r="G2399" s="397"/>
      <c r="H2399" s="399"/>
      <c r="I2399" s="608"/>
      <c r="J2399" s="363"/>
      <c r="K2399" s="363"/>
      <c r="L2399" s="397"/>
      <c r="M2399" s="397"/>
      <c r="N2399" s="399"/>
      <c r="O2399" s="397"/>
    </row>
    <row r="2400" spans="1:15" x14ac:dyDescent="0.2">
      <c r="A2400" s="397"/>
      <c r="B2400" s="397"/>
      <c r="C2400" s="397"/>
      <c r="D2400" s="397"/>
      <c r="E2400" s="397"/>
      <c r="F2400" s="397"/>
      <c r="G2400" s="397"/>
      <c r="H2400" s="399"/>
      <c r="I2400" s="608"/>
      <c r="J2400" s="363"/>
      <c r="K2400" s="363"/>
      <c r="L2400" s="397"/>
      <c r="M2400" s="397"/>
      <c r="N2400" s="399"/>
      <c r="O2400" s="397"/>
    </row>
    <row r="2401" spans="1:15" x14ac:dyDescent="0.2">
      <c r="A2401" s="397"/>
      <c r="B2401" s="397"/>
      <c r="C2401" s="397"/>
      <c r="D2401" s="397"/>
      <c r="E2401" s="397"/>
      <c r="F2401" s="397"/>
      <c r="G2401" s="397"/>
      <c r="H2401" s="399"/>
      <c r="I2401" s="608"/>
      <c r="J2401" s="363"/>
      <c r="K2401" s="363"/>
      <c r="L2401" s="397"/>
      <c r="M2401" s="397"/>
      <c r="N2401" s="399"/>
      <c r="O2401" s="397"/>
    </row>
    <row r="2402" spans="1:15" x14ac:dyDescent="0.2">
      <c r="A2402" s="397"/>
      <c r="B2402" s="397"/>
      <c r="C2402" s="397"/>
      <c r="D2402" s="397"/>
      <c r="E2402" s="397"/>
      <c r="F2402" s="397"/>
      <c r="G2402" s="397"/>
      <c r="H2402" s="399"/>
      <c r="I2402" s="608"/>
      <c r="J2402" s="363"/>
      <c r="K2402" s="363"/>
      <c r="L2402" s="397"/>
      <c r="M2402" s="397"/>
      <c r="N2402" s="399"/>
      <c r="O2402" s="397"/>
    </row>
    <row r="2403" spans="1:15" x14ac:dyDescent="0.2">
      <c r="A2403" s="397"/>
      <c r="B2403" s="397"/>
      <c r="C2403" s="397"/>
      <c r="D2403" s="397"/>
      <c r="E2403" s="397"/>
      <c r="F2403" s="397"/>
      <c r="G2403" s="397"/>
      <c r="H2403" s="399"/>
      <c r="I2403" s="608"/>
      <c r="J2403" s="363"/>
      <c r="K2403" s="363"/>
      <c r="L2403" s="397"/>
      <c r="M2403" s="397"/>
      <c r="N2403" s="399"/>
      <c r="O2403" s="397"/>
    </row>
    <row r="2404" spans="1:15" x14ac:dyDescent="0.2">
      <c r="A2404" s="397"/>
      <c r="B2404" s="397"/>
      <c r="C2404" s="397"/>
      <c r="D2404" s="397"/>
      <c r="E2404" s="397"/>
      <c r="F2404" s="397"/>
      <c r="G2404" s="397"/>
      <c r="H2404" s="399"/>
      <c r="I2404" s="608"/>
      <c r="J2404" s="363"/>
      <c r="K2404" s="363"/>
      <c r="L2404" s="397"/>
      <c r="M2404" s="397"/>
      <c r="N2404" s="399"/>
      <c r="O2404" s="397"/>
    </row>
    <row r="2405" spans="1:15" x14ac:dyDescent="0.2">
      <c r="A2405" s="397"/>
      <c r="B2405" s="397"/>
      <c r="C2405" s="397"/>
      <c r="D2405" s="397"/>
      <c r="E2405" s="397"/>
      <c r="F2405" s="397"/>
      <c r="G2405" s="397"/>
      <c r="H2405" s="399"/>
      <c r="I2405" s="608"/>
      <c r="J2405" s="363"/>
      <c r="K2405" s="363"/>
      <c r="L2405" s="397"/>
      <c r="M2405" s="397"/>
      <c r="N2405" s="399"/>
      <c r="O2405" s="397"/>
    </row>
    <row r="2406" spans="1:15" x14ac:dyDescent="0.2">
      <c r="A2406" s="397"/>
      <c r="B2406" s="397"/>
      <c r="C2406" s="397"/>
      <c r="D2406" s="397"/>
      <c r="E2406" s="397"/>
      <c r="F2406" s="397"/>
      <c r="G2406" s="397"/>
      <c r="H2406" s="399"/>
      <c r="I2406" s="608"/>
      <c r="J2406" s="363"/>
      <c r="K2406" s="363"/>
      <c r="L2406" s="397"/>
      <c r="M2406" s="397"/>
      <c r="N2406" s="399"/>
      <c r="O2406" s="397"/>
    </row>
    <row r="2407" spans="1:15" x14ac:dyDescent="0.2">
      <c r="A2407" s="397"/>
      <c r="B2407" s="397"/>
      <c r="C2407" s="397"/>
      <c r="D2407" s="397"/>
      <c r="E2407" s="397"/>
      <c r="F2407" s="397"/>
      <c r="G2407" s="397"/>
      <c r="H2407" s="399"/>
      <c r="I2407" s="608"/>
      <c r="J2407" s="363"/>
      <c r="K2407" s="363"/>
      <c r="L2407" s="397"/>
      <c r="M2407" s="397"/>
      <c r="N2407" s="399"/>
      <c r="O2407" s="397"/>
    </row>
    <row r="2408" spans="1:15" x14ac:dyDescent="0.2">
      <c r="A2408" s="397"/>
      <c r="B2408" s="397"/>
      <c r="C2408" s="397"/>
      <c r="D2408" s="397"/>
      <c r="E2408" s="397"/>
      <c r="F2408" s="397"/>
      <c r="G2408" s="397"/>
      <c r="H2408" s="399"/>
      <c r="I2408" s="608"/>
      <c r="J2408" s="363"/>
      <c r="K2408" s="363"/>
      <c r="L2408" s="397"/>
      <c r="M2408" s="397"/>
      <c r="N2408" s="399"/>
      <c r="O2408" s="397"/>
    </row>
    <row r="2409" spans="1:15" x14ac:dyDescent="0.2">
      <c r="A2409" s="397"/>
      <c r="B2409" s="397"/>
      <c r="C2409" s="397"/>
      <c r="D2409" s="397"/>
      <c r="E2409" s="397"/>
      <c r="F2409" s="397"/>
      <c r="G2409" s="397"/>
      <c r="H2409" s="399"/>
      <c r="I2409" s="608"/>
      <c r="J2409" s="363"/>
      <c r="K2409" s="363"/>
      <c r="L2409" s="397"/>
      <c r="M2409" s="397"/>
      <c r="N2409" s="399"/>
      <c r="O2409" s="397"/>
    </row>
    <row r="2410" spans="1:15" x14ac:dyDescent="0.2">
      <c r="A2410" s="397"/>
      <c r="B2410" s="397"/>
      <c r="C2410" s="397"/>
      <c r="D2410" s="397"/>
      <c r="E2410" s="397"/>
      <c r="F2410" s="397"/>
      <c r="G2410" s="397"/>
      <c r="H2410" s="399"/>
      <c r="I2410" s="608"/>
      <c r="J2410" s="363"/>
      <c r="K2410" s="363"/>
      <c r="L2410" s="397"/>
      <c r="M2410" s="397"/>
      <c r="N2410" s="399"/>
      <c r="O2410" s="397"/>
    </row>
    <row r="2411" spans="1:15" x14ac:dyDescent="0.2">
      <c r="A2411" s="397"/>
      <c r="B2411" s="397"/>
      <c r="C2411" s="397"/>
      <c r="D2411" s="397"/>
      <c r="E2411" s="397"/>
      <c r="F2411" s="397"/>
      <c r="G2411" s="397"/>
      <c r="H2411" s="399"/>
      <c r="I2411" s="608"/>
      <c r="J2411" s="363"/>
      <c r="K2411" s="363"/>
      <c r="L2411" s="397"/>
      <c r="M2411" s="397"/>
      <c r="N2411" s="399"/>
      <c r="O2411" s="397"/>
    </row>
    <row r="2412" spans="1:15" x14ac:dyDescent="0.2">
      <c r="A2412" s="397"/>
      <c r="B2412" s="397"/>
      <c r="C2412" s="397"/>
      <c r="D2412" s="397"/>
      <c r="E2412" s="397"/>
      <c r="F2412" s="397"/>
      <c r="G2412" s="397"/>
      <c r="H2412" s="399"/>
      <c r="I2412" s="608"/>
      <c r="J2412" s="363"/>
      <c r="K2412" s="363"/>
      <c r="L2412" s="397"/>
      <c r="M2412" s="397"/>
      <c r="N2412" s="399"/>
      <c r="O2412" s="397"/>
    </row>
    <row r="2413" spans="1:15" x14ac:dyDescent="0.2">
      <c r="A2413" s="397"/>
      <c r="B2413" s="397"/>
      <c r="C2413" s="397"/>
      <c r="D2413" s="397"/>
      <c r="E2413" s="397"/>
      <c r="F2413" s="397"/>
      <c r="G2413" s="397"/>
      <c r="H2413" s="399"/>
      <c r="I2413" s="608"/>
      <c r="J2413" s="363"/>
      <c r="K2413" s="363"/>
      <c r="L2413" s="397"/>
      <c r="M2413" s="397"/>
      <c r="N2413" s="399"/>
      <c r="O2413" s="397"/>
    </row>
    <row r="2414" spans="1:15" x14ac:dyDescent="0.2">
      <c r="A2414" s="397"/>
      <c r="B2414" s="397"/>
      <c r="C2414" s="397"/>
      <c r="D2414" s="397"/>
      <c r="E2414" s="397"/>
      <c r="F2414" s="397"/>
      <c r="G2414" s="397"/>
      <c r="H2414" s="399"/>
      <c r="I2414" s="608"/>
      <c r="J2414" s="363"/>
      <c r="K2414" s="363"/>
      <c r="L2414" s="397"/>
      <c r="M2414" s="397"/>
      <c r="N2414" s="399"/>
      <c r="O2414" s="397"/>
    </row>
    <row r="2415" spans="1:15" x14ac:dyDescent="0.2">
      <c r="A2415" s="397"/>
      <c r="B2415" s="397"/>
      <c r="C2415" s="397"/>
      <c r="D2415" s="397"/>
      <c r="E2415" s="397"/>
      <c r="F2415" s="397"/>
      <c r="G2415" s="397"/>
      <c r="H2415" s="399"/>
      <c r="I2415" s="608"/>
      <c r="J2415" s="363"/>
      <c r="K2415" s="363"/>
      <c r="L2415" s="397"/>
      <c r="M2415" s="397"/>
      <c r="N2415" s="399"/>
      <c r="O2415" s="397"/>
    </row>
    <row r="2416" spans="1:15" x14ac:dyDescent="0.2">
      <c r="A2416" s="397"/>
      <c r="B2416" s="397"/>
      <c r="C2416" s="397"/>
      <c r="D2416" s="397"/>
      <c r="E2416" s="397"/>
      <c r="F2416" s="397"/>
      <c r="G2416" s="397"/>
      <c r="H2416" s="399"/>
      <c r="I2416" s="608"/>
      <c r="J2416" s="363"/>
      <c r="K2416" s="363"/>
      <c r="L2416" s="397"/>
      <c r="M2416" s="397"/>
      <c r="N2416" s="399"/>
      <c r="O2416" s="397"/>
    </row>
    <row r="2417" spans="1:15" x14ac:dyDescent="0.2">
      <c r="A2417" s="397"/>
      <c r="B2417" s="397"/>
      <c r="C2417" s="397"/>
      <c r="D2417" s="397"/>
      <c r="E2417" s="397"/>
      <c r="F2417" s="397"/>
      <c r="G2417" s="397"/>
      <c r="H2417" s="399"/>
      <c r="I2417" s="608"/>
      <c r="J2417" s="363"/>
      <c r="K2417" s="363"/>
      <c r="L2417" s="397"/>
      <c r="M2417" s="397"/>
      <c r="N2417" s="399"/>
      <c r="O2417" s="397"/>
    </row>
    <row r="2418" spans="1:15" x14ac:dyDescent="0.2">
      <c r="A2418" s="397"/>
      <c r="B2418" s="397"/>
      <c r="C2418" s="397"/>
      <c r="D2418" s="397"/>
      <c r="E2418" s="397"/>
      <c r="F2418" s="397"/>
      <c r="G2418" s="397"/>
      <c r="H2418" s="399"/>
      <c r="I2418" s="608"/>
      <c r="J2418" s="363"/>
      <c r="K2418" s="363"/>
      <c r="L2418" s="397"/>
      <c r="M2418" s="397"/>
      <c r="N2418" s="399"/>
      <c r="O2418" s="397"/>
    </row>
    <row r="2419" spans="1:15" x14ac:dyDescent="0.2">
      <c r="A2419" s="397"/>
      <c r="B2419" s="397"/>
      <c r="C2419" s="397"/>
      <c r="D2419" s="397"/>
      <c r="E2419" s="397"/>
      <c r="F2419" s="397"/>
      <c r="G2419" s="397"/>
      <c r="H2419" s="399"/>
      <c r="I2419" s="608"/>
      <c r="J2419" s="363"/>
      <c r="K2419" s="363"/>
      <c r="L2419" s="397"/>
      <c r="M2419" s="397"/>
      <c r="N2419" s="399"/>
      <c r="O2419" s="397"/>
    </row>
    <row r="2420" spans="1:15" x14ac:dyDescent="0.2">
      <c r="A2420" s="397"/>
      <c r="B2420" s="397"/>
      <c r="C2420" s="397"/>
      <c r="D2420" s="397"/>
      <c r="E2420" s="397"/>
      <c r="F2420" s="397"/>
      <c r="G2420" s="397"/>
      <c r="H2420" s="399"/>
      <c r="I2420" s="608"/>
      <c r="J2420" s="363"/>
      <c r="K2420" s="363"/>
      <c r="L2420" s="397"/>
      <c r="M2420" s="397"/>
      <c r="N2420" s="399"/>
      <c r="O2420" s="397"/>
    </row>
    <row r="2421" spans="1:15" x14ac:dyDescent="0.2">
      <c r="A2421" s="397"/>
      <c r="B2421" s="397"/>
      <c r="C2421" s="397"/>
      <c r="D2421" s="397"/>
      <c r="E2421" s="397"/>
      <c r="F2421" s="397"/>
      <c r="G2421" s="397"/>
      <c r="H2421" s="399"/>
      <c r="I2421" s="608"/>
      <c r="J2421" s="363"/>
      <c r="K2421" s="363"/>
      <c r="L2421" s="397"/>
      <c r="M2421" s="397"/>
      <c r="N2421" s="399"/>
      <c r="O2421" s="397"/>
    </row>
    <row r="2422" spans="1:15" x14ac:dyDescent="0.2">
      <c r="A2422" s="397"/>
      <c r="B2422" s="397"/>
      <c r="C2422" s="397"/>
      <c r="D2422" s="397"/>
      <c r="E2422" s="397"/>
      <c r="F2422" s="397"/>
      <c r="G2422" s="397"/>
      <c r="H2422" s="399"/>
      <c r="I2422" s="608"/>
      <c r="J2422" s="363"/>
      <c r="K2422" s="363"/>
      <c r="L2422" s="397"/>
      <c r="M2422" s="397"/>
      <c r="N2422" s="399"/>
      <c r="O2422" s="397"/>
    </row>
    <row r="2423" spans="1:15" x14ac:dyDescent="0.2">
      <c r="A2423" s="397"/>
      <c r="B2423" s="397"/>
      <c r="C2423" s="397"/>
      <c r="D2423" s="397"/>
      <c r="E2423" s="397"/>
      <c r="F2423" s="397"/>
      <c r="G2423" s="397"/>
      <c r="H2423" s="399"/>
      <c r="I2423" s="608"/>
      <c r="J2423" s="363"/>
      <c r="K2423" s="363"/>
      <c r="L2423" s="397"/>
      <c r="M2423" s="397"/>
      <c r="N2423" s="399"/>
      <c r="O2423" s="397"/>
    </row>
    <row r="2424" spans="1:15" x14ac:dyDescent="0.2">
      <c r="A2424" s="397"/>
      <c r="B2424" s="397"/>
      <c r="C2424" s="397"/>
      <c r="D2424" s="397"/>
      <c r="E2424" s="397"/>
      <c r="F2424" s="397"/>
      <c r="G2424" s="397"/>
      <c r="H2424" s="399"/>
      <c r="I2424" s="608"/>
      <c r="J2424" s="363"/>
      <c r="K2424" s="363"/>
      <c r="L2424" s="397"/>
      <c r="M2424" s="397"/>
      <c r="N2424" s="399"/>
      <c r="O2424" s="397"/>
    </row>
    <row r="2425" spans="1:15" x14ac:dyDescent="0.2">
      <c r="A2425" s="397"/>
      <c r="B2425" s="397"/>
      <c r="C2425" s="397"/>
      <c r="D2425" s="397"/>
      <c r="E2425" s="397"/>
      <c r="F2425" s="397"/>
      <c r="G2425" s="397"/>
      <c r="H2425" s="399"/>
      <c r="I2425" s="608"/>
      <c r="J2425" s="363"/>
      <c r="K2425" s="363"/>
      <c r="L2425" s="397"/>
      <c r="M2425" s="397"/>
      <c r="N2425" s="399"/>
      <c r="O2425" s="397"/>
    </row>
    <row r="2426" spans="1:15" x14ac:dyDescent="0.2">
      <c r="A2426" s="397"/>
      <c r="B2426" s="397"/>
      <c r="C2426" s="397"/>
      <c r="D2426" s="397"/>
      <c r="E2426" s="397"/>
      <c r="F2426" s="397"/>
      <c r="G2426" s="397"/>
      <c r="H2426" s="399"/>
      <c r="I2426" s="608"/>
      <c r="J2426" s="363"/>
      <c r="K2426" s="363"/>
      <c r="L2426" s="397"/>
      <c r="M2426" s="397"/>
      <c r="N2426" s="399"/>
      <c r="O2426" s="397"/>
    </row>
    <row r="2427" spans="1:15" x14ac:dyDescent="0.2">
      <c r="A2427" s="397"/>
      <c r="B2427" s="397"/>
      <c r="C2427" s="397"/>
      <c r="D2427" s="397"/>
      <c r="E2427" s="397"/>
      <c r="F2427" s="397"/>
      <c r="G2427" s="397"/>
      <c r="H2427" s="399"/>
      <c r="I2427" s="608"/>
      <c r="J2427" s="363"/>
      <c r="K2427" s="363"/>
      <c r="L2427" s="397"/>
      <c r="M2427" s="397"/>
      <c r="N2427" s="399"/>
      <c r="O2427" s="397"/>
    </row>
    <row r="2428" spans="1:15" x14ac:dyDescent="0.2">
      <c r="A2428" s="397"/>
      <c r="B2428" s="397"/>
      <c r="C2428" s="397"/>
      <c r="D2428" s="397"/>
      <c r="E2428" s="397"/>
      <c r="F2428" s="397"/>
      <c r="G2428" s="397"/>
      <c r="H2428" s="399"/>
      <c r="I2428" s="608"/>
      <c r="J2428" s="363"/>
      <c r="K2428" s="363"/>
      <c r="L2428" s="397"/>
      <c r="M2428" s="397"/>
      <c r="N2428" s="399"/>
      <c r="O2428" s="397"/>
    </row>
    <row r="2429" spans="1:15" x14ac:dyDescent="0.2">
      <c r="A2429" s="397"/>
      <c r="B2429" s="397"/>
      <c r="C2429" s="397"/>
      <c r="D2429" s="397"/>
      <c r="E2429" s="397"/>
      <c r="F2429" s="397"/>
      <c r="G2429" s="397"/>
      <c r="H2429" s="399"/>
      <c r="I2429" s="608"/>
      <c r="J2429" s="363"/>
      <c r="K2429" s="363"/>
      <c r="L2429" s="397"/>
      <c r="M2429" s="397"/>
      <c r="N2429" s="399"/>
      <c r="O2429" s="397"/>
    </row>
    <row r="2430" spans="1:15" x14ac:dyDescent="0.2">
      <c r="A2430" s="397"/>
      <c r="B2430" s="397"/>
      <c r="C2430" s="397"/>
      <c r="D2430" s="397"/>
      <c r="E2430" s="397"/>
      <c r="F2430" s="397"/>
      <c r="G2430" s="397"/>
      <c r="H2430" s="399"/>
      <c r="I2430" s="608"/>
      <c r="J2430" s="363"/>
      <c r="K2430" s="363"/>
      <c r="L2430" s="397"/>
      <c r="M2430" s="397"/>
      <c r="N2430" s="399"/>
      <c r="O2430" s="397"/>
    </row>
    <row r="2431" spans="1:15" x14ac:dyDescent="0.2">
      <c r="A2431" s="397"/>
      <c r="B2431" s="397"/>
      <c r="C2431" s="397"/>
      <c r="D2431" s="397"/>
      <c r="E2431" s="397"/>
      <c r="F2431" s="397"/>
      <c r="G2431" s="397"/>
      <c r="H2431" s="399"/>
      <c r="I2431" s="608"/>
      <c r="J2431" s="363"/>
      <c r="K2431" s="363"/>
      <c r="L2431" s="397"/>
      <c r="M2431" s="397"/>
      <c r="N2431" s="399"/>
      <c r="O2431" s="397"/>
    </row>
    <row r="2432" spans="1:15" x14ac:dyDescent="0.2">
      <c r="A2432" s="397"/>
      <c r="B2432" s="397"/>
      <c r="C2432" s="397"/>
      <c r="D2432" s="397"/>
      <c r="E2432" s="397"/>
      <c r="F2432" s="397"/>
      <c r="G2432" s="397"/>
      <c r="H2432" s="399"/>
      <c r="I2432" s="608"/>
      <c r="J2432" s="363"/>
      <c r="K2432" s="363"/>
      <c r="L2432" s="397"/>
      <c r="M2432" s="397"/>
      <c r="N2432" s="399"/>
      <c r="O2432" s="397"/>
    </row>
    <row r="2433" spans="1:15" x14ac:dyDescent="0.2">
      <c r="A2433" s="397"/>
      <c r="B2433" s="397"/>
      <c r="C2433" s="397"/>
      <c r="D2433" s="397"/>
      <c r="E2433" s="397"/>
      <c r="F2433" s="397"/>
      <c r="G2433" s="397"/>
      <c r="H2433" s="399"/>
      <c r="I2433" s="608"/>
      <c r="J2433" s="363"/>
      <c r="K2433" s="363"/>
      <c r="L2433" s="397"/>
      <c r="M2433" s="397"/>
      <c r="N2433" s="399"/>
      <c r="O2433" s="397"/>
    </row>
    <row r="2434" spans="1:15" x14ac:dyDescent="0.2">
      <c r="A2434" s="397"/>
      <c r="B2434" s="397"/>
      <c r="C2434" s="397"/>
      <c r="D2434" s="397"/>
      <c r="E2434" s="397"/>
      <c r="F2434" s="397"/>
      <c r="G2434" s="397"/>
      <c r="H2434" s="399"/>
      <c r="I2434" s="608"/>
      <c r="J2434" s="363"/>
      <c r="K2434" s="363"/>
      <c r="L2434" s="397"/>
      <c r="M2434" s="397"/>
      <c r="N2434" s="399"/>
      <c r="O2434" s="397"/>
    </row>
    <row r="2435" spans="1:15" x14ac:dyDescent="0.2">
      <c r="A2435" s="397"/>
      <c r="B2435" s="397"/>
      <c r="C2435" s="397"/>
      <c r="D2435" s="397"/>
      <c r="E2435" s="397"/>
      <c r="F2435" s="397"/>
      <c r="G2435" s="397"/>
      <c r="H2435" s="399"/>
      <c r="I2435" s="608"/>
      <c r="J2435" s="363"/>
      <c r="K2435" s="363"/>
      <c r="L2435" s="397"/>
      <c r="M2435" s="397"/>
      <c r="N2435" s="399"/>
      <c r="O2435" s="397"/>
    </row>
    <row r="2436" spans="1:15" x14ac:dyDescent="0.2">
      <c r="A2436" s="397"/>
      <c r="B2436" s="397"/>
      <c r="C2436" s="397"/>
      <c r="D2436" s="397"/>
      <c r="E2436" s="397"/>
      <c r="F2436" s="397"/>
      <c r="G2436" s="397"/>
      <c r="H2436" s="399"/>
      <c r="I2436" s="608"/>
      <c r="J2436" s="363"/>
      <c r="K2436" s="363"/>
      <c r="L2436" s="397"/>
      <c r="M2436" s="397"/>
      <c r="N2436" s="399"/>
      <c r="O2436" s="397"/>
    </row>
    <row r="2437" spans="1:15" x14ac:dyDescent="0.2">
      <c r="A2437" s="397"/>
      <c r="B2437" s="397"/>
      <c r="C2437" s="397"/>
      <c r="D2437" s="397"/>
      <c r="E2437" s="397"/>
      <c r="F2437" s="397"/>
      <c r="G2437" s="397"/>
      <c r="H2437" s="399"/>
      <c r="I2437" s="608"/>
      <c r="J2437" s="363"/>
      <c r="K2437" s="363"/>
      <c r="L2437" s="397"/>
      <c r="M2437" s="397"/>
      <c r="N2437" s="399"/>
      <c r="O2437" s="397"/>
    </row>
    <row r="2438" spans="1:15" x14ac:dyDescent="0.2">
      <c r="A2438" s="397"/>
      <c r="B2438" s="397"/>
      <c r="C2438" s="397"/>
      <c r="D2438" s="397"/>
      <c r="E2438" s="397"/>
      <c r="F2438" s="397"/>
      <c r="G2438" s="397"/>
      <c r="H2438" s="399"/>
      <c r="I2438" s="608"/>
      <c r="J2438" s="363"/>
      <c r="K2438" s="363"/>
      <c r="L2438" s="397"/>
      <c r="M2438" s="397"/>
      <c r="N2438" s="399"/>
      <c r="O2438" s="397"/>
    </row>
    <row r="2439" spans="1:15" x14ac:dyDescent="0.2">
      <c r="A2439" s="397"/>
      <c r="B2439" s="397"/>
      <c r="C2439" s="397"/>
      <c r="D2439" s="397"/>
      <c r="E2439" s="397"/>
      <c r="F2439" s="397"/>
      <c r="G2439" s="397"/>
      <c r="H2439" s="399"/>
      <c r="I2439" s="608"/>
      <c r="J2439" s="363"/>
      <c r="K2439" s="363"/>
      <c r="L2439" s="397"/>
      <c r="M2439" s="397"/>
      <c r="N2439" s="399"/>
      <c r="O2439" s="397"/>
    </row>
    <row r="2440" spans="1:15" x14ac:dyDescent="0.2">
      <c r="A2440" s="397"/>
      <c r="B2440" s="397"/>
      <c r="C2440" s="397"/>
      <c r="D2440" s="397"/>
      <c r="E2440" s="397"/>
      <c r="F2440" s="397"/>
      <c r="G2440" s="397"/>
      <c r="H2440" s="399"/>
      <c r="I2440" s="608"/>
      <c r="J2440" s="363"/>
      <c r="K2440" s="363"/>
      <c r="L2440" s="397"/>
      <c r="M2440" s="397"/>
      <c r="N2440" s="399"/>
      <c r="O2440" s="397"/>
    </row>
    <row r="2441" spans="1:15" x14ac:dyDescent="0.2">
      <c r="A2441" s="397"/>
      <c r="B2441" s="397"/>
      <c r="C2441" s="397"/>
      <c r="D2441" s="397"/>
      <c r="E2441" s="397"/>
      <c r="F2441" s="397"/>
      <c r="G2441" s="397"/>
      <c r="H2441" s="399"/>
      <c r="I2441" s="608"/>
      <c r="J2441" s="363"/>
      <c r="K2441" s="363"/>
      <c r="L2441" s="397"/>
      <c r="M2441" s="397"/>
      <c r="N2441" s="399"/>
      <c r="O2441" s="397"/>
    </row>
    <row r="2442" spans="1:15" x14ac:dyDescent="0.2">
      <c r="A2442" s="397"/>
      <c r="B2442" s="397"/>
      <c r="C2442" s="397"/>
      <c r="D2442" s="397"/>
      <c r="E2442" s="397"/>
      <c r="F2442" s="397"/>
      <c r="G2442" s="397"/>
      <c r="H2442" s="399"/>
      <c r="I2442" s="608"/>
      <c r="J2442" s="363"/>
      <c r="K2442" s="363"/>
      <c r="L2442" s="397"/>
      <c r="M2442" s="397"/>
      <c r="N2442" s="399"/>
      <c r="O2442" s="397"/>
    </row>
    <row r="2443" spans="1:15" x14ac:dyDescent="0.2">
      <c r="A2443" s="397"/>
      <c r="B2443" s="397"/>
      <c r="C2443" s="397"/>
      <c r="D2443" s="397"/>
      <c r="E2443" s="397"/>
      <c r="F2443" s="397"/>
      <c r="G2443" s="397"/>
      <c r="H2443" s="399"/>
      <c r="I2443" s="608"/>
      <c r="J2443" s="363"/>
      <c r="K2443" s="363"/>
      <c r="L2443" s="397"/>
      <c r="M2443" s="397"/>
      <c r="N2443" s="399"/>
      <c r="O2443" s="397"/>
    </row>
    <row r="2444" spans="1:15" x14ac:dyDescent="0.2">
      <c r="A2444" s="397"/>
      <c r="B2444" s="397"/>
      <c r="C2444" s="397"/>
      <c r="D2444" s="397"/>
      <c r="E2444" s="397"/>
      <c r="F2444" s="397"/>
      <c r="G2444" s="397"/>
      <c r="H2444" s="399"/>
      <c r="I2444" s="608"/>
      <c r="J2444" s="363"/>
      <c r="K2444" s="363"/>
      <c r="L2444" s="397"/>
      <c r="M2444" s="397"/>
      <c r="N2444" s="399"/>
      <c r="O2444" s="397"/>
    </row>
    <row r="2445" spans="1:15" x14ac:dyDescent="0.2">
      <c r="A2445" s="397"/>
      <c r="B2445" s="397"/>
      <c r="C2445" s="397"/>
      <c r="D2445" s="397"/>
      <c r="E2445" s="397"/>
      <c r="F2445" s="397"/>
      <c r="G2445" s="397"/>
      <c r="H2445" s="399"/>
      <c r="I2445" s="608"/>
      <c r="J2445" s="363"/>
      <c r="K2445" s="363"/>
      <c r="L2445" s="397"/>
      <c r="M2445" s="397"/>
      <c r="N2445" s="399"/>
      <c r="O2445" s="397"/>
    </row>
    <row r="2446" spans="1:15" x14ac:dyDescent="0.2">
      <c r="A2446" s="397"/>
      <c r="B2446" s="397"/>
      <c r="C2446" s="397"/>
      <c r="D2446" s="397"/>
      <c r="E2446" s="397"/>
      <c r="F2446" s="397"/>
      <c r="G2446" s="397"/>
      <c r="H2446" s="399"/>
      <c r="I2446" s="608"/>
      <c r="J2446" s="363"/>
      <c r="K2446" s="363"/>
      <c r="L2446" s="397"/>
      <c r="M2446" s="397"/>
      <c r="N2446" s="399"/>
      <c r="O2446" s="397"/>
    </row>
    <row r="2447" spans="1:15" x14ac:dyDescent="0.2">
      <c r="A2447" s="397"/>
      <c r="B2447" s="397"/>
      <c r="C2447" s="397"/>
      <c r="D2447" s="397"/>
      <c r="E2447" s="397"/>
      <c r="F2447" s="397"/>
      <c r="G2447" s="397"/>
      <c r="H2447" s="399"/>
      <c r="I2447" s="608"/>
      <c r="J2447" s="363"/>
      <c r="K2447" s="363"/>
      <c r="L2447" s="397"/>
      <c r="M2447" s="397"/>
      <c r="N2447" s="399"/>
      <c r="O2447" s="397"/>
    </row>
    <row r="2448" spans="1:15" x14ac:dyDescent="0.2">
      <c r="A2448" s="397"/>
      <c r="B2448" s="397"/>
      <c r="C2448" s="397"/>
      <c r="D2448" s="397"/>
      <c r="E2448" s="397"/>
      <c r="F2448" s="397"/>
      <c r="G2448" s="397"/>
      <c r="H2448" s="399"/>
      <c r="I2448" s="608"/>
      <c r="J2448" s="363"/>
      <c r="K2448" s="363"/>
      <c r="L2448" s="397"/>
      <c r="M2448" s="397"/>
      <c r="N2448" s="399"/>
      <c r="O2448" s="397"/>
    </row>
    <row r="2449" spans="1:15" x14ac:dyDescent="0.2">
      <c r="A2449" s="397"/>
      <c r="B2449" s="397"/>
      <c r="C2449" s="397"/>
      <c r="D2449" s="397"/>
      <c r="E2449" s="397"/>
      <c r="F2449" s="397"/>
      <c r="G2449" s="397"/>
      <c r="H2449" s="399"/>
      <c r="I2449" s="608"/>
      <c r="J2449" s="363"/>
      <c r="K2449" s="363"/>
      <c r="L2449" s="397"/>
      <c r="M2449" s="397"/>
      <c r="N2449" s="399"/>
      <c r="O2449" s="397"/>
    </row>
    <row r="2450" spans="1:15" x14ac:dyDescent="0.2">
      <c r="A2450" s="397"/>
      <c r="B2450" s="397"/>
      <c r="C2450" s="397"/>
      <c r="D2450" s="397"/>
      <c r="E2450" s="397"/>
      <c r="F2450" s="397"/>
      <c r="G2450" s="397"/>
      <c r="H2450" s="399"/>
      <c r="I2450" s="608"/>
      <c r="J2450" s="363"/>
      <c r="K2450" s="363"/>
      <c r="L2450" s="397"/>
      <c r="M2450" s="397"/>
      <c r="N2450" s="399"/>
      <c r="O2450" s="397"/>
    </row>
    <row r="2451" spans="1:15" x14ac:dyDescent="0.2">
      <c r="A2451" s="397"/>
      <c r="B2451" s="397"/>
      <c r="C2451" s="397"/>
      <c r="D2451" s="397"/>
      <c r="E2451" s="397"/>
      <c r="F2451" s="397"/>
      <c r="G2451" s="397"/>
      <c r="H2451" s="399"/>
      <c r="I2451" s="608"/>
      <c r="J2451" s="363"/>
      <c r="K2451" s="363"/>
      <c r="L2451" s="397"/>
      <c r="M2451" s="397"/>
      <c r="N2451" s="399"/>
      <c r="O2451" s="397"/>
    </row>
    <row r="2452" spans="1:15" x14ac:dyDescent="0.2">
      <c r="A2452" s="397"/>
      <c r="B2452" s="397"/>
      <c r="C2452" s="397"/>
      <c r="D2452" s="397"/>
      <c r="E2452" s="397"/>
      <c r="F2452" s="397"/>
      <c r="G2452" s="397"/>
      <c r="H2452" s="399"/>
      <c r="I2452" s="608"/>
      <c r="J2452" s="363"/>
      <c r="K2452" s="363"/>
      <c r="L2452" s="397"/>
      <c r="M2452" s="397"/>
      <c r="N2452" s="399"/>
      <c r="O2452" s="397"/>
    </row>
    <row r="2453" spans="1:15" x14ac:dyDescent="0.2">
      <c r="A2453" s="397"/>
      <c r="B2453" s="397"/>
      <c r="C2453" s="397"/>
      <c r="D2453" s="397"/>
      <c r="E2453" s="397"/>
      <c r="F2453" s="397"/>
      <c r="G2453" s="397"/>
      <c r="H2453" s="399"/>
      <c r="I2453" s="608"/>
      <c r="J2453" s="363"/>
      <c r="K2453" s="363"/>
      <c r="L2453" s="397"/>
      <c r="M2453" s="397"/>
      <c r="N2453" s="399"/>
      <c r="O2453" s="397"/>
    </row>
    <row r="2454" spans="1:15" x14ac:dyDescent="0.2">
      <c r="A2454" s="397"/>
      <c r="B2454" s="397"/>
      <c r="C2454" s="397"/>
      <c r="D2454" s="397"/>
      <c r="E2454" s="397"/>
      <c r="F2454" s="397"/>
      <c r="G2454" s="397"/>
      <c r="H2454" s="399"/>
      <c r="I2454" s="608"/>
      <c r="J2454" s="363"/>
      <c r="K2454" s="363"/>
      <c r="L2454" s="397"/>
      <c r="M2454" s="397"/>
      <c r="N2454" s="399"/>
      <c r="O2454" s="397"/>
    </row>
    <row r="2455" spans="1:15" x14ac:dyDescent="0.2">
      <c r="A2455" s="397"/>
      <c r="B2455" s="397"/>
      <c r="C2455" s="397"/>
      <c r="D2455" s="397"/>
      <c r="E2455" s="397"/>
      <c r="F2455" s="397"/>
      <c r="G2455" s="397"/>
      <c r="H2455" s="399"/>
      <c r="I2455" s="608"/>
      <c r="J2455" s="363"/>
      <c r="K2455" s="363"/>
      <c r="L2455" s="397"/>
      <c r="M2455" s="397"/>
      <c r="N2455" s="399"/>
      <c r="O2455" s="397"/>
    </row>
    <row r="2456" spans="1:15" x14ac:dyDescent="0.2">
      <c r="A2456" s="397"/>
      <c r="B2456" s="397"/>
      <c r="C2456" s="397"/>
      <c r="D2456" s="397"/>
      <c r="E2456" s="397"/>
      <c r="F2456" s="397"/>
      <c r="G2456" s="397"/>
      <c r="H2456" s="399"/>
      <c r="I2456" s="608"/>
      <c r="J2456" s="363"/>
      <c r="K2456" s="363"/>
      <c r="L2456" s="397"/>
      <c r="M2456" s="397"/>
      <c r="N2456" s="399"/>
      <c r="O2456" s="397"/>
    </row>
    <row r="2457" spans="1:15" x14ac:dyDescent="0.2">
      <c r="A2457" s="397"/>
      <c r="B2457" s="397"/>
      <c r="C2457" s="397"/>
      <c r="D2457" s="397"/>
      <c r="E2457" s="397"/>
      <c r="F2457" s="397"/>
      <c r="G2457" s="397"/>
      <c r="H2457" s="399"/>
      <c r="I2457" s="608"/>
      <c r="J2457" s="363"/>
      <c r="K2457" s="363"/>
      <c r="L2457" s="397"/>
      <c r="M2457" s="397"/>
      <c r="N2457" s="399"/>
      <c r="O2457" s="397"/>
    </row>
    <row r="2458" spans="1:15" x14ac:dyDescent="0.2">
      <c r="A2458" s="397"/>
      <c r="B2458" s="397"/>
      <c r="C2458" s="397"/>
      <c r="D2458" s="397"/>
      <c r="E2458" s="397"/>
      <c r="F2458" s="397"/>
      <c r="G2458" s="397"/>
      <c r="H2458" s="399"/>
      <c r="I2458" s="608"/>
      <c r="J2458" s="363"/>
      <c r="K2458" s="363"/>
      <c r="L2458" s="397"/>
      <c r="M2458" s="397"/>
      <c r="N2458" s="399"/>
      <c r="O2458" s="397"/>
    </row>
    <row r="2459" spans="1:15" x14ac:dyDescent="0.2">
      <c r="A2459" s="397"/>
      <c r="B2459" s="397"/>
      <c r="C2459" s="397"/>
      <c r="D2459" s="397"/>
      <c r="E2459" s="397"/>
      <c r="F2459" s="397"/>
      <c r="G2459" s="397"/>
      <c r="H2459" s="399"/>
      <c r="I2459" s="608"/>
      <c r="J2459" s="363"/>
      <c r="K2459" s="363"/>
      <c r="L2459" s="397"/>
      <c r="M2459" s="397"/>
      <c r="N2459" s="399"/>
      <c r="O2459" s="397"/>
    </row>
    <row r="2460" spans="1:15" x14ac:dyDescent="0.2">
      <c r="A2460" s="397"/>
      <c r="B2460" s="397"/>
      <c r="C2460" s="397"/>
      <c r="D2460" s="397"/>
      <c r="E2460" s="397"/>
      <c r="F2460" s="397"/>
      <c r="G2460" s="397"/>
      <c r="H2460" s="399"/>
      <c r="I2460" s="608"/>
      <c r="J2460" s="363"/>
      <c r="K2460" s="363"/>
      <c r="L2460" s="397"/>
      <c r="M2460" s="397"/>
      <c r="N2460" s="399"/>
      <c r="O2460" s="397"/>
    </row>
    <row r="2461" spans="1:15" x14ac:dyDescent="0.2">
      <c r="A2461" s="397"/>
      <c r="B2461" s="397"/>
      <c r="C2461" s="397"/>
      <c r="D2461" s="397"/>
      <c r="E2461" s="397"/>
      <c r="F2461" s="397"/>
      <c r="G2461" s="397"/>
      <c r="H2461" s="399"/>
      <c r="I2461" s="608"/>
      <c r="J2461" s="363"/>
      <c r="K2461" s="363"/>
      <c r="L2461" s="397"/>
      <c r="M2461" s="397"/>
      <c r="N2461" s="399"/>
      <c r="O2461" s="397"/>
    </row>
    <row r="2462" spans="1:15" x14ac:dyDescent="0.2">
      <c r="A2462" s="397"/>
      <c r="B2462" s="397"/>
      <c r="C2462" s="397"/>
      <c r="D2462" s="397"/>
      <c r="E2462" s="397"/>
      <c r="F2462" s="397"/>
      <c r="G2462" s="397"/>
      <c r="H2462" s="399"/>
      <c r="I2462" s="608"/>
      <c r="J2462" s="363"/>
      <c r="K2462" s="363"/>
      <c r="L2462" s="397"/>
      <c r="M2462" s="397"/>
      <c r="N2462" s="399"/>
      <c r="O2462" s="397"/>
    </row>
    <row r="2463" spans="1:15" x14ac:dyDescent="0.2">
      <c r="A2463" s="397"/>
      <c r="B2463" s="397"/>
      <c r="C2463" s="397"/>
      <c r="D2463" s="397"/>
      <c r="E2463" s="397"/>
      <c r="F2463" s="397"/>
      <c r="G2463" s="397"/>
      <c r="H2463" s="399"/>
      <c r="I2463" s="608"/>
      <c r="J2463" s="363"/>
      <c r="K2463" s="363"/>
      <c r="L2463" s="397"/>
      <c r="M2463" s="397"/>
      <c r="N2463" s="399"/>
      <c r="O2463" s="397"/>
    </row>
    <row r="2464" spans="1:15" x14ac:dyDescent="0.2">
      <c r="A2464" s="397"/>
      <c r="B2464" s="397"/>
      <c r="C2464" s="397"/>
      <c r="D2464" s="397"/>
      <c r="E2464" s="397"/>
      <c r="F2464" s="397"/>
      <c r="G2464" s="397"/>
      <c r="H2464" s="399"/>
      <c r="I2464" s="608"/>
      <c r="J2464" s="363"/>
      <c r="K2464" s="363"/>
      <c r="L2464" s="397"/>
      <c r="M2464" s="397"/>
      <c r="N2464" s="399"/>
      <c r="O2464" s="397"/>
    </row>
    <row r="2465" spans="1:15" x14ac:dyDescent="0.2">
      <c r="A2465" s="397"/>
      <c r="B2465" s="397"/>
      <c r="C2465" s="397"/>
      <c r="D2465" s="397"/>
      <c r="E2465" s="397"/>
      <c r="F2465" s="397"/>
      <c r="G2465" s="397"/>
      <c r="H2465" s="399"/>
      <c r="I2465" s="608"/>
      <c r="J2465" s="363"/>
      <c r="K2465" s="363"/>
      <c r="L2465" s="397"/>
      <c r="M2465" s="397"/>
      <c r="N2465" s="399"/>
      <c r="O2465" s="397"/>
    </row>
    <row r="2466" spans="1:15" x14ac:dyDescent="0.2">
      <c r="A2466" s="397"/>
      <c r="B2466" s="397"/>
      <c r="C2466" s="397"/>
      <c r="D2466" s="397"/>
      <c r="E2466" s="397"/>
      <c r="F2466" s="397"/>
      <c r="G2466" s="397"/>
      <c r="H2466" s="399"/>
      <c r="I2466" s="608"/>
      <c r="J2466" s="363"/>
      <c r="K2466" s="363"/>
      <c r="L2466" s="397"/>
      <c r="M2466" s="397"/>
      <c r="N2466" s="399"/>
      <c r="O2466" s="397"/>
    </row>
    <row r="2467" spans="1:15" x14ac:dyDescent="0.2">
      <c r="A2467" s="397"/>
      <c r="B2467" s="397"/>
      <c r="C2467" s="397"/>
      <c r="D2467" s="397"/>
      <c r="E2467" s="397"/>
      <c r="F2467" s="397"/>
      <c r="G2467" s="397"/>
      <c r="H2467" s="399"/>
      <c r="I2467" s="608"/>
      <c r="J2467" s="363"/>
      <c r="K2467" s="363"/>
      <c r="L2467" s="397"/>
      <c r="M2467" s="397"/>
      <c r="N2467" s="399"/>
      <c r="O2467" s="397"/>
    </row>
    <row r="2468" spans="1:15" x14ac:dyDescent="0.2">
      <c r="A2468" s="397"/>
      <c r="B2468" s="397"/>
      <c r="C2468" s="397"/>
      <c r="D2468" s="397"/>
      <c r="E2468" s="397"/>
      <c r="F2468" s="397"/>
      <c r="G2468" s="397"/>
      <c r="H2468" s="399"/>
      <c r="I2468" s="608"/>
      <c r="J2468" s="363"/>
      <c r="K2468" s="363"/>
      <c r="L2468" s="397"/>
      <c r="M2468" s="397"/>
      <c r="N2468" s="399"/>
      <c r="O2468" s="397"/>
    </row>
    <row r="2469" spans="1:15" x14ac:dyDescent="0.2">
      <c r="A2469" s="397"/>
      <c r="B2469" s="397"/>
      <c r="C2469" s="397"/>
      <c r="D2469" s="397"/>
      <c r="E2469" s="397"/>
      <c r="F2469" s="397"/>
      <c r="G2469" s="397"/>
      <c r="H2469" s="399"/>
      <c r="I2469" s="608"/>
      <c r="J2469" s="363"/>
      <c r="K2469" s="363"/>
      <c r="L2469" s="397"/>
      <c r="M2469" s="397"/>
      <c r="N2469" s="399"/>
      <c r="O2469" s="397"/>
    </row>
    <row r="2470" spans="1:15" x14ac:dyDescent="0.2">
      <c r="A2470" s="397"/>
      <c r="B2470" s="397"/>
      <c r="C2470" s="397"/>
      <c r="D2470" s="397"/>
      <c r="E2470" s="397"/>
      <c r="F2470" s="397"/>
      <c r="G2470" s="397"/>
      <c r="H2470" s="399"/>
      <c r="I2470" s="608"/>
      <c r="J2470" s="363"/>
      <c r="K2470" s="363"/>
      <c r="L2470" s="397"/>
      <c r="M2470" s="397"/>
      <c r="N2470" s="399"/>
      <c r="O2470" s="397"/>
    </row>
    <row r="2471" spans="1:15" x14ac:dyDescent="0.2">
      <c r="A2471" s="397"/>
      <c r="B2471" s="397"/>
      <c r="C2471" s="397"/>
      <c r="D2471" s="397"/>
      <c r="E2471" s="397"/>
      <c r="F2471" s="397"/>
      <c r="G2471" s="397"/>
      <c r="H2471" s="399"/>
      <c r="I2471" s="608"/>
      <c r="J2471" s="363"/>
      <c r="K2471" s="363"/>
      <c r="L2471" s="397"/>
      <c r="M2471" s="397"/>
      <c r="N2471" s="399"/>
      <c r="O2471" s="397"/>
    </row>
    <row r="2472" spans="1:15" x14ac:dyDescent="0.2">
      <c r="A2472" s="397"/>
      <c r="B2472" s="397"/>
      <c r="C2472" s="397"/>
      <c r="D2472" s="397"/>
      <c r="E2472" s="397"/>
      <c r="F2472" s="397"/>
      <c r="G2472" s="397"/>
      <c r="H2472" s="399"/>
      <c r="I2472" s="608"/>
      <c r="J2472" s="363"/>
      <c r="K2472" s="363"/>
      <c r="L2472" s="397"/>
      <c r="M2472" s="397"/>
      <c r="N2472" s="399"/>
      <c r="O2472" s="397"/>
    </row>
    <row r="2473" spans="1:15" x14ac:dyDescent="0.2">
      <c r="A2473" s="397"/>
      <c r="B2473" s="397"/>
      <c r="C2473" s="397"/>
      <c r="D2473" s="397"/>
      <c r="E2473" s="397"/>
      <c r="F2473" s="397"/>
      <c r="G2473" s="397"/>
      <c r="H2473" s="399"/>
      <c r="I2473" s="608"/>
      <c r="J2473" s="363"/>
      <c r="K2473" s="363"/>
      <c r="L2473" s="397"/>
      <c r="M2473" s="397"/>
      <c r="N2473" s="399"/>
      <c r="O2473" s="397"/>
    </row>
    <row r="2474" spans="1:15" x14ac:dyDescent="0.2">
      <c r="A2474" s="397"/>
      <c r="B2474" s="397"/>
      <c r="C2474" s="397"/>
      <c r="D2474" s="397"/>
      <c r="E2474" s="397"/>
      <c r="F2474" s="397"/>
      <c r="G2474" s="397"/>
      <c r="H2474" s="399"/>
      <c r="I2474" s="608"/>
      <c r="J2474" s="363"/>
      <c r="K2474" s="363"/>
      <c r="L2474" s="397"/>
      <c r="M2474" s="397"/>
      <c r="N2474" s="399"/>
      <c r="O2474" s="397"/>
    </row>
    <row r="2475" spans="1:15" x14ac:dyDescent="0.2">
      <c r="A2475" s="397"/>
      <c r="B2475" s="397"/>
      <c r="C2475" s="397"/>
      <c r="D2475" s="397"/>
      <c r="E2475" s="397"/>
      <c r="F2475" s="397"/>
      <c r="G2475" s="397"/>
      <c r="H2475" s="399"/>
      <c r="I2475" s="608"/>
      <c r="J2475" s="363"/>
      <c r="K2475" s="363"/>
      <c r="L2475" s="397"/>
      <c r="M2475" s="397"/>
      <c r="N2475" s="399"/>
      <c r="O2475" s="397"/>
    </row>
    <row r="2476" spans="1:15" x14ac:dyDescent="0.2">
      <c r="A2476" s="397"/>
      <c r="B2476" s="397"/>
      <c r="C2476" s="397"/>
      <c r="D2476" s="397"/>
      <c r="E2476" s="397"/>
      <c r="F2476" s="397"/>
      <c r="G2476" s="397"/>
      <c r="H2476" s="399"/>
      <c r="I2476" s="608"/>
      <c r="J2476" s="363"/>
      <c r="K2476" s="363"/>
      <c r="L2476" s="397"/>
      <c r="M2476" s="397"/>
      <c r="N2476" s="399"/>
      <c r="O2476" s="397"/>
    </row>
    <row r="2477" spans="1:15" x14ac:dyDescent="0.2">
      <c r="A2477" s="397"/>
      <c r="B2477" s="397"/>
      <c r="C2477" s="397"/>
      <c r="D2477" s="397"/>
      <c r="E2477" s="397"/>
      <c r="F2477" s="397"/>
      <c r="G2477" s="397"/>
      <c r="H2477" s="399"/>
      <c r="I2477" s="608"/>
      <c r="J2477" s="363"/>
      <c r="K2477" s="363"/>
      <c r="L2477" s="397"/>
      <c r="M2477" s="397"/>
      <c r="N2477" s="399"/>
      <c r="O2477" s="397"/>
    </row>
    <row r="2478" spans="1:15" x14ac:dyDescent="0.2">
      <c r="A2478" s="397"/>
      <c r="B2478" s="397"/>
      <c r="C2478" s="397"/>
      <c r="D2478" s="397"/>
      <c r="E2478" s="397"/>
      <c r="F2478" s="397"/>
      <c r="G2478" s="397"/>
      <c r="H2478" s="399"/>
      <c r="I2478" s="608"/>
      <c r="J2478" s="363"/>
      <c r="K2478" s="363"/>
      <c r="L2478" s="397"/>
      <c r="M2478" s="397"/>
      <c r="N2478" s="399"/>
      <c r="O2478" s="397"/>
    </row>
    <row r="2479" spans="1:15" x14ac:dyDescent="0.2">
      <c r="A2479" s="397"/>
      <c r="B2479" s="397"/>
      <c r="C2479" s="397"/>
      <c r="D2479" s="397"/>
      <c r="E2479" s="397"/>
      <c r="F2479" s="397"/>
      <c r="G2479" s="397"/>
      <c r="H2479" s="399"/>
      <c r="I2479" s="608"/>
      <c r="J2479" s="363"/>
      <c r="K2479" s="363"/>
      <c r="L2479" s="397"/>
      <c r="M2479" s="397"/>
      <c r="N2479" s="399"/>
      <c r="O2479" s="397"/>
    </row>
    <row r="2480" spans="1:15" x14ac:dyDescent="0.2">
      <c r="A2480" s="397"/>
      <c r="B2480" s="397"/>
      <c r="C2480" s="397"/>
      <c r="D2480" s="397"/>
      <c r="E2480" s="397"/>
      <c r="F2480" s="397"/>
      <c r="G2480" s="397"/>
      <c r="H2480" s="399"/>
      <c r="I2480" s="608"/>
      <c r="J2480" s="363"/>
      <c r="K2480" s="363"/>
      <c r="L2480" s="397"/>
      <c r="M2480" s="397"/>
      <c r="N2480" s="399"/>
      <c r="O2480" s="397"/>
    </row>
    <row r="2481" spans="1:15" x14ac:dyDescent="0.2">
      <c r="A2481" s="397"/>
      <c r="B2481" s="397"/>
      <c r="C2481" s="397"/>
      <c r="D2481" s="397"/>
      <c r="E2481" s="397"/>
      <c r="F2481" s="397"/>
      <c r="G2481" s="397"/>
      <c r="H2481" s="399"/>
      <c r="I2481" s="608"/>
      <c r="J2481" s="363"/>
      <c r="K2481" s="363"/>
      <c r="L2481" s="397"/>
      <c r="M2481" s="397"/>
      <c r="N2481" s="399"/>
      <c r="O2481" s="397"/>
    </row>
    <row r="2482" spans="1:15" x14ac:dyDescent="0.2">
      <c r="A2482" s="397"/>
      <c r="B2482" s="397"/>
      <c r="C2482" s="397"/>
      <c r="D2482" s="397"/>
      <c r="E2482" s="397"/>
      <c r="F2482" s="397"/>
      <c r="G2482" s="397"/>
      <c r="H2482" s="399"/>
      <c r="I2482" s="608"/>
      <c r="J2482" s="363"/>
      <c r="K2482" s="363"/>
      <c r="L2482" s="397"/>
      <c r="M2482" s="397"/>
      <c r="N2482" s="399"/>
      <c r="O2482" s="397"/>
    </row>
    <row r="2483" spans="1:15" x14ac:dyDescent="0.2">
      <c r="A2483" s="397"/>
      <c r="B2483" s="397"/>
      <c r="C2483" s="397"/>
      <c r="D2483" s="397"/>
      <c r="E2483" s="397"/>
      <c r="F2483" s="397"/>
      <c r="G2483" s="397"/>
      <c r="H2483" s="399"/>
      <c r="I2483" s="608"/>
      <c r="J2483" s="363"/>
      <c r="K2483" s="363"/>
      <c r="L2483" s="397"/>
      <c r="M2483" s="397"/>
      <c r="N2483" s="399"/>
      <c r="O2483" s="397"/>
    </row>
    <row r="2484" spans="1:15" x14ac:dyDescent="0.2">
      <c r="A2484" s="397"/>
      <c r="B2484" s="397"/>
      <c r="C2484" s="397"/>
      <c r="D2484" s="397"/>
      <c r="E2484" s="397"/>
      <c r="F2484" s="397"/>
      <c r="G2484" s="397"/>
      <c r="H2484" s="399"/>
      <c r="I2484" s="608"/>
      <c r="J2484" s="363"/>
      <c r="K2484" s="363"/>
      <c r="L2484" s="397"/>
      <c r="M2484" s="397"/>
      <c r="N2484" s="399"/>
      <c r="O2484" s="397"/>
    </row>
    <row r="2485" spans="1:15" x14ac:dyDescent="0.2">
      <c r="A2485" s="397"/>
      <c r="B2485" s="397"/>
      <c r="C2485" s="397"/>
      <c r="D2485" s="397"/>
      <c r="E2485" s="397"/>
      <c r="F2485" s="397"/>
      <c r="G2485" s="397"/>
      <c r="H2485" s="399"/>
      <c r="I2485" s="608"/>
      <c r="J2485" s="363"/>
      <c r="K2485" s="363"/>
      <c r="L2485" s="397"/>
      <c r="M2485" s="397"/>
      <c r="N2485" s="399"/>
      <c r="O2485" s="397"/>
    </row>
    <row r="2486" spans="1:15" x14ac:dyDescent="0.2">
      <c r="A2486" s="397"/>
      <c r="B2486" s="397"/>
      <c r="C2486" s="397"/>
      <c r="D2486" s="397"/>
      <c r="E2486" s="397"/>
      <c r="F2486" s="397"/>
      <c r="G2486" s="397"/>
      <c r="H2486" s="399"/>
      <c r="I2486" s="608"/>
      <c r="J2486" s="363"/>
      <c r="K2486" s="363"/>
      <c r="L2486" s="397"/>
      <c r="M2486" s="397"/>
      <c r="N2486" s="399"/>
      <c r="O2486" s="397"/>
    </row>
    <row r="2487" spans="1:15" x14ac:dyDescent="0.2">
      <c r="A2487" s="397"/>
      <c r="B2487" s="397"/>
      <c r="C2487" s="397"/>
      <c r="D2487" s="397"/>
      <c r="E2487" s="397"/>
      <c r="F2487" s="397"/>
      <c r="G2487" s="397"/>
      <c r="H2487" s="399"/>
      <c r="I2487" s="608"/>
      <c r="J2487" s="363"/>
      <c r="K2487" s="363"/>
      <c r="L2487" s="397"/>
      <c r="M2487" s="397"/>
      <c r="N2487" s="399"/>
      <c r="O2487" s="397"/>
    </row>
    <row r="2488" spans="1:15" x14ac:dyDescent="0.2">
      <c r="A2488" s="397"/>
      <c r="B2488" s="397"/>
      <c r="C2488" s="397"/>
      <c r="D2488" s="397"/>
      <c r="E2488" s="397"/>
      <c r="F2488" s="397"/>
      <c r="G2488" s="397"/>
      <c r="H2488" s="399"/>
      <c r="I2488" s="608"/>
      <c r="J2488" s="363"/>
      <c r="K2488" s="363"/>
      <c r="L2488" s="397"/>
      <c r="M2488" s="397"/>
      <c r="N2488" s="399"/>
      <c r="O2488" s="397"/>
    </row>
    <row r="2489" spans="1:15" x14ac:dyDescent="0.2">
      <c r="A2489" s="397"/>
      <c r="B2489" s="397"/>
      <c r="C2489" s="397"/>
      <c r="D2489" s="397"/>
      <c r="E2489" s="397"/>
      <c r="F2489" s="397"/>
      <c r="G2489" s="397"/>
      <c r="H2489" s="399"/>
      <c r="I2489" s="608"/>
      <c r="J2489" s="363"/>
      <c r="K2489" s="363"/>
      <c r="L2489" s="397"/>
      <c r="M2489" s="397"/>
      <c r="N2489" s="399"/>
      <c r="O2489" s="397"/>
    </row>
    <row r="2490" spans="1:15" x14ac:dyDescent="0.2">
      <c r="A2490" s="397"/>
      <c r="B2490" s="397"/>
      <c r="C2490" s="397"/>
      <c r="D2490" s="397"/>
      <c r="E2490" s="397"/>
      <c r="F2490" s="397"/>
      <c r="G2490" s="397"/>
      <c r="H2490" s="399"/>
      <c r="I2490" s="608"/>
      <c r="J2490" s="363"/>
      <c r="K2490" s="363"/>
      <c r="L2490" s="397"/>
      <c r="M2490" s="397"/>
      <c r="N2490" s="399"/>
      <c r="O2490" s="397"/>
    </row>
    <row r="2491" spans="1:15" x14ac:dyDescent="0.2">
      <c r="A2491" s="397"/>
      <c r="B2491" s="397"/>
      <c r="C2491" s="397"/>
      <c r="D2491" s="397"/>
      <c r="E2491" s="397"/>
      <c r="F2491" s="397"/>
      <c r="G2491" s="397"/>
      <c r="H2491" s="399"/>
      <c r="I2491" s="608"/>
      <c r="J2491" s="363"/>
      <c r="K2491" s="363"/>
      <c r="L2491" s="397"/>
      <c r="M2491" s="397"/>
      <c r="N2491" s="399"/>
      <c r="O2491" s="397"/>
    </row>
    <row r="2492" spans="1:15" x14ac:dyDescent="0.2">
      <c r="A2492" s="397"/>
      <c r="B2492" s="397"/>
      <c r="C2492" s="397"/>
      <c r="D2492" s="397"/>
      <c r="E2492" s="397"/>
      <c r="F2492" s="397"/>
      <c r="G2492" s="397"/>
      <c r="H2492" s="399"/>
      <c r="I2492" s="608"/>
      <c r="J2492" s="363"/>
      <c r="K2492" s="363"/>
      <c r="L2492" s="397"/>
      <c r="M2492" s="397"/>
      <c r="N2492" s="399"/>
      <c r="O2492" s="397"/>
    </row>
    <row r="2493" spans="1:15" x14ac:dyDescent="0.2">
      <c r="A2493" s="397"/>
      <c r="B2493" s="397"/>
      <c r="C2493" s="397"/>
      <c r="D2493" s="397"/>
      <c r="E2493" s="397"/>
      <c r="F2493" s="397"/>
      <c r="G2493" s="397"/>
      <c r="H2493" s="399"/>
      <c r="I2493" s="608"/>
      <c r="J2493" s="363"/>
      <c r="K2493" s="363"/>
      <c r="L2493" s="397"/>
      <c r="M2493" s="397"/>
      <c r="N2493" s="399"/>
      <c r="O2493" s="397"/>
    </row>
    <row r="2494" spans="1:15" x14ac:dyDescent="0.2">
      <c r="A2494" s="397"/>
      <c r="B2494" s="397"/>
      <c r="C2494" s="397"/>
      <c r="D2494" s="397"/>
      <c r="E2494" s="397"/>
      <c r="F2494" s="397"/>
      <c r="G2494" s="397"/>
      <c r="H2494" s="399"/>
      <c r="I2494" s="608"/>
      <c r="J2494" s="363"/>
      <c r="K2494" s="363"/>
      <c r="L2494" s="397"/>
      <c r="M2494" s="397"/>
      <c r="N2494" s="399"/>
      <c r="O2494" s="397"/>
    </row>
    <row r="2495" spans="1:15" x14ac:dyDescent="0.2">
      <c r="A2495" s="397"/>
      <c r="B2495" s="397"/>
      <c r="C2495" s="397"/>
      <c r="D2495" s="397"/>
      <c r="E2495" s="397"/>
      <c r="F2495" s="397"/>
      <c r="G2495" s="397"/>
      <c r="H2495" s="399"/>
      <c r="I2495" s="608"/>
      <c r="J2495" s="363"/>
      <c r="K2495" s="363"/>
      <c r="L2495" s="397"/>
      <c r="M2495" s="397"/>
      <c r="N2495" s="399"/>
      <c r="O2495" s="397"/>
    </row>
    <row r="2496" spans="1:15" x14ac:dyDescent="0.2">
      <c r="A2496" s="397"/>
      <c r="B2496" s="397"/>
      <c r="C2496" s="397"/>
      <c r="D2496" s="397"/>
      <c r="E2496" s="397"/>
      <c r="F2496" s="397"/>
      <c r="G2496" s="397"/>
      <c r="H2496" s="399"/>
      <c r="I2496" s="608"/>
      <c r="J2496" s="363"/>
      <c r="K2496" s="363"/>
      <c r="L2496" s="397"/>
      <c r="M2496" s="397"/>
      <c r="N2496" s="399"/>
      <c r="O2496" s="397"/>
    </row>
    <row r="2497" spans="1:15" x14ac:dyDescent="0.2">
      <c r="A2497" s="397"/>
      <c r="B2497" s="397"/>
      <c r="C2497" s="397"/>
      <c r="D2497" s="397"/>
      <c r="E2497" s="397"/>
      <c r="F2497" s="397"/>
      <c r="G2497" s="397"/>
      <c r="H2497" s="399"/>
      <c r="I2497" s="608"/>
      <c r="J2497" s="363"/>
      <c r="K2497" s="363"/>
      <c r="L2497" s="397"/>
      <c r="M2497" s="397"/>
      <c r="N2497" s="399"/>
      <c r="O2497" s="397"/>
    </row>
    <row r="2498" spans="1:15" x14ac:dyDescent="0.2">
      <c r="A2498" s="397"/>
      <c r="B2498" s="397"/>
      <c r="C2498" s="397"/>
      <c r="D2498" s="397"/>
      <c r="E2498" s="397"/>
      <c r="F2498" s="397"/>
      <c r="G2498" s="397"/>
      <c r="H2498" s="399"/>
      <c r="I2498" s="608"/>
      <c r="J2498" s="363"/>
      <c r="K2498" s="363"/>
      <c r="L2498" s="397"/>
      <c r="M2498" s="397"/>
      <c r="N2498" s="399"/>
      <c r="O2498" s="397"/>
    </row>
    <row r="2499" spans="1:15" x14ac:dyDescent="0.2">
      <c r="A2499" s="397"/>
      <c r="B2499" s="397"/>
      <c r="C2499" s="397"/>
      <c r="D2499" s="397"/>
      <c r="E2499" s="397"/>
      <c r="F2499" s="397"/>
      <c r="G2499" s="397"/>
      <c r="H2499" s="399"/>
      <c r="I2499" s="608"/>
      <c r="J2499" s="363"/>
      <c r="K2499" s="363"/>
      <c r="L2499" s="397"/>
      <c r="M2499" s="397"/>
      <c r="N2499" s="399"/>
      <c r="O2499" s="397"/>
    </row>
    <row r="2500" spans="1:15" x14ac:dyDescent="0.2">
      <c r="A2500" s="397"/>
      <c r="B2500" s="397"/>
      <c r="C2500" s="397"/>
      <c r="D2500" s="397"/>
      <c r="E2500" s="397"/>
      <c r="F2500" s="397"/>
      <c r="G2500" s="397"/>
      <c r="H2500" s="399"/>
      <c r="I2500" s="608"/>
      <c r="J2500" s="363"/>
      <c r="K2500" s="363"/>
      <c r="L2500" s="397"/>
      <c r="M2500" s="397"/>
      <c r="N2500" s="399"/>
      <c r="O2500" s="397"/>
    </row>
    <row r="2501" spans="1:15" x14ac:dyDescent="0.2">
      <c r="A2501" s="397"/>
      <c r="B2501" s="397"/>
      <c r="C2501" s="397"/>
      <c r="D2501" s="397"/>
      <c r="E2501" s="397"/>
      <c r="F2501" s="397"/>
      <c r="G2501" s="397"/>
      <c r="H2501" s="399"/>
      <c r="I2501" s="608"/>
      <c r="J2501" s="363"/>
      <c r="K2501" s="363"/>
      <c r="L2501" s="397"/>
      <c r="M2501" s="397"/>
      <c r="N2501" s="399"/>
      <c r="O2501" s="397"/>
    </row>
    <row r="2502" spans="1:15" x14ac:dyDescent="0.2">
      <c r="A2502" s="397"/>
      <c r="B2502" s="397"/>
      <c r="C2502" s="397"/>
      <c r="D2502" s="397"/>
      <c r="E2502" s="397"/>
      <c r="F2502" s="397"/>
      <c r="G2502" s="397"/>
      <c r="H2502" s="399"/>
      <c r="I2502" s="608"/>
      <c r="J2502" s="363"/>
      <c r="K2502" s="363"/>
      <c r="L2502" s="397"/>
      <c r="M2502" s="397"/>
      <c r="N2502" s="399"/>
      <c r="O2502" s="397"/>
    </row>
    <row r="2503" spans="1:15" x14ac:dyDescent="0.2">
      <c r="A2503" s="397"/>
      <c r="B2503" s="397"/>
      <c r="C2503" s="397"/>
      <c r="D2503" s="397"/>
      <c r="E2503" s="397"/>
      <c r="F2503" s="397"/>
      <c r="G2503" s="397"/>
      <c r="H2503" s="399"/>
      <c r="I2503" s="608"/>
      <c r="J2503" s="363"/>
      <c r="K2503" s="363"/>
      <c r="L2503" s="397"/>
      <c r="M2503" s="397"/>
      <c r="N2503" s="399"/>
      <c r="O2503" s="397"/>
    </row>
    <row r="2504" spans="1:15" x14ac:dyDescent="0.2">
      <c r="A2504" s="397"/>
      <c r="B2504" s="397"/>
      <c r="C2504" s="397"/>
      <c r="D2504" s="397"/>
      <c r="E2504" s="397"/>
      <c r="F2504" s="397"/>
      <c r="G2504" s="397"/>
      <c r="H2504" s="399"/>
      <c r="I2504" s="608"/>
      <c r="J2504" s="363"/>
      <c r="K2504" s="363"/>
      <c r="L2504" s="397"/>
      <c r="M2504" s="397"/>
      <c r="N2504" s="399"/>
      <c r="O2504" s="397"/>
    </row>
    <row r="2505" spans="1:15" x14ac:dyDescent="0.2">
      <c r="A2505" s="397"/>
      <c r="B2505" s="397"/>
      <c r="C2505" s="397"/>
      <c r="D2505" s="397"/>
      <c r="E2505" s="397"/>
      <c r="F2505" s="397"/>
      <c r="G2505" s="397"/>
      <c r="H2505" s="399"/>
      <c r="I2505" s="608"/>
      <c r="J2505" s="363"/>
      <c r="K2505" s="363"/>
      <c r="L2505" s="397"/>
      <c r="M2505" s="397"/>
      <c r="N2505" s="399"/>
      <c r="O2505" s="397"/>
    </row>
    <row r="2506" spans="1:15" x14ac:dyDescent="0.2">
      <c r="A2506" s="397"/>
      <c r="B2506" s="397"/>
      <c r="C2506" s="397"/>
      <c r="D2506" s="397"/>
      <c r="E2506" s="397"/>
      <c r="F2506" s="397"/>
      <c r="G2506" s="397"/>
      <c r="H2506" s="399"/>
      <c r="I2506" s="608"/>
      <c r="J2506" s="363"/>
      <c r="K2506" s="363"/>
      <c r="L2506" s="397"/>
      <c r="M2506" s="397"/>
      <c r="N2506" s="399"/>
      <c r="O2506" s="397"/>
    </row>
    <row r="2507" spans="1:15" x14ac:dyDescent="0.2">
      <c r="A2507" s="397"/>
      <c r="B2507" s="397"/>
      <c r="C2507" s="397"/>
      <c r="D2507" s="397"/>
      <c r="E2507" s="397"/>
      <c r="F2507" s="397"/>
      <c r="G2507" s="397"/>
      <c r="H2507" s="399"/>
      <c r="I2507" s="608"/>
      <c r="J2507" s="363"/>
      <c r="K2507" s="363"/>
      <c r="L2507" s="397"/>
      <c r="M2507" s="397"/>
      <c r="N2507" s="399"/>
      <c r="O2507" s="397"/>
    </row>
    <row r="2508" spans="1:15" x14ac:dyDescent="0.2">
      <c r="A2508" s="397"/>
      <c r="B2508" s="397"/>
      <c r="C2508" s="397"/>
      <c r="D2508" s="397"/>
      <c r="E2508" s="397"/>
      <c r="F2508" s="397"/>
      <c r="G2508" s="397"/>
      <c r="H2508" s="399"/>
      <c r="I2508" s="608"/>
      <c r="J2508" s="363"/>
      <c r="K2508" s="363"/>
      <c r="L2508" s="397"/>
      <c r="M2508" s="397"/>
      <c r="N2508" s="399"/>
      <c r="O2508" s="397"/>
    </row>
    <row r="2509" spans="1:15" x14ac:dyDescent="0.2">
      <c r="A2509" s="397"/>
      <c r="B2509" s="397"/>
      <c r="C2509" s="397"/>
      <c r="D2509" s="397"/>
      <c r="E2509" s="397"/>
      <c r="F2509" s="397"/>
      <c r="G2509" s="397"/>
      <c r="H2509" s="399"/>
      <c r="I2509" s="608"/>
      <c r="J2509" s="363"/>
      <c r="K2509" s="363"/>
      <c r="L2509" s="397"/>
      <c r="M2509" s="397"/>
      <c r="N2509" s="399"/>
      <c r="O2509" s="397"/>
    </row>
    <row r="2510" spans="1:15" x14ac:dyDescent="0.2">
      <c r="A2510" s="397"/>
      <c r="B2510" s="397"/>
      <c r="C2510" s="397"/>
      <c r="D2510" s="397"/>
      <c r="E2510" s="397"/>
      <c r="F2510" s="397"/>
      <c r="G2510" s="397"/>
      <c r="H2510" s="399"/>
      <c r="I2510" s="608"/>
      <c r="J2510" s="363"/>
      <c r="K2510" s="363"/>
      <c r="L2510" s="397"/>
      <c r="M2510" s="397"/>
      <c r="N2510" s="399"/>
      <c r="O2510" s="397"/>
    </row>
    <row r="2511" spans="1:15" x14ac:dyDescent="0.2">
      <c r="A2511" s="397"/>
      <c r="B2511" s="397"/>
      <c r="C2511" s="397"/>
      <c r="D2511" s="397"/>
      <c r="E2511" s="397"/>
      <c r="F2511" s="397"/>
      <c r="G2511" s="397"/>
      <c r="H2511" s="399"/>
      <c r="I2511" s="608"/>
      <c r="J2511" s="363"/>
      <c r="K2511" s="363"/>
      <c r="L2511" s="397"/>
      <c r="M2511" s="397"/>
      <c r="N2511" s="399"/>
      <c r="O2511" s="397"/>
    </row>
    <row r="2512" spans="1:15" x14ac:dyDescent="0.2">
      <c r="A2512" s="397"/>
      <c r="B2512" s="397"/>
      <c r="C2512" s="397"/>
      <c r="D2512" s="397"/>
      <c r="E2512" s="397"/>
      <c r="F2512" s="397"/>
      <c r="G2512" s="397"/>
      <c r="H2512" s="399"/>
      <c r="I2512" s="608"/>
      <c r="J2512" s="363"/>
      <c r="K2512" s="363"/>
      <c r="L2512" s="397"/>
      <c r="M2512" s="397"/>
      <c r="N2512" s="399"/>
      <c r="O2512" s="397"/>
    </row>
    <row r="2513" spans="1:15" x14ac:dyDescent="0.2">
      <c r="A2513" s="397"/>
      <c r="B2513" s="397"/>
      <c r="C2513" s="397"/>
      <c r="D2513" s="397"/>
      <c r="E2513" s="397"/>
      <c r="F2513" s="397"/>
      <c r="G2513" s="397"/>
      <c r="H2513" s="399"/>
      <c r="I2513" s="608"/>
      <c r="J2513" s="363"/>
      <c r="K2513" s="363"/>
      <c r="L2513" s="397"/>
      <c r="M2513" s="397"/>
      <c r="N2513" s="399"/>
      <c r="O2513" s="397"/>
    </row>
    <row r="2514" spans="1:15" x14ac:dyDescent="0.2">
      <c r="A2514" s="397"/>
      <c r="B2514" s="397"/>
      <c r="C2514" s="397"/>
      <c r="D2514" s="397"/>
      <c r="E2514" s="397"/>
      <c r="F2514" s="397"/>
      <c r="G2514" s="397"/>
      <c r="H2514" s="399"/>
      <c r="I2514" s="608"/>
      <c r="J2514" s="363"/>
      <c r="K2514" s="363"/>
      <c r="L2514" s="397"/>
      <c r="M2514" s="397"/>
      <c r="N2514" s="399"/>
      <c r="O2514" s="397"/>
    </row>
    <row r="2515" spans="1:15" x14ac:dyDescent="0.2">
      <c r="A2515" s="397"/>
      <c r="B2515" s="397"/>
      <c r="C2515" s="397"/>
      <c r="D2515" s="397"/>
      <c r="E2515" s="397"/>
      <c r="F2515" s="397"/>
      <c r="G2515" s="397"/>
      <c r="H2515" s="399"/>
      <c r="I2515" s="608"/>
      <c r="J2515" s="363"/>
      <c r="K2515" s="363"/>
      <c r="L2515" s="397"/>
      <c r="M2515" s="397"/>
      <c r="N2515" s="399"/>
      <c r="O2515" s="397"/>
    </row>
    <row r="2516" spans="1:15" x14ac:dyDescent="0.2">
      <c r="A2516" s="397"/>
      <c r="B2516" s="397"/>
      <c r="C2516" s="397"/>
      <c r="D2516" s="397"/>
      <c r="E2516" s="397"/>
      <c r="F2516" s="397"/>
      <c r="G2516" s="397"/>
      <c r="H2516" s="399"/>
      <c r="I2516" s="608"/>
      <c r="J2516" s="363"/>
      <c r="K2516" s="363"/>
      <c r="L2516" s="397"/>
      <c r="M2516" s="397"/>
      <c r="N2516" s="399"/>
      <c r="O2516" s="397"/>
    </row>
    <row r="2517" spans="1:15" x14ac:dyDescent="0.2">
      <c r="A2517" s="397"/>
      <c r="B2517" s="397"/>
      <c r="C2517" s="397"/>
      <c r="D2517" s="397"/>
      <c r="E2517" s="397"/>
      <c r="F2517" s="397"/>
      <c r="G2517" s="397"/>
      <c r="H2517" s="399"/>
      <c r="I2517" s="608"/>
      <c r="J2517" s="363"/>
      <c r="K2517" s="363"/>
      <c r="L2517" s="397"/>
      <c r="M2517" s="397"/>
      <c r="N2517" s="399"/>
      <c r="O2517" s="397"/>
    </row>
    <row r="2518" spans="1:15" x14ac:dyDescent="0.2">
      <c r="A2518" s="397"/>
      <c r="B2518" s="397"/>
      <c r="C2518" s="397"/>
      <c r="D2518" s="397"/>
      <c r="E2518" s="397"/>
      <c r="F2518" s="397"/>
      <c r="G2518" s="397"/>
      <c r="H2518" s="399"/>
      <c r="I2518" s="608"/>
      <c r="J2518" s="363"/>
      <c r="K2518" s="363"/>
      <c r="L2518" s="397"/>
      <c r="M2518" s="397"/>
      <c r="N2518" s="399"/>
      <c r="O2518" s="397"/>
    </row>
    <row r="2519" spans="1:15" x14ac:dyDescent="0.2">
      <c r="A2519" s="397"/>
      <c r="B2519" s="397"/>
      <c r="C2519" s="397"/>
      <c r="D2519" s="397"/>
      <c r="E2519" s="397"/>
      <c r="F2519" s="397"/>
      <c r="G2519" s="397"/>
      <c r="H2519" s="399"/>
      <c r="I2519" s="608"/>
      <c r="J2519" s="363"/>
      <c r="K2519" s="363"/>
      <c r="L2519" s="397"/>
      <c r="M2519" s="397"/>
      <c r="N2519" s="399"/>
      <c r="O2519" s="397"/>
    </row>
    <row r="2520" spans="1:15" x14ac:dyDescent="0.2">
      <c r="A2520" s="397"/>
      <c r="B2520" s="397"/>
      <c r="C2520" s="397"/>
      <c r="D2520" s="397"/>
      <c r="E2520" s="397"/>
      <c r="F2520" s="397"/>
      <c r="G2520" s="397"/>
      <c r="H2520" s="399"/>
      <c r="I2520" s="608"/>
      <c r="J2520" s="363"/>
      <c r="K2520" s="363"/>
      <c r="L2520" s="397"/>
      <c r="M2520" s="397"/>
      <c r="N2520" s="399"/>
      <c r="O2520" s="397"/>
    </row>
    <row r="2521" spans="1:15" x14ac:dyDescent="0.2">
      <c r="A2521" s="397"/>
      <c r="B2521" s="397"/>
      <c r="C2521" s="397"/>
      <c r="D2521" s="397"/>
      <c r="E2521" s="397"/>
      <c r="F2521" s="397"/>
      <c r="G2521" s="397"/>
      <c r="H2521" s="399"/>
      <c r="I2521" s="608"/>
      <c r="J2521" s="363"/>
      <c r="K2521" s="363"/>
      <c r="L2521" s="397"/>
      <c r="M2521" s="397"/>
      <c r="N2521" s="399"/>
      <c r="O2521" s="397"/>
    </row>
    <row r="2522" spans="1:15" x14ac:dyDescent="0.2">
      <c r="A2522" s="397"/>
      <c r="B2522" s="397"/>
      <c r="C2522" s="397"/>
      <c r="D2522" s="397"/>
      <c r="E2522" s="397"/>
      <c r="F2522" s="397"/>
      <c r="G2522" s="397"/>
      <c r="H2522" s="399"/>
      <c r="I2522" s="608"/>
      <c r="J2522" s="363"/>
      <c r="K2522" s="363"/>
      <c r="L2522" s="397"/>
      <c r="M2522" s="397"/>
      <c r="N2522" s="399"/>
      <c r="O2522" s="397"/>
    </row>
    <row r="2523" spans="1:15" x14ac:dyDescent="0.2">
      <c r="A2523" s="397"/>
      <c r="B2523" s="397"/>
      <c r="C2523" s="397"/>
      <c r="D2523" s="397"/>
      <c r="E2523" s="397"/>
      <c r="F2523" s="397"/>
      <c r="G2523" s="397"/>
      <c r="H2523" s="399"/>
      <c r="I2523" s="608"/>
      <c r="J2523" s="363"/>
      <c r="K2523" s="363"/>
      <c r="L2523" s="397"/>
      <c r="M2523" s="397"/>
      <c r="N2523" s="399"/>
      <c r="O2523" s="397"/>
    </row>
    <row r="2524" spans="1:15" x14ac:dyDescent="0.2">
      <c r="A2524" s="397"/>
      <c r="B2524" s="397"/>
      <c r="C2524" s="397"/>
      <c r="D2524" s="397"/>
      <c r="E2524" s="397"/>
      <c r="F2524" s="397"/>
      <c r="G2524" s="397"/>
      <c r="H2524" s="399"/>
      <c r="I2524" s="608"/>
      <c r="J2524" s="363"/>
      <c r="K2524" s="363"/>
      <c r="L2524" s="397"/>
      <c r="M2524" s="397"/>
      <c r="N2524" s="399"/>
      <c r="O2524" s="397"/>
    </row>
    <row r="2525" spans="1:15" x14ac:dyDescent="0.2">
      <c r="A2525" s="397"/>
      <c r="B2525" s="397"/>
      <c r="C2525" s="397"/>
      <c r="D2525" s="397"/>
      <c r="E2525" s="397"/>
      <c r="F2525" s="397"/>
      <c r="G2525" s="397"/>
      <c r="H2525" s="399"/>
      <c r="I2525" s="608"/>
      <c r="J2525" s="363"/>
      <c r="K2525" s="363"/>
      <c r="L2525" s="397"/>
      <c r="M2525" s="397"/>
      <c r="N2525" s="399"/>
      <c r="O2525" s="397"/>
    </row>
    <row r="2526" spans="1:15" x14ac:dyDescent="0.2">
      <c r="A2526" s="397"/>
      <c r="B2526" s="397"/>
      <c r="C2526" s="397"/>
      <c r="D2526" s="397"/>
      <c r="E2526" s="397"/>
      <c r="F2526" s="397"/>
      <c r="G2526" s="397"/>
      <c r="H2526" s="399"/>
      <c r="I2526" s="608"/>
      <c r="J2526" s="363"/>
      <c r="K2526" s="363"/>
      <c r="L2526" s="397"/>
      <c r="M2526" s="397"/>
      <c r="N2526" s="399"/>
      <c r="O2526" s="397"/>
    </row>
    <row r="2527" spans="1:15" x14ac:dyDescent="0.2">
      <c r="A2527" s="397"/>
      <c r="B2527" s="397"/>
      <c r="C2527" s="397"/>
      <c r="D2527" s="397"/>
      <c r="E2527" s="397"/>
      <c r="F2527" s="397"/>
      <c r="G2527" s="397"/>
      <c r="H2527" s="399"/>
      <c r="I2527" s="608"/>
      <c r="J2527" s="363"/>
      <c r="K2527" s="363"/>
      <c r="L2527" s="397"/>
      <c r="M2527" s="397"/>
      <c r="N2527" s="399"/>
      <c r="O2527" s="397"/>
    </row>
    <row r="2528" spans="1:15" x14ac:dyDescent="0.2">
      <c r="A2528" s="397"/>
      <c r="B2528" s="397"/>
      <c r="C2528" s="397"/>
      <c r="D2528" s="397"/>
      <c r="E2528" s="397"/>
      <c r="F2528" s="397"/>
      <c r="G2528" s="397"/>
      <c r="H2528" s="399"/>
      <c r="I2528" s="608"/>
      <c r="J2528" s="363"/>
      <c r="K2528" s="363"/>
      <c r="L2528" s="397"/>
      <c r="M2528" s="397"/>
      <c r="N2528" s="399"/>
      <c r="O2528" s="397"/>
    </row>
    <row r="2529" spans="1:15" x14ac:dyDescent="0.2">
      <c r="A2529" s="397"/>
      <c r="B2529" s="397"/>
      <c r="C2529" s="397"/>
      <c r="D2529" s="397"/>
      <c r="E2529" s="397"/>
      <c r="F2529" s="397"/>
      <c r="G2529" s="397"/>
      <c r="H2529" s="399"/>
      <c r="I2529" s="608"/>
      <c r="J2529" s="363"/>
      <c r="K2529" s="363"/>
      <c r="L2529" s="397"/>
      <c r="M2529" s="397"/>
      <c r="N2529" s="399"/>
      <c r="O2529" s="397"/>
    </row>
    <row r="2530" spans="1:15" x14ac:dyDescent="0.2">
      <c r="A2530" s="397"/>
      <c r="B2530" s="397"/>
      <c r="C2530" s="397"/>
      <c r="D2530" s="397"/>
      <c r="E2530" s="397"/>
      <c r="F2530" s="397"/>
      <c r="G2530" s="397"/>
      <c r="H2530" s="399"/>
      <c r="I2530" s="608"/>
      <c r="J2530" s="363"/>
      <c r="K2530" s="363"/>
      <c r="L2530" s="397"/>
      <c r="M2530" s="397"/>
      <c r="N2530" s="399"/>
      <c r="O2530" s="397"/>
    </row>
    <row r="2531" spans="1:15" x14ac:dyDescent="0.2">
      <c r="A2531" s="397"/>
      <c r="B2531" s="397"/>
      <c r="C2531" s="397"/>
      <c r="D2531" s="397"/>
      <c r="E2531" s="397"/>
      <c r="F2531" s="397"/>
      <c r="G2531" s="397"/>
      <c r="H2531" s="399"/>
      <c r="I2531" s="608"/>
      <c r="J2531" s="363"/>
      <c r="K2531" s="363"/>
      <c r="L2531" s="397"/>
      <c r="M2531" s="397"/>
      <c r="N2531" s="399"/>
      <c r="O2531" s="397"/>
    </row>
    <row r="2532" spans="1:15" x14ac:dyDescent="0.2">
      <c r="A2532" s="397"/>
      <c r="B2532" s="397"/>
      <c r="C2532" s="397"/>
      <c r="D2532" s="397"/>
      <c r="E2532" s="397"/>
      <c r="F2532" s="397"/>
      <c r="G2532" s="397"/>
      <c r="H2532" s="399"/>
      <c r="I2532" s="608"/>
      <c r="J2532" s="363"/>
      <c r="K2532" s="363"/>
      <c r="L2532" s="397"/>
      <c r="M2532" s="397"/>
      <c r="N2532" s="399"/>
      <c r="O2532" s="397"/>
    </row>
    <row r="2533" spans="1:15" x14ac:dyDescent="0.2">
      <c r="A2533" s="397"/>
      <c r="B2533" s="397"/>
      <c r="C2533" s="397"/>
      <c r="D2533" s="397"/>
      <c r="E2533" s="397"/>
      <c r="F2533" s="397"/>
      <c r="G2533" s="397"/>
      <c r="H2533" s="399"/>
      <c r="I2533" s="608"/>
      <c r="J2533" s="363"/>
      <c r="K2533" s="363"/>
      <c r="L2533" s="397"/>
      <c r="M2533" s="397"/>
      <c r="N2533" s="399"/>
      <c r="O2533" s="397"/>
    </row>
    <row r="2534" spans="1:15" x14ac:dyDescent="0.2">
      <c r="A2534" s="397"/>
      <c r="B2534" s="397"/>
      <c r="C2534" s="397"/>
      <c r="D2534" s="397"/>
      <c r="E2534" s="397"/>
      <c r="F2534" s="397"/>
      <c r="G2534" s="397"/>
      <c r="H2534" s="399"/>
      <c r="I2534" s="608"/>
      <c r="J2534" s="363"/>
      <c r="K2534" s="363"/>
      <c r="L2534" s="397"/>
      <c r="M2534" s="397"/>
      <c r="N2534" s="399"/>
      <c r="O2534" s="397"/>
    </row>
    <row r="2535" spans="1:15" x14ac:dyDescent="0.2">
      <c r="A2535" s="397"/>
      <c r="B2535" s="397"/>
      <c r="C2535" s="397"/>
      <c r="D2535" s="397"/>
      <c r="E2535" s="397"/>
      <c r="F2535" s="397"/>
      <c r="G2535" s="397"/>
      <c r="H2535" s="399"/>
      <c r="I2535" s="608"/>
      <c r="J2535" s="363"/>
      <c r="K2535" s="363"/>
      <c r="L2535" s="397"/>
      <c r="M2535" s="397"/>
      <c r="N2535" s="399"/>
      <c r="O2535" s="397"/>
    </row>
    <row r="2536" spans="1:15" x14ac:dyDescent="0.2">
      <c r="A2536" s="397"/>
      <c r="B2536" s="397"/>
      <c r="C2536" s="397"/>
      <c r="D2536" s="397"/>
      <c r="E2536" s="397"/>
      <c r="F2536" s="397"/>
      <c r="G2536" s="397"/>
      <c r="H2536" s="399"/>
      <c r="I2536" s="608"/>
      <c r="J2536" s="363"/>
      <c r="K2536" s="363"/>
      <c r="L2536" s="397"/>
      <c r="M2536" s="397"/>
      <c r="N2536" s="399"/>
      <c r="O2536" s="397"/>
    </row>
    <row r="2537" spans="1:15" x14ac:dyDescent="0.2">
      <c r="A2537" s="397"/>
      <c r="B2537" s="397"/>
      <c r="C2537" s="397"/>
      <c r="D2537" s="397"/>
      <c r="E2537" s="397"/>
      <c r="F2537" s="397"/>
      <c r="G2537" s="397"/>
      <c r="H2537" s="399"/>
      <c r="I2537" s="608"/>
      <c r="J2537" s="363"/>
      <c r="K2537" s="363"/>
      <c r="L2537" s="397"/>
      <c r="M2537" s="397"/>
      <c r="N2537" s="399"/>
      <c r="O2537" s="397"/>
    </row>
    <row r="2538" spans="1:15" x14ac:dyDescent="0.2">
      <c r="A2538" s="397"/>
      <c r="B2538" s="397"/>
      <c r="C2538" s="397"/>
      <c r="D2538" s="397"/>
      <c r="E2538" s="397"/>
      <c r="F2538" s="397"/>
      <c r="G2538" s="397"/>
      <c r="H2538" s="399"/>
      <c r="I2538" s="608"/>
      <c r="J2538" s="363"/>
      <c r="K2538" s="363"/>
      <c r="L2538" s="397"/>
      <c r="M2538" s="397"/>
      <c r="N2538" s="399"/>
      <c r="O2538" s="397"/>
    </row>
    <row r="2539" spans="1:15" x14ac:dyDescent="0.2">
      <c r="A2539" s="397"/>
      <c r="B2539" s="397"/>
      <c r="C2539" s="397"/>
      <c r="D2539" s="397"/>
      <c r="E2539" s="397"/>
      <c r="F2539" s="397"/>
      <c r="G2539" s="397"/>
      <c r="H2539" s="399"/>
      <c r="I2539" s="608"/>
      <c r="J2539" s="363"/>
      <c r="K2539" s="363"/>
      <c r="L2539" s="397"/>
      <c r="M2539" s="397"/>
      <c r="N2539" s="399"/>
      <c r="O2539" s="397"/>
    </row>
    <row r="2540" spans="1:15" x14ac:dyDescent="0.2">
      <c r="A2540" s="397"/>
      <c r="B2540" s="397"/>
      <c r="C2540" s="397"/>
      <c r="D2540" s="397"/>
      <c r="E2540" s="397"/>
      <c r="F2540" s="397"/>
      <c r="G2540" s="397"/>
      <c r="H2540" s="399"/>
      <c r="I2540" s="608"/>
      <c r="J2540" s="363"/>
      <c r="K2540" s="363"/>
      <c r="L2540" s="397"/>
      <c r="M2540" s="397"/>
      <c r="N2540" s="399"/>
      <c r="O2540" s="397"/>
    </row>
    <row r="2541" spans="1:15" x14ac:dyDescent="0.2">
      <c r="A2541" s="397"/>
      <c r="B2541" s="397"/>
      <c r="C2541" s="397"/>
      <c r="D2541" s="397"/>
      <c r="E2541" s="397"/>
      <c r="F2541" s="397"/>
      <c r="G2541" s="397"/>
      <c r="H2541" s="399"/>
      <c r="I2541" s="608"/>
      <c r="J2541" s="363"/>
      <c r="K2541" s="363"/>
      <c r="L2541" s="397"/>
      <c r="M2541" s="397"/>
      <c r="N2541" s="399"/>
      <c r="O2541" s="397"/>
    </row>
    <row r="2542" spans="1:15" x14ac:dyDescent="0.2">
      <c r="A2542" s="397"/>
      <c r="B2542" s="397"/>
      <c r="C2542" s="397"/>
      <c r="D2542" s="397"/>
      <c r="E2542" s="397"/>
      <c r="F2542" s="397"/>
      <c r="G2542" s="397"/>
      <c r="H2542" s="399"/>
      <c r="I2542" s="608"/>
      <c r="J2542" s="363"/>
      <c r="K2542" s="363"/>
      <c r="L2542" s="397"/>
      <c r="M2542" s="397"/>
      <c r="N2542" s="399"/>
      <c r="O2542" s="397"/>
    </row>
    <row r="2543" spans="1:15" x14ac:dyDescent="0.2">
      <c r="A2543" s="397"/>
      <c r="B2543" s="397"/>
      <c r="C2543" s="397"/>
      <c r="D2543" s="397"/>
      <c r="E2543" s="397"/>
      <c r="F2543" s="397"/>
      <c r="G2543" s="397"/>
      <c r="H2543" s="399"/>
      <c r="I2543" s="608"/>
      <c r="J2543" s="363"/>
      <c r="K2543" s="363"/>
      <c r="L2543" s="397"/>
      <c r="M2543" s="397"/>
      <c r="N2543" s="399"/>
      <c r="O2543" s="397"/>
    </row>
    <row r="2544" spans="1:15" x14ac:dyDescent="0.2">
      <c r="A2544" s="397"/>
      <c r="B2544" s="397"/>
      <c r="C2544" s="397"/>
      <c r="D2544" s="397"/>
      <c r="E2544" s="397"/>
      <c r="F2544" s="397"/>
      <c r="G2544" s="397"/>
      <c r="H2544" s="399"/>
      <c r="I2544" s="608"/>
      <c r="J2544" s="363"/>
      <c r="K2544" s="363"/>
      <c r="L2544" s="397"/>
      <c r="M2544" s="397"/>
      <c r="N2544" s="399"/>
      <c r="O2544" s="397"/>
    </row>
    <row r="2545" spans="1:15" x14ac:dyDescent="0.2">
      <c r="A2545" s="397"/>
      <c r="B2545" s="397"/>
      <c r="C2545" s="397"/>
      <c r="D2545" s="397"/>
      <c r="E2545" s="397"/>
      <c r="F2545" s="397"/>
      <c r="G2545" s="397"/>
      <c r="H2545" s="399"/>
      <c r="I2545" s="608"/>
      <c r="J2545" s="363"/>
      <c r="K2545" s="363"/>
      <c r="L2545" s="397"/>
      <c r="M2545" s="397"/>
      <c r="N2545" s="399"/>
      <c r="O2545" s="397"/>
    </row>
    <row r="2546" spans="1:15" x14ac:dyDescent="0.2">
      <c r="A2546" s="397"/>
      <c r="B2546" s="397"/>
      <c r="C2546" s="397"/>
      <c r="D2546" s="397"/>
      <c r="E2546" s="397"/>
      <c r="F2546" s="397"/>
      <c r="G2546" s="397"/>
      <c r="H2546" s="399"/>
      <c r="I2546" s="608"/>
      <c r="J2546" s="363"/>
      <c r="K2546" s="363"/>
      <c r="L2546" s="397"/>
      <c r="M2546" s="397"/>
      <c r="N2546" s="399"/>
      <c r="O2546" s="397"/>
    </row>
    <row r="2547" spans="1:15" x14ac:dyDescent="0.2">
      <c r="A2547" s="397"/>
      <c r="B2547" s="397"/>
      <c r="C2547" s="397"/>
      <c r="D2547" s="397"/>
      <c r="E2547" s="397"/>
      <c r="F2547" s="397"/>
      <c r="G2547" s="397"/>
      <c r="H2547" s="399"/>
      <c r="I2547" s="608"/>
      <c r="J2547" s="363"/>
      <c r="K2547" s="363"/>
      <c r="L2547" s="397"/>
      <c r="M2547" s="397"/>
      <c r="N2547" s="399"/>
      <c r="O2547" s="397"/>
    </row>
    <row r="2548" spans="1:15" x14ac:dyDescent="0.2">
      <c r="A2548" s="397"/>
      <c r="B2548" s="397"/>
      <c r="C2548" s="397"/>
      <c r="D2548" s="397"/>
      <c r="E2548" s="397"/>
      <c r="F2548" s="397"/>
      <c r="G2548" s="397"/>
      <c r="H2548" s="399"/>
      <c r="I2548" s="608"/>
      <c r="J2548" s="363"/>
      <c r="K2548" s="363"/>
      <c r="L2548" s="397"/>
      <c r="M2548" s="397"/>
      <c r="N2548" s="399"/>
      <c r="O2548" s="397"/>
    </row>
    <row r="2549" spans="1:15" x14ac:dyDescent="0.2">
      <c r="A2549" s="397"/>
      <c r="B2549" s="397"/>
      <c r="C2549" s="397"/>
      <c r="D2549" s="397"/>
      <c r="E2549" s="397"/>
      <c r="F2549" s="397"/>
      <c r="G2549" s="397"/>
      <c r="H2549" s="399"/>
      <c r="I2549" s="608"/>
      <c r="J2549" s="363"/>
      <c r="K2549" s="363"/>
      <c r="L2549" s="397"/>
      <c r="M2549" s="397"/>
      <c r="N2549" s="399"/>
      <c r="O2549" s="397"/>
    </row>
    <row r="2550" spans="1:15" x14ac:dyDescent="0.2">
      <c r="A2550" s="397"/>
      <c r="B2550" s="397"/>
      <c r="C2550" s="397"/>
      <c r="D2550" s="397"/>
      <c r="E2550" s="397"/>
      <c r="F2550" s="397"/>
      <c r="G2550" s="397"/>
      <c r="H2550" s="399"/>
      <c r="I2550" s="608"/>
      <c r="J2550" s="363"/>
      <c r="K2550" s="363"/>
      <c r="L2550" s="397"/>
      <c r="M2550" s="397"/>
      <c r="N2550" s="399"/>
      <c r="O2550" s="397"/>
    </row>
    <row r="2551" spans="1:15" x14ac:dyDescent="0.2">
      <c r="A2551" s="397"/>
      <c r="B2551" s="397"/>
      <c r="C2551" s="397"/>
      <c r="D2551" s="397"/>
      <c r="E2551" s="397"/>
      <c r="F2551" s="397"/>
      <c r="G2551" s="397"/>
      <c r="H2551" s="399"/>
      <c r="I2551" s="608"/>
      <c r="J2551" s="363"/>
      <c r="K2551" s="363"/>
      <c r="L2551" s="397"/>
      <c r="M2551" s="397"/>
      <c r="N2551" s="399"/>
      <c r="O2551" s="397"/>
    </row>
    <row r="2552" spans="1:15" x14ac:dyDescent="0.2">
      <c r="A2552" s="397"/>
      <c r="B2552" s="397"/>
      <c r="C2552" s="397"/>
      <c r="D2552" s="397"/>
      <c r="E2552" s="397"/>
      <c r="F2552" s="397"/>
      <c r="G2552" s="397"/>
      <c r="H2552" s="399"/>
      <c r="I2552" s="608"/>
      <c r="J2552" s="363"/>
      <c r="K2552" s="363"/>
      <c r="L2552" s="397"/>
      <c r="M2552" s="397"/>
      <c r="N2552" s="399"/>
      <c r="O2552" s="397"/>
    </row>
    <row r="2553" spans="1:15" x14ac:dyDescent="0.2">
      <c r="K2553" s="337"/>
    </row>
  </sheetData>
  <sortState ref="A2:O3171">
    <sortCondition ref="C2:C3171"/>
  </sortState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workbookViewId="0">
      <selection activeCell="B7" sqref="B7"/>
    </sheetView>
  </sheetViews>
  <sheetFormatPr defaultRowHeight="12.75" x14ac:dyDescent="0.2"/>
  <cols>
    <col min="1" max="1" width="15.42578125" customWidth="1"/>
    <col min="3" max="3" width="5" customWidth="1"/>
    <col min="8" max="8" width="11.140625" customWidth="1"/>
    <col min="9" max="9" width="11.7109375" style="341" customWidth="1"/>
    <col min="12" max="12" width="13.7109375" customWidth="1"/>
    <col min="13" max="13" width="20" customWidth="1"/>
  </cols>
  <sheetData>
    <row r="1" spans="1:13" x14ac:dyDescent="0.2">
      <c r="A1" s="402" t="s">
        <v>388</v>
      </c>
      <c r="B1" s="402" t="s">
        <v>0</v>
      </c>
      <c r="C1" s="402" t="s">
        <v>389</v>
      </c>
      <c r="D1" s="402" t="s">
        <v>1</v>
      </c>
      <c r="E1" s="402" t="s">
        <v>31</v>
      </c>
      <c r="F1" s="402" t="s">
        <v>32</v>
      </c>
      <c r="G1" s="402" t="s">
        <v>40</v>
      </c>
      <c r="H1" s="402" t="s">
        <v>33</v>
      </c>
      <c r="I1" s="457" t="s">
        <v>2</v>
      </c>
      <c r="J1" s="402" t="s">
        <v>36</v>
      </c>
      <c r="K1" s="402" t="s">
        <v>3</v>
      </c>
      <c r="L1" s="402" t="s">
        <v>34</v>
      </c>
      <c r="M1" s="402" t="s">
        <v>35</v>
      </c>
    </row>
    <row r="2" spans="1:13" s="645" customFormat="1" x14ac:dyDescent="0.2">
      <c r="A2" s="645" t="s">
        <v>390</v>
      </c>
      <c r="B2" s="645" t="s">
        <v>395</v>
      </c>
      <c r="C2" s="645" t="s">
        <v>392</v>
      </c>
      <c r="D2" s="645" t="s">
        <v>254</v>
      </c>
      <c r="E2" s="645" t="s">
        <v>255</v>
      </c>
      <c r="F2" s="645" t="s">
        <v>256</v>
      </c>
      <c r="G2" s="645" t="s">
        <v>435</v>
      </c>
      <c r="H2" s="646">
        <v>42397</v>
      </c>
      <c r="I2" s="647">
        <f>49.13*-1</f>
        <v>-49.13</v>
      </c>
      <c r="J2" s="645" t="s">
        <v>801</v>
      </c>
      <c r="K2" s="645" t="s">
        <v>149</v>
      </c>
      <c r="L2" s="646">
        <v>42402</v>
      </c>
      <c r="M2" s="645" t="s">
        <v>4</v>
      </c>
    </row>
    <row r="3" spans="1:13" s="645" customFormat="1" x14ac:dyDescent="0.2">
      <c r="A3" s="645" t="s">
        <v>390</v>
      </c>
      <c r="B3" s="645" t="s">
        <v>193</v>
      </c>
      <c r="C3" s="645" t="s">
        <v>391</v>
      </c>
      <c r="D3" s="645" t="s">
        <v>289</v>
      </c>
      <c r="E3" s="645" t="s">
        <v>290</v>
      </c>
      <c r="F3" s="645" t="s">
        <v>291</v>
      </c>
      <c r="G3" s="645" t="s">
        <v>436</v>
      </c>
      <c r="H3" s="646">
        <v>42369</v>
      </c>
      <c r="I3" s="647">
        <v>30.25</v>
      </c>
      <c r="J3" s="645" t="s">
        <v>437</v>
      </c>
      <c r="K3" s="645" t="s">
        <v>244</v>
      </c>
      <c r="L3" s="646">
        <v>42401</v>
      </c>
      <c r="M3" s="645" t="s">
        <v>4</v>
      </c>
    </row>
    <row r="4" spans="1:13" x14ac:dyDescent="0.2">
      <c r="A4" s="429"/>
      <c r="B4" s="429"/>
      <c r="C4" s="429"/>
      <c r="D4" s="429"/>
      <c r="E4" s="429"/>
      <c r="F4" s="429"/>
      <c r="G4" s="429"/>
      <c r="H4" s="430"/>
      <c r="I4" s="605">
        <f>SUM(I2:I3)</f>
        <v>-18.880000000000003</v>
      </c>
      <c r="J4" s="429"/>
      <c r="K4" s="429"/>
      <c r="L4" s="430"/>
      <c r="M4" s="429"/>
    </row>
    <row r="5" spans="1:13" x14ac:dyDescent="0.2">
      <c r="A5" s="429"/>
      <c r="B5" s="429"/>
      <c r="C5" s="429"/>
      <c r="D5" s="429"/>
      <c r="E5" s="429"/>
      <c r="F5" s="429"/>
      <c r="G5" s="429"/>
      <c r="H5" s="430"/>
      <c r="I5" s="458"/>
      <c r="J5" s="429"/>
      <c r="K5" s="429"/>
      <c r="L5" s="430"/>
      <c r="M5" s="429"/>
    </row>
    <row r="6" spans="1:13" x14ac:dyDescent="0.2">
      <c r="A6" s="429"/>
      <c r="B6" s="429"/>
      <c r="C6" s="429"/>
      <c r="D6" s="429"/>
      <c r="E6" s="429"/>
      <c r="F6" s="429"/>
      <c r="G6" s="429"/>
      <c r="H6" s="430"/>
      <c r="I6" s="458"/>
      <c r="J6" s="429"/>
      <c r="K6" s="429"/>
      <c r="L6" s="430"/>
      <c r="M6" s="429"/>
    </row>
    <row r="7" spans="1:13" x14ac:dyDescent="0.2">
      <c r="A7" s="429"/>
      <c r="B7" s="429"/>
      <c r="C7" s="429"/>
      <c r="D7" s="429"/>
      <c r="E7" s="429"/>
      <c r="F7" s="429"/>
      <c r="G7" s="429"/>
      <c r="H7" s="430"/>
      <c r="I7" s="458"/>
      <c r="J7" s="429"/>
      <c r="K7" s="429"/>
      <c r="L7" s="430"/>
      <c r="M7" s="429"/>
    </row>
    <row r="8" spans="1:13" x14ac:dyDescent="0.2">
      <c r="A8" s="429"/>
      <c r="B8" s="429"/>
      <c r="C8" s="429"/>
      <c r="D8" s="429"/>
      <c r="E8" s="429"/>
      <c r="F8" s="429"/>
      <c r="G8" s="429"/>
      <c r="H8" s="430"/>
      <c r="I8" s="458"/>
      <c r="J8" s="429"/>
      <c r="K8" s="429"/>
      <c r="L8" s="430"/>
      <c r="M8" s="429"/>
    </row>
    <row r="9" spans="1:13" x14ac:dyDescent="0.2">
      <c r="A9" s="429"/>
      <c r="B9" s="429"/>
      <c r="C9" s="429"/>
      <c r="D9" s="429"/>
      <c r="E9" s="429"/>
      <c r="F9" s="429"/>
      <c r="G9" s="429"/>
      <c r="H9" s="430"/>
      <c r="I9" s="458"/>
      <c r="J9" s="429"/>
      <c r="K9" s="429"/>
      <c r="L9" s="430"/>
      <c r="M9" s="429"/>
    </row>
    <row r="10" spans="1:13" x14ac:dyDescent="0.2">
      <c r="A10" s="429"/>
      <c r="B10" s="429"/>
      <c r="C10" s="429"/>
      <c r="D10" s="429"/>
      <c r="E10" s="429"/>
      <c r="F10" s="429"/>
      <c r="G10" s="429"/>
      <c r="H10" s="430"/>
      <c r="I10" s="458"/>
      <c r="J10" s="429"/>
      <c r="K10" s="429"/>
      <c r="L10" s="430"/>
      <c r="M10" s="429"/>
    </row>
    <row r="11" spans="1:13" x14ac:dyDescent="0.2">
      <c r="A11" s="429"/>
      <c r="B11" s="429"/>
      <c r="C11" s="429"/>
      <c r="D11" s="429"/>
      <c r="E11" s="429"/>
      <c r="F11" s="429"/>
      <c r="G11" s="429"/>
      <c r="H11" s="430"/>
      <c r="I11" s="458"/>
      <c r="J11" s="429"/>
      <c r="K11" s="429"/>
      <c r="L11" s="430"/>
      <c r="M11" s="429"/>
    </row>
    <row r="12" spans="1:13" x14ac:dyDescent="0.2">
      <c r="A12" s="429"/>
      <c r="B12" s="429"/>
      <c r="C12" s="429"/>
      <c r="D12" s="429"/>
      <c r="E12" s="429"/>
      <c r="F12" s="429"/>
      <c r="G12" s="429"/>
      <c r="H12" s="430"/>
      <c r="I12" s="458"/>
      <c r="J12" s="429"/>
      <c r="K12" s="429"/>
      <c r="L12" s="430"/>
      <c r="M12" s="429"/>
    </row>
    <row r="13" spans="1:13" x14ac:dyDescent="0.2">
      <c r="A13" s="429"/>
      <c r="B13" s="429"/>
      <c r="C13" s="429"/>
      <c r="D13" s="429"/>
      <c r="E13" s="429"/>
      <c r="F13" s="429"/>
      <c r="G13" s="429"/>
      <c r="H13" s="430"/>
      <c r="I13" s="458"/>
      <c r="J13" s="429"/>
      <c r="K13" s="429"/>
      <c r="L13" s="430"/>
      <c r="M13" s="429"/>
    </row>
    <row r="14" spans="1:13" x14ac:dyDescent="0.2">
      <c r="A14" s="429"/>
      <c r="B14" s="429"/>
      <c r="C14" s="429"/>
      <c r="D14" s="429"/>
      <c r="E14" s="429"/>
      <c r="F14" s="429"/>
      <c r="G14" s="429"/>
      <c r="H14" s="430"/>
      <c r="I14" s="458"/>
      <c r="J14" s="429"/>
      <c r="K14" s="429"/>
      <c r="L14" s="430"/>
      <c r="M14" s="429"/>
    </row>
    <row r="15" spans="1:13" x14ac:dyDescent="0.2">
      <c r="A15" s="429"/>
      <c r="B15" s="429"/>
      <c r="C15" s="429"/>
      <c r="D15" s="429"/>
      <c r="E15" s="429"/>
      <c r="F15" s="429"/>
      <c r="G15" s="429"/>
      <c r="H15" s="430"/>
      <c r="I15" s="458"/>
      <c r="J15" s="429"/>
      <c r="K15" s="429"/>
      <c r="L15" s="430"/>
      <c r="M15" s="429"/>
    </row>
    <row r="16" spans="1:13" x14ac:dyDescent="0.2">
      <c r="A16" s="429"/>
      <c r="B16" s="429"/>
      <c r="C16" s="429"/>
      <c r="D16" s="429"/>
      <c r="E16" s="429"/>
      <c r="F16" s="429"/>
      <c r="G16" s="429"/>
      <c r="H16" s="430"/>
      <c r="I16" s="458"/>
      <c r="J16" s="429"/>
      <c r="K16" s="429"/>
      <c r="L16" s="430"/>
      <c r="M16" s="429"/>
    </row>
    <row r="17" spans="1:13" x14ac:dyDescent="0.2">
      <c r="A17" s="429"/>
      <c r="B17" s="429"/>
      <c r="C17" s="429"/>
      <c r="D17" s="429"/>
      <c r="E17" s="429"/>
      <c r="F17" s="429"/>
      <c r="G17" s="429"/>
      <c r="H17" s="430"/>
      <c r="I17" s="458"/>
      <c r="J17" s="429"/>
      <c r="K17" s="429"/>
      <c r="L17" s="430"/>
      <c r="M17" s="429"/>
    </row>
    <row r="18" spans="1:13" x14ac:dyDescent="0.2">
      <c r="A18" s="429"/>
      <c r="B18" s="429"/>
      <c r="C18" s="429"/>
      <c r="D18" s="429"/>
      <c r="E18" s="429"/>
      <c r="F18" s="429"/>
      <c r="G18" s="429"/>
      <c r="H18" s="430"/>
      <c r="I18" s="458"/>
      <c r="J18" s="429"/>
      <c r="K18" s="429"/>
      <c r="L18" s="430"/>
      <c r="M18" s="429"/>
    </row>
    <row r="19" spans="1:13" x14ac:dyDescent="0.2">
      <c r="A19" s="429"/>
      <c r="B19" s="429"/>
      <c r="C19" s="429"/>
      <c r="D19" s="429"/>
      <c r="E19" s="429"/>
      <c r="F19" s="429"/>
      <c r="G19" s="429"/>
      <c r="H19" s="430"/>
      <c r="I19" s="458"/>
      <c r="J19" s="429"/>
      <c r="K19" s="429"/>
      <c r="L19" s="430"/>
      <c r="M19" s="429"/>
    </row>
    <row r="20" spans="1:13" x14ac:dyDescent="0.2">
      <c r="A20" s="429"/>
      <c r="B20" s="429"/>
      <c r="C20" s="429"/>
      <c r="D20" s="429"/>
      <c r="E20" s="429"/>
      <c r="F20" s="429"/>
      <c r="G20" s="429"/>
      <c r="H20" s="430"/>
      <c r="I20" s="458"/>
      <c r="J20" s="429"/>
      <c r="K20" s="429"/>
      <c r="L20" s="430"/>
      <c r="M20" s="429"/>
    </row>
    <row r="21" spans="1:13" x14ac:dyDescent="0.2">
      <c r="A21" s="429"/>
      <c r="B21" s="429"/>
      <c r="C21" s="429"/>
      <c r="D21" s="429"/>
      <c r="E21" s="429"/>
      <c r="F21" s="429"/>
      <c r="G21" s="429"/>
      <c r="H21" s="430"/>
      <c r="I21" s="458"/>
      <c r="J21" s="429"/>
      <c r="K21" s="429"/>
      <c r="L21" s="430"/>
      <c r="M21" s="429"/>
    </row>
    <row r="22" spans="1:13" x14ac:dyDescent="0.2">
      <c r="A22" s="429"/>
      <c r="B22" s="429"/>
      <c r="C22" s="429"/>
      <c r="D22" s="429"/>
      <c r="E22" s="429"/>
      <c r="F22" s="429"/>
      <c r="G22" s="429"/>
      <c r="H22" s="430"/>
      <c r="I22" s="458"/>
      <c r="J22" s="429"/>
      <c r="K22" s="429"/>
      <c r="L22" s="430"/>
      <c r="M22" s="429"/>
    </row>
    <row r="23" spans="1:13" x14ac:dyDescent="0.2">
      <c r="A23" s="429"/>
      <c r="B23" s="429"/>
      <c r="C23" s="429"/>
      <c r="D23" s="429"/>
      <c r="E23" s="429"/>
      <c r="F23" s="429"/>
      <c r="G23" s="429"/>
      <c r="H23" s="430"/>
      <c r="I23" s="458"/>
      <c r="J23" s="429"/>
      <c r="K23" s="429"/>
      <c r="L23" s="430"/>
      <c r="M23" s="429"/>
    </row>
    <row r="24" spans="1:13" x14ac:dyDescent="0.2">
      <c r="A24" s="429"/>
      <c r="B24" s="429"/>
      <c r="C24" s="429"/>
      <c r="D24" s="429"/>
      <c r="E24" s="429"/>
      <c r="F24" s="429"/>
      <c r="G24" s="429"/>
      <c r="H24" s="430"/>
      <c r="I24" s="458"/>
      <c r="J24" s="429"/>
      <c r="K24" s="429"/>
      <c r="L24" s="430"/>
      <c r="M24" s="429"/>
    </row>
    <row r="25" spans="1:13" x14ac:dyDescent="0.2">
      <c r="A25" s="429"/>
      <c r="B25" s="429"/>
      <c r="C25" s="429"/>
      <c r="D25" s="429"/>
      <c r="E25" s="429"/>
      <c r="F25" s="429"/>
      <c r="G25" s="429"/>
      <c r="H25" s="430"/>
      <c r="I25" s="458"/>
      <c r="J25" s="429"/>
      <c r="K25" s="429"/>
      <c r="L25" s="430"/>
      <c r="M25" s="429"/>
    </row>
    <row r="26" spans="1:13" x14ac:dyDescent="0.2">
      <c r="A26" s="429"/>
      <c r="B26" s="429"/>
      <c r="C26" s="429"/>
      <c r="D26" s="429"/>
      <c r="E26" s="429"/>
      <c r="F26" s="429"/>
      <c r="G26" s="429"/>
      <c r="H26" s="430"/>
      <c r="I26" s="458"/>
      <c r="J26" s="429"/>
      <c r="K26" s="429"/>
      <c r="L26" s="430"/>
      <c r="M26" s="429"/>
    </row>
    <row r="27" spans="1:13" x14ac:dyDescent="0.2">
      <c r="A27" s="429"/>
      <c r="B27" s="429"/>
      <c r="C27" s="429"/>
      <c r="D27" s="429"/>
      <c r="E27" s="429"/>
      <c r="F27" s="429"/>
      <c r="G27" s="429"/>
      <c r="H27" s="430"/>
      <c r="I27" s="458"/>
      <c r="J27" s="429"/>
      <c r="K27" s="429"/>
      <c r="L27" s="430"/>
      <c r="M27" s="429"/>
    </row>
    <row r="28" spans="1:13" x14ac:dyDescent="0.2">
      <c r="A28" s="429"/>
      <c r="B28" s="429"/>
      <c r="C28" s="429"/>
      <c r="D28" s="429"/>
      <c r="E28" s="429"/>
      <c r="F28" s="429"/>
      <c r="G28" s="429"/>
      <c r="H28" s="430"/>
      <c r="I28" s="458"/>
      <c r="J28" s="429"/>
      <c r="K28" s="429"/>
      <c r="L28" s="430"/>
      <c r="M28" s="429"/>
    </row>
    <row r="29" spans="1:13" x14ac:dyDescent="0.2">
      <c r="A29" s="429"/>
      <c r="B29" s="429"/>
      <c r="C29" s="429"/>
      <c r="D29" s="429"/>
      <c r="E29" s="429"/>
      <c r="F29" s="429"/>
      <c r="G29" s="429"/>
      <c r="H29" s="430"/>
      <c r="I29" s="458"/>
      <c r="J29" s="429"/>
      <c r="K29" s="429"/>
      <c r="L29" s="430"/>
      <c r="M29" s="429"/>
    </row>
    <row r="30" spans="1:13" x14ac:dyDescent="0.2">
      <c r="A30" s="429"/>
      <c r="B30" s="429"/>
      <c r="C30" s="429"/>
      <c r="D30" s="429"/>
      <c r="E30" s="429"/>
      <c r="F30" s="429"/>
      <c r="G30" s="429"/>
      <c r="H30" s="430"/>
      <c r="I30" s="458"/>
      <c r="J30" s="429"/>
      <c r="K30" s="429"/>
      <c r="L30" s="430"/>
      <c r="M30" s="429"/>
    </row>
    <row r="31" spans="1:13" x14ac:dyDescent="0.2">
      <c r="A31" s="429"/>
      <c r="B31" s="429"/>
      <c r="C31" s="429"/>
      <c r="D31" s="429"/>
      <c r="E31" s="429"/>
      <c r="F31" s="429"/>
      <c r="G31" s="429"/>
      <c r="H31" s="430"/>
      <c r="I31" s="458"/>
      <c r="J31" s="429"/>
      <c r="K31" s="429"/>
      <c r="L31" s="430"/>
      <c r="M31" s="429"/>
    </row>
    <row r="32" spans="1:13" x14ac:dyDescent="0.2">
      <c r="A32" s="429"/>
      <c r="B32" s="429"/>
      <c r="C32" s="429"/>
      <c r="D32" s="429"/>
      <c r="E32" s="429"/>
      <c r="F32" s="429"/>
      <c r="G32" s="429"/>
      <c r="H32" s="430"/>
      <c r="I32" s="458"/>
      <c r="J32" s="429"/>
      <c r="K32" s="429"/>
      <c r="L32" s="430"/>
      <c r="M32" s="429"/>
    </row>
    <row r="33" spans="1:13" x14ac:dyDescent="0.2">
      <c r="A33" s="429"/>
      <c r="B33" s="429"/>
      <c r="C33" s="429"/>
      <c r="D33" s="429"/>
      <c r="E33" s="429"/>
      <c r="F33" s="429"/>
      <c r="G33" s="429"/>
      <c r="H33" s="430"/>
      <c r="I33" s="458"/>
      <c r="J33" s="429"/>
      <c r="K33" s="429"/>
      <c r="L33" s="430"/>
      <c r="M33" s="429"/>
    </row>
    <row r="34" spans="1:13" x14ac:dyDescent="0.2">
      <c r="A34" s="429"/>
      <c r="B34" s="429"/>
      <c r="C34" s="429"/>
      <c r="D34" s="429"/>
      <c r="E34" s="429"/>
      <c r="F34" s="429"/>
      <c r="G34" s="429"/>
      <c r="H34" s="430"/>
      <c r="I34" s="458"/>
      <c r="J34" s="429"/>
      <c r="K34" s="429"/>
      <c r="L34" s="430"/>
      <c r="M34" s="429"/>
    </row>
    <row r="35" spans="1:13" x14ac:dyDescent="0.2">
      <c r="A35" s="429"/>
      <c r="B35" s="429"/>
      <c r="C35" s="429"/>
      <c r="D35" s="429"/>
      <c r="E35" s="429"/>
      <c r="F35" s="429"/>
      <c r="G35" s="429"/>
      <c r="H35" s="430"/>
      <c r="I35" s="458"/>
      <c r="J35" s="429"/>
      <c r="K35" s="429"/>
      <c r="L35" s="430"/>
      <c r="M35" s="429"/>
    </row>
    <row r="36" spans="1:13" x14ac:dyDescent="0.2">
      <c r="A36" s="429"/>
      <c r="B36" s="429"/>
      <c r="C36" s="429"/>
      <c r="D36" s="429"/>
      <c r="E36" s="429"/>
      <c r="F36" s="429"/>
      <c r="G36" s="429"/>
      <c r="H36" s="430"/>
      <c r="I36" s="458"/>
      <c r="J36" s="429"/>
      <c r="K36" s="429"/>
      <c r="L36" s="430"/>
      <c r="M36" s="429"/>
    </row>
    <row r="37" spans="1:13" x14ac:dyDescent="0.2">
      <c r="A37" s="429"/>
      <c r="B37" s="429"/>
      <c r="C37" s="429"/>
      <c r="D37" s="429"/>
      <c r="E37" s="429"/>
      <c r="F37" s="429"/>
      <c r="G37" s="429"/>
      <c r="H37" s="430"/>
      <c r="I37" s="458"/>
      <c r="J37" s="429"/>
      <c r="K37" s="429"/>
      <c r="L37" s="430"/>
      <c r="M37" s="429"/>
    </row>
    <row r="38" spans="1:13" x14ac:dyDescent="0.2">
      <c r="A38" s="429"/>
      <c r="B38" s="429"/>
      <c r="C38" s="429"/>
      <c r="D38" s="429"/>
      <c r="E38" s="429"/>
      <c r="F38" s="429"/>
      <c r="G38" s="429"/>
      <c r="H38" s="430"/>
      <c r="I38" s="458"/>
      <c r="J38" s="429"/>
      <c r="K38" s="429"/>
      <c r="L38" s="430"/>
      <c r="M38" s="429"/>
    </row>
    <row r="39" spans="1:13" x14ac:dyDescent="0.2">
      <c r="A39" s="429"/>
      <c r="B39" s="429"/>
      <c r="C39" s="429"/>
      <c r="D39" s="429"/>
      <c r="E39" s="429"/>
      <c r="F39" s="429"/>
      <c r="G39" s="429"/>
      <c r="H39" s="430"/>
      <c r="I39" s="458"/>
      <c r="J39" s="429"/>
      <c r="K39" s="429"/>
      <c r="L39" s="430"/>
      <c r="M39" s="429"/>
    </row>
    <row r="40" spans="1:13" x14ac:dyDescent="0.2">
      <c r="A40" s="429"/>
      <c r="B40" s="429"/>
      <c r="C40" s="429"/>
      <c r="D40" s="429"/>
      <c r="E40" s="429"/>
      <c r="F40" s="429"/>
      <c r="G40" s="429"/>
      <c r="H40" s="430"/>
      <c r="I40" s="458"/>
      <c r="J40" s="429"/>
      <c r="K40" s="429"/>
      <c r="L40" s="430"/>
      <c r="M40" s="429"/>
    </row>
    <row r="41" spans="1:13" x14ac:dyDescent="0.2">
      <c r="A41" s="429"/>
      <c r="B41" s="429"/>
      <c r="C41" s="429"/>
      <c r="D41" s="429"/>
      <c r="E41" s="429"/>
      <c r="F41" s="429"/>
      <c r="G41" s="429"/>
      <c r="H41" s="430"/>
      <c r="I41" s="458"/>
      <c r="J41" s="429"/>
      <c r="K41" s="429"/>
      <c r="L41" s="430"/>
      <c r="M41" s="429"/>
    </row>
    <row r="42" spans="1:13" x14ac:dyDescent="0.2">
      <c r="A42" s="429"/>
      <c r="B42" s="429"/>
      <c r="C42" s="429"/>
      <c r="D42" s="429"/>
      <c r="E42" s="429"/>
      <c r="F42" s="429"/>
      <c r="G42" s="429"/>
      <c r="H42" s="430"/>
      <c r="I42" s="458"/>
      <c r="J42" s="429"/>
      <c r="K42" s="429"/>
      <c r="L42" s="430"/>
      <c r="M42" s="429"/>
    </row>
    <row r="43" spans="1:13" x14ac:dyDescent="0.2">
      <c r="A43" s="429"/>
      <c r="B43" s="429"/>
      <c r="C43" s="429"/>
      <c r="D43" s="429"/>
      <c r="E43" s="429"/>
      <c r="F43" s="429"/>
      <c r="G43" s="429"/>
      <c r="H43" s="430"/>
      <c r="I43" s="458"/>
      <c r="J43" s="429"/>
      <c r="K43" s="429"/>
      <c r="L43" s="430"/>
      <c r="M43" s="429"/>
    </row>
    <row r="44" spans="1:13" x14ac:dyDescent="0.2">
      <c r="A44" s="429"/>
      <c r="B44" s="429"/>
      <c r="C44" s="429"/>
      <c r="D44" s="429"/>
      <c r="E44" s="429"/>
      <c r="F44" s="429"/>
      <c r="G44" s="429"/>
      <c r="H44" s="430"/>
      <c r="I44" s="458"/>
      <c r="J44" s="429"/>
      <c r="K44" s="429"/>
      <c r="L44" s="430"/>
      <c r="M44" s="429"/>
    </row>
    <row r="45" spans="1:13" x14ac:dyDescent="0.2">
      <c r="A45" s="429"/>
      <c r="B45" s="429"/>
      <c r="C45" s="429"/>
      <c r="D45" s="429"/>
      <c r="E45" s="429"/>
      <c r="F45" s="429"/>
      <c r="G45" s="429"/>
      <c r="H45" s="430"/>
      <c r="I45" s="458"/>
      <c r="J45" s="429"/>
      <c r="K45" s="429"/>
      <c r="L45" s="430"/>
      <c r="M45" s="429"/>
    </row>
    <row r="46" spans="1:13" x14ac:dyDescent="0.2">
      <c r="A46" s="429"/>
      <c r="B46" s="429"/>
      <c r="C46" s="429"/>
      <c r="D46" s="429"/>
      <c r="E46" s="429"/>
      <c r="F46" s="429"/>
      <c r="G46" s="429"/>
      <c r="H46" s="430"/>
      <c r="I46" s="458"/>
      <c r="J46" s="429"/>
      <c r="K46" s="429"/>
      <c r="L46" s="430"/>
      <c r="M46" s="429"/>
    </row>
    <row r="47" spans="1:13" x14ac:dyDescent="0.2">
      <c r="A47" s="429"/>
      <c r="B47" s="429"/>
      <c r="C47" s="429"/>
      <c r="D47" s="429"/>
      <c r="E47" s="429"/>
      <c r="F47" s="429"/>
      <c r="G47" s="429"/>
      <c r="H47" s="430"/>
      <c r="I47" s="458"/>
      <c r="J47" s="429"/>
      <c r="K47" s="429"/>
      <c r="L47" s="430"/>
      <c r="M47" s="429"/>
    </row>
    <row r="48" spans="1:13" x14ac:dyDescent="0.2">
      <c r="A48" s="429"/>
      <c r="B48" s="429"/>
      <c r="C48" s="429"/>
      <c r="D48" s="429"/>
      <c r="E48" s="429"/>
      <c r="F48" s="429"/>
      <c r="G48" s="429"/>
      <c r="H48" s="430"/>
      <c r="I48" s="458"/>
      <c r="J48" s="429"/>
      <c r="K48" s="429"/>
      <c r="L48" s="430"/>
      <c r="M48" s="429"/>
    </row>
    <row r="49" spans="1:13" x14ac:dyDescent="0.2">
      <c r="A49" s="429"/>
      <c r="B49" s="429"/>
      <c r="C49" s="429"/>
      <c r="D49" s="429"/>
      <c r="E49" s="429"/>
      <c r="F49" s="429"/>
      <c r="G49" s="429"/>
      <c r="H49" s="430"/>
      <c r="I49" s="458"/>
      <c r="J49" s="429"/>
      <c r="K49" s="429"/>
      <c r="L49" s="430"/>
      <c r="M49" s="429"/>
    </row>
    <row r="50" spans="1:13" x14ac:dyDescent="0.2">
      <c r="A50" s="429"/>
      <c r="B50" s="429"/>
      <c r="C50" s="429"/>
      <c r="D50" s="429"/>
      <c r="E50" s="429"/>
      <c r="F50" s="429"/>
      <c r="G50" s="429"/>
      <c r="H50" s="430"/>
      <c r="I50" s="458"/>
      <c r="J50" s="429"/>
      <c r="K50" s="429"/>
      <c r="L50" s="430"/>
      <c r="M50" s="429"/>
    </row>
    <row r="51" spans="1:13" x14ac:dyDescent="0.2">
      <c r="A51" s="429"/>
      <c r="B51" s="429"/>
      <c r="C51" s="429"/>
      <c r="D51" s="429"/>
      <c r="E51" s="429"/>
      <c r="F51" s="429"/>
      <c r="G51" s="429"/>
      <c r="H51" s="430"/>
      <c r="I51" s="458"/>
      <c r="J51" s="429"/>
      <c r="K51" s="429"/>
      <c r="L51" s="430"/>
      <c r="M51" s="429"/>
    </row>
    <row r="52" spans="1:13" x14ac:dyDescent="0.2">
      <c r="A52" s="429"/>
      <c r="B52" s="429"/>
      <c r="C52" s="429"/>
      <c r="D52" s="429"/>
      <c r="E52" s="429"/>
      <c r="F52" s="429"/>
      <c r="G52" s="429"/>
      <c r="H52" s="430"/>
      <c r="I52" s="458"/>
      <c r="J52" s="429"/>
      <c r="K52" s="429"/>
      <c r="L52" s="430"/>
      <c r="M52" s="429"/>
    </row>
    <row r="53" spans="1:13" x14ac:dyDescent="0.2">
      <c r="A53" s="429"/>
      <c r="B53" s="429"/>
      <c r="C53" s="429"/>
      <c r="D53" s="429"/>
      <c r="E53" s="429"/>
      <c r="F53" s="429"/>
      <c r="G53" s="429"/>
      <c r="H53" s="430"/>
      <c r="I53" s="458"/>
      <c r="J53" s="429"/>
      <c r="K53" s="429"/>
      <c r="L53" s="430"/>
      <c r="M53" s="429"/>
    </row>
    <row r="54" spans="1:13" x14ac:dyDescent="0.2">
      <c r="A54" s="429"/>
      <c r="B54" s="429"/>
      <c r="C54" s="429"/>
      <c r="D54" s="429"/>
      <c r="E54" s="429"/>
      <c r="F54" s="429"/>
      <c r="G54" s="429"/>
      <c r="H54" s="430"/>
      <c r="I54" s="458"/>
      <c r="J54" s="429"/>
      <c r="K54" s="429"/>
      <c r="L54" s="430"/>
      <c r="M54" s="429"/>
    </row>
    <row r="55" spans="1:13" x14ac:dyDescent="0.2">
      <c r="A55" s="429"/>
      <c r="B55" s="429"/>
      <c r="C55" s="429"/>
      <c r="D55" s="429"/>
      <c r="E55" s="429"/>
      <c r="F55" s="429"/>
      <c r="G55" s="429"/>
      <c r="H55" s="430"/>
      <c r="I55" s="458"/>
      <c r="J55" s="429"/>
      <c r="K55" s="429"/>
      <c r="L55" s="430"/>
      <c r="M55" s="429"/>
    </row>
    <row r="56" spans="1:13" x14ac:dyDescent="0.2">
      <c r="A56" s="429"/>
      <c r="B56" s="429"/>
      <c r="C56" s="429"/>
      <c r="D56" s="429"/>
      <c r="E56" s="429"/>
      <c r="F56" s="429"/>
      <c r="G56" s="429"/>
      <c r="H56" s="430"/>
      <c r="I56" s="458"/>
      <c r="J56" s="429"/>
      <c r="K56" s="429"/>
      <c r="L56" s="430"/>
      <c r="M56" s="429"/>
    </row>
    <row r="57" spans="1:13" x14ac:dyDescent="0.2">
      <c r="A57" s="429"/>
      <c r="B57" s="429"/>
      <c r="C57" s="429"/>
      <c r="D57" s="429"/>
      <c r="E57" s="429"/>
      <c r="F57" s="429"/>
      <c r="G57" s="429"/>
      <c r="H57" s="430"/>
      <c r="I57" s="458"/>
      <c r="J57" s="429"/>
      <c r="K57" s="429"/>
      <c r="L57" s="430"/>
      <c r="M57" s="429"/>
    </row>
    <row r="58" spans="1:13" x14ac:dyDescent="0.2">
      <c r="A58" s="429"/>
      <c r="B58" s="429"/>
      <c r="C58" s="429"/>
      <c r="D58" s="429"/>
      <c r="E58" s="429"/>
      <c r="F58" s="429"/>
      <c r="G58" s="429"/>
      <c r="H58" s="430"/>
      <c r="I58" s="458"/>
      <c r="J58" s="429"/>
      <c r="K58" s="429"/>
      <c r="L58" s="430"/>
      <c r="M58" s="429"/>
    </row>
    <row r="59" spans="1:13" x14ac:dyDescent="0.2">
      <c r="A59" s="429"/>
      <c r="B59" s="429"/>
      <c r="C59" s="429"/>
      <c r="D59" s="429"/>
      <c r="E59" s="429"/>
      <c r="F59" s="429"/>
      <c r="G59" s="429"/>
      <c r="H59" s="430"/>
      <c r="I59" s="458"/>
      <c r="J59" s="429"/>
      <c r="K59" s="429"/>
      <c r="L59" s="430"/>
      <c r="M59" s="429"/>
    </row>
    <row r="60" spans="1:13" x14ac:dyDescent="0.2">
      <c r="A60" s="429"/>
      <c r="B60" s="429"/>
      <c r="C60" s="429"/>
      <c r="D60" s="429"/>
      <c r="E60" s="429"/>
      <c r="F60" s="429"/>
      <c r="G60" s="429"/>
      <c r="H60" s="430"/>
      <c r="I60" s="458"/>
      <c r="J60" s="429"/>
      <c r="K60" s="429"/>
      <c r="L60" s="430"/>
      <c r="M60" s="429"/>
    </row>
    <row r="61" spans="1:13" x14ac:dyDescent="0.2">
      <c r="A61" s="429"/>
      <c r="B61" s="429"/>
      <c r="C61" s="429"/>
      <c r="D61" s="429"/>
      <c r="E61" s="429"/>
      <c r="F61" s="429"/>
      <c r="G61" s="429"/>
      <c r="H61" s="430"/>
      <c r="I61" s="458"/>
      <c r="J61" s="429"/>
      <c r="K61" s="429"/>
      <c r="L61" s="430"/>
      <c r="M61" s="429"/>
    </row>
    <row r="62" spans="1:13" x14ac:dyDescent="0.2">
      <c r="A62" s="429"/>
      <c r="B62" s="429"/>
      <c r="C62" s="429"/>
      <c r="D62" s="429"/>
      <c r="E62" s="429"/>
      <c r="F62" s="429"/>
      <c r="G62" s="429"/>
      <c r="H62" s="430"/>
      <c r="I62" s="458"/>
      <c r="J62" s="429"/>
      <c r="K62" s="429"/>
      <c r="L62" s="430"/>
      <c r="M62" s="429"/>
    </row>
    <row r="63" spans="1:13" x14ac:dyDescent="0.2">
      <c r="A63" s="429"/>
      <c r="B63" s="429"/>
      <c r="C63" s="429"/>
      <c r="D63" s="429"/>
      <c r="E63" s="429"/>
      <c r="F63" s="429"/>
      <c r="G63" s="429"/>
      <c r="H63" s="430"/>
      <c r="I63" s="458"/>
      <c r="J63" s="429"/>
      <c r="K63" s="429"/>
      <c r="L63" s="430"/>
      <c r="M63" s="429"/>
    </row>
    <row r="64" spans="1:13" x14ac:dyDescent="0.2">
      <c r="A64" s="429"/>
      <c r="B64" s="429"/>
      <c r="C64" s="429"/>
      <c r="D64" s="429"/>
      <c r="E64" s="429"/>
      <c r="F64" s="429"/>
      <c r="G64" s="429"/>
      <c r="H64" s="430"/>
      <c r="I64" s="458"/>
      <c r="J64" s="429"/>
      <c r="K64" s="429"/>
      <c r="L64" s="430"/>
      <c r="M64" s="429"/>
    </row>
    <row r="65" spans="1:13" x14ac:dyDescent="0.2">
      <c r="A65" s="429"/>
      <c r="B65" s="429"/>
      <c r="C65" s="429"/>
      <c r="D65" s="429"/>
      <c r="E65" s="429"/>
      <c r="F65" s="429"/>
      <c r="G65" s="429"/>
      <c r="H65" s="430"/>
      <c r="I65" s="458"/>
      <c r="J65" s="429"/>
      <c r="K65" s="429"/>
      <c r="L65" s="430"/>
      <c r="M65" s="429"/>
    </row>
    <row r="66" spans="1:13" x14ac:dyDescent="0.2">
      <c r="A66" s="429"/>
      <c r="B66" s="429"/>
      <c r="C66" s="429"/>
      <c r="D66" s="429"/>
      <c r="E66" s="429"/>
      <c r="F66" s="429"/>
      <c r="G66" s="429"/>
      <c r="H66" s="430"/>
      <c r="I66" s="458"/>
      <c r="J66" s="429"/>
      <c r="K66" s="429"/>
      <c r="L66" s="430"/>
      <c r="M66" s="429"/>
    </row>
    <row r="67" spans="1:13" x14ac:dyDescent="0.2">
      <c r="A67" s="429"/>
      <c r="B67" s="429"/>
      <c r="C67" s="429"/>
      <c r="D67" s="429"/>
      <c r="E67" s="429"/>
      <c r="F67" s="429"/>
      <c r="G67" s="429"/>
      <c r="H67" s="430"/>
      <c r="I67" s="458"/>
      <c r="J67" s="429"/>
      <c r="K67" s="429"/>
      <c r="L67" s="430"/>
      <c r="M67" s="429"/>
    </row>
    <row r="68" spans="1:13" x14ac:dyDescent="0.2">
      <c r="A68" s="429"/>
      <c r="B68" s="429"/>
      <c r="C68" s="429"/>
      <c r="D68" s="429"/>
      <c r="E68" s="429"/>
      <c r="F68" s="429"/>
      <c r="G68" s="429"/>
      <c r="H68" s="430"/>
      <c r="I68" s="458"/>
      <c r="J68" s="429"/>
      <c r="K68" s="429"/>
      <c r="L68" s="430"/>
      <c r="M68" s="429"/>
    </row>
    <row r="69" spans="1:13" x14ac:dyDescent="0.2">
      <c r="A69" s="429"/>
      <c r="B69" s="429"/>
      <c r="C69" s="429"/>
      <c r="D69" s="429"/>
      <c r="E69" s="429"/>
      <c r="F69" s="429"/>
      <c r="G69" s="429"/>
      <c r="H69" s="430"/>
      <c r="I69" s="458"/>
      <c r="J69" s="429"/>
      <c r="K69" s="429"/>
      <c r="L69" s="430"/>
      <c r="M69" s="429"/>
    </row>
    <row r="70" spans="1:13" x14ac:dyDescent="0.2">
      <c r="A70" s="429"/>
      <c r="B70" s="429"/>
      <c r="C70" s="429"/>
      <c r="D70" s="429"/>
      <c r="E70" s="429"/>
      <c r="F70" s="429"/>
      <c r="G70" s="429"/>
      <c r="H70" s="430"/>
      <c r="I70" s="458"/>
      <c r="J70" s="429"/>
      <c r="K70" s="429"/>
      <c r="L70" s="430"/>
      <c r="M70" s="429"/>
    </row>
    <row r="71" spans="1:13" x14ac:dyDescent="0.2">
      <c r="A71" s="429"/>
      <c r="B71" s="429"/>
      <c r="C71" s="429"/>
      <c r="D71" s="429"/>
      <c r="E71" s="429"/>
      <c r="F71" s="429"/>
      <c r="G71" s="429"/>
      <c r="H71" s="430"/>
      <c r="I71" s="458"/>
      <c r="J71" s="429"/>
      <c r="K71" s="429"/>
      <c r="L71" s="430"/>
      <c r="M71" s="429"/>
    </row>
    <row r="72" spans="1:13" x14ac:dyDescent="0.2">
      <c r="A72" s="429"/>
      <c r="B72" s="429"/>
      <c r="C72" s="429"/>
      <c r="D72" s="429"/>
      <c r="E72" s="429"/>
      <c r="F72" s="429"/>
      <c r="G72" s="429"/>
      <c r="H72" s="430"/>
      <c r="I72" s="458"/>
      <c r="J72" s="429"/>
      <c r="K72" s="429"/>
      <c r="L72" s="430"/>
      <c r="M72" s="429"/>
    </row>
    <row r="73" spans="1:13" x14ac:dyDescent="0.2">
      <c r="A73" s="429"/>
      <c r="B73" s="429"/>
      <c r="C73" s="429"/>
      <c r="D73" s="429"/>
      <c r="E73" s="429"/>
      <c r="F73" s="429"/>
      <c r="G73" s="429"/>
      <c r="H73" s="430"/>
      <c r="I73" s="458"/>
      <c r="J73" s="429"/>
      <c r="K73" s="429"/>
      <c r="L73" s="430"/>
      <c r="M73" s="429"/>
    </row>
    <row r="74" spans="1:13" x14ac:dyDescent="0.2">
      <c r="A74" s="429"/>
      <c r="B74" s="429"/>
      <c r="C74" s="429"/>
      <c r="D74" s="429"/>
      <c r="E74" s="429"/>
      <c r="F74" s="429"/>
      <c r="G74" s="429"/>
      <c r="H74" s="430"/>
      <c r="I74" s="458"/>
      <c r="J74" s="429"/>
      <c r="K74" s="429"/>
      <c r="L74" s="430"/>
      <c r="M74" s="429"/>
    </row>
    <row r="75" spans="1:13" x14ac:dyDescent="0.2">
      <c r="A75" s="429"/>
      <c r="B75" s="429"/>
      <c r="C75" s="429"/>
      <c r="D75" s="429"/>
      <c r="E75" s="429"/>
      <c r="F75" s="429"/>
      <c r="G75" s="429"/>
      <c r="H75" s="430"/>
      <c r="I75" s="458"/>
      <c r="J75" s="429"/>
      <c r="K75" s="429"/>
      <c r="L75" s="430"/>
      <c r="M75" s="429"/>
    </row>
    <row r="76" spans="1:13" x14ac:dyDescent="0.2">
      <c r="A76" s="429"/>
      <c r="B76" s="429"/>
      <c r="C76" s="429"/>
      <c r="D76" s="429"/>
      <c r="E76" s="429"/>
      <c r="F76" s="429"/>
      <c r="G76" s="429"/>
      <c r="H76" s="430"/>
      <c r="I76" s="458"/>
      <c r="J76" s="429"/>
      <c r="K76" s="429"/>
      <c r="L76" s="430"/>
      <c r="M76" s="429"/>
    </row>
    <row r="77" spans="1:13" x14ac:dyDescent="0.2">
      <c r="A77" s="429"/>
      <c r="B77" s="429"/>
      <c r="C77" s="429"/>
      <c r="D77" s="429"/>
      <c r="E77" s="429"/>
      <c r="F77" s="429"/>
      <c r="G77" s="429"/>
      <c r="H77" s="430"/>
      <c r="I77" s="458"/>
      <c r="J77" s="429"/>
      <c r="K77" s="429"/>
      <c r="L77" s="430"/>
      <c r="M77" s="429"/>
    </row>
    <row r="78" spans="1:13" x14ac:dyDescent="0.2">
      <c r="A78" s="429"/>
      <c r="B78" s="429"/>
      <c r="C78" s="429"/>
      <c r="D78" s="429"/>
      <c r="E78" s="429"/>
      <c r="F78" s="429"/>
      <c r="G78" s="429"/>
      <c r="H78" s="430"/>
      <c r="I78" s="458"/>
      <c r="J78" s="429"/>
      <c r="K78" s="429"/>
      <c r="L78" s="430"/>
      <c r="M78" s="429"/>
    </row>
    <row r="79" spans="1:13" x14ac:dyDescent="0.2">
      <c r="A79" s="429"/>
      <c r="B79" s="429"/>
      <c r="C79" s="429"/>
      <c r="D79" s="429"/>
      <c r="E79" s="429"/>
      <c r="F79" s="429"/>
      <c r="G79" s="429"/>
      <c r="H79" s="430"/>
      <c r="I79" s="458"/>
      <c r="J79" s="429"/>
      <c r="K79" s="429"/>
      <c r="L79" s="430"/>
      <c r="M79" s="429"/>
    </row>
    <row r="80" spans="1:13" x14ac:dyDescent="0.2">
      <c r="A80" s="429"/>
      <c r="B80" s="429"/>
      <c r="C80" s="429"/>
      <c r="D80" s="429"/>
      <c r="E80" s="429"/>
      <c r="F80" s="429"/>
      <c r="G80" s="429"/>
      <c r="H80" s="430"/>
      <c r="I80" s="458"/>
      <c r="J80" s="429"/>
      <c r="K80" s="429"/>
      <c r="L80" s="430"/>
      <c r="M80" s="429"/>
    </row>
    <row r="81" spans="1:13" x14ac:dyDescent="0.2">
      <c r="A81" s="429"/>
      <c r="B81" s="429"/>
      <c r="C81" s="429"/>
      <c r="D81" s="429"/>
      <c r="E81" s="429"/>
      <c r="F81" s="429"/>
      <c r="G81" s="429"/>
      <c r="H81" s="430"/>
      <c r="I81" s="458"/>
      <c r="J81" s="429"/>
      <c r="K81" s="429"/>
      <c r="L81" s="430"/>
      <c r="M81" s="429"/>
    </row>
    <row r="82" spans="1:13" x14ac:dyDescent="0.2">
      <c r="A82" s="429"/>
      <c r="B82" s="429"/>
      <c r="C82" s="429"/>
      <c r="D82" s="429"/>
      <c r="E82" s="429"/>
      <c r="F82" s="429"/>
      <c r="G82" s="429"/>
      <c r="H82" s="430"/>
      <c r="I82" s="458"/>
      <c r="J82" s="429"/>
      <c r="K82" s="429"/>
      <c r="L82" s="430"/>
      <c r="M82" s="429"/>
    </row>
    <row r="83" spans="1:13" x14ac:dyDescent="0.2">
      <c r="A83" s="429"/>
      <c r="B83" s="429"/>
      <c r="C83" s="429"/>
      <c r="D83" s="429"/>
      <c r="E83" s="429"/>
      <c r="F83" s="429"/>
      <c r="G83" s="429"/>
      <c r="H83" s="430"/>
      <c r="I83" s="458"/>
      <c r="J83" s="429"/>
      <c r="K83" s="429"/>
      <c r="L83" s="430"/>
      <c r="M83" s="429"/>
    </row>
    <row r="84" spans="1:13" x14ac:dyDescent="0.2">
      <c r="A84" s="429"/>
      <c r="B84" s="429"/>
      <c r="C84" s="429"/>
      <c r="D84" s="429"/>
      <c r="E84" s="429"/>
      <c r="F84" s="429"/>
      <c r="G84" s="429"/>
      <c r="H84" s="430"/>
      <c r="I84" s="458"/>
      <c r="J84" s="429"/>
      <c r="K84" s="429"/>
      <c r="L84" s="430"/>
      <c r="M84" s="429"/>
    </row>
    <row r="85" spans="1:13" x14ac:dyDescent="0.2">
      <c r="A85" s="429"/>
      <c r="B85" s="429"/>
      <c r="C85" s="429"/>
      <c r="D85" s="429"/>
      <c r="E85" s="429"/>
      <c r="F85" s="429"/>
      <c r="G85" s="429"/>
      <c r="H85" s="430"/>
      <c r="I85" s="458"/>
      <c r="J85" s="429"/>
      <c r="K85" s="429"/>
      <c r="L85" s="430"/>
      <c r="M85" s="429"/>
    </row>
    <row r="86" spans="1:13" x14ac:dyDescent="0.2">
      <c r="A86" s="429"/>
      <c r="B86" s="429"/>
      <c r="C86" s="429"/>
      <c r="D86" s="429"/>
      <c r="E86" s="429"/>
      <c r="F86" s="429"/>
      <c r="G86" s="429"/>
      <c r="H86" s="430"/>
      <c r="I86" s="458"/>
      <c r="J86" s="429"/>
      <c r="K86" s="429"/>
      <c r="L86" s="430"/>
      <c r="M86" s="429"/>
    </row>
    <row r="87" spans="1:13" x14ac:dyDescent="0.2">
      <c r="A87" s="429"/>
      <c r="B87" s="429"/>
      <c r="C87" s="429"/>
      <c r="D87" s="429"/>
      <c r="E87" s="429"/>
      <c r="F87" s="429"/>
      <c r="G87" s="429"/>
      <c r="H87" s="430"/>
      <c r="I87" s="458"/>
      <c r="J87" s="429"/>
      <c r="K87" s="429"/>
      <c r="L87" s="430"/>
      <c r="M87" s="429"/>
    </row>
    <row r="88" spans="1:13" x14ac:dyDescent="0.2">
      <c r="A88" s="429"/>
      <c r="B88" s="429"/>
      <c r="C88" s="429"/>
      <c r="D88" s="429"/>
      <c r="E88" s="429"/>
      <c r="F88" s="429"/>
      <c r="G88" s="429"/>
      <c r="H88" s="430"/>
      <c r="I88" s="458"/>
      <c r="J88" s="429"/>
      <c r="K88" s="429"/>
      <c r="L88" s="430"/>
      <c r="M88" s="429"/>
    </row>
    <row r="89" spans="1:13" x14ac:dyDescent="0.2">
      <c r="A89" s="429"/>
      <c r="B89" s="429"/>
      <c r="C89" s="429"/>
      <c r="D89" s="429"/>
      <c r="E89" s="429"/>
      <c r="F89" s="429"/>
      <c r="G89" s="429"/>
      <c r="H89" s="430"/>
      <c r="I89" s="458"/>
      <c r="J89" s="429"/>
      <c r="K89" s="429"/>
      <c r="L89" s="430"/>
      <c r="M89" s="429"/>
    </row>
    <row r="90" spans="1:13" x14ac:dyDescent="0.2">
      <c r="A90" s="429"/>
      <c r="B90" s="429"/>
      <c r="C90" s="429"/>
      <c r="D90" s="429"/>
      <c r="E90" s="429"/>
      <c r="F90" s="429"/>
      <c r="G90" s="429"/>
      <c r="H90" s="430"/>
      <c r="I90" s="458"/>
      <c r="J90" s="429"/>
      <c r="K90" s="429"/>
      <c r="L90" s="430"/>
      <c r="M90" s="429"/>
    </row>
    <row r="91" spans="1:13" x14ac:dyDescent="0.2">
      <c r="A91" s="429"/>
      <c r="B91" s="429"/>
      <c r="C91" s="429"/>
      <c r="D91" s="429"/>
      <c r="E91" s="429"/>
      <c r="F91" s="429"/>
      <c r="G91" s="429"/>
      <c r="H91" s="430"/>
      <c r="I91" s="458"/>
      <c r="J91" s="429"/>
      <c r="K91" s="429"/>
      <c r="L91" s="430"/>
      <c r="M91" s="429"/>
    </row>
    <row r="92" spans="1:13" x14ac:dyDescent="0.2">
      <c r="A92" s="429"/>
      <c r="B92" s="429"/>
      <c r="C92" s="429"/>
      <c r="D92" s="429"/>
      <c r="E92" s="429"/>
      <c r="F92" s="429"/>
      <c r="G92" s="429"/>
      <c r="H92" s="430"/>
      <c r="I92" s="458"/>
      <c r="J92" s="429"/>
      <c r="K92" s="429"/>
      <c r="L92" s="430"/>
      <c r="M92" s="429"/>
    </row>
    <row r="93" spans="1:13" x14ac:dyDescent="0.2">
      <c r="A93" s="429"/>
      <c r="B93" s="429"/>
      <c r="C93" s="429"/>
      <c r="D93" s="429"/>
      <c r="E93" s="429"/>
      <c r="F93" s="429"/>
      <c r="G93" s="429"/>
      <c r="H93" s="430"/>
      <c r="I93" s="458"/>
      <c r="J93" s="429"/>
      <c r="K93" s="429"/>
      <c r="L93" s="430"/>
      <c r="M93" s="429"/>
    </row>
    <row r="94" spans="1:13" x14ac:dyDescent="0.2">
      <c r="A94" s="429"/>
      <c r="B94" s="429"/>
      <c r="C94" s="429"/>
      <c r="D94" s="429"/>
      <c r="E94" s="429"/>
      <c r="F94" s="429"/>
      <c r="G94" s="429"/>
      <c r="H94" s="430"/>
      <c r="I94" s="458"/>
      <c r="J94" s="429"/>
      <c r="K94" s="429"/>
      <c r="L94" s="430"/>
      <c r="M94" s="429"/>
    </row>
    <row r="95" spans="1:13" x14ac:dyDescent="0.2">
      <c r="A95" s="429"/>
      <c r="B95" s="429"/>
      <c r="C95" s="429"/>
      <c r="D95" s="429"/>
      <c r="E95" s="429"/>
      <c r="F95" s="429"/>
      <c r="G95" s="429"/>
      <c r="H95" s="430"/>
      <c r="I95" s="458"/>
      <c r="J95" s="429"/>
      <c r="K95" s="429"/>
      <c r="L95" s="430"/>
      <c r="M95" s="429"/>
    </row>
    <row r="96" spans="1:13" x14ac:dyDescent="0.2">
      <c r="A96" s="429"/>
      <c r="B96" s="429"/>
      <c r="C96" s="429"/>
      <c r="D96" s="429"/>
      <c r="E96" s="429"/>
      <c r="F96" s="429"/>
      <c r="G96" s="429"/>
      <c r="H96" s="430"/>
      <c r="I96" s="458"/>
      <c r="J96" s="429"/>
      <c r="K96" s="429"/>
      <c r="L96" s="430"/>
      <c r="M96" s="429"/>
    </row>
    <row r="97" spans="1:13" x14ac:dyDescent="0.2">
      <c r="A97" s="429"/>
      <c r="B97" s="429"/>
      <c r="C97" s="429"/>
      <c r="D97" s="429"/>
      <c r="E97" s="429"/>
      <c r="F97" s="429"/>
      <c r="G97" s="429"/>
      <c r="H97" s="430"/>
      <c r="I97" s="458"/>
      <c r="J97" s="429"/>
      <c r="K97" s="429"/>
      <c r="L97" s="430"/>
      <c r="M97" s="429"/>
    </row>
    <row r="98" spans="1:13" x14ac:dyDescent="0.2">
      <c r="A98" s="429"/>
      <c r="B98" s="429"/>
      <c r="C98" s="429"/>
      <c r="D98" s="429"/>
      <c r="E98" s="429"/>
      <c r="F98" s="429"/>
      <c r="G98" s="429"/>
      <c r="H98" s="430"/>
      <c r="I98" s="458"/>
      <c r="J98" s="429"/>
      <c r="K98" s="429"/>
      <c r="L98" s="430"/>
      <c r="M98" s="429"/>
    </row>
    <row r="99" spans="1:13" x14ac:dyDescent="0.2">
      <c r="A99" s="429"/>
      <c r="B99" s="429"/>
      <c r="C99" s="429"/>
      <c r="D99" s="429"/>
      <c r="E99" s="429"/>
      <c r="F99" s="429"/>
      <c r="G99" s="429"/>
      <c r="H99" s="430"/>
      <c r="I99" s="458"/>
      <c r="J99" s="429"/>
      <c r="K99" s="429"/>
      <c r="L99" s="430"/>
      <c r="M99" s="429"/>
    </row>
    <row r="100" spans="1:13" x14ac:dyDescent="0.2">
      <c r="A100" s="429"/>
      <c r="B100" s="429"/>
      <c r="C100" s="429"/>
      <c r="D100" s="429"/>
      <c r="E100" s="429"/>
      <c r="F100" s="429"/>
      <c r="G100" s="429"/>
      <c r="H100" s="430"/>
      <c r="I100" s="458"/>
      <c r="J100" s="429"/>
      <c r="K100" s="429"/>
      <c r="L100" s="430"/>
      <c r="M100" s="429"/>
    </row>
    <row r="101" spans="1:13" x14ac:dyDescent="0.2">
      <c r="A101" s="429"/>
      <c r="B101" s="429"/>
      <c r="C101" s="429"/>
      <c r="D101" s="429"/>
      <c r="E101" s="429"/>
      <c r="F101" s="429"/>
      <c r="G101" s="429"/>
      <c r="H101" s="430"/>
      <c r="I101" s="458"/>
      <c r="J101" s="429"/>
      <c r="K101" s="429"/>
      <c r="L101" s="430"/>
      <c r="M101" s="429"/>
    </row>
    <row r="102" spans="1:13" x14ac:dyDescent="0.2">
      <c r="A102" s="429"/>
      <c r="B102" s="429"/>
      <c r="C102" s="429"/>
      <c r="D102" s="429"/>
      <c r="E102" s="429"/>
      <c r="F102" s="429"/>
      <c r="G102" s="429"/>
      <c r="H102" s="430"/>
      <c r="I102" s="458"/>
      <c r="J102" s="429"/>
      <c r="K102" s="429"/>
      <c r="L102" s="430"/>
      <c r="M102" s="429"/>
    </row>
    <row r="103" spans="1:13" x14ac:dyDescent="0.2">
      <c r="A103" s="429"/>
      <c r="B103" s="429"/>
      <c r="C103" s="429"/>
      <c r="D103" s="429"/>
      <c r="E103" s="429"/>
      <c r="F103" s="429"/>
      <c r="G103" s="429"/>
      <c r="H103" s="430"/>
      <c r="I103" s="458"/>
      <c r="J103" s="429"/>
      <c r="K103" s="429"/>
      <c r="L103" s="430"/>
      <c r="M103" s="429"/>
    </row>
    <row r="104" spans="1:13" x14ac:dyDescent="0.2">
      <c r="A104" s="429"/>
      <c r="B104" s="429"/>
      <c r="C104" s="429"/>
      <c r="D104" s="429"/>
      <c r="E104" s="429"/>
      <c r="F104" s="429"/>
      <c r="G104" s="429"/>
      <c r="H104" s="430"/>
      <c r="I104" s="458"/>
      <c r="J104" s="429"/>
      <c r="K104" s="429"/>
      <c r="L104" s="430"/>
      <c r="M104" s="429"/>
    </row>
    <row r="105" spans="1:13" x14ac:dyDescent="0.2">
      <c r="A105" s="429"/>
      <c r="B105" s="429"/>
      <c r="C105" s="429"/>
      <c r="D105" s="429"/>
      <c r="E105" s="429"/>
      <c r="F105" s="429"/>
      <c r="G105" s="429"/>
      <c r="H105" s="430"/>
      <c r="I105" s="458"/>
      <c r="J105" s="429"/>
      <c r="K105" s="429"/>
      <c r="L105" s="430"/>
      <c r="M105" s="429"/>
    </row>
    <row r="106" spans="1:13" x14ac:dyDescent="0.2">
      <c r="A106" s="429"/>
      <c r="B106" s="429"/>
      <c r="C106" s="429"/>
      <c r="D106" s="429"/>
      <c r="E106" s="429"/>
      <c r="F106" s="429"/>
      <c r="G106" s="429"/>
      <c r="H106" s="430"/>
      <c r="I106" s="458"/>
      <c r="J106" s="429"/>
      <c r="K106" s="429"/>
      <c r="L106" s="430"/>
      <c r="M106" s="429"/>
    </row>
    <row r="107" spans="1:13" x14ac:dyDescent="0.2">
      <c r="A107" s="429"/>
      <c r="B107" s="429"/>
      <c r="C107" s="429"/>
      <c r="D107" s="429"/>
      <c r="E107" s="429"/>
      <c r="F107" s="429"/>
      <c r="G107" s="429"/>
      <c r="H107" s="430"/>
      <c r="I107" s="458"/>
      <c r="J107" s="429"/>
      <c r="K107" s="429"/>
      <c r="L107" s="430"/>
      <c r="M107" s="429"/>
    </row>
    <row r="108" spans="1:13" x14ac:dyDescent="0.2">
      <c r="A108" s="429"/>
      <c r="B108" s="429"/>
      <c r="C108" s="429"/>
      <c r="D108" s="429"/>
      <c r="E108" s="429"/>
      <c r="F108" s="429"/>
      <c r="G108" s="429"/>
      <c r="H108" s="430"/>
      <c r="I108" s="458"/>
      <c r="J108" s="429"/>
      <c r="K108" s="429"/>
      <c r="L108" s="430"/>
      <c r="M108" s="429"/>
    </row>
    <row r="109" spans="1:13" x14ac:dyDescent="0.2">
      <c r="A109" s="429"/>
      <c r="B109" s="429"/>
      <c r="C109" s="429"/>
      <c r="D109" s="429"/>
      <c r="E109" s="429"/>
      <c r="F109" s="429"/>
      <c r="G109" s="429"/>
      <c r="H109" s="430"/>
      <c r="I109" s="458"/>
      <c r="J109" s="429"/>
      <c r="K109" s="429"/>
      <c r="L109" s="430"/>
      <c r="M109" s="429"/>
    </row>
    <row r="110" spans="1:13" x14ac:dyDescent="0.2">
      <c r="A110" s="429"/>
      <c r="B110" s="429"/>
      <c r="C110" s="429"/>
      <c r="D110" s="429"/>
      <c r="E110" s="429"/>
      <c r="F110" s="429"/>
      <c r="G110" s="429"/>
      <c r="H110" s="430"/>
      <c r="I110" s="458"/>
      <c r="J110" s="429"/>
      <c r="K110" s="429"/>
      <c r="L110" s="430"/>
      <c r="M110" s="429"/>
    </row>
    <row r="111" spans="1:13" x14ac:dyDescent="0.2">
      <c r="A111" s="429"/>
      <c r="B111" s="429"/>
      <c r="C111" s="429"/>
      <c r="D111" s="429"/>
      <c r="E111" s="429"/>
      <c r="F111" s="429"/>
      <c r="G111" s="429"/>
      <c r="H111" s="430"/>
      <c r="I111" s="458"/>
      <c r="J111" s="429"/>
      <c r="K111" s="429"/>
      <c r="L111" s="430"/>
      <c r="M111" s="429"/>
    </row>
    <row r="112" spans="1:13" x14ac:dyDescent="0.2">
      <c r="A112" s="429"/>
      <c r="B112" s="429"/>
      <c r="C112" s="429"/>
      <c r="D112" s="429"/>
      <c r="E112" s="429"/>
      <c r="F112" s="429"/>
      <c r="G112" s="429"/>
      <c r="H112" s="430"/>
      <c r="I112" s="458"/>
      <c r="J112" s="429"/>
      <c r="K112" s="429"/>
      <c r="L112" s="430"/>
      <c r="M112" s="429"/>
    </row>
    <row r="113" spans="1:13" x14ac:dyDescent="0.2">
      <c r="A113" s="429"/>
      <c r="B113" s="429"/>
      <c r="C113" s="429"/>
      <c r="D113" s="429"/>
      <c r="E113" s="429"/>
      <c r="F113" s="429"/>
      <c r="G113" s="429"/>
      <c r="H113" s="430"/>
      <c r="I113" s="458"/>
      <c r="J113" s="429"/>
      <c r="K113" s="429"/>
      <c r="L113" s="430"/>
      <c r="M113" s="429"/>
    </row>
    <row r="114" spans="1:13" x14ac:dyDescent="0.2">
      <c r="A114" s="429"/>
      <c r="B114" s="429"/>
      <c r="C114" s="429"/>
      <c r="D114" s="429"/>
      <c r="E114" s="429"/>
      <c r="F114" s="429"/>
      <c r="G114" s="429"/>
      <c r="H114" s="430"/>
      <c r="I114" s="458"/>
      <c r="J114" s="429"/>
      <c r="K114" s="429"/>
      <c r="L114" s="430"/>
      <c r="M114" s="429"/>
    </row>
    <row r="115" spans="1:13" x14ac:dyDescent="0.2">
      <c r="A115" s="429"/>
      <c r="B115" s="429"/>
      <c r="C115" s="429"/>
      <c r="D115" s="429"/>
      <c r="E115" s="429"/>
      <c r="F115" s="429"/>
      <c r="G115" s="429"/>
      <c r="H115" s="430"/>
      <c r="I115" s="458"/>
      <c r="J115" s="429"/>
      <c r="K115" s="429"/>
      <c r="L115" s="430"/>
      <c r="M115" s="429"/>
    </row>
    <row r="116" spans="1:13" x14ac:dyDescent="0.2">
      <c r="A116" s="429"/>
      <c r="B116" s="429"/>
      <c r="C116" s="429"/>
      <c r="D116" s="429"/>
      <c r="E116" s="429"/>
      <c r="F116" s="429"/>
      <c r="G116" s="429"/>
      <c r="H116" s="430"/>
      <c r="I116" s="458"/>
      <c r="J116" s="429"/>
      <c r="K116" s="429"/>
      <c r="L116" s="430"/>
      <c r="M116" s="429"/>
    </row>
    <row r="117" spans="1:13" x14ac:dyDescent="0.2">
      <c r="A117" s="429"/>
      <c r="B117" s="429"/>
      <c r="C117" s="429"/>
      <c r="D117" s="429"/>
      <c r="E117" s="429"/>
      <c r="F117" s="429"/>
      <c r="G117" s="429"/>
      <c r="H117" s="430"/>
      <c r="I117" s="458"/>
      <c r="J117" s="429"/>
      <c r="K117" s="429"/>
      <c r="L117" s="430"/>
      <c r="M117" s="429"/>
    </row>
    <row r="118" spans="1:13" x14ac:dyDescent="0.2">
      <c r="A118" s="429"/>
      <c r="B118" s="429"/>
      <c r="C118" s="429"/>
      <c r="D118" s="429"/>
      <c r="E118" s="429"/>
      <c r="F118" s="429"/>
      <c r="G118" s="429"/>
      <c r="H118" s="430"/>
      <c r="I118" s="458"/>
      <c r="J118" s="429"/>
      <c r="K118" s="429"/>
      <c r="L118" s="430"/>
      <c r="M118" s="429"/>
    </row>
    <row r="119" spans="1:13" x14ac:dyDescent="0.2">
      <c r="A119" s="429"/>
      <c r="B119" s="429"/>
      <c r="C119" s="429"/>
      <c r="D119" s="429"/>
      <c r="E119" s="429"/>
      <c r="F119" s="429"/>
      <c r="G119" s="429"/>
      <c r="H119" s="430"/>
      <c r="I119" s="458"/>
      <c r="J119" s="429"/>
      <c r="K119" s="429"/>
      <c r="L119" s="430"/>
      <c r="M119" s="429"/>
    </row>
    <row r="120" spans="1:13" x14ac:dyDescent="0.2">
      <c r="A120" s="429"/>
      <c r="B120" s="429"/>
      <c r="C120" s="429"/>
      <c r="D120" s="429"/>
      <c r="E120" s="429"/>
      <c r="F120" s="429"/>
      <c r="G120" s="429"/>
      <c r="H120" s="430"/>
      <c r="I120" s="458"/>
      <c r="J120" s="429"/>
      <c r="K120" s="429"/>
      <c r="L120" s="430"/>
      <c r="M120" s="429"/>
    </row>
    <row r="121" spans="1:13" x14ac:dyDescent="0.2">
      <c r="A121" s="429"/>
      <c r="B121" s="429"/>
      <c r="C121" s="429"/>
      <c r="D121" s="429"/>
      <c r="E121" s="429"/>
      <c r="F121" s="429"/>
      <c r="G121" s="429"/>
      <c r="H121" s="430"/>
      <c r="I121" s="458"/>
      <c r="J121" s="429"/>
      <c r="K121" s="429"/>
      <c r="L121" s="430"/>
      <c r="M121" s="429"/>
    </row>
    <row r="122" spans="1:13" x14ac:dyDescent="0.2">
      <c r="A122" s="429"/>
      <c r="B122" s="429"/>
      <c r="C122" s="429"/>
      <c r="D122" s="429"/>
      <c r="E122" s="429"/>
      <c r="F122" s="429"/>
      <c r="G122" s="429"/>
      <c r="H122" s="430"/>
      <c r="I122" s="458"/>
      <c r="J122" s="429"/>
      <c r="K122" s="429"/>
      <c r="L122" s="430"/>
      <c r="M122" s="429"/>
    </row>
    <row r="123" spans="1:13" x14ac:dyDescent="0.2">
      <c r="A123" s="429"/>
      <c r="B123" s="429"/>
      <c r="C123" s="429"/>
      <c r="D123" s="429"/>
      <c r="E123" s="429"/>
      <c r="F123" s="429"/>
      <c r="G123" s="429"/>
      <c r="H123" s="430"/>
      <c r="I123" s="458"/>
      <c r="J123" s="429"/>
      <c r="K123" s="429"/>
      <c r="L123" s="430"/>
      <c r="M123" s="429"/>
    </row>
    <row r="124" spans="1:13" x14ac:dyDescent="0.2">
      <c r="A124" s="429"/>
      <c r="B124" s="429"/>
      <c r="C124" s="429"/>
      <c r="D124" s="429"/>
      <c r="E124" s="429"/>
      <c r="F124" s="429"/>
      <c r="G124" s="429"/>
      <c r="H124" s="430"/>
      <c r="I124" s="458"/>
      <c r="J124" s="429"/>
      <c r="K124" s="429"/>
      <c r="L124" s="430"/>
      <c r="M124" s="429"/>
    </row>
    <row r="125" spans="1:13" x14ac:dyDescent="0.2">
      <c r="A125" s="429"/>
      <c r="B125" s="429"/>
      <c r="C125" s="429"/>
      <c r="D125" s="429"/>
      <c r="E125" s="429"/>
      <c r="F125" s="429"/>
      <c r="G125" s="429"/>
      <c r="H125" s="430"/>
      <c r="I125" s="458"/>
      <c r="J125" s="429"/>
      <c r="K125" s="429"/>
      <c r="L125" s="430"/>
      <c r="M125" s="429"/>
    </row>
    <row r="126" spans="1:13" x14ac:dyDescent="0.2">
      <c r="A126" s="429"/>
      <c r="B126" s="429"/>
      <c r="C126" s="429"/>
      <c r="D126" s="429"/>
      <c r="E126" s="429"/>
      <c r="F126" s="429"/>
      <c r="G126" s="429"/>
      <c r="H126" s="430"/>
      <c r="I126" s="458"/>
      <c r="J126" s="429"/>
      <c r="K126" s="429"/>
      <c r="L126" s="430"/>
      <c r="M126" s="429"/>
    </row>
    <row r="127" spans="1:13" x14ac:dyDescent="0.2">
      <c r="A127" s="429"/>
      <c r="B127" s="429"/>
      <c r="C127" s="429"/>
      <c r="D127" s="429"/>
      <c r="E127" s="429"/>
      <c r="F127" s="429"/>
      <c r="G127" s="429"/>
      <c r="H127" s="430"/>
      <c r="I127" s="458"/>
      <c r="J127" s="429"/>
      <c r="K127" s="429"/>
      <c r="L127" s="430"/>
      <c r="M127" s="429"/>
    </row>
    <row r="128" spans="1:13" x14ac:dyDescent="0.2">
      <c r="A128" s="429"/>
      <c r="B128" s="429"/>
      <c r="C128" s="429"/>
      <c r="D128" s="429"/>
      <c r="E128" s="429"/>
      <c r="F128" s="429"/>
      <c r="G128" s="429"/>
      <c r="H128" s="430"/>
      <c r="I128" s="458"/>
      <c r="J128" s="429"/>
      <c r="K128" s="429"/>
      <c r="L128" s="430"/>
      <c r="M128" s="429"/>
    </row>
    <row r="129" spans="1:13" x14ac:dyDescent="0.2">
      <c r="A129" s="429"/>
      <c r="B129" s="429"/>
      <c r="C129" s="429"/>
      <c r="D129" s="429"/>
      <c r="E129" s="429"/>
      <c r="F129" s="429"/>
      <c r="G129" s="429"/>
      <c r="H129" s="430"/>
      <c r="I129" s="458"/>
      <c r="J129" s="429"/>
      <c r="K129" s="429"/>
      <c r="L129" s="430"/>
      <c r="M129" s="429"/>
    </row>
    <row r="130" spans="1:13" x14ac:dyDescent="0.2">
      <c r="A130" s="429"/>
      <c r="B130" s="429"/>
      <c r="C130" s="429"/>
      <c r="D130" s="429"/>
      <c r="E130" s="429"/>
      <c r="F130" s="429"/>
      <c r="G130" s="429"/>
      <c r="H130" s="430"/>
      <c r="I130" s="458"/>
      <c r="J130" s="429"/>
      <c r="K130" s="429"/>
      <c r="L130" s="430"/>
      <c r="M130" s="429"/>
    </row>
    <row r="131" spans="1:13" x14ac:dyDescent="0.2">
      <c r="A131" s="429"/>
      <c r="B131" s="429"/>
      <c r="C131" s="429"/>
      <c r="D131" s="429"/>
      <c r="E131" s="429"/>
      <c r="F131" s="429"/>
      <c r="G131" s="429"/>
      <c r="H131" s="430"/>
      <c r="I131" s="458"/>
      <c r="J131" s="429"/>
      <c r="K131" s="429"/>
      <c r="L131" s="430"/>
      <c r="M131" s="429"/>
    </row>
    <row r="132" spans="1:13" x14ac:dyDescent="0.2">
      <c r="A132" s="429"/>
      <c r="B132" s="429"/>
      <c r="C132" s="429"/>
      <c r="D132" s="429"/>
      <c r="E132" s="429"/>
      <c r="F132" s="429"/>
      <c r="G132" s="429"/>
      <c r="H132" s="430"/>
      <c r="I132" s="458"/>
      <c r="J132" s="429"/>
      <c r="K132" s="429"/>
      <c r="L132" s="430"/>
      <c r="M132" s="429"/>
    </row>
    <row r="133" spans="1:13" x14ac:dyDescent="0.2">
      <c r="A133" s="429"/>
      <c r="B133" s="429"/>
      <c r="C133" s="429"/>
      <c r="D133" s="429"/>
      <c r="E133" s="429"/>
      <c r="F133" s="429"/>
      <c r="G133" s="429"/>
      <c r="H133" s="430"/>
      <c r="I133" s="458"/>
      <c r="J133" s="429"/>
      <c r="K133" s="429"/>
      <c r="L133" s="430"/>
      <c r="M133" s="429"/>
    </row>
    <row r="134" spans="1:13" x14ac:dyDescent="0.2">
      <c r="A134" s="429"/>
      <c r="B134" s="429"/>
      <c r="C134" s="429"/>
      <c r="D134" s="429"/>
      <c r="E134" s="429"/>
      <c r="F134" s="429"/>
      <c r="G134" s="429"/>
      <c r="H134" s="430"/>
      <c r="I134" s="458"/>
      <c r="J134" s="429"/>
      <c r="K134" s="429"/>
      <c r="L134" s="430"/>
      <c r="M134" s="429"/>
    </row>
    <row r="135" spans="1:13" x14ac:dyDescent="0.2">
      <c r="A135" s="429"/>
      <c r="B135" s="429"/>
      <c r="C135" s="429"/>
      <c r="D135" s="429"/>
      <c r="E135" s="429"/>
      <c r="F135" s="429"/>
      <c r="G135" s="429"/>
      <c r="H135" s="430"/>
      <c r="I135" s="458"/>
      <c r="J135" s="429"/>
      <c r="K135" s="429"/>
      <c r="L135" s="430"/>
      <c r="M135" s="429"/>
    </row>
    <row r="136" spans="1:13" x14ac:dyDescent="0.2">
      <c r="A136" s="429"/>
      <c r="B136" s="429"/>
      <c r="C136" s="429"/>
      <c r="D136" s="429"/>
      <c r="E136" s="429"/>
      <c r="F136" s="429"/>
      <c r="G136" s="429"/>
      <c r="H136" s="430"/>
      <c r="I136" s="458"/>
      <c r="J136" s="429"/>
      <c r="K136" s="429"/>
      <c r="L136" s="430"/>
      <c r="M136" s="429"/>
    </row>
    <row r="137" spans="1:13" x14ac:dyDescent="0.2">
      <c r="A137" s="429"/>
      <c r="B137" s="429"/>
      <c r="C137" s="429"/>
      <c r="D137" s="429"/>
      <c r="E137" s="429"/>
      <c r="F137" s="429"/>
      <c r="G137" s="429"/>
      <c r="H137" s="430"/>
      <c r="I137" s="458"/>
      <c r="J137" s="429"/>
      <c r="K137" s="429"/>
      <c r="L137" s="430"/>
      <c r="M137" s="429"/>
    </row>
    <row r="138" spans="1:13" x14ac:dyDescent="0.2">
      <c r="A138" s="429"/>
      <c r="B138" s="429"/>
      <c r="C138" s="429"/>
      <c r="D138" s="429"/>
      <c r="E138" s="429"/>
      <c r="F138" s="429"/>
      <c r="G138" s="429"/>
      <c r="H138" s="430"/>
      <c r="I138" s="458"/>
      <c r="J138" s="429"/>
      <c r="K138" s="429"/>
      <c r="L138" s="430"/>
      <c r="M138" s="429"/>
    </row>
    <row r="139" spans="1:13" x14ac:dyDescent="0.2">
      <c r="A139" s="429"/>
      <c r="B139" s="429"/>
      <c r="C139" s="429"/>
      <c r="D139" s="429"/>
      <c r="E139" s="429"/>
      <c r="F139" s="429"/>
      <c r="G139" s="429"/>
      <c r="H139" s="430"/>
      <c r="I139" s="458"/>
      <c r="J139" s="429"/>
      <c r="K139" s="429"/>
      <c r="L139" s="430"/>
      <c r="M139" s="429"/>
    </row>
    <row r="140" spans="1:13" x14ac:dyDescent="0.2">
      <c r="A140" s="429"/>
      <c r="B140" s="429"/>
      <c r="C140" s="429"/>
      <c r="D140" s="429"/>
      <c r="E140" s="429"/>
      <c r="F140" s="429"/>
      <c r="G140" s="429"/>
      <c r="H140" s="430"/>
      <c r="I140" s="458"/>
      <c r="J140" s="429"/>
      <c r="K140" s="429"/>
      <c r="L140" s="430"/>
      <c r="M140" s="429"/>
    </row>
    <row r="141" spans="1:13" x14ac:dyDescent="0.2">
      <c r="A141" s="429"/>
      <c r="B141" s="429"/>
      <c r="C141" s="429"/>
      <c r="D141" s="429"/>
      <c r="E141" s="429"/>
      <c r="F141" s="429"/>
      <c r="G141" s="429"/>
      <c r="H141" s="430"/>
      <c r="I141" s="458"/>
      <c r="J141" s="429"/>
      <c r="K141" s="429"/>
      <c r="L141" s="430"/>
      <c r="M141" s="429"/>
    </row>
    <row r="142" spans="1:13" x14ac:dyDescent="0.2">
      <c r="A142" s="429"/>
      <c r="B142" s="429"/>
      <c r="C142" s="429"/>
      <c r="D142" s="429"/>
      <c r="E142" s="429"/>
      <c r="F142" s="429"/>
      <c r="G142" s="429"/>
      <c r="H142" s="430"/>
      <c r="I142" s="458"/>
      <c r="J142" s="429"/>
      <c r="K142" s="429"/>
      <c r="L142" s="430"/>
      <c r="M142" s="429"/>
    </row>
    <row r="143" spans="1:13" x14ac:dyDescent="0.2">
      <c r="A143" s="429"/>
      <c r="B143" s="429"/>
      <c r="C143" s="429"/>
      <c r="D143" s="429"/>
      <c r="E143" s="429"/>
      <c r="F143" s="429"/>
      <c r="G143" s="429"/>
      <c r="H143" s="430"/>
      <c r="I143" s="458"/>
      <c r="J143" s="429"/>
      <c r="K143" s="429"/>
      <c r="L143" s="430"/>
      <c r="M143" s="429"/>
    </row>
    <row r="144" spans="1:13" x14ac:dyDescent="0.2">
      <c r="A144" s="429"/>
      <c r="B144" s="429"/>
      <c r="C144" s="429"/>
      <c r="D144" s="429"/>
      <c r="E144" s="429"/>
      <c r="F144" s="429"/>
      <c r="G144" s="429"/>
      <c r="H144" s="430"/>
      <c r="I144" s="458"/>
      <c r="J144" s="429"/>
      <c r="K144" s="429"/>
      <c r="L144" s="430"/>
      <c r="M144" s="429"/>
    </row>
    <row r="145" spans="1:13" x14ac:dyDescent="0.2">
      <c r="A145" s="429"/>
      <c r="B145" s="429"/>
      <c r="C145" s="429"/>
      <c r="D145" s="429"/>
      <c r="E145" s="429"/>
      <c r="F145" s="429"/>
      <c r="G145" s="429"/>
      <c r="H145" s="430"/>
      <c r="I145" s="458"/>
      <c r="J145" s="429"/>
      <c r="K145" s="429"/>
      <c r="L145" s="430"/>
      <c r="M145" s="429"/>
    </row>
    <row r="146" spans="1:13" x14ac:dyDescent="0.2">
      <c r="A146" s="429"/>
      <c r="B146" s="429"/>
      <c r="C146" s="429"/>
      <c r="D146" s="429"/>
      <c r="E146" s="429"/>
      <c r="F146" s="429"/>
      <c r="G146" s="429"/>
      <c r="H146" s="430"/>
      <c r="I146" s="458"/>
      <c r="J146" s="429"/>
      <c r="K146" s="429"/>
      <c r="L146" s="430"/>
      <c r="M146" s="429"/>
    </row>
    <row r="147" spans="1:13" x14ac:dyDescent="0.2">
      <c r="A147" s="429"/>
      <c r="B147" s="429"/>
      <c r="C147" s="429"/>
      <c r="D147" s="429"/>
      <c r="E147" s="429"/>
      <c r="F147" s="429"/>
      <c r="G147" s="429"/>
      <c r="H147" s="430"/>
      <c r="I147" s="458"/>
      <c r="J147" s="429"/>
      <c r="K147" s="429"/>
      <c r="L147" s="430"/>
      <c r="M147" s="429"/>
    </row>
    <row r="148" spans="1:13" x14ac:dyDescent="0.2">
      <c r="A148" s="429"/>
      <c r="B148" s="429"/>
      <c r="C148" s="429"/>
      <c r="D148" s="429"/>
      <c r="E148" s="429"/>
      <c r="F148" s="429"/>
      <c r="G148" s="429"/>
      <c r="H148" s="430"/>
      <c r="I148" s="458"/>
      <c r="J148" s="429"/>
      <c r="K148" s="429"/>
      <c r="L148" s="430"/>
      <c r="M148" s="429"/>
    </row>
    <row r="149" spans="1:13" x14ac:dyDescent="0.2">
      <c r="A149" s="429"/>
      <c r="B149" s="429"/>
      <c r="C149" s="429"/>
      <c r="D149" s="429"/>
      <c r="E149" s="429"/>
      <c r="F149" s="429"/>
      <c r="G149" s="429"/>
      <c r="H149" s="430"/>
      <c r="I149" s="458"/>
      <c r="J149" s="429"/>
      <c r="K149" s="429"/>
      <c r="L149" s="430"/>
      <c r="M149" s="429"/>
    </row>
    <row r="150" spans="1:13" x14ac:dyDescent="0.2">
      <c r="A150" s="429"/>
      <c r="B150" s="429"/>
      <c r="C150" s="429"/>
      <c r="D150" s="429"/>
      <c r="E150" s="429"/>
      <c r="F150" s="429"/>
      <c r="G150" s="429"/>
      <c r="H150" s="430"/>
      <c r="I150" s="458"/>
      <c r="J150" s="429"/>
      <c r="K150" s="429"/>
      <c r="L150" s="430"/>
      <c r="M150" s="429"/>
    </row>
    <row r="151" spans="1:13" x14ac:dyDescent="0.2">
      <c r="A151" s="429"/>
      <c r="B151" s="429"/>
      <c r="C151" s="429"/>
      <c r="D151" s="429"/>
      <c r="E151" s="429"/>
      <c r="F151" s="429"/>
      <c r="G151" s="429"/>
      <c r="H151" s="430"/>
      <c r="I151" s="458"/>
      <c r="J151" s="429"/>
      <c r="K151" s="429"/>
      <c r="L151" s="430"/>
      <c r="M151" s="429"/>
    </row>
    <row r="152" spans="1:13" x14ac:dyDescent="0.2">
      <c r="A152" s="429"/>
      <c r="B152" s="429"/>
      <c r="C152" s="429"/>
      <c r="D152" s="429"/>
      <c r="E152" s="429"/>
      <c r="F152" s="429"/>
      <c r="G152" s="429"/>
      <c r="H152" s="430"/>
      <c r="I152" s="458"/>
      <c r="J152" s="429"/>
      <c r="K152" s="429"/>
      <c r="L152" s="430"/>
      <c r="M152" s="429"/>
    </row>
    <row r="153" spans="1:13" x14ac:dyDescent="0.2">
      <c r="A153" s="429"/>
      <c r="B153" s="429"/>
      <c r="C153" s="429"/>
      <c r="D153" s="429"/>
      <c r="E153" s="429"/>
      <c r="F153" s="429"/>
      <c r="G153" s="429"/>
      <c r="H153" s="430"/>
      <c r="I153" s="458"/>
      <c r="J153" s="429"/>
      <c r="K153" s="429"/>
      <c r="L153" s="430"/>
      <c r="M153" s="429"/>
    </row>
    <row r="154" spans="1:13" x14ac:dyDescent="0.2">
      <c r="A154" s="429"/>
      <c r="B154" s="429"/>
      <c r="C154" s="429"/>
      <c r="D154" s="429"/>
      <c r="E154" s="429"/>
      <c r="F154" s="429"/>
      <c r="G154" s="429"/>
      <c r="H154" s="430"/>
      <c r="I154" s="458"/>
      <c r="J154" s="429"/>
      <c r="K154" s="429"/>
      <c r="L154" s="430"/>
      <c r="M154" s="429"/>
    </row>
    <row r="155" spans="1:13" x14ac:dyDescent="0.2">
      <c r="A155" s="429"/>
      <c r="B155" s="429"/>
      <c r="C155" s="429"/>
      <c r="D155" s="429"/>
      <c r="E155" s="429"/>
      <c r="F155" s="429"/>
      <c r="G155" s="429"/>
      <c r="H155" s="430"/>
      <c r="I155" s="458"/>
      <c r="J155" s="429"/>
      <c r="K155" s="429"/>
      <c r="L155" s="430"/>
      <c r="M155" s="429"/>
    </row>
    <row r="156" spans="1:13" x14ac:dyDescent="0.2">
      <c r="A156" s="429"/>
      <c r="B156" s="429"/>
      <c r="C156" s="429"/>
      <c r="D156" s="429"/>
      <c r="E156" s="429"/>
      <c r="F156" s="429"/>
      <c r="G156" s="429"/>
      <c r="H156" s="430"/>
      <c r="I156" s="458"/>
      <c r="J156" s="429"/>
      <c r="K156" s="429"/>
      <c r="L156" s="430"/>
      <c r="M156" s="429"/>
    </row>
    <row r="157" spans="1:13" x14ac:dyDescent="0.2">
      <c r="A157" s="429"/>
      <c r="B157" s="429"/>
      <c r="C157" s="429"/>
      <c r="D157" s="429"/>
      <c r="E157" s="429"/>
      <c r="F157" s="429"/>
      <c r="G157" s="429"/>
      <c r="H157" s="430"/>
      <c r="I157" s="458"/>
      <c r="J157" s="429"/>
      <c r="K157" s="429"/>
      <c r="L157" s="430"/>
      <c r="M157" s="429"/>
    </row>
    <row r="158" spans="1:13" x14ac:dyDescent="0.2">
      <c r="A158" s="429"/>
      <c r="B158" s="429"/>
      <c r="C158" s="429"/>
      <c r="D158" s="429"/>
      <c r="E158" s="429"/>
      <c r="F158" s="429"/>
      <c r="G158" s="429"/>
      <c r="H158" s="430"/>
      <c r="I158" s="458"/>
      <c r="J158" s="429"/>
      <c r="K158" s="429"/>
      <c r="L158" s="430"/>
      <c r="M158" s="429"/>
    </row>
    <row r="159" spans="1:13" x14ac:dyDescent="0.2">
      <c r="A159" s="429"/>
      <c r="B159" s="429"/>
      <c r="C159" s="429"/>
      <c r="D159" s="429"/>
      <c r="E159" s="429"/>
      <c r="F159" s="429"/>
      <c r="G159" s="429"/>
      <c r="H159" s="430"/>
      <c r="I159" s="458"/>
      <c r="J159" s="429"/>
      <c r="K159" s="429"/>
      <c r="L159" s="430"/>
      <c r="M159" s="429"/>
    </row>
    <row r="160" spans="1:13" x14ac:dyDescent="0.2">
      <c r="A160" s="429"/>
      <c r="B160" s="429"/>
      <c r="C160" s="429"/>
      <c r="D160" s="429"/>
      <c r="E160" s="429"/>
      <c r="F160" s="429"/>
      <c r="G160" s="429"/>
      <c r="H160" s="430"/>
      <c r="I160" s="458"/>
      <c r="J160" s="429"/>
      <c r="K160" s="429"/>
      <c r="L160" s="430"/>
      <c r="M160" s="429"/>
    </row>
    <row r="161" spans="1:13" x14ac:dyDescent="0.2">
      <c r="A161" s="429"/>
      <c r="B161" s="429"/>
      <c r="C161" s="429"/>
      <c r="D161" s="429"/>
      <c r="E161" s="429"/>
      <c r="F161" s="429"/>
      <c r="G161" s="429"/>
      <c r="H161" s="430"/>
      <c r="I161" s="458"/>
      <c r="J161" s="429"/>
      <c r="K161" s="429"/>
      <c r="L161" s="430"/>
      <c r="M161" s="429"/>
    </row>
    <row r="162" spans="1:13" x14ac:dyDescent="0.2">
      <c r="A162" s="429"/>
      <c r="B162" s="429"/>
      <c r="C162" s="429"/>
      <c r="D162" s="429"/>
      <c r="E162" s="429"/>
      <c r="F162" s="429"/>
      <c r="G162" s="429"/>
      <c r="H162" s="430"/>
      <c r="I162" s="458"/>
      <c r="J162" s="429"/>
      <c r="K162" s="429"/>
      <c r="L162" s="430"/>
      <c r="M162" s="429"/>
    </row>
    <row r="163" spans="1:13" x14ac:dyDescent="0.2">
      <c r="A163" s="429"/>
      <c r="B163" s="429"/>
      <c r="C163" s="429"/>
      <c r="D163" s="429"/>
      <c r="E163" s="429"/>
      <c r="F163" s="429"/>
      <c r="G163" s="429"/>
      <c r="H163" s="430"/>
      <c r="I163" s="458"/>
      <c r="J163" s="429"/>
      <c r="K163" s="429"/>
      <c r="L163" s="430"/>
      <c r="M163" s="429"/>
    </row>
    <row r="164" spans="1:13" x14ac:dyDescent="0.2">
      <c r="A164" s="429"/>
      <c r="B164" s="429"/>
      <c r="C164" s="429"/>
      <c r="D164" s="429"/>
      <c r="E164" s="429"/>
      <c r="F164" s="429"/>
      <c r="G164" s="429"/>
      <c r="H164" s="430"/>
      <c r="I164" s="458"/>
      <c r="J164" s="429"/>
      <c r="K164" s="429"/>
      <c r="L164" s="430"/>
      <c r="M164" s="429"/>
    </row>
    <row r="165" spans="1:13" x14ac:dyDescent="0.2">
      <c r="A165" s="429"/>
      <c r="B165" s="429"/>
      <c r="C165" s="429"/>
      <c r="D165" s="429"/>
      <c r="E165" s="429"/>
      <c r="F165" s="429"/>
      <c r="G165" s="429"/>
      <c r="H165" s="430"/>
      <c r="I165" s="458"/>
      <c r="J165" s="429"/>
      <c r="K165" s="429"/>
      <c r="L165" s="430"/>
      <c r="M165" s="429"/>
    </row>
    <row r="166" spans="1:13" x14ac:dyDescent="0.2">
      <c r="A166" s="429"/>
      <c r="B166" s="429"/>
      <c r="C166" s="429"/>
      <c r="D166" s="429"/>
      <c r="E166" s="429"/>
      <c r="F166" s="429"/>
      <c r="G166" s="429"/>
      <c r="H166" s="430"/>
      <c r="I166" s="458"/>
      <c r="J166" s="429"/>
      <c r="K166" s="429"/>
      <c r="L166" s="430"/>
      <c r="M166" s="429"/>
    </row>
    <row r="167" spans="1:13" x14ac:dyDescent="0.2">
      <c r="A167" s="429"/>
      <c r="B167" s="429"/>
      <c r="C167" s="429"/>
      <c r="D167" s="429"/>
      <c r="E167" s="429"/>
      <c r="F167" s="429"/>
      <c r="G167" s="429"/>
      <c r="H167" s="430"/>
      <c r="I167" s="458"/>
      <c r="J167" s="429"/>
      <c r="K167" s="429"/>
      <c r="L167" s="430"/>
      <c r="M167" s="429"/>
    </row>
    <row r="168" spans="1:13" x14ac:dyDescent="0.2">
      <c r="A168" s="429"/>
      <c r="B168" s="429"/>
      <c r="C168" s="429"/>
      <c r="D168" s="429"/>
      <c r="E168" s="429"/>
      <c r="F168" s="429"/>
      <c r="G168" s="429"/>
      <c r="H168" s="430"/>
      <c r="I168" s="458"/>
      <c r="J168" s="429"/>
      <c r="K168" s="429"/>
      <c r="L168" s="430"/>
      <c r="M168" s="429"/>
    </row>
    <row r="169" spans="1:13" x14ac:dyDescent="0.2">
      <c r="A169" s="401"/>
      <c r="B169" s="401"/>
      <c r="C169" s="401"/>
      <c r="D169" s="401"/>
      <c r="E169" s="401"/>
      <c r="F169" s="401"/>
      <c r="G169" s="401"/>
      <c r="H169" s="403"/>
      <c r="I169" s="246"/>
      <c r="J169" s="401"/>
      <c r="K169" s="401"/>
      <c r="L169" s="403"/>
      <c r="M169" s="401"/>
    </row>
    <row r="170" spans="1:13" x14ac:dyDescent="0.2">
      <c r="A170" s="401"/>
      <c r="B170" s="401"/>
      <c r="C170" s="401"/>
      <c r="D170" s="401"/>
      <c r="E170" s="401"/>
      <c r="F170" s="401"/>
      <c r="G170" s="401"/>
      <c r="H170" s="403"/>
      <c r="I170" s="458"/>
      <c r="J170" s="401"/>
      <c r="K170" s="401"/>
      <c r="L170" s="403"/>
      <c r="M170" s="401"/>
    </row>
    <row r="171" spans="1:13" x14ac:dyDescent="0.2">
      <c r="A171" s="401"/>
      <c r="B171" s="401"/>
      <c r="C171" s="401"/>
      <c r="D171" s="401"/>
      <c r="E171" s="401"/>
      <c r="F171" s="401"/>
      <c r="G171" s="401"/>
      <c r="H171" s="403"/>
      <c r="I171" s="458"/>
      <c r="J171" s="401"/>
      <c r="K171" s="401"/>
      <c r="L171" s="403"/>
      <c r="M171" s="401"/>
    </row>
    <row r="172" spans="1:13" x14ac:dyDescent="0.2">
      <c r="A172" s="401"/>
      <c r="B172" s="401"/>
      <c r="C172" s="401"/>
      <c r="D172" s="401"/>
      <c r="E172" s="401"/>
      <c r="F172" s="401"/>
      <c r="G172" s="401"/>
      <c r="H172" s="403"/>
      <c r="I172" s="458"/>
      <c r="J172" s="401"/>
      <c r="K172" s="401"/>
      <c r="L172" s="403"/>
      <c r="M172" s="401"/>
    </row>
    <row r="173" spans="1:13" x14ac:dyDescent="0.2">
      <c r="A173" s="401"/>
      <c r="B173" s="401"/>
      <c r="C173" s="401"/>
      <c r="D173" s="401"/>
      <c r="E173" s="401"/>
      <c r="F173" s="401"/>
      <c r="G173" s="401"/>
      <c r="H173" s="403"/>
      <c r="I173" s="458"/>
      <c r="J173" s="401"/>
      <c r="K173" s="401"/>
      <c r="L173" s="403"/>
      <c r="M173" s="401"/>
    </row>
    <row r="174" spans="1:13" x14ac:dyDescent="0.2">
      <c r="A174" s="401"/>
      <c r="B174" s="401"/>
      <c r="C174" s="401"/>
      <c r="D174" s="401"/>
      <c r="E174" s="401"/>
      <c r="F174" s="401"/>
      <c r="G174" s="401"/>
      <c r="H174" s="403"/>
      <c r="I174" s="458"/>
      <c r="J174" s="401"/>
      <c r="K174" s="401"/>
      <c r="L174" s="403"/>
      <c r="M174" s="401"/>
    </row>
    <row r="175" spans="1:13" x14ac:dyDescent="0.2">
      <c r="A175" s="401"/>
      <c r="B175" s="401"/>
      <c r="C175" s="401"/>
      <c r="D175" s="401"/>
      <c r="E175" s="401"/>
      <c r="F175" s="401"/>
      <c r="G175" s="401"/>
      <c r="H175" s="403"/>
      <c r="I175" s="458"/>
      <c r="J175" s="401"/>
      <c r="K175" s="401"/>
      <c r="L175" s="403"/>
      <c r="M175" s="401"/>
    </row>
    <row r="176" spans="1:13" x14ac:dyDescent="0.2">
      <c r="A176" s="401"/>
      <c r="B176" s="401"/>
      <c r="C176" s="401"/>
      <c r="D176" s="401"/>
      <c r="E176" s="401"/>
      <c r="F176" s="401"/>
      <c r="G176" s="401"/>
      <c r="H176" s="403"/>
      <c r="I176" s="458"/>
      <c r="J176" s="401"/>
      <c r="K176" s="401"/>
      <c r="L176" s="403"/>
      <c r="M176" s="401"/>
    </row>
    <row r="177" spans="1:13" x14ac:dyDescent="0.2">
      <c r="A177" s="401"/>
      <c r="B177" s="401"/>
      <c r="C177" s="401"/>
      <c r="D177" s="401"/>
      <c r="E177" s="401"/>
      <c r="F177" s="401"/>
      <c r="G177" s="401"/>
      <c r="H177" s="403"/>
      <c r="I177" s="458"/>
      <c r="J177" s="401"/>
      <c r="K177" s="401"/>
      <c r="L177" s="403"/>
      <c r="M177" s="401"/>
    </row>
    <row r="178" spans="1:13" x14ac:dyDescent="0.2">
      <c r="I178" s="461"/>
    </row>
  </sheetData>
  <sortState ref="A2:M339">
    <sortCondition ref="C2:C339"/>
  </sortState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24"/>
  <sheetViews>
    <sheetView workbookViewId="0">
      <selection activeCell="A2" sqref="A2:XFD10"/>
    </sheetView>
  </sheetViews>
  <sheetFormatPr defaultRowHeight="12.75" x14ac:dyDescent="0.2"/>
  <cols>
    <col min="6" max="6" width="13.5703125" customWidth="1"/>
    <col min="7" max="7" width="14.85546875" customWidth="1"/>
    <col min="8" max="8" width="14.42578125" customWidth="1"/>
    <col min="9" max="9" width="15.7109375" style="341" customWidth="1"/>
    <col min="10" max="10" width="13" customWidth="1"/>
    <col min="11" max="11" width="20.5703125" customWidth="1"/>
    <col min="12" max="12" width="17.5703125" customWidth="1"/>
  </cols>
  <sheetData>
    <row r="1" spans="1:14" s="340" customFormat="1" x14ac:dyDescent="0.2">
      <c r="A1" s="432" t="s">
        <v>388</v>
      </c>
      <c r="B1" s="432" t="s">
        <v>0</v>
      </c>
      <c r="C1" s="432" t="s">
        <v>389</v>
      </c>
      <c r="D1" s="432" t="s">
        <v>1</v>
      </c>
      <c r="E1" s="432" t="s">
        <v>31</v>
      </c>
      <c r="F1" s="432" t="s">
        <v>32</v>
      </c>
      <c r="G1" s="432" t="s">
        <v>40</v>
      </c>
      <c r="H1" s="432" t="s">
        <v>33</v>
      </c>
      <c r="I1" s="623" t="s">
        <v>2</v>
      </c>
      <c r="J1" s="432" t="s">
        <v>36</v>
      </c>
      <c r="K1" s="432" t="s">
        <v>3</v>
      </c>
      <c r="L1" s="432" t="s">
        <v>34</v>
      </c>
      <c r="M1" s="432" t="s">
        <v>35</v>
      </c>
    </row>
    <row r="2" spans="1:14" s="645" customFormat="1" x14ac:dyDescent="0.2">
      <c r="A2" s="645" t="s">
        <v>393</v>
      </c>
      <c r="B2" s="645" t="s">
        <v>395</v>
      </c>
      <c r="C2" s="645" t="s">
        <v>391</v>
      </c>
      <c r="D2" s="645" t="s">
        <v>401</v>
      </c>
      <c r="E2" s="645" t="s">
        <v>402</v>
      </c>
      <c r="F2" s="645" t="s">
        <v>403</v>
      </c>
      <c r="G2" s="645" t="s">
        <v>443</v>
      </c>
      <c r="H2" s="646">
        <v>42452</v>
      </c>
      <c r="I2" s="647">
        <v>5292.54</v>
      </c>
      <c r="J2" s="645" t="s">
        <v>405</v>
      </c>
      <c r="K2" s="645" t="s">
        <v>180</v>
      </c>
      <c r="L2" s="646">
        <v>42458</v>
      </c>
      <c r="M2" s="645" t="s">
        <v>71</v>
      </c>
      <c r="N2" s="645" t="s">
        <v>4048</v>
      </c>
    </row>
    <row r="3" spans="1:14" s="645" customFormat="1" x14ac:dyDescent="0.2">
      <c r="A3" s="645" t="s">
        <v>393</v>
      </c>
      <c r="B3" s="645" t="s">
        <v>395</v>
      </c>
      <c r="C3" s="645" t="s">
        <v>391</v>
      </c>
      <c r="D3" s="645" t="s">
        <v>401</v>
      </c>
      <c r="E3" s="645" t="s">
        <v>402</v>
      </c>
      <c r="F3" s="645" t="s">
        <v>403</v>
      </c>
      <c r="G3" s="645" t="s">
        <v>444</v>
      </c>
      <c r="H3" s="646">
        <v>42424</v>
      </c>
      <c r="I3" s="647">
        <v>2646.27</v>
      </c>
      <c r="J3" s="645" t="s">
        <v>405</v>
      </c>
      <c r="K3" s="645" t="s">
        <v>180</v>
      </c>
      <c r="L3" s="646">
        <v>42430</v>
      </c>
      <c r="M3" s="645" t="s">
        <v>71</v>
      </c>
      <c r="N3" s="645" t="s">
        <v>4048</v>
      </c>
    </row>
    <row r="4" spans="1:14" s="645" customFormat="1" x14ac:dyDescent="0.2">
      <c r="A4" s="645" t="s">
        <v>393</v>
      </c>
      <c r="B4" s="645" t="s">
        <v>395</v>
      </c>
      <c r="C4" s="645" t="s">
        <v>391</v>
      </c>
      <c r="D4" s="645" t="s">
        <v>187</v>
      </c>
      <c r="E4" s="645" t="s">
        <v>808</v>
      </c>
      <c r="F4" s="645" t="s">
        <v>188</v>
      </c>
      <c r="G4" s="645" t="s">
        <v>472</v>
      </c>
      <c r="H4" s="646">
        <v>42446</v>
      </c>
      <c r="I4" s="647">
        <v>154.53</v>
      </c>
      <c r="J4" s="645" t="s">
        <v>473</v>
      </c>
      <c r="K4" s="645" t="s">
        <v>122</v>
      </c>
      <c r="L4" s="646">
        <v>42451</v>
      </c>
      <c r="M4" s="645" t="s">
        <v>71</v>
      </c>
      <c r="N4" s="645" t="s">
        <v>4054</v>
      </c>
    </row>
    <row r="5" spans="1:14" s="645" customFormat="1" x14ac:dyDescent="0.2">
      <c r="A5" s="645" t="s">
        <v>390</v>
      </c>
      <c r="B5" s="645" t="s">
        <v>395</v>
      </c>
      <c r="C5" s="645" t="s">
        <v>391</v>
      </c>
      <c r="D5" s="645" t="s">
        <v>449</v>
      </c>
      <c r="E5" s="645" t="s">
        <v>450</v>
      </c>
      <c r="F5" s="645" t="s">
        <v>451</v>
      </c>
      <c r="G5" s="645" t="s">
        <v>452</v>
      </c>
      <c r="H5" s="646">
        <v>42443</v>
      </c>
      <c r="I5" s="647">
        <v>217.8</v>
      </c>
      <c r="J5" s="645" t="s">
        <v>801</v>
      </c>
      <c r="K5" s="645" t="s">
        <v>86</v>
      </c>
      <c r="L5" s="646">
        <v>42444</v>
      </c>
      <c r="M5" s="645" t="s">
        <v>71</v>
      </c>
      <c r="N5" s="645" t="s">
        <v>801</v>
      </c>
    </row>
    <row r="6" spans="1:14" s="645" customFormat="1" x14ac:dyDescent="0.2">
      <c r="A6" s="645" t="s">
        <v>390</v>
      </c>
      <c r="B6" s="645" t="s">
        <v>395</v>
      </c>
      <c r="C6" s="645" t="s">
        <v>391</v>
      </c>
      <c r="D6" s="645" t="s">
        <v>317</v>
      </c>
      <c r="E6" s="645" t="s">
        <v>318</v>
      </c>
      <c r="F6" s="645" t="s">
        <v>319</v>
      </c>
      <c r="G6" s="645" t="s">
        <v>456</v>
      </c>
      <c r="H6" s="646">
        <v>42429</v>
      </c>
      <c r="I6" s="647">
        <v>580.28</v>
      </c>
      <c r="J6" s="645" t="s">
        <v>801</v>
      </c>
      <c r="K6" s="645" t="s">
        <v>394</v>
      </c>
      <c r="L6" s="646">
        <v>42430</v>
      </c>
      <c r="M6" s="645" t="s">
        <v>71</v>
      </c>
      <c r="N6" s="645" t="s">
        <v>801</v>
      </c>
    </row>
    <row r="7" spans="1:14" s="645" customFormat="1" x14ac:dyDescent="0.2">
      <c r="A7" s="645" t="s">
        <v>390</v>
      </c>
      <c r="B7" s="645" t="s">
        <v>395</v>
      </c>
      <c r="C7" s="645" t="s">
        <v>391</v>
      </c>
      <c r="D7" s="645" t="s">
        <v>268</v>
      </c>
      <c r="E7" s="645" t="s">
        <v>269</v>
      </c>
      <c r="F7" s="645" t="s">
        <v>270</v>
      </c>
      <c r="G7" s="645" t="s">
        <v>457</v>
      </c>
      <c r="H7" s="646">
        <v>42450</v>
      </c>
      <c r="I7" s="647">
        <v>47524.98</v>
      </c>
      <c r="J7" s="645" t="s">
        <v>801</v>
      </c>
      <c r="K7" s="645" t="s">
        <v>272</v>
      </c>
      <c r="L7" s="646">
        <v>42452</v>
      </c>
      <c r="M7" s="645" t="s">
        <v>71</v>
      </c>
      <c r="N7" s="645" t="s">
        <v>801</v>
      </c>
    </row>
    <row r="8" spans="1:14" s="645" customFormat="1" x14ac:dyDescent="0.2">
      <c r="A8" s="645" t="s">
        <v>390</v>
      </c>
      <c r="B8" s="645" t="s">
        <v>395</v>
      </c>
      <c r="C8" s="645" t="s">
        <v>391</v>
      </c>
      <c r="D8" s="645" t="s">
        <v>268</v>
      </c>
      <c r="E8" s="645" t="s">
        <v>269</v>
      </c>
      <c r="F8" s="645" t="s">
        <v>270</v>
      </c>
      <c r="G8" s="645" t="s">
        <v>458</v>
      </c>
      <c r="H8" s="646">
        <v>42450</v>
      </c>
      <c r="I8" s="647">
        <v>47524.98</v>
      </c>
      <c r="J8" s="645" t="s">
        <v>801</v>
      </c>
      <c r="K8" s="645" t="s">
        <v>272</v>
      </c>
      <c r="L8" s="646">
        <v>42452</v>
      </c>
      <c r="M8" s="645" t="s">
        <v>71</v>
      </c>
      <c r="N8" s="645" t="s">
        <v>801</v>
      </c>
    </row>
    <row r="9" spans="1:14" s="645" customFormat="1" x14ac:dyDescent="0.2">
      <c r="A9" s="645" t="s">
        <v>390</v>
      </c>
      <c r="B9" s="645" t="s">
        <v>193</v>
      </c>
      <c r="C9" s="645" t="s">
        <v>391</v>
      </c>
      <c r="D9" s="645" t="s">
        <v>459</v>
      </c>
      <c r="E9" s="645" t="s">
        <v>460</v>
      </c>
      <c r="F9" s="645" t="s">
        <v>461</v>
      </c>
      <c r="G9" s="645" t="s">
        <v>462</v>
      </c>
      <c r="H9" s="646">
        <v>42339</v>
      </c>
      <c r="I9" s="647">
        <v>55.7</v>
      </c>
      <c r="J9" s="645" t="s">
        <v>801</v>
      </c>
      <c r="K9" s="645" t="s">
        <v>260</v>
      </c>
      <c r="L9" s="646">
        <v>42459</v>
      </c>
      <c r="M9" s="645" t="s">
        <v>71</v>
      </c>
      <c r="N9" s="645" t="s">
        <v>801</v>
      </c>
    </row>
    <row r="10" spans="1:14" s="645" customFormat="1" x14ac:dyDescent="0.2">
      <c r="A10" s="645" t="s">
        <v>658</v>
      </c>
      <c r="B10" s="645" t="s">
        <v>395</v>
      </c>
      <c r="C10" s="645" t="s">
        <v>391</v>
      </c>
      <c r="D10" s="645" t="s">
        <v>659</v>
      </c>
      <c r="E10" s="645" t="s">
        <v>660</v>
      </c>
      <c r="F10" s="645" t="s">
        <v>661</v>
      </c>
      <c r="G10" s="645" t="s">
        <v>662</v>
      </c>
      <c r="H10" s="646">
        <v>42417</v>
      </c>
      <c r="I10" s="647">
        <v>83</v>
      </c>
      <c r="J10" s="645" t="s">
        <v>801</v>
      </c>
      <c r="K10" s="645" t="s">
        <v>406</v>
      </c>
      <c r="L10" s="646">
        <v>42433</v>
      </c>
      <c r="M10" s="645" t="s">
        <v>71</v>
      </c>
      <c r="N10" s="645" t="s">
        <v>801</v>
      </c>
    </row>
    <row r="11" spans="1:14" s="645" customFormat="1" x14ac:dyDescent="0.2">
      <c r="H11" s="646"/>
      <c r="I11" s="658">
        <f>SUM(I2:I10)</f>
        <v>104080.08</v>
      </c>
      <c r="L11" s="646"/>
    </row>
    <row r="12" spans="1:14" x14ac:dyDescent="0.2">
      <c r="A12" s="431"/>
      <c r="B12" s="431"/>
      <c r="C12" s="431"/>
      <c r="D12" s="431"/>
      <c r="E12" s="431"/>
      <c r="F12" s="431"/>
      <c r="G12" s="431"/>
      <c r="H12" s="433"/>
      <c r="I12" s="624"/>
      <c r="J12" s="431"/>
      <c r="K12" s="431"/>
      <c r="L12" s="433"/>
      <c r="M12" s="431"/>
    </row>
    <row r="13" spans="1:14" x14ac:dyDescent="0.2">
      <c r="A13" s="431"/>
      <c r="B13" s="431"/>
      <c r="C13" s="431"/>
      <c r="D13" s="431"/>
      <c r="E13" s="431"/>
      <c r="F13" s="431"/>
      <c r="G13" s="431"/>
      <c r="H13" s="433"/>
      <c r="I13" s="624"/>
      <c r="J13" s="431"/>
      <c r="K13" s="431"/>
      <c r="L13" s="433"/>
      <c r="M13" s="431"/>
    </row>
    <row r="14" spans="1:14" x14ac:dyDescent="0.2">
      <c r="A14" s="431"/>
      <c r="B14" s="431"/>
      <c r="C14" s="431"/>
      <c r="D14" s="431"/>
      <c r="E14" s="431"/>
      <c r="F14" s="431"/>
      <c r="G14" s="431"/>
      <c r="H14" s="433"/>
      <c r="I14" s="624"/>
      <c r="J14" s="431"/>
      <c r="K14" s="431"/>
      <c r="L14" s="433"/>
      <c r="M14" s="431"/>
    </row>
    <row r="15" spans="1:14" x14ac:dyDescent="0.2">
      <c r="A15" s="431"/>
      <c r="B15" s="431"/>
      <c r="C15" s="431"/>
      <c r="D15" s="431"/>
      <c r="E15" s="431"/>
      <c r="F15" s="431"/>
      <c r="G15" s="431"/>
      <c r="H15" s="433"/>
      <c r="I15" s="624"/>
      <c r="J15" s="431"/>
      <c r="K15" s="431"/>
      <c r="L15" s="433"/>
      <c r="M15" s="431"/>
    </row>
    <row r="16" spans="1:14" x14ac:dyDescent="0.2">
      <c r="A16" s="431"/>
      <c r="B16" s="431"/>
      <c r="C16" s="431"/>
      <c r="D16" s="431"/>
      <c r="E16" s="431"/>
      <c r="F16" s="431"/>
      <c r="G16" s="431"/>
      <c r="H16" s="433"/>
      <c r="I16" s="624"/>
      <c r="J16" s="431"/>
      <c r="K16" s="431"/>
      <c r="L16" s="433"/>
      <c r="M16" s="431"/>
    </row>
    <row r="17" spans="1:13" x14ac:dyDescent="0.2">
      <c r="A17" s="431"/>
      <c r="B17" s="431"/>
      <c r="C17" s="431"/>
      <c r="D17" s="431"/>
      <c r="E17" s="431"/>
      <c r="F17" s="431"/>
      <c r="G17" s="431"/>
      <c r="H17" s="433"/>
      <c r="I17" s="624"/>
      <c r="J17" s="431"/>
      <c r="K17" s="431"/>
      <c r="L17" s="433"/>
      <c r="M17" s="431"/>
    </row>
    <row r="18" spans="1:13" x14ac:dyDescent="0.2">
      <c r="A18" s="431"/>
      <c r="B18" s="431"/>
      <c r="C18" s="431"/>
      <c r="D18" s="431"/>
      <c r="E18" s="431"/>
      <c r="F18" s="431"/>
      <c r="G18" s="431"/>
      <c r="H18" s="433"/>
      <c r="I18" s="624"/>
      <c r="J18" s="431"/>
      <c r="K18" s="431"/>
      <c r="L18" s="433"/>
      <c r="M18" s="431"/>
    </row>
    <row r="19" spans="1:13" x14ac:dyDescent="0.2">
      <c r="A19" s="431"/>
      <c r="B19" s="431"/>
      <c r="C19" s="431"/>
      <c r="D19" s="431"/>
      <c r="E19" s="431"/>
      <c r="F19" s="431"/>
      <c r="G19" s="431"/>
      <c r="H19" s="433"/>
      <c r="I19" s="624"/>
      <c r="J19" s="431"/>
      <c r="K19" s="431"/>
      <c r="L19" s="433"/>
      <c r="M19" s="431"/>
    </row>
    <row r="20" spans="1:13" x14ac:dyDescent="0.2">
      <c r="A20" s="431"/>
      <c r="B20" s="431"/>
      <c r="C20" s="431"/>
      <c r="D20" s="431"/>
      <c r="E20" s="431"/>
      <c r="F20" s="431"/>
      <c r="G20" s="431"/>
      <c r="H20" s="433"/>
      <c r="I20" s="624"/>
      <c r="J20" s="431"/>
      <c r="K20" s="431"/>
      <c r="L20" s="433"/>
      <c r="M20" s="431"/>
    </row>
    <row r="21" spans="1:13" x14ac:dyDescent="0.2">
      <c r="A21" s="431"/>
      <c r="B21" s="431"/>
      <c r="C21" s="431"/>
      <c r="D21" s="431"/>
      <c r="E21" s="431"/>
      <c r="F21" s="431"/>
      <c r="G21" s="431"/>
      <c r="H21" s="433"/>
      <c r="I21" s="624"/>
      <c r="J21" s="431"/>
      <c r="K21" s="431"/>
      <c r="L21" s="433"/>
      <c r="M21" s="431"/>
    </row>
    <row r="22" spans="1:13" x14ac:dyDescent="0.2">
      <c r="A22" s="431"/>
      <c r="B22" s="431"/>
      <c r="C22" s="431"/>
      <c r="D22" s="431"/>
      <c r="E22" s="431"/>
      <c r="F22" s="431"/>
      <c r="G22" s="431"/>
      <c r="H22" s="433"/>
      <c r="I22" s="624"/>
      <c r="J22" s="431"/>
      <c r="K22" s="431"/>
      <c r="L22" s="433"/>
      <c r="M22" s="431"/>
    </row>
    <row r="23" spans="1:13" x14ac:dyDescent="0.2">
      <c r="A23" s="431"/>
      <c r="B23" s="431"/>
      <c r="C23" s="431"/>
      <c r="D23" s="431"/>
      <c r="E23" s="431"/>
      <c r="F23" s="431"/>
      <c r="G23" s="431"/>
      <c r="H23" s="433"/>
      <c r="I23" s="624"/>
      <c r="J23" s="431"/>
      <c r="K23" s="431"/>
      <c r="L23" s="433"/>
      <c r="M23" s="431"/>
    </row>
    <row r="24" spans="1:13" x14ac:dyDescent="0.2">
      <c r="A24" s="431"/>
      <c r="B24" s="431"/>
      <c r="C24" s="431"/>
      <c r="D24" s="431"/>
      <c r="E24" s="431"/>
      <c r="F24" s="431"/>
      <c r="G24" s="431"/>
      <c r="H24" s="433"/>
      <c r="I24" s="624"/>
      <c r="J24" s="431"/>
      <c r="K24" s="431"/>
      <c r="L24" s="433"/>
      <c r="M24" s="431"/>
    </row>
    <row r="25" spans="1:13" x14ac:dyDescent="0.2">
      <c r="A25" s="431"/>
      <c r="B25" s="431"/>
      <c r="C25" s="431"/>
      <c r="D25" s="431"/>
      <c r="E25" s="431"/>
      <c r="F25" s="431"/>
      <c r="G25" s="431"/>
      <c r="H25" s="433"/>
      <c r="I25" s="624"/>
      <c r="J25" s="431"/>
      <c r="K25" s="431"/>
      <c r="L25" s="433"/>
      <c r="M25" s="431"/>
    </row>
    <row r="26" spans="1:13" x14ac:dyDescent="0.2">
      <c r="A26" s="431"/>
      <c r="B26" s="431"/>
      <c r="C26" s="431"/>
      <c r="D26" s="431"/>
      <c r="E26" s="431"/>
      <c r="F26" s="431"/>
      <c r="G26" s="431"/>
      <c r="H26" s="433"/>
      <c r="I26" s="624"/>
      <c r="J26" s="431"/>
      <c r="K26" s="431"/>
      <c r="L26" s="433"/>
      <c r="M26" s="431"/>
    </row>
    <row r="27" spans="1:13" x14ac:dyDescent="0.2">
      <c r="A27" s="431"/>
      <c r="B27" s="431"/>
      <c r="C27" s="431"/>
      <c r="D27" s="431"/>
      <c r="E27" s="431"/>
      <c r="F27" s="431"/>
      <c r="G27" s="431"/>
      <c r="H27" s="433"/>
      <c r="I27" s="624"/>
      <c r="J27" s="431"/>
      <c r="K27" s="431"/>
      <c r="L27" s="433"/>
      <c r="M27" s="431"/>
    </row>
    <row r="28" spans="1:13" x14ac:dyDescent="0.2">
      <c r="A28" s="431"/>
      <c r="B28" s="431"/>
      <c r="C28" s="431"/>
      <c r="D28" s="431"/>
      <c r="E28" s="431"/>
      <c r="F28" s="431"/>
      <c r="G28" s="431"/>
      <c r="H28" s="433"/>
      <c r="I28" s="624"/>
      <c r="J28" s="431"/>
      <c r="K28" s="431"/>
      <c r="L28" s="433"/>
      <c r="M28" s="431"/>
    </row>
    <row r="29" spans="1:13" x14ac:dyDescent="0.2">
      <c r="A29" s="431"/>
      <c r="B29" s="431"/>
      <c r="C29" s="431"/>
      <c r="D29" s="431"/>
      <c r="E29" s="431"/>
      <c r="F29" s="431"/>
      <c r="G29" s="431"/>
      <c r="H29" s="433"/>
      <c r="I29" s="624"/>
      <c r="J29" s="431"/>
      <c r="K29" s="431"/>
      <c r="L29" s="433"/>
      <c r="M29" s="431"/>
    </row>
    <row r="30" spans="1:13" x14ac:dyDescent="0.2">
      <c r="A30" s="431"/>
      <c r="B30" s="431"/>
      <c r="C30" s="431"/>
      <c r="D30" s="431"/>
      <c r="E30" s="431"/>
      <c r="F30" s="431"/>
      <c r="G30" s="431"/>
      <c r="H30" s="433"/>
      <c r="I30" s="624"/>
      <c r="J30" s="431"/>
      <c r="K30" s="431"/>
      <c r="L30" s="433"/>
      <c r="M30" s="431"/>
    </row>
    <row r="31" spans="1:13" x14ac:dyDescent="0.2">
      <c r="A31" s="431"/>
      <c r="B31" s="431"/>
      <c r="C31" s="431"/>
      <c r="D31" s="431"/>
      <c r="E31" s="431"/>
      <c r="F31" s="431"/>
      <c r="G31" s="431"/>
      <c r="H31" s="433"/>
      <c r="I31" s="624"/>
      <c r="J31" s="431"/>
      <c r="K31" s="431"/>
      <c r="L31" s="433"/>
      <c r="M31" s="431"/>
    </row>
    <row r="32" spans="1:13" x14ac:dyDescent="0.2">
      <c r="A32" s="431"/>
      <c r="B32" s="431"/>
      <c r="C32" s="431"/>
      <c r="D32" s="431"/>
      <c r="E32" s="431"/>
      <c r="F32" s="431"/>
      <c r="G32" s="431"/>
      <c r="H32" s="433"/>
      <c r="I32" s="624"/>
      <c r="J32" s="431"/>
      <c r="K32" s="431"/>
      <c r="L32" s="433"/>
      <c r="M32" s="431"/>
    </row>
    <row r="33" spans="1:13" x14ac:dyDescent="0.2">
      <c r="A33" s="431"/>
      <c r="B33" s="431"/>
      <c r="C33" s="431"/>
      <c r="D33" s="431"/>
      <c r="E33" s="431"/>
      <c r="F33" s="431"/>
      <c r="G33" s="431"/>
      <c r="H33" s="433"/>
      <c r="I33" s="624"/>
      <c r="J33" s="431"/>
      <c r="K33" s="431"/>
      <c r="L33" s="433"/>
      <c r="M33" s="431"/>
    </row>
    <row r="34" spans="1:13" x14ac:dyDescent="0.2">
      <c r="A34" s="431"/>
      <c r="B34" s="431"/>
      <c r="C34" s="431"/>
      <c r="D34" s="431"/>
      <c r="E34" s="431"/>
      <c r="F34" s="431"/>
      <c r="G34" s="431"/>
      <c r="H34" s="433"/>
      <c r="I34" s="624"/>
      <c r="J34" s="431"/>
      <c r="K34" s="431"/>
      <c r="L34" s="433"/>
      <c r="M34" s="431"/>
    </row>
    <row r="35" spans="1:13" x14ac:dyDescent="0.2">
      <c r="A35" s="431"/>
      <c r="B35" s="431"/>
      <c r="C35" s="431"/>
      <c r="D35" s="431"/>
      <c r="E35" s="431"/>
      <c r="F35" s="431"/>
      <c r="G35" s="431"/>
      <c r="H35" s="433"/>
      <c r="I35" s="624"/>
      <c r="J35" s="431"/>
      <c r="K35" s="431"/>
      <c r="L35" s="433"/>
      <c r="M35" s="431"/>
    </row>
    <row r="36" spans="1:13" x14ac:dyDescent="0.2">
      <c r="A36" s="431"/>
      <c r="B36" s="431"/>
      <c r="C36" s="431"/>
      <c r="D36" s="431"/>
      <c r="E36" s="431"/>
      <c r="F36" s="431"/>
      <c r="G36" s="431"/>
      <c r="H36" s="433"/>
      <c r="I36" s="624"/>
      <c r="J36" s="431"/>
      <c r="K36" s="431"/>
      <c r="L36" s="433"/>
      <c r="M36" s="431"/>
    </row>
    <row r="37" spans="1:13" x14ac:dyDescent="0.2">
      <c r="A37" s="431"/>
      <c r="B37" s="431"/>
      <c r="C37" s="431"/>
      <c r="D37" s="431"/>
      <c r="E37" s="431"/>
      <c r="F37" s="431"/>
      <c r="G37" s="431"/>
      <c r="H37" s="433"/>
      <c r="I37" s="624"/>
      <c r="J37" s="431"/>
      <c r="K37" s="431"/>
      <c r="L37" s="433"/>
      <c r="M37" s="431"/>
    </row>
    <row r="38" spans="1:13" x14ac:dyDescent="0.2">
      <c r="A38" s="431"/>
      <c r="B38" s="431"/>
      <c r="C38" s="431"/>
      <c r="D38" s="431"/>
      <c r="E38" s="431"/>
      <c r="F38" s="431"/>
      <c r="G38" s="431"/>
      <c r="H38" s="433"/>
      <c r="I38" s="624"/>
      <c r="J38" s="431"/>
      <c r="K38" s="431"/>
      <c r="L38" s="433"/>
      <c r="M38" s="431"/>
    </row>
    <row r="39" spans="1:13" x14ac:dyDescent="0.2">
      <c r="A39" s="431"/>
      <c r="B39" s="431"/>
      <c r="C39" s="431"/>
      <c r="D39" s="431"/>
      <c r="E39" s="431"/>
      <c r="F39" s="431"/>
      <c r="G39" s="431"/>
      <c r="H39" s="433"/>
      <c r="I39" s="624"/>
      <c r="J39" s="431"/>
      <c r="K39" s="431"/>
      <c r="L39" s="433"/>
      <c r="M39" s="431"/>
    </row>
    <row r="40" spans="1:13" x14ac:dyDescent="0.2">
      <c r="A40" s="431"/>
      <c r="B40" s="431"/>
      <c r="C40" s="431"/>
      <c r="D40" s="431"/>
      <c r="E40" s="431"/>
      <c r="F40" s="431"/>
      <c r="G40" s="431"/>
      <c r="H40" s="433"/>
      <c r="I40" s="624"/>
      <c r="J40" s="431"/>
      <c r="K40" s="431"/>
      <c r="L40" s="433"/>
      <c r="M40" s="431"/>
    </row>
    <row r="41" spans="1:13" x14ac:dyDescent="0.2">
      <c r="A41" s="431"/>
      <c r="B41" s="431"/>
      <c r="C41" s="431"/>
      <c r="D41" s="431"/>
      <c r="E41" s="431"/>
      <c r="F41" s="431"/>
      <c r="G41" s="431"/>
      <c r="H41" s="433"/>
      <c r="I41" s="624"/>
      <c r="J41" s="431"/>
      <c r="K41" s="431"/>
      <c r="L41" s="433"/>
      <c r="M41" s="431"/>
    </row>
    <row r="42" spans="1:13" x14ac:dyDescent="0.2">
      <c r="A42" s="431"/>
      <c r="B42" s="431"/>
      <c r="C42" s="431"/>
      <c r="D42" s="431"/>
      <c r="E42" s="431"/>
      <c r="F42" s="431"/>
      <c r="G42" s="431"/>
      <c r="H42" s="433"/>
      <c r="I42" s="624"/>
      <c r="J42" s="431"/>
      <c r="K42" s="431"/>
      <c r="L42" s="433"/>
      <c r="M42" s="431"/>
    </row>
    <row r="43" spans="1:13" x14ac:dyDescent="0.2">
      <c r="A43" s="431"/>
      <c r="B43" s="431"/>
      <c r="C43" s="431"/>
      <c r="D43" s="431"/>
      <c r="E43" s="431"/>
      <c r="F43" s="431"/>
      <c r="G43" s="431"/>
      <c r="H43" s="433"/>
      <c r="I43" s="624"/>
      <c r="J43" s="431"/>
      <c r="K43" s="431"/>
      <c r="L43" s="433"/>
      <c r="M43" s="431"/>
    </row>
    <row r="44" spans="1:13" x14ac:dyDescent="0.2">
      <c r="A44" s="431"/>
      <c r="B44" s="431"/>
      <c r="C44" s="431"/>
      <c r="D44" s="431"/>
      <c r="E44" s="431"/>
      <c r="F44" s="431"/>
      <c r="G44" s="431"/>
      <c r="H44" s="433"/>
      <c r="I44" s="624"/>
      <c r="J44" s="431"/>
      <c r="K44" s="431"/>
      <c r="L44" s="433"/>
      <c r="M44" s="431"/>
    </row>
    <row r="45" spans="1:13" x14ac:dyDescent="0.2">
      <c r="A45" s="431"/>
      <c r="B45" s="431"/>
      <c r="C45" s="431"/>
      <c r="D45" s="431"/>
      <c r="E45" s="431"/>
      <c r="F45" s="431"/>
      <c r="G45" s="431"/>
      <c r="H45" s="433"/>
      <c r="I45" s="624"/>
      <c r="J45" s="431"/>
      <c r="K45" s="431"/>
      <c r="L45" s="433"/>
      <c r="M45" s="431"/>
    </row>
    <row r="46" spans="1:13" x14ac:dyDescent="0.2">
      <c r="A46" s="431"/>
      <c r="B46" s="431"/>
      <c r="C46" s="431"/>
      <c r="D46" s="431"/>
      <c r="E46" s="431"/>
      <c r="F46" s="431"/>
      <c r="G46" s="431"/>
      <c r="H46" s="433"/>
      <c r="I46" s="624"/>
      <c r="J46" s="431"/>
      <c r="K46" s="431"/>
      <c r="L46" s="433"/>
      <c r="M46" s="431"/>
    </row>
    <row r="47" spans="1:13" x14ac:dyDescent="0.2">
      <c r="A47" s="431"/>
      <c r="B47" s="431"/>
      <c r="C47" s="431"/>
      <c r="D47" s="431"/>
      <c r="E47" s="431"/>
      <c r="F47" s="431"/>
      <c r="G47" s="431"/>
      <c r="H47" s="433"/>
      <c r="I47" s="624"/>
      <c r="J47" s="431"/>
      <c r="K47" s="431"/>
      <c r="L47" s="433"/>
      <c r="M47" s="431"/>
    </row>
    <row r="48" spans="1:13" x14ac:dyDescent="0.2">
      <c r="A48" s="431"/>
      <c r="B48" s="431"/>
      <c r="C48" s="431"/>
      <c r="D48" s="431"/>
      <c r="E48" s="431"/>
      <c r="F48" s="431"/>
      <c r="G48" s="431"/>
      <c r="H48" s="433"/>
      <c r="I48" s="624"/>
      <c r="J48" s="431"/>
      <c r="K48" s="431"/>
      <c r="L48" s="433"/>
      <c r="M48" s="431"/>
    </row>
    <row r="49" spans="1:13" x14ac:dyDescent="0.2">
      <c r="A49" s="431"/>
      <c r="B49" s="431"/>
      <c r="C49" s="431"/>
      <c r="D49" s="431"/>
      <c r="E49" s="431"/>
      <c r="F49" s="431"/>
      <c r="G49" s="431"/>
      <c r="H49" s="433"/>
      <c r="I49" s="624"/>
      <c r="J49" s="431"/>
      <c r="K49" s="431"/>
      <c r="L49" s="433"/>
      <c r="M49" s="431"/>
    </row>
    <row r="50" spans="1:13" x14ac:dyDescent="0.2">
      <c r="A50" s="431"/>
      <c r="B50" s="431"/>
      <c r="C50" s="431"/>
      <c r="D50" s="431"/>
      <c r="E50" s="431"/>
      <c r="F50" s="431"/>
      <c r="G50" s="431"/>
      <c r="H50" s="433"/>
      <c r="I50" s="624"/>
      <c r="J50" s="431"/>
      <c r="K50" s="431"/>
      <c r="L50" s="433"/>
      <c r="M50" s="431"/>
    </row>
    <row r="51" spans="1:13" x14ac:dyDescent="0.2">
      <c r="A51" s="431"/>
      <c r="B51" s="431"/>
      <c r="C51" s="431"/>
      <c r="D51" s="431"/>
      <c r="E51" s="431"/>
      <c r="F51" s="431"/>
      <c r="G51" s="431"/>
      <c r="H51" s="433"/>
      <c r="I51" s="624"/>
      <c r="J51" s="431"/>
      <c r="K51" s="431"/>
      <c r="L51" s="433"/>
      <c r="M51" s="431"/>
    </row>
    <row r="52" spans="1:13" x14ac:dyDescent="0.2">
      <c r="A52" s="431"/>
      <c r="B52" s="431"/>
      <c r="C52" s="431"/>
      <c r="D52" s="431"/>
      <c r="E52" s="431"/>
      <c r="F52" s="431"/>
      <c r="G52" s="431"/>
      <c r="H52" s="433"/>
      <c r="I52" s="624"/>
      <c r="J52" s="431"/>
      <c r="K52" s="431"/>
      <c r="L52" s="433"/>
      <c r="M52" s="431"/>
    </row>
    <row r="53" spans="1:13" x14ac:dyDescent="0.2">
      <c r="A53" s="431"/>
      <c r="B53" s="431"/>
      <c r="C53" s="431"/>
      <c r="D53" s="431"/>
      <c r="E53" s="431"/>
      <c r="F53" s="431"/>
      <c r="G53" s="431"/>
      <c r="H53" s="433"/>
      <c r="I53" s="624"/>
      <c r="J53" s="431"/>
      <c r="K53" s="431"/>
      <c r="L53" s="433"/>
      <c r="M53" s="431"/>
    </row>
    <row r="54" spans="1:13" x14ac:dyDescent="0.2">
      <c r="A54" s="431"/>
      <c r="B54" s="431"/>
      <c r="C54" s="431"/>
      <c r="D54" s="431"/>
      <c r="E54" s="431"/>
      <c r="F54" s="431"/>
      <c r="G54" s="431"/>
      <c r="H54" s="433"/>
      <c r="I54" s="624"/>
      <c r="J54" s="431"/>
      <c r="K54" s="431"/>
      <c r="L54" s="433"/>
      <c r="M54" s="431"/>
    </row>
    <row r="55" spans="1:13" x14ac:dyDescent="0.2">
      <c r="A55" s="431"/>
      <c r="B55" s="431"/>
      <c r="C55" s="431"/>
      <c r="D55" s="431"/>
      <c r="E55" s="431"/>
      <c r="F55" s="431"/>
      <c r="G55" s="431"/>
      <c r="H55" s="433"/>
      <c r="I55" s="624"/>
      <c r="J55" s="431"/>
      <c r="K55" s="431"/>
      <c r="L55" s="433"/>
      <c r="M55" s="431"/>
    </row>
    <row r="56" spans="1:13" x14ac:dyDescent="0.2">
      <c r="A56" s="431"/>
      <c r="B56" s="431"/>
      <c r="C56" s="431"/>
      <c r="D56" s="431"/>
      <c r="E56" s="431"/>
      <c r="F56" s="431"/>
      <c r="G56" s="431"/>
      <c r="H56" s="433"/>
      <c r="I56" s="624"/>
      <c r="J56" s="431"/>
      <c r="K56" s="431"/>
      <c r="L56" s="433"/>
      <c r="M56" s="431"/>
    </row>
    <row r="57" spans="1:13" x14ac:dyDescent="0.2">
      <c r="A57" s="431"/>
      <c r="B57" s="431"/>
      <c r="C57" s="431"/>
      <c r="D57" s="431"/>
      <c r="E57" s="431"/>
      <c r="F57" s="431"/>
      <c r="G57" s="431"/>
      <c r="H57" s="433"/>
      <c r="I57" s="624"/>
      <c r="J57" s="431"/>
      <c r="K57" s="431"/>
      <c r="L57" s="433"/>
      <c r="M57" s="431"/>
    </row>
    <row r="58" spans="1:13" x14ac:dyDescent="0.2">
      <c r="A58" s="431"/>
      <c r="B58" s="431"/>
      <c r="C58" s="431"/>
      <c r="D58" s="431"/>
      <c r="E58" s="431"/>
      <c r="F58" s="431"/>
      <c r="G58" s="431"/>
      <c r="H58" s="433"/>
      <c r="I58" s="624"/>
      <c r="J58" s="431"/>
      <c r="K58" s="431"/>
      <c r="L58" s="433"/>
      <c r="M58" s="431"/>
    </row>
    <row r="59" spans="1:13" x14ac:dyDescent="0.2">
      <c r="A59" s="431"/>
      <c r="B59" s="431"/>
      <c r="C59" s="431"/>
      <c r="D59" s="431"/>
      <c r="E59" s="431"/>
      <c r="F59" s="431"/>
      <c r="G59" s="431"/>
      <c r="H59" s="433"/>
      <c r="I59" s="624"/>
      <c r="J59" s="431"/>
      <c r="K59" s="431"/>
      <c r="L59" s="433"/>
      <c r="M59" s="431"/>
    </row>
    <row r="60" spans="1:13" x14ac:dyDescent="0.2">
      <c r="A60" s="431"/>
      <c r="B60" s="431"/>
      <c r="C60" s="431"/>
      <c r="D60" s="431"/>
      <c r="E60" s="431"/>
      <c r="F60" s="431"/>
      <c r="G60" s="431"/>
      <c r="H60" s="433"/>
      <c r="I60" s="624"/>
      <c r="J60" s="431"/>
      <c r="K60" s="431"/>
      <c r="L60" s="433"/>
      <c r="M60" s="431"/>
    </row>
    <row r="61" spans="1:13" x14ac:dyDescent="0.2">
      <c r="A61" s="431"/>
      <c r="B61" s="431"/>
      <c r="C61" s="431"/>
      <c r="D61" s="431"/>
      <c r="E61" s="431"/>
      <c r="F61" s="431"/>
      <c r="G61" s="431"/>
      <c r="H61" s="433"/>
      <c r="I61" s="624"/>
      <c r="J61" s="431"/>
      <c r="K61" s="431"/>
      <c r="L61" s="433"/>
      <c r="M61" s="431"/>
    </row>
    <row r="62" spans="1:13" x14ac:dyDescent="0.2">
      <c r="A62" s="431"/>
      <c r="B62" s="431"/>
      <c r="C62" s="431"/>
      <c r="D62" s="431"/>
      <c r="E62" s="431"/>
      <c r="F62" s="431"/>
      <c r="G62" s="431"/>
      <c r="H62" s="433"/>
      <c r="I62" s="624"/>
      <c r="J62" s="431"/>
      <c r="K62" s="431"/>
      <c r="L62" s="433"/>
      <c r="M62" s="431"/>
    </row>
    <row r="63" spans="1:13" x14ac:dyDescent="0.2">
      <c r="A63" s="431"/>
      <c r="B63" s="431"/>
      <c r="C63" s="431"/>
      <c r="D63" s="431"/>
      <c r="E63" s="431"/>
      <c r="F63" s="431"/>
      <c r="G63" s="431"/>
      <c r="H63" s="433"/>
      <c r="I63" s="624"/>
      <c r="J63" s="431"/>
      <c r="K63" s="431"/>
      <c r="L63" s="433"/>
      <c r="M63" s="431"/>
    </row>
    <row r="64" spans="1:13" x14ac:dyDescent="0.2">
      <c r="A64" s="431"/>
      <c r="B64" s="431"/>
      <c r="C64" s="431"/>
      <c r="D64" s="431"/>
      <c r="E64" s="431"/>
      <c r="F64" s="431"/>
      <c r="G64" s="431"/>
      <c r="H64" s="433"/>
      <c r="I64" s="624"/>
      <c r="J64" s="431"/>
      <c r="K64" s="431"/>
      <c r="L64" s="433"/>
      <c r="M64" s="431"/>
    </row>
    <row r="65" spans="1:13" x14ac:dyDescent="0.2">
      <c r="A65" s="431"/>
      <c r="B65" s="431"/>
      <c r="C65" s="431"/>
      <c r="D65" s="431"/>
      <c r="E65" s="431"/>
      <c r="F65" s="431"/>
      <c r="G65" s="431"/>
      <c r="H65" s="433"/>
      <c r="I65" s="624"/>
      <c r="J65" s="431"/>
      <c r="K65" s="431"/>
      <c r="L65" s="433"/>
      <c r="M65" s="431"/>
    </row>
    <row r="66" spans="1:13" x14ac:dyDescent="0.2">
      <c r="A66" s="431"/>
      <c r="B66" s="431"/>
      <c r="C66" s="431"/>
      <c r="D66" s="431"/>
      <c r="E66" s="431"/>
      <c r="F66" s="431"/>
      <c r="G66" s="431"/>
      <c r="H66" s="433"/>
      <c r="I66" s="624"/>
      <c r="J66" s="431"/>
      <c r="K66" s="431"/>
      <c r="L66" s="433"/>
      <c r="M66" s="431"/>
    </row>
    <row r="67" spans="1:13" x14ac:dyDescent="0.2">
      <c r="A67" s="431"/>
      <c r="B67" s="431"/>
      <c r="C67" s="431"/>
      <c r="D67" s="431"/>
      <c r="E67" s="431"/>
      <c r="F67" s="431"/>
      <c r="G67" s="431"/>
      <c r="H67" s="433"/>
      <c r="I67" s="624"/>
      <c r="J67" s="431"/>
      <c r="K67" s="431"/>
      <c r="L67" s="433"/>
      <c r="M67" s="431"/>
    </row>
    <row r="68" spans="1:13" x14ac:dyDescent="0.2">
      <c r="A68" s="431"/>
      <c r="B68" s="431"/>
      <c r="C68" s="431"/>
      <c r="D68" s="431"/>
      <c r="E68" s="431"/>
      <c r="F68" s="431"/>
      <c r="G68" s="431"/>
      <c r="H68" s="433"/>
      <c r="I68" s="624"/>
      <c r="J68" s="431"/>
      <c r="K68" s="431"/>
      <c r="L68" s="433"/>
      <c r="M68" s="431"/>
    </row>
    <row r="69" spans="1:13" x14ac:dyDescent="0.2">
      <c r="A69" s="431"/>
      <c r="B69" s="431"/>
      <c r="C69" s="431"/>
      <c r="D69" s="431"/>
      <c r="E69" s="431"/>
      <c r="F69" s="431"/>
      <c r="G69" s="431"/>
      <c r="H69" s="433"/>
      <c r="I69" s="624"/>
      <c r="J69" s="431"/>
      <c r="K69" s="431"/>
      <c r="L69" s="433"/>
      <c r="M69" s="431"/>
    </row>
    <row r="70" spans="1:13" x14ac:dyDescent="0.2">
      <c r="A70" s="431"/>
      <c r="B70" s="431"/>
      <c r="C70" s="431"/>
      <c r="D70" s="431"/>
      <c r="E70" s="431"/>
      <c r="F70" s="431"/>
      <c r="G70" s="431"/>
      <c r="H70" s="433"/>
      <c r="I70" s="624"/>
      <c r="J70" s="431"/>
      <c r="K70" s="431"/>
      <c r="L70" s="433"/>
      <c r="M70" s="431"/>
    </row>
    <row r="71" spans="1:13" x14ac:dyDescent="0.2">
      <c r="A71" s="431"/>
      <c r="B71" s="431"/>
      <c r="C71" s="431"/>
      <c r="D71" s="431"/>
      <c r="E71" s="431"/>
      <c r="F71" s="431"/>
      <c r="G71" s="431"/>
      <c r="H71" s="433"/>
      <c r="I71" s="624"/>
      <c r="J71" s="431"/>
      <c r="K71" s="431"/>
      <c r="L71" s="433"/>
      <c r="M71" s="431"/>
    </row>
    <row r="72" spans="1:13" x14ac:dyDescent="0.2">
      <c r="A72" s="431"/>
      <c r="B72" s="431"/>
      <c r="C72" s="431"/>
      <c r="D72" s="431"/>
      <c r="E72" s="431"/>
      <c r="F72" s="431"/>
      <c r="G72" s="431"/>
      <c r="H72" s="433"/>
      <c r="I72" s="624"/>
      <c r="J72" s="431"/>
      <c r="K72" s="431"/>
      <c r="L72" s="433"/>
      <c r="M72" s="431"/>
    </row>
    <row r="73" spans="1:13" x14ac:dyDescent="0.2">
      <c r="A73" s="431"/>
      <c r="B73" s="431"/>
      <c r="C73" s="431"/>
      <c r="D73" s="431"/>
      <c r="E73" s="431"/>
      <c r="F73" s="431"/>
      <c r="G73" s="431"/>
      <c r="H73" s="433"/>
      <c r="I73" s="624"/>
      <c r="J73" s="431"/>
      <c r="K73" s="431"/>
      <c r="L73" s="433"/>
      <c r="M73" s="431"/>
    </row>
    <row r="74" spans="1:13" x14ac:dyDescent="0.2">
      <c r="A74" s="431"/>
      <c r="B74" s="431"/>
      <c r="C74" s="431"/>
      <c r="D74" s="431"/>
      <c r="E74" s="431"/>
      <c r="F74" s="431"/>
      <c r="G74" s="431"/>
      <c r="H74" s="433"/>
      <c r="I74" s="624"/>
      <c r="J74" s="431"/>
      <c r="K74" s="431"/>
      <c r="L74" s="433"/>
      <c r="M74" s="431"/>
    </row>
    <row r="75" spans="1:13" x14ac:dyDescent="0.2">
      <c r="A75" s="431"/>
      <c r="B75" s="431"/>
      <c r="C75" s="431"/>
      <c r="D75" s="431"/>
      <c r="E75" s="431"/>
      <c r="F75" s="431"/>
      <c r="G75" s="431"/>
      <c r="H75" s="433"/>
      <c r="I75" s="624"/>
      <c r="J75" s="431"/>
      <c r="K75" s="431"/>
      <c r="L75" s="433"/>
      <c r="M75" s="431"/>
    </row>
    <row r="76" spans="1:13" x14ac:dyDescent="0.2">
      <c r="A76" s="431"/>
      <c r="B76" s="431"/>
      <c r="C76" s="431"/>
      <c r="D76" s="431"/>
      <c r="E76" s="431"/>
      <c r="F76" s="431"/>
      <c r="G76" s="431"/>
      <c r="H76" s="433"/>
      <c r="I76" s="624"/>
      <c r="J76" s="431"/>
      <c r="K76" s="431"/>
      <c r="L76" s="433"/>
      <c r="M76" s="431"/>
    </row>
    <row r="77" spans="1:13" x14ac:dyDescent="0.2">
      <c r="A77" s="431"/>
      <c r="B77" s="431"/>
      <c r="C77" s="431"/>
      <c r="D77" s="431"/>
      <c r="E77" s="431"/>
      <c r="F77" s="431"/>
      <c r="G77" s="431"/>
      <c r="H77" s="433"/>
      <c r="I77" s="624"/>
      <c r="J77" s="431"/>
      <c r="K77" s="431"/>
      <c r="L77" s="433"/>
      <c r="M77" s="431"/>
    </row>
    <row r="78" spans="1:13" x14ac:dyDescent="0.2">
      <c r="A78" s="431"/>
      <c r="B78" s="431"/>
      <c r="C78" s="431"/>
      <c r="D78" s="431"/>
      <c r="E78" s="431"/>
      <c r="F78" s="431"/>
      <c r="G78" s="431"/>
      <c r="H78" s="433"/>
      <c r="I78" s="624"/>
      <c r="J78" s="431"/>
      <c r="K78" s="431"/>
      <c r="L78" s="433"/>
      <c r="M78" s="431"/>
    </row>
    <row r="79" spans="1:13" x14ac:dyDescent="0.2">
      <c r="A79" s="431"/>
      <c r="B79" s="431"/>
      <c r="C79" s="431"/>
      <c r="D79" s="431"/>
      <c r="E79" s="431"/>
      <c r="F79" s="431"/>
      <c r="G79" s="431"/>
      <c r="H79" s="433"/>
      <c r="I79" s="624"/>
      <c r="J79" s="431"/>
      <c r="K79" s="431"/>
      <c r="L79" s="433"/>
      <c r="M79" s="431"/>
    </row>
    <row r="80" spans="1:13" x14ac:dyDescent="0.2">
      <c r="A80" s="431"/>
      <c r="B80" s="431"/>
      <c r="C80" s="431"/>
      <c r="D80" s="431"/>
      <c r="E80" s="431"/>
      <c r="F80" s="431"/>
      <c r="G80" s="431"/>
      <c r="H80" s="433"/>
      <c r="I80" s="624"/>
      <c r="J80" s="431"/>
      <c r="K80" s="431"/>
      <c r="L80" s="433"/>
      <c r="M80" s="431"/>
    </row>
    <row r="81" spans="1:13" x14ac:dyDescent="0.2">
      <c r="A81" s="431"/>
      <c r="B81" s="431"/>
      <c r="C81" s="431"/>
      <c r="D81" s="431"/>
      <c r="E81" s="431"/>
      <c r="F81" s="431"/>
      <c r="G81" s="431"/>
      <c r="H81" s="433"/>
      <c r="I81" s="624"/>
      <c r="J81" s="431"/>
      <c r="K81" s="431"/>
      <c r="L81" s="433"/>
      <c r="M81" s="431"/>
    </row>
    <row r="82" spans="1:13" x14ac:dyDescent="0.2">
      <c r="A82" s="431"/>
      <c r="B82" s="431"/>
      <c r="C82" s="431"/>
      <c r="D82" s="431"/>
      <c r="E82" s="431"/>
      <c r="F82" s="431"/>
      <c r="G82" s="431"/>
      <c r="H82" s="433"/>
      <c r="I82" s="624"/>
      <c r="J82" s="431"/>
      <c r="K82" s="431"/>
      <c r="L82" s="433"/>
      <c r="M82" s="431"/>
    </row>
    <row r="83" spans="1:13" x14ac:dyDescent="0.2">
      <c r="A83" s="431"/>
      <c r="B83" s="431"/>
      <c r="C83" s="431"/>
      <c r="D83" s="431"/>
      <c r="E83" s="431"/>
      <c r="F83" s="431"/>
      <c r="G83" s="431"/>
      <c r="H83" s="433"/>
      <c r="I83" s="624"/>
      <c r="J83" s="431"/>
      <c r="K83" s="431"/>
      <c r="L83" s="433"/>
      <c r="M83" s="431"/>
    </row>
    <row r="84" spans="1:13" x14ac:dyDescent="0.2">
      <c r="A84" s="431"/>
      <c r="B84" s="431"/>
      <c r="C84" s="431"/>
      <c r="D84" s="431"/>
      <c r="E84" s="431"/>
      <c r="F84" s="431"/>
      <c r="G84" s="431"/>
      <c r="H84" s="433"/>
      <c r="I84" s="624"/>
      <c r="J84" s="431"/>
      <c r="K84" s="431"/>
      <c r="L84" s="433"/>
      <c r="M84" s="431"/>
    </row>
    <row r="85" spans="1:13" x14ac:dyDescent="0.2">
      <c r="A85" s="431"/>
      <c r="B85" s="431"/>
      <c r="C85" s="431"/>
      <c r="D85" s="431"/>
      <c r="E85" s="431"/>
      <c r="F85" s="431"/>
      <c r="G85" s="431"/>
      <c r="H85" s="433"/>
      <c r="I85" s="624"/>
      <c r="J85" s="431"/>
      <c r="K85" s="431"/>
      <c r="L85" s="433"/>
      <c r="M85" s="431"/>
    </row>
    <row r="86" spans="1:13" x14ac:dyDescent="0.2">
      <c r="A86" s="431"/>
      <c r="B86" s="431"/>
      <c r="C86" s="431"/>
      <c r="D86" s="431"/>
      <c r="E86" s="431"/>
      <c r="F86" s="431"/>
      <c r="G86" s="431"/>
      <c r="H86" s="433"/>
      <c r="I86" s="624"/>
      <c r="J86" s="431"/>
      <c r="K86" s="431"/>
      <c r="L86" s="433"/>
      <c r="M86" s="431"/>
    </row>
    <row r="87" spans="1:13" x14ac:dyDescent="0.2">
      <c r="A87" s="431"/>
      <c r="B87" s="431"/>
      <c r="C87" s="431"/>
      <c r="D87" s="431"/>
      <c r="E87" s="431"/>
      <c r="F87" s="431"/>
      <c r="G87" s="431"/>
      <c r="H87" s="433"/>
      <c r="I87" s="624"/>
      <c r="J87" s="431"/>
      <c r="K87" s="431"/>
      <c r="L87" s="433"/>
      <c r="M87" s="431"/>
    </row>
    <row r="88" spans="1:13" x14ac:dyDescent="0.2">
      <c r="A88" s="431"/>
      <c r="B88" s="431"/>
      <c r="C88" s="431"/>
      <c r="D88" s="431"/>
      <c r="E88" s="431"/>
      <c r="F88" s="431"/>
      <c r="G88" s="431"/>
      <c r="H88" s="433"/>
      <c r="I88" s="624"/>
      <c r="J88" s="431"/>
      <c r="K88" s="431"/>
      <c r="L88" s="433"/>
      <c r="M88" s="431"/>
    </row>
    <row r="89" spans="1:13" x14ac:dyDescent="0.2">
      <c r="A89" s="431"/>
      <c r="B89" s="431"/>
      <c r="C89" s="431"/>
      <c r="D89" s="431"/>
      <c r="E89" s="431"/>
      <c r="F89" s="431"/>
      <c r="G89" s="431"/>
      <c r="H89" s="433"/>
      <c r="I89" s="624"/>
      <c r="J89" s="431"/>
      <c r="K89" s="431"/>
      <c r="L89" s="433"/>
      <c r="M89" s="431"/>
    </row>
    <row r="90" spans="1:13" x14ac:dyDescent="0.2">
      <c r="A90" s="431"/>
      <c r="B90" s="431"/>
      <c r="C90" s="431"/>
      <c r="D90" s="431"/>
      <c r="E90" s="431"/>
      <c r="F90" s="431"/>
      <c r="G90" s="431"/>
      <c r="H90" s="433"/>
      <c r="I90" s="624"/>
      <c r="J90" s="431"/>
      <c r="K90" s="431"/>
      <c r="L90" s="433"/>
      <c r="M90" s="431"/>
    </row>
    <row r="91" spans="1:13" x14ac:dyDescent="0.2">
      <c r="A91" s="431"/>
      <c r="B91" s="431"/>
      <c r="C91" s="431"/>
      <c r="D91" s="431"/>
      <c r="E91" s="431"/>
      <c r="F91" s="431"/>
      <c r="G91" s="431"/>
      <c r="H91" s="433"/>
      <c r="I91" s="624"/>
      <c r="J91" s="431"/>
      <c r="K91" s="431"/>
      <c r="L91" s="433"/>
      <c r="M91" s="431"/>
    </row>
    <row r="92" spans="1:13" x14ac:dyDescent="0.2">
      <c r="A92" s="431"/>
      <c r="B92" s="431"/>
      <c r="C92" s="431"/>
      <c r="D92" s="431"/>
      <c r="E92" s="431"/>
      <c r="F92" s="431"/>
      <c r="G92" s="431"/>
      <c r="H92" s="433"/>
      <c r="I92" s="624"/>
      <c r="J92" s="431"/>
      <c r="K92" s="431"/>
      <c r="L92" s="433"/>
      <c r="M92" s="431"/>
    </row>
    <row r="93" spans="1:13" x14ac:dyDescent="0.2">
      <c r="A93" s="431"/>
      <c r="B93" s="431"/>
      <c r="C93" s="431"/>
      <c r="D93" s="431"/>
      <c r="E93" s="431"/>
      <c r="F93" s="431"/>
      <c r="G93" s="431"/>
      <c r="H93" s="433"/>
      <c r="I93" s="624"/>
      <c r="J93" s="431"/>
      <c r="K93" s="431"/>
      <c r="L93" s="433"/>
      <c r="M93" s="431"/>
    </row>
    <row r="94" spans="1:13" x14ac:dyDescent="0.2">
      <c r="A94" s="431"/>
      <c r="B94" s="431"/>
      <c r="C94" s="431"/>
      <c r="D94" s="431"/>
      <c r="E94" s="431"/>
      <c r="F94" s="431"/>
      <c r="G94" s="431"/>
      <c r="H94" s="433"/>
      <c r="I94" s="624"/>
      <c r="J94" s="431"/>
      <c r="K94" s="431"/>
      <c r="L94" s="433"/>
      <c r="M94" s="431"/>
    </row>
    <row r="95" spans="1:13" x14ac:dyDescent="0.2">
      <c r="A95" s="431"/>
      <c r="B95" s="431"/>
      <c r="C95" s="431"/>
      <c r="D95" s="431"/>
      <c r="E95" s="431"/>
      <c r="F95" s="431"/>
      <c r="G95" s="431"/>
      <c r="H95" s="433"/>
      <c r="I95" s="624"/>
      <c r="J95" s="431"/>
      <c r="K95" s="431"/>
      <c r="L95" s="433"/>
      <c r="M95" s="431"/>
    </row>
    <row r="96" spans="1:13" x14ac:dyDescent="0.2">
      <c r="A96" s="431"/>
      <c r="B96" s="431"/>
      <c r="C96" s="431"/>
      <c r="D96" s="431"/>
      <c r="E96" s="431"/>
      <c r="F96" s="431"/>
      <c r="G96" s="431"/>
      <c r="H96" s="433"/>
      <c r="I96" s="624"/>
      <c r="J96" s="431"/>
      <c r="K96" s="431"/>
      <c r="L96" s="433"/>
      <c r="M96" s="431"/>
    </row>
    <row r="97" spans="1:13" x14ac:dyDescent="0.2">
      <c r="A97" s="431"/>
      <c r="B97" s="431"/>
      <c r="C97" s="431"/>
      <c r="D97" s="431"/>
      <c r="E97" s="431"/>
      <c r="F97" s="431"/>
      <c r="G97" s="431"/>
      <c r="H97" s="433"/>
      <c r="I97" s="624"/>
      <c r="J97" s="431"/>
      <c r="K97" s="431"/>
      <c r="L97" s="433"/>
      <c r="M97" s="431"/>
    </row>
    <row r="98" spans="1:13" x14ac:dyDescent="0.2">
      <c r="A98" s="431"/>
      <c r="B98" s="431"/>
      <c r="C98" s="431"/>
      <c r="D98" s="431"/>
      <c r="E98" s="431"/>
      <c r="F98" s="431"/>
      <c r="G98" s="431"/>
      <c r="H98" s="433"/>
      <c r="I98" s="624"/>
      <c r="J98" s="431"/>
      <c r="K98" s="431"/>
      <c r="L98" s="433"/>
      <c r="M98" s="431"/>
    </row>
    <row r="99" spans="1:13" x14ac:dyDescent="0.2">
      <c r="A99" s="431"/>
      <c r="B99" s="431"/>
      <c r="C99" s="431"/>
      <c r="D99" s="431"/>
      <c r="E99" s="431"/>
      <c r="F99" s="431"/>
      <c r="G99" s="431"/>
      <c r="H99" s="433"/>
      <c r="I99" s="624"/>
      <c r="J99" s="431"/>
      <c r="K99" s="431"/>
      <c r="L99" s="433"/>
      <c r="M99" s="431"/>
    </row>
    <row r="100" spans="1:13" x14ac:dyDescent="0.2">
      <c r="A100" s="431"/>
      <c r="B100" s="431"/>
      <c r="C100" s="431"/>
      <c r="D100" s="431"/>
      <c r="E100" s="431"/>
      <c r="F100" s="431"/>
      <c r="G100" s="431"/>
      <c r="H100" s="433"/>
      <c r="I100" s="624"/>
      <c r="J100" s="431"/>
      <c r="K100" s="431"/>
      <c r="L100" s="433"/>
      <c r="M100" s="431"/>
    </row>
    <row r="101" spans="1:13" x14ac:dyDescent="0.2">
      <c r="A101" s="431"/>
      <c r="B101" s="431"/>
      <c r="C101" s="431"/>
      <c r="D101" s="431"/>
      <c r="E101" s="431"/>
      <c r="F101" s="431"/>
      <c r="G101" s="431"/>
      <c r="H101" s="433"/>
      <c r="I101" s="624"/>
      <c r="J101" s="431"/>
      <c r="K101" s="431"/>
      <c r="L101" s="433"/>
      <c r="M101" s="431"/>
    </row>
    <row r="102" spans="1:13" x14ac:dyDescent="0.2">
      <c r="A102" s="431"/>
      <c r="B102" s="431"/>
      <c r="C102" s="431"/>
      <c r="D102" s="431"/>
      <c r="E102" s="431"/>
      <c r="F102" s="431"/>
      <c r="G102" s="431"/>
      <c r="H102" s="433"/>
      <c r="I102" s="624"/>
      <c r="J102" s="431"/>
      <c r="K102" s="431"/>
      <c r="L102" s="433"/>
      <c r="M102" s="431"/>
    </row>
    <row r="103" spans="1:13" x14ac:dyDescent="0.2">
      <c r="A103" s="431"/>
      <c r="B103" s="431"/>
      <c r="C103" s="431"/>
      <c r="D103" s="431"/>
      <c r="E103" s="431"/>
      <c r="F103" s="431"/>
      <c r="G103" s="431"/>
      <c r="H103" s="433"/>
      <c r="I103" s="624"/>
      <c r="J103" s="431"/>
      <c r="K103" s="431"/>
      <c r="L103" s="433"/>
      <c r="M103" s="431"/>
    </row>
    <row r="104" spans="1:13" x14ac:dyDescent="0.2">
      <c r="A104" s="431"/>
      <c r="B104" s="431"/>
      <c r="C104" s="431"/>
      <c r="D104" s="431"/>
      <c r="E104" s="431"/>
      <c r="F104" s="431"/>
      <c r="G104" s="431"/>
      <c r="H104" s="433"/>
      <c r="I104" s="624"/>
      <c r="J104" s="431"/>
      <c r="K104" s="431"/>
      <c r="L104" s="433"/>
      <c r="M104" s="431"/>
    </row>
    <row r="105" spans="1:13" x14ac:dyDescent="0.2">
      <c r="A105" s="431"/>
      <c r="B105" s="431"/>
      <c r="C105" s="431"/>
      <c r="D105" s="431"/>
      <c r="E105" s="431"/>
      <c r="F105" s="431"/>
      <c r="G105" s="431"/>
      <c r="H105" s="433"/>
      <c r="I105" s="624"/>
      <c r="J105" s="431"/>
      <c r="K105" s="431"/>
      <c r="L105" s="433"/>
      <c r="M105" s="431"/>
    </row>
    <row r="106" spans="1:13" x14ac:dyDescent="0.2">
      <c r="A106" s="431"/>
      <c r="B106" s="431"/>
      <c r="C106" s="431"/>
      <c r="D106" s="431"/>
      <c r="E106" s="431"/>
      <c r="F106" s="431"/>
      <c r="G106" s="431"/>
      <c r="H106" s="433"/>
      <c r="I106" s="624"/>
      <c r="J106" s="431"/>
      <c r="K106" s="431"/>
      <c r="L106" s="433"/>
      <c r="M106" s="431"/>
    </row>
    <row r="107" spans="1:13" x14ac:dyDescent="0.2">
      <c r="A107" s="431"/>
      <c r="B107" s="431"/>
      <c r="C107" s="431"/>
      <c r="D107" s="431"/>
      <c r="E107" s="431"/>
      <c r="F107" s="431"/>
      <c r="G107" s="431"/>
      <c r="H107" s="433"/>
      <c r="I107" s="624"/>
      <c r="J107" s="431"/>
      <c r="K107" s="431"/>
      <c r="L107" s="433"/>
      <c r="M107" s="431"/>
    </row>
    <row r="108" spans="1:13" x14ac:dyDescent="0.2">
      <c r="A108" s="431"/>
      <c r="B108" s="431"/>
      <c r="C108" s="431"/>
      <c r="D108" s="431"/>
      <c r="E108" s="431"/>
      <c r="F108" s="431"/>
      <c r="G108" s="431"/>
      <c r="H108" s="433"/>
      <c r="I108" s="624"/>
      <c r="J108" s="431"/>
      <c r="K108" s="431"/>
      <c r="L108" s="433"/>
      <c r="M108" s="431"/>
    </row>
    <row r="109" spans="1:13" x14ac:dyDescent="0.2">
      <c r="A109" s="431"/>
      <c r="B109" s="431"/>
      <c r="C109" s="431"/>
      <c r="D109" s="431"/>
      <c r="E109" s="431"/>
      <c r="F109" s="431"/>
      <c r="G109" s="431"/>
      <c r="H109" s="433"/>
      <c r="I109" s="624"/>
      <c r="J109" s="431"/>
      <c r="K109" s="431"/>
      <c r="L109" s="433"/>
      <c r="M109" s="431"/>
    </row>
    <row r="110" spans="1:13" x14ac:dyDescent="0.2">
      <c r="A110" s="431"/>
      <c r="B110" s="431"/>
      <c r="C110" s="431"/>
      <c r="D110" s="431"/>
      <c r="E110" s="431"/>
      <c r="F110" s="431"/>
      <c r="G110" s="431"/>
      <c r="H110" s="433"/>
      <c r="I110" s="624"/>
      <c r="J110" s="431"/>
      <c r="K110" s="431"/>
      <c r="L110" s="433"/>
      <c r="M110" s="431"/>
    </row>
    <row r="111" spans="1:13" x14ac:dyDescent="0.2">
      <c r="A111" s="431"/>
      <c r="B111" s="431"/>
      <c r="C111" s="431"/>
      <c r="D111" s="431"/>
      <c r="E111" s="431"/>
      <c r="F111" s="431"/>
      <c r="G111" s="431"/>
      <c r="H111" s="433"/>
      <c r="I111" s="624"/>
      <c r="J111" s="431"/>
      <c r="K111" s="431"/>
      <c r="L111" s="433"/>
      <c r="M111" s="431"/>
    </row>
    <row r="112" spans="1:13" x14ac:dyDescent="0.2">
      <c r="A112" s="431"/>
      <c r="B112" s="431"/>
      <c r="C112" s="431"/>
      <c r="D112" s="431"/>
      <c r="E112" s="431"/>
      <c r="F112" s="431"/>
      <c r="G112" s="431"/>
      <c r="H112" s="433"/>
      <c r="I112" s="624"/>
      <c r="J112" s="431"/>
      <c r="K112" s="431"/>
      <c r="L112" s="433"/>
      <c r="M112" s="431"/>
    </row>
    <row r="113" spans="1:13" x14ac:dyDescent="0.2">
      <c r="A113" s="431"/>
      <c r="B113" s="431"/>
      <c r="C113" s="431"/>
      <c r="D113" s="431"/>
      <c r="E113" s="431"/>
      <c r="F113" s="431"/>
      <c r="G113" s="431"/>
      <c r="H113" s="433"/>
      <c r="I113" s="624"/>
      <c r="J113" s="431"/>
      <c r="K113" s="431"/>
      <c r="L113" s="433"/>
      <c r="M113" s="431"/>
    </row>
    <row r="114" spans="1:13" x14ac:dyDescent="0.2">
      <c r="A114" s="431"/>
      <c r="B114" s="431"/>
      <c r="C114" s="431"/>
      <c r="D114" s="431"/>
      <c r="E114" s="431"/>
      <c r="F114" s="431"/>
      <c r="G114" s="431"/>
      <c r="H114" s="433"/>
      <c r="I114" s="624"/>
      <c r="J114" s="431"/>
      <c r="K114" s="431"/>
      <c r="L114" s="433"/>
      <c r="M114" s="431"/>
    </row>
    <row r="115" spans="1:13" x14ac:dyDescent="0.2">
      <c r="A115" s="431"/>
      <c r="B115" s="431"/>
      <c r="C115" s="431"/>
      <c r="D115" s="431"/>
      <c r="E115" s="431"/>
      <c r="F115" s="431"/>
      <c r="G115" s="431"/>
      <c r="H115" s="433"/>
      <c r="I115" s="624"/>
      <c r="J115" s="431"/>
      <c r="K115" s="431"/>
      <c r="L115" s="433"/>
      <c r="M115" s="431"/>
    </row>
    <row r="116" spans="1:13" x14ac:dyDescent="0.2">
      <c r="A116" s="431"/>
      <c r="B116" s="431"/>
      <c r="C116" s="431"/>
      <c r="D116" s="431"/>
      <c r="E116" s="431"/>
      <c r="F116" s="431"/>
      <c r="G116" s="431"/>
      <c r="H116" s="433"/>
      <c r="I116" s="624"/>
      <c r="J116" s="431"/>
      <c r="K116" s="431"/>
      <c r="L116" s="433"/>
      <c r="M116" s="431"/>
    </row>
    <row r="117" spans="1:13" x14ac:dyDescent="0.2">
      <c r="A117" s="431"/>
      <c r="B117" s="431"/>
      <c r="C117" s="431"/>
      <c r="D117" s="431"/>
      <c r="E117" s="431"/>
      <c r="F117" s="431"/>
      <c r="G117" s="431"/>
      <c r="H117" s="433"/>
      <c r="I117" s="624"/>
      <c r="J117" s="431"/>
      <c r="K117" s="431"/>
      <c r="L117" s="433"/>
      <c r="M117" s="431"/>
    </row>
    <row r="118" spans="1:13" x14ac:dyDescent="0.2">
      <c r="A118" s="431"/>
      <c r="B118" s="431"/>
      <c r="C118" s="431"/>
      <c r="D118" s="431"/>
      <c r="E118" s="431"/>
      <c r="F118" s="431"/>
      <c r="G118" s="431"/>
      <c r="H118" s="433"/>
      <c r="I118" s="624"/>
      <c r="J118" s="431"/>
      <c r="K118" s="431"/>
      <c r="L118" s="433"/>
      <c r="M118" s="431"/>
    </row>
    <row r="119" spans="1:13" x14ac:dyDescent="0.2">
      <c r="A119" s="431"/>
      <c r="B119" s="431"/>
      <c r="C119" s="431"/>
      <c r="D119" s="431"/>
      <c r="E119" s="431"/>
      <c r="F119" s="431"/>
      <c r="G119" s="431"/>
      <c r="H119" s="433"/>
      <c r="I119" s="624"/>
      <c r="J119" s="431"/>
      <c r="K119" s="431"/>
      <c r="L119" s="433"/>
      <c r="M119" s="431"/>
    </row>
    <row r="120" spans="1:13" x14ac:dyDescent="0.2">
      <c r="A120" s="431"/>
      <c r="B120" s="431"/>
      <c r="C120" s="431"/>
      <c r="D120" s="431"/>
      <c r="E120" s="431"/>
      <c r="F120" s="431"/>
      <c r="G120" s="431"/>
      <c r="H120" s="433"/>
      <c r="I120" s="624"/>
      <c r="J120" s="431"/>
      <c r="K120" s="431"/>
      <c r="L120" s="433"/>
      <c r="M120" s="431"/>
    </row>
    <row r="121" spans="1:13" x14ac:dyDescent="0.2">
      <c r="A121" s="431"/>
      <c r="B121" s="431"/>
      <c r="C121" s="431"/>
      <c r="D121" s="431"/>
      <c r="E121" s="431"/>
      <c r="F121" s="431"/>
      <c r="G121" s="431"/>
      <c r="H121" s="433"/>
      <c r="I121" s="624"/>
      <c r="J121" s="431"/>
      <c r="K121" s="431"/>
      <c r="L121" s="433"/>
      <c r="M121" s="431"/>
    </row>
    <row r="122" spans="1:13" x14ac:dyDescent="0.2">
      <c r="A122" s="431"/>
      <c r="B122" s="431"/>
      <c r="C122" s="431"/>
      <c r="D122" s="431"/>
      <c r="E122" s="431"/>
      <c r="F122" s="431"/>
      <c r="G122" s="431"/>
      <c r="H122" s="433"/>
      <c r="I122" s="624"/>
      <c r="J122" s="431"/>
      <c r="K122" s="431"/>
      <c r="L122" s="433"/>
      <c r="M122" s="431"/>
    </row>
    <row r="123" spans="1:13" x14ac:dyDescent="0.2">
      <c r="A123" s="431"/>
      <c r="B123" s="431"/>
      <c r="C123" s="431"/>
      <c r="D123" s="431"/>
      <c r="E123" s="431"/>
      <c r="F123" s="431"/>
      <c r="G123" s="431"/>
      <c r="H123" s="433"/>
      <c r="I123" s="624"/>
      <c r="J123" s="431"/>
      <c r="K123" s="431"/>
      <c r="L123" s="433"/>
      <c r="M123" s="431"/>
    </row>
    <row r="124" spans="1:13" x14ac:dyDescent="0.2">
      <c r="A124" s="431"/>
      <c r="B124" s="431"/>
      <c r="C124" s="431"/>
      <c r="D124" s="431"/>
      <c r="E124" s="431"/>
      <c r="F124" s="431"/>
      <c r="G124" s="431"/>
      <c r="H124" s="433"/>
      <c r="I124" s="624"/>
      <c r="J124" s="431"/>
      <c r="K124" s="431"/>
      <c r="L124" s="433"/>
      <c r="M124" s="431"/>
    </row>
    <row r="125" spans="1:13" x14ac:dyDescent="0.2">
      <c r="A125" s="431"/>
      <c r="B125" s="431"/>
      <c r="C125" s="431"/>
      <c r="D125" s="431"/>
      <c r="E125" s="431"/>
      <c r="F125" s="431"/>
      <c r="G125" s="431"/>
      <c r="H125" s="433"/>
      <c r="I125" s="624"/>
      <c r="J125" s="431"/>
      <c r="K125" s="431"/>
      <c r="L125" s="433"/>
      <c r="M125" s="431"/>
    </row>
    <row r="126" spans="1:13" x14ac:dyDescent="0.2">
      <c r="A126" s="431"/>
      <c r="B126" s="431"/>
      <c r="C126" s="431"/>
      <c r="D126" s="431"/>
      <c r="E126" s="431"/>
      <c r="F126" s="431"/>
      <c r="G126" s="431"/>
      <c r="H126" s="433"/>
      <c r="I126" s="624"/>
      <c r="J126" s="431"/>
      <c r="K126" s="431"/>
      <c r="L126" s="433"/>
      <c r="M126" s="431"/>
    </row>
    <row r="127" spans="1:13" x14ac:dyDescent="0.2">
      <c r="A127" s="431"/>
      <c r="B127" s="431"/>
      <c r="C127" s="431"/>
      <c r="D127" s="431"/>
      <c r="E127" s="431"/>
      <c r="F127" s="431"/>
      <c r="G127" s="431"/>
      <c r="H127" s="433"/>
      <c r="I127" s="624"/>
      <c r="J127" s="431"/>
      <c r="K127" s="431"/>
      <c r="L127" s="433"/>
      <c r="M127" s="431"/>
    </row>
    <row r="128" spans="1:13" x14ac:dyDescent="0.2">
      <c r="A128" s="431"/>
      <c r="B128" s="431"/>
      <c r="C128" s="431"/>
      <c r="D128" s="431"/>
      <c r="E128" s="431"/>
      <c r="F128" s="431"/>
      <c r="G128" s="431"/>
      <c r="H128" s="433"/>
      <c r="I128" s="624"/>
      <c r="J128" s="431"/>
      <c r="K128" s="431"/>
      <c r="L128" s="433"/>
      <c r="M128" s="431"/>
    </row>
    <row r="129" spans="1:13" x14ac:dyDescent="0.2">
      <c r="A129" s="431"/>
      <c r="B129" s="431"/>
      <c r="C129" s="431"/>
      <c r="D129" s="431"/>
      <c r="E129" s="431"/>
      <c r="F129" s="431"/>
      <c r="G129" s="431"/>
      <c r="H129" s="433"/>
      <c r="I129" s="624"/>
      <c r="J129" s="431"/>
      <c r="K129" s="431"/>
      <c r="L129" s="433"/>
      <c r="M129" s="431"/>
    </row>
    <row r="130" spans="1:13" x14ac:dyDescent="0.2">
      <c r="A130" s="431"/>
      <c r="B130" s="431"/>
      <c r="C130" s="431"/>
      <c r="D130" s="431"/>
      <c r="E130" s="431"/>
      <c r="F130" s="431"/>
      <c r="G130" s="431"/>
      <c r="H130" s="433"/>
      <c r="I130" s="624"/>
      <c r="J130" s="431"/>
      <c r="K130" s="431"/>
      <c r="L130" s="433"/>
      <c r="M130" s="431"/>
    </row>
    <row r="131" spans="1:13" x14ac:dyDescent="0.2">
      <c r="A131" s="431"/>
      <c r="B131" s="431"/>
      <c r="C131" s="431"/>
      <c r="D131" s="431"/>
      <c r="E131" s="431"/>
      <c r="F131" s="431"/>
      <c r="G131" s="431"/>
      <c r="H131" s="433"/>
      <c r="I131" s="624"/>
      <c r="J131" s="431"/>
      <c r="K131" s="431"/>
      <c r="L131" s="433"/>
      <c r="M131" s="431"/>
    </row>
    <row r="132" spans="1:13" x14ac:dyDescent="0.2">
      <c r="A132" s="431"/>
      <c r="B132" s="431"/>
      <c r="C132" s="431"/>
      <c r="D132" s="431"/>
      <c r="E132" s="431"/>
      <c r="F132" s="431"/>
      <c r="G132" s="431"/>
      <c r="H132" s="433"/>
      <c r="I132" s="624"/>
      <c r="J132" s="431"/>
      <c r="K132" s="431"/>
      <c r="L132" s="433"/>
      <c r="M132" s="431"/>
    </row>
    <row r="133" spans="1:13" x14ac:dyDescent="0.2">
      <c r="A133" s="431"/>
      <c r="B133" s="431"/>
      <c r="C133" s="431"/>
      <c r="D133" s="431"/>
      <c r="E133" s="431"/>
      <c r="F133" s="431"/>
      <c r="G133" s="431"/>
      <c r="H133" s="433"/>
      <c r="I133" s="624"/>
      <c r="J133" s="431"/>
      <c r="K133" s="431"/>
      <c r="L133" s="433"/>
      <c r="M133" s="431"/>
    </row>
    <row r="134" spans="1:13" x14ac:dyDescent="0.2">
      <c r="A134" s="431"/>
      <c r="B134" s="431"/>
      <c r="C134" s="431"/>
      <c r="D134" s="431"/>
      <c r="E134" s="431"/>
      <c r="F134" s="431"/>
      <c r="G134" s="431"/>
      <c r="H134" s="433"/>
      <c r="I134" s="624"/>
      <c r="J134" s="431"/>
      <c r="K134" s="431"/>
      <c r="L134" s="433"/>
      <c r="M134" s="431"/>
    </row>
    <row r="135" spans="1:13" x14ac:dyDescent="0.2">
      <c r="A135" s="431"/>
      <c r="B135" s="431"/>
      <c r="C135" s="431"/>
      <c r="D135" s="431"/>
      <c r="E135" s="431"/>
      <c r="F135" s="431"/>
      <c r="G135" s="431"/>
      <c r="H135" s="433"/>
      <c r="I135" s="624"/>
      <c r="J135" s="431"/>
      <c r="K135" s="431"/>
      <c r="L135" s="433"/>
      <c r="M135" s="431"/>
    </row>
    <row r="136" spans="1:13" x14ac:dyDescent="0.2">
      <c r="A136" s="431"/>
      <c r="B136" s="431"/>
      <c r="C136" s="431"/>
      <c r="D136" s="431"/>
      <c r="E136" s="431"/>
      <c r="F136" s="431"/>
      <c r="G136" s="431"/>
      <c r="H136" s="433"/>
      <c r="I136" s="624"/>
      <c r="J136" s="431"/>
      <c r="K136" s="431"/>
      <c r="L136" s="433"/>
      <c r="M136" s="431"/>
    </row>
    <row r="137" spans="1:13" x14ac:dyDescent="0.2">
      <c r="A137" s="431"/>
      <c r="B137" s="431"/>
      <c r="C137" s="431"/>
      <c r="D137" s="431"/>
      <c r="E137" s="431"/>
      <c r="F137" s="431"/>
      <c r="G137" s="431"/>
      <c r="H137" s="433"/>
      <c r="I137" s="624"/>
      <c r="J137" s="431"/>
      <c r="K137" s="431"/>
      <c r="L137" s="433"/>
      <c r="M137" s="431"/>
    </row>
    <row r="138" spans="1:13" x14ac:dyDescent="0.2">
      <c r="A138" s="431"/>
      <c r="B138" s="431"/>
      <c r="C138" s="431"/>
      <c r="D138" s="431"/>
      <c r="E138" s="431"/>
      <c r="F138" s="431"/>
      <c r="G138" s="431"/>
      <c r="H138" s="433"/>
      <c r="I138" s="624"/>
      <c r="J138" s="431"/>
      <c r="K138" s="431"/>
      <c r="L138" s="433"/>
      <c r="M138" s="431"/>
    </row>
    <row r="139" spans="1:13" x14ac:dyDescent="0.2">
      <c r="A139" s="431"/>
      <c r="B139" s="431"/>
      <c r="C139" s="431"/>
      <c r="D139" s="431"/>
      <c r="E139" s="431"/>
      <c r="F139" s="431"/>
      <c r="G139" s="431"/>
      <c r="H139" s="433"/>
      <c r="I139" s="624"/>
      <c r="J139" s="431"/>
      <c r="K139" s="431"/>
      <c r="L139" s="433"/>
      <c r="M139" s="431"/>
    </row>
    <row r="140" spans="1:13" x14ac:dyDescent="0.2">
      <c r="A140" s="431"/>
      <c r="B140" s="431"/>
      <c r="C140" s="431"/>
      <c r="D140" s="431"/>
      <c r="E140" s="431"/>
      <c r="F140" s="431"/>
      <c r="G140" s="431"/>
      <c r="H140" s="433"/>
      <c r="I140" s="624"/>
      <c r="J140" s="431"/>
      <c r="K140" s="431"/>
      <c r="L140" s="433"/>
      <c r="M140" s="431"/>
    </row>
    <row r="141" spans="1:13" x14ac:dyDescent="0.2">
      <c r="A141" s="431"/>
      <c r="B141" s="431"/>
      <c r="C141" s="431"/>
      <c r="D141" s="431"/>
      <c r="E141" s="431"/>
      <c r="F141" s="431"/>
      <c r="G141" s="431"/>
      <c r="H141" s="433"/>
      <c r="I141" s="624"/>
      <c r="J141" s="431"/>
      <c r="K141" s="431"/>
      <c r="L141" s="433"/>
      <c r="M141" s="431"/>
    </row>
    <row r="142" spans="1:13" x14ac:dyDescent="0.2">
      <c r="A142" s="431"/>
      <c r="B142" s="431"/>
      <c r="C142" s="431"/>
      <c r="D142" s="431"/>
      <c r="E142" s="431"/>
      <c r="F142" s="431"/>
      <c r="G142" s="431"/>
      <c r="H142" s="433"/>
      <c r="I142" s="624"/>
      <c r="J142" s="431"/>
      <c r="K142" s="431"/>
      <c r="L142" s="433"/>
      <c r="M142" s="431"/>
    </row>
    <row r="143" spans="1:13" x14ac:dyDescent="0.2">
      <c r="A143" s="431"/>
      <c r="B143" s="431"/>
      <c r="C143" s="431"/>
      <c r="D143" s="431"/>
      <c r="E143" s="431"/>
      <c r="F143" s="431"/>
      <c r="G143" s="431"/>
      <c r="H143" s="433"/>
      <c r="I143" s="624"/>
      <c r="J143" s="431"/>
      <c r="K143" s="431"/>
      <c r="L143" s="433"/>
      <c r="M143" s="431"/>
    </row>
    <row r="144" spans="1:13" x14ac:dyDescent="0.2">
      <c r="A144" s="431"/>
      <c r="B144" s="431"/>
      <c r="C144" s="431"/>
      <c r="D144" s="431"/>
      <c r="E144" s="431"/>
      <c r="F144" s="431"/>
      <c r="G144" s="431"/>
      <c r="H144" s="433"/>
      <c r="I144" s="624"/>
      <c r="J144" s="431"/>
      <c r="K144" s="431"/>
      <c r="L144" s="433"/>
      <c r="M144" s="431"/>
    </row>
    <row r="145" spans="1:13" x14ac:dyDescent="0.2">
      <c r="A145" s="431"/>
      <c r="B145" s="431"/>
      <c r="C145" s="431"/>
      <c r="D145" s="431"/>
      <c r="E145" s="431"/>
      <c r="F145" s="431"/>
      <c r="G145" s="431"/>
      <c r="H145" s="433"/>
      <c r="I145" s="624"/>
      <c r="J145" s="431"/>
      <c r="K145" s="431"/>
      <c r="L145" s="433"/>
      <c r="M145" s="431"/>
    </row>
    <row r="146" spans="1:13" x14ac:dyDescent="0.2">
      <c r="A146" s="431"/>
      <c r="B146" s="431"/>
      <c r="C146" s="431"/>
      <c r="D146" s="431"/>
      <c r="E146" s="431"/>
      <c r="F146" s="431"/>
      <c r="G146" s="431"/>
      <c r="H146" s="433"/>
      <c r="I146" s="624"/>
      <c r="J146" s="431"/>
      <c r="K146" s="431"/>
      <c r="L146" s="433"/>
      <c r="M146" s="431"/>
    </row>
    <row r="147" spans="1:13" x14ac:dyDescent="0.2">
      <c r="A147" s="431"/>
      <c r="B147" s="431"/>
      <c r="C147" s="431"/>
      <c r="D147" s="431"/>
      <c r="E147" s="431"/>
      <c r="F147" s="431"/>
      <c r="G147" s="431"/>
      <c r="H147" s="433"/>
      <c r="I147" s="624"/>
      <c r="J147" s="431"/>
      <c r="K147" s="431"/>
      <c r="L147" s="433"/>
      <c r="M147" s="431"/>
    </row>
    <row r="148" spans="1:13" x14ac:dyDescent="0.2">
      <c r="A148" s="431"/>
      <c r="B148" s="431"/>
      <c r="C148" s="431"/>
      <c r="D148" s="431"/>
      <c r="E148" s="431"/>
      <c r="F148" s="431"/>
      <c r="G148" s="431"/>
      <c r="H148" s="433"/>
      <c r="I148" s="624"/>
      <c r="J148" s="431"/>
      <c r="K148" s="431"/>
      <c r="L148" s="433"/>
      <c r="M148" s="431"/>
    </row>
    <row r="149" spans="1:13" x14ac:dyDescent="0.2">
      <c r="A149" s="431"/>
      <c r="B149" s="431"/>
      <c r="C149" s="431"/>
      <c r="D149" s="431"/>
      <c r="E149" s="431"/>
      <c r="F149" s="431"/>
      <c r="G149" s="431"/>
      <c r="H149" s="433"/>
      <c r="I149" s="624"/>
      <c r="J149" s="431"/>
      <c r="K149" s="431"/>
      <c r="L149" s="433"/>
      <c r="M149" s="431"/>
    </row>
    <row r="150" spans="1:13" x14ac:dyDescent="0.2">
      <c r="A150" s="431"/>
      <c r="B150" s="431"/>
      <c r="C150" s="431"/>
      <c r="D150" s="431"/>
      <c r="E150" s="431"/>
      <c r="F150" s="431"/>
      <c r="G150" s="431"/>
      <c r="H150" s="433"/>
      <c r="I150" s="624"/>
      <c r="J150" s="431"/>
      <c r="K150" s="431"/>
      <c r="L150" s="433"/>
      <c r="M150" s="431"/>
    </row>
    <row r="151" spans="1:13" x14ac:dyDescent="0.2">
      <c r="A151" s="431"/>
      <c r="B151" s="431"/>
      <c r="C151" s="431"/>
      <c r="D151" s="431"/>
      <c r="E151" s="431"/>
      <c r="F151" s="431"/>
      <c r="G151" s="431"/>
      <c r="H151" s="433"/>
      <c r="I151" s="624"/>
      <c r="J151" s="431"/>
      <c r="K151" s="431"/>
      <c r="L151" s="433"/>
      <c r="M151" s="431"/>
    </row>
    <row r="152" spans="1:13" x14ac:dyDescent="0.2">
      <c r="A152" s="431"/>
      <c r="B152" s="431"/>
      <c r="C152" s="431"/>
      <c r="D152" s="431"/>
      <c r="E152" s="431"/>
      <c r="F152" s="431"/>
      <c r="G152" s="431"/>
      <c r="H152" s="433"/>
      <c r="I152" s="624"/>
      <c r="J152" s="431"/>
      <c r="K152" s="431"/>
      <c r="L152" s="433"/>
      <c r="M152" s="431"/>
    </row>
    <row r="153" spans="1:13" x14ac:dyDescent="0.2">
      <c r="A153" s="431"/>
      <c r="B153" s="431"/>
      <c r="C153" s="431"/>
      <c r="D153" s="431"/>
      <c r="E153" s="431"/>
      <c r="F153" s="431"/>
      <c r="G153" s="431"/>
      <c r="H153" s="433"/>
      <c r="I153" s="624"/>
      <c r="J153" s="431"/>
      <c r="K153" s="431"/>
      <c r="L153" s="433"/>
      <c r="M153" s="431"/>
    </row>
    <row r="154" spans="1:13" x14ac:dyDescent="0.2">
      <c r="A154" s="431"/>
      <c r="B154" s="431"/>
      <c r="C154" s="431"/>
      <c r="D154" s="431"/>
      <c r="E154" s="431"/>
      <c r="F154" s="431"/>
      <c r="G154" s="431"/>
      <c r="H154" s="433"/>
      <c r="I154" s="624"/>
      <c r="J154" s="431"/>
      <c r="K154" s="431"/>
      <c r="L154" s="433"/>
      <c r="M154" s="431"/>
    </row>
    <row r="155" spans="1:13" x14ac:dyDescent="0.2">
      <c r="A155" s="431"/>
      <c r="B155" s="431"/>
      <c r="C155" s="431"/>
      <c r="D155" s="431"/>
      <c r="E155" s="431"/>
      <c r="F155" s="431"/>
      <c r="G155" s="431"/>
      <c r="H155" s="433"/>
      <c r="I155" s="624"/>
      <c r="J155" s="431"/>
      <c r="K155" s="431"/>
      <c r="L155" s="433"/>
      <c r="M155" s="431"/>
    </row>
    <row r="156" spans="1:13" x14ac:dyDescent="0.2">
      <c r="A156" s="431"/>
      <c r="B156" s="431"/>
      <c r="C156" s="431"/>
      <c r="D156" s="431"/>
      <c r="E156" s="431"/>
      <c r="F156" s="431"/>
      <c r="G156" s="431"/>
      <c r="H156" s="433"/>
      <c r="I156" s="624"/>
      <c r="J156" s="431"/>
      <c r="K156" s="431"/>
      <c r="L156" s="433"/>
      <c r="M156" s="431"/>
    </row>
    <row r="157" spans="1:13" x14ac:dyDescent="0.2">
      <c r="A157" s="431"/>
      <c r="B157" s="431"/>
      <c r="C157" s="431"/>
      <c r="D157" s="431"/>
      <c r="E157" s="431"/>
      <c r="F157" s="431"/>
      <c r="G157" s="431"/>
      <c r="H157" s="433"/>
      <c r="I157" s="624"/>
      <c r="J157" s="431"/>
      <c r="K157" s="431"/>
      <c r="L157" s="433"/>
      <c r="M157" s="431"/>
    </row>
    <row r="158" spans="1:13" x14ac:dyDescent="0.2">
      <c r="A158" s="431"/>
      <c r="B158" s="431"/>
      <c r="C158" s="431"/>
      <c r="D158" s="431"/>
      <c r="E158" s="431"/>
      <c r="F158" s="431"/>
      <c r="G158" s="431"/>
      <c r="H158" s="433"/>
      <c r="I158" s="624"/>
      <c r="J158" s="431"/>
      <c r="K158" s="431"/>
      <c r="L158" s="433"/>
      <c r="M158" s="431"/>
    </row>
    <row r="159" spans="1:13" x14ac:dyDescent="0.2">
      <c r="A159" s="431"/>
      <c r="B159" s="431"/>
      <c r="C159" s="431"/>
      <c r="D159" s="431"/>
      <c r="E159" s="431"/>
      <c r="F159" s="431"/>
      <c r="G159" s="431"/>
      <c r="H159" s="433"/>
      <c r="I159" s="624"/>
      <c r="J159" s="431"/>
      <c r="K159" s="431"/>
      <c r="L159" s="433"/>
      <c r="M159" s="431"/>
    </row>
    <row r="160" spans="1:13" x14ac:dyDescent="0.2">
      <c r="A160" s="431"/>
      <c r="B160" s="431"/>
      <c r="C160" s="431"/>
      <c r="D160" s="431"/>
      <c r="E160" s="431"/>
      <c r="F160" s="431"/>
      <c r="G160" s="431"/>
      <c r="H160" s="433"/>
      <c r="I160" s="624"/>
      <c r="J160" s="431"/>
      <c r="K160" s="431"/>
      <c r="L160" s="433"/>
      <c r="M160" s="431"/>
    </row>
    <row r="161" spans="1:13" x14ac:dyDescent="0.2">
      <c r="A161" s="431"/>
      <c r="B161" s="431"/>
      <c r="C161" s="431"/>
      <c r="D161" s="431"/>
      <c r="E161" s="431"/>
      <c r="F161" s="431"/>
      <c r="G161" s="431"/>
      <c r="H161" s="433"/>
      <c r="I161" s="624"/>
      <c r="J161" s="431"/>
      <c r="K161" s="431"/>
      <c r="L161" s="433"/>
      <c r="M161" s="431"/>
    </row>
    <row r="162" spans="1:13" x14ac:dyDescent="0.2">
      <c r="A162" s="431"/>
      <c r="B162" s="431"/>
      <c r="C162" s="431"/>
      <c r="D162" s="431"/>
      <c r="E162" s="431"/>
      <c r="F162" s="431"/>
      <c r="G162" s="431"/>
      <c r="H162" s="433"/>
      <c r="I162" s="624"/>
      <c r="J162" s="431"/>
      <c r="K162" s="431"/>
      <c r="L162" s="433"/>
      <c r="M162" s="431"/>
    </row>
    <row r="163" spans="1:13" x14ac:dyDescent="0.2">
      <c r="A163" s="431"/>
      <c r="B163" s="431"/>
      <c r="C163" s="431"/>
      <c r="D163" s="431"/>
      <c r="E163" s="431"/>
      <c r="F163" s="431"/>
      <c r="G163" s="431"/>
      <c r="H163" s="433"/>
      <c r="I163" s="624"/>
      <c r="J163" s="431"/>
      <c r="K163" s="431"/>
      <c r="L163" s="433"/>
      <c r="M163" s="431"/>
    </row>
    <row r="164" spans="1:13" x14ac:dyDescent="0.2">
      <c r="A164" s="431"/>
      <c r="B164" s="431"/>
      <c r="C164" s="431"/>
      <c r="D164" s="431"/>
      <c r="E164" s="431"/>
      <c r="F164" s="431"/>
      <c r="G164" s="431"/>
      <c r="H164" s="433"/>
      <c r="I164" s="624"/>
      <c r="J164" s="431"/>
      <c r="K164" s="431"/>
      <c r="L164" s="433"/>
      <c r="M164" s="431"/>
    </row>
    <row r="165" spans="1:13" x14ac:dyDescent="0.2">
      <c r="A165" s="431"/>
      <c r="B165" s="431"/>
      <c r="C165" s="431"/>
      <c r="D165" s="431"/>
      <c r="E165" s="431"/>
      <c r="F165" s="431"/>
      <c r="G165" s="431"/>
      <c r="H165" s="433"/>
      <c r="I165" s="624"/>
      <c r="J165" s="431"/>
      <c r="K165" s="431"/>
      <c r="L165" s="433"/>
      <c r="M165" s="431"/>
    </row>
    <row r="166" spans="1:13" x14ac:dyDescent="0.2">
      <c r="A166" s="431"/>
      <c r="B166" s="431"/>
      <c r="C166" s="431"/>
      <c r="D166" s="431"/>
      <c r="E166" s="431"/>
      <c r="F166" s="431"/>
      <c r="G166" s="431"/>
      <c r="H166" s="433"/>
      <c r="I166" s="624"/>
      <c r="J166" s="431"/>
      <c r="K166" s="431"/>
      <c r="L166" s="433"/>
      <c r="M166" s="431"/>
    </row>
    <row r="167" spans="1:13" x14ac:dyDescent="0.2">
      <c r="A167" s="431"/>
      <c r="B167" s="431"/>
      <c r="C167" s="431"/>
      <c r="D167" s="431"/>
      <c r="E167" s="431"/>
      <c r="F167" s="431"/>
      <c r="G167" s="431"/>
      <c r="H167" s="433"/>
      <c r="I167" s="624"/>
      <c r="J167" s="431"/>
      <c r="K167" s="431"/>
      <c r="L167" s="433"/>
      <c r="M167" s="431"/>
    </row>
    <row r="168" spans="1:13" x14ac:dyDescent="0.2">
      <c r="A168" s="431"/>
      <c r="B168" s="431"/>
      <c r="C168" s="431"/>
      <c r="D168" s="431"/>
      <c r="E168" s="431"/>
      <c r="F168" s="431"/>
      <c r="G168" s="431"/>
      <c r="H168" s="433"/>
      <c r="I168" s="624"/>
      <c r="J168" s="431"/>
      <c r="K168" s="431"/>
      <c r="L168" s="433"/>
      <c r="M168" s="431"/>
    </row>
    <row r="169" spans="1:13" x14ac:dyDescent="0.2">
      <c r="A169" s="431"/>
      <c r="B169" s="431"/>
      <c r="C169" s="431"/>
      <c r="D169" s="431"/>
      <c r="E169" s="431"/>
      <c r="F169" s="431"/>
      <c r="G169" s="431"/>
      <c r="H169" s="433"/>
      <c r="I169" s="624"/>
      <c r="J169" s="431"/>
      <c r="K169" s="431"/>
      <c r="L169" s="433"/>
      <c r="M169" s="431"/>
    </row>
    <row r="170" spans="1:13" x14ac:dyDescent="0.2">
      <c r="A170" s="431"/>
      <c r="B170" s="431"/>
      <c r="C170" s="431"/>
      <c r="D170" s="431"/>
      <c r="E170" s="431"/>
      <c r="F170" s="431"/>
      <c r="G170" s="431"/>
      <c r="H170" s="433"/>
      <c r="I170" s="624"/>
      <c r="J170" s="431"/>
      <c r="K170" s="431"/>
      <c r="L170" s="433"/>
      <c r="M170" s="431"/>
    </row>
    <row r="171" spans="1:13" x14ac:dyDescent="0.2">
      <c r="A171" s="431"/>
      <c r="B171" s="431"/>
      <c r="C171" s="431"/>
      <c r="D171" s="431"/>
      <c r="E171" s="431"/>
      <c r="F171" s="431"/>
      <c r="G171" s="431"/>
      <c r="H171" s="433"/>
      <c r="I171" s="624"/>
      <c r="J171" s="431"/>
      <c r="K171" s="431"/>
      <c r="L171" s="433"/>
      <c r="M171" s="431"/>
    </row>
    <row r="172" spans="1:13" x14ac:dyDescent="0.2">
      <c r="A172" s="431"/>
      <c r="B172" s="431"/>
      <c r="C172" s="431"/>
      <c r="D172" s="431"/>
      <c r="E172" s="431"/>
      <c r="F172" s="431"/>
      <c r="G172" s="431"/>
      <c r="H172" s="433"/>
      <c r="I172" s="624"/>
      <c r="J172" s="431"/>
      <c r="K172" s="431"/>
      <c r="L172" s="433"/>
      <c r="M172" s="431"/>
    </row>
    <row r="173" spans="1:13" x14ac:dyDescent="0.2">
      <c r="A173" s="431"/>
      <c r="B173" s="431"/>
      <c r="C173" s="431"/>
      <c r="D173" s="431"/>
      <c r="E173" s="431"/>
      <c r="F173" s="431"/>
      <c r="G173" s="431"/>
      <c r="H173" s="433"/>
      <c r="I173" s="624"/>
      <c r="J173" s="431"/>
      <c r="K173" s="431"/>
      <c r="L173" s="433"/>
      <c r="M173" s="431"/>
    </row>
    <row r="174" spans="1:13" x14ac:dyDescent="0.2">
      <c r="A174" s="431"/>
      <c r="B174" s="431"/>
      <c r="C174" s="431"/>
      <c r="D174" s="431"/>
      <c r="E174" s="431"/>
      <c r="F174" s="431"/>
      <c r="G174" s="431"/>
      <c r="H174" s="433"/>
      <c r="I174" s="624"/>
      <c r="J174" s="431"/>
      <c r="K174" s="431"/>
      <c r="L174" s="433"/>
      <c r="M174" s="431"/>
    </row>
    <row r="175" spans="1:13" x14ac:dyDescent="0.2">
      <c r="A175" s="431"/>
      <c r="B175" s="431"/>
      <c r="C175" s="431"/>
      <c r="D175" s="431"/>
      <c r="E175" s="431"/>
      <c r="F175" s="431"/>
      <c r="G175" s="431"/>
      <c r="H175" s="433"/>
      <c r="I175" s="624"/>
      <c r="J175" s="431"/>
      <c r="K175" s="431"/>
      <c r="L175" s="433"/>
      <c r="M175" s="431"/>
    </row>
    <row r="176" spans="1:13" x14ac:dyDescent="0.2">
      <c r="A176" s="431"/>
      <c r="B176" s="431"/>
      <c r="C176" s="431"/>
      <c r="D176" s="431"/>
      <c r="E176" s="431"/>
      <c r="F176" s="431"/>
      <c r="G176" s="431"/>
      <c r="H176" s="433"/>
      <c r="I176" s="624"/>
      <c r="J176" s="431"/>
      <c r="K176" s="431"/>
      <c r="L176" s="433"/>
      <c r="M176" s="431"/>
    </row>
    <row r="177" spans="1:13" x14ac:dyDescent="0.2">
      <c r="A177" s="431"/>
      <c r="B177" s="431"/>
      <c r="C177" s="431"/>
      <c r="D177" s="431"/>
      <c r="E177" s="431"/>
      <c r="F177" s="431"/>
      <c r="G177" s="431"/>
      <c r="H177" s="433"/>
      <c r="I177" s="624"/>
      <c r="J177" s="431"/>
      <c r="K177" s="431"/>
      <c r="L177" s="433"/>
      <c r="M177" s="431"/>
    </row>
    <row r="178" spans="1:13" x14ac:dyDescent="0.2">
      <c r="A178" s="431"/>
      <c r="B178" s="431"/>
      <c r="C178" s="431"/>
      <c r="D178" s="431"/>
      <c r="E178" s="431"/>
      <c r="F178" s="431"/>
      <c r="G178" s="431"/>
      <c r="H178" s="433"/>
      <c r="I178" s="624"/>
      <c r="J178" s="431"/>
      <c r="K178" s="431"/>
      <c r="L178" s="433"/>
      <c r="M178" s="431"/>
    </row>
    <row r="179" spans="1:13" x14ac:dyDescent="0.2">
      <c r="A179" s="431"/>
      <c r="B179" s="431"/>
      <c r="C179" s="431"/>
      <c r="D179" s="431"/>
      <c r="E179" s="431"/>
      <c r="F179" s="431"/>
      <c r="G179" s="431"/>
      <c r="H179" s="433"/>
      <c r="I179" s="624"/>
      <c r="J179" s="431"/>
      <c r="K179" s="431"/>
      <c r="L179" s="433"/>
      <c r="M179" s="431"/>
    </row>
    <row r="180" spans="1:13" x14ac:dyDescent="0.2">
      <c r="A180" s="431"/>
      <c r="B180" s="431"/>
      <c r="C180" s="431"/>
      <c r="D180" s="431"/>
      <c r="E180" s="431"/>
      <c r="F180" s="431"/>
      <c r="G180" s="431"/>
      <c r="H180" s="433"/>
      <c r="I180" s="624"/>
      <c r="J180" s="431"/>
      <c r="K180" s="431"/>
      <c r="L180" s="433"/>
      <c r="M180" s="431"/>
    </row>
    <row r="181" spans="1:13" x14ac:dyDescent="0.2">
      <c r="A181" s="431"/>
      <c r="B181" s="431"/>
      <c r="C181" s="431"/>
      <c r="D181" s="431"/>
      <c r="E181" s="431"/>
      <c r="F181" s="431"/>
      <c r="G181" s="431"/>
      <c r="H181" s="433"/>
      <c r="I181" s="624"/>
      <c r="J181" s="431"/>
      <c r="K181" s="431"/>
      <c r="L181" s="433"/>
      <c r="M181" s="431"/>
    </row>
    <row r="182" spans="1:13" x14ac:dyDescent="0.2">
      <c r="A182" s="431"/>
      <c r="B182" s="431"/>
      <c r="C182" s="431"/>
      <c r="D182" s="431"/>
      <c r="E182" s="431"/>
      <c r="F182" s="431"/>
      <c r="G182" s="431"/>
      <c r="H182" s="433"/>
      <c r="I182" s="624"/>
      <c r="J182" s="431"/>
      <c r="K182" s="431"/>
      <c r="L182" s="433"/>
      <c r="M182" s="431"/>
    </row>
    <row r="183" spans="1:13" x14ac:dyDescent="0.2">
      <c r="A183" s="431"/>
      <c r="B183" s="431"/>
      <c r="C183" s="431"/>
      <c r="D183" s="431"/>
      <c r="E183" s="431"/>
      <c r="F183" s="431"/>
      <c r="G183" s="431"/>
      <c r="H183" s="433"/>
      <c r="I183" s="624"/>
      <c r="J183" s="431"/>
      <c r="K183" s="431"/>
      <c r="L183" s="433"/>
      <c r="M183" s="431"/>
    </row>
    <row r="184" spans="1:13" x14ac:dyDescent="0.2">
      <c r="A184" s="431"/>
      <c r="B184" s="431"/>
      <c r="C184" s="431"/>
      <c r="D184" s="431"/>
      <c r="E184" s="431"/>
      <c r="F184" s="431"/>
      <c r="G184" s="431"/>
      <c r="H184" s="433"/>
      <c r="I184" s="624"/>
      <c r="J184" s="431"/>
      <c r="K184" s="431"/>
      <c r="L184" s="433"/>
      <c r="M184" s="431"/>
    </row>
    <row r="185" spans="1:13" x14ac:dyDescent="0.2">
      <c r="A185" s="431"/>
      <c r="B185" s="431"/>
      <c r="C185" s="431"/>
      <c r="D185" s="431"/>
      <c r="E185" s="431"/>
      <c r="F185" s="431"/>
      <c r="G185" s="431"/>
      <c r="H185" s="433"/>
      <c r="I185" s="624"/>
      <c r="J185" s="431"/>
      <c r="K185" s="431"/>
      <c r="L185" s="433"/>
      <c r="M185" s="431"/>
    </row>
    <row r="186" spans="1:13" x14ac:dyDescent="0.2">
      <c r="A186" s="431"/>
      <c r="B186" s="431"/>
      <c r="C186" s="431"/>
      <c r="D186" s="431"/>
      <c r="E186" s="431"/>
      <c r="F186" s="431"/>
      <c r="G186" s="431"/>
      <c r="H186" s="433"/>
      <c r="I186" s="624"/>
      <c r="J186" s="431"/>
      <c r="K186" s="431"/>
      <c r="L186" s="433"/>
      <c r="M186" s="431"/>
    </row>
    <row r="187" spans="1:13" x14ac:dyDescent="0.2">
      <c r="A187" s="431"/>
      <c r="B187" s="431"/>
      <c r="C187" s="431"/>
      <c r="D187" s="431"/>
      <c r="E187" s="431"/>
      <c r="F187" s="431"/>
      <c r="G187" s="431"/>
      <c r="H187" s="433"/>
      <c r="I187" s="624"/>
      <c r="J187" s="431"/>
      <c r="K187" s="431"/>
      <c r="L187" s="433"/>
      <c r="M187" s="431"/>
    </row>
    <row r="188" spans="1:13" x14ac:dyDescent="0.2">
      <c r="A188" s="431"/>
      <c r="B188" s="431"/>
      <c r="C188" s="431"/>
      <c r="D188" s="431"/>
      <c r="E188" s="431"/>
      <c r="F188" s="431"/>
      <c r="G188" s="431"/>
      <c r="H188" s="433"/>
      <c r="I188" s="624"/>
      <c r="J188" s="431"/>
      <c r="K188" s="431"/>
      <c r="L188" s="433"/>
      <c r="M188" s="431"/>
    </row>
    <row r="189" spans="1:13" x14ac:dyDescent="0.2">
      <c r="A189" s="431"/>
      <c r="B189" s="431"/>
      <c r="C189" s="431"/>
      <c r="D189" s="431"/>
      <c r="E189" s="431"/>
      <c r="F189" s="431"/>
      <c r="G189" s="431"/>
      <c r="H189" s="433"/>
      <c r="I189" s="624"/>
      <c r="J189" s="431"/>
      <c r="K189" s="431"/>
      <c r="L189" s="433"/>
      <c r="M189" s="431"/>
    </row>
    <row r="190" spans="1:13" x14ac:dyDescent="0.2">
      <c r="A190" s="431"/>
      <c r="B190" s="431"/>
      <c r="C190" s="431"/>
      <c r="D190" s="431"/>
      <c r="E190" s="431"/>
      <c r="F190" s="431"/>
      <c r="G190" s="431"/>
      <c r="H190" s="433"/>
      <c r="I190" s="624"/>
      <c r="J190" s="431"/>
      <c r="K190" s="431"/>
      <c r="L190" s="433"/>
      <c r="M190" s="431"/>
    </row>
    <row r="191" spans="1:13" x14ac:dyDescent="0.2">
      <c r="A191" s="431"/>
      <c r="B191" s="431"/>
      <c r="C191" s="431"/>
      <c r="D191" s="431"/>
      <c r="E191" s="431"/>
      <c r="F191" s="431"/>
      <c r="G191" s="431"/>
      <c r="H191" s="433"/>
      <c r="I191" s="624"/>
      <c r="J191" s="431"/>
      <c r="K191" s="431"/>
      <c r="L191" s="433"/>
      <c r="M191" s="431"/>
    </row>
    <row r="192" spans="1:13" x14ac:dyDescent="0.2">
      <c r="A192" s="431"/>
      <c r="B192" s="431"/>
      <c r="C192" s="431"/>
      <c r="D192" s="431"/>
      <c r="E192" s="431"/>
      <c r="F192" s="431"/>
      <c r="G192" s="431"/>
      <c r="H192" s="433"/>
      <c r="I192" s="624"/>
      <c r="J192" s="431"/>
      <c r="K192" s="431"/>
      <c r="L192" s="433"/>
      <c r="M192" s="431"/>
    </row>
    <row r="193" spans="1:13" x14ac:dyDescent="0.2">
      <c r="A193" s="431"/>
      <c r="B193" s="431"/>
      <c r="C193" s="431"/>
      <c r="D193" s="431"/>
      <c r="E193" s="431"/>
      <c r="F193" s="431"/>
      <c r="G193" s="431"/>
      <c r="H193" s="433"/>
      <c r="I193" s="624"/>
      <c r="J193" s="431"/>
      <c r="K193" s="431"/>
      <c r="L193" s="433"/>
      <c r="M193" s="431"/>
    </row>
    <row r="194" spans="1:13" x14ac:dyDescent="0.2">
      <c r="A194" s="431"/>
      <c r="B194" s="431"/>
      <c r="C194" s="431"/>
      <c r="D194" s="431"/>
      <c r="E194" s="431"/>
      <c r="F194" s="431"/>
      <c r="G194" s="431"/>
      <c r="H194" s="433"/>
      <c r="I194" s="624"/>
      <c r="J194" s="431"/>
      <c r="K194" s="431"/>
      <c r="L194" s="433"/>
      <c r="M194" s="431"/>
    </row>
    <row r="195" spans="1:13" x14ac:dyDescent="0.2">
      <c r="A195" s="431"/>
      <c r="B195" s="431"/>
      <c r="C195" s="431"/>
      <c r="D195" s="431"/>
      <c r="E195" s="431"/>
      <c r="F195" s="431"/>
      <c r="G195" s="431"/>
      <c r="H195" s="433"/>
      <c r="I195" s="624"/>
      <c r="J195" s="431"/>
      <c r="K195" s="431"/>
      <c r="L195" s="433"/>
      <c r="M195" s="431"/>
    </row>
    <row r="196" spans="1:13" x14ac:dyDescent="0.2">
      <c r="A196" s="431"/>
      <c r="B196" s="431"/>
      <c r="C196" s="431"/>
      <c r="D196" s="431"/>
      <c r="E196" s="431"/>
      <c r="F196" s="431"/>
      <c r="G196" s="431"/>
      <c r="H196" s="433"/>
      <c r="I196" s="624"/>
      <c r="J196" s="431"/>
      <c r="K196" s="431"/>
      <c r="L196" s="433"/>
      <c r="M196" s="431"/>
    </row>
    <row r="197" spans="1:13" x14ac:dyDescent="0.2">
      <c r="A197" s="431"/>
      <c r="B197" s="431"/>
      <c r="C197" s="431"/>
      <c r="D197" s="431"/>
      <c r="E197" s="431"/>
      <c r="F197" s="431"/>
      <c r="G197" s="431"/>
      <c r="H197" s="433"/>
      <c r="I197" s="624"/>
      <c r="J197" s="431"/>
      <c r="K197" s="431"/>
      <c r="L197" s="433"/>
      <c r="M197" s="431"/>
    </row>
    <row r="198" spans="1:13" x14ac:dyDescent="0.2">
      <c r="A198" s="431"/>
      <c r="B198" s="431"/>
      <c r="C198" s="431"/>
      <c r="D198" s="431"/>
      <c r="E198" s="431"/>
      <c r="F198" s="431"/>
      <c r="G198" s="431"/>
      <c r="H198" s="433"/>
      <c r="I198" s="624"/>
      <c r="J198" s="431"/>
      <c r="K198" s="431"/>
      <c r="L198" s="433"/>
      <c r="M198" s="431"/>
    </row>
    <row r="199" spans="1:13" x14ac:dyDescent="0.2">
      <c r="A199" s="431"/>
      <c r="B199" s="431"/>
      <c r="C199" s="431"/>
      <c r="D199" s="431"/>
      <c r="E199" s="431"/>
      <c r="F199" s="431"/>
      <c r="G199" s="431"/>
      <c r="H199" s="433"/>
      <c r="I199" s="624"/>
      <c r="J199" s="431"/>
      <c r="K199" s="431"/>
      <c r="L199" s="433"/>
      <c r="M199" s="431"/>
    </row>
    <row r="200" spans="1:13" x14ac:dyDescent="0.2">
      <c r="A200" s="431"/>
      <c r="B200" s="431"/>
      <c r="C200" s="431"/>
      <c r="D200" s="431"/>
      <c r="E200" s="431"/>
      <c r="F200" s="431"/>
      <c r="G200" s="431"/>
      <c r="H200" s="433"/>
      <c r="I200" s="624"/>
      <c r="J200" s="431"/>
      <c r="K200" s="431"/>
      <c r="L200" s="433"/>
      <c r="M200" s="431"/>
    </row>
    <row r="201" spans="1:13" x14ac:dyDescent="0.2">
      <c r="A201" s="431"/>
      <c r="B201" s="431"/>
      <c r="C201" s="431"/>
      <c r="D201" s="431"/>
      <c r="E201" s="431"/>
      <c r="F201" s="431"/>
      <c r="G201" s="431"/>
      <c r="H201" s="433"/>
      <c r="I201" s="624"/>
      <c r="J201" s="431"/>
      <c r="K201" s="431"/>
      <c r="L201" s="433"/>
      <c r="M201" s="431"/>
    </row>
    <row r="202" spans="1:13" x14ac:dyDescent="0.2">
      <c r="A202" s="431"/>
      <c r="B202" s="431"/>
      <c r="C202" s="431"/>
      <c r="D202" s="431"/>
      <c r="E202" s="431"/>
      <c r="F202" s="431"/>
      <c r="G202" s="431"/>
      <c r="H202" s="433"/>
      <c r="I202" s="624"/>
      <c r="J202" s="431"/>
      <c r="K202" s="431"/>
      <c r="L202" s="433"/>
      <c r="M202" s="431"/>
    </row>
    <row r="203" spans="1:13" x14ac:dyDescent="0.2">
      <c r="A203" s="431"/>
      <c r="B203" s="431"/>
      <c r="C203" s="431"/>
      <c r="D203" s="431"/>
      <c r="E203" s="431"/>
      <c r="F203" s="431"/>
      <c r="G203" s="431"/>
      <c r="H203" s="433"/>
      <c r="I203" s="624"/>
      <c r="J203" s="431"/>
      <c r="K203" s="431"/>
      <c r="L203" s="433"/>
      <c r="M203" s="431"/>
    </row>
    <row r="204" spans="1:13" x14ac:dyDescent="0.2">
      <c r="A204" s="431"/>
      <c r="B204" s="431"/>
      <c r="C204" s="431"/>
      <c r="D204" s="431"/>
      <c r="E204" s="431"/>
      <c r="F204" s="431"/>
      <c r="G204" s="431"/>
      <c r="H204" s="433"/>
      <c r="I204" s="624"/>
      <c r="J204" s="431"/>
      <c r="K204" s="431"/>
      <c r="L204" s="433"/>
      <c r="M204" s="431"/>
    </row>
    <row r="205" spans="1:13" x14ac:dyDescent="0.2">
      <c r="A205" s="431"/>
      <c r="B205" s="431"/>
      <c r="C205" s="431"/>
      <c r="D205" s="431"/>
      <c r="E205" s="431"/>
      <c r="F205" s="431"/>
      <c r="G205" s="431"/>
      <c r="H205" s="433"/>
      <c r="I205" s="624"/>
      <c r="J205" s="431"/>
      <c r="K205" s="431"/>
      <c r="L205" s="433"/>
      <c r="M205" s="431"/>
    </row>
    <row r="206" spans="1:13" x14ac:dyDescent="0.2">
      <c r="A206" s="431"/>
      <c r="B206" s="431"/>
      <c r="C206" s="431"/>
      <c r="D206" s="431"/>
      <c r="E206" s="431"/>
      <c r="F206" s="431"/>
      <c r="G206" s="431"/>
      <c r="H206" s="433"/>
      <c r="I206" s="624"/>
      <c r="J206" s="431"/>
      <c r="K206" s="431"/>
      <c r="L206" s="433"/>
      <c r="M206" s="431"/>
    </row>
    <row r="207" spans="1:13" x14ac:dyDescent="0.2">
      <c r="A207" s="431"/>
      <c r="B207" s="431"/>
      <c r="C207" s="431"/>
      <c r="D207" s="431"/>
      <c r="E207" s="431"/>
      <c r="F207" s="431"/>
      <c r="G207" s="431"/>
      <c r="H207" s="433"/>
      <c r="I207" s="624"/>
      <c r="J207" s="431"/>
      <c r="K207" s="431"/>
      <c r="L207" s="433"/>
      <c r="M207" s="431"/>
    </row>
    <row r="208" spans="1:13" x14ac:dyDescent="0.2">
      <c r="A208" s="431"/>
      <c r="B208" s="431"/>
      <c r="C208" s="431"/>
      <c r="D208" s="431"/>
      <c r="E208" s="431"/>
      <c r="F208" s="431"/>
      <c r="G208" s="431"/>
      <c r="H208" s="433"/>
      <c r="I208" s="624"/>
      <c r="J208" s="431"/>
      <c r="K208" s="431"/>
      <c r="L208" s="433"/>
      <c r="M208" s="431"/>
    </row>
    <row r="209" spans="1:13" x14ac:dyDescent="0.2">
      <c r="A209" s="431"/>
      <c r="B209" s="431"/>
      <c r="C209" s="431"/>
      <c r="D209" s="431"/>
      <c r="E209" s="431"/>
      <c r="F209" s="431"/>
      <c r="G209" s="431"/>
      <c r="H209" s="433"/>
      <c r="I209" s="624"/>
      <c r="J209" s="431"/>
      <c r="K209" s="431"/>
      <c r="L209" s="433"/>
      <c r="M209" s="431"/>
    </row>
    <row r="210" spans="1:13" x14ac:dyDescent="0.2">
      <c r="A210" s="431"/>
      <c r="B210" s="431"/>
      <c r="C210" s="431"/>
      <c r="D210" s="431"/>
      <c r="E210" s="431"/>
      <c r="F210" s="431"/>
      <c r="G210" s="431"/>
      <c r="H210" s="433"/>
      <c r="I210" s="624"/>
      <c r="J210" s="431"/>
      <c r="K210" s="431"/>
      <c r="L210" s="433"/>
      <c r="M210" s="431"/>
    </row>
    <row r="211" spans="1:13" x14ac:dyDescent="0.2">
      <c r="A211" s="431"/>
      <c r="B211" s="431"/>
      <c r="C211" s="431"/>
      <c r="D211" s="431"/>
      <c r="E211" s="431"/>
      <c r="F211" s="431"/>
      <c r="G211" s="431"/>
      <c r="H211" s="433"/>
      <c r="I211" s="624"/>
      <c r="J211" s="431"/>
      <c r="K211" s="431"/>
      <c r="L211" s="433"/>
      <c r="M211" s="431"/>
    </row>
    <row r="212" spans="1:13" x14ac:dyDescent="0.2">
      <c r="A212" s="431"/>
      <c r="B212" s="431"/>
      <c r="C212" s="431"/>
      <c r="D212" s="431"/>
      <c r="E212" s="431"/>
      <c r="F212" s="431"/>
      <c r="G212" s="431"/>
      <c r="H212" s="433"/>
      <c r="I212" s="624"/>
      <c r="J212" s="431"/>
      <c r="K212" s="431"/>
      <c r="L212" s="433"/>
      <c r="M212" s="431"/>
    </row>
    <row r="213" spans="1:13" x14ac:dyDescent="0.2">
      <c r="A213" s="431"/>
      <c r="B213" s="431"/>
      <c r="C213" s="431"/>
      <c r="D213" s="431"/>
      <c r="E213" s="431"/>
      <c r="F213" s="431"/>
      <c r="G213" s="431"/>
      <c r="H213" s="433"/>
      <c r="I213" s="624"/>
      <c r="J213" s="431"/>
      <c r="K213" s="431"/>
      <c r="L213" s="433"/>
      <c r="M213" s="431"/>
    </row>
    <row r="214" spans="1:13" x14ac:dyDescent="0.2">
      <c r="A214" s="431"/>
      <c r="B214" s="431"/>
      <c r="C214" s="431"/>
      <c r="D214" s="431"/>
      <c r="E214" s="431"/>
      <c r="F214" s="431"/>
      <c r="G214" s="431"/>
      <c r="H214" s="433"/>
      <c r="I214" s="624"/>
      <c r="J214" s="431"/>
      <c r="K214" s="431"/>
      <c r="L214" s="433"/>
      <c r="M214" s="431"/>
    </row>
    <row r="215" spans="1:13" x14ac:dyDescent="0.2">
      <c r="A215" s="431"/>
      <c r="B215" s="431"/>
      <c r="C215" s="431"/>
      <c r="D215" s="431"/>
      <c r="E215" s="431"/>
      <c r="F215" s="431"/>
      <c r="G215" s="431"/>
      <c r="H215" s="433"/>
      <c r="I215" s="624"/>
      <c r="J215" s="431"/>
      <c r="K215" s="431"/>
      <c r="L215" s="433"/>
      <c r="M215" s="431"/>
    </row>
    <row r="216" spans="1:13" x14ac:dyDescent="0.2">
      <c r="A216" s="431"/>
      <c r="B216" s="431"/>
      <c r="C216" s="431"/>
      <c r="D216" s="431"/>
      <c r="E216" s="431"/>
      <c r="F216" s="431"/>
      <c r="G216" s="431"/>
      <c r="H216" s="433"/>
      <c r="I216" s="624"/>
      <c r="J216" s="431"/>
      <c r="K216" s="431"/>
      <c r="L216" s="433"/>
      <c r="M216" s="431"/>
    </row>
    <row r="217" spans="1:13" x14ac:dyDescent="0.2">
      <c r="A217" s="431"/>
      <c r="B217" s="431"/>
      <c r="C217" s="431"/>
      <c r="D217" s="431"/>
      <c r="E217" s="431"/>
      <c r="F217" s="431"/>
      <c r="G217" s="431"/>
      <c r="H217" s="433"/>
      <c r="I217" s="624"/>
      <c r="J217" s="431"/>
      <c r="K217" s="431"/>
      <c r="L217" s="433"/>
      <c r="M217" s="431"/>
    </row>
    <row r="218" spans="1:13" x14ac:dyDescent="0.2">
      <c r="A218" s="431"/>
      <c r="B218" s="431"/>
      <c r="C218" s="431"/>
      <c r="D218" s="431"/>
      <c r="E218" s="431"/>
      <c r="F218" s="431"/>
      <c r="G218" s="431"/>
      <c r="H218" s="433"/>
      <c r="I218" s="624"/>
      <c r="J218" s="431"/>
      <c r="K218" s="431"/>
      <c r="L218" s="433"/>
      <c r="M218" s="431"/>
    </row>
    <row r="219" spans="1:13" x14ac:dyDescent="0.2">
      <c r="A219" s="431"/>
      <c r="B219" s="431"/>
      <c r="C219" s="431"/>
      <c r="D219" s="431"/>
      <c r="E219" s="431"/>
      <c r="F219" s="431"/>
      <c r="G219" s="431"/>
      <c r="H219" s="433"/>
      <c r="I219" s="624"/>
      <c r="J219" s="431"/>
      <c r="K219" s="431"/>
      <c r="L219" s="433"/>
      <c r="M219" s="431"/>
    </row>
    <row r="220" spans="1:13" x14ac:dyDescent="0.2">
      <c r="A220" s="431"/>
      <c r="B220" s="431"/>
      <c r="C220" s="431"/>
      <c r="D220" s="431"/>
      <c r="E220" s="431"/>
      <c r="F220" s="431"/>
      <c r="G220" s="431"/>
      <c r="H220" s="433"/>
      <c r="I220" s="624"/>
      <c r="J220" s="431"/>
      <c r="K220" s="431"/>
      <c r="L220" s="433"/>
      <c r="M220" s="431"/>
    </row>
    <row r="221" spans="1:13" x14ac:dyDescent="0.2">
      <c r="A221" s="431"/>
      <c r="B221" s="431"/>
      <c r="C221" s="431"/>
      <c r="D221" s="431"/>
      <c r="E221" s="431"/>
      <c r="F221" s="431"/>
      <c r="G221" s="431"/>
      <c r="H221" s="433"/>
      <c r="I221" s="624"/>
      <c r="J221" s="431"/>
      <c r="K221" s="431"/>
      <c r="L221" s="433"/>
      <c r="M221" s="431"/>
    </row>
    <row r="222" spans="1:13" x14ac:dyDescent="0.2">
      <c r="A222" s="431"/>
      <c r="B222" s="431"/>
      <c r="C222" s="431"/>
      <c r="D222" s="431"/>
      <c r="E222" s="431"/>
      <c r="F222" s="431"/>
      <c r="G222" s="431"/>
      <c r="H222" s="433"/>
      <c r="I222" s="624"/>
      <c r="J222" s="431"/>
      <c r="K222" s="431"/>
      <c r="L222" s="433"/>
      <c r="M222" s="431"/>
    </row>
    <row r="223" spans="1:13" x14ac:dyDescent="0.2">
      <c r="A223" s="431"/>
      <c r="B223" s="431"/>
      <c r="C223" s="431"/>
      <c r="D223" s="431"/>
      <c r="E223" s="431"/>
      <c r="F223" s="431"/>
      <c r="G223" s="431"/>
      <c r="H223" s="433"/>
      <c r="I223" s="624"/>
      <c r="J223" s="431"/>
      <c r="K223" s="431"/>
      <c r="L223" s="433"/>
      <c r="M223" s="431"/>
    </row>
    <row r="224" spans="1:13" x14ac:dyDescent="0.2">
      <c r="A224" s="431"/>
      <c r="B224" s="431"/>
      <c r="C224" s="431"/>
      <c r="D224" s="431"/>
      <c r="E224" s="431"/>
      <c r="F224" s="431"/>
      <c r="G224" s="431"/>
      <c r="H224" s="433"/>
      <c r="I224" s="624"/>
      <c r="J224" s="431"/>
      <c r="K224" s="431"/>
      <c r="L224" s="433"/>
      <c r="M224" s="431"/>
    </row>
    <row r="225" spans="1:13" x14ac:dyDescent="0.2">
      <c r="A225" s="431"/>
      <c r="B225" s="431"/>
      <c r="C225" s="431"/>
      <c r="D225" s="431"/>
      <c r="E225" s="431"/>
      <c r="F225" s="431"/>
      <c r="G225" s="431"/>
      <c r="H225" s="433"/>
      <c r="I225" s="624"/>
      <c r="J225" s="431"/>
      <c r="K225" s="431"/>
      <c r="L225" s="433"/>
      <c r="M225" s="431"/>
    </row>
    <row r="226" spans="1:13" x14ac:dyDescent="0.2">
      <c r="A226" s="431"/>
      <c r="B226" s="431"/>
      <c r="C226" s="431"/>
      <c r="D226" s="431"/>
      <c r="E226" s="431"/>
      <c r="F226" s="431"/>
      <c r="G226" s="431"/>
      <c r="H226" s="433"/>
      <c r="I226" s="624"/>
      <c r="J226" s="431"/>
      <c r="K226" s="431"/>
      <c r="L226" s="433"/>
      <c r="M226" s="431"/>
    </row>
    <row r="227" spans="1:13" x14ac:dyDescent="0.2">
      <c r="A227" s="431"/>
      <c r="B227" s="431"/>
      <c r="C227" s="431"/>
      <c r="D227" s="431"/>
      <c r="E227" s="431"/>
      <c r="F227" s="431"/>
      <c r="G227" s="431"/>
      <c r="H227" s="433"/>
      <c r="I227" s="624"/>
      <c r="J227" s="431"/>
      <c r="K227" s="431"/>
      <c r="L227" s="433"/>
      <c r="M227" s="431"/>
    </row>
    <row r="228" spans="1:13" x14ac:dyDescent="0.2">
      <c r="A228" s="431"/>
      <c r="B228" s="431"/>
      <c r="C228" s="431"/>
      <c r="D228" s="431"/>
      <c r="E228" s="431"/>
      <c r="F228" s="431"/>
      <c r="G228" s="431"/>
      <c r="H228" s="433"/>
      <c r="I228" s="624"/>
      <c r="J228" s="431"/>
      <c r="K228" s="431"/>
      <c r="L228" s="433"/>
      <c r="M228" s="431"/>
    </row>
    <row r="229" spans="1:13" x14ac:dyDescent="0.2">
      <c r="A229" s="431"/>
      <c r="B229" s="431"/>
      <c r="C229" s="431"/>
      <c r="D229" s="431"/>
      <c r="E229" s="431"/>
      <c r="F229" s="431"/>
      <c r="G229" s="431"/>
      <c r="H229" s="433"/>
      <c r="I229" s="624"/>
      <c r="J229" s="431"/>
      <c r="K229" s="431"/>
      <c r="L229" s="433"/>
      <c r="M229" s="431"/>
    </row>
    <row r="230" spans="1:13" x14ac:dyDescent="0.2">
      <c r="A230" s="431"/>
      <c r="B230" s="431"/>
      <c r="C230" s="431"/>
      <c r="D230" s="431"/>
      <c r="E230" s="431"/>
      <c r="F230" s="431"/>
      <c r="G230" s="431"/>
      <c r="H230" s="433"/>
      <c r="I230" s="624"/>
      <c r="J230" s="431"/>
      <c r="K230" s="431"/>
      <c r="L230" s="433"/>
      <c r="M230" s="431"/>
    </row>
    <row r="231" spans="1:13" x14ac:dyDescent="0.2">
      <c r="A231" s="431"/>
      <c r="B231" s="431"/>
      <c r="C231" s="431"/>
      <c r="D231" s="431"/>
      <c r="E231" s="431"/>
      <c r="F231" s="431"/>
      <c r="G231" s="431"/>
      <c r="H231" s="433"/>
      <c r="I231" s="624"/>
      <c r="J231" s="431"/>
      <c r="K231" s="431"/>
      <c r="L231" s="433"/>
      <c r="M231" s="431"/>
    </row>
    <row r="232" spans="1:13" x14ac:dyDescent="0.2">
      <c r="A232" s="431"/>
      <c r="B232" s="431"/>
      <c r="C232" s="431"/>
      <c r="D232" s="431"/>
      <c r="E232" s="431"/>
      <c r="F232" s="431"/>
      <c r="G232" s="431"/>
      <c r="H232" s="433"/>
      <c r="I232" s="624"/>
      <c r="J232" s="431"/>
      <c r="K232" s="431"/>
      <c r="L232" s="433"/>
      <c r="M232" s="431"/>
    </row>
    <row r="233" spans="1:13" x14ac:dyDescent="0.2">
      <c r="A233" s="431"/>
      <c r="B233" s="431"/>
      <c r="C233" s="431"/>
      <c r="D233" s="431"/>
      <c r="E233" s="431"/>
      <c r="F233" s="431"/>
      <c r="G233" s="431"/>
      <c r="H233" s="433"/>
      <c r="I233" s="624"/>
      <c r="J233" s="431"/>
      <c r="K233" s="431"/>
      <c r="L233" s="433"/>
      <c r="M233" s="431"/>
    </row>
    <row r="234" spans="1:13" x14ac:dyDescent="0.2">
      <c r="A234" s="431"/>
      <c r="B234" s="431"/>
      <c r="C234" s="431"/>
      <c r="D234" s="431"/>
      <c r="E234" s="431"/>
      <c r="F234" s="431"/>
      <c r="G234" s="431"/>
      <c r="H234" s="433"/>
      <c r="I234" s="624"/>
      <c r="J234" s="431"/>
      <c r="K234" s="431"/>
      <c r="L234" s="433"/>
      <c r="M234" s="431"/>
    </row>
    <row r="235" spans="1:13" x14ac:dyDescent="0.2">
      <c r="A235" s="431"/>
      <c r="B235" s="431"/>
      <c r="C235" s="431"/>
      <c r="D235" s="431"/>
      <c r="E235" s="431"/>
      <c r="F235" s="431"/>
      <c r="G235" s="431"/>
      <c r="H235" s="433"/>
      <c r="I235" s="624"/>
      <c r="J235" s="431"/>
      <c r="K235" s="431"/>
      <c r="L235" s="433"/>
      <c r="M235" s="431"/>
    </row>
    <row r="236" spans="1:13" x14ac:dyDescent="0.2">
      <c r="A236" s="431"/>
      <c r="B236" s="431"/>
      <c r="C236" s="431"/>
      <c r="D236" s="431"/>
      <c r="E236" s="431"/>
      <c r="F236" s="431"/>
      <c r="G236" s="431"/>
      <c r="H236" s="433"/>
      <c r="I236" s="624"/>
      <c r="J236" s="431"/>
      <c r="K236" s="431"/>
      <c r="L236" s="433"/>
      <c r="M236" s="431"/>
    </row>
    <row r="237" spans="1:13" x14ac:dyDescent="0.2">
      <c r="A237" s="431"/>
      <c r="B237" s="431"/>
      <c r="C237" s="431"/>
      <c r="D237" s="431"/>
      <c r="E237" s="431"/>
      <c r="F237" s="431"/>
      <c r="G237" s="431"/>
      <c r="H237" s="433"/>
      <c r="I237" s="624"/>
      <c r="J237" s="431"/>
      <c r="K237" s="431"/>
      <c r="L237" s="433"/>
      <c r="M237" s="431"/>
    </row>
    <row r="238" spans="1:13" x14ac:dyDescent="0.2">
      <c r="A238" s="431"/>
      <c r="B238" s="431"/>
      <c r="C238" s="431"/>
      <c r="D238" s="431"/>
      <c r="E238" s="431"/>
      <c r="F238" s="431"/>
      <c r="G238" s="431"/>
      <c r="H238" s="433"/>
      <c r="I238" s="624"/>
      <c r="J238" s="431"/>
      <c r="K238" s="431"/>
      <c r="L238" s="433"/>
      <c r="M238" s="431"/>
    </row>
    <row r="239" spans="1:13" x14ac:dyDescent="0.2">
      <c r="A239" s="431"/>
      <c r="B239" s="431"/>
      <c r="C239" s="431"/>
      <c r="D239" s="431"/>
      <c r="E239" s="431"/>
      <c r="F239" s="431"/>
      <c r="G239" s="431"/>
      <c r="H239" s="433"/>
      <c r="I239" s="624"/>
      <c r="J239" s="431"/>
      <c r="K239" s="431"/>
      <c r="L239" s="433"/>
      <c r="M239" s="431"/>
    </row>
    <row r="240" spans="1:13" x14ac:dyDescent="0.2">
      <c r="A240" s="431"/>
      <c r="B240" s="431"/>
      <c r="C240" s="431"/>
      <c r="D240" s="431"/>
      <c r="E240" s="431"/>
      <c r="F240" s="431"/>
      <c r="G240" s="431"/>
      <c r="H240" s="433"/>
      <c r="I240" s="624"/>
      <c r="J240" s="431"/>
      <c r="K240" s="431"/>
      <c r="L240" s="433"/>
      <c r="M240" s="431"/>
    </row>
    <row r="241" spans="1:13" x14ac:dyDescent="0.2">
      <c r="A241" s="431"/>
      <c r="B241" s="431"/>
      <c r="C241" s="431"/>
      <c r="D241" s="431"/>
      <c r="E241" s="431"/>
      <c r="F241" s="431"/>
      <c r="G241" s="431"/>
      <c r="H241" s="433"/>
      <c r="I241" s="624"/>
      <c r="J241" s="431"/>
      <c r="K241" s="431"/>
      <c r="L241" s="433"/>
      <c r="M241" s="431"/>
    </row>
    <row r="242" spans="1:13" x14ac:dyDescent="0.2">
      <c r="A242" s="431"/>
      <c r="B242" s="431"/>
      <c r="C242" s="431"/>
      <c r="D242" s="431"/>
      <c r="E242" s="431"/>
      <c r="F242" s="431"/>
      <c r="G242" s="431"/>
      <c r="H242" s="433"/>
      <c r="I242" s="624"/>
      <c r="J242" s="431"/>
      <c r="K242" s="431"/>
      <c r="L242" s="433"/>
      <c r="M242" s="431"/>
    </row>
    <row r="243" spans="1:13" x14ac:dyDescent="0.2">
      <c r="A243" s="431"/>
      <c r="B243" s="431"/>
      <c r="C243" s="431"/>
      <c r="D243" s="431"/>
      <c r="E243" s="431"/>
      <c r="F243" s="431"/>
      <c r="G243" s="431"/>
      <c r="H243" s="433"/>
      <c r="I243" s="624"/>
      <c r="J243" s="431"/>
      <c r="K243" s="431"/>
      <c r="L243" s="433"/>
      <c r="M243" s="431"/>
    </row>
    <row r="244" spans="1:13" x14ac:dyDescent="0.2">
      <c r="A244" s="431"/>
      <c r="B244" s="431"/>
      <c r="C244" s="431"/>
      <c r="D244" s="431"/>
      <c r="E244" s="431"/>
      <c r="F244" s="431"/>
      <c r="G244" s="431"/>
      <c r="H244" s="433"/>
      <c r="I244" s="624"/>
      <c r="J244" s="431"/>
      <c r="K244" s="431"/>
      <c r="L244" s="433"/>
      <c r="M244" s="431"/>
    </row>
    <row r="245" spans="1:13" x14ac:dyDescent="0.2">
      <c r="A245" s="431"/>
      <c r="B245" s="431"/>
      <c r="C245" s="431"/>
      <c r="D245" s="431"/>
      <c r="E245" s="431"/>
      <c r="F245" s="431"/>
      <c r="G245" s="431"/>
      <c r="H245" s="433"/>
      <c r="I245" s="624"/>
      <c r="J245" s="431"/>
      <c r="K245" s="431"/>
      <c r="L245" s="433"/>
      <c r="M245" s="431"/>
    </row>
    <row r="246" spans="1:13" x14ac:dyDescent="0.2">
      <c r="A246" s="431"/>
      <c r="B246" s="431"/>
      <c r="C246" s="431"/>
      <c r="D246" s="431"/>
      <c r="E246" s="431"/>
      <c r="F246" s="431"/>
      <c r="G246" s="431"/>
      <c r="H246" s="433"/>
      <c r="I246" s="624"/>
      <c r="J246" s="431"/>
      <c r="K246" s="431"/>
      <c r="L246" s="433"/>
      <c r="M246" s="431"/>
    </row>
    <row r="247" spans="1:13" x14ac:dyDescent="0.2">
      <c r="A247" s="431"/>
      <c r="B247" s="431"/>
      <c r="C247" s="431"/>
      <c r="D247" s="431"/>
      <c r="E247" s="431"/>
      <c r="F247" s="431"/>
      <c r="G247" s="431"/>
      <c r="H247" s="433"/>
      <c r="I247" s="624"/>
      <c r="J247" s="431"/>
      <c r="K247" s="431"/>
      <c r="L247" s="433"/>
      <c r="M247" s="431"/>
    </row>
    <row r="248" spans="1:13" x14ac:dyDescent="0.2">
      <c r="A248" s="431"/>
      <c r="B248" s="431"/>
      <c r="C248" s="431"/>
      <c r="D248" s="431"/>
      <c r="E248" s="431"/>
      <c r="F248" s="431"/>
      <c r="G248" s="431"/>
      <c r="H248" s="433"/>
      <c r="I248" s="624"/>
      <c r="J248" s="431"/>
      <c r="K248" s="431"/>
      <c r="L248" s="433"/>
      <c r="M248" s="431"/>
    </row>
    <row r="249" spans="1:13" x14ac:dyDescent="0.2">
      <c r="A249" s="431"/>
      <c r="B249" s="431"/>
      <c r="C249" s="431"/>
      <c r="D249" s="431"/>
      <c r="E249" s="431"/>
      <c r="F249" s="431"/>
      <c r="G249" s="431"/>
      <c r="H249" s="433"/>
      <c r="I249" s="624"/>
      <c r="J249" s="431"/>
      <c r="K249" s="431"/>
      <c r="L249" s="433"/>
      <c r="M249" s="431"/>
    </row>
    <row r="250" spans="1:13" x14ac:dyDescent="0.2">
      <c r="A250" s="431"/>
      <c r="B250" s="431"/>
      <c r="C250" s="431"/>
      <c r="D250" s="431"/>
      <c r="E250" s="431"/>
      <c r="F250" s="431"/>
      <c r="G250" s="431"/>
      <c r="H250" s="433"/>
      <c r="I250" s="624"/>
      <c r="J250" s="431"/>
      <c r="K250" s="431"/>
      <c r="L250" s="433"/>
      <c r="M250" s="431"/>
    </row>
    <row r="251" spans="1:13" x14ac:dyDescent="0.2">
      <c r="A251" s="431"/>
      <c r="B251" s="431"/>
      <c r="C251" s="431"/>
      <c r="D251" s="431"/>
      <c r="E251" s="431"/>
      <c r="F251" s="431"/>
      <c r="G251" s="431"/>
      <c r="H251" s="433"/>
      <c r="I251" s="624"/>
      <c r="J251" s="431"/>
      <c r="K251" s="431"/>
      <c r="L251" s="433"/>
      <c r="M251" s="431"/>
    </row>
    <row r="252" spans="1:13" x14ac:dyDescent="0.2">
      <c r="A252" s="431"/>
      <c r="B252" s="431"/>
      <c r="C252" s="431"/>
      <c r="D252" s="431"/>
      <c r="E252" s="431"/>
      <c r="F252" s="431"/>
      <c r="G252" s="431"/>
      <c r="H252" s="433"/>
      <c r="I252" s="624"/>
      <c r="J252" s="431"/>
      <c r="K252" s="431"/>
      <c r="L252" s="433"/>
      <c r="M252" s="431"/>
    </row>
    <row r="253" spans="1:13" x14ac:dyDescent="0.2">
      <c r="A253" s="431"/>
      <c r="B253" s="431"/>
      <c r="C253" s="431"/>
      <c r="D253" s="431"/>
      <c r="E253" s="431"/>
      <c r="F253" s="431"/>
      <c r="G253" s="431"/>
      <c r="H253" s="433"/>
      <c r="I253" s="624"/>
      <c r="J253" s="431"/>
      <c r="K253" s="431"/>
      <c r="L253" s="433"/>
      <c r="M253" s="431"/>
    </row>
    <row r="254" spans="1:13" x14ac:dyDescent="0.2">
      <c r="A254" s="431"/>
      <c r="B254" s="431"/>
      <c r="C254" s="431"/>
      <c r="D254" s="431"/>
      <c r="E254" s="431"/>
      <c r="F254" s="431"/>
      <c r="G254" s="431"/>
      <c r="H254" s="433"/>
      <c r="I254" s="624"/>
      <c r="J254" s="431"/>
      <c r="K254" s="431"/>
      <c r="L254" s="433"/>
      <c r="M254" s="431"/>
    </row>
    <row r="255" spans="1:13" x14ac:dyDescent="0.2">
      <c r="A255" s="431"/>
      <c r="B255" s="431"/>
      <c r="C255" s="431"/>
      <c r="D255" s="431"/>
      <c r="E255" s="431"/>
      <c r="F255" s="431"/>
      <c r="G255" s="431"/>
      <c r="H255" s="433"/>
      <c r="I255" s="624"/>
      <c r="J255" s="431"/>
      <c r="K255" s="431"/>
      <c r="L255" s="433"/>
      <c r="M255" s="431"/>
    </row>
    <row r="256" spans="1:13" x14ac:dyDescent="0.2">
      <c r="A256" s="431"/>
      <c r="B256" s="431"/>
      <c r="C256" s="431"/>
      <c r="D256" s="431"/>
      <c r="E256" s="431"/>
      <c r="F256" s="431"/>
      <c r="G256" s="431"/>
      <c r="H256" s="433"/>
      <c r="I256" s="624"/>
      <c r="J256" s="431"/>
      <c r="K256" s="431"/>
      <c r="L256" s="433"/>
      <c r="M256" s="431"/>
    </row>
    <row r="257" spans="1:13" x14ac:dyDescent="0.2">
      <c r="A257" s="431"/>
      <c r="B257" s="431"/>
      <c r="C257" s="431"/>
      <c r="D257" s="431"/>
      <c r="E257" s="431"/>
      <c r="F257" s="431"/>
      <c r="G257" s="431"/>
      <c r="H257" s="433"/>
      <c r="I257" s="624"/>
      <c r="J257" s="431"/>
      <c r="K257" s="431"/>
      <c r="L257" s="433"/>
      <c r="M257" s="431"/>
    </row>
    <row r="258" spans="1:13" x14ac:dyDescent="0.2">
      <c r="A258" s="431"/>
      <c r="B258" s="431"/>
      <c r="C258" s="431"/>
      <c r="D258" s="431"/>
      <c r="E258" s="431"/>
      <c r="F258" s="431"/>
      <c r="G258" s="431"/>
      <c r="H258" s="433"/>
      <c r="I258" s="624"/>
      <c r="J258" s="431"/>
      <c r="K258" s="431"/>
      <c r="L258" s="433"/>
      <c r="M258" s="431"/>
    </row>
    <row r="259" spans="1:13" x14ac:dyDescent="0.2">
      <c r="A259" s="431"/>
      <c r="B259" s="431"/>
      <c r="C259" s="431"/>
      <c r="D259" s="431"/>
      <c r="E259" s="431"/>
      <c r="F259" s="431"/>
      <c r="G259" s="431"/>
      <c r="H259" s="433"/>
      <c r="I259" s="624"/>
      <c r="J259" s="431"/>
      <c r="K259" s="431"/>
      <c r="L259" s="433"/>
      <c r="M259" s="431"/>
    </row>
    <row r="260" spans="1:13" x14ac:dyDescent="0.2">
      <c r="A260" s="431"/>
      <c r="B260" s="431"/>
      <c r="C260" s="431"/>
      <c r="D260" s="431"/>
      <c r="E260" s="431"/>
      <c r="F260" s="431"/>
      <c r="G260" s="431"/>
      <c r="H260" s="433"/>
      <c r="I260" s="624"/>
      <c r="J260" s="431"/>
      <c r="K260" s="431"/>
      <c r="L260" s="433"/>
      <c r="M260" s="431"/>
    </row>
    <row r="261" spans="1:13" x14ac:dyDescent="0.2">
      <c r="A261" s="431"/>
      <c r="B261" s="431"/>
      <c r="C261" s="431"/>
      <c r="D261" s="431"/>
      <c r="E261" s="431"/>
      <c r="F261" s="431"/>
      <c r="G261" s="431"/>
      <c r="H261" s="433"/>
      <c r="I261" s="624"/>
      <c r="J261" s="431"/>
      <c r="K261" s="431"/>
      <c r="L261" s="433"/>
      <c r="M261" s="431"/>
    </row>
    <row r="262" spans="1:13" x14ac:dyDescent="0.2">
      <c r="A262" s="431"/>
      <c r="B262" s="431"/>
      <c r="C262" s="431"/>
      <c r="D262" s="431"/>
      <c r="E262" s="431"/>
      <c r="F262" s="431"/>
      <c r="G262" s="431"/>
      <c r="H262" s="433"/>
      <c r="I262" s="624"/>
      <c r="J262" s="431"/>
      <c r="K262" s="431"/>
      <c r="L262" s="433"/>
      <c r="M262" s="431"/>
    </row>
    <row r="263" spans="1:13" x14ac:dyDescent="0.2">
      <c r="A263" s="431"/>
      <c r="B263" s="431"/>
      <c r="C263" s="431"/>
      <c r="D263" s="431"/>
      <c r="E263" s="431"/>
      <c r="F263" s="431"/>
      <c r="G263" s="431"/>
      <c r="H263" s="433"/>
      <c r="I263" s="624"/>
      <c r="J263" s="431"/>
      <c r="K263" s="431"/>
      <c r="L263" s="433"/>
      <c r="M263" s="431"/>
    </row>
    <row r="264" spans="1:13" x14ac:dyDescent="0.2">
      <c r="A264" s="431"/>
      <c r="B264" s="431"/>
      <c r="C264" s="431"/>
      <c r="D264" s="431"/>
      <c r="E264" s="431"/>
      <c r="F264" s="431"/>
      <c r="G264" s="431"/>
      <c r="H264" s="433"/>
      <c r="I264" s="624"/>
      <c r="J264" s="431"/>
      <c r="K264" s="431"/>
      <c r="L264" s="433"/>
      <c r="M264" s="431"/>
    </row>
    <row r="265" spans="1:13" x14ac:dyDescent="0.2">
      <c r="A265" s="431"/>
      <c r="B265" s="431"/>
      <c r="C265" s="431"/>
      <c r="D265" s="431"/>
      <c r="E265" s="431"/>
      <c r="F265" s="431"/>
      <c r="G265" s="431"/>
      <c r="H265" s="433"/>
      <c r="I265" s="624"/>
      <c r="J265" s="431"/>
      <c r="K265" s="431"/>
      <c r="L265" s="433"/>
      <c r="M265" s="431"/>
    </row>
    <row r="266" spans="1:13" x14ac:dyDescent="0.2">
      <c r="A266" s="431"/>
      <c r="B266" s="431"/>
      <c r="C266" s="431"/>
      <c r="D266" s="431"/>
      <c r="E266" s="431"/>
      <c r="F266" s="431"/>
      <c r="G266" s="431"/>
      <c r="H266" s="433"/>
      <c r="I266" s="624"/>
      <c r="J266" s="431"/>
      <c r="K266" s="431"/>
      <c r="L266" s="433"/>
      <c r="M266" s="431"/>
    </row>
    <row r="267" spans="1:13" x14ac:dyDescent="0.2">
      <c r="A267" s="431"/>
      <c r="B267" s="431"/>
      <c r="C267" s="431"/>
      <c r="D267" s="431"/>
      <c r="E267" s="431"/>
      <c r="F267" s="431"/>
      <c r="G267" s="431"/>
      <c r="H267" s="433"/>
      <c r="I267" s="624"/>
      <c r="J267" s="431"/>
      <c r="K267" s="431"/>
      <c r="L267" s="433"/>
      <c r="M267" s="431"/>
    </row>
    <row r="268" spans="1:13" x14ac:dyDescent="0.2">
      <c r="A268" s="431"/>
      <c r="B268" s="431"/>
      <c r="C268" s="431"/>
      <c r="D268" s="431"/>
      <c r="E268" s="431"/>
      <c r="F268" s="431"/>
      <c r="G268" s="431"/>
      <c r="H268" s="433"/>
      <c r="I268" s="624"/>
      <c r="J268" s="431"/>
      <c r="K268" s="431"/>
      <c r="L268" s="433"/>
      <c r="M268" s="431"/>
    </row>
    <row r="269" spans="1:13" x14ac:dyDescent="0.2">
      <c r="A269" s="431"/>
      <c r="B269" s="431"/>
      <c r="C269" s="431"/>
      <c r="D269" s="431"/>
      <c r="E269" s="431"/>
      <c r="F269" s="431"/>
      <c r="G269" s="431"/>
      <c r="H269" s="433"/>
      <c r="I269" s="624"/>
      <c r="J269" s="431"/>
      <c r="K269" s="431"/>
      <c r="L269" s="433"/>
      <c r="M269" s="431"/>
    </row>
    <row r="270" spans="1:13" x14ac:dyDescent="0.2">
      <c r="A270" s="431"/>
      <c r="B270" s="431"/>
      <c r="C270" s="431"/>
      <c r="D270" s="431"/>
      <c r="E270" s="431"/>
      <c r="F270" s="431"/>
      <c r="G270" s="431"/>
      <c r="H270" s="433"/>
      <c r="I270" s="624"/>
      <c r="J270" s="431"/>
      <c r="K270" s="431"/>
      <c r="L270" s="433"/>
      <c r="M270" s="431"/>
    </row>
    <row r="271" spans="1:13" x14ac:dyDescent="0.2">
      <c r="A271" s="431"/>
      <c r="B271" s="431"/>
      <c r="C271" s="431"/>
      <c r="D271" s="431"/>
      <c r="E271" s="431"/>
      <c r="F271" s="431"/>
      <c r="G271" s="431"/>
      <c r="H271" s="433"/>
      <c r="I271" s="624"/>
      <c r="J271" s="431"/>
      <c r="K271" s="431"/>
      <c r="L271" s="433"/>
      <c r="M271" s="431"/>
    </row>
    <row r="272" spans="1:13" x14ac:dyDescent="0.2">
      <c r="A272" s="431"/>
      <c r="B272" s="431"/>
      <c r="C272" s="431"/>
      <c r="D272" s="431"/>
      <c r="E272" s="431"/>
      <c r="F272" s="431"/>
      <c r="G272" s="431"/>
      <c r="H272" s="433"/>
      <c r="I272" s="624"/>
      <c r="J272" s="431"/>
      <c r="K272" s="431"/>
      <c r="L272" s="433"/>
      <c r="M272" s="431"/>
    </row>
    <row r="273" spans="1:13" x14ac:dyDescent="0.2">
      <c r="A273" s="431"/>
      <c r="B273" s="431"/>
      <c r="C273" s="431"/>
      <c r="D273" s="431"/>
      <c r="E273" s="431"/>
      <c r="F273" s="431"/>
      <c r="G273" s="431"/>
      <c r="H273" s="433"/>
      <c r="I273" s="624"/>
      <c r="J273" s="431"/>
      <c r="K273" s="431"/>
      <c r="L273" s="433"/>
      <c r="M273" s="431"/>
    </row>
    <row r="274" spans="1:13" x14ac:dyDescent="0.2">
      <c r="A274" s="431"/>
      <c r="B274" s="431"/>
      <c r="C274" s="431"/>
      <c r="D274" s="431"/>
      <c r="E274" s="431"/>
      <c r="F274" s="431"/>
      <c r="G274" s="431"/>
      <c r="H274" s="433"/>
      <c r="I274" s="624"/>
      <c r="J274" s="431"/>
      <c r="K274" s="431"/>
      <c r="L274" s="433"/>
      <c r="M274" s="431"/>
    </row>
    <row r="275" spans="1:13" x14ac:dyDescent="0.2">
      <c r="A275" s="431"/>
      <c r="B275" s="431"/>
      <c r="C275" s="431"/>
      <c r="D275" s="431"/>
      <c r="E275" s="431"/>
      <c r="F275" s="431"/>
      <c r="G275" s="431"/>
      <c r="H275" s="433"/>
      <c r="I275" s="624"/>
      <c r="J275" s="431"/>
      <c r="K275" s="431"/>
      <c r="L275" s="433"/>
      <c r="M275" s="431"/>
    </row>
    <row r="276" spans="1:13" x14ac:dyDescent="0.2">
      <c r="A276" s="431"/>
      <c r="B276" s="431"/>
      <c r="C276" s="431"/>
      <c r="D276" s="431"/>
      <c r="E276" s="431"/>
      <c r="F276" s="431"/>
      <c r="G276" s="431"/>
      <c r="H276" s="433"/>
      <c r="I276" s="624"/>
      <c r="J276" s="431"/>
      <c r="K276" s="431"/>
      <c r="L276" s="433"/>
      <c r="M276" s="431"/>
    </row>
    <row r="277" spans="1:13" x14ac:dyDescent="0.2">
      <c r="A277" s="431"/>
      <c r="B277" s="431"/>
      <c r="C277" s="431"/>
      <c r="D277" s="431"/>
      <c r="E277" s="431"/>
      <c r="F277" s="431"/>
      <c r="G277" s="431"/>
      <c r="H277" s="433"/>
      <c r="I277" s="624"/>
      <c r="J277" s="431"/>
      <c r="K277" s="431"/>
      <c r="L277" s="433"/>
      <c r="M277" s="431"/>
    </row>
    <row r="278" spans="1:13" x14ac:dyDescent="0.2">
      <c r="A278" s="431"/>
      <c r="B278" s="431"/>
      <c r="C278" s="431"/>
      <c r="D278" s="431"/>
      <c r="E278" s="431"/>
      <c r="F278" s="431"/>
      <c r="G278" s="431"/>
      <c r="H278" s="433"/>
      <c r="I278" s="624"/>
      <c r="J278" s="431"/>
      <c r="K278" s="431"/>
      <c r="L278" s="433"/>
      <c r="M278" s="431"/>
    </row>
    <row r="279" spans="1:13" x14ac:dyDescent="0.2">
      <c r="A279" s="431"/>
      <c r="B279" s="431"/>
      <c r="C279" s="431"/>
      <c r="D279" s="431"/>
      <c r="E279" s="431"/>
      <c r="F279" s="431"/>
      <c r="G279" s="431"/>
      <c r="H279" s="433"/>
      <c r="I279" s="624"/>
      <c r="J279" s="431"/>
      <c r="K279" s="431"/>
      <c r="L279" s="433"/>
      <c r="M279" s="431"/>
    </row>
    <row r="280" spans="1:13" x14ac:dyDescent="0.2">
      <c r="A280" s="431"/>
      <c r="B280" s="431"/>
      <c r="C280" s="431"/>
      <c r="D280" s="431"/>
      <c r="E280" s="431"/>
      <c r="F280" s="431"/>
      <c r="G280" s="431"/>
      <c r="H280" s="433"/>
      <c r="I280" s="624"/>
      <c r="J280" s="431"/>
      <c r="K280" s="431"/>
      <c r="L280" s="433"/>
      <c r="M280" s="431"/>
    </row>
    <row r="281" spans="1:13" x14ac:dyDescent="0.2">
      <c r="A281" s="431"/>
      <c r="B281" s="431"/>
      <c r="C281" s="431"/>
      <c r="D281" s="431"/>
      <c r="E281" s="431"/>
      <c r="F281" s="431"/>
      <c r="G281" s="431"/>
      <c r="H281" s="433"/>
      <c r="I281" s="624"/>
      <c r="J281" s="431"/>
      <c r="K281" s="431"/>
      <c r="L281" s="433"/>
      <c r="M281" s="431"/>
    </row>
    <row r="282" spans="1:13" x14ac:dyDescent="0.2">
      <c r="A282" s="431"/>
      <c r="B282" s="431"/>
      <c r="C282" s="431"/>
      <c r="D282" s="431"/>
      <c r="E282" s="431"/>
      <c r="F282" s="431"/>
      <c r="G282" s="431"/>
      <c r="H282" s="433"/>
      <c r="I282" s="624"/>
      <c r="J282" s="431"/>
      <c r="K282" s="431"/>
      <c r="L282" s="433"/>
      <c r="M282" s="431"/>
    </row>
    <row r="283" spans="1:13" x14ac:dyDescent="0.2">
      <c r="A283" s="431"/>
      <c r="B283" s="431"/>
      <c r="C283" s="431"/>
      <c r="D283" s="431"/>
      <c r="E283" s="431"/>
      <c r="F283" s="431"/>
      <c r="G283" s="431"/>
      <c r="H283" s="433"/>
      <c r="I283" s="624"/>
      <c r="J283" s="431"/>
      <c r="K283" s="431"/>
      <c r="L283" s="433"/>
      <c r="M283" s="431"/>
    </row>
    <row r="284" spans="1:13" x14ac:dyDescent="0.2">
      <c r="A284" s="431"/>
      <c r="B284" s="431"/>
      <c r="C284" s="431"/>
      <c r="D284" s="431"/>
      <c r="E284" s="431"/>
      <c r="F284" s="431"/>
      <c r="G284" s="431"/>
      <c r="H284" s="433"/>
      <c r="I284" s="624"/>
      <c r="J284" s="431"/>
      <c r="K284" s="431"/>
      <c r="L284" s="433"/>
      <c r="M284" s="431"/>
    </row>
    <row r="285" spans="1:13" x14ac:dyDescent="0.2">
      <c r="A285" s="431"/>
      <c r="B285" s="431"/>
      <c r="C285" s="431"/>
      <c r="D285" s="431"/>
      <c r="E285" s="431"/>
      <c r="F285" s="431"/>
      <c r="G285" s="431"/>
      <c r="H285" s="433"/>
      <c r="I285" s="624"/>
      <c r="J285" s="431"/>
      <c r="K285" s="431"/>
      <c r="L285" s="433"/>
      <c r="M285" s="431"/>
    </row>
    <row r="286" spans="1:13" x14ac:dyDescent="0.2">
      <c r="A286" s="431"/>
      <c r="B286" s="431"/>
      <c r="C286" s="431"/>
      <c r="D286" s="431"/>
      <c r="E286" s="431"/>
      <c r="F286" s="431"/>
      <c r="G286" s="431"/>
      <c r="H286" s="433"/>
      <c r="I286" s="624"/>
      <c r="J286" s="431"/>
      <c r="K286" s="431"/>
      <c r="L286" s="433"/>
      <c r="M286" s="431"/>
    </row>
    <row r="287" spans="1:13" x14ac:dyDescent="0.2">
      <c r="A287" s="431"/>
      <c r="B287" s="431"/>
      <c r="C287" s="431"/>
      <c r="D287" s="431"/>
      <c r="E287" s="431"/>
      <c r="F287" s="431"/>
      <c r="G287" s="431"/>
      <c r="H287" s="433"/>
      <c r="I287" s="624"/>
      <c r="J287" s="431"/>
      <c r="K287" s="431"/>
      <c r="L287" s="433"/>
      <c r="M287" s="431"/>
    </row>
    <row r="288" spans="1:13" x14ac:dyDescent="0.2">
      <c r="A288" s="431"/>
      <c r="B288" s="431"/>
      <c r="C288" s="431"/>
      <c r="D288" s="431"/>
      <c r="E288" s="431"/>
      <c r="F288" s="431"/>
      <c r="G288" s="431"/>
      <c r="H288" s="433"/>
      <c r="I288" s="624"/>
      <c r="J288" s="431"/>
      <c r="K288" s="431"/>
      <c r="L288" s="433"/>
      <c r="M288" s="431"/>
    </row>
    <row r="289" spans="1:13" x14ac:dyDescent="0.2">
      <c r="A289" s="431"/>
      <c r="B289" s="431"/>
      <c r="C289" s="431"/>
      <c r="D289" s="431"/>
      <c r="E289" s="431"/>
      <c r="F289" s="431"/>
      <c r="G289" s="431"/>
      <c r="H289" s="433"/>
      <c r="I289" s="624"/>
      <c r="J289" s="431"/>
      <c r="K289" s="431"/>
      <c r="L289" s="433"/>
      <c r="M289" s="431"/>
    </row>
    <row r="290" spans="1:13" x14ac:dyDescent="0.2">
      <c r="A290" s="431"/>
      <c r="B290" s="431"/>
      <c r="C290" s="431"/>
      <c r="D290" s="431"/>
      <c r="E290" s="431"/>
      <c r="F290" s="431"/>
      <c r="G290" s="431"/>
      <c r="H290" s="433"/>
      <c r="I290" s="624"/>
      <c r="J290" s="431"/>
      <c r="K290" s="431"/>
      <c r="L290" s="433"/>
      <c r="M290" s="431"/>
    </row>
    <row r="291" spans="1:13" x14ac:dyDescent="0.2">
      <c r="A291" s="431"/>
      <c r="B291" s="431"/>
      <c r="C291" s="431"/>
      <c r="D291" s="431"/>
      <c r="E291" s="431"/>
      <c r="F291" s="431"/>
      <c r="G291" s="431"/>
      <c r="H291" s="433"/>
      <c r="I291" s="624"/>
      <c r="J291" s="431"/>
      <c r="K291" s="431"/>
      <c r="L291" s="433"/>
      <c r="M291" s="431"/>
    </row>
    <row r="292" spans="1:13" x14ac:dyDescent="0.2">
      <c r="A292" s="431"/>
      <c r="B292" s="431"/>
      <c r="C292" s="431"/>
      <c r="D292" s="431"/>
      <c r="E292" s="431"/>
      <c r="F292" s="431"/>
      <c r="G292" s="431"/>
      <c r="H292" s="433"/>
      <c r="I292" s="624"/>
      <c r="J292" s="431"/>
      <c r="K292" s="431"/>
      <c r="L292" s="433"/>
      <c r="M292" s="431"/>
    </row>
    <row r="293" spans="1:13" x14ac:dyDescent="0.2">
      <c r="A293" s="431"/>
      <c r="B293" s="431"/>
      <c r="C293" s="431"/>
      <c r="D293" s="431"/>
      <c r="E293" s="431"/>
      <c r="F293" s="431"/>
      <c r="G293" s="431"/>
      <c r="H293" s="433"/>
      <c r="I293" s="624"/>
      <c r="J293" s="431"/>
      <c r="K293" s="431"/>
      <c r="L293" s="433"/>
      <c r="M293" s="431"/>
    </row>
    <row r="294" spans="1:13" x14ac:dyDescent="0.2">
      <c r="A294" s="431"/>
      <c r="B294" s="431"/>
      <c r="C294" s="431"/>
      <c r="D294" s="431"/>
      <c r="E294" s="431"/>
      <c r="F294" s="431"/>
      <c r="G294" s="431"/>
      <c r="H294" s="433"/>
      <c r="I294" s="624"/>
      <c r="J294" s="431"/>
      <c r="K294" s="431"/>
      <c r="L294" s="433"/>
      <c r="M294" s="431"/>
    </row>
    <row r="295" spans="1:13" x14ac:dyDescent="0.2">
      <c r="A295" s="431"/>
      <c r="B295" s="431"/>
      <c r="C295" s="431"/>
      <c r="D295" s="431"/>
      <c r="E295" s="431"/>
      <c r="F295" s="431"/>
      <c r="G295" s="431"/>
      <c r="H295" s="433"/>
      <c r="I295" s="624"/>
      <c r="J295" s="431"/>
      <c r="K295" s="431"/>
      <c r="L295" s="433"/>
      <c r="M295" s="431"/>
    </row>
    <row r="296" spans="1:13" x14ac:dyDescent="0.2">
      <c r="A296" s="431"/>
      <c r="B296" s="431"/>
      <c r="C296" s="431"/>
      <c r="D296" s="431"/>
      <c r="E296" s="431"/>
      <c r="F296" s="431"/>
      <c r="G296" s="431"/>
      <c r="H296" s="433"/>
      <c r="I296" s="624"/>
      <c r="J296" s="431"/>
      <c r="K296" s="431"/>
      <c r="L296" s="433"/>
      <c r="M296" s="431"/>
    </row>
    <row r="297" spans="1:13" x14ac:dyDescent="0.2">
      <c r="A297" s="431"/>
      <c r="B297" s="431"/>
      <c r="C297" s="431"/>
      <c r="D297" s="431"/>
      <c r="E297" s="431"/>
      <c r="F297" s="431"/>
      <c r="G297" s="431"/>
      <c r="H297" s="433"/>
      <c r="I297" s="624"/>
      <c r="J297" s="431"/>
      <c r="K297" s="431"/>
      <c r="L297" s="433"/>
      <c r="M297" s="431"/>
    </row>
    <row r="298" spans="1:13" x14ac:dyDescent="0.2">
      <c r="A298" s="431"/>
      <c r="B298" s="431"/>
      <c r="C298" s="431"/>
      <c r="D298" s="431"/>
      <c r="E298" s="431"/>
      <c r="F298" s="431"/>
      <c r="G298" s="431"/>
      <c r="H298" s="433"/>
      <c r="I298" s="624"/>
      <c r="J298" s="431"/>
      <c r="K298" s="431"/>
      <c r="L298" s="433"/>
      <c r="M298" s="431"/>
    </row>
    <row r="299" spans="1:13" x14ac:dyDescent="0.2">
      <c r="A299" s="431"/>
      <c r="B299" s="431"/>
      <c r="C299" s="431"/>
      <c r="D299" s="431"/>
      <c r="E299" s="431"/>
      <c r="F299" s="431"/>
      <c r="G299" s="431"/>
      <c r="H299" s="433"/>
      <c r="I299" s="624"/>
      <c r="J299" s="431"/>
      <c r="K299" s="431"/>
      <c r="L299" s="433"/>
      <c r="M299" s="431"/>
    </row>
    <row r="300" spans="1:13" x14ac:dyDescent="0.2">
      <c r="A300" s="431"/>
      <c r="B300" s="431"/>
      <c r="C300" s="431"/>
      <c r="D300" s="431"/>
      <c r="E300" s="431"/>
      <c r="F300" s="431"/>
      <c r="G300" s="431"/>
      <c r="H300" s="433"/>
      <c r="I300" s="624"/>
      <c r="J300" s="431"/>
      <c r="K300" s="431"/>
      <c r="L300" s="433"/>
      <c r="M300" s="431"/>
    </row>
    <row r="301" spans="1:13" x14ac:dyDescent="0.2">
      <c r="A301" s="431"/>
      <c r="B301" s="431"/>
      <c r="C301" s="431"/>
      <c r="D301" s="431"/>
      <c r="E301" s="431"/>
      <c r="F301" s="431"/>
      <c r="G301" s="431"/>
      <c r="H301" s="433"/>
      <c r="I301" s="624"/>
      <c r="J301" s="431"/>
      <c r="K301" s="431"/>
      <c r="L301" s="433"/>
      <c r="M301" s="431"/>
    </row>
    <row r="302" spans="1:13" x14ac:dyDescent="0.2">
      <c r="A302" s="431"/>
      <c r="B302" s="431"/>
      <c r="C302" s="431"/>
      <c r="D302" s="431"/>
      <c r="E302" s="431"/>
      <c r="F302" s="431"/>
      <c r="G302" s="431"/>
      <c r="H302" s="433"/>
      <c r="I302" s="624"/>
      <c r="J302" s="431"/>
      <c r="K302" s="431"/>
      <c r="L302" s="433"/>
      <c r="M302" s="431"/>
    </row>
    <row r="303" spans="1:13" x14ac:dyDescent="0.2">
      <c r="A303" s="431"/>
      <c r="B303" s="431"/>
      <c r="C303" s="431"/>
      <c r="D303" s="431"/>
      <c r="E303" s="431"/>
      <c r="F303" s="431"/>
      <c r="G303" s="431"/>
      <c r="H303" s="433"/>
      <c r="I303" s="624"/>
      <c r="J303" s="431"/>
      <c r="K303" s="431"/>
      <c r="L303" s="433"/>
      <c r="M303" s="431"/>
    </row>
    <row r="304" spans="1:13" x14ac:dyDescent="0.2">
      <c r="A304" s="431"/>
      <c r="B304" s="431"/>
      <c r="C304" s="431"/>
      <c r="D304" s="431"/>
      <c r="E304" s="431"/>
      <c r="F304" s="431"/>
      <c r="G304" s="431"/>
      <c r="H304" s="433"/>
      <c r="I304" s="624"/>
      <c r="J304" s="431"/>
      <c r="K304" s="431"/>
      <c r="L304" s="433"/>
      <c r="M304" s="431"/>
    </row>
    <row r="305" spans="1:13" x14ac:dyDescent="0.2">
      <c r="A305" s="431"/>
      <c r="B305" s="431"/>
      <c r="C305" s="431"/>
      <c r="D305" s="431"/>
      <c r="E305" s="431"/>
      <c r="F305" s="431"/>
      <c r="G305" s="431"/>
      <c r="H305" s="433"/>
      <c r="I305" s="624"/>
      <c r="J305" s="431"/>
      <c r="K305" s="431"/>
      <c r="L305" s="433"/>
      <c r="M305" s="431"/>
    </row>
    <row r="306" spans="1:13" x14ac:dyDescent="0.2">
      <c r="A306" s="431"/>
      <c r="B306" s="431"/>
      <c r="C306" s="431"/>
      <c r="D306" s="431"/>
      <c r="E306" s="431"/>
      <c r="F306" s="431"/>
      <c r="G306" s="431"/>
      <c r="H306" s="433"/>
      <c r="I306" s="624"/>
      <c r="J306" s="431"/>
      <c r="K306" s="431"/>
      <c r="L306" s="433"/>
      <c r="M306" s="431"/>
    </row>
    <row r="307" spans="1:13" x14ac:dyDescent="0.2">
      <c r="A307" s="431"/>
      <c r="B307" s="431"/>
      <c r="C307" s="431"/>
      <c r="D307" s="431"/>
      <c r="E307" s="431"/>
      <c r="F307" s="431"/>
      <c r="G307" s="431"/>
      <c r="H307" s="433"/>
      <c r="I307" s="624"/>
      <c r="J307" s="431"/>
      <c r="K307" s="431"/>
      <c r="L307" s="433"/>
      <c r="M307" s="431"/>
    </row>
    <row r="308" spans="1:13" x14ac:dyDescent="0.2">
      <c r="A308" s="431"/>
      <c r="B308" s="431"/>
      <c r="C308" s="431"/>
      <c r="D308" s="431"/>
      <c r="E308" s="431"/>
      <c r="F308" s="431"/>
      <c r="G308" s="431"/>
      <c r="H308" s="433"/>
      <c r="I308" s="624"/>
      <c r="J308" s="431"/>
      <c r="K308" s="431"/>
      <c r="L308" s="433"/>
      <c r="M308" s="431"/>
    </row>
    <row r="309" spans="1:13" x14ac:dyDescent="0.2">
      <c r="A309" s="431"/>
      <c r="B309" s="431"/>
      <c r="C309" s="431"/>
      <c r="D309" s="431"/>
      <c r="E309" s="431"/>
      <c r="F309" s="431"/>
      <c r="G309" s="431"/>
      <c r="H309" s="433"/>
      <c r="I309" s="624"/>
      <c r="J309" s="431"/>
      <c r="K309" s="431"/>
      <c r="L309" s="433"/>
      <c r="M309" s="431"/>
    </row>
    <row r="310" spans="1:13" x14ac:dyDescent="0.2">
      <c r="A310" s="431"/>
      <c r="B310" s="431"/>
      <c r="C310" s="431"/>
      <c r="D310" s="431"/>
      <c r="E310" s="431"/>
      <c r="F310" s="431"/>
      <c r="G310" s="431"/>
      <c r="H310" s="433"/>
      <c r="I310" s="624"/>
      <c r="J310" s="431"/>
      <c r="K310" s="431"/>
      <c r="L310" s="433"/>
      <c r="M310" s="431"/>
    </row>
    <row r="311" spans="1:13" x14ac:dyDescent="0.2">
      <c r="A311" s="431"/>
      <c r="B311" s="431"/>
      <c r="C311" s="431"/>
      <c r="D311" s="431"/>
      <c r="E311" s="431"/>
      <c r="F311" s="431"/>
      <c r="G311" s="431"/>
      <c r="H311" s="433"/>
      <c r="I311" s="624"/>
      <c r="J311" s="431"/>
      <c r="K311" s="431"/>
      <c r="L311" s="433"/>
      <c r="M311" s="431"/>
    </row>
    <row r="312" spans="1:13" x14ac:dyDescent="0.2">
      <c r="A312" s="431"/>
      <c r="B312" s="431"/>
      <c r="C312" s="431"/>
      <c r="D312" s="431"/>
      <c r="E312" s="431"/>
      <c r="F312" s="431"/>
      <c r="G312" s="431"/>
      <c r="H312" s="433"/>
      <c r="I312" s="624"/>
      <c r="J312" s="431"/>
      <c r="K312" s="431"/>
      <c r="L312" s="433"/>
      <c r="M312" s="431"/>
    </row>
    <row r="313" spans="1:13" x14ac:dyDescent="0.2">
      <c r="A313" s="431"/>
      <c r="B313" s="431"/>
      <c r="C313" s="431"/>
      <c r="D313" s="431"/>
      <c r="E313" s="431"/>
      <c r="F313" s="431"/>
      <c r="G313" s="431"/>
      <c r="H313" s="433"/>
      <c r="I313" s="624"/>
      <c r="J313" s="431"/>
      <c r="K313" s="431"/>
      <c r="L313" s="433"/>
      <c r="M313" s="431"/>
    </row>
    <row r="314" spans="1:13" x14ac:dyDescent="0.2">
      <c r="A314" s="431"/>
      <c r="B314" s="431"/>
      <c r="C314" s="431"/>
      <c r="D314" s="431"/>
      <c r="E314" s="431"/>
      <c r="F314" s="431"/>
      <c r="G314" s="431"/>
      <c r="H314" s="433"/>
      <c r="I314" s="624"/>
      <c r="J314" s="431"/>
      <c r="K314" s="431"/>
      <c r="L314" s="433"/>
      <c r="M314" s="431"/>
    </row>
    <row r="315" spans="1:13" x14ac:dyDescent="0.2">
      <c r="A315" s="431"/>
      <c r="B315" s="431"/>
      <c r="C315" s="431"/>
      <c r="D315" s="431"/>
      <c r="E315" s="431"/>
      <c r="F315" s="431"/>
      <c r="G315" s="431"/>
      <c r="H315" s="433"/>
      <c r="I315" s="624"/>
      <c r="J315" s="431"/>
      <c r="K315" s="431"/>
      <c r="L315" s="433"/>
      <c r="M315" s="431"/>
    </row>
    <row r="316" spans="1:13" x14ac:dyDescent="0.2">
      <c r="A316" s="431"/>
      <c r="B316" s="431"/>
      <c r="C316" s="431"/>
      <c r="D316" s="431"/>
      <c r="E316" s="431"/>
      <c r="F316" s="431"/>
      <c r="G316" s="431"/>
      <c r="H316" s="433"/>
      <c r="I316" s="624"/>
      <c r="J316" s="431"/>
      <c r="K316" s="431"/>
      <c r="L316" s="433"/>
      <c r="M316" s="431"/>
    </row>
    <row r="317" spans="1:13" x14ac:dyDescent="0.2">
      <c r="A317" s="431"/>
      <c r="B317" s="431"/>
      <c r="C317" s="431"/>
      <c r="D317" s="431"/>
      <c r="E317" s="431"/>
      <c r="F317" s="431"/>
      <c r="G317" s="431"/>
      <c r="H317" s="433"/>
      <c r="I317" s="624"/>
      <c r="J317" s="431"/>
      <c r="K317" s="431"/>
      <c r="L317" s="433"/>
      <c r="M317" s="431"/>
    </row>
    <row r="318" spans="1:13" x14ac:dyDescent="0.2">
      <c r="A318" s="431"/>
      <c r="B318" s="431"/>
      <c r="C318" s="431"/>
      <c r="D318" s="431"/>
      <c r="E318" s="431"/>
      <c r="F318" s="431"/>
      <c r="G318" s="431"/>
      <c r="H318" s="433"/>
      <c r="I318" s="624"/>
      <c r="J318" s="431"/>
      <c r="K318" s="431"/>
      <c r="L318" s="433"/>
      <c r="M318" s="431"/>
    </row>
    <row r="319" spans="1:13" x14ac:dyDescent="0.2">
      <c r="A319" s="431"/>
      <c r="B319" s="431"/>
      <c r="C319" s="431"/>
      <c r="D319" s="431"/>
      <c r="E319" s="431"/>
      <c r="F319" s="431"/>
      <c r="G319" s="431"/>
      <c r="H319" s="433"/>
      <c r="I319" s="624"/>
      <c r="J319" s="431"/>
      <c r="K319" s="431"/>
      <c r="L319" s="433"/>
      <c r="M319" s="431"/>
    </row>
    <row r="320" spans="1:13" x14ac:dyDescent="0.2">
      <c r="A320" s="431"/>
      <c r="B320" s="431"/>
      <c r="C320" s="431"/>
      <c r="D320" s="431"/>
      <c r="E320" s="431"/>
      <c r="F320" s="431"/>
      <c r="G320" s="431"/>
      <c r="H320" s="433"/>
      <c r="I320" s="624"/>
      <c r="J320" s="431"/>
      <c r="K320" s="431"/>
      <c r="L320" s="433"/>
      <c r="M320" s="431"/>
    </row>
    <row r="321" spans="1:13" x14ac:dyDescent="0.2">
      <c r="A321" s="431"/>
      <c r="B321" s="431"/>
      <c r="C321" s="431"/>
      <c r="D321" s="431"/>
      <c r="E321" s="431"/>
      <c r="F321" s="431"/>
      <c r="G321" s="431"/>
      <c r="H321" s="433"/>
      <c r="I321" s="624"/>
      <c r="J321" s="431"/>
      <c r="K321" s="431"/>
      <c r="L321" s="433"/>
      <c r="M321" s="431"/>
    </row>
    <row r="322" spans="1:13" x14ac:dyDescent="0.2">
      <c r="A322" s="431"/>
      <c r="B322" s="431"/>
      <c r="C322" s="431"/>
      <c r="D322" s="431"/>
      <c r="E322" s="431"/>
      <c r="F322" s="431"/>
      <c r="G322" s="431"/>
      <c r="H322" s="433"/>
      <c r="I322" s="624"/>
      <c r="J322" s="431"/>
      <c r="K322" s="431"/>
      <c r="L322" s="433"/>
      <c r="M322" s="431"/>
    </row>
    <row r="323" spans="1:13" x14ac:dyDescent="0.2">
      <c r="A323" s="431"/>
      <c r="B323" s="431"/>
      <c r="C323" s="431"/>
      <c r="D323" s="431"/>
      <c r="E323" s="431"/>
      <c r="F323" s="431"/>
      <c r="G323" s="431"/>
      <c r="H323" s="433"/>
      <c r="I323" s="624"/>
      <c r="J323" s="431"/>
      <c r="K323" s="431"/>
      <c r="L323" s="433"/>
      <c r="M323" s="431"/>
    </row>
    <row r="324" spans="1:13" x14ac:dyDescent="0.2">
      <c r="A324" s="431"/>
      <c r="B324" s="431"/>
      <c r="C324" s="431"/>
      <c r="D324" s="431"/>
      <c r="E324" s="431"/>
      <c r="F324" s="431"/>
      <c r="G324" s="431"/>
      <c r="H324" s="433"/>
      <c r="I324" s="624"/>
      <c r="J324" s="431"/>
      <c r="K324" s="431"/>
      <c r="L324" s="433"/>
      <c r="M324" s="431"/>
    </row>
    <row r="325" spans="1:13" x14ac:dyDescent="0.2">
      <c r="A325" s="431"/>
      <c r="B325" s="431"/>
      <c r="C325" s="431"/>
      <c r="D325" s="431"/>
      <c r="E325" s="431"/>
      <c r="F325" s="431"/>
      <c r="G325" s="431"/>
      <c r="H325" s="433"/>
      <c r="I325" s="624"/>
      <c r="J325" s="431"/>
      <c r="K325" s="431"/>
      <c r="L325" s="433"/>
      <c r="M325" s="431"/>
    </row>
    <row r="326" spans="1:13" x14ac:dyDescent="0.2">
      <c r="A326" s="431"/>
      <c r="B326" s="431"/>
      <c r="C326" s="431"/>
      <c r="D326" s="431"/>
      <c r="E326" s="431"/>
      <c r="F326" s="431"/>
      <c r="G326" s="431"/>
      <c r="H326" s="433"/>
      <c r="I326" s="624"/>
      <c r="J326" s="431"/>
      <c r="K326" s="431"/>
      <c r="L326" s="433"/>
      <c r="M326" s="431"/>
    </row>
    <row r="327" spans="1:13" x14ac:dyDescent="0.2">
      <c r="A327" s="431"/>
      <c r="B327" s="431"/>
      <c r="C327" s="431"/>
      <c r="D327" s="431"/>
      <c r="E327" s="431"/>
      <c r="F327" s="431"/>
      <c r="G327" s="431"/>
      <c r="H327" s="433"/>
      <c r="I327" s="624"/>
      <c r="J327" s="431"/>
      <c r="K327" s="431"/>
      <c r="L327" s="433"/>
      <c r="M327" s="431"/>
    </row>
    <row r="328" spans="1:13" x14ac:dyDescent="0.2">
      <c r="A328" s="431"/>
      <c r="B328" s="431"/>
      <c r="C328" s="431"/>
      <c r="D328" s="431"/>
      <c r="E328" s="431"/>
      <c r="F328" s="431"/>
      <c r="G328" s="431"/>
      <c r="H328" s="433"/>
      <c r="I328" s="624"/>
      <c r="J328" s="431"/>
      <c r="K328" s="431"/>
      <c r="L328" s="433"/>
      <c r="M328" s="431"/>
    </row>
    <row r="329" spans="1:13" x14ac:dyDescent="0.2">
      <c r="A329" s="431"/>
      <c r="B329" s="431"/>
      <c r="C329" s="431"/>
      <c r="D329" s="431"/>
      <c r="E329" s="431"/>
      <c r="F329" s="431"/>
      <c r="G329" s="431"/>
      <c r="H329" s="433"/>
      <c r="I329" s="624"/>
      <c r="J329" s="431"/>
      <c r="K329" s="431"/>
      <c r="L329" s="433"/>
      <c r="M329" s="431"/>
    </row>
    <row r="330" spans="1:13" x14ac:dyDescent="0.2">
      <c r="A330" s="431"/>
      <c r="B330" s="431"/>
      <c r="C330" s="431"/>
      <c r="D330" s="431"/>
      <c r="E330" s="431"/>
      <c r="F330" s="431"/>
      <c r="G330" s="431"/>
      <c r="H330" s="433"/>
      <c r="I330" s="624"/>
      <c r="J330" s="431"/>
      <c r="K330" s="431"/>
      <c r="L330" s="433"/>
      <c r="M330" s="431"/>
    </row>
    <row r="331" spans="1:13" x14ac:dyDescent="0.2">
      <c r="A331" s="431"/>
      <c r="B331" s="431"/>
      <c r="C331" s="431"/>
      <c r="D331" s="431"/>
      <c r="E331" s="431"/>
      <c r="F331" s="431"/>
      <c r="G331" s="431"/>
      <c r="H331" s="433"/>
      <c r="I331" s="624"/>
      <c r="J331" s="431"/>
      <c r="K331" s="431"/>
      <c r="L331" s="433"/>
      <c r="M331" s="431"/>
    </row>
    <row r="332" spans="1:13" x14ac:dyDescent="0.2">
      <c r="A332" s="431"/>
      <c r="B332" s="431"/>
      <c r="C332" s="431"/>
      <c r="D332" s="431"/>
      <c r="E332" s="431"/>
      <c r="F332" s="431"/>
      <c r="G332" s="431"/>
      <c r="H332" s="433"/>
      <c r="I332" s="624"/>
      <c r="J332" s="431"/>
      <c r="K332" s="431"/>
      <c r="L332" s="433"/>
      <c r="M332" s="431"/>
    </row>
    <row r="333" spans="1:13" x14ac:dyDescent="0.2">
      <c r="A333" s="431"/>
      <c r="B333" s="431"/>
      <c r="C333" s="431"/>
      <c r="D333" s="431"/>
      <c r="E333" s="431"/>
      <c r="F333" s="431"/>
      <c r="G333" s="431"/>
      <c r="H333" s="433"/>
      <c r="I333" s="624"/>
      <c r="J333" s="431"/>
      <c r="K333" s="431"/>
      <c r="L333" s="433"/>
      <c r="M333" s="431"/>
    </row>
    <row r="334" spans="1:13" x14ac:dyDescent="0.2">
      <c r="A334" s="431"/>
      <c r="B334" s="431"/>
      <c r="C334" s="431"/>
      <c r="D334" s="431"/>
      <c r="E334" s="431"/>
      <c r="F334" s="431"/>
      <c r="G334" s="431"/>
      <c r="H334" s="433"/>
      <c r="I334" s="624"/>
      <c r="J334" s="431"/>
      <c r="K334" s="431"/>
      <c r="L334" s="433"/>
      <c r="M334" s="431"/>
    </row>
    <row r="335" spans="1:13" x14ac:dyDescent="0.2">
      <c r="A335" s="431"/>
      <c r="B335" s="431"/>
      <c r="C335" s="431"/>
      <c r="D335" s="431"/>
      <c r="E335" s="431"/>
      <c r="F335" s="431"/>
      <c r="G335" s="431"/>
      <c r="H335" s="433"/>
      <c r="I335" s="624"/>
      <c r="J335" s="431"/>
      <c r="K335" s="431"/>
      <c r="L335" s="433"/>
      <c r="M335" s="431"/>
    </row>
    <row r="336" spans="1:13" x14ac:dyDescent="0.2">
      <c r="A336" s="431"/>
      <c r="B336" s="431"/>
      <c r="C336" s="431"/>
      <c r="D336" s="431"/>
      <c r="E336" s="431"/>
      <c r="F336" s="431"/>
      <c r="G336" s="431"/>
      <c r="H336" s="433"/>
      <c r="I336" s="624"/>
      <c r="J336" s="431"/>
      <c r="K336" s="431"/>
      <c r="L336" s="433"/>
      <c r="M336" s="431"/>
    </row>
    <row r="337" spans="1:13" x14ac:dyDescent="0.2">
      <c r="A337" s="431"/>
      <c r="B337" s="431"/>
      <c r="C337" s="431"/>
      <c r="D337" s="431"/>
      <c r="E337" s="431"/>
      <c r="F337" s="431"/>
      <c r="G337" s="431"/>
      <c r="H337" s="433"/>
      <c r="I337" s="624"/>
      <c r="J337" s="431"/>
      <c r="K337" s="431"/>
      <c r="L337" s="433"/>
      <c r="M337" s="431"/>
    </row>
    <row r="338" spans="1:13" x14ac:dyDescent="0.2">
      <c r="A338" s="431"/>
      <c r="B338" s="431"/>
      <c r="C338" s="431"/>
      <c r="D338" s="431"/>
      <c r="E338" s="431"/>
      <c r="F338" s="431"/>
      <c r="G338" s="431"/>
      <c r="H338" s="433"/>
      <c r="I338" s="624"/>
      <c r="J338" s="431"/>
      <c r="K338" s="431"/>
      <c r="L338" s="433"/>
      <c r="M338" s="431"/>
    </row>
    <row r="339" spans="1:13" x14ac:dyDescent="0.2">
      <c r="A339" s="431"/>
      <c r="B339" s="431"/>
      <c r="C339" s="431"/>
      <c r="D339" s="431"/>
      <c r="E339" s="431"/>
      <c r="F339" s="431"/>
      <c r="G339" s="431"/>
      <c r="H339" s="433"/>
      <c r="I339" s="624"/>
      <c r="J339" s="431"/>
      <c r="K339" s="431"/>
      <c r="L339" s="433"/>
      <c r="M339" s="431"/>
    </row>
    <row r="340" spans="1:13" x14ac:dyDescent="0.2">
      <c r="A340" s="431"/>
      <c r="B340" s="431"/>
      <c r="C340" s="431"/>
      <c r="D340" s="431"/>
      <c r="E340" s="431"/>
      <c r="F340" s="431"/>
      <c r="G340" s="431"/>
      <c r="H340" s="433"/>
      <c r="I340" s="624"/>
      <c r="J340" s="431"/>
      <c r="K340" s="431"/>
      <c r="L340" s="433"/>
      <c r="M340" s="431"/>
    </row>
    <row r="341" spans="1:13" x14ac:dyDescent="0.2">
      <c r="A341" s="431"/>
      <c r="B341" s="431"/>
      <c r="C341" s="431"/>
      <c r="D341" s="431"/>
      <c r="E341" s="431"/>
      <c r="F341" s="431"/>
      <c r="G341" s="431"/>
      <c r="H341" s="433"/>
      <c r="I341" s="624"/>
      <c r="J341" s="431"/>
      <c r="K341" s="431"/>
      <c r="L341" s="433"/>
      <c r="M341" s="431"/>
    </row>
    <row r="342" spans="1:13" x14ac:dyDescent="0.2">
      <c r="A342" s="431"/>
      <c r="B342" s="431"/>
      <c r="C342" s="431"/>
      <c r="D342" s="431"/>
      <c r="E342" s="431"/>
      <c r="F342" s="431"/>
      <c r="G342" s="431"/>
      <c r="H342" s="433"/>
      <c r="I342" s="624"/>
      <c r="J342" s="431"/>
      <c r="K342" s="431"/>
      <c r="L342" s="433"/>
      <c r="M342" s="431"/>
    </row>
    <row r="343" spans="1:13" x14ac:dyDescent="0.2">
      <c r="A343" s="431"/>
      <c r="B343" s="431"/>
      <c r="C343" s="431"/>
      <c r="D343" s="431"/>
      <c r="E343" s="431"/>
      <c r="F343" s="431"/>
      <c r="G343" s="431"/>
      <c r="H343" s="433"/>
      <c r="I343" s="624"/>
      <c r="J343" s="431"/>
      <c r="K343" s="431"/>
      <c r="L343" s="433"/>
      <c r="M343" s="431"/>
    </row>
    <row r="344" spans="1:13" x14ac:dyDescent="0.2">
      <c r="A344" s="431"/>
      <c r="B344" s="431"/>
      <c r="C344" s="431"/>
      <c r="D344" s="431"/>
      <c r="E344" s="431"/>
      <c r="F344" s="431"/>
      <c r="G344" s="431"/>
      <c r="H344" s="433"/>
      <c r="I344" s="624"/>
      <c r="J344" s="431"/>
      <c r="K344" s="431"/>
      <c r="L344" s="433"/>
      <c r="M344" s="431"/>
    </row>
    <row r="345" spans="1:13" x14ac:dyDescent="0.2">
      <c r="A345" s="431"/>
      <c r="B345" s="431"/>
      <c r="C345" s="431"/>
      <c r="D345" s="431"/>
      <c r="E345" s="431"/>
      <c r="F345" s="431"/>
      <c r="G345" s="431"/>
      <c r="H345" s="433"/>
      <c r="I345" s="624"/>
      <c r="J345" s="431"/>
      <c r="K345" s="431"/>
      <c r="L345" s="433"/>
      <c r="M345" s="431"/>
    </row>
    <row r="346" spans="1:13" x14ac:dyDescent="0.2">
      <c r="A346" s="431"/>
      <c r="B346" s="431"/>
      <c r="C346" s="431"/>
      <c r="D346" s="431"/>
      <c r="E346" s="431"/>
      <c r="F346" s="431"/>
      <c r="G346" s="431"/>
      <c r="H346" s="433"/>
      <c r="I346" s="624"/>
      <c r="J346" s="431"/>
      <c r="K346" s="431"/>
      <c r="L346" s="433"/>
      <c r="M346" s="431"/>
    </row>
    <row r="347" spans="1:13" x14ac:dyDescent="0.2">
      <c r="A347" s="431"/>
      <c r="B347" s="431"/>
      <c r="C347" s="431"/>
      <c r="D347" s="431"/>
      <c r="E347" s="431"/>
      <c r="F347" s="431"/>
      <c r="G347" s="431"/>
      <c r="H347" s="433"/>
      <c r="I347" s="624"/>
      <c r="J347" s="431"/>
      <c r="K347" s="431"/>
      <c r="L347" s="433"/>
      <c r="M347" s="431"/>
    </row>
    <row r="348" spans="1:13" x14ac:dyDescent="0.2">
      <c r="A348" s="431"/>
      <c r="B348" s="431"/>
      <c r="C348" s="431"/>
      <c r="D348" s="431"/>
      <c r="E348" s="431"/>
      <c r="F348" s="431"/>
      <c r="G348" s="431"/>
      <c r="H348" s="433"/>
      <c r="I348" s="624"/>
      <c r="J348" s="431"/>
      <c r="K348" s="431"/>
      <c r="L348" s="433"/>
      <c r="M348" s="431"/>
    </row>
    <row r="349" spans="1:13" x14ac:dyDescent="0.2">
      <c r="A349" s="431"/>
      <c r="B349" s="431"/>
      <c r="C349" s="431"/>
      <c r="D349" s="431"/>
      <c r="E349" s="431"/>
      <c r="F349" s="431"/>
      <c r="G349" s="431"/>
      <c r="H349" s="433"/>
      <c r="I349" s="624"/>
      <c r="J349" s="431"/>
      <c r="K349" s="431"/>
      <c r="L349" s="433"/>
      <c r="M349" s="431"/>
    </row>
    <row r="350" spans="1:13" x14ac:dyDescent="0.2">
      <c r="A350" s="431"/>
      <c r="B350" s="431"/>
      <c r="C350" s="431"/>
      <c r="D350" s="431"/>
      <c r="E350" s="431"/>
      <c r="F350" s="431"/>
      <c r="G350" s="431"/>
      <c r="H350" s="433"/>
      <c r="I350" s="624"/>
      <c r="J350" s="431"/>
      <c r="K350" s="431"/>
      <c r="L350" s="433"/>
      <c r="M350" s="431"/>
    </row>
    <row r="351" spans="1:13" x14ac:dyDescent="0.2">
      <c r="A351" s="431"/>
      <c r="B351" s="431"/>
      <c r="C351" s="431"/>
      <c r="D351" s="431"/>
      <c r="E351" s="431"/>
      <c r="F351" s="431"/>
      <c r="G351" s="431"/>
      <c r="H351" s="433"/>
      <c r="I351" s="624"/>
      <c r="J351" s="431"/>
      <c r="K351" s="431"/>
      <c r="L351" s="433"/>
      <c r="M351" s="431"/>
    </row>
    <row r="352" spans="1:13" x14ac:dyDescent="0.2">
      <c r="A352" s="431"/>
      <c r="B352" s="431"/>
      <c r="C352" s="431"/>
      <c r="D352" s="431"/>
      <c r="E352" s="431"/>
      <c r="F352" s="431"/>
      <c r="G352" s="431"/>
      <c r="H352" s="433"/>
      <c r="I352" s="624"/>
      <c r="J352" s="431"/>
      <c r="K352" s="431"/>
      <c r="L352" s="433"/>
      <c r="M352" s="431"/>
    </row>
    <row r="353" spans="1:13" x14ac:dyDescent="0.2">
      <c r="A353" s="431"/>
      <c r="B353" s="431"/>
      <c r="C353" s="431"/>
      <c r="D353" s="431"/>
      <c r="E353" s="431"/>
      <c r="F353" s="431"/>
      <c r="G353" s="431"/>
      <c r="H353" s="433"/>
      <c r="I353" s="624"/>
      <c r="J353" s="431"/>
      <c r="K353" s="431"/>
      <c r="L353" s="433"/>
      <c r="M353" s="431"/>
    </row>
    <row r="354" spans="1:13" x14ac:dyDescent="0.2">
      <c r="A354" s="431"/>
      <c r="B354" s="431"/>
      <c r="C354" s="431"/>
      <c r="D354" s="431"/>
      <c r="E354" s="431"/>
      <c r="F354" s="431"/>
      <c r="G354" s="431"/>
      <c r="H354" s="433"/>
      <c r="I354" s="624"/>
      <c r="J354" s="431"/>
      <c r="K354" s="431"/>
      <c r="L354" s="433"/>
      <c r="M354" s="431"/>
    </row>
    <row r="355" spans="1:13" x14ac:dyDescent="0.2">
      <c r="A355" s="431"/>
      <c r="B355" s="431"/>
      <c r="C355" s="431"/>
      <c r="D355" s="431"/>
      <c r="E355" s="431"/>
      <c r="F355" s="431"/>
      <c r="G355" s="431"/>
      <c r="H355" s="433"/>
      <c r="I355" s="624"/>
      <c r="J355" s="431"/>
      <c r="K355" s="431"/>
      <c r="L355" s="433"/>
      <c r="M355" s="431"/>
    </row>
    <row r="356" spans="1:13" x14ac:dyDescent="0.2">
      <c r="A356" s="431"/>
      <c r="B356" s="431"/>
      <c r="C356" s="431"/>
      <c r="D356" s="431"/>
      <c r="E356" s="431"/>
      <c r="F356" s="431"/>
      <c r="G356" s="431"/>
      <c r="H356" s="433"/>
      <c r="I356" s="624"/>
      <c r="J356" s="431"/>
      <c r="K356" s="431"/>
      <c r="L356" s="433"/>
      <c r="M356" s="431"/>
    </row>
    <row r="357" spans="1:13" x14ac:dyDescent="0.2">
      <c r="A357" s="431"/>
      <c r="B357" s="431"/>
      <c r="C357" s="431"/>
      <c r="D357" s="431"/>
      <c r="E357" s="431"/>
      <c r="F357" s="431"/>
      <c r="G357" s="431"/>
      <c r="H357" s="433"/>
      <c r="I357" s="624"/>
      <c r="J357" s="431"/>
      <c r="K357" s="431"/>
      <c r="L357" s="433"/>
      <c r="M357" s="431"/>
    </row>
    <row r="358" spans="1:13" x14ac:dyDescent="0.2">
      <c r="A358" s="431"/>
      <c r="B358" s="431"/>
      <c r="C358" s="431"/>
      <c r="D358" s="431"/>
      <c r="E358" s="431"/>
      <c r="F358" s="431"/>
      <c r="G358" s="431"/>
      <c r="H358" s="433"/>
      <c r="I358" s="624"/>
      <c r="J358" s="431"/>
      <c r="K358" s="431"/>
      <c r="L358" s="433"/>
      <c r="M358" s="431"/>
    </row>
    <row r="359" spans="1:13" x14ac:dyDescent="0.2">
      <c r="A359" s="431"/>
      <c r="B359" s="431"/>
      <c r="C359" s="431"/>
      <c r="D359" s="431"/>
      <c r="E359" s="431"/>
      <c r="F359" s="431"/>
      <c r="G359" s="431"/>
      <c r="H359" s="433"/>
      <c r="I359" s="624"/>
      <c r="J359" s="431"/>
      <c r="K359" s="431"/>
      <c r="L359" s="433"/>
      <c r="M359" s="431"/>
    </row>
    <row r="360" spans="1:13" x14ac:dyDescent="0.2">
      <c r="A360" s="431"/>
      <c r="B360" s="431"/>
      <c r="C360" s="431"/>
      <c r="D360" s="431"/>
      <c r="E360" s="431"/>
      <c r="F360" s="431"/>
      <c r="G360" s="431"/>
      <c r="H360" s="433"/>
      <c r="I360" s="624"/>
      <c r="J360" s="431"/>
      <c r="K360" s="431"/>
      <c r="L360" s="433"/>
      <c r="M360" s="431"/>
    </row>
    <row r="361" spans="1:13" x14ac:dyDescent="0.2">
      <c r="A361" s="431"/>
      <c r="B361" s="431"/>
      <c r="C361" s="431"/>
      <c r="D361" s="431"/>
      <c r="E361" s="431"/>
      <c r="F361" s="431"/>
      <c r="G361" s="431"/>
      <c r="H361" s="433"/>
      <c r="I361" s="624"/>
      <c r="J361" s="431"/>
      <c r="K361" s="431"/>
      <c r="L361" s="433"/>
      <c r="M361" s="431"/>
    </row>
    <row r="362" spans="1:13" x14ac:dyDescent="0.2">
      <c r="A362" s="431"/>
      <c r="B362" s="431"/>
      <c r="C362" s="431"/>
      <c r="D362" s="431"/>
      <c r="E362" s="431"/>
      <c r="F362" s="431"/>
      <c r="G362" s="431"/>
      <c r="H362" s="433"/>
      <c r="I362" s="624"/>
      <c r="J362" s="431"/>
      <c r="K362" s="431"/>
      <c r="L362" s="433"/>
      <c r="M362" s="431"/>
    </row>
    <row r="363" spans="1:13" x14ac:dyDescent="0.2">
      <c r="A363" s="431"/>
      <c r="B363" s="431"/>
      <c r="C363" s="431"/>
      <c r="D363" s="431"/>
      <c r="E363" s="431"/>
      <c r="F363" s="431"/>
      <c r="G363" s="431"/>
      <c r="H363" s="433"/>
      <c r="I363" s="624"/>
      <c r="J363" s="431"/>
      <c r="K363" s="431"/>
      <c r="L363" s="433"/>
      <c r="M363" s="431"/>
    </row>
    <row r="364" spans="1:13" x14ac:dyDescent="0.2">
      <c r="A364" s="431"/>
      <c r="B364" s="431"/>
      <c r="C364" s="431"/>
      <c r="D364" s="431"/>
      <c r="E364" s="431"/>
      <c r="F364" s="431"/>
      <c r="G364" s="431"/>
      <c r="H364" s="433"/>
      <c r="I364" s="624"/>
      <c r="J364" s="431"/>
      <c r="K364" s="431"/>
      <c r="L364" s="433"/>
      <c r="M364" s="431"/>
    </row>
    <row r="365" spans="1:13" x14ac:dyDescent="0.2">
      <c r="A365" s="431"/>
      <c r="B365" s="431"/>
      <c r="C365" s="431"/>
      <c r="D365" s="431"/>
      <c r="E365" s="431"/>
      <c r="F365" s="431"/>
      <c r="G365" s="431"/>
      <c r="H365" s="433"/>
      <c r="I365" s="624"/>
      <c r="J365" s="431"/>
      <c r="K365" s="431"/>
      <c r="L365" s="433"/>
      <c r="M365" s="431"/>
    </row>
    <row r="366" spans="1:13" x14ac:dyDescent="0.2">
      <c r="A366" s="431"/>
      <c r="B366" s="431"/>
      <c r="C366" s="431"/>
      <c r="D366" s="431"/>
      <c r="E366" s="431"/>
      <c r="F366" s="431"/>
      <c r="G366" s="431"/>
      <c r="H366" s="433"/>
      <c r="I366" s="624"/>
      <c r="J366" s="431"/>
      <c r="K366" s="431"/>
      <c r="L366" s="433"/>
      <c r="M366" s="431"/>
    </row>
    <row r="367" spans="1:13" x14ac:dyDescent="0.2">
      <c r="A367" s="431"/>
      <c r="B367" s="431"/>
      <c r="C367" s="431"/>
      <c r="D367" s="431"/>
      <c r="E367" s="431"/>
      <c r="F367" s="431"/>
      <c r="G367" s="431"/>
      <c r="H367" s="433"/>
      <c r="I367" s="624"/>
      <c r="J367" s="431"/>
      <c r="K367" s="431"/>
      <c r="L367" s="433"/>
      <c r="M367" s="431"/>
    </row>
    <row r="368" spans="1:13" x14ac:dyDescent="0.2">
      <c r="A368" s="431"/>
      <c r="B368" s="431"/>
      <c r="C368" s="431"/>
      <c r="D368" s="431"/>
      <c r="E368" s="431"/>
      <c r="F368" s="431"/>
      <c r="G368" s="431"/>
      <c r="H368" s="433"/>
      <c r="I368" s="624"/>
      <c r="J368" s="431"/>
      <c r="K368" s="431"/>
      <c r="L368" s="433"/>
      <c r="M368" s="431"/>
    </row>
    <row r="369" spans="1:13" x14ac:dyDescent="0.2">
      <c r="A369" s="431"/>
      <c r="B369" s="431"/>
      <c r="C369" s="431"/>
      <c r="D369" s="431"/>
      <c r="E369" s="431"/>
      <c r="F369" s="431"/>
      <c r="G369" s="431"/>
      <c r="H369" s="433"/>
      <c r="I369" s="624"/>
      <c r="J369" s="431"/>
      <c r="K369" s="431"/>
      <c r="L369" s="433"/>
      <c r="M369" s="431"/>
    </row>
    <row r="370" spans="1:13" x14ac:dyDescent="0.2">
      <c r="A370" s="431"/>
      <c r="B370" s="431"/>
      <c r="C370" s="431"/>
      <c r="D370" s="431"/>
      <c r="E370" s="431"/>
      <c r="F370" s="431"/>
      <c r="G370" s="431"/>
      <c r="H370" s="433"/>
      <c r="I370" s="624"/>
      <c r="J370" s="431"/>
      <c r="K370" s="431"/>
      <c r="L370" s="433"/>
      <c r="M370" s="431"/>
    </row>
    <row r="371" spans="1:13" x14ac:dyDescent="0.2">
      <c r="A371" s="431"/>
      <c r="B371" s="431"/>
      <c r="C371" s="431"/>
      <c r="D371" s="431"/>
      <c r="E371" s="431"/>
      <c r="F371" s="431"/>
      <c r="G371" s="431"/>
      <c r="H371" s="433"/>
      <c r="I371" s="624"/>
      <c r="J371" s="431"/>
      <c r="K371" s="431"/>
      <c r="L371" s="433"/>
      <c r="M371" s="431"/>
    </row>
    <row r="372" spans="1:13" x14ac:dyDescent="0.2">
      <c r="A372" s="431"/>
      <c r="B372" s="431"/>
      <c r="C372" s="431"/>
      <c r="D372" s="431"/>
      <c r="E372" s="431"/>
      <c r="F372" s="431"/>
      <c r="G372" s="431"/>
      <c r="H372" s="433"/>
      <c r="I372" s="624"/>
      <c r="J372" s="431"/>
      <c r="K372" s="431"/>
      <c r="L372" s="433"/>
      <c r="M372" s="431"/>
    </row>
    <row r="373" spans="1:13" x14ac:dyDescent="0.2">
      <c r="A373" s="431"/>
      <c r="B373" s="431"/>
      <c r="C373" s="431"/>
      <c r="D373" s="431"/>
      <c r="E373" s="431"/>
      <c r="F373" s="431"/>
      <c r="G373" s="431"/>
      <c r="H373" s="433"/>
      <c r="I373" s="624"/>
      <c r="J373" s="431"/>
      <c r="K373" s="431"/>
      <c r="L373" s="433"/>
      <c r="M373" s="431"/>
    </row>
    <row r="374" spans="1:13" x14ac:dyDescent="0.2">
      <c r="A374" s="431"/>
      <c r="B374" s="431"/>
      <c r="C374" s="431"/>
      <c r="D374" s="431"/>
      <c r="E374" s="431"/>
      <c r="F374" s="431"/>
      <c r="G374" s="431"/>
      <c r="H374" s="433"/>
      <c r="I374" s="624"/>
      <c r="J374" s="431"/>
      <c r="K374" s="431"/>
      <c r="L374" s="433"/>
      <c r="M374" s="431"/>
    </row>
    <row r="375" spans="1:13" x14ac:dyDescent="0.2">
      <c r="A375" s="431"/>
      <c r="B375" s="431"/>
      <c r="C375" s="431"/>
      <c r="D375" s="431"/>
      <c r="E375" s="431"/>
      <c r="F375" s="431"/>
      <c r="G375" s="431"/>
      <c r="H375" s="433"/>
      <c r="I375" s="624"/>
      <c r="J375" s="431"/>
      <c r="K375" s="431"/>
      <c r="L375" s="433"/>
      <c r="M375" s="431"/>
    </row>
    <row r="376" spans="1:13" x14ac:dyDescent="0.2">
      <c r="A376" s="431"/>
      <c r="B376" s="431"/>
      <c r="C376" s="431"/>
      <c r="D376" s="431"/>
      <c r="E376" s="431"/>
      <c r="F376" s="431"/>
      <c r="G376" s="431"/>
      <c r="H376" s="433"/>
      <c r="I376" s="624"/>
      <c r="J376" s="431"/>
      <c r="K376" s="431"/>
      <c r="L376" s="433"/>
      <c r="M376" s="431"/>
    </row>
    <row r="377" spans="1:13" x14ac:dyDescent="0.2">
      <c r="A377" s="431"/>
      <c r="B377" s="431"/>
      <c r="C377" s="431"/>
      <c r="D377" s="431"/>
      <c r="E377" s="431"/>
      <c r="F377" s="431"/>
      <c r="G377" s="431"/>
      <c r="H377" s="433"/>
      <c r="I377" s="624"/>
      <c r="J377" s="431"/>
      <c r="K377" s="431"/>
      <c r="L377" s="433"/>
      <c r="M377" s="431"/>
    </row>
    <row r="378" spans="1:13" x14ac:dyDescent="0.2">
      <c r="A378" s="431"/>
      <c r="B378" s="431"/>
      <c r="C378" s="431"/>
      <c r="D378" s="431"/>
      <c r="E378" s="431"/>
      <c r="F378" s="431"/>
      <c r="G378" s="431"/>
      <c r="H378" s="433"/>
      <c r="I378" s="624"/>
      <c r="J378" s="431"/>
      <c r="K378" s="431"/>
      <c r="L378" s="433"/>
      <c r="M378" s="431"/>
    </row>
    <row r="379" spans="1:13" x14ac:dyDescent="0.2">
      <c r="A379" s="431"/>
      <c r="B379" s="431"/>
      <c r="C379" s="431"/>
      <c r="D379" s="431"/>
      <c r="E379" s="431"/>
      <c r="F379" s="431"/>
      <c r="G379" s="431"/>
      <c r="H379" s="433"/>
      <c r="I379" s="624"/>
      <c r="J379" s="431"/>
      <c r="K379" s="431"/>
      <c r="L379" s="433"/>
      <c r="M379" s="431"/>
    </row>
    <row r="380" spans="1:13" x14ac:dyDescent="0.2">
      <c r="A380" s="431"/>
      <c r="B380" s="431"/>
      <c r="C380" s="431"/>
      <c r="D380" s="431"/>
      <c r="E380" s="431"/>
      <c r="F380" s="431"/>
      <c r="G380" s="431"/>
      <c r="H380" s="433"/>
      <c r="I380" s="624"/>
      <c r="J380" s="431"/>
      <c r="K380" s="431"/>
      <c r="L380" s="433"/>
      <c r="M380" s="431"/>
    </row>
    <row r="381" spans="1:13" x14ac:dyDescent="0.2">
      <c r="A381" s="431"/>
      <c r="B381" s="431"/>
      <c r="C381" s="431"/>
      <c r="D381" s="431"/>
      <c r="E381" s="431"/>
      <c r="F381" s="431"/>
      <c r="G381" s="431"/>
      <c r="H381" s="433"/>
      <c r="I381" s="624"/>
      <c r="J381" s="431"/>
      <c r="K381" s="431"/>
      <c r="L381" s="433"/>
      <c r="M381" s="431"/>
    </row>
    <row r="382" spans="1:13" x14ac:dyDescent="0.2">
      <c r="A382" s="431"/>
      <c r="B382" s="431"/>
      <c r="C382" s="431"/>
      <c r="D382" s="431"/>
      <c r="E382" s="431"/>
      <c r="F382" s="431"/>
      <c r="G382" s="431"/>
      <c r="H382" s="433"/>
      <c r="I382" s="624"/>
      <c r="J382" s="431"/>
      <c r="K382" s="431"/>
      <c r="L382" s="433"/>
      <c r="M382" s="431"/>
    </row>
    <row r="383" spans="1:13" x14ac:dyDescent="0.2">
      <c r="A383" s="431"/>
      <c r="B383" s="431"/>
      <c r="C383" s="431"/>
      <c r="D383" s="431"/>
      <c r="E383" s="431"/>
      <c r="F383" s="431"/>
      <c r="G383" s="431"/>
      <c r="H383" s="433"/>
      <c r="I383" s="624"/>
      <c r="J383" s="431"/>
      <c r="K383" s="431"/>
      <c r="L383" s="433"/>
      <c r="M383" s="431"/>
    </row>
    <row r="384" spans="1:13" x14ac:dyDescent="0.2">
      <c r="A384" s="431"/>
      <c r="B384" s="431"/>
      <c r="C384" s="431"/>
      <c r="D384" s="431"/>
      <c r="E384" s="431"/>
      <c r="F384" s="431"/>
      <c r="G384" s="431"/>
      <c r="H384" s="433"/>
      <c r="I384" s="624"/>
      <c r="J384" s="431"/>
      <c r="K384" s="431"/>
      <c r="L384" s="433"/>
      <c r="M384" s="431"/>
    </row>
    <row r="385" spans="1:13" x14ac:dyDescent="0.2">
      <c r="A385" s="431"/>
      <c r="B385" s="431"/>
      <c r="C385" s="431"/>
      <c r="D385" s="431"/>
      <c r="E385" s="431"/>
      <c r="F385" s="431"/>
      <c r="G385" s="431"/>
      <c r="H385" s="433"/>
      <c r="I385" s="624"/>
      <c r="J385" s="431"/>
      <c r="K385" s="431"/>
      <c r="L385" s="433"/>
      <c r="M385" s="431"/>
    </row>
    <row r="386" spans="1:13" x14ac:dyDescent="0.2">
      <c r="A386" s="431"/>
      <c r="B386" s="431"/>
      <c r="C386" s="431"/>
      <c r="D386" s="431"/>
      <c r="E386" s="431"/>
      <c r="F386" s="431"/>
      <c r="G386" s="431"/>
      <c r="H386" s="433"/>
      <c r="I386" s="624"/>
      <c r="J386" s="431"/>
      <c r="K386" s="431"/>
      <c r="L386" s="433"/>
      <c r="M386" s="431"/>
    </row>
    <row r="387" spans="1:13" x14ac:dyDescent="0.2">
      <c r="A387" s="431"/>
      <c r="B387" s="431"/>
      <c r="C387" s="431"/>
      <c r="D387" s="431"/>
      <c r="E387" s="431"/>
      <c r="F387" s="431"/>
      <c r="G387" s="431"/>
      <c r="H387" s="433"/>
      <c r="I387" s="624"/>
      <c r="J387" s="431"/>
      <c r="K387" s="431"/>
      <c r="L387" s="433"/>
      <c r="M387" s="431"/>
    </row>
    <row r="388" spans="1:13" x14ac:dyDescent="0.2">
      <c r="A388" s="431"/>
      <c r="B388" s="431"/>
      <c r="C388" s="431"/>
      <c r="D388" s="431"/>
      <c r="E388" s="431"/>
      <c r="F388" s="431"/>
      <c r="G388" s="431"/>
      <c r="H388" s="433"/>
      <c r="I388" s="624"/>
      <c r="J388" s="431"/>
      <c r="K388" s="431"/>
      <c r="L388" s="433"/>
      <c r="M388" s="431"/>
    </row>
    <row r="389" spans="1:13" x14ac:dyDescent="0.2">
      <c r="A389" s="431"/>
      <c r="B389" s="431"/>
      <c r="C389" s="431"/>
      <c r="D389" s="431"/>
      <c r="E389" s="431"/>
      <c r="F389" s="431"/>
      <c r="G389" s="431"/>
      <c r="H389" s="433"/>
      <c r="I389" s="624"/>
      <c r="J389" s="431"/>
      <c r="K389" s="431"/>
      <c r="L389" s="433"/>
      <c r="M389" s="431"/>
    </row>
    <row r="390" spans="1:13" x14ac:dyDescent="0.2">
      <c r="A390" s="431"/>
      <c r="B390" s="431"/>
      <c r="C390" s="431"/>
      <c r="D390" s="431"/>
      <c r="E390" s="431"/>
      <c r="F390" s="431"/>
      <c r="G390" s="431"/>
      <c r="H390" s="433"/>
      <c r="I390" s="624"/>
      <c r="J390" s="431"/>
      <c r="K390" s="431"/>
      <c r="L390" s="433"/>
      <c r="M390" s="431"/>
    </row>
    <row r="391" spans="1:13" x14ac:dyDescent="0.2">
      <c r="A391" s="431"/>
      <c r="B391" s="431"/>
      <c r="C391" s="431"/>
      <c r="D391" s="431"/>
      <c r="E391" s="431"/>
      <c r="F391" s="431"/>
      <c r="G391" s="431"/>
      <c r="H391" s="433"/>
      <c r="I391" s="624"/>
      <c r="J391" s="431"/>
      <c r="K391" s="431"/>
      <c r="L391" s="433"/>
      <c r="M391" s="431"/>
    </row>
    <row r="392" spans="1:13" x14ac:dyDescent="0.2">
      <c r="A392" s="431"/>
      <c r="B392" s="431"/>
      <c r="C392" s="431"/>
      <c r="D392" s="431"/>
      <c r="E392" s="431"/>
      <c r="F392" s="431"/>
      <c r="G392" s="431"/>
      <c r="H392" s="433"/>
      <c r="I392" s="624"/>
      <c r="J392" s="431"/>
      <c r="K392" s="431"/>
      <c r="L392" s="433"/>
      <c r="M392" s="431"/>
    </row>
    <row r="393" spans="1:13" x14ac:dyDescent="0.2">
      <c r="A393" s="431"/>
      <c r="B393" s="431"/>
      <c r="C393" s="431"/>
      <c r="D393" s="431"/>
      <c r="E393" s="431"/>
      <c r="F393" s="431"/>
      <c r="G393" s="431"/>
      <c r="H393" s="433"/>
      <c r="I393" s="624"/>
      <c r="J393" s="431"/>
      <c r="K393" s="431"/>
      <c r="L393" s="433"/>
      <c r="M393" s="431"/>
    </row>
    <row r="394" spans="1:13" x14ac:dyDescent="0.2">
      <c r="A394" s="431"/>
      <c r="B394" s="431"/>
      <c r="C394" s="431"/>
      <c r="D394" s="431"/>
      <c r="E394" s="431"/>
      <c r="F394" s="431"/>
      <c r="G394" s="431"/>
      <c r="H394" s="433"/>
      <c r="I394" s="624"/>
      <c r="J394" s="431"/>
      <c r="K394" s="431"/>
      <c r="L394" s="433"/>
      <c r="M394" s="431"/>
    </row>
    <row r="395" spans="1:13" x14ac:dyDescent="0.2">
      <c r="A395" s="431"/>
      <c r="B395" s="431"/>
      <c r="C395" s="431"/>
      <c r="D395" s="431"/>
      <c r="E395" s="431"/>
      <c r="F395" s="431"/>
      <c r="G395" s="431"/>
      <c r="H395" s="433"/>
      <c r="I395" s="624"/>
      <c r="J395" s="431"/>
      <c r="K395" s="431"/>
      <c r="L395" s="433"/>
      <c r="M395" s="431"/>
    </row>
    <row r="396" spans="1:13" x14ac:dyDescent="0.2">
      <c r="A396" s="431"/>
      <c r="B396" s="431"/>
      <c r="C396" s="431"/>
      <c r="D396" s="431"/>
      <c r="E396" s="431"/>
      <c r="F396" s="431"/>
      <c r="G396" s="431"/>
      <c r="H396" s="433"/>
      <c r="I396" s="624"/>
      <c r="J396" s="431"/>
      <c r="K396" s="431"/>
      <c r="L396" s="433"/>
      <c r="M396" s="431"/>
    </row>
    <row r="397" spans="1:13" x14ac:dyDescent="0.2">
      <c r="A397" s="431"/>
      <c r="B397" s="431"/>
      <c r="C397" s="431"/>
      <c r="D397" s="431"/>
      <c r="E397" s="431"/>
      <c r="F397" s="431"/>
      <c r="G397" s="431"/>
      <c r="H397" s="433"/>
      <c r="I397" s="624"/>
      <c r="J397" s="431"/>
      <c r="K397" s="431"/>
      <c r="L397" s="433"/>
      <c r="M397" s="431"/>
    </row>
    <row r="398" spans="1:13" x14ac:dyDescent="0.2">
      <c r="A398" s="431"/>
      <c r="B398" s="431"/>
      <c r="C398" s="431"/>
      <c r="D398" s="431"/>
      <c r="E398" s="431"/>
      <c r="F398" s="431"/>
      <c r="G398" s="431"/>
      <c r="H398" s="433"/>
      <c r="I398" s="624"/>
      <c r="J398" s="431"/>
      <c r="K398" s="431"/>
      <c r="L398" s="433"/>
      <c r="M398" s="431"/>
    </row>
    <row r="399" spans="1:13" x14ac:dyDescent="0.2">
      <c r="A399" s="431"/>
      <c r="B399" s="431"/>
      <c r="C399" s="431"/>
      <c r="D399" s="431"/>
      <c r="E399" s="431"/>
      <c r="F399" s="431"/>
      <c r="G399" s="431"/>
      <c r="H399" s="433"/>
      <c r="I399" s="624"/>
      <c r="J399" s="431"/>
      <c r="K399" s="431"/>
      <c r="L399" s="433"/>
      <c r="M399" s="431"/>
    </row>
    <row r="400" spans="1:13" x14ac:dyDescent="0.2">
      <c r="A400" s="431"/>
      <c r="B400" s="431"/>
      <c r="C400" s="431"/>
      <c r="D400" s="431"/>
      <c r="E400" s="431"/>
      <c r="F400" s="431"/>
      <c r="G400" s="431"/>
      <c r="H400" s="433"/>
      <c r="I400" s="624"/>
      <c r="J400" s="431"/>
      <c r="K400" s="431"/>
      <c r="L400" s="433"/>
      <c r="M400" s="431"/>
    </row>
    <row r="401" spans="1:13" x14ac:dyDescent="0.2">
      <c r="A401" s="431"/>
      <c r="B401" s="431"/>
      <c r="C401" s="431"/>
      <c r="D401" s="431"/>
      <c r="E401" s="431"/>
      <c r="F401" s="431"/>
      <c r="G401" s="431"/>
      <c r="H401" s="433"/>
      <c r="I401" s="624"/>
      <c r="J401" s="431"/>
      <c r="K401" s="431"/>
      <c r="L401" s="433"/>
      <c r="M401" s="431"/>
    </row>
    <row r="402" spans="1:13" x14ac:dyDescent="0.2">
      <c r="A402" s="431"/>
      <c r="B402" s="431"/>
      <c r="C402" s="431"/>
      <c r="D402" s="431"/>
      <c r="E402" s="431"/>
      <c r="F402" s="431"/>
      <c r="G402" s="431"/>
      <c r="H402" s="433"/>
      <c r="I402" s="624"/>
      <c r="J402" s="431"/>
      <c r="K402" s="431"/>
      <c r="L402" s="433"/>
      <c r="M402" s="431"/>
    </row>
    <row r="403" spans="1:13" x14ac:dyDescent="0.2">
      <c r="A403" s="431"/>
      <c r="B403" s="431"/>
      <c r="C403" s="431"/>
      <c r="D403" s="431"/>
      <c r="E403" s="431"/>
      <c r="F403" s="431"/>
      <c r="G403" s="431"/>
      <c r="H403" s="433"/>
      <c r="I403" s="624"/>
      <c r="J403" s="431"/>
      <c r="K403" s="431"/>
      <c r="L403" s="433"/>
      <c r="M403" s="431"/>
    </row>
    <row r="404" spans="1:13" x14ac:dyDescent="0.2">
      <c r="A404" s="431"/>
      <c r="B404" s="431"/>
      <c r="C404" s="431"/>
      <c r="D404" s="431"/>
      <c r="E404" s="431"/>
      <c r="F404" s="431"/>
      <c r="G404" s="431"/>
      <c r="H404" s="433"/>
      <c r="I404" s="624"/>
      <c r="J404" s="431"/>
      <c r="K404" s="431"/>
      <c r="L404" s="433"/>
      <c r="M404" s="431"/>
    </row>
    <row r="405" spans="1:13" x14ac:dyDescent="0.2">
      <c r="A405" s="431"/>
      <c r="B405" s="431"/>
      <c r="C405" s="431"/>
      <c r="D405" s="431"/>
      <c r="E405" s="431"/>
      <c r="F405" s="431"/>
      <c r="G405" s="431"/>
      <c r="H405" s="433"/>
      <c r="I405" s="624"/>
      <c r="J405" s="431"/>
      <c r="K405" s="431"/>
      <c r="L405" s="433"/>
      <c r="M405" s="431"/>
    </row>
    <row r="406" spans="1:13" x14ac:dyDescent="0.2">
      <c r="A406" s="431"/>
      <c r="B406" s="431"/>
      <c r="C406" s="431"/>
      <c r="D406" s="431"/>
      <c r="E406" s="431"/>
      <c r="F406" s="431"/>
      <c r="G406" s="431"/>
      <c r="H406" s="433"/>
      <c r="I406" s="624"/>
      <c r="J406" s="431"/>
      <c r="K406" s="431"/>
      <c r="L406" s="433"/>
      <c r="M406" s="431"/>
    </row>
    <row r="407" spans="1:13" x14ac:dyDescent="0.2">
      <c r="A407" s="431"/>
      <c r="B407" s="431"/>
      <c r="C407" s="431"/>
      <c r="D407" s="431"/>
      <c r="E407" s="431"/>
      <c r="F407" s="431"/>
      <c r="G407" s="431"/>
      <c r="H407" s="433"/>
      <c r="I407" s="624"/>
      <c r="J407" s="431"/>
      <c r="K407" s="431"/>
      <c r="L407" s="433"/>
      <c r="M407" s="431"/>
    </row>
    <row r="408" spans="1:13" x14ac:dyDescent="0.2">
      <c r="A408" s="431"/>
      <c r="B408" s="431"/>
      <c r="C408" s="431"/>
      <c r="D408" s="431"/>
      <c r="E408" s="431"/>
      <c r="F408" s="431"/>
      <c r="G408" s="431"/>
      <c r="H408" s="433"/>
      <c r="I408" s="624"/>
      <c r="J408" s="431"/>
      <c r="K408" s="431"/>
      <c r="L408" s="433"/>
      <c r="M408" s="431"/>
    </row>
    <row r="409" spans="1:13" x14ac:dyDescent="0.2">
      <c r="A409" s="431"/>
      <c r="B409" s="431"/>
      <c r="C409" s="431"/>
      <c r="D409" s="431"/>
      <c r="E409" s="431"/>
      <c r="F409" s="431"/>
      <c r="G409" s="431"/>
      <c r="H409" s="433"/>
      <c r="I409" s="624"/>
      <c r="J409" s="431"/>
      <c r="K409" s="431"/>
      <c r="L409" s="433"/>
      <c r="M409" s="431"/>
    </row>
    <row r="410" spans="1:13" x14ac:dyDescent="0.2">
      <c r="A410" s="431"/>
      <c r="B410" s="431"/>
      <c r="C410" s="431"/>
      <c r="D410" s="431"/>
      <c r="E410" s="431"/>
      <c r="F410" s="431"/>
      <c r="G410" s="431"/>
      <c r="H410" s="433"/>
      <c r="I410" s="624"/>
      <c r="J410" s="431"/>
      <c r="K410" s="431"/>
      <c r="L410" s="433"/>
      <c r="M410" s="431"/>
    </row>
    <row r="411" spans="1:13" x14ac:dyDescent="0.2">
      <c r="A411" s="431"/>
      <c r="B411" s="431"/>
      <c r="C411" s="431"/>
      <c r="D411" s="431"/>
      <c r="E411" s="431"/>
      <c r="F411" s="431"/>
      <c r="G411" s="431"/>
      <c r="H411" s="433"/>
      <c r="I411" s="624"/>
      <c r="J411" s="431"/>
      <c r="K411" s="431"/>
      <c r="L411" s="433"/>
      <c r="M411" s="431"/>
    </row>
    <row r="412" spans="1:13" x14ac:dyDescent="0.2">
      <c r="A412" s="431"/>
      <c r="B412" s="431"/>
      <c r="C412" s="431"/>
      <c r="D412" s="431"/>
      <c r="E412" s="431"/>
      <c r="F412" s="431"/>
      <c r="G412" s="431"/>
      <c r="H412" s="433"/>
      <c r="I412" s="624"/>
      <c r="J412" s="431"/>
      <c r="K412" s="431"/>
      <c r="L412" s="433"/>
      <c r="M412" s="431"/>
    </row>
    <row r="413" spans="1:13" x14ac:dyDescent="0.2">
      <c r="A413" s="431"/>
      <c r="B413" s="431"/>
      <c r="C413" s="431"/>
      <c r="D413" s="431"/>
      <c r="E413" s="431"/>
      <c r="F413" s="431"/>
      <c r="G413" s="431"/>
      <c r="H413" s="433"/>
      <c r="I413" s="624"/>
      <c r="J413" s="431"/>
      <c r="K413" s="431"/>
      <c r="L413" s="433"/>
      <c r="M413" s="431"/>
    </row>
    <row r="414" spans="1:13" x14ac:dyDescent="0.2">
      <c r="A414" s="431"/>
      <c r="B414" s="431"/>
      <c r="C414" s="431"/>
      <c r="D414" s="431"/>
      <c r="E414" s="431"/>
      <c r="F414" s="431"/>
      <c r="G414" s="431"/>
      <c r="H414" s="433"/>
      <c r="I414" s="624"/>
      <c r="J414" s="431"/>
      <c r="K414" s="431"/>
      <c r="L414" s="433"/>
      <c r="M414" s="431"/>
    </row>
    <row r="415" spans="1:13" x14ac:dyDescent="0.2">
      <c r="A415" s="431"/>
      <c r="B415" s="431"/>
      <c r="C415" s="431"/>
      <c r="D415" s="431"/>
      <c r="E415" s="431"/>
      <c r="F415" s="431"/>
      <c r="G415" s="431"/>
      <c r="H415" s="433"/>
      <c r="I415" s="624"/>
      <c r="J415" s="431"/>
      <c r="K415" s="431"/>
      <c r="L415" s="433"/>
      <c r="M415" s="431"/>
    </row>
    <row r="416" spans="1:13" x14ac:dyDescent="0.2">
      <c r="A416" s="431"/>
      <c r="B416" s="431"/>
      <c r="C416" s="431"/>
      <c r="D416" s="431"/>
      <c r="E416" s="431"/>
      <c r="F416" s="431"/>
      <c r="G416" s="431"/>
      <c r="H416" s="433"/>
      <c r="I416" s="624"/>
      <c r="J416" s="431"/>
      <c r="K416" s="431"/>
      <c r="L416" s="433"/>
      <c r="M416" s="431"/>
    </row>
    <row r="417" spans="1:13" x14ac:dyDescent="0.2">
      <c r="A417" s="431"/>
      <c r="B417" s="431"/>
      <c r="C417" s="431"/>
      <c r="D417" s="431"/>
      <c r="E417" s="431"/>
      <c r="F417" s="431"/>
      <c r="G417" s="431"/>
      <c r="H417" s="433"/>
      <c r="I417" s="624"/>
      <c r="J417" s="431"/>
      <c r="K417" s="431"/>
      <c r="L417" s="433"/>
      <c r="M417" s="431"/>
    </row>
    <row r="418" spans="1:13" x14ac:dyDescent="0.2">
      <c r="A418" s="431"/>
      <c r="B418" s="431"/>
      <c r="C418" s="431"/>
      <c r="D418" s="431"/>
      <c r="E418" s="431"/>
      <c r="F418" s="431"/>
      <c r="G418" s="431"/>
      <c r="H418" s="433"/>
      <c r="I418" s="624"/>
      <c r="J418" s="431"/>
      <c r="K418" s="431"/>
      <c r="L418" s="433"/>
      <c r="M418" s="431"/>
    </row>
    <row r="419" spans="1:13" x14ac:dyDescent="0.2">
      <c r="A419" s="431"/>
      <c r="B419" s="431"/>
      <c r="C419" s="431"/>
      <c r="D419" s="431"/>
      <c r="E419" s="431"/>
      <c r="F419" s="431"/>
      <c r="G419" s="431"/>
      <c r="H419" s="433"/>
      <c r="I419" s="624"/>
      <c r="J419" s="431"/>
      <c r="K419" s="431"/>
      <c r="L419" s="433"/>
      <c r="M419" s="431"/>
    </row>
    <row r="420" spans="1:13" x14ac:dyDescent="0.2">
      <c r="A420" s="431"/>
      <c r="B420" s="431"/>
      <c r="C420" s="431"/>
      <c r="D420" s="431"/>
      <c r="E420" s="431"/>
      <c r="F420" s="431"/>
      <c r="G420" s="431"/>
      <c r="H420" s="433"/>
      <c r="I420" s="624"/>
      <c r="J420" s="431"/>
      <c r="K420" s="431"/>
      <c r="L420" s="433"/>
      <c r="M420" s="431"/>
    </row>
    <row r="421" spans="1:13" x14ac:dyDescent="0.2">
      <c r="A421" s="431"/>
      <c r="B421" s="431"/>
      <c r="C421" s="431"/>
      <c r="D421" s="431"/>
      <c r="E421" s="431"/>
      <c r="F421" s="431"/>
      <c r="G421" s="431"/>
      <c r="H421" s="433"/>
      <c r="I421" s="624"/>
      <c r="J421" s="431"/>
      <c r="K421" s="431"/>
      <c r="L421" s="433"/>
      <c r="M421" s="431"/>
    </row>
    <row r="422" spans="1:13" x14ac:dyDescent="0.2">
      <c r="A422" s="431"/>
      <c r="B422" s="431"/>
      <c r="C422" s="431"/>
      <c r="D422" s="431"/>
      <c r="E422" s="431"/>
      <c r="F422" s="431"/>
      <c r="G422" s="431"/>
      <c r="H422" s="433"/>
      <c r="I422" s="624"/>
      <c r="J422" s="431"/>
      <c r="K422" s="431"/>
      <c r="L422" s="433"/>
      <c r="M422" s="431"/>
    </row>
    <row r="423" spans="1:13" x14ac:dyDescent="0.2">
      <c r="A423" s="431"/>
      <c r="B423" s="431"/>
      <c r="C423" s="431"/>
      <c r="D423" s="431"/>
      <c r="E423" s="431"/>
      <c r="F423" s="431"/>
      <c r="G423" s="431"/>
      <c r="H423" s="433"/>
      <c r="I423" s="624"/>
      <c r="J423" s="431"/>
      <c r="K423" s="431"/>
      <c r="L423" s="433"/>
      <c r="M423" s="431"/>
    </row>
    <row r="424" spans="1:13" x14ac:dyDescent="0.2">
      <c r="A424" s="431"/>
      <c r="B424" s="431"/>
      <c r="C424" s="431"/>
      <c r="D424" s="431"/>
      <c r="E424" s="431"/>
      <c r="F424" s="431"/>
      <c r="G424" s="431"/>
      <c r="H424" s="433"/>
      <c r="I424" s="624"/>
      <c r="J424" s="431"/>
      <c r="K424" s="431"/>
      <c r="L424" s="433"/>
      <c r="M424" s="431"/>
    </row>
    <row r="425" spans="1:13" x14ac:dyDescent="0.2">
      <c r="A425" s="431"/>
      <c r="B425" s="431"/>
      <c r="C425" s="431"/>
      <c r="D425" s="431"/>
      <c r="E425" s="431"/>
      <c r="F425" s="431"/>
      <c r="G425" s="431"/>
      <c r="H425" s="433"/>
      <c r="I425" s="624"/>
      <c r="J425" s="431"/>
      <c r="K425" s="431"/>
      <c r="L425" s="433"/>
      <c r="M425" s="431"/>
    </row>
    <row r="426" spans="1:13" x14ac:dyDescent="0.2">
      <c r="A426" s="431"/>
      <c r="B426" s="431"/>
      <c r="C426" s="431"/>
      <c r="D426" s="431"/>
      <c r="E426" s="431"/>
      <c r="F426" s="431"/>
      <c r="G426" s="431"/>
      <c r="H426" s="433"/>
      <c r="I426" s="624"/>
      <c r="J426" s="431"/>
      <c r="K426" s="431"/>
      <c r="L426" s="433"/>
      <c r="M426" s="431"/>
    </row>
    <row r="427" spans="1:13" x14ac:dyDescent="0.2">
      <c r="A427" s="431"/>
      <c r="B427" s="431"/>
      <c r="C427" s="431"/>
      <c r="D427" s="431"/>
      <c r="E427" s="431"/>
      <c r="F427" s="431"/>
      <c r="G427" s="431"/>
      <c r="H427" s="433"/>
      <c r="I427" s="624"/>
      <c r="J427" s="431"/>
      <c r="K427" s="431"/>
      <c r="L427" s="433"/>
      <c r="M427" s="431"/>
    </row>
    <row r="428" spans="1:13" x14ac:dyDescent="0.2">
      <c r="A428" s="431"/>
      <c r="B428" s="431"/>
      <c r="C428" s="431"/>
      <c r="D428" s="431"/>
      <c r="E428" s="431"/>
      <c r="F428" s="431"/>
      <c r="G428" s="431"/>
      <c r="H428" s="433"/>
      <c r="I428" s="624"/>
      <c r="J428" s="431"/>
      <c r="K428" s="431"/>
      <c r="L428" s="433"/>
      <c r="M428" s="431"/>
    </row>
    <row r="429" spans="1:13" x14ac:dyDescent="0.2">
      <c r="A429" s="431"/>
      <c r="B429" s="431"/>
      <c r="C429" s="431"/>
      <c r="D429" s="431"/>
      <c r="E429" s="431"/>
      <c r="F429" s="431"/>
      <c r="G429" s="431"/>
      <c r="H429" s="433"/>
      <c r="I429" s="624"/>
      <c r="J429" s="431"/>
      <c r="K429" s="431"/>
      <c r="L429" s="433"/>
      <c r="M429" s="431"/>
    </row>
    <row r="430" spans="1:13" x14ac:dyDescent="0.2">
      <c r="A430" s="431"/>
      <c r="B430" s="431"/>
      <c r="C430" s="431"/>
      <c r="D430" s="431"/>
      <c r="E430" s="431"/>
      <c r="F430" s="431"/>
      <c r="G430" s="431"/>
      <c r="H430" s="433"/>
      <c r="I430" s="624"/>
      <c r="J430" s="431"/>
      <c r="K430" s="431"/>
      <c r="L430" s="433"/>
      <c r="M430" s="431"/>
    </row>
    <row r="431" spans="1:13" x14ac:dyDescent="0.2">
      <c r="A431" s="431"/>
      <c r="B431" s="431"/>
      <c r="C431" s="431"/>
      <c r="D431" s="431"/>
      <c r="E431" s="431"/>
      <c r="F431" s="431"/>
      <c r="G431" s="431"/>
      <c r="H431" s="433"/>
      <c r="I431" s="624"/>
      <c r="J431" s="431"/>
      <c r="K431" s="431"/>
      <c r="L431" s="433"/>
      <c r="M431" s="431"/>
    </row>
    <row r="432" spans="1:13" x14ac:dyDescent="0.2">
      <c r="A432" s="431"/>
      <c r="B432" s="431"/>
      <c r="C432" s="431"/>
      <c r="D432" s="431"/>
      <c r="E432" s="431"/>
      <c r="F432" s="431"/>
      <c r="G432" s="431"/>
      <c r="H432" s="433"/>
      <c r="I432" s="624"/>
      <c r="J432" s="431"/>
      <c r="K432" s="431"/>
      <c r="L432" s="433"/>
      <c r="M432" s="431"/>
    </row>
    <row r="433" spans="1:13" x14ac:dyDescent="0.2">
      <c r="A433" s="431"/>
      <c r="B433" s="431"/>
      <c r="C433" s="431"/>
      <c r="D433" s="431"/>
      <c r="E433" s="431"/>
      <c r="F433" s="431"/>
      <c r="G433" s="431"/>
      <c r="H433" s="433"/>
      <c r="I433" s="624"/>
      <c r="J433" s="431"/>
      <c r="K433" s="431"/>
      <c r="L433" s="433"/>
      <c r="M433" s="431"/>
    </row>
    <row r="434" spans="1:13" x14ac:dyDescent="0.2">
      <c r="A434" s="431"/>
      <c r="B434" s="431"/>
      <c r="C434" s="431"/>
      <c r="D434" s="431"/>
      <c r="E434" s="431"/>
      <c r="F434" s="431"/>
      <c r="G434" s="431"/>
      <c r="H434" s="433"/>
      <c r="I434" s="624"/>
      <c r="J434" s="431"/>
      <c r="K434" s="431"/>
      <c r="L434" s="433"/>
      <c r="M434" s="431"/>
    </row>
    <row r="435" spans="1:13" x14ac:dyDescent="0.2">
      <c r="A435" s="431"/>
      <c r="B435" s="431"/>
      <c r="C435" s="431"/>
      <c r="D435" s="431"/>
      <c r="E435" s="431"/>
      <c r="F435" s="431"/>
      <c r="G435" s="431"/>
      <c r="H435" s="433"/>
      <c r="I435" s="624"/>
      <c r="J435" s="431"/>
      <c r="K435" s="431"/>
      <c r="L435" s="433"/>
      <c r="M435" s="431"/>
    </row>
    <row r="436" spans="1:13" x14ac:dyDescent="0.2">
      <c r="A436" s="431"/>
      <c r="B436" s="431"/>
      <c r="C436" s="431"/>
      <c r="D436" s="431"/>
      <c r="E436" s="431"/>
      <c r="F436" s="431"/>
      <c r="G436" s="431"/>
      <c r="H436" s="433"/>
      <c r="I436" s="624"/>
      <c r="J436" s="431"/>
      <c r="K436" s="431"/>
      <c r="L436" s="433"/>
      <c r="M436" s="431"/>
    </row>
    <row r="437" spans="1:13" x14ac:dyDescent="0.2">
      <c r="A437" s="431"/>
      <c r="B437" s="431"/>
      <c r="C437" s="431"/>
      <c r="D437" s="431"/>
      <c r="E437" s="431"/>
      <c r="F437" s="431"/>
      <c r="G437" s="431"/>
      <c r="H437" s="433"/>
      <c r="I437" s="624"/>
      <c r="J437" s="431"/>
      <c r="K437" s="431"/>
      <c r="L437" s="433"/>
      <c r="M437" s="431"/>
    </row>
    <row r="438" spans="1:13" x14ac:dyDescent="0.2">
      <c r="A438" s="431"/>
      <c r="B438" s="431"/>
      <c r="C438" s="431"/>
      <c r="D438" s="431"/>
      <c r="E438" s="431"/>
      <c r="F438" s="431"/>
      <c r="G438" s="431"/>
      <c r="H438" s="433"/>
      <c r="I438" s="624"/>
      <c r="J438" s="431"/>
      <c r="K438" s="431"/>
      <c r="L438" s="433"/>
      <c r="M438" s="431"/>
    </row>
    <row r="439" spans="1:13" x14ac:dyDescent="0.2">
      <c r="A439" s="431"/>
      <c r="B439" s="431"/>
      <c r="C439" s="431"/>
      <c r="D439" s="431"/>
      <c r="E439" s="431"/>
      <c r="F439" s="431"/>
      <c r="G439" s="431"/>
      <c r="H439" s="433"/>
      <c r="I439" s="624"/>
      <c r="J439" s="431"/>
      <c r="K439" s="431"/>
      <c r="L439" s="433"/>
      <c r="M439" s="431"/>
    </row>
    <row r="440" spans="1:13" x14ac:dyDescent="0.2">
      <c r="A440" s="431"/>
      <c r="B440" s="431"/>
      <c r="C440" s="431"/>
      <c r="D440" s="431"/>
      <c r="E440" s="431"/>
      <c r="F440" s="431"/>
      <c r="G440" s="431"/>
      <c r="H440" s="433"/>
      <c r="I440" s="624"/>
      <c r="J440" s="431"/>
      <c r="K440" s="431"/>
      <c r="L440" s="433"/>
      <c r="M440" s="431"/>
    </row>
    <row r="441" spans="1:13" x14ac:dyDescent="0.2">
      <c r="A441" s="431"/>
      <c r="B441" s="431"/>
      <c r="C441" s="431"/>
      <c r="D441" s="431"/>
      <c r="E441" s="431"/>
      <c r="F441" s="431"/>
      <c r="G441" s="431"/>
      <c r="H441" s="433"/>
      <c r="I441" s="624"/>
      <c r="J441" s="431"/>
      <c r="K441" s="431"/>
      <c r="L441" s="433"/>
      <c r="M441" s="431"/>
    </row>
    <row r="442" spans="1:13" x14ac:dyDescent="0.2">
      <c r="A442" s="431"/>
      <c r="B442" s="431"/>
      <c r="C442" s="431"/>
      <c r="D442" s="431"/>
      <c r="E442" s="431"/>
      <c r="F442" s="431"/>
      <c r="G442" s="431"/>
      <c r="H442" s="433"/>
      <c r="I442" s="624"/>
      <c r="J442" s="431"/>
      <c r="K442" s="431"/>
      <c r="L442" s="433"/>
      <c r="M442" s="431"/>
    </row>
    <row r="443" spans="1:13" x14ac:dyDescent="0.2">
      <c r="A443" s="431"/>
      <c r="B443" s="431"/>
      <c r="C443" s="431"/>
      <c r="D443" s="431"/>
      <c r="E443" s="431"/>
      <c r="F443" s="431"/>
      <c r="G443" s="431"/>
      <c r="H443" s="433"/>
      <c r="I443" s="624"/>
      <c r="J443" s="431"/>
      <c r="K443" s="431"/>
      <c r="L443" s="433"/>
      <c r="M443" s="431"/>
    </row>
    <row r="444" spans="1:13" x14ac:dyDescent="0.2">
      <c r="A444" s="431"/>
      <c r="B444" s="431"/>
      <c r="C444" s="431"/>
      <c r="D444" s="431"/>
      <c r="E444" s="431"/>
      <c r="F444" s="431"/>
      <c r="G444" s="431"/>
      <c r="H444" s="433"/>
      <c r="I444" s="624"/>
      <c r="J444" s="431"/>
      <c r="K444" s="431"/>
      <c r="L444" s="433"/>
      <c r="M444" s="431"/>
    </row>
    <row r="445" spans="1:13" x14ac:dyDescent="0.2">
      <c r="A445" s="431"/>
      <c r="B445" s="431"/>
      <c r="C445" s="431"/>
      <c r="D445" s="431"/>
      <c r="E445" s="431"/>
      <c r="F445" s="431"/>
      <c r="G445" s="431"/>
      <c r="H445" s="433"/>
      <c r="I445" s="624"/>
      <c r="J445" s="431"/>
      <c r="K445" s="431"/>
      <c r="L445" s="433"/>
      <c r="M445" s="431"/>
    </row>
    <row r="446" spans="1:13" x14ac:dyDescent="0.2">
      <c r="A446" s="431"/>
      <c r="B446" s="431"/>
      <c r="C446" s="431"/>
      <c r="D446" s="431"/>
      <c r="E446" s="431"/>
      <c r="F446" s="431"/>
      <c r="G446" s="431"/>
      <c r="H446" s="433"/>
      <c r="I446" s="624"/>
      <c r="J446" s="431"/>
      <c r="K446" s="431"/>
      <c r="L446" s="433"/>
      <c r="M446" s="431"/>
    </row>
    <row r="447" spans="1:13" x14ac:dyDescent="0.2">
      <c r="A447" s="431"/>
      <c r="B447" s="431"/>
      <c r="C447" s="431"/>
      <c r="D447" s="431"/>
      <c r="E447" s="431"/>
      <c r="F447" s="431"/>
      <c r="G447" s="431"/>
      <c r="H447" s="433"/>
      <c r="I447" s="624"/>
      <c r="J447" s="431"/>
      <c r="K447" s="431"/>
      <c r="L447" s="433"/>
      <c r="M447" s="431"/>
    </row>
    <row r="448" spans="1:13" x14ac:dyDescent="0.2">
      <c r="A448" s="431"/>
      <c r="B448" s="431"/>
      <c r="C448" s="431"/>
      <c r="D448" s="431"/>
      <c r="E448" s="431"/>
      <c r="F448" s="431"/>
      <c r="G448" s="431"/>
      <c r="H448" s="433"/>
      <c r="I448" s="624"/>
      <c r="J448" s="431"/>
      <c r="K448" s="431"/>
      <c r="L448" s="433"/>
      <c r="M448" s="431"/>
    </row>
    <row r="449" spans="1:13" x14ac:dyDescent="0.2">
      <c r="A449" s="431"/>
      <c r="B449" s="431"/>
      <c r="C449" s="431"/>
      <c r="D449" s="431"/>
      <c r="E449" s="431"/>
      <c r="F449" s="431"/>
      <c r="G449" s="431"/>
      <c r="H449" s="433"/>
      <c r="I449" s="624"/>
      <c r="J449" s="431"/>
      <c r="K449" s="431"/>
      <c r="L449" s="433"/>
      <c r="M449" s="431"/>
    </row>
    <row r="450" spans="1:13" x14ac:dyDescent="0.2">
      <c r="A450" s="431"/>
      <c r="B450" s="431"/>
      <c r="C450" s="431"/>
      <c r="D450" s="431"/>
      <c r="E450" s="431"/>
      <c r="F450" s="431"/>
      <c r="G450" s="431"/>
      <c r="H450" s="433"/>
      <c r="I450" s="624"/>
      <c r="J450" s="431"/>
      <c r="K450" s="431"/>
      <c r="L450" s="433"/>
      <c r="M450" s="431"/>
    </row>
    <row r="451" spans="1:13" x14ac:dyDescent="0.2">
      <c r="A451" s="431"/>
      <c r="B451" s="431"/>
      <c r="C451" s="431"/>
      <c r="D451" s="431"/>
      <c r="E451" s="431"/>
      <c r="F451" s="431"/>
      <c r="G451" s="431"/>
      <c r="H451" s="433"/>
      <c r="I451" s="624"/>
      <c r="J451" s="431"/>
      <c r="K451" s="431"/>
      <c r="L451" s="433"/>
      <c r="M451" s="431"/>
    </row>
    <row r="452" spans="1:13" x14ac:dyDescent="0.2">
      <c r="A452" s="431"/>
      <c r="B452" s="431"/>
      <c r="C452" s="431"/>
      <c r="D452" s="431"/>
      <c r="E452" s="431"/>
      <c r="F452" s="431"/>
      <c r="G452" s="431"/>
      <c r="H452" s="433"/>
      <c r="I452" s="624"/>
      <c r="J452" s="431"/>
      <c r="K452" s="431"/>
      <c r="L452" s="433"/>
      <c r="M452" s="431"/>
    </row>
    <row r="453" spans="1:13" x14ac:dyDescent="0.2">
      <c r="A453" s="431"/>
      <c r="B453" s="431"/>
      <c r="C453" s="431"/>
      <c r="D453" s="431"/>
      <c r="E453" s="431"/>
      <c r="F453" s="431"/>
      <c r="G453" s="431"/>
      <c r="H453" s="433"/>
      <c r="I453" s="624"/>
      <c r="J453" s="431"/>
      <c r="K453" s="431"/>
      <c r="L453" s="433"/>
      <c r="M453" s="431"/>
    </row>
    <row r="454" spans="1:13" x14ac:dyDescent="0.2">
      <c r="A454" s="431"/>
      <c r="B454" s="431"/>
      <c r="C454" s="431"/>
      <c r="D454" s="431"/>
      <c r="E454" s="431"/>
      <c r="F454" s="431"/>
      <c r="G454" s="431"/>
      <c r="H454" s="433"/>
      <c r="I454" s="624"/>
      <c r="J454" s="431"/>
      <c r="K454" s="431"/>
      <c r="L454" s="433"/>
      <c r="M454" s="431"/>
    </row>
    <row r="455" spans="1:13" x14ac:dyDescent="0.2">
      <c r="A455" s="431"/>
      <c r="B455" s="431"/>
      <c r="C455" s="431"/>
      <c r="D455" s="431"/>
      <c r="E455" s="431"/>
      <c r="F455" s="431"/>
      <c r="G455" s="431"/>
      <c r="H455" s="433"/>
      <c r="I455" s="624"/>
      <c r="J455" s="431"/>
      <c r="K455" s="431"/>
      <c r="L455" s="433"/>
      <c r="M455" s="431"/>
    </row>
    <row r="456" spans="1:13" x14ac:dyDescent="0.2">
      <c r="A456" s="431"/>
      <c r="B456" s="431"/>
      <c r="C456" s="431"/>
      <c r="D456" s="431"/>
      <c r="E456" s="431"/>
      <c r="F456" s="431"/>
      <c r="G456" s="431"/>
      <c r="H456" s="433"/>
      <c r="I456" s="624"/>
      <c r="J456" s="431"/>
      <c r="K456" s="431"/>
      <c r="L456" s="433"/>
      <c r="M456" s="431"/>
    </row>
    <row r="457" spans="1:13" x14ac:dyDescent="0.2">
      <c r="A457" s="431"/>
      <c r="B457" s="431"/>
      <c r="C457" s="431"/>
      <c r="D457" s="431"/>
      <c r="E457" s="431"/>
      <c r="F457" s="431"/>
      <c r="G457" s="431"/>
      <c r="H457" s="433"/>
      <c r="I457" s="624"/>
      <c r="J457" s="431"/>
      <c r="K457" s="431"/>
      <c r="L457" s="433"/>
      <c r="M457" s="431"/>
    </row>
    <row r="458" spans="1:13" x14ac:dyDescent="0.2">
      <c r="A458" s="431"/>
      <c r="B458" s="431"/>
      <c r="C458" s="431"/>
      <c r="D458" s="431"/>
      <c r="E458" s="431"/>
      <c r="F458" s="431"/>
      <c r="G458" s="431"/>
      <c r="H458" s="433"/>
      <c r="I458" s="624"/>
      <c r="J458" s="431"/>
      <c r="K458" s="431"/>
      <c r="L458" s="433"/>
      <c r="M458" s="431"/>
    </row>
    <row r="459" spans="1:13" x14ac:dyDescent="0.2">
      <c r="A459" s="431"/>
      <c r="B459" s="431"/>
      <c r="C459" s="431"/>
      <c r="D459" s="431"/>
      <c r="E459" s="431"/>
      <c r="F459" s="431"/>
      <c r="G459" s="431"/>
      <c r="H459" s="433"/>
      <c r="I459" s="624"/>
      <c r="J459" s="431"/>
      <c r="K459" s="431"/>
      <c r="L459" s="433"/>
      <c r="M459" s="431"/>
    </row>
    <row r="460" spans="1:13" x14ac:dyDescent="0.2">
      <c r="A460" s="431"/>
      <c r="B460" s="431"/>
      <c r="C460" s="431"/>
      <c r="D460" s="431"/>
      <c r="E460" s="431"/>
      <c r="F460" s="431"/>
      <c r="G460" s="431"/>
      <c r="H460" s="433"/>
      <c r="I460" s="624"/>
      <c r="J460" s="431"/>
      <c r="K460" s="431"/>
      <c r="L460" s="433"/>
      <c r="M460" s="431"/>
    </row>
    <row r="461" spans="1:13" x14ac:dyDescent="0.2">
      <c r="A461" s="431"/>
      <c r="B461" s="431"/>
      <c r="C461" s="431"/>
      <c r="D461" s="431"/>
      <c r="E461" s="431"/>
      <c r="F461" s="431"/>
      <c r="G461" s="431"/>
      <c r="H461" s="433"/>
      <c r="I461" s="624"/>
      <c r="J461" s="431"/>
      <c r="K461" s="431"/>
      <c r="L461" s="433"/>
      <c r="M461" s="431"/>
    </row>
    <row r="462" spans="1:13" x14ac:dyDescent="0.2">
      <c r="A462" s="431"/>
      <c r="B462" s="431"/>
      <c r="C462" s="431"/>
      <c r="D462" s="431"/>
      <c r="E462" s="431"/>
      <c r="F462" s="431"/>
      <c r="G462" s="431"/>
      <c r="H462" s="433"/>
      <c r="I462" s="624"/>
      <c r="J462" s="431"/>
      <c r="K462" s="431"/>
      <c r="L462" s="433"/>
      <c r="M462" s="431"/>
    </row>
    <row r="463" spans="1:13" x14ac:dyDescent="0.2">
      <c r="A463" s="431"/>
      <c r="B463" s="431"/>
      <c r="C463" s="431"/>
      <c r="D463" s="431"/>
      <c r="E463" s="431"/>
      <c r="F463" s="431"/>
      <c r="G463" s="431"/>
      <c r="H463" s="433"/>
      <c r="I463" s="624"/>
      <c r="J463" s="431"/>
      <c r="K463" s="431"/>
      <c r="L463" s="433"/>
      <c r="M463" s="431"/>
    </row>
    <row r="464" spans="1:13" x14ac:dyDescent="0.2">
      <c r="A464" s="431"/>
      <c r="B464" s="431"/>
      <c r="C464" s="431"/>
      <c r="D464" s="431"/>
      <c r="E464" s="431"/>
      <c r="F464" s="431"/>
      <c r="G464" s="431"/>
      <c r="H464" s="433"/>
      <c r="I464" s="624"/>
      <c r="J464" s="431"/>
      <c r="K464" s="431"/>
      <c r="L464" s="433"/>
      <c r="M464" s="431"/>
    </row>
    <row r="465" spans="1:13" x14ac:dyDescent="0.2">
      <c r="A465" s="431"/>
      <c r="B465" s="431"/>
      <c r="C465" s="431"/>
      <c r="D465" s="431"/>
      <c r="E465" s="431"/>
      <c r="F465" s="431"/>
      <c r="G465" s="431"/>
      <c r="H465" s="433"/>
      <c r="I465" s="624"/>
      <c r="J465" s="431"/>
      <c r="K465" s="431"/>
      <c r="L465" s="433"/>
      <c r="M465" s="431"/>
    </row>
    <row r="466" spans="1:13" x14ac:dyDescent="0.2">
      <c r="A466" s="431"/>
      <c r="B466" s="431"/>
      <c r="C466" s="431"/>
      <c r="D466" s="431"/>
      <c r="E466" s="431"/>
      <c r="F466" s="431"/>
      <c r="G466" s="431"/>
      <c r="H466" s="433"/>
      <c r="I466" s="624"/>
      <c r="J466" s="431"/>
      <c r="K466" s="431"/>
      <c r="L466" s="433"/>
      <c r="M466" s="431"/>
    </row>
    <row r="467" spans="1:13" x14ac:dyDescent="0.2">
      <c r="A467" s="431"/>
      <c r="B467" s="431"/>
      <c r="C467" s="431"/>
      <c r="D467" s="431"/>
      <c r="E467" s="431"/>
      <c r="F467" s="431"/>
      <c r="G467" s="431"/>
      <c r="H467" s="433"/>
      <c r="I467" s="624"/>
      <c r="J467" s="431"/>
      <c r="K467" s="431"/>
      <c r="L467" s="433"/>
      <c r="M467" s="431"/>
    </row>
    <row r="468" spans="1:13" x14ac:dyDescent="0.2">
      <c r="A468" s="431"/>
      <c r="B468" s="431"/>
      <c r="C468" s="431"/>
      <c r="D468" s="431"/>
      <c r="E468" s="431"/>
      <c r="F468" s="431"/>
      <c r="G468" s="431"/>
      <c r="H468" s="433"/>
      <c r="I468" s="624"/>
      <c r="J468" s="431"/>
      <c r="K468" s="431"/>
      <c r="L468" s="433"/>
      <c r="M468" s="431"/>
    </row>
    <row r="469" spans="1:13" x14ac:dyDescent="0.2">
      <c r="A469" s="431"/>
      <c r="B469" s="431"/>
      <c r="C469" s="431"/>
      <c r="D469" s="431"/>
      <c r="E469" s="431"/>
      <c r="F469" s="431"/>
      <c r="G469" s="431"/>
      <c r="H469" s="433"/>
      <c r="I469" s="624"/>
      <c r="J469" s="431"/>
      <c r="K469" s="431"/>
      <c r="L469" s="433"/>
      <c r="M469" s="431"/>
    </row>
    <row r="470" spans="1:13" x14ac:dyDescent="0.2">
      <c r="A470" s="431"/>
      <c r="B470" s="431"/>
      <c r="C470" s="431"/>
      <c r="D470" s="431"/>
      <c r="E470" s="431"/>
      <c r="F470" s="431"/>
      <c r="G470" s="431"/>
      <c r="H470" s="433"/>
      <c r="I470" s="624"/>
      <c r="J470" s="431"/>
      <c r="K470" s="431"/>
      <c r="L470" s="433"/>
      <c r="M470" s="431"/>
    </row>
    <row r="471" spans="1:13" x14ac:dyDescent="0.2">
      <c r="A471" s="431"/>
      <c r="B471" s="431"/>
      <c r="C471" s="431"/>
      <c r="D471" s="431"/>
      <c r="E471" s="431"/>
      <c r="F471" s="431"/>
      <c r="G471" s="431"/>
      <c r="H471" s="433"/>
      <c r="I471" s="624"/>
      <c r="J471" s="431"/>
      <c r="K471" s="431"/>
      <c r="L471" s="433"/>
      <c r="M471" s="431"/>
    </row>
    <row r="472" spans="1:13" x14ac:dyDescent="0.2">
      <c r="A472" s="431"/>
      <c r="B472" s="431"/>
      <c r="C472" s="431"/>
      <c r="D472" s="431"/>
      <c r="E472" s="431"/>
      <c r="F472" s="431"/>
      <c r="G472" s="431"/>
      <c r="H472" s="433"/>
      <c r="I472" s="624"/>
      <c r="J472" s="431"/>
      <c r="K472" s="431"/>
      <c r="L472" s="433"/>
      <c r="M472" s="431"/>
    </row>
    <row r="473" spans="1:13" x14ac:dyDescent="0.2">
      <c r="A473" s="431"/>
      <c r="B473" s="431"/>
      <c r="C473" s="431"/>
      <c r="D473" s="431"/>
      <c r="E473" s="431"/>
      <c r="F473" s="431"/>
      <c r="G473" s="431"/>
      <c r="H473" s="433"/>
      <c r="I473" s="624"/>
      <c r="J473" s="431"/>
      <c r="K473" s="431"/>
      <c r="L473" s="433"/>
      <c r="M473" s="431"/>
    </row>
    <row r="474" spans="1:13" x14ac:dyDescent="0.2">
      <c r="A474" s="431"/>
      <c r="B474" s="431"/>
      <c r="C474" s="431"/>
      <c r="D474" s="431"/>
      <c r="E474" s="431"/>
      <c r="F474" s="431"/>
      <c r="G474" s="431"/>
      <c r="H474" s="433"/>
      <c r="I474" s="624"/>
      <c r="J474" s="431"/>
      <c r="K474" s="431"/>
      <c r="L474" s="433"/>
      <c r="M474" s="431"/>
    </row>
    <row r="475" spans="1:13" x14ac:dyDescent="0.2">
      <c r="A475" s="431"/>
      <c r="B475" s="431"/>
      <c r="C475" s="431"/>
      <c r="D475" s="431"/>
      <c r="E475" s="431"/>
      <c r="F475" s="431"/>
      <c r="G475" s="431"/>
      <c r="H475" s="433"/>
      <c r="I475" s="624"/>
      <c r="J475" s="431"/>
      <c r="K475" s="431"/>
      <c r="L475" s="433"/>
      <c r="M475" s="431"/>
    </row>
    <row r="476" spans="1:13" x14ac:dyDescent="0.2">
      <c r="A476" s="431"/>
      <c r="B476" s="431"/>
      <c r="C476" s="431"/>
      <c r="D476" s="431"/>
      <c r="E476" s="431"/>
      <c r="F476" s="431"/>
      <c r="G476" s="431"/>
      <c r="H476" s="433"/>
      <c r="I476" s="624"/>
      <c r="J476" s="431"/>
      <c r="K476" s="431"/>
      <c r="L476" s="433"/>
      <c r="M476" s="431"/>
    </row>
    <row r="477" spans="1:13" x14ac:dyDescent="0.2">
      <c r="A477" s="431"/>
      <c r="B477" s="431"/>
      <c r="C477" s="431"/>
      <c r="D477" s="431"/>
      <c r="E477" s="431"/>
      <c r="F477" s="431"/>
      <c r="G477" s="431"/>
      <c r="H477" s="433"/>
      <c r="I477" s="624"/>
      <c r="J477" s="431"/>
      <c r="K477" s="431"/>
      <c r="L477" s="433"/>
      <c r="M477" s="431"/>
    </row>
    <row r="478" spans="1:13" x14ac:dyDescent="0.2">
      <c r="A478" s="431"/>
      <c r="B478" s="431"/>
      <c r="C478" s="431"/>
      <c r="D478" s="431"/>
      <c r="E478" s="431"/>
      <c r="F478" s="431"/>
      <c r="G478" s="431"/>
      <c r="H478" s="433"/>
      <c r="I478" s="624"/>
      <c r="J478" s="431"/>
      <c r="K478" s="431"/>
      <c r="L478" s="433"/>
      <c r="M478" s="431"/>
    </row>
    <row r="479" spans="1:13" x14ac:dyDescent="0.2">
      <c r="A479" s="431"/>
      <c r="B479" s="431"/>
      <c r="C479" s="431"/>
      <c r="D479" s="431"/>
      <c r="E479" s="431"/>
      <c r="F479" s="431"/>
      <c r="G479" s="431"/>
      <c r="H479" s="433"/>
      <c r="I479" s="624"/>
      <c r="J479" s="431"/>
      <c r="K479" s="431"/>
      <c r="L479" s="433"/>
      <c r="M479" s="431"/>
    </row>
    <row r="480" spans="1:13" x14ac:dyDescent="0.2">
      <c r="A480" s="431"/>
      <c r="B480" s="431"/>
      <c r="C480" s="431"/>
      <c r="D480" s="431"/>
      <c r="E480" s="431"/>
      <c r="F480" s="431"/>
      <c r="G480" s="431"/>
      <c r="H480" s="433"/>
      <c r="I480" s="624"/>
      <c r="J480" s="431"/>
      <c r="K480" s="431"/>
      <c r="L480" s="433"/>
      <c r="M480" s="431"/>
    </row>
    <row r="481" spans="1:13" x14ac:dyDescent="0.2">
      <c r="A481" s="431"/>
      <c r="B481" s="431"/>
      <c r="C481" s="431"/>
      <c r="D481" s="431"/>
      <c r="E481" s="431"/>
      <c r="F481" s="431"/>
      <c r="G481" s="431"/>
      <c r="H481" s="433"/>
      <c r="I481" s="624"/>
      <c r="J481" s="431"/>
      <c r="K481" s="431"/>
      <c r="L481" s="433"/>
      <c r="M481" s="431"/>
    </row>
    <row r="482" spans="1:13" x14ac:dyDescent="0.2">
      <c r="A482" s="431"/>
      <c r="B482" s="431"/>
      <c r="C482" s="431"/>
      <c r="D482" s="431"/>
      <c r="E482" s="431"/>
      <c r="F482" s="431"/>
      <c r="G482" s="431"/>
      <c r="H482" s="433"/>
      <c r="I482" s="624"/>
      <c r="J482" s="431"/>
      <c r="K482" s="431"/>
      <c r="L482" s="433"/>
      <c r="M482" s="431"/>
    </row>
    <row r="483" spans="1:13" x14ac:dyDescent="0.2">
      <c r="A483" s="431"/>
      <c r="B483" s="431"/>
      <c r="C483" s="431"/>
      <c r="D483" s="431"/>
      <c r="E483" s="431"/>
      <c r="F483" s="431"/>
      <c r="G483" s="431"/>
      <c r="H483" s="433"/>
      <c r="I483" s="624"/>
      <c r="J483" s="431"/>
      <c r="K483" s="431"/>
      <c r="L483" s="433"/>
      <c r="M483" s="431"/>
    </row>
    <row r="484" spans="1:13" x14ac:dyDescent="0.2">
      <c r="A484" s="431"/>
      <c r="B484" s="431"/>
      <c r="C484" s="431"/>
      <c r="D484" s="431"/>
      <c r="E484" s="431"/>
      <c r="F484" s="431"/>
      <c r="G484" s="431"/>
      <c r="H484" s="433"/>
      <c r="I484" s="624"/>
      <c r="J484" s="431"/>
      <c r="K484" s="431"/>
      <c r="L484" s="433"/>
      <c r="M484" s="431"/>
    </row>
    <row r="485" spans="1:13" x14ac:dyDescent="0.2">
      <c r="A485" s="431"/>
      <c r="B485" s="431"/>
      <c r="C485" s="431"/>
      <c r="D485" s="431"/>
      <c r="E485" s="431"/>
      <c r="F485" s="431"/>
      <c r="G485" s="431"/>
      <c r="H485" s="433"/>
      <c r="I485" s="624"/>
      <c r="J485" s="431"/>
      <c r="K485" s="431"/>
      <c r="L485" s="433"/>
      <c r="M485" s="431"/>
    </row>
    <row r="486" spans="1:13" x14ac:dyDescent="0.2">
      <c r="A486" s="431"/>
      <c r="B486" s="431"/>
      <c r="C486" s="431"/>
      <c r="D486" s="431"/>
      <c r="E486" s="431"/>
      <c r="F486" s="431"/>
      <c r="G486" s="431"/>
      <c r="H486" s="433"/>
      <c r="I486" s="624"/>
      <c r="J486" s="431"/>
      <c r="K486" s="431"/>
      <c r="L486" s="433"/>
      <c r="M486" s="431"/>
    </row>
    <row r="487" spans="1:13" x14ac:dyDescent="0.2">
      <c r="A487" s="431"/>
      <c r="B487" s="431"/>
      <c r="C487" s="431"/>
      <c r="D487" s="431"/>
      <c r="E487" s="431"/>
      <c r="F487" s="431"/>
      <c r="G487" s="431"/>
      <c r="H487" s="433"/>
      <c r="I487" s="624"/>
      <c r="J487" s="431"/>
      <c r="K487" s="431"/>
      <c r="L487" s="433"/>
      <c r="M487" s="431"/>
    </row>
    <row r="488" spans="1:13" x14ac:dyDescent="0.2">
      <c r="A488" s="431"/>
      <c r="B488" s="431"/>
      <c r="C488" s="431"/>
      <c r="D488" s="431"/>
      <c r="E488" s="431"/>
      <c r="F488" s="431"/>
      <c r="G488" s="431"/>
      <c r="H488" s="433"/>
      <c r="I488" s="624"/>
      <c r="J488" s="431"/>
      <c r="K488" s="431"/>
      <c r="L488" s="433"/>
      <c r="M488" s="431"/>
    </row>
    <row r="489" spans="1:13" x14ac:dyDescent="0.2">
      <c r="A489" s="431"/>
      <c r="B489" s="431"/>
      <c r="C489" s="431"/>
      <c r="D489" s="431"/>
      <c r="E489" s="431"/>
      <c r="F489" s="431"/>
      <c r="G489" s="431"/>
      <c r="H489" s="433"/>
      <c r="I489" s="624"/>
      <c r="J489" s="431"/>
      <c r="K489" s="431"/>
      <c r="L489" s="433"/>
      <c r="M489" s="431"/>
    </row>
    <row r="490" spans="1:13" x14ac:dyDescent="0.2">
      <c r="A490" s="431"/>
      <c r="B490" s="431"/>
      <c r="C490" s="431"/>
      <c r="D490" s="431"/>
      <c r="E490" s="431"/>
      <c r="F490" s="431"/>
      <c r="G490" s="431"/>
      <c r="H490" s="433"/>
      <c r="I490" s="624"/>
      <c r="J490" s="431"/>
      <c r="K490" s="431"/>
      <c r="L490" s="433"/>
      <c r="M490" s="431"/>
    </row>
    <row r="491" spans="1:13" x14ac:dyDescent="0.2">
      <c r="A491" s="431"/>
      <c r="B491" s="431"/>
      <c r="C491" s="431"/>
      <c r="D491" s="431"/>
      <c r="E491" s="431"/>
      <c r="F491" s="431"/>
      <c r="G491" s="431"/>
      <c r="H491" s="433"/>
      <c r="I491" s="624"/>
      <c r="J491" s="431"/>
      <c r="K491" s="431"/>
      <c r="L491" s="433"/>
      <c r="M491" s="431"/>
    </row>
    <row r="492" spans="1:13" x14ac:dyDescent="0.2">
      <c r="A492" s="431"/>
      <c r="B492" s="431"/>
      <c r="C492" s="431"/>
      <c r="D492" s="431"/>
      <c r="E492" s="431"/>
      <c r="F492" s="431"/>
      <c r="G492" s="431"/>
      <c r="H492" s="433"/>
      <c r="I492" s="624"/>
      <c r="J492" s="431"/>
      <c r="K492" s="431"/>
      <c r="L492" s="433"/>
      <c r="M492" s="431"/>
    </row>
    <row r="493" spans="1:13" x14ac:dyDescent="0.2">
      <c r="A493" s="431"/>
      <c r="B493" s="431"/>
      <c r="C493" s="431"/>
      <c r="D493" s="431"/>
      <c r="E493" s="431"/>
      <c r="F493" s="431"/>
      <c r="G493" s="431"/>
      <c r="H493" s="433"/>
      <c r="I493" s="624"/>
      <c r="J493" s="431"/>
      <c r="K493" s="431"/>
      <c r="L493" s="433"/>
      <c r="M493" s="431"/>
    </row>
    <row r="494" spans="1:13" x14ac:dyDescent="0.2">
      <c r="A494" s="431"/>
      <c r="B494" s="431"/>
      <c r="C494" s="431"/>
      <c r="D494" s="431"/>
      <c r="E494" s="431"/>
      <c r="F494" s="431"/>
      <c r="G494" s="431"/>
      <c r="H494" s="433"/>
      <c r="I494" s="624"/>
      <c r="J494" s="431"/>
      <c r="K494" s="431"/>
      <c r="L494" s="433"/>
      <c r="M494" s="431"/>
    </row>
    <row r="495" spans="1:13" x14ac:dyDescent="0.2">
      <c r="A495" s="431"/>
      <c r="B495" s="431"/>
      <c r="C495" s="431"/>
      <c r="D495" s="431"/>
      <c r="E495" s="431"/>
      <c r="F495" s="431"/>
      <c r="G495" s="431"/>
      <c r="H495" s="433"/>
      <c r="I495" s="624"/>
      <c r="J495" s="431"/>
      <c r="K495" s="431"/>
      <c r="L495" s="433"/>
      <c r="M495" s="431"/>
    </row>
    <row r="496" spans="1:13" x14ac:dyDescent="0.2">
      <c r="A496" s="431"/>
      <c r="B496" s="431"/>
      <c r="C496" s="431"/>
      <c r="D496" s="431"/>
      <c r="E496" s="431"/>
      <c r="F496" s="431"/>
      <c r="G496" s="431"/>
      <c r="H496" s="433"/>
      <c r="I496" s="624"/>
      <c r="J496" s="431"/>
      <c r="K496" s="431"/>
      <c r="L496" s="433"/>
      <c r="M496" s="431"/>
    </row>
    <row r="497" spans="1:13" x14ac:dyDescent="0.2">
      <c r="A497" s="431"/>
      <c r="B497" s="431"/>
      <c r="C497" s="431"/>
      <c r="D497" s="431"/>
      <c r="E497" s="431"/>
      <c r="F497" s="431"/>
      <c r="G497" s="431"/>
      <c r="H497" s="433"/>
      <c r="I497" s="624"/>
      <c r="J497" s="431"/>
      <c r="K497" s="431"/>
      <c r="L497" s="433"/>
      <c r="M497" s="431"/>
    </row>
    <row r="498" spans="1:13" x14ac:dyDescent="0.2">
      <c r="A498" s="431"/>
      <c r="B498" s="431"/>
      <c r="C498" s="431"/>
      <c r="D498" s="431"/>
      <c r="E498" s="431"/>
      <c r="F498" s="431"/>
      <c r="G498" s="431"/>
      <c r="H498" s="433"/>
      <c r="I498" s="624"/>
      <c r="J498" s="431"/>
      <c r="K498" s="431"/>
      <c r="L498" s="433"/>
      <c r="M498" s="431"/>
    </row>
    <row r="499" spans="1:13" x14ac:dyDescent="0.2">
      <c r="A499" s="431"/>
      <c r="B499" s="431"/>
      <c r="C499" s="431"/>
      <c r="D499" s="431"/>
      <c r="E499" s="431"/>
      <c r="F499" s="431"/>
      <c r="G499" s="431"/>
      <c r="H499" s="433"/>
      <c r="I499" s="624"/>
      <c r="J499" s="431"/>
      <c r="K499" s="431"/>
      <c r="L499" s="433"/>
      <c r="M499" s="431"/>
    </row>
    <row r="500" spans="1:13" x14ac:dyDescent="0.2">
      <c r="A500" s="431"/>
      <c r="B500" s="431"/>
      <c r="C500" s="431"/>
      <c r="D500" s="431"/>
      <c r="E500" s="431"/>
      <c r="F500" s="431"/>
      <c r="G500" s="431"/>
      <c r="H500" s="433"/>
      <c r="I500" s="624"/>
      <c r="J500" s="431"/>
      <c r="K500" s="431"/>
      <c r="L500" s="433"/>
      <c r="M500" s="431"/>
    </row>
    <row r="501" spans="1:13" x14ac:dyDescent="0.2">
      <c r="A501" s="431"/>
      <c r="B501" s="431"/>
      <c r="C501" s="431"/>
      <c r="D501" s="431"/>
      <c r="E501" s="431"/>
      <c r="F501" s="431"/>
      <c r="G501" s="431"/>
      <c r="H501" s="433"/>
      <c r="I501" s="624"/>
      <c r="J501" s="431"/>
      <c r="K501" s="431"/>
      <c r="L501" s="433"/>
      <c r="M501" s="431"/>
    </row>
    <row r="502" spans="1:13" x14ac:dyDescent="0.2">
      <c r="A502" s="431"/>
      <c r="B502" s="431"/>
      <c r="C502" s="431"/>
      <c r="D502" s="431"/>
      <c r="E502" s="431"/>
      <c r="F502" s="431"/>
      <c r="G502" s="431"/>
      <c r="H502" s="433"/>
      <c r="I502" s="624"/>
      <c r="J502" s="431"/>
      <c r="K502" s="431"/>
      <c r="L502" s="433"/>
      <c r="M502" s="431"/>
    </row>
    <row r="503" spans="1:13" x14ac:dyDescent="0.2">
      <c r="A503" s="431"/>
      <c r="B503" s="431"/>
      <c r="C503" s="431"/>
      <c r="D503" s="431"/>
      <c r="E503" s="431"/>
      <c r="F503" s="431"/>
      <c r="G503" s="431"/>
      <c r="H503" s="433"/>
      <c r="I503" s="624"/>
      <c r="J503" s="431"/>
      <c r="K503" s="431"/>
      <c r="L503" s="433"/>
      <c r="M503" s="431"/>
    </row>
    <row r="504" spans="1:13" x14ac:dyDescent="0.2">
      <c r="A504" s="431"/>
      <c r="B504" s="431"/>
      <c r="C504" s="431"/>
      <c r="D504" s="431"/>
      <c r="E504" s="431"/>
      <c r="F504" s="431"/>
      <c r="G504" s="431"/>
      <c r="H504" s="433"/>
      <c r="I504" s="624"/>
      <c r="J504" s="431"/>
      <c r="K504" s="431"/>
      <c r="L504" s="433"/>
      <c r="M504" s="431"/>
    </row>
    <row r="505" spans="1:13" x14ac:dyDescent="0.2">
      <c r="A505" s="431"/>
      <c r="B505" s="431"/>
      <c r="C505" s="431"/>
      <c r="D505" s="431"/>
      <c r="E505" s="431"/>
      <c r="F505" s="431"/>
      <c r="G505" s="431"/>
      <c r="H505" s="433"/>
      <c r="I505" s="624"/>
      <c r="J505" s="431"/>
      <c r="K505" s="431"/>
      <c r="L505" s="433"/>
      <c r="M505" s="431"/>
    </row>
    <row r="506" spans="1:13" x14ac:dyDescent="0.2">
      <c r="A506" s="431"/>
      <c r="B506" s="431"/>
      <c r="C506" s="431"/>
      <c r="D506" s="431"/>
      <c r="E506" s="431"/>
      <c r="F506" s="431"/>
      <c r="G506" s="431"/>
      <c r="H506" s="433"/>
      <c r="I506" s="624"/>
      <c r="J506" s="431"/>
      <c r="K506" s="431"/>
      <c r="L506" s="433"/>
      <c r="M506" s="431"/>
    </row>
    <row r="507" spans="1:13" x14ac:dyDescent="0.2">
      <c r="A507" s="431"/>
      <c r="B507" s="431"/>
      <c r="C507" s="431"/>
      <c r="D507" s="431"/>
      <c r="E507" s="431"/>
      <c r="F507" s="431"/>
      <c r="G507" s="431"/>
      <c r="H507" s="433"/>
      <c r="I507" s="624"/>
      <c r="J507" s="431"/>
      <c r="K507" s="431"/>
      <c r="L507" s="433"/>
      <c r="M507" s="431"/>
    </row>
    <row r="508" spans="1:13" x14ac:dyDescent="0.2">
      <c r="A508" s="431"/>
      <c r="B508" s="431"/>
      <c r="C508" s="431"/>
      <c r="D508" s="431"/>
      <c r="E508" s="431"/>
      <c r="F508" s="431"/>
      <c r="G508" s="431"/>
      <c r="H508" s="433"/>
      <c r="I508" s="624"/>
      <c r="J508" s="431"/>
      <c r="K508" s="431"/>
      <c r="L508" s="433"/>
      <c r="M508" s="431"/>
    </row>
    <row r="509" spans="1:13" x14ac:dyDescent="0.2">
      <c r="A509" s="431"/>
      <c r="B509" s="431"/>
      <c r="C509" s="431"/>
      <c r="D509" s="431"/>
      <c r="E509" s="431"/>
      <c r="F509" s="431"/>
      <c r="G509" s="431"/>
      <c r="H509" s="433"/>
      <c r="I509" s="624"/>
      <c r="J509" s="431"/>
      <c r="K509" s="431"/>
      <c r="L509" s="433"/>
      <c r="M509" s="431"/>
    </row>
    <row r="510" spans="1:13" x14ac:dyDescent="0.2">
      <c r="A510" s="431"/>
      <c r="B510" s="431"/>
      <c r="C510" s="431"/>
      <c r="D510" s="431"/>
      <c r="E510" s="431"/>
      <c r="F510" s="431"/>
      <c r="G510" s="431"/>
      <c r="H510" s="433"/>
      <c r="I510" s="624"/>
      <c r="J510" s="431"/>
      <c r="K510" s="431"/>
      <c r="L510" s="433"/>
      <c r="M510" s="431"/>
    </row>
    <row r="511" spans="1:13" x14ac:dyDescent="0.2">
      <c r="A511" s="431"/>
      <c r="B511" s="431"/>
      <c r="C511" s="431"/>
      <c r="D511" s="431"/>
      <c r="E511" s="431"/>
      <c r="F511" s="431"/>
      <c r="G511" s="431"/>
      <c r="H511" s="433"/>
      <c r="I511" s="624"/>
      <c r="J511" s="431"/>
      <c r="K511" s="431"/>
      <c r="L511" s="433"/>
      <c r="M511" s="431"/>
    </row>
    <row r="512" spans="1:13" x14ac:dyDescent="0.2">
      <c r="A512" s="431"/>
      <c r="B512" s="431"/>
      <c r="C512" s="431"/>
      <c r="D512" s="431"/>
      <c r="E512" s="431"/>
      <c r="F512" s="431"/>
      <c r="G512" s="431"/>
      <c r="H512" s="433"/>
      <c r="I512" s="624"/>
      <c r="J512" s="431"/>
      <c r="K512" s="431"/>
      <c r="L512" s="433"/>
      <c r="M512" s="431"/>
    </row>
    <row r="513" spans="1:13" x14ac:dyDescent="0.2">
      <c r="A513" s="431"/>
      <c r="B513" s="431"/>
      <c r="C513" s="431"/>
      <c r="D513" s="431"/>
      <c r="E513" s="431"/>
      <c r="F513" s="431"/>
      <c r="G513" s="431"/>
      <c r="H513" s="433"/>
      <c r="I513" s="624"/>
      <c r="J513" s="431"/>
      <c r="K513" s="431"/>
      <c r="L513" s="433"/>
      <c r="M513" s="431"/>
    </row>
    <row r="514" spans="1:13" x14ac:dyDescent="0.2">
      <c r="A514" s="431"/>
      <c r="B514" s="431"/>
      <c r="C514" s="431"/>
      <c r="D514" s="431"/>
      <c r="E514" s="431"/>
      <c r="F514" s="431"/>
      <c r="G514" s="431"/>
      <c r="H514" s="433"/>
      <c r="I514" s="624"/>
      <c r="J514" s="431"/>
      <c r="K514" s="431"/>
      <c r="L514" s="433"/>
      <c r="M514" s="431"/>
    </row>
    <row r="515" spans="1:13" x14ac:dyDescent="0.2">
      <c r="A515" s="431"/>
      <c r="B515" s="431"/>
      <c r="C515" s="431"/>
      <c r="D515" s="431"/>
      <c r="E515" s="431"/>
      <c r="F515" s="431"/>
      <c r="G515" s="431"/>
      <c r="H515" s="433"/>
      <c r="I515" s="624"/>
      <c r="J515" s="431"/>
      <c r="K515" s="431"/>
      <c r="L515" s="433"/>
      <c r="M515" s="431"/>
    </row>
    <row r="516" spans="1:13" x14ac:dyDescent="0.2">
      <c r="A516" s="431"/>
      <c r="B516" s="431"/>
      <c r="C516" s="431"/>
      <c r="D516" s="431"/>
      <c r="E516" s="431"/>
      <c r="F516" s="431"/>
      <c r="G516" s="431"/>
      <c r="H516" s="433"/>
      <c r="I516" s="624"/>
      <c r="J516" s="431"/>
      <c r="K516" s="431"/>
      <c r="L516" s="433"/>
      <c r="M516" s="431"/>
    </row>
    <row r="517" spans="1:13" x14ac:dyDescent="0.2">
      <c r="A517" s="431"/>
      <c r="B517" s="431"/>
      <c r="C517" s="431"/>
      <c r="D517" s="431"/>
      <c r="E517" s="431"/>
      <c r="F517" s="431"/>
      <c r="G517" s="431"/>
      <c r="H517" s="433"/>
      <c r="I517" s="624"/>
      <c r="J517" s="431"/>
      <c r="K517" s="431"/>
      <c r="L517" s="433"/>
      <c r="M517" s="431"/>
    </row>
    <row r="518" spans="1:13" x14ac:dyDescent="0.2">
      <c r="A518" s="431"/>
      <c r="B518" s="431"/>
      <c r="C518" s="431"/>
      <c r="D518" s="431"/>
      <c r="E518" s="431"/>
      <c r="F518" s="431"/>
      <c r="G518" s="431"/>
      <c r="H518" s="433"/>
      <c r="I518" s="624"/>
      <c r="J518" s="431"/>
      <c r="K518" s="431"/>
      <c r="L518" s="433"/>
      <c r="M518" s="431"/>
    </row>
    <row r="519" spans="1:13" x14ac:dyDescent="0.2">
      <c r="A519" s="431"/>
      <c r="B519" s="431"/>
      <c r="C519" s="431"/>
      <c r="D519" s="431"/>
      <c r="E519" s="431"/>
      <c r="F519" s="431"/>
      <c r="G519" s="431"/>
      <c r="H519" s="433"/>
      <c r="I519" s="624"/>
      <c r="J519" s="431"/>
      <c r="K519" s="431"/>
      <c r="L519" s="433"/>
      <c r="M519" s="431"/>
    </row>
    <row r="520" spans="1:13" x14ac:dyDescent="0.2">
      <c r="A520" s="431"/>
      <c r="B520" s="431"/>
      <c r="C520" s="431"/>
      <c r="D520" s="431"/>
      <c r="E520" s="431"/>
      <c r="F520" s="431"/>
      <c r="G520" s="431"/>
      <c r="H520" s="433"/>
      <c r="I520" s="624"/>
      <c r="J520" s="431"/>
      <c r="K520" s="431"/>
      <c r="L520" s="433"/>
      <c r="M520" s="431"/>
    </row>
    <row r="521" spans="1:13" x14ac:dyDescent="0.2">
      <c r="A521" s="431"/>
      <c r="B521" s="431"/>
      <c r="C521" s="431"/>
      <c r="D521" s="431"/>
      <c r="E521" s="431"/>
      <c r="F521" s="431"/>
      <c r="G521" s="431"/>
      <c r="H521" s="433"/>
      <c r="I521" s="624"/>
      <c r="J521" s="431"/>
      <c r="K521" s="431"/>
      <c r="L521" s="433"/>
      <c r="M521" s="431"/>
    </row>
    <row r="522" spans="1:13" x14ac:dyDescent="0.2">
      <c r="A522" s="431"/>
      <c r="B522" s="431"/>
      <c r="C522" s="431"/>
      <c r="D522" s="431"/>
      <c r="E522" s="431"/>
      <c r="F522" s="431"/>
      <c r="G522" s="431"/>
      <c r="H522" s="433"/>
      <c r="I522" s="624"/>
      <c r="J522" s="431"/>
      <c r="K522" s="431"/>
      <c r="L522" s="433"/>
      <c r="M522" s="431"/>
    </row>
    <row r="523" spans="1:13" x14ac:dyDescent="0.2">
      <c r="A523" s="431"/>
      <c r="B523" s="431"/>
      <c r="C523" s="431"/>
      <c r="D523" s="431"/>
      <c r="E523" s="431"/>
      <c r="F523" s="431"/>
      <c r="G523" s="431"/>
      <c r="H523" s="433"/>
      <c r="I523" s="624"/>
      <c r="J523" s="431"/>
      <c r="K523" s="431"/>
      <c r="L523" s="433"/>
      <c r="M523" s="431"/>
    </row>
    <row r="524" spans="1:13" x14ac:dyDescent="0.2">
      <c r="A524" s="431"/>
      <c r="B524" s="431"/>
      <c r="C524" s="431"/>
      <c r="D524" s="431"/>
      <c r="E524" s="431"/>
      <c r="F524" s="431"/>
      <c r="G524" s="431"/>
      <c r="H524" s="433"/>
      <c r="I524" s="624"/>
      <c r="J524" s="431"/>
      <c r="K524" s="431"/>
      <c r="L524" s="433"/>
      <c r="M524" s="431"/>
    </row>
    <row r="525" spans="1:13" x14ac:dyDescent="0.2">
      <c r="A525" s="431"/>
      <c r="B525" s="431"/>
      <c r="C525" s="431"/>
      <c r="D525" s="431"/>
      <c r="E525" s="431"/>
      <c r="F525" s="431"/>
      <c r="G525" s="431"/>
      <c r="H525" s="433"/>
      <c r="I525" s="624"/>
      <c r="J525" s="431"/>
      <c r="K525" s="431"/>
      <c r="L525" s="433"/>
      <c r="M525" s="431"/>
    </row>
    <row r="526" spans="1:13" x14ac:dyDescent="0.2">
      <c r="A526" s="431"/>
      <c r="B526" s="431"/>
      <c r="C526" s="431"/>
      <c r="D526" s="431"/>
      <c r="E526" s="431"/>
      <c r="F526" s="431"/>
      <c r="G526" s="431"/>
      <c r="H526" s="433"/>
      <c r="I526" s="624"/>
      <c r="J526" s="431"/>
      <c r="K526" s="431"/>
      <c r="L526" s="433"/>
      <c r="M526" s="431"/>
    </row>
    <row r="527" spans="1:13" x14ac:dyDescent="0.2">
      <c r="A527" s="431"/>
      <c r="B527" s="431"/>
      <c r="C527" s="431"/>
      <c r="D527" s="431"/>
      <c r="E527" s="431"/>
      <c r="F527" s="431"/>
      <c r="G527" s="431"/>
      <c r="H527" s="433"/>
      <c r="I527" s="624"/>
      <c r="J527" s="431"/>
      <c r="K527" s="431"/>
      <c r="L527" s="433"/>
      <c r="M527" s="431"/>
    </row>
    <row r="528" spans="1:13" x14ac:dyDescent="0.2">
      <c r="A528" s="431"/>
      <c r="B528" s="431"/>
      <c r="C528" s="431"/>
      <c r="D528" s="431"/>
      <c r="E528" s="431"/>
      <c r="F528" s="431"/>
      <c r="G528" s="431"/>
      <c r="H528" s="433"/>
      <c r="I528" s="624"/>
      <c r="J528" s="431"/>
      <c r="K528" s="431"/>
      <c r="L528" s="433"/>
      <c r="M528" s="431"/>
    </row>
    <row r="529" spans="1:13" x14ac:dyDescent="0.2">
      <c r="A529" s="431"/>
      <c r="B529" s="431"/>
      <c r="C529" s="431"/>
      <c r="D529" s="431"/>
      <c r="E529" s="431"/>
      <c r="F529" s="431"/>
      <c r="G529" s="431"/>
      <c r="H529" s="433"/>
      <c r="I529" s="624"/>
      <c r="J529" s="431"/>
      <c r="K529" s="431"/>
      <c r="L529" s="433"/>
      <c r="M529" s="431"/>
    </row>
    <row r="530" spans="1:13" x14ac:dyDescent="0.2">
      <c r="A530" s="431"/>
      <c r="B530" s="431"/>
      <c r="C530" s="431"/>
      <c r="D530" s="431"/>
      <c r="E530" s="431"/>
      <c r="F530" s="431"/>
      <c r="G530" s="431"/>
      <c r="H530" s="433"/>
      <c r="I530" s="624"/>
      <c r="J530" s="431"/>
      <c r="K530" s="431"/>
      <c r="L530" s="433"/>
      <c r="M530" s="431"/>
    </row>
    <row r="531" spans="1:13" x14ac:dyDescent="0.2">
      <c r="A531" s="431"/>
      <c r="B531" s="431"/>
      <c r="C531" s="431"/>
      <c r="D531" s="431"/>
      <c r="E531" s="431"/>
      <c r="F531" s="431"/>
      <c r="G531" s="431"/>
      <c r="H531" s="433"/>
      <c r="I531" s="624"/>
      <c r="J531" s="431"/>
      <c r="K531" s="431"/>
      <c r="L531" s="433"/>
      <c r="M531" s="431"/>
    </row>
    <row r="532" spans="1:13" x14ac:dyDescent="0.2">
      <c r="A532" s="431"/>
      <c r="B532" s="431"/>
      <c r="C532" s="431"/>
      <c r="D532" s="431"/>
      <c r="E532" s="431"/>
      <c r="F532" s="431"/>
      <c r="G532" s="431"/>
      <c r="H532" s="433"/>
      <c r="I532" s="624"/>
      <c r="J532" s="431"/>
      <c r="K532" s="431"/>
      <c r="L532" s="433"/>
      <c r="M532" s="431"/>
    </row>
    <row r="533" spans="1:13" x14ac:dyDescent="0.2">
      <c r="A533" s="431"/>
      <c r="B533" s="431"/>
      <c r="C533" s="431"/>
      <c r="D533" s="431"/>
      <c r="E533" s="431"/>
      <c r="F533" s="431"/>
      <c r="G533" s="431"/>
      <c r="H533" s="433"/>
      <c r="I533" s="624"/>
      <c r="J533" s="431"/>
      <c r="K533" s="431"/>
      <c r="L533" s="433"/>
      <c r="M533" s="431"/>
    </row>
    <row r="534" spans="1:13" x14ac:dyDescent="0.2">
      <c r="A534" s="431"/>
      <c r="B534" s="431"/>
      <c r="C534" s="431"/>
      <c r="D534" s="431"/>
      <c r="E534" s="431"/>
      <c r="F534" s="431"/>
      <c r="G534" s="431"/>
      <c r="H534" s="433"/>
      <c r="I534" s="624"/>
      <c r="J534" s="431"/>
      <c r="K534" s="431"/>
      <c r="L534" s="433"/>
      <c r="M534" s="431"/>
    </row>
    <row r="535" spans="1:13" x14ac:dyDescent="0.2">
      <c r="A535" s="431"/>
      <c r="B535" s="431"/>
      <c r="C535" s="431"/>
      <c r="D535" s="431"/>
      <c r="E535" s="431"/>
      <c r="F535" s="431"/>
      <c r="G535" s="431"/>
      <c r="H535" s="433"/>
      <c r="I535" s="624"/>
      <c r="J535" s="431"/>
      <c r="K535" s="431"/>
      <c r="L535" s="433"/>
      <c r="M535" s="431"/>
    </row>
    <row r="536" spans="1:13" x14ac:dyDescent="0.2">
      <c r="A536" s="431"/>
      <c r="B536" s="431"/>
      <c r="C536" s="431"/>
      <c r="D536" s="431"/>
      <c r="E536" s="431"/>
      <c r="F536" s="431"/>
      <c r="G536" s="431"/>
      <c r="H536" s="433"/>
      <c r="I536" s="624"/>
      <c r="J536" s="431"/>
      <c r="K536" s="431"/>
      <c r="L536" s="433"/>
      <c r="M536" s="431"/>
    </row>
    <row r="537" spans="1:13" x14ac:dyDescent="0.2">
      <c r="A537" s="431"/>
      <c r="B537" s="431"/>
      <c r="C537" s="431"/>
      <c r="D537" s="431"/>
      <c r="E537" s="431"/>
      <c r="F537" s="431"/>
      <c r="G537" s="431"/>
      <c r="H537" s="433"/>
      <c r="I537" s="624"/>
      <c r="J537" s="431"/>
      <c r="K537" s="431"/>
      <c r="L537" s="433"/>
      <c r="M537" s="431"/>
    </row>
    <row r="538" spans="1:13" x14ac:dyDescent="0.2">
      <c r="A538" s="431"/>
      <c r="B538" s="431"/>
      <c r="C538" s="431"/>
      <c r="D538" s="431"/>
      <c r="E538" s="431"/>
      <c r="F538" s="431"/>
      <c r="G538" s="431"/>
      <c r="H538" s="433"/>
      <c r="I538" s="624"/>
      <c r="J538" s="431"/>
      <c r="K538" s="431"/>
      <c r="L538" s="433"/>
      <c r="M538" s="431"/>
    </row>
    <row r="539" spans="1:13" x14ac:dyDescent="0.2">
      <c r="A539" s="431"/>
      <c r="B539" s="431"/>
      <c r="C539" s="431"/>
      <c r="D539" s="431"/>
      <c r="E539" s="431"/>
      <c r="F539" s="431"/>
      <c r="G539" s="431"/>
      <c r="H539" s="433"/>
      <c r="I539" s="624"/>
      <c r="J539" s="431"/>
      <c r="K539" s="431"/>
      <c r="L539" s="433"/>
      <c r="M539" s="431"/>
    </row>
    <row r="540" spans="1:13" x14ac:dyDescent="0.2">
      <c r="A540" s="431"/>
      <c r="B540" s="431"/>
      <c r="C540" s="431"/>
      <c r="D540" s="431"/>
      <c r="E540" s="431"/>
      <c r="F540" s="431"/>
      <c r="G540" s="431"/>
      <c r="H540" s="433"/>
      <c r="I540" s="624"/>
      <c r="J540" s="431"/>
      <c r="K540" s="431"/>
      <c r="L540" s="433"/>
      <c r="M540" s="431"/>
    </row>
    <row r="541" spans="1:13" x14ac:dyDescent="0.2">
      <c r="A541" s="431"/>
      <c r="B541" s="431"/>
      <c r="C541" s="431"/>
      <c r="D541" s="431"/>
      <c r="E541" s="431"/>
      <c r="F541" s="431"/>
      <c r="G541" s="431"/>
      <c r="H541" s="433"/>
      <c r="I541" s="624"/>
      <c r="J541" s="431"/>
      <c r="K541" s="431"/>
      <c r="L541" s="433"/>
      <c r="M541" s="431"/>
    </row>
    <row r="542" spans="1:13" x14ac:dyDescent="0.2">
      <c r="A542" s="431"/>
      <c r="B542" s="431"/>
      <c r="C542" s="431"/>
      <c r="D542" s="431"/>
      <c r="E542" s="431"/>
      <c r="F542" s="431"/>
      <c r="G542" s="431"/>
      <c r="H542" s="433"/>
      <c r="I542" s="624"/>
      <c r="J542" s="431"/>
      <c r="K542" s="431"/>
      <c r="L542" s="433"/>
      <c r="M542" s="431"/>
    </row>
    <row r="543" spans="1:13" x14ac:dyDescent="0.2">
      <c r="A543" s="431"/>
      <c r="B543" s="431"/>
      <c r="C543" s="431"/>
      <c r="D543" s="431"/>
      <c r="E543" s="431"/>
      <c r="F543" s="431"/>
      <c r="G543" s="431"/>
      <c r="H543" s="433"/>
      <c r="I543" s="624"/>
      <c r="J543" s="431"/>
      <c r="K543" s="431"/>
      <c r="L543" s="433"/>
      <c r="M543" s="431"/>
    </row>
    <row r="544" spans="1:13" x14ac:dyDescent="0.2">
      <c r="A544" s="431"/>
      <c r="B544" s="431"/>
      <c r="C544" s="431"/>
      <c r="D544" s="431"/>
      <c r="E544" s="431"/>
      <c r="F544" s="431"/>
      <c r="G544" s="431"/>
      <c r="H544" s="433"/>
      <c r="I544" s="624"/>
      <c r="J544" s="431"/>
      <c r="K544" s="431"/>
      <c r="L544" s="433"/>
      <c r="M544" s="431"/>
    </row>
    <row r="545" spans="1:13" x14ac:dyDescent="0.2">
      <c r="A545" s="431"/>
      <c r="B545" s="431"/>
      <c r="C545" s="431"/>
      <c r="D545" s="431"/>
      <c r="E545" s="431"/>
      <c r="F545" s="431"/>
      <c r="G545" s="431"/>
      <c r="H545" s="433"/>
      <c r="I545" s="624"/>
      <c r="J545" s="431"/>
      <c r="K545" s="431"/>
      <c r="L545" s="433"/>
      <c r="M545" s="431"/>
    </row>
    <row r="546" spans="1:13" x14ac:dyDescent="0.2">
      <c r="A546" s="431"/>
      <c r="B546" s="431"/>
      <c r="C546" s="431"/>
      <c r="D546" s="431"/>
      <c r="E546" s="431"/>
      <c r="F546" s="431"/>
      <c r="G546" s="431"/>
      <c r="H546" s="433"/>
      <c r="I546" s="624"/>
      <c r="J546" s="431"/>
      <c r="K546" s="431"/>
      <c r="L546" s="433"/>
      <c r="M546" s="431"/>
    </row>
    <row r="547" spans="1:13" x14ac:dyDescent="0.2">
      <c r="A547" s="431"/>
      <c r="B547" s="431"/>
      <c r="C547" s="431"/>
      <c r="D547" s="431"/>
      <c r="E547" s="431"/>
      <c r="F547" s="431"/>
      <c r="G547" s="431"/>
      <c r="H547" s="433"/>
      <c r="I547" s="624"/>
      <c r="J547" s="431"/>
      <c r="K547" s="431"/>
      <c r="L547" s="433"/>
      <c r="M547" s="431"/>
    </row>
    <row r="548" spans="1:13" x14ac:dyDescent="0.2">
      <c r="A548" s="431"/>
      <c r="B548" s="431"/>
      <c r="C548" s="431"/>
      <c r="D548" s="431"/>
      <c r="E548" s="431"/>
      <c r="F548" s="431"/>
      <c r="G548" s="431"/>
      <c r="H548" s="433"/>
      <c r="I548" s="624"/>
      <c r="J548" s="431"/>
      <c r="K548" s="431"/>
      <c r="L548" s="433"/>
      <c r="M548" s="431"/>
    </row>
    <row r="549" spans="1:13" x14ac:dyDescent="0.2">
      <c r="A549" s="431"/>
      <c r="B549" s="431"/>
      <c r="C549" s="431"/>
      <c r="D549" s="431"/>
      <c r="E549" s="431"/>
      <c r="F549" s="431"/>
      <c r="G549" s="431"/>
      <c r="H549" s="433"/>
      <c r="I549" s="624"/>
      <c r="J549" s="431"/>
      <c r="K549" s="431"/>
      <c r="L549" s="433"/>
      <c r="M549" s="431"/>
    </row>
    <row r="550" spans="1:13" x14ac:dyDescent="0.2">
      <c r="A550" s="431"/>
      <c r="B550" s="431"/>
      <c r="C550" s="431"/>
      <c r="D550" s="431"/>
      <c r="E550" s="431"/>
      <c r="F550" s="431"/>
      <c r="G550" s="431"/>
      <c r="H550" s="433"/>
      <c r="I550" s="624"/>
      <c r="J550" s="431"/>
      <c r="K550" s="431"/>
      <c r="L550" s="433"/>
      <c r="M550" s="431"/>
    </row>
    <row r="551" spans="1:13" x14ac:dyDescent="0.2">
      <c r="A551" s="431"/>
      <c r="B551" s="431"/>
      <c r="C551" s="431"/>
      <c r="D551" s="431"/>
      <c r="E551" s="431"/>
      <c r="F551" s="431"/>
      <c r="G551" s="431"/>
      <c r="H551" s="433"/>
      <c r="I551" s="624"/>
      <c r="J551" s="431"/>
      <c r="K551" s="431"/>
      <c r="L551" s="433"/>
      <c r="M551" s="431"/>
    </row>
    <row r="552" spans="1:13" x14ac:dyDescent="0.2">
      <c r="A552" s="431"/>
      <c r="B552" s="431"/>
      <c r="C552" s="431"/>
      <c r="D552" s="431"/>
      <c r="E552" s="431"/>
      <c r="F552" s="431"/>
      <c r="G552" s="431"/>
      <c r="H552" s="433"/>
      <c r="I552" s="624"/>
      <c r="J552" s="431"/>
      <c r="K552" s="431"/>
      <c r="L552" s="433"/>
      <c r="M552" s="431"/>
    </row>
    <row r="553" spans="1:13" x14ac:dyDescent="0.2">
      <c r="A553" s="431"/>
      <c r="B553" s="431"/>
      <c r="C553" s="431"/>
      <c r="D553" s="431"/>
      <c r="E553" s="431"/>
      <c r="F553" s="431"/>
      <c r="G553" s="431"/>
      <c r="H553" s="433"/>
      <c r="I553" s="624"/>
      <c r="J553" s="431"/>
      <c r="K553" s="431"/>
      <c r="L553" s="433"/>
      <c r="M553" s="431"/>
    </row>
    <row r="554" spans="1:13" x14ac:dyDescent="0.2">
      <c r="A554" s="431"/>
      <c r="B554" s="431"/>
      <c r="C554" s="431"/>
      <c r="D554" s="431"/>
      <c r="E554" s="431"/>
      <c r="F554" s="431"/>
      <c r="G554" s="431"/>
      <c r="H554" s="433"/>
      <c r="I554" s="624"/>
      <c r="J554" s="431"/>
      <c r="K554" s="431"/>
      <c r="L554" s="433"/>
      <c r="M554" s="431"/>
    </row>
    <row r="555" spans="1:13" x14ac:dyDescent="0.2">
      <c r="A555" s="431"/>
      <c r="B555" s="431"/>
      <c r="C555" s="431"/>
      <c r="D555" s="431"/>
      <c r="E555" s="431"/>
      <c r="F555" s="431"/>
      <c r="G555" s="431"/>
      <c r="H555" s="433"/>
      <c r="I555" s="624"/>
      <c r="J555" s="431"/>
      <c r="K555" s="431"/>
      <c r="L555" s="433"/>
      <c r="M555" s="431"/>
    </row>
    <row r="556" spans="1:13" x14ac:dyDescent="0.2">
      <c r="A556" s="431"/>
      <c r="B556" s="431"/>
      <c r="C556" s="431"/>
      <c r="D556" s="431"/>
      <c r="E556" s="431"/>
      <c r="F556" s="431"/>
      <c r="G556" s="431"/>
      <c r="H556" s="433"/>
      <c r="I556" s="624"/>
      <c r="J556" s="431"/>
      <c r="K556" s="431"/>
      <c r="L556" s="433"/>
      <c r="M556" s="431"/>
    </row>
    <row r="557" spans="1:13" x14ac:dyDescent="0.2">
      <c r="A557" s="431"/>
      <c r="B557" s="431"/>
      <c r="C557" s="431"/>
      <c r="D557" s="431"/>
      <c r="E557" s="431"/>
      <c r="F557" s="431"/>
      <c r="G557" s="431"/>
      <c r="H557" s="433"/>
      <c r="I557" s="624"/>
      <c r="J557" s="431"/>
      <c r="K557" s="431"/>
      <c r="L557" s="433"/>
      <c r="M557" s="431"/>
    </row>
    <row r="558" spans="1:13" x14ac:dyDescent="0.2">
      <c r="A558" s="431"/>
      <c r="B558" s="431"/>
      <c r="C558" s="431"/>
      <c r="D558" s="431"/>
      <c r="E558" s="431"/>
      <c r="F558" s="431"/>
      <c r="G558" s="431"/>
      <c r="H558" s="433"/>
      <c r="I558" s="624"/>
      <c r="J558" s="431"/>
      <c r="K558" s="431"/>
      <c r="L558" s="433"/>
      <c r="M558" s="431"/>
    </row>
    <row r="559" spans="1:13" x14ac:dyDescent="0.2">
      <c r="A559" s="431"/>
      <c r="B559" s="431"/>
      <c r="C559" s="431"/>
      <c r="D559" s="431"/>
      <c r="E559" s="431"/>
      <c r="F559" s="431"/>
      <c r="G559" s="431"/>
      <c r="H559" s="433"/>
      <c r="I559" s="624"/>
      <c r="J559" s="431"/>
      <c r="K559" s="431"/>
      <c r="L559" s="433"/>
      <c r="M559" s="431"/>
    </row>
    <row r="560" spans="1:13" x14ac:dyDescent="0.2">
      <c r="A560" s="431"/>
      <c r="B560" s="431"/>
      <c r="C560" s="431"/>
      <c r="D560" s="431"/>
      <c r="E560" s="431"/>
      <c r="F560" s="431"/>
      <c r="G560" s="431"/>
      <c r="H560" s="433"/>
      <c r="I560" s="624"/>
      <c r="J560" s="431"/>
      <c r="K560" s="431"/>
      <c r="L560" s="433"/>
      <c r="M560" s="431"/>
    </row>
    <row r="561" spans="1:13" x14ac:dyDescent="0.2">
      <c r="A561" s="431"/>
      <c r="B561" s="431"/>
      <c r="C561" s="431"/>
      <c r="D561" s="431"/>
      <c r="E561" s="431"/>
      <c r="F561" s="431"/>
      <c r="G561" s="431"/>
      <c r="H561" s="433"/>
      <c r="I561" s="624"/>
      <c r="J561" s="431"/>
      <c r="K561" s="431"/>
      <c r="L561" s="433"/>
      <c r="M561" s="431"/>
    </row>
    <row r="562" spans="1:13" x14ac:dyDescent="0.2">
      <c r="A562" s="431"/>
      <c r="B562" s="431"/>
      <c r="C562" s="431"/>
      <c r="D562" s="431"/>
      <c r="E562" s="431"/>
      <c r="F562" s="431"/>
      <c r="G562" s="431"/>
      <c r="H562" s="433"/>
      <c r="I562" s="624"/>
      <c r="J562" s="431"/>
      <c r="K562" s="431"/>
      <c r="L562" s="433"/>
      <c r="M562" s="431"/>
    </row>
    <row r="563" spans="1:13" x14ac:dyDescent="0.2">
      <c r="A563" s="431"/>
      <c r="B563" s="431"/>
      <c r="C563" s="431"/>
      <c r="D563" s="431"/>
      <c r="E563" s="431"/>
      <c r="F563" s="431"/>
      <c r="G563" s="431"/>
      <c r="H563" s="433"/>
      <c r="I563" s="624"/>
      <c r="J563" s="431"/>
      <c r="K563" s="431"/>
      <c r="L563" s="433"/>
      <c r="M563" s="431"/>
    </row>
    <row r="564" spans="1:13" x14ac:dyDescent="0.2">
      <c r="A564" s="431"/>
      <c r="B564" s="431"/>
      <c r="C564" s="431"/>
      <c r="D564" s="431"/>
      <c r="E564" s="431"/>
      <c r="F564" s="431"/>
      <c r="G564" s="431"/>
      <c r="H564" s="433"/>
      <c r="I564" s="624"/>
      <c r="J564" s="431"/>
      <c r="K564" s="431"/>
      <c r="L564" s="433"/>
      <c r="M564" s="431"/>
    </row>
    <row r="565" spans="1:13" x14ac:dyDescent="0.2">
      <c r="A565" s="431"/>
      <c r="B565" s="431"/>
      <c r="C565" s="431"/>
      <c r="D565" s="431"/>
      <c r="E565" s="431"/>
      <c r="F565" s="431"/>
      <c r="G565" s="431"/>
      <c r="H565" s="433"/>
      <c r="I565" s="624"/>
      <c r="J565" s="431"/>
      <c r="K565" s="431"/>
      <c r="L565" s="433"/>
      <c r="M565" s="431"/>
    </row>
    <row r="566" spans="1:13" x14ac:dyDescent="0.2">
      <c r="A566" s="431"/>
      <c r="B566" s="431"/>
      <c r="C566" s="431"/>
      <c r="D566" s="431"/>
      <c r="E566" s="431"/>
      <c r="F566" s="431"/>
      <c r="G566" s="431"/>
      <c r="H566" s="433"/>
      <c r="I566" s="624"/>
      <c r="J566" s="431"/>
      <c r="K566" s="431"/>
      <c r="L566" s="433"/>
      <c r="M566" s="431"/>
    </row>
    <row r="567" spans="1:13" x14ac:dyDescent="0.2">
      <c r="A567" s="431"/>
      <c r="B567" s="431"/>
      <c r="C567" s="431"/>
      <c r="D567" s="431"/>
      <c r="E567" s="431"/>
      <c r="F567" s="431"/>
      <c r="G567" s="431"/>
      <c r="H567" s="433"/>
      <c r="I567" s="624"/>
      <c r="J567" s="431"/>
      <c r="K567" s="431"/>
      <c r="L567" s="433"/>
      <c r="M567" s="431"/>
    </row>
    <row r="568" spans="1:13" x14ac:dyDescent="0.2">
      <c r="A568" s="431"/>
      <c r="B568" s="431"/>
      <c r="C568" s="431"/>
      <c r="D568" s="431"/>
      <c r="E568" s="431"/>
      <c r="F568" s="431"/>
      <c r="G568" s="431"/>
      <c r="H568" s="433"/>
      <c r="I568" s="624"/>
      <c r="J568" s="431"/>
      <c r="K568" s="431"/>
      <c r="L568" s="433"/>
      <c r="M568" s="431"/>
    </row>
    <row r="569" spans="1:13" x14ac:dyDescent="0.2">
      <c r="A569" s="431"/>
      <c r="B569" s="431"/>
      <c r="C569" s="431"/>
      <c r="D569" s="431"/>
      <c r="E569" s="431"/>
      <c r="F569" s="431"/>
      <c r="G569" s="431"/>
      <c r="H569" s="433"/>
      <c r="I569" s="624"/>
      <c r="J569" s="431"/>
      <c r="K569" s="431"/>
      <c r="L569" s="433"/>
      <c r="M569" s="431"/>
    </row>
    <row r="570" spans="1:13" x14ac:dyDescent="0.2">
      <c r="A570" s="431"/>
      <c r="B570" s="431"/>
      <c r="C570" s="431"/>
      <c r="D570" s="431"/>
      <c r="E570" s="431"/>
      <c r="F570" s="431"/>
      <c r="G570" s="431"/>
      <c r="H570" s="433"/>
      <c r="I570" s="624"/>
      <c r="J570" s="431"/>
      <c r="K570" s="431"/>
      <c r="L570" s="433"/>
      <c r="M570" s="431"/>
    </row>
    <row r="571" spans="1:13" x14ac:dyDescent="0.2">
      <c r="A571" s="431"/>
      <c r="B571" s="431"/>
      <c r="C571" s="431"/>
      <c r="D571" s="431"/>
      <c r="E571" s="431"/>
      <c r="F571" s="431"/>
      <c r="G571" s="431"/>
      <c r="H571" s="433"/>
      <c r="I571" s="624"/>
      <c r="J571" s="431"/>
      <c r="K571" s="431"/>
      <c r="L571" s="433"/>
      <c r="M571" s="431"/>
    </row>
    <row r="572" spans="1:13" x14ac:dyDescent="0.2">
      <c r="A572" s="431"/>
      <c r="B572" s="431"/>
      <c r="C572" s="431"/>
      <c r="D572" s="431"/>
      <c r="E572" s="431"/>
      <c r="F572" s="431"/>
      <c r="G572" s="431"/>
      <c r="H572" s="433"/>
      <c r="I572" s="624"/>
      <c r="J572" s="431"/>
      <c r="K572" s="431"/>
      <c r="L572" s="433"/>
      <c r="M572" s="431"/>
    </row>
    <row r="573" spans="1:13" x14ac:dyDescent="0.2">
      <c r="A573" s="431"/>
      <c r="B573" s="431"/>
      <c r="C573" s="431"/>
      <c r="D573" s="431"/>
      <c r="E573" s="431"/>
      <c r="F573" s="431"/>
      <c r="G573" s="431"/>
      <c r="H573" s="433"/>
      <c r="I573" s="624"/>
      <c r="J573" s="431"/>
      <c r="K573" s="431"/>
      <c r="L573" s="433"/>
      <c r="M573" s="431"/>
    </row>
    <row r="574" spans="1:13" x14ac:dyDescent="0.2">
      <c r="A574" s="431"/>
      <c r="B574" s="431"/>
      <c r="C574" s="431"/>
      <c r="D574" s="431"/>
      <c r="E574" s="431"/>
      <c r="F574" s="431"/>
      <c r="G574" s="431"/>
      <c r="H574" s="433"/>
      <c r="I574" s="624"/>
      <c r="J574" s="431"/>
      <c r="K574" s="431"/>
      <c r="L574" s="433"/>
      <c r="M574" s="431"/>
    </row>
    <row r="575" spans="1:13" x14ac:dyDescent="0.2">
      <c r="A575" s="431"/>
      <c r="B575" s="431"/>
      <c r="C575" s="431"/>
      <c r="D575" s="431"/>
      <c r="E575" s="431"/>
      <c r="F575" s="431"/>
      <c r="G575" s="431"/>
      <c r="H575" s="433"/>
      <c r="I575" s="624"/>
      <c r="J575" s="431"/>
      <c r="K575" s="431"/>
      <c r="L575" s="433"/>
      <c r="M575" s="431"/>
    </row>
    <row r="576" spans="1:13" x14ac:dyDescent="0.2">
      <c r="A576" s="431"/>
      <c r="B576" s="431"/>
      <c r="C576" s="431"/>
      <c r="D576" s="431"/>
      <c r="E576" s="431"/>
      <c r="F576" s="431"/>
      <c r="G576" s="431"/>
      <c r="H576" s="433"/>
      <c r="I576" s="624"/>
      <c r="J576" s="431"/>
      <c r="K576" s="431"/>
      <c r="L576" s="433"/>
      <c r="M576" s="431"/>
    </row>
    <row r="577" spans="1:13" x14ac:dyDescent="0.2">
      <c r="A577" s="431"/>
      <c r="B577" s="431"/>
      <c r="C577" s="431"/>
      <c r="D577" s="431"/>
      <c r="E577" s="431"/>
      <c r="F577" s="431"/>
      <c r="G577" s="431"/>
      <c r="H577" s="433"/>
      <c r="I577" s="624"/>
      <c r="J577" s="431"/>
      <c r="K577" s="431"/>
      <c r="L577" s="433"/>
      <c r="M577" s="431"/>
    </row>
    <row r="578" spans="1:13" x14ac:dyDescent="0.2">
      <c r="A578" s="431"/>
      <c r="B578" s="431"/>
      <c r="C578" s="431"/>
      <c r="D578" s="431"/>
      <c r="E578" s="431"/>
      <c r="F578" s="431"/>
      <c r="G578" s="431"/>
      <c r="H578" s="433"/>
      <c r="I578" s="624"/>
      <c r="J578" s="431"/>
      <c r="K578" s="431"/>
      <c r="L578" s="433"/>
      <c r="M578" s="431"/>
    </row>
    <row r="579" spans="1:13" x14ac:dyDescent="0.2">
      <c r="A579" s="431"/>
      <c r="B579" s="431"/>
      <c r="C579" s="431"/>
      <c r="D579" s="431"/>
      <c r="E579" s="431"/>
      <c r="F579" s="431"/>
      <c r="G579" s="431"/>
      <c r="H579" s="433"/>
      <c r="I579" s="624"/>
      <c r="J579" s="431"/>
      <c r="K579" s="431"/>
      <c r="L579" s="433"/>
      <c r="M579" s="431"/>
    </row>
    <row r="580" spans="1:13" x14ac:dyDescent="0.2">
      <c r="A580" s="431"/>
      <c r="B580" s="431"/>
      <c r="C580" s="431"/>
      <c r="D580" s="431"/>
      <c r="E580" s="431"/>
      <c r="F580" s="431"/>
      <c r="G580" s="431"/>
      <c r="H580" s="433"/>
      <c r="I580" s="624"/>
      <c r="J580" s="431"/>
      <c r="K580" s="431"/>
      <c r="L580" s="433"/>
      <c r="M580" s="431"/>
    </row>
    <row r="581" spans="1:13" x14ac:dyDescent="0.2">
      <c r="A581" s="431"/>
      <c r="B581" s="431"/>
      <c r="C581" s="431"/>
      <c r="D581" s="431"/>
      <c r="E581" s="431"/>
      <c r="F581" s="431"/>
      <c r="G581" s="431"/>
      <c r="H581" s="433"/>
      <c r="I581" s="624"/>
      <c r="J581" s="431"/>
      <c r="K581" s="431"/>
      <c r="L581" s="433"/>
      <c r="M581" s="431"/>
    </row>
    <row r="582" spans="1:13" x14ac:dyDescent="0.2">
      <c r="A582" s="431"/>
      <c r="B582" s="431"/>
      <c r="C582" s="431"/>
      <c r="D582" s="431"/>
      <c r="E582" s="431"/>
      <c r="F582" s="431"/>
      <c r="G582" s="431"/>
      <c r="H582" s="433"/>
      <c r="I582" s="624"/>
      <c r="J582" s="431"/>
      <c r="K582" s="431"/>
      <c r="L582" s="433"/>
      <c r="M582" s="431"/>
    </row>
    <row r="583" spans="1:13" x14ac:dyDescent="0.2">
      <c r="A583" s="431"/>
      <c r="B583" s="431"/>
      <c r="C583" s="431"/>
      <c r="D583" s="431"/>
      <c r="E583" s="431"/>
      <c r="F583" s="431"/>
      <c r="G583" s="431"/>
      <c r="H583" s="433"/>
      <c r="I583" s="624"/>
      <c r="J583" s="431"/>
      <c r="K583" s="431"/>
      <c r="L583" s="433"/>
      <c r="M583" s="431"/>
    </row>
    <row r="584" spans="1:13" x14ac:dyDescent="0.2">
      <c r="A584" s="431"/>
      <c r="B584" s="431"/>
      <c r="C584" s="431"/>
      <c r="D584" s="431"/>
      <c r="E584" s="431"/>
      <c r="F584" s="431"/>
      <c r="G584" s="431"/>
      <c r="H584" s="433"/>
      <c r="I584" s="624"/>
      <c r="J584" s="431"/>
      <c r="K584" s="431"/>
      <c r="L584" s="433"/>
      <c r="M584" s="431"/>
    </row>
    <row r="585" spans="1:13" x14ac:dyDescent="0.2">
      <c r="A585" s="431"/>
      <c r="B585" s="431"/>
      <c r="C585" s="431"/>
      <c r="D585" s="431"/>
      <c r="E585" s="431"/>
      <c r="F585" s="431"/>
      <c r="G585" s="431"/>
      <c r="H585" s="433"/>
      <c r="I585" s="624"/>
      <c r="J585" s="431"/>
      <c r="K585" s="431"/>
      <c r="L585" s="433"/>
      <c r="M585" s="431"/>
    </row>
    <row r="586" spans="1:13" x14ac:dyDescent="0.2">
      <c r="A586" s="431"/>
      <c r="B586" s="431"/>
      <c r="C586" s="431"/>
      <c r="D586" s="431"/>
      <c r="E586" s="431"/>
      <c r="F586" s="431"/>
      <c r="G586" s="431"/>
      <c r="H586" s="433"/>
      <c r="I586" s="624"/>
      <c r="J586" s="431"/>
      <c r="K586" s="431"/>
      <c r="L586" s="433"/>
      <c r="M586" s="431"/>
    </row>
    <row r="587" spans="1:13" x14ac:dyDescent="0.2">
      <c r="A587" s="431"/>
      <c r="B587" s="431"/>
      <c r="C587" s="431"/>
      <c r="D587" s="431"/>
      <c r="E587" s="431"/>
      <c r="F587" s="431"/>
      <c r="G587" s="431"/>
      <c r="H587" s="433"/>
      <c r="I587" s="624"/>
      <c r="J587" s="431"/>
      <c r="K587" s="431"/>
      <c r="L587" s="433"/>
      <c r="M587" s="431"/>
    </row>
    <row r="588" spans="1:13" x14ac:dyDescent="0.2">
      <c r="A588" s="431"/>
      <c r="B588" s="431"/>
      <c r="C588" s="431"/>
      <c r="D588" s="431"/>
      <c r="E588" s="431"/>
      <c r="F588" s="431"/>
      <c r="G588" s="431"/>
      <c r="H588" s="433"/>
      <c r="I588" s="624"/>
      <c r="J588" s="431"/>
      <c r="K588" s="431"/>
      <c r="L588" s="433"/>
      <c r="M588" s="431"/>
    </row>
    <row r="589" spans="1:13" x14ac:dyDescent="0.2">
      <c r="A589" s="431"/>
      <c r="B589" s="431"/>
      <c r="C589" s="431"/>
      <c r="D589" s="431"/>
      <c r="E589" s="431"/>
      <c r="F589" s="431"/>
      <c r="G589" s="431"/>
      <c r="H589" s="433"/>
      <c r="I589" s="624"/>
      <c r="J589" s="431"/>
      <c r="K589" s="431"/>
      <c r="L589" s="433"/>
      <c r="M589" s="431"/>
    </row>
    <row r="590" spans="1:13" x14ac:dyDescent="0.2">
      <c r="A590" s="431"/>
      <c r="B590" s="431"/>
      <c r="C590" s="431"/>
      <c r="D590" s="431"/>
      <c r="E590" s="431"/>
      <c r="F590" s="431"/>
      <c r="G590" s="431"/>
      <c r="H590" s="433"/>
      <c r="I590" s="624"/>
      <c r="J590" s="431"/>
      <c r="K590" s="431"/>
      <c r="L590" s="433"/>
      <c r="M590" s="431"/>
    </row>
    <row r="591" spans="1:13" x14ac:dyDescent="0.2">
      <c r="A591" s="431"/>
      <c r="B591" s="431"/>
      <c r="C591" s="431"/>
      <c r="D591" s="431"/>
      <c r="E591" s="431"/>
      <c r="F591" s="431"/>
      <c r="G591" s="431"/>
      <c r="H591" s="433"/>
      <c r="I591" s="624"/>
      <c r="J591" s="431"/>
      <c r="K591" s="431"/>
      <c r="L591" s="433"/>
      <c r="M591" s="431"/>
    </row>
    <row r="592" spans="1:13" x14ac:dyDescent="0.2">
      <c r="A592" s="431"/>
      <c r="B592" s="431"/>
      <c r="C592" s="431"/>
      <c r="D592" s="431"/>
      <c r="E592" s="431"/>
      <c r="F592" s="431"/>
      <c r="G592" s="431"/>
      <c r="H592" s="433"/>
      <c r="I592" s="624"/>
      <c r="J592" s="431"/>
      <c r="K592" s="431"/>
      <c r="L592" s="433"/>
      <c r="M592" s="431"/>
    </row>
    <row r="593" spans="1:13" x14ac:dyDescent="0.2">
      <c r="A593" s="431"/>
      <c r="B593" s="431"/>
      <c r="C593" s="431"/>
      <c r="D593" s="431"/>
      <c r="E593" s="431"/>
      <c r="F593" s="431"/>
      <c r="G593" s="431"/>
      <c r="H593" s="433"/>
      <c r="I593" s="624"/>
      <c r="J593" s="431"/>
      <c r="K593" s="431"/>
      <c r="L593" s="433"/>
      <c r="M593" s="431"/>
    </row>
    <row r="594" spans="1:13" x14ac:dyDescent="0.2">
      <c r="A594" s="431"/>
      <c r="B594" s="431"/>
      <c r="C594" s="431"/>
      <c r="D594" s="431"/>
      <c r="E594" s="431"/>
      <c r="F594" s="431"/>
      <c r="G594" s="431"/>
      <c r="H594" s="433"/>
      <c r="I594" s="624"/>
      <c r="J594" s="431"/>
      <c r="K594" s="431"/>
      <c r="L594" s="433"/>
      <c r="M594" s="431"/>
    </row>
    <row r="595" spans="1:13" x14ac:dyDescent="0.2">
      <c r="A595" s="431"/>
      <c r="B595" s="431"/>
      <c r="C595" s="431"/>
      <c r="D595" s="431"/>
      <c r="E595" s="431"/>
      <c r="F595" s="431"/>
      <c r="G595" s="431"/>
      <c r="H595" s="433"/>
      <c r="I595" s="624"/>
      <c r="J595" s="431"/>
      <c r="K595" s="431"/>
      <c r="L595" s="433"/>
      <c r="M595" s="431"/>
    </row>
    <row r="596" spans="1:13" x14ac:dyDescent="0.2">
      <c r="A596" s="431"/>
      <c r="B596" s="431"/>
      <c r="C596" s="431"/>
      <c r="D596" s="431"/>
      <c r="E596" s="431"/>
      <c r="F596" s="431"/>
      <c r="G596" s="431"/>
      <c r="H596" s="433"/>
      <c r="I596" s="624"/>
      <c r="J596" s="431"/>
      <c r="K596" s="431"/>
      <c r="L596" s="433"/>
      <c r="M596" s="431"/>
    </row>
    <row r="597" spans="1:13" x14ac:dyDescent="0.2">
      <c r="A597" s="431"/>
      <c r="B597" s="431"/>
      <c r="C597" s="431"/>
      <c r="D597" s="431"/>
      <c r="E597" s="431"/>
      <c r="F597" s="431"/>
      <c r="G597" s="431"/>
      <c r="H597" s="433"/>
      <c r="I597" s="624"/>
      <c r="J597" s="431"/>
      <c r="K597" s="431"/>
      <c r="L597" s="433"/>
      <c r="M597" s="431"/>
    </row>
    <row r="598" spans="1:13" x14ac:dyDescent="0.2">
      <c r="A598" s="431"/>
      <c r="B598" s="431"/>
      <c r="C598" s="431"/>
      <c r="D598" s="431"/>
      <c r="E598" s="431"/>
      <c r="F598" s="431"/>
      <c r="G598" s="431"/>
      <c r="H598" s="433"/>
      <c r="I598" s="624"/>
      <c r="J598" s="431"/>
      <c r="K598" s="431"/>
      <c r="L598" s="433"/>
      <c r="M598" s="431"/>
    </row>
    <row r="599" spans="1:13" x14ac:dyDescent="0.2">
      <c r="A599" s="431"/>
      <c r="B599" s="431"/>
      <c r="C599" s="431"/>
      <c r="D599" s="431"/>
      <c r="E599" s="431"/>
      <c r="F599" s="431"/>
      <c r="G599" s="431"/>
      <c r="H599" s="433"/>
      <c r="I599" s="624"/>
      <c r="J599" s="431"/>
      <c r="K599" s="431"/>
      <c r="L599" s="433"/>
      <c r="M599" s="431"/>
    </row>
    <row r="600" spans="1:13" x14ac:dyDescent="0.2">
      <c r="A600" s="431"/>
      <c r="B600" s="431"/>
      <c r="C600" s="431"/>
      <c r="D600" s="431"/>
      <c r="E600" s="431"/>
      <c r="F600" s="431"/>
      <c r="G600" s="431"/>
      <c r="H600" s="433"/>
      <c r="I600" s="624"/>
      <c r="J600" s="431"/>
      <c r="K600" s="431"/>
      <c r="L600" s="433"/>
      <c r="M600" s="431"/>
    </row>
    <row r="601" spans="1:13" x14ac:dyDescent="0.2">
      <c r="A601" s="431"/>
      <c r="B601" s="431"/>
      <c r="C601" s="431"/>
      <c r="D601" s="431"/>
      <c r="E601" s="431"/>
      <c r="F601" s="431"/>
      <c r="G601" s="431"/>
      <c r="H601" s="433"/>
      <c r="I601" s="624"/>
      <c r="J601" s="431"/>
      <c r="K601" s="431"/>
      <c r="L601" s="433"/>
      <c r="M601" s="431"/>
    </row>
    <row r="602" spans="1:13" x14ac:dyDescent="0.2">
      <c r="A602" s="431"/>
      <c r="B602" s="431"/>
      <c r="C602" s="431"/>
      <c r="D602" s="431"/>
      <c r="E602" s="431"/>
      <c r="F602" s="431"/>
      <c r="G602" s="431"/>
      <c r="H602" s="433"/>
      <c r="I602" s="624"/>
      <c r="J602" s="431"/>
      <c r="K602" s="431"/>
      <c r="L602" s="433"/>
      <c r="M602" s="431"/>
    </row>
    <row r="603" spans="1:13" x14ac:dyDescent="0.2">
      <c r="A603" s="431"/>
      <c r="B603" s="431"/>
      <c r="C603" s="431"/>
      <c r="D603" s="431"/>
      <c r="E603" s="431"/>
      <c r="F603" s="431"/>
      <c r="G603" s="431"/>
      <c r="H603" s="433"/>
      <c r="I603" s="624"/>
      <c r="J603" s="431"/>
      <c r="K603" s="431"/>
      <c r="L603" s="433"/>
      <c r="M603" s="431"/>
    </row>
    <row r="604" spans="1:13" x14ac:dyDescent="0.2">
      <c r="A604" s="431"/>
      <c r="B604" s="431"/>
      <c r="C604" s="431"/>
      <c r="D604" s="431"/>
      <c r="E604" s="431"/>
      <c r="F604" s="431"/>
      <c r="G604" s="431"/>
      <c r="H604" s="433"/>
      <c r="I604" s="624"/>
      <c r="J604" s="431"/>
      <c r="K604" s="431"/>
      <c r="L604" s="433"/>
      <c r="M604" s="431"/>
    </row>
    <row r="605" spans="1:13" x14ac:dyDescent="0.2">
      <c r="A605" s="431"/>
      <c r="B605" s="431"/>
      <c r="C605" s="431"/>
      <c r="D605" s="431"/>
      <c r="E605" s="431"/>
      <c r="F605" s="431"/>
      <c r="G605" s="431"/>
      <c r="H605" s="433"/>
      <c r="I605" s="624"/>
      <c r="J605" s="431"/>
      <c r="K605" s="431"/>
      <c r="L605" s="433"/>
      <c r="M605" s="431"/>
    </row>
    <row r="606" spans="1:13" x14ac:dyDescent="0.2">
      <c r="A606" s="431"/>
      <c r="B606" s="431"/>
      <c r="C606" s="431"/>
      <c r="D606" s="431"/>
      <c r="E606" s="431"/>
      <c r="F606" s="431"/>
      <c r="G606" s="431"/>
      <c r="H606" s="433"/>
      <c r="I606" s="624"/>
      <c r="J606" s="431"/>
      <c r="K606" s="431"/>
      <c r="L606" s="433"/>
      <c r="M606" s="431"/>
    </row>
    <row r="607" spans="1:13" x14ac:dyDescent="0.2">
      <c r="A607" s="431"/>
      <c r="B607" s="431"/>
      <c r="C607" s="431"/>
      <c r="D607" s="431"/>
      <c r="E607" s="431"/>
      <c r="F607" s="431"/>
      <c r="G607" s="431"/>
      <c r="H607" s="433"/>
      <c r="I607" s="624"/>
      <c r="J607" s="431"/>
      <c r="K607" s="431"/>
      <c r="L607" s="433"/>
      <c r="M607" s="431"/>
    </row>
    <row r="608" spans="1:13" x14ac:dyDescent="0.2">
      <c r="A608" s="431"/>
      <c r="B608" s="431"/>
      <c r="C608" s="431"/>
      <c r="D608" s="431"/>
      <c r="E608" s="431"/>
      <c r="F608" s="431"/>
      <c r="G608" s="431"/>
      <c r="H608" s="433"/>
      <c r="I608" s="624"/>
      <c r="J608" s="431"/>
      <c r="K608" s="431"/>
      <c r="L608" s="433"/>
      <c r="M608" s="431"/>
    </row>
    <row r="609" spans="1:13" x14ac:dyDescent="0.2">
      <c r="A609" s="431"/>
      <c r="B609" s="431"/>
      <c r="C609" s="431"/>
      <c r="D609" s="431"/>
      <c r="E609" s="431"/>
      <c r="F609" s="431"/>
      <c r="G609" s="431"/>
      <c r="H609" s="433"/>
      <c r="I609" s="624"/>
      <c r="J609" s="431"/>
      <c r="K609" s="431"/>
      <c r="L609" s="433"/>
      <c r="M609" s="431"/>
    </row>
    <row r="610" spans="1:13" x14ac:dyDescent="0.2">
      <c r="A610" s="431"/>
      <c r="B610" s="431"/>
      <c r="C610" s="431"/>
      <c r="D610" s="431"/>
      <c r="E610" s="431"/>
      <c r="F610" s="431"/>
      <c r="G610" s="431"/>
      <c r="H610" s="433"/>
      <c r="I610" s="624"/>
      <c r="J610" s="431"/>
      <c r="K610" s="431"/>
      <c r="L610" s="433"/>
      <c r="M610" s="431"/>
    </row>
    <row r="611" spans="1:13" x14ac:dyDescent="0.2">
      <c r="A611" s="431"/>
      <c r="B611" s="431"/>
      <c r="C611" s="431"/>
      <c r="D611" s="431"/>
      <c r="E611" s="431"/>
      <c r="F611" s="431"/>
      <c r="G611" s="431"/>
      <c r="H611" s="433"/>
      <c r="I611" s="624"/>
      <c r="J611" s="431"/>
      <c r="K611" s="431"/>
      <c r="L611" s="433"/>
      <c r="M611" s="431"/>
    </row>
    <row r="612" spans="1:13" x14ac:dyDescent="0.2">
      <c r="A612" s="431"/>
      <c r="B612" s="431"/>
      <c r="C612" s="431"/>
      <c r="D612" s="431"/>
      <c r="E612" s="431"/>
      <c r="F612" s="431"/>
      <c r="G612" s="431"/>
      <c r="H612" s="433"/>
      <c r="I612" s="624"/>
      <c r="J612" s="431"/>
      <c r="K612" s="431"/>
      <c r="L612" s="433"/>
      <c r="M612" s="431"/>
    </row>
    <row r="613" spans="1:13" x14ac:dyDescent="0.2">
      <c r="A613" s="431"/>
      <c r="B613" s="431"/>
      <c r="C613" s="431"/>
      <c r="D613" s="431"/>
      <c r="E613" s="431"/>
      <c r="F613" s="431"/>
      <c r="G613" s="431"/>
      <c r="H613" s="433"/>
      <c r="I613" s="624"/>
      <c r="J613" s="431"/>
      <c r="K613" s="431"/>
      <c r="L613" s="433"/>
      <c r="M613" s="431"/>
    </row>
    <row r="614" spans="1:13" x14ac:dyDescent="0.2">
      <c r="A614" s="431"/>
      <c r="B614" s="431"/>
      <c r="C614" s="431"/>
      <c r="D614" s="431"/>
      <c r="E614" s="431"/>
      <c r="F614" s="431"/>
      <c r="G614" s="431"/>
      <c r="H614" s="433"/>
      <c r="I614" s="624"/>
      <c r="J614" s="431"/>
      <c r="K614" s="431"/>
      <c r="L614" s="433"/>
      <c r="M614" s="431"/>
    </row>
    <row r="615" spans="1:13" x14ac:dyDescent="0.2">
      <c r="A615" s="431"/>
      <c r="B615" s="431"/>
      <c r="C615" s="431"/>
      <c r="D615" s="431"/>
      <c r="E615" s="431"/>
      <c r="F615" s="431"/>
      <c r="G615" s="431"/>
      <c r="H615" s="433"/>
      <c r="I615" s="624"/>
      <c r="J615" s="431"/>
      <c r="K615" s="431"/>
      <c r="L615" s="433"/>
      <c r="M615" s="431"/>
    </row>
    <row r="616" spans="1:13" x14ac:dyDescent="0.2">
      <c r="A616" s="431"/>
      <c r="B616" s="431"/>
      <c r="C616" s="431"/>
      <c r="D616" s="431"/>
      <c r="E616" s="431"/>
      <c r="F616" s="431"/>
      <c r="G616" s="431"/>
      <c r="H616" s="433"/>
      <c r="I616" s="624"/>
      <c r="J616" s="431"/>
      <c r="K616" s="431"/>
      <c r="L616" s="433"/>
      <c r="M616" s="431"/>
    </row>
    <row r="617" spans="1:13" x14ac:dyDescent="0.2">
      <c r="A617" s="431"/>
      <c r="B617" s="431"/>
      <c r="C617" s="431"/>
      <c r="D617" s="431"/>
      <c r="E617" s="431"/>
      <c r="F617" s="431"/>
      <c r="G617" s="431"/>
      <c r="H617" s="433"/>
      <c r="I617" s="624"/>
      <c r="J617" s="431"/>
      <c r="K617" s="431"/>
      <c r="L617" s="433"/>
      <c r="M617" s="431"/>
    </row>
    <row r="618" spans="1:13" x14ac:dyDescent="0.2">
      <c r="A618" s="431"/>
      <c r="B618" s="431"/>
      <c r="C618" s="431"/>
      <c r="D618" s="431"/>
      <c r="E618" s="431"/>
      <c r="F618" s="431"/>
      <c r="G618" s="431"/>
      <c r="H618" s="433"/>
      <c r="I618" s="624"/>
      <c r="J618" s="431"/>
      <c r="K618" s="431"/>
      <c r="L618" s="433"/>
      <c r="M618" s="431"/>
    </row>
    <row r="619" spans="1:13" x14ac:dyDescent="0.2">
      <c r="A619" s="431"/>
      <c r="B619" s="431"/>
      <c r="C619" s="431"/>
      <c r="D619" s="431"/>
      <c r="E619" s="431"/>
      <c r="F619" s="431"/>
      <c r="G619" s="431"/>
      <c r="H619" s="433"/>
      <c r="I619" s="624"/>
      <c r="J619" s="431"/>
      <c r="K619" s="431"/>
      <c r="L619" s="433"/>
      <c r="M619" s="431"/>
    </row>
    <row r="620" spans="1:13" x14ac:dyDescent="0.2">
      <c r="A620" s="431"/>
      <c r="B620" s="431"/>
      <c r="C620" s="431"/>
      <c r="D620" s="431"/>
      <c r="E620" s="431"/>
      <c r="F620" s="431"/>
      <c r="G620" s="431"/>
      <c r="H620" s="433"/>
      <c r="I620" s="624"/>
      <c r="J620" s="431"/>
      <c r="K620" s="431"/>
      <c r="L620" s="433"/>
      <c r="M620" s="431"/>
    </row>
    <row r="621" spans="1:13" x14ac:dyDescent="0.2">
      <c r="A621" s="431"/>
      <c r="B621" s="431"/>
      <c r="C621" s="431"/>
      <c r="D621" s="431"/>
      <c r="E621" s="431"/>
      <c r="F621" s="431"/>
      <c r="G621" s="431"/>
      <c r="H621" s="433"/>
      <c r="I621" s="624"/>
      <c r="J621" s="431"/>
      <c r="K621" s="431"/>
      <c r="L621" s="433"/>
      <c r="M621" s="431"/>
    </row>
    <row r="622" spans="1:13" x14ac:dyDescent="0.2">
      <c r="A622" s="431"/>
      <c r="B622" s="431"/>
      <c r="C622" s="431"/>
      <c r="D622" s="431"/>
      <c r="E622" s="431"/>
      <c r="F622" s="431"/>
      <c r="G622" s="431"/>
      <c r="H622" s="433"/>
      <c r="I622" s="624"/>
      <c r="J622" s="431"/>
      <c r="K622" s="431"/>
      <c r="L622" s="433"/>
      <c r="M622" s="431"/>
    </row>
    <row r="623" spans="1:13" x14ac:dyDescent="0.2">
      <c r="A623" s="431"/>
      <c r="B623" s="431"/>
      <c r="C623" s="431"/>
      <c r="D623" s="431"/>
      <c r="E623" s="431"/>
      <c r="F623" s="431"/>
      <c r="G623" s="431"/>
      <c r="H623" s="433"/>
      <c r="I623" s="624"/>
      <c r="J623" s="431"/>
      <c r="K623" s="431"/>
      <c r="L623" s="433"/>
      <c r="M623" s="431"/>
    </row>
    <row r="624" spans="1:13" x14ac:dyDescent="0.2">
      <c r="A624" s="431"/>
      <c r="B624" s="431"/>
      <c r="C624" s="431"/>
      <c r="D624" s="431"/>
      <c r="E624" s="431"/>
      <c r="F624" s="431"/>
      <c r="G624" s="431"/>
      <c r="H624" s="433"/>
      <c r="I624" s="624"/>
      <c r="J624" s="431"/>
      <c r="K624" s="431"/>
      <c r="L624" s="433"/>
      <c r="M624" s="431"/>
    </row>
    <row r="625" spans="1:13" x14ac:dyDescent="0.2">
      <c r="A625" s="431"/>
      <c r="B625" s="431"/>
      <c r="C625" s="431"/>
      <c r="D625" s="431"/>
      <c r="E625" s="431"/>
      <c r="F625" s="431"/>
      <c r="G625" s="431"/>
      <c r="H625" s="433"/>
      <c r="I625" s="624"/>
      <c r="J625" s="431"/>
      <c r="K625" s="431"/>
      <c r="L625" s="433"/>
      <c r="M625" s="431"/>
    </row>
    <row r="626" spans="1:13" x14ac:dyDescent="0.2">
      <c r="A626" s="431"/>
      <c r="B626" s="431"/>
      <c r="C626" s="431"/>
      <c r="D626" s="431"/>
      <c r="E626" s="431"/>
      <c r="F626" s="431"/>
      <c r="G626" s="431"/>
      <c r="H626" s="433"/>
      <c r="I626" s="624"/>
      <c r="J626" s="431"/>
      <c r="K626" s="431"/>
      <c r="L626" s="433"/>
      <c r="M626" s="431"/>
    </row>
    <row r="627" spans="1:13" x14ac:dyDescent="0.2">
      <c r="A627" s="431"/>
      <c r="B627" s="431"/>
      <c r="C627" s="431"/>
      <c r="D627" s="431"/>
      <c r="E627" s="431"/>
      <c r="F627" s="431"/>
      <c r="G627" s="431"/>
      <c r="H627" s="433"/>
      <c r="I627" s="624"/>
      <c r="J627" s="431"/>
      <c r="K627" s="431"/>
      <c r="L627" s="433"/>
      <c r="M627" s="431"/>
    </row>
    <row r="628" spans="1:13" x14ac:dyDescent="0.2">
      <c r="A628" s="431"/>
      <c r="B628" s="431"/>
      <c r="C628" s="431"/>
      <c r="D628" s="431"/>
      <c r="E628" s="431"/>
      <c r="F628" s="431"/>
      <c r="G628" s="431"/>
      <c r="H628" s="433"/>
      <c r="I628" s="624"/>
      <c r="J628" s="431"/>
      <c r="K628" s="431"/>
      <c r="L628" s="433"/>
      <c r="M628" s="431"/>
    </row>
    <row r="629" spans="1:13" x14ac:dyDescent="0.2">
      <c r="A629" s="431"/>
      <c r="B629" s="431"/>
      <c r="C629" s="431"/>
      <c r="D629" s="431"/>
      <c r="E629" s="431"/>
      <c r="F629" s="431"/>
      <c r="G629" s="431"/>
      <c r="H629" s="433"/>
      <c r="I629" s="624"/>
      <c r="J629" s="431"/>
      <c r="K629" s="431"/>
      <c r="L629" s="433"/>
      <c r="M629" s="431"/>
    </row>
    <row r="630" spans="1:13" x14ac:dyDescent="0.2">
      <c r="A630" s="431"/>
      <c r="B630" s="431"/>
      <c r="C630" s="431"/>
      <c r="D630" s="431"/>
      <c r="E630" s="431"/>
      <c r="F630" s="431"/>
      <c r="G630" s="431"/>
      <c r="H630" s="433"/>
      <c r="I630" s="624"/>
      <c r="J630" s="431"/>
      <c r="K630" s="431"/>
      <c r="L630" s="433"/>
      <c r="M630" s="431"/>
    </row>
    <row r="631" spans="1:13" x14ac:dyDescent="0.2">
      <c r="A631" s="431"/>
      <c r="B631" s="431"/>
      <c r="C631" s="431"/>
      <c r="D631" s="431"/>
      <c r="E631" s="431"/>
      <c r="F631" s="431"/>
      <c r="G631" s="431"/>
      <c r="H631" s="433"/>
      <c r="I631" s="624"/>
      <c r="J631" s="431"/>
      <c r="K631" s="431"/>
      <c r="L631" s="433"/>
      <c r="M631" s="431"/>
    </row>
    <row r="632" spans="1:13" x14ac:dyDescent="0.2">
      <c r="A632" s="431"/>
      <c r="B632" s="431"/>
      <c r="C632" s="431"/>
      <c r="D632" s="431"/>
      <c r="E632" s="431"/>
      <c r="F632" s="431"/>
      <c r="G632" s="431"/>
      <c r="H632" s="433"/>
      <c r="I632" s="624"/>
      <c r="J632" s="431"/>
      <c r="K632" s="431"/>
      <c r="L632" s="433"/>
      <c r="M632" s="431"/>
    </row>
    <row r="633" spans="1:13" x14ac:dyDescent="0.2">
      <c r="A633" s="431"/>
      <c r="B633" s="431"/>
      <c r="C633" s="431"/>
      <c r="D633" s="431"/>
      <c r="E633" s="431"/>
      <c r="F633" s="431"/>
      <c r="G633" s="431"/>
      <c r="H633" s="433"/>
      <c r="I633" s="624"/>
      <c r="J633" s="431"/>
      <c r="K633" s="431"/>
      <c r="L633" s="433"/>
      <c r="M633" s="431"/>
    </row>
    <row r="634" spans="1:13" x14ac:dyDescent="0.2">
      <c r="A634" s="431"/>
      <c r="B634" s="431"/>
      <c r="C634" s="431"/>
      <c r="D634" s="431"/>
      <c r="E634" s="431"/>
      <c r="F634" s="431"/>
      <c r="G634" s="431"/>
      <c r="H634" s="433"/>
      <c r="I634" s="624"/>
      <c r="J634" s="431"/>
      <c r="K634" s="431"/>
      <c r="L634" s="433"/>
      <c r="M634" s="431"/>
    </row>
    <row r="635" spans="1:13" x14ac:dyDescent="0.2">
      <c r="A635" s="431"/>
      <c r="B635" s="431"/>
      <c r="C635" s="431"/>
      <c r="D635" s="431"/>
      <c r="E635" s="431"/>
      <c r="F635" s="431"/>
      <c r="G635" s="431"/>
      <c r="H635" s="433"/>
      <c r="I635" s="624"/>
      <c r="J635" s="431"/>
      <c r="K635" s="431"/>
      <c r="L635" s="433"/>
      <c r="M635" s="431"/>
    </row>
    <row r="636" spans="1:13" x14ac:dyDescent="0.2">
      <c r="A636" s="431"/>
      <c r="B636" s="431"/>
      <c r="C636" s="431"/>
      <c r="D636" s="431"/>
      <c r="E636" s="431"/>
      <c r="F636" s="431"/>
      <c r="G636" s="431"/>
      <c r="H636" s="433"/>
      <c r="I636" s="624"/>
      <c r="J636" s="431"/>
      <c r="K636" s="431"/>
      <c r="L636" s="433"/>
      <c r="M636" s="431"/>
    </row>
    <row r="637" spans="1:13" x14ac:dyDescent="0.2">
      <c r="A637" s="431"/>
      <c r="B637" s="431"/>
      <c r="C637" s="431"/>
      <c r="D637" s="431"/>
      <c r="E637" s="431"/>
      <c r="F637" s="431"/>
      <c r="G637" s="431"/>
      <c r="H637" s="433"/>
      <c r="I637" s="624"/>
      <c r="J637" s="431"/>
      <c r="K637" s="431"/>
      <c r="L637" s="433"/>
      <c r="M637" s="431"/>
    </row>
    <row r="638" spans="1:13" x14ac:dyDescent="0.2">
      <c r="A638" s="431"/>
      <c r="B638" s="431"/>
      <c r="C638" s="431"/>
      <c r="D638" s="431"/>
      <c r="E638" s="431"/>
      <c r="F638" s="431"/>
      <c r="G638" s="431"/>
      <c r="H638" s="433"/>
      <c r="I638" s="624"/>
      <c r="J638" s="431"/>
      <c r="K638" s="431"/>
      <c r="L638" s="433"/>
      <c r="M638" s="431"/>
    </row>
    <row r="639" spans="1:13" x14ac:dyDescent="0.2">
      <c r="A639" s="431"/>
      <c r="B639" s="431"/>
      <c r="C639" s="431"/>
      <c r="D639" s="431"/>
      <c r="E639" s="431"/>
      <c r="F639" s="431"/>
      <c r="G639" s="431"/>
      <c r="H639" s="433"/>
      <c r="I639" s="624"/>
      <c r="J639" s="431"/>
      <c r="K639" s="431"/>
      <c r="L639" s="433"/>
      <c r="M639" s="431"/>
    </row>
    <row r="640" spans="1:13" x14ac:dyDescent="0.2">
      <c r="A640" s="431"/>
      <c r="B640" s="431"/>
      <c r="C640" s="431"/>
      <c r="D640" s="431"/>
      <c r="E640" s="431"/>
      <c r="F640" s="431"/>
      <c r="G640" s="431"/>
      <c r="H640" s="433"/>
      <c r="I640" s="624"/>
      <c r="J640" s="431"/>
      <c r="K640" s="431"/>
      <c r="L640" s="433"/>
      <c r="M640" s="431"/>
    </row>
    <row r="641" spans="1:13" x14ac:dyDescent="0.2">
      <c r="A641" s="431"/>
      <c r="B641" s="431"/>
      <c r="C641" s="431"/>
      <c r="D641" s="431"/>
      <c r="E641" s="431"/>
      <c r="F641" s="431"/>
      <c r="G641" s="431"/>
      <c r="H641" s="433"/>
      <c r="I641" s="624"/>
      <c r="J641" s="431"/>
      <c r="K641" s="431"/>
      <c r="L641" s="433"/>
      <c r="M641" s="431"/>
    </row>
    <row r="642" spans="1:13" x14ac:dyDescent="0.2">
      <c r="A642" s="431"/>
      <c r="B642" s="431"/>
      <c r="C642" s="431"/>
      <c r="D642" s="431"/>
      <c r="E642" s="431"/>
      <c r="F642" s="431"/>
      <c r="G642" s="431"/>
      <c r="H642" s="433"/>
      <c r="I642" s="624"/>
      <c r="J642" s="431"/>
      <c r="K642" s="431"/>
      <c r="L642" s="433"/>
      <c r="M642" s="431"/>
    </row>
    <row r="643" spans="1:13" x14ac:dyDescent="0.2">
      <c r="A643" s="431"/>
      <c r="B643" s="431"/>
      <c r="C643" s="431"/>
      <c r="D643" s="431"/>
      <c r="E643" s="431"/>
      <c r="F643" s="431"/>
      <c r="G643" s="431"/>
      <c r="H643" s="433"/>
      <c r="I643" s="624"/>
      <c r="J643" s="431"/>
      <c r="K643" s="431"/>
      <c r="L643" s="433"/>
      <c r="M643" s="431"/>
    </row>
    <row r="644" spans="1:13" x14ac:dyDescent="0.2">
      <c r="A644" s="431"/>
      <c r="B644" s="431"/>
      <c r="C644" s="431"/>
      <c r="D644" s="431"/>
      <c r="E644" s="431"/>
      <c r="F644" s="431"/>
      <c r="G644" s="431"/>
      <c r="H644" s="433"/>
      <c r="I644" s="624"/>
      <c r="J644" s="431"/>
      <c r="K644" s="431"/>
      <c r="L644" s="433"/>
      <c r="M644" s="431"/>
    </row>
    <row r="645" spans="1:13" x14ac:dyDescent="0.2">
      <c r="A645" s="431"/>
      <c r="B645" s="431"/>
      <c r="C645" s="431"/>
      <c r="D645" s="431"/>
      <c r="E645" s="431"/>
      <c r="F645" s="431"/>
      <c r="G645" s="431"/>
      <c r="H645" s="433"/>
      <c r="I645" s="624"/>
      <c r="J645" s="431"/>
      <c r="K645" s="431"/>
      <c r="L645" s="433"/>
      <c r="M645" s="431"/>
    </row>
    <row r="646" spans="1:13" x14ac:dyDescent="0.2">
      <c r="A646" s="431"/>
      <c r="B646" s="431"/>
      <c r="C646" s="431"/>
      <c r="D646" s="431"/>
      <c r="E646" s="431"/>
      <c r="F646" s="431"/>
      <c r="G646" s="431"/>
      <c r="H646" s="433"/>
      <c r="I646" s="624"/>
      <c r="J646" s="431"/>
      <c r="K646" s="431"/>
      <c r="L646" s="433"/>
      <c r="M646" s="431"/>
    </row>
    <row r="647" spans="1:13" x14ac:dyDescent="0.2">
      <c r="A647" s="431"/>
      <c r="B647" s="431"/>
      <c r="C647" s="431"/>
      <c r="D647" s="431"/>
      <c r="E647" s="431"/>
      <c r="F647" s="431"/>
      <c r="G647" s="431"/>
      <c r="H647" s="433"/>
      <c r="I647" s="624"/>
      <c r="J647" s="431"/>
      <c r="K647" s="431"/>
      <c r="L647" s="433"/>
      <c r="M647" s="431"/>
    </row>
    <row r="648" spans="1:13" x14ac:dyDescent="0.2">
      <c r="A648" s="431"/>
      <c r="B648" s="431"/>
      <c r="C648" s="431"/>
      <c r="D648" s="431"/>
      <c r="E648" s="431"/>
      <c r="F648" s="431"/>
      <c r="G648" s="431"/>
      <c r="H648" s="433"/>
      <c r="I648" s="624"/>
      <c r="J648" s="431"/>
      <c r="K648" s="431"/>
      <c r="L648" s="433"/>
      <c r="M648" s="431"/>
    </row>
    <row r="649" spans="1:13" x14ac:dyDescent="0.2">
      <c r="A649" s="431"/>
      <c r="B649" s="431"/>
      <c r="C649" s="431"/>
      <c r="D649" s="431"/>
      <c r="E649" s="431"/>
      <c r="F649" s="431"/>
      <c r="G649" s="431"/>
      <c r="H649" s="433"/>
      <c r="I649" s="624"/>
      <c r="J649" s="431"/>
      <c r="K649" s="431"/>
      <c r="L649" s="433"/>
      <c r="M649" s="431"/>
    </row>
    <row r="650" spans="1:13" x14ac:dyDescent="0.2">
      <c r="A650" s="431"/>
      <c r="B650" s="431"/>
      <c r="C650" s="431"/>
      <c r="D650" s="431"/>
      <c r="E650" s="431"/>
      <c r="F650" s="431"/>
      <c r="G650" s="431"/>
      <c r="H650" s="433"/>
      <c r="I650" s="624"/>
      <c r="J650" s="431"/>
      <c r="K650" s="431"/>
      <c r="L650" s="433"/>
      <c r="M650" s="431"/>
    </row>
    <row r="651" spans="1:13" x14ac:dyDescent="0.2">
      <c r="A651" s="431"/>
      <c r="B651" s="431"/>
      <c r="C651" s="431"/>
      <c r="D651" s="431"/>
      <c r="E651" s="431"/>
      <c r="F651" s="431"/>
      <c r="G651" s="431"/>
      <c r="H651" s="433"/>
      <c r="I651" s="624"/>
      <c r="J651" s="431"/>
      <c r="K651" s="431"/>
      <c r="L651" s="433"/>
      <c r="M651" s="431"/>
    </row>
    <row r="652" spans="1:13" x14ac:dyDescent="0.2">
      <c r="A652" s="431"/>
      <c r="B652" s="431"/>
      <c r="C652" s="431"/>
      <c r="D652" s="431"/>
      <c r="E652" s="431"/>
      <c r="F652" s="431"/>
      <c r="G652" s="431"/>
      <c r="H652" s="433"/>
      <c r="I652" s="624"/>
      <c r="J652" s="431"/>
      <c r="K652" s="431"/>
      <c r="L652" s="433"/>
      <c r="M652" s="431"/>
    </row>
    <row r="653" spans="1:13" x14ac:dyDescent="0.2">
      <c r="A653" s="431"/>
      <c r="B653" s="431"/>
      <c r="C653" s="431"/>
      <c r="D653" s="431"/>
      <c r="E653" s="431"/>
      <c r="F653" s="431"/>
      <c r="G653" s="431"/>
      <c r="H653" s="433"/>
      <c r="I653" s="624"/>
      <c r="J653" s="431"/>
      <c r="K653" s="431"/>
      <c r="L653" s="433"/>
      <c r="M653" s="431"/>
    </row>
    <row r="654" spans="1:13" x14ac:dyDescent="0.2">
      <c r="A654" s="431"/>
      <c r="B654" s="431"/>
      <c r="C654" s="431"/>
      <c r="D654" s="431"/>
      <c r="E654" s="431"/>
      <c r="F654" s="431"/>
      <c r="G654" s="431"/>
      <c r="H654" s="433"/>
      <c r="I654" s="624"/>
      <c r="J654" s="431"/>
      <c r="K654" s="431"/>
      <c r="L654" s="433"/>
      <c r="M654" s="431"/>
    </row>
    <row r="655" spans="1:13" x14ac:dyDescent="0.2">
      <c r="A655" s="431"/>
      <c r="B655" s="431"/>
      <c r="C655" s="431"/>
      <c r="D655" s="431"/>
      <c r="E655" s="431"/>
      <c r="F655" s="431"/>
      <c r="G655" s="431"/>
      <c r="H655" s="433"/>
      <c r="I655" s="624"/>
      <c r="J655" s="431"/>
      <c r="K655" s="431"/>
      <c r="L655" s="433"/>
      <c r="M655" s="431"/>
    </row>
    <row r="656" spans="1:13" x14ac:dyDescent="0.2">
      <c r="A656" s="431"/>
      <c r="B656" s="431"/>
      <c r="C656" s="431"/>
      <c r="D656" s="431"/>
      <c r="E656" s="431"/>
      <c r="F656" s="431"/>
      <c r="G656" s="431"/>
      <c r="H656" s="433"/>
      <c r="I656" s="624"/>
      <c r="J656" s="431"/>
      <c r="K656" s="431"/>
      <c r="L656" s="433"/>
      <c r="M656" s="431"/>
    </row>
    <row r="657" spans="1:13" x14ac:dyDescent="0.2">
      <c r="A657" s="431"/>
      <c r="B657" s="431"/>
      <c r="C657" s="431"/>
      <c r="D657" s="431"/>
      <c r="E657" s="431"/>
      <c r="F657" s="431"/>
      <c r="G657" s="431"/>
      <c r="H657" s="433"/>
      <c r="I657" s="624"/>
      <c r="J657" s="431"/>
      <c r="K657" s="431"/>
      <c r="L657" s="433"/>
      <c r="M657" s="431"/>
    </row>
    <row r="658" spans="1:13" x14ac:dyDescent="0.2">
      <c r="A658" s="431"/>
      <c r="B658" s="431"/>
      <c r="C658" s="431"/>
      <c r="D658" s="431"/>
      <c r="E658" s="431"/>
      <c r="F658" s="431"/>
      <c r="G658" s="431"/>
      <c r="H658" s="433"/>
      <c r="I658" s="624"/>
      <c r="J658" s="431"/>
      <c r="K658" s="431"/>
      <c r="L658" s="433"/>
      <c r="M658" s="431"/>
    </row>
    <row r="659" spans="1:13" x14ac:dyDescent="0.2">
      <c r="A659" s="431"/>
      <c r="B659" s="431"/>
      <c r="C659" s="431"/>
      <c r="D659" s="431"/>
      <c r="E659" s="431"/>
      <c r="F659" s="431"/>
      <c r="G659" s="431"/>
      <c r="H659" s="433"/>
      <c r="I659" s="624"/>
      <c r="J659" s="431"/>
      <c r="K659" s="431"/>
      <c r="L659" s="433"/>
      <c r="M659" s="431"/>
    </row>
    <row r="660" spans="1:13" x14ac:dyDescent="0.2">
      <c r="A660" s="431"/>
      <c r="B660" s="431"/>
      <c r="C660" s="431"/>
      <c r="D660" s="431"/>
      <c r="E660" s="431"/>
      <c r="F660" s="431"/>
      <c r="G660" s="431"/>
      <c r="H660" s="433"/>
      <c r="I660" s="624"/>
      <c r="J660" s="431"/>
      <c r="K660" s="431"/>
      <c r="L660" s="433"/>
      <c r="M660" s="431"/>
    </row>
    <row r="661" spans="1:13" x14ac:dyDescent="0.2">
      <c r="A661" s="431"/>
      <c r="B661" s="431"/>
      <c r="C661" s="431"/>
      <c r="D661" s="431"/>
      <c r="E661" s="431"/>
      <c r="F661" s="431"/>
      <c r="G661" s="431"/>
      <c r="H661" s="433"/>
      <c r="I661" s="624"/>
      <c r="J661" s="431"/>
      <c r="K661" s="431"/>
      <c r="L661" s="433"/>
      <c r="M661" s="431"/>
    </row>
    <row r="662" spans="1:13" x14ac:dyDescent="0.2">
      <c r="A662" s="431"/>
      <c r="B662" s="431"/>
      <c r="C662" s="431"/>
      <c r="D662" s="431"/>
      <c r="E662" s="431"/>
      <c r="F662" s="431"/>
      <c r="G662" s="431"/>
      <c r="H662" s="433"/>
      <c r="I662" s="624"/>
      <c r="J662" s="431"/>
      <c r="K662" s="431"/>
      <c r="L662" s="433"/>
      <c r="M662" s="431"/>
    </row>
    <row r="663" spans="1:13" x14ac:dyDescent="0.2">
      <c r="A663" s="431"/>
      <c r="B663" s="431"/>
      <c r="C663" s="431"/>
      <c r="D663" s="431"/>
      <c r="E663" s="431"/>
      <c r="F663" s="431"/>
      <c r="G663" s="431"/>
      <c r="H663" s="433"/>
      <c r="I663" s="624"/>
      <c r="J663" s="431"/>
      <c r="K663" s="431"/>
      <c r="L663" s="433"/>
      <c r="M663" s="431"/>
    </row>
    <row r="664" spans="1:13" x14ac:dyDescent="0.2">
      <c r="A664" s="431"/>
      <c r="B664" s="431"/>
      <c r="C664" s="431"/>
      <c r="D664" s="431"/>
      <c r="E664" s="431"/>
      <c r="F664" s="431"/>
      <c r="G664" s="431"/>
      <c r="H664" s="433"/>
      <c r="I664" s="624"/>
      <c r="J664" s="431"/>
      <c r="K664" s="431"/>
      <c r="L664" s="433"/>
      <c r="M664" s="431"/>
    </row>
    <row r="665" spans="1:13" x14ac:dyDescent="0.2">
      <c r="A665" s="431"/>
      <c r="B665" s="431"/>
      <c r="C665" s="431"/>
      <c r="D665" s="431"/>
      <c r="E665" s="431"/>
      <c r="F665" s="431"/>
      <c r="G665" s="431"/>
      <c r="H665" s="433"/>
      <c r="I665" s="624"/>
      <c r="J665" s="431"/>
      <c r="K665" s="431"/>
      <c r="L665" s="433"/>
      <c r="M665" s="431"/>
    </row>
    <row r="666" spans="1:13" x14ac:dyDescent="0.2">
      <c r="A666" s="431"/>
      <c r="B666" s="431"/>
      <c r="C666" s="431"/>
      <c r="D666" s="431"/>
      <c r="E666" s="431"/>
      <c r="F666" s="431"/>
      <c r="G666" s="431"/>
      <c r="H666" s="433"/>
      <c r="I666" s="624"/>
      <c r="J666" s="431"/>
      <c r="K666" s="431"/>
      <c r="L666" s="433"/>
      <c r="M666" s="431"/>
    </row>
    <row r="667" spans="1:13" x14ac:dyDescent="0.2">
      <c r="A667" s="431"/>
      <c r="B667" s="431"/>
      <c r="C667" s="431"/>
      <c r="D667" s="431"/>
      <c r="E667" s="431"/>
      <c r="F667" s="431"/>
      <c r="G667" s="431"/>
      <c r="H667" s="433"/>
      <c r="I667" s="624"/>
      <c r="J667" s="431"/>
      <c r="K667" s="431"/>
      <c r="L667" s="433"/>
      <c r="M667" s="431"/>
    </row>
    <row r="668" spans="1:13" x14ac:dyDescent="0.2">
      <c r="A668" s="431"/>
      <c r="B668" s="431"/>
      <c r="C668" s="431"/>
      <c r="D668" s="431"/>
      <c r="E668" s="431"/>
      <c r="F668" s="431"/>
      <c r="G668" s="431"/>
      <c r="H668" s="433"/>
      <c r="I668" s="624"/>
      <c r="J668" s="431"/>
      <c r="K668" s="431"/>
      <c r="L668" s="433"/>
      <c r="M668" s="431"/>
    </row>
    <row r="669" spans="1:13" x14ac:dyDescent="0.2">
      <c r="A669" s="431"/>
      <c r="B669" s="431"/>
      <c r="C669" s="431"/>
      <c r="D669" s="431"/>
      <c r="E669" s="431"/>
      <c r="F669" s="431"/>
      <c r="G669" s="431"/>
      <c r="H669" s="433"/>
      <c r="I669" s="624"/>
      <c r="J669" s="431"/>
      <c r="K669" s="431"/>
      <c r="L669" s="433"/>
      <c r="M669" s="431"/>
    </row>
    <row r="670" spans="1:13" x14ac:dyDescent="0.2">
      <c r="A670" s="431"/>
      <c r="B670" s="431"/>
      <c r="C670" s="431"/>
      <c r="D670" s="431"/>
      <c r="E670" s="431"/>
      <c r="F670" s="431"/>
      <c r="G670" s="431"/>
      <c r="H670" s="433"/>
      <c r="I670" s="624"/>
      <c r="J670" s="431"/>
      <c r="K670" s="431"/>
      <c r="L670" s="433"/>
      <c r="M670" s="431"/>
    </row>
    <row r="671" spans="1:13" x14ac:dyDescent="0.2">
      <c r="A671" s="431"/>
      <c r="B671" s="431"/>
      <c r="C671" s="431"/>
      <c r="D671" s="431"/>
      <c r="E671" s="431"/>
      <c r="F671" s="431"/>
      <c r="G671" s="431"/>
      <c r="H671" s="433"/>
      <c r="I671" s="624"/>
      <c r="J671" s="431"/>
      <c r="K671" s="431"/>
      <c r="L671" s="433"/>
      <c r="M671" s="431"/>
    </row>
    <row r="672" spans="1:13" x14ac:dyDescent="0.2">
      <c r="A672" s="431"/>
      <c r="B672" s="431"/>
      <c r="C672" s="431"/>
      <c r="D672" s="431"/>
      <c r="E672" s="431"/>
      <c r="F672" s="431"/>
      <c r="G672" s="431"/>
      <c r="H672" s="433"/>
      <c r="I672" s="624"/>
      <c r="J672" s="431"/>
      <c r="K672" s="431"/>
      <c r="L672" s="433"/>
      <c r="M672" s="431"/>
    </row>
    <row r="673" spans="1:13" x14ac:dyDescent="0.2">
      <c r="A673" s="431"/>
      <c r="B673" s="431"/>
      <c r="C673" s="431"/>
      <c r="D673" s="431"/>
      <c r="E673" s="431"/>
      <c r="F673" s="431"/>
      <c r="G673" s="431"/>
      <c r="H673" s="433"/>
      <c r="I673" s="624"/>
      <c r="J673" s="431"/>
      <c r="K673" s="431"/>
      <c r="L673" s="433"/>
      <c r="M673" s="431"/>
    </row>
    <row r="674" spans="1:13" x14ac:dyDescent="0.2">
      <c r="A674" s="431"/>
      <c r="B674" s="431"/>
      <c r="C674" s="431"/>
      <c r="D674" s="431"/>
      <c r="E674" s="431"/>
      <c r="F674" s="431"/>
      <c r="G674" s="431"/>
      <c r="H674" s="433"/>
      <c r="I674" s="624"/>
      <c r="J674" s="431"/>
      <c r="K674" s="431"/>
      <c r="L674" s="433"/>
      <c r="M674" s="431"/>
    </row>
    <row r="675" spans="1:13" x14ac:dyDescent="0.2">
      <c r="A675" s="431"/>
      <c r="B675" s="431"/>
      <c r="C675" s="431"/>
      <c r="D675" s="431"/>
      <c r="E675" s="431"/>
      <c r="F675" s="431"/>
      <c r="G675" s="431"/>
      <c r="H675" s="433"/>
      <c r="I675" s="624"/>
      <c r="J675" s="431"/>
      <c r="K675" s="431"/>
      <c r="L675" s="433"/>
      <c r="M675" s="431"/>
    </row>
    <row r="676" spans="1:13" x14ac:dyDescent="0.2">
      <c r="A676" s="431"/>
      <c r="B676" s="431"/>
      <c r="C676" s="431"/>
      <c r="D676" s="431"/>
      <c r="E676" s="431"/>
      <c r="F676" s="431"/>
      <c r="G676" s="431"/>
      <c r="H676" s="433"/>
      <c r="I676" s="624"/>
      <c r="J676" s="431"/>
      <c r="K676" s="431"/>
      <c r="L676" s="433"/>
      <c r="M676" s="431"/>
    </row>
    <row r="677" spans="1:13" x14ac:dyDescent="0.2">
      <c r="A677" s="431"/>
      <c r="B677" s="431"/>
      <c r="C677" s="431"/>
      <c r="D677" s="431"/>
      <c r="E677" s="431"/>
      <c r="F677" s="431"/>
      <c r="G677" s="431"/>
      <c r="H677" s="433"/>
      <c r="I677" s="624"/>
      <c r="J677" s="431"/>
      <c r="K677" s="431"/>
      <c r="L677" s="433"/>
      <c r="M677" s="431"/>
    </row>
    <row r="678" spans="1:13" x14ac:dyDescent="0.2">
      <c r="A678" s="431"/>
      <c r="B678" s="431"/>
      <c r="C678" s="431"/>
      <c r="D678" s="431"/>
      <c r="E678" s="431"/>
      <c r="F678" s="431"/>
      <c r="G678" s="431"/>
      <c r="H678" s="433"/>
      <c r="I678" s="624"/>
      <c r="J678" s="431"/>
      <c r="K678" s="431"/>
      <c r="L678" s="433"/>
      <c r="M678" s="431"/>
    </row>
    <row r="679" spans="1:13" x14ac:dyDescent="0.2">
      <c r="A679" s="431"/>
      <c r="B679" s="431"/>
      <c r="C679" s="431"/>
      <c r="D679" s="431"/>
      <c r="E679" s="431"/>
      <c r="F679" s="431"/>
      <c r="G679" s="431"/>
      <c r="H679" s="433"/>
      <c r="I679" s="624"/>
      <c r="J679" s="431"/>
      <c r="K679" s="431"/>
      <c r="L679" s="433"/>
      <c r="M679" s="431"/>
    </row>
    <row r="680" spans="1:13" x14ac:dyDescent="0.2">
      <c r="A680" s="431"/>
      <c r="B680" s="431"/>
      <c r="C680" s="431"/>
      <c r="D680" s="431"/>
      <c r="E680" s="431"/>
      <c r="F680" s="431"/>
      <c r="G680" s="431"/>
      <c r="H680" s="433"/>
      <c r="I680" s="624"/>
      <c r="J680" s="431"/>
      <c r="K680" s="431"/>
      <c r="L680" s="433"/>
      <c r="M680" s="431"/>
    </row>
    <row r="681" spans="1:13" x14ac:dyDescent="0.2">
      <c r="A681" s="431"/>
      <c r="B681" s="431"/>
      <c r="C681" s="431"/>
      <c r="D681" s="431"/>
      <c r="E681" s="431"/>
      <c r="F681" s="431"/>
      <c r="G681" s="431"/>
      <c r="H681" s="433"/>
      <c r="I681" s="624"/>
      <c r="J681" s="431"/>
      <c r="K681" s="431"/>
      <c r="L681" s="433"/>
      <c r="M681" s="431"/>
    </row>
    <row r="682" spans="1:13" x14ac:dyDescent="0.2">
      <c r="A682" s="431"/>
      <c r="B682" s="431"/>
      <c r="C682" s="431"/>
      <c r="D682" s="431"/>
      <c r="E682" s="431"/>
      <c r="F682" s="431"/>
      <c r="G682" s="431"/>
      <c r="H682" s="433"/>
      <c r="I682" s="624"/>
      <c r="J682" s="431"/>
      <c r="K682" s="431"/>
      <c r="L682" s="433"/>
      <c r="M682" s="431"/>
    </row>
    <row r="683" spans="1:13" x14ac:dyDescent="0.2">
      <c r="A683" s="431"/>
      <c r="B683" s="431"/>
      <c r="C683" s="431"/>
      <c r="D683" s="431"/>
      <c r="E683" s="431"/>
      <c r="F683" s="431"/>
      <c r="G683" s="431"/>
      <c r="H683" s="433"/>
      <c r="I683" s="624"/>
      <c r="J683" s="431"/>
      <c r="K683" s="431"/>
      <c r="L683" s="433"/>
      <c r="M683" s="431"/>
    </row>
    <row r="684" spans="1:13" x14ac:dyDescent="0.2">
      <c r="A684" s="431"/>
      <c r="B684" s="431"/>
      <c r="C684" s="431"/>
      <c r="D684" s="431"/>
      <c r="E684" s="431"/>
      <c r="F684" s="431"/>
      <c r="G684" s="431"/>
      <c r="H684" s="433"/>
      <c r="I684" s="624"/>
      <c r="J684" s="431"/>
      <c r="K684" s="431"/>
      <c r="L684" s="433"/>
      <c r="M684" s="431"/>
    </row>
    <row r="685" spans="1:13" x14ac:dyDescent="0.2">
      <c r="A685" s="431"/>
      <c r="B685" s="431"/>
      <c r="C685" s="431"/>
      <c r="D685" s="431"/>
      <c r="E685" s="431"/>
      <c r="F685" s="431"/>
      <c r="G685" s="431"/>
      <c r="H685" s="433"/>
      <c r="I685" s="624"/>
      <c r="J685" s="431"/>
      <c r="K685" s="431"/>
      <c r="L685" s="433"/>
      <c r="M685" s="431"/>
    </row>
    <row r="686" spans="1:13" x14ac:dyDescent="0.2">
      <c r="A686" s="431"/>
      <c r="B686" s="431"/>
      <c r="C686" s="431"/>
      <c r="D686" s="431"/>
      <c r="E686" s="431"/>
      <c r="F686" s="431"/>
      <c r="G686" s="431"/>
      <c r="H686" s="433"/>
      <c r="I686" s="624"/>
      <c r="J686" s="431"/>
      <c r="K686" s="431"/>
      <c r="L686" s="433"/>
      <c r="M686" s="431"/>
    </row>
    <row r="687" spans="1:13" x14ac:dyDescent="0.2">
      <c r="A687" s="431"/>
      <c r="B687" s="431"/>
      <c r="C687" s="431"/>
      <c r="D687" s="431"/>
      <c r="E687" s="431"/>
      <c r="F687" s="431"/>
      <c r="G687" s="431"/>
      <c r="H687" s="433"/>
      <c r="I687" s="624"/>
      <c r="J687" s="431"/>
      <c r="K687" s="431"/>
      <c r="L687" s="433"/>
      <c r="M687" s="431"/>
    </row>
    <row r="688" spans="1:13" x14ac:dyDescent="0.2">
      <c r="A688" s="431"/>
      <c r="B688" s="431"/>
      <c r="C688" s="431"/>
      <c r="D688" s="431"/>
      <c r="E688" s="431"/>
      <c r="F688" s="431"/>
      <c r="G688" s="431"/>
      <c r="H688" s="433"/>
      <c r="I688" s="624"/>
      <c r="J688" s="431"/>
      <c r="K688" s="431"/>
      <c r="L688" s="433"/>
      <c r="M688" s="431"/>
    </row>
    <row r="689" spans="1:13" x14ac:dyDescent="0.2">
      <c r="A689" s="431"/>
      <c r="B689" s="431"/>
      <c r="C689" s="431"/>
      <c r="D689" s="431"/>
      <c r="E689" s="431"/>
      <c r="F689" s="431"/>
      <c r="G689" s="431"/>
      <c r="H689" s="433"/>
      <c r="I689" s="624"/>
      <c r="J689" s="431"/>
      <c r="K689" s="431"/>
      <c r="L689" s="433"/>
      <c r="M689" s="431"/>
    </row>
    <row r="690" spans="1:13" x14ac:dyDescent="0.2">
      <c r="A690" s="431"/>
      <c r="B690" s="431"/>
      <c r="C690" s="431"/>
      <c r="D690" s="431"/>
      <c r="E690" s="431"/>
      <c r="F690" s="431"/>
      <c r="G690" s="431"/>
      <c r="H690" s="433"/>
      <c r="I690" s="624"/>
      <c r="J690" s="431"/>
      <c r="K690" s="431"/>
      <c r="L690" s="433"/>
      <c r="M690" s="431"/>
    </row>
    <row r="691" spans="1:13" x14ac:dyDescent="0.2">
      <c r="A691" s="431"/>
      <c r="B691" s="431"/>
      <c r="C691" s="431"/>
      <c r="D691" s="431"/>
      <c r="E691" s="431"/>
      <c r="F691" s="431"/>
      <c r="G691" s="431"/>
      <c r="H691" s="433"/>
      <c r="I691" s="624"/>
      <c r="J691" s="431"/>
      <c r="K691" s="431"/>
      <c r="L691" s="433"/>
      <c r="M691" s="431"/>
    </row>
    <row r="692" spans="1:13" x14ac:dyDescent="0.2">
      <c r="A692" s="431"/>
      <c r="B692" s="431"/>
      <c r="C692" s="431"/>
      <c r="D692" s="431"/>
      <c r="E692" s="431"/>
      <c r="F692" s="431"/>
      <c r="G692" s="431"/>
      <c r="H692" s="433"/>
      <c r="I692" s="624"/>
      <c r="J692" s="431"/>
      <c r="K692" s="431"/>
      <c r="L692" s="433"/>
      <c r="M692" s="431"/>
    </row>
    <row r="693" spans="1:13" x14ac:dyDescent="0.2">
      <c r="A693" s="431"/>
      <c r="B693" s="431"/>
      <c r="C693" s="431"/>
      <c r="D693" s="431"/>
      <c r="E693" s="431"/>
      <c r="F693" s="431"/>
      <c r="G693" s="431"/>
      <c r="H693" s="433"/>
      <c r="I693" s="624"/>
      <c r="J693" s="431"/>
      <c r="K693" s="431"/>
      <c r="L693" s="433"/>
      <c r="M693" s="431"/>
    </row>
    <row r="694" spans="1:13" x14ac:dyDescent="0.2">
      <c r="A694" s="431"/>
      <c r="B694" s="431"/>
      <c r="C694" s="431"/>
      <c r="D694" s="431"/>
      <c r="E694" s="431"/>
      <c r="F694" s="431"/>
      <c r="G694" s="431"/>
      <c r="H694" s="433"/>
      <c r="I694" s="624"/>
      <c r="J694" s="431"/>
      <c r="K694" s="431"/>
      <c r="L694" s="433"/>
      <c r="M694" s="431"/>
    </row>
    <row r="695" spans="1:13" x14ac:dyDescent="0.2">
      <c r="A695" s="431"/>
      <c r="B695" s="431"/>
      <c r="C695" s="431"/>
      <c r="D695" s="431"/>
      <c r="E695" s="431"/>
      <c r="F695" s="431"/>
      <c r="G695" s="431"/>
      <c r="H695" s="433"/>
      <c r="I695" s="624"/>
      <c r="J695" s="431"/>
      <c r="K695" s="431"/>
      <c r="L695" s="433"/>
      <c r="M695" s="431"/>
    </row>
    <row r="696" spans="1:13" x14ac:dyDescent="0.2">
      <c r="A696" s="431"/>
      <c r="B696" s="431"/>
      <c r="C696" s="431"/>
      <c r="D696" s="431"/>
      <c r="E696" s="431"/>
      <c r="F696" s="431"/>
      <c r="G696" s="431"/>
      <c r="H696" s="433"/>
      <c r="I696" s="624"/>
      <c r="J696" s="431"/>
      <c r="K696" s="431"/>
      <c r="L696" s="433"/>
      <c r="M696" s="431"/>
    </row>
    <row r="697" spans="1:13" x14ac:dyDescent="0.2">
      <c r="A697" s="431"/>
      <c r="B697" s="431"/>
      <c r="C697" s="431"/>
      <c r="D697" s="431"/>
      <c r="E697" s="431"/>
      <c r="F697" s="431"/>
      <c r="G697" s="431"/>
      <c r="H697" s="433"/>
      <c r="I697" s="624"/>
      <c r="J697" s="431"/>
      <c r="K697" s="431"/>
      <c r="L697" s="433"/>
      <c r="M697" s="431"/>
    </row>
    <row r="698" spans="1:13" x14ac:dyDescent="0.2">
      <c r="A698" s="431"/>
      <c r="B698" s="431"/>
      <c r="C698" s="431"/>
      <c r="D698" s="431"/>
      <c r="E698" s="431"/>
      <c r="F698" s="431"/>
      <c r="G698" s="431"/>
      <c r="H698" s="433"/>
      <c r="I698" s="624"/>
      <c r="J698" s="431"/>
      <c r="K698" s="431"/>
      <c r="L698" s="433"/>
      <c r="M698" s="431"/>
    </row>
    <row r="699" spans="1:13" x14ac:dyDescent="0.2">
      <c r="A699" s="431"/>
      <c r="B699" s="431"/>
      <c r="C699" s="431"/>
      <c r="D699" s="431"/>
      <c r="E699" s="431"/>
      <c r="F699" s="431"/>
      <c r="G699" s="431"/>
      <c r="H699" s="433"/>
      <c r="I699" s="624"/>
      <c r="J699" s="431"/>
      <c r="K699" s="431"/>
      <c r="L699" s="433"/>
      <c r="M699" s="431"/>
    </row>
    <row r="700" spans="1:13" x14ac:dyDescent="0.2">
      <c r="A700" s="431"/>
      <c r="B700" s="431"/>
      <c r="C700" s="431"/>
      <c r="D700" s="431"/>
      <c r="E700" s="431"/>
      <c r="F700" s="431"/>
      <c r="G700" s="431"/>
      <c r="H700" s="433"/>
      <c r="I700" s="624"/>
      <c r="J700" s="431"/>
      <c r="K700" s="431"/>
      <c r="L700" s="433"/>
      <c r="M700" s="431"/>
    </row>
    <row r="701" spans="1:13" x14ac:dyDescent="0.2">
      <c r="A701" s="431"/>
      <c r="B701" s="431"/>
      <c r="C701" s="431"/>
      <c r="D701" s="431"/>
      <c r="E701" s="431"/>
      <c r="F701" s="431"/>
      <c r="G701" s="431"/>
      <c r="H701" s="433"/>
      <c r="I701" s="624"/>
      <c r="J701" s="431"/>
      <c r="K701" s="431"/>
      <c r="L701" s="433"/>
      <c r="M701" s="431"/>
    </row>
    <row r="702" spans="1:13" x14ac:dyDescent="0.2">
      <c r="A702" s="431"/>
      <c r="B702" s="431"/>
      <c r="C702" s="431"/>
      <c r="D702" s="431"/>
      <c r="E702" s="431"/>
      <c r="F702" s="431"/>
      <c r="G702" s="431"/>
      <c r="H702" s="433"/>
      <c r="I702" s="624"/>
      <c r="J702" s="431"/>
      <c r="K702" s="431"/>
      <c r="L702" s="433"/>
      <c r="M702" s="431"/>
    </row>
    <row r="703" spans="1:13" x14ac:dyDescent="0.2">
      <c r="A703" s="431"/>
      <c r="B703" s="431"/>
      <c r="C703" s="431"/>
      <c r="D703" s="431"/>
      <c r="E703" s="431"/>
      <c r="F703" s="431"/>
      <c r="G703" s="431"/>
      <c r="H703" s="433"/>
      <c r="I703" s="624"/>
      <c r="J703" s="431"/>
      <c r="K703" s="431"/>
      <c r="L703" s="433"/>
      <c r="M703" s="431"/>
    </row>
    <row r="704" spans="1:13" x14ac:dyDescent="0.2">
      <c r="A704" s="431"/>
      <c r="B704" s="431"/>
      <c r="C704" s="431"/>
      <c r="D704" s="431"/>
      <c r="E704" s="431"/>
      <c r="F704" s="431"/>
      <c r="G704" s="431"/>
      <c r="H704" s="433"/>
      <c r="I704" s="624"/>
      <c r="J704" s="431"/>
      <c r="K704" s="431"/>
      <c r="L704" s="433"/>
      <c r="M704" s="431"/>
    </row>
    <row r="705" spans="1:13" x14ac:dyDescent="0.2">
      <c r="A705" s="431"/>
      <c r="B705" s="431"/>
      <c r="C705" s="431"/>
      <c r="D705" s="431"/>
      <c r="E705" s="431"/>
      <c r="F705" s="431"/>
      <c r="G705" s="431"/>
      <c r="H705" s="433"/>
      <c r="I705" s="624"/>
      <c r="J705" s="431"/>
      <c r="K705" s="431"/>
      <c r="L705" s="433"/>
      <c r="M705" s="431"/>
    </row>
    <row r="706" spans="1:13" x14ac:dyDescent="0.2">
      <c r="A706" s="431"/>
      <c r="B706" s="431"/>
      <c r="C706" s="431"/>
      <c r="D706" s="431"/>
      <c r="E706" s="431"/>
      <c r="F706" s="431"/>
      <c r="G706" s="431"/>
      <c r="H706" s="433"/>
      <c r="I706" s="624"/>
      <c r="J706" s="431"/>
      <c r="K706" s="431"/>
      <c r="L706" s="433"/>
      <c r="M706" s="431"/>
    </row>
    <row r="707" spans="1:13" x14ac:dyDescent="0.2">
      <c r="A707" s="431"/>
      <c r="B707" s="431"/>
      <c r="C707" s="431"/>
      <c r="D707" s="431"/>
      <c r="E707" s="431"/>
      <c r="F707" s="431"/>
      <c r="G707" s="431"/>
      <c r="H707" s="433"/>
      <c r="I707" s="624"/>
      <c r="J707" s="431"/>
      <c r="K707" s="431"/>
      <c r="L707" s="433"/>
      <c r="M707" s="431"/>
    </row>
    <row r="708" spans="1:13" x14ac:dyDescent="0.2">
      <c r="A708" s="431"/>
      <c r="B708" s="431"/>
      <c r="C708" s="431"/>
      <c r="D708" s="431"/>
      <c r="E708" s="431"/>
      <c r="F708" s="431"/>
      <c r="G708" s="431"/>
      <c r="H708" s="433"/>
      <c r="I708" s="624"/>
      <c r="J708" s="431"/>
      <c r="K708" s="431"/>
      <c r="L708" s="433"/>
      <c r="M708" s="431"/>
    </row>
    <row r="709" spans="1:13" x14ac:dyDescent="0.2">
      <c r="A709" s="431"/>
      <c r="B709" s="431"/>
      <c r="C709" s="431"/>
      <c r="D709" s="431"/>
      <c r="E709" s="431"/>
      <c r="F709" s="431"/>
      <c r="G709" s="431"/>
      <c r="H709" s="433"/>
      <c r="I709" s="624"/>
      <c r="J709" s="431"/>
      <c r="K709" s="431"/>
      <c r="L709" s="433"/>
      <c r="M709" s="431"/>
    </row>
    <row r="710" spans="1:13" x14ac:dyDescent="0.2">
      <c r="A710" s="431"/>
      <c r="B710" s="431"/>
      <c r="C710" s="431"/>
      <c r="D710" s="431"/>
      <c r="E710" s="431"/>
      <c r="F710" s="431"/>
      <c r="G710" s="431"/>
      <c r="H710" s="433"/>
      <c r="I710" s="624"/>
      <c r="J710" s="431"/>
      <c r="K710" s="431"/>
      <c r="L710" s="433"/>
      <c r="M710" s="431"/>
    </row>
    <row r="711" spans="1:13" x14ac:dyDescent="0.2">
      <c r="A711" s="431"/>
      <c r="B711" s="431"/>
      <c r="C711" s="431"/>
      <c r="D711" s="431"/>
      <c r="E711" s="431"/>
      <c r="F711" s="431"/>
      <c r="G711" s="431"/>
      <c r="H711" s="433"/>
      <c r="I711" s="624"/>
      <c r="J711" s="431"/>
      <c r="K711" s="431"/>
      <c r="L711" s="433"/>
      <c r="M711" s="431"/>
    </row>
    <row r="712" spans="1:13" x14ac:dyDescent="0.2">
      <c r="A712" s="431"/>
      <c r="B712" s="431"/>
      <c r="C712" s="431"/>
      <c r="D712" s="431"/>
      <c r="E712" s="431"/>
      <c r="F712" s="431"/>
      <c r="G712" s="431"/>
      <c r="H712" s="433"/>
      <c r="I712" s="624"/>
      <c r="J712" s="431"/>
      <c r="K712" s="431"/>
      <c r="L712" s="433"/>
      <c r="M712" s="431"/>
    </row>
    <row r="713" spans="1:13" x14ac:dyDescent="0.2">
      <c r="A713" s="431"/>
      <c r="B713" s="431"/>
      <c r="C713" s="431"/>
      <c r="D713" s="431"/>
      <c r="E713" s="431"/>
      <c r="F713" s="431"/>
      <c r="G713" s="431"/>
      <c r="H713" s="433"/>
      <c r="I713" s="624"/>
      <c r="J713" s="431"/>
      <c r="K713" s="431"/>
      <c r="L713" s="433"/>
      <c r="M713" s="431"/>
    </row>
    <row r="714" spans="1:13" x14ac:dyDescent="0.2">
      <c r="A714" s="431"/>
      <c r="B714" s="431"/>
      <c r="C714" s="431"/>
      <c r="D714" s="431"/>
      <c r="E714" s="431"/>
      <c r="F714" s="431"/>
      <c r="G714" s="431"/>
      <c r="H714" s="433"/>
      <c r="I714" s="624"/>
      <c r="J714" s="431"/>
      <c r="K714" s="431"/>
      <c r="L714" s="433"/>
      <c r="M714" s="431"/>
    </row>
    <row r="715" spans="1:13" x14ac:dyDescent="0.2">
      <c r="A715" s="431"/>
      <c r="B715" s="431"/>
      <c r="C715" s="431"/>
      <c r="D715" s="431"/>
      <c r="E715" s="431"/>
      <c r="F715" s="431"/>
      <c r="G715" s="431"/>
      <c r="H715" s="433"/>
      <c r="I715" s="624"/>
      <c r="J715" s="431"/>
      <c r="K715" s="431"/>
      <c r="L715" s="433"/>
      <c r="M715" s="431"/>
    </row>
    <row r="716" spans="1:13" x14ac:dyDescent="0.2">
      <c r="A716" s="431"/>
      <c r="B716" s="431"/>
      <c r="C716" s="431"/>
      <c r="D716" s="431"/>
      <c r="E716" s="431"/>
      <c r="F716" s="431"/>
      <c r="G716" s="431"/>
      <c r="H716" s="433"/>
      <c r="I716" s="624"/>
      <c r="J716" s="431"/>
      <c r="K716" s="431"/>
      <c r="L716" s="433"/>
      <c r="M716" s="431"/>
    </row>
    <row r="717" spans="1:13" x14ac:dyDescent="0.2">
      <c r="A717" s="431"/>
      <c r="B717" s="431"/>
      <c r="C717" s="431"/>
      <c r="D717" s="431"/>
      <c r="E717" s="431"/>
      <c r="F717" s="431"/>
      <c r="G717" s="431"/>
      <c r="H717" s="433"/>
      <c r="I717" s="624"/>
      <c r="J717" s="431"/>
      <c r="K717" s="431"/>
      <c r="L717" s="433"/>
      <c r="M717" s="431"/>
    </row>
    <row r="718" spans="1:13" x14ac:dyDescent="0.2">
      <c r="A718" s="431"/>
      <c r="B718" s="431"/>
      <c r="C718" s="431"/>
      <c r="D718" s="431"/>
      <c r="E718" s="431"/>
      <c r="F718" s="431"/>
      <c r="G718" s="431"/>
      <c r="H718" s="433"/>
      <c r="I718" s="624"/>
      <c r="J718" s="431"/>
      <c r="K718" s="431"/>
      <c r="L718" s="433"/>
      <c r="M718" s="431"/>
    </row>
    <row r="719" spans="1:13" x14ac:dyDescent="0.2">
      <c r="A719" s="431"/>
      <c r="B719" s="431"/>
      <c r="C719" s="431"/>
      <c r="D719" s="431"/>
      <c r="E719" s="431"/>
      <c r="F719" s="431"/>
      <c r="G719" s="431"/>
      <c r="H719" s="433"/>
      <c r="I719" s="624"/>
      <c r="J719" s="431"/>
      <c r="K719" s="431"/>
      <c r="L719" s="433"/>
      <c r="M719" s="431"/>
    </row>
    <row r="720" spans="1:13" x14ac:dyDescent="0.2">
      <c r="A720" s="431"/>
      <c r="B720" s="431"/>
      <c r="C720" s="431"/>
      <c r="D720" s="431"/>
      <c r="E720" s="431"/>
      <c r="F720" s="431"/>
      <c r="G720" s="431"/>
      <c r="H720" s="433"/>
      <c r="I720" s="624"/>
      <c r="J720" s="431"/>
      <c r="K720" s="431"/>
      <c r="L720" s="433"/>
      <c r="M720" s="431"/>
    </row>
    <row r="721" spans="1:13" x14ac:dyDescent="0.2">
      <c r="A721" s="431"/>
      <c r="B721" s="431"/>
      <c r="C721" s="431"/>
      <c r="D721" s="431"/>
      <c r="E721" s="431"/>
      <c r="F721" s="431"/>
      <c r="G721" s="431"/>
      <c r="H721" s="433"/>
      <c r="I721" s="624"/>
      <c r="J721" s="431"/>
      <c r="K721" s="431"/>
      <c r="L721" s="433"/>
      <c r="M721" s="431"/>
    </row>
    <row r="722" spans="1:13" x14ac:dyDescent="0.2">
      <c r="A722" s="431"/>
      <c r="B722" s="431"/>
      <c r="C722" s="431"/>
      <c r="D722" s="431"/>
      <c r="E722" s="431"/>
      <c r="F722" s="431"/>
      <c r="G722" s="431"/>
      <c r="H722" s="433"/>
      <c r="I722" s="624"/>
      <c r="J722" s="431"/>
      <c r="K722" s="431"/>
      <c r="L722" s="433"/>
      <c r="M722" s="431"/>
    </row>
    <row r="723" spans="1:13" x14ac:dyDescent="0.2">
      <c r="A723" s="431"/>
      <c r="B723" s="431"/>
      <c r="C723" s="431"/>
      <c r="D723" s="431"/>
      <c r="E723" s="431"/>
      <c r="F723" s="431"/>
      <c r="G723" s="431"/>
      <c r="H723" s="433"/>
      <c r="I723" s="624"/>
      <c r="J723" s="431"/>
      <c r="K723" s="431"/>
      <c r="L723" s="433"/>
      <c r="M723" s="431"/>
    </row>
    <row r="724" spans="1:13" x14ac:dyDescent="0.2">
      <c r="A724" s="431"/>
      <c r="B724" s="431"/>
      <c r="C724" s="431"/>
      <c r="D724" s="431"/>
      <c r="E724" s="431"/>
      <c r="F724" s="431"/>
      <c r="G724" s="431"/>
      <c r="H724" s="433"/>
      <c r="I724" s="624"/>
      <c r="J724" s="431"/>
      <c r="K724" s="431"/>
      <c r="L724" s="433"/>
      <c r="M724" s="431"/>
    </row>
    <row r="725" spans="1:13" x14ac:dyDescent="0.2">
      <c r="A725" s="431"/>
      <c r="B725" s="431"/>
      <c r="C725" s="431"/>
      <c r="D725" s="431"/>
      <c r="E725" s="431"/>
      <c r="F725" s="431"/>
      <c r="G725" s="431"/>
      <c r="H725" s="433"/>
      <c r="I725" s="624"/>
      <c r="J725" s="431"/>
      <c r="K725" s="431"/>
      <c r="L725" s="433"/>
      <c r="M725" s="431"/>
    </row>
    <row r="726" spans="1:13" x14ac:dyDescent="0.2">
      <c r="A726" s="431"/>
      <c r="B726" s="431"/>
      <c r="C726" s="431"/>
      <c r="D726" s="431"/>
      <c r="E726" s="431"/>
      <c r="F726" s="431"/>
      <c r="G726" s="431"/>
      <c r="H726" s="433"/>
      <c r="I726" s="624"/>
      <c r="J726" s="431"/>
      <c r="K726" s="431"/>
      <c r="L726" s="433"/>
      <c r="M726" s="431"/>
    </row>
    <row r="727" spans="1:13" x14ac:dyDescent="0.2">
      <c r="A727" s="431"/>
      <c r="B727" s="431"/>
      <c r="C727" s="431"/>
      <c r="D727" s="431"/>
      <c r="E727" s="431"/>
      <c r="F727" s="431"/>
      <c r="G727" s="431"/>
      <c r="H727" s="433"/>
      <c r="I727" s="624"/>
      <c r="J727" s="431"/>
      <c r="K727" s="431"/>
      <c r="L727" s="433"/>
      <c r="M727" s="431"/>
    </row>
    <row r="728" spans="1:13" x14ac:dyDescent="0.2">
      <c r="A728" s="431"/>
      <c r="B728" s="431"/>
      <c r="C728" s="431"/>
      <c r="D728" s="431"/>
      <c r="E728" s="431"/>
      <c r="F728" s="431"/>
      <c r="G728" s="431"/>
      <c r="H728" s="433"/>
      <c r="I728" s="624"/>
      <c r="J728" s="431"/>
      <c r="K728" s="431"/>
      <c r="L728" s="433"/>
      <c r="M728" s="431"/>
    </row>
    <row r="729" spans="1:13" x14ac:dyDescent="0.2">
      <c r="A729" s="431"/>
      <c r="B729" s="431"/>
      <c r="C729" s="431"/>
      <c r="D729" s="431"/>
      <c r="E729" s="431"/>
      <c r="F729" s="431"/>
      <c r="G729" s="431"/>
      <c r="H729" s="433"/>
      <c r="I729" s="624"/>
      <c r="J729" s="431"/>
      <c r="K729" s="431"/>
      <c r="L729" s="433"/>
      <c r="M729" s="431"/>
    </row>
    <row r="730" spans="1:13" x14ac:dyDescent="0.2">
      <c r="A730" s="431"/>
      <c r="B730" s="431"/>
      <c r="C730" s="431"/>
      <c r="D730" s="431"/>
      <c r="E730" s="431"/>
      <c r="F730" s="431"/>
      <c r="G730" s="431"/>
      <c r="H730" s="433"/>
      <c r="I730" s="624"/>
      <c r="J730" s="431"/>
      <c r="K730" s="431"/>
      <c r="L730" s="433"/>
      <c r="M730" s="431"/>
    </row>
    <row r="731" spans="1:13" x14ac:dyDescent="0.2">
      <c r="A731" s="431"/>
      <c r="B731" s="431"/>
      <c r="C731" s="431"/>
      <c r="D731" s="431"/>
      <c r="E731" s="431"/>
      <c r="F731" s="431"/>
      <c r="G731" s="431"/>
      <c r="H731" s="433"/>
      <c r="I731" s="624"/>
      <c r="J731" s="431"/>
      <c r="K731" s="431"/>
      <c r="L731" s="433"/>
      <c r="M731" s="431"/>
    </row>
    <row r="732" spans="1:13" x14ac:dyDescent="0.2">
      <c r="A732" s="431"/>
      <c r="B732" s="431"/>
      <c r="C732" s="431"/>
      <c r="D732" s="431"/>
      <c r="E732" s="431"/>
      <c r="F732" s="431"/>
      <c r="G732" s="431"/>
      <c r="H732" s="433"/>
      <c r="I732" s="624"/>
      <c r="J732" s="431"/>
      <c r="K732" s="431"/>
      <c r="L732" s="433"/>
      <c r="M732" s="431"/>
    </row>
    <row r="733" spans="1:13" x14ac:dyDescent="0.2">
      <c r="A733" s="431"/>
      <c r="B733" s="431"/>
      <c r="C733" s="431"/>
      <c r="D733" s="431"/>
      <c r="E733" s="431"/>
      <c r="F733" s="431"/>
      <c r="G733" s="431"/>
      <c r="H733" s="433"/>
      <c r="I733" s="624"/>
      <c r="J733" s="431"/>
      <c r="K733" s="431"/>
      <c r="L733" s="433"/>
      <c r="M733" s="431"/>
    </row>
    <row r="734" spans="1:13" x14ac:dyDescent="0.2">
      <c r="A734" s="431"/>
      <c r="B734" s="431"/>
      <c r="C734" s="431"/>
      <c r="D734" s="431"/>
      <c r="E734" s="431"/>
      <c r="F734" s="431"/>
      <c r="G734" s="431"/>
      <c r="H734" s="433"/>
      <c r="I734" s="624"/>
      <c r="J734" s="431"/>
      <c r="K734" s="431"/>
      <c r="L734" s="433"/>
      <c r="M734" s="431"/>
    </row>
    <row r="735" spans="1:13" x14ac:dyDescent="0.2">
      <c r="A735" s="431"/>
      <c r="B735" s="431"/>
      <c r="C735" s="431"/>
      <c r="D735" s="431"/>
      <c r="E735" s="431"/>
      <c r="F735" s="431"/>
      <c r="G735" s="431"/>
      <c r="H735" s="433"/>
      <c r="I735" s="624"/>
      <c r="J735" s="431"/>
      <c r="K735" s="431"/>
      <c r="L735" s="433"/>
      <c r="M735" s="431"/>
    </row>
    <row r="736" spans="1:13" x14ac:dyDescent="0.2">
      <c r="A736" s="431"/>
      <c r="B736" s="431"/>
      <c r="C736" s="431"/>
      <c r="D736" s="431"/>
      <c r="E736" s="431"/>
      <c r="F736" s="431"/>
      <c r="G736" s="431"/>
      <c r="H736" s="433"/>
      <c r="I736" s="624"/>
      <c r="J736" s="431"/>
      <c r="K736" s="431"/>
      <c r="L736" s="433"/>
      <c r="M736" s="431"/>
    </row>
    <row r="737" spans="1:13" x14ac:dyDescent="0.2">
      <c r="A737" s="431"/>
      <c r="B737" s="431"/>
      <c r="C737" s="431"/>
      <c r="D737" s="431"/>
      <c r="E737" s="431"/>
      <c r="F737" s="431"/>
      <c r="G737" s="431"/>
      <c r="H737" s="433"/>
      <c r="I737" s="624"/>
      <c r="J737" s="431"/>
      <c r="K737" s="431"/>
      <c r="L737" s="433"/>
      <c r="M737" s="431"/>
    </row>
    <row r="738" spans="1:13" x14ac:dyDescent="0.2">
      <c r="A738" s="431"/>
      <c r="B738" s="431"/>
      <c r="C738" s="431"/>
      <c r="D738" s="431"/>
      <c r="E738" s="431"/>
      <c r="F738" s="431"/>
      <c r="G738" s="431"/>
      <c r="H738" s="433"/>
      <c r="I738" s="624"/>
      <c r="J738" s="431"/>
      <c r="K738" s="431"/>
      <c r="L738" s="433"/>
      <c r="M738" s="431"/>
    </row>
    <row r="739" spans="1:13" x14ac:dyDescent="0.2">
      <c r="A739" s="431"/>
      <c r="B739" s="431"/>
      <c r="C739" s="431"/>
      <c r="D739" s="431"/>
      <c r="E739" s="431"/>
      <c r="F739" s="431"/>
      <c r="G739" s="431"/>
      <c r="H739" s="433"/>
      <c r="I739" s="624"/>
      <c r="J739" s="431"/>
      <c r="K739" s="431"/>
      <c r="L739" s="433"/>
      <c r="M739" s="431"/>
    </row>
    <row r="740" spans="1:13" x14ac:dyDescent="0.2">
      <c r="A740" s="431"/>
      <c r="B740" s="431"/>
      <c r="C740" s="431"/>
      <c r="D740" s="431"/>
      <c r="E740" s="431"/>
      <c r="F740" s="431"/>
      <c r="G740" s="431"/>
      <c r="H740" s="433"/>
      <c r="I740" s="624"/>
      <c r="J740" s="431"/>
      <c r="K740" s="431"/>
      <c r="L740" s="433"/>
      <c r="M740" s="431"/>
    </row>
    <row r="741" spans="1:13" x14ac:dyDescent="0.2">
      <c r="A741" s="431"/>
      <c r="B741" s="431"/>
      <c r="C741" s="431"/>
      <c r="D741" s="431"/>
      <c r="E741" s="431"/>
      <c r="F741" s="431"/>
      <c r="G741" s="431"/>
      <c r="H741" s="433"/>
      <c r="I741" s="624"/>
      <c r="J741" s="431"/>
      <c r="K741" s="431"/>
      <c r="L741" s="433"/>
      <c r="M741" s="431"/>
    </row>
    <row r="742" spans="1:13" x14ac:dyDescent="0.2">
      <c r="A742" s="431"/>
      <c r="B742" s="431"/>
      <c r="C742" s="431"/>
      <c r="D742" s="431"/>
      <c r="E742" s="431"/>
      <c r="F742" s="431"/>
      <c r="G742" s="431"/>
      <c r="H742" s="433"/>
      <c r="I742" s="624"/>
      <c r="J742" s="431"/>
      <c r="K742" s="431"/>
      <c r="L742" s="433"/>
      <c r="M742" s="431"/>
    </row>
    <row r="743" spans="1:13" x14ac:dyDescent="0.2">
      <c r="A743" s="431"/>
      <c r="B743" s="431"/>
      <c r="C743" s="431"/>
      <c r="D743" s="431"/>
      <c r="E743" s="431"/>
      <c r="F743" s="431"/>
      <c r="G743" s="431"/>
      <c r="H743" s="433"/>
      <c r="I743" s="624"/>
      <c r="J743" s="431"/>
      <c r="K743" s="431"/>
      <c r="L743" s="433"/>
      <c r="M743" s="431"/>
    </row>
    <row r="744" spans="1:13" x14ac:dyDescent="0.2">
      <c r="A744" s="431"/>
      <c r="B744" s="431"/>
      <c r="C744" s="431"/>
      <c r="D744" s="431"/>
      <c r="E744" s="431"/>
      <c r="F744" s="431"/>
      <c r="G744" s="431"/>
      <c r="H744" s="433"/>
      <c r="I744" s="624"/>
      <c r="J744" s="431"/>
      <c r="K744" s="431"/>
      <c r="L744" s="433"/>
      <c r="M744" s="431"/>
    </row>
    <row r="745" spans="1:13" x14ac:dyDescent="0.2">
      <c r="A745" s="431"/>
      <c r="B745" s="431"/>
      <c r="C745" s="431"/>
      <c r="D745" s="431"/>
      <c r="E745" s="431"/>
      <c r="F745" s="431"/>
      <c r="G745" s="431"/>
      <c r="H745" s="433"/>
      <c r="I745" s="624"/>
      <c r="J745" s="431"/>
      <c r="K745" s="431"/>
      <c r="L745" s="433"/>
      <c r="M745" s="431"/>
    </row>
    <row r="746" spans="1:13" x14ac:dyDescent="0.2">
      <c r="A746" s="431"/>
      <c r="B746" s="431"/>
      <c r="C746" s="431"/>
      <c r="D746" s="431"/>
      <c r="E746" s="431"/>
      <c r="F746" s="431"/>
      <c r="G746" s="431"/>
      <c r="H746" s="433"/>
      <c r="I746" s="624"/>
      <c r="J746" s="431"/>
      <c r="K746" s="431"/>
      <c r="L746" s="433"/>
      <c r="M746" s="431"/>
    </row>
    <row r="747" spans="1:13" x14ac:dyDescent="0.2">
      <c r="A747" s="431"/>
      <c r="B747" s="431"/>
      <c r="C747" s="431"/>
      <c r="D747" s="431"/>
      <c r="E747" s="431"/>
      <c r="F747" s="431"/>
      <c r="G747" s="431"/>
      <c r="H747" s="433"/>
      <c r="I747" s="624"/>
      <c r="J747" s="431"/>
      <c r="K747" s="431"/>
      <c r="L747" s="433"/>
      <c r="M747" s="431"/>
    </row>
    <row r="748" spans="1:13" x14ac:dyDescent="0.2">
      <c r="A748" s="431"/>
      <c r="B748" s="431"/>
      <c r="C748" s="431"/>
      <c r="D748" s="431"/>
      <c r="E748" s="431"/>
      <c r="F748" s="431"/>
      <c r="G748" s="431"/>
      <c r="H748" s="433"/>
      <c r="I748" s="624"/>
      <c r="J748" s="431"/>
      <c r="K748" s="431"/>
      <c r="L748" s="433"/>
      <c r="M748" s="431"/>
    </row>
    <row r="749" spans="1:13" x14ac:dyDescent="0.2">
      <c r="A749" s="431"/>
      <c r="B749" s="431"/>
      <c r="C749" s="431"/>
      <c r="D749" s="431"/>
      <c r="E749" s="431"/>
      <c r="F749" s="431"/>
      <c r="G749" s="431"/>
      <c r="H749" s="433"/>
      <c r="I749" s="624"/>
      <c r="J749" s="431"/>
      <c r="K749" s="431"/>
      <c r="L749" s="433"/>
      <c r="M749" s="431"/>
    </row>
    <row r="750" spans="1:13" x14ac:dyDescent="0.2">
      <c r="A750" s="431"/>
      <c r="B750" s="431"/>
      <c r="C750" s="431"/>
      <c r="D750" s="431"/>
      <c r="E750" s="431"/>
      <c r="F750" s="431"/>
      <c r="G750" s="431"/>
      <c r="H750" s="433"/>
      <c r="I750" s="624"/>
      <c r="J750" s="431"/>
      <c r="K750" s="431"/>
      <c r="L750" s="433"/>
      <c r="M750" s="431"/>
    </row>
    <row r="751" spans="1:13" x14ac:dyDescent="0.2">
      <c r="A751" s="431"/>
      <c r="B751" s="431"/>
      <c r="C751" s="431"/>
      <c r="D751" s="431"/>
      <c r="E751" s="431"/>
      <c r="F751" s="431"/>
      <c r="G751" s="431"/>
      <c r="H751" s="433"/>
      <c r="I751" s="624"/>
      <c r="J751" s="431"/>
      <c r="K751" s="431"/>
      <c r="L751" s="433"/>
      <c r="M751" s="431"/>
    </row>
    <row r="752" spans="1:13" x14ac:dyDescent="0.2">
      <c r="A752" s="431"/>
      <c r="B752" s="431"/>
      <c r="C752" s="431"/>
      <c r="D752" s="431"/>
      <c r="E752" s="431"/>
      <c r="F752" s="431"/>
      <c r="G752" s="431"/>
      <c r="H752" s="433"/>
      <c r="I752" s="624"/>
      <c r="J752" s="431"/>
      <c r="K752" s="431"/>
      <c r="L752" s="433"/>
      <c r="M752" s="431"/>
    </row>
    <row r="753" spans="1:13" x14ac:dyDescent="0.2">
      <c r="A753" s="431"/>
      <c r="B753" s="431"/>
      <c r="C753" s="431"/>
      <c r="D753" s="431"/>
      <c r="E753" s="431"/>
      <c r="F753" s="431"/>
      <c r="G753" s="431"/>
      <c r="H753" s="433"/>
      <c r="I753" s="624"/>
      <c r="J753" s="431"/>
      <c r="K753" s="431"/>
      <c r="L753" s="433"/>
      <c r="M753" s="431"/>
    </row>
    <row r="754" spans="1:13" x14ac:dyDescent="0.2">
      <c r="A754" s="431"/>
      <c r="B754" s="431"/>
      <c r="C754" s="431"/>
      <c r="D754" s="431"/>
      <c r="E754" s="431"/>
      <c r="F754" s="431"/>
      <c r="G754" s="431"/>
      <c r="H754" s="433"/>
      <c r="I754" s="624"/>
      <c r="J754" s="431"/>
      <c r="K754" s="431"/>
      <c r="L754" s="433"/>
      <c r="M754" s="431"/>
    </row>
    <row r="755" spans="1:13" x14ac:dyDescent="0.2">
      <c r="A755" s="431"/>
      <c r="B755" s="431"/>
      <c r="C755" s="431"/>
      <c r="D755" s="431"/>
      <c r="E755" s="431"/>
      <c r="F755" s="431"/>
      <c r="G755" s="431"/>
      <c r="H755" s="433"/>
      <c r="I755" s="624"/>
      <c r="J755" s="431"/>
      <c r="K755" s="431"/>
      <c r="L755" s="433"/>
      <c r="M755" s="431"/>
    </row>
    <row r="756" spans="1:13" x14ac:dyDescent="0.2">
      <c r="A756" s="431"/>
      <c r="B756" s="431"/>
      <c r="C756" s="431"/>
      <c r="D756" s="431"/>
      <c r="E756" s="431"/>
      <c r="F756" s="431"/>
      <c r="G756" s="431"/>
      <c r="H756" s="433"/>
      <c r="I756" s="624"/>
      <c r="J756" s="431"/>
      <c r="K756" s="431"/>
      <c r="L756" s="433"/>
      <c r="M756" s="431"/>
    </row>
    <row r="757" spans="1:13" x14ac:dyDescent="0.2">
      <c r="A757" s="431"/>
      <c r="B757" s="431"/>
      <c r="C757" s="431"/>
      <c r="D757" s="431"/>
      <c r="E757" s="431"/>
      <c r="F757" s="431"/>
      <c r="G757" s="431"/>
      <c r="H757" s="433"/>
      <c r="I757" s="624"/>
      <c r="J757" s="431"/>
      <c r="K757" s="431"/>
      <c r="L757" s="433"/>
      <c r="M757" s="431"/>
    </row>
    <row r="758" spans="1:13" x14ac:dyDescent="0.2">
      <c r="A758" s="431"/>
      <c r="B758" s="431"/>
      <c r="C758" s="431"/>
      <c r="D758" s="431"/>
      <c r="E758" s="431"/>
      <c r="F758" s="431"/>
      <c r="G758" s="431"/>
      <c r="H758" s="433"/>
      <c r="I758" s="624"/>
      <c r="J758" s="431"/>
      <c r="K758" s="431"/>
      <c r="L758" s="433"/>
      <c r="M758" s="431"/>
    </row>
    <row r="759" spans="1:13" x14ac:dyDescent="0.2">
      <c r="A759" s="431"/>
      <c r="B759" s="431"/>
      <c r="C759" s="431"/>
      <c r="D759" s="431"/>
      <c r="E759" s="431"/>
      <c r="F759" s="431"/>
      <c r="G759" s="431"/>
      <c r="H759" s="433"/>
      <c r="I759" s="624"/>
      <c r="J759" s="431"/>
      <c r="K759" s="431"/>
      <c r="L759" s="433"/>
      <c r="M759" s="431"/>
    </row>
    <row r="760" spans="1:13" x14ac:dyDescent="0.2">
      <c r="A760" s="431"/>
      <c r="B760" s="431"/>
      <c r="C760" s="431"/>
      <c r="D760" s="431"/>
      <c r="E760" s="431"/>
      <c r="F760" s="431"/>
      <c r="G760" s="431"/>
      <c r="H760" s="433"/>
      <c r="I760" s="624"/>
      <c r="J760" s="431"/>
      <c r="K760" s="431"/>
      <c r="L760" s="433"/>
      <c r="M760" s="431"/>
    </row>
    <row r="761" spans="1:13" x14ac:dyDescent="0.2">
      <c r="A761" s="431"/>
      <c r="B761" s="431"/>
      <c r="C761" s="431"/>
      <c r="D761" s="431"/>
      <c r="E761" s="431"/>
      <c r="F761" s="431"/>
      <c r="G761" s="431"/>
      <c r="H761" s="433"/>
      <c r="I761" s="624"/>
      <c r="J761" s="431"/>
      <c r="K761" s="431"/>
      <c r="L761" s="433"/>
      <c r="M761" s="431"/>
    </row>
    <row r="762" spans="1:13" x14ac:dyDescent="0.2">
      <c r="A762" s="431"/>
      <c r="B762" s="431"/>
      <c r="C762" s="431"/>
      <c r="D762" s="431"/>
      <c r="E762" s="431"/>
      <c r="F762" s="431"/>
      <c r="G762" s="431"/>
      <c r="H762" s="433"/>
      <c r="I762" s="624"/>
      <c r="J762" s="431"/>
      <c r="K762" s="431"/>
      <c r="L762" s="433"/>
      <c r="M762" s="431"/>
    </row>
    <row r="763" spans="1:13" x14ac:dyDescent="0.2">
      <c r="A763" s="431"/>
      <c r="B763" s="431"/>
      <c r="C763" s="431"/>
      <c r="D763" s="431"/>
      <c r="E763" s="431"/>
      <c r="F763" s="431"/>
      <c r="G763" s="431"/>
      <c r="H763" s="433"/>
      <c r="I763" s="624"/>
      <c r="J763" s="431"/>
      <c r="K763" s="431"/>
      <c r="L763" s="433"/>
      <c r="M763" s="431"/>
    </row>
    <row r="764" spans="1:13" x14ac:dyDescent="0.2">
      <c r="A764" s="431"/>
      <c r="B764" s="431"/>
      <c r="C764" s="431"/>
      <c r="D764" s="431"/>
      <c r="E764" s="431"/>
      <c r="F764" s="431"/>
      <c r="G764" s="431"/>
      <c r="H764" s="433"/>
      <c r="I764" s="624"/>
      <c r="J764" s="431"/>
      <c r="K764" s="431"/>
      <c r="L764" s="433"/>
      <c r="M764" s="431"/>
    </row>
    <row r="765" spans="1:13" x14ac:dyDescent="0.2">
      <c r="A765" s="431"/>
      <c r="B765" s="431"/>
      <c r="C765" s="431"/>
      <c r="D765" s="431"/>
      <c r="E765" s="431"/>
      <c r="F765" s="431"/>
      <c r="G765" s="431"/>
      <c r="H765" s="433"/>
      <c r="I765" s="624"/>
      <c r="J765" s="431"/>
      <c r="K765" s="431"/>
      <c r="L765" s="433"/>
      <c r="M765" s="431"/>
    </row>
    <row r="766" spans="1:13" x14ac:dyDescent="0.2">
      <c r="A766" s="431"/>
      <c r="B766" s="431"/>
      <c r="C766" s="431"/>
      <c r="D766" s="431"/>
      <c r="E766" s="431"/>
      <c r="F766" s="431"/>
      <c r="G766" s="431"/>
      <c r="H766" s="433"/>
      <c r="I766" s="624"/>
      <c r="J766" s="431"/>
      <c r="K766" s="431"/>
      <c r="L766" s="433"/>
      <c r="M766" s="431"/>
    </row>
    <row r="767" spans="1:13" x14ac:dyDescent="0.2">
      <c r="A767" s="431"/>
      <c r="B767" s="431"/>
      <c r="C767" s="431"/>
      <c r="D767" s="431"/>
      <c r="E767" s="431"/>
      <c r="F767" s="431"/>
      <c r="G767" s="431"/>
      <c r="H767" s="433"/>
      <c r="I767" s="624"/>
      <c r="J767" s="431"/>
      <c r="K767" s="431"/>
      <c r="L767" s="433"/>
      <c r="M767" s="431"/>
    </row>
    <row r="768" spans="1:13" x14ac:dyDescent="0.2">
      <c r="A768" s="431"/>
      <c r="B768" s="431"/>
      <c r="C768" s="431"/>
      <c r="D768" s="431"/>
      <c r="E768" s="431"/>
      <c r="F768" s="431"/>
      <c r="G768" s="431"/>
      <c r="H768" s="433"/>
      <c r="I768" s="624"/>
      <c r="J768" s="431"/>
      <c r="K768" s="431"/>
      <c r="L768" s="433"/>
      <c r="M768" s="431"/>
    </row>
    <row r="769" spans="1:13" x14ac:dyDescent="0.2">
      <c r="A769" s="431"/>
      <c r="B769" s="431"/>
      <c r="C769" s="431"/>
      <c r="D769" s="431"/>
      <c r="E769" s="431"/>
      <c r="F769" s="431"/>
      <c r="G769" s="431"/>
      <c r="H769" s="433"/>
      <c r="I769" s="624"/>
      <c r="J769" s="431"/>
      <c r="K769" s="431"/>
      <c r="L769" s="433"/>
      <c r="M769" s="431"/>
    </row>
    <row r="770" spans="1:13" x14ac:dyDescent="0.2">
      <c r="A770" s="431"/>
      <c r="B770" s="431"/>
      <c r="C770" s="431"/>
      <c r="D770" s="431"/>
      <c r="E770" s="431"/>
      <c r="F770" s="431"/>
      <c r="G770" s="431"/>
      <c r="H770" s="433"/>
      <c r="I770" s="624"/>
      <c r="J770" s="431"/>
      <c r="K770" s="431"/>
      <c r="L770" s="433"/>
      <c r="M770" s="431"/>
    </row>
    <row r="771" spans="1:13" x14ac:dyDescent="0.2">
      <c r="A771" s="431"/>
      <c r="B771" s="431"/>
      <c r="C771" s="431"/>
      <c r="D771" s="431"/>
      <c r="E771" s="431"/>
      <c r="F771" s="431"/>
      <c r="G771" s="431"/>
      <c r="H771" s="433"/>
      <c r="I771" s="624"/>
      <c r="J771" s="431"/>
      <c r="K771" s="431"/>
      <c r="L771" s="433"/>
      <c r="M771" s="431"/>
    </row>
    <row r="772" spans="1:13" x14ac:dyDescent="0.2">
      <c r="A772" s="431"/>
      <c r="B772" s="431"/>
      <c r="C772" s="431"/>
      <c r="D772" s="431"/>
      <c r="E772" s="431"/>
      <c r="F772" s="431"/>
      <c r="G772" s="431"/>
      <c r="H772" s="433"/>
      <c r="I772" s="624"/>
      <c r="J772" s="431"/>
      <c r="K772" s="431"/>
      <c r="L772" s="433"/>
      <c r="M772" s="431"/>
    </row>
    <row r="773" spans="1:13" x14ac:dyDescent="0.2">
      <c r="A773" s="431"/>
      <c r="B773" s="431"/>
      <c r="C773" s="431"/>
      <c r="D773" s="431"/>
      <c r="E773" s="431"/>
      <c r="F773" s="431"/>
      <c r="G773" s="431"/>
      <c r="H773" s="433"/>
      <c r="I773" s="624"/>
      <c r="J773" s="431"/>
      <c r="K773" s="431"/>
      <c r="L773" s="433"/>
      <c r="M773" s="431"/>
    </row>
    <row r="774" spans="1:13" x14ac:dyDescent="0.2">
      <c r="A774" s="431"/>
      <c r="B774" s="431"/>
      <c r="C774" s="431"/>
      <c r="D774" s="431"/>
      <c r="E774" s="431"/>
      <c r="F774" s="431"/>
      <c r="G774" s="431"/>
      <c r="H774" s="433"/>
      <c r="I774" s="624"/>
      <c r="J774" s="431"/>
      <c r="K774" s="431"/>
      <c r="L774" s="433"/>
      <c r="M774" s="431"/>
    </row>
    <row r="775" spans="1:13" x14ac:dyDescent="0.2">
      <c r="A775" s="431"/>
      <c r="B775" s="431"/>
      <c r="C775" s="431"/>
      <c r="D775" s="431"/>
      <c r="E775" s="431"/>
      <c r="F775" s="431"/>
      <c r="G775" s="431"/>
      <c r="H775" s="433"/>
      <c r="I775" s="624"/>
      <c r="J775" s="431"/>
      <c r="K775" s="431"/>
      <c r="L775" s="433"/>
      <c r="M775" s="431"/>
    </row>
    <row r="776" spans="1:13" x14ac:dyDescent="0.2">
      <c r="A776" s="431"/>
      <c r="B776" s="431"/>
      <c r="C776" s="431"/>
      <c r="D776" s="431"/>
      <c r="E776" s="431"/>
      <c r="F776" s="431"/>
      <c r="G776" s="431"/>
      <c r="H776" s="433"/>
      <c r="I776" s="624"/>
      <c r="J776" s="431"/>
      <c r="K776" s="431"/>
      <c r="L776" s="433"/>
      <c r="M776" s="431"/>
    </row>
    <row r="777" spans="1:13" x14ac:dyDescent="0.2">
      <c r="A777" s="431"/>
      <c r="B777" s="431"/>
      <c r="C777" s="431"/>
      <c r="D777" s="431"/>
      <c r="E777" s="431"/>
      <c r="F777" s="431"/>
      <c r="G777" s="431"/>
      <c r="H777" s="433"/>
      <c r="I777" s="624"/>
      <c r="J777" s="431"/>
      <c r="K777" s="431"/>
      <c r="L777" s="433"/>
      <c r="M777" s="431"/>
    </row>
    <row r="778" spans="1:13" x14ac:dyDescent="0.2">
      <c r="A778" s="431"/>
      <c r="B778" s="431"/>
      <c r="C778" s="431"/>
      <c r="D778" s="431"/>
      <c r="E778" s="431"/>
      <c r="F778" s="431"/>
      <c r="G778" s="431"/>
      <c r="H778" s="433"/>
      <c r="I778" s="624"/>
      <c r="J778" s="431"/>
      <c r="K778" s="431"/>
      <c r="L778" s="433"/>
      <c r="M778" s="431"/>
    </row>
    <row r="779" spans="1:13" x14ac:dyDescent="0.2">
      <c r="A779" s="431"/>
      <c r="B779" s="431"/>
      <c r="C779" s="431"/>
      <c r="D779" s="431"/>
      <c r="E779" s="431"/>
      <c r="F779" s="431"/>
      <c r="G779" s="431"/>
      <c r="H779" s="433"/>
      <c r="I779" s="624"/>
      <c r="J779" s="431"/>
      <c r="K779" s="431"/>
      <c r="L779" s="433"/>
      <c r="M779" s="431"/>
    </row>
    <row r="780" spans="1:13" x14ac:dyDescent="0.2">
      <c r="A780" s="431"/>
      <c r="B780" s="431"/>
      <c r="C780" s="431"/>
      <c r="D780" s="431"/>
      <c r="E780" s="431"/>
      <c r="F780" s="431"/>
      <c r="G780" s="431"/>
      <c r="H780" s="433"/>
      <c r="I780" s="624"/>
      <c r="J780" s="431"/>
      <c r="K780" s="431"/>
      <c r="L780" s="433"/>
      <c r="M780" s="431"/>
    </row>
    <row r="781" spans="1:13" x14ac:dyDescent="0.2">
      <c r="A781" s="431"/>
      <c r="B781" s="431"/>
      <c r="C781" s="431"/>
      <c r="D781" s="431"/>
      <c r="E781" s="431"/>
      <c r="F781" s="431"/>
      <c r="G781" s="431"/>
      <c r="H781" s="433"/>
      <c r="I781" s="624"/>
      <c r="J781" s="431"/>
      <c r="K781" s="431"/>
      <c r="L781" s="433"/>
      <c r="M781" s="431"/>
    </row>
    <row r="782" spans="1:13" x14ac:dyDescent="0.2">
      <c r="A782" s="431"/>
      <c r="B782" s="431"/>
      <c r="C782" s="431"/>
      <c r="D782" s="431"/>
      <c r="E782" s="431"/>
      <c r="F782" s="431"/>
      <c r="G782" s="431"/>
      <c r="H782" s="433"/>
      <c r="I782" s="624"/>
      <c r="J782" s="431"/>
      <c r="K782" s="431"/>
      <c r="L782" s="433"/>
      <c r="M782" s="431"/>
    </row>
    <row r="783" spans="1:13" x14ac:dyDescent="0.2">
      <c r="A783" s="431"/>
      <c r="B783" s="431"/>
      <c r="C783" s="431"/>
      <c r="D783" s="431"/>
      <c r="E783" s="431"/>
      <c r="F783" s="431"/>
      <c r="G783" s="431"/>
      <c r="H783" s="433"/>
      <c r="I783" s="624"/>
      <c r="J783" s="431"/>
      <c r="K783" s="431"/>
      <c r="L783" s="433"/>
      <c r="M783" s="431"/>
    </row>
    <row r="784" spans="1:13" x14ac:dyDescent="0.2">
      <c r="A784" s="431"/>
      <c r="B784" s="431"/>
      <c r="C784" s="431"/>
      <c r="D784" s="431"/>
      <c r="E784" s="431"/>
      <c r="F784" s="431"/>
      <c r="G784" s="431"/>
      <c r="H784" s="433"/>
      <c r="I784" s="624"/>
      <c r="J784" s="431"/>
      <c r="K784" s="431"/>
      <c r="L784" s="433"/>
      <c r="M784" s="431"/>
    </row>
    <row r="785" spans="1:13" x14ac:dyDescent="0.2">
      <c r="A785" s="431"/>
      <c r="B785" s="431"/>
      <c r="C785" s="431"/>
      <c r="D785" s="431"/>
      <c r="E785" s="431"/>
      <c r="F785" s="431"/>
      <c r="G785" s="431"/>
      <c r="H785" s="433"/>
      <c r="I785" s="624"/>
      <c r="J785" s="431"/>
      <c r="K785" s="431"/>
      <c r="L785" s="433"/>
      <c r="M785" s="431"/>
    </row>
    <row r="786" spans="1:13" x14ac:dyDescent="0.2">
      <c r="A786" s="431"/>
      <c r="B786" s="431"/>
      <c r="C786" s="431"/>
      <c r="D786" s="431"/>
      <c r="E786" s="431"/>
      <c r="F786" s="431"/>
      <c r="G786" s="431"/>
      <c r="H786" s="433"/>
      <c r="I786" s="624"/>
      <c r="J786" s="431"/>
      <c r="K786" s="431"/>
      <c r="L786" s="433"/>
      <c r="M786" s="431"/>
    </row>
    <row r="787" spans="1:13" x14ac:dyDescent="0.2">
      <c r="A787" s="431"/>
      <c r="B787" s="431"/>
      <c r="C787" s="431"/>
      <c r="D787" s="431"/>
      <c r="E787" s="431"/>
      <c r="F787" s="431"/>
      <c r="G787" s="431"/>
      <c r="H787" s="433"/>
      <c r="I787" s="624"/>
      <c r="J787" s="431"/>
      <c r="K787" s="431"/>
      <c r="L787" s="433"/>
      <c r="M787" s="431"/>
    </row>
    <row r="788" spans="1:13" x14ac:dyDescent="0.2">
      <c r="A788" s="431"/>
      <c r="B788" s="431"/>
      <c r="C788" s="431"/>
      <c r="D788" s="431"/>
      <c r="E788" s="431"/>
      <c r="F788" s="431"/>
      <c r="G788" s="431"/>
      <c r="H788" s="433"/>
      <c r="I788" s="624"/>
      <c r="J788" s="431"/>
      <c r="K788" s="431"/>
      <c r="L788" s="433"/>
      <c r="M788" s="431"/>
    </row>
    <row r="789" spans="1:13" x14ac:dyDescent="0.2">
      <c r="A789" s="431"/>
      <c r="B789" s="431"/>
      <c r="C789" s="431"/>
      <c r="D789" s="431"/>
      <c r="E789" s="431"/>
      <c r="F789" s="431"/>
      <c r="G789" s="431"/>
      <c r="H789" s="433"/>
      <c r="I789" s="624"/>
      <c r="J789" s="431"/>
      <c r="K789" s="431"/>
      <c r="L789" s="433"/>
      <c r="M789" s="431"/>
    </row>
    <row r="790" spans="1:13" x14ac:dyDescent="0.2">
      <c r="A790" s="431"/>
      <c r="B790" s="431"/>
      <c r="C790" s="431"/>
      <c r="D790" s="431"/>
      <c r="E790" s="431"/>
      <c r="F790" s="431"/>
      <c r="G790" s="431"/>
      <c r="H790" s="433"/>
      <c r="I790" s="624"/>
      <c r="J790" s="431"/>
      <c r="K790" s="431"/>
      <c r="L790" s="433"/>
      <c r="M790" s="431"/>
    </row>
    <row r="791" spans="1:13" x14ac:dyDescent="0.2">
      <c r="A791" s="431"/>
      <c r="B791" s="431"/>
      <c r="C791" s="431"/>
      <c r="D791" s="431"/>
      <c r="E791" s="431"/>
      <c r="F791" s="431"/>
      <c r="G791" s="431"/>
      <c r="H791" s="433"/>
      <c r="I791" s="624"/>
      <c r="J791" s="431"/>
      <c r="K791" s="431"/>
      <c r="L791" s="433"/>
      <c r="M791" s="431"/>
    </row>
    <row r="792" spans="1:13" x14ac:dyDescent="0.2">
      <c r="A792" s="431"/>
      <c r="B792" s="431"/>
      <c r="C792" s="431"/>
      <c r="D792" s="431"/>
      <c r="E792" s="431"/>
      <c r="F792" s="431"/>
      <c r="G792" s="431"/>
      <c r="H792" s="433"/>
      <c r="I792" s="624"/>
      <c r="J792" s="431"/>
      <c r="K792" s="431"/>
      <c r="L792" s="433"/>
      <c r="M792" s="431"/>
    </row>
    <row r="793" spans="1:13" x14ac:dyDescent="0.2">
      <c r="A793" s="431"/>
      <c r="B793" s="431"/>
      <c r="C793" s="431"/>
      <c r="D793" s="431"/>
      <c r="E793" s="431"/>
      <c r="F793" s="431"/>
      <c r="G793" s="431"/>
      <c r="H793" s="433"/>
      <c r="I793" s="624"/>
      <c r="J793" s="431"/>
      <c r="K793" s="431"/>
      <c r="L793" s="433"/>
      <c r="M793" s="431"/>
    </row>
    <row r="794" spans="1:13" x14ac:dyDescent="0.2">
      <c r="A794" s="431"/>
      <c r="B794" s="431"/>
      <c r="C794" s="431"/>
      <c r="D794" s="431"/>
      <c r="E794" s="431"/>
      <c r="F794" s="431"/>
      <c r="G794" s="431"/>
      <c r="H794" s="433"/>
      <c r="I794" s="624"/>
      <c r="J794" s="431"/>
      <c r="K794" s="431"/>
      <c r="L794" s="433"/>
      <c r="M794" s="431"/>
    </row>
    <row r="795" spans="1:13" x14ac:dyDescent="0.2">
      <c r="A795" s="431"/>
      <c r="B795" s="431"/>
      <c r="C795" s="431"/>
      <c r="D795" s="431"/>
      <c r="E795" s="431"/>
      <c r="F795" s="431"/>
      <c r="G795" s="431"/>
      <c r="H795" s="433"/>
      <c r="I795" s="624"/>
      <c r="J795" s="431"/>
      <c r="K795" s="431"/>
      <c r="L795" s="433"/>
      <c r="M795" s="431"/>
    </row>
    <row r="796" spans="1:13" x14ac:dyDescent="0.2">
      <c r="A796" s="431"/>
      <c r="B796" s="431"/>
      <c r="C796" s="431"/>
      <c r="D796" s="431"/>
      <c r="E796" s="431"/>
      <c r="F796" s="431"/>
      <c r="G796" s="431"/>
      <c r="H796" s="433"/>
      <c r="I796" s="624"/>
      <c r="J796" s="431"/>
      <c r="K796" s="431"/>
      <c r="L796" s="433"/>
      <c r="M796" s="431"/>
    </row>
    <row r="797" spans="1:13" x14ac:dyDescent="0.2">
      <c r="A797" s="431"/>
      <c r="B797" s="431"/>
      <c r="C797" s="431"/>
      <c r="D797" s="431"/>
      <c r="E797" s="431"/>
      <c r="F797" s="431"/>
      <c r="G797" s="431"/>
      <c r="H797" s="433"/>
      <c r="I797" s="624"/>
      <c r="J797" s="431"/>
      <c r="K797" s="431"/>
      <c r="L797" s="433"/>
      <c r="M797" s="431"/>
    </row>
    <row r="798" spans="1:13" x14ac:dyDescent="0.2">
      <c r="A798" s="431"/>
      <c r="B798" s="431"/>
      <c r="C798" s="431"/>
      <c r="D798" s="431"/>
      <c r="E798" s="431"/>
      <c r="F798" s="431"/>
      <c r="G798" s="431"/>
      <c r="H798" s="433"/>
      <c r="I798" s="624"/>
      <c r="J798" s="431"/>
      <c r="K798" s="431"/>
      <c r="L798" s="433"/>
      <c r="M798" s="431"/>
    </row>
    <row r="799" spans="1:13" x14ac:dyDescent="0.2">
      <c r="A799" s="431"/>
      <c r="B799" s="431"/>
      <c r="C799" s="431"/>
      <c r="D799" s="431"/>
      <c r="E799" s="431"/>
      <c r="F799" s="431"/>
      <c r="G799" s="431"/>
      <c r="H799" s="433"/>
      <c r="I799" s="624"/>
      <c r="J799" s="431"/>
      <c r="K799" s="431"/>
      <c r="L799" s="433"/>
      <c r="M799" s="431"/>
    </row>
    <row r="800" spans="1:13" x14ac:dyDescent="0.2">
      <c r="A800" s="431"/>
      <c r="B800" s="431"/>
      <c r="C800" s="431"/>
      <c r="D800" s="431"/>
      <c r="E800" s="431"/>
      <c r="F800" s="431"/>
      <c r="G800" s="431"/>
      <c r="H800" s="433"/>
      <c r="I800" s="624"/>
      <c r="J800" s="431"/>
      <c r="K800" s="431"/>
      <c r="L800" s="433"/>
      <c r="M800" s="431"/>
    </row>
    <row r="801" spans="1:13" x14ac:dyDescent="0.2">
      <c r="A801" s="431"/>
      <c r="B801" s="431"/>
      <c r="C801" s="431"/>
      <c r="D801" s="431"/>
      <c r="E801" s="431"/>
      <c r="F801" s="431"/>
      <c r="G801" s="431"/>
      <c r="H801" s="433"/>
      <c r="I801" s="624"/>
      <c r="J801" s="431"/>
      <c r="K801" s="431"/>
      <c r="L801" s="433"/>
      <c r="M801" s="431"/>
    </row>
    <row r="802" spans="1:13" x14ac:dyDescent="0.2">
      <c r="A802" s="431"/>
      <c r="B802" s="431"/>
      <c r="C802" s="431"/>
      <c r="D802" s="431"/>
      <c r="E802" s="431"/>
      <c r="F802" s="431"/>
      <c r="G802" s="431"/>
      <c r="H802" s="433"/>
      <c r="I802" s="624"/>
      <c r="J802" s="431"/>
      <c r="K802" s="431"/>
      <c r="L802" s="433"/>
      <c r="M802" s="431"/>
    </row>
    <row r="803" spans="1:13" x14ac:dyDescent="0.2">
      <c r="A803" s="431"/>
      <c r="B803" s="431"/>
      <c r="C803" s="431"/>
      <c r="D803" s="431"/>
      <c r="E803" s="431"/>
      <c r="F803" s="431"/>
      <c r="G803" s="431"/>
      <c r="H803" s="433"/>
      <c r="I803" s="624"/>
      <c r="J803" s="431"/>
      <c r="K803" s="431"/>
      <c r="L803" s="433"/>
      <c r="M803" s="431"/>
    </row>
    <row r="804" spans="1:13" x14ac:dyDescent="0.2">
      <c r="A804" s="431"/>
      <c r="B804" s="431"/>
      <c r="C804" s="431"/>
      <c r="D804" s="431"/>
      <c r="E804" s="431"/>
      <c r="F804" s="431"/>
      <c r="G804" s="431"/>
      <c r="H804" s="433"/>
      <c r="I804" s="624"/>
      <c r="J804" s="431"/>
      <c r="K804" s="431"/>
      <c r="L804" s="433"/>
      <c r="M804" s="431"/>
    </row>
    <row r="805" spans="1:13" x14ac:dyDescent="0.2">
      <c r="A805" s="431"/>
      <c r="B805" s="431"/>
      <c r="C805" s="431"/>
      <c r="D805" s="431"/>
      <c r="E805" s="431"/>
      <c r="F805" s="431"/>
      <c r="G805" s="431"/>
      <c r="H805" s="433"/>
      <c r="I805" s="624"/>
      <c r="J805" s="431"/>
      <c r="K805" s="431"/>
      <c r="L805" s="433"/>
      <c r="M805" s="431"/>
    </row>
    <row r="806" spans="1:13" x14ac:dyDescent="0.2">
      <c r="A806" s="431"/>
      <c r="B806" s="431"/>
      <c r="C806" s="431"/>
      <c r="D806" s="431"/>
      <c r="E806" s="431"/>
      <c r="F806" s="431"/>
      <c r="G806" s="431"/>
      <c r="H806" s="433"/>
      <c r="I806" s="624"/>
      <c r="J806" s="431"/>
      <c r="K806" s="431"/>
      <c r="L806" s="433"/>
      <c r="M806" s="431"/>
    </row>
    <row r="807" spans="1:13" x14ac:dyDescent="0.2">
      <c r="A807" s="431"/>
      <c r="B807" s="431"/>
      <c r="C807" s="431"/>
      <c r="D807" s="431"/>
      <c r="E807" s="431"/>
      <c r="F807" s="431"/>
      <c r="G807" s="431"/>
      <c r="H807" s="433"/>
      <c r="I807" s="624"/>
      <c r="J807" s="431"/>
      <c r="K807" s="431"/>
      <c r="L807" s="433"/>
      <c r="M807" s="431"/>
    </row>
    <row r="808" spans="1:13" x14ac:dyDescent="0.2">
      <c r="A808" s="431"/>
      <c r="B808" s="431"/>
      <c r="C808" s="431"/>
      <c r="D808" s="431"/>
      <c r="E808" s="431"/>
      <c r="F808" s="431"/>
      <c r="G808" s="431"/>
      <c r="H808" s="433"/>
      <c r="I808" s="624"/>
      <c r="J808" s="431"/>
      <c r="K808" s="431"/>
      <c r="L808" s="433"/>
      <c r="M808" s="431"/>
    </row>
    <row r="809" spans="1:13" x14ac:dyDescent="0.2">
      <c r="A809" s="431"/>
      <c r="B809" s="431"/>
      <c r="C809" s="431"/>
      <c r="D809" s="431"/>
      <c r="E809" s="431"/>
      <c r="F809" s="431"/>
      <c r="G809" s="431"/>
      <c r="H809" s="433"/>
      <c r="I809" s="624"/>
      <c r="J809" s="431"/>
      <c r="K809" s="431"/>
      <c r="L809" s="433"/>
      <c r="M809" s="431"/>
    </row>
    <row r="810" spans="1:13" x14ac:dyDescent="0.2">
      <c r="A810" s="431"/>
      <c r="B810" s="431"/>
      <c r="C810" s="431"/>
      <c r="D810" s="431"/>
      <c r="E810" s="431"/>
      <c r="F810" s="431"/>
      <c r="G810" s="431"/>
      <c r="H810" s="433"/>
      <c r="I810" s="624"/>
      <c r="J810" s="431"/>
      <c r="K810" s="431"/>
      <c r="L810" s="433"/>
      <c r="M810" s="431"/>
    </row>
    <row r="811" spans="1:13" x14ac:dyDescent="0.2">
      <c r="A811" s="431"/>
      <c r="B811" s="431"/>
      <c r="C811" s="431"/>
      <c r="D811" s="431"/>
      <c r="E811" s="431"/>
      <c r="F811" s="431"/>
      <c r="G811" s="431"/>
      <c r="H811" s="433"/>
      <c r="I811" s="624"/>
      <c r="J811" s="431"/>
      <c r="K811" s="431"/>
      <c r="L811" s="433"/>
      <c r="M811" s="431"/>
    </row>
    <row r="812" spans="1:13" x14ac:dyDescent="0.2">
      <c r="A812" s="431"/>
      <c r="B812" s="431"/>
      <c r="C812" s="431"/>
      <c r="D812" s="431"/>
      <c r="E812" s="431"/>
      <c r="F812" s="431"/>
      <c r="G812" s="431"/>
      <c r="H812" s="433"/>
      <c r="I812" s="624"/>
      <c r="J812" s="431"/>
      <c r="K812" s="431"/>
      <c r="L812" s="433"/>
      <c r="M812" s="431"/>
    </row>
    <row r="813" spans="1:13" x14ac:dyDescent="0.2">
      <c r="A813" s="431"/>
      <c r="B813" s="431"/>
      <c r="C813" s="431"/>
      <c r="D813" s="431"/>
      <c r="E813" s="431"/>
      <c r="F813" s="431"/>
      <c r="G813" s="431"/>
      <c r="H813" s="433"/>
      <c r="I813" s="624"/>
      <c r="J813" s="431"/>
      <c r="K813" s="431"/>
      <c r="L813" s="433"/>
      <c r="M813" s="431"/>
    </row>
    <row r="814" spans="1:13" x14ac:dyDescent="0.2">
      <c r="A814" s="431"/>
      <c r="B814" s="431"/>
      <c r="C814" s="431"/>
      <c r="D814" s="431"/>
      <c r="E814" s="431"/>
      <c r="F814" s="431"/>
      <c r="G814" s="431"/>
      <c r="H814" s="433"/>
      <c r="I814" s="624"/>
      <c r="J814" s="431"/>
      <c r="K814" s="431"/>
      <c r="L814" s="433"/>
      <c r="M814" s="431"/>
    </row>
    <row r="815" spans="1:13" x14ac:dyDescent="0.2">
      <c r="A815" s="431"/>
      <c r="B815" s="431"/>
      <c r="C815" s="431"/>
      <c r="D815" s="431"/>
      <c r="E815" s="431"/>
      <c r="F815" s="431"/>
      <c r="G815" s="431"/>
      <c r="H815" s="433"/>
      <c r="I815" s="624"/>
      <c r="J815" s="431"/>
      <c r="K815" s="431"/>
      <c r="L815" s="433"/>
      <c r="M815" s="431"/>
    </row>
    <row r="816" spans="1:13" x14ac:dyDescent="0.2">
      <c r="A816" s="431"/>
      <c r="B816" s="431"/>
      <c r="C816" s="431"/>
      <c r="D816" s="431"/>
      <c r="E816" s="431"/>
      <c r="F816" s="431"/>
      <c r="G816" s="431"/>
      <c r="H816" s="433"/>
      <c r="I816" s="624"/>
      <c r="J816" s="431"/>
      <c r="K816" s="431"/>
      <c r="L816" s="433"/>
      <c r="M816" s="431"/>
    </row>
    <row r="817" spans="1:13" x14ac:dyDescent="0.2">
      <c r="A817" s="431"/>
      <c r="B817" s="431"/>
      <c r="C817" s="431"/>
      <c r="D817" s="431"/>
      <c r="E817" s="431"/>
      <c r="F817" s="431"/>
      <c r="G817" s="431"/>
      <c r="H817" s="433"/>
      <c r="I817" s="624"/>
      <c r="J817" s="431"/>
      <c r="K817" s="431"/>
      <c r="L817" s="433"/>
      <c r="M817" s="431"/>
    </row>
    <row r="818" spans="1:13" x14ac:dyDescent="0.2">
      <c r="A818" s="431"/>
      <c r="B818" s="431"/>
      <c r="C818" s="431"/>
      <c r="D818" s="431"/>
      <c r="E818" s="431"/>
      <c r="F818" s="431"/>
      <c r="G818" s="431"/>
      <c r="H818" s="433"/>
      <c r="I818" s="624"/>
      <c r="J818" s="431"/>
      <c r="K818" s="431"/>
      <c r="L818" s="433"/>
      <c r="M818" s="431"/>
    </row>
    <row r="819" spans="1:13" x14ac:dyDescent="0.2">
      <c r="A819" s="431"/>
      <c r="B819" s="431"/>
      <c r="C819" s="431"/>
      <c r="D819" s="431"/>
      <c r="E819" s="431"/>
      <c r="F819" s="431"/>
      <c r="G819" s="431"/>
      <c r="H819" s="433"/>
      <c r="I819" s="624"/>
      <c r="J819" s="431"/>
      <c r="K819" s="431"/>
      <c r="L819" s="433"/>
      <c r="M819" s="431"/>
    </row>
    <row r="820" spans="1:13" x14ac:dyDescent="0.2">
      <c r="A820" s="431"/>
      <c r="B820" s="431"/>
      <c r="C820" s="431"/>
      <c r="D820" s="431"/>
      <c r="E820" s="431"/>
      <c r="F820" s="431"/>
      <c r="G820" s="431"/>
      <c r="H820" s="433"/>
      <c r="I820" s="624"/>
      <c r="J820" s="431"/>
      <c r="K820" s="431"/>
      <c r="L820" s="433"/>
      <c r="M820" s="431"/>
    </row>
    <row r="821" spans="1:13" x14ac:dyDescent="0.2">
      <c r="A821" s="431"/>
      <c r="B821" s="431"/>
      <c r="C821" s="431"/>
      <c r="D821" s="431"/>
      <c r="E821" s="431"/>
      <c r="F821" s="431"/>
      <c r="G821" s="431"/>
      <c r="H821" s="433"/>
      <c r="I821" s="624"/>
      <c r="J821" s="431"/>
      <c r="K821" s="431"/>
      <c r="L821" s="433"/>
      <c r="M821" s="431"/>
    </row>
    <row r="822" spans="1:13" x14ac:dyDescent="0.2">
      <c r="A822" s="431"/>
      <c r="B822" s="431"/>
      <c r="C822" s="431"/>
      <c r="D822" s="431"/>
      <c r="E822" s="431"/>
      <c r="F822" s="431"/>
      <c r="G822" s="431"/>
      <c r="H822" s="433"/>
      <c r="I822" s="624"/>
      <c r="J822" s="431"/>
      <c r="K822" s="431"/>
      <c r="L822" s="433"/>
      <c r="M822" s="431"/>
    </row>
    <row r="823" spans="1:13" x14ac:dyDescent="0.2">
      <c r="A823" s="431"/>
      <c r="B823" s="431"/>
      <c r="C823" s="431"/>
      <c r="D823" s="431"/>
      <c r="E823" s="431"/>
      <c r="F823" s="431"/>
      <c r="G823" s="431"/>
      <c r="H823" s="433"/>
      <c r="I823" s="624"/>
      <c r="J823" s="431"/>
      <c r="K823" s="431"/>
      <c r="L823" s="433"/>
      <c r="M823" s="431"/>
    </row>
    <row r="824" spans="1:13" x14ac:dyDescent="0.2">
      <c r="A824" s="431"/>
      <c r="B824" s="431"/>
      <c r="C824" s="431"/>
      <c r="D824" s="431"/>
      <c r="E824" s="431"/>
      <c r="F824" s="431"/>
      <c r="G824" s="431"/>
      <c r="H824" s="433"/>
      <c r="I824" s="624"/>
      <c r="J824" s="431"/>
      <c r="K824" s="431"/>
      <c r="L824" s="433"/>
      <c r="M824" s="431"/>
    </row>
    <row r="825" spans="1:13" x14ac:dyDescent="0.2">
      <c r="A825" s="431"/>
      <c r="B825" s="431"/>
      <c r="C825" s="431"/>
      <c r="D825" s="431"/>
      <c r="E825" s="431"/>
      <c r="F825" s="431"/>
      <c r="G825" s="431"/>
      <c r="H825" s="433"/>
      <c r="I825" s="624"/>
      <c r="J825" s="431"/>
      <c r="K825" s="431"/>
      <c r="L825" s="433"/>
      <c r="M825" s="431"/>
    </row>
    <row r="826" spans="1:13" x14ac:dyDescent="0.2">
      <c r="A826" s="431"/>
      <c r="B826" s="431"/>
      <c r="C826" s="431"/>
      <c r="D826" s="431"/>
      <c r="E826" s="431"/>
      <c r="F826" s="431"/>
      <c r="G826" s="431"/>
      <c r="H826" s="433"/>
      <c r="I826" s="624"/>
      <c r="J826" s="431"/>
      <c r="K826" s="431"/>
      <c r="L826" s="433"/>
      <c r="M826" s="431"/>
    </row>
    <row r="827" spans="1:13" x14ac:dyDescent="0.2">
      <c r="A827" s="431"/>
      <c r="B827" s="431"/>
      <c r="C827" s="431"/>
      <c r="D827" s="431"/>
      <c r="E827" s="431"/>
      <c r="F827" s="431"/>
      <c r="G827" s="431"/>
      <c r="H827" s="433"/>
      <c r="I827" s="624"/>
      <c r="J827" s="431"/>
      <c r="K827" s="431"/>
      <c r="L827" s="433"/>
      <c r="M827" s="431"/>
    </row>
    <row r="828" spans="1:13" x14ac:dyDescent="0.2">
      <c r="A828" s="431"/>
      <c r="B828" s="431"/>
      <c r="C828" s="431"/>
      <c r="D828" s="431"/>
      <c r="E828" s="431"/>
      <c r="F828" s="431"/>
      <c r="G828" s="431"/>
      <c r="H828" s="433"/>
      <c r="I828" s="624"/>
      <c r="J828" s="431"/>
      <c r="K828" s="431"/>
      <c r="L828" s="433"/>
      <c r="M828" s="431"/>
    </row>
    <row r="829" spans="1:13" x14ac:dyDescent="0.2">
      <c r="A829" s="431"/>
      <c r="B829" s="431"/>
      <c r="C829" s="431"/>
      <c r="D829" s="431"/>
      <c r="E829" s="431"/>
      <c r="F829" s="431"/>
      <c r="G829" s="431"/>
      <c r="H829" s="433"/>
      <c r="I829" s="624"/>
      <c r="J829" s="431"/>
      <c r="K829" s="431"/>
      <c r="L829" s="433"/>
      <c r="M829" s="431"/>
    </row>
    <row r="830" spans="1:13" x14ac:dyDescent="0.2">
      <c r="A830" s="431"/>
      <c r="B830" s="431"/>
      <c r="C830" s="431"/>
      <c r="D830" s="431"/>
      <c r="E830" s="431"/>
      <c r="F830" s="431"/>
      <c r="G830" s="431"/>
      <c r="H830" s="433"/>
      <c r="I830" s="624"/>
      <c r="J830" s="431"/>
      <c r="K830" s="431"/>
      <c r="L830" s="433"/>
      <c r="M830" s="431"/>
    </row>
    <row r="831" spans="1:13" x14ac:dyDescent="0.2">
      <c r="A831" s="431"/>
      <c r="B831" s="431"/>
      <c r="C831" s="431"/>
      <c r="D831" s="431"/>
      <c r="E831" s="431"/>
      <c r="F831" s="431"/>
      <c r="G831" s="431"/>
      <c r="H831" s="433"/>
      <c r="I831" s="624"/>
      <c r="J831" s="431"/>
      <c r="K831" s="431"/>
      <c r="L831" s="433"/>
      <c r="M831" s="431"/>
    </row>
    <row r="832" spans="1:13" x14ac:dyDescent="0.2">
      <c r="A832" s="431"/>
      <c r="B832" s="431"/>
      <c r="C832" s="431"/>
      <c r="D832" s="431"/>
      <c r="E832" s="431"/>
      <c r="F832" s="431"/>
      <c r="G832" s="431"/>
      <c r="H832" s="433"/>
      <c r="I832" s="624"/>
      <c r="J832" s="431"/>
      <c r="K832" s="431"/>
      <c r="L832" s="433"/>
      <c r="M832" s="431"/>
    </row>
    <row r="833" spans="1:13" x14ac:dyDescent="0.2">
      <c r="A833" s="431"/>
      <c r="B833" s="431"/>
      <c r="C833" s="431"/>
      <c r="D833" s="431"/>
      <c r="E833" s="431"/>
      <c r="F833" s="431"/>
      <c r="G833" s="431"/>
      <c r="H833" s="433"/>
      <c r="I833" s="624"/>
      <c r="J833" s="431"/>
      <c r="K833" s="431"/>
      <c r="L833" s="433"/>
      <c r="M833" s="431"/>
    </row>
    <row r="834" spans="1:13" x14ac:dyDescent="0.2">
      <c r="A834" s="431"/>
      <c r="B834" s="431"/>
      <c r="C834" s="431"/>
      <c r="D834" s="431"/>
      <c r="E834" s="431"/>
      <c r="F834" s="431"/>
      <c r="G834" s="431"/>
      <c r="H834" s="433"/>
      <c r="I834" s="624"/>
      <c r="J834" s="431"/>
      <c r="K834" s="431"/>
      <c r="L834" s="433"/>
      <c r="M834" s="431"/>
    </row>
    <row r="835" spans="1:13" x14ac:dyDescent="0.2">
      <c r="A835" s="431"/>
      <c r="B835" s="431"/>
      <c r="C835" s="431"/>
      <c r="D835" s="431"/>
      <c r="E835" s="431"/>
      <c r="F835" s="431"/>
      <c r="G835" s="431"/>
      <c r="H835" s="433"/>
      <c r="I835" s="624"/>
      <c r="J835" s="431"/>
      <c r="K835" s="431"/>
      <c r="L835" s="433"/>
      <c r="M835" s="431"/>
    </row>
    <row r="836" spans="1:13" x14ac:dyDescent="0.2">
      <c r="A836" s="431"/>
      <c r="B836" s="431"/>
      <c r="C836" s="431"/>
      <c r="D836" s="431"/>
      <c r="E836" s="431"/>
      <c r="F836" s="431"/>
      <c r="G836" s="431"/>
      <c r="H836" s="433"/>
      <c r="I836" s="624"/>
      <c r="J836" s="431"/>
      <c r="K836" s="431"/>
      <c r="L836" s="433"/>
      <c r="M836" s="431"/>
    </row>
    <row r="837" spans="1:13" x14ac:dyDescent="0.2">
      <c r="A837" s="431"/>
      <c r="B837" s="431"/>
      <c r="C837" s="431"/>
      <c r="D837" s="431"/>
      <c r="E837" s="431"/>
      <c r="F837" s="431"/>
      <c r="G837" s="431"/>
      <c r="H837" s="433"/>
      <c r="I837" s="624"/>
      <c r="J837" s="431"/>
      <c r="K837" s="431"/>
      <c r="L837" s="433"/>
      <c r="M837" s="431"/>
    </row>
    <row r="838" spans="1:13" x14ac:dyDescent="0.2">
      <c r="A838" s="431"/>
      <c r="B838" s="431"/>
      <c r="C838" s="431"/>
      <c r="D838" s="431"/>
      <c r="E838" s="431"/>
      <c r="F838" s="431"/>
      <c r="G838" s="431"/>
      <c r="H838" s="433"/>
      <c r="I838" s="624"/>
      <c r="J838" s="431"/>
      <c r="K838" s="431"/>
      <c r="L838" s="433"/>
      <c r="M838" s="431"/>
    </row>
    <row r="839" spans="1:13" x14ac:dyDescent="0.2">
      <c r="A839" s="431"/>
      <c r="B839" s="431"/>
      <c r="C839" s="431"/>
      <c r="D839" s="431"/>
      <c r="E839" s="431"/>
      <c r="F839" s="431"/>
      <c r="G839" s="431"/>
      <c r="H839" s="433"/>
      <c r="I839" s="624"/>
      <c r="J839" s="431"/>
      <c r="K839" s="431"/>
      <c r="L839" s="433"/>
      <c r="M839" s="431"/>
    </row>
    <row r="840" spans="1:13" x14ac:dyDescent="0.2">
      <c r="A840" s="431"/>
      <c r="B840" s="431"/>
      <c r="C840" s="431"/>
      <c r="D840" s="431"/>
      <c r="E840" s="431"/>
      <c r="F840" s="431"/>
      <c r="G840" s="431"/>
      <c r="H840" s="433"/>
      <c r="I840" s="624"/>
      <c r="J840" s="431"/>
      <c r="K840" s="431"/>
      <c r="L840" s="433"/>
      <c r="M840" s="431"/>
    </row>
    <row r="841" spans="1:13" x14ac:dyDescent="0.2">
      <c r="A841" s="431"/>
      <c r="B841" s="431"/>
      <c r="C841" s="431"/>
      <c r="D841" s="431"/>
      <c r="E841" s="431"/>
      <c r="F841" s="431"/>
      <c r="G841" s="431"/>
      <c r="H841" s="433"/>
      <c r="I841" s="624"/>
      <c r="J841" s="431"/>
      <c r="K841" s="431"/>
      <c r="L841" s="433"/>
      <c r="M841" s="431"/>
    </row>
    <row r="842" spans="1:13" x14ac:dyDescent="0.2">
      <c r="A842" s="431"/>
      <c r="B842" s="431"/>
      <c r="C842" s="431"/>
      <c r="D842" s="431"/>
      <c r="E842" s="431"/>
      <c r="F842" s="431"/>
      <c r="G842" s="431"/>
      <c r="H842" s="433"/>
      <c r="I842" s="624"/>
      <c r="J842" s="431"/>
      <c r="K842" s="431"/>
      <c r="L842" s="433"/>
      <c r="M842" s="431"/>
    </row>
    <row r="843" spans="1:13" x14ac:dyDescent="0.2">
      <c r="A843" s="431"/>
      <c r="B843" s="431"/>
      <c r="C843" s="431"/>
      <c r="D843" s="431"/>
      <c r="E843" s="431"/>
      <c r="F843" s="431"/>
      <c r="G843" s="431"/>
      <c r="H843" s="433"/>
      <c r="I843" s="624"/>
      <c r="J843" s="431"/>
      <c r="K843" s="431"/>
      <c r="L843" s="433"/>
      <c r="M843" s="431"/>
    </row>
    <row r="844" spans="1:13" x14ac:dyDescent="0.2">
      <c r="A844" s="431"/>
      <c r="B844" s="431"/>
      <c r="C844" s="431"/>
      <c r="D844" s="431"/>
      <c r="E844" s="431"/>
      <c r="F844" s="431"/>
      <c r="G844" s="431"/>
      <c r="H844" s="433"/>
      <c r="I844" s="624"/>
      <c r="J844" s="431"/>
      <c r="K844" s="431"/>
      <c r="L844" s="433"/>
      <c r="M844" s="431"/>
    </row>
    <row r="845" spans="1:13" x14ac:dyDescent="0.2">
      <c r="A845" s="431"/>
      <c r="B845" s="431"/>
      <c r="C845" s="431"/>
      <c r="D845" s="431"/>
      <c r="E845" s="431"/>
      <c r="F845" s="431"/>
      <c r="G845" s="431"/>
      <c r="H845" s="433"/>
      <c r="I845" s="624"/>
      <c r="J845" s="431"/>
      <c r="K845" s="431"/>
      <c r="L845" s="433"/>
      <c r="M845" s="431"/>
    </row>
    <row r="846" spans="1:13" x14ac:dyDescent="0.2">
      <c r="A846" s="431"/>
      <c r="B846" s="431"/>
      <c r="C846" s="431"/>
      <c r="D846" s="431"/>
      <c r="E846" s="431"/>
      <c r="F846" s="431"/>
      <c r="G846" s="431"/>
      <c r="H846" s="433"/>
      <c r="I846" s="624"/>
      <c r="J846" s="431"/>
      <c r="K846" s="431"/>
      <c r="L846" s="433"/>
      <c r="M846" s="431"/>
    </row>
    <row r="847" spans="1:13" x14ac:dyDescent="0.2">
      <c r="A847" s="431"/>
      <c r="B847" s="431"/>
      <c r="C847" s="431"/>
      <c r="D847" s="431"/>
      <c r="E847" s="431"/>
      <c r="F847" s="431"/>
      <c r="G847" s="431"/>
      <c r="H847" s="433"/>
      <c r="I847" s="624"/>
      <c r="J847" s="431"/>
      <c r="K847" s="431"/>
      <c r="L847" s="433"/>
      <c r="M847" s="431"/>
    </row>
    <row r="848" spans="1:13" x14ac:dyDescent="0.2">
      <c r="A848" s="431"/>
      <c r="B848" s="431"/>
      <c r="C848" s="431"/>
      <c r="D848" s="431"/>
      <c r="E848" s="431"/>
      <c r="F848" s="431"/>
      <c r="G848" s="431"/>
      <c r="H848" s="433"/>
      <c r="I848" s="624"/>
      <c r="J848" s="431"/>
      <c r="K848" s="431"/>
      <c r="L848" s="433"/>
      <c r="M848" s="431"/>
    </row>
    <row r="849" spans="1:13" x14ac:dyDescent="0.2">
      <c r="A849" s="431"/>
      <c r="B849" s="431"/>
      <c r="C849" s="431"/>
      <c r="D849" s="431"/>
      <c r="E849" s="431"/>
      <c r="F849" s="431"/>
      <c r="G849" s="431"/>
      <c r="H849" s="433"/>
      <c r="I849" s="624"/>
      <c r="J849" s="431"/>
      <c r="K849" s="431"/>
      <c r="L849" s="433"/>
      <c r="M849" s="431"/>
    </row>
    <row r="850" spans="1:13" x14ac:dyDescent="0.2">
      <c r="A850" s="431"/>
      <c r="B850" s="431"/>
      <c r="C850" s="431"/>
      <c r="D850" s="431"/>
      <c r="E850" s="431"/>
      <c r="F850" s="431"/>
      <c r="G850" s="431"/>
      <c r="H850" s="433"/>
      <c r="I850" s="624"/>
      <c r="J850" s="431"/>
      <c r="K850" s="431"/>
      <c r="L850" s="433"/>
      <c r="M850" s="431"/>
    </row>
    <row r="851" spans="1:13" x14ac:dyDescent="0.2">
      <c r="A851" s="431"/>
      <c r="B851" s="431"/>
      <c r="C851" s="431"/>
      <c r="D851" s="431"/>
      <c r="E851" s="431"/>
      <c r="F851" s="431"/>
      <c r="G851" s="431"/>
      <c r="H851" s="433"/>
      <c r="I851" s="624"/>
      <c r="J851" s="431"/>
      <c r="K851" s="431"/>
      <c r="L851" s="433"/>
      <c r="M851" s="431"/>
    </row>
    <row r="852" spans="1:13" x14ac:dyDescent="0.2">
      <c r="A852" s="431"/>
      <c r="B852" s="431"/>
      <c r="C852" s="431"/>
      <c r="D852" s="431"/>
      <c r="E852" s="431"/>
      <c r="F852" s="431"/>
      <c r="G852" s="431"/>
      <c r="H852" s="433"/>
      <c r="I852" s="624"/>
      <c r="J852" s="431"/>
      <c r="K852" s="431"/>
      <c r="L852" s="433"/>
      <c r="M852" s="431"/>
    </row>
    <row r="853" spans="1:13" x14ac:dyDescent="0.2">
      <c r="A853" s="431"/>
      <c r="B853" s="431"/>
      <c r="C853" s="431"/>
      <c r="D853" s="431"/>
      <c r="E853" s="431"/>
      <c r="F853" s="431"/>
      <c r="G853" s="431"/>
      <c r="H853" s="433"/>
      <c r="I853" s="624"/>
      <c r="J853" s="431"/>
      <c r="K853" s="431"/>
      <c r="L853" s="433"/>
      <c r="M853" s="431"/>
    </row>
    <row r="854" spans="1:13" x14ac:dyDescent="0.2">
      <c r="A854" s="431"/>
      <c r="B854" s="431"/>
      <c r="C854" s="431"/>
      <c r="D854" s="431"/>
      <c r="E854" s="431"/>
      <c r="F854" s="431"/>
      <c r="G854" s="431"/>
      <c r="H854" s="433"/>
      <c r="I854" s="624"/>
      <c r="J854" s="431"/>
      <c r="K854" s="431"/>
      <c r="L854" s="433"/>
      <c r="M854" s="431"/>
    </row>
    <row r="855" spans="1:13" x14ac:dyDescent="0.2">
      <c r="A855" s="431"/>
      <c r="B855" s="431"/>
      <c r="C855" s="431"/>
      <c r="D855" s="431"/>
      <c r="E855" s="431"/>
      <c r="F855" s="431"/>
      <c r="G855" s="431"/>
      <c r="H855" s="433"/>
      <c r="I855" s="624"/>
      <c r="J855" s="431"/>
      <c r="K855" s="431"/>
      <c r="L855" s="433"/>
      <c r="M855" s="431"/>
    </row>
    <row r="856" spans="1:13" x14ac:dyDescent="0.2">
      <c r="A856" s="431"/>
      <c r="B856" s="431"/>
      <c r="C856" s="431"/>
      <c r="D856" s="431"/>
      <c r="E856" s="431"/>
      <c r="F856" s="431"/>
      <c r="G856" s="431"/>
      <c r="H856" s="433"/>
      <c r="I856" s="624"/>
      <c r="J856" s="431"/>
      <c r="K856" s="431"/>
      <c r="L856" s="433"/>
      <c r="M856" s="431"/>
    </row>
    <row r="857" spans="1:13" x14ac:dyDescent="0.2">
      <c r="A857" s="431"/>
      <c r="B857" s="431"/>
      <c r="C857" s="431"/>
      <c r="D857" s="431"/>
      <c r="E857" s="431"/>
      <c r="F857" s="431"/>
      <c r="G857" s="431"/>
      <c r="H857" s="433"/>
      <c r="I857" s="624"/>
      <c r="J857" s="431"/>
      <c r="K857" s="431"/>
      <c r="L857" s="433"/>
      <c r="M857" s="431"/>
    </row>
    <row r="858" spans="1:13" x14ac:dyDescent="0.2">
      <c r="A858" s="431"/>
      <c r="B858" s="431"/>
      <c r="C858" s="431"/>
      <c r="D858" s="431"/>
      <c r="E858" s="431"/>
      <c r="F858" s="431"/>
      <c r="G858" s="431"/>
      <c r="H858" s="433"/>
      <c r="I858" s="624"/>
      <c r="J858" s="431"/>
      <c r="K858" s="431"/>
      <c r="L858" s="433"/>
      <c r="M858" s="431"/>
    </row>
    <row r="859" spans="1:13" x14ac:dyDescent="0.2">
      <c r="A859" s="431"/>
      <c r="B859" s="431"/>
      <c r="C859" s="431"/>
      <c r="D859" s="431"/>
      <c r="E859" s="431"/>
      <c r="F859" s="431"/>
      <c r="G859" s="431"/>
      <c r="H859" s="433"/>
      <c r="I859" s="624"/>
      <c r="J859" s="431"/>
      <c r="K859" s="431"/>
      <c r="L859" s="433"/>
      <c r="M859" s="431"/>
    </row>
    <row r="860" spans="1:13" x14ac:dyDescent="0.2">
      <c r="A860" s="431"/>
      <c r="B860" s="431"/>
      <c r="C860" s="431"/>
      <c r="D860" s="431"/>
      <c r="E860" s="431"/>
      <c r="F860" s="431"/>
      <c r="G860" s="431"/>
      <c r="H860" s="433"/>
      <c r="I860" s="624"/>
      <c r="J860" s="431"/>
      <c r="K860" s="431"/>
      <c r="L860" s="433"/>
      <c r="M860" s="431"/>
    </row>
    <row r="861" spans="1:13" x14ac:dyDescent="0.2">
      <c r="A861" s="431"/>
      <c r="B861" s="431"/>
      <c r="C861" s="431"/>
      <c r="D861" s="431"/>
      <c r="E861" s="431"/>
      <c r="F861" s="431"/>
      <c r="G861" s="431"/>
      <c r="H861" s="433"/>
      <c r="I861" s="624"/>
      <c r="J861" s="431"/>
      <c r="K861" s="431"/>
      <c r="L861" s="433"/>
      <c r="M861" s="431"/>
    </row>
    <row r="862" spans="1:13" x14ac:dyDescent="0.2">
      <c r="A862" s="431"/>
      <c r="B862" s="431"/>
      <c r="C862" s="431"/>
      <c r="D862" s="431"/>
      <c r="E862" s="431"/>
      <c r="F862" s="431"/>
      <c r="G862" s="431"/>
      <c r="H862" s="433"/>
      <c r="I862" s="624"/>
      <c r="J862" s="431"/>
      <c r="K862" s="431"/>
      <c r="L862" s="433"/>
      <c r="M862" s="431"/>
    </row>
    <row r="863" spans="1:13" x14ac:dyDescent="0.2">
      <c r="A863" s="431"/>
      <c r="B863" s="431"/>
      <c r="C863" s="431"/>
      <c r="D863" s="431"/>
      <c r="E863" s="431"/>
      <c r="F863" s="431"/>
      <c r="G863" s="431"/>
      <c r="H863" s="433"/>
      <c r="I863" s="624"/>
      <c r="J863" s="431"/>
      <c r="K863" s="431"/>
      <c r="L863" s="433"/>
      <c r="M863" s="431"/>
    </row>
    <row r="864" spans="1:13" x14ac:dyDescent="0.2">
      <c r="A864" s="431"/>
      <c r="B864" s="431"/>
      <c r="C864" s="431"/>
      <c r="D864" s="431"/>
      <c r="E864" s="431"/>
      <c r="F864" s="431"/>
      <c r="G864" s="431"/>
      <c r="H864" s="433"/>
      <c r="I864" s="624"/>
      <c r="J864" s="431"/>
      <c r="K864" s="431"/>
      <c r="L864" s="433"/>
      <c r="M864" s="431"/>
    </row>
    <row r="865" spans="1:13" x14ac:dyDescent="0.2">
      <c r="A865" s="431"/>
      <c r="B865" s="431"/>
      <c r="C865" s="431"/>
      <c r="D865" s="431"/>
      <c r="E865" s="431"/>
      <c r="F865" s="431"/>
      <c r="G865" s="431"/>
      <c r="H865" s="433"/>
      <c r="I865" s="624"/>
      <c r="J865" s="431"/>
      <c r="K865" s="431"/>
      <c r="L865" s="433"/>
      <c r="M865" s="431"/>
    </row>
    <row r="866" spans="1:13" x14ac:dyDescent="0.2">
      <c r="A866" s="431"/>
      <c r="B866" s="431"/>
      <c r="C866" s="431"/>
      <c r="D866" s="431"/>
      <c r="E866" s="431"/>
      <c r="F866" s="431"/>
      <c r="G866" s="431"/>
      <c r="H866" s="433"/>
      <c r="I866" s="624"/>
      <c r="J866" s="431"/>
      <c r="K866" s="431"/>
      <c r="L866" s="433"/>
      <c r="M866" s="431"/>
    </row>
    <row r="867" spans="1:13" x14ac:dyDescent="0.2">
      <c r="A867" s="431"/>
      <c r="B867" s="431"/>
      <c r="C867" s="431"/>
      <c r="D867" s="431"/>
      <c r="E867" s="431"/>
      <c r="F867" s="431"/>
      <c r="G867" s="431"/>
      <c r="H867" s="433"/>
      <c r="I867" s="624"/>
      <c r="J867" s="431"/>
      <c r="K867" s="431"/>
      <c r="L867" s="433"/>
      <c r="M867" s="431"/>
    </row>
    <row r="868" spans="1:13" x14ac:dyDescent="0.2">
      <c r="A868" s="431"/>
      <c r="B868" s="431"/>
      <c r="C868" s="431"/>
      <c r="D868" s="431"/>
      <c r="E868" s="431"/>
      <c r="F868" s="431"/>
      <c r="G868" s="431"/>
      <c r="H868" s="433"/>
      <c r="I868" s="624"/>
      <c r="J868" s="431"/>
      <c r="K868" s="431"/>
      <c r="L868" s="433"/>
      <c r="M868" s="431"/>
    </row>
    <row r="869" spans="1:13" x14ac:dyDescent="0.2">
      <c r="A869" s="431"/>
      <c r="B869" s="431"/>
      <c r="C869" s="431"/>
      <c r="D869" s="431"/>
      <c r="E869" s="431"/>
      <c r="F869" s="431"/>
      <c r="G869" s="431"/>
      <c r="H869" s="433"/>
      <c r="I869" s="624"/>
      <c r="J869" s="431"/>
      <c r="K869" s="431"/>
      <c r="L869" s="433"/>
      <c r="M869" s="431"/>
    </row>
    <row r="870" spans="1:13" x14ac:dyDescent="0.2">
      <c r="A870" s="431"/>
      <c r="B870" s="431"/>
      <c r="C870" s="431"/>
      <c r="D870" s="431"/>
      <c r="E870" s="431"/>
      <c r="F870" s="431"/>
      <c r="G870" s="431"/>
      <c r="H870" s="433"/>
      <c r="I870" s="624"/>
      <c r="J870" s="431"/>
      <c r="K870" s="431"/>
      <c r="L870" s="433"/>
      <c r="M870" s="431"/>
    </row>
    <row r="871" spans="1:13" x14ac:dyDescent="0.2">
      <c r="A871" s="431"/>
      <c r="B871" s="431"/>
      <c r="C871" s="431"/>
      <c r="D871" s="431"/>
      <c r="E871" s="431"/>
      <c r="F871" s="431"/>
      <c r="G871" s="431"/>
      <c r="H871" s="433"/>
      <c r="I871" s="624"/>
      <c r="J871" s="431"/>
      <c r="K871" s="431"/>
      <c r="L871" s="433"/>
      <c r="M871" s="431"/>
    </row>
    <row r="872" spans="1:13" x14ac:dyDescent="0.2">
      <c r="A872" s="431"/>
      <c r="B872" s="431"/>
      <c r="C872" s="431"/>
      <c r="D872" s="431"/>
      <c r="E872" s="431"/>
      <c r="F872" s="431"/>
      <c r="G872" s="431"/>
      <c r="H872" s="433"/>
      <c r="I872" s="624"/>
      <c r="J872" s="431"/>
      <c r="K872" s="431"/>
      <c r="L872" s="433"/>
      <c r="M872" s="431"/>
    </row>
    <row r="873" spans="1:13" x14ac:dyDescent="0.2">
      <c r="A873" s="431"/>
      <c r="B873" s="431"/>
      <c r="C873" s="431"/>
      <c r="D873" s="431"/>
      <c r="E873" s="431"/>
      <c r="F873" s="431"/>
      <c r="G873" s="431"/>
      <c r="H873" s="433"/>
      <c r="I873" s="624"/>
      <c r="J873" s="431"/>
      <c r="K873" s="431"/>
      <c r="L873" s="433"/>
      <c r="M873" s="431"/>
    </row>
    <row r="874" spans="1:13" x14ac:dyDescent="0.2">
      <c r="A874" s="431"/>
      <c r="B874" s="431"/>
      <c r="C874" s="431"/>
      <c r="D874" s="431"/>
      <c r="E874" s="431"/>
      <c r="F874" s="431"/>
      <c r="G874" s="431"/>
      <c r="H874" s="433"/>
      <c r="I874" s="624"/>
      <c r="J874" s="431"/>
      <c r="K874" s="431"/>
      <c r="L874" s="433"/>
      <c r="M874" s="431"/>
    </row>
    <row r="875" spans="1:13" x14ac:dyDescent="0.2">
      <c r="A875" s="431"/>
      <c r="B875" s="431"/>
      <c r="C875" s="431"/>
      <c r="D875" s="431"/>
      <c r="E875" s="431"/>
      <c r="F875" s="431"/>
      <c r="G875" s="431"/>
      <c r="H875" s="433"/>
      <c r="I875" s="624"/>
      <c r="J875" s="431"/>
      <c r="K875" s="431"/>
      <c r="L875" s="433"/>
      <c r="M875" s="431"/>
    </row>
    <row r="876" spans="1:13" x14ac:dyDescent="0.2">
      <c r="A876" s="431"/>
      <c r="B876" s="431"/>
      <c r="C876" s="431"/>
      <c r="D876" s="431"/>
      <c r="E876" s="431"/>
      <c r="F876" s="431"/>
      <c r="G876" s="431"/>
      <c r="H876" s="433"/>
      <c r="I876" s="624"/>
      <c r="J876" s="431"/>
      <c r="K876" s="431"/>
      <c r="L876" s="433"/>
      <c r="M876" s="431"/>
    </row>
    <row r="877" spans="1:13" x14ac:dyDescent="0.2">
      <c r="A877" s="431"/>
      <c r="B877" s="431"/>
      <c r="C877" s="431"/>
      <c r="D877" s="431"/>
      <c r="E877" s="431"/>
      <c r="F877" s="431"/>
      <c r="G877" s="431"/>
      <c r="H877" s="433"/>
      <c r="I877" s="624"/>
      <c r="J877" s="431"/>
      <c r="K877" s="431"/>
      <c r="L877" s="433"/>
      <c r="M877" s="431"/>
    </row>
    <row r="878" spans="1:13" x14ac:dyDescent="0.2">
      <c r="A878" s="431"/>
      <c r="B878" s="431"/>
      <c r="C878" s="431"/>
      <c r="D878" s="431"/>
      <c r="E878" s="431"/>
      <c r="F878" s="431"/>
      <c r="G878" s="431"/>
      <c r="H878" s="433"/>
      <c r="I878" s="624"/>
      <c r="J878" s="431"/>
      <c r="K878" s="431"/>
      <c r="L878" s="433"/>
      <c r="M878" s="431"/>
    </row>
    <row r="879" spans="1:13" x14ac:dyDescent="0.2">
      <c r="A879" s="431"/>
      <c r="B879" s="431"/>
      <c r="C879" s="431"/>
      <c r="D879" s="431"/>
      <c r="E879" s="431"/>
      <c r="F879" s="431"/>
      <c r="G879" s="431"/>
      <c r="H879" s="433"/>
      <c r="I879" s="624"/>
      <c r="J879" s="431"/>
      <c r="K879" s="431"/>
      <c r="L879" s="433"/>
      <c r="M879" s="431"/>
    </row>
    <row r="880" spans="1:13" x14ac:dyDescent="0.2">
      <c r="A880" s="431"/>
      <c r="B880" s="431"/>
      <c r="C880" s="431"/>
      <c r="D880" s="431"/>
      <c r="E880" s="431"/>
      <c r="F880" s="431"/>
      <c r="G880" s="431"/>
      <c r="H880" s="433"/>
      <c r="I880" s="624"/>
      <c r="J880" s="431"/>
      <c r="K880" s="431"/>
      <c r="L880" s="433"/>
      <c r="M880" s="431"/>
    </row>
    <row r="881" spans="1:13" x14ac:dyDescent="0.2">
      <c r="A881" s="431"/>
      <c r="B881" s="431"/>
      <c r="C881" s="431"/>
      <c r="D881" s="431"/>
      <c r="E881" s="431"/>
      <c r="F881" s="431"/>
      <c r="G881" s="431"/>
      <c r="H881" s="433"/>
      <c r="I881" s="624"/>
      <c r="J881" s="431"/>
      <c r="K881" s="431"/>
      <c r="L881" s="433"/>
      <c r="M881" s="431"/>
    </row>
    <row r="882" spans="1:13" x14ac:dyDescent="0.2">
      <c r="A882" s="431"/>
      <c r="B882" s="431"/>
      <c r="C882" s="431"/>
      <c r="D882" s="431"/>
      <c r="E882" s="431"/>
      <c r="F882" s="431"/>
      <c r="G882" s="431"/>
      <c r="H882" s="433"/>
      <c r="I882" s="624"/>
      <c r="J882" s="431"/>
      <c r="K882" s="431"/>
      <c r="L882" s="433"/>
      <c r="M882" s="431"/>
    </row>
    <row r="883" spans="1:13" x14ac:dyDescent="0.2">
      <c r="A883" s="431"/>
      <c r="B883" s="431"/>
      <c r="C883" s="431"/>
      <c r="D883" s="431"/>
      <c r="E883" s="431"/>
      <c r="F883" s="431"/>
      <c r="G883" s="431"/>
      <c r="H883" s="433"/>
      <c r="I883" s="624"/>
      <c r="J883" s="431"/>
      <c r="K883" s="431"/>
      <c r="L883" s="433"/>
      <c r="M883" s="431"/>
    </row>
    <row r="884" spans="1:13" x14ac:dyDescent="0.2">
      <c r="A884" s="431"/>
      <c r="B884" s="431"/>
      <c r="C884" s="431"/>
      <c r="D884" s="431"/>
      <c r="E884" s="431"/>
      <c r="F884" s="431"/>
      <c r="G884" s="431"/>
      <c r="H884" s="433"/>
      <c r="I884" s="624"/>
      <c r="J884" s="431"/>
      <c r="K884" s="431"/>
      <c r="L884" s="433"/>
      <c r="M884" s="431"/>
    </row>
    <row r="885" spans="1:13" x14ac:dyDescent="0.2">
      <c r="A885" s="431"/>
      <c r="B885" s="431"/>
      <c r="C885" s="431"/>
      <c r="D885" s="431"/>
      <c r="E885" s="431"/>
      <c r="F885" s="431"/>
      <c r="G885" s="431"/>
      <c r="H885" s="433"/>
      <c r="I885" s="624"/>
      <c r="J885" s="431"/>
      <c r="K885" s="431"/>
      <c r="L885" s="433"/>
      <c r="M885" s="431"/>
    </row>
    <row r="886" spans="1:13" x14ac:dyDescent="0.2">
      <c r="A886" s="431"/>
      <c r="B886" s="431"/>
      <c r="C886" s="431"/>
      <c r="D886" s="431"/>
      <c r="E886" s="431"/>
      <c r="F886" s="431"/>
      <c r="G886" s="431"/>
      <c r="H886" s="433"/>
      <c r="I886" s="624"/>
      <c r="J886" s="431"/>
      <c r="K886" s="431"/>
      <c r="L886" s="433"/>
      <c r="M886" s="431"/>
    </row>
    <row r="887" spans="1:13" x14ac:dyDescent="0.2">
      <c r="A887" s="431"/>
      <c r="B887" s="431"/>
      <c r="C887" s="431"/>
      <c r="D887" s="431"/>
      <c r="E887" s="431"/>
      <c r="F887" s="431"/>
      <c r="G887" s="431"/>
      <c r="H887" s="433"/>
      <c r="I887" s="624"/>
      <c r="J887" s="431"/>
      <c r="K887" s="431"/>
      <c r="L887" s="433"/>
      <c r="M887" s="431"/>
    </row>
    <row r="888" spans="1:13" x14ac:dyDescent="0.2">
      <c r="A888" s="431"/>
      <c r="B888" s="431"/>
      <c r="C888" s="431"/>
      <c r="D888" s="431"/>
      <c r="E888" s="431"/>
      <c r="F888" s="431"/>
      <c r="G888" s="431"/>
      <c r="H888" s="433"/>
      <c r="I888" s="624"/>
      <c r="J888" s="431"/>
      <c r="K888" s="431"/>
      <c r="L888" s="433"/>
      <c r="M888" s="431"/>
    </row>
    <row r="889" spans="1:13" x14ac:dyDescent="0.2">
      <c r="A889" s="431"/>
      <c r="B889" s="431"/>
      <c r="C889" s="431"/>
      <c r="D889" s="431"/>
      <c r="E889" s="431"/>
      <c r="F889" s="431"/>
      <c r="G889" s="431"/>
      <c r="H889" s="433"/>
      <c r="I889" s="624"/>
      <c r="J889" s="431"/>
      <c r="K889" s="431"/>
      <c r="L889" s="433"/>
      <c r="M889" s="431"/>
    </row>
    <row r="890" spans="1:13" x14ac:dyDescent="0.2">
      <c r="A890" s="431"/>
      <c r="B890" s="431"/>
      <c r="C890" s="431"/>
      <c r="D890" s="431"/>
      <c r="E890" s="431"/>
      <c r="F890" s="431"/>
      <c r="G890" s="431"/>
      <c r="H890" s="433"/>
      <c r="I890" s="624"/>
      <c r="J890" s="431"/>
      <c r="K890" s="431"/>
      <c r="L890" s="433"/>
      <c r="M890" s="431"/>
    </row>
    <row r="891" spans="1:13" x14ac:dyDescent="0.2">
      <c r="A891" s="431"/>
      <c r="B891" s="431"/>
      <c r="C891" s="431"/>
      <c r="D891" s="431"/>
      <c r="E891" s="431"/>
      <c r="F891" s="431"/>
      <c r="G891" s="431"/>
      <c r="H891" s="433"/>
      <c r="I891" s="624"/>
      <c r="J891" s="431"/>
      <c r="K891" s="431"/>
      <c r="L891" s="433"/>
      <c r="M891" s="431"/>
    </row>
    <row r="892" spans="1:13" x14ac:dyDescent="0.2">
      <c r="A892" s="431"/>
      <c r="B892" s="431"/>
      <c r="C892" s="431"/>
      <c r="D892" s="431"/>
      <c r="E892" s="431"/>
      <c r="F892" s="431"/>
      <c r="G892" s="431"/>
      <c r="H892" s="433"/>
      <c r="I892" s="624"/>
      <c r="J892" s="431"/>
      <c r="K892" s="431"/>
      <c r="L892" s="433"/>
      <c r="M892" s="431"/>
    </row>
    <row r="893" spans="1:13" x14ac:dyDescent="0.2">
      <c r="A893" s="431"/>
      <c r="B893" s="431"/>
      <c r="C893" s="431"/>
      <c r="D893" s="431"/>
      <c r="E893" s="431"/>
      <c r="F893" s="431"/>
      <c r="G893" s="431"/>
      <c r="H893" s="433"/>
      <c r="I893" s="624"/>
      <c r="J893" s="431"/>
      <c r="K893" s="431"/>
      <c r="L893" s="433"/>
      <c r="M893" s="431"/>
    </row>
    <row r="894" spans="1:13" x14ac:dyDescent="0.2">
      <c r="A894" s="431"/>
      <c r="B894" s="431"/>
      <c r="C894" s="431"/>
      <c r="D894" s="431"/>
      <c r="E894" s="431"/>
      <c r="F894" s="431"/>
      <c r="G894" s="431"/>
      <c r="H894" s="433"/>
      <c r="I894" s="624"/>
      <c r="J894" s="431"/>
      <c r="K894" s="431"/>
      <c r="L894" s="433"/>
      <c r="M894" s="431"/>
    </row>
    <row r="895" spans="1:13" x14ac:dyDescent="0.2">
      <c r="A895" s="431"/>
      <c r="B895" s="431"/>
      <c r="C895" s="431"/>
      <c r="D895" s="431"/>
      <c r="E895" s="431"/>
      <c r="F895" s="431"/>
      <c r="G895" s="431"/>
      <c r="H895" s="433"/>
      <c r="I895" s="624"/>
      <c r="J895" s="431"/>
      <c r="K895" s="431"/>
      <c r="L895" s="433"/>
      <c r="M895" s="431"/>
    </row>
    <row r="896" spans="1:13" x14ac:dyDescent="0.2">
      <c r="A896" s="431"/>
      <c r="B896" s="431"/>
      <c r="C896" s="431"/>
      <c r="D896" s="431"/>
      <c r="E896" s="431"/>
      <c r="F896" s="431"/>
      <c r="G896" s="431"/>
      <c r="H896" s="433"/>
      <c r="I896" s="624"/>
      <c r="J896" s="431"/>
      <c r="K896" s="431"/>
      <c r="L896" s="433"/>
      <c r="M896" s="431"/>
    </row>
    <row r="897" spans="1:13" x14ac:dyDescent="0.2">
      <c r="A897" s="431"/>
      <c r="B897" s="431"/>
      <c r="C897" s="431"/>
      <c r="D897" s="431"/>
      <c r="E897" s="431"/>
      <c r="F897" s="431"/>
      <c r="G897" s="431"/>
      <c r="H897" s="433"/>
      <c r="I897" s="624"/>
      <c r="J897" s="431"/>
      <c r="K897" s="431"/>
      <c r="L897" s="433"/>
      <c r="M897" s="431"/>
    </row>
    <row r="898" spans="1:13" x14ac:dyDescent="0.2">
      <c r="A898" s="431"/>
      <c r="B898" s="431"/>
      <c r="C898" s="431"/>
      <c r="D898" s="431"/>
      <c r="E898" s="431"/>
      <c r="F898" s="431"/>
      <c r="G898" s="431"/>
      <c r="H898" s="433"/>
      <c r="I898" s="624"/>
      <c r="J898" s="431"/>
      <c r="K898" s="431"/>
      <c r="L898" s="433"/>
      <c r="M898" s="431"/>
    </row>
    <row r="899" spans="1:13" x14ac:dyDescent="0.2">
      <c r="A899" s="431"/>
      <c r="B899" s="431"/>
      <c r="C899" s="431"/>
      <c r="D899" s="431"/>
      <c r="E899" s="431"/>
      <c r="F899" s="431"/>
      <c r="G899" s="431"/>
      <c r="H899" s="433"/>
      <c r="I899" s="624"/>
      <c r="J899" s="431"/>
      <c r="K899" s="431"/>
      <c r="L899" s="433"/>
      <c r="M899" s="431"/>
    </row>
    <row r="900" spans="1:13" x14ac:dyDescent="0.2">
      <c r="A900" s="431"/>
      <c r="B900" s="431"/>
      <c r="C900" s="431"/>
      <c r="D900" s="431"/>
      <c r="E900" s="431"/>
      <c r="F900" s="431"/>
      <c r="G900" s="431"/>
      <c r="H900" s="433"/>
      <c r="I900" s="624"/>
      <c r="J900" s="431"/>
      <c r="K900" s="431"/>
      <c r="L900" s="433"/>
      <c r="M900" s="431"/>
    </row>
    <row r="901" spans="1:13" x14ac:dyDescent="0.2">
      <c r="A901" s="431"/>
      <c r="B901" s="431"/>
      <c r="C901" s="431"/>
      <c r="D901" s="431"/>
      <c r="E901" s="431"/>
      <c r="F901" s="431"/>
      <c r="G901" s="431"/>
      <c r="H901" s="433"/>
      <c r="I901" s="624"/>
      <c r="J901" s="431"/>
      <c r="K901" s="431"/>
      <c r="L901" s="433"/>
      <c r="M901" s="431"/>
    </row>
    <row r="902" spans="1:13" x14ac:dyDescent="0.2">
      <c r="A902" s="431"/>
      <c r="B902" s="431"/>
      <c r="C902" s="431"/>
      <c r="D902" s="431"/>
      <c r="E902" s="431"/>
      <c r="F902" s="431"/>
      <c r="G902" s="431"/>
      <c r="H902" s="433"/>
      <c r="I902" s="624"/>
      <c r="J902" s="431"/>
      <c r="K902" s="431"/>
      <c r="L902" s="433"/>
      <c r="M902" s="431"/>
    </row>
    <row r="903" spans="1:13" x14ac:dyDescent="0.2">
      <c r="A903" s="431"/>
      <c r="B903" s="431"/>
      <c r="C903" s="431"/>
      <c r="D903" s="431"/>
      <c r="E903" s="431"/>
      <c r="F903" s="431"/>
      <c r="G903" s="431"/>
      <c r="H903" s="433"/>
      <c r="I903" s="624"/>
      <c r="J903" s="431"/>
      <c r="K903" s="431"/>
      <c r="L903" s="433"/>
      <c r="M903" s="431"/>
    </row>
    <row r="904" spans="1:13" x14ac:dyDescent="0.2">
      <c r="A904" s="431"/>
      <c r="B904" s="431"/>
      <c r="C904" s="431"/>
      <c r="D904" s="431"/>
      <c r="E904" s="431"/>
      <c r="F904" s="431"/>
      <c r="G904" s="431"/>
      <c r="H904" s="433"/>
      <c r="I904" s="624"/>
      <c r="J904" s="431"/>
      <c r="K904" s="431"/>
      <c r="L904" s="433"/>
      <c r="M904" s="431"/>
    </row>
    <row r="905" spans="1:13" x14ac:dyDescent="0.2">
      <c r="A905" s="431"/>
      <c r="B905" s="431"/>
      <c r="C905" s="431"/>
      <c r="D905" s="431"/>
      <c r="E905" s="431"/>
      <c r="F905" s="431"/>
      <c r="G905" s="431"/>
      <c r="H905" s="433"/>
      <c r="I905" s="624"/>
      <c r="J905" s="431"/>
      <c r="K905" s="431"/>
      <c r="L905" s="433"/>
      <c r="M905" s="431"/>
    </row>
    <row r="906" spans="1:13" x14ac:dyDescent="0.2">
      <c r="A906" s="431"/>
      <c r="B906" s="431"/>
      <c r="C906" s="431"/>
      <c r="D906" s="431"/>
      <c r="E906" s="431"/>
      <c r="F906" s="431"/>
      <c r="G906" s="431"/>
      <c r="H906" s="433"/>
      <c r="I906" s="624"/>
      <c r="J906" s="431"/>
      <c r="K906" s="431"/>
      <c r="L906" s="433"/>
      <c r="M906" s="431"/>
    </row>
    <row r="907" spans="1:13" x14ac:dyDescent="0.2">
      <c r="A907" s="431"/>
      <c r="B907" s="431"/>
      <c r="C907" s="431"/>
      <c r="D907" s="431"/>
      <c r="E907" s="431"/>
      <c r="F907" s="431"/>
      <c r="G907" s="431"/>
      <c r="H907" s="433"/>
      <c r="I907" s="624"/>
      <c r="J907" s="431"/>
      <c r="K907" s="431"/>
      <c r="L907" s="433"/>
      <c r="M907" s="431"/>
    </row>
    <row r="908" spans="1:13" x14ac:dyDescent="0.2">
      <c r="A908" s="431"/>
      <c r="B908" s="431"/>
      <c r="C908" s="431"/>
      <c r="D908" s="431"/>
      <c r="E908" s="431"/>
      <c r="F908" s="431"/>
      <c r="G908" s="431"/>
      <c r="H908" s="433"/>
      <c r="I908" s="624"/>
      <c r="J908" s="431"/>
      <c r="K908" s="431"/>
      <c r="L908" s="433"/>
      <c r="M908" s="431"/>
    </row>
    <row r="909" spans="1:13" x14ac:dyDescent="0.2">
      <c r="A909" s="431"/>
      <c r="B909" s="431"/>
      <c r="C909" s="431"/>
      <c r="D909" s="431"/>
      <c r="E909" s="431"/>
      <c r="F909" s="431"/>
      <c r="G909" s="431"/>
      <c r="H909" s="433"/>
      <c r="I909" s="624"/>
      <c r="J909" s="431"/>
      <c r="K909" s="431"/>
      <c r="L909" s="433"/>
      <c r="M909" s="431"/>
    </row>
    <row r="910" spans="1:13" x14ac:dyDescent="0.2">
      <c r="A910" s="431"/>
      <c r="B910" s="431"/>
      <c r="C910" s="431"/>
      <c r="D910" s="431"/>
      <c r="E910" s="431"/>
      <c r="F910" s="431"/>
      <c r="G910" s="431"/>
      <c r="H910" s="433"/>
      <c r="I910" s="624"/>
      <c r="J910" s="431"/>
      <c r="K910" s="431"/>
      <c r="L910" s="433"/>
      <c r="M910" s="431"/>
    </row>
    <row r="911" spans="1:13" x14ac:dyDescent="0.2">
      <c r="A911" s="431"/>
      <c r="B911" s="431"/>
      <c r="C911" s="431"/>
      <c r="D911" s="431"/>
      <c r="E911" s="431"/>
      <c r="F911" s="431"/>
      <c r="G911" s="431"/>
      <c r="H911" s="433"/>
      <c r="I911" s="624"/>
      <c r="J911" s="431"/>
      <c r="K911" s="431"/>
      <c r="L911" s="433"/>
      <c r="M911" s="431"/>
    </row>
    <row r="912" spans="1:13" x14ac:dyDescent="0.2">
      <c r="A912" s="431"/>
      <c r="B912" s="431"/>
      <c r="C912" s="431"/>
      <c r="D912" s="431"/>
      <c r="E912" s="431"/>
      <c r="F912" s="431"/>
      <c r="G912" s="431"/>
      <c r="H912" s="433"/>
      <c r="I912" s="624"/>
      <c r="J912" s="431"/>
      <c r="K912" s="431"/>
      <c r="L912" s="433"/>
      <c r="M912" s="431"/>
    </row>
    <row r="913" spans="1:13" x14ac:dyDescent="0.2">
      <c r="A913" s="431"/>
      <c r="B913" s="431"/>
      <c r="C913" s="431"/>
      <c r="D913" s="431"/>
      <c r="E913" s="431"/>
      <c r="F913" s="431"/>
      <c r="G913" s="431"/>
      <c r="H913" s="433"/>
      <c r="I913" s="624"/>
      <c r="J913" s="431"/>
      <c r="K913" s="431"/>
      <c r="L913" s="433"/>
      <c r="M913" s="431"/>
    </row>
    <row r="914" spans="1:13" x14ac:dyDescent="0.2">
      <c r="A914" s="431"/>
      <c r="B914" s="431"/>
      <c r="C914" s="431"/>
      <c r="D914" s="431"/>
      <c r="E914" s="431"/>
      <c r="F914" s="431"/>
      <c r="G914" s="431"/>
      <c r="H914" s="433"/>
      <c r="I914" s="624"/>
      <c r="J914" s="431"/>
      <c r="K914" s="431"/>
      <c r="L914" s="433"/>
      <c r="M914" s="431"/>
    </row>
    <row r="915" spans="1:13" x14ac:dyDescent="0.2">
      <c r="A915" s="431"/>
      <c r="B915" s="431"/>
      <c r="C915" s="431"/>
      <c r="D915" s="431"/>
      <c r="E915" s="431"/>
      <c r="F915" s="431"/>
      <c r="G915" s="431"/>
      <c r="H915" s="433"/>
      <c r="I915" s="624"/>
      <c r="J915" s="431"/>
      <c r="K915" s="431"/>
      <c r="L915" s="433"/>
      <c r="M915" s="431"/>
    </row>
    <row r="916" spans="1:13" x14ac:dyDescent="0.2">
      <c r="A916" s="431"/>
      <c r="B916" s="431"/>
      <c r="C916" s="431"/>
      <c r="D916" s="431"/>
      <c r="E916" s="431"/>
      <c r="F916" s="431"/>
      <c r="G916" s="431"/>
      <c r="H916" s="433"/>
      <c r="I916" s="624"/>
      <c r="J916" s="431"/>
      <c r="K916" s="431"/>
      <c r="L916" s="433"/>
      <c r="M916" s="431"/>
    </row>
    <row r="917" spans="1:13" x14ac:dyDescent="0.2">
      <c r="A917" s="431"/>
      <c r="B917" s="431"/>
      <c r="C917" s="431"/>
      <c r="D917" s="431"/>
      <c r="E917" s="431"/>
      <c r="F917" s="431"/>
      <c r="G917" s="431"/>
      <c r="H917" s="433"/>
      <c r="I917" s="624"/>
      <c r="J917" s="431"/>
      <c r="K917" s="431"/>
      <c r="L917" s="433"/>
      <c r="M917" s="431"/>
    </row>
    <row r="918" spans="1:13" x14ac:dyDescent="0.2">
      <c r="A918" s="431"/>
      <c r="B918" s="431"/>
      <c r="C918" s="431"/>
      <c r="D918" s="431"/>
      <c r="E918" s="431"/>
      <c r="F918" s="431"/>
      <c r="G918" s="431"/>
      <c r="H918" s="433"/>
      <c r="I918" s="624"/>
      <c r="J918" s="431"/>
      <c r="K918" s="431"/>
      <c r="L918" s="433"/>
      <c r="M918" s="431"/>
    </row>
    <row r="919" spans="1:13" x14ac:dyDescent="0.2">
      <c r="A919" s="431"/>
      <c r="B919" s="431"/>
      <c r="C919" s="431"/>
      <c r="D919" s="431"/>
      <c r="E919" s="431"/>
      <c r="F919" s="431"/>
      <c r="G919" s="431"/>
      <c r="H919" s="433"/>
      <c r="I919" s="624"/>
      <c r="J919" s="431"/>
      <c r="K919" s="431"/>
      <c r="L919" s="433"/>
      <c r="M919" s="431"/>
    </row>
    <row r="920" spans="1:13" x14ac:dyDescent="0.2">
      <c r="A920" s="431"/>
      <c r="B920" s="431"/>
      <c r="C920" s="431"/>
      <c r="D920" s="431"/>
      <c r="E920" s="431"/>
      <c r="F920" s="431"/>
      <c r="G920" s="431"/>
      <c r="H920" s="433"/>
      <c r="I920" s="624"/>
      <c r="J920" s="431"/>
      <c r="K920" s="431"/>
      <c r="L920" s="433"/>
      <c r="M920" s="431"/>
    </row>
    <row r="921" spans="1:13" x14ac:dyDescent="0.2">
      <c r="A921" s="431"/>
      <c r="B921" s="431"/>
      <c r="C921" s="431"/>
      <c r="D921" s="431"/>
      <c r="E921" s="431"/>
      <c r="F921" s="431"/>
      <c r="G921" s="431"/>
      <c r="H921" s="433"/>
      <c r="I921" s="624"/>
      <c r="J921" s="431"/>
      <c r="K921" s="431"/>
      <c r="L921" s="433"/>
      <c r="M921" s="431"/>
    </row>
    <row r="922" spans="1:13" x14ac:dyDescent="0.2">
      <c r="A922" s="431"/>
      <c r="B922" s="431"/>
      <c r="C922" s="431"/>
      <c r="D922" s="431"/>
      <c r="E922" s="431"/>
      <c r="F922" s="431"/>
      <c r="G922" s="431"/>
      <c r="H922" s="433"/>
      <c r="I922" s="624"/>
      <c r="J922" s="431"/>
      <c r="K922" s="431"/>
      <c r="L922" s="433"/>
      <c r="M922" s="431"/>
    </row>
    <row r="923" spans="1:13" x14ac:dyDescent="0.2">
      <c r="A923" s="431"/>
      <c r="B923" s="431"/>
      <c r="C923" s="431"/>
      <c r="D923" s="431"/>
      <c r="E923" s="431"/>
      <c r="F923" s="431"/>
      <c r="G923" s="431"/>
      <c r="H923" s="433"/>
      <c r="I923" s="624"/>
      <c r="J923" s="431"/>
      <c r="K923" s="431"/>
      <c r="L923" s="433"/>
      <c r="M923" s="431"/>
    </row>
    <row r="924" spans="1:13" x14ac:dyDescent="0.2">
      <c r="I924" s="461"/>
    </row>
  </sheetData>
  <sortState ref="A2:M2202">
    <sortCondition ref="C2:C2202"/>
  </sortState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"/>
  <sheetViews>
    <sheetView workbookViewId="0">
      <selection activeCell="A2" sqref="A2:XFD2"/>
    </sheetView>
  </sheetViews>
  <sheetFormatPr defaultRowHeight="12.75" x14ac:dyDescent="0.2"/>
  <cols>
    <col min="8" max="8" width="14.7109375" customWidth="1"/>
    <col min="9" max="9" width="13.5703125" style="341" customWidth="1"/>
    <col min="12" max="12" width="17.85546875" customWidth="1"/>
  </cols>
  <sheetData>
    <row r="1" spans="1:15" s="340" customFormat="1" x14ac:dyDescent="0.2">
      <c r="A1" s="435" t="s">
        <v>388</v>
      </c>
      <c r="B1" s="435" t="s">
        <v>0</v>
      </c>
      <c r="C1" s="435" t="s">
        <v>389</v>
      </c>
      <c r="D1" s="435" t="s">
        <v>1</v>
      </c>
      <c r="E1" s="435" t="s">
        <v>31</v>
      </c>
      <c r="F1" s="435" t="s">
        <v>32</v>
      </c>
      <c r="G1" s="435" t="s">
        <v>40</v>
      </c>
      <c r="H1" s="435" t="s">
        <v>33</v>
      </c>
      <c r="I1" s="457" t="s">
        <v>2</v>
      </c>
      <c r="J1" s="435" t="s">
        <v>36</v>
      </c>
      <c r="K1" s="435" t="s">
        <v>3</v>
      </c>
      <c r="L1" s="435" t="s">
        <v>34</v>
      </c>
      <c r="M1" s="435" t="s">
        <v>35</v>
      </c>
      <c r="N1" s="435"/>
      <c r="O1" s="435"/>
    </row>
    <row r="2" spans="1:15" s="645" customFormat="1" x14ac:dyDescent="0.2">
      <c r="A2" s="645" t="s">
        <v>390</v>
      </c>
      <c r="B2" s="645" t="s">
        <v>193</v>
      </c>
      <c r="C2" s="645" t="s">
        <v>391</v>
      </c>
      <c r="D2" s="645" t="s">
        <v>214</v>
      </c>
      <c r="E2" s="645" t="s">
        <v>215</v>
      </c>
      <c r="F2" s="645" t="s">
        <v>216</v>
      </c>
      <c r="G2" s="645" t="s">
        <v>463</v>
      </c>
      <c r="H2" s="646">
        <v>42060</v>
      </c>
      <c r="I2" s="647">
        <v>872.51</v>
      </c>
      <c r="J2" s="645" t="s">
        <v>464</v>
      </c>
      <c r="K2" s="645" t="s">
        <v>176</v>
      </c>
      <c r="L2" s="646">
        <v>42445</v>
      </c>
      <c r="M2" s="645" t="s">
        <v>4</v>
      </c>
    </row>
    <row r="3" spans="1:15" x14ac:dyDescent="0.2">
      <c r="I3" s="461">
        <f>SUM(I2:I2)</f>
        <v>872.51</v>
      </c>
    </row>
  </sheetData>
  <sortState ref="A2:O150">
    <sortCondition ref="C2:C150"/>
  </sortState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8"/>
  <sheetViews>
    <sheetView workbookViewId="0">
      <selection activeCell="A2" sqref="A2:XFD8"/>
    </sheetView>
  </sheetViews>
  <sheetFormatPr defaultRowHeight="12.75" x14ac:dyDescent="0.2"/>
  <cols>
    <col min="1" max="1" width="18.140625" customWidth="1"/>
    <col min="8" max="8" width="13.85546875" customWidth="1"/>
    <col min="9" max="9" width="16.7109375" style="341" customWidth="1"/>
    <col min="10" max="10" width="19.85546875" customWidth="1"/>
    <col min="11" max="11" width="15.28515625" customWidth="1"/>
    <col min="12" max="12" width="15.140625" customWidth="1"/>
    <col min="13" max="13" width="19.28515625" customWidth="1"/>
  </cols>
  <sheetData>
    <row r="1" spans="1:13" ht="13.5" customHeight="1" x14ac:dyDescent="0.2">
      <c r="A1" s="463" t="s">
        <v>388</v>
      </c>
      <c r="B1" s="463" t="s">
        <v>0</v>
      </c>
      <c r="C1" s="463" t="s">
        <v>389</v>
      </c>
      <c r="D1" s="463" t="s">
        <v>1</v>
      </c>
      <c r="E1" s="463" t="s">
        <v>31</v>
      </c>
      <c r="F1" s="463" t="s">
        <v>32</v>
      </c>
      <c r="G1" s="463" t="s">
        <v>40</v>
      </c>
      <c r="H1" s="463" t="s">
        <v>33</v>
      </c>
      <c r="I1" s="649" t="s">
        <v>2</v>
      </c>
      <c r="J1" s="463" t="s">
        <v>36</v>
      </c>
      <c r="K1" s="463" t="s">
        <v>3</v>
      </c>
      <c r="L1" s="463" t="s">
        <v>34</v>
      </c>
      <c r="M1" s="463" t="s">
        <v>35</v>
      </c>
    </row>
    <row r="2" spans="1:13" s="645" customFormat="1" x14ac:dyDescent="0.2">
      <c r="A2" s="645" t="s">
        <v>393</v>
      </c>
      <c r="B2" s="645" t="s">
        <v>395</v>
      </c>
      <c r="C2" s="645" t="s">
        <v>391</v>
      </c>
      <c r="D2" s="645" t="s">
        <v>154</v>
      </c>
      <c r="E2" s="645" t="s">
        <v>583</v>
      </c>
      <c r="F2" s="645" t="s">
        <v>155</v>
      </c>
      <c r="G2" s="645" t="s">
        <v>738</v>
      </c>
      <c r="H2" s="646">
        <v>42461</v>
      </c>
      <c r="I2" s="647">
        <v>2520.2600000000002</v>
      </c>
      <c r="J2" s="645" t="s">
        <v>739</v>
      </c>
      <c r="K2" s="645" t="s">
        <v>394</v>
      </c>
      <c r="L2" s="646">
        <v>42464</v>
      </c>
      <c r="M2" s="645" t="s">
        <v>71</v>
      </c>
    </row>
    <row r="3" spans="1:13" s="645" customFormat="1" x14ac:dyDescent="0.2">
      <c r="A3" s="645" t="s">
        <v>390</v>
      </c>
      <c r="B3" s="645" t="s">
        <v>395</v>
      </c>
      <c r="C3" s="645" t="s">
        <v>392</v>
      </c>
      <c r="D3" s="645" t="s">
        <v>190</v>
      </c>
      <c r="E3" s="645" t="s">
        <v>191</v>
      </c>
      <c r="F3" s="645" t="s">
        <v>192</v>
      </c>
      <c r="G3" s="645" t="s">
        <v>493</v>
      </c>
      <c r="H3" s="646">
        <v>42478</v>
      </c>
      <c r="I3" s="647">
        <f>314.1*-1</f>
        <v>-314.10000000000002</v>
      </c>
      <c r="J3" s="645" t="s">
        <v>801</v>
      </c>
      <c r="K3" s="645" t="s">
        <v>809</v>
      </c>
      <c r="L3" s="646">
        <v>42478</v>
      </c>
      <c r="M3" s="645" t="s">
        <v>71</v>
      </c>
    </row>
    <row r="4" spans="1:13" s="645" customFormat="1" x14ac:dyDescent="0.2">
      <c r="A4" s="645" t="s">
        <v>390</v>
      </c>
      <c r="B4" s="645" t="s">
        <v>395</v>
      </c>
      <c r="C4" s="645" t="s">
        <v>392</v>
      </c>
      <c r="D4" s="645" t="s">
        <v>190</v>
      </c>
      <c r="E4" s="645" t="s">
        <v>191</v>
      </c>
      <c r="F4" s="645" t="s">
        <v>192</v>
      </c>
      <c r="G4" s="645" t="s">
        <v>496</v>
      </c>
      <c r="H4" s="646">
        <v>42478</v>
      </c>
      <c r="I4" s="647">
        <f>19.43*-1</f>
        <v>-19.43</v>
      </c>
      <c r="J4" s="645" t="s">
        <v>801</v>
      </c>
      <c r="K4" s="645" t="s">
        <v>207</v>
      </c>
      <c r="L4" s="646">
        <v>42478</v>
      </c>
      <c r="M4" s="645" t="s">
        <v>71</v>
      </c>
    </row>
    <row r="5" spans="1:13" s="645" customFormat="1" x14ac:dyDescent="0.2">
      <c r="A5" s="645" t="s">
        <v>390</v>
      </c>
      <c r="B5" s="645" t="s">
        <v>395</v>
      </c>
      <c r="C5" s="645" t="s">
        <v>392</v>
      </c>
      <c r="D5" s="645" t="s">
        <v>190</v>
      </c>
      <c r="E5" s="645" t="s">
        <v>191</v>
      </c>
      <c r="F5" s="645" t="s">
        <v>192</v>
      </c>
      <c r="G5" s="645" t="s">
        <v>497</v>
      </c>
      <c r="H5" s="646">
        <v>42478</v>
      </c>
      <c r="I5" s="647">
        <f>70.49*-1</f>
        <v>-70.489999999999995</v>
      </c>
      <c r="J5" s="645" t="s">
        <v>801</v>
      </c>
      <c r="K5" s="645" t="s">
        <v>207</v>
      </c>
      <c r="L5" s="646">
        <v>42478</v>
      </c>
      <c r="M5" s="645" t="s">
        <v>71</v>
      </c>
    </row>
    <row r="6" spans="1:13" s="645" customFormat="1" x14ac:dyDescent="0.2">
      <c r="A6" s="645" t="s">
        <v>390</v>
      </c>
      <c r="B6" s="645" t="s">
        <v>395</v>
      </c>
      <c r="C6" s="645" t="s">
        <v>392</v>
      </c>
      <c r="D6" s="645" t="s">
        <v>190</v>
      </c>
      <c r="E6" s="645" t="s">
        <v>191</v>
      </c>
      <c r="F6" s="645" t="s">
        <v>192</v>
      </c>
      <c r="G6" s="645" t="s">
        <v>498</v>
      </c>
      <c r="H6" s="646">
        <v>42478</v>
      </c>
      <c r="I6" s="647">
        <f>218.16*-1</f>
        <v>-218.16</v>
      </c>
      <c r="J6" s="645" t="s">
        <v>801</v>
      </c>
      <c r="K6" s="645" t="s">
        <v>205</v>
      </c>
      <c r="L6" s="646">
        <v>42478</v>
      </c>
      <c r="M6" s="645" t="s">
        <v>71</v>
      </c>
    </row>
    <row r="7" spans="1:13" s="645" customFormat="1" x14ac:dyDescent="0.2">
      <c r="A7" s="645" t="s">
        <v>390</v>
      </c>
      <c r="B7" s="645" t="s">
        <v>395</v>
      </c>
      <c r="C7" s="645" t="s">
        <v>392</v>
      </c>
      <c r="D7" s="645" t="s">
        <v>221</v>
      </c>
      <c r="E7" s="645" t="s">
        <v>222</v>
      </c>
      <c r="F7" s="645" t="s">
        <v>223</v>
      </c>
      <c r="G7" s="645" t="s">
        <v>512</v>
      </c>
      <c r="H7" s="646">
        <v>42445</v>
      </c>
      <c r="I7" s="647">
        <f>99*-1</f>
        <v>-99</v>
      </c>
      <c r="J7" s="645" t="s">
        <v>801</v>
      </c>
      <c r="K7" s="645" t="s">
        <v>303</v>
      </c>
      <c r="L7" s="646">
        <v>42461</v>
      </c>
      <c r="M7" s="645" t="s">
        <v>71</v>
      </c>
    </row>
    <row r="8" spans="1:13" s="645" customFormat="1" x14ac:dyDescent="0.2">
      <c r="A8" s="645" t="s">
        <v>390</v>
      </c>
      <c r="B8" s="645" t="s">
        <v>193</v>
      </c>
      <c r="C8" s="645" t="s">
        <v>391</v>
      </c>
      <c r="D8" s="645" t="s">
        <v>501</v>
      </c>
      <c r="E8" s="645" t="s">
        <v>502</v>
      </c>
      <c r="F8" s="645" t="s">
        <v>503</v>
      </c>
      <c r="G8" s="645" t="s">
        <v>520</v>
      </c>
      <c r="H8" s="646">
        <v>42035</v>
      </c>
      <c r="I8" s="647">
        <v>33.94</v>
      </c>
      <c r="J8" s="645" t="s">
        <v>801</v>
      </c>
      <c r="K8" s="645" t="s">
        <v>475</v>
      </c>
      <c r="L8" s="646">
        <v>42489</v>
      </c>
      <c r="M8" s="645" t="s">
        <v>71</v>
      </c>
    </row>
    <row r="9" spans="1:13" x14ac:dyDescent="0.2">
      <c r="A9" s="462"/>
      <c r="B9" s="462"/>
      <c r="C9" s="462"/>
      <c r="D9" s="462"/>
      <c r="E9" s="462"/>
      <c r="F9" s="462"/>
      <c r="G9" s="462"/>
      <c r="H9" s="464"/>
      <c r="I9" s="599">
        <f>SUM(I2:I8)</f>
        <v>1833.0200000000007</v>
      </c>
      <c r="J9" s="462"/>
      <c r="K9" s="462"/>
      <c r="L9" s="464"/>
      <c r="M9" s="462"/>
    </row>
    <row r="10" spans="1:13" x14ac:dyDescent="0.2">
      <c r="A10" s="462"/>
      <c r="B10" s="462"/>
      <c r="C10" s="462"/>
      <c r="D10" s="462"/>
      <c r="E10" s="462"/>
      <c r="F10" s="462"/>
      <c r="G10" s="462"/>
      <c r="H10" s="464"/>
      <c r="I10" s="599"/>
      <c r="J10" s="462"/>
      <c r="K10" s="462"/>
      <c r="L10" s="464"/>
      <c r="M10" s="462"/>
    </row>
    <row r="11" spans="1:13" s="645" customFormat="1" x14ac:dyDescent="0.2">
      <c r="H11" s="646"/>
      <c r="I11" s="647"/>
      <c r="L11" s="646"/>
    </row>
    <row r="12" spans="1:13" s="645" customFormat="1" x14ac:dyDescent="0.2">
      <c r="H12" s="646"/>
      <c r="I12" s="647"/>
      <c r="L12" s="646"/>
    </row>
    <row r="13" spans="1:13" s="645" customFormat="1" x14ac:dyDescent="0.2">
      <c r="H13" s="646"/>
      <c r="I13" s="647"/>
      <c r="L13" s="646"/>
    </row>
    <row r="14" spans="1:13" s="645" customFormat="1" x14ac:dyDescent="0.2">
      <c r="H14" s="646"/>
      <c r="I14" s="647"/>
      <c r="L14" s="646"/>
    </row>
    <row r="15" spans="1:13" s="645" customFormat="1" x14ac:dyDescent="0.2">
      <c r="H15" s="646"/>
      <c r="I15" s="647"/>
      <c r="L15" s="646"/>
    </row>
    <row r="16" spans="1:13" s="645" customFormat="1" x14ac:dyDescent="0.2">
      <c r="H16" s="646"/>
      <c r="I16" s="647"/>
      <c r="L16" s="646"/>
    </row>
    <row r="17" spans="1:13" s="645" customFormat="1" x14ac:dyDescent="0.2">
      <c r="H17" s="646"/>
      <c r="I17" s="647"/>
      <c r="L17" s="646"/>
    </row>
    <row r="18" spans="1:13" s="645" customFormat="1" x14ac:dyDescent="0.2">
      <c r="H18" s="646"/>
      <c r="I18" s="647"/>
      <c r="L18" s="646"/>
    </row>
    <row r="19" spans="1:13" s="645" customFormat="1" x14ac:dyDescent="0.2">
      <c r="H19" s="646"/>
      <c r="I19" s="647"/>
      <c r="L19" s="646"/>
    </row>
    <row r="20" spans="1:13" s="645" customFormat="1" x14ac:dyDescent="0.2">
      <c r="H20" s="646"/>
      <c r="I20" s="647"/>
      <c r="L20" s="646"/>
    </row>
    <row r="21" spans="1:13" s="645" customFormat="1" x14ac:dyDescent="0.2">
      <c r="H21" s="646"/>
      <c r="I21" s="647"/>
      <c r="L21" s="646"/>
    </row>
    <row r="22" spans="1:13" x14ac:dyDescent="0.2">
      <c r="A22" s="462"/>
      <c r="B22" s="462"/>
      <c r="C22" s="462"/>
      <c r="D22" s="462"/>
      <c r="E22" s="462"/>
      <c r="F22" s="462"/>
      <c r="G22" s="462"/>
      <c r="H22" s="464"/>
      <c r="I22" s="599"/>
      <c r="J22" s="462"/>
      <c r="K22" s="462"/>
      <c r="L22" s="464"/>
      <c r="M22" s="462"/>
    </row>
    <row r="23" spans="1:13" x14ac:dyDescent="0.2">
      <c r="A23" s="462"/>
      <c r="B23" s="462"/>
      <c r="C23" s="462"/>
      <c r="D23" s="462"/>
      <c r="E23" s="462"/>
      <c r="F23" s="462"/>
      <c r="G23" s="462"/>
      <c r="H23" s="464"/>
      <c r="I23" s="599"/>
      <c r="J23" s="462"/>
      <c r="K23" s="462"/>
      <c r="L23" s="464"/>
      <c r="M23" s="462"/>
    </row>
    <row r="24" spans="1:13" x14ac:dyDescent="0.2">
      <c r="A24" s="462"/>
      <c r="B24" s="462"/>
      <c r="C24" s="462"/>
      <c r="D24" s="462"/>
      <c r="E24" s="462"/>
      <c r="F24" s="462"/>
      <c r="G24" s="462"/>
      <c r="H24" s="464"/>
      <c r="I24" s="599"/>
      <c r="J24" s="462"/>
      <c r="K24" s="462"/>
      <c r="L24" s="464"/>
      <c r="M24" s="462"/>
    </row>
    <row r="25" spans="1:13" x14ac:dyDescent="0.2">
      <c r="A25" s="462"/>
      <c r="B25" s="462"/>
      <c r="C25" s="462"/>
      <c r="D25" s="462"/>
      <c r="E25" s="462"/>
      <c r="F25" s="462"/>
      <c r="G25" s="462"/>
      <c r="H25" s="464"/>
      <c r="I25" s="599"/>
      <c r="J25" s="462"/>
      <c r="K25" s="462"/>
      <c r="L25" s="464"/>
      <c r="M25" s="462"/>
    </row>
    <row r="26" spans="1:13" x14ac:dyDescent="0.2">
      <c r="A26" s="462"/>
      <c r="B26" s="462"/>
      <c r="C26" s="462"/>
      <c r="D26" s="462"/>
      <c r="E26" s="462"/>
      <c r="F26" s="462"/>
      <c r="G26" s="462"/>
      <c r="H26" s="464"/>
      <c r="I26" s="599"/>
      <c r="J26" s="462"/>
      <c r="K26" s="462"/>
      <c r="L26" s="464"/>
      <c r="M26" s="462"/>
    </row>
    <row r="27" spans="1:13" x14ac:dyDescent="0.2">
      <c r="A27" s="462"/>
      <c r="B27" s="462"/>
      <c r="C27" s="462"/>
      <c r="D27" s="462"/>
      <c r="E27" s="462"/>
      <c r="F27" s="462"/>
      <c r="G27" s="462"/>
      <c r="H27" s="464"/>
      <c r="I27" s="599"/>
      <c r="J27" s="462"/>
      <c r="K27" s="462"/>
      <c r="L27" s="464"/>
      <c r="M27" s="462"/>
    </row>
    <row r="28" spans="1:13" x14ac:dyDescent="0.2">
      <c r="A28" s="462"/>
      <c r="B28" s="462"/>
      <c r="C28" s="462"/>
      <c r="D28" s="462"/>
      <c r="E28" s="462"/>
      <c r="F28" s="462"/>
      <c r="G28" s="462"/>
      <c r="H28" s="464"/>
      <c r="I28" s="599"/>
      <c r="J28" s="462"/>
      <c r="K28" s="462"/>
      <c r="L28" s="464"/>
      <c r="M28" s="462"/>
    </row>
    <row r="29" spans="1:13" x14ac:dyDescent="0.2">
      <c r="A29" s="462"/>
      <c r="B29" s="462"/>
      <c r="C29" s="462"/>
      <c r="D29" s="462"/>
      <c r="E29" s="462"/>
      <c r="F29" s="462"/>
      <c r="G29" s="462"/>
      <c r="H29" s="464"/>
      <c r="I29" s="599"/>
      <c r="J29" s="462"/>
      <c r="K29" s="462"/>
      <c r="L29" s="464"/>
      <c r="M29" s="462"/>
    </row>
    <row r="30" spans="1:13" x14ac:dyDescent="0.2">
      <c r="A30" s="462"/>
      <c r="B30" s="462"/>
      <c r="C30" s="462"/>
      <c r="D30" s="462"/>
      <c r="E30" s="462"/>
      <c r="F30" s="462"/>
      <c r="G30" s="462"/>
      <c r="H30" s="464"/>
      <c r="I30" s="599"/>
      <c r="J30" s="462"/>
      <c r="K30" s="462"/>
      <c r="L30" s="464"/>
      <c r="M30" s="462"/>
    </row>
    <row r="31" spans="1:13" x14ac:dyDescent="0.2">
      <c r="A31" s="462"/>
      <c r="B31" s="462"/>
      <c r="C31" s="462"/>
      <c r="D31" s="462"/>
      <c r="E31" s="462"/>
      <c r="F31" s="462"/>
      <c r="G31" s="462"/>
      <c r="H31" s="464"/>
      <c r="I31" s="599"/>
      <c r="J31" s="462"/>
      <c r="K31" s="462"/>
      <c r="L31" s="464"/>
      <c r="M31" s="462"/>
    </row>
    <row r="32" spans="1:13" x14ac:dyDescent="0.2">
      <c r="A32" s="462"/>
      <c r="B32" s="462"/>
      <c r="C32" s="462"/>
      <c r="D32" s="462"/>
      <c r="E32" s="462"/>
      <c r="F32" s="462"/>
      <c r="G32" s="462"/>
      <c r="H32" s="464"/>
      <c r="I32" s="599"/>
      <c r="J32" s="462"/>
      <c r="K32" s="462"/>
      <c r="L32" s="464"/>
      <c r="M32" s="462"/>
    </row>
    <row r="33" spans="1:13" x14ac:dyDescent="0.2">
      <c r="A33" s="462"/>
      <c r="B33" s="462"/>
      <c r="C33" s="462"/>
      <c r="D33" s="462"/>
      <c r="E33" s="462"/>
      <c r="F33" s="462"/>
      <c r="G33" s="462"/>
      <c r="H33" s="464"/>
      <c r="I33" s="599"/>
      <c r="J33" s="462"/>
      <c r="K33" s="462"/>
      <c r="L33" s="464"/>
      <c r="M33" s="462"/>
    </row>
    <row r="34" spans="1:13" x14ac:dyDescent="0.2">
      <c r="A34" s="462"/>
      <c r="B34" s="462"/>
      <c r="C34" s="462"/>
      <c r="D34" s="462"/>
      <c r="E34" s="462"/>
      <c r="F34" s="462"/>
      <c r="G34" s="462"/>
      <c r="H34" s="464"/>
      <c r="I34" s="599"/>
      <c r="J34" s="462"/>
      <c r="K34" s="462"/>
      <c r="L34" s="464"/>
      <c r="M34" s="462"/>
    </row>
    <row r="35" spans="1:13" x14ac:dyDescent="0.2">
      <c r="A35" s="462"/>
      <c r="B35" s="462"/>
      <c r="C35" s="462"/>
      <c r="D35" s="462"/>
      <c r="E35" s="462"/>
      <c r="F35" s="462"/>
      <c r="G35" s="462"/>
      <c r="H35" s="464"/>
      <c r="I35" s="599"/>
      <c r="J35" s="462"/>
      <c r="K35" s="462"/>
      <c r="L35" s="464"/>
      <c r="M35" s="462"/>
    </row>
    <row r="36" spans="1:13" x14ac:dyDescent="0.2">
      <c r="A36" s="462"/>
      <c r="B36" s="462"/>
      <c r="C36" s="462"/>
      <c r="D36" s="462"/>
      <c r="E36" s="462"/>
      <c r="F36" s="462"/>
      <c r="G36" s="462"/>
      <c r="H36" s="464"/>
      <c r="I36" s="599"/>
      <c r="J36" s="462"/>
      <c r="K36" s="462"/>
      <c r="L36" s="464"/>
      <c r="M36" s="462"/>
    </row>
    <row r="37" spans="1:13" x14ac:dyDescent="0.2">
      <c r="A37" s="462"/>
      <c r="B37" s="462"/>
      <c r="C37" s="462"/>
      <c r="D37" s="462"/>
      <c r="E37" s="462"/>
      <c r="F37" s="462"/>
      <c r="G37" s="462"/>
      <c r="H37" s="464"/>
      <c r="I37" s="599"/>
      <c r="J37" s="462"/>
      <c r="K37" s="462"/>
      <c r="L37" s="464"/>
      <c r="M37" s="462"/>
    </row>
    <row r="38" spans="1:13" x14ac:dyDescent="0.2">
      <c r="A38" s="462"/>
      <c r="B38" s="462"/>
      <c r="C38" s="462"/>
      <c r="D38" s="462"/>
      <c r="E38" s="462"/>
      <c r="F38" s="462"/>
      <c r="G38" s="462"/>
      <c r="H38" s="464"/>
      <c r="I38" s="599"/>
      <c r="J38" s="462"/>
      <c r="K38" s="462"/>
      <c r="L38" s="464"/>
      <c r="M38" s="462"/>
    </row>
    <row r="39" spans="1:13" x14ac:dyDescent="0.2">
      <c r="A39" s="462"/>
      <c r="B39" s="462"/>
      <c r="C39" s="462"/>
      <c r="D39" s="462"/>
      <c r="E39" s="462"/>
      <c r="F39" s="462"/>
      <c r="G39" s="462"/>
      <c r="H39" s="464"/>
      <c r="I39" s="599"/>
      <c r="J39" s="462"/>
      <c r="K39" s="462"/>
      <c r="L39" s="464"/>
      <c r="M39" s="462"/>
    </row>
    <row r="40" spans="1:13" x14ac:dyDescent="0.2">
      <c r="A40" s="462"/>
      <c r="B40" s="462"/>
      <c r="C40" s="462"/>
      <c r="D40" s="462"/>
      <c r="E40" s="462"/>
      <c r="F40" s="462"/>
      <c r="G40" s="462"/>
      <c r="H40" s="464"/>
      <c r="I40" s="599"/>
      <c r="J40" s="462"/>
      <c r="K40" s="462"/>
      <c r="L40" s="464"/>
      <c r="M40" s="462"/>
    </row>
    <row r="41" spans="1:13" x14ac:dyDescent="0.2">
      <c r="A41" s="462"/>
      <c r="B41" s="462"/>
      <c r="C41" s="462"/>
      <c r="D41" s="462"/>
      <c r="E41" s="462"/>
      <c r="F41" s="462"/>
      <c r="G41" s="462"/>
      <c r="H41" s="464"/>
      <c r="I41" s="599"/>
      <c r="J41" s="462"/>
      <c r="K41" s="462"/>
      <c r="L41" s="464"/>
      <c r="M41" s="462"/>
    </row>
    <row r="42" spans="1:13" x14ac:dyDescent="0.2">
      <c r="A42" s="462"/>
      <c r="B42" s="462"/>
      <c r="C42" s="462"/>
      <c r="D42" s="462"/>
      <c r="E42" s="462"/>
      <c r="F42" s="462"/>
      <c r="G42" s="462"/>
      <c r="H42" s="464"/>
      <c r="I42" s="599"/>
      <c r="J42" s="462"/>
      <c r="K42" s="462"/>
      <c r="L42" s="464"/>
      <c r="M42" s="462"/>
    </row>
    <row r="43" spans="1:13" x14ac:dyDescent="0.2">
      <c r="A43" s="462"/>
      <c r="B43" s="462"/>
      <c r="C43" s="462"/>
      <c r="D43" s="462"/>
      <c r="E43" s="462"/>
      <c r="F43" s="462"/>
      <c r="G43" s="462"/>
      <c r="H43" s="464"/>
      <c r="I43" s="599"/>
      <c r="J43" s="462"/>
      <c r="K43" s="462"/>
      <c r="L43" s="464"/>
      <c r="M43" s="462"/>
    </row>
    <row r="44" spans="1:13" x14ac:dyDescent="0.2">
      <c r="A44" s="462"/>
      <c r="B44" s="462"/>
      <c r="C44" s="462"/>
      <c r="D44" s="462"/>
      <c r="E44" s="462"/>
      <c r="F44" s="462"/>
      <c r="G44" s="462"/>
      <c r="H44" s="464"/>
      <c r="I44" s="599"/>
      <c r="J44" s="462"/>
      <c r="K44" s="462"/>
      <c r="L44" s="464"/>
      <c r="M44" s="462"/>
    </row>
    <row r="45" spans="1:13" x14ac:dyDescent="0.2">
      <c r="A45" s="462"/>
      <c r="B45" s="462"/>
      <c r="C45" s="462"/>
      <c r="D45" s="462"/>
      <c r="E45" s="462"/>
      <c r="F45" s="462"/>
      <c r="G45" s="462"/>
      <c r="H45" s="464"/>
      <c r="I45" s="599"/>
      <c r="J45" s="462"/>
      <c r="K45" s="462"/>
      <c r="L45" s="464"/>
      <c r="M45" s="462"/>
    </row>
    <row r="46" spans="1:13" x14ac:dyDescent="0.2">
      <c r="A46" s="462"/>
      <c r="B46" s="462"/>
      <c r="C46" s="462"/>
      <c r="D46" s="462"/>
      <c r="E46" s="462"/>
      <c r="F46" s="462"/>
      <c r="G46" s="462"/>
      <c r="H46" s="464"/>
      <c r="I46" s="599"/>
      <c r="J46" s="462"/>
      <c r="K46" s="462"/>
      <c r="L46" s="464"/>
      <c r="M46" s="462"/>
    </row>
    <row r="47" spans="1:13" x14ac:dyDescent="0.2">
      <c r="A47" s="462"/>
      <c r="B47" s="462"/>
      <c r="C47" s="462"/>
      <c r="D47" s="462"/>
      <c r="E47" s="462"/>
      <c r="F47" s="462"/>
      <c r="G47" s="462"/>
      <c r="H47" s="464"/>
      <c r="I47" s="599"/>
      <c r="J47" s="462"/>
      <c r="K47" s="462"/>
      <c r="L47" s="464"/>
      <c r="M47" s="462"/>
    </row>
    <row r="48" spans="1:13" x14ac:dyDescent="0.2">
      <c r="A48" s="462"/>
      <c r="B48" s="462"/>
      <c r="C48" s="462"/>
      <c r="D48" s="462"/>
      <c r="E48" s="462"/>
      <c r="F48" s="462"/>
      <c r="G48" s="462"/>
      <c r="H48" s="464"/>
      <c r="I48" s="599"/>
      <c r="J48" s="462"/>
      <c r="K48" s="462"/>
      <c r="L48" s="464"/>
      <c r="M48" s="462"/>
    </row>
    <row r="49" spans="1:13" x14ac:dyDescent="0.2">
      <c r="A49" s="462"/>
      <c r="B49" s="462"/>
      <c r="C49" s="462"/>
      <c r="D49" s="462"/>
      <c r="E49" s="462"/>
      <c r="F49" s="462"/>
      <c r="G49" s="462"/>
      <c r="H49" s="464"/>
      <c r="I49" s="599"/>
      <c r="J49" s="462"/>
      <c r="K49" s="462"/>
      <c r="L49" s="464"/>
      <c r="M49" s="462"/>
    </row>
    <row r="50" spans="1:13" x14ac:dyDescent="0.2">
      <c r="A50" s="462"/>
      <c r="B50" s="462"/>
      <c r="C50" s="462"/>
      <c r="D50" s="462"/>
      <c r="E50" s="462"/>
      <c r="F50" s="462"/>
      <c r="G50" s="462"/>
      <c r="H50" s="464"/>
      <c r="I50" s="599"/>
      <c r="J50" s="462"/>
      <c r="K50" s="462"/>
      <c r="L50" s="464"/>
      <c r="M50" s="462"/>
    </row>
    <row r="51" spans="1:13" x14ac:dyDescent="0.2">
      <c r="A51" s="462"/>
      <c r="B51" s="462"/>
      <c r="C51" s="462"/>
      <c r="D51" s="462"/>
      <c r="E51" s="462"/>
      <c r="F51" s="462"/>
      <c r="G51" s="462"/>
      <c r="H51" s="464"/>
      <c r="I51" s="599"/>
      <c r="J51" s="462"/>
      <c r="K51" s="462"/>
      <c r="L51" s="464"/>
      <c r="M51" s="462"/>
    </row>
    <row r="52" spans="1:13" x14ac:dyDescent="0.2">
      <c r="A52" s="462"/>
      <c r="B52" s="462"/>
      <c r="C52" s="462"/>
      <c r="D52" s="462"/>
      <c r="E52" s="462"/>
      <c r="F52" s="462"/>
      <c r="G52" s="462"/>
      <c r="H52" s="464"/>
      <c r="I52" s="599"/>
      <c r="J52" s="462"/>
      <c r="K52" s="462"/>
      <c r="L52" s="464"/>
      <c r="M52" s="462"/>
    </row>
    <row r="53" spans="1:13" x14ac:dyDescent="0.2">
      <c r="A53" s="462"/>
      <c r="B53" s="462"/>
      <c r="C53" s="462"/>
      <c r="D53" s="462"/>
      <c r="E53" s="462"/>
      <c r="F53" s="462"/>
      <c r="G53" s="462"/>
      <c r="H53" s="464"/>
      <c r="I53" s="599"/>
      <c r="J53" s="462"/>
      <c r="K53" s="462"/>
      <c r="L53" s="464"/>
      <c r="M53" s="462"/>
    </row>
    <row r="54" spans="1:13" x14ac:dyDescent="0.2">
      <c r="A54" s="462"/>
      <c r="B54" s="462"/>
      <c r="C54" s="462"/>
      <c r="D54" s="462"/>
      <c r="E54" s="462"/>
      <c r="F54" s="462"/>
      <c r="G54" s="462"/>
      <c r="H54" s="464"/>
      <c r="I54" s="599"/>
      <c r="J54" s="462"/>
      <c r="K54" s="462"/>
      <c r="L54" s="464"/>
      <c r="M54" s="462"/>
    </row>
    <row r="55" spans="1:13" x14ac:dyDescent="0.2">
      <c r="A55" s="462"/>
      <c r="B55" s="462"/>
      <c r="C55" s="462"/>
      <c r="D55" s="462"/>
      <c r="E55" s="462"/>
      <c r="F55" s="462"/>
      <c r="G55" s="462"/>
      <c r="H55" s="464"/>
      <c r="I55" s="599"/>
      <c r="J55" s="462"/>
      <c r="K55" s="462"/>
      <c r="L55" s="464"/>
      <c r="M55" s="462"/>
    </row>
    <row r="56" spans="1:13" x14ac:dyDescent="0.2">
      <c r="A56" s="462"/>
      <c r="B56" s="462"/>
      <c r="C56" s="462"/>
      <c r="D56" s="462"/>
      <c r="E56" s="462"/>
      <c r="F56" s="462"/>
      <c r="G56" s="462"/>
      <c r="H56" s="464"/>
      <c r="I56" s="599"/>
      <c r="J56" s="462"/>
      <c r="K56" s="462"/>
      <c r="L56" s="464"/>
      <c r="M56" s="462"/>
    </row>
    <row r="57" spans="1:13" x14ac:dyDescent="0.2">
      <c r="A57" s="462"/>
      <c r="B57" s="462"/>
      <c r="C57" s="462"/>
      <c r="D57" s="462"/>
      <c r="E57" s="462"/>
      <c r="F57" s="462"/>
      <c r="G57" s="462"/>
      <c r="H57" s="464"/>
      <c r="I57" s="599"/>
      <c r="J57" s="462"/>
      <c r="K57" s="462"/>
      <c r="L57" s="464"/>
      <c r="M57" s="462"/>
    </row>
    <row r="58" spans="1:13" x14ac:dyDescent="0.2">
      <c r="A58" s="462"/>
      <c r="B58" s="462"/>
      <c r="C58" s="462"/>
      <c r="D58" s="462"/>
      <c r="E58" s="462"/>
      <c r="F58" s="462"/>
      <c r="G58" s="462"/>
      <c r="H58" s="464"/>
      <c r="I58" s="599"/>
      <c r="J58" s="462"/>
      <c r="K58" s="462"/>
      <c r="L58" s="464"/>
      <c r="M58" s="462"/>
    </row>
    <row r="59" spans="1:13" x14ac:dyDescent="0.2">
      <c r="A59" s="462"/>
      <c r="B59" s="462"/>
      <c r="C59" s="462"/>
      <c r="D59" s="462"/>
      <c r="E59" s="462"/>
      <c r="F59" s="462"/>
      <c r="G59" s="462"/>
      <c r="H59" s="464"/>
      <c r="I59" s="599"/>
      <c r="J59" s="462"/>
      <c r="K59" s="462"/>
      <c r="L59" s="464"/>
      <c r="M59" s="462"/>
    </row>
    <row r="60" spans="1:13" x14ac:dyDescent="0.2">
      <c r="A60" s="462"/>
      <c r="B60" s="462"/>
      <c r="C60" s="462"/>
      <c r="D60" s="462"/>
      <c r="E60" s="462"/>
      <c r="F60" s="462"/>
      <c r="G60" s="462"/>
      <c r="H60" s="464"/>
      <c r="I60" s="599"/>
      <c r="J60" s="462"/>
      <c r="K60" s="462"/>
      <c r="L60" s="464"/>
      <c r="M60" s="462"/>
    </row>
    <row r="61" spans="1:13" x14ac:dyDescent="0.2">
      <c r="A61" s="462"/>
      <c r="B61" s="462"/>
      <c r="C61" s="462"/>
      <c r="D61" s="462"/>
      <c r="E61" s="462"/>
      <c r="F61" s="462"/>
      <c r="G61" s="462"/>
      <c r="H61" s="464"/>
      <c r="I61" s="599"/>
      <c r="J61" s="462"/>
      <c r="K61" s="462"/>
      <c r="L61" s="464"/>
      <c r="M61" s="462"/>
    </row>
    <row r="62" spans="1:13" x14ac:dyDescent="0.2">
      <c r="A62" s="462"/>
      <c r="B62" s="462"/>
      <c r="C62" s="462"/>
      <c r="D62" s="462"/>
      <c r="E62" s="462"/>
      <c r="F62" s="462"/>
      <c r="G62" s="462"/>
      <c r="H62" s="464"/>
      <c r="I62" s="599"/>
      <c r="J62" s="462"/>
      <c r="K62" s="462"/>
      <c r="L62" s="464"/>
      <c r="M62" s="462"/>
    </row>
    <row r="63" spans="1:13" x14ac:dyDescent="0.2">
      <c r="A63" s="462"/>
      <c r="B63" s="462"/>
      <c r="C63" s="462"/>
      <c r="D63" s="462"/>
      <c r="E63" s="462"/>
      <c r="F63" s="462"/>
      <c r="G63" s="462"/>
      <c r="H63" s="464"/>
      <c r="I63" s="599"/>
      <c r="J63" s="462"/>
      <c r="K63" s="462"/>
      <c r="L63" s="464"/>
      <c r="M63" s="462"/>
    </row>
    <row r="64" spans="1:13" x14ac:dyDescent="0.2">
      <c r="A64" s="462"/>
      <c r="B64" s="462"/>
      <c r="C64" s="462"/>
      <c r="D64" s="462"/>
      <c r="E64" s="462"/>
      <c r="F64" s="462"/>
      <c r="G64" s="462"/>
      <c r="H64" s="464"/>
      <c r="I64" s="599"/>
      <c r="J64" s="462"/>
      <c r="K64" s="462"/>
      <c r="L64" s="464"/>
      <c r="M64" s="462"/>
    </row>
    <row r="65" spans="1:13" x14ac:dyDescent="0.2">
      <c r="A65" s="462"/>
      <c r="B65" s="462"/>
      <c r="C65" s="462"/>
      <c r="D65" s="462"/>
      <c r="E65" s="462"/>
      <c r="F65" s="462"/>
      <c r="G65" s="462"/>
      <c r="H65" s="464"/>
      <c r="I65" s="599"/>
      <c r="J65" s="462"/>
      <c r="K65" s="462"/>
      <c r="L65" s="464"/>
      <c r="M65" s="462"/>
    </row>
    <row r="66" spans="1:13" x14ac:dyDescent="0.2">
      <c r="A66" s="462"/>
      <c r="B66" s="462"/>
      <c r="C66" s="462"/>
      <c r="D66" s="462"/>
      <c r="E66" s="462"/>
      <c r="F66" s="462"/>
      <c r="G66" s="462"/>
      <c r="H66" s="464"/>
      <c r="I66" s="599"/>
      <c r="J66" s="462"/>
      <c r="K66" s="462"/>
      <c r="L66" s="464"/>
      <c r="M66" s="462"/>
    </row>
    <row r="67" spans="1:13" x14ac:dyDescent="0.2">
      <c r="A67" s="462"/>
      <c r="B67" s="462"/>
      <c r="C67" s="462"/>
      <c r="D67" s="462"/>
      <c r="E67" s="462"/>
      <c r="F67" s="462"/>
      <c r="G67" s="462"/>
      <c r="H67" s="464"/>
      <c r="I67" s="599"/>
      <c r="J67" s="462"/>
      <c r="K67" s="462"/>
      <c r="L67" s="464"/>
      <c r="M67" s="462"/>
    </row>
    <row r="68" spans="1:13" x14ac:dyDescent="0.2">
      <c r="A68" s="462"/>
      <c r="B68" s="462"/>
      <c r="C68" s="462"/>
      <c r="D68" s="462"/>
      <c r="E68" s="462"/>
      <c r="F68" s="462"/>
      <c r="G68" s="462"/>
      <c r="H68" s="464"/>
      <c r="I68" s="599"/>
      <c r="J68" s="462"/>
      <c r="K68" s="462"/>
      <c r="L68" s="464"/>
      <c r="M68" s="462"/>
    </row>
    <row r="69" spans="1:13" x14ac:dyDescent="0.2">
      <c r="A69" s="462"/>
      <c r="B69" s="462"/>
      <c r="C69" s="462"/>
      <c r="D69" s="462"/>
      <c r="E69" s="462"/>
      <c r="F69" s="462"/>
      <c r="G69" s="462"/>
      <c r="H69" s="464"/>
      <c r="I69" s="599"/>
      <c r="J69" s="462"/>
      <c r="K69" s="462"/>
      <c r="L69" s="464"/>
      <c r="M69" s="462"/>
    </row>
    <row r="70" spans="1:13" x14ac:dyDescent="0.2">
      <c r="A70" s="462"/>
      <c r="B70" s="462"/>
      <c r="C70" s="462"/>
      <c r="D70" s="462"/>
      <c r="E70" s="462"/>
      <c r="F70" s="462"/>
      <c r="G70" s="462"/>
      <c r="H70" s="464"/>
      <c r="I70" s="599"/>
      <c r="J70" s="462"/>
      <c r="K70" s="462"/>
      <c r="L70" s="464"/>
      <c r="M70" s="462"/>
    </row>
    <row r="71" spans="1:13" x14ac:dyDescent="0.2">
      <c r="A71" s="462"/>
      <c r="B71" s="462"/>
      <c r="C71" s="462"/>
      <c r="D71" s="462"/>
      <c r="E71" s="462"/>
      <c r="F71" s="462"/>
      <c r="G71" s="462"/>
      <c r="H71" s="464"/>
      <c r="I71" s="599"/>
      <c r="J71" s="462"/>
      <c r="K71" s="462"/>
      <c r="L71" s="464"/>
      <c r="M71" s="462"/>
    </row>
    <row r="72" spans="1:13" x14ac:dyDescent="0.2">
      <c r="A72" s="462"/>
      <c r="B72" s="462"/>
      <c r="C72" s="462"/>
      <c r="D72" s="462"/>
      <c r="E72" s="462"/>
      <c r="F72" s="462"/>
      <c r="G72" s="462"/>
      <c r="H72" s="464"/>
      <c r="I72" s="599"/>
      <c r="J72" s="462"/>
      <c r="K72" s="462"/>
      <c r="L72" s="464"/>
      <c r="M72" s="462"/>
    </row>
    <row r="73" spans="1:13" x14ac:dyDescent="0.2">
      <c r="A73" s="462"/>
      <c r="B73" s="462"/>
      <c r="C73" s="462"/>
      <c r="D73" s="462"/>
      <c r="E73" s="462"/>
      <c r="F73" s="462"/>
      <c r="G73" s="462"/>
      <c r="H73" s="464"/>
      <c r="I73" s="599"/>
      <c r="J73" s="462"/>
      <c r="K73" s="462"/>
      <c r="L73" s="464"/>
      <c r="M73" s="462"/>
    </row>
    <row r="74" spans="1:13" x14ac:dyDescent="0.2">
      <c r="A74" s="462"/>
      <c r="B74" s="462"/>
      <c r="C74" s="462"/>
      <c r="D74" s="462"/>
      <c r="E74" s="462"/>
      <c r="F74" s="462"/>
      <c r="G74" s="462"/>
      <c r="H74" s="464"/>
      <c r="I74" s="599"/>
      <c r="J74" s="462"/>
      <c r="K74" s="462"/>
      <c r="L74" s="464"/>
      <c r="M74" s="462"/>
    </row>
    <row r="75" spans="1:13" x14ac:dyDescent="0.2">
      <c r="A75" s="462"/>
      <c r="B75" s="462"/>
      <c r="C75" s="462"/>
      <c r="D75" s="462"/>
      <c r="E75" s="462"/>
      <c r="F75" s="462"/>
      <c r="G75" s="462"/>
      <c r="H75" s="464"/>
      <c r="I75" s="599"/>
      <c r="J75" s="462"/>
      <c r="K75" s="462"/>
      <c r="L75" s="464"/>
      <c r="M75" s="462"/>
    </row>
    <row r="76" spans="1:13" x14ac:dyDescent="0.2">
      <c r="A76" s="462"/>
      <c r="B76" s="462"/>
      <c r="C76" s="462"/>
      <c r="D76" s="462"/>
      <c r="E76" s="462"/>
      <c r="F76" s="462"/>
      <c r="G76" s="462"/>
      <c r="H76" s="464"/>
      <c r="I76" s="599"/>
      <c r="J76" s="462"/>
      <c r="K76" s="462"/>
      <c r="L76" s="464"/>
      <c r="M76" s="462"/>
    </row>
    <row r="77" spans="1:13" x14ac:dyDescent="0.2">
      <c r="A77" s="462"/>
      <c r="B77" s="462"/>
      <c r="C77" s="462"/>
      <c r="D77" s="462"/>
      <c r="E77" s="462"/>
      <c r="F77" s="462"/>
      <c r="G77" s="462"/>
      <c r="H77" s="464"/>
      <c r="I77" s="599"/>
      <c r="J77" s="462"/>
      <c r="K77" s="462"/>
      <c r="L77" s="464"/>
      <c r="M77" s="462"/>
    </row>
    <row r="78" spans="1:13" x14ac:dyDescent="0.2">
      <c r="A78" s="462"/>
      <c r="B78" s="462"/>
      <c r="C78" s="462"/>
      <c r="D78" s="462"/>
      <c r="E78" s="462"/>
      <c r="F78" s="462"/>
      <c r="G78" s="462"/>
      <c r="H78" s="464"/>
      <c r="I78" s="599"/>
      <c r="J78" s="462"/>
      <c r="K78" s="462"/>
      <c r="L78" s="464"/>
      <c r="M78" s="462"/>
    </row>
    <row r="79" spans="1:13" x14ac:dyDescent="0.2">
      <c r="A79" s="462"/>
      <c r="B79" s="462"/>
      <c r="C79" s="462"/>
      <c r="D79" s="462"/>
      <c r="E79" s="462"/>
      <c r="F79" s="462"/>
      <c r="G79" s="462"/>
      <c r="H79" s="464"/>
      <c r="I79" s="599"/>
      <c r="J79" s="462"/>
      <c r="K79" s="462"/>
      <c r="L79" s="464"/>
      <c r="M79" s="462"/>
    </row>
    <row r="80" spans="1:13" x14ac:dyDescent="0.2">
      <c r="A80" s="462"/>
      <c r="B80" s="462"/>
      <c r="C80" s="462"/>
      <c r="D80" s="462"/>
      <c r="E80" s="462"/>
      <c r="F80" s="462"/>
      <c r="G80" s="462"/>
      <c r="H80" s="464"/>
      <c r="I80" s="599"/>
      <c r="J80" s="462"/>
      <c r="K80" s="462"/>
      <c r="L80" s="464"/>
      <c r="M80" s="462"/>
    </row>
    <row r="81" spans="1:13" x14ac:dyDescent="0.2">
      <c r="A81" s="462"/>
      <c r="B81" s="462"/>
      <c r="C81" s="462"/>
      <c r="D81" s="462"/>
      <c r="E81" s="462"/>
      <c r="F81" s="462"/>
      <c r="G81" s="462"/>
      <c r="H81" s="464"/>
      <c r="I81" s="599"/>
      <c r="J81" s="462"/>
      <c r="K81" s="462"/>
      <c r="L81" s="464"/>
      <c r="M81" s="462"/>
    </row>
    <row r="82" spans="1:13" x14ac:dyDescent="0.2">
      <c r="A82" s="462"/>
      <c r="B82" s="462"/>
      <c r="C82" s="462"/>
      <c r="D82" s="462"/>
      <c r="E82" s="462"/>
      <c r="F82" s="462"/>
      <c r="G82" s="462"/>
      <c r="H82" s="464"/>
      <c r="I82" s="599"/>
      <c r="J82" s="462"/>
      <c r="K82" s="462"/>
      <c r="L82" s="464"/>
      <c r="M82" s="462"/>
    </row>
    <row r="83" spans="1:13" x14ac:dyDescent="0.2">
      <c r="A83" s="462"/>
      <c r="B83" s="462"/>
      <c r="C83" s="462"/>
      <c r="D83" s="462"/>
      <c r="E83" s="462"/>
      <c r="F83" s="462"/>
      <c r="G83" s="462"/>
      <c r="H83" s="464"/>
      <c r="I83" s="599"/>
      <c r="J83" s="462"/>
      <c r="K83" s="462"/>
      <c r="L83" s="464"/>
      <c r="M83" s="462"/>
    </row>
    <row r="84" spans="1:13" x14ac:dyDescent="0.2">
      <c r="A84" s="462"/>
      <c r="B84" s="462"/>
      <c r="C84" s="462"/>
      <c r="D84" s="462"/>
      <c r="E84" s="462"/>
      <c r="F84" s="462"/>
      <c r="G84" s="462"/>
      <c r="H84" s="464"/>
      <c r="I84" s="599"/>
      <c r="J84" s="462"/>
      <c r="K84" s="462"/>
      <c r="L84" s="464"/>
      <c r="M84" s="462"/>
    </row>
    <row r="85" spans="1:13" x14ac:dyDescent="0.2">
      <c r="A85" s="462"/>
      <c r="B85" s="462"/>
      <c r="C85" s="462"/>
      <c r="D85" s="462"/>
      <c r="E85" s="462"/>
      <c r="F85" s="462"/>
      <c r="G85" s="462"/>
      <c r="H85" s="464"/>
      <c r="I85" s="599"/>
      <c r="J85" s="462"/>
      <c r="K85" s="462"/>
      <c r="L85" s="464"/>
      <c r="M85" s="462"/>
    </row>
    <row r="86" spans="1:13" x14ac:dyDescent="0.2">
      <c r="A86" s="462"/>
      <c r="B86" s="462"/>
      <c r="C86" s="462"/>
      <c r="D86" s="462"/>
      <c r="E86" s="462"/>
      <c r="F86" s="462"/>
      <c r="G86" s="462"/>
      <c r="H86" s="464"/>
      <c r="I86" s="599"/>
      <c r="J86" s="462"/>
      <c r="K86" s="462"/>
      <c r="L86" s="464"/>
      <c r="M86" s="462"/>
    </row>
    <row r="87" spans="1:13" x14ac:dyDescent="0.2">
      <c r="A87" s="462"/>
      <c r="B87" s="462"/>
      <c r="C87" s="462"/>
      <c r="D87" s="462"/>
      <c r="E87" s="462"/>
      <c r="F87" s="462"/>
      <c r="G87" s="462"/>
      <c r="H87" s="464"/>
      <c r="I87" s="599"/>
      <c r="J87" s="462"/>
      <c r="K87" s="462"/>
      <c r="L87" s="464"/>
      <c r="M87" s="462"/>
    </row>
    <row r="88" spans="1:13" x14ac:dyDescent="0.2">
      <c r="A88" s="462"/>
      <c r="B88" s="462"/>
      <c r="C88" s="462"/>
      <c r="D88" s="462"/>
      <c r="E88" s="462"/>
      <c r="F88" s="462"/>
      <c r="G88" s="462"/>
      <c r="H88" s="464"/>
      <c r="I88" s="599"/>
      <c r="J88" s="462"/>
      <c r="K88" s="462"/>
      <c r="L88" s="464"/>
      <c r="M88" s="462"/>
    </row>
    <row r="89" spans="1:13" x14ac:dyDescent="0.2">
      <c r="A89" s="462"/>
      <c r="B89" s="462"/>
      <c r="C89" s="462"/>
      <c r="D89" s="462"/>
      <c r="E89" s="462"/>
      <c r="F89" s="462"/>
      <c r="G89" s="462"/>
      <c r="H89" s="464"/>
      <c r="I89" s="599"/>
      <c r="J89" s="462"/>
      <c r="K89" s="462"/>
      <c r="L89" s="464"/>
      <c r="M89" s="462"/>
    </row>
    <row r="90" spans="1:13" x14ac:dyDescent="0.2">
      <c r="A90" s="462"/>
      <c r="B90" s="462"/>
      <c r="C90" s="462"/>
      <c r="D90" s="462"/>
      <c r="E90" s="462"/>
      <c r="F90" s="462"/>
      <c r="G90" s="462"/>
      <c r="H90" s="464"/>
      <c r="I90" s="599"/>
      <c r="J90" s="462"/>
      <c r="K90" s="462"/>
      <c r="L90" s="464"/>
      <c r="M90" s="462"/>
    </row>
    <row r="91" spans="1:13" x14ac:dyDescent="0.2">
      <c r="A91" s="462"/>
      <c r="B91" s="462"/>
      <c r="C91" s="462"/>
      <c r="D91" s="462"/>
      <c r="E91" s="462"/>
      <c r="F91" s="462"/>
      <c r="G91" s="462"/>
      <c r="H91" s="464"/>
      <c r="I91" s="599"/>
      <c r="J91" s="462"/>
      <c r="K91" s="462"/>
      <c r="L91" s="464"/>
      <c r="M91" s="462"/>
    </row>
    <row r="92" spans="1:13" x14ac:dyDescent="0.2">
      <c r="A92" s="462"/>
      <c r="B92" s="462"/>
      <c r="C92" s="462"/>
      <c r="D92" s="462"/>
      <c r="E92" s="462"/>
      <c r="F92" s="462"/>
      <c r="G92" s="462"/>
      <c r="H92" s="464"/>
      <c r="I92" s="599"/>
      <c r="J92" s="462"/>
      <c r="K92" s="462"/>
      <c r="L92" s="464"/>
      <c r="M92" s="462"/>
    </row>
    <row r="93" spans="1:13" x14ac:dyDescent="0.2">
      <c r="A93" s="462"/>
      <c r="B93" s="462"/>
      <c r="C93" s="462"/>
      <c r="D93" s="462"/>
      <c r="E93" s="462"/>
      <c r="F93" s="462"/>
      <c r="G93" s="462"/>
      <c r="H93" s="464"/>
      <c r="I93" s="599"/>
      <c r="J93" s="462"/>
      <c r="K93" s="462"/>
      <c r="L93" s="464"/>
      <c r="M93" s="462"/>
    </row>
    <row r="94" spans="1:13" x14ac:dyDescent="0.2">
      <c r="A94" s="462"/>
      <c r="B94" s="462"/>
      <c r="C94" s="462"/>
      <c r="D94" s="462"/>
      <c r="E94" s="462"/>
      <c r="F94" s="462"/>
      <c r="G94" s="462"/>
      <c r="H94" s="464"/>
      <c r="I94" s="599"/>
      <c r="J94" s="462"/>
      <c r="K94" s="462"/>
      <c r="L94" s="464"/>
      <c r="M94" s="462"/>
    </row>
    <row r="95" spans="1:13" x14ac:dyDescent="0.2">
      <c r="A95" s="462"/>
      <c r="B95" s="462"/>
      <c r="C95" s="462"/>
      <c r="D95" s="462"/>
      <c r="E95" s="462"/>
      <c r="F95" s="462"/>
      <c r="G95" s="462"/>
      <c r="H95" s="464"/>
      <c r="I95" s="599"/>
      <c r="J95" s="462"/>
      <c r="K95" s="462"/>
      <c r="L95" s="464"/>
      <c r="M95" s="462"/>
    </row>
    <row r="96" spans="1:13" x14ac:dyDescent="0.2">
      <c r="A96" s="462"/>
      <c r="B96" s="462"/>
      <c r="C96" s="462"/>
      <c r="D96" s="462"/>
      <c r="E96" s="462"/>
      <c r="F96" s="462"/>
      <c r="G96" s="462"/>
      <c r="H96" s="464"/>
      <c r="I96" s="599"/>
      <c r="J96" s="462"/>
      <c r="K96" s="462"/>
      <c r="L96" s="464"/>
      <c r="M96" s="462"/>
    </row>
    <row r="97" spans="1:13" x14ac:dyDescent="0.2">
      <c r="A97" s="462"/>
      <c r="B97" s="462"/>
      <c r="C97" s="462"/>
      <c r="D97" s="462"/>
      <c r="E97" s="462"/>
      <c r="F97" s="462"/>
      <c r="G97" s="462"/>
      <c r="H97" s="464"/>
      <c r="I97" s="599"/>
      <c r="J97" s="462"/>
      <c r="K97" s="462"/>
      <c r="L97" s="464"/>
      <c r="M97" s="462"/>
    </row>
    <row r="98" spans="1:13" x14ac:dyDescent="0.2">
      <c r="A98" s="462"/>
      <c r="B98" s="462"/>
      <c r="C98" s="462"/>
      <c r="D98" s="462"/>
      <c r="E98" s="462"/>
      <c r="F98" s="462"/>
      <c r="G98" s="462"/>
      <c r="H98" s="464"/>
      <c r="I98" s="599"/>
      <c r="J98" s="462"/>
      <c r="K98" s="462"/>
      <c r="L98" s="464"/>
      <c r="M98" s="462"/>
    </row>
    <row r="99" spans="1:13" x14ac:dyDescent="0.2">
      <c r="A99" s="462"/>
      <c r="B99" s="462"/>
      <c r="C99" s="462"/>
      <c r="D99" s="462"/>
      <c r="E99" s="462"/>
      <c r="F99" s="462"/>
      <c r="G99" s="462"/>
      <c r="H99" s="464"/>
      <c r="I99" s="599"/>
      <c r="J99" s="462"/>
      <c r="K99" s="462"/>
      <c r="L99" s="464"/>
      <c r="M99" s="462"/>
    </row>
    <row r="100" spans="1:13" x14ac:dyDescent="0.2">
      <c r="A100" s="462"/>
      <c r="B100" s="462"/>
      <c r="C100" s="462"/>
      <c r="D100" s="462"/>
      <c r="E100" s="462"/>
      <c r="F100" s="462"/>
      <c r="G100" s="462"/>
      <c r="H100" s="464"/>
      <c r="I100" s="599"/>
      <c r="J100" s="462"/>
      <c r="K100" s="462"/>
      <c r="L100" s="464"/>
      <c r="M100" s="462"/>
    </row>
    <row r="101" spans="1:13" x14ac:dyDescent="0.2">
      <c r="A101" s="462"/>
      <c r="B101" s="462"/>
      <c r="C101" s="462"/>
      <c r="D101" s="462"/>
      <c r="E101" s="462"/>
      <c r="F101" s="462"/>
      <c r="G101" s="462"/>
      <c r="H101" s="464"/>
      <c r="I101" s="599"/>
      <c r="J101" s="462"/>
      <c r="K101" s="462"/>
      <c r="L101" s="464"/>
      <c r="M101" s="462"/>
    </row>
    <row r="102" spans="1:13" x14ac:dyDescent="0.2">
      <c r="A102" s="462"/>
      <c r="B102" s="462"/>
      <c r="C102" s="462"/>
      <c r="D102" s="462"/>
      <c r="E102" s="462"/>
      <c r="F102" s="462"/>
      <c r="G102" s="462"/>
      <c r="H102" s="464"/>
      <c r="I102" s="599"/>
      <c r="J102" s="462"/>
      <c r="K102" s="462"/>
      <c r="L102" s="464"/>
      <c r="M102" s="462"/>
    </row>
    <row r="103" spans="1:13" x14ac:dyDescent="0.2">
      <c r="A103" s="462"/>
      <c r="B103" s="462"/>
      <c r="C103" s="462"/>
      <c r="D103" s="462"/>
      <c r="E103" s="462"/>
      <c r="F103" s="462"/>
      <c r="G103" s="462"/>
      <c r="H103" s="464"/>
      <c r="I103" s="599"/>
      <c r="J103" s="462"/>
      <c r="K103" s="462"/>
      <c r="L103" s="464"/>
      <c r="M103" s="462"/>
    </row>
    <row r="104" spans="1:13" x14ac:dyDescent="0.2">
      <c r="A104" s="462"/>
      <c r="B104" s="462"/>
      <c r="C104" s="462"/>
      <c r="D104" s="462"/>
      <c r="E104" s="462"/>
      <c r="F104" s="462"/>
      <c r="G104" s="462"/>
      <c r="H104" s="464"/>
      <c r="I104" s="599"/>
      <c r="J104" s="462"/>
      <c r="K104" s="462"/>
      <c r="L104" s="464"/>
      <c r="M104" s="462"/>
    </row>
    <row r="105" spans="1:13" x14ac:dyDescent="0.2">
      <c r="A105" s="462"/>
      <c r="B105" s="462"/>
      <c r="C105" s="462"/>
      <c r="D105" s="462"/>
      <c r="E105" s="462"/>
      <c r="F105" s="462"/>
      <c r="G105" s="462"/>
      <c r="H105" s="464"/>
      <c r="I105" s="599"/>
      <c r="J105" s="462"/>
      <c r="K105" s="462"/>
      <c r="L105" s="464"/>
      <c r="M105" s="462"/>
    </row>
    <row r="106" spans="1:13" x14ac:dyDescent="0.2">
      <c r="A106" s="462"/>
      <c r="B106" s="462"/>
      <c r="C106" s="462"/>
      <c r="D106" s="462"/>
      <c r="E106" s="462"/>
      <c r="F106" s="462"/>
      <c r="G106" s="462"/>
      <c r="H106" s="464"/>
      <c r="I106" s="599"/>
      <c r="J106" s="462"/>
      <c r="K106" s="462"/>
      <c r="L106" s="464"/>
      <c r="M106" s="462"/>
    </row>
    <row r="107" spans="1:13" x14ac:dyDescent="0.2">
      <c r="A107" s="462"/>
      <c r="B107" s="462"/>
      <c r="C107" s="462"/>
      <c r="D107" s="462"/>
      <c r="E107" s="462"/>
      <c r="F107" s="462"/>
      <c r="G107" s="462"/>
      <c r="H107" s="464"/>
      <c r="I107" s="599"/>
      <c r="J107" s="462"/>
      <c r="K107" s="462"/>
      <c r="L107" s="464"/>
      <c r="M107" s="462"/>
    </row>
    <row r="108" spans="1:13" x14ac:dyDescent="0.2">
      <c r="A108" s="462"/>
      <c r="B108" s="462"/>
      <c r="C108" s="462"/>
      <c r="D108" s="462"/>
      <c r="E108" s="462"/>
      <c r="F108" s="462"/>
      <c r="G108" s="462"/>
      <c r="H108" s="464"/>
      <c r="I108" s="599"/>
      <c r="J108" s="462"/>
      <c r="K108" s="462"/>
      <c r="L108" s="464"/>
      <c r="M108" s="462"/>
    </row>
    <row r="109" spans="1:13" x14ac:dyDescent="0.2">
      <c r="A109" s="462"/>
      <c r="B109" s="462"/>
      <c r="C109" s="462"/>
      <c r="D109" s="462"/>
      <c r="E109" s="462"/>
      <c r="F109" s="462"/>
      <c r="G109" s="462"/>
      <c r="H109" s="464"/>
      <c r="I109" s="599"/>
      <c r="J109" s="462"/>
      <c r="K109" s="462"/>
      <c r="L109" s="464"/>
      <c r="M109" s="462"/>
    </row>
    <row r="110" spans="1:13" x14ac:dyDescent="0.2">
      <c r="A110" s="462"/>
      <c r="B110" s="462"/>
      <c r="C110" s="462"/>
      <c r="D110" s="462"/>
      <c r="E110" s="462"/>
      <c r="F110" s="462"/>
      <c r="G110" s="462"/>
      <c r="H110" s="464"/>
      <c r="I110" s="599"/>
      <c r="J110" s="462"/>
      <c r="K110" s="462"/>
      <c r="L110" s="464"/>
      <c r="M110" s="462"/>
    </row>
    <row r="111" spans="1:13" x14ac:dyDescent="0.2">
      <c r="A111" s="462"/>
      <c r="B111" s="462"/>
      <c r="C111" s="462"/>
      <c r="D111" s="462"/>
      <c r="E111" s="462"/>
      <c r="F111" s="462"/>
      <c r="G111" s="462"/>
      <c r="H111" s="464"/>
      <c r="I111" s="599"/>
      <c r="J111" s="462"/>
      <c r="K111" s="462"/>
      <c r="L111" s="464"/>
      <c r="M111" s="462"/>
    </row>
    <row r="112" spans="1:13" x14ac:dyDescent="0.2">
      <c r="A112" s="462"/>
      <c r="B112" s="462"/>
      <c r="C112" s="462"/>
      <c r="D112" s="462"/>
      <c r="E112" s="462"/>
      <c r="F112" s="462"/>
      <c r="G112" s="462"/>
      <c r="H112" s="464"/>
      <c r="I112" s="599"/>
      <c r="J112" s="462"/>
      <c r="K112" s="462"/>
      <c r="L112" s="464"/>
      <c r="M112" s="462"/>
    </row>
    <row r="113" spans="1:13" x14ac:dyDescent="0.2">
      <c r="A113" s="462"/>
      <c r="B113" s="462"/>
      <c r="C113" s="462"/>
      <c r="D113" s="462"/>
      <c r="E113" s="462"/>
      <c r="F113" s="462"/>
      <c r="G113" s="462"/>
      <c r="H113" s="464"/>
      <c r="I113" s="599"/>
      <c r="J113" s="462"/>
      <c r="K113" s="462"/>
      <c r="L113" s="464"/>
      <c r="M113" s="462"/>
    </row>
    <row r="114" spans="1:13" x14ac:dyDescent="0.2">
      <c r="A114" s="462"/>
      <c r="B114" s="462"/>
      <c r="C114" s="462"/>
      <c r="D114" s="462"/>
      <c r="E114" s="462"/>
      <c r="F114" s="462"/>
      <c r="G114" s="462"/>
      <c r="H114" s="464"/>
      <c r="I114" s="599"/>
      <c r="J114" s="462"/>
      <c r="K114" s="462"/>
      <c r="L114" s="464"/>
      <c r="M114" s="462"/>
    </row>
    <row r="115" spans="1:13" x14ac:dyDescent="0.2">
      <c r="A115" s="462"/>
      <c r="B115" s="462"/>
      <c r="C115" s="462"/>
      <c r="D115" s="462"/>
      <c r="E115" s="462"/>
      <c r="F115" s="462"/>
      <c r="G115" s="462"/>
      <c r="H115" s="464"/>
      <c r="I115" s="599"/>
      <c r="J115" s="462"/>
      <c r="K115" s="462"/>
      <c r="L115" s="464"/>
      <c r="M115" s="462"/>
    </row>
    <row r="116" spans="1:13" x14ac:dyDescent="0.2">
      <c r="A116" s="462"/>
      <c r="B116" s="462"/>
      <c r="C116" s="462"/>
      <c r="D116" s="462"/>
      <c r="E116" s="462"/>
      <c r="F116" s="462"/>
      <c r="G116" s="462"/>
      <c r="H116" s="464"/>
      <c r="I116" s="599"/>
      <c r="J116" s="462"/>
      <c r="K116" s="462"/>
      <c r="L116" s="464"/>
      <c r="M116" s="462"/>
    </row>
    <row r="117" spans="1:13" x14ac:dyDescent="0.2">
      <c r="A117" s="462"/>
      <c r="B117" s="462"/>
      <c r="C117" s="462"/>
      <c r="D117" s="462"/>
      <c r="E117" s="462"/>
      <c r="F117" s="462"/>
      <c r="G117" s="462"/>
      <c r="H117" s="464"/>
      <c r="I117" s="599"/>
      <c r="J117" s="462"/>
      <c r="K117" s="462"/>
      <c r="L117" s="464"/>
      <c r="M117" s="462"/>
    </row>
    <row r="118" spans="1:13" x14ac:dyDescent="0.2">
      <c r="A118" s="462"/>
      <c r="B118" s="462"/>
      <c r="C118" s="462"/>
      <c r="D118" s="462"/>
      <c r="E118" s="462"/>
      <c r="F118" s="462"/>
      <c r="G118" s="462"/>
      <c r="H118" s="464"/>
      <c r="I118" s="599"/>
      <c r="J118" s="462"/>
      <c r="K118" s="462"/>
      <c r="L118" s="464"/>
      <c r="M118" s="462"/>
    </row>
    <row r="119" spans="1:13" x14ac:dyDescent="0.2">
      <c r="A119" s="462"/>
      <c r="B119" s="462"/>
      <c r="C119" s="462"/>
      <c r="D119" s="462"/>
      <c r="E119" s="462"/>
      <c r="F119" s="462"/>
      <c r="G119" s="462"/>
      <c r="H119" s="464"/>
      <c r="I119" s="599"/>
      <c r="J119" s="462"/>
      <c r="K119" s="462"/>
      <c r="L119" s="464"/>
      <c r="M119" s="462"/>
    </row>
    <row r="120" spans="1:13" x14ac:dyDescent="0.2">
      <c r="A120" s="462"/>
      <c r="B120" s="462"/>
      <c r="C120" s="462"/>
      <c r="D120" s="462"/>
      <c r="E120" s="462"/>
      <c r="F120" s="462"/>
      <c r="G120" s="462"/>
      <c r="H120" s="464"/>
      <c r="I120" s="599"/>
      <c r="J120" s="462"/>
      <c r="K120" s="462"/>
      <c r="L120" s="464"/>
      <c r="M120" s="462"/>
    </row>
    <row r="121" spans="1:13" x14ac:dyDescent="0.2">
      <c r="A121" s="462"/>
      <c r="B121" s="462"/>
      <c r="C121" s="462"/>
      <c r="D121" s="462"/>
      <c r="E121" s="462"/>
      <c r="F121" s="462"/>
      <c r="G121" s="462"/>
      <c r="H121" s="464"/>
      <c r="I121" s="599"/>
      <c r="J121" s="462"/>
      <c r="K121" s="462"/>
      <c r="L121" s="464"/>
      <c r="M121" s="462"/>
    </row>
    <row r="122" spans="1:13" x14ac:dyDescent="0.2">
      <c r="A122" s="462"/>
      <c r="B122" s="462"/>
      <c r="C122" s="462"/>
      <c r="D122" s="462"/>
      <c r="E122" s="462"/>
      <c r="F122" s="462"/>
      <c r="G122" s="462"/>
      <c r="H122" s="464"/>
      <c r="I122" s="599"/>
      <c r="J122" s="462"/>
      <c r="K122" s="462"/>
      <c r="L122" s="464"/>
      <c r="M122" s="462"/>
    </row>
    <row r="123" spans="1:13" x14ac:dyDescent="0.2">
      <c r="A123" s="462"/>
      <c r="B123" s="462"/>
      <c r="C123" s="462"/>
      <c r="D123" s="462"/>
      <c r="E123" s="462"/>
      <c r="F123" s="462"/>
      <c r="G123" s="462"/>
      <c r="H123" s="464"/>
      <c r="I123" s="599"/>
      <c r="J123" s="462"/>
      <c r="K123" s="462"/>
      <c r="L123" s="464"/>
      <c r="M123" s="462"/>
    </row>
    <row r="124" spans="1:13" x14ac:dyDescent="0.2">
      <c r="A124" s="462"/>
      <c r="B124" s="462"/>
      <c r="C124" s="462"/>
      <c r="D124" s="462"/>
      <c r="E124" s="462"/>
      <c r="F124" s="462"/>
      <c r="G124" s="462"/>
      <c r="H124" s="464"/>
      <c r="I124" s="599"/>
      <c r="J124" s="462"/>
      <c r="K124" s="462"/>
      <c r="L124" s="464"/>
      <c r="M124" s="462"/>
    </row>
    <row r="125" spans="1:13" x14ac:dyDescent="0.2">
      <c r="A125" s="462"/>
      <c r="B125" s="462"/>
      <c r="C125" s="462"/>
      <c r="D125" s="462"/>
      <c r="E125" s="462"/>
      <c r="F125" s="462"/>
      <c r="G125" s="462"/>
      <c r="H125" s="464"/>
      <c r="I125" s="599"/>
      <c r="J125" s="462"/>
      <c r="K125" s="462"/>
      <c r="L125" s="464"/>
      <c r="M125" s="462"/>
    </row>
    <row r="126" spans="1:13" x14ac:dyDescent="0.2">
      <c r="A126" s="462"/>
      <c r="B126" s="462"/>
      <c r="C126" s="462"/>
      <c r="D126" s="462"/>
      <c r="E126" s="462"/>
      <c r="F126" s="462"/>
      <c r="G126" s="462"/>
      <c r="H126" s="464"/>
      <c r="I126" s="599"/>
      <c r="J126" s="462"/>
      <c r="K126" s="462"/>
      <c r="L126" s="464"/>
      <c r="M126" s="462"/>
    </row>
    <row r="127" spans="1:13" x14ac:dyDescent="0.2">
      <c r="A127" s="462"/>
      <c r="B127" s="462"/>
      <c r="C127" s="462"/>
      <c r="D127" s="462"/>
      <c r="E127" s="462"/>
      <c r="F127" s="462"/>
      <c r="G127" s="462"/>
      <c r="H127" s="464"/>
      <c r="I127" s="599"/>
      <c r="J127" s="462"/>
      <c r="K127" s="462"/>
      <c r="L127" s="464"/>
      <c r="M127" s="462"/>
    </row>
    <row r="128" spans="1:13" x14ac:dyDescent="0.2">
      <c r="A128" s="462"/>
      <c r="B128" s="462"/>
      <c r="C128" s="462"/>
      <c r="D128" s="462"/>
      <c r="E128" s="462"/>
      <c r="F128" s="462"/>
      <c r="G128" s="462"/>
      <c r="H128" s="464"/>
      <c r="I128" s="599"/>
      <c r="J128" s="462"/>
      <c r="K128" s="462"/>
      <c r="L128" s="464"/>
      <c r="M128" s="462"/>
    </row>
    <row r="129" spans="1:13" x14ac:dyDescent="0.2">
      <c r="A129" s="462"/>
      <c r="B129" s="462"/>
      <c r="C129" s="462"/>
      <c r="D129" s="462"/>
      <c r="E129" s="462"/>
      <c r="F129" s="462"/>
      <c r="G129" s="462"/>
      <c r="H129" s="464"/>
      <c r="I129" s="599"/>
      <c r="J129" s="462"/>
      <c r="K129" s="462"/>
      <c r="L129" s="464"/>
      <c r="M129" s="462"/>
    </row>
    <row r="130" spans="1:13" x14ac:dyDescent="0.2">
      <c r="A130" s="462"/>
      <c r="B130" s="462"/>
      <c r="C130" s="462"/>
      <c r="D130" s="462"/>
      <c r="E130" s="462"/>
      <c r="F130" s="462"/>
      <c r="G130" s="462"/>
      <c r="H130" s="464"/>
      <c r="I130" s="599"/>
      <c r="J130" s="462"/>
      <c r="K130" s="462"/>
      <c r="L130" s="464"/>
      <c r="M130" s="462"/>
    </row>
    <row r="131" spans="1:13" x14ac:dyDescent="0.2">
      <c r="A131" s="462"/>
      <c r="B131" s="462"/>
      <c r="C131" s="462"/>
      <c r="D131" s="462"/>
      <c r="E131" s="462"/>
      <c r="F131" s="462"/>
      <c r="G131" s="462"/>
      <c r="H131" s="464"/>
      <c r="I131" s="599"/>
      <c r="J131" s="462"/>
      <c r="K131" s="462"/>
      <c r="L131" s="464"/>
      <c r="M131" s="462"/>
    </row>
    <row r="132" spans="1:13" x14ac:dyDescent="0.2">
      <c r="A132" s="462"/>
      <c r="B132" s="462"/>
      <c r="C132" s="462"/>
      <c r="D132" s="462"/>
      <c r="E132" s="462"/>
      <c r="F132" s="462"/>
      <c r="G132" s="462"/>
      <c r="H132" s="464"/>
      <c r="I132" s="599"/>
      <c r="J132" s="462"/>
      <c r="K132" s="462"/>
      <c r="L132" s="464"/>
      <c r="M132" s="462"/>
    </row>
    <row r="133" spans="1:13" x14ac:dyDescent="0.2">
      <c r="A133" s="462"/>
      <c r="B133" s="462"/>
      <c r="C133" s="462"/>
      <c r="D133" s="462"/>
      <c r="E133" s="462"/>
      <c r="F133" s="462"/>
      <c r="G133" s="462"/>
      <c r="H133" s="464"/>
      <c r="I133" s="599"/>
      <c r="J133" s="462"/>
      <c r="K133" s="462"/>
      <c r="L133" s="464"/>
      <c r="M133" s="462"/>
    </row>
    <row r="134" spans="1:13" x14ac:dyDescent="0.2">
      <c r="A134" s="462"/>
      <c r="B134" s="462"/>
      <c r="C134" s="462"/>
      <c r="D134" s="462"/>
      <c r="E134" s="462"/>
      <c r="F134" s="462"/>
      <c r="G134" s="462"/>
      <c r="H134" s="464"/>
      <c r="I134" s="599"/>
      <c r="J134" s="462"/>
      <c r="K134" s="462"/>
      <c r="L134" s="464"/>
      <c r="M134" s="462"/>
    </row>
    <row r="135" spans="1:13" x14ac:dyDescent="0.2">
      <c r="A135" s="462"/>
      <c r="B135" s="462"/>
      <c r="C135" s="462"/>
      <c r="D135" s="462"/>
      <c r="E135" s="462"/>
      <c r="F135" s="462"/>
      <c r="G135" s="462"/>
      <c r="H135" s="464"/>
      <c r="I135" s="599"/>
      <c r="J135" s="462"/>
      <c r="K135" s="462"/>
      <c r="L135" s="464"/>
      <c r="M135" s="462"/>
    </row>
    <row r="136" spans="1:13" x14ac:dyDescent="0.2">
      <c r="A136" s="462"/>
      <c r="B136" s="462"/>
      <c r="C136" s="462"/>
      <c r="D136" s="462"/>
      <c r="E136" s="462"/>
      <c r="F136" s="462"/>
      <c r="G136" s="462"/>
      <c r="H136" s="464"/>
      <c r="I136" s="599"/>
      <c r="J136" s="462"/>
      <c r="K136" s="462"/>
      <c r="L136" s="464"/>
      <c r="M136" s="462"/>
    </row>
    <row r="137" spans="1:13" x14ac:dyDescent="0.2">
      <c r="A137" s="462"/>
      <c r="B137" s="462"/>
      <c r="C137" s="462"/>
      <c r="D137" s="462"/>
      <c r="E137" s="462"/>
      <c r="F137" s="462"/>
      <c r="G137" s="462"/>
      <c r="H137" s="464"/>
      <c r="I137" s="599"/>
      <c r="J137" s="462"/>
      <c r="K137" s="462"/>
      <c r="L137" s="464"/>
      <c r="M137" s="462"/>
    </row>
    <row r="138" spans="1:13" x14ac:dyDescent="0.2">
      <c r="A138" s="462"/>
      <c r="B138" s="462"/>
      <c r="C138" s="462"/>
      <c r="D138" s="462"/>
      <c r="E138" s="462"/>
      <c r="F138" s="462"/>
      <c r="G138" s="462"/>
      <c r="H138" s="464"/>
      <c r="I138" s="599"/>
      <c r="J138" s="462"/>
      <c r="K138" s="462"/>
      <c r="L138" s="464"/>
      <c r="M138" s="462"/>
    </row>
    <row r="139" spans="1:13" x14ac:dyDescent="0.2">
      <c r="A139" s="462"/>
      <c r="B139" s="462"/>
      <c r="C139" s="462"/>
      <c r="D139" s="462"/>
      <c r="E139" s="462"/>
      <c r="F139" s="462"/>
      <c r="G139" s="462"/>
      <c r="H139" s="464"/>
      <c r="I139" s="599"/>
      <c r="J139" s="462"/>
      <c r="K139" s="462"/>
      <c r="L139" s="464"/>
      <c r="M139" s="462"/>
    </row>
    <row r="140" spans="1:13" x14ac:dyDescent="0.2">
      <c r="A140" s="462"/>
      <c r="B140" s="462"/>
      <c r="C140" s="462"/>
      <c r="D140" s="462"/>
      <c r="E140" s="462"/>
      <c r="F140" s="462"/>
      <c r="G140" s="462"/>
      <c r="H140" s="464"/>
      <c r="I140" s="599"/>
      <c r="J140" s="462"/>
      <c r="K140" s="462"/>
      <c r="L140" s="464"/>
      <c r="M140" s="462"/>
    </row>
    <row r="141" spans="1:13" x14ac:dyDescent="0.2">
      <c r="A141" s="462"/>
      <c r="B141" s="462"/>
      <c r="C141" s="462"/>
      <c r="D141" s="462"/>
      <c r="E141" s="462"/>
      <c r="F141" s="462"/>
      <c r="G141" s="462"/>
      <c r="H141" s="464"/>
      <c r="I141" s="599"/>
      <c r="J141" s="462"/>
      <c r="K141" s="462"/>
      <c r="L141" s="464"/>
      <c r="M141" s="462"/>
    </row>
    <row r="142" spans="1:13" x14ac:dyDescent="0.2">
      <c r="A142" s="462"/>
      <c r="B142" s="462"/>
      <c r="C142" s="462"/>
      <c r="D142" s="462"/>
      <c r="E142" s="462"/>
      <c r="F142" s="462"/>
      <c r="G142" s="462"/>
      <c r="H142" s="464"/>
      <c r="I142" s="599"/>
      <c r="J142" s="462"/>
      <c r="K142" s="462"/>
      <c r="L142" s="464"/>
      <c r="M142" s="462"/>
    </row>
    <row r="143" spans="1:13" x14ac:dyDescent="0.2">
      <c r="A143" s="462"/>
      <c r="B143" s="462"/>
      <c r="C143" s="462"/>
      <c r="D143" s="462"/>
      <c r="E143" s="462"/>
      <c r="F143" s="462"/>
      <c r="G143" s="462"/>
      <c r="H143" s="464"/>
      <c r="I143" s="599"/>
      <c r="J143" s="462"/>
      <c r="K143" s="462"/>
      <c r="L143" s="464"/>
      <c r="M143" s="462"/>
    </row>
    <row r="144" spans="1:13" x14ac:dyDescent="0.2">
      <c r="A144" s="462"/>
      <c r="B144" s="462"/>
      <c r="C144" s="462"/>
      <c r="D144" s="462"/>
      <c r="E144" s="462"/>
      <c r="F144" s="462"/>
      <c r="G144" s="462"/>
      <c r="H144" s="464"/>
      <c r="I144" s="599"/>
      <c r="J144" s="462"/>
      <c r="K144" s="462"/>
      <c r="L144" s="464"/>
      <c r="M144" s="462"/>
    </row>
    <row r="145" spans="1:13" x14ac:dyDescent="0.2">
      <c r="A145" s="462"/>
      <c r="B145" s="462"/>
      <c r="C145" s="462"/>
      <c r="D145" s="462"/>
      <c r="E145" s="462"/>
      <c r="F145" s="462"/>
      <c r="G145" s="462"/>
      <c r="H145" s="464"/>
      <c r="I145" s="599"/>
      <c r="J145" s="462"/>
      <c r="K145" s="462"/>
      <c r="L145" s="464"/>
      <c r="M145" s="462"/>
    </row>
    <row r="146" spans="1:13" x14ac:dyDescent="0.2">
      <c r="A146" s="462"/>
      <c r="B146" s="462"/>
      <c r="C146" s="462"/>
      <c r="D146" s="462"/>
      <c r="E146" s="462"/>
      <c r="F146" s="462"/>
      <c r="G146" s="462"/>
      <c r="H146" s="464"/>
      <c r="I146" s="599"/>
      <c r="J146" s="462"/>
      <c r="K146" s="462"/>
      <c r="L146" s="464"/>
      <c r="M146" s="462"/>
    </row>
    <row r="147" spans="1:13" x14ac:dyDescent="0.2">
      <c r="A147" s="462"/>
      <c r="B147" s="462"/>
      <c r="C147" s="462"/>
      <c r="D147" s="462"/>
      <c r="E147" s="462"/>
      <c r="F147" s="462"/>
      <c r="G147" s="462"/>
      <c r="H147" s="464"/>
      <c r="I147" s="599"/>
      <c r="J147" s="462"/>
      <c r="K147" s="462"/>
      <c r="L147" s="464"/>
      <c r="M147" s="462"/>
    </row>
    <row r="148" spans="1:13" x14ac:dyDescent="0.2">
      <c r="A148" s="462"/>
      <c r="B148" s="462"/>
      <c r="C148" s="462"/>
      <c r="D148" s="462"/>
      <c r="E148" s="462"/>
      <c r="F148" s="462"/>
      <c r="G148" s="462"/>
      <c r="H148" s="464"/>
      <c r="I148" s="599"/>
      <c r="J148" s="462"/>
      <c r="K148" s="462"/>
      <c r="L148" s="464"/>
      <c r="M148" s="462"/>
    </row>
    <row r="149" spans="1:13" x14ac:dyDescent="0.2">
      <c r="A149" s="462"/>
      <c r="B149" s="462"/>
      <c r="C149" s="462"/>
      <c r="D149" s="462"/>
      <c r="E149" s="462"/>
      <c r="F149" s="462"/>
      <c r="G149" s="462"/>
      <c r="H149" s="464"/>
      <c r="I149" s="599"/>
      <c r="J149" s="462"/>
      <c r="K149" s="462"/>
      <c r="L149" s="464"/>
      <c r="M149" s="462"/>
    </row>
    <row r="150" spans="1:13" x14ac:dyDescent="0.2">
      <c r="A150" s="462"/>
      <c r="B150" s="462"/>
      <c r="C150" s="462"/>
      <c r="D150" s="462"/>
      <c r="E150" s="462"/>
      <c r="F150" s="462"/>
      <c r="G150" s="462"/>
      <c r="H150" s="464"/>
      <c r="I150" s="599"/>
      <c r="J150" s="462"/>
      <c r="K150" s="462"/>
      <c r="L150" s="464"/>
      <c r="M150" s="462"/>
    </row>
    <row r="151" spans="1:13" x14ac:dyDescent="0.2">
      <c r="A151" s="462"/>
      <c r="B151" s="462"/>
      <c r="C151" s="462"/>
      <c r="D151" s="462"/>
      <c r="E151" s="462"/>
      <c r="F151" s="462"/>
      <c r="G151" s="462"/>
      <c r="H151" s="464"/>
      <c r="I151" s="599"/>
      <c r="J151" s="462"/>
      <c r="K151" s="462"/>
      <c r="L151" s="464"/>
      <c r="M151" s="462"/>
    </row>
    <row r="152" spans="1:13" x14ac:dyDescent="0.2">
      <c r="A152" s="462"/>
      <c r="B152" s="462"/>
      <c r="C152" s="462"/>
      <c r="D152" s="462"/>
      <c r="E152" s="462"/>
      <c r="F152" s="462"/>
      <c r="G152" s="462"/>
      <c r="H152" s="464"/>
      <c r="I152" s="599"/>
      <c r="J152" s="462"/>
      <c r="K152" s="462"/>
      <c r="L152" s="464"/>
      <c r="M152" s="462"/>
    </row>
    <row r="153" spans="1:13" x14ac:dyDescent="0.2">
      <c r="A153" s="462"/>
      <c r="B153" s="462"/>
      <c r="C153" s="462"/>
      <c r="D153" s="462"/>
      <c r="E153" s="462"/>
      <c r="F153" s="462"/>
      <c r="G153" s="462"/>
      <c r="H153" s="464"/>
      <c r="I153" s="599"/>
      <c r="J153" s="462"/>
      <c r="K153" s="462"/>
      <c r="L153" s="464"/>
      <c r="M153" s="462"/>
    </row>
    <row r="154" spans="1:13" x14ac:dyDescent="0.2">
      <c r="A154" s="462"/>
      <c r="B154" s="462"/>
      <c r="C154" s="462"/>
      <c r="D154" s="462"/>
      <c r="E154" s="462"/>
      <c r="F154" s="462"/>
      <c r="G154" s="462"/>
      <c r="H154" s="464"/>
      <c r="I154" s="599"/>
      <c r="J154" s="462"/>
      <c r="K154" s="462"/>
      <c r="L154" s="464"/>
      <c r="M154" s="462"/>
    </row>
    <row r="155" spans="1:13" x14ac:dyDescent="0.2">
      <c r="A155" s="462"/>
      <c r="B155" s="462"/>
      <c r="C155" s="462"/>
      <c r="D155" s="462"/>
      <c r="E155" s="462"/>
      <c r="F155" s="462"/>
      <c r="G155" s="462"/>
      <c r="H155" s="464"/>
      <c r="I155" s="599"/>
      <c r="J155" s="462"/>
      <c r="K155" s="462"/>
      <c r="L155" s="464"/>
      <c r="M155" s="462"/>
    </row>
    <row r="156" spans="1:13" x14ac:dyDescent="0.2">
      <c r="A156" s="462"/>
      <c r="B156" s="462"/>
      <c r="C156" s="462"/>
      <c r="D156" s="462"/>
      <c r="E156" s="462"/>
      <c r="F156" s="462"/>
      <c r="G156" s="462"/>
      <c r="H156" s="464"/>
      <c r="I156" s="599"/>
      <c r="J156" s="462"/>
      <c r="K156" s="462"/>
      <c r="L156" s="464"/>
      <c r="M156" s="462"/>
    </row>
    <row r="157" spans="1:13" x14ac:dyDescent="0.2">
      <c r="A157" s="462"/>
      <c r="B157" s="462"/>
      <c r="C157" s="462"/>
      <c r="D157" s="462"/>
      <c r="E157" s="462"/>
      <c r="F157" s="462"/>
      <c r="G157" s="462"/>
      <c r="H157" s="464"/>
      <c r="I157" s="599"/>
      <c r="J157" s="462"/>
      <c r="K157" s="462"/>
      <c r="L157" s="464"/>
      <c r="M157" s="462"/>
    </row>
    <row r="158" spans="1:13" x14ac:dyDescent="0.2">
      <c r="A158" s="462"/>
      <c r="B158" s="462"/>
      <c r="C158" s="462"/>
      <c r="D158" s="462"/>
      <c r="E158" s="462"/>
      <c r="F158" s="462"/>
      <c r="G158" s="462"/>
      <c r="H158" s="464"/>
      <c r="I158" s="599"/>
      <c r="J158" s="462"/>
      <c r="K158" s="462"/>
      <c r="L158" s="464"/>
      <c r="M158" s="462"/>
    </row>
    <row r="159" spans="1:13" x14ac:dyDescent="0.2">
      <c r="A159" s="462"/>
      <c r="B159" s="462"/>
      <c r="C159" s="462"/>
      <c r="D159" s="462"/>
      <c r="E159" s="462"/>
      <c r="F159" s="462"/>
      <c r="G159" s="462"/>
      <c r="H159" s="464"/>
      <c r="I159" s="599"/>
      <c r="J159" s="462"/>
      <c r="K159" s="462"/>
      <c r="L159" s="464"/>
      <c r="M159" s="462"/>
    </row>
    <row r="160" spans="1:13" x14ac:dyDescent="0.2">
      <c r="A160" s="462"/>
      <c r="B160" s="462"/>
      <c r="C160" s="462"/>
      <c r="D160" s="462"/>
      <c r="E160" s="462"/>
      <c r="F160" s="462"/>
      <c r="G160" s="462"/>
      <c r="H160" s="464"/>
      <c r="I160" s="599"/>
      <c r="J160" s="462"/>
      <c r="K160" s="462"/>
      <c r="L160" s="464"/>
      <c r="M160" s="462"/>
    </row>
    <row r="161" spans="1:13" x14ac:dyDescent="0.2">
      <c r="A161" s="462"/>
      <c r="B161" s="462"/>
      <c r="C161" s="462"/>
      <c r="D161" s="462"/>
      <c r="E161" s="462"/>
      <c r="F161" s="462"/>
      <c r="G161" s="462"/>
      <c r="H161" s="464"/>
      <c r="I161" s="599"/>
      <c r="J161" s="462"/>
      <c r="K161" s="462"/>
      <c r="L161" s="464"/>
      <c r="M161" s="462"/>
    </row>
    <row r="162" spans="1:13" x14ac:dyDescent="0.2">
      <c r="A162" s="462"/>
      <c r="B162" s="462"/>
      <c r="C162" s="462"/>
      <c r="D162" s="462"/>
      <c r="E162" s="462"/>
      <c r="F162" s="462"/>
      <c r="G162" s="462"/>
      <c r="H162" s="464"/>
      <c r="I162" s="599"/>
      <c r="J162" s="462"/>
      <c r="K162" s="462"/>
      <c r="L162" s="464"/>
      <c r="M162" s="462"/>
    </row>
    <row r="163" spans="1:13" x14ac:dyDescent="0.2">
      <c r="A163" s="462"/>
      <c r="B163" s="462"/>
      <c r="C163" s="462"/>
      <c r="D163" s="462"/>
      <c r="E163" s="462"/>
      <c r="F163" s="462"/>
      <c r="G163" s="462"/>
      <c r="H163" s="464"/>
      <c r="I163" s="599"/>
      <c r="J163" s="462"/>
      <c r="K163" s="462"/>
      <c r="L163" s="464"/>
      <c r="M163" s="462"/>
    </row>
    <row r="164" spans="1:13" x14ac:dyDescent="0.2">
      <c r="A164" s="462"/>
      <c r="B164" s="462"/>
      <c r="C164" s="462"/>
      <c r="D164" s="462"/>
      <c r="E164" s="462"/>
      <c r="F164" s="462"/>
      <c r="G164" s="462"/>
      <c r="H164" s="464"/>
      <c r="I164" s="599"/>
      <c r="J164" s="462"/>
      <c r="K164" s="462"/>
      <c r="L164" s="464"/>
      <c r="M164" s="462"/>
    </row>
    <row r="165" spans="1:13" x14ac:dyDescent="0.2">
      <c r="A165" s="462"/>
      <c r="B165" s="462"/>
      <c r="C165" s="462"/>
      <c r="D165" s="462"/>
      <c r="E165" s="462"/>
      <c r="F165" s="462"/>
      <c r="G165" s="462"/>
      <c r="H165" s="464"/>
      <c r="I165" s="599"/>
      <c r="J165" s="462"/>
      <c r="K165" s="462"/>
      <c r="L165" s="464"/>
      <c r="M165" s="462"/>
    </row>
    <row r="166" spans="1:13" x14ac:dyDescent="0.2">
      <c r="A166" s="462"/>
      <c r="B166" s="462"/>
      <c r="C166" s="462"/>
      <c r="D166" s="462"/>
      <c r="E166" s="462"/>
      <c r="F166" s="462"/>
      <c r="G166" s="462"/>
      <c r="H166" s="464"/>
      <c r="I166" s="599"/>
      <c r="J166" s="462"/>
      <c r="K166" s="462"/>
      <c r="L166" s="464"/>
      <c r="M166" s="462"/>
    </row>
    <row r="167" spans="1:13" x14ac:dyDescent="0.2">
      <c r="A167" s="462"/>
      <c r="B167" s="462"/>
      <c r="C167" s="462"/>
      <c r="D167" s="462"/>
      <c r="E167" s="462"/>
      <c r="F167" s="462"/>
      <c r="G167" s="462"/>
      <c r="H167" s="464"/>
      <c r="I167" s="599"/>
      <c r="J167" s="462"/>
      <c r="K167" s="462"/>
      <c r="L167" s="464"/>
      <c r="M167" s="462"/>
    </row>
    <row r="168" spans="1:13" x14ac:dyDescent="0.2">
      <c r="A168" s="462"/>
      <c r="B168" s="462"/>
      <c r="C168" s="462"/>
      <c r="D168" s="462"/>
      <c r="E168" s="462"/>
      <c r="F168" s="462"/>
      <c r="G168" s="462"/>
      <c r="H168" s="464"/>
      <c r="I168" s="599"/>
      <c r="J168" s="462"/>
      <c r="K168" s="462"/>
      <c r="L168" s="464"/>
      <c r="M168" s="462"/>
    </row>
    <row r="169" spans="1:13" x14ac:dyDescent="0.2">
      <c r="A169" s="462"/>
      <c r="B169" s="462"/>
      <c r="C169" s="462"/>
      <c r="D169" s="462"/>
      <c r="E169" s="462"/>
      <c r="F169" s="462"/>
      <c r="G169" s="462"/>
      <c r="H169" s="464"/>
      <c r="I169" s="599"/>
      <c r="J169" s="462"/>
      <c r="K169" s="462"/>
      <c r="L169" s="464"/>
      <c r="M169" s="462"/>
    </row>
    <row r="170" spans="1:13" x14ac:dyDescent="0.2">
      <c r="A170" s="462"/>
      <c r="B170" s="462"/>
      <c r="C170" s="462"/>
      <c r="D170" s="462"/>
      <c r="E170" s="462"/>
      <c r="F170" s="462"/>
      <c r="G170" s="462"/>
      <c r="H170" s="464"/>
      <c r="I170" s="599"/>
      <c r="J170" s="462"/>
      <c r="K170" s="462"/>
      <c r="L170" s="464"/>
      <c r="M170" s="462"/>
    </row>
    <row r="171" spans="1:13" x14ac:dyDescent="0.2">
      <c r="A171" s="462"/>
      <c r="B171" s="462"/>
      <c r="C171" s="462"/>
      <c r="D171" s="462"/>
      <c r="E171" s="462"/>
      <c r="F171" s="462"/>
      <c r="G171" s="462"/>
      <c r="H171" s="464"/>
      <c r="I171" s="599"/>
      <c r="J171" s="462"/>
      <c r="K171" s="462"/>
      <c r="L171" s="464"/>
      <c r="M171" s="462"/>
    </row>
    <row r="172" spans="1:13" x14ac:dyDescent="0.2">
      <c r="A172" s="462"/>
      <c r="B172" s="462"/>
      <c r="C172" s="462"/>
      <c r="D172" s="462"/>
      <c r="E172" s="462"/>
      <c r="F172" s="462"/>
      <c r="G172" s="462"/>
      <c r="H172" s="464"/>
      <c r="I172" s="599"/>
      <c r="J172" s="462"/>
      <c r="K172" s="462"/>
      <c r="L172" s="464"/>
      <c r="M172" s="462"/>
    </row>
    <row r="173" spans="1:13" x14ac:dyDescent="0.2">
      <c r="A173" s="462"/>
      <c r="B173" s="462"/>
      <c r="C173" s="462"/>
      <c r="D173" s="462"/>
      <c r="E173" s="462"/>
      <c r="F173" s="462"/>
      <c r="G173" s="462"/>
      <c r="H173" s="464"/>
      <c r="I173" s="599"/>
      <c r="J173" s="462"/>
      <c r="K173" s="462"/>
      <c r="L173" s="464"/>
      <c r="M173" s="462"/>
    </row>
    <row r="174" spans="1:13" x14ac:dyDescent="0.2">
      <c r="A174" s="462"/>
      <c r="B174" s="462"/>
      <c r="C174" s="462"/>
      <c r="D174" s="462"/>
      <c r="E174" s="462"/>
      <c r="F174" s="462"/>
      <c r="G174" s="462"/>
      <c r="H174" s="464"/>
      <c r="I174" s="599"/>
      <c r="J174" s="462"/>
      <c r="K174" s="462"/>
      <c r="L174" s="464"/>
      <c r="M174" s="462"/>
    </row>
    <row r="175" spans="1:13" x14ac:dyDescent="0.2">
      <c r="A175" s="462"/>
      <c r="B175" s="462"/>
      <c r="C175" s="462"/>
      <c r="D175" s="462"/>
      <c r="E175" s="462"/>
      <c r="F175" s="462"/>
      <c r="G175" s="462"/>
      <c r="H175" s="464"/>
      <c r="I175" s="599"/>
      <c r="J175" s="462"/>
      <c r="K175" s="462"/>
      <c r="L175" s="464"/>
      <c r="M175" s="462"/>
    </row>
    <row r="176" spans="1:13" x14ac:dyDescent="0.2">
      <c r="A176" s="462"/>
      <c r="B176" s="462"/>
      <c r="C176" s="462"/>
      <c r="D176" s="462"/>
      <c r="E176" s="462"/>
      <c r="F176" s="462"/>
      <c r="G176" s="462"/>
      <c r="H176" s="464"/>
      <c r="I176" s="599"/>
      <c r="J176" s="462"/>
      <c r="K176" s="462"/>
      <c r="L176" s="464"/>
      <c r="M176" s="462"/>
    </row>
    <row r="177" spans="1:13" x14ac:dyDescent="0.2">
      <c r="A177" s="462"/>
      <c r="B177" s="462"/>
      <c r="C177" s="462"/>
      <c r="D177" s="462"/>
      <c r="E177" s="462"/>
      <c r="F177" s="462"/>
      <c r="G177" s="462"/>
      <c r="H177" s="464"/>
      <c r="I177" s="599"/>
      <c r="J177" s="462"/>
      <c r="K177" s="462"/>
      <c r="L177" s="464"/>
      <c r="M177" s="462"/>
    </row>
    <row r="178" spans="1:13" x14ac:dyDescent="0.2">
      <c r="A178" s="462"/>
      <c r="B178" s="462"/>
      <c r="C178" s="462"/>
      <c r="D178" s="462"/>
      <c r="E178" s="462"/>
      <c r="F178" s="462"/>
      <c r="G178" s="462"/>
      <c r="H178" s="464"/>
      <c r="I178" s="599"/>
      <c r="J178" s="462"/>
      <c r="K178" s="462"/>
      <c r="L178" s="464"/>
      <c r="M178" s="462"/>
    </row>
    <row r="179" spans="1:13" x14ac:dyDescent="0.2">
      <c r="A179" s="462"/>
      <c r="B179" s="462"/>
      <c r="C179" s="462"/>
      <c r="D179" s="462"/>
      <c r="E179" s="462"/>
      <c r="F179" s="462"/>
      <c r="G179" s="462"/>
      <c r="H179" s="464"/>
      <c r="I179" s="599"/>
      <c r="J179" s="462"/>
      <c r="K179" s="462"/>
      <c r="L179" s="464"/>
      <c r="M179" s="462"/>
    </row>
    <row r="180" spans="1:13" x14ac:dyDescent="0.2">
      <c r="A180" s="462"/>
      <c r="B180" s="462"/>
      <c r="C180" s="462"/>
      <c r="D180" s="462"/>
      <c r="E180" s="462"/>
      <c r="F180" s="462"/>
      <c r="G180" s="462"/>
      <c r="H180" s="464"/>
      <c r="I180" s="599"/>
      <c r="J180" s="462"/>
      <c r="K180" s="462"/>
      <c r="L180" s="464"/>
      <c r="M180" s="462"/>
    </row>
    <row r="181" spans="1:13" x14ac:dyDescent="0.2">
      <c r="A181" s="462"/>
      <c r="B181" s="462"/>
      <c r="C181" s="462"/>
      <c r="D181" s="462"/>
      <c r="E181" s="462"/>
      <c r="F181" s="462"/>
      <c r="G181" s="462"/>
      <c r="H181" s="464"/>
      <c r="I181" s="599"/>
      <c r="J181" s="462"/>
      <c r="K181" s="462"/>
      <c r="L181" s="464"/>
      <c r="M181" s="462"/>
    </row>
    <row r="182" spans="1:13" x14ac:dyDescent="0.2">
      <c r="A182" s="462"/>
      <c r="B182" s="462"/>
      <c r="C182" s="462"/>
      <c r="D182" s="462"/>
      <c r="E182" s="462"/>
      <c r="F182" s="462"/>
      <c r="G182" s="462"/>
      <c r="H182" s="464"/>
      <c r="I182" s="599"/>
      <c r="J182" s="462"/>
      <c r="K182" s="462"/>
      <c r="L182" s="464"/>
      <c r="M182" s="462"/>
    </row>
    <row r="183" spans="1:13" x14ac:dyDescent="0.2">
      <c r="A183" s="462"/>
      <c r="B183" s="462"/>
      <c r="C183" s="462"/>
      <c r="D183" s="462"/>
      <c r="E183" s="462"/>
      <c r="F183" s="462"/>
      <c r="G183" s="462"/>
      <c r="H183" s="464"/>
      <c r="I183" s="599"/>
      <c r="J183" s="462"/>
      <c r="K183" s="462"/>
      <c r="L183" s="464"/>
      <c r="M183" s="462"/>
    </row>
    <row r="184" spans="1:13" x14ac:dyDescent="0.2">
      <c r="A184" s="462"/>
      <c r="B184" s="462"/>
      <c r="C184" s="462"/>
      <c r="D184" s="462"/>
      <c r="E184" s="462"/>
      <c r="F184" s="462"/>
      <c r="G184" s="462"/>
      <c r="H184" s="464"/>
      <c r="I184" s="599"/>
      <c r="J184" s="462"/>
      <c r="K184" s="462"/>
      <c r="L184" s="464"/>
      <c r="M184" s="462"/>
    </row>
    <row r="185" spans="1:13" x14ac:dyDescent="0.2">
      <c r="A185" s="462"/>
      <c r="B185" s="462"/>
      <c r="C185" s="462"/>
      <c r="D185" s="462"/>
      <c r="E185" s="462"/>
      <c r="F185" s="462"/>
      <c r="G185" s="462"/>
      <c r="H185" s="464"/>
      <c r="I185" s="599"/>
      <c r="J185" s="462"/>
      <c r="K185" s="462"/>
      <c r="L185" s="464"/>
      <c r="M185" s="462"/>
    </row>
    <row r="186" spans="1:13" x14ac:dyDescent="0.2">
      <c r="A186" s="462"/>
      <c r="B186" s="462"/>
      <c r="C186" s="462"/>
      <c r="D186" s="462"/>
      <c r="E186" s="462"/>
      <c r="F186" s="462"/>
      <c r="G186" s="462"/>
      <c r="H186" s="464"/>
      <c r="I186" s="599"/>
      <c r="J186" s="462"/>
      <c r="K186" s="462"/>
      <c r="L186" s="464"/>
      <c r="M186" s="462"/>
    </row>
    <row r="187" spans="1:13" x14ac:dyDescent="0.2">
      <c r="A187" s="462"/>
      <c r="B187" s="462"/>
      <c r="C187" s="462"/>
      <c r="D187" s="462"/>
      <c r="E187" s="462"/>
      <c r="F187" s="462"/>
      <c r="G187" s="462"/>
      <c r="H187" s="464"/>
      <c r="I187" s="599"/>
      <c r="J187" s="462"/>
      <c r="K187" s="462"/>
      <c r="L187" s="464"/>
      <c r="M187" s="462"/>
    </row>
    <row r="188" spans="1:13" x14ac:dyDescent="0.2">
      <c r="A188" s="462"/>
      <c r="B188" s="462"/>
      <c r="C188" s="462"/>
      <c r="D188" s="462"/>
      <c r="E188" s="462"/>
      <c r="F188" s="462"/>
      <c r="G188" s="462"/>
      <c r="H188" s="464"/>
      <c r="I188" s="599"/>
      <c r="J188" s="462"/>
      <c r="K188" s="462"/>
      <c r="L188" s="464"/>
      <c r="M188" s="462"/>
    </row>
    <row r="189" spans="1:13" x14ac:dyDescent="0.2">
      <c r="A189" s="462"/>
      <c r="B189" s="462"/>
      <c r="C189" s="462"/>
      <c r="D189" s="462"/>
      <c r="E189" s="462"/>
      <c r="F189" s="462"/>
      <c r="G189" s="462"/>
      <c r="H189" s="464"/>
      <c r="I189" s="599"/>
      <c r="J189" s="462"/>
      <c r="K189" s="462"/>
      <c r="L189" s="464"/>
      <c r="M189" s="462"/>
    </row>
    <row r="190" spans="1:13" x14ac:dyDescent="0.2">
      <c r="A190" s="462"/>
      <c r="B190" s="462"/>
      <c r="C190" s="462"/>
      <c r="D190" s="462"/>
      <c r="E190" s="462"/>
      <c r="F190" s="462"/>
      <c r="G190" s="462"/>
      <c r="H190" s="464"/>
      <c r="I190" s="599"/>
      <c r="J190" s="462"/>
      <c r="K190" s="462"/>
      <c r="L190" s="464"/>
      <c r="M190" s="462"/>
    </row>
    <row r="191" spans="1:13" x14ac:dyDescent="0.2">
      <c r="A191" s="462"/>
      <c r="B191" s="462"/>
      <c r="C191" s="462"/>
      <c r="D191" s="462"/>
      <c r="E191" s="462"/>
      <c r="F191" s="462"/>
      <c r="G191" s="462"/>
      <c r="H191" s="464"/>
      <c r="I191" s="599"/>
      <c r="J191" s="462"/>
      <c r="K191" s="462"/>
      <c r="L191" s="464"/>
      <c r="M191" s="462"/>
    </row>
    <row r="192" spans="1:13" x14ac:dyDescent="0.2">
      <c r="A192" s="462"/>
      <c r="B192" s="462"/>
      <c r="C192" s="462"/>
      <c r="D192" s="462"/>
      <c r="E192" s="462"/>
      <c r="F192" s="462"/>
      <c r="G192" s="462"/>
      <c r="H192" s="464"/>
      <c r="I192" s="599"/>
      <c r="J192" s="462"/>
      <c r="K192" s="462"/>
      <c r="L192" s="464"/>
      <c r="M192" s="462"/>
    </row>
    <row r="193" spans="1:13" x14ac:dyDescent="0.2">
      <c r="A193" s="462"/>
      <c r="B193" s="462"/>
      <c r="C193" s="462"/>
      <c r="D193" s="462"/>
      <c r="E193" s="462"/>
      <c r="F193" s="462"/>
      <c r="G193" s="462"/>
      <c r="H193" s="464"/>
      <c r="I193" s="599"/>
      <c r="J193" s="462"/>
      <c r="K193" s="462"/>
      <c r="L193" s="464"/>
      <c r="M193" s="462"/>
    </row>
    <row r="194" spans="1:13" x14ac:dyDescent="0.2">
      <c r="A194" s="462"/>
      <c r="B194" s="462"/>
      <c r="C194" s="462"/>
      <c r="D194" s="462"/>
      <c r="E194" s="462"/>
      <c r="F194" s="462"/>
      <c r="G194" s="462"/>
      <c r="H194" s="464"/>
      <c r="I194" s="599"/>
      <c r="J194" s="462"/>
      <c r="K194" s="462"/>
      <c r="L194" s="464"/>
      <c r="M194" s="462"/>
    </row>
    <row r="195" spans="1:13" x14ac:dyDescent="0.2">
      <c r="A195" s="462"/>
      <c r="B195" s="462"/>
      <c r="C195" s="462"/>
      <c r="D195" s="462"/>
      <c r="E195" s="462"/>
      <c r="F195" s="462"/>
      <c r="G195" s="462"/>
      <c r="H195" s="464"/>
      <c r="I195" s="599"/>
      <c r="J195" s="462"/>
      <c r="K195" s="462"/>
      <c r="L195" s="464"/>
      <c r="M195" s="462"/>
    </row>
    <row r="196" spans="1:13" x14ac:dyDescent="0.2">
      <c r="A196" s="462"/>
      <c r="B196" s="462"/>
      <c r="C196" s="462"/>
      <c r="D196" s="462"/>
      <c r="E196" s="462"/>
      <c r="F196" s="462"/>
      <c r="G196" s="462"/>
      <c r="H196" s="464"/>
      <c r="I196" s="599"/>
      <c r="J196" s="462"/>
      <c r="K196" s="462"/>
      <c r="L196" s="464"/>
      <c r="M196" s="462"/>
    </row>
    <row r="197" spans="1:13" x14ac:dyDescent="0.2">
      <c r="A197" s="462"/>
      <c r="B197" s="462"/>
      <c r="C197" s="462"/>
      <c r="D197" s="462"/>
      <c r="E197" s="462"/>
      <c r="F197" s="462"/>
      <c r="G197" s="462"/>
      <c r="H197" s="464"/>
      <c r="I197" s="599"/>
      <c r="J197" s="462"/>
      <c r="K197" s="462"/>
      <c r="L197" s="464"/>
      <c r="M197" s="462"/>
    </row>
    <row r="198" spans="1:13" x14ac:dyDescent="0.2">
      <c r="A198" s="462"/>
      <c r="B198" s="462"/>
      <c r="C198" s="462"/>
      <c r="D198" s="462"/>
      <c r="E198" s="462"/>
      <c r="F198" s="462"/>
      <c r="G198" s="462"/>
      <c r="H198" s="464"/>
      <c r="I198" s="599"/>
      <c r="J198" s="462"/>
      <c r="K198" s="462"/>
      <c r="L198" s="464"/>
      <c r="M198" s="462"/>
    </row>
    <row r="199" spans="1:13" x14ac:dyDescent="0.2">
      <c r="A199" s="462"/>
      <c r="B199" s="462"/>
      <c r="C199" s="462"/>
      <c r="D199" s="462"/>
      <c r="E199" s="462"/>
      <c r="F199" s="462"/>
      <c r="G199" s="462"/>
      <c r="H199" s="464"/>
      <c r="I199" s="599"/>
      <c r="J199" s="462"/>
      <c r="K199" s="462"/>
      <c r="L199" s="464"/>
      <c r="M199" s="462"/>
    </row>
    <row r="200" spans="1:13" x14ac:dyDescent="0.2">
      <c r="A200" s="462"/>
      <c r="B200" s="462"/>
      <c r="C200" s="462"/>
      <c r="D200" s="462"/>
      <c r="E200" s="462"/>
      <c r="F200" s="462"/>
      <c r="G200" s="462"/>
      <c r="H200" s="464"/>
      <c r="I200" s="599"/>
      <c r="J200" s="462"/>
      <c r="K200" s="462"/>
      <c r="L200" s="464"/>
      <c r="M200" s="462"/>
    </row>
    <row r="201" spans="1:13" x14ac:dyDescent="0.2">
      <c r="A201" s="462"/>
      <c r="B201" s="462"/>
      <c r="C201" s="462"/>
      <c r="D201" s="462"/>
      <c r="E201" s="462"/>
      <c r="F201" s="462"/>
      <c r="G201" s="462"/>
      <c r="H201" s="464"/>
      <c r="I201" s="599"/>
      <c r="J201" s="462"/>
      <c r="K201" s="462"/>
      <c r="L201" s="464"/>
      <c r="M201" s="462"/>
    </row>
    <row r="202" spans="1:13" x14ac:dyDescent="0.2">
      <c r="A202" s="462"/>
      <c r="B202" s="462"/>
      <c r="C202" s="462"/>
      <c r="D202" s="462"/>
      <c r="E202" s="462"/>
      <c r="F202" s="462"/>
      <c r="G202" s="462"/>
      <c r="H202" s="464"/>
      <c r="I202" s="599"/>
      <c r="J202" s="462"/>
      <c r="K202" s="462"/>
      <c r="L202" s="464"/>
      <c r="M202" s="462"/>
    </row>
    <row r="203" spans="1:13" x14ac:dyDescent="0.2">
      <c r="A203" s="462"/>
      <c r="B203" s="462"/>
      <c r="C203" s="462"/>
      <c r="D203" s="462"/>
      <c r="E203" s="462"/>
      <c r="F203" s="462"/>
      <c r="G203" s="462"/>
      <c r="H203" s="464"/>
      <c r="I203" s="599"/>
      <c r="J203" s="462"/>
      <c r="K203" s="462"/>
      <c r="L203" s="464"/>
      <c r="M203" s="462"/>
    </row>
    <row r="204" spans="1:13" x14ac:dyDescent="0.2">
      <c r="A204" s="462"/>
      <c r="B204" s="462"/>
      <c r="C204" s="462"/>
      <c r="D204" s="462"/>
      <c r="E204" s="462"/>
      <c r="F204" s="462"/>
      <c r="G204" s="462"/>
      <c r="H204" s="464"/>
      <c r="I204" s="599"/>
      <c r="J204" s="462"/>
      <c r="K204" s="462"/>
      <c r="L204" s="464"/>
      <c r="M204" s="462"/>
    </row>
    <row r="205" spans="1:13" x14ac:dyDescent="0.2">
      <c r="A205" s="462"/>
      <c r="B205" s="462"/>
      <c r="C205" s="462"/>
      <c r="D205" s="462"/>
      <c r="E205" s="462"/>
      <c r="F205" s="462"/>
      <c r="G205" s="462"/>
      <c r="H205" s="464"/>
      <c r="I205" s="599"/>
      <c r="J205" s="462"/>
      <c r="K205" s="462"/>
      <c r="L205" s="464"/>
      <c r="M205" s="462"/>
    </row>
    <row r="206" spans="1:13" x14ac:dyDescent="0.2">
      <c r="A206" s="462"/>
      <c r="B206" s="462"/>
      <c r="C206" s="462"/>
      <c r="D206" s="462"/>
      <c r="E206" s="462"/>
      <c r="F206" s="462"/>
      <c r="G206" s="462"/>
      <c r="H206" s="464"/>
      <c r="I206" s="599"/>
      <c r="J206" s="462"/>
      <c r="K206" s="462"/>
      <c r="L206" s="464"/>
      <c r="M206" s="462"/>
    </row>
    <row r="207" spans="1:13" x14ac:dyDescent="0.2">
      <c r="A207" s="462"/>
      <c r="B207" s="462"/>
      <c r="C207" s="462"/>
      <c r="D207" s="462"/>
      <c r="E207" s="462"/>
      <c r="F207" s="462"/>
      <c r="G207" s="462"/>
      <c r="H207" s="464"/>
      <c r="I207" s="599"/>
      <c r="J207" s="462"/>
      <c r="K207" s="462"/>
      <c r="L207" s="464"/>
      <c r="M207" s="462"/>
    </row>
    <row r="208" spans="1:13" x14ac:dyDescent="0.2">
      <c r="A208" s="462"/>
      <c r="B208" s="462"/>
      <c r="C208" s="462"/>
      <c r="D208" s="462"/>
      <c r="E208" s="462"/>
      <c r="F208" s="462"/>
      <c r="G208" s="462"/>
      <c r="H208" s="464"/>
      <c r="I208" s="599"/>
      <c r="J208" s="462"/>
      <c r="K208" s="462"/>
      <c r="L208" s="464"/>
      <c r="M208" s="462"/>
    </row>
    <row r="209" spans="1:13" x14ac:dyDescent="0.2">
      <c r="A209" s="462"/>
      <c r="B209" s="462"/>
      <c r="C209" s="462"/>
      <c r="D209" s="462"/>
      <c r="E209" s="462"/>
      <c r="F209" s="462"/>
      <c r="G209" s="462"/>
      <c r="H209" s="464"/>
      <c r="I209" s="599"/>
      <c r="J209" s="462"/>
      <c r="K209" s="462"/>
      <c r="L209" s="464"/>
      <c r="M209" s="462"/>
    </row>
    <row r="210" spans="1:13" x14ac:dyDescent="0.2">
      <c r="A210" s="462"/>
      <c r="B210" s="462"/>
      <c r="C210" s="462"/>
      <c r="D210" s="462"/>
      <c r="E210" s="462"/>
      <c r="F210" s="462"/>
      <c r="G210" s="462"/>
      <c r="H210" s="464"/>
      <c r="I210" s="599"/>
      <c r="J210" s="462"/>
      <c r="K210" s="462"/>
      <c r="L210" s="464"/>
      <c r="M210" s="462"/>
    </row>
    <row r="211" spans="1:13" x14ac:dyDescent="0.2">
      <c r="A211" s="462"/>
      <c r="B211" s="462"/>
      <c r="C211" s="462"/>
      <c r="D211" s="462"/>
      <c r="E211" s="462"/>
      <c r="F211" s="462"/>
      <c r="G211" s="462"/>
      <c r="H211" s="464"/>
      <c r="I211" s="599"/>
      <c r="J211" s="462"/>
      <c r="K211" s="462"/>
      <c r="L211" s="464"/>
      <c r="M211" s="462"/>
    </row>
    <row r="212" spans="1:13" x14ac:dyDescent="0.2">
      <c r="A212" s="462"/>
      <c r="B212" s="462"/>
      <c r="C212" s="462"/>
      <c r="D212" s="462"/>
      <c r="E212" s="462"/>
      <c r="F212" s="462"/>
      <c r="G212" s="462"/>
      <c r="H212" s="464"/>
      <c r="I212" s="599"/>
      <c r="J212" s="462"/>
      <c r="K212" s="462"/>
      <c r="L212" s="464"/>
      <c r="M212" s="462"/>
    </row>
    <row r="213" spans="1:13" x14ac:dyDescent="0.2">
      <c r="A213" s="462"/>
      <c r="B213" s="462"/>
      <c r="C213" s="462"/>
      <c r="D213" s="462"/>
      <c r="E213" s="462"/>
      <c r="F213" s="462"/>
      <c r="G213" s="462"/>
      <c r="H213" s="464"/>
      <c r="I213" s="599"/>
      <c r="J213" s="462"/>
      <c r="K213" s="462"/>
      <c r="L213" s="464"/>
      <c r="M213" s="462"/>
    </row>
    <row r="214" spans="1:13" x14ac:dyDescent="0.2">
      <c r="A214" s="462"/>
      <c r="B214" s="462"/>
      <c r="C214" s="462"/>
      <c r="D214" s="462"/>
      <c r="E214" s="462"/>
      <c r="F214" s="462"/>
      <c r="G214" s="462"/>
      <c r="H214" s="464"/>
      <c r="I214" s="599"/>
      <c r="J214" s="462"/>
      <c r="K214" s="462"/>
      <c r="L214" s="464"/>
      <c r="M214" s="462"/>
    </row>
    <row r="215" spans="1:13" x14ac:dyDescent="0.2">
      <c r="A215" s="462"/>
      <c r="B215" s="462"/>
      <c r="C215" s="462"/>
      <c r="D215" s="462"/>
      <c r="E215" s="462"/>
      <c r="F215" s="462"/>
      <c r="G215" s="462"/>
      <c r="H215" s="464"/>
      <c r="I215" s="599"/>
      <c r="J215" s="462"/>
      <c r="K215" s="462"/>
      <c r="L215" s="464"/>
      <c r="M215" s="462"/>
    </row>
    <row r="216" spans="1:13" x14ac:dyDescent="0.2">
      <c r="A216" s="462"/>
      <c r="B216" s="462"/>
      <c r="C216" s="462"/>
      <c r="D216" s="462"/>
      <c r="E216" s="462"/>
      <c r="F216" s="462"/>
      <c r="G216" s="462"/>
      <c r="H216" s="464"/>
      <c r="I216" s="599"/>
      <c r="J216" s="462"/>
      <c r="K216" s="462"/>
      <c r="L216" s="464"/>
      <c r="M216" s="462"/>
    </row>
    <row r="217" spans="1:13" x14ac:dyDescent="0.2">
      <c r="A217" s="462"/>
      <c r="B217" s="462"/>
      <c r="C217" s="462"/>
      <c r="D217" s="462"/>
      <c r="E217" s="462"/>
      <c r="F217" s="462"/>
      <c r="G217" s="462"/>
      <c r="H217" s="464"/>
      <c r="I217" s="599"/>
      <c r="J217" s="462"/>
      <c r="K217" s="462"/>
      <c r="L217" s="464"/>
      <c r="M217" s="462"/>
    </row>
    <row r="218" spans="1:13" x14ac:dyDescent="0.2">
      <c r="A218" s="462"/>
      <c r="B218" s="462"/>
      <c r="C218" s="462"/>
      <c r="D218" s="462"/>
      <c r="E218" s="462"/>
      <c r="F218" s="462"/>
      <c r="G218" s="462"/>
      <c r="H218" s="464"/>
      <c r="I218" s="599"/>
      <c r="J218" s="462"/>
      <c r="K218" s="462"/>
      <c r="L218" s="464"/>
      <c r="M218" s="462"/>
    </row>
    <row r="219" spans="1:13" x14ac:dyDescent="0.2">
      <c r="A219" s="462"/>
      <c r="B219" s="462"/>
      <c r="C219" s="462"/>
      <c r="D219" s="462"/>
      <c r="E219" s="462"/>
      <c r="F219" s="462"/>
      <c r="G219" s="462"/>
      <c r="H219" s="464"/>
      <c r="I219" s="599"/>
      <c r="J219" s="462"/>
      <c r="K219" s="462"/>
      <c r="L219" s="464"/>
      <c r="M219" s="462"/>
    </row>
    <row r="220" spans="1:13" x14ac:dyDescent="0.2">
      <c r="A220" s="462"/>
      <c r="B220" s="462"/>
      <c r="C220" s="462"/>
      <c r="D220" s="462"/>
      <c r="E220" s="462"/>
      <c r="F220" s="462"/>
      <c r="G220" s="462"/>
      <c r="H220" s="464"/>
      <c r="I220" s="599"/>
      <c r="J220" s="462"/>
      <c r="K220" s="462"/>
      <c r="L220" s="464"/>
      <c r="M220" s="462"/>
    </row>
    <row r="221" spans="1:13" x14ac:dyDescent="0.2">
      <c r="A221" s="462"/>
      <c r="B221" s="462"/>
      <c r="C221" s="462"/>
      <c r="D221" s="462"/>
      <c r="E221" s="462"/>
      <c r="F221" s="462"/>
      <c r="G221" s="462"/>
      <c r="H221" s="464"/>
      <c r="I221" s="599"/>
      <c r="J221" s="462"/>
      <c r="K221" s="462"/>
      <c r="L221" s="464"/>
      <c r="M221" s="462"/>
    </row>
    <row r="222" spans="1:13" x14ac:dyDescent="0.2">
      <c r="A222" s="462"/>
      <c r="B222" s="462"/>
      <c r="C222" s="462"/>
      <c r="D222" s="462"/>
      <c r="E222" s="462"/>
      <c r="F222" s="462"/>
      <c r="G222" s="462"/>
      <c r="H222" s="464"/>
      <c r="I222" s="599"/>
      <c r="J222" s="462"/>
      <c r="K222" s="462"/>
      <c r="L222" s="464"/>
      <c r="M222" s="462"/>
    </row>
    <row r="223" spans="1:13" x14ac:dyDescent="0.2">
      <c r="A223" s="462"/>
      <c r="B223" s="462"/>
      <c r="C223" s="462"/>
      <c r="D223" s="462"/>
      <c r="E223" s="462"/>
      <c r="F223" s="462"/>
      <c r="G223" s="462"/>
      <c r="H223" s="464"/>
      <c r="I223" s="599"/>
      <c r="J223" s="462"/>
      <c r="K223" s="462"/>
      <c r="L223" s="464"/>
      <c r="M223" s="462"/>
    </row>
    <row r="224" spans="1:13" x14ac:dyDescent="0.2">
      <c r="A224" s="462"/>
      <c r="B224" s="462"/>
      <c r="C224" s="462"/>
      <c r="D224" s="462"/>
      <c r="E224" s="462"/>
      <c r="F224" s="462"/>
      <c r="G224" s="462"/>
      <c r="H224" s="464"/>
      <c r="I224" s="599"/>
      <c r="J224" s="462"/>
      <c r="K224" s="462"/>
      <c r="L224" s="464"/>
      <c r="M224" s="462"/>
    </row>
    <row r="225" spans="1:13" x14ac:dyDescent="0.2">
      <c r="A225" s="462"/>
      <c r="B225" s="462"/>
      <c r="C225" s="462"/>
      <c r="D225" s="462"/>
      <c r="E225" s="462"/>
      <c r="F225" s="462"/>
      <c r="G225" s="462"/>
      <c r="H225" s="464"/>
      <c r="I225" s="599"/>
      <c r="J225" s="462"/>
      <c r="K225" s="462"/>
      <c r="L225" s="464"/>
      <c r="M225" s="462"/>
    </row>
    <row r="226" spans="1:13" x14ac:dyDescent="0.2">
      <c r="A226" s="462"/>
      <c r="B226" s="462"/>
      <c r="C226" s="462"/>
      <c r="D226" s="462"/>
      <c r="E226" s="462"/>
      <c r="F226" s="462"/>
      <c r="G226" s="462"/>
      <c r="H226" s="464"/>
      <c r="I226" s="599"/>
      <c r="J226" s="462"/>
      <c r="K226" s="462"/>
      <c r="L226" s="464"/>
      <c r="M226" s="462"/>
    </row>
    <row r="227" spans="1:13" x14ac:dyDescent="0.2">
      <c r="A227" s="462"/>
      <c r="B227" s="462"/>
      <c r="C227" s="462"/>
      <c r="D227" s="462"/>
      <c r="E227" s="462"/>
      <c r="F227" s="462"/>
      <c r="G227" s="462"/>
      <c r="H227" s="464"/>
      <c r="I227" s="599"/>
      <c r="J227" s="462"/>
      <c r="K227" s="462"/>
      <c r="L227" s="464"/>
      <c r="M227" s="462"/>
    </row>
    <row r="228" spans="1:13" x14ac:dyDescent="0.2">
      <c r="A228" s="462"/>
      <c r="B228" s="462"/>
      <c r="C228" s="462"/>
      <c r="D228" s="462"/>
      <c r="E228" s="462"/>
      <c r="F228" s="462"/>
      <c r="G228" s="462"/>
      <c r="H228" s="464"/>
      <c r="I228" s="599"/>
      <c r="J228" s="462"/>
      <c r="K228" s="462"/>
      <c r="L228" s="464"/>
      <c r="M228" s="462"/>
    </row>
    <row r="229" spans="1:13" x14ac:dyDescent="0.2">
      <c r="A229" s="462"/>
      <c r="B229" s="462"/>
      <c r="C229" s="462"/>
      <c r="D229" s="462"/>
      <c r="E229" s="462"/>
      <c r="F229" s="462"/>
      <c r="G229" s="462"/>
      <c r="H229" s="464"/>
      <c r="I229" s="599"/>
      <c r="J229" s="462"/>
      <c r="K229" s="462"/>
      <c r="L229" s="464"/>
      <c r="M229" s="462"/>
    </row>
    <row r="230" spans="1:13" x14ac:dyDescent="0.2">
      <c r="A230" s="462"/>
      <c r="B230" s="462"/>
      <c r="C230" s="462"/>
      <c r="D230" s="462"/>
      <c r="E230" s="462"/>
      <c r="F230" s="462"/>
      <c r="G230" s="462"/>
      <c r="H230" s="464"/>
      <c r="I230" s="599"/>
      <c r="J230" s="462"/>
      <c r="K230" s="462"/>
      <c r="L230" s="464"/>
      <c r="M230" s="462"/>
    </row>
    <row r="231" spans="1:13" x14ac:dyDescent="0.2">
      <c r="A231" s="462"/>
      <c r="B231" s="462"/>
      <c r="C231" s="462"/>
      <c r="D231" s="462"/>
      <c r="E231" s="462"/>
      <c r="F231" s="462"/>
      <c r="G231" s="462"/>
      <c r="H231" s="464"/>
      <c r="I231" s="599"/>
      <c r="J231" s="462"/>
      <c r="K231" s="462"/>
      <c r="L231" s="464"/>
      <c r="M231" s="462"/>
    </row>
    <row r="232" spans="1:13" x14ac:dyDescent="0.2">
      <c r="A232" s="462"/>
      <c r="B232" s="462"/>
      <c r="C232" s="462"/>
      <c r="D232" s="462"/>
      <c r="E232" s="462"/>
      <c r="F232" s="462"/>
      <c r="G232" s="462"/>
      <c r="H232" s="464"/>
      <c r="I232" s="599"/>
      <c r="J232" s="462"/>
      <c r="K232" s="462"/>
      <c r="L232" s="464"/>
      <c r="M232" s="462"/>
    </row>
    <row r="233" spans="1:13" x14ac:dyDescent="0.2">
      <c r="A233" s="462"/>
      <c r="B233" s="462"/>
      <c r="C233" s="462"/>
      <c r="D233" s="462"/>
      <c r="E233" s="462"/>
      <c r="F233" s="462"/>
      <c r="G233" s="462"/>
      <c r="H233" s="464"/>
      <c r="I233" s="599"/>
      <c r="J233" s="462"/>
      <c r="K233" s="462"/>
      <c r="L233" s="464"/>
      <c r="M233" s="462"/>
    </row>
    <row r="234" spans="1:13" x14ac:dyDescent="0.2">
      <c r="A234" s="462"/>
      <c r="B234" s="462"/>
      <c r="C234" s="462"/>
      <c r="D234" s="462"/>
      <c r="E234" s="462"/>
      <c r="F234" s="462"/>
      <c r="G234" s="462"/>
      <c r="H234" s="464"/>
      <c r="I234" s="599"/>
      <c r="J234" s="462"/>
      <c r="K234" s="462"/>
      <c r="L234" s="464"/>
      <c r="M234" s="462"/>
    </row>
    <row r="235" spans="1:13" x14ac:dyDescent="0.2">
      <c r="A235" s="462"/>
      <c r="B235" s="462"/>
      <c r="C235" s="462"/>
      <c r="D235" s="462"/>
      <c r="E235" s="462"/>
      <c r="F235" s="462"/>
      <c r="G235" s="462"/>
      <c r="H235" s="464"/>
      <c r="I235" s="599"/>
      <c r="J235" s="462"/>
      <c r="K235" s="462"/>
      <c r="L235" s="464"/>
      <c r="M235" s="462"/>
    </row>
    <row r="236" spans="1:13" x14ac:dyDescent="0.2">
      <c r="A236" s="462"/>
      <c r="B236" s="462"/>
      <c r="C236" s="462"/>
      <c r="D236" s="462"/>
      <c r="E236" s="462"/>
      <c r="F236" s="462"/>
      <c r="G236" s="462"/>
      <c r="H236" s="464"/>
      <c r="I236" s="599"/>
      <c r="J236" s="462"/>
      <c r="K236" s="462"/>
      <c r="L236" s="464"/>
      <c r="M236" s="462"/>
    </row>
    <row r="237" spans="1:13" x14ac:dyDescent="0.2">
      <c r="A237" s="462"/>
      <c r="B237" s="462"/>
      <c r="C237" s="462"/>
      <c r="D237" s="462"/>
      <c r="E237" s="462"/>
      <c r="F237" s="462"/>
      <c r="G237" s="462"/>
      <c r="H237" s="464"/>
      <c r="I237" s="599"/>
      <c r="J237" s="462"/>
      <c r="K237" s="462"/>
      <c r="L237" s="464"/>
      <c r="M237" s="462"/>
    </row>
    <row r="238" spans="1:13" x14ac:dyDescent="0.2">
      <c r="A238" s="462"/>
      <c r="B238" s="462"/>
      <c r="C238" s="462"/>
      <c r="D238" s="462"/>
      <c r="E238" s="462"/>
      <c r="F238" s="462"/>
      <c r="G238" s="462"/>
      <c r="H238" s="464"/>
      <c r="I238" s="599"/>
      <c r="J238" s="462"/>
      <c r="K238" s="462"/>
      <c r="L238" s="464"/>
      <c r="M238" s="462"/>
    </row>
    <row r="239" spans="1:13" x14ac:dyDescent="0.2">
      <c r="A239" s="462"/>
      <c r="B239" s="462"/>
      <c r="C239" s="462"/>
      <c r="D239" s="462"/>
      <c r="E239" s="462"/>
      <c r="F239" s="462"/>
      <c r="G239" s="462"/>
      <c r="H239" s="464"/>
      <c r="I239" s="599"/>
      <c r="J239" s="462"/>
      <c r="K239" s="462"/>
      <c r="L239" s="464"/>
      <c r="M239" s="462"/>
    </row>
    <row r="240" spans="1:13" x14ac:dyDescent="0.2">
      <c r="A240" s="462"/>
      <c r="B240" s="462"/>
      <c r="C240" s="462"/>
      <c r="D240" s="462"/>
      <c r="E240" s="462"/>
      <c r="F240" s="462"/>
      <c r="G240" s="462"/>
      <c r="H240" s="464"/>
      <c r="I240" s="599"/>
      <c r="J240" s="462"/>
      <c r="K240" s="462"/>
      <c r="L240" s="464"/>
      <c r="M240" s="462"/>
    </row>
    <row r="241" spans="1:13" x14ac:dyDescent="0.2">
      <c r="A241" s="462"/>
      <c r="B241" s="462"/>
      <c r="C241" s="462"/>
      <c r="D241" s="462"/>
      <c r="E241" s="462"/>
      <c r="F241" s="462"/>
      <c r="G241" s="462"/>
      <c r="H241" s="464"/>
      <c r="I241" s="599"/>
      <c r="J241" s="462"/>
      <c r="K241" s="462"/>
      <c r="L241" s="464"/>
      <c r="M241" s="462"/>
    </row>
    <row r="242" spans="1:13" x14ac:dyDescent="0.2">
      <c r="A242" s="462"/>
      <c r="B242" s="462"/>
      <c r="C242" s="462"/>
      <c r="D242" s="462"/>
      <c r="E242" s="462"/>
      <c r="F242" s="462"/>
      <c r="G242" s="462"/>
      <c r="H242" s="464"/>
      <c r="I242" s="599"/>
      <c r="J242" s="462"/>
      <c r="K242" s="462"/>
      <c r="L242" s="464"/>
      <c r="M242" s="462"/>
    </row>
    <row r="243" spans="1:13" x14ac:dyDescent="0.2">
      <c r="A243" s="462"/>
      <c r="B243" s="462"/>
      <c r="C243" s="462"/>
      <c r="D243" s="462"/>
      <c r="E243" s="462"/>
      <c r="F243" s="462"/>
      <c r="G243" s="462"/>
      <c r="H243" s="464"/>
      <c r="I243" s="599"/>
      <c r="J243" s="462"/>
      <c r="K243" s="462"/>
      <c r="L243" s="464"/>
      <c r="M243" s="462"/>
    </row>
    <row r="244" spans="1:13" x14ac:dyDescent="0.2">
      <c r="A244" s="462"/>
      <c r="B244" s="462"/>
      <c r="C244" s="462"/>
      <c r="D244" s="462"/>
      <c r="E244" s="462"/>
      <c r="F244" s="462"/>
      <c r="G244" s="462"/>
      <c r="H244" s="464"/>
      <c r="I244" s="599"/>
      <c r="J244" s="462"/>
      <c r="K244" s="462"/>
      <c r="L244" s="464"/>
      <c r="M244" s="462"/>
    </row>
    <row r="245" spans="1:13" x14ac:dyDescent="0.2">
      <c r="A245" s="462"/>
      <c r="B245" s="462"/>
      <c r="C245" s="462"/>
      <c r="D245" s="462"/>
      <c r="E245" s="462"/>
      <c r="F245" s="462"/>
      <c r="G245" s="462"/>
      <c r="H245" s="464"/>
      <c r="I245" s="599"/>
      <c r="J245" s="462"/>
      <c r="K245" s="462"/>
      <c r="L245" s="464"/>
      <c r="M245" s="462"/>
    </row>
    <row r="246" spans="1:13" x14ac:dyDescent="0.2">
      <c r="A246" s="462"/>
      <c r="B246" s="462"/>
      <c r="C246" s="462"/>
      <c r="D246" s="462"/>
      <c r="E246" s="462"/>
      <c r="F246" s="462"/>
      <c r="G246" s="462"/>
      <c r="H246" s="464"/>
      <c r="I246" s="599"/>
      <c r="J246" s="462"/>
      <c r="K246" s="462"/>
      <c r="L246" s="464"/>
      <c r="M246" s="462"/>
    </row>
    <row r="247" spans="1:13" x14ac:dyDescent="0.2">
      <c r="A247" s="462"/>
      <c r="B247" s="462"/>
      <c r="C247" s="462"/>
      <c r="D247" s="462"/>
      <c r="E247" s="462"/>
      <c r="F247" s="462"/>
      <c r="G247" s="462"/>
      <c r="H247" s="464"/>
      <c r="I247" s="599"/>
      <c r="J247" s="462"/>
      <c r="K247" s="462"/>
      <c r="L247" s="464"/>
      <c r="M247" s="462"/>
    </row>
    <row r="248" spans="1:13" x14ac:dyDescent="0.2">
      <c r="A248" s="462"/>
      <c r="B248" s="462"/>
      <c r="C248" s="462"/>
      <c r="D248" s="462"/>
      <c r="E248" s="462"/>
      <c r="F248" s="462"/>
      <c r="G248" s="462"/>
      <c r="H248" s="464"/>
      <c r="I248" s="599"/>
      <c r="J248" s="462"/>
      <c r="K248" s="462"/>
      <c r="L248" s="464"/>
      <c r="M248" s="462"/>
    </row>
    <row r="249" spans="1:13" x14ac:dyDescent="0.2">
      <c r="A249" s="462"/>
      <c r="B249" s="462"/>
      <c r="C249" s="462"/>
      <c r="D249" s="462"/>
      <c r="E249" s="462"/>
      <c r="F249" s="462"/>
      <c r="G249" s="462"/>
      <c r="H249" s="464"/>
      <c r="I249" s="599"/>
      <c r="J249" s="462"/>
      <c r="K249" s="462"/>
      <c r="L249" s="464"/>
      <c r="M249" s="462"/>
    </row>
    <row r="250" spans="1:13" x14ac:dyDescent="0.2">
      <c r="A250" s="462"/>
      <c r="B250" s="462"/>
      <c r="C250" s="462"/>
      <c r="D250" s="462"/>
      <c r="E250" s="462"/>
      <c r="F250" s="462"/>
      <c r="G250" s="462"/>
      <c r="H250" s="464"/>
      <c r="I250" s="599"/>
      <c r="J250" s="462"/>
      <c r="K250" s="462"/>
      <c r="L250" s="464"/>
      <c r="M250" s="462"/>
    </row>
    <row r="251" spans="1:13" x14ac:dyDescent="0.2">
      <c r="A251" s="462"/>
      <c r="B251" s="462"/>
      <c r="C251" s="462"/>
      <c r="D251" s="462"/>
      <c r="E251" s="462"/>
      <c r="F251" s="462"/>
      <c r="G251" s="462"/>
      <c r="H251" s="464"/>
      <c r="I251" s="599"/>
      <c r="J251" s="462"/>
      <c r="K251" s="462"/>
      <c r="L251" s="464"/>
      <c r="M251" s="462"/>
    </row>
    <row r="252" spans="1:13" x14ac:dyDescent="0.2">
      <c r="A252" s="462"/>
      <c r="B252" s="462"/>
      <c r="C252" s="462"/>
      <c r="D252" s="462"/>
      <c r="E252" s="462"/>
      <c r="F252" s="462"/>
      <c r="G252" s="462"/>
      <c r="H252" s="464"/>
      <c r="I252" s="599"/>
      <c r="J252" s="462"/>
      <c r="K252" s="462"/>
      <c r="L252" s="464"/>
      <c r="M252" s="462"/>
    </row>
    <row r="253" spans="1:13" x14ac:dyDescent="0.2">
      <c r="A253" s="462"/>
      <c r="B253" s="462"/>
      <c r="C253" s="462"/>
      <c r="D253" s="462"/>
      <c r="E253" s="462"/>
      <c r="F253" s="462"/>
      <c r="G253" s="462"/>
      <c r="H253" s="464"/>
      <c r="I253" s="599"/>
      <c r="J253" s="462"/>
      <c r="K253" s="462"/>
      <c r="L253" s="464"/>
      <c r="M253" s="462"/>
    </row>
    <row r="254" spans="1:13" x14ac:dyDescent="0.2">
      <c r="A254" s="462"/>
      <c r="B254" s="462"/>
      <c r="C254" s="462"/>
      <c r="D254" s="462"/>
      <c r="E254" s="462"/>
      <c r="F254" s="462"/>
      <c r="G254" s="462"/>
      <c r="H254" s="464"/>
      <c r="I254" s="599"/>
      <c r="J254" s="462"/>
      <c r="K254" s="462"/>
      <c r="L254" s="464"/>
      <c r="M254" s="462"/>
    </row>
    <row r="255" spans="1:13" x14ac:dyDescent="0.2">
      <c r="A255" s="462"/>
      <c r="B255" s="462"/>
      <c r="C255" s="462"/>
      <c r="D255" s="462"/>
      <c r="E255" s="462"/>
      <c r="F255" s="462"/>
      <c r="G255" s="462"/>
      <c r="H255" s="464"/>
      <c r="I255" s="599"/>
      <c r="J255" s="462"/>
      <c r="K255" s="462"/>
      <c r="L255" s="464"/>
      <c r="M255" s="462"/>
    </row>
    <row r="256" spans="1:13" x14ac:dyDescent="0.2">
      <c r="A256" s="462"/>
      <c r="B256" s="462"/>
      <c r="C256" s="462"/>
      <c r="D256" s="462"/>
      <c r="E256" s="462"/>
      <c r="F256" s="462"/>
      <c r="G256" s="462"/>
      <c r="H256" s="464"/>
      <c r="I256" s="599"/>
      <c r="J256" s="462"/>
      <c r="K256" s="462"/>
      <c r="L256" s="464"/>
      <c r="M256" s="462"/>
    </row>
    <row r="257" spans="1:13" x14ac:dyDescent="0.2">
      <c r="A257" s="462"/>
      <c r="B257" s="462"/>
      <c r="C257" s="462"/>
      <c r="D257" s="462"/>
      <c r="E257" s="462"/>
      <c r="F257" s="462"/>
      <c r="G257" s="462"/>
      <c r="H257" s="464"/>
      <c r="I257" s="599"/>
      <c r="J257" s="462"/>
      <c r="K257" s="462"/>
      <c r="L257" s="464"/>
      <c r="M257" s="462"/>
    </row>
    <row r="258" spans="1:13" x14ac:dyDescent="0.2">
      <c r="A258" s="462"/>
      <c r="B258" s="462"/>
      <c r="C258" s="462"/>
      <c r="D258" s="462"/>
      <c r="E258" s="462"/>
      <c r="F258" s="462"/>
      <c r="G258" s="462"/>
      <c r="H258" s="464"/>
      <c r="I258" s="599"/>
      <c r="J258" s="462"/>
      <c r="K258" s="462"/>
      <c r="L258" s="464"/>
      <c r="M258" s="462"/>
    </row>
    <row r="259" spans="1:13" x14ac:dyDescent="0.2">
      <c r="A259" s="462"/>
      <c r="B259" s="462"/>
      <c r="C259" s="462"/>
      <c r="D259" s="462"/>
      <c r="E259" s="462"/>
      <c r="F259" s="462"/>
      <c r="G259" s="462"/>
      <c r="H259" s="464"/>
      <c r="I259" s="599"/>
      <c r="J259" s="462"/>
      <c r="K259" s="462"/>
      <c r="L259" s="464"/>
      <c r="M259" s="462"/>
    </row>
    <row r="260" spans="1:13" x14ac:dyDescent="0.2">
      <c r="A260" s="462"/>
      <c r="B260" s="462"/>
      <c r="C260" s="462"/>
      <c r="D260" s="462"/>
      <c r="E260" s="462"/>
      <c r="F260" s="462"/>
      <c r="G260" s="462"/>
      <c r="H260" s="464"/>
      <c r="I260" s="599"/>
      <c r="J260" s="462"/>
      <c r="K260" s="462"/>
      <c r="L260" s="464"/>
      <c r="M260" s="462"/>
    </row>
    <row r="261" spans="1:13" x14ac:dyDescent="0.2">
      <c r="A261" s="462"/>
      <c r="B261" s="462"/>
      <c r="C261" s="462"/>
      <c r="D261" s="462"/>
      <c r="E261" s="462"/>
      <c r="F261" s="462"/>
      <c r="G261" s="462"/>
      <c r="H261" s="464"/>
      <c r="I261" s="599"/>
      <c r="J261" s="462"/>
      <c r="K261" s="462"/>
      <c r="L261" s="464"/>
      <c r="M261" s="462"/>
    </row>
    <row r="262" spans="1:13" x14ac:dyDescent="0.2">
      <c r="A262" s="462"/>
      <c r="B262" s="462"/>
      <c r="C262" s="462"/>
      <c r="D262" s="462"/>
      <c r="E262" s="462"/>
      <c r="F262" s="462"/>
      <c r="G262" s="462"/>
      <c r="H262" s="464"/>
      <c r="I262" s="599"/>
      <c r="J262" s="462"/>
      <c r="K262" s="462"/>
      <c r="L262" s="464"/>
      <c r="M262" s="462"/>
    </row>
    <row r="263" spans="1:13" x14ac:dyDescent="0.2">
      <c r="A263" s="462"/>
      <c r="B263" s="462"/>
      <c r="C263" s="462"/>
      <c r="D263" s="462"/>
      <c r="E263" s="462"/>
      <c r="F263" s="462"/>
      <c r="G263" s="462"/>
      <c r="H263" s="464"/>
      <c r="I263" s="599"/>
      <c r="J263" s="462"/>
      <c r="K263" s="462"/>
      <c r="L263" s="464"/>
      <c r="M263" s="462"/>
    </row>
    <row r="264" spans="1:13" x14ac:dyDescent="0.2">
      <c r="A264" s="462"/>
      <c r="B264" s="462"/>
      <c r="C264" s="462"/>
      <c r="D264" s="462"/>
      <c r="E264" s="462"/>
      <c r="F264" s="462"/>
      <c r="G264" s="462"/>
      <c r="H264" s="464"/>
      <c r="I264" s="599"/>
      <c r="J264" s="462"/>
      <c r="K264" s="462"/>
      <c r="L264" s="464"/>
      <c r="M264" s="462"/>
    </row>
    <row r="265" spans="1:13" x14ac:dyDescent="0.2">
      <c r="A265" s="462"/>
      <c r="B265" s="462"/>
      <c r="C265" s="462"/>
      <c r="D265" s="462"/>
      <c r="E265" s="462"/>
      <c r="F265" s="462"/>
      <c r="G265" s="462"/>
      <c r="H265" s="464"/>
      <c r="I265" s="599"/>
      <c r="J265" s="462"/>
      <c r="K265" s="462"/>
      <c r="L265" s="464"/>
      <c r="M265" s="462"/>
    </row>
    <row r="266" spans="1:13" x14ac:dyDescent="0.2">
      <c r="A266" s="462"/>
      <c r="B266" s="462"/>
      <c r="C266" s="462"/>
      <c r="D266" s="462"/>
      <c r="E266" s="462"/>
      <c r="F266" s="462"/>
      <c r="G266" s="462"/>
      <c r="H266" s="464"/>
      <c r="I266" s="599"/>
      <c r="J266" s="462"/>
      <c r="K266" s="462"/>
      <c r="L266" s="464"/>
      <c r="M266" s="462"/>
    </row>
    <row r="267" spans="1:13" x14ac:dyDescent="0.2">
      <c r="A267" s="462"/>
      <c r="B267" s="462"/>
      <c r="C267" s="462"/>
      <c r="D267" s="462"/>
      <c r="E267" s="462"/>
      <c r="F267" s="462"/>
      <c r="G267" s="462"/>
      <c r="H267" s="464"/>
      <c r="I267" s="599"/>
      <c r="J267" s="462"/>
      <c r="K267" s="462"/>
      <c r="L267" s="464"/>
      <c r="M267" s="462"/>
    </row>
    <row r="268" spans="1:13" x14ac:dyDescent="0.2">
      <c r="A268" s="462"/>
      <c r="B268" s="462"/>
      <c r="C268" s="462"/>
      <c r="D268" s="462"/>
      <c r="E268" s="462"/>
      <c r="F268" s="462"/>
      <c r="G268" s="462"/>
      <c r="H268" s="464"/>
      <c r="I268" s="599"/>
      <c r="J268" s="462"/>
      <c r="K268" s="462"/>
      <c r="L268" s="464"/>
      <c r="M268" s="462"/>
    </row>
    <row r="269" spans="1:13" x14ac:dyDescent="0.2">
      <c r="A269" s="462"/>
      <c r="B269" s="462"/>
      <c r="C269" s="462"/>
      <c r="D269" s="462"/>
      <c r="E269" s="462"/>
      <c r="F269" s="462"/>
      <c r="G269" s="462"/>
      <c r="H269" s="464"/>
      <c r="I269" s="599"/>
      <c r="J269" s="462"/>
      <c r="K269" s="462"/>
      <c r="L269" s="464"/>
      <c r="M269" s="462"/>
    </row>
    <row r="270" spans="1:13" x14ac:dyDescent="0.2">
      <c r="A270" s="462"/>
      <c r="B270" s="462"/>
      <c r="C270" s="462"/>
      <c r="D270" s="462"/>
      <c r="E270" s="462"/>
      <c r="F270" s="462"/>
      <c r="G270" s="462"/>
      <c r="H270" s="464"/>
      <c r="I270" s="599"/>
      <c r="J270" s="462"/>
      <c r="K270" s="462"/>
      <c r="L270" s="464"/>
      <c r="M270" s="462"/>
    </row>
    <row r="271" spans="1:13" x14ac:dyDescent="0.2">
      <c r="A271" s="462"/>
      <c r="B271" s="462"/>
      <c r="C271" s="462"/>
      <c r="D271" s="462"/>
      <c r="E271" s="462"/>
      <c r="F271" s="462"/>
      <c r="G271" s="462"/>
      <c r="H271" s="464"/>
      <c r="I271" s="599"/>
      <c r="J271" s="462"/>
      <c r="K271" s="462"/>
      <c r="L271" s="464"/>
      <c r="M271" s="462"/>
    </row>
    <row r="272" spans="1:13" x14ac:dyDescent="0.2">
      <c r="A272" s="462"/>
      <c r="B272" s="462"/>
      <c r="C272" s="462"/>
      <c r="D272" s="462"/>
      <c r="E272" s="462"/>
      <c r="F272" s="462"/>
      <c r="G272" s="462"/>
      <c r="H272" s="464"/>
      <c r="I272" s="599"/>
      <c r="J272" s="462"/>
      <c r="K272" s="462"/>
      <c r="L272" s="464"/>
      <c r="M272" s="462"/>
    </row>
    <row r="273" spans="1:13" x14ac:dyDescent="0.2">
      <c r="A273" s="462"/>
      <c r="B273" s="462"/>
      <c r="C273" s="462"/>
      <c r="D273" s="462"/>
      <c r="E273" s="462"/>
      <c r="F273" s="462"/>
      <c r="G273" s="462"/>
      <c r="H273" s="464"/>
      <c r="I273" s="599"/>
      <c r="J273" s="462"/>
      <c r="K273" s="462"/>
      <c r="L273" s="464"/>
      <c r="M273" s="462"/>
    </row>
    <row r="274" spans="1:13" x14ac:dyDescent="0.2">
      <c r="A274" s="462"/>
      <c r="B274" s="462"/>
      <c r="C274" s="462"/>
      <c r="D274" s="462"/>
      <c r="E274" s="462"/>
      <c r="F274" s="462"/>
      <c r="G274" s="462"/>
      <c r="H274" s="464"/>
      <c r="I274" s="599"/>
      <c r="J274" s="462"/>
      <c r="K274" s="462"/>
      <c r="L274" s="464"/>
      <c r="M274" s="462"/>
    </row>
    <row r="275" spans="1:13" x14ac:dyDescent="0.2">
      <c r="A275" s="462"/>
      <c r="B275" s="462"/>
      <c r="C275" s="462"/>
      <c r="D275" s="462"/>
      <c r="E275" s="462"/>
      <c r="F275" s="462"/>
      <c r="G275" s="462"/>
      <c r="H275" s="464"/>
      <c r="I275" s="599"/>
      <c r="J275" s="462"/>
      <c r="K275" s="462"/>
      <c r="L275" s="464"/>
      <c r="M275" s="462"/>
    </row>
    <row r="276" spans="1:13" x14ac:dyDescent="0.2">
      <c r="A276" s="462"/>
      <c r="B276" s="462"/>
      <c r="C276" s="462"/>
      <c r="D276" s="462"/>
      <c r="E276" s="462"/>
      <c r="F276" s="462"/>
      <c r="G276" s="462"/>
      <c r="H276" s="464"/>
      <c r="I276" s="599"/>
      <c r="J276" s="462"/>
      <c r="K276" s="462"/>
      <c r="L276" s="464"/>
      <c r="M276" s="462"/>
    </row>
    <row r="277" spans="1:13" x14ac:dyDescent="0.2">
      <c r="A277" s="462"/>
      <c r="B277" s="462"/>
      <c r="C277" s="462"/>
      <c r="D277" s="462"/>
      <c r="E277" s="462"/>
      <c r="F277" s="462"/>
      <c r="G277" s="462"/>
      <c r="H277" s="464"/>
      <c r="I277" s="599"/>
      <c r="J277" s="462"/>
      <c r="K277" s="462"/>
      <c r="L277" s="464"/>
      <c r="M277" s="462"/>
    </row>
    <row r="278" spans="1:13" x14ac:dyDescent="0.2">
      <c r="A278" s="462"/>
      <c r="B278" s="462"/>
      <c r="C278" s="462"/>
      <c r="D278" s="462"/>
      <c r="E278" s="462"/>
      <c r="F278" s="462"/>
      <c r="G278" s="462"/>
      <c r="H278" s="464"/>
      <c r="I278" s="599"/>
      <c r="J278" s="462"/>
      <c r="K278" s="462"/>
      <c r="L278" s="464"/>
      <c r="M278" s="462"/>
    </row>
    <row r="279" spans="1:13" x14ac:dyDescent="0.2">
      <c r="A279" s="462"/>
      <c r="B279" s="462"/>
      <c r="C279" s="462"/>
      <c r="D279" s="462"/>
      <c r="E279" s="462"/>
      <c r="F279" s="462"/>
      <c r="G279" s="462"/>
      <c r="H279" s="464"/>
      <c r="I279" s="599"/>
      <c r="J279" s="462"/>
      <c r="K279" s="462"/>
      <c r="L279" s="464"/>
      <c r="M279" s="462"/>
    </row>
    <row r="280" spans="1:13" x14ac:dyDescent="0.2">
      <c r="A280" s="462"/>
      <c r="B280" s="462"/>
      <c r="C280" s="462"/>
      <c r="D280" s="462"/>
      <c r="E280" s="462"/>
      <c r="F280" s="462"/>
      <c r="G280" s="462"/>
      <c r="H280" s="464"/>
      <c r="I280" s="599"/>
      <c r="J280" s="462"/>
      <c r="K280" s="462"/>
      <c r="L280" s="464"/>
      <c r="M280" s="462"/>
    </row>
    <row r="281" spans="1:13" x14ac:dyDescent="0.2">
      <c r="A281" s="462"/>
      <c r="B281" s="462"/>
      <c r="C281" s="462"/>
      <c r="D281" s="462"/>
      <c r="E281" s="462"/>
      <c r="F281" s="462"/>
      <c r="G281" s="462"/>
      <c r="H281" s="464"/>
      <c r="I281" s="599"/>
      <c r="J281" s="462"/>
      <c r="K281" s="462"/>
      <c r="L281" s="464"/>
      <c r="M281" s="462"/>
    </row>
    <row r="282" spans="1:13" x14ac:dyDescent="0.2">
      <c r="A282" s="462"/>
      <c r="B282" s="462"/>
      <c r="C282" s="462"/>
      <c r="D282" s="462"/>
      <c r="E282" s="462"/>
      <c r="F282" s="462"/>
      <c r="G282" s="462"/>
      <c r="H282" s="464"/>
      <c r="I282" s="599"/>
      <c r="J282" s="462"/>
      <c r="K282" s="462"/>
      <c r="L282" s="464"/>
      <c r="M282" s="462"/>
    </row>
    <row r="283" spans="1:13" x14ac:dyDescent="0.2">
      <c r="A283" s="462"/>
      <c r="B283" s="462"/>
      <c r="C283" s="462"/>
      <c r="D283" s="462"/>
      <c r="E283" s="462"/>
      <c r="F283" s="462"/>
      <c r="G283" s="462"/>
      <c r="H283" s="464"/>
      <c r="I283" s="599"/>
      <c r="J283" s="462"/>
      <c r="K283" s="462"/>
      <c r="L283" s="464"/>
      <c r="M283" s="462"/>
    </row>
    <row r="284" spans="1:13" x14ac:dyDescent="0.2">
      <c r="A284" s="462"/>
      <c r="B284" s="462"/>
      <c r="C284" s="462"/>
      <c r="D284" s="462"/>
      <c r="E284" s="462"/>
      <c r="F284" s="462"/>
      <c r="G284" s="462"/>
      <c r="H284" s="464"/>
      <c r="I284" s="599"/>
      <c r="J284" s="462"/>
      <c r="K284" s="462"/>
      <c r="L284" s="464"/>
      <c r="M284" s="462"/>
    </row>
    <row r="285" spans="1:13" x14ac:dyDescent="0.2">
      <c r="A285" s="462"/>
      <c r="B285" s="462"/>
      <c r="C285" s="462"/>
      <c r="D285" s="462"/>
      <c r="E285" s="462"/>
      <c r="F285" s="462"/>
      <c r="G285" s="462"/>
      <c r="H285" s="464"/>
      <c r="I285" s="599"/>
      <c r="J285" s="462"/>
      <c r="K285" s="462"/>
      <c r="L285" s="464"/>
      <c r="M285" s="462"/>
    </row>
    <row r="286" spans="1:13" x14ac:dyDescent="0.2">
      <c r="A286" s="462"/>
      <c r="B286" s="462"/>
      <c r="C286" s="462"/>
      <c r="D286" s="462"/>
      <c r="E286" s="462"/>
      <c r="F286" s="462"/>
      <c r="G286" s="462"/>
      <c r="H286" s="464"/>
      <c r="I286" s="599"/>
      <c r="J286" s="462"/>
      <c r="K286" s="462"/>
      <c r="L286" s="464"/>
      <c r="M286" s="462"/>
    </row>
    <row r="287" spans="1:13" x14ac:dyDescent="0.2">
      <c r="A287" s="462"/>
      <c r="B287" s="462"/>
      <c r="C287" s="462"/>
      <c r="D287" s="462"/>
      <c r="E287" s="462"/>
      <c r="F287" s="462"/>
      <c r="G287" s="462"/>
      <c r="H287" s="464"/>
      <c r="I287" s="599"/>
      <c r="J287" s="462"/>
      <c r="K287" s="462"/>
      <c r="L287" s="464"/>
      <c r="M287" s="462"/>
    </row>
    <row r="288" spans="1:13" x14ac:dyDescent="0.2">
      <c r="A288" s="462"/>
      <c r="B288" s="462"/>
      <c r="C288" s="462"/>
      <c r="D288" s="462"/>
      <c r="E288" s="462"/>
      <c r="F288" s="462"/>
      <c r="G288" s="462"/>
      <c r="H288" s="464"/>
      <c r="I288" s="599"/>
      <c r="J288" s="462"/>
      <c r="K288" s="462"/>
      <c r="L288" s="464"/>
      <c r="M288" s="462"/>
    </row>
    <row r="289" spans="1:13" x14ac:dyDescent="0.2">
      <c r="A289" s="462"/>
      <c r="B289" s="462"/>
      <c r="C289" s="462"/>
      <c r="D289" s="462"/>
      <c r="E289" s="462"/>
      <c r="F289" s="462"/>
      <c r="G289" s="462"/>
      <c r="H289" s="464"/>
      <c r="I289" s="599"/>
      <c r="J289" s="462"/>
      <c r="K289" s="462"/>
      <c r="L289" s="464"/>
      <c r="M289" s="462"/>
    </row>
    <row r="290" spans="1:13" x14ac:dyDescent="0.2">
      <c r="A290" s="462"/>
      <c r="B290" s="462"/>
      <c r="C290" s="462"/>
      <c r="D290" s="462"/>
      <c r="E290" s="462"/>
      <c r="F290" s="462"/>
      <c r="G290" s="462"/>
      <c r="H290" s="464"/>
      <c r="I290" s="599"/>
      <c r="J290" s="462"/>
      <c r="K290" s="462"/>
      <c r="L290" s="464"/>
      <c r="M290" s="462"/>
    </row>
    <row r="291" spans="1:13" x14ac:dyDescent="0.2">
      <c r="A291" s="462"/>
      <c r="B291" s="462"/>
      <c r="C291" s="462"/>
      <c r="D291" s="462"/>
      <c r="E291" s="462"/>
      <c r="F291" s="462"/>
      <c r="G291" s="462"/>
      <c r="H291" s="464"/>
      <c r="I291" s="599"/>
      <c r="J291" s="462"/>
      <c r="K291" s="462"/>
      <c r="L291" s="464"/>
      <c r="M291" s="462"/>
    </row>
    <row r="292" spans="1:13" x14ac:dyDescent="0.2">
      <c r="A292" s="462"/>
      <c r="B292" s="462"/>
      <c r="C292" s="462"/>
      <c r="D292" s="462"/>
      <c r="E292" s="462"/>
      <c r="F292" s="462"/>
      <c r="G292" s="462"/>
      <c r="H292" s="464"/>
      <c r="I292" s="599"/>
      <c r="J292" s="462"/>
      <c r="K292" s="462"/>
      <c r="L292" s="464"/>
      <c r="M292" s="462"/>
    </row>
    <row r="293" spans="1:13" x14ac:dyDescent="0.2">
      <c r="A293" s="462"/>
      <c r="B293" s="462"/>
      <c r="C293" s="462"/>
      <c r="D293" s="462"/>
      <c r="E293" s="462"/>
      <c r="F293" s="462"/>
      <c r="G293" s="462"/>
      <c r="H293" s="464"/>
      <c r="I293" s="599"/>
      <c r="J293" s="462"/>
      <c r="K293" s="462"/>
      <c r="L293" s="464"/>
      <c r="M293" s="462"/>
    </row>
    <row r="294" spans="1:13" x14ac:dyDescent="0.2">
      <c r="A294" s="462"/>
      <c r="B294" s="462"/>
      <c r="C294" s="462"/>
      <c r="D294" s="462"/>
      <c r="E294" s="462"/>
      <c r="F294" s="462"/>
      <c r="G294" s="462"/>
      <c r="H294" s="464"/>
      <c r="I294" s="599"/>
      <c r="J294" s="462"/>
      <c r="K294" s="462"/>
      <c r="L294" s="464"/>
      <c r="M294" s="462"/>
    </row>
    <row r="295" spans="1:13" x14ac:dyDescent="0.2">
      <c r="A295" s="462"/>
      <c r="B295" s="462"/>
      <c r="C295" s="462"/>
      <c r="D295" s="462"/>
      <c r="E295" s="462"/>
      <c r="F295" s="462"/>
      <c r="G295" s="462"/>
      <c r="H295" s="464"/>
      <c r="I295" s="599"/>
      <c r="J295" s="462"/>
      <c r="K295" s="462"/>
      <c r="L295" s="464"/>
      <c r="M295" s="462"/>
    </row>
    <row r="296" spans="1:13" x14ac:dyDescent="0.2">
      <c r="A296" s="462"/>
      <c r="B296" s="462"/>
      <c r="C296" s="462"/>
      <c r="D296" s="462"/>
      <c r="E296" s="462"/>
      <c r="F296" s="462"/>
      <c r="G296" s="462"/>
      <c r="H296" s="464"/>
      <c r="I296" s="599"/>
      <c r="J296" s="462"/>
      <c r="K296" s="462"/>
      <c r="L296" s="464"/>
      <c r="M296" s="462"/>
    </row>
    <row r="297" spans="1:13" x14ac:dyDescent="0.2">
      <c r="A297" s="462"/>
      <c r="B297" s="462"/>
      <c r="C297" s="462"/>
      <c r="D297" s="462"/>
      <c r="E297" s="462"/>
      <c r="F297" s="462"/>
      <c r="G297" s="462"/>
      <c r="H297" s="464"/>
      <c r="I297" s="599"/>
      <c r="J297" s="462"/>
      <c r="K297" s="462"/>
      <c r="L297" s="464"/>
      <c r="M297" s="462"/>
    </row>
    <row r="298" spans="1:13" x14ac:dyDescent="0.2">
      <c r="A298" s="462"/>
      <c r="B298" s="462"/>
      <c r="C298" s="462"/>
      <c r="D298" s="462"/>
      <c r="E298" s="462"/>
      <c r="F298" s="462"/>
      <c r="G298" s="462"/>
      <c r="H298" s="464"/>
      <c r="I298" s="599"/>
      <c r="J298" s="462"/>
      <c r="K298" s="462"/>
      <c r="L298" s="464"/>
      <c r="M298" s="462"/>
    </row>
    <row r="299" spans="1:13" x14ac:dyDescent="0.2">
      <c r="A299" s="462"/>
      <c r="B299" s="462"/>
      <c r="C299" s="462"/>
      <c r="D299" s="462"/>
      <c r="E299" s="462"/>
      <c r="F299" s="462"/>
      <c r="G299" s="462"/>
      <c r="H299" s="464"/>
      <c r="I299" s="599"/>
      <c r="J299" s="462"/>
      <c r="K299" s="462"/>
      <c r="L299" s="464"/>
      <c r="M299" s="462"/>
    </row>
    <row r="300" spans="1:13" x14ac:dyDescent="0.2">
      <c r="A300" s="462"/>
      <c r="B300" s="462"/>
      <c r="C300" s="462"/>
      <c r="D300" s="462"/>
      <c r="E300" s="462"/>
      <c r="F300" s="462"/>
      <c r="G300" s="462"/>
      <c r="H300" s="464"/>
      <c r="I300" s="599"/>
      <c r="J300" s="462"/>
      <c r="K300" s="462"/>
      <c r="L300" s="464"/>
      <c r="M300" s="462"/>
    </row>
    <row r="301" spans="1:13" x14ac:dyDescent="0.2">
      <c r="A301" s="462"/>
      <c r="B301" s="462"/>
      <c r="C301" s="462"/>
      <c r="D301" s="462"/>
      <c r="E301" s="462"/>
      <c r="F301" s="462"/>
      <c r="G301" s="462"/>
      <c r="H301" s="464"/>
      <c r="I301" s="599"/>
      <c r="J301" s="462"/>
      <c r="K301" s="462"/>
      <c r="L301" s="464"/>
      <c r="M301" s="462"/>
    </row>
    <row r="302" spans="1:13" x14ac:dyDescent="0.2">
      <c r="A302" s="462"/>
      <c r="B302" s="462"/>
      <c r="C302" s="462"/>
      <c r="D302" s="462"/>
      <c r="E302" s="462"/>
      <c r="F302" s="462"/>
      <c r="G302" s="462"/>
      <c r="H302" s="464"/>
      <c r="I302" s="599"/>
      <c r="J302" s="462"/>
      <c r="K302" s="462"/>
      <c r="L302" s="464"/>
      <c r="M302" s="462"/>
    </row>
    <row r="303" spans="1:13" x14ac:dyDescent="0.2">
      <c r="A303" s="462"/>
      <c r="B303" s="462"/>
      <c r="C303" s="462"/>
      <c r="D303" s="462"/>
      <c r="E303" s="462"/>
      <c r="F303" s="462"/>
      <c r="G303" s="462"/>
      <c r="H303" s="464"/>
      <c r="I303" s="599"/>
      <c r="J303" s="462"/>
      <c r="K303" s="462"/>
      <c r="L303" s="464"/>
      <c r="M303" s="462"/>
    </row>
    <row r="304" spans="1:13" x14ac:dyDescent="0.2">
      <c r="A304" s="462"/>
      <c r="B304" s="462"/>
      <c r="C304" s="462"/>
      <c r="D304" s="462"/>
      <c r="E304" s="462"/>
      <c r="F304" s="462"/>
      <c r="G304" s="462"/>
      <c r="H304" s="464"/>
      <c r="I304" s="599"/>
      <c r="J304" s="462"/>
      <c r="K304" s="462"/>
      <c r="L304" s="464"/>
      <c r="M304" s="462"/>
    </row>
    <row r="305" spans="1:13" x14ac:dyDescent="0.2">
      <c r="A305" s="462"/>
      <c r="B305" s="462"/>
      <c r="C305" s="462"/>
      <c r="D305" s="462"/>
      <c r="E305" s="462"/>
      <c r="F305" s="462"/>
      <c r="G305" s="462"/>
      <c r="H305" s="464"/>
      <c r="I305" s="599"/>
      <c r="J305" s="462"/>
      <c r="K305" s="462"/>
      <c r="L305" s="464"/>
      <c r="M305" s="462"/>
    </row>
    <row r="306" spans="1:13" x14ac:dyDescent="0.2">
      <c r="A306" s="462"/>
      <c r="B306" s="462"/>
      <c r="C306" s="462"/>
      <c r="D306" s="462"/>
      <c r="E306" s="462"/>
      <c r="F306" s="462"/>
      <c r="G306" s="462"/>
      <c r="H306" s="464"/>
      <c r="I306" s="599"/>
      <c r="J306" s="462"/>
      <c r="K306" s="462"/>
      <c r="L306" s="464"/>
      <c r="M306" s="462"/>
    </row>
    <row r="307" spans="1:13" x14ac:dyDescent="0.2">
      <c r="A307" s="462"/>
      <c r="B307" s="462"/>
      <c r="C307" s="462"/>
      <c r="D307" s="462"/>
      <c r="E307" s="462"/>
      <c r="F307" s="462"/>
      <c r="G307" s="462"/>
      <c r="H307" s="464"/>
      <c r="I307" s="599"/>
      <c r="J307" s="462"/>
      <c r="K307" s="462"/>
      <c r="L307" s="464"/>
      <c r="M307" s="462"/>
    </row>
    <row r="308" spans="1:13" x14ac:dyDescent="0.2">
      <c r="A308" s="462"/>
      <c r="B308" s="462"/>
      <c r="C308" s="462"/>
      <c r="D308" s="462"/>
      <c r="E308" s="462"/>
      <c r="F308" s="462"/>
      <c r="G308" s="462"/>
      <c r="H308" s="464"/>
      <c r="I308" s="599"/>
      <c r="J308" s="462"/>
      <c r="K308" s="462"/>
      <c r="L308" s="464"/>
      <c r="M308" s="462"/>
    </row>
    <row r="309" spans="1:13" x14ac:dyDescent="0.2">
      <c r="A309" s="462"/>
      <c r="B309" s="462"/>
      <c r="C309" s="462"/>
      <c r="D309" s="462"/>
      <c r="E309" s="462"/>
      <c r="F309" s="462"/>
      <c r="G309" s="462"/>
      <c r="H309" s="464"/>
      <c r="I309" s="599"/>
      <c r="J309" s="462"/>
      <c r="K309" s="462"/>
      <c r="L309" s="464"/>
      <c r="M309" s="462"/>
    </row>
    <row r="310" spans="1:13" x14ac:dyDescent="0.2">
      <c r="A310" s="462"/>
      <c r="B310" s="462"/>
      <c r="C310" s="462"/>
      <c r="D310" s="462"/>
      <c r="E310" s="462"/>
      <c r="F310" s="462"/>
      <c r="G310" s="462"/>
      <c r="H310" s="464"/>
      <c r="I310" s="599"/>
      <c r="J310" s="462"/>
      <c r="K310" s="462"/>
      <c r="L310" s="464"/>
      <c r="M310" s="462"/>
    </row>
    <row r="311" spans="1:13" x14ac:dyDescent="0.2">
      <c r="A311" s="462"/>
      <c r="B311" s="462"/>
      <c r="C311" s="462"/>
      <c r="D311" s="462"/>
      <c r="E311" s="462"/>
      <c r="F311" s="462"/>
      <c r="G311" s="462"/>
      <c r="H311" s="464"/>
      <c r="I311" s="599"/>
      <c r="J311" s="462"/>
      <c r="K311" s="462"/>
      <c r="L311" s="464"/>
      <c r="M311" s="462"/>
    </row>
    <row r="312" spans="1:13" x14ac:dyDescent="0.2">
      <c r="A312" s="462"/>
      <c r="B312" s="462"/>
      <c r="C312" s="462"/>
      <c r="D312" s="462"/>
      <c r="E312" s="462"/>
      <c r="F312" s="462"/>
      <c r="G312" s="462"/>
      <c r="H312" s="464"/>
      <c r="I312" s="599"/>
      <c r="J312" s="462"/>
      <c r="K312" s="462"/>
      <c r="L312" s="464"/>
      <c r="M312" s="462"/>
    </row>
    <row r="313" spans="1:13" x14ac:dyDescent="0.2">
      <c r="A313" s="462"/>
      <c r="B313" s="462"/>
      <c r="C313" s="462"/>
      <c r="D313" s="462"/>
      <c r="E313" s="462"/>
      <c r="F313" s="462"/>
      <c r="G313" s="462"/>
      <c r="H313" s="464"/>
      <c r="I313" s="599"/>
      <c r="J313" s="462"/>
      <c r="K313" s="462"/>
      <c r="L313" s="464"/>
      <c r="M313" s="462"/>
    </row>
    <row r="314" spans="1:13" x14ac:dyDescent="0.2">
      <c r="A314" s="462"/>
      <c r="B314" s="462"/>
      <c r="C314" s="462"/>
      <c r="D314" s="462"/>
      <c r="E314" s="462"/>
      <c r="F314" s="462"/>
      <c r="G314" s="462"/>
      <c r="H314" s="464"/>
      <c r="I314" s="599"/>
      <c r="J314" s="462"/>
      <c r="K314" s="462"/>
      <c r="L314" s="464"/>
      <c r="M314" s="462"/>
    </row>
    <row r="315" spans="1:13" x14ac:dyDescent="0.2">
      <c r="A315" s="462"/>
      <c r="B315" s="462"/>
      <c r="C315" s="462"/>
      <c r="D315" s="462"/>
      <c r="E315" s="462"/>
      <c r="F315" s="462"/>
      <c r="G315" s="462"/>
      <c r="H315" s="464"/>
      <c r="I315" s="599"/>
      <c r="J315" s="462"/>
      <c r="K315" s="462"/>
      <c r="L315" s="464"/>
      <c r="M315" s="462"/>
    </row>
    <row r="316" spans="1:13" x14ac:dyDescent="0.2">
      <c r="A316" s="462"/>
      <c r="B316" s="462"/>
      <c r="C316" s="462"/>
      <c r="D316" s="462"/>
      <c r="E316" s="462"/>
      <c r="F316" s="462"/>
      <c r="G316" s="462"/>
      <c r="H316" s="464"/>
      <c r="I316" s="599"/>
      <c r="J316" s="462"/>
      <c r="K316" s="462"/>
      <c r="L316" s="464"/>
      <c r="M316" s="462"/>
    </row>
    <row r="317" spans="1:13" x14ac:dyDescent="0.2">
      <c r="A317" s="462"/>
      <c r="B317" s="462"/>
      <c r="C317" s="462"/>
      <c r="D317" s="462"/>
      <c r="E317" s="462"/>
      <c r="F317" s="462"/>
      <c r="G317" s="462"/>
      <c r="H317" s="464"/>
      <c r="I317" s="599"/>
      <c r="J317" s="462"/>
      <c r="K317" s="462"/>
      <c r="L317" s="464"/>
      <c r="M317" s="462"/>
    </row>
    <row r="318" spans="1:13" x14ac:dyDescent="0.2">
      <c r="A318" s="462"/>
      <c r="B318" s="462"/>
      <c r="C318" s="462"/>
      <c r="D318" s="462"/>
      <c r="E318" s="462"/>
      <c r="F318" s="462"/>
      <c r="G318" s="462"/>
      <c r="H318" s="464"/>
      <c r="I318" s="599"/>
      <c r="J318" s="462"/>
      <c r="K318" s="462"/>
      <c r="L318" s="464"/>
      <c r="M318" s="462"/>
    </row>
    <row r="319" spans="1:13" x14ac:dyDescent="0.2">
      <c r="A319" s="462"/>
      <c r="B319" s="462"/>
      <c r="C319" s="462"/>
      <c r="D319" s="462"/>
      <c r="E319" s="462"/>
      <c r="F319" s="462"/>
      <c r="G319" s="462"/>
      <c r="H319" s="464"/>
      <c r="I319" s="599"/>
      <c r="J319" s="462"/>
      <c r="K319" s="462"/>
      <c r="L319" s="464"/>
      <c r="M319" s="462"/>
    </row>
    <row r="320" spans="1:13" x14ac:dyDescent="0.2">
      <c r="A320" s="462"/>
      <c r="B320" s="462"/>
      <c r="C320" s="462"/>
      <c r="D320" s="462"/>
      <c r="E320" s="462"/>
      <c r="F320" s="462"/>
      <c r="G320" s="462"/>
      <c r="H320" s="464"/>
      <c r="I320" s="599"/>
      <c r="J320" s="462"/>
      <c r="K320" s="462"/>
      <c r="L320" s="464"/>
      <c r="M320" s="462"/>
    </row>
    <row r="321" spans="1:13" x14ac:dyDescent="0.2">
      <c r="A321" s="462"/>
      <c r="B321" s="462"/>
      <c r="C321" s="462"/>
      <c r="D321" s="462"/>
      <c r="E321" s="462"/>
      <c r="F321" s="462"/>
      <c r="G321" s="462"/>
      <c r="H321" s="464"/>
      <c r="I321" s="599"/>
      <c r="J321" s="462"/>
      <c r="K321" s="462"/>
      <c r="L321" s="464"/>
      <c r="M321" s="462"/>
    </row>
    <row r="322" spans="1:13" x14ac:dyDescent="0.2">
      <c r="A322" s="462"/>
      <c r="B322" s="462"/>
      <c r="C322" s="462"/>
      <c r="D322" s="462"/>
      <c r="E322" s="462"/>
      <c r="F322" s="462"/>
      <c r="G322" s="462"/>
      <c r="H322" s="464"/>
      <c r="I322" s="599"/>
      <c r="J322" s="462"/>
      <c r="K322" s="462"/>
      <c r="L322" s="464"/>
      <c r="M322" s="462"/>
    </row>
    <row r="323" spans="1:13" x14ac:dyDescent="0.2">
      <c r="A323" s="462"/>
      <c r="B323" s="462"/>
      <c r="C323" s="462"/>
      <c r="D323" s="462"/>
      <c r="E323" s="462"/>
      <c r="F323" s="462"/>
      <c r="G323" s="462"/>
      <c r="H323" s="464"/>
      <c r="I323" s="599"/>
      <c r="J323" s="462"/>
      <c r="K323" s="462"/>
      <c r="L323" s="464"/>
      <c r="M323" s="462"/>
    </row>
    <row r="324" spans="1:13" x14ac:dyDescent="0.2">
      <c r="A324" s="462"/>
      <c r="B324" s="462"/>
      <c r="C324" s="462"/>
      <c r="D324" s="462"/>
      <c r="E324" s="462"/>
      <c r="F324" s="462"/>
      <c r="G324" s="462"/>
      <c r="H324" s="464"/>
      <c r="I324" s="599"/>
      <c r="J324" s="462"/>
      <c r="K324" s="462"/>
      <c r="L324" s="464"/>
      <c r="M324" s="462"/>
    </row>
    <row r="325" spans="1:13" x14ac:dyDescent="0.2">
      <c r="A325" s="462"/>
      <c r="B325" s="462"/>
      <c r="C325" s="462"/>
      <c r="D325" s="462"/>
      <c r="E325" s="462"/>
      <c r="F325" s="462"/>
      <c r="G325" s="462"/>
      <c r="H325" s="464"/>
      <c r="I325" s="599"/>
      <c r="J325" s="462"/>
      <c r="K325" s="462"/>
      <c r="L325" s="464"/>
      <c r="M325" s="462"/>
    </row>
    <row r="326" spans="1:13" x14ac:dyDescent="0.2">
      <c r="A326" s="462"/>
      <c r="B326" s="462"/>
      <c r="C326" s="462"/>
      <c r="D326" s="462"/>
      <c r="E326" s="462"/>
      <c r="F326" s="462"/>
      <c r="G326" s="462"/>
      <c r="H326" s="464"/>
      <c r="I326" s="599"/>
      <c r="J326" s="462"/>
      <c r="K326" s="462"/>
      <c r="L326" s="464"/>
      <c r="M326" s="462"/>
    </row>
    <row r="327" spans="1:13" x14ac:dyDescent="0.2">
      <c r="A327" s="462"/>
      <c r="B327" s="462"/>
      <c r="C327" s="462"/>
      <c r="D327" s="462"/>
      <c r="E327" s="462"/>
      <c r="F327" s="462"/>
      <c r="G327" s="462"/>
      <c r="H327" s="464"/>
      <c r="I327" s="599"/>
      <c r="J327" s="462"/>
      <c r="K327" s="462"/>
      <c r="L327" s="464"/>
      <c r="M327" s="462"/>
    </row>
    <row r="328" spans="1:13" x14ac:dyDescent="0.2">
      <c r="A328" s="462"/>
      <c r="B328" s="462"/>
      <c r="C328" s="462"/>
      <c r="D328" s="462"/>
      <c r="E328" s="462"/>
      <c r="F328" s="462"/>
      <c r="G328" s="462"/>
      <c r="H328" s="464"/>
      <c r="I328" s="599"/>
      <c r="J328" s="462"/>
      <c r="K328" s="462"/>
      <c r="L328" s="464"/>
      <c r="M328" s="462"/>
    </row>
    <row r="329" spans="1:13" x14ac:dyDescent="0.2">
      <c r="A329" s="462"/>
      <c r="B329" s="462"/>
      <c r="C329" s="462"/>
      <c r="D329" s="462"/>
      <c r="E329" s="462"/>
      <c r="F329" s="462"/>
      <c r="G329" s="462"/>
      <c r="H329" s="464"/>
      <c r="I329" s="599"/>
      <c r="J329" s="462"/>
      <c r="K329" s="462"/>
      <c r="L329" s="464"/>
      <c r="M329" s="462"/>
    </row>
    <row r="330" spans="1:13" x14ac:dyDescent="0.2">
      <c r="A330" s="462"/>
      <c r="B330" s="462"/>
      <c r="C330" s="462"/>
      <c r="D330" s="462"/>
      <c r="E330" s="462"/>
      <c r="F330" s="462"/>
      <c r="G330" s="462"/>
      <c r="H330" s="464"/>
      <c r="I330" s="599"/>
      <c r="J330" s="462"/>
      <c r="K330" s="462"/>
      <c r="L330" s="464"/>
      <c r="M330" s="462"/>
    </row>
    <row r="331" spans="1:13" x14ac:dyDescent="0.2">
      <c r="A331" s="462"/>
      <c r="B331" s="462"/>
      <c r="C331" s="462"/>
      <c r="D331" s="462"/>
      <c r="E331" s="462"/>
      <c r="F331" s="462"/>
      <c r="G331" s="462"/>
      <c r="H331" s="464"/>
      <c r="I331" s="599"/>
      <c r="J331" s="462"/>
      <c r="K331" s="462"/>
      <c r="L331" s="464"/>
      <c r="M331" s="462"/>
    </row>
    <row r="332" spans="1:13" x14ac:dyDescent="0.2">
      <c r="A332" s="462"/>
      <c r="B332" s="462"/>
      <c r="C332" s="462"/>
      <c r="D332" s="462"/>
      <c r="E332" s="462"/>
      <c r="F332" s="462"/>
      <c r="G332" s="462"/>
      <c r="H332" s="464"/>
      <c r="I332" s="599"/>
      <c r="J332" s="462"/>
      <c r="K332" s="462"/>
      <c r="L332" s="464"/>
      <c r="M332" s="462"/>
    </row>
    <row r="333" spans="1:13" x14ac:dyDescent="0.2">
      <c r="A333" s="462"/>
      <c r="B333" s="462"/>
      <c r="C333" s="462"/>
      <c r="D333" s="462"/>
      <c r="E333" s="462"/>
      <c r="F333" s="462"/>
      <c r="G333" s="462"/>
      <c r="H333" s="464"/>
      <c r="I333" s="599"/>
      <c r="J333" s="462"/>
      <c r="K333" s="462"/>
      <c r="L333" s="464"/>
      <c r="M333" s="462"/>
    </row>
    <row r="334" spans="1:13" x14ac:dyDescent="0.2">
      <c r="A334" s="462"/>
      <c r="B334" s="462"/>
      <c r="C334" s="462"/>
      <c r="D334" s="462"/>
      <c r="E334" s="462"/>
      <c r="F334" s="462"/>
      <c r="G334" s="462"/>
      <c r="H334" s="464"/>
      <c r="I334" s="599"/>
      <c r="J334" s="462"/>
      <c r="K334" s="462"/>
      <c r="L334" s="464"/>
      <c r="M334" s="462"/>
    </row>
    <row r="335" spans="1:13" x14ac:dyDescent="0.2">
      <c r="A335" s="462"/>
      <c r="B335" s="462"/>
      <c r="C335" s="462"/>
      <c r="D335" s="462"/>
      <c r="E335" s="462"/>
      <c r="F335" s="462"/>
      <c r="G335" s="462"/>
      <c r="H335" s="464"/>
      <c r="I335" s="599"/>
      <c r="J335" s="462"/>
      <c r="K335" s="462"/>
      <c r="L335" s="464"/>
      <c r="M335" s="462"/>
    </row>
    <row r="336" spans="1:13" x14ac:dyDescent="0.2">
      <c r="A336" s="462"/>
      <c r="B336" s="462"/>
      <c r="C336" s="462"/>
      <c r="D336" s="462"/>
      <c r="E336" s="462"/>
      <c r="F336" s="462"/>
      <c r="G336" s="462"/>
      <c r="H336" s="464"/>
      <c r="I336" s="599"/>
      <c r="J336" s="462"/>
      <c r="K336" s="462"/>
      <c r="L336" s="464"/>
      <c r="M336" s="462"/>
    </row>
    <row r="337" spans="1:13" x14ac:dyDescent="0.2">
      <c r="A337" s="462"/>
      <c r="B337" s="462"/>
      <c r="C337" s="462"/>
      <c r="D337" s="462"/>
      <c r="E337" s="462"/>
      <c r="F337" s="462"/>
      <c r="G337" s="462"/>
      <c r="H337" s="464"/>
      <c r="I337" s="599"/>
      <c r="J337" s="462"/>
      <c r="K337" s="462"/>
      <c r="L337" s="464"/>
      <c r="M337" s="462"/>
    </row>
    <row r="338" spans="1:13" x14ac:dyDescent="0.2">
      <c r="A338" s="462"/>
      <c r="B338" s="462"/>
      <c r="C338" s="462"/>
      <c r="D338" s="462"/>
      <c r="E338" s="462"/>
      <c r="F338" s="462"/>
      <c r="G338" s="462"/>
      <c r="H338" s="464"/>
      <c r="I338" s="599"/>
      <c r="J338" s="462"/>
      <c r="K338" s="462"/>
      <c r="L338" s="464"/>
      <c r="M338" s="462"/>
    </row>
    <row r="339" spans="1:13" x14ac:dyDescent="0.2">
      <c r="A339" s="462"/>
      <c r="B339" s="462"/>
      <c r="C339" s="462"/>
      <c r="D339" s="462"/>
      <c r="E339" s="462"/>
      <c r="F339" s="462"/>
      <c r="G339" s="462"/>
      <c r="H339" s="464"/>
      <c r="I339" s="599"/>
      <c r="J339" s="462"/>
      <c r="K339" s="462"/>
      <c r="L339" s="464"/>
      <c r="M339" s="462"/>
    </row>
    <row r="340" spans="1:13" x14ac:dyDescent="0.2">
      <c r="A340" s="462"/>
      <c r="B340" s="462"/>
      <c r="C340" s="462"/>
      <c r="D340" s="462"/>
      <c r="E340" s="462"/>
      <c r="F340" s="462"/>
      <c r="G340" s="462"/>
      <c r="H340" s="464"/>
      <c r="I340" s="599"/>
      <c r="J340" s="462"/>
      <c r="K340" s="462"/>
      <c r="L340" s="464"/>
      <c r="M340" s="462"/>
    </row>
    <row r="341" spans="1:13" x14ac:dyDescent="0.2">
      <c r="A341" s="462"/>
      <c r="B341" s="462"/>
      <c r="C341" s="462"/>
      <c r="D341" s="462"/>
      <c r="E341" s="462"/>
      <c r="F341" s="462"/>
      <c r="G341" s="462"/>
      <c r="H341" s="464"/>
      <c r="I341" s="599"/>
      <c r="J341" s="462"/>
      <c r="K341" s="462"/>
      <c r="L341" s="464"/>
      <c r="M341" s="462"/>
    </row>
    <row r="342" spans="1:13" x14ac:dyDescent="0.2">
      <c r="A342" s="462"/>
      <c r="B342" s="462"/>
      <c r="C342" s="462"/>
      <c r="D342" s="462"/>
      <c r="E342" s="462"/>
      <c r="F342" s="462"/>
      <c r="G342" s="462"/>
      <c r="H342" s="464"/>
      <c r="I342" s="599"/>
      <c r="J342" s="462"/>
      <c r="K342" s="462"/>
      <c r="L342" s="464"/>
      <c r="M342" s="462"/>
    </row>
    <row r="343" spans="1:13" x14ac:dyDescent="0.2">
      <c r="A343" s="462"/>
      <c r="B343" s="462"/>
      <c r="C343" s="462"/>
      <c r="D343" s="462"/>
      <c r="E343" s="462"/>
      <c r="F343" s="462"/>
      <c r="G343" s="462"/>
      <c r="H343" s="464"/>
      <c r="I343" s="599"/>
      <c r="J343" s="462"/>
      <c r="K343" s="462"/>
      <c r="L343" s="464"/>
      <c r="M343" s="462"/>
    </row>
    <row r="344" spans="1:13" x14ac:dyDescent="0.2">
      <c r="A344" s="462"/>
      <c r="B344" s="462"/>
      <c r="C344" s="462"/>
      <c r="D344" s="462"/>
      <c r="E344" s="462"/>
      <c r="F344" s="462"/>
      <c r="G344" s="462"/>
      <c r="H344" s="464"/>
      <c r="I344" s="599"/>
      <c r="J344" s="462"/>
      <c r="K344" s="462"/>
      <c r="L344" s="464"/>
      <c r="M344" s="462"/>
    </row>
    <row r="345" spans="1:13" x14ac:dyDescent="0.2">
      <c r="A345" s="462"/>
      <c r="B345" s="462"/>
      <c r="C345" s="462"/>
      <c r="D345" s="462"/>
      <c r="E345" s="462"/>
      <c r="F345" s="462"/>
      <c r="G345" s="462"/>
      <c r="H345" s="464"/>
      <c r="I345" s="599"/>
      <c r="J345" s="462"/>
      <c r="K345" s="462"/>
      <c r="L345" s="464"/>
      <c r="M345" s="462"/>
    </row>
    <row r="346" spans="1:13" x14ac:dyDescent="0.2">
      <c r="A346" s="462"/>
      <c r="B346" s="462"/>
      <c r="C346" s="462"/>
      <c r="D346" s="462"/>
      <c r="E346" s="462"/>
      <c r="F346" s="462"/>
      <c r="G346" s="462"/>
      <c r="H346" s="464"/>
      <c r="I346" s="599"/>
      <c r="J346" s="462"/>
      <c r="K346" s="462"/>
      <c r="L346" s="464"/>
      <c r="M346" s="462"/>
    </row>
    <row r="347" spans="1:13" x14ac:dyDescent="0.2">
      <c r="A347" s="462"/>
      <c r="B347" s="462"/>
      <c r="C347" s="462"/>
      <c r="D347" s="462"/>
      <c r="E347" s="462"/>
      <c r="F347" s="462"/>
      <c r="G347" s="462"/>
      <c r="H347" s="464"/>
      <c r="I347" s="599"/>
      <c r="J347" s="462"/>
      <c r="K347" s="462"/>
      <c r="L347" s="464"/>
      <c r="M347" s="462"/>
    </row>
    <row r="348" spans="1:13" x14ac:dyDescent="0.2">
      <c r="A348" s="462"/>
      <c r="B348" s="462"/>
      <c r="C348" s="462"/>
      <c r="D348" s="462"/>
      <c r="E348" s="462"/>
      <c r="F348" s="462"/>
      <c r="G348" s="462"/>
      <c r="H348" s="464"/>
      <c r="I348" s="599"/>
      <c r="J348" s="462"/>
      <c r="K348" s="462"/>
      <c r="L348" s="464"/>
      <c r="M348" s="462"/>
    </row>
    <row r="349" spans="1:13" x14ac:dyDescent="0.2">
      <c r="A349" s="462"/>
      <c r="B349" s="462"/>
      <c r="C349" s="462"/>
      <c r="D349" s="462"/>
      <c r="E349" s="462"/>
      <c r="F349" s="462"/>
      <c r="G349" s="462"/>
      <c r="H349" s="464"/>
      <c r="I349" s="599"/>
      <c r="J349" s="462"/>
      <c r="K349" s="462"/>
      <c r="L349" s="464"/>
      <c r="M349" s="462"/>
    </row>
    <row r="350" spans="1:13" x14ac:dyDescent="0.2">
      <c r="A350" s="462"/>
      <c r="B350" s="462"/>
      <c r="C350" s="462"/>
      <c r="D350" s="462"/>
      <c r="E350" s="462"/>
      <c r="F350" s="462"/>
      <c r="G350" s="462"/>
      <c r="H350" s="464"/>
      <c r="I350" s="599"/>
      <c r="J350" s="462"/>
      <c r="K350" s="462"/>
      <c r="L350" s="464"/>
      <c r="M350" s="462"/>
    </row>
    <row r="351" spans="1:13" x14ac:dyDescent="0.2">
      <c r="A351" s="462"/>
      <c r="B351" s="462"/>
      <c r="C351" s="462"/>
      <c r="D351" s="462"/>
      <c r="E351" s="462"/>
      <c r="F351" s="462"/>
      <c r="G351" s="462"/>
      <c r="H351" s="464"/>
      <c r="I351" s="599"/>
      <c r="J351" s="462"/>
      <c r="K351" s="462"/>
      <c r="L351" s="464"/>
      <c r="M351" s="462"/>
    </row>
    <row r="352" spans="1:13" x14ac:dyDescent="0.2">
      <c r="A352" s="462"/>
      <c r="B352" s="462"/>
      <c r="C352" s="462"/>
      <c r="D352" s="462"/>
      <c r="E352" s="462"/>
      <c r="F352" s="462"/>
      <c r="G352" s="462"/>
      <c r="H352" s="464"/>
      <c r="I352" s="599"/>
      <c r="J352" s="462"/>
      <c r="K352" s="462"/>
      <c r="L352" s="464"/>
      <c r="M352" s="462"/>
    </row>
    <row r="353" spans="1:13" x14ac:dyDescent="0.2">
      <c r="A353" s="462"/>
      <c r="B353" s="462"/>
      <c r="C353" s="462"/>
      <c r="D353" s="462"/>
      <c r="E353" s="462"/>
      <c r="F353" s="462"/>
      <c r="G353" s="462"/>
      <c r="H353" s="464"/>
      <c r="I353" s="599"/>
      <c r="J353" s="462"/>
      <c r="K353" s="462"/>
      <c r="L353" s="464"/>
      <c r="M353" s="462"/>
    </row>
    <row r="354" spans="1:13" x14ac:dyDescent="0.2">
      <c r="A354" s="462"/>
      <c r="B354" s="462"/>
      <c r="C354" s="462"/>
      <c r="D354" s="462"/>
      <c r="E354" s="462"/>
      <c r="F354" s="462"/>
      <c r="G354" s="462"/>
      <c r="H354" s="464"/>
      <c r="I354" s="599"/>
      <c r="J354" s="462"/>
      <c r="K354" s="462"/>
      <c r="L354" s="464"/>
      <c r="M354" s="462"/>
    </row>
    <row r="355" spans="1:13" x14ac:dyDescent="0.2">
      <c r="A355" s="462"/>
      <c r="B355" s="462"/>
      <c r="C355" s="462"/>
      <c r="D355" s="462"/>
      <c r="E355" s="462"/>
      <c r="F355" s="462"/>
      <c r="G355" s="462"/>
      <c r="H355" s="464"/>
      <c r="I355" s="599"/>
      <c r="J355" s="462"/>
      <c r="K355" s="462"/>
      <c r="L355" s="464"/>
      <c r="M355" s="462"/>
    </row>
    <row r="356" spans="1:13" x14ac:dyDescent="0.2">
      <c r="A356" s="462"/>
      <c r="B356" s="462"/>
      <c r="C356" s="462"/>
      <c r="D356" s="462"/>
      <c r="E356" s="462"/>
      <c r="F356" s="462"/>
      <c r="G356" s="462"/>
      <c r="H356" s="464"/>
      <c r="I356" s="599"/>
      <c r="J356" s="462"/>
      <c r="K356" s="462"/>
      <c r="L356" s="464"/>
      <c r="M356" s="462"/>
    </row>
    <row r="357" spans="1:13" x14ac:dyDescent="0.2">
      <c r="A357" s="462"/>
      <c r="B357" s="462"/>
      <c r="C357" s="462"/>
      <c r="D357" s="462"/>
      <c r="E357" s="462"/>
      <c r="F357" s="462"/>
      <c r="G357" s="462"/>
      <c r="H357" s="464"/>
      <c r="I357" s="599"/>
      <c r="J357" s="462"/>
      <c r="K357" s="462"/>
      <c r="L357" s="464"/>
      <c r="M357" s="462"/>
    </row>
    <row r="358" spans="1:13" x14ac:dyDescent="0.2">
      <c r="A358" s="462"/>
      <c r="B358" s="462"/>
      <c r="C358" s="462"/>
      <c r="D358" s="462"/>
      <c r="E358" s="462"/>
      <c r="F358" s="462"/>
      <c r="G358" s="462"/>
      <c r="H358" s="464"/>
      <c r="I358" s="599"/>
      <c r="J358" s="462"/>
      <c r="K358" s="462"/>
      <c r="L358" s="464"/>
      <c r="M358" s="462"/>
    </row>
    <row r="359" spans="1:13" x14ac:dyDescent="0.2">
      <c r="A359" s="462"/>
      <c r="B359" s="462"/>
      <c r="C359" s="462"/>
      <c r="D359" s="462"/>
      <c r="E359" s="462"/>
      <c r="F359" s="462"/>
      <c r="G359" s="462"/>
      <c r="H359" s="464"/>
      <c r="I359" s="599"/>
      <c r="J359" s="462"/>
      <c r="K359" s="462"/>
      <c r="L359" s="464"/>
      <c r="M359" s="462"/>
    </row>
    <row r="360" spans="1:13" x14ac:dyDescent="0.2">
      <c r="A360" s="462"/>
      <c r="B360" s="462"/>
      <c r="C360" s="462"/>
      <c r="D360" s="462"/>
      <c r="E360" s="462"/>
      <c r="F360" s="462"/>
      <c r="G360" s="462"/>
      <c r="H360" s="464"/>
      <c r="I360" s="599"/>
      <c r="J360" s="462"/>
      <c r="K360" s="462"/>
      <c r="L360" s="464"/>
      <c r="M360" s="462"/>
    </row>
    <row r="361" spans="1:13" x14ac:dyDescent="0.2">
      <c r="A361" s="462"/>
      <c r="B361" s="462"/>
      <c r="C361" s="462"/>
      <c r="D361" s="462"/>
      <c r="E361" s="462"/>
      <c r="F361" s="462"/>
      <c r="G361" s="462"/>
      <c r="H361" s="464"/>
      <c r="I361" s="599"/>
      <c r="J361" s="462"/>
      <c r="K361" s="462"/>
      <c r="L361" s="464"/>
      <c r="M361" s="462"/>
    </row>
    <row r="362" spans="1:13" x14ac:dyDescent="0.2">
      <c r="A362" s="462"/>
      <c r="B362" s="462"/>
      <c r="C362" s="462"/>
      <c r="D362" s="462"/>
      <c r="E362" s="462"/>
      <c r="F362" s="462"/>
      <c r="G362" s="462"/>
      <c r="H362" s="464"/>
      <c r="I362" s="599"/>
      <c r="J362" s="462"/>
      <c r="K362" s="462"/>
      <c r="L362" s="464"/>
      <c r="M362" s="462"/>
    </row>
    <row r="363" spans="1:13" x14ac:dyDescent="0.2">
      <c r="A363" s="462"/>
      <c r="B363" s="462"/>
      <c r="C363" s="462"/>
      <c r="D363" s="462"/>
      <c r="E363" s="462"/>
      <c r="F363" s="462"/>
      <c r="G363" s="462"/>
      <c r="H363" s="464"/>
      <c r="I363" s="599"/>
      <c r="J363" s="462"/>
      <c r="K363" s="462"/>
      <c r="L363" s="464"/>
      <c r="M363" s="462"/>
    </row>
    <row r="364" spans="1:13" x14ac:dyDescent="0.2">
      <c r="A364" s="462"/>
      <c r="B364" s="462"/>
      <c r="C364" s="462"/>
      <c r="D364" s="462"/>
      <c r="E364" s="462"/>
      <c r="F364" s="462"/>
      <c r="G364" s="462"/>
      <c r="H364" s="464"/>
      <c r="I364" s="599"/>
      <c r="J364" s="462"/>
      <c r="K364" s="462"/>
      <c r="L364" s="464"/>
      <c r="M364" s="462"/>
    </row>
    <row r="365" spans="1:13" x14ac:dyDescent="0.2">
      <c r="A365" s="462"/>
      <c r="B365" s="462"/>
      <c r="C365" s="462"/>
      <c r="D365" s="462"/>
      <c r="E365" s="462"/>
      <c r="F365" s="462"/>
      <c r="G365" s="462"/>
      <c r="H365" s="464"/>
      <c r="I365" s="599"/>
      <c r="J365" s="462"/>
      <c r="K365" s="462"/>
      <c r="L365" s="464"/>
      <c r="M365" s="462"/>
    </row>
    <row r="366" spans="1:13" x14ac:dyDescent="0.2">
      <c r="A366" s="462"/>
      <c r="B366" s="462"/>
      <c r="C366" s="462"/>
      <c r="D366" s="462"/>
      <c r="E366" s="462"/>
      <c r="F366" s="462"/>
      <c r="G366" s="462"/>
      <c r="H366" s="464"/>
      <c r="I366" s="599"/>
      <c r="J366" s="462"/>
      <c r="K366" s="462"/>
      <c r="L366" s="464"/>
      <c r="M366" s="462"/>
    </row>
    <row r="367" spans="1:13" x14ac:dyDescent="0.2">
      <c r="A367" s="462"/>
      <c r="B367" s="462"/>
      <c r="C367" s="462"/>
      <c r="D367" s="462"/>
      <c r="E367" s="462"/>
      <c r="F367" s="462"/>
      <c r="G367" s="462"/>
      <c r="H367" s="464"/>
      <c r="I367" s="599"/>
      <c r="J367" s="462"/>
      <c r="K367" s="462"/>
      <c r="L367" s="464"/>
      <c r="M367" s="462"/>
    </row>
    <row r="368" spans="1:13" x14ac:dyDescent="0.2">
      <c r="A368" s="462"/>
      <c r="B368" s="462"/>
      <c r="C368" s="462"/>
      <c r="D368" s="462"/>
      <c r="E368" s="462"/>
      <c r="F368" s="462"/>
      <c r="G368" s="462"/>
      <c r="H368" s="464"/>
      <c r="I368" s="599"/>
      <c r="J368" s="462"/>
      <c r="K368" s="462"/>
      <c r="L368" s="464"/>
      <c r="M368" s="462"/>
    </row>
    <row r="369" spans="1:13" x14ac:dyDescent="0.2">
      <c r="A369" s="462"/>
      <c r="B369" s="462"/>
      <c r="C369" s="462"/>
      <c r="D369" s="462"/>
      <c r="E369" s="462"/>
      <c r="F369" s="462"/>
      <c r="G369" s="462"/>
      <c r="H369" s="464"/>
      <c r="I369" s="599"/>
      <c r="J369" s="462"/>
      <c r="K369" s="462"/>
      <c r="L369" s="464"/>
      <c r="M369" s="462"/>
    </row>
    <row r="370" spans="1:13" x14ac:dyDescent="0.2">
      <c r="A370" s="462"/>
      <c r="B370" s="462"/>
      <c r="C370" s="462"/>
      <c r="D370" s="462"/>
      <c r="E370" s="462"/>
      <c r="F370" s="462"/>
      <c r="G370" s="462"/>
      <c r="H370" s="464"/>
      <c r="I370" s="599"/>
      <c r="J370" s="462"/>
      <c r="K370" s="462"/>
      <c r="L370" s="464"/>
      <c r="M370" s="462"/>
    </row>
    <row r="371" spans="1:13" x14ac:dyDescent="0.2">
      <c r="A371" s="462"/>
      <c r="B371" s="462"/>
      <c r="C371" s="462"/>
      <c r="D371" s="462"/>
      <c r="E371" s="462"/>
      <c r="F371" s="462"/>
      <c r="G371" s="462"/>
      <c r="H371" s="464"/>
      <c r="I371" s="599"/>
      <c r="J371" s="462"/>
      <c r="K371" s="462"/>
      <c r="L371" s="464"/>
      <c r="M371" s="462"/>
    </row>
    <row r="372" spans="1:13" x14ac:dyDescent="0.2">
      <c r="A372" s="462"/>
      <c r="B372" s="462"/>
      <c r="C372" s="462"/>
      <c r="D372" s="462"/>
      <c r="E372" s="462"/>
      <c r="F372" s="462"/>
      <c r="G372" s="462"/>
      <c r="H372" s="464"/>
      <c r="I372" s="599"/>
      <c r="J372" s="462"/>
      <c r="K372" s="462"/>
      <c r="L372" s="464"/>
      <c r="M372" s="462"/>
    </row>
    <row r="373" spans="1:13" x14ac:dyDescent="0.2">
      <c r="A373" s="462"/>
      <c r="B373" s="462"/>
      <c r="C373" s="462"/>
      <c r="D373" s="462"/>
      <c r="E373" s="462"/>
      <c r="F373" s="462"/>
      <c r="G373" s="462"/>
      <c r="H373" s="464"/>
      <c r="I373" s="599"/>
      <c r="J373" s="462"/>
      <c r="K373" s="462"/>
      <c r="L373" s="464"/>
      <c r="M373" s="462"/>
    </row>
    <row r="374" spans="1:13" x14ac:dyDescent="0.2">
      <c r="A374" s="462"/>
      <c r="B374" s="462"/>
      <c r="C374" s="462"/>
      <c r="D374" s="462"/>
      <c r="E374" s="462"/>
      <c r="F374" s="462"/>
      <c r="G374" s="462"/>
      <c r="H374" s="464"/>
      <c r="I374" s="599"/>
      <c r="J374" s="462"/>
      <c r="K374" s="462"/>
      <c r="L374" s="464"/>
      <c r="M374" s="462"/>
    </row>
    <row r="375" spans="1:13" x14ac:dyDescent="0.2">
      <c r="A375" s="462"/>
      <c r="B375" s="462"/>
      <c r="C375" s="462"/>
      <c r="D375" s="462"/>
      <c r="E375" s="462"/>
      <c r="F375" s="462"/>
      <c r="G375" s="462"/>
      <c r="H375" s="464"/>
      <c r="I375" s="599"/>
      <c r="J375" s="462"/>
      <c r="K375" s="462"/>
      <c r="L375" s="464"/>
      <c r="M375" s="462"/>
    </row>
    <row r="376" spans="1:13" x14ac:dyDescent="0.2">
      <c r="A376" s="462"/>
      <c r="B376" s="462"/>
      <c r="C376" s="462"/>
      <c r="D376" s="462"/>
      <c r="E376" s="462"/>
      <c r="F376" s="462"/>
      <c r="G376" s="462"/>
      <c r="H376" s="464"/>
      <c r="I376" s="599"/>
      <c r="J376" s="462"/>
      <c r="K376" s="462"/>
      <c r="L376" s="464"/>
      <c r="M376" s="462"/>
    </row>
    <row r="377" spans="1:13" x14ac:dyDescent="0.2">
      <c r="A377" s="462"/>
      <c r="B377" s="462"/>
      <c r="C377" s="462"/>
      <c r="D377" s="462"/>
      <c r="E377" s="462"/>
      <c r="F377" s="462"/>
      <c r="G377" s="462"/>
      <c r="H377" s="464"/>
      <c r="I377" s="599"/>
      <c r="J377" s="462"/>
      <c r="K377" s="462"/>
      <c r="L377" s="464"/>
      <c r="M377" s="462"/>
    </row>
    <row r="378" spans="1:13" x14ac:dyDescent="0.2">
      <c r="A378" s="462"/>
      <c r="B378" s="462"/>
      <c r="C378" s="462"/>
      <c r="D378" s="462"/>
      <c r="E378" s="462"/>
      <c r="F378" s="462"/>
      <c r="G378" s="462"/>
      <c r="H378" s="464"/>
      <c r="I378" s="599"/>
      <c r="J378" s="462"/>
      <c r="K378" s="462"/>
      <c r="L378" s="464"/>
      <c r="M378" s="462"/>
    </row>
    <row r="379" spans="1:13" x14ac:dyDescent="0.2">
      <c r="A379" s="462"/>
      <c r="B379" s="462"/>
      <c r="C379" s="462"/>
      <c r="D379" s="462"/>
      <c r="E379" s="462"/>
      <c r="F379" s="462"/>
      <c r="G379" s="462"/>
      <c r="H379" s="464"/>
      <c r="I379" s="599"/>
      <c r="J379" s="462"/>
      <c r="K379" s="462"/>
      <c r="L379" s="464"/>
      <c r="M379" s="462"/>
    </row>
    <row r="380" spans="1:13" x14ac:dyDescent="0.2">
      <c r="A380" s="462"/>
      <c r="B380" s="462"/>
      <c r="C380" s="462"/>
      <c r="D380" s="462"/>
      <c r="E380" s="462"/>
      <c r="F380" s="462"/>
      <c r="G380" s="462"/>
      <c r="H380" s="464"/>
      <c r="I380" s="599"/>
      <c r="J380" s="462"/>
      <c r="K380" s="462"/>
      <c r="L380" s="464"/>
      <c r="M380" s="462"/>
    </row>
    <row r="381" spans="1:13" x14ac:dyDescent="0.2">
      <c r="A381" s="462"/>
      <c r="B381" s="462"/>
      <c r="C381" s="462"/>
      <c r="D381" s="462"/>
      <c r="E381" s="462"/>
      <c r="F381" s="462"/>
      <c r="G381" s="462"/>
      <c r="H381" s="464"/>
      <c r="I381" s="599"/>
      <c r="J381" s="462"/>
      <c r="K381" s="462"/>
      <c r="L381" s="464"/>
      <c r="M381" s="462"/>
    </row>
    <row r="382" spans="1:13" x14ac:dyDescent="0.2">
      <c r="A382" s="462"/>
      <c r="B382" s="462"/>
      <c r="C382" s="462"/>
      <c r="D382" s="462"/>
      <c r="E382" s="462"/>
      <c r="F382" s="462"/>
      <c r="G382" s="462"/>
      <c r="H382" s="464"/>
      <c r="I382" s="599"/>
      <c r="J382" s="462"/>
      <c r="K382" s="462"/>
      <c r="L382" s="464"/>
      <c r="M382" s="462"/>
    </row>
    <row r="383" spans="1:13" x14ac:dyDescent="0.2">
      <c r="A383" s="462"/>
      <c r="B383" s="462"/>
      <c r="C383" s="462"/>
      <c r="D383" s="462"/>
      <c r="E383" s="462"/>
      <c r="F383" s="462"/>
      <c r="G383" s="462"/>
      <c r="H383" s="464"/>
      <c r="I383" s="599"/>
      <c r="J383" s="462"/>
      <c r="K383" s="462"/>
      <c r="L383" s="464"/>
      <c r="M383" s="462"/>
    </row>
    <row r="384" spans="1:13" x14ac:dyDescent="0.2">
      <c r="A384" s="462"/>
      <c r="B384" s="462"/>
      <c r="C384" s="462"/>
      <c r="D384" s="462"/>
      <c r="E384" s="462"/>
      <c r="F384" s="462"/>
      <c r="G384" s="462"/>
      <c r="H384" s="464"/>
      <c r="I384" s="599"/>
      <c r="J384" s="462"/>
      <c r="K384" s="462"/>
      <c r="L384" s="464"/>
      <c r="M384" s="462"/>
    </row>
    <row r="385" spans="1:13" x14ac:dyDescent="0.2">
      <c r="A385" s="462"/>
      <c r="B385" s="462"/>
      <c r="C385" s="462"/>
      <c r="D385" s="462"/>
      <c r="E385" s="462"/>
      <c r="F385" s="462"/>
      <c r="G385" s="462"/>
      <c r="H385" s="464"/>
      <c r="I385" s="599"/>
      <c r="J385" s="462"/>
      <c r="K385" s="462"/>
      <c r="L385" s="464"/>
      <c r="M385" s="462"/>
    </row>
    <row r="386" spans="1:13" x14ac:dyDescent="0.2">
      <c r="A386" s="462"/>
      <c r="B386" s="462"/>
      <c r="C386" s="462"/>
      <c r="D386" s="462"/>
      <c r="E386" s="462"/>
      <c r="F386" s="462"/>
      <c r="G386" s="462"/>
      <c r="H386" s="464"/>
      <c r="I386" s="599"/>
      <c r="J386" s="462"/>
      <c r="K386" s="462"/>
      <c r="L386" s="464"/>
      <c r="M386" s="462"/>
    </row>
    <row r="387" spans="1:13" x14ac:dyDescent="0.2">
      <c r="A387" s="462"/>
      <c r="B387" s="462"/>
      <c r="C387" s="462"/>
      <c r="D387" s="462"/>
      <c r="E387" s="462"/>
      <c r="F387" s="462"/>
      <c r="G387" s="462"/>
      <c r="H387" s="464"/>
      <c r="I387" s="599"/>
      <c r="J387" s="462"/>
      <c r="K387" s="462"/>
      <c r="L387" s="464"/>
      <c r="M387" s="462"/>
    </row>
    <row r="388" spans="1:13" x14ac:dyDescent="0.2">
      <c r="A388" s="462"/>
      <c r="B388" s="462"/>
      <c r="C388" s="462"/>
      <c r="D388" s="462"/>
      <c r="E388" s="462"/>
      <c r="F388" s="462"/>
      <c r="G388" s="462"/>
      <c r="H388" s="464"/>
      <c r="I388" s="599"/>
      <c r="J388" s="462"/>
      <c r="K388" s="462"/>
      <c r="L388" s="464"/>
      <c r="M388" s="462"/>
    </row>
    <row r="389" spans="1:13" x14ac:dyDescent="0.2">
      <c r="A389" s="462"/>
      <c r="B389" s="462"/>
      <c r="C389" s="462"/>
      <c r="D389" s="462"/>
      <c r="E389" s="462"/>
      <c r="F389" s="462"/>
      <c r="G389" s="462"/>
      <c r="H389" s="464"/>
      <c r="I389" s="599"/>
      <c r="J389" s="462"/>
      <c r="K389" s="462"/>
      <c r="L389" s="464"/>
      <c r="M389" s="462"/>
    </row>
    <row r="390" spans="1:13" x14ac:dyDescent="0.2">
      <c r="A390" s="462"/>
      <c r="B390" s="462"/>
      <c r="C390" s="462"/>
      <c r="D390" s="462"/>
      <c r="E390" s="462"/>
      <c r="F390" s="462"/>
      <c r="G390" s="462"/>
      <c r="H390" s="464"/>
      <c r="I390" s="599"/>
      <c r="J390" s="462"/>
      <c r="K390" s="462"/>
      <c r="L390" s="464"/>
      <c r="M390" s="462"/>
    </row>
    <row r="391" spans="1:13" x14ac:dyDescent="0.2">
      <c r="A391" s="462"/>
      <c r="B391" s="462"/>
      <c r="C391" s="462"/>
      <c r="D391" s="462"/>
      <c r="E391" s="462"/>
      <c r="F391" s="462"/>
      <c r="G391" s="462"/>
      <c r="H391" s="464"/>
      <c r="I391" s="599"/>
      <c r="J391" s="462"/>
      <c r="K391" s="462"/>
      <c r="L391" s="464"/>
      <c r="M391" s="462"/>
    </row>
    <row r="392" spans="1:13" x14ac:dyDescent="0.2">
      <c r="A392" s="462"/>
      <c r="B392" s="462"/>
      <c r="C392" s="462"/>
      <c r="D392" s="462"/>
      <c r="E392" s="462"/>
      <c r="F392" s="462"/>
      <c r="G392" s="462"/>
      <c r="H392" s="464"/>
      <c r="I392" s="599"/>
      <c r="J392" s="462"/>
      <c r="K392" s="462"/>
      <c r="L392" s="464"/>
      <c r="M392" s="462"/>
    </row>
    <row r="393" spans="1:13" x14ac:dyDescent="0.2">
      <c r="A393" s="462"/>
      <c r="B393" s="462"/>
      <c r="C393" s="462"/>
      <c r="D393" s="462"/>
      <c r="E393" s="462"/>
      <c r="F393" s="462"/>
      <c r="G393" s="462"/>
      <c r="H393" s="464"/>
      <c r="I393" s="599"/>
      <c r="J393" s="462"/>
      <c r="K393" s="462"/>
      <c r="L393" s="464"/>
      <c r="M393" s="462"/>
    </row>
    <row r="394" spans="1:13" x14ac:dyDescent="0.2">
      <c r="A394" s="462"/>
      <c r="B394" s="462"/>
      <c r="C394" s="462"/>
      <c r="D394" s="462"/>
      <c r="E394" s="462"/>
      <c r="F394" s="462"/>
      <c r="G394" s="462"/>
      <c r="H394" s="464"/>
      <c r="I394" s="599"/>
      <c r="J394" s="462"/>
      <c r="K394" s="462"/>
      <c r="L394" s="464"/>
      <c r="M394" s="462"/>
    </row>
    <row r="395" spans="1:13" x14ac:dyDescent="0.2">
      <c r="A395" s="462"/>
      <c r="B395" s="462"/>
      <c r="C395" s="462"/>
      <c r="D395" s="462"/>
      <c r="E395" s="462"/>
      <c r="F395" s="462"/>
      <c r="G395" s="462"/>
      <c r="H395" s="464"/>
      <c r="I395" s="599"/>
      <c r="J395" s="462"/>
      <c r="K395" s="462"/>
      <c r="L395" s="464"/>
      <c r="M395" s="462"/>
    </row>
    <row r="396" spans="1:13" x14ac:dyDescent="0.2">
      <c r="A396" s="462"/>
      <c r="B396" s="462"/>
      <c r="C396" s="462"/>
      <c r="D396" s="462"/>
      <c r="E396" s="462"/>
      <c r="F396" s="462"/>
      <c r="G396" s="462"/>
      <c r="H396" s="464"/>
      <c r="I396" s="599"/>
      <c r="J396" s="462"/>
      <c r="K396" s="462"/>
      <c r="L396" s="464"/>
      <c r="M396" s="462"/>
    </row>
    <row r="397" spans="1:13" x14ac:dyDescent="0.2">
      <c r="A397" s="462"/>
      <c r="B397" s="462"/>
      <c r="C397" s="462"/>
      <c r="D397" s="462"/>
      <c r="E397" s="462"/>
      <c r="F397" s="462"/>
      <c r="G397" s="462"/>
      <c r="H397" s="464"/>
      <c r="I397" s="599"/>
      <c r="J397" s="462"/>
      <c r="K397" s="462"/>
      <c r="L397" s="464"/>
      <c r="M397" s="462"/>
    </row>
    <row r="398" spans="1:13" x14ac:dyDescent="0.2">
      <c r="A398" s="462"/>
      <c r="B398" s="462"/>
      <c r="C398" s="462"/>
      <c r="D398" s="462"/>
      <c r="E398" s="462"/>
      <c r="F398" s="462"/>
      <c r="G398" s="462"/>
      <c r="H398" s="464"/>
      <c r="I398" s="599"/>
      <c r="J398" s="462"/>
      <c r="K398" s="462"/>
      <c r="L398" s="464"/>
      <c r="M398" s="462"/>
    </row>
    <row r="399" spans="1:13" x14ac:dyDescent="0.2">
      <c r="A399" s="462"/>
      <c r="B399" s="462"/>
      <c r="C399" s="462"/>
      <c r="D399" s="462"/>
      <c r="E399" s="462"/>
      <c r="F399" s="462"/>
      <c r="G399" s="462"/>
      <c r="H399" s="464"/>
      <c r="I399" s="599"/>
      <c r="J399" s="462"/>
      <c r="K399" s="462"/>
      <c r="L399" s="464"/>
      <c r="M399" s="462"/>
    </row>
    <row r="400" spans="1:13" x14ac:dyDescent="0.2">
      <c r="A400" s="462"/>
      <c r="B400" s="462"/>
      <c r="C400" s="462"/>
      <c r="D400" s="462"/>
      <c r="E400" s="462"/>
      <c r="F400" s="462"/>
      <c r="G400" s="462"/>
      <c r="H400" s="464"/>
      <c r="I400" s="599"/>
      <c r="J400" s="462"/>
      <c r="K400" s="462"/>
      <c r="L400" s="464"/>
      <c r="M400" s="462"/>
    </row>
    <row r="401" spans="1:13" x14ac:dyDescent="0.2">
      <c r="A401" s="462"/>
      <c r="B401" s="462"/>
      <c r="C401" s="462"/>
      <c r="D401" s="462"/>
      <c r="E401" s="462"/>
      <c r="F401" s="462"/>
      <c r="G401" s="462"/>
      <c r="H401" s="464"/>
      <c r="I401" s="599"/>
      <c r="J401" s="462"/>
      <c r="K401" s="462"/>
      <c r="L401" s="464"/>
      <c r="M401" s="462"/>
    </row>
    <row r="402" spans="1:13" x14ac:dyDescent="0.2">
      <c r="A402" s="462"/>
      <c r="B402" s="462"/>
      <c r="C402" s="462"/>
      <c r="D402" s="462"/>
      <c r="E402" s="462"/>
      <c r="F402" s="462"/>
      <c r="G402" s="462"/>
      <c r="H402" s="464"/>
      <c r="I402" s="599"/>
      <c r="J402" s="462"/>
      <c r="K402" s="462"/>
      <c r="L402" s="464"/>
      <c r="M402" s="462"/>
    </row>
    <row r="403" spans="1:13" x14ac:dyDescent="0.2">
      <c r="A403" s="462"/>
      <c r="B403" s="462"/>
      <c r="C403" s="462"/>
      <c r="D403" s="462"/>
      <c r="E403" s="462"/>
      <c r="F403" s="462"/>
      <c r="G403" s="462"/>
      <c r="H403" s="464"/>
      <c r="I403" s="599"/>
      <c r="J403" s="462"/>
      <c r="K403" s="462"/>
      <c r="L403" s="464"/>
      <c r="M403" s="462"/>
    </row>
    <row r="404" spans="1:13" x14ac:dyDescent="0.2">
      <c r="A404" s="462"/>
      <c r="B404" s="462"/>
      <c r="C404" s="462"/>
      <c r="D404" s="462"/>
      <c r="E404" s="462"/>
      <c r="F404" s="462"/>
      <c r="G404" s="462"/>
      <c r="H404" s="464"/>
      <c r="I404" s="599"/>
      <c r="J404" s="462"/>
      <c r="K404" s="462"/>
      <c r="L404" s="464"/>
      <c r="M404" s="462"/>
    </row>
    <row r="405" spans="1:13" x14ac:dyDescent="0.2">
      <c r="A405" s="462"/>
      <c r="B405" s="462"/>
      <c r="C405" s="462"/>
      <c r="D405" s="462"/>
      <c r="E405" s="462"/>
      <c r="F405" s="462"/>
      <c r="G405" s="462"/>
      <c r="H405" s="464"/>
      <c r="I405" s="599"/>
      <c r="J405" s="462"/>
      <c r="K405" s="462"/>
      <c r="L405" s="464"/>
      <c r="M405" s="462"/>
    </row>
    <row r="406" spans="1:13" x14ac:dyDescent="0.2">
      <c r="A406" s="462"/>
      <c r="B406" s="462"/>
      <c r="C406" s="462"/>
      <c r="D406" s="462"/>
      <c r="E406" s="462"/>
      <c r="F406" s="462"/>
      <c r="G406" s="462"/>
      <c r="H406" s="464"/>
      <c r="I406" s="599"/>
      <c r="J406" s="462"/>
      <c r="K406" s="462"/>
      <c r="L406" s="464"/>
      <c r="M406" s="462"/>
    </row>
    <row r="407" spans="1:13" x14ac:dyDescent="0.2">
      <c r="A407" s="462"/>
      <c r="B407" s="462"/>
      <c r="C407" s="462"/>
      <c r="D407" s="462"/>
      <c r="E407" s="462"/>
      <c r="F407" s="462"/>
      <c r="G407" s="462"/>
      <c r="H407" s="464"/>
      <c r="I407" s="599"/>
      <c r="J407" s="462"/>
      <c r="K407" s="462"/>
      <c r="L407" s="464"/>
      <c r="M407" s="462"/>
    </row>
    <row r="408" spans="1:13" x14ac:dyDescent="0.2">
      <c r="A408" s="462"/>
      <c r="B408" s="462"/>
      <c r="C408" s="462"/>
      <c r="D408" s="462"/>
      <c r="E408" s="462"/>
      <c r="F408" s="462"/>
      <c r="G408" s="462"/>
      <c r="H408" s="464"/>
      <c r="I408" s="599"/>
      <c r="J408" s="462"/>
      <c r="K408" s="462"/>
      <c r="L408" s="464"/>
      <c r="M408" s="462"/>
    </row>
    <row r="409" spans="1:13" x14ac:dyDescent="0.2">
      <c r="A409" s="462"/>
      <c r="B409" s="462"/>
      <c r="C409" s="462"/>
      <c r="D409" s="462"/>
      <c r="E409" s="462"/>
      <c r="F409" s="462"/>
      <c r="G409" s="462"/>
      <c r="H409" s="464"/>
      <c r="I409" s="599"/>
      <c r="J409" s="462"/>
      <c r="K409" s="462"/>
      <c r="L409" s="464"/>
      <c r="M409" s="462"/>
    </row>
    <row r="410" spans="1:13" x14ac:dyDescent="0.2">
      <c r="A410" s="462"/>
      <c r="B410" s="462"/>
      <c r="C410" s="462"/>
      <c r="D410" s="462"/>
      <c r="E410" s="462"/>
      <c r="F410" s="462"/>
      <c r="G410" s="462"/>
      <c r="H410" s="464"/>
      <c r="I410" s="599"/>
      <c r="J410" s="462"/>
      <c r="K410" s="462"/>
      <c r="L410" s="464"/>
      <c r="M410" s="462"/>
    </row>
    <row r="411" spans="1:13" x14ac:dyDescent="0.2">
      <c r="A411" s="462"/>
      <c r="B411" s="462"/>
      <c r="C411" s="462"/>
      <c r="D411" s="462"/>
      <c r="E411" s="462"/>
      <c r="F411" s="462"/>
      <c r="G411" s="462"/>
      <c r="H411" s="464"/>
      <c r="I411" s="599"/>
      <c r="J411" s="462"/>
      <c r="K411" s="462"/>
      <c r="L411" s="464"/>
      <c r="M411" s="462"/>
    </row>
    <row r="412" spans="1:13" x14ac:dyDescent="0.2">
      <c r="A412" s="462"/>
      <c r="B412" s="462"/>
      <c r="C412" s="462"/>
      <c r="D412" s="462"/>
      <c r="E412" s="462"/>
      <c r="F412" s="462"/>
      <c r="G412" s="462"/>
      <c r="H412" s="464"/>
      <c r="I412" s="599"/>
      <c r="J412" s="462"/>
      <c r="K412" s="462"/>
      <c r="L412" s="464"/>
      <c r="M412" s="462"/>
    </row>
    <row r="413" spans="1:13" x14ac:dyDescent="0.2">
      <c r="A413" s="462"/>
      <c r="B413" s="462"/>
      <c r="C413" s="462"/>
      <c r="D413" s="462"/>
      <c r="E413" s="462"/>
      <c r="F413" s="462"/>
      <c r="G413" s="462"/>
      <c r="H413" s="464"/>
      <c r="I413" s="599"/>
      <c r="J413" s="462"/>
      <c r="K413" s="462"/>
      <c r="L413" s="464"/>
      <c r="M413" s="462"/>
    </row>
    <row r="414" spans="1:13" x14ac:dyDescent="0.2">
      <c r="A414" s="462"/>
      <c r="B414" s="462"/>
      <c r="C414" s="462"/>
      <c r="D414" s="462"/>
      <c r="E414" s="462"/>
      <c r="F414" s="462"/>
      <c r="G414" s="462"/>
      <c r="H414" s="464"/>
      <c r="I414" s="599"/>
      <c r="J414" s="462"/>
      <c r="K414" s="462"/>
      <c r="L414" s="464"/>
      <c r="M414" s="462"/>
    </row>
    <row r="415" spans="1:13" x14ac:dyDescent="0.2">
      <c r="A415" s="462"/>
      <c r="B415" s="462"/>
      <c r="C415" s="462"/>
      <c r="D415" s="462"/>
      <c r="E415" s="462"/>
      <c r="F415" s="462"/>
      <c r="G415" s="462"/>
      <c r="H415" s="464"/>
      <c r="I415" s="599"/>
      <c r="J415" s="462"/>
      <c r="K415" s="462"/>
      <c r="L415" s="464"/>
      <c r="M415" s="462"/>
    </row>
    <row r="416" spans="1:13" x14ac:dyDescent="0.2">
      <c r="A416" s="462"/>
      <c r="B416" s="462"/>
      <c r="C416" s="462"/>
      <c r="D416" s="462"/>
      <c r="E416" s="462"/>
      <c r="F416" s="462"/>
      <c r="G416" s="462"/>
      <c r="H416" s="464"/>
      <c r="I416" s="599"/>
      <c r="J416" s="462"/>
      <c r="K416" s="462"/>
      <c r="L416" s="464"/>
      <c r="M416" s="462"/>
    </row>
    <row r="417" spans="1:13" x14ac:dyDescent="0.2">
      <c r="A417" s="462"/>
      <c r="B417" s="462"/>
      <c r="C417" s="462"/>
      <c r="D417" s="462"/>
      <c r="E417" s="462"/>
      <c r="F417" s="462"/>
      <c r="G417" s="462"/>
      <c r="H417" s="464"/>
      <c r="I417" s="599"/>
      <c r="J417" s="462"/>
      <c r="K417" s="462"/>
      <c r="L417" s="464"/>
      <c r="M417" s="462"/>
    </row>
    <row r="418" spans="1:13" x14ac:dyDescent="0.2">
      <c r="A418" s="462"/>
      <c r="B418" s="462"/>
      <c r="C418" s="462"/>
      <c r="D418" s="462"/>
      <c r="E418" s="462"/>
      <c r="F418" s="462"/>
      <c r="G418" s="462"/>
      <c r="H418" s="464"/>
      <c r="I418" s="599"/>
      <c r="J418" s="462"/>
      <c r="K418" s="462"/>
      <c r="L418" s="464"/>
      <c r="M418" s="462"/>
    </row>
    <row r="419" spans="1:13" x14ac:dyDescent="0.2">
      <c r="A419" s="462"/>
      <c r="B419" s="462"/>
      <c r="C419" s="462"/>
      <c r="D419" s="462"/>
      <c r="E419" s="462"/>
      <c r="F419" s="462"/>
      <c r="G419" s="462"/>
      <c r="H419" s="464"/>
      <c r="I419" s="599"/>
      <c r="J419" s="462"/>
      <c r="K419" s="462"/>
      <c r="L419" s="464"/>
      <c r="M419" s="462"/>
    </row>
    <row r="420" spans="1:13" x14ac:dyDescent="0.2">
      <c r="A420" s="462"/>
      <c r="B420" s="462"/>
      <c r="C420" s="462"/>
      <c r="D420" s="462"/>
      <c r="E420" s="462"/>
      <c r="F420" s="462"/>
      <c r="G420" s="462"/>
      <c r="H420" s="464"/>
      <c r="I420" s="599"/>
      <c r="J420" s="462"/>
      <c r="K420" s="462"/>
      <c r="L420" s="464"/>
      <c r="M420" s="462"/>
    </row>
    <row r="421" spans="1:13" x14ac:dyDescent="0.2">
      <c r="A421" s="462"/>
      <c r="B421" s="462"/>
      <c r="C421" s="462"/>
      <c r="D421" s="462"/>
      <c r="E421" s="462"/>
      <c r="F421" s="462"/>
      <c r="G421" s="462"/>
      <c r="H421" s="464"/>
      <c r="I421" s="599"/>
      <c r="J421" s="462"/>
      <c r="K421" s="462"/>
      <c r="L421" s="464"/>
      <c r="M421" s="462"/>
    </row>
    <row r="422" spans="1:13" x14ac:dyDescent="0.2">
      <c r="A422" s="462"/>
      <c r="B422" s="462"/>
      <c r="C422" s="462"/>
      <c r="D422" s="462"/>
      <c r="E422" s="462"/>
      <c r="F422" s="462"/>
      <c r="G422" s="462"/>
      <c r="H422" s="464"/>
      <c r="I422" s="599"/>
      <c r="J422" s="462"/>
      <c r="K422" s="462"/>
      <c r="L422" s="464"/>
      <c r="M422" s="462"/>
    </row>
    <row r="423" spans="1:13" x14ac:dyDescent="0.2">
      <c r="A423" s="462"/>
      <c r="B423" s="462"/>
      <c r="C423" s="462"/>
      <c r="D423" s="462"/>
      <c r="E423" s="462"/>
      <c r="F423" s="462"/>
      <c r="G423" s="462"/>
      <c r="H423" s="464"/>
      <c r="I423" s="599"/>
      <c r="J423" s="462"/>
      <c r="K423" s="462"/>
      <c r="L423" s="464"/>
      <c r="M423" s="462"/>
    </row>
    <row r="424" spans="1:13" x14ac:dyDescent="0.2">
      <c r="A424" s="462"/>
      <c r="B424" s="462"/>
      <c r="C424" s="462"/>
      <c r="D424" s="462"/>
      <c r="E424" s="462"/>
      <c r="F424" s="462"/>
      <c r="G424" s="462"/>
      <c r="H424" s="464"/>
      <c r="I424" s="599"/>
      <c r="J424" s="462"/>
      <c r="K424" s="462"/>
      <c r="L424" s="464"/>
      <c r="M424" s="462"/>
    </row>
    <row r="425" spans="1:13" x14ac:dyDescent="0.2">
      <c r="A425" s="462"/>
      <c r="B425" s="462"/>
      <c r="C425" s="462"/>
      <c r="D425" s="462"/>
      <c r="E425" s="462"/>
      <c r="F425" s="462"/>
      <c r="G425" s="462"/>
      <c r="H425" s="464"/>
      <c r="I425" s="599"/>
      <c r="J425" s="462"/>
      <c r="K425" s="462"/>
      <c r="L425" s="464"/>
      <c r="M425" s="462"/>
    </row>
    <row r="426" spans="1:13" x14ac:dyDescent="0.2">
      <c r="A426" s="462"/>
      <c r="B426" s="462"/>
      <c r="C426" s="462"/>
      <c r="D426" s="462"/>
      <c r="E426" s="462"/>
      <c r="F426" s="462"/>
      <c r="G426" s="462"/>
      <c r="H426" s="464"/>
      <c r="I426" s="599"/>
      <c r="J426" s="462"/>
      <c r="K426" s="462"/>
      <c r="L426" s="464"/>
      <c r="M426" s="462"/>
    </row>
    <row r="427" spans="1:13" x14ac:dyDescent="0.2">
      <c r="A427" s="462"/>
      <c r="B427" s="462"/>
      <c r="C427" s="462"/>
      <c r="D427" s="462"/>
      <c r="E427" s="462"/>
      <c r="F427" s="462"/>
      <c r="G427" s="462"/>
      <c r="H427" s="464"/>
      <c r="I427" s="599"/>
      <c r="J427" s="462"/>
      <c r="K427" s="462"/>
      <c r="L427" s="464"/>
      <c r="M427" s="462"/>
    </row>
    <row r="428" spans="1:13" x14ac:dyDescent="0.2">
      <c r="A428" s="462"/>
      <c r="B428" s="462"/>
      <c r="C428" s="462"/>
      <c r="D428" s="462"/>
      <c r="E428" s="462"/>
      <c r="F428" s="462"/>
      <c r="G428" s="462"/>
      <c r="H428" s="464"/>
      <c r="I428" s="599"/>
      <c r="J428" s="462"/>
      <c r="K428" s="462"/>
      <c r="L428" s="464"/>
      <c r="M428" s="462"/>
    </row>
    <row r="429" spans="1:13" x14ac:dyDescent="0.2">
      <c r="A429" s="462"/>
      <c r="B429" s="462"/>
      <c r="C429" s="462"/>
      <c r="D429" s="462"/>
      <c r="E429" s="462"/>
      <c r="F429" s="462"/>
      <c r="G429" s="462"/>
      <c r="H429" s="464"/>
      <c r="I429" s="599"/>
      <c r="J429" s="462"/>
      <c r="K429" s="462"/>
      <c r="L429" s="464"/>
      <c r="M429" s="462"/>
    </row>
    <row r="430" spans="1:13" x14ac:dyDescent="0.2">
      <c r="A430" s="462"/>
      <c r="B430" s="462"/>
      <c r="C430" s="462"/>
      <c r="D430" s="462"/>
      <c r="E430" s="462"/>
      <c r="F430" s="462"/>
      <c r="G430" s="462"/>
      <c r="H430" s="464"/>
      <c r="I430" s="599"/>
      <c r="J430" s="462"/>
      <c r="K430" s="462"/>
      <c r="L430" s="464"/>
      <c r="M430" s="462"/>
    </row>
    <row r="431" spans="1:13" x14ac:dyDescent="0.2">
      <c r="A431" s="462"/>
      <c r="B431" s="462"/>
      <c r="C431" s="462"/>
      <c r="D431" s="462"/>
      <c r="E431" s="462"/>
      <c r="F431" s="462"/>
      <c r="G431" s="462"/>
      <c r="H431" s="464"/>
      <c r="I431" s="599"/>
      <c r="J431" s="462"/>
      <c r="K431" s="462"/>
      <c r="L431" s="464"/>
      <c r="M431" s="462"/>
    </row>
    <row r="432" spans="1:13" x14ac:dyDescent="0.2">
      <c r="A432" s="462"/>
      <c r="B432" s="462"/>
      <c r="C432" s="462"/>
      <c r="D432" s="462"/>
      <c r="E432" s="462"/>
      <c r="F432" s="462"/>
      <c r="G432" s="462"/>
      <c r="H432" s="464"/>
      <c r="I432" s="599"/>
      <c r="J432" s="462"/>
      <c r="K432" s="462"/>
      <c r="L432" s="464"/>
      <c r="M432" s="462"/>
    </row>
    <row r="433" spans="1:13" x14ac:dyDescent="0.2">
      <c r="A433" s="462"/>
      <c r="B433" s="462"/>
      <c r="C433" s="462"/>
      <c r="D433" s="462"/>
      <c r="E433" s="462"/>
      <c r="F433" s="462"/>
      <c r="G433" s="462"/>
      <c r="H433" s="464"/>
      <c r="I433" s="599"/>
      <c r="J433" s="462"/>
      <c r="K433" s="462"/>
      <c r="L433" s="464"/>
      <c r="M433" s="462"/>
    </row>
    <row r="434" spans="1:13" x14ac:dyDescent="0.2">
      <c r="A434" s="462"/>
      <c r="B434" s="462"/>
      <c r="C434" s="462"/>
      <c r="D434" s="462"/>
      <c r="E434" s="462"/>
      <c r="F434" s="462"/>
      <c r="G434" s="462"/>
      <c r="H434" s="464"/>
      <c r="I434" s="599"/>
      <c r="J434" s="462"/>
      <c r="K434" s="462"/>
      <c r="L434" s="464"/>
      <c r="M434" s="462"/>
    </row>
    <row r="435" spans="1:13" x14ac:dyDescent="0.2">
      <c r="A435" s="462"/>
      <c r="B435" s="462"/>
      <c r="C435" s="462"/>
      <c r="D435" s="462"/>
      <c r="E435" s="462"/>
      <c r="F435" s="462"/>
      <c r="G435" s="462"/>
      <c r="H435" s="464"/>
      <c r="I435" s="599"/>
      <c r="J435" s="462"/>
      <c r="K435" s="462"/>
      <c r="L435" s="464"/>
      <c r="M435" s="462"/>
    </row>
    <row r="436" spans="1:13" x14ac:dyDescent="0.2">
      <c r="A436" s="462"/>
      <c r="B436" s="462"/>
      <c r="C436" s="462"/>
      <c r="D436" s="462"/>
      <c r="E436" s="462"/>
      <c r="F436" s="462"/>
      <c r="G436" s="462"/>
      <c r="H436" s="464"/>
      <c r="I436" s="599"/>
      <c r="J436" s="462"/>
      <c r="K436" s="462"/>
      <c r="L436" s="464"/>
      <c r="M436" s="462"/>
    </row>
    <row r="437" spans="1:13" x14ac:dyDescent="0.2">
      <c r="A437" s="462"/>
      <c r="B437" s="462"/>
      <c r="C437" s="462"/>
      <c r="D437" s="462"/>
      <c r="E437" s="462"/>
      <c r="F437" s="462"/>
      <c r="G437" s="462"/>
      <c r="H437" s="464"/>
      <c r="I437" s="599"/>
      <c r="J437" s="462"/>
      <c r="K437" s="462"/>
      <c r="L437" s="464"/>
      <c r="M437" s="462"/>
    </row>
    <row r="438" spans="1:13" x14ac:dyDescent="0.2">
      <c r="A438" s="462"/>
      <c r="B438" s="462"/>
      <c r="C438" s="462"/>
      <c r="D438" s="462"/>
      <c r="E438" s="462"/>
      <c r="F438" s="462"/>
      <c r="G438" s="462"/>
      <c r="H438" s="464"/>
      <c r="I438" s="599"/>
      <c r="J438" s="462"/>
      <c r="K438" s="462"/>
      <c r="L438" s="464"/>
      <c r="M438" s="462"/>
    </row>
    <row r="439" spans="1:13" x14ac:dyDescent="0.2">
      <c r="A439" s="462"/>
      <c r="B439" s="462"/>
      <c r="C439" s="462"/>
      <c r="D439" s="462"/>
      <c r="E439" s="462"/>
      <c r="F439" s="462"/>
      <c r="G439" s="462"/>
      <c r="H439" s="464"/>
      <c r="I439" s="599"/>
      <c r="J439" s="462"/>
      <c r="K439" s="462"/>
      <c r="L439" s="464"/>
      <c r="M439" s="462"/>
    </row>
    <row r="440" spans="1:13" x14ac:dyDescent="0.2">
      <c r="A440" s="462"/>
      <c r="B440" s="462"/>
      <c r="C440" s="462"/>
      <c r="D440" s="462"/>
      <c r="E440" s="462"/>
      <c r="F440" s="462"/>
      <c r="G440" s="462"/>
      <c r="H440" s="464"/>
      <c r="I440" s="599"/>
      <c r="J440" s="462"/>
      <c r="K440" s="462"/>
      <c r="L440" s="464"/>
      <c r="M440" s="462"/>
    </row>
    <row r="441" spans="1:13" x14ac:dyDescent="0.2">
      <c r="A441" s="462"/>
      <c r="B441" s="462"/>
      <c r="C441" s="462"/>
      <c r="D441" s="462"/>
      <c r="E441" s="462"/>
      <c r="F441" s="462"/>
      <c r="G441" s="462"/>
      <c r="H441" s="464"/>
      <c r="I441" s="599"/>
      <c r="J441" s="462"/>
      <c r="K441" s="462"/>
      <c r="L441" s="464"/>
      <c r="M441" s="462"/>
    </row>
    <row r="442" spans="1:13" x14ac:dyDescent="0.2">
      <c r="A442" s="462"/>
      <c r="B442" s="462"/>
      <c r="C442" s="462"/>
      <c r="D442" s="462"/>
      <c r="E442" s="462"/>
      <c r="F442" s="462"/>
      <c r="G442" s="462"/>
      <c r="H442" s="464"/>
      <c r="I442" s="599"/>
      <c r="J442" s="462"/>
      <c r="K442" s="462"/>
      <c r="L442" s="464"/>
      <c r="M442" s="462"/>
    </row>
    <row r="443" spans="1:13" x14ac:dyDescent="0.2">
      <c r="A443" s="462"/>
      <c r="B443" s="462"/>
      <c r="C443" s="462"/>
      <c r="D443" s="462"/>
      <c r="E443" s="462"/>
      <c r="F443" s="462"/>
      <c r="G443" s="462"/>
      <c r="H443" s="464"/>
      <c r="I443" s="599"/>
      <c r="J443" s="462"/>
      <c r="K443" s="462"/>
      <c r="L443" s="464"/>
      <c r="M443" s="462"/>
    </row>
    <row r="444" spans="1:13" x14ac:dyDescent="0.2">
      <c r="A444" s="462"/>
      <c r="B444" s="462"/>
      <c r="C444" s="462"/>
      <c r="D444" s="462"/>
      <c r="E444" s="462"/>
      <c r="F444" s="462"/>
      <c r="G444" s="462"/>
      <c r="H444" s="464"/>
      <c r="I444" s="599"/>
      <c r="J444" s="462"/>
      <c r="K444" s="462"/>
      <c r="L444" s="464"/>
      <c r="M444" s="462"/>
    </row>
    <row r="445" spans="1:13" x14ac:dyDescent="0.2">
      <c r="A445" s="462"/>
      <c r="B445" s="462"/>
      <c r="C445" s="462"/>
      <c r="D445" s="462"/>
      <c r="E445" s="462"/>
      <c r="F445" s="462"/>
      <c r="G445" s="462"/>
      <c r="H445" s="464"/>
      <c r="I445" s="599"/>
      <c r="J445" s="462"/>
      <c r="K445" s="462"/>
      <c r="L445" s="464"/>
      <c r="M445" s="462"/>
    </row>
    <row r="446" spans="1:13" x14ac:dyDescent="0.2">
      <c r="A446" s="462"/>
      <c r="B446" s="462"/>
      <c r="C446" s="462"/>
      <c r="D446" s="462"/>
      <c r="E446" s="462"/>
      <c r="F446" s="462"/>
      <c r="G446" s="462"/>
      <c r="H446" s="464"/>
      <c r="I446" s="599"/>
      <c r="J446" s="462"/>
      <c r="K446" s="462"/>
      <c r="L446" s="464"/>
      <c r="M446" s="462"/>
    </row>
    <row r="447" spans="1:13" x14ac:dyDescent="0.2">
      <c r="A447" s="462"/>
      <c r="B447" s="462"/>
      <c r="C447" s="462"/>
      <c r="D447" s="462"/>
      <c r="E447" s="462"/>
      <c r="F447" s="462"/>
      <c r="G447" s="462"/>
      <c r="H447" s="464"/>
      <c r="I447" s="599"/>
      <c r="J447" s="462"/>
      <c r="K447" s="462"/>
      <c r="L447" s="464"/>
      <c r="M447" s="462"/>
    </row>
    <row r="448" spans="1:13" x14ac:dyDescent="0.2">
      <c r="A448" s="462"/>
      <c r="B448" s="462"/>
      <c r="C448" s="462"/>
      <c r="D448" s="462"/>
      <c r="E448" s="462"/>
      <c r="F448" s="462"/>
      <c r="G448" s="462"/>
      <c r="H448" s="464"/>
      <c r="I448" s="599"/>
      <c r="J448" s="462"/>
      <c r="K448" s="462"/>
      <c r="L448" s="464"/>
      <c r="M448" s="462"/>
    </row>
    <row r="449" spans="1:13" x14ac:dyDescent="0.2">
      <c r="A449" s="462"/>
      <c r="B449" s="462"/>
      <c r="C449" s="462"/>
      <c r="D449" s="462"/>
      <c r="E449" s="462"/>
      <c r="F449" s="462"/>
      <c r="G449" s="462"/>
      <c r="H449" s="464"/>
      <c r="I449" s="599"/>
      <c r="J449" s="462"/>
      <c r="K449" s="462"/>
      <c r="L449" s="464"/>
      <c r="M449" s="462"/>
    </row>
    <row r="450" spans="1:13" x14ac:dyDescent="0.2">
      <c r="A450" s="462"/>
      <c r="B450" s="462"/>
      <c r="C450" s="462"/>
      <c r="D450" s="462"/>
      <c r="E450" s="462"/>
      <c r="F450" s="462"/>
      <c r="G450" s="462"/>
      <c r="H450" s="464"/>
      <c r="I450" s="599"/>
      <c r="J450" s="462"/>
      <c r="K450" s="462"/>
      <c r="L450" s="464"/>
      <c r="M450" s="462"/>
    </row>
    <row r="451" spans="1:13" x14ac:dyDescent="0.2">
      <c r="A451" s="462"/>
      <c r="B451" s="462"/>
      <c r="C451" s="462"/>
      <c r="D451" s="462"/>
      <c r="E451" s="462"/>
      <c r="F451" s="462"/>
      <c r="G451" s="462"/>
      <c r="H451" s="464"/>
      <c r="I451" s="599"/>
      <c r="J451" s="462"/>
      <c r="K451" s="462"/>
      <c r="L451" s="464"/>
      <c r="M451" s="462"/>
    </row>
    <row r="452" spans="1:13" x14ac:dyDescent="0.2">
      <c r="A452" s="462"/>
      <c r="B452" s="462"/>
      <c r="C452" s="462"/>
      <c r="D452" s="462"/>
      <c r="E452" s="462"/>
      <c r="F452" s="462"/>
      <c r="G452" s="462"/>
      <c r="H452" s="464"/>
      <c r="I452" s="599"/>
      <c r="J452" s="462"/>
      <c r="K452" s="462"/>
      <c r="L452" s="464"/>
      <c r="M452" s="462"/>
    </row>
    <row r="453" spans="1:13" x14ac:dyDescent="0.2">
      <c r="A453" s="462"/>
      <c r="B453" s="462"/>
      <c r="C453" s="462"/>
      <c r="D453" s="462"/>
      <c r="E453" s="462"/>
      <c r="F453" s="462"/>
      <c r="G453" s="462"/>
      <c r="H453" s="464"/>
      <c r="I453" s="599"/>
      <c r="J453" s="462"/>
      <c r="K453" s="462"/>
      <c r="L453" s="464"/>
      <c r="M453" s="462"/>
    </row>
    <row r="454" spans="1:13" x14ac:dyDescent="0.2">
      <c r="A454" s="462"/>
      <c r="B454" s="462"/>
      <c r="C454" s="462"/>
      <c r="D454" s="462"/>
      <c r="E454" s="462"/>
      <c r="F454" s="462"/>
      <c r="G454" s="462"/>
      <c r="H454" s="464"/>
      <c r="I454" s="599"/>
      <c r="J454" s="462"/>
      <c r="K454" s="462"/>
      <c r="L454" s="464"/>
      <c r="M454" s="462"/>
    </row>
    <row r="455" spans="1:13" x14ac:dyDescent="0.2">
      <c r="A455" s="462"/>
      <c r="B455" s="462"/>
      <c r="C455" s="462"/>
      <c r="D455" s="462"/>
      <c r="E455" s="462"/>
      <c r="F455" s="462"/>
      <c r="G455" s="462"/>
      <c r="H455" s="464"/>
      <c r="I455" s="599"/>
      <c r="J455" s="462"/>
      <c r="K455" s="462"/>
      <c r="L455" s="464"/>
      <c r="M455" s="462"/>
    </row>
    <row r="456" spans="1:13" x14ac:dyDescent="0.2">
      <c r="A456" s="462"/>
      <c r="B456" s="462"/>
      <c r="C456" s="462"/>
      <c r="D456" s="462"/>
      <c r="E456" s="462"/>
      <c r="F456" s="462"/>
      <c r="G456" s="462"/>
      <c r="H456" s="464"/>
      <c r="I456" s="599"/>
      <c r="J456" s="462"/>
      <c r="K456" s="462"/>
      <c r="L456" s="464"/>
      <c r="M456" s="462"/>
    </row>
    <row r="457" spans="1:13" x14ac:dyDescent="0.2">
      <c r="A457" s="462"/>
      <c r="B457" s="462"/>
      <c r="C457" s="462"/>
      <c r="D457" s="462"/>
      <c r="E457" s="462"/>
      <c r="F457" s="462"/>
      <c r="G457" s="462"/>
      <c r="H457" s="464"/>
      <c r="I457" s="599"/>
      <c r="J457" s="462"/>
      <c r="K457" s="462"/>
      <c r="L457" s="464"/>
      <c r="M457" s="462"/>
    </row>
    <row r="458" spans="1:13" x14ac:dyDescent="0.2">
      <c r="A458" s="462"/>
      <c r="B458" s="462"/>
      <c r="C458" s="462"/>
      <c r="D458" s="462"/>
      <c r="E458" s="462"/>
      <c r="F458" s="462"/>
      <c r="G458" s="462"/>
      <c r="H458" s="464"/>
      <c r="I458" s="599"/>
      <c r="J458" s="462"/>
      <c r="K458" s="462"/>
      <c r="L458" s="464"/>
      <c r="M458" s="462"/>
    </row>
    <row r="459" spans="1:13" x14ac:dyDescent="0.2">
      <c r="A459" s="462"/>
      <c r="B459" s="462"/>
      <c r="C459" s="462"/>
      <c r="D459" s="462"/>
      <c r="E459" s="462"/>
      <c r="F459" s="462"/>
      <c r="G459" s="462"/>
      <c r="H459" s="464"/>
      <c r="I459" s="599"/>
      <c r="J459" s="462"/>
      <c r="K459" s="462"/>
      <c r="L459" s="464"/>
      <c r="M459" s="462"/>
    </row>
    <row r="460" spans="1:13" x14ac:dyDescent="0.2">
      <c r="A460" s="462"/>
      <c r="B460" s="462"/>
      <c r="C460" s="462"/>
      <c r="D460" s="462"/>
      <c r="E460" s="462"/>
      <c r="F460" s="462"/>
      <c r="G460" s="462"/>
      <c r="H460" s="464"/>
      <c r="I460" s="599"/>
      <c r="J460" s="462"/>
      <c r="K460" s="462"/>
      <c r="L460" s="464"/>
      <c r="M460" s="462"/>
    </row>
    <row r="461" spans="1:13" x14ac:dyDescent="0.2">
      <c r="A461" s="462"/>
      <c r="B461" s="462"/>
      <c r="C461" s="462"/>
      <c r="D461" s="462"/>
      <c r="E461" s="462"/>
      <c r="F461" s="462"/>
      <c r="G461" s="462"/>
      <c r="H461" s="464"/>
      <c r="I461" s="599"/>
      <c r="J461" s="462"/>
      <c r="K461" s="462"/>
      <c r="L461" s="464"/>
      <c r="M461" s="462"/>
    </row>
    <row r="462" spans="1:13" x14ac:dyDescent="0.2">
      <c r="A462" s="462"/>
      <c r="B462" s="462"/>
      <c r="C462" s="462"/>
      <c r="D462" s="462"/>
      <c r="E462" s="462"/>
      <c r="F462" s="462"/>
      <c r="G462" s="462"/>
      <c r="H462" s="464"/>
      <c r="I462" s="599"/>
      <c r="J462" s="462"/>
      <c r="K462" s="462"/>
      <c r="L462" s="464"/>
      <c r="M462" s="462"/>
    </row>
    <row r="463" spans="1:13" x14ac:dyDescent="0.2">
      <c r="A463" s="462"/>
      <c r="B463" s="462"/>
      <c r="C463" s="462"/>
      <c r="D463" s="462"/>
      <c r="E463" s="462"/>
      <c r="F463" s="462"/>
      <c r="G463" s="462"/>
      <c r="H463" s="464"/>
      <c r="I463" s="599"/>
      <c r="J463" s="462"/>
      <c r="K463" s="462"/>
      <c r="L463" s="464"/>
      <c r="M463" s="462"/>
    </row>
    <row r="464" spans="1:13" x14ac:dyDescent="0.2">
      <c r="A464" s="462"/>
      <c r="B464" s="462"/>
      <c r="C464" s="462"/>
      <c r="D464" s="462"/>
      <c r="E464" s="462"/>
      <c r="F464" s="462"/>
      <c r="G464" s="462"/>
      <c r="H464" s="464"/>
      <c r="I464" s="599"/>
      <c r="J464" s="462"/>
      <c r="K464" s="462"/>
      <c r="L464" s="464"/>
      <c r="M464" s="462"/>
    </row>
    <row r="465" spans="1:13" x14ac:dyDescent="0.2">
      <c r="A465" s="462"/>
      <c r="B465" s="462"/>
      <c r="C465" s="462"/>
      <c r="D465" s="462"/>
      <c r="E465" s="462"/>
      <c r="F465" s="462"/>
      <c r="G465" s="462"/>
      <c r="H465" s="464"/>
      <c r="I465" s="599"/>
      <c r="J465" s="462"/>
      <c r="K465" s="462"/>
      <c r="L465" s="464"/>
      <c r="M465" s="462"/>
    </row>
    <row r="466" spans="1:13" x14ac:dyDescent="0.2">
      <c r="A466" s="462"/>
      <c r="B466" s="462"/>
      <c r="C466" s="462"/>
      <c r="D466" s="462"/>
      <c r="E466" s="462"/>
      <c r="F466" s="462"/>
      <c r="G466" s="462"/>
      <c r="H466" s="464"/>
      <c r="I466" s="599"/>
      <c r="J466" s="462"/>
      <c r="K466" s="462"/>
      <c r="L466" s="464"/>
      <c r="M466" s="462"/>
    </row>
    <row r="467" spans="1:13" x14ac:dyDescent="0.2">
      <c r="A467" s="462"/>
      <c r="B467" s="462"/>
      <c r="C467" s="462"/>
      <c r="D467" s="462"/>
      <c r="E467" s="462"/>
      <c r="F467" s="462"/>
      <c r="G467" s="462"/>
      <c r="H467" s="464"/>
      <c r="I467" s="599"/>
      <c r="J467" s="462"/>
      <c r="K467" s="462"/>
      <c r="L467" s="464"/>
      <c r="M467" s="462"/>
    </row>
    <row r="468" spans="1:13" x14ac:dyDescent="0.2">
      <c r="A468" s="462"/>
      <c r="B468" s="462"/>
      <c r="C468" s="462"/>
      <c r="D468" s="462"/>
      <c r="E468" s="462"/>
      <c r="F468" s="462"/>
      <c r="G468" s="462"/>
      <c r="H468" s="464"/>
      <c r="I468" s="599"/>
      <c r="J468" s="462"/>
      <c r="K468" s="462"/>
      <c r="L468" s="464"/>
      <c r="M468" s="462"/>
    </row>
    <row r="469" spans="1:13" x14ac:dyDescent="0.2">
      <c r="A469" s="462"/>
      <c r="B469" s="462"/>
      <c r="C469" s="462"/>
      <c r="D469" s="462"/>
      <c r="E469" s="462"/>
      <c r="F469" s="462"/>
      <c r="G469" s="462"/>
      <c r="H469" s="464"/>
      <c r="I469" s="599"/>
      <c r="J469" s="462"/>
      <c r="K469" s="462"/>
      <c r="L469" s="464"/>
      <c r="M469" s="462"/>
    </row>
    <row r="470" spans="1:13" x14ac:dyDescent="0.2">
      <c r="A470" s="462"/>
      <c r="B470" s="462"/>
      <c r="C470" s="462"/>
      <c r="D470" s="462"/>
      <c r="E470" s="462"/>
      <c r="F470" s="462"/>
      <c r="G470" s="462"/>
      <c r="H470" s="464"/>
      <c r="I470" s="599"/>
      <c r="J470" s="462"/>
      <c r="K470" s="462"/>
      <c r="L470" s="464"/>
      <c r="M470" s="462"/>
    </row>
    <row r="471" spans="1:13" x14ac:dyDescent="0.2">
      <c r="A471" s="462"/>
      <c r="B471" s="462"/>
      <c r="C471" s="462"/>
      <c r="D471" s="462"/>
      <c r="E471" s="462"/>
      <c r="F471" s="462"/>
      <c r="G471" s="462"/>
      <c r="H471" s="464"/>
      <c r="I471" s="599"/>
      <c r="J471" s="462"/>
      <c r="K471" s="462"/>
      <c r="L471" s="464"/>
      <c r="M471" s="462"/>
    </row>
    <row r="472" spans="1:13" x14ac:dyDescent="0.2">
      <c r="A472" s="462"/>
      <c r="B472" s="462"/>
      <c r="C472" s="462"/>
      <c r="D472" s="462"/>
      <c r="E472" s="462"/>
      <c r="F472" s="462"/>
      <c r="G472" s="462"/>
      <c r="H472" s="464"/>
      <c r="I472" s="599"/>
      <c r="J472" s="462"/>
      <c r="K472" s="462"/>
      <c r="L472" s="464"/>
      <c r="M472" s="462"/>
    </row>
    <row r="473" spans="1:13" x14ac:dyDescent="0.2">
      <c r="A473" s="462"/>
      <c r="B473" s="462"/>
      <c r="C473" s="462"/>
      <c r="D473" s="462"/>
      <c r="E473" s="462"/>
      <c r="F473" s="462"/>
      <c r="G473" s="462"/>
      <c r="H473" s="464"/>
      <c r="I473" s="599"/>
      <c r="J473" s="462"/>
      <c r="K473" s="462"/>
      <c r="L473" s="464"/>
      <c r="M473" s="462"/>
    </row>
    <row r="474" spans="1:13" x14ac:dyDescent="0.2">
      <c r="A474" s="462"/>
      <c r="B474" s="462"/>
      <c r="C474" s="462"/>
      <c r="D474" s="462"/>
      <c r="E474" s="462"/>
      <c r="F474" s="462"/>
      <c r="G474" s="462"/>
      <c r="H474" s="464"/>
      <c r="I474" s="599"/>
      <c r="J474" s="462"/>
      <c r="K474" s="462"/>
      <c r="L474" s="464"/>
      <c r="M474" s="462"/>
    </row>
    <row r="475" spans="1:13" x14ac:dyDescent="0.2">
      <c r="A475" s="462"/>
      <c r="B475" s="462"/>
      <c r="C475" s="462"/>
      <c r="D475" s="462"/>
      <c r="E475" s="462"/>
      <c r="F475" s="462"/>
      <c r="G475" s="462"/>
      <c r="H475" s="464"/>
      <c r="I475" s="599"/>
      <c r="J475" s="462"/>
      <c r="K475" s="462"/>
      <c r="L475" s="464"/>
      <c r="M475" s="462"/>
    </row>
    <row r="476" spans="1:13" x14ac:dyDescent="0.2">
      <c r="A476" s="462"/>
      <c r="B476" s="462"/>
      <c r="C476" s="462"/>
      <c r="D476" s="462"/>
      <c r="E476" s="462"/>
      <c r="F476" s="462"/>
      <c r="G476" s="462"/>
      <c r="H476" s="464"/>
      <c r="I476" s="599"/>
      <c r="J476" s="462"/>
      <c r="K476" s="462"/>
      <c r="L476" s="464"/>
      <c r="M476" s="462"/>
    </row>
    <row r="477" spans="1:13" x14ac:dyDescent="0.2">
      <c r="A477" s="462"/>
      <c r="B477" s="462"/>
      <c r="C477" s="462"/>
      <c r="D477" s="462"/>
      <c r="E477" s="462"/>
      <c r="F477" s="462"/>
      <c r="G477" s="462"/>
      <c r="H477" s="464"/>
      <c r="I477" s="599"/>
      <c r="J477" s="462"/>
      <c r="K477" s="462"/>
      <c r="L477" s="464"/>
      <c r="M477" s="462"/>
    </row>
    <row r="478" spans="1:13" x14ac:dyDescent="0.2">
      <c r="A478" s="462"/>
      <c r="B478" s="462"/>
      <c r="C478" s="462"/>
      <c r="D478" s="462"/>
      <c r="E478" s="462"/>
      <c r="F478" s="462"/>
      <c r="G478" s="462"/>
      <c r="H478" s="464"/>
      <c r="I478" s="599"/>
      <c r="J478" s="462"/>
      <c r="K478" s="462"/>
      <c r="L478" s="464"/>
      <c r="M478" s="462"/>
    </row>
  </sheetData>
  <sortState ref="A2:P2219">
    <sortCondition ref="C2:C2219"/>
  </sortState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workbookViewId="0">
      <selection activeCell="A2" sqref="A2:XFD12"/>
    </sheetView>
  </sheetViews>
  <sheetFormatPr defaultColWidth="14.28515625" defaultRowHeight="12.75" x14ac:dyDescent="0.2"/>
  <cols>
    <col min="9" max="9" width="14.28515625" style="341"/>
  </cols>
  <sheetData>
    <row r="1" spans="1:14" x14ac:dyDescent="0.2">
      <c r="A1" s="466" t="s">
        <v>388</v>
      </c>
      <c r="B1" s="466" t="s">
        <v>0</v>
      </c>
      <c r="C1" s="466" t="s">
        <v>389</v>
      </c>
      <c r="D1" s="466" t="s">
        <v>1</v>
      </c>
      <c r="E1" s="466" t="s">
        <v>31</v>
      </c>
      <c r="F1" s="466" t="s">
        <v>32</v>
      </c>
      <c r="G1" s="466" t="s">
        <v>40</v>
      </c>
      <c r="H1" s="466" t="s">
        <v>33</v>
      </c>
      <c r="I1" s="457" t="s">
        <v>2</v>
      </c>
      <c r="J1" s="466" t="s">
        <v>36</v>
      </c>
      <c r="K1" s="466" t="s">
        <v>3</v>
      </c>
      <c r="L1" s="466" t="s">
        <v>34</v>
      </c>
      <c r="M1" s="466" t="s">
        <v>35</v>
      </c>
    </row>
    <row r="2" spans="1:14" s="645" customFormat="1" x14ac:dyDescent="0.2">
      <c r="A2" s="645" t="s">
        <v>390</v>
      </c>
      <c r="B2" s="645" t="s">
        <v>395</v>
      </c>
      <c r="C2" s="645" t="s">
        <v>391</v>
      </c>
      <c r="D2" s="645" t="s">
        <v>534</v>
      </c>
      <c r="E2" s="645" t="s">
        <v>535</v>
      </c>
      <c r="F2" s="645" t="s">
        <v>536</v>
      </c>
      <c r="G2" s="645" t="s">
        <v>537</v>
      </c>
      <c r="H2" s="646">
        <v>42482</v>
      </c>
      <c r="I2" s="647">
        <v>200</v>
      </c>
      <c r="J2" s="645" t="s">
        <v>801</v>
      </c>
      <c r="K2" s="645" t="s">
        <v>194</v>
      </c>
      <c r="L2" s="646">
        <v>42485</v>
      </c>
      <c r="M2" s="645" t="s">
        <v>4</v>
      </c>
      <c r="N2" s="645" t="s">
        <v>801</v>
      </c>
    </row>
    <row r="3" spans="1:14" s="645" customFormat="1" x14ac:dyDescent="0.2">
      <c r="A3" s="645" t="s">
        <v>390</v>
      </c>
      <c r="B3" s="645" t="s">
        <v>395</v>
      </c>
      <c r="C3" s="645" t="s">
        <v>392</v>
      </c>
      <c r="D3" s="645" t="s">
        <v>254</v>
      </c>
      <c r="E3" s="645" t="s">
        <v>255</v>
      </c>
      <c r="F3" s="645" t="s">
        <v>256</v>
      </c>
      <c r="G3" s="645" t="s">
        <v>489</v>
      </c>
      <c r="H3" s="646">
        <v>42451</v>
      </c>
      <c r="I3" s="647">
        <f>79.96*-1</f>
        <v>-79.959999999999994</v>
      </c>
      <c r="J3" s="645" t="s">
        <v>801</v>
      </c>
      <c r="K3" s="645" t="s">
        <v>407</v>
      </c>
      <c r="L3" s="646">
        <v>42461</v>
      </c>
      <c r="M3" s="645" t="s">
        <v>4</v>
      </c>
      <c r="N3" s="645" t="s">
        <v>801</v>
      </c>
    </row>
    <row r="4" spans="1:14" s="645" customFormat="1" x14ac:dyDescent="0.2">
      <c r="A4" s="645" t="s">
        <v>390</v>
      </c>
      <c r="B4" s="645" t="s">
        <v>395</v>
      </c>
      <c r="C4" s="645" t="s">
        <v>391</v>
      </c>
      <c r="D4" s="645" t="s">
        <v>431</v>
      </c>
      <c r="E4" s="645" t="s">
        <v>432</v>
      </c>
      <c r="F4" s="645" t="s">
        <v>433</v>
      </c>
      <c r="G4" s="645" t="s">
        <v>491</v>
      </c>
      <c r="H4" s="646">
        <v>42461</v>
      </c>
      <c r="I4" s="647">
        <v>800</v>
      </c>
      <c r="J4" s="645" t="s">
        <v>801</v>
      </c>
      <c r="K4" s="645" t="s">
        <v>207</v>
      </c>
      <c r="L4" s="646">
        <v>42471</v>
      </c>
      <c r="M4" s="645" t="s">
        <v>4</v>
      </c>
      <c r="N4" s="645" t="s">
        <v>801</v>
      </c>
    </row>
    <row r="5" spans="1:14" s="645" customFormat="1" x14ac:dyDescent="0.2">
      <c r="A5" s="645" t="s">
        <v>390</v>
      </c>
      <c r="B5" s="645" t="s">
        <v>395</v>
      </c>
      <c r="C5" s="645" t="s">
        <v>392</v>
      </c>
      <c r="D5" s="645" t="s">
        <v>190</v>
      </c>
      <c r="E5" s="645" t="s">
        <v>191</v>
      </c>
      <c r="F5" s="645" t="s">
        <v>192</v>
      </c>
      <c r="G5" s="645" t="s">
        <v>494</v>
      </c>
      <c r="H5" s="646">
        <v>42478</v>
      </c>
      <c r="I5" s="647">
        <f>61.18*-1</f>
        <v>-61.18</v>
      </c>
      <c r="J5" s="645" t="s">
        <v>801</v>
      </c>
      <c r="K5" s="645" t="s">
        <v>160</v>
      </c>
      <c r="L5" s="646">
        <v>42478</v>
      </c>
      <c r="M5" s="645" t="s">
        <v>4</v>
      </c>
      <c r="N5" s="645" t="s">
        <v>801</v>
      </c>
    </row>
    <row r="6" spans="1:14" s="645" customFormat="1" x14ac:dyDescent="0.2">
      <c r="A6" s="645" t="s">
        <v>390</v>
      </c>
      <c r="B6" s="645" t="s">
        <v>395</v>
      </c>
      <c r="C6" s="645" t="s">
        <v>392</v>
      </c>
      <c r="D6" s="645" t="s">
        <v>190</v>
      </c>
      <c r="E6" s="645" t="s">
        <v>191</v>
      </c>
      <c r="F6" s="645" t="s">
        <v>192</v>
      </c>
      <c r="G6" s="645" t="s">
        <v>495</v>
      </c>
      <c r="H6" s="646">
        <v>42478</v>
      </c>
      <c r="I6" s="647">
        <f>14.06*-1</f>
        <v>-14.06</v>
      </c>
      <c r="J6" s="645" t="s">
        <v>801</v>
      </c>
      <c r="K6" s="645" t="s">
        <v>160</v>
      </c>
      <c r="L6" s="646">
        <v>42478</v>
      </c>
      <c r="M6" s="645" t="s">
        <v>4</v>
      </c>
      <c r="N6" s="645" t="s">
        <v>801</v>
      </c>
    </row>
    <row r="7" spans="1:14" s="645" customFormat="1" x14ac:dyDescent="0.2">
      <c r="A7" s="645" t="s">
        <v>390</v>
      </c>
      <c r="B7" s="645" t="s">
        <v>395</v>
      </c>
      <c r="C7" s="645" t="s">
        <v>392</v>
      </c>
      <c r="D7" s="645" t="s">
        <v>190</v>
      </c>
      <c r="E7" s="645" t="s">
        <v>191</v>
      </c>
      <c r="F7" s="645" t="s">
        <v>192</v>
      </c>
      <c r="G7" s="645" t="s">
        <v>499</v>
      </c>
      <c r="H7" s="646">
        <v>42478</v>
      </c>
      <c r="I7" s="647">
        <f>103.54*-1</f>
        <v>-103.54</v>
      </c>
      <c r="J7" s="645" t="s">
        <v>801</v>
      </c>
      <c r="K7" s="645" t="s">
        <v>584</v>
      </c>
      <c r="L7" s="646">
        <v>42478</v>
      </c>
      <c r="M7" s="645" t="s">
        <v>4</v>
      </c>
      <c r="N7" s="645" t="s">
        <v>801</v>
      </c>
    </row>
    <row r="8" spans="1:14" s="645" customFormat="1" x14ac:dyDescent="0.2">
      <c r="A8" s="645" t="s">
        <v>390</v>
      </c>
      <c r="B8" s="645" t="s">
        <v>395</v>
      </c>
      <c r="C8" s="645" t="s">
        <v>392</v>
      </c>
      <c r="D8" s="645" t="s">
        <v>526</v>
      </c>
      <c r="E8" s="645" t="s">
        <v>527</v>
      </c>
      <c r="F8" s="645" t="s">
        <v>528</v>
      </c>
      <c r="G8" s="645" t="s">
        <v>529</v>
      </c>
      <c r="H8" s="646">
        <v>42468</v>
      </c>
      <c r="I8" s="647">
        <f>828.82*-1</f>
        <v>-828.82</v>
      </c>
      <c r="J8" s="645" t="s">
        <v>801</v>
      </c>
      <c r="K8" s="645" t="s">
        <v>500</v>
      </c>
      <c r="L8" s="646">
        <v>42471</v>
      </c>
      <c r="M8" s="645" t="s">
        <v>4</v>
      </c>
      <c r="N8" s="645" t="s">
        <v>801</v>
      </c>
    </row>
    <row r="9" spans="1:14" s="645" customFormat="1" x14ac:dyDescent="0.2">
      <c r="A9" s="645" t="s">
        <v>390</v>
      </c>
      <c r="B9" s="645" t="s">
        <v>395</v>
      </c>
      <c r="C9" s="645" t="s">
        <v>391</v>
      </c>
      <c r="D9" s="645" t="s">
        <v>505</v>
      </c>
      <c r="E9" s="645" t="s">
        <v>810</v>
      </c>
      <c r="F9" s="645" t="s">
        <v>506</v>
      </c>
      <c r="G9" s="645" t="s">
        <v>507</v>
      </c>
      <c r="H9" s="646">
        <v>42488</v>
      </c>
      <c r="I9" s="647">
        <v>7276.94</v>
      </c>
      <c r="J9" s="645" t="s">
        <v>508</v>
      </c>
      <c r="K9" s="645" t="s">
        <v>156</v>
      </c>
      <c r="L9" s="646">
        <v>42489</v>
      </c>
      <c r="M9" s="645" t="s">
        <v>4</v>
      </c>
      <c r="N9" s="645" t="s">
        <v>4055</v>
      </c>
    </row>
    <row r="10" spans="1:14" s="645" customFormat="1" x14ac:dyDescent="0.2">
      <c r="A10" s="645" t="s">
        <v>390</v>
      </c>
      <c r="B10" s="645" t="s">
        <v>193</v>
      </c>
      <c r="C10" s="645" t="s">
        <v>391</v>
      </c>
      <c r="D10" s="645" t="s">
        <v>2276</v>
      </c>
      <c r="E10" s="645" t="s">
        <v>2277</v>
      </c>
      <c r="F10" s="645" t="s">
        <v>801</v>
      </c>
      <c r="G10" s="645" t="s">
        <v>2278</v>
      </c>
      <c r="H10" s="646">
        <v>42214</v>
      </c>
      <c r="I10" s="647">
        <v>299.2</v>
      </c>
      <c r="J10" s="645" t="s">
        <v>801</v>
      </c>
      <c r="K10" s="645" t="s">
        <v>519</v>
      </c>
      <c r="L10" s="646">
        <v>42487</v>
      </c>
      <c r="M10" s="645" t="s">
        <v>4</v>
      </c>
      <c r="N10" s="645" t="s">
        <v>801</v>
      </c>
    </row>
    <row r="11" spans="1:14" s="645" customFormat="1" x14ac:dyDescent="0.2">
      <c r="A11" s="645" t="s">
        <v>390</v>
      </c>
      <c r="B11" s="645" t="s">
        <v>193</v>
      </c>
      <c r="C11" s="645" t="s">
        <v>391</v>
      </c>
      <c r="D11" s="645" t="s">
        <v>521</v>
      </c>
      <c r="E11" s="645" t="s">
        <v>522</v>
      </c>
      <c r="F11" s="645" t="s">
        <v>523</v>
      </c>
      <c r="G11" s="645" t="s">
        <v>524</v>
      </c>
      <c r="H11" s="646">
        <v>42275</v>
      </c>
      <c r="I11" s="647">
        <v>8.5399999999999991</v>
      </c>
      <c r="J11" s="645" t="s">
        <v>525</v>
      </c>
      <c r="K11" s="645" t="s">
        <v>267</v>
      </c>
      <c r="L11" s="646">
        <v>42467</v>
      </c>
      <c r="M11" s="645" t="s">
        <v>4</v>
      </c>
      <c r="N11" s="645" t="s">
        <v>4056</v>
      </c>
    </row>
    <row r="12" spans="1:14" s="645" customFormat="1" x14ac:dyDescent="0.2">
      <c r="A12" s="645" t="s">
        <v>658</v>
      </c>
      <c r="B12" s="645" t="s">
        <v>193</v>
      </c>
      <c r="C12" s="645" t="s">
        <v>391</v>
      </c>
      <c r="D12" s="645" t="s">
        <v>663</v>
      </c>
      <c r="E12" s="645" t="s">
        <v>664</v>
      </c>
      <c r="F12" s="645" t="s">
        <v>801</v>
      </c>
      <c r="G12" s="645" t="s">
        <v>665</v>
      </c>
      <c r="H12" s="646">
        <v>42361</v>
      </c>
      <c r="I12" s="647">
        <v>41770.129999999997</v>
      </c>
      <c r="J12" s="645" t="s">
        <v>801</v>
      </c>
      <c r="K12" s="645" t="s">
        <v>169</v>
      </c>
      <c r="L12" s="646">
        <v>42488</v>
      </c>
      <c r="M12" s="645" t="s">
        <v>4</v>
      </c>
      <c r="N12" s="645" t="s">
        <v>801</v>
      </c>
    </row>
    <row r="13" spans="1:14" x14ac:dyDescent="0.2">
      <c r="I13" s="341">
        <f>SUM(I2:I12)</f>
        <v>49267.25</v>
      </c>
    </row>
  </sheetData>
  <sortState ref="A2:M63">
    <sortCondition ref="C2:C63"/>
  </sortState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51"/>
  <sheetViews>
    <sheetView workbookViewId="0">
      <selection activeCell="A2" sqref="A2:XFD4"/>
    </sheetView>
  </sheetViews>
  <sheetFormatPr defaultRowHeight="12.75" x14ac:dyDescent="0.2"/>
  <cols>
    <col min="1" max="1" width="11.85546875" customWidth="1"/>
    <col min="8" max="8" width="18.28515625" customWidth="1"/>
    <col min="9" max="10" width="13.140625" style="341" customWidth="1"/>
    <col min="11" max="11" width="16" customWidth="1"/>
    <col min="12" max="12" width="20.28515625" customWidth="1"/>
    <col min="13" max="13" width="15.85546875" customWidth="1"/>
  </cols>
  <sheetData>
    <row r="1" spans="1:14" s="340" customFormat="1" x14ac:dyDescent="0.2">
      <c r="A1" s="479" t="s">
        <v>388</v>
      </c>
      <c r="B1" s="479" t="s">
        <v>0</v>
      </c>
      <c r="C1" s="479" t="s">
        <v>389</v>
      </c>
      <c r="D1" s="479" t="s">
        <v>1</v>
      </c>
      <c r="E1" s="479" t="s">
        <v>31</v>
      </c>
      <c r="F1" s="479" t="s">
        <v>32</v>
      </c>
      <c r="G1" s="479" t="s">
        <v>40</v>
      </c>
      <c r="H1" s="479" t="s">
        <v>33</v>
      </c>
      <c r="I1" s="626" t="s">
        <v>2</v>
      </c>
      <c r="J1" s="479" t="s">
        <v>36</v>
      </c>
      <c r="K1" s="479" t="s">
        <v>3</v>
      </c>
      <c r="L1" s="479" t="s">
        <v>34</v>
      </c>
      <c r="M1" s="479" t="s">
        <v>35</v>
      </c>
    </row>
    <row r="2" spans="1:14" s="645" customFormat="1" x14ac:dyDescent="0.2">
      <c r="A2" s="645" t="s">
        <v>390</v>
      </c>
      <c r="B2" s="645" t="s">
        <v>395</v>
      </c>
      <c r="C2" s="645" t="s">
        <v>391</v>
      </c>
      <c r="D2" s="645" t="s">
        <v>431</v>
      </c>
      <c r="E2" s="645" t="s">
        <v>432</v>
      </c>
      <c r="F2" s="645" t="s">
        <v>433</v>
      </c>
      <c r="G2" s="645" t="s">
        <v>558</v>
      </c>
      <c r="H2" s="646">
        <v>42490</v>
      </c>
      <c r="I2" s="647">
        <v>1000</v>
      </c>
      <c r="J2" s="645" t="s">
        <v>801</v>
      </c>
      <c r="K2" s="645" t="s">
        <v>207</v>
      </c>
      <c r="L2" s="646">
        <v>42501</v>
      </c>
      <c r="M2" s="645" t="s">
        <v>4</v>
      </c>
      <c r="N2" s="645" t="s">
        <v>801</v>
      </c>
    </row>
    <row r="3" spans="1:14" s="645" customFormat="1" x14ac:dyDescent="0.2">
      <c r="A3" s="645" t="s">
        <v>390</v>
      </c>
      <c r="B3" s="645" t="s">
        <v>395</v>
      </c>
      <c r="C3" s="645" t="s">
        <v>391</v>
      </c>
      <c r="D3" s="645" t="s">
        <v>431</v>
      </c>
      <c r="E3" s="645" t="s">
        <v>432</v>
      </c>
      <c r="F3" s="645" t="s">
        <v>433</v>
      </c>
      <c r="G3" s="645" t="s">
        <v>559</v>
      </c>
      <c r="H3" s="646">
        <v>42490</v>
      </c>
      <c r="I3" s="647">
        <v>500</v>
      </c>
      <c r="J3" s="645" t="s">
        <v>801</v>
      </c>
      <c r="K3" s="645" t="s">
        <v>207</v>
      </c>
      <c r="L3" s="646">
        <v>42501</v>
      </c>
      <c r="M3" s="645" t="s">
        <v>4</v>
      </c>
      <c r="N3" s="645" t="s">
        <v>801</v>
      </c>
    </row>
    <row r="4" spans="1:14" s="645" customFormat="1" x14ac:dyDescent="0.2">
      <c r="A4" s="645" t="s">
        <v>390</v>
      </c>
      <c r="B4" s="645" t="s">
        <v>395</v>
      </c>
      <c r="C4" s="645" t="s">
        <v>391</v>
      </c>
      <c r="D4" s="645" t="s">
        <v>352</v>
      </c>
      <c r="E4" s="645" t="s">
        <v>353</v>
      </c>
      <c r="F4" s="645" t="s">
        <v>354</v>
      </c>
      <c r="G4" s="645" t="s">
        <v>579</v>
      </c>
      <c r="H4" s="646">
        <v>42492</v>
      </c>
      <c r="I4" s="647">
        <v>1385.09</v>
      </c>
      <c r="J4" s="645" t="s">
        <v>580</v>
      </c>
      <c r="K4" s="645" t="s">
        <v>531</v>
      </c>
      <c r="L4" s="646">
        <v>42493</v>
      </c>
      <c r="M4" s="645" t="s">
        <v>4</v>
      </c>
      <c r="N4" s="645" t="s">
        <v>4058</v>
      </c>
    </row>
    <row r="5" spans="1:14" x14ac:dyDescent="0.2">
      <c r="A5" s="477"/>
      <c r="B5" s="477"/>
      <c r="C5" s="477"/>
      <c r="D5" s="477"/>
      <c r="E5" s="477"/>
      <c r="F5" s="477"/>
      <c r="G5" s="477"/>
      <c r="H5" s="478"/>
      <c r="I5" s="627">
        <f>SUM(I2:I4)</f>
        <v>2885.09</v>
      </c>
      <c r="J5" s="477"/>
      <c r="K5" s="477"/>
      <c r="L5" s="478"/>
      <c r="M5" s="477"/>
      <c r="N5" s="475"/>
    </row>
    <row r="6" spans="1:14" x14ac:dyDescent="0.2">
      <c r="A6" s="477"/>
      <c r="B6" s="477"/>
      <c r="C6" s="477"/>
      <c r="D6" s="477"/>
      <c r="E6" s="477"/>
      <c r="F6" s="477"/>
      <c r="G6" s="477"/>
      <c r="H6" s="478"/>
      <c r="I6" s="627"/>
      <c r="J6" s="477"/>
      <c r="K6" s="477"/>
      <c r="L6" s="478"/>
      <c r="M6" s="477"/>
      <c r="N6" s="475"/>
    </row>
    <row r="7" spans="1:14" x14ac:dyDescent="0.2">
      <c r="A7" s="477"/>
      <c r="B7" s="477"/>
      <c r="C7" s="477"/>
      <c r="D7" s="477"/>
      <c r="E7" s="477"/>
      <c r="F7" s="477"/>
      <c r="G7" s="477"/>
      <c r="H7" s="478"/>
      <c r="I7" s="627"/>
      <c r="J7" s="477"/>
      <c r="K7" s="477"/>
      <c r="L7" s="478"/>
      <c r="M7" s="477"/>
      <c r="N7" s="475"/>
    </row>
    <row r="8" spans="1:14" x14ac:dyDescent="0.2">
      <c r="A8" s="477"/>
      <c r="B8" s="477"/>
      <c r="C8" s="477"/>
      <c r="D8" s="477"/>
      <c r="E8" s="477"/>
      <c r="F8" s="477"/>
      <c r="G8" s="477"/>
      <c r="H8" s="478"/>
      <c r="I8" s="627"/>
      <c r="J8" s="477"/>
      <c r="K8" s="477"/>
      <c r="L8" s="478"/>
      <c r="M8" s="477"/>
      <c r="N8" s="475"/>
    </row>
    <row r="9" spans="1:14" x14ac:dyDescent="0.2">
      <c r="A9" s="477"/>
      <c r="B9" s="477"/>
      <c r="C9" s="477"/>
      <c r="D9" s="477"/>
      <c r="E9" s="477"/>
      <c r="F9" s="477"/>
      <c r="G9" s="477"/>
      <c r="H9" s="478"/>
      <c r="I9" s="627"/>
      <c r="J9" s="477"/>
      <c r="K9" s="477"/>
      <c r="L9" s="478"/>
      <c r="M9" s="477"/>
      <c r="N9" s="475"/>
    </row>
    <row r="10" spans="1:14" x14ac:dyDescent="0.2">
      <c r="A10" s="477"/>
      <c r="B10" s="477"/>
      <c r="C10" s="477"/>
      <c r="D10" s="477"/>
      <c r="E10" s="477"/>
      <c r="F10" s="477"/>
      <c r="G10" s="477"/>
      <c r="H10" s="478"/>
      <c r="I10" s="627"/>
      <c r="J10" s="477"/>
      <c r="K10" s="477"/>
      <c r="L10" s="478"/>
      <c r="M10" s="477"/>
      <c r="N10" s="475"/>
    </row>
    <row r="11" spans="1:14" x14ac:dyDescent="0.2">
      <c r="A11" s="477"/>
      <c r="B11" s="477"/>
      <c r="C11" s="477"/>
      <c r="D11" s="477"/>
      <c r="E11" s="477"/>
      <c r="F11" s="477"/>
      <c r="G11" s="477"/>
      <c r="H11" s="478"/>
      <c r="I11" s="627"/>
      <c r="J11" s="477"/>
      <c r="K11" s="477"/>
      <c r="L11" s="478"/>
      <c r="M11" s="477"/>
      <c r="N11" s="475"/>
    </row>
    <row r="12" spans="1:14" x14ac:dyDescent="0.2">
      <c r="A12" s="477"/>
      <c r="B12" s="477"/>
      <c r="C12" s="477"/>
      <c r="D12" s="477"/>
      <c r="E12" s="477"/>
      <c r="F12" s="477"/>
      <c r="G12" s="477"/>
      <c r="H12" s="478"/>
      <c r="I12" s="627"/>
      <c r="J12" s="477"/>
      <c r="K12" s="477"/>
      <c r="L12" s="478"/>
      <c r="M12" s="477"/>
      <c r="N12" s="475"/>
    </row>
    <row r="13" spans="1:14" x14ac:dyDescent="0.2">
      <c r="A13" s="477"/>
      <c r="B13" s="477"/>
      <c r="C13" s="477"/>
      <c r="D13" s="477"/>
      <c r="E13" s="477"/>
      <c r="F13" s="477"/>
      <c r="G13" s="477"/>
      <c r="H13" s="478"/>
      <c r="I13" s="627"/>
      <c r="J13" s="477"/>
      <c r="K13" s="477"/>
      <c r="L13" s="478"/>
      <c r="M13" s="477"/>
      <c r="N13" s="475"/>
    </row>
    <row r="14" spans="1:14" x14ac:dyDescent="0.2">
      <c r="A14" s="477"/>
      <c r="B14" s="477"/>
      <c r="C14" s="477"/>
      <c r="D14" s="477"/>
      <c r="E14" s="477"/>
      <c r="F14" s="477"/>
      <c r="G14" s="477"/>
      <c r="H14" s="478"/>
      <c r="I14" s="627"/>
      <c r="J14" s="477"/>
      <c r="K14" s="477"/>
      <c r="L14" s="478"/>
      <c r="M14" s="477"/>
      <c r="N14" s="475"/>
    </row>
    <row r="15" spans="1:14" x14ac:dyDescent="0.2">
      <c r="A15" s="477"/>
      <c r="B15" s="477"/>
      <c r="C15" s="477"/>
      <c r="D15" s="477"/>
      <c r="E15" s="477"/>
      <c r="F15" s="477"/>
      <c r="G15" s="477"/>
      <c r="H15" s="478"/>
      <c r="I15" s="627"/>
      <c r="J15" s="477"/>
      <c r="K15" s="477"/>
      <c r="L15" s="478"/>
      <c r="M15" s="477"/>
      <c r="N15" s="475"/>
    </row>
    <row r="16" spans="1:14" x14ac:dyDescent="0.2">
      <c r="A16" s="477"/>
      <c r="B16" s="477"/>
      <c r="C16" s="477"/>
      <c r="D16" s="477"/>
      <c r="E16" s="477"/>
      <c r="F16" s="477"/>
      <c r="G16" s="477"/>
      <c r="H16" s="478"/>
      <c r="I16" s="627"/>
      <c r="J16" s="477"/>
      <c r="K16" s="477"/>
      <c r="L16" s="478"/>
      <c r="M16" s="477"/>
      <c r="N16" s="475"/>
    </row>
    <row r="17" spans="1:14" x14ac:dyDescent="0.2">
      <c r="A17" s="477"/>
      <c r="B17" s="477"/>
      <c r="C17" s="477"/>
      <c r="D17" s="477"/>
      <c r="E17" s="477"/>
      <c r="F17" s="477"/>
      <c r="G17" s="477"/>
      <c r="H17" s="478"/>
      <c r="I17" s="627"/>
      <c r="J17" s="477"/>
      <c r="K17" s="477"/>
      <c r="L17" s="478"/>
      <c r="M17" s="477"/>
      <c r="N17" s="475"/>
    </row>
    <row r="18" spans="1:14" x14ac:dyDescent="0.2">
      <c r="A18" s="477"/>
      <c r="B18" s="477"/>
      <c r="C18" s="477"/>
      <c r="D18" s="477"/>
      <c r="E18" s="477"/>
      <c r="F18" s="477"/>
      <c r="G18" s="477"/>
      <c r="H18" s="478"/>
      <c r="I18" s="627"/>
      <c r="J18" s="477"/>
      <c r="K18" s="477"/>
      <c r="L18" s="478"/>
      <c r="M18" s="477"/>
      <c r="N18" s="475"/>
    </row>
    <row r="19" spans="1:14" x14ac:dyDescent="0.2">
      <c r="A19" s="477"/>
      <c r="B19" s="477"/>
      <c r="C19" s="477"/>
      <c r="D19" s="477"/>
      <c r="E19" s="477"/>
      <c r="F19" s="477"/>
      <c r="G19" s="477"/>
      <c r="H19" s="478"/>
      <c r="I19" s="627"/>
      <c r="J19" s="477"/>
      <c r="K19" s="477"/>
      <c r="L19" s="478"/>
      <c r="M19" s="477"/>
      <c r="N19" s="475"/>
    </row>
    <row r="20" spans="1:14" x14ac:dyDescent="0.2">
      <c r="A20" s="477"/>
      <c r="B20" s="477"/>
      <c r="C20" s="477"/>
      <c r="D20" s="477"/>
      <c r="E20" s="477"/>
      <c r="F20" s="477"/>
      <c r="G20" s="477"/>
      <c r="H20" s="478"/>
      <c r="I20" s="627"/>
      <c r="J20" s="477"/>
      <c r="K20" s="477"/>
      <c r="L20" s="478"/>
      <c r="M20" s="477"/>
      <c r="N20" s="475"/>
    </row>
    <row r="21" spans="1:14" x14ac:dyDescent="0.2">
      <c r="A21" s="477"/>
      <c r="B21" s="477"/>
      <c r="C21" s="477"/>
      <c r="D21" s="477"/>
      <c r="E21" s="477"/>
      <c r="F21" s="477"/>
      <c r="G21" s="477"/>
      <c r="H21" s="478"/>
      <c r="I21" s="627"/>
      <c r="J21" s="477"/>
      <c r="K21" s="477"/>
      <c r="L21" s="478"/>
      <c r="M21" s="477"/>
      <c r="N21" s="475"/>
    </row>
    <row r="22" spans="1:14" x14ac:dyDescent="0.2">
      <c r="A22" s="477"/>
      <c r="B22" s="477"/>
      <c r="C22" s="477"/>
      <c r="D22" s="477"/>
      <c r="E22" s="477"/>
      <c r="F22" s="477"/>
      <c r="G22" s="477"/>
      <c r="H22" s="478"/>
      <c r="I22" s="627"/>
      <c r="J22" s="477"/>
      <c r="K22" s="477"/>
      <c r="L22" s="478"/>
      <c r="M22" s="477"/>
      <c r="N22" s="475"/>
    </row>
    <row r="23" spans="1:14" x14ac:dyDescent="0.2">
      <c r="A23" s="477"/>
      <c r="B23" s="477"/>
      <c r="C23" s="477"/>
      <c r="D23" s="477"/>
      <c r="E23" s="477"/>
      <c r="F23" s="477"/>
      <c r="G23" s="477"/>
      <c r="H23" s="478"/>
      <c r="I23" s="627"/>
      <c r="J23" s="477"/>
      <c r="K23" s="477"/>
      <c r="L23" s="478"/>
      <c r="M23" s="477"/>
      <c r="N23" s="475"/>
    </row>
    <row r="24" spans="1:14" x14ac:dyDescent="0.2">
      <c r="A24" s="477"/>
      <c r="B24" s="477"/>
      <c r="C24" s="477"/>
      <c r="D24" s="477"/>
      <c r="E24" s="477"/>
      <c r="F24" s="477"/>
      <c r="G24" s="477"/>
      <c r="H24" s="478"/>
      <c r="I24" s="627"/>
      <c r="J24" s="477"/>
      <c r="K24" s="477"/>
      <c r="L24" s="478"/>
      <c r="M24" s="477"/>
      <c r="N24" s="475"/>
    </row>
    <row r="25" spans="1:14" x14ac:dyDescent="0.2">
      <c r="A25" s="477"/>
      <c r="B25" s="477"/>
      <c r="C25" s="477"/>
      <c r="D25" s="477"/>
      <c r="E25" s="477"/>
      <c r="F25" s="477"/>
      <c r="G25" s="477"/>
      <c r="H25" s="478"/>
      <c r="I25" s="627"/>
      <c r="J25" s="477"/>
      <c r="K25" s="477"/>
      <c r="L25" s="478"/>
      <c r="M25" s="477"/>
      <c r="N25" s="475"/>
    </row>
    <row r="26" spans="1:14" x14ac:dyDescent="0.2">
      <c r="A26" s="477"/>
      <c r="B26" s="477"/>
      <c r="C26" s="477"/>
      <c r="D26" s="477"/>
      <c r="E26" s="477"/>
      <c r="F26" s="477"/>
      <c r="G26" s="477"/>
      <c r="H26" s="478"/>
      <c r="I26" s="627"/>
      <c r="J26" s="477"/>
      <c r="K26" s="477"/>
      <c r="L26" s="478"/>
      <c r="M26" s="477"/>
      <c r="N26" s="475"/>
    </row>
    <row r="27" spans="1:14" x14ac:dyDescent="0.2">
      <c r="A27" s="477"/>
      <c r="B27" s="477"/>
      <c r="C27" s="477"/>
      <c r="D27" s="477"/>
      <c r="E27" s="477"/>
      <c r="F27" s="477"/>
      <c r="G27" s="477"/>
      <c r="H27" s="478"/>
      <c r="I27" s="627"/>
      <c r="J27" s="477"/>
      <c r="K27" s="477"/>
      <c r="L27" s="478"/>
      <c r="M27" s="477"/>
      <c r="N27" s="475"/>
    </row>
    <row r="28" spans="1:14" x14ac:dyDescent="0.2">
      <c r="A28" s="477"/>
      <c r="B28" s="477"/>
      <c r="C28" s="477"/>
      <c r="D28" s="477"/>
      <c r="E28" s="477"/>
      <c r="F28" s="477"/>
      <c r="G28" s="477"/>
      <c r="H28" s="478"/>
      <c r="I28" s="627"/>
      <c r="J28" s="477"/>
      <c r="K28" s="477"/>
      <c r="L28" s="478"/>
      <c r="M28" s="477"/>
      <c r="N28" s="475"/>
    </row>
    <row r="29" spans="1:14" x14ac:dyDescent="0.2">
      <c r="A29" s="477"/>
      <c r="B29" s="477"/>
      <c r="C29" s="477"/>
      <c r="D29" s="477"/>
      <c r="E29" s="477"/>
      <c r="F29" s="477"/>
      <c r="G29" s="477"/>
      <c r="H29" s="478"/>
      <c r="I29" s="627"/>
      <c r="J29" s="477"/>
      <c r="K29" s="477"/>
      <c r="L29" s="478"/>
      <c r="M29" s="477"/>
      <c r="N29" s="475"/>
    </row>
    <row r="30" spans="1:14" x14ac:dyDescent="0.2">
      <c r="A30" s="477"/>
      <c r="B30" s="477"/>
      <c r="C30" s="477"/>
      <c r="D30" s="477"/>
      <c r="E30" s="477"/>
      <c r="F30" s="477"/>
      <c r="G30" s="477"/>
      <c r="H30" s="478"/>
      <c r="I30" s="627"/>
      <c r="J30" s="477"/>
      <c r="K30" s="477"/>
      <c r="L30" s="478"/>
      <c r="M30" s="477"/>
      <c r="N30" s="475"/>
    </row>
    <row r="31" spans="1:14" x14ac:dyDescent="0.2">
      <c r="A31" s="477"/>
      <c r="B31" s="477"/>
      <c r="C31" s="477"/>
      <c r="D31" s="477"/>
      <c r="E31" s="477"/>
      <c r="F31" s="477"/>
      <c r="G31" s="477"/>
      <c r="H31" s="478"/>
      <c r="I31" s="627"/>
      <c r="J31" s="477"/>
      <c r="K31" s="477"/>
      <c r="L31" s="478"/>
      <c r="M31" s="477"/>
      <c r="N31" s="475"/>
    </row>
    <row r="32" spans="1:14" x14ac:dyDescent="0.2">
      <c r="A32" s="477"/>
      <c r="B32" s="477"/>
      <c r="C32" s="477"/>
      <c r="D32" s="477"/>
      <c r="E32" s="477"/>
      <c r="F32" s="477"/>
      <c r="G32" s="477"/>
      <c r="H32" s="478"/>
      <c r="I32" s="627"/>
      <c r="J32" s="477"/>
      <c r="K32" s="477"/>
      <c r="L32" s="478"/>
      <c r="M32" s="477"/>
      <c r="N32" s="475"/>
    </row>
    <row r="33" spans="1:14" x14ac:dyDescent="0.2">
      <c r="A33" s="477"/>
      <c r="B33" s="477"/>
      <c r="C33" s="477"/>
      <c r="D33" s="477"/>
      <c r="E33" s="477"/>
      <c r="F33" s="477"/>
      <c r="G33" s="477"/>
      <c r="H33" s="478"/>
      <c r="I33" s="627"/>
      <c r="J33" s="477"/>
      <c r="K33" s="477"/>
      <c r="L33" s="478"/>
      <c r="M33" s="477"/>
      <c r="N33" s="475"/>
    </row>
    <row r="34" spans="1:14" x14ac:dyDescent="0.2">
      <c r="A34" s="477"/>
      <c r="B34" s="477"/>
      <c r="C34" s="477"/>
      <c r="D34" s="477"/>
      <c r="E34" s="477"/>
      <c r="F34" s="477"/>
      <c r="G34" s="477"/>
      <c r="H34" s="478"/>
      <c r="I34" s="627"/>
      <c r="J34" s="477"/>
      <c r="K34" s="477"/>
      <c r="L34" s="478"/>
      <c r="M34" s="477"/>
      <c r="N34" s="475"/>
    </row>
    <row r="35" spans="1:14" x14ac:dyDescent="0.2">
      <c r="A35" s="477"/>
      <c r="B35" s="477"/>
      <c r="C35" s="477"/>
      <c r="D35" s="477"/>
      <c r="E35" s="477"/>
      <c r="F35" s="477"/>
      <c r="G35" s="477"/>
      <c r="H35" s="478"/>
      <c r="I35" s="627"/>
      <c r="J35" s="477"/>
      <c r="K35" s="477"/>
      <c r="L35" s="478"/>
      <c r="M35" s="477"/>
      <c r="N35" s="475"/>
    </row>
    <row r="36" spans="1:14" x14ac:dyDescent="0.2">
      <c r="A36" s="477"/>
      <c r="B36" s="477"/>
      <c r="C36" s="477"/>
      <c r="D36" s="477"/>
      <c r="E36" s="477"/>
      <c r="F36" s="477"/>
      <c r="G36" s="477"/>
      <c r="H36" s="478"/>
      <c r="I36" s="627"/>
      <c r="J36" s="477"/>
      <c r="K36" s="477"/>
      <c r="L36" s="478"/>
      <c r="M36" s="477"/>
      <c r="N36" s="475"/>
    </row>
    <row r="37" spans="1:14" x14ac:dyDescent="0.2">
      <c r="A37" s="477"/>
      <c r="B37" s="477"/>
      <c r="C37" s="477"/>
      <c r="D37" s="477"/>
      <c r="E37" s="477"/>
      <c r="F37" s="477"/>
      <c r="G37" s="477"/>
      <c r="H37" s="478"/>
      <c r="I37" s="627"/>
      <c r="J37" s="477"/>
      <c r="K37" s="477"/>
      <c r="L37" s="478"/>
      <c r="M37" s="477"/>
      <c r="N37" s="475"/>
    </row>
    <row r="38" spans="1:14" x14ac:dyDescent="0.2">
      <c r="A38" s="477"/>
      <c r="B38" s="477"/>
      <c r="C38" s="477"/>
      <c r="D38" s="477"/>
      <c r="E38" s="477"/>
      <c r="F38" s="477"/>
      <c r="G38" s="477"/>
      <c r="H38" s="478"/>
      <c r="I38" s="627"/>
      <c r="J38" s="477"/>
      <c r="K38" s="477"/>
      <c r="L38" s="478"/>
      <c r="M38" s="477"/>
      <c r="N38" s="475"/>
    </row>
    <row r="39" spans="1:14" x14ac:dyDescent="0.2">
      <c r="A39" s="477"/>
      <c r="B39" s="477"/>
      <c r="C39" s="477"/>
      <c r="D39" s="477"/>
      <c r="E39" s="477"/>
      <c r="F39" s="477"/>
      <c r="G39" s="477"/>
      <c r="H39" s="478"/>
      <c r="I39" s="627"/>
      <c r="J39" s="477"/>
      <c r="K39" s="477"/>
      <c r="L39" s="478"/>
      <c r="M39" s="477"/>
      <c r="N39" s="475"/>
    </row>
    <row r="40" spans="1:14" x14ac:dyDescent="0.2">
      <c r="A40" s="477"/>
      <c r="B40" s="477"/>
      <c r="C40" s="477"/>
      <c r="D40" s="477"/>
      <c r="E40" s="477"/>
      <c r="F40" s="477"/>
      <c r="G40" s="477"/>
      <c r="H40" s="478"/>
      <c r="I40" s="627"/>
      <c r="J40" s="477"/>
      <c r="K40" s="477"/>
      <c r="L40" s="478"/>
      <c r="M40" s="477"/>
      <c r="N40" s="475"/>
    </row>
    <row r="41" spans="1:14" x14ac:dyDescent="0.2">
      <c r="A41" s="477"/>
      <c r="B41" s="477"/>
      <c r="C41" s="477"/>
      <c r="D41" s="477"/>
      <c r="E41" s="477"/>
      <c r="F41" s="477"/>
      <c r="G41" s="477"/>
      <c r="H41" s="478"/>
      <c r="I41" s="627"/>
      <c r="J41" s="477"/>
      <c r="K41" s="477"/>
      <c r="L41" s="478"/>
      <c r="M41" s="477"/>
      <c r="N41" s="475"/>
    </row>
    <row r="42" spans="1:14" x14ac:dyDescent="0.2">
      <c r="A42" s="477"/>
      <c r="B42" s="477"/>
      <c r="C42" s="477"/>
      <c r="D42" s="477"/>
      <c r="E42" s="477"/>
      <c r="F42" s="477"/>
      <c r="G42" s="477"/>
      <c r="H42" s="478"/>
      <c r="I42" s="627"/>
      <c r="J42" s="477"/>
      <c r="K42" s="477"/>
      <c r="L42" s="478"/>
      <c r="M42" s="477"/>
      <c r="N42" s="475"/>
    </row>
    <row r="43" spans="1:14" x14ac:dyDescent="0.2">
      <c r="A43" s="477"/>
      <c r="B43" s="477"/>
      <c r="C43" s="477"/>
      <c r="D43" s="477"/>
      <c r="E43" s="477"/>
      <c r="F43" s="477"/>
      <c r="G43" s="477"/>
      <c r="H43" s="478"/>
      <c r="I43" s="627"/>
      <c r="J43" s="477"/>
      <c r="K43" s="477"/>
      <c r="L43" s="478"/>
      <c r="M43" s="477"/>
      <c r="N43" s="475"/>
    </row>
    <row r="44" spans="1:14" x14ac:dyDescent="0.2">
      <c r="A44" s="477"/>
      <c r="B44" s="477"/>
      <c r="C44" s="477"/>
      <c r="D44" s="477"/>
      <c r="E44" s="477"/>
      <c r="F44" s="477"/>
      <c r="G44" s="477"/>
      <c r="H44" s="478"/>
      <c r="I44" s="627"/>
      <c r="J44" s="477"/>
      <c r="K44" s="477"/>
      <c r="L44" s="478"/>
      <c r="M44" s="477"/>
      <c r="N44" s="475"/>
    </row>
    <row r="45" spans="1:14" x14ac:dyDescent="0.2">
      <c r="A45" s="477"/>
      <c r="B45" s="477"/>
      <c r="C45" s="477"/>
      <c r="D45" s="477"/>
      <c r="E45" s="477"/>
      <c r="F45" s="477"/>
      <c r="G45" s="477"/>
      <c r="H45" s="478"/>
      <c r="I45" s="627"/>
      <c r="J45" s="477"/>
      <c r="K45" s="477"/>
      <c r="L45" s="478"/>
      <c r="M45" s="477"/>
      <c r="N45" s="475"/>
    </row>
    <row r="46" spans="1:14" x14ac:dyDescent="0.2">
      <c r="A46" s="477"/>
      <c r="B46" s="477"/>
      <c r="C46" s="477"/>
      <c r="D46" s="477"/>
      <c r="E46" s="477"/>
      <c r="F46" s="477"/>
      <c r="G46" s="477"/>
      <c r="H46" s="478"/>
      <c r="I46" s="627"/>
      <c r="J46" s="477"/>
      <c r="K46" s="477"/>
      <c r="L46" s="478"/>
      <c r="M46" s="477"/>
      <c r="N46" s="475"/>
    </row>
    <row r="47" spans="1:14" x14ac:dyDescent="0.2">
      <c r="A47" s="477"/>
      <c r="B47" s="477"/>
      <c r="C47" s="477"/>
      <c r="D47" s="477"/>
      <c r="E47" s="477"/>
      <c r="F47" s="477"/>
      <c r="G47" s="477"/>
      <c r="H47" s="478"/>
      <c r="I47" s="627"/>
      <c r="J47" s="477"/>
      <c r="K47" s="477"/>
      <c r="L47" s="478"/>
      <c r="M47" s="477"/>
      <c r="N47" s="475"/>
    </row>
    <row r="48" spans="1:14" x14ac:dyDescent="0.2">
      <c r="A48" s="477"/>
      <c r="B48" s="477"/>
      <c r="C48" s="477"/>
      <c r="D48" s="477"/>
      <c r="E48" s="477"/>
      <c r="F48" s="477"/>
      <c r="G48" s="477"/>
      <c r="H48" s="478"/>
      <c r="I48" s="627"/>
      <c r="J48" s="477"/>
      <c r="K48" s="477"/>
      <c r="L48" s="478"/>
      <c r="M48" s="477"/>
      <c r="N48" s="475"/>
    </row>
    <row r="49" spans="1:14" x14ac:dyDescent="0.2">
      <c r="A49" s="477"/>
      <c r="B49" s="477"/>
      <c r="C49" s="477"/>
      <c r="D49" s="477"/>
      <c r="E49" s="477"/>
      <c r="F49" s="477"/>
      <c r="G49" s="477"/>
      <c r="H49" s="478"/>
      <c r="I49" s="627"/>
      <c r="J49" s="477"/>
      <c r="K49" s="477"/>
      <c r="L49" s="478"/>
      <c r="M49" s="477"/>
      <c r="N49" s="475"/>
    </row>
    <row r="50" spans="1:14" x14ac:dyDescent="0.2">
      <c r="A50" s="477"/>
      <c r="B50" s="477"/>
      <c r="C50" s="477"/>
      <c r="D50" s="477"/>
      <c r="E50" s="477"/>
      <c r="F50" s="477"/>
      <c r="G50" s="477"/>
      <c r="H50" s="478"/>
      <c r="I50" s="627"/>
      <c r="J50" s="477"/>
      <c r="K50" s="477"/>
      <c r="L50" s="478"/>
      <c r="M50" s="477"/>
      <c r="N50" s="475"/>
    </row>
    <row r="51" spans="1:14" x14ac:dyDescent="0.2">
      <c r="A51" s="477"/>
      <c r="B51" s="477"/>
      <c r="C51" s="477"/>
      <c r="D51" s="477"/>
      <c r="E51" s="477"/>
      <c r="F51" s="477"/>
      <c r="G51" s="477"/>
      <c r="H51" s="478"/>
      <c r="I51" s="627"/>
      <c r="J51" s="477"/>
      <c r="K51" s="477"/>
      <c r="L51" s="478"/>
      <c r="M51" s="477"/>
      <c r="N51" s="475"/>
    </row>
    <row r="52" spans="1:14" x14ac:dyDescent="0.2">
      <c r="A52" s="477"/>
      <c r="B52" s="477"/>
      <c r="C52" s="477"/>
      <c r="D52" s="477"/>
      <c r="E52" s="477"/>
      <c r="F52" s="477"/>
      <c r="G52" s="477"/>
      <c r="H52" s="478"/>
      <c r="I52" s="627"/>
      <c r="J52" s="477"/>
      <c r="K52" s="477"/>
      <c r="L52" s="478"/>
      <c r="M52" s="477"/>
      <c r="N52" s="475"/>
    </row>
    <row r="53" spans="1:14" x14ac:dyDescent="0.2">
      <c r="A53" s="477"/>
      <c r="B53" s="477"/>
      <c r="C53" s="477"/>
      <c r="D53" s="477"/>
      <c r="E53" s="477"/>
      <c r="F53" s="477"/>
      <c r="G53" s="477"/>
      <c r="H53" s="478"/>
      <c r="I53" s="627"/>
      <c r="J53" s="477"/>
      <c r="K53" s="477"/>
      <c r="L53" s="478"/>
      <c r="M53" s="477"/>
      <c r="N53" s="475"/>
    </row>
    <row r="54" spans="1:14" x14ac:dyDescent="0.2">
      <c r="A54" s="477"/>
      <c r="B54" s="477"/>
      <c r="C54" s="477"/>
      <c r="D54" s="477"/>
      <c r="E54" s="477"/>
      <c r="F54" s="477"/>
      <c r="G54" s="477"/>
      <c r="H54" s="478"/>
      <c r="I54" s="627"/>
      <c r="J54" s="477"/>
      <c r="K54" s="477"/>
      <c r="L54" s="478"/>
      <c r="M54" s="477"/>
      <c r="N54" s="475"/>
    </row>
    <row r="55" spans="1:14" x14ac:dyDescent="0.2">
      <c r="A55" s="477"/>
      <c r="B55" s="477"/>
      <c r="C55" s="477"/>
      <c r="D55" s="477"/>
      <c r="E55" s="477"/>
      <c r="F55" s="477"/>
      <c r="G55" s="477"/>
      <c r="H55" s="478"/>
      <c r="I55" s="627"/>
      <c r="J55" s="477"/>
      <c r="K55" s="477"/>
      <c r="L55" s="478"/>
      <c r="M55" s="477"/>
      <c r="N55" s="475"/>
    </row>
    <row r="56" spans="1:14" x14ac:dyDescent="0.2">
      <c r="A56" s="477"/>
      <c r="B56" s="477"/>
      <c r="C56" s="477"/>
      <c r="D56" s="477"/>
      <c r="E56" s="477"/>
      <c r="F56" s="477"/>
      <c r="G56" s="477"/>
      <c r="H56" s="478"/>
      <c r="I56" s="627"/>
      <c r="J56" s="477"/>
      <c r="K56" s="477"/>
      <c r="L56" s="478"/>
      <c r="M56" s="477"/>
      <c r="N56" s="475"/>
    </row>
    <row r="57" spans="1:14" x14ac:dyDescent="0.2">
      <c r="A57" s="477"/>
      <c r="B57" s="477"/>
      <c r="C57" s="477"/>
      <c r="D57" s="477"/>
      <c r="E57" s="477"/>
      <c r="F57" s="477"/>
      <c r="G57" s="477"/>
      <c r="H57" s="478"/>
      <c r="I57" s="627"/>
      <c r="J57" s="477"/>
      <c r="K57" s="477"/>
      <c r="L57" s="478"/>
      <c r="M57" s="477"/>
      <c r="N57" s="475"/>
    </row>
    <row r="58" spans="1:14" x14ac:dyDescent="0.2">
      <c r="A58" s="477"/>
      <c r="B58" s="477"/>
      <c r="C58" s="477"/>
      <c r="D58" s="477"/>
      <c r="E58" s="477"/>
      <c r="F58" s="477"/>
      <c r="G58" s="477"/>
      <c r="H58" s="478"/>
      <c r="I58" s="627"/>
      <c r="J58" s="477"/>
      <c r="K58" s="477"/>
      <c r="L58" s="478"/>
      <c r="M58" s="477"/>
      <c r="N58" s="475"/>
    </row>
    <row r="59" spans="1:14" x14ac:dyDescent="0.2">
      <c r="A59" s="477"/>
      <c r="B59" s="477"/>
      <c r="C59" s="477"/>
      <c r="D59" s="477"/>
      <c r="E59" s="477"/>
      <c r="F59" s="477"/>
      <c r="G59" s="477"/>
      <c r="H59" s="478"/>
      <c r="I59" s="627"/>
      <c r="J59" s="477"/>
      <c r="K59" s="477"/>
      <c r="L59" s="478"/>
      <c r="M59" s="477"/>
      <c r="N59" s="475"/>
    </row>
    <row r="60" spans="1:14" x14ac:dyDescent="0.2">
      <c r="A60" s="477"/>
      <c r="B60" s="477"/>
      <c r="C60" s="477"/>
      <c r="D60" s="477"/>
      <c r="E60" s="477"/>
      <c r="F60" s="477"/>
      <c r="G60" s="477"/>
      <c r="H60" s="478"/>
      <c r="I60" s="627"/>
      <c r="J60" s="477"/>
      <c r="K60" s="477"/>
      <c r="L60" s="478"/>
      <c r="M60" s="477"/>
      <c r="N60" s="475"/>
    </row>
    <row r="61" spans="1:14" x14ac:dyDescent="0.2">
      <c r="A61" s="477"/>
      <c r="B61" s="477"/>
      <c r="C61" s="477"/>
      <c r="D61" s="477"/>
      <c r="E61" s="477"/>
      <c r="F61" s="477"/>
      <c r="G61" s="477"/>
      <c r="H61" s="478"/>
      <c r="I61" s="627"/>
      <c r="J61" s="477"/>
      <c r="K61" s="477"/>
      <c r="L61" s="478"/>
      <c r="M61" s="477"/>
      <c r="N61" s="475"/>
    </row>
    <row r="62" spans="1:14" x14ac:dyDescent="0.2">
      <c r="A62" s="477"/>
      <c r="B62" s="477"/>
      <c r="C62" s="477"/>
      <c r="D62" s="477"/>
      <c r="E62" s="477"/>
      <c r="F62" s="477"/>
      <c r="G62" s="477"/>
      <c r="H62" s="478"/>
      <c r="I62" s="627"/>
      <c r="J62" s="477"/>
      <c r="K62" s="477"/>
      <c r="L62" s="478"/>
      <c r="M62" s="477"/>
      <c r="N62" s="475"/>
    </row>
    <row r="63" spans="1:14" x14ac:dyDescent="0.2">
      <c r="A63" s="477"/>
      <c r="B63" s="477"/>
      <c r="C63" s="477"/>
      <c r="D63" s="477"/>
      <c r="E63" s="477"/>
      <c r="F63" s="477"/>
      <c r="G63" s="477"/>
      <c r="H63" s="478"/>
      <c r="I63" s="627"/>
      <c r="J63" s="477"/>
      <c r="K63" s="477"/>
      <c r="L63" s="478"/>
      <c r="M63" s="477"/>
      <c r="N63" s="475"/>
    </row>
    <row r="64" spans="1:14" x14ac:dyDescent="0.2">
      <c r="A64" s="477"/>
      <c r="B64" s="477"/>
      <c r="C64" s="477"/>
      <c r="D64" s="477"/>
      <c r="E64" s="477"/>
      <c r="F64" s="477"/>
      <c r="G64" s="477"/>
      <c r="H64" s="478"/>
      <c r="I64" s="627"/>
      <c r="J64" s="477"/>
      <c r="K64" s="477"/>
      <c r="L64" s="478"/>
      <c r="M64" s="477"/>
      <c r="N64" s="475"/>
    </row>
    <row r="65" spans="1:14" x14ac:dyDescent="0.2">
      <c r="A65" s="477"/>
      <c r="B65" s="477"/>
      <c r="C65" s="477"/>
      <c r="D65" s="477"/>
      <c r="E65" s="477"/>
      <c r="F65" s="477"/>
      <c r="G65" s="477"/>
      <c r="H65" s="478"/>
      <c r="I65" s="627"/>
      <c r="J65" s="477"/>
      <c r="K65" s="477"/>
      <c r="L65" s="478"/>
      <c r="M65" s="477"/>
      <c r="N65" s="475"/>
    </row>
    <row r="66" spans="1:14" x14ac:dyDescent="0.2">
      <c r="A66" s="477"/>
      <c r="B66" s="477"/>
      <c r="C66" s="477"/>
      <c r="D66" s="477"/>
      <c r="E66" s="477"/>
      <c r="F66" s="477"/>
      <c r="G66" s="477"/>
      <c r="H66" s="478"/>
      <c r="I66" s="627"/>
      <c r="J66" s="477"/>
      <c r="K66" s="477"/>
      <c r="L66" s="478"/>
      <c r="M66" s="477"/>
      <c r="N66" s="475"/>
    </row>
    <row r="67" spans="1:14" x14ac:dyDescent="0.2">
      <c r="A67" s="477"/>
      <c r="B67" s="477"/>
      <c r="C67" s="477"/>
      <c r="D67" s="477"/>
      <c r="E67" s="477"/>
      <c r="F67" s="477"/>
      <c r="G67" s="477"/>
      <c r="H67" s="478"/>
      <c r="I67" s="627"/>
      <c r="J67" s="477"/>
      <c r="K67" s="477"/>
      <c r="L67" s="478"/>
      <c r="M67" s="477"/>
      <c r="N67" s="475"/>
    </row>
    <row r="68" spans="1:14" x14ac:dyDescent="0.2">
      <c r="A68" s="477"/>
      <c r="B68" s="477"/>
      <c r="C68" s="477"/>
      <c r="D68" s="477"/>
      <c r="E68" s="477"/>
      <c r="F68" s="477"/>
      <c r="G68" s="477"/>
      <c r="H68" s="478"/>
      <c r="I68" s="627"/>
      <c r="J68" s="477"/>
      <c r="K68" s="477"/>
      <c r="L68" s="478"/>
      <c r="M68" s="477"/>
      <c r="N68" s="475"/>
    </row>
    <row r="69" spans="1:14" x14ac:dyDescent="0.2">
      <c r="A69" s="477"/>
      <c r="B69" s="477"/>
      <c r="C69" s="477"/>
      <c r="D69" s="477"/>
      <c r="E69" s="477"/>
      <c r="F69" s="477"/>
      <c r="G69" s="477"/>
      <c r="H69" s="478"/>
      <c r="I69" s="627"/>
      <c r="J69" s="477"/>
      <c r="K69" s="477"/>
      <c r="L69" s="478"/>
      <c r="M69" s="477"/>
      <c r="N69" s="475"/>
    </row>
    <row r="70" spans="1:14" x14ac:dyDescent="0.2">
      <c r="A70" s="475"/>
      <c r="B70" s="475"/>
      <c r="C70" s="475"/>
      <c r="D70" s="475"/>
      <c r="E70" s="475"/>
      <c r="F70" s="475"/>
      <c r="G70" s="475"/>
      <c r="H70" s="476"/>
      <c r="I70" s="605"/>
      <c r="J70" s="458"/>
      <c r="K70" s="475"/>
      <c r="L70" s="475"/>
      <c r="M70" s="476"/>
      <c r="N70" s="475"/>
    </row>
    <row r="71" spans="1:14" x14ac:dyDescent="0.2">
      <c r="A71" s="475"/>
      <c r="B71" s="475"/>
      <c r="C71" s="475"/>
      <c r="D71" s="475"/>
      <c r="E71" s="475"/>
      <c r="F71" s="475"/>
      <c r="G71" s="475"/>
      <c r="H71" s="476"/>
      <c r="I71" s="627"/>
      <c r="J71" s="458"/>
      <c r="K71" s="475"/>
      <c r="L71" s="475"/>
      <c r="M71" s="476"/>
      <c r="N71" s="475"/>
    </row>
    <row r="72" spans="1:14" x14ac:dyDescent="0.2">
      <c r="A72" s="475"/>
      <c r="B72" s="475"/>
      <c r="C72" s="475"/>
      <c r="D72" s="475"/>
      <c r="E72" s="475"/>
      <c r="F72" s="475"/>
      <c r="G72" s="475"/>
      <c r="H72" s="476"/>
      <c r="I72" s="627"/>
      <c r="J72" s="458"/>
      <c r="K72" s="475"/>
      <c r="L72" s="475"/>
      <c r="M72" s="476"/>
      <c r="N72" s="475"/>
    </row>
    <row r="73" spans="1:14" x14ac:dyDescent="0.2">
      <c r="A73" s="475"/>
      <c r="B73" s="475"/>
      <c r="C73" s="475"/>
      <c r="D73" s="475"/>
      <c r="E73" s="475"/>
      <c r="F73" s="475"/>
      <c r="G73" s="475"/>
      <c r="H73" s="476"/>
      <c r="I73" s="627"/>
      <c r="J73" s="458"/>
      <c r="K73" s="475"/>
      <c r="L73" s="475"/>
      <c r="M73" s="476"/>
      <c r="N73" s="475"/>
    </row>
    <row r="74" spans="1:14" x14ac:dyDescent="0.2">
      <c r="A74" s="475"/>
      <c r="B74" s="475"/>
      <c r="C74" s="475"/>
      <c r="D74" s="475"/>
      <c r="E74" s="475"/>
      <c r="F74" s="475"/>
      <c r="G74" s="475"/>
      <c r="H74" s="476"/>
      <c r="I74" s="627"/>
      <c r="J74" s="458"/>
      <c r="K74" s="475"/>
      <c r="L74" s="475"/>
      <c r="M74" s="476"/>
      <c r="N74" s="475"/>
    </row>
    <row r="75" spans="1:14" x14ac:dyDescent="0.2">
      <c r="A75" s="475"/>
      <c r="B75" s="475"/>
      <c r="C75" s="475"/>
      <c r="D75" s="475"/>
      <c r="E75" s="475"/>
      <c r="F75" s="475"/>
      <c r="G75" s="475"/>
      <c r="H75" s="476"/>
      <c r="I75" s="627"/>
      <c r="J75" s="458"/>
      <c r="K75" s="475"/>
      <c r="L75" s="475"/>
      <c r="M75" s="476"/>
      <c r="N75" s="475"/>
    </row>
    <row r="76" spans="1:14" x14ac:dyDescent="0.2">
      <c r="A76" s="475"/>
      <c r="B76" s="475"/>
      <c r="C76" s="475"/>
      <c r="D76" s="475"/>
      <c r="E76" s="475"/>
      <c r="F76" s="475"/>
      <c r="G76" s="475"/>
      <c r="H76" s="476"/>
      <c r="I76" s="627"/>
      <c r="J76" s="458"/>
      <c r="K76" s="475"/>
      <c r="L76" s="475"/>
      <c r="M76" s="476"/>
      <c r="N76" s="475"/>
    </row>
    <row r="77" spans="1:14" x14ac:dyDescent="0.2">
      <c r="A77" s="475"/>
      <c r="B77" s="475"/>
      <c r="C77" s="475"/>
      <c r="D77" s="475"/>
      <c r="E77" s="475"/>
      <c r="F77" s="475"/>
      <c r="G77" s="475"/>
      <c r="H77" s="476"/>
      <c r="I77" s="627"/>
      <c r="J77" s="458"/>
      <c r="K77" s="475"/>
      <c r="L77" s="475"/>
      <c r="M77" s="476"/>
      <c r="N77" s="475"/>
    </row>
    <row r="78" spans="1:14" x14ac:dyDescent="0.2">
      <c r="A78" s="475"/>
      <c r="B78" s="475"/>
      <c r="C78" s="475"/>
      <c r="D78" s="475"/>
      <c r="E78" s="475"/>
      <c r="F78" s="475"/>
      <c r="G78" s="475"/>
      <c r="H78" s="476"/>
      <c r="I78" s="627"/>
      <c r="J78" s="458"/>
      <c r="K78" s="475"/>
      <c r="L78" s="475"/>
      <c r="M78" s="476"/>
      <c r="N78" s="475"/>
    </row>
    <row r="79" spans="1:14" x14ac:dyDescent="0.2">
      <c r="A79" s="475"/>
      <c r="B79" s="475"/>
      <c r="C79" s="475"/>
      <c r="D79" s="475"/>
      <c r="E79" s="475"/>
      <c r="F79" s="475"/>
      <c r="G79" s="475"/>
      <c r="H79" s="476"/>
      <c r="I79" s="627"/>
      <c r="J79" s="458"/>
      <c r="K79" s="475"/>
      <c r="L79" s="475"/>
      <c r="M79" s="476"/>
      <c r="N79" s="475"/>
    </row>
    <row r="80" spans="1:14" x14ac:dyDescent="0.2">
      <c r="A80" s="475"/>
      <c r="B80" s="475"/>
      <c r="C80" s="475"/>
      <c r="D80" s="475"/>
      <c r="E80" s="475"/>
      <c r="F80" s="475"/>
      <c r="G80" s="475"/>
      <c r="H80" s="476"/>
      <c r="I80" s="627"/>
      <c r="J80" s="458"/>
      <c r="K80" s="475"/>
      <c r="L80" s="475"/>
      <c r="M80" s="476"/>
      <c r="N80" s="475"/>
    </row>
    <row r="81" spans="1:14" x14ac:dyDescent="0.2">
      <c r="A81" s="475"/>
      <c r="B81" s="475"/>
      <c r="C81" s="475"/>
      <c r="D81" s="475"/>
      <c r="E81" s="475"/>
      <c r="F81" s="475"/>
      <c r="G81" s="475"/>
      <c r="H81" s="476"/>
      <c r="I81" s="627"/>
      <c r="J81" s="458"/>
      <c r="K81" s="475"/>
      <c r="L81" s="475"/>
      <c r="M81" s="476"/>
      <c r="N81" s="475"/>
    </row>
    <row r="82" spans="1:14" x14ac:dyDescent="0.2">
      <c r="A82" s="475"/>
      <c r="B82" s="475"/>
      <c r="C82" s="475"/>
      <c r="D82" s="475"/>
      <c r="E82" s="475"/>
      <c r="F82" s="475"/>
      <c r="G82" s="475"/>
      <c r="H82" s="476"/>
      <c r="I82" s="627"/>
      <c r="J82" s="458"/>
      <c r="K82" s="475"/>
      <c r="L82" s="475"/>
      <c r="M82" s="476"/>
      <c r="N82" s="475"/>
    </row>
    <row r="83" spans="1:14" x14ac:dyDescent="0.2">
      <c r="A83" s="475"/>
      <c r="B83" s="475"/>
      <c r="C83" s="475"/>
      <c r="D83" s="475"/>
      <c r="E83" s="475"/>
      <c r="F83" s="475"/>
      <c r="G83" s="475"/>
      <c r="H83" s="476"/>
      <c r="I83" s="627"/>
      <c r="J83" s="458"/>
      <c r="K83" s="475"/>
      <c r="L83" s="475"/>
      <c r="M83" s="476"/>
      <c r="N83" s="475"/>
    </row>
    <row r="84" spans="1:14" x14ac:dyDescent="0.2">
      <c r="A84" s="475"/>
      <c r="B84" s="475"/>
      <c r="C84" s="475"/>
      <c r="D84" s="475"/>
      <c r="E84" s="475"/>
      <c r="F84" s="475"/>
      <c r="G84" s="475"/>
      <c r="H84" s="476"/>
      <c r="I84" s="627"/>
      <c r="J84" s="458"/>
      <c r="K84" s="475"/>
      <c r="L84" s="475"/>
      <c r="M84" s="476"/>
      <c r="N84" s="475"/>
    </row>
    <row r="85" spans="1:14" x14ac:dyDescent="0.2">
      <c r="A85" s="475"/>
      <c r="B85" s="475"/>
      <c r="C85" s="475"/>
      <c r="D85" s="475"/>
      <c r="E85" s="475"/>
      <c r="F85" s="475"/>
      <c r="G85" s="475"/>
      <c r="H85" s="476"/>
      <c r="I85" s="627"/>
      <c r="J85" s="458"/>
      <c r="K85" s="475"/>
      <c r="L85" s="475"/>
      <c r="M85" s="476"/>
      <c r="N85" s="475"/>
    </row>
    <row r="86" spans="1:14" x14ac:dyDescent="0.2">
      <c r="A86" s="475"/>
      <c r="B86" s="475"/>
      <c r="C86" s="475"/>
      <c r="D86" s="475"/>
      <c r="E86" s="475"/>
      <c r="F86" s="475"/>
      <c r="G86" s="475"/>
      <c r="H86" s="476"/>
      <c r="I86" s="627"/>
      <c r="J86" s="458"/>
      <c r="K86" s="475"/>
      <c r="L86" s="475"/>
      <c r="M86" s="476"/>
      <c r="N86" s="475"/>
    </row>
    <row r="87" spans="1:14" x14ac:dyDescent="0.2">
      <c r="A87" s="475"/>
      <c r="B87" s="475"/>
      <c r="C87" s="475"/>
      <c r="D87" s="475"/>
      <c r="E87" s="475"/>
      <c r="F87" s="475"/>
      <c r="G87" s="475"/>
      <c r="H87" s="476"/>
      <c r="I87" s="627"/>
      <c r="J87" s="458"/>
      <c r="K87" s="475"/>
      <c r="L87" s="475"/>
      <c r="M87" s="476"/>
      <c r="N87" s="475"/>
    </row>
    <row r="88" spans="1:14" x14ac:dyDescent="0.2">
      <c r="A88" s="475"/>
      <c r="B88" s="475"/>
      <c r="C88" s="475"/>
      <c r="D88" s="475"/>
      <c r="E88" s="475"/>
      <c r="F88" s="475"/>
      <c r="G88" s="475"/>
      <c r="H88" s="476"/>
      <c r="I88" s="627"/>
      <c r="J88" s="458"/>
      <c r="K88" s="475"/>
      <c r="L88" s="475"/>
      <c r="M88" s="476"/>
      <c r="N88" s="475"/>
    </row>
    <row r="89" spans="1:14" x14ac:dyDescent="0.2">
      <c r="A89" s="475"/>
      <c r="B89" s="475"/>
      <c r="C89" s="475"/>
      <c r="D89" s="475"/>
      <c r="E89" s="475"/>
      <c r="F89" s="475"/>
      <c r="G89" s="475"/>
      <c r="H89" s="476"/>
      <c r="I89" s="627"/>
      <c r="J89" s="458"/>
      <c r="K89" s="475"/>
      <c r="L89" s="475"/>
      <c r="M89" s="476"/>
      <c r="N89" s="475"/>
    </row>
    <row r="90" spans="1:14" x14ac:dyDescent="0.2">
      <c r="A90" s="475"/>
      <c r="B90" s="475"/>
      <c r="C90" s="475"/>
      <c r="D90" s="475"/>
      <c r="E90" s="475"/>
      <c r="F90" s="475"/>
      <c r="G90" s="475"/>
      <c r="H90" s="476"/>
      <c r="I90" s="627"/>
      <c r="J90" s="458"/>
      <c r="K90" s="475"/>
      <c r="L90" s="475"/>
      <c r="M90" s="476"/>
      <c r="N90" s="475"/>
    </row>
    <row r="91" spans="1:14" x14ac:dyDescent="0.2">
      <c r="A91" s="475"/>
      <c r="B91" s="475"/>
      <c r="C91" s="475"/>
      <c r="D91" s="475"/>
      <c r="E91" s="475"/>
      <c r="F91" s="475"/>
      <c r="G91" s="475"/>
      <c r="H91" s="476"/>
      <c r="I91" s="627"/>
      <c r="J91" s="458"/>
      <c r="K91" s="475"/>
      <c r="L91" s="475"/>
      <c r="M91" s="476"/>
      <c r="N91" s="475"/>
    </row>
    <row r="92" spans="1:14" x14ac:dyDescent="0.2">
      <c r="A92" s="475"/>
      <c r="B92" s="475"/>
      <c r="C92" s="475"/>
      <c r="D92" s="475"/>
      <c r="E92" s="475"/>
      <c r="F92" s="475"/>
      <c r="G92" s="475"/>
      <c r="H92" s="476"/>
      <c r="I92" s="627"/>
      <c r="J92" s="458"/>
      <c r="K92" s="475"/>
      <c r="L92" s="475"/>
      <c r="M92" s="476"/>
      <c r="N92" s="475"/>
    </row>
    <row r="93" spans="1:14" x14ac:dyDescent="0.2">
      <c r="A93" s="475"/>
      <c r="B93" s="475"/>
      <c r="C93" s="475"/>
      <c r="D93" s="475"/>
      <c r="E93" s="475"/>
      <c r="F93" s="475"/>
      <c r="G93" s="475"/>
      <c r="H93" s="476"/>
      <c r="I93" s="627"/>
      <c r="J93" s="458"/>
      <c r="K93" s="475"/>
      <c r="L93" s="475"/>
      <c r="M93" s="476"/>
      <c r="N93" s="475"/>
    </row>
    <row r="94" spans="1:14" x14ac:dyDescent="0.2">
      <c r="A94" s="475"/>
      <c r="B94" s="475"/>
      <c r="C94" s="475"/>
      <c r="D94" s="475"/>
      <c r="E94" s="475"/>
      <c r="F94" s="475"/>
      <c r="G94" s="475"/>
      <c r="H94" s="476"/>
      <c r="I94" s="627"/>
      <c r="J94" s="458"/>
      <c r="K94" s="475"/>
      <c r="L94" s="475"/>
      <c r="M94" s="476"/>
      <c r="N94" s="475"/>
    </row>
    <row r="95" spans="1:14" x14ac:dyDescent="0.2">
      <c r="A95" s="475"/>
      <c r="B95" s="475"/>
      <c r="C95" s="475"/>
      <c r="D95" s="475"/>
      <c r="E95" s="475"/>
      <c r="F95" s="475"/>
      <c r="G95" s="475"/>
      <c r="H95" s="476"/>
      <c r="I95" s="627"/>
      <c r="J95" s="458"/>
      <c r="K95" s="475"/>
      <c r="L95" s="475"/>
      <c r="M95" s="476"/>
      <c r="N95" s="475"/>
    </row>
    <row r="96" spans="1:14" x14ac:dyDescent="0.2">
      <c r="A96" s="475"/>
      <c r="B96" s="475"/>
      <c r="C96" s="475"/>
      <c r="D96" s="475"/>
      <c r="E96" s="475"/>
      <c r="F96" s="475"/>
      <c r="G96" s="475"/>
      <c r="H96" s="476"/>
      <c r="I96" s="627"/>
      <c r="J96" s="458"/>
      <c r="K96" s="475"/>
      <c r="L96" s="475"/>
      <c r="M96" s="476"/>
      <c r="N96" s="475"/>
    </row>
    <row r="97" spans="1:14" x14ac:dyDescent="0.2">
      <c r="A97" s="475"/>
      <c r="B97" s="475"/>
      <c r="C97" s="475"/>
      <c r="D97" s="475"/>
      <c r="E97" s="475"/>
      <c r="F97" s="475"/>
      <c r="G97" s="475"/>
      <c r="H97" s="476"/>
      <c r="I97" s="627"/>
      <c r="J97" s="458"/>
      <c r="K97" s="475"/>
      <c r="L97" s="475"/>
      <c r="M97" s="476"/>
      <c r="N97" s="475"/>
    </row>
    <row r="98" spans="1:14" x14ac:dyDescent="0.2">
      <c r="A98" s="475"/>
      <c r="B98" s="475"/>
      <c r="C98" s="475"/>
      <c r="D98" s="475"/>
      <c r="E98" s="475"/>
      <c r="F98" s="475"/>
      <c r="G98" s="475"/>
      <c r="H98" s="476"/>
      <c r="I98" s="627"/>
      <c r="J98" s="458"/>
      <c r="K98" s="475"/>
      <c r="L98" s="475"/>
      <c r="M98" s="476"/>
      <c r="N98" s="475"/>
    </row>
    <row r="99" spans="1:14" x14ac:dyDescent="0.2">
      <c r="A99" s="475"/>
      <c r="B99" s="475"/>
      <c r="C99" s="475"/>
      <c r="D99" s="475"/>
      <c r="E99" s="475"/>
      <c r="F99" s="475"/>
      <c r="G99" s="475"/>
      <c r="H99" s="476"/>
      <c r="I99" s="627"/>
      <c r="J99" s="458"/>
      <c r="K99" s="475"/>
      <c r="L99" s="475"/>
      <c r="M99" s="476"/>
      <c r="N99" s="475"/>
    </row>
    <row r="100" spans="1:14" x14ac:dyDescent="0.2">
      <c r="A100" s="475"/>
      <c r="B100" s="475"/>
      <c r="C100" s="475"/>
      <c r="D100" s="475"/>
      <c r="E100" s="475"/>
      <c r="F100" s="475"/>
      <c r="G100" s="475"/>
      <c r="H100" s="476"/>
      <c r="I100" s="627"/>
      <c r="J100" s="458"/>
      <c r="K100" s="475"/>
      <c r="L100" s="475"/>
      <c r="M100" s="476"/>
      <c r="N100" s="475"/>
    </row>
    <row r="101" spans="1:14" x14ac:dyDescent="0.2">
      <c r="A101" s="475"/>
      <c r="B101" s="475"/>
      <c r="C101" s="475"/>
      <c r="D101" s="475"/>
      <c r="E101" s="475"/>
      <c r="F101" s="475"/>
      <c r="G101" s="475"/>
      <c r="H101" s="476"/>
      <c r="I101" s="627"/>
      <c r="J101" s="458"/>
      <c r="K101" s="475"/>
      <c r="L101" s="475"/>
      <c r="M101" s="476"/>
      <c r="N101" s="475"/>
    </row>
    <row r="102" spans="1:14" x14ac:dyDescent="0.2">
      <c r="A102" s="475"/>
      <c r="B102" s="475"/>
      <c r="C102" s="475"/>
      <c r="D102" s="475"/>
      <c r="E102" s="475"/>
      <c r="F102" s="475"/>
      <c r="G102" s="475"/>
      <c r="H102" s="476"/>
      <c r="I102" s="627"/>
      <c r="J102" s="458"/>
      <c r="K102" s="475"/>
      <c r="L102" s="475"/>
      <c r="M102" s="476"/>
      <c r="N102" s="475"/>
    </row>
    <row r="103" spans="1:14" x14ac:dyDescent="0.2">
      <c r="A103" s="475"/>
      <c r="B103" s="475"/>
      <c r="C103" s="475"/>
      <c r="D103" s="475"/>
      <c r="E103" s="475"/>
      <c r="F103" s="475"/>
      <c r="G103" s="475"/>
      <c r="H103" s="476"/>
      <c r="I103" s="627"/>
      <c r="J103" s="458"/>
      <c r="K103" s="475"/>
      <c r="L103" s="475"/>
      <c r="M103" s="476"/>
      <c r="N103" s="475"/>
    </row>
    <row r="104" spans="1:14" x14ac:dyDescent="0.2">
      <c r="A104" s="475"/>
      <c r="B104" s="475"/>
      <c r="C104" s="475"/>
      <c r="D104" s="475"/>
      <c r="E104" s="475"/>
      <c r="F104" s="475"/>
      <c r="G104" s="475"/>
      <c r="H104" s="476"/>
      <c r="I104" s="627"/>
      <c r="J104" s="458"/>
      <c r="K104" s="475"/>
      <c r="L104" s="475"/>
      <c r="M104" s="476"/>
      <c r="N104" s="475"/>
    </row>
    <row r="105" spans="1:14" x14ac:dyDescent="0.2">
      <c r="A105" s="475"/>
      <c r="B105" s="475"/>
      <c r="C105" s="475"/>
      <c r="D105" s="475"/>
      <c r="E105" s="475"/>
      <c r="F105" s="475"/>
      <c r="G105" s="475"/>
      <c r="H105" s="476"/>
      <c r="I105" s="627"/>
      <c r="J105" s="458"/>
      <c r="K105" s="475"/>
      <c r="L105" s="475"/>
      <c r="M105" s="476"/>
      <c r="N105" s="475"/>
    </row>
    <row r="106" spans="1:14" x14ac:dyDescent="0.2">
      <c r="A106" s="475"/>
      <c r="B106" s="475"/>
      <c r="C106" s="475"/>
      <c r="D106" s="475"/>
      <c r="E106" s="475"/>
      <c r="F106" s="475"/>
      <c r="G106" s="475"/>
      <c r="H106" s="476"/>
      <c r="I106" s="627"/>
      <c r="J106" s="458"/>
      <c r="K106" s="475"/>
      <c r="L106" s="475"/>
      <c r="M106" s="476"/>
      <c r="N106" s="475"/>
    </row>
    <row r="107" spans="1:14" x14ac:dyDescent="0.2">
      <c r="A107" s="475"/>
      <c r="B107" s="475"/>
      <c r="C107" s="475"/>
      <c r="D107" s="475"/>
      <c r="E107" s="475"/>
      <c r="F107" s="475"/>
      <c r="G107" s="475"/>
      <c r="H107" s="476"/>
      <c r="I107" s="627"/>
      <c r="J107" s="458"/>
      <c r="K107" s="475"/>
      <c r="L107" s="475"/>
      <c r="M107" s="476"/>
      <c r="N107" s="475"/>
    </row>
    <row r="108" spans="1:14" x14ac:dyDescent="0.2">
      <c r="A108" s="475"/>
      <c r="B108" s="475"/>
      <c r="C108" s="475"/>
      <c r="D108" s="475"/>
      <c r="E108" s="475"/>
      <c r="F108" s="475"/>
      <c r="G108" s="475"/>
      <c r="H108" s="476"/>
      <c r="I108" s="627"/>
      <c r="J108" s="458"/>
      <c r="K108" s="475"/>
      <c r="L108" s="475"/>
      <c r="M108" s="476"/>
      <c r="N108" s="475"/>
    </row>
    <row r="109" spans="1:14" x14ac:dyDescent="0.2">
      <c r="A109" s="475"/>
      <c r="B109" s="475"/>
      <c r="C109" s="475"/>
      <c r="D109" s="475"/>
      <c r="E109" s="475"/>
      <c r="F109" s="475"/>
      <c r="G109" s="475"/>
      <c r="H109" s="476"/>
      <c r="I109" s="627"/>
      <c r="J109" s="458"/>
      <c r="K109" s="475"/>
      <c r="L109" s="475"/>
      <c r="M109" s="476"/>
      <c r="N109" s="475"/>
    </row>
    <row r="110" spans="1:14" x14ac:dyDescent="0.2">
      <c r="A110" s="475"/>
      <c r="B110" s="475"/>
      <c r="C110" s="475"/>
      <c r="D110" s="475"/>
      <c r="E110" s="475"/>
      <c r="F110" s="475"/>
      <c r="G110" s="475"/>
      <c r="H110" s="476"/>
      <c r="I110" s="627"/>
      <c r="J110" s="458"/>
      <c r="K110" s="475"/>
      <c r="L110" s="475"/>
      <c r="M110" s="476"/>
      <c r="N110" s="475"/>
    </row>
    <row r="111" spans="1:14" x14ac:dyDescent="0.2">
      <c r="A111" s="475"/>
      <c r="B111" s="475"/>
      <c r="C111" s="475"/>
      <c r="D111" s="475"/>
      <c r="E111" s="475"/>
      <c r="F111" s="475"/>
      <c r="G111" s="475"/>
      <c r="H111" s="476"/>
      <c r="I111" s="627"/>
      <c r="J111" s="458"/>
      <c r="K111" s="475"/>
      <c r="L111" s="475"/>
      <c r="M111" s="476"/>
      <c r="N111" s="475"/>
    </row>
    <row r="112" spans="1:14" x14ac:dyDescent="0.2">
      <c r="A112" s="475"/>
      <c r="B112" s="475"/>
      <c r="C112" s="475"/>
      <c r="D112" s="475"/>
      <c r="E112" s="475"/>
      <c r="F112" s="475"/>
      <c r="G112" s="475"/>
      <c r="H112" s="476"/>
      <c r="I112" s="627"/>
      <c r="J112" s="458"/>
      <c r="K112" s="475"/>
      <c r="L112" s="475"/>
      <c r="M112" s="476"/>
      <c r="N112" s="475"/>
    </row>
    <row r="113" spans="1:14" x14ac:dyDescent="0.2">
      <c r="A113" s="475"/>
      <c r="B113" s="475"/>
      <c r="C113" s="475"/>
      <c r="D113" s="475"/>
      <c r="E113" s="475"/>
      <c r="F113" s="475"/>
      <c r="G113" s="475"/>
      <c r="H113" s="476"/>
      <c r="I113" s="627"/>
      <c r="J113" s="458"/>
      <c r="K113" s="475"/>
      <c r="L113" s="475"/>
      <c r="M113" s="476"/>
      <c r="N113" s="475"/>
    </row>
    <row r="114" spans="1:14" x14ac:dyDescent="0.2">
      <c r="A114" s="475"/>
      <c r="B114" s="475"/>
      <c r="C114" s="475"/>
      <c r="D114" s="475"/>
      <c r="E114" s="475"/>
      <c r="F114" s="475"/>
      <c r="G114" s="475"/>
      <c r="H114" s="476"/>
      <c r="I114" s="627"/>
      <c r="J114" s="458"/>
      <c r="K114" s="475"/>
      <c r="L114" s="475"/>
      <c r="M114" s="476"/>
      <c r="N114" s="475"/>
    </row>
    <row r="115" spans="1:14" x14ac:dyDescent="0.2">
      <c r="A115" s="475"/>
      <c r="B115" s="475"/>
      <c r="C115" s="475"/>
      <c r="D115" s="475"/>
      <c r="E115" s="475"/>
      <c r="F115" s="475"/>
      <c r="G115" s="475"/>
      <c r="H115" s="476"/>
      <c r="I115" s="627"/>
      <c r="J115" s="458"/>
      <c r="K115" s="475"/>
      <c r="L115" s="475"/>
      <c r="M115" s="476"/>
      <c r="N115" s="475"/>
    </row>
    <row r="116" spans="1:14" x14ac:dyDescent="0.2">
      <c r="A116" s="475"/>
      <c r="B116" s="475"/>
      <c r="C116" s="475"/>
      <c r="D116" s="475"/>
      <c r="E116" s="475"/>
      <c r="F116" s="475"/>
      <c r="G116" s="475"/>
      <c r="H116" s="476"/>
      <c r="I116" s="627"/>
      <c r="J116" s="458"/>
      <c r="K116" s="475"/>
      <c r="L116" s="475"/>
      <c r="M116" s="476"/>
      <c r="N116" s="475"/>
    </row>
    <row r="117" spans="1:14" x14ac:dyDescent="0.2">
      <c r="A117" s="475"/>
      <c r="B117" s="475"/>
      <c r="C117" s="475"/>
      <c r="D117" s="475"/>
      <c r="E117" s="475"/>
      <c r="F117" s="475"/>
      <c r="G117" s="475"/>
      <c r="H117" s="476"/>
      <c r="I117" s="627"/>
      <c r="J117" s="458"/>
      <c r="K117" s="475"/>
      <c r="L117" s="475"/>
      <c r="M117" s="476"/>
      <c r="N117" s="475"/>
    </row>
    <row r="118" spans="1:14" x14ac:dyDescent="0.2">
      <c r="A118" s="475"/>
      <c r="B118" s="475"/>
      <c r="C118" s="475"/>
      <c r="D118" s="475"/>
      <c r="E118" s="475"/>
      <c r="F118" s="475"/>
      <c r="G118" s="475"/>
      <c r="H118" s="476"/>
      <c r="I118" s="627"/>
      <c r="J118" s="458"/>
      <c r="K118" s="475"/>
      <c r="L118" s="475"/>
      <c r="M118" s="476"/>
      <c r="N118" s="475"/>
    </row>
    <row r="119" spans="1:14" x14ac:dyDescent="0.2">
      <c r="A119" s="475"/>
      <c r="B119" s="475"/>
      <c r="C119" s="475"/>
      <c r="D119" s="475"/>
      <c r="E119" s="475"/>
      <c r="F119" s="475"/>
      <c r="G119" s="475"/>
      <c r="H119" s="476"/>
      <c r="I119" s="627"/>
      <c r="J119" s="458"/>
      <c r="K119" s="475"/>
      <c r="L119" s="475"/>
      <c r="M119" s="476"/>
      <c r="N119" s="475"/>
    </row>
    <row r="120" spans="1:14" x14ac:dyDescent="0.2">
      <c r="A120" s="475"/>
      <c r="B120" s="475"/>
      <c r="C120" s="475"/>
      <c r="D120" s="475"/>
      <c r="E120" s="475"/>
      <c r="F120" s="475"/>
      <c r="G120" s="475"/>
      <c r="H120" s="476"/>
      <c r="I120" s="627"/>
      <c r="J120" s="458"/>
      <c r="K120" s="475"/>
      <c r="L120" s="475"/>
      <c r="M120" s="476"/>
      <c r="N120" s="475"/>
    </row>
    <row r="121" spans="1:14" x14ac:dyDescent="0.2">
      <c r="A121" s="475"/>
      <c r="B121" s="475"/>
      <c r="C121" s="475"/>
      <c r="D121" s="475"/>
      <c r="E121" s="475"/>
      <c r="F121" s="475"/>
      <c r="G121" s="475"/>
      <c r="H121" s="476"/>
      <c r="I121" s="627"/>
      <c r="J121" s="458"/>
      <c r="K121" s="475"/>
      <c r="L121" s="475"/>
      <c r="M121" s="476"/>
      <c r="N121" s="475"/>
    </row>
    <row r="122" spans="1:14" x14ac:dyDescent="0.2">
      <c r="A122" s="475"/>
      <c r="B122" s="475"/>
      <c r="C122" s="475"/>
      <c r="D122" s="475"/>
      <c r="E122" s="475"/>
      <c r="F122" s="475"/>
      <c r="G122" s="475"/>
      <c r="H122" s="476"/>
      <c r="I122" s="627"/>
      <c r="J122" s="458"/>
      <c r="K122" s="475"/>
      <c r="L122" s="475"/>
      <c r="M122" s="476"/>
      <c r="N122" s="475"/>
    </row>
    <row r="123" spans="1:14" x14ac:dyDescent="0.2">
      <c r="A123" s="475"/>
      <c r="B123" s="475"/>
      <c r="C123" s="475"/>
      <c r="D123" s="475"/>
      <c r="E123" s="475"/>
      <c r="F123" s="475"/>
      <c r="G123" s="475"/>
      <c r="H123" s="476"/>
      <c r="I123" s="627"/>
      <c r="J123" s="458"/>
      <c r="K123" s="475"/>
      <c r="L123" s="475"/>
      <c r="M123" s="476"/>
      <c r="N123" s="475"/>
    </row>
    <row r="124" spans="1:14" x14ac:dyDescent="0.2">
      <c r="A124" s="475"/>
      <c r="B124" s="475"/>
      <c r="C124" s="475"/>
      <c r="D124" s="475"/>
      <c r="E124" s="475"/>
      <c r="F124" s="475"/>
      <c r="G124" s="475"/>
      <c r="H124" s="476"/>
      <c r="I124" s="627"/>
      <c r="J124" s="458"/>
      <c r="K124" s="475"/>
      <c r="L124" s="475"/>
      <c r="M124" s="476"/>
      <c r="N124" s="475"/>
    </row>
    <row r="125" spans="1:14" x14ac:dyDescent="0.2">
      <c r="A125" s="475"/>
      <c r="B125" s="475"/>
      <c r="C125" s="475"/>
      <c r="D125" s="475"/>
      <c r="E125" s="475"/>
      <c r="F125" s="475"/>
      <c r="G125" s="475"/>
      <c r="H125" s="476"/>
      <c r="I125" s="627"/>
      <c r="J125" s="458"/>
      <c r="K125" s="475"/>
      <c r="L125" s="475"/>
      <c r="M125" s="476"/>
      <c r="N125" s="475"/>
    </row>
    <row r="126" spans="1:14" x14ac:dyDescent="0.2">
      <c r="A126" s="475"/>
      <c r="B126" s="475"/>
      <c r="C126" s="475"/>
      <c r="D126" s="475"/>
      <c r="E126" s="475"/>
      <c r="F126" s="475"/>
      <c r="G126" s="475"/>
      <c r="H126" s="476"/>
      <c r="I126" s="627"/>
      <c r="J126" s="458"/>
      <c r="K126" s="475"/>
      <c r="L126" s="475"/>
      <c r="M126" s="476"/>
      <c r="N126" s="475"/>
    </row>
    <row r="127" spans="1:14" x14ac:dyDescent="0.2">
      <c r="A127" s="475"/>
      <c r="B127" s="475"/>
      <c r="C127" s="475"/>
      <c r="D127" s="475"/>
      <c r="E127" s="475"/>
      <c r="F127" s="475"/>
      <c r="G127" s="475"/>
      <c r="H127" s="476"/>
      <c r="I127" s="627"/>
      <c r="J127" s="458"/>
      <c r="K127" s="475"/>
      <c r="L127" s="475"/>
      <c r="M127" s="476"/>
      <c r="N127" s="475"/>
    </row>
    <row r="128" spans="1:14" x14ac:dyDescent="0.2">
      <c r="A128" s="475"/>
      <c r="B128" s="475"/>
      <c r="C128" s="475"/>
      <c r="D128" s="475"/>
      <c r="E128" s="475"/>
      <c r="F128" s="475"/>
      <c r="G128" s="475"/>
      <c r="H128" s="476"/>
      <c r="I128" s="627"/>
      <c r="J128" s="458"/>
      <c r="K128" s="475"/>
      <c r="L128" s="475"/>
      <c r="M128" s="476"/>
      <c r="N128" s="475"/>
    </row>
    <row r="129" spans="1:14" x14ac:dyDescent="0.2">
      <c r="A129" s="475"/>
      <c r="B129" s="475"/>
      <c r="C129" s="475"/>
      <c r="D129" s="475"/>
      <c r="E129" s="475"/>
      <c r="F129" s="475"/>
      <c r="G129" s="475"/>
      <c r="H129" s="476"/>
      <c r="I129" s="627"/>
      <c r="J129" s="458"/>
      <c r="K129" s="475"/>
      <c r="L129" s="475"/>
      <c r="M129" s="476"/>
      <c r="N129" s="475"/>
    </row>
    <row r="130" spans="1:14" x14ac:dyDescent="0.2">
      <c r="A130" s="475"/>
      <c r="B130" s="475"/>
      <c r="C130" s="475"/>
      <c r="D130" s="475"/>
      <c r="E130" s="475"/>
      <c r="F130" s="475"/>
      <c r="G130" s="475"/>
      <c r="H130" s="476"/>
      <c r="I130" s="627"/>
      <c r="J130" s="458"/>
      <c r="K130" s="475"/>
      <c r="L130" s="475"/>
      <c r="M130" s="476"/>
      <c r="N130" s="475"/>
    </row>
    <row r="131" spans="1:14" x14ac:dyDescent="0.2">
      <c r="A131" s="475"/>
      <c r="B131" s="475"/>
      <c r="C131" s="475"/>
      <c r="D131" s="475"/>
      <c r="E131" s="475"/>
      <c r="F131" s="475"/>
      <c r="G131" s="475"/>
      <c r="H131" s="476"/>
      <c r="I131" s="627"/>
      <c r="J131" s="458"/>
      <c r="K131" s="475"/>
      <c r="L131" s="475"/>
      <c r="M131" s="476"/>
      <c r="N131" s="475"/>
    </row>
    <row r="132" spans="1:14" x14ac:dyDescent="0.2">
      <c r="A132" s="475"/>
      <c r="B132" s="475"/>
      <c r="C132" s="475"/>
      <c r="D132" s="475"/>
      <c r="E132" s="475"/>
      <c r="F132" s="475"/>
      <c r="G132" s="475"/>
      <c r="H132" s="476"/>
      <c r="I132" s="627"/>
      <c r="J132" s="458"/>
      <c r="K132" s="475"/>
      <c r="L132" s="475"/>
      <c r="M132" s="476"/>
      <c r="N132" s="475"/>
    </row>
    <row r="133" spans="1:14" x14ac:dyDescent="0.2">
      <c r="A133" s="475"/>
      <c r="B133" s="475"/>
      <c r="C133" s="475"/>
      <c r="D133" s="475"/>
      <c r="E133" s="475"/>
      <c r="F133" s="475"/>
      <c r="G133" s="475"/>
      <c r="H133" s="476"/>
      <c r="I133" s="627"/>
      <c r="J133" s="458"/>
      <c r="K133" s="475"/>
      <c r="L133" s="475"/>
      <c r="M133" s="476"/>
      <c r="N133" s="475"/>
    </row>
    <row r="134" spans="1:14" x14ac:dyDescent="0.2">
      <c r="A134" s="475"/>
      <c r="B134" s="475"/>
      <c r="C134" s="475"/>
      <c r="D134" s="475"/>
      <c r="E134" s="475"/>
      <c r="F134" s="475"/>
      <c r="G134" s="475"/>
      <c r="H134" s="476"/>
      <c r="I134" s="627"/>
      <c r="J134" s="458"/>
      <c r="K134" s="475"/>
      <c r="L134" s="475"/>
      <c r="M134" s="476"/>
      <c r="N134" s="475"/>
    </row>
    <row r="135" spans="1:14" x14ac:dyDescent="0.2">
      <c r="A135" s="475"/>
      <c r="B135" s="475"/>
      <c r="C135" s="475"/>
      <c r="D135" s="475"/>
      <c r="E135" s="475"/>
      <c r="F135" s="475"/>
      <c r="G135" s="475"/>
      <c r="H135" s="476"/>
      <c r="I135" s="627"/>
      <c r="J135" s="458"/>
      <c r="K135" s="475"/>
      <c r="L135" s="475"/>
      <c r="M135" s="476"/>
      <c r="N135" s="475"/>
    </row>
    <row r="136" spans="1:14" x14ac:dyDescent="0.2">
      <c r="A136" s="475"/>
      <c r="B136" s="475"/>
      <c r="C136" s="475"/>
      <c r="D136" s="475"/>
      <c r="E136" s="475"/>
      <c r="F136" s="475"/>
      <c r="G136" s="475"/>
      <c r="H136" s="476"/>
      <c r="I136" s="627"/>
      <c r="J136" s="458"/>
      <c r="K136" s="475"/>
      <c r="L136" s="475"/>
      <c r="M136" s="476"/>
      <c r="N136" s="475"/>
    </row>
    <row r="137" spans="1:14" x14ac:dyDescent="0.2">
      <c r="A137" s="475"/>
      <c r="B137" s="475"/>
      <c r="C137" s="475"/>
      <c r="D137" s="475"/>
      <c r="E137" s="475"/>
      <c r="F137" s="475"/>
      <c r="G137" s="475"/>
      <c r="H137" s="476"/>
      <c r="I137" s="627"/>
      <c r="J137" s="458"/>
      <c r="K137" s="475"/>
      <c r="L137" s="475"/>
      <c r="M137" s="476"/>
      <c r="N137" s="475"/>
    </row>
    <row r="138" spans="1:14" x14ac:dyDescent="0.2">
      <c r="A138" s="475"/>
      <c r="B138" s="475"/>
      <c r="C138" s="475"/>
      <c r="D138" s="475"/>
      <c r="E138" s="475"/>
      <c r="F138" s="475"/>
      <c r="G138" s="475"/>
      <c r="H138" s="476"/>
      <c r="I138" s="627"/>
      <c r="J138" s="458"/>
      <c r="K138" s="475"/>
      <c r="L138" s="475"/>
      <c r="M138" s="476"/>
      <c r="N138" s="475"/>
    </row>
    <row r="139" spans="1:14" x14ac:dyDescent="0.2">
      <c r="A139" s="475"/>
      <c r="B139" s="475"/>
      <c r="C139" s="475"/>
      <c r="D139" s="475"/>
      <c r="E139" s="475"/>
      <c r="F139" s="475"/>
      <c r="G139" s="475"/>
      <c r="H139" s="476"/>
      <c r="I139" s="627"/>
      <c r="J139" s="458"/>
      <c r="K139" s="475"/>
      <c r="L139" s="475"/>
      <c r="M139" s="476"/>
      <c r="N139" s="475"/>
    </row>
    <row r="140" spans="1:14" x14ac:dyDescent="0.2">
      <c r="A140" s="475"/>
      <c r="B140" s="475"/>
      <c r="C140" s="475"/>
      <c r="D140" s="475"/>
      <c r="E140" s="475"/>
      <c r="F140" s="475"/>
      <c r="G140" s="475"/>
      <c r="H140" s="476"/>
      <c r="I140" s="627"/>
      <c r="J140" s="458"/>
      <c r="K140" s="475"/>
      <c r="L140" s="475"/>
      <c r="M140" s="476"/>
      <c r="N140" s="475"/>
    </row>
    <row r="141" spans="1:14" x14ac:dyDescent="0.2">
      <c r="A141" s="475"/>
      <c r="B141" s="475"/>
      <c r="C141" s="475"/>
      <c r="D141" s="475"/>
      <c r="E141" s="475"/>
      <c r="F141" s="475"/>
      <c r="G141" s="475"/>
      <c r="H141" s="476"/>
      <c r="I141" s="627"/>
      <c r="J141" s="458"/>
      <c r="K141" s="475"/>
      <c r="L141" s="475"/>
      <c r="M141" s="476"/>
      <c r="N141" s="475"/>
    </row>
    <row r="142" spans="1:14" x14ac:dyDescent="0.2">
      <c r="A142" s="475"/>
      <c r="B142" s="475"/>
      <c r="C142" s="475"/>
      <c r="D142" s="475"/>
      <c r="E142" s="475"/>
      <c r="F142" s="475"/>
      <c r="G142" s="475"/>
      <c r="H142" s="476"/>
      <c r="I142" s="627"/>
      <c r="J142" s="458"/>
      <c r="K142" s="475"/>
      <c r="L142" s="475"/>
      <c r="M142" s="476"/>
      <c r="N142" s="475"/>
    </row>
    <row r="143" spans="1:14" x14ac:dyDescent="0.2">
      <c r="A143" s="475"/>
      <c r="B143" s="475"/>
      <c r="C143" s="475"/>
      <c r="D143" s="475"/>
      <c r="E143" s="475"/>
      <c r="F143" s="475"/>
      <c r="G143" s="475"/>
      <c r="H143" s="476"/>
      <c r="I143" s="627"/>
      <c r="J143" s="458"/>
      <c r="K143" s="475"/>
      <c r="L143" s="475"/>
      <c r="M143" s="476"/>
      <c r="N143" s="475"/>
    </row>
    <row r="144" spans="1:14" x14ac:dyDescent="0.2">
      <c r="A144" s="475"/>
      <c r="B144" s="475"/>
      <c r="C144" s="475"/>
      <c r="D144" s="475"/>
      <c r="E144" s="475"/>
      <c r="F144" s="475"/>
      <c r="G144" s="475"/>
      <c r="H144" s="476"/>
      <c r="I144" s="627"/>
      <c r="J144" s="458"/>
      <c r="K144" s="475"/>
      <c r="L144" s="475"/>
      <c r="M144" s="476"/>
      <c r="N144" s="475"/>
    </row>
    <row r="145" spans="1:14" x14ac:dyDescent="0.2">
      <c r="A145" s="475"/>
      <c r="B145" s="475"/>
      <c r="C145" s="475"/>
      <c r="D145" s="475"/>
      <c r="E145" s="475"/>
      <c r="F145" s="475"/>
      <c r="G145" s="475"/>
      <c r="H145" s="476"/>
      <c r="I145" s="627"/>
      <c r="J145" s="458"/>
      <c r="K145" s="475"/>
      <c r="L145" s="475"/>
      <c r="M145" s="476"/>
      <c r="N145" s="475"/>
    </row>
    <row r="146" spans="1:14" x14ac:dyDescent="0.2">
      <c r="A146" s="475"/>
      <c r="B146" s="475"/>
      <c r="C146" s="475"/>
      <c r="D146" s="475"/>
      <c r="E146" s="475"/>
      <c r="F146" s="475"/>
      <c r="G146" s="475"/>
      <c r="H146" s="476"/>
      <c r="I146" s="627"/>
      <c r="J146" s="458"/>
      <c r="K146" s="475"/>
      <c r="L146" s="475"/>
      <c r="M146" s="476"/>
      <c r="N146" s="475"/>
    </row>
    <row r="147" spans="1:14" x14ac:dyDescent="0.2">
      <c r="A147" s="475"/>
      <c r="B147" s="475"/>
      <c r="C147" s="475"/>
      <c r="D147" s="475"/>
      <c r="E147" s="475"/>
      <c r="F147" s="475"/>
      <c r="G147" s="475"/>
      <c r="H147" s="476"/>
      <c r="I147" s="627"/>
      <c r="J147" s="458"/>
      <c r="K147" s="475"/>
      <c r="L147" s="475"/>
      <c r="M147" s="476"/>
      <c r="N147" s="475"/>
    </row>
    <row r="148" spans="1:14" x14ac:dyDescent="0.2">
      <c r="A148" s="475"/>
      <c r="B148" s="475"/>
      <c r="C148" s="475"/>
      <c r="D148" s="475"/>
      <c r="E148" s="475"/>
      <c r="F148" s="475"/>
      <c r="G148" s="475"/>
      <c r="H148" s="476"/>
      <c r="I148" s="627"/>
      <c r="J148" s="458"/>
      <c r="K148" s="475"/>
      <c r="L148" s="475"/>
      <c r="M148" s="476"/>
      <c r="N148" s="475"/>
    </row>
    <row r="149" spans="1:14" x14ac:dyDescent="0.2">
      <c r="A149" s="475"/>
      <c r="B149" s="475"/>
      <c r="C149" s="475"/>
      <c r="D149" s="475"/>
      <c r="E149" s="475"/>
      <c r="F149" s="475"/>
      <c r="G149" s="475"/>
      <c r="H149" s="476"/>
      <c r="I149" s="627"/>
      <c r="J149" s="458"/>
      <c r="K149" s="475"/>
      <c r="L149" s="475"/>
      <c r="M149" s="476"/>
      <c r="N149" s="475"/>
    </row>
    <row r="150" spans="1:14" x14ac:dyDescent="0.2">
      <c r="A150" s="475"/>
      <c r="B150" s="475"/>
      <c r="C150" s="475"/>
      <c r="D150" s="475"/>
      <c r="E150" s="475"/>
      <c r="F150" s="475"/>
      <c r="G150" s="475"/>
      <c r="H150" s="476"/>
      <c r="I150" s="627"/>
      <c r="J150" s="458"/>
      <c r="K150" s="475"/>
      <c r="L150" s="475"/>
      <c r="M150" s="476"/>
      <c r="N150" s="475"/>
    </row>
    <row r="151" spans="1:14" x14ac:dyDescent="0.2">
      <c r="A151" s="475"/>
      <c r="B151" s="475"/>
      <c r="C151" s="475"/>
      <c r="D151" s="475"/>
      <c r="E151" s="475"/>
      <c r="F151" s="475"/>
      <c r="G151" s="475"/>
      <c r="H151" s="476"/>
      <c r="I151" s="627"/>
      <c r="J151" s="458"/>
      <c r="K151" s="475"/>
      <c r="L151" s="475"/>
      <c r="M151" s="476"/>
      <c r="N151" s="475"/>
    </row>
    <row r="152" spans="1:14" x14ac:dyDescent="0.2">
      <c r="A152" s="475"/>
      <c r="B152" s="475"/>
      <c r="C152" s="475"/>
      <c r="D152" s="475"/>
      <c r="E152" s="475"/>
      <c r="F152" s="475"/>
      <c r="G152" s="475"/>
      <c r="H152" s="476"/>
      <c r="I152" s="627"/>
      <c r="J152" s="458"/>
      <c r="K152" s="475"/>
      <c r="L152" s="475"/>
      <c r="M152" s="476"/>
      <c r="N152" s="475"/>
    </row>
    <row r="153" spans="1:14" x14ac:dyDescent="0.2">
      <c r="A153" s="475"/>
      <c r="B153" s="475"/>
      <c r="C153" s="475"/>
      <c r="D153" s="475"/>
      <c r="E153" s="475"/>
      <c r="F153" s="475"/>
      <c r="G153" s="475"/>
      <c r="H153" s="476"/>
      <c r="I153" s="627"/>
      <c r="J153" s="458"/>
      <c r="K153" s="475"/>
      <c r="L153" s="475"/>
      <c r="M153" s="476"/>
      <c r="N153" s="475"/>
    </row>
    <row r="154" spans="1:14" x14ac:dyDescent="0.2">
      <c r="A154" s="475"/>
      <c r="B154" s="475"/>
      <c r="C154" s="475"/>
      <c r="D154" s="475"/>
      <c r="E154" s="475"/>
      <c r="F154" s="475"/>
      <c r="G154" s="475"/>
      <c r="H154" s="476"/>
      <c r="I154" s="627"/>
      <c r="J154" s="458"/>
      <c r="K154" s="475"/>
      <c r="L154" s="475"/>
      <c r="M154" s="476"/>
      <c r="N154" s="475"/>
    </row>
    <row r="155" spans="1:14" x14ac:dyDescent="0.2">
      <c r="A155" s="475"/>
      <c r="B155" s="475"/>
      <c r="C155" s="475"/>
      <c r="D155" s="475"/>
      <c r="E155" s="475"/>
      <c r="F155" s="475"/>
      <c r="G155" s="475"/>
      <c r="H155" s="476"/>
      <c r="I155" s="627"/>
      <c r="J155" s="458"/>
      <c r="K155" s="475"/>
      <c r="L155" s="475"/>
      <c r="M155" s="476"/>
      <c r="N155" s="475"/>
    </row>
    <row r="156" spans="1:14" x14ac:dyDescent="0.2">
      <c r="A156" s="475"/>
      <c r="B156" s="475"/>
      <c r="C156" s="475"/>
      <c r="D156" s="475"/>
      <c r="E156" s="475"/>
      <c r="F156" s="475"/>
      <c r="G156" s="475"/>
      <c r="H156" s="476"/>
      <c r="I156" s="627"/>
      <c r="J156" s="458"/>
      <c r="K156" s="475"/>
      <c r="L156" s="475"/>
      <c r="M156" s="476"/>
      <c r="N156" s="475"/>
    </row>
    <row r="157" spans="1:14" x14ac:dyDescent="0.2">
      <c r="A157" s="475"/>
      <c r="B157" s="475"/>
      <c r="C157" s="475"/>
      <c r="D157" s="475"/>
      <c r="E157" s="475"/>
      <c r="F157" s="475"/>
      <c r="G157" s="475"/>
      <c r="H157" s="476"/>
      <c r="I157" s="627"/>
      <c r="J157" s="458"/>
      <c r="K157" s="475"/>
      <c r="L157" s="475"/>
      <c r="M157" s="476"/>
      <c r="N157" s="475"/>
    </row>
    <row r="158" spans="1:14" x14ac:dyDescent="0.2">
      <c r="A158" s="475"/>
      <c r="B158" s="475"/>
      <c r="C158" s="475"/>
      <c r="D158" s="475"/>
      <c r="E158" s="475"/>
      <c r="F158" s="475"/>
      <c r="G158" s="475"/>
      <c r="H158" s="476"/>
      <c r="I158" s="627"/>
      <c r="J158" s="458"/>
      <c r="K158" s="475"/>
      <c r="L158" s="475"/>
      <c r="M158" s="476"/>
      <c r="N158" s="475"/>
    </row>
    <row r="159" spans="1:14" x14ac:dyDescent="0.2">
      <c r="A159" s="475"/>
      <c r="B159" s="475"/>
      <c r="C159" s="475"/>
      <c r="D159" s="475"/>
      <c r="E159" s="475"/>
      <c r="F159" s="475"/>
      <c r="G159" s="475"/>
      <c r="H159" s="476"/>
      <c r="I159" s="627"/>
      <c r="J159" s="458"/>
      <c r="K159" s="475"/>
      <c r="L159" s="475"/>
      <c r="M159" s="476"/>
      <c r="N159" s="475"/>
    </row>
    <row r="160" spans="1:14" x14ac:dyDescent="0.2">
      <c r="A160" s="475"/>
      <c r="B160" s="475"/>
      <c r="C160" s="475"/>
      <c r="D160" s="475"/>
      <c r="E160" s="475"/>
      <c r="F160" s="475"/>
      <c r="G160" s="475"/>
      <c r="H160" s="476"/>
      <c r="I160" s="627"/>
      <c r="J160" s="458"/>
      <c r="K160" s="475"/>
      <c r="L160" s="475"/>
      <c r="M160" s="476"/>
      <c r="N160" s="475"/>
    </row>
    <row r="161" spans="1:14" x14ac:dyDescent="0.2">
      <c r="A161" s="475"/>
      <c r="B161" s="475"/>
      <c r="C161" s="475"/>
      <c r="D161" s="475"/>
      <c r="E161" s="475"/>
      <c r="F161" s="475"/>
      <c r="G161" s="475"/>
      <c r="H161" s="476"/>
      <c r="I161" s="627"/>
      <c r="J161" s="458"/>
      <c r="K161" s="475"/>
      <c r="L161" s="475"/>
      <c r="M161" s="476"/>
      <c r="N161" s="475"/>
    </row>
    <row r="162" spans="1:14" x14ac:dyDescent="0.2">
      <c r="A162" s="475"/>
      <c r="B162" s="475"/>
      <c r="C162" s="475"/>
      <c r="D162" s="475"/>
      <c r="E162" s="475"/>
      <c r="F162" s="475"/>
      <c r="G162" s="475"/>
      <c r="H162" s="476"/>
      <c r="I162" s="627"/>
      <c r="J162" s="458"/>
      <c r="K162" s="475"/>
      <c r="L162" s="475"/>
      <c r="M162" s="476"/>
      <c r="N162" s="475"/>
    </row>
    <row r="163" spans="1:14" x14ac:dyDescent="0.2">
      <c r="A163" s="475"/>
      <c r="B163" s="475"/>
      <c r="C163" s="475"/>
      <c r="D163" s="475"/>
      <c r="E163" s="475"/>
      <c r="F163" s="475"/>
      <c r="G163" s="475"/>
      <c r="H163" s="476"/>
      <c r="I163" s="627"/>
      <c r="J163" s="458"/>
      <c r="K163" s="475"/>
      <c r="L163" s="475"/>
      <c r="M163" s="476"/>
      <c r="N163" s="475"/>
    </row>
    <row r="164" spans="1:14" x14ac:dyDescent="0.2">
      <c r="A164" s="475"/>
      <c r="B164" s="475"/>
      <c r="C164" s="475"/>
      <c r="D164" s="475"/>
      <c r="E164" s="475"/>
      <c r="F164" s="475"/>
      <c r="G164" s="475"/>
      <c r="H164" s="476"/>
      <c r="I164" s="627"/>
      <c r="J164" s="458"/>
      <c r="K164" s="475"/>
      <c r="L164" s="475"/>
      <c r="M164" s="476"/>
      <c r="N164" s="475"/>
    </row>
    <row r="165" spans="1:14" x14ac:dyDescent="0.2">
      <c r="A165" s="475"/>
      <c r="B165" s="475"/>
      <c r="C165" s="475"/>
      <c r="D165" s="475"/>
      <c r="E165" s="475"/>
      <c r="F165" s="475"/>
      <c r="G165" s="475"/>
      <c r="H165" s="476"/>
      <c r="I165" s="627"/>
      <c r="J165" s="458"/>
      <c r="K165" s="475"/>
      <c r="L165" s="475"/>
      <c r="M165" s="476"/>
      <c r="N165" s="475"/>
    </row>
    <row r="166" spans="1:14" x14ac:dyDescent="0.2">
      <c r="A166" s="475"/>
      <c r="B166" s="475"/>
      <c r="C166" s="475"/>
      <c r="D166" s="475"/>
      <c r="E166" s="475"/>
      <c r="F166" s="475"/>
      <c r="G166" s="475"/>
      <c r="H166" s="476"/>
      <c r="I166" s="627"/>
      <c r="J166" s="458"/>
      <c r="K166" s="475"/>
      <c r="L166" s="475"/>
      <c r="M166" s="476"/>
      <c r="N166" s="475"/>
    </row>
    <row r="167" spans="1:14" x14ac:dyDescent="0.2">
      <c r="A167" s="475"/>
      <c r="B167" s="475"/>
      <c r="C167" s="475"/>
      <c r="D167" s="475"/>
      <c r="E167" s="475"/>
      <c r="F167" s="475"/>
      <c r="G167" s="475"/>
      <c r="H167" s="476"/>
      <c r="I167" s="627"/>
      <c r="J167" s="458"/>
      <c r="K167" s="475"/>
      <c r="L167" s="475"/>
      <c r="M167" s="476"/>
      <c r="N167" s="475"/>
    </row>
    <row r="168" spans="1:14" x14ac:dyDescent="0.2">
      <c r="A168" s="475"/>
      <c r="B168" s="475"/>
      <c r="C168" s="475"/>
      <c r="D168" s="475"/>
      <c r="E168" s="475"/>
      <c r="F168" s="475"/>
      <c r="G168" s="475"/>
      <c r="H168" s="476"/>
      <c r="I168" s="627"/>
      <c r="J168" s="458"/>
      <c r="K168" s="475"/>
      <c r="L168" s="475"/>
      <c r="M168" s="476"/>
      <c r="N168" s="475"/>
    </row>
    <row r="169" spans="1:14" x14ac:dyDescent="0.2">
      <c r="A169" s="475"/>
      <c r="B169" s="475"/>
      <c r="C169" s="475"/>
      <c r="D169" s="475"/>
      <c r="E169" s="475"/>
      <c r="F169" s="475"/>
      <c r="G169" s="475"/>
      <c r="H169" s="476"/>
      <c r="I169" s="627"/>
      <c r="J169" s="458"/>
      <c r="K169" s="475"/>
      <c r="L169" s="475"/>
      <c r="M169" s="476"/>
      <c r="N169" s="475"/>
    </row>
    <row r="170" spans="1:14" x14ac:dyDescent="0.2">
      <c r="A170" s="475"/>
      <c r="B170" s="475"/>
      <c r="C170" s="475"/>
      <c r="D170" s="475"/>
      <c r="E170" s="475"/>
      <c r="F170" s="475"/>
      <c r="G170" s="475"/>
      <c r="H170" s="476"/>
      <c r="I170" s="627"/>
      <c r="J170" s="458"/>
      <c r="K170" s="475"/>
      <c r="L170" s="475"/>
      <c r="M170" s="476"/>
      <c r="N170" s="475"/>
    </row>
    <row r="171" spans="1:14" x14ac:dyDescent="0.2">
      <c r="A171" s="475"/>
      <c r="B171" s="475"/>
      <c r="C171" s="475"/>
      <c r="D171" s="475"/>
      <c r="E171" s="475"/>
      <c r="F171" s="475"/>
      <c r="G171" s="475"/>
      <c r="H171" s="476"/>
      <c r="I171" s="627"/>
      <c r="J171" s="458"/>
      <c r="K171" s="475"/>
      <c r="L171" s="475"/>
      <c r="M171" s="476"/>
      <c r="N171" s="475"/>
    </row>
    <row r="172" spans="1:14" x14ac:dyDescent="0.2">
      <c r="A172" s="475"/>
      <c r="B172" s="475"/>
      <c r="C172" s="475"/>
      <c r="D172" s="475"/>
      <c r="E172" s="475"/>
      <c r="F172" s="475"/>
      <c r="G172" s="475"/>
      <c r="H172" s="476"/>
      <c r="I172" s="627"/>
      <c r="J172" s="458"/>
      <c r="K172" s="475"/>
      <c r="L172" s="475"/>
      <c r="M172" s="476"/>
      <c r="N172" s="475"/>
    </row>
    <row r="173" spans="1:14" x14ac:dyDescent="0.2">
      <c r="A173" s="475"/>
      <c r="B173" s="475"/>
      <c r="C173" s="475"/>
      <c r="D173" s="475"/>
      <c r="E173" s="475"/>
      <c r="F173" s="475"/>
      <c r="G173" s="475"/>
      <c r="H173" s="476"/>
      <c r="I173" s="627"/>
      <c r="J173" s="458"/>
      <c r="K173" s="475"/>
      <c r="L173" s="475"/>
      <c r="M173" s="476"/>
      <c r="N173" s="475"/>
    </row>
    <row r="174" spans="1:14" x14ac:dyDescent="0.2">
      <c r="A174" s="475"/>
      <c r="B174" s="475"/>
      <c r="C174" s="475"/>
      <c r="D174" s="475"/>
      <c r="E174" s="475"/>
      <c r="F174" s="475"/>
      <c r="G174" s="475"/>
      <c r="H174" s="476"/>
      <c r="I174" s="627"/>
      <c r="J174" s="458"/>
      <c r="K174" s="475"/>
      <c r="L174" s="475"/>
      <c r="M174" s="476"/>
      <c r="N174" s="475"/>
    </row>
    <row r="175" spans="1:14" x14ac:dyDescent="0.2">
      <c r="A175" s="475"/>
      <c r="B175" s="475"/>
      <c r="C175" s="475"/>
      <c r="D175" s="475"/>
      <c r="E175" s="475"/>
      <c r="F175" s="475"/>
      <c r="G175" s="475"/>
      <c r="H175" s="476"/>
      <c r="I175" s="627"/>
      <c r="J175" s="458"/>
      <c r="K175" s="475"/>
      <c r="L175" s="475"/>
      <c r="M175" s="476"/>
      <c r="N175" s="475"/>
    </row>
    <row r="176" spans="1:14" x14ac:dyDescent="0.2">
      <c r="A176" s="475"/>
      <c r="B176" s="475"/>
      <c r="C176" s="475"/>
      <c r="D176" s="475"/>
      <c r="E176" s="475"/>
      <c r="F176" s="475"/>
      <c r="G176" s="475"/>
      <c r="H176" s="476"/>
      <c r="I176" s="627"/>
      <c r="J176" s="458"/>
      <c r="K176" s="475"/>
      <c r="L176" s="475"/>
      <c r="M176" s="476"/>
      <c r="N176" s="475"/>
    </row>
    <row r="177" spans="1:14" x14ac:dyDescent="0.2">
      <c r="A177" s="475"/>
      <c r="B177" s="475"/>
      <c r="C177" s="475"/>
      <c r="D177" s="475"/>
      <c r="E177" s="475"/>
      <c r="F177" s="475"/>
      <c r="G177" s="475"/>
      <c r="H177" s="476"/>
      <c r="I177" s="627"/>
      <c r="J177" s="458"/>
      <c r="K177" s="475"/>
      <c r="L177" s="475"/>
      <c r="M177" s="476"/>
      <c r="N177" s="475"/>
    </row>
    <row r="178" spans="1:14" x14ac:dyDescent="0.2">
      <c r="A178" s="475"/>
      <c r="B178" s="475"/>
      <c r="C178" s="475"/>
      <c r="D178" s="475"/>
      <c r="E178" s="475"/>
      <c r="F178" s="475"/>
      <c r="G178" s="475"/>
      <c r="H178" s="476"/>
      <c r="I178" s="627"/>
      <c r="J178" s="458"/>
      <c r="K178" s="475"/>
      <c r="L178" s="475"/>
      <c r="M178" s="476"/>
      <c r="N178" s="475"/>
    </row>
    <row r="179" spans="1:14" x14ac:dyDescent="0.2">
      <c r="A179" s="475"/>
      <c r="B179" s="475"/>
      <c r="C179" s="475"/>
      <c r="D179" s="475"/>
      <c r="E179" s="475"/>
      <c r="F179" s="475"/>
      <c r="G179" s="475"/>
      <c r="H179" s="476"/>
      <c r="I179" s="627"/>
      <c r="J179" s="458"/>
      <c r="K179" s="475"/>
      <c r="L179" s="475"/>
      <c r="M179" s="476"/>
      <c r="N179" s="475"/>
    </row>
    <row r="180" spans="1:14" x14ac:dyDescent="0.2">
      <c r="A180" s="475"/>
      <c r="B180" s="475"/>
      <c r="C180" s="475"/>
      <c r="D180" s="475"/>
      <c r="E180" s="475"/>
      <c r="F180" s="475"/>
      <c r="G180" s="475"/>
      <c r="H180" s="476"/>
      <c r="I180" s="627"/>
      <c r="J180" s="458"/>
      <c r="K180" s="475"/>
      <c r="L180" s="475"/>
      <c r="M180" s="476"/>
      <c r="N180" s="475"/>
    </row>
    <row r="181" spans="1:14" x14ac:dyDescent="0.2">
      <c r="A181" s="475"/>
      <c r="B181" s="475"/>
      <c r="C181" s="475"/>
      <c r="D181" s="475"/>
      <c r="E181" s="475"/>
      <c r="F181" s="475"/>
      <c r="G181" s="475"/>
      <c r="H181" s="476"/>
      <c r="I181" s="627"/>
      <c r="J181" s="458"/>
      <c r="K181" s="475"/>
      <c r="L181" s="475"/>
      <c r="M181" s="476"/>
      <c r="N181" s="475"/>
    </row>
    <row r="182" spans="1:14" x14ac:dyDescent="0.2">
      <c r="A182" s="475"/>
      <c r="B182" s="475"/>
      <c r="C182" s="475"/>
      <c r="D182" s="475"/>
      <c r="E182" s="475"/>
      <c r="F182" s="475"/>
      <c r="G182" s="475"/>
      <c r="H182" s="476"/>
      <c r="I182" s="627"/>
      <c r="J182" s="458"/>
      <c r="K182" s="475"/>
      <c r="L182" s="475"/>
      <c r="M182" s="476"/>
      <c r="N182" s="475"/>
    </row>
    <row r="183" spans="1:14" x14ac:dyDescent="0.2">
      <c r="A183" s="475"/>
      <c r="B183" s="475"/>
      <c r="C183" s="475"/>
      <c r="D183" s="475"/>
      <c r="E183" s="475"/>
      <c r="F183" s="475"/>
      <c r="G183" s="475"/>
      <c r="H183" s="476"/>
      <c r="I183" s="627"/>
      <c r="J183" s="458"/>
      <c r="K183" s="475"/>
      <c r="L183" s="475"/>
      <c r="M183" s="476"/>
      <c r="N183" s="475"/>
    </row>
    <row r="184" spans="1:14" x14ac:dyDescent="0.2">
      <c r="A184" s="475"/>
      <c r="B184" s="475"/>
      <c r="C184" s="475"/>
      <c r="D184" s="475"/>
      <c r="E184" s="475"/>
      <c r="F184" s="475"/>
      <c r="G184" s="475"/>
      <c r="H184" s="476"/>
      <c r="I184" s="627"/>
      <c r="J184" s="458"/>
      <c r="K184" s="475"/>
      <c r="L184" s="475"/>
      <c r="M184" s="476"/>
      <c r="N184" s="475"/>
    </row>
    <row r="185" spans="1:14" x14ac:dyDescent="0.2">
      <c r="A185" s="475"/>
      <c r="B185" s="475"/>
      <c r="C185" s="475"/>
      <c r="D185" s="475"/>
      <c r="E185" s="475"/>
      <c r="F185" s="475"/>
      <c r="G185" s="475"/>
      <c r="H185" s="476"/>
      <c r="I185" s="627"/>
      <c r="J185" s="458"/>
      <c r="K185" s="475"/>
      <c r="L185" s="475"/>
      <c r="M185" s="476"/>
      <c r="N185" s="475"/>
    </row>
    <row r="186" spans="1:14" x14ac:dyDescent="0.2">
      <c r="A186" s="475"/>
      <c r="B186" s="475"/>
      <c r="C186" s="475"/>
      <c r="D186" s="475"/>
      <c r="E186" s="475"/>
      <c r="F186" s="475"/>
      <c r="G186" s="475"/>
      <c r="H186" s="476"/>
      <c r="I186" s="627"/>
      <c r="J186" s="458"/>
      <c r="K186" s="475"/>
      <c r="L186" s="475"/>
      <c r="M186" s="476"/>
      <c r="N186" s="475"/>
    </row>
    <row r="187" spans="1:14" x14ac:dyDescent="0.2">
      <c r="A187" s="475"/>
      <c r="B187" s="475"/>
      <c r="C187" s="475"/>
      <c r="D187" s="475"/>
      <c r="E187" s="475"/>
      <c r="F187" s="475"/>
      <c r="G187" s="475"/>
      <c r="H187" s="476"/>
      <c r="I187" s="627"/>
      <c r="J187" s="458"/>
      <c r="K187" s="475"/>
      <c r="L187" s="475"/>
      <c r="M187" s="476"/>
      <c r="N187" s="475"/>
    </row>
    <row r="188" spans="1:14" x14ac:dyDescent="0.2">
      <c r="A188" s="475"/>
      <c r="B188" s="475"/>
      <c r="C188" s="475"/>
      <c r="D188" s="475"/>
      <c r="E188" s="475"/>
      <c r="F188" s="475"/>
      <c r="G188" s="475"/>
      <c r="H188" s="476"/>
      <c r="I188" s="627"/>
      <c r="J188" s="458"/>
      <c r="K188" s="475"/>
      <c r="L188" s="475"/>
      <c r="M188" s="476"/>
      <c r="N188" s="475"/>
    </row>
    <row r="189" spans="1:14" x14ac:dyDescent="0.2">
      <c r="A189" s="475"/>
      <c r="B189" s="475"/>
      <c r="C189" s="475"/>
      <c r="D189" s="475"/>
      <c r="E189" s="475"/>
      <c r="F189" s="475"/>
      <c r="G189" s="475"/>
      <c r="H189" s="476"/>
      <c r="I189" s="627"/>
      <c r="J189" s="458"/>
      <c r="K189" s="475"/>
      <c r="L189" s="475"/>
      <c r="M189" s="476"/>
      <c r="N189" s="475"/>
    </row>
    <row r="190" spans="1:14" x14ac:dyDescent="0.2">
      <c r="A190" s="475"/>
      <c r="B190" s="475"/>
      <c r="C190" s="475"/>
      <c r="D190" s="475"/>
      <c r="E190" s="475"/>
      <c r="F190" s="475"/>
      <c r="G190" s="475"/>
      <c r="H190" s="476"/>
      <c r="I190" s="627"/>
      <c r="J190" s="458"/>
      <c r="K190" s="475"/>
      <c r="L190" s="475"/>
      <c r="M190" s="476"/>
      <c r="N190" s="475"/>
    </row>
    <row r="191" spans="1:14" x14ac:dyDescent="0.2">
      <c r="A191" s="475"/>
      <c r="B191" s="475"/>
      <c r="C191" s="475"/>
      <c r="D191" s="475"/>
      <c r="E191" s="475"/>
      <c r="F191" s="475"/>
      <c r="G191" s="475"/>
      <c r="H191" s="476"/>
      <c r="I191" s="627"/>
      <c r="J191" s="458"/>
      <c r="K191" s="475"/>
      <c r="L191" s="475"/>
      <c r="M191" s="476"/>
      <c r="N191" s="475"/>
    </row>
    <row r="192" spans="1:14" x14ac:dyDescent="0.2">
      <c r="A192" s="475"/>
      <c r="B192" s="475"/>
      <c r="C192" s="475"/>
      <c r="D192" s="475"/>
      <c r="E192" s="475"/>
      <c r="F192" s="475"/>
      <c r="G192" s="475"/>
      <c r="H192" s="476"/>
      <c r="I192" s="627"/>
      <c r="J192" s="458"/>
      <c r="K192" s="475"/>
      <c r="L192" s="475"/>
      <c r="M192" s="476"/>
      <c r="N192" s="475"/>
    </row>
    <row r="193" spans="1:14" x14ac:dyDescent="0.2">
      <c r="A193" s="475"/>
      <c r="B193" s="475"/>
      <c r="C193" s="475"/>
      <c r="D193" s="475"/>
      <c r="E193" s="475"/>
      <c r="F193" s="475"/>
      <c r="G193" s="475"/>
      <c r="H193" s="476"/>
      <c r="I193" s="627"/>
      <c r="J193" s="458"/>
      <c r="K193" s="475"/>
      <c r="L193" s="475"/>
      <c r="M193" s="476"/>
      <c r="N193" s="475"/>
    </row>
    <row r="194" spans="1:14" x14ac:dyDescent="0.2">
      <c r="A194" s="475"/>
      <c r="B194" s="475"/>
      <c r="C194" s="475"/>
      <c r="D194" s="475"/>
      <c r="E194" s="475"/>
      <c r="F194" s="475"/>
      <c r="G194" s="475"/>
      <c r="H194" s="476"/>
      <c r="I194" s="627"/>
      <c r="J194" s="458"/>
      <c r="K194" s="475"/>
      <c r="L194" s="475"/>
      <c r="M194" s="476"/>
      <c r="N194" s="475"/>
    </row>
    <row r="195" spans="1:14" x14ac:dyDescent="0.2">
      <c r="A195" s="475"/>
      <c r="B195" s="475"/>
      <c r="C195" s="475"/>
      <c r="D195" s="475"/>
      <c r="E195" s="475"/>
      <c r="F195" s="475"/>
      <c r="G195" s="475"/>
      <c r="H195" s="476"/>
      <c r="I195" s="627"/>
      <c r="J195" s="458"/>
      <c r="K195" s="475"/>
      <c r="L195" s="475"/>
      <c r="M195" s="476"/>
      <c r="N195" s="475"/>
    </row>
    <row r="196" spans="1:14" x14ac:dyDescent="0.2">
      <c r="A196" s="475"/>
      <c r="B196" s="475"/>
      <c r="C196" s="475"/>
      <c r="D196" s="475"/>
      <c r="E196" s="475"/>
      <c r="F196" s="475"/>
      <c r="G196" s="475"/>
      <c r="H196" s="476"/>
      <c r="I196" s="627"/>
      <c r="J196" s="458"/>
      <c r="K196" s="475"/>
      <c r="L196" s="475"/>
      <c r="M196" s="476"/>
      <c r="N196" s="475"/>
    </row>
    <row r="197" spans="1:14" x14ac:dyDescent="0.2">
      <c r="A197" s="475"/>
      <c r="B197" s="475"/>
      <c r="C197" s="475"/>
      <c r="D197" s="475"/>
      <c r="E197" s="475"/>
      <c r="F197" s="475"/>
      <c r="G197" s="475"/>
      <c r="H197" s="476"/>
      <c r="I197" s="627"/>
      <c r="J197" s="458"/>
      <c r="K197" s="475"/>
      <c r="L197" s="475"/>
      <c r="M197" s="476"/>
      <c r="N197" s="475"/>
    </row>
    <row r="198" spans="1:14" x14ac:dyDescent="0.2">
      <c r="A198" s="475"/>
      <c r="B198" s="475"/>
      <c r="C198" s="475"/>
      <c r="D198" s="475"/>
      <c r="E198" s="475"/>
      <c r="F198" s="475"/>
      <c r="G198" s="475"/>
      <c r="H198" s="476"/>
      <c r="I198" s="627"/>
      <c r="J198" s="458"/>
      <c r="K198" s="475"/>
      <c r="L198" s="475"/>
      <c r="M198" s="476"/>
      <c r="N198" s="475"/>
    </row>
    <row r="199" spans="1:14" x14ac:dyDescent="0.2">
      <c r="A199" s="475"/>
      <c r="B199" s="475"/>
      <c r="C199" s="475"/>
      <c r="D199" s="475"/>
      <c r="E199" s="475"/>
      <c r="F199" s="475"/>
      <c r="G199" s="475"/>
      <c r="H199" s="476"/>
      <c r="I199" s="627"/>
      <c r="J199" s="458"/>
      <c r="K199" s="475"/>
      <c r="L199" s="475"/>
      <c r="M199" s="476"/>
      <c r="N199" s="475"/>
    </row>
    <row r="200" spans="1:14" x14ac:dyDescent="0.2">
      <c r="A200" s="475"/>
      <c r="B200" s="475"/>
      <c r="C200" s="475"/>
      <c r="D200" s="475"/>
      <c r="E200" s="475"/>
      <c r="F200" s="475"/>
      <c r="G200" s="475"/>
      <c r="H200" s="476"/>
      <c r="I200" s="627"/>
      <c r="J200" s="458"/>
      <c r="K200" s="475"/>
      <c r="L200" s="475"/>
      <c r="M200" s="476"/>
      <c r="N200" s="475"/>
    </row>
    <row r="201" spans="1:14" x14ac:dyDescent="0.2">
      <c r="A201" s="475"/>
      <c r="B201" s="475"/>
      <c r="C201" s="475"/>
      <c r="D201" s="475"/>
      <c r="E201" s="475"/>
      <c r="F201" s="475"/>
      <c r="G201" s="475"/>
      <c r="H201" s="476"/>
      <c r="I201" s="627"/>
      <c r="J201" s="458"/>
      <c r="K201" s="475"/>
      <c r="L201" s="475"/>
      <c r="M201" s="476"/>
      <c r="N201" s="475"/>
    </row>
    <row r="202" spans="1:14" x14ac:dyDescent="0.2">
      <c r="A202" s="475"/>
      <c r="B202" s="475"/>
      <c r="C202" s="475"/>
      <c r="D202" s="475"/>
      <c r="E202" s="475"/>
      <c r="F202" s="475"/>
      <c r="G202" s="475"/>
      <c r="H202" s="476"/>
      <c r="I202" s="627"/>
      <c r="J202" s="458"/>
      <c r="K202" s="475"/>
      <c r="L202" s="475"/>
      <c r="M202" s="476"/>
      <c r="N202" s="475"/>
    </row>
    <row r="203" spans="1:14" x14ac:dyDescent="0.2">
      <c r="A203" s="475"/>
      <c r="B203" s="475"/>
      <c r="C203" s="475"/>
      <c r="D203" s="475"/>
      <c r="E203" s="475"/>
      <c r="F203" s="475"/>
      <c r="G203" s="475"/>
      <c r="H203" s="476"/>
      <c r="I203" s="627"/>
      <c r="J203" s="458"/>
      <c r="K203" s="475"/>
      <c r="L203" s="475"/>
      <c r="M203" s="476"/>
      <c r="N203" s="475"/>
    </row>
    <row r="204" spans="1:14" x14ac:dyDescent="0.2">
      <c r="A204" s="475"/>
      <c r="B204" s="475"/>
      <c r="C204" s="475"/>
      <c r="D204" s="475"/>
      <c r="E204" s="475"/>
      <c r="F204" s="475"/>
      <c r="G204" s="475"/>
      <c r="H204" s="476"/>
      <c r="I204" s="627"/>
      <c r="J204" s="458"/>
      <c r="K204" s="475"/>
      <c r="L204" s="475"/>
      <c r="M204" s="476"/>
      <c r="N204" s="475"/>
    </row>
    <row r="205" spans="1:14" x14ac:dyDescent="0.2">
      <c r="A205" s="475"/>
      <c r="B205" s="475"/>
      <c r="C205" s="475"/>
      <c r="D205" s="475"/>
      <c r="E205" s="475"/>
      <c r="F205" s="475"/>
      <c r="G205" s="475"/>
      <c r="H205" s="476"/>
      <c r="I205" s="627"/>
      <c r="J205" s="458"/>
      <c r="K205" s="475"/>
      <c r="L205" s="475"/>
      <c r="M205" s="476"/>
      <c r="N205" s="475"/>
    </row>
    <row r="206" spans="1:14" x14ac:dyDescent="0.2">
      <c r="A206" s="475"/>
      <c r="B206" s="475"/>
      <c r="C206" s="475"/>
      <c r="D206" s="475"/>
      <c r="E206" s="475"/>
      <c r="F206" s="475"/>
      <c r="G206" s="475"/>
      <c r="H206" s="476"/>
      <c r="I206" s="627"/>
      <c r="J206" s="458"/>
      <c r="K206" s="475"/>
      <c r="L206" s="475"/>
      <c r="M206" s="476"/>
      <c r="N206" s="475"/>
    </row>
    <row r="207" spans="1:14" x14ac:dyDescent="0.2">
      <c r="A207" s="475"/>
      <c r="B207" s="475"/>
      <c r="C207" s="475"/>
      <c r="D207" s="475"/>
      <c r="E207" s="475"/>
      <c r="F207" s="475"/>
      <c r="G207" s="475"/>
      <c r="H207" s="476"/>
      <c r="I207" s="627"/>
      <c r="J207" s="458"/>
      <c r="K207" s="475"/>
      <c r="L207" s="475"/>
      <c r="M207" s="476"/>
      <c r="N207" s="475"/>
    </row>
    <row r="208" spans="1:14" x14ac:dyDescent="0.2">
      <c r="A208" s="475"/>
      <c r="B208" s="475"/>
      <c r="C208" s="475"/>
      <c r="D208" s="475"/>
      <c r="E208" s="475"/>
      <c r="F208" s="475"/>
      <c r="G208" s="475"/>
      <c r="H208" s="476"/>
      <c r="I208" s="627"/>
      <c r="J208" s="458"/>
      <c r="K208" s="475"/>
      <c r="L208" s="475"/>
      <c r="M208" s="476"/>
      <c r="N208" s="475"/>
    </row>
    <row r="209" spans="1:14" x14ac:dyDescent="0.2">
      <c r="A209" s="475"/>
      <c r="B209" s="475"/>
      <c r="C209" s="475"/>
      <c r="D209" s="475"/>
      <c r="E209" s="475"/>
      <c r="F209" s="475"/>
      <c r="G209" s="475"/>
      <c r="H209" s="476"/>
      <c r="I209" s="627"/>
      <c r="J209" s="458"/>
      <c r="K209" s="475"/>
      <c r="L209" s="475"/>
      <c r="M209" s="476"/>
      <c r="N209" s="475"/>
    </row>
    <row r="210" spans="1:14" x14ac:dyDescent="0.2">
      <c r="A210" s="475"/>
      <c r="B210" s="475"/>
      <c r="C210" s="475"/>
      <c r="D210" s="475"/>
      <c r="E210" s="475"/>
      <c r="F210" s="475"/>
      <c r="G210" s="475"/>
      <c r="H210" s="476"/>
      <c r="I210" s="627"/>
      <c r="J210" s="458"/>
      <c r="K210" s="475"/>
      <c r="L210" s="475"/>
      <c r="M210" s="476"/>
      <c r="N210" s="475"/>
    </row>
    <row r="211" spans="1:14" x14ac:dyDescent="0.2">
      <c r="A211" s="475"/>
      <c r="B211" s="475"/>
      <c r="C211" s="475"/>
      <c r="D211" s="475"/>
      <c r="E211" s="475"/>
      <c r="F211" s="475"/>
      <c r="G211" s="475"/>
      <c r="H211" s="476"/>
      <c r="I211" s="627"/>
      <c r="J211" s="458"/>
      <c r="K211" s="475"/>
      <c r="L211" s="475"/>
      <c r="M211" s="476"/>
      <c r="N211" s="475"/>
    </row>
    <row r="212" spans="1:14" x14ac:dyDescent="0.2">
      <c r="A212" s="475"/>
      <c r="B212" s="475"/>
      <c r="C212" s="475"/>
      <c r="D212" s="475"/>
      <c r="E212" s="475"/>
      <c r="F212" s="475"/>
      <c r="G212" s="475"/>
      <c r="H212" s="476"/>
      <c r="I212" s="627"/>
      <c r="J212" s="458"/>
      <c r="K212" s="475"/>
      <c r="L212" s="475"/>
      <c r="M212" s="476"/>
      <c r="N212" s="475"/>
    </row>
    <row r="213" spans="1:14" x14ac:dyDescent="0.2">
      <c r="A213" s="475"/>
      <c r="B213" s="475"/>
      <c r="C213" s="475"/>
      <c r="D213" s="475"/>
      <c r="E213" s="475"/>
      <c r="F213" s="475"/>
      <c r="G213" s="475"/>
      <c r="H213" s="476"/>
      <c r="I213" s="627"/>
      <c r="J213" s="458"/>
      <c r="K213" s="475"/>
      <c r="L213" s="475"/>
      <c r="M213" s="476"/>
      <c r="N213" s="475"/>
    </row>
    <row r="214" spans="1:14" x14ac:dyDescent="0.2">
      <c r="A214" s="475"/>
      <c r="B214" s="475"/>
      <c r="C214" s="475"/>
      <c r="D214" s="475"/>
      <c r="E214" s="475"/>
      <c r="F214" s="475"/>
      <c r="G214" s="475"/>
      <c r="H214" s="476"/>
      <c r="I214" s="627"/>
      <c r="J214" s="458"/>
      <c r="K214" s="475"/>
      <c r="L214" s="475"/>
      <c r="M214" s="476"/>
      <c r="N214" s="475"/>
    </row>
    <row r="215" spans="1:14" x14ac:dyDescent="0.2">
      <c r="A215" s="475"/>
      <c r="B215" s="475"/>
      <c r="C215" s="475"/>
      <c r="D215" s="475"/>
      <c r="E215" s="475"/>
      <c r="F215" s="475"/>
      <c r="G215" s="475"/>
      <c r="H215" s="476"/>
      <c r="I215" s="627"/>
      <c r="J215" s="458"/>
      <c r="K215" s="475"/>
      <c r="L215" s="475"/>
      <c r="M215" s="476"/>
      <c r="N215" s="475"/>
    </row>
    <row r="216" spans="1:14" x14ac:dyDescent="0.2">
      <c r="A216" s="475"/>
      <c r="B216" s="475"/>
      <c r="C216" s="475"/>
      <c r="D216" s="475"/>
      <c r="E216" s="475"/>
      <c r="F216" s="475"/>
      <c r="G216" s="475"/>
      <c r="H216" s="476"/>
      <c r="I216" s="627"/>
      <c r="J216" s="458"/>
      <c r="K216" s="475"/>
      <c r="L216" s="475"/>
      <c r="M216" s="476"/>
      <c r="N216" s="475"/>
    </row>
    <row r="217" spans="1:14" x14ac:dyDescent="0.2">
      <c r="A217" s="475"/>
      <c r="B217" s="475"/>
      <c r="C217" s="475"/>
      <c r="D217" s="475"/>
      <c r="E217" s="475"/>
      <c r="F217" s="475"/>
      <c r="G217" s="475"/>
      <c r="H217" s="476"/>
      <c r="I217" s="627"/>
      <c r="J217" s="458"/>
      <c r="K217" s="475"/>
      <c r="L217" s="475"/>
      <c r="M217" s="476"/>
      <c r="N217" s="475"/>
    </row>
    <row r="218" spans="1:14" x14ac:dyDescent="0.2">
      <c r="A218" s="475"/>
      <c r="B218" s="475"/>
      <c r="C218" s="475"/>
      <c r="D218" s="475"/>
      <c r="E218" s="475"/>
      <c r="F218" s="475"/>
      <c r="G218" s="475"/>
      <c r="H218" s="476"/>
      <c r="I218" s="627"/>
      <c r="J218" s="458"/>
      <c r="K218" s="475"/>
      <c r="L218" s="475"/>
      <c r="M218" s="476"/>
      <c r="N218" s="475"/>
    </row>
    <row r="219" spans="1:14" x14ac:dyDescent="0.2">
      <c r="A219" s="475"/>
      <c r="B219" s="475"/>
      <c r="C219" s="475"/>
      <c r="D219" s="475"/>
      <c r="E219" s="475"/>
      <c r="F219" s="475"/>
      <c r="G219" s="475"/>
      <c r="H219" s="476"/>
      <c r="I219" s="627"/>
      <c r="J219" s="458"/>
      <c r="K219" s="475"/>
      <c r="L219" s="475"/>
      <c r="M219" s="476"/>
      <c r="N219" s="475"/>
    </row>
    <row r="220" spans="1:14" x14ac:dyDescent="0.2">
      <c r="A220" s="475"/>
      <c r="B220" s="475"/>
      <c r="C220" s="475"/>
      <c r="D220" s="475"/>
      <c r="E220" s="475"/>
      <c r="F220" s="475"/>
      <c r="G220" s="475"/>
      <c r="H220" s="476"/>
      <c r="I220" s="627"/>
      <c r="J220" s="458"/>
      <c r="K220" s="475"/>
      <c r="L220" s="475"/>
      <c r="M220" s="476"/>
      <c r="N220" s="475"/>
    </row>
    <row r="221" spans="1:14" x14ac:dyDescent="0.2">
      <c r="A221" s="475"/>
      <c r="B221" s="475"/>
      <c r="C221" s="475"/>
      <c r="D221" s="475"/>
      <c r="E221" s="475"/>
      <c r="F221" s="475"/>
      <c r="G221" s="475"/>
      <c r="H221" s="476"/>
      <c r="I221" s="627"/>
      <c r="J221" s="458"/>
      <c r="K221" s="475"/>
      <c r="L221" s="475"/>
      <c r="M221" s="476"/>
      <c r="N221" s="475"/>
    </row>
    <row r="222" spans="1:14" x14ac:dyDescent="0.2">
      <c r="A222" s="475"/>
      <c r="B222" s="475"/>
      <c r="C222" s="475"/>
      <c r="D222" s="475"/>
      <c r="E222" s="475"/>
      <c r="F222" s="475"/>
      <c r="G222" s="475"/>
      <c r="H222" s="476"/>
      <c r="I222" s="627"/>
      <c r="J222" s="458"/>
      <c r="K222" s="475"/>
      <c r="L222" s="475"/>
      <c r="M222" s="476"/>
      <c r="N222" s="475"/>
    </row>
    <row r="223" spans="1:14" x14ac:dyDescent="0.2">
      <c r="A223" s="475"/>
      <c r="B223" s="475"/>
      <c r="C223" s="475"/>
      <c r="D223" s="475"/>
      <c r="E223" s="475"/>
      <c r="F223" s="475"/>
      <c r="G223" s="475"/>
      <c r="H223" s="476"/>
      <c r="I223" s="627"/>
      <c r="J223" s="458"/>
      <c r="K223" s="475"/>
      <c r="L223" s="475"/>
      <c r="M223" s="476"/>
      <c r="N223" s="475"/>
    </row>
    <row r="224" spans="1:14" x14ac:dyDescent="0.2">
      <c r="A224" s="475"/>
      <c r="B224" s="475"/>
      <c r="C224" s="475"/>
      <c r="D224" s="475"/>
      <c r="E224" s="475"/>
      <c r="F224" s="475"/>
      <c r="G224" s="475"/>
      <c r="H224" s="476"/>
      <c r="I224" s="627"/>
      <c r="J224" s="458"/>
      <c r="K224" s="475"/>
      <c r="L224" s="475"/>
      <c r="M224" s="476"/>
      <c r="N224" s="475"/>
    </row>
    <row r="225" spans="1:14" x14ac:dyDescent="0.2">
      <c r="A225" s="475"/>
      <c r="B225" s="475"/>
      <c r="C225" s="475"/>
      <c r="D225" s="475"/>
      <c r="E225" s="475"/>
      <c r="F225" s="475"/>
      <c r="G225" s="475"/>
      <c r="H225" s="476"/>
      <c r="I225" s="627"/>
      <c r="J225" s="458"/>
      <c r="K225" s="475"/>
      <c r="L225" s="475"/>
      <c r="M225" s="476"/>
      <c r="N225" s="475"/>
    </row>
    <row r="226" spans="1:14" x14ac:dyDescent="0.2">
      <c r="A226" s="475"/>
      <c r="B226" s="475"/>
      <c r="C226" s="475"/>
      <c r="D226" s="475"/>
      <c r="E226" s="475"/>
      <c r="F226" s="475"/>
      <c r="G226" s="475"/>
      <c r="H226" s="476"/>
      <c r="I226" s="627"/>
      <c r="J226" s="458"/>
      <c r="K226" s="475"/>
      <c r="L226" s="475"/>
      <c r="M226" s="476"/>
      <c r="N226" s="475"/>
    </row>
    <row r="227" spans="1:14" x14ac:dyDescent="0.2">
      <c r="A227" s="475"/>
      <c r="B227" s="475"/>
      <c r="C227" s="475"/>
      <c r="D227" s="475"/>
      <c r="E227" s="475"/>
      <c r="F227" s="475"/>
      <c r="G227" s="475"/>
      <c r="H227" s="476"/>
      <c r="I227" s="627"/>
      <c r="J227" s="458"/>
      <c r="K227" s="475"/>
      <c r="L227" s="475"/>
      <c r="M227" s="476"/>
      <c r="N227" s="475"/>
    </row>
    <row r="228" spans="1:14" x14ac:dyDescent="0.2">
      <c r="A228" s="475"/>
      <c r="B228" s="475"/>
      <c r="C228" s="475"/>
      <c r="D228" s="475"/>
      <c r="E228" s="475"/>
      <c r="F228" s="475"/>
      <c r="G228" s="475"/>
      <c r="H228" s="476"/>
      <c r="I228" s="627"/>
      <c r="J228" s="458"/>
      <c r="K228" s="475"/>
      <c r="L228" s="475"/>
      <c r="M228" s="476"/>
      <c r="N228" s="475"/>
    </row>
    <row r="229" spans="1:14" x14ac:dyDescent="0.2">
      <c r="A229" s="475"/>
      <c r="B229" s="475"/>
      <c r="C229" s="475"/>
      <c r="D229" s="475"/>
      <c r="E229" s="475"/>
      <c r="F229" s="475"/>
      <c r="G229" s="475"/>
      <c r="H229" s="476"/>
      <c r="I229" s="627"/>
      <c r="J229" s="458"/>
      <c r="K229" s="475"/>
      <c r="L229" s="475"/>
      <c r="M229" s="476"/>
      <c r="N229" s="475"/>
    </row>
    <row r="230" spans="1:14" x14ac:dyDescent="0.2">
      <c r="A230" s="475"/>
      <c r="B230" s="475"/>
      <c r="C230" s="475"/>
      <c r="D230" s="475"/>
      <c r="E230" s="475"/>
      <c r="F230" s="475"/>
      <c r="G230" s="475"/>
      <c r="H230" s="476"/>
      <c r="I230" s="627"/>
      <c r="J230" s="458"/>
      <c r="K230" s="475"/>
      <c r="L230" s="475"/>
      <c r="M230" s="476"/>
      <c r="N230" s="475"/>
    </row>
    <row r="231" spans="1:14" x14ac:dyDescent="0.2">
      <c r="A231" s="475"/>
      <c r="B231" s="475"/>
      <c r="C231" s="475"/>
      <c r="D231" s="475"/>
      <c r="E231" s="475"/>
      <c r="F231" s="475"/>
      <c r="G231" s="475"/>
      <c r="H231" s="476"/>
      <c r="I231" s="627"/>
      <c r="J231" s="458"/>
      <c r="K231" s="475"/>
      <c r="L231" s="475"/>
      <c r="M231" s="476"/>
      <c r="N231" s="475"/>
    </row>
    <row r="232" spans="1:14" x14ac:dyDescent="0.2">
      <c r="A232" s="475"/>
      <c r="B232" s="475"/>
      <c r="C232" s="475"/>
      <c r="D232" s="475"/>
      <c r="E232" s="475"/>
      <c r="F232" s="475"/>
      <c r="G232" s="475"/>
      <c r="H232" s="476"/>
      <c r="I232" s="627"/>
      <c r="J232" s="458"/>
      <c r="K232" s="475"/>
      <c r="L232" s="475"/>
      <c r="M232" s="476"/>
      <c r="N232" s="475"/>
    </row>
    <row r="233" spans="1:14" x14ac:dyDescent="0.2">
      <c r="A233" s="475"/>
      <c r="B233" s="475"/>
      <c r="C233" s="475"/>
      <c r="D233" s="475"/>
      <c r="E233" s="475"/>
      <c r="F233" s="475"/>
      <c r="G233" s="475"/>
      <c r="H233" s="476"/>
      <c r="I233" s="627"/>
      <c r="J233" s="458"/>
      <c r="K233" s="475"/>
      <c r="L233" s="475"/>
      <c r="M233" s="476"/>
      <c r="N233" s="475"/>
    </row>
    <row r="234" spans="1:14" x14ac:dyDescent="0.2">
      <c r="A234" s="475"/>
      <c r="B234" s="475"/>
      <c r="C234" s="475"/>
      <c r="D234" s="475"/>
      <c r="E234" s="475"/>
      <c r="F234" s="475"/>
      <c r="G234" s="475"/>
      <c r="H234" s="476"/>
      <c r="I234" s="627"/>
      <c r="J234" s="458"/>
      <c r="K234" s="475"/>
      <c r="L234" s="475"/>
      <c r="M234" s="476"/>
      <c r="N234" s="475"/>
    </row>
    <row r="235" spans="1:14" x14ac:dyDescent="0.2">
      <c r="A235" s="475"/>
      <c r="B235" s="475"/>
      <c r="C235" s="475"/>
      <c r="D235" s="475"/>
      <c r="E235" s="475"/>
      <c r="F235" s="475"/>
      <c r="G235" s="475"/>
      <c r="H235" s="476"/>
      <c r="I235" s="627"/>
      <c r="J235" s="458"/>
      <c r="K235" s="475"/>
      <c r="L235" s="475"/>
      <c r="M235" s="476"/>
      <c r="N235" s="475"/>
    </row>
    <row r="236" spans="1:14" x14ac:dyDescent="0.2">
      <c r="A236" s="475"/>
      <c r="B236" s="475"/>
      <c r="C236" s="475"/>
      <c r="D236" s="475"/>
      <c r="E236" s="475"/>
      <c r="F236" s="475"/>
      <c r="G236" s="475"/>
      <c r="H236" s="476"/>
      <c r="I236" s="627"/>
      <c r="J236" s="458"/>
      <c r="K236" s="475"/>
      <c r="L236" s="475"/>
      <c r="M236" s="476"/>
      <c r="N236" s="475"/>
    </row>
    <row r="237" spans="1:14" x14ac:dyDescent="0.2">
      <c r="A237" s="475"/>
      <c r="B237" s="475"/>
      <c r="C237" s="475"/>
      <c r="D237" s="475"/>
      <c r="E237" s="475"/>
      <c r="F237" s="475"/>
      <c r="G237" s="475"/>
      <c r="H237" s="476"/>
      <c r="I237" s="627"/>
      <c r="J237" s="458"/>
      <c r="K237" s="475"/>
      <c r="L237" s="475"/>
      <c r="M237" s="476"/>
      <c r="N237" s="475"/>
    </row>
    <row r="238" spans="1:14" x14ac:dyDescent="0.2">
      <c r="A238" s="475"/>
      <c r="B238" s="475"/>
      <c r="C238" s="475"/>
      <c r="D238" s="475"/>
      <c r="E238" s="475"/>
      <c r="F238" s="475"/>
      <c r="G238" s="475"/>
      <c r="H238" s="476"/>
      <c r="I238" s="627"/>
      <c r="J238" s="458"/>
      <c r="K238" s="475"/>
      <c r="L238" s="475"/>
      <c r="M238" s="476"/>
      <c r="N238" s="475"/>
    </row>
    <row r="239" spans="1:14" x14ac:dyDescent="0.2">
      <c r="A239" s="475"/>
      <c r="B239" s="475"/>
      <c r="C239" s="475"/>
      <c r="D239" s="475"/>
      <c r="E239" s="475"/>
      <c r="F239" s="475"/>
      <c r="G239" s="475"/>
      <c r="H239" s="476"/>
      <c r="I239" s="627"/>
      <c r="J239" s="458"/>
      <c r="K239" s="475"/>
      <c r="L239" s="475"/>
      <c r="M239" s="476"/>
      <c r="N239" s="475"/>
    </row>
    <row r="240" spans="1:14" x14ac:dyDescent="0.2">
      <c r="A240" s="475"/>
      <c r="B240" s="475"/>
      <c r="C240" s="475"/>
      <c r="D240" s="475"/>
      <c r="E240" s="475"/>
      <c r="F240" s="475"/>
      <c r="G240" s="475"/>
      <c r="H240" s="476"/>
      <c r="I240" s="627"/>
      <c r="J240" s="458"/>
      <c r="K240" s="475"/>
      <c r="L240" s="475"/>
      <c r="M240" s="476"/>
      <c r="N240" s="475"/>
    </row>
    <row r="241" spans="1:14" x14ac:dyDescent="0.2">
      <c r="A241" s="475"/>
      <c r="B241" s="475"/>
      <c r="C241" s="475"/>
      <c r="D241" s="475"/>
      <c r="E241" s="475"/>
      <c r="F241" s="475"/>
      <c r="G241" s="475"/>
      <c r="H241" s="476"/>
      <c r="I241" s="627"/>
      <c r="J241" s="458"/>
      <c r="K241" s="475"/>
      <c r="L241" s="475"/>
      <c r="M241" s="476"/>
      <c r="N241" s="475"/>
    </row>
    <row r="242" spans="1:14" x14ac:dyDescent="0.2">
      <c r="A242" s="475"/>
      <c r="B242" s="475"/>
      <c r="C242" s="475"/>
      <c r="D242" s="475"/>
      <c r="E242" s="475"/>
      <c r="F242" s="475"/>
      <c r="G242" s="475"/>
      <c r="H242" s="476"/>
      <c r="I242" s="627"/>
      <c r="J242" s="458"/>
      <c r="K242" s="475"/>
      <c r="L242" s="475"/>
      <c r="M242" s="476"/>
      <c r="N242" s="475"/>
    </row>
    <row r="243" spans="1:14" x14ac:dyDescent="0.2">
      <c r="A243" s="475"/>
      <c r="B243" s="475"/>
      <c r="C243" s="475"/>
      <c r="D243" s="475"/>
      <c r="E243" s="475"/>
      <c r="F243" s="475"/>
      <c r="G243" s="475"/>
      <c r="H243" s="476"/>
      <c r="I243" s="627"/>
      <c r="J243" s="458"/>
      <c r="K243" s="475"/>
      <c r="L243" s="475"/>
      <c r="M243" s="476"/>
      <c r="N243" s="475"/>
    </row>
    <row r="244" spans="1:14" x14ac:dyDescent="0.2">
      <c r="A244" s="475"/>
      <c r="B244" s="475"/>
      <c r="C244" s="475"/>
      <c r="D244" s="475"/>
      <c r="E244" s="475"/>
      <c r="F244" s="475"/>
      <c r="G244" s="475"/>
      <c r="H244" s="476"/>
      <c r="I244" s="627"/>
      <c r="J244" s="458"/>
      <c r="K244" s="475"/>
      <c r="L244" s="475"/>
      <c r="M244" s="476"/>
      <c r="N244" s="475"/>
    </row>
    <row r="245" spans="1:14" x14ac:dyDescent="0.2">
      <c r="A245" s="475"/>
      <c r="B245" s="475"/>
      <c r="C245" s="475"/>
      <c r="D245" s="475"/>
      <c r="E245" s="475"/>
      <c r="F245" s="475"/>
      <c r="G245" s="475"/>
      <c r="H245" s="476"/>
      <c r="I245" s="627"/>
      <c r="J245" s="458"/>
      <c r="K245" s="475"/>
      <c r="L245" s="475"/>
      <c r="M245" s="476"/>
      <c r="N245" s="475"/>
    </row>
    <row r="246" spans="1:14" x14ac:dyDescent="0.2">
      <c r="A246" s="475"/>
      <c r="B246" s="475"/>
      <c r="C246" s="475"/>
      <c r="D246" s="475"/>
      <c r="E246" s="475"/>
      <c r="F246" s="475"/>
      <c r="G246" s="475"/>
      <c r="H246" s="476"/>
      <c r="I246" s="627"/>
      <c r="J246" s="458"/>
      <c r="K246" s="475"/>
      <c r="L246" s="475"/>
      <c r="M246" s="476"/>
      <c r="N246" s="475"/>
    </row>
    <row r="247" spans="1:14" x14ac:dyDescent="0.2">
      <c r="A247" s="475"/>
      <c r="B247" s="475"/>
      <c r="C247" s="475"/>
      <c r="D247" s="475"/>
      <c r="E247" s="475"/>
      <c r="F247" s="475"/>
      <c r="G247" s="475"/>
      <c r="H247" s="476"/>
      <c r="I247" s="627"/>
      <c r="J247" s="458"/>
      <c r="K247" s="475"/>
      <c r="L247" s="475"/>
      <c r="M247" s="476"/>
      <c r="N247" s="475"/>
    </row>
    <row r="248" spans="1:14" x14ac:dyDescent="0.2">
      <c r="A248" s="475"/>
      <c r="B248" s="475"/>
      <c r="C248" s="475"/>
      <c r="D248" s="475"/>
      <c r="E248" s="475"/>
      <c r="F248" s="475"/>
      <c r="G248" s="475"/>
      <c r="H248" s="476"/>
      <c r="I248" s="627"/>
      <c r="J248" s="458"/>
      <c r="K248" s="475"/>
      <c r="L248" s="475"/>
      <c r="M248" s="476"/>
      <c r="N248" s="475"/>
    </row>
    <row r="249" spans="1:14" x14ac:dyDescent="0.2">
      <c r="A249" s="475"/>
      <c r="B249" s="475"/>
      <c r="C249" s="475"/>
      <c r="D249" s="475"/>
      <c r="E249" s="475"/>
      <c r="F249" s="475"/>
      <c r="G249" s="475"/>
      <c r="H249" s="476"/>
      <c r="I249" s="627"/>
      <c r="J249" s="458"/>
      <c r="K249" s="475"/>
      <c r="L249" s="475"/>
      <c r="M249" s="476"/>
      <c r="N249" s="475"/>
    </row>
    <row r="250" spans="1:14" x14ac:dyDescent="0.2">
      <c r="A250" s="475"/>
      <c r="B250" s="475"/>
      <c r="C250" s="475"/>
      <c r="D250" s="475"/>
      <c r="E250" s="475"/>
      <c r="F250" s="475"/>
      <c r="G250" s="475"/>
      <c r="H250" s="476"/>
      <c r="I250" s="627"/>
      <c r="J250" s="458"/>
      <c r="K250" s="475"/>
      <c r="L250" s="475"/>
      <c r="M250" s="476"/>
      <c r="N250" s="475"/>
    </row>
    <row r="251" spans="1:14" x14ac:dyDescent="0.2">
      <c r="A251" s="475"/>
      <c r="B251" s="475"/>
      <c r="C251" s="475"/>
      <c r="D251" s="475"/>
      <c r="E251" s="475"/>
      <c r="F251" s="475"/>
      <c r="G251" s="475"/>
      <c r="H251" s="476"/>
      <c r="I251" s="627"/>
      <c r="J251" s="458"/>
      <c r="K251" s="475"/>
      <c r="L251" s="475"/>
      <c r="M251" s="476"/>
      <c r="N251" s="475"/>
    </row>
    <row r="252" spans="1:14" x14ac:dyDescent="0.2">
      <c r="A252" s="475"/>
      <c r="B252" s="475"/>
      <c r="C252" s="475"/>
      <c r="D252" s="475"/>
      <c r="E252" s="475"/>
      <c r="F252" s="475"/>
      <c r="G252" s="475"/>
      <c r="H252" s="476"/>
      <c r="I252" s="627"/>
      <c r="J252" s="458"/>
      <c r="K252" s="475"/>
      <c r="L252" s="475"/>
      <c r="M252" s="476"/>
      <c r="N252" s="475"/>
    </row>
    <row r="253" spans="1:14" x14ac:dyDescent="0.2">
      <c r="A253" s="475"/>
      <c r="B253" s="475"/>
      <c r="C253" s="475"/>
      <c r="D253" s="475"/>
      <c r="E253" s="475"/>
      <c r="F253" s="475"/>
      <c r="G253" s="475"/>
      <c r="H253" s="476"/>
      <c r="I253" s="627"/>
      <c r="J253" s="458"/>
      <c r="K253" s="475"/>
      <c r="L253" s="475"/>
      <c r="M253" s="476"/>
      <c r="N253" s="475"/>
    </row>
    <row r="254" spans="1:14" x14ac:dyDescent="0.2">
      <c r="A254" s="475"/>
      <c r="B254" s="475"/>
      <c r="C254" s="475"/>
      <c r="D254" s="475"/>
      <c r="E254" s="475"/>
      <c r="F254" s="475"/>
      <c r="G254" s="475"/>
      <c r="H254" s="476"/>
      <c r="I254" s="627"/>
      <c r="J254" s="458"/>
      <c r="K254" s="475"/>
      <c r="L254" s="475"/>
      <c r="M254" s="476"/>
      <c r="N254" s="475"/>
    </row>
    <row r="255" spans="1:14" x14ac:dyDescent="0.2">
      <c r="A255" s="475"/>
      <c r="B255" s="475"/>
      <c r="C255" s="475"/>
      <c r="D255" s="475"/>
      <c r="E255" s="475"/>
      <c r="F255" s="475"/>
      <c r="G255" s="475"/>
      <c r="H255" s="476"/>
      <c r="I255" s="627"/>
      <c r="J255" s="458"/>
      <c r="K255" s="475"/>
      <c r="L255" s="475"/>
      <c r="M255" s="476"/>
      <c r="N255" s="475"/>
    </row>
    <row r="256" spans="1:14" x14ac:dyDescent="0.2">
      <c r="A256" s="475"/>
      <c r="B256" s="475"/>
      <c r="C256" s="475"/>
      <c r="D256" s="475"/>
      <c r="E256" s="475"/>
      <c r="F256" s="475"/>
      <c r="G256" s="475"/>
      <c r="H256" s="476"/>
      <c r="I256" s="627"/>
      <c r="J256" s="458"/>
      <c r="K256" s="475"/>
      <c r="L256" s="475"/>
      <c r="M256" s="476"/>
      <c r="N256" s="475"/>
    </row>
    <row r="257" spans="1:14" x14ac:dyDescent="0.2">
      <c r="A257" s="475"/>
      <c r="B257" s="475"/>
      <c r="C257" s="475"/>
      <c r="D257" s="475"/>
      <c r="E257" s="475"/>
      <c r="F257" s="475"/>
      <c r="G257" s="475"/>
      <c r="H257" s="476"/>
      <c r="I257" s="627"/>
      <c r="J257" s="458"/>
      <c r="K257" s="475"/>
      <c r="L257" s="475"/>
      <c r="M257" s="476"/>
      <c r="N257" s="475"/>
    </row>
    <row r="258" spans="1:14" x14ac:dyDescent="0.2">
      <c r="A258" s="475"/>
      <c r="B258" s="475"/>
      <c r="C258" s="475"/>
      <c r="D258" s="475"/>
      <c r="E258" s="475"/>
      <c r="F258" s="475"/>
      <c r="G258" s="475"/>
      <c r="H258" s="476"/>
      <c r="I258" s="627"/>
      <c r="J258" s="458"/>
      <c r="K258" s="475"/>
      <c r="L258" s="475"/>
      <c r="M258" s="476"/>
      <c r="N258" s="475"/>
    </row>
    <row r="259" spans="1:14" x14ac:dyDescent="0.2">
      <c r="A259" s="475"/>
      <c r="B259" s="475"/>
      <c r="C259" s="475"/>
      <c r="D259" s="475"/>
      <c r="E259" s="475"/>
      <c r="F259" s="475"/>
      <c r="G259" s="475"/>
      <c r="H259" s="476"/>
      <c r="I259" s="627"/>
      <c r="J259" s="458"/>
      <c r="K259" s="475"/>
      <c r="L259" s="475"/>
      <c r="M259" s="476"/>
      <c r="N259" s="475"/>
    </row>
    <row r="260" spans="1:14" x14ac:dyDescent="0.2">
      <c r="A260" s="475"/>
      <c r="B260" s="475"/>
      <c r="C260" s="475"/>
      <c r="D260" s="475"/>
      <c r="E260" s="475"/>
      <c r="F260" s="475"/>
      <c r="G260" s="475"/>
      <c r="H260" s="476"/>
      <c r="I260" s="627"/>
      <c r="J260" s="458"/>
      <c r="K260" s="475"/>
      <c r="L260" s="475"/>
      <c r="M260" s="476"/>
      <c r="N260" s="475"/>
    </row>
    <row r="261" spans="1:14" x14ac:dyDescent="0.2">
      <c r="A261" s="475"/>
      <c r="B261" s="475"/>
      <c r="C261" s="475"/>
      <c r="D261" s="475"/>
      <c r="E261" s="475"/>
      <c r="F261" s="475"/>
      <c r="G261" s="475"/>
      <c r="H261" s="476"/>
      <c r="I261" s="627"/>
      <c r="J261" s="458"/>
      <c r="K261" s="475"/>
      <c r="L261" s="475"/>
      <c r="M261" s="476"/>
      <c r="N261" s="475"/>
    </row>
    <row r="262" spans="1:14" x14ac:dyDescent="0.2">
      <c r="A262" s="475"/>
      <c r="B262" s="475"/>
      <c r="C262" s="475"/>
      <c r="D262" s="475"/>
      <c r="E262" s="475"/>
      <c r="F262" s="475"/>
      <c r="G262" s="475"/>
      <c r="H262" s="476"/>
      <c r="I262" s="627"/>
      <c r="J262" s="458"/>
      <c r="K262" s="475"/>
      <c r="L262" s="475"/>
      <c r="M262" s="476"/>
      <c r="N262" s="475"/>
    </row>
    <row r="263" spans="1:14" x14ac:dyDescent="0.2">
      <c r="A263" s="475"/>
      <c r="B263" s="475"/>
      <c r="C263" s="475"/>
      <c r="D263" s="475"/>
      <c r="E263" s="475"/>
      <c r="F263" s="475"/>
      <c r="G263" s="475"/>
      <c r="H263" s="476"/>
      <c r="I263" s="627"/>
      <c r="J263" s="458"/>
      <c r="K263" s="475"/>
      <c r="L263" s="475"/>
      <c r="M263" s="476"/>
      <c r="N263" s="475"/>
    </row>
    <row r="264" spans="1:14" x14ac:dyDescent="0.2">
      <c r="A264" s="475"/>
      <c r="B264" s="475"/>
      <c r="C264" s="475"/>
      <c r="D264" s="475"/>
      <c r="E264" s="475"/>
      <c r="F264" s="475"/>
      <c r="G264" s="475"/>
      <c r="H264" s="476"/>
      <c r="I264" s="627"/>
      <c r="J264" s="458"/>
      <c r="K264" s="475"/>
      <c r="L264" s="475"/>
      <c r="M264" s="476"/>
      <c r="N264" s="475"/>
    </row>
    <row r="265" spans="1:14" x14ac:dyDescent="0.2">
      <c r="A265" s="475"/>
      <c r="B265" s="475"/>
      <c r="C265" s="475"/>
      <c r="D265" s="475"/>
      <c r="E265" s="475"/>
      <c r="F265" s="475"/>
      <c r="G265" s="475"/>
      <c r="H265" s="476"/>
      <c r="I265" s="627"/>
      <c r="J265" s="458"/>
      <c r="K265" s="475"/>
      <c r="L265" s="475"/>
      <c r="M265" s="476"/>
      <c r="N265" s="475"/>
    </row>
    <row r="266" spans="1:14" x14ac:dyDescent="0.2">
      <c r="A266" s="475"/>
      <c r="B266" s="475"/>
      <c r="C266" s="475"/>
      <c r="D266" s="475"/>
      <c r="E266" s="475"/>
      <c r="F266" s="475"/>
      <c r="G266" s="475"/>
      <c r="H266" s="476"/>
      <c r="I266" s="627"/>
      <c r="J266" s="458"/>
      <c r="K266" s="475"/>
      <c r="L266" s="475"/>
      <c r="M266" s="476"/>
      <c r="N266" s="475"/>
    </row>
    <row r="267" spans="1:14" x14ac:dyDescent="0.2">
      <c r="A267" s="475"/>
      <c r="B267" s="475"/>
      <c r="C267" s="475"/>
      <c r="D267" s="475"/>
      <c r="E267" s="475"/>
      <c r="F267" s="475"/>
      <c r="G267" s="475"/>
      <c r="H267" s="476"/>
      <c r="I267" s="627"/>
      <c r="J267" s="458"/>
      <c r="K267" s="475"/>
      <c r="L267" s="475"/>
      <c r="M267" s="476"/>
      <c r="N267" s="475"/>
    </row>
    <row r="268" spans="1:14" x14ac:dyDescent="0.2">
      <c r="A268" s="475"/>
      <c r="B268" s="475"/>
      <c r="C268" s="475"/>
      <c r="D268" s="475"/>
      <c r="E268" s="475"/>
      <c r="F268" s="475"/>
      <c r="G268" s="475"/>
      <c r="H268" s="476"/>
      <c r="I268" s="627"/>
      <c r="J268" s="458"/>
      <c r="K268" s="475"/>
      <c r="L268" s="475"/>
      <c r="M268" s="476"/>
      <c r="N268" s="475"/>
    </row>
    <row r="269" spans="1:14" x14ac:dyDescent="0.2">
      <c r="A269" s="475"/>
      <c r="B269" s="475"/>
      <c r="C269" s="475"/>
      <c r="D269" s="475"/>
      <c r="E269" s="475"/>
      <c r="F269" s="475"/>
      <c r="G269" s="475"/>
      <c r="H269" s="476"/>
      <c r="I269" s="627"/>
      <c r="J269" s="458"/>
      <c r="K269" s="475"/>
      <c r="L269" s="475"/>
      <c r="M269" s="476"/>
      <c r="N269" s="475"/>
    </row>
    <row r="270" spans="1:14" x14ac:dyDescent="0.2">
      <c r="A270" s="475"/>
      <c r="B270" s="475"/>
      <c r="C270" s="475"/>
      <c r="D270" s="475"/>
      <c r="E270" s="475"/>
      <c r="F270" s="475"/>
      <c r="G270" s="475"/>
      <c r="H270" s="476"/>
      <c r="I270" s="627"/>
      <c r="J270" s="458"/>
      <c r="K270" s="475"/>
      <c r="L270" s="475"/>
      <c r="M270" s="476"/>
      <c r="N270" s="475"/>
    </row>
    <row r="271" spans="1:14" x14ac:dyDescent="0.2">
      <c r="A271" s="475"/>
      <c r="B271" s="475"/>
      <c r="C271" s="475"/>
      <c r="D271" s="475"/>
      <c r="E271" s="475"/>
      <c r="F271" s="475"/>
      <c r="G271" s="475"/>
      <c r="H271" s="476"/>
      <c r="I271" s="627"/>
      <c r="J271" s="458"/>
      <c r="K271" s="475"/>
      <c r="L271" s="475"/>
      <c r="M271" s="476"/>
      <c r="N271" s="475"/>
    </row>
    <row r="272" spans="1:14" x14ac:dyDescent="0.2">
      <c r="A272" s="475"/>
      <c r="B272" s="475"/>
      <c r="C272" s="475"/>
      <c r="D272" s="475"/>
      <c r="E272" s="475"/>
      <c r="F272" s="475"/>
      <c r="G272" s="475"/>
      <c r="H272" s="476"/>
      <c r="I272" s="627"/>
      <c r="J272" s="458"/>
      <c r="K272" s="475"/>
      <c r="L272" s="475"/>
      <c r="M272" s="476"/>
      <c r="N272" s="475"/>
    </row>
    <row r="273" spans="1:14" x14ac:dyDescent="0.2">
      <c r="A273" s="475"/>
      <c r="B273" s="475"/>
      <c r="C273" s="475"/>
      <c r="D273" s="475"/>
      <c r="E273" s="475"/>
      <c r="F273" s="475"/>
      <c r="G273" s="475"/>
      <c r="H273" s="476"/>
      <c r="I273" s="627"/>
      <c r="J273" s="458"/>
      <c r="K273" s="475"/>
      <c r="L273" s="475"/>
      <c r="M273" s="476"/>
      <c r="N273" s="475"/>
    </row>
    <row r="274" spans="1:14" x14ac:dyDescent="0.2">
      <c r="A274" s="475"/>
      <c r="B274" s="475"/>
      <c r="C274" s="475"/>
      <c r="D274" s="475"/>
      <c r="E274" s="475"/>
      <c r="F274" s="475"/>
      <c r="G274" s="475"/>
      <c r="H274" s="476"/>
      <c r="I274" s="627"/>
      <c r="J274" s="458"/>
      <c r="K274" s="475"/>
      <c r="L274" s="475"/>
      <c r="M274" s="476"/>
      <c r="N274" s="475"/>
    </row>
    <row r="275" spans="1:14" x14ac:dyDescent="0.2">
      <c r="A275" s="475"/>
      <c r="B275" s="475"/>
      <c r="C275" s="475"/>
      <c r="D275" s="475"/>
      <c r="E275" s="475"/>
      <c r="F275" s="475"/>
      <c r="G275" s="475"/>
      <c r="H275" s="476"/>
      <c r="I275" s="627"/>
      <c r="J275" s="458"/>
      <c r="K275" s="475"/>
      <c r="L275" s="475"/>
      <c r="M275" s="476"/>
      <c r="N275" s="475"/>
    </row>
    <row r="276" spans="1:14" x14ac:dyDescent="0.2">
      <c r="A276" s="475"/>
      <c r="B276" s="475"/>
      <c r="C276" s="475"/>
      <c r="D276" s="475"/>
      <c r="E276" s="475"/>
      <c r="F276" s="475"/>
      <c r="G276" s="475"/>
      <c r="H276" s="476"/>
      <c r="I276" s="627"/>
      <c r="J276" s="458"/>
      <c r="K276" s="475"/>
      <c r="L276" s="475"/>
      <c r="M276" s="476"/>
      <c r="N276" s="475"/>
    </row>
    <row r="277" spans="1:14" x14ac:dyDescent="0.2">
      <c r="A277" s="475"/>
      <c r="B277" s="475"/>
      <c r="C277" s="475"/>
      <c r="D277" s="475"/>
      <c r="E277" s="475"/>
      <c r="F277" s="475"/>
      <c r="G277" s="475"/>
      <c r="H277" s="476"/>
      <c r="I277" s="627"/>
      <c r="J277" s="458"/>
      <c r="K277" s="475"/>
      <c r="L277" s="475"/>
      <c r="M277" s="476"/>
      <c r="N277" s="475"/>
    </row>
    <row r="278" spans="1:14" x14ac:dyDescent="0.2">
      <c r="A278" s="475"/>
      <c r="B278" s="475"/>
      <c r="C278" s="475"/>
      <c r="D278" s="475"/>
      <c r="E278" s="475"/>
      <c r="F278" s="475"/>
      <c r="G278" s="475"/>
      <c r="H278" s="476"/>
      <c r="I278" s="627"/>
      <c r="J278" s="458"/>
      <c r="K278" s="475"/>
      <c r="L278" s="475"/>
      <c r="M278" s="476"/>
      <c r="N278" s="475"/>
    </row>
    <row r="279" spans="1:14" x14ac:dyDescent="0.2">
      <c r="A279" s="475"/>
      <c r="B279" s="475"/>
      <c r="C279" s="475"/>
      <c r="D279" s="475"/>
      <c r="E279" s="475"/>
      <c r="F279" s="475"/>
      <c r="G279" s="475"/>
      <c r="H279" s="476"/>
      <c r="I279" s="627"/>
      <c r="J279" s="458"/>
      <c r="K279" s="475"/>
      <c r="L279" s="475"/>
      <c r="M279" s="476"/>
      <c r="N279" s="475"/>
    </row>
    <row r="280" spans="1:14" x14ac:dyDescent="0.2">
      <c r="A280" s="475"/>
      <c r="B280" s="475"/>
      <c r="C280" s="475"/>
      <c r="D280" s="475"/>
      <c r="E280" s="475"/>
      <c r="F280" s="475"/>
      <c r="G280" s="475"/>
      <c r="H280" s="476"/>
      <c r="I280" s="627"/>
      <c r="J280" s="458"/>
      <c r="K280" s="475"/>
      <c r="L280" s="475"/>
      <c r="M280" s="476"/>
      <c r="N280" s="475"/>
    </row>
    <row r="281" spans="1:14" x14ac:dyDescent="0.2">
      <c r="A281" s="475"/>
      <c r="B281" s="475"/>
      <c r="C281" s="475"/>
      <c r="D281" s="475"/>
      <c r="E281" s="475"/>
      <c r="F281" s="475"/>
      <c r="G281" s="475"/>
      <c r="H281" s="476"/>
      <c r="I281" s="627"/>
      <c r="J281" s="458"/>
      <c r="K281" s="475"/>
      <c r="L281" s="475"/>
      <c r="M281" s="476"/>
      <c r="N281" s="475"/>
    </row>
    <row r="282" spans="1:14" x14ac:dyDescent="0.2">
      <c r="A282" s="475"/>
      <c r="B282" s="475"/>
      <c r="C282" s="475"/>
      <c r="D282" s="475"/>
      <c r="E282" s="475"/>
      <c r="F282" s="475"/>
      <c r="G282" s="475"/>
      <c r="H282" s="476"/>
      <c r="I282" s="627"/>
      <c r="J282" s="458"/>
      <c r="K282" s="475"/>
      <c r="L282" s="475"/>
      <c r="M282" s="476"/>
      <c r="N282" s="475"/>
    </row>
    <row r="283" spans="1:14" x14ac:dyDescent="0.2">
      <c r="A283" s="475"/>
      <c r="B283" s="475"/>
      <c r="C283" s="475"/>
      <c r="D283" s="475"/>
      <c r="E283" s="475"/>
      <c r="F283" s="475"/>
      <c r="G283" s="475"/>
      <c r="H283" s="476"/>
      <c r="I283" s="627"/>
      <c r="J283" s="458"/>
      <c r="K283" s="475"/>
      <c r="L283" s="475"/>
      <c r="M283" s="476"/>
      <c r="N283" s="475"/>
    </row>
    <row r="284" spans="1:14" x14ac:dyDescent="0.2">
      <c r="A284" s="475"/>
      <c r="B284" s="475"/>
      <c r="C284" s="475"/>
      <c r="D284" s="475"/>
      <c r="E284" s="475"/>
      <c r="F284" s="475"/>
      <c r="G284" s="475"/>
      <c r="H284" s="476"/>
      <c r="I284" s="627"/>
      <c r="J284" s="458"/>
      <c r="K284" s="475"/>
      <c r="L284" s="475"/>
      <c r="M284" s="476"/>
      <c r="N284" s="475"/>
    </row>
    <row r="285" spans="1:14" x14ac:dyDescent="0.2">
      <c r="A285" s="475"/>
      <c r="B285" s="475"/>
      <c r="C285" s="475"/>
      <c r="D285" s="475"/>
      <c r="E285" s="475"/>
      <c r="F285" s="475"/>
      <c r="G285" s="475"/>
      <c r="H285" s="476"/>
      <c r="I285" s="627"/>
      <c r="J285" s="458"/>
      <c r="K285" s="475"/>
      <c r="L285" s="475"/>
      <c r="M285" s="476"/>
      <c r="N285" s="475"/>
    </row>
    <row r="286" spans="1:14" x14ac:dyDescent="0.2">
      <c r="A286" s="475"/>
      <c r="B286" s="475"/>
      <c r="C286" s="475"/>
      <c r="D286" s="475"/>
      <c r="E286" s="475"/>
      <c r="F286" s="475"/>
      <c r="G286" s="475"/>
      <c r="H286" s="476"/>
      <c r="I286" s="627"/>
      <c r="J286" s="458"/>
      <c r="K286" s="475"/>
      <c r="L286" s="475"/>
      <c r="M286" s="476"/>
      <c r="N286" s="475"/>
    </row>
    <row r="287" spans="1:14" x14ac:dyDescent="0.2">
      <c r="A287" s="475"/>
      <c r="B287" s="475"/>
      <c r="C287" s="475"/>
      <c r="D287" s="475"/>
      <c r="E287" s="475"/>
      <c r="F287" s="475"/>
      <c r="G287" s="475"/>
      <c r="H287" s="476"/>
      <c r="I287" s="627"/>
      <c r="J287" s="458"/>
      <c r="K287" s="475"/>
      <c r="L287" s="475"/>
      <c r="M287" s="476"/>
      <c r="N287" s="475"/>
    </row>
    <row r="288" spans="1:14" x14ac:dyDescent="0.2">
      <c r="A288" s="475"/>
      <c r="B288" s="475"/>
      <c r="C288" s="475"/>
      <c r="D288" s="475"/>
      <c r="E288" s="475"/>
      <c r="F288" s="475"/>
      <c r="G288" s="475"/>
      <c r="H288" s="476"/>
      <c r="I288" s="627"/>
      <c r="J288" s="458"/>
      <c r="K288" s="475"/>
      <c r="L288" s="475"/>
      <c r="M288" s="476"/>
      <c r="N288" s="475"/>
    </row>
    <row r="289" spans="1:14" x14ac:dyDescent="0.2">
      <c r="A289" s="475"/>
      <c r="B289" s="475"/>
      <c r="C289" s="475"/>
      <c r="D289" s="475"/>
      <c r="E289" s="475"/>
      <c r="F289" s="475"/>
      <c r="G289" s="475"/>
      <c r="H289" s="476"/>
      <c r="I289" s="627"/>
      <c r="J289" s="458"/>
      <c r="K289" s="475"/>
      <c r="L289" s="475"/>
      <c r="M289" s="476"/>
      <c r="N289" s="475"/>
    </row>
    <row r="290" spans="1:14" x14ac:dyDescent="0.2">
      <c r="A290" s="475"/>
      <c r="B290" s="475"/>
      <c r="C290" s="475"/>
      <c r="D290" s="475"/>
      <c r="E290" s="475"/>
      <c r="F290" s="475"/>
      <c r="G290" s="475"/>
      <c r="H290" s="476"/>
      <c r="I290" s="627"/>
      <c r="J290" s="458"/>
      <c r="K290" s="475"/>
      <c r="L290" s="475"/>
      <c r="M290" s="476"/>
      <c r="N290" s="475"/>
    </row>
    <row r="291" spans="1:14" x14ac:dyDescent="0.2">
      <c r="A291" s="475"/>
      <c r="B291" s="475"/>
      <c r="C291" s="475"/>
      <c r="D291" s="475"/>
      <c r="E291" s="475"/>
      <c r="F291" s="475"/>
      <c r="G291" s="475"/>
      <c r="H291" s="476"/>
      <c r="I291" s="627"/>
      <c r="J291" s="458"/>
      <c r="K291" s="475"/>
      <c r="L291" s="475"/>
      <c r="M291" s="476"/>
      <c r="N291" s="475"/>
    </row>
    <row r="292" spans="1:14" x14ac:dyDescent="0.2">
      <c r="A292" s="475"/>
      <c r="B292" s="475"/>
      <c r="C292" s="475"/>
      <c r="D292" s="475"/>
      <c r="E292" s="475"/>
      <c r="F292" s="475"/>
      <c r="G292" s="475"/>
      <c r="H292" s="476"/>
      <c r="I292" s="627"/>
      <c r="J292" s="458"/>
      <c r="K292" s="475"/>
      <c r="L292" s="475"/>
      <c r="M292" s="476"/>
      <c r="N292" s="475"/>
    </row>
    <row r="293" spans="1:14" x14ac:dyDescent="0.2">
      <c r="A293" s="475"/>
      <c r="B293" s="475"/>
      <c r="C293" s="475"/>
      <c r="D293" s="475"/>
      <c r="E293" s="475"/>
      <c r="F293" s="475"/>
      <c r="G293" s="475"/>
      <c r="H293" s="476"/>
      <c r="I293" s="627"/>
      <c r="J293" s="458"/>
      <c r="K293" s="475"/>
      <c r="L293" s="475"/>
      <c r="M293" s="476"/>
      <c r="N293" s="475"/>
    </row>
    <row r="294" spans="1:14" x14ac:dyDescent="0.2">
      <c r="A294" s="475"/>
      <c r="B294" s="475"/>
      <c r="C294" s="475"/>
      <c r="D294" s="475"/>
      <c r="E294" s="475"/>
      <c r="F294" s="475"/>
      <c r="G294" s="475"/>
      <c r="H294" s="476"/>
      <c r="I294" s="627"/>
      <c r="J294" s="458"/>
      <c r="K294" s="475"/>
      <c r="L294" s="475"/>
      <c r="M294" s="476"/>
      <c r="N294" s="475"/>
    </row>
    <row r="295" spans="1:14" x14ac:dyDescent="0.2">
      <c r="A295" s="475"/>
      <c r="B295" s="475"/>
      <c r="C295" s="475"/>
      <c r="D295" s="475"/>
      <c r="E295" s="475"/>
      <c r="F295" s="475"/>
      <c r="G295" s="475"/>
      <c r="H295" s="476"/>
      <c r="I295" s="627"/>
      <c r="J295" s="458"/>
      <c r="K295" s="475"/>
      <c r="L295" s="475"/>
      <c r="M295" s="476"/>
      <c r="N295" s="475"/>
    </row>
    <row r="296" spans="1:14" x14ac:dyDescent="0.2">
      <c r="A296" s="475"/>
      <c r="B296" s="475"/>
      <c r="C296" s="475"/>
      <c r="D296" s="475"/>
      <c r="E296" s="475"/>
      <c r="F296" s="475"/>
      <c r="G296" s="475"/>
      <c r="H296" s="476"/>
      <c r="I296" s="627"/>
      <c r="J296" s="458"/>
      <c r="K296" s="475"/>
      <c r="L296" s="475"/>
      <c r="M296" s="476"/>
      <c r="N296" s="475"/>
    </row>
    <row r="297" spans="1:14" x14ac:dyDescent="0.2">
      <c r="A297" s="475"/>
      <c r="B297" s="475"/>
      <c r="C297" s="475"/>
      <c r="D297" s="475"/>
      <c r="E297" s="475"/>
      <c r="F297" s="475"/>
      <c r="G297" s="475"/>
      <c r="H297" s="476"/>
      <c r="I297" s="627"/>
      <c r="J297" s="458"/>
      <c r="K297" s="475"/>
      <c r="L297" s="475"/>
      <c r="M297" s="476"/>
      <c r="N297" s="475"/>
    </row>
    <row r="298" spans="1:14" x14ac:dyDescent="0.2">
      <c r="A298" s="475"/>
      <c r="B298" s="475"/>
      <c r="C298" s="475"/>
      <c r="D298" s="475"/>
      <c r="E298" s="475"/>
      <c r="F298" s="475"/>
      <c r="G298" s="475"/>
      <c r="H298" s="476"/>
      <c r="I298" s="627"/>
      <c r="J298" s="458"/>
      <c r="K298" s="475"/>
      <c r="L298" s="475"/>
      <c r="M298" s="476"/>
      <c r="N298" s="475"/>
    </row>
    <row r="299" spans="1:14" x14ac:dyDescent="0.2">
      <c r="A299" s="475"/>
      <c r="B299" s="475"/>
      <c r="C299" s="475"/>
      <c r="D299" s="475"/>
      <c r="E299" s="475"/>
      <c r="F299" s="475"/>
      <c r="G299" s="475"/>
      <c r="H299" s="476"/>
      <c r="I299" s="627"/>
      <c r="J299" s="458"/>
      <c r="K299" s="475"/>
      <c r="L299" s="475"/>
      <c r="M299" s="476"/>
      <c r="N299" s="475"/>
    </row>
    <row r="300" spans="1:14" x14ac:dyDescent="0.2">
      <c r="A300" s="475"/>
      <c r="B300" s="475"/>
      <c r="C300" s="475"/>
      <c r="D300" s="475"/>
      <c r="E300" s="475"/>
      <c r="F300" s="475"/>
      <c r="G300" s="475"/>
      <c r="H300" s="476"/>
      <c r="I300" s="627"/>
      <c r="J300" s="458"/>
      <c r="K300" s="475"/>
      <c r="L300" s="475"/>
      <c r="M300" s="476"/>
      <c r="N300" s="475"/>
    </row>
    <row r="301" spans="1:14" x14ac:dyDescent="0.2">
      <c r="A301" s="475"/>
      <c r="B301" s="475"/>
      <c r="C301" s="475"/>
      <c r="D301" s="475"/>
      <c r="E301" s="475"/>
      <c r="F301" s="475"/>
      <c r="G301" s="475"/>
      <c r="H301" s="476"/>
      <c r="I301" s="627"/>
      <c r="J301" s="458"/>
      <c r="K301" s="475"/>
      <c r="L301" s="475"/>
      <c r="M301" s="476"/>
      <c r="N301" s="475"/>
    </row>
    <row r="302" spans="1:14" x14ac:dyDescent="0.2">
      <c r="A302" s="475"/>
      <c r="B302" s="475"/>
      <c r="C302" s="475"/>
      <c r="D302" s="475"/>
      <c r="E302" s="475"/>
      <c r="F302" s="475"/>
      <c r="G302" s="475"/>
      <c r="H302" s="476"/>
      <c r="I302" s="627"/>
      <c r="J302" s="458"/>
      <c r="K302" s="475"/>
      <c r="L302" s="475"/>
      <c r="M302" s="476"/>
      <c r="N302" s="475"/>
    </row>
    <row r="303" spans="1:14" x14ac:dyDescent="0.2">
      <c r="A303" s="475"/>
      <c r="B303" s="475"/>
      <c r="C303" s="475"/>
      <c r="D303" s="475"/>
      <c r="E303" s="475"/>
      <c r="F303" s="475"/>
      <c r="G303" s="475"/>
      <c r="H303" s="476"/>
      <c r="I303" s="627"/>
      <c r="J303" s="458"/>
      <c r="K303" s="475"/>
      <c r="L303" s="475"/>
      <c r="M303" s="476"/>
      <c r="N303" s="475"/>
    </row>
    <row r="304" spans="1:14" x14ac:dyDescent="0.2">
      <c r="A304" s="475"/>
      <c r="B304" s="475"/>
      <c r="C304" s="475"/>
      <c r="D304" s="475"/>
      <c r="E304" s="475"/>
      <c r="F304" s="475"/>
      <c r="G304" s="475"/>
      <c r="H304" s="476"/>
      <c r="I304" s="627"/>
      <c r="J304" s="458"/>
      <c r="K304" s="475"/>
      <c r="L304" s="475"/>
      <c r="M304" s="476"/>
      <c r="N304" s="475"/>
    </row>
    <row r="305" spans="1:14" x14ac:dyDescent="0.2">
      <c r="A305" s="475"/>
      <c r="B305" s="475"/>
      <c r="C305" s="475"/>
      <c r="D305" s="475"/>
      <c r="E305" s="475"/>
      <c r="F305" s="475"/>
      <c r="G305" s="475"/>
      <c r="H305" s="476"/>
      <c r="I305" s="627"/>
      <c r="J305" s="458"/>
      <c r="K305" s="475"/>
      <c r="L305" s="475"/>
      <c r="M305" s="476"/>
      <c r="N305" s="475"/>
    </row>
    <row r="306" spans="1:14" x14ac:dyDescent="0.2">
      <c r="A306" s="475"/>
      <c r="B306" s="475"/>
      <c r="C306" s="475"/>
      <c r="D306" s="475"/>
      <c r="E306" s="475"/>
      <c r="F306" s="475"/>
      <c r="G306" s="475"/>
      <c r="H306" s="476"/>
      <c r="I306" s="627"/>
      <c r="J306" s="458"/>
      <c r="K306" s="475"/>
      <c r="L306" s="475"/>
      <c r="M306" s="476"/>
      <c r="N306" s="475"/>
    </row>
    <row r="307" spans="1:14" x14ac:dyDescent="0.2">
      <c r="A307" s="475"/>
      <c r="B307" s="475"/>
      <c r="C307" s="475"/>
      <c r="D307" s="475"/>
      <c r="E307" s="475"/>
      <c r="F307" s="475"/>
      <c r="G307" s="475"/>
      <c r="H307" s="476"/>
      <c r="I307" s="627"/>
      <c r="J307" s="458"/>
      <c r="K307" s="475"/>
      <c r="L307" s="475"/>
      <c r="M307" s="476"/>
      <c r="N307" s="475"/>
    </row>
    <row r="308" spans="1:14" x14ac:dyDescent="0.2">
      <c r="A308" s="475"/>
      <c r="B308" s="475"/>
      <c r="C308" s="475"/>
      <c r="D308" s="475"/>
      <c r="E308" s="475"/>
      <c r="F308" s="475"/>
      <c r="G308" s="475"/>
      <c r="H308" s="476"/>
      <c r="I308" s="627"/>
      <c r="J308" s="458"/>
      <c r="K308" s="475"/>
      <c r="L308" s="475"/>
      <c r="M308" s="476"/>
      <c r="N308" s="475"/>
    </row>
    <row r="309" spans="1:14" x14ac:dyDescent="0.2">
      <c r="A309" s="475"/>
      <c r="B309" s="475"/>
      <c r="C309" s="475"/>
      <c r="D309" s="475"/>
      <c r="E309" s="475"/>
      <c r="F309" s="475"/>
      <c r="G309" s="475"/>
      <c r="H309" s="476"/>
      <c r="I309" s="627"/>
      <c r="J309" s="458"/>
      <c r="K309" s="475"/>
      <c r="L309" s="475"/>
      <c r="M309" s="476"/>
      <c r="N309" s="475"/>
    </row>
    <row r="310" spans="1:14" x14ac:dyDescent="0.2">
      <c r="A310" s="475"/>
      <c r="B310" s="475"/>
      <c r="C310" s="475"/>
      <c r="D310" s="475"/>
      <c r="E310" s="475"/>
      <c r="F310" s="475"/>
      <c r="G310" s="475"/>
      <c r="H310" s="476"/>
      <c r="I310" s="627"/>
      <c r="J310" s="458"/>
      <c r="K310" s="475"/>
      <c r="L310" s="475"/>
      <c r="M310" s="476"/>
      <c r="N310" s="475"/>
    </row>
    <row r="311" spans="1:14" x14ac:dyDescent="0.2">
      <c r="A311" s="475"/>
      <c r="B311" s="475"/>
      <c r="C311" s="475"/>
      <c r="D311" s="475"/>
      <c r="E311" s="475"/>
      <c r="F311" s="475"/>
      <c r="G311" s="475"/>
      <c r="H311" s="476"/>
      <c r="I311" s="627"/>
      <c r="J311" s="458"/>
      <c r="K311" s="475"/>
      <c r="L311" s="475"/>
      <c r="M311" s="476"/>
      <c r="N311" s="475"/>
    </row>
    <row r="312" spans="1:14" x14ac:dyDescent="0.2">
      <c r="A312" s="475"/>
      <c r="B312" s="475"/>
      <c r="C312" s="475"/>
      <c r="D312" s="475"/>
      <c r="E312" s="475"/>
      <c r="F312" s="475"/>
      <c r="G312" s="475"/>
      <c r="H312" s="476"/>
      <c r="I312" s="627"/>
      <c r="J312" s="458"/>
      <c r="K312" s="475"/>
      <c r="L312" s="475"/>
      <c r="M312" s="476"/>
      <c r="N312" s="475"/>
    </row>
    <row r="313" spans="1:14" x14ac:dyDescent="0.2">
      <c r="A313" s="475"/>
      <c r="B313" s="475"/>
      <c r="C313" s="475"/>
      <c r="D313" s="475"/>
      <c r="E313" s="475"/>
      <c r="F313" s="475"/>
      <c r="G313" s="475"/>
      <c r="H313" s="476"/>
      <c r="I313" s="627"/>
      <c r="J313" s="458"/>
      <c r="K313" s="475"/>
      <c r="L313" s="475"/>
      <c r="M313" s="476"/>
      <c r="N313" s="475"/>
    </row>
    <row r="314" spans="1:14" x14ac:dyDescent="0.2">
      <c r="A314" s="475"/>
      <c r="B314" s="475"/>
      <c r="C314" s="475"/>
      <c r="D314" s="475"/>
      <c r="E314" s="475"/>
      <c r="F314" s="475"/>
      <c r="G314" s="475"/>
      <c r="H314" s="476"/>
      <c r="I314" s="627"/>
      <c r="J314" s="458"/>
      <c r="K314" s="475"/>
      <c r="L314" s="475"/>
      <c r="M314" s="476"/>
      <c r="N314" s="475"/>
    </row>
    <row r="315" spans="1:14" x14ac:dyDescent="0.2">
      <c r="A315" s="475"/>
      <c r="B315" s="475"/>
      <c r="C315" s="475"/>
      <c r="D315" s="475"/>
      <c r="E315" s="475"/>
      <c r="F315" s="475"/>
      <c r="G315" s="475"/>
      <c r="H315" s="476"/>
      <c r="I315" s="627"/>
      <c r="J315" s="458"/>
      <c r="K315" s="475"/>
      <c r="L315" s="475"/>
      <c r="M315" s="476"/>
      <c r="N315" s="475"/>
    </row>
    <row r="316" spans="1:14" x14ac:dyDescent="0.2">
      <c r="A316" s="475"/>
      <c r="B316" s="475"/>
      <c r="C316" s="475"/>
      <c r="D316" s="475"/>
      <c r="E316" s="475"/>
      <c r="F316" s="475"/>
      <c r="G316" s="475"/>
      <c r="H316" s="476"/>
      <c r="I316" s="627"/>
      <c r="J316" s="458"/>
      <c r="K316" s="475"/>
      <c r="L316" s="475"/>
      <c r="M316" s="476"/>
      <c r="N316" s="475"/>
    </row>
    <row r="317" spans="1:14" x14ac:dyDescent="0.2">
      <c r="A317" s="475"/>
      <c r="B317" s="475"/>
      <c r="C317" s="475"/>
      <c r="D317" s="475"/>
      <c r="E317" s="475"/>
      <c r="F317" s="475"/>
      <c r="G317" s="475"/>
      <c r="H317" s="476"/>
      <c r="I317" s="627"/>
      <c r="J317" s="458"/>
      <c r="K317" s="475"/>
      <c r="L317" s="475"/>
      <c r="M317" s="476"/>
      <c r="N317" s="475"/>
    </row>
    <row r="318" spans="1:14" x14ac:dyDescent="0.2">
      <c r="A318" s="475"/>
      <c r="B318" s="475"/>
      <c r="C318" s="475"/>
      <c r="D318" s="475"/>
      <c r="E318" s="475"/>
      <c r="F318" s="475"/>
      <c r="G318" s="475"/>
      <c r="H318" s="476"/>
      <c r="I318" s="627"/>
      <c r="J318" s="458"/>
      <c r="K318" s="475"/>
      <c r="L318" s="475"/>
      <c r="M318" s="476"/>
      <c r="N318" s="475"/>
    </row>
    <row r="319" spans="1:14" x14ac:dyDescent="0.2">
      <c r="A319" s="475"/>
      <c r="B319" s="475"/>
      <c r="C319" s="475"/>
      <c r="D319" s="475"/>
      <c r="E319" s="475"/>
      <c r="F319" s="475"/>
      <c r="G319" s="475"/>
      <c r="H319" s="476"/>
      <c r="I319" s="627"/>
      <c r="J319" s="458"/>
      <c r="K319" s="475"/>
      <c r="L319" s="475"/>
      <c r="M319" s="476"/>
      <c r="N319" s="475"/>
    </row>
    <row r="320" spans="1:14" x14ac:dyDescent="0.2">
      <c r="A320" s="475"/>
      <c r="B320" s="475"/>
      <c r="C320" s="475"/>
      <c r="D320" s="475"/>
      <c r="E320" s="475"/>
      <c r="F320" s="475"/>
      <c r="G320" s="475"/>
      <c r="H320" s="476"/>
      <c r="I320" s="627"/>
      <c r="J320" s="458"/>
      <c r="K320" s="475"/>
      <c r="L320" s="475"/>
      <c r="M320" s="476"/>
      <c r="N320" s="475"/>
    </row>
    <row r="321" spans="1:14" x14ac:dyDescent="0.2">
      <c r="A321" s="475"/>
      <c r="B321" s="475"/>
      <c r="C321" s="475"/>
      <c r="D321" s="475"/>
      <c r="E321" s="475"/>
      <c r="F321" s="475"/>
      <c r="G321" s="475"/>
      <c r="H321" s="476"/>
      <c r="I321" s="627"/>
      <c r="J321" s="458"/>
      <c r="K321" s="475"/>
      <c r="L321" s="475"/>
      <c r="M321" s="476"/>
      <c r="N321" s="475"/>
    </row>
    <row r="322" spans="1:14" x14ac:dyDescent="0.2">
      <c r="A322" s="475"/>
      <c r="B322" s="475"/>
      <c r="C322" s="475"/>
      <c r="D322" s="475"/>
      <c r="E322" s="475"/>
      <c r="F322" s="475"/>
      <c r="G322" s="475"/>
      <c r="H322" s="476"/>
      <c r="I322" s="627"/>
      <c r="J322" s="458"/>
      <c r="K322" s="475"/>
      <c r="L322" s="475"/>
      <c r="M322" s="476"/>
      <c r="N322" s="475"/>
    </row>
    <row r="323" spans="1:14" x14ac:dyDescent="0.2">
      <c r="A323" s="475"/>
      <c r="B323" s="475"/>
      <c r="C323" s="475"/>
      <c r="D323" s="475"/>
      <c r="E323" s="475"/>
      <c r="F323" s="475"/>
      <c r="G323" s="475"/>
      <c r="H323" s="476"/>
      <c r="I323" s="627"/>
      <c r="J323" s="458"/>
      <c r="K323" s="475"/>
      <c r="L323" s="475"/>
      <c r="M323" s="476"/>
      <c r="N323" s="475"/>
    </row>
    <row r="324" spans="1:14" x14ac:dyDescent="0.2">
      <c r="A324" s="475"/>
      <c r="B324" s="475"/>
      <c r="C324" s="475"/>
      <c r="D324" s="475"/>
      <c r="E324" s="475"/>
      <c r="F324" s="475"/>
      <c r="G324" s="475"/>
      <c r="H324" s="476"/>
      <c r="I324" s="627"/>
      <c r="J324" s="458"/>
      <c r="K324" s="475"/>
      <c r="L324" s="475"/>
      <c r="M324" s="476"/>
      <c r="N324" s="475"/>
    </row>
    <row r="325" spans="1:14" x14ac:dyDescent="0.2">
      <c r="A325" s="475"/>
      <c r="B325" s="475"/>
      <c r="C325" s="475"/>
      <c r="D325" s="475"/>
      <c r="E325" s="475"/>
      <c r="F325" s="475"/>
      <c r="G325" s="475"/>
      <c r="H325" s="476"/>
      <c r="I325" s="627"/>
      <c r="J325" s="458"/>
      <c r="K325" s="475"/>
      <c r="L325" s="475"/>
      <c r="M325" s="476"/>
      <c r="N325" s="475"/>
    </row>
    <row r="326" spans="1:14" x14ac:dyDescent="0.2">
      <c r="A326" s="475"/>
      <c r="B326" s="475"/>
      <c r="C326" s="475"/>
      <c r="D326" s="475"/>
      <c r="E326" s="475"/>
      <c r="F326" s="475"/>
      <c r="G326" s="475"/>
      <c r="H326" s="476"/>
      <c r="I326" s="627"/>
      <c r="J326" s="458"/>
      <c r="K326" s="475"/>
      <c r="L326" s="475"/>
      <c r="M326" s="476"/>
      <c r="N326" s="475"/>
    </row>
    <row r="327" spans="1:14" x14ac:dyDescent="0.2">
      <c r="A327" s="475"/>
      <c r="B327" s="475"/>
      <c r="C327" s="475"/>
      <c r="D327" s="475"/>
      <c r="E327" s="475"/>
      <c r="F327" s="475"/>
      <c r="G327" s="475"/>
      <c r="H327" s="476"/>
      <c r="I327" s="627"/>
      <c r="J327" s="458"/>
      <c r="K327" s="475"/>
      <c r="L327" s="475"/>
      <c r="M327" s="476"/>
      <c r="N327" s="475"/>
    </row>
    <row r="328" spans="1:14" x14ac:dyDescent="0.2">
      <c r="A328" s="475"/>
      <c r="B328" s="475"/>
      <c r="C328" s="475"/>
      <c r="D328" s="475"/>
      <c r="E328" s="475"/>
      <c r="F328" s="475"/>
      <c r="G328" s="475"/>
      <c r="H328" s="476"/>
      <c r="I328" s="627"/>
      <c r="J328" s="458"/>
      <c r="K328" s="475"/>
      <c r="L328" s="475"/>
      <c r="M328" s="476"/>
      <c r="N328" s="475"/>
    </row>
    <row r="329" spans="1:14" x14ac:dyDescent="0.2">
      <c r="A329" s="475"/>
      <c r="B329" s="475"/>
      <c r="C329" s="475"/>
      <c r="D329" s="475"/>
      <c r="E329" s="475"/>
      <c r="F329" s="475"/>
      <c r="G329" s="475"/>
      <c r="H329" s="476"/>
      <c r="I329" s="627"/>
      <c r="J329" s="458"/>
      <c r="K329" s="475"/>
      <c r="L329" s="475"/>
      <c r="M329" s="476"/>
      <c r="N329" s="475"/>
    </row>
    <row r="330" spans="1:14" x14ac:dyDescent="0.2">
      <c r="A330" s="475"/>
      <c r="B330" s="475"/>
      <c r="C330" s="475"/>
      <c r="D330" s="475"/>
      <c r="E330" s="475"/>
      <c r="F330" s="475"/>
      <c r="G330" s="475"/>
      <c r="H330" s="476"/>
      <c r="I330" s="627"/>
      <c r="J330" s="458"/>
      <c r="K330" s="475"/>
      <c r="L330" s="475"/>
      <c r="M330" s="476"/>
      <c r="N330" s="475"/>
    </row>
    <row r="331" spans="1:14" x14ac:dyDescent="0.2">
      <c r="A331" s="475"/>
      <c r="B331" s="475"/>
      <c r="C331" s="475"/>
      <c r="D331" s="475"/>
      <c r="E331" s="475"/>
      <c r="F331" s="475"/>
      <c r="G331" s="475"/>
      <c r="H331" s="476"/>
      <c r="I331" s="627"/>
      <c r="J331" s="458"/>
      <c r="K331" s="475"/>
      <c r="L331" s="475"/>
      <c r="M331" s="476"/>
      <c r="N331" s="475"/>
    </row>
    <row r="332" spans="1:14" x14ac:dyDescent="0.2">
      <c r="A332" s="475"/>
      <c r="B332" s="475"/>
      <c r="C332" s="475"/>
      <c r="D332" s="475"/>
      <c r="E332" s="475"/>
      <c r="F332" s="475"/>
      <c r="G332" s="475"/>
      <c r="H332" s="476"/>
      <c r="I332" s="627"/>
      <c r="J332" s="458"/>
      <c r="K332" s="475"/>
      <c r="L332" s="475"/>
      <c r="M332" s="476"/>
      <c r="N332" s="475"/>
    </row>
    <row r="333" spans="1:14" x14ac:dyDescent="0.2">
      <c r="A333" s="475"/>
      <c r="B333" s="475"/>
      <c r="C333" s="475"/>
      <c r="D333" s="475"/>
      <c r="E333" s="475"/>
      <c r="F333" s="475"/>
      <c r="G333" s="475"/>
      <c r="H333" s="476"/>
      <c r="I333" s="627"/>
      <c r="J333" s="458"/>
      <c r="K333" s="475"/>
      <c r="L333" s="475"/>
      <c r="M333" s="476"/>
      <c r="N333" s="475"/>
    </row>
    <row r="334" spans="1:14" x14ac:dyDescent="0.2">
      <c r="A334" s="475"/>
      <c r="B334" s="475"/>
      <c r="C334" s="475"/>
      <c r="D334" s="475"/>
      <c r="E334" s="475"/>
      <c r="F334" s="475"/>
      <c r="G334" s="475"/>
      <c r="H334" s="476"/>
      <c r="I334" s="627"/>
      <c r="J334" s="458"/>
      <c r="K334" s="475"/>
      <c r="L334" s="475"/>
      <c r="M334" s="476"/>
      <c r="N334" s="475"/>
    </row>
    <row r="335" spans="1:14" x14ac:dyDescent="0.2">
      <c r="A335" s="475"/>
      <c r="B335" s="475"/>
      <c r="C335" s="475"/>
      <c r="D335" s="475"/>
      <c r="E335" s="475"/>
      <c r="F335" s="475"/>
      <c r="G335" s="475"/>
      <c r="H335" s="476"/>
      <c r="I335" s="627"/>
      <c r="J335" s="458"/>
      <c r="K335" s="475"/>
      <c r="L335" s="475"/>
      <c r="M335" s="476"/>
      <c r="N335" s="475"/>
    </row>
    <row r="336" spans="1:14" x14ac:dyDescent="0.2">
      <c r="A336" s="475"/>
      <c r="B336" s="475"/>
      <c r="C336" s="475"/>
      <c r="D336" s="475"/>
      <c r="E336" s="475"/>
      <c r="F336" s="475"/>
      <c r="G336" s="475"/>
      <c r="H336" s="476"/>
      <c r="I336" s="627"/>
      <c r="J336" s="458"/>
      <c r="K336" s="475"/>
      <c r="L336" s="475"/>
      <c r="M336" s="476"/>
      <c r="N336" s="475"/>
    </row>
    <row r="337" spans="1:14" x14ac:dyDescent="0.2">
      <c r="A337" s="475"/>
      <c r="B337" s="475"/>
      <c r="C337" s="475"/>
      <c r="D337" s="475"/>
      <c r="E337" s="475"/>
      <c r="F337" s="475"/>
      <c r="G337" s="475"/>
      <c r="H337" s="476"/>
      <c r="I337" s="627"/>
      <c r="J337" s="458"/>
      <c r="K337" s="475"/>
      <c r="L337" s="475"/>
      <c r="M337" s="476"/>
      <c r="N337" s="475"/>
    </row>
    <row r="338" spans="1:14" x14ac:dyDescent="0.2">
      <c r="A338" s="475"/>
      <c r="B338" s="475"/>
      <c r="C338" s="475"/>
      <c r="D338" s="475"/>
      <c r="E338" s="475"/>
      <c r="F338" s="475"/>
      <c r="G338" s="475"/>
      <c r="H338" s="476"/>
      <c r="I338" s="627"/>
      <c r="J338" s="458"/>
      <c r="K338" s="475"/>
      <c r="L338" s="475"/>
      <c r="M338" s="476"/>
      <c r="N338" s="475"/>
    </row>
    <row r="339" spans="1:14" x14ac:dyDescent="0.2">
      <c r="A339" s="475"/>
      <c r="B339" s="475"/>
      <c r="C339" s="475"/>
      <c r="D339" s="475"/>
      <c r="E339" s="475"/>
      <c r="F339" s="475"/>
      <c r="G339" s="475"/>
      <c r="H339" s="476"/>
      <c r="I339" s="627"/>
      <c r="J339" s="458"/>
      <c r="K339" s="475"/>
      <c r="L339" s="475"/>
      <c r="M339" s="476"/>
      <c r="N339" s="475"/>
    </row>
    <row r="340" spans="1:14" x14ac:dyDescent="0.2">
      <c r="A340" s="475"/>
      <c r="B340" s="475"/>
      <c r="C340" s="475"/>
      <c r="D340" s="475"/>
      <c r="E340" s="475"/>
      <c r="F340" s="475"/>
      <c r="G340" s="475"/>
      <c r="H340" s="476"/>
      <c r="I340" s="627"/>
      <c r="J340" s="458"/>
      <c r="K340" s="475"/>
      <c r="L340" s="475"/>
      <c r="M340" s="476"/>
      <c r="N340" s="475"/>
    </row>
    <row r="341" spans="1:14" x14ac:dyDescent="0.2">
      <c r="A341" s="475"/>
      <c r="B341" s="475"/>
      <c r="C341" s="475"/>
      <c r="D341" s="475"/>
      <c r="E341" s="475"/>
      <c r="F341" s="475"/>
      <c r="G341" s="475"/>
      <c r="H341" s="476"/>
      <c r="I341" s="627"/>
      <c r="J341" s="458"/>
      <c r="K341" s="475"/>
      <c r="L341" s="475"/>
      <c r="M341" s="476"/>
      <c r="N341" s="475"/>
    </row>
    <row r="342" spans="1:14" x14ac:dyDescent="0.2">
      <c r="A342" s="475"/>
      <c r="B342" s="475"/>
      <c r="C342" s="475"/>
      <c r="D342" s="475"/>
      <c r="E342" s="475"/>
      <c r="F342" s="475"/>
      <c r="G342" s="475"/>
      <c r="H342" s="476"/>
      <c r="I342" s="627"/>
      <c r="J342" s="458"/>
      <c r="K342" s="475"/>
      <c r="L342" s="475"/>
      <c r="M342" s="476"/>
      <c r="N342" s="475"/>
    </row>
    <row r="343" spans="1:14" x14ac:dyDescent="0.2">
      <c r="A343" s="475"/>
      <c r="B343" s="475"/>
      <c r="C343" s="475"/>
      <c r="D343" s="475"/>
      <c r="E343" s="475"/>
      <c r="F343" s="475"/>
      <c r="G343" s="475"/>
      <c r="H343" s="476"/>
      <c r="I343" s="627"/>
      <c r="J343" s="458"/>
      <c r="K343" s="475"/>
      <c r="L343" s="475"/>
      <c r="M343" s="476"/>
      <c r="N343" s="475"/>
    </row>
    <row r="344" spans="1:14" x14ac:dyDescent="0.2">
      <c r="A344" s="475"/>
      <c r="B344" s="475"/>
      <c r="C344" s="475"/>
      <c r="D344" s="475"/>
      <c r="E344" s="475"/>
      <c r="F344" s="475"/>
      <c r="G344" s="475"/>
      <c r="H344" s="476"/>
      <c r="I344" s="627"/>
      <c r="J344" s="458"/>
      <c r="K344" s="475"/>
      <c r="L344" s="475"/>
      <c r="M344" s="476"/>
      <c r="N344" s="475"/>
    </row>
    <row r="345" spans="1:14" x14ac:dyDescent="0.2">
      <c r="A345" s="475"/>
      <c r="B345" s="475"/>
      <c r="C345" s="475"/>
      <c r="D345" s="475"/>
      <c r="E345" s="475"/>
      <c r="F345" s="475"/>
      <c r="G345" s="475"/>
      <c r="H345" s="476"/>
      <c r="I345" s="627"/>
      <c r="J345" s="458"/>
      <c r="K345" s="475"/>
      <c r="L345" s="475"/>
      <c r="M345" s="476"/>
      <c r="N345" s="475"/>
    </row>
    <row r="346" spans="1:14" x14ac:dyDescent="0.2">
      <c r="A346" s="475"/>
      <c r="B346" s="475"/>
      <c r="C346" s="475"/>
      <c r="D346" s="475"/>
      <c r="E346" s="475"/>
      <c r="F346" s="475"/>
      <c r="G346" s="475"/>
      <c r="H346" s="476"/>
      <c r="I346" s="627"/>
      <c r="J346" s="458"/>
      <c r="K346" s="475"/>
      <c r="L346" s="475"/>
      <c r="M346" s="476"/>
      <c r="N346" s="475"/>
    </row>
    <row r="347" spans="1:14" x14ac:dyDescent="0.2">
      <c r="A347" s="475"/>
      <c r="B347" s="475"/>
      <c r="C347" s="475"/>
      <c r="D347" s="475"/>
      <c r="E347" s="475"/>
      <c r="F347" s="475"/>
      <c r="G347" s="475"/>
      <c r="H347" s="476"/>
      <c r="I347" s="627"/>
      <c r="J347" s="458"/>
      <c r="K347" s="475"/>
      <c r="L347" s="475"/>
      <c r="M347" s="476"/>
      <c r="N347" s="475"/>
    </row>
    <row r="348" spans="1:14" x14ac:dyDescent="0.2">
      <c r="A348" s="475"/>
      <c r="B348" s="475"/>
      <c r="C348" s="475"/>
      <c r="D348" s="475"/>
      <c r="E348" s="475"/>
      <c r="F348" s="475"/>
      <c r="G348" s="475"/>
      <c r="H348" s="476"/>
      <c r="I348" s="627"/>
      <c r="J348" s="458"/>
      <c r="K348" s="475"/>
      <c r="L348" s="475"/>
      <c r="M348" s="476"/>
      <c r="N348" s="475"/>
    </row>
    <row r="349" spans="1:14" x14ac:dyDescent="0.2">
      <c r="A349" s="475"/>
      <c r="B349" s="475"/>
      <c r="C349" s="475"/>
      <c r="D349" s="475"/>
      <c r="E349" s="475"/>
      <c r="F349" s="475"/>
      <c r="G349" s="475"/>
      <c r="H349" s="476"/>
      <c r="I349" s="627"/>
      <c r="J349" s="458"/>
      <c r="K349" s="475"/>
      <c r="L349" s="475"/>
      <c r="M349" s="476"/>
      <c r="N349" s="475"/>
    </row>
    <row r="350" spans="1:14" x14ac:dyDescent="0.2">
      <c r="A350" s="475"/>
      <c r="B350" s="475"/>
      <c r="C350" s="475"/>
      <c r="D350" s="475"/>
      <c r="E350" s="475"/>
      <c r="F350" s="475"/>
      <c r="G350" s="475"/>
      <c r="H350" s="476"/>
      <c r="I350" s="627"/>
      <c r="J350" s="458"/>
      <c r="K350" s="475"/>
      <c r="L350" s="475"/>
      <c r="M350" s="476"/>
      <c r="N350" s="475"/>
    </row>
    <row r="351" spans="1:14" x14ac:dyDescent="0.2">
      <c r="A351" s="475"/>
      <c r="B351" s="475"/>
      <c r="C351" s="475"/>
      <c r="D351" s="475"/>
      <c r="E351" s="475"/>
      <c r="F351" s="475"/>
      <c r="G351" s="475"/>
      <c r="H351" s="476"/>
      <c r="I351" s="627"/>
      <c r="J351" s="458"/>
      <c r="K351" s="475"/>
      <c r="L351" s="475"/>
      <c r="M351" s="476"/>
      <c r="N351" s="475"/>
    </row>
    <row r="352" spans="1:14" x14ac:dyDescent="0.2">
      <c r="A352" s="475"/>
      <c r="B352" s="475"/>
      <c r="C352" s="475"/>
      <c r="D352" s="475"/>
      <c r="E352" s="475"/>
      <c r="F352" s="475"/>
      <c r="G352" s="475"/>
      <c r="H352" s="476"/>
      <c r="I352" s="627"/>
      <c r="J352" s="458"/>
      <c r="K352" s="475"/>
      <c r="L352" s="475"/>
      <c r="M352" s="476"/>
      <c r="N352" s="475"/>
    </row>
    <row r="353" spans="1:14" x14ac:dyDescent="0.2">
      <c r="A353" s="475"/>
      <c r="B353" s="475"/>
      <c r="C353" s="475"/>
      <c r="D353" s="475"/>
      <c r="E353" s="475"/>
      <c r="F353" s="475"/>
      <c r="G353" s="475"/>
      <c r="H353" s="476"/>
      <c r="I353" s="627"/>
      <c r="J353" s="458"/>
      <c r="K353" s="475"/>
      <c r="L353" s="475"/>
      <c r="M353" s="476"/>
      <c r="N353" s="475"/>
    </row>
    <row r="354" spans="1:14" x14ac:dyDescent="0.2">
      <c r="A354" s="475"/>
      <c r="B354" s="475"/>
      <c r="C354" s="475"/>
      <c r="D354" s="475"/>
      <c r="E354" s="475"/>
      <c r="F354" s="475"/>
      <c r="G354" s="475"/>
      <c r="H354" s="476"/>
      <c r="I354" s="627"/>
      <c r="J354" s="458"/>
      <c r="K354" s="475"/>
      <c r="L354" s="475"/>
      <c r="M354" s="476"/>
      <c r="N354" s="475"/>
    </row>
    <row r="355" spans="1:14" x14ac:dyDescent="0.2">
      <c r="A355" s="475"/>
      <c r="B355" s="475"/>
      <c r="C355" s="475"/>
      <c r="D355" s="475"/>
      <c r="E355" s="475"/>
      <c r="F355" s="475"/>
      <c r="G355" s="475"/>
      <c r="H355" s="476"/>
      <c r="I355" s="627"/>
      <c r="J355" s="458"/>
      <c r="K355" s="475"/>
      <c r="L355" s="475"/>
      <c r="M355" s="476"/>
      <c r="N355" s="475"/>
    </row>
    <row r="356" spans="1:14" x14ac:dyDescent="0.2">
      <c r="A356" s="475"/>
      <c r="B356" s="475"/>
      <c r="C356" s="475"/>
      <c r="D356" s="475"/>
      <c r="E356" s="475"/>
      <c r="F356" s="475"/>
      <c r="G356" s="475"/>
      <c r="H356" s="476"/>
      <c r="I356" s="627"/>
      <c r="J356" s="458"/>
      <c r="K356" s="475"/>
      <c r="L356" s="475"/>
      <c r="M356" s="476"/>
      <c r="N356" s="475"/>
    </row>
    <row r="357" spans="1:14" x14ac:dyDescent="0.2">
      <c r="A357" s="475"/>
      <c r="B357" s="475"/>
      <c r="C357" s="475"/>
      <c r="D357" s="475"/>
      <c r="E357" s="475"/>
      <c r="F357" s="475"/>
      <c r="G357" s="475"/>
      <c r="H357" s="476"/>
      <c r="I357" s="627"/>
      <c r="J357" s="458"/>
      <c r="K357" s="475"/>
      <c r="L357" s="475"/>
      <c r="M357" s="476"/>
      <c r="N357" s="475"/>
    </row>
    <row r="358" spans="1:14" x14ac:dyDescent="0.2">
      <c r="A358" s="475"/>
      <c r="B358" s="475"/>
      <c r="C358" s="475"/>
      <c r="D358" s="475"/>
      <c r="E358" s="475"/>
      <c r="F358" s="475"/>
      <c r="G358" s="475"/>
      <c r="H358" s="476"/>
      <c r="I358" s="627"/>
      <c r="J358" s="458"/>
      <c r="K358" s="475"/>
      <c r="L358" s="475"/>
      <c r="M358" s="476"/>
      <c r="N358" s="475"/>
    </row>
    <row r="359" spans="1:14" x14ac:dyDescent="0.2">
      <c r="A359" s="475"/>
      <c r="B359" s="475"/>
      <c r="C359" s="475"/>
      <c r="D359" s="475"/>
      <c r="E359" s="475"/>
      <c r="F359" s="475"/>
      <c r="G359" s="475"/>
      <c r="H359" s="476"/>
      <c r="I359" s="627"/>
      <c r="J359" s="458"/>
      <c r="K359" s="475"/>
      <c r="L359" s="475"/>
      <c r="M359" s="476"/>
      <c r="N359" s="475"/>
    </row>
    <row r="360" spans="1:14" x14ac:dyDescent="0.2">
      <c r="A360" s="475"/>
      <c r="B360" s="475"/>
      <c r="C360" s="475"/>
      <c r="D360" s="475"/>
      <c r="E360" s="475"/>
      <c r="F360" s="475"/>
      <c r="G360" s="475"/>
      <c r="H360" s="476"/>
      <c r="I360" s="627"/>
      <c r="J360" s="458"/>
      <c r="K360" s="475"/>
      <c r="L360" s="475"/>
      <c r="M360" s="476"/>
      <c r="N360" s="475"/>
    </row>
    <row r="361" spans="1:14" x14ac:dyDescent="0.2">
      <c r="A361" s="475"/>
      <c r="B361" s="475"/>
      <c r="C361" s="475"/>
      <c r="D361" s="475"/>
      <c r="E361" s="475"/>
      <c r="F361" s="475"/>
      <c r="G361" s="475"/>
      <c r="H361" s="476"/>
      <c r="I361" s="627"/>
      <c r="J361" s="458"/>
      <c r="K361" s="475"/>
      <c r="L361" s="475"/>
      <c r="M361" s="476"/>
      <c r="N361" s="475"/>
    </row>
    <row r="362" spans="1:14" x14ac:dyDescent="0.2">
      <c r="A362" s="475"/>
      <c r="B362" s="475"/>
      <c r="C362" s="475"/>
      <c r="D362" s="475"/>
      <c r="E362" s="475"/>
      <c r="F362" s="475"/>
      <c r="G362" s="475"/>
      <c r="H362" s="476"/>
      <c r="I362" s="627"/>
      <c r="J362" s="458"/>
      <c r="K362" s="475"/>
      <c r="L362" s="475"/>
      <c r="M362" s="476"/>
      <c r="N362" s="475"/>
    </row>
    <row r="363" spans="1:14" x14ac:dyDescent="0.2">
      <c r="A363" s="475"/>
      <c r="B363" s="475"/>
      <c r="C363" s="475"/>
      <c r="D363" s="475"/>
      <c r="E363" s="475"/>
      <c r="F363" s="475"/>
      <c r="G363" s="475"/>
      <c r="H363" s="476"/>
      <c r="I363" s="627"/>
      <c r="J363" s="458"/>
      <c r="K363" s="475"/>
      <c r="L363" s="475"/>
      <c r="M363" s="476"/>
      <c r="N363" s="475"/>
    </row>
    <row r="364" spans="1:14" x14ac:dyDescent="0.2">
      <c r="A364" s="475"/>
      <c r="B364" s="475"/>
      <c r="C364" s="475"/>
      <c r="D364" s="475"/>
      <c r="E364" s="475"/>
      <c r="F364" s="475"/>
      <c r="G364" s="475"/>
      <c r="H364" s="476"/>
      <c r="I364" s="627"/>
      <c r="J364" s="458"/>
      <c r="K364" s="475"/>
      <c r="L364" s="475"/>
      <c r="M364" s="476"/>
      <c r="N364" s="475"/>
    </row>
    <row r="365" spans="1:14" x14ac:dyDescent="0.2">
      <c r="A365" s="475"/>
      <c r="B365" s="475"/>
      <c r="C365" s="475"/>
      <c r="D365" s="475"/>
      <c r="E365" s="475"/>
      <c r="F365" s="475"/>
      <c r="G365" s="475"/>
      <c r="H365" s="476"/>
      <c r="I365" s="627"/>
      <c r="J365" s="458"/>
      <c r="K365" s="475"/>
      <c r="L365" s="475"/>
      <c r="M365" s="476"/>
      <c r="N365" s="475"/>
    </row>
    <row r="366" spans="1:14" x14ac:dyDescent="0.2">
      <c r="A366" s="475"/>
      <c r="B366" s="475"/>
      <c r="C366" s="475"/>
      <c r="D366" s="475"/>
      <c r="E366" s="475"/>
      <c r="F366" s="475"/>
      <c r="G366" s="475"/>
      <c r="H366" s="476"/>
      <c r="I366" s="627"/>
      <c r="J366" s="458"/>
      <c r="K366" s="475"/>
      <c r="L366" s="475"/>
      <c r="M366" s="476"/>
      <c r="N366" s="475"/>
    </row>
    <row r="367" spans="1:14" x14ac:dyDescent="0.2">
      <c r="A367" s="475"/>
      <c r="B367" s="475"/>
      <c r="C367" s="475"/>
      <c r="D367" s="475"/>
      <c r="E367" s="475"/>
      <c r="F367" s="475"/>
      <c r="G367" s="475"/>
      <c r="H367" s="476"/>
      <c r="I367" s="627"/>
      <c r="J367" s="458"/>
      <c r="K367" s="475"/>
      <c r="L367" s="475"/>
      <c r="M367" s="476"/>
      <c r="N367" s="475"/>
    </row>
    <row r="368" spans="1:14" x14ac:dyDescent="0.2">
      <c r="A368" s="475"/>
      <c r="B368" s="475"/>
      <c r="C368" s="475"/>
      <c r="D368" s="475"/>
      <c r="E368" s="475"/>
      <c r="F368" s="475"/>
      <c r="G368" s="475"/>
      <c r="H368" s="476"/>
      <c r="I368" s="627"/>
      <c r="J368" s="458"/>
      <c r="K368" s="475"/>
      <c r="L368" s="475"/>
      <c r="M368" s="476"/>
      <c r="N368" s="475"/>
    </row>
    <row r="369" spans="1:14" x14ac:dyDescent="0.2">
      <c r="A369" s="475"/>
      <c r="B369" s="475"/>
      <c r="C369" s="475"/>
      <c r="D369" s="475"/>
      <c r="E369" s="475"/>
      <c r="F369" s="475"/>
      <c r="G369" s="475"/>
      <c r="H369" s="476"/>
      <c r="I369" s="627"/>
      <c r="J369" s="458"/>
      <c r="K369" s="475"/>
      <c r="L369" s="475"/>
      <c r="M369" s="476"/>
      <c r="N369" s="475"/>
    </row>
    <row r="370" spans="1:14" x14ac:dyDescent="0.2">
      <c r="A370" s="475"/>
      <c r="B370" s="475"/>
      <c r="C370" s="475"/>
      <c r="D370" s="475"/>
      <c r="E370" s="475"/>
      <c r="F370" s="475"/>
      <c r="G370" s="475"/>
      <c r="H370" s="476"/>
      <c r="I370" s="627"/>
      <c r="J370" s="458"/>
      <c r="K370" s="475"/>
      <c r="L370" s="475"/>
      <c r="M370" s="476"/>
      <c r="N370" s="475"/>
    </row>
    <row r="371" spans="1:14" x14ac:dyDescent="0.2">
      <c r="A371" s="475"/>
      <c r="B371" s="475"/>
      <c r="C371" s="475"/>
      <c r="D371" s="475"/>
      <c r="E371" s="475"/>
      <c r="F371" s="475"/>
      <c r="G371" s="475"/>
      <c r="H371" s="476"/>
      <c r="I371" s="627"/>
      <c r="J371" s="458"/>
      <c r="K371" s="475"/>
      <c r="L371" s="475"/>
      <c r="M371" s="476"/>
      <c r="N371" s="475"/>
    </row>
    <row r="372" spans="1:14" x14ac:dyDescent="0.2">
      <c r="A372" s="475"/>
      <c r="B372" s="475"/>
      <c r="C372" s="475"/>
      <c r="D372" s="475"/>
      <c r="E372" s="475"/>
      <c r="F372" s="475"/>
      <c r="G372" s="475"/>
      <c r="H372" s="476"/>
      <c r="I372" s="627"/>
      <c r="J372" s="458"/>
      <c r="K372" s="475"/>
      <c r="L372" s="475"/>
      <c r="M372" s="476"/>
      <c r="N372" s="475"/>
    </row>
    <row r="373" spans="1:14" x14ac:dyDescent="0.2">
      <c r="A373" s="475"/>
      <c r="B373" s="475"/>
      <c r="C373" s="475"/>
      <c r="D373" s="475"/>
      <c r="E373" s="475"/>
      <c r="F373" s="475"/>
      <c r="G373" s="475"/>
      <c r="H373" s="476"/>
      <c r="I373" s="627"/>
      <c r="J373" s="458"/>
      <c r="K373" s="475"/>
      <c r="L373" s="475"/>
      <c r="M373" s="476"/>
      <c r="N373" s="475"/>
    </row>
    <row r="374" spans="1:14" x14ac:dyDescent="0.2">
      <c r="A374" s="475"/>
      <c r="B374" s="475"/>
      <c r="C374" s="475"/>
      <c r="D374" s="475"/>
      <c r="E374" s="475"/>
      <c r="F374" s="475"/>
      <c r="G374" s="475"/>
      <c r="H374" s="476"/>
      <c r="I374" s="627"/>
      <c r="J374" s="458"/>
      <c r="K374" s="475"/>
      <c r="L374" s="475"/>
      <c r="M374" s="476"/>
      <c r="N374" s="475"/>
    </row>
    <row r="375" spans="1:14" x14ac:dyDescent="0.2">
      <c r="A375" s="475"/>
      <c r="B375" s="475"/>
      <c r="C375" s="475"/>
      <c r="D375" s="475"/>
      <c r="E375" s="475"/>
      <c r="F375" s="475"/>
      <c r="G375" s="475"/>
      <c r="H375" s="476"/>
      <c r="I375" s="627"/>
      <c r="J375" s="458"/>
      <c r="K375" s="475"/>
      <c r="L375" s="475"/>
      <c r="M375" s="476"/>
      <c r="N375" s="475"/>
    </row>
    <row r="376" spans="1:14" x14ac:dyDescent="0.2">
      <c r="A376" s="475"/>
      <c r="B376" s="475"/>
      <c r="C376" s="475"/>
      <c r="D376" s="475"/>
      <c r="E376" s="475"/>
      <c r="F376" s="475"/>
      <c r="G376" s="475"/>
      <c r="H376" s="476"/>
      <c r="I376" s="627"/>
      <c r="J376" s="458"/>
      <c r="K376" s="475"/>
      <c r="L376" s="475"/>
      <c r="M376" s="476"/>
      <c r="N376" s="475"/>
    </row>
    <row r="377" spans="1:14" x14ac:dyDescent="0.2">
      <c r="A377" s="475"/>
      <c r="B377" s="475"/>
      <c r="C377" s="475"/>
      <c r="D377" s="475"/>
      <c r="E377" s="475"/>
      <c r="F377" s="475"/>
      <c r="G377" s="475"/>
      <c r="H377" s="476"/>
      <c r="I377" s="627"/>
      <c r="J377" s="458"/>
      <c r="K377" s="475"/>
      <c r="L377" s="475"/>
      <c r="M377" s="476"/>
      <c r="N377" s="475"/>
    </row>
    <row r="378" spans="1:14" x14ac:dyDescent="0.2">
      <c r="A378" s="475"/>
      <c r="B378" s="475"/>
      <c r="C378" s="475"/>
      <c r="D378" s="475"/>
      <c r="E378" s="475"/>
      <c r="F378" s="475"/>
      <c r="G378" s="475"/>
      <c r="H378" s="476"/>
      <c r="I378" s="627"/>
      <c r="J378" s="458"/>
      <c r="K378" s="475"/>
      <c r="L378" s="475"/>
      <c r="M378" s="476"/>
      <c r="N378" s="475"/>
    </row>
    <row r="379" spans="1:14" x14ac:dyDescent="0.2">
      <c r="A379" s="475"/>
      <c r="B379" s="475"/>
      <c r="C379" s="475"/>
      <c r="D379" s="475"/>
      <c r="E379" s="475"/>
      <c r="F379" s="475"/>
      <c r="G379" s="475"/>
      <c r="H379" s="476"/>
      <c r="I379" s="627"/>
      <c r="J379" s="458"/>
      <c r="K379" s="475"/>
      <c r="L379" s="475"/>
      <c r="M379" s="476"/>
      <c r="N379" s="475"/>
    </row>
    <row r="380" spans="1:14" x14ac:dyDescent="0.2">
      <c r="A380" s="475"/>
      <c r="B380" s="475"/>
      <c r="C380" s="475"/>
      <c r="D380" s="475"/>
      <c r="E380" s="475"/>
      <c r="F380" s="475"/>
      <c r="G380" s="475"/>
      <c r="H380" s="476"/>
      <c r="I380" s="627"/>
      <c r="J380" s="458"/>
      <c r="K380" s="475"/>
      <c r="L380" s="475"/>
      <c r="M380" s="476"/>
      <c r="N380" s="475"/>
    </row>
    <row r="381" spans="1:14" x14ac:dyDescent="0.2">
      <c r="A381" s="475"/>
      <c r="B381" s="475"/>
      <c r="C381" s="475"/>
      <c r="D381" s="475"/>
      <c r="E381" s="475"/>
      <c r="F381" s="475"/>
      <c r="G381" s="475"/>
      <c r="H381" s="476"/>
      <c r="I381" s="627"/>
      <c r="J381" s="458"/>
      <c r="K381" s="475"/>
      <c r="L381" s="475"/>
      <c r="M381" s="476"/>
      <c r="N381" s="475"/>
    </row>
    <row r="382" spans="1:14" x14ac:dyDescent="0.2">
      <c r="A382" s="475"/>
      <c r="B382" s="475"/>
      <c r="C382" s="475"/>
      <c r="D382" s="475"/>
      <c r="E382" s="475"/>
      <c r="F382" s="475"/>
      <c r="G382" s="475"/>
      <c r="H382" s="476"/>
      <c r="I382" s="627"/>
      <c r="J382" s="458"/>
      <c r="K382" s="475"/>
      <c r="L382" s="475"/>
      <c r="M382" s="476"/>
      <c r="N382" s="475"/>
    </row>
    <row r="383" spans="1:14" x14ac:dyDescent="0.2">
      <c r="A383" s="475"/>
      <c r="B383" s="475"/>
      <c r="C383" s="475"/>
      <c r="D383" s="475"/>
      <c r="E383" s="475"/>
      <c r="F383" s="475"/>
      <c r="G383" s="475"/>
      <c r="H383" s="476"/>
      <c r="I383" s="627"/>
      <c r="J383" s="458"/>
      <c r="K383" s="475"/>
      <c r="L383" s="475"/>
      <c r="M383" s="476"/>
      <c r="N383" s="475"/>
    </row>
    <row r="384" spans="1:14" x14ac:dyDescent="0.2">
      <c r="A384" s="475"/>
      <c r="B384" s="475"/>
      <c r="C384" s="475"/>
      <c r="D384" s="475"/>
      <c r="E384" s="475"/>
      <c r="F384" s="475"/>
      <c r="G384" s="475"/>
      <c r="H384" s="476"/>
      <c r="I384" s="627"/>
      <c r="J384" s="458"/>
      <c r="K384" s="475"/>
      <c r="L384" s="475"/>
      <c r="M384" s="476"/>
      <c r="N384" s="475"/>
    </row>
    <row r="385" spans="1:14" x14ac:dyDescent="0.2">
      <c r="A385" s="475"/>
      <c r="B385" s="475"/>
      <c r="C385" s="475"/>
      <c r="D385" s="475"/>
      <c r="E385" s="475"/>
      <c r="F385" s="475"/>
      <c r="G385" s="475"/>
      <c r="H385" s="476"/>
      <c r="I385" s="627"/>
      <c r="J385" s="458"/>
      <c r="K385" s="475"/>
      <c r="L385" s="475"/>
      <c r="M385" s="476"/>
      <c r="N385" s="475"/>
    </row>
    <row r="386" spans="1:14" x14ac:dyDescent="0.2">
      <c r="A386" s="475"/>
      <c r="B386" s="475"/>
      <c r="C386" s="475"/>
      <c r="D386" s="475"/>
      <c r="E386" s="475"/>
      <c r="F386" s="475"/>
      <c r="G386" s="475"/>
      <c r="H386" s="476"/>
      <c r="I386" s="627"/>
      <c r="J386" s="458"/>
      <c r="K386" s="475"/>
      <c r="L386" s="475"/>
      <c r="M386" s="476"/>
      <c r="N386" s="475"/>
    </row>
    <row r="387" spans="1:14" x14ac:dyDescent="0.2">
      <c r="A387" s="475"/>
      <c r="B387" s="475"/>
      <c r="C387" s="475"/>
      <c r="D387" s="475"/>
      <c r="E387" s="475"/>
      <c r="F387" s="475"/>
      <c r="G387" s="475"/>
      <c r="H387" s="476"/>
      <c r="I387" s="627"/>
      <c r="J387" s="458"/>
      <c r="K387" s="475"/>
      <c r="L387" s="475"/>
      <c r="M387" s="476"/>
      <c r="N387" s="475"/>
    </row>
    <row r="388" spans="1:14" x14ac:dyDescent="0.2">
      <c r="A388" s="475"/>
      <c r="B388" s="475"/>
      <c r="C388" s="475"/>
      <c r="D388" s="475"/>
      <c r="E388" s="475"/>
      <c r="F388" s="475"/>
      <c r="G388" s="475"/>
      <c r="H388" s="476"/>
      <c r="I388" s="627"/>
      <c r="J388" s="458"/>
      <c r="K388" s="475"/>
      <c r="L388" s="475"/>
      <c r="M388" s="476"/>
      <c r="N388" s="475"/>
    </row>
    <row r="389" spans="1:14" x14ac:dyDescent="0.2">
      <c r="A389" s="475"/>
      <c r="B389" s="475"/>
      <c r="C389" s="475"/>
      <c r="D389" s="475"/>
      <c r="E389" s="475"/>
      <c r="F389" s="475"/>
      <c r="G389" s="475"/>
      <c r="H389" s="476"/>
      <c r="I389" s="627"/>
      <c r="J389" s="458"/>
      <c r="K389" s="475"/>
      <c r="L389" s="475"/>
      <c r="M389" s="476"/>
      <c r="N389" s="475"/>
    </row>
    <row r="390" spans="1:14" x14ac:dyDescent="0.2">
      <c r="A390" s="475"/>
      <c r="B390" s="475"/>
      <c r="C390" s="475"/>
      <c r="D390" s="475"/>
      <c r="E390" s="475"/>
      <c r="F390" s="475"/>
      <c r="G390" s="475"/>
      <c r="H390" s="476"/>
      <c r="I390" s="627"/>
      <c r="J390" s="458"/>
      <c r="K390" s="475"/>
      <c r="L390" s="475"/>
      <c r="M390" s="476"/>
      <c r="N390" s="475"/>
    </row>
    <row r="391" spans="1:14" x14ac:dyDescent="0.2">
      <c r="A391" s="475"/>
      <c r="B391" s="475"/>
      <c r="C391" s="475"/>
      <c r="D391" s="475"/>
      <c r="E391" s="475"/>
      <c r="F391" s="475"/>
      <c r="G391" s="475"/>
      <c r="H391" s="476"/>
      <c r="I391" s="627"/>
      <c r="J391" s="458"/>
      <c r="K391" s="475"/>
      <c r="L391" s="475"/>
      <c r="M391" s="476"/>
      <c r="N391" s="475"/>
    </row>
    <row r="392" spans="1:14" x14ac:dyDescent="0.2">
      <c r="A392" s="475"/>
      <c r="B392" s="475"/>
      <c r="C392" s="475"/>
      <c r="D392" s="475"/>
      <c r="E392" s="475"/>
      <c r="F392" s="475"/>
      <c r="G392" s="475"/>
      <c r="H392" s="476"/>
      <c r="I392" s="627"/>
      <c r="J392" s="458"/>
      <c r="K392" s="475"/>
      <c r="L392" s="475"/>
      <c r="M392" s="476"/>
      <c r="N392" s="475"/>
    </row>
    <row r="393" spans="1:14" x14ac:dyDescent="0.2">
      <c r="A393" s="475"/>
      <c r="B393" s="475"/>
      <c r="C393" s="475"/>
      <c r="D393" s="475"/>
      <c r="E393" s="475"/>
      <c r="F393" s="475"/>
      <c r="G393" s="475"/>
      <c r="H393" s="476"/>
      <c r="I393" s="627"/>
      <c r="J393" s="458"/>
      <c r="K393" s="475"/>
      <c r="L393" s="475"/>
      <c r="M393" s="476"/>
      <c r="N393" s="475"/>
    </row>
    <row r="394" spans="1:14" x14ac:dyDescent="0.2">
      <c r="A394" s="475"/>
      <c r="B394" s="475"/>
      <c r="C394" s="475"/>
      <c r="D394" s="475"/>
      <c r="E394" s="475"/>
      <c r="F394" s="475"/>
      <c r="G394" s="475"/>
      <c r="H394" s="476"/>
      <c r="I394" s="627"/>
      <c r="J394" s="458"/>
      <c r="K394" s="475"/>
      <c r="L394" s="475"/>
      <c r="M394" s="476"/>
      <c r="N394" s="475"/>
    </row>
    <row r="395" spans="1:14" x14ac:dyDescent="0.2">
      <c r="A395" s="475"/>
      <c r="B395" s="475"/>
      <c r="C395" s="475"/>
      <c r="D395" s="475"/>
      <c r="E395" s="475"/>
      <c r="F395" s="475"/>
      <c r="G395" s="475"/>
      <c r="H395" s="476"/>
      <c r="I395" s="627"/>
      <c r="J395" s="458"/>
      <c r="K395" s="475"/>
      <c r="L395" s="475"/>
      <c r="M395" s="476"/>
      <c r="N395" s="475"/>
    </row>
    <row r="396" spans="1:14" x14ac:dyDescent="0.2">
      <c r="A396" s="475"/>
      <c r="B396" s="475"/>
      <c r="C396" s="475"/>
      <c r="D396" s="475"/>
      <c r="E396" s="475"/>
      <c r="F396" s="475"/>
      <c r="G396" s="475"/>
      <c r="H396" s="476"/>
      <c r="I396" s="627"/>
      <c r="J396" s="458"/>
      <c r="K396" s="475"/>
      <c r="L396" s="475"/>
      <c r="M396" s="476"/>
      <c r="N396" s="475"/>
    </row>
    <row r="397" spans="1:14" x14ac:dyDescent="0.2">
      <c r="A397" s="475"/>
      <c r="B397" s="475"/>
      <c r="C397" s="475"/>
      <c r="D397" s="475"/>
      <c r="E397" s="475"/>
      <c r="F397" s="475"/>
      <c r="G397" s="475"/>
      <c r="H397" s="476"/>
      <c r="I397" s="627"/>
      <c r="J397" s="458"/>
      <c r="K397" s="475"/>
      <c r="L397" s="475"/>
      <c r="M397" s="476"/>
      <c r="N397" s="475"/>
    </row>
    <row r="398" spans="1:14" x14ac:dyDescent="0.2">
      <c r="A398" s="475"/>
      <c r="B398" s="475"/>
      <c r="C398" s="475"/>
      <c r="D398" s="475"/>
      <c r="E398" s="475"/>
      <c r="F398" s="475"/>
      <c r="G398" s="475"/>
      <c r="H398" s="476"/>
      <c r="I398" s="627"/>
      <c r="J398" s="458"/>
      <c r="K398" s="475"/>
      <c r="L398" s="475"/>
      <c r="M398" s="476"/>
      <c r="N398" s="475"/>
    </row>
    <row r="399" spans="1:14" x14ac:dyDescent="0.2">
      <c r="A399" s="475"/>
      <c r="B399" s="475"/>
      <c r="C399" s="475"/>
      <c r="D399" s="475"/>
      <c r="E399" s="475"/>
      <c r="F399" s="475"/>
      <c r="G399" s="475"/>
      <c r="H399" s="476"/>
      <c r="I399" s="627"/>
      <c r="J399" s="458"/>
      <c r="K399" s="475"/>
      <c r="L399" s="475"/>
      <c r="M399" s="476"/>
      <c r="N399" s="475"/>
    </row>
    <row r="400" spans="1:14" x14ac:dyDescent="0.2">
      <c r="A400" s="475"/>
      <c r="B400" s="475"/>
      <c r="C400" s="475"/>
      <c r="D400" s="475"/>
      <c r="E400" s="475"/>
      <c r="F400" s="475"/>
      <c r="G400" s="475"/>
      <c r="H400" s="476"/>
      <c r="I400" s="627"/>
      <c r="J400" s="458"/>
      <c r="K400" s="475"/>
      <c r="L400" s="475"/>
      <c r="M400" s="476"/>
      <c r="N400" s="475"/>
    </row>
    <row r="401" spans="1:14" x14ac:dyDescent="0.2">
      <c r="A401" s="475"/>
      <c r="B401" s="475"/>
      <c r="C401" s="475"/>
      <c r="D401" s="475"/>
      <c r="E401" s="475"/>
      <c r="F401" s="475"/>
      <c r="G401" s="475"/>
      <c r="H401" s="476"/>
      <c r="I401" s="627"/>
      <c r="J401" s="458"/>
      <c r="K401" s="475"/>
      <c r="L401" s="475"/>
      <c r="M401" s="476"/>
      <c r="N401" s="475"/>
    </row>
    <row r="402" spans="1:14" x14ac:dyDescent="0.2">
      <c r="A402" s="475"/>
      <c r="B402" s="475"/>
      <c r="C402" s="475"/>
      <c r="D402" s="475"/>
      <c r="E402" s="475"/>
      <c r="F402" s="475"/>
      <c r="G402" s="475"/>
      <c r="H402" s="476"/>
      <c r="I402" s="627"/>
      <c r="J402" s="458"/>
      <c r="K402" s="475"/>
      <c r="L402" s="475"/>
      <c r="M402" s="476"/>
      <c r="N402" s="475"/>
    </row>
    <row r="403" spans="1:14" x14ac:dyDescent="0.2">
      <c r="A403" s="475"/>
      <c r="B403" s="475"/>
      <c r="C403" s="475"/>
      <c r="D403" s="475"/>
      <c r="E403" s="475"/>
      <c r="F403" s="475"/>
      <c r="G403" s="475"/>
      <c r="H403" s="476"/>
      <c r="I403" s="627"/>
      <c r="J403" s="458"/>
      <c r="K403" s="475"/>
      <c r="L403" s="475"/>
      <c r="M403" s="476"/>
      <c r="N403" s="475"/>
    </row>
    <row r="404" spans="1:14" x14ac:dyDescent="0.2">
      <c r="A404" s="475"/>
      <c r="B404" s="475"/>
      <c r="C404" s="475"/>
      <c r="D404" s="475"/>
      <c r="E404" s="475"/>
      <c r="F404" s="475"/>
      <c r="G404" s="475"/>
      <c r="H404" s="476"/>
      <c r="I404" s="627"/>
      <c r="J404" s="458"/>
      <c r="K404" s="475"/>
      <c r="L404" s="475"/>
      <c r="M404" s="476"/>
      <c r="N404" s="475"/>
    </row>
    <row r="405" spans="1:14" x14ac:dyDescent="0.2">
      <c r="A405" s="475"/>
      <c r="B405" s="475"/>
      <c r="C405" s="475"/>
      <c r="D405" s="475"/>
      <c r="E405" s="475"/>
      <c r="F405" s="475"/>
      <c r="G405" s="475"/>
      <c r="H405" s="476"/>
      <c r="I405" s="627"/>
      <c r="J405" s="458"/>
      <c r="K405" s="475"/>
      <c r="L405" s="475"/>
      <c r="M405" s="476"/>
      <c r="N405" s="475"/>
    </row>
    <row r="406" spans="1:14" x14ac:dyDescent="0.2">
      <c r="A406" s="475"/>
      <c r="B406" s="475"/>
      <c r="C406" s="475"/>
      <c r="D406" s="475"/>
      <c r="E406" s="475"/>
      <c r="F406" s="475"/>
      <c r="G406" s="475"/>
      <c r="H406" s="476"/>
      <c r="I406" s="627"/>
      <c r="J406" s="458"/>
      <c r="K406" s="475"/>
      <c r="L406" s="475"/>
      <c r="M406" s="476"/>
      <c r="N406" s="475"/>
    </row>
    <row r="407" spans="1:14" x14ac:dyDescent="0.2">
      <c r="A407" s="475"/>
      <c r="B407" s="475"/>
      <c r="C407" s="475"/>
      <c r="D407" s="475"/>
      <c r="E407" s="475"/>
      <c r="F407" s="475"/>
      <c r="G407" s="475"/>
      <c r="H407" s="476"/>
      <c r="I407" s="627"/>
      <c r="J407" s="458"/>
      <c r="K407" s="475"/>
      <c r="L407" s="475"/>
      <c r="M407" s="476"/>
      <c r="N407" s="475"/>
    </row>
    <row r="408" spans="1:14" x14ac:dyDescent="0.2">
      <c r="A408" s="475"/>
      <c r="B408" s="475"/>
      <c r="C408" s="475"/>
      <c r="D408" s="475"/>
      <c r="E408" s="475"/>
      <c r="F408" s="475"/>
      <c r="G408" s="475"/>
      <c r="H408" s="476"/>
      <c r="I408" s="627"/>
      <c r="J408" s="458"/>
      <c r="K408" s="475"/>
      <c r="L408" s="475"/>
      <c r="M408" s="476"/>
      <c r="N408" s="475"/>
    </row>
    <row r="409" spans="1:14" x14ac:dyDescent="0.2">
      <c r="A409" s="475"/>
      <c r="B409" s="475"/>
      <c r="C409" s="475"/>
      <c r="D409" s="475"/>
      <c r="E409" s="475"/>
      <c r="F409" s="475"/>
      <c r="G409" s="475"/>
      <c r="H409" s="476"/>
      <c r="I409" s="627"/>
      <c r="J409" s="458"/>
      <c r="K409" s="475"/>
      <c r="L409" s="475"/>
      <c r="M409" s="476"/>
      <c r="N409" s="475"/>
    </row>
    <row r="410" spans="1:14" x14ac:dyDescent="0.2">
      <c r="A410" s="475"/>
      <c r="B410" s="475"/>
      <c r="C410" s="475"/>
      <c r="D410" s="475"/>
      <c r="E410" s="475"/>
      <c r="F410" s="475"/>
      <c r="G410" s="475"/>
      <c r="H410" s="476"/>
      <c r="I410" s="627"/>
      <c r="J410" s="458"/>
      <c r="K410" s="475"/>
      <c r="L410" s="475"/>
      <c r="M410" s="476"/>
      <c r="N410" s="475"/>
    </row>
    <row r="411" spans="1:14" x14ac:dyDescent="0.2">
      <c r="A411" s="475"/>
      <c r="B411" s="475"/>
      <c r="C411" s="475"/>
      <c r="D411" s="475"/>
      <c r="E411" s="475"/>
      <c r="F411" s="475"/>
      <c r="G411" s="475"/>
      <c r="H411" s="476"/>
      <c r="I411" s="627"/>
      <c r="J411" s="458"/>
      <c r="K411" s="475"/>
      <c r="L411" s="475"/>
      <c r="M411" s="476"/>
      <c r="N411" s="475"/>
    </row>
    <row r="412" spans="1:14" x14ac:dyDescent="0.2">
      <c r="A412" s="475"/>
      <c r="B412" s="475"/>
      <c r="C412" s="475"/>
      <c r="D412" s="475"/>
      <c r="E412" s="475"/>
      <c r="F412" s="475"/>
      <c r="G412" s="475"/>
      <c r="H412" s="476"/>
      <c r="I412" s="627"/>
      <c r="J412" s="458"/>
      <c r="K412" s="475"/>
      <c r="L412" s="475"/>
      <c r="M412" s="476"/>
      <c r="N412" s="475"/>
    </row>
    <row r="413" spans="1:14" x14ac:dyDescent="0.2">
      <c r="A413" s="475"/>
      <c r="B413" s="475"/>
      <c r="C413" s="475"/>
      <c r="D413" s="475"/>
      <c r="E413" s="475"/>
      <c r="F413" s="475"/>
      <c r="G413" s="475"/>
      <c r="H413" s="476"/>
      <c r="I413" s="627"/>
      <c r="J413" s="458"/>
      <c r="K413" s="475"/>
      <c r="L413" s="475"/>
      <c r="M413" s="476"/>
      <c r="N413" s="475"/>
    </row>
    <row r="414" spans="1:14" x14ac:dyDescent="0.2">
      <c r="A414" s="475"/>
      <c r="B414" s="475"/>
      <c r="C414" s="475"/>
      <c r="D414" s="475"/>
      <c r="E414" s="475"/>
      <c r="F414" s="475"/>
      <c r="G414" s="475"/>
      <c r="H414" s="476"/>
      <c r="I414" s="627"/>
      <c r="J414" s="458"/>
      <c r="K414" s="475"/>
      <c r="L414" s="475"/>
      <c r="M414" s="476"/>
      <c r="N414" s="475"/>
    </row>
    <row r="415" spans="1:14" x14ac:dyDescent="0.2">
      <c r="A415" s="475"/>
      <c r="B415" s="475"/>
      <c r="C415" s="475"/>
      <c r="D415" s="475"/>
      <c r="E415" s="475"/>
      <c r="F415" s="475"/>
      <c r="G415" s="475"/>
      <c r="H415" s="476"/>
      <c r="I415" s="627"/>
      <c r="J415" s="458"/>
      <c r="K415" s="475"/>
      <c r="L415" s="475"/>
      <c r="M415" s="476"/>
      <c r="N415" s="475"/>
    </row>
    <row r="416" spans="1:14" x14ac:dyDescent="0.2">
      <c r="A416" s="475"/>
      <c r="B416" s="475"/>
      <c r="C416" s="475"/>
      <c r="D416" s="475"/>
      <c r="E416" s="475"/>
      <c r="F416" s="475"/>
      <c r="G416" s="475"/>
      <c r="H416" s="476"/>
      <c r="I416" s="627"/>
      <c r="J416" s="458"/>
      <c r="K416" s="475"/>
      <c r="L416" s="475"/>
      <c r="M416" s="476"/>
      <c r="N416" s="475"/>
    </row>
    <row r="417" spans="1:14" x14ac:dyDescent="0.2">
      <c r="A417" s="475"/>
      <c r="B417" s="475"/>
      <c r="C417" s="475"/>
      <c r="D417" s="475"/>
      <c r="E417" s="475"/>
      <c r="F417" s="475"/>
      <c r="G417" s="475"/>
      <c r="H417" s="476"/>
      <c r="I417" s="627"/>
      <c r="J417" s="458"/>
      <c r="K417" s="475"/>
      <c r="L417" s="475"/>
      <c r="M417" s="476"/>
      <c r="N417" s="475"/>
    </row>
    <row r="418" spans="1:14" x14ac:dyDescent="0.2">
      <c r="A418" s="475"/>
      <c r="B418" s="475"/>
      <c r="C418" s="475"/>
      <c r="D418" s="475"/>
      <c r="E418" s="475"/>
      <c r="F418" s="475"/>
      <c r="G418" s="475"/>
      <c r="H418" s="476"/>
      <c r="I418" s="627"/>
      <c r="J418" s="458"/>
      <c r="K418" s="475"/>
      <c r="L418" s="475"/>
      <c r="M418" s="476"/>
      <c r="N418" s="475"/>
    </row>
    <row r="419" spans="1:14" x14ac:dyDescent="0.2">
      <c r="A419" s="475"/>
      <c r="B419" s="475"/>
      <c r="C419" s="475"/>
      <c r="D419" s="475"/>
      <c r="E419" s="475"/>
      <c r="F419" s="475"/>
      <c r="G419" s="475"/>
      <c r="H419" s="476"/>
      <c r="I419" s="627"/>
      <c r="J419" s="458"/>
      <c r="K419" s="475"/>
      <c r="L419" s="475"/>
      <c r="M419" s="476"/>
      <c r="N419" s="475"/>
    </row>
    <row r="420" spans="1:14" x14ac:dyDescent="0.2">
      <c r="A420" s="475"/>
      <c r="B420" s="475"/>
      <c r="C420" s="475"/>
      <c r="D420" s="475"/>
      <c r="E420" s="475"/>
      <c r="F420" s="475"/>
      <c r="G420" s="475"/>
      <c r="H420" s="476"/>
      <c r="I420" s="627"/>
      <c r="J420" s="458"/>
      <c r="K420" s="475"/>
      <c r="L420" s="475"/>
      <c r="M420" s="476"/>
      <c r="N420" s="475"/>
    </row>
    <row r="421" spans="1:14" x14ac:dyDescent="0.2">
      <c r="A421" s="475"/>
      <c r="B421" s="475"/>
      <c r="C421" s="475"/>
      <c r="D421" s="475"/>
      <c r="E421" s="475"/>
      <c r="F421" s="475"/>
      <c r="G421" s="475"/>
      <c r="H421" s="476"/>
      <c r="I421" s="627"/>
      <c r="J421" s="458"/>
      <c r="K421" s="475"/>
      <c r="L421" s="475"/>
      <c r="M421" s="476"/>
      <c r="N421" s="475"/>
    </row>
    <row r="422" spans="1:14" x14ac:dyDescent="0.2">
      <c r="A422" s="475"/>
      <c r="B422" s="475"/>
      <c r="C422" s="475"/>
      <c r="D422" s="475"/>
      <c r="E422" s="475"/>
      <c r="F422" s="475"/>
      <c r="G422" s="475"/>
      <c r="H422" s="476"/>
      <c r="I422" s="627"/>
      <c r="J422" s="458"/>
      <c r="K422" s="475"/>
      <c r="L422" s="475"/>
      <c r="M422" s="476"/>
      <c r="N422" s="475"/>
    </row>
    <row r="423" spans="1:14" x14ac:dyDescent="0.2">
      <c r="A423" s="475"/>
      <c r="B423" s="475"/>
      <c r="C423" s="475"/>
      <c r="D423" s="475"/>
      <c r="E423" s="475"/>
      <c r="F423" s="475"/>
      <c r="G423" s="475"/>
      <c r="H423" s="476"/>
      <c r="I423" s="627"/>
      <c r="J423" s="458"/>
      <c r="K423" s="475"/>
      <c r="L423" s="475"/>
      <c r="M423" s="476"/>
      <c r="N423" s="475"/>
    </row>
    <row r="424" spans="1:14" x14ac:dyDescent="0.2">
      <c r="A424" s="475"/>
      <c r="B424" s="475"/>
      <c r="C424" s="475"/>
      <c r="D424" s="475"/>
      <c r="E424" s="475"/>
      <c r="F424" s="475"/>
      <c r="G424" s="475"/>
      <c r="H424" s="476"/>
      <c r="I424" s="627"/>
      <c r="J424" s="458"/>
      <c r="K424" s="475"/>
      <c r="L424" s="475"/>
      <c r="M424" s="476"/>
      <c r="N424" s="475"/>
    </row>
    <row r="425" spans="1:14" x14ac:dyDescent="0.2">
      <c r="A425" s="475"/>
      <c r="B425" s="475"/>
      <c r="C425" s="475"/>
      <c r="D425" s="475"/>
      <c r="E425" s="475"/>
      <c r="F425" s="475"/>
      <c r="G425" s="475"/>
      <c r="H425" s="476"/>
      <c r="I425" s="627"/>
      <c r="J425" s="458"/>
      <c r="K425" s="475"/>
      <c r="L425" s="475"/>
      <c r="M425" s="476"/>
      <c r="N425" s="475"/>
    </row>
    <row r="426" spans="1:14" x14ac:dyDescent="0.2">
      <c r="A426" s="475"/>
      <c r="B426" s="475"/>
      <c r="C426" s="475"/>
      <c r="D426" s="475"/>
      <c r="E426" s="475"/>
      <c r="F426" s="475"/>
      <c r="G426" s="475"/>
      <c r="H426" s="476"/>
      <c r="I426" s="627"/>
      <c r="J426" s="458"/>
      <c r="K426" s="475"/>
      <c r="L426" s="475"/>
      <c r="M426" s="476"/>
      <c r="N426" s="475"/>
    </row>
    <row r="427" spans="1:14" x14ac:dyDescent="0.2">
      <c r="A427" s="475"/>
      <c r="B427" s="475"/>
      <c r="C427" s="475"/>
      <c r="D427" s="475"/>
      <c r="E427" s="475"/>
      <c r="F427" s="475"/>
      <c r="G427" s="475"/>
      <c r="H427" s="476"/>
      <c r="I427" s="627"/>
      <c r="J427" s="458"/>
      <c r="K427" s="475"/>
      <c r="L427" s="475"/>
      <c r="M427" s="476"/>
      <c r="N427" s="475"/>
    </row>
    <row r="428" spans="1:14" x14ac:dyDescent="0.2">
      <c r="A428" s="475"/>
      <c r="B428" s="475"/>
      <c r="C428" s="475"/>
      <c r="D428" s="475"/>
      <c r="E428" s="475"/>
      <c r="F428" s="475"/>
      <c r="G428" s="475"/>
      <c r="H428" s="476"/>
      <c r="I428" s="627"/>
      <c r="J428" s="458"/>
      <c r="K428" s="475"/>
      <c r="L428" s="475"/>
      <c r="M428" s="476"/>
      <c r="N428" s="475"/>
    </row>
    <row r="429" spans="1:14" x14ac:dyDescent="0.2">
      <c r="A429" s="475"/>
      <c r="B429" s="475"/>
      <c r="C429" s="475"/>
      <c r="D429" s="475"/>
      <c r="E429" s="475"/>
      <c r="F429" s="475"/>
      <c r="G429" s="475"/>
      <c r="H429" s="476"/>
      <c r="I429" s="627"/>
      <c r="J429" s="458"/>
      <c r="K429" s="475"/>
      <c r="L429" s="475"/>
      <c r="M429" s="476"/>
      <c r="N429" s="475"/>
    </row>
    <row r="430" spans="1:14" x14ac:dyDescent="0.2">
      <c r="A430" s="475"/>
      <c r="B430" s="475"/>
      <c r="C430" s="475"/>
      <c r="D430" s="475"/>
      <c r="E430" s="475"/>
      <c r="F430" s="475"/>
      <c r="G430" s="475"/>
      <c r="H430" s="476"/>
      <c r="I430" s="627"/>
      <c r="J430" s="458"/>
      <c r="K430" s="475"/>
      <c r="L430" s="475"/>
      <c r="M430" s="476"/>
      <c r="N430" s="475"/>
    </row>
    <row r="431" spans="1:14" x14ac:dyDescent="0.2">
      <c r="A431" s="475"/>
      <c r="B431" s="475"/>
      <c r="C431" s="475"/>
      <c r="D431" s="475"/>
      <c r="E431" s="475"/>
      <c r="F431" s="475"/>
      <c r="G431" s="475"/>
      <c r="H431" s="476"/>
      <c r="I431" s="627"/>
      <c r="J431" s="458"/>
      <c r="K431" s="475"/>
      <c r="L431" s="475"/>
      <c r="M431" s="476"/>
      <c r="N431" s="475"/>
    </row>
    <row r="432" spans="1:14" x14ac:dyDescent="0.2">
      <c r="A432" s="475"/>
      <c r="B432" s="475"/>
      <c r="C432" s="475"/>
      <c r="D432" s="475"/>
      <c r="E432" s="475"/>
      <c r="F432" s="475"/>
      <c r="G432" s="475"/>
      <c r="H432" s="476"/>
      <c r="I432" s="627"/>
      <c r="J432" s="458"/>
      <c r="K432" s="475"/>
      <c r="L432" s="475"/>
      <c r="M432" s="476"/>
      <c r="N432" s="475"/>
    </row>
    <row r="433" spans="1:14" x14ac:dyDescent="0.2">
      <c r="A433" s="475"/>
      <c r="B433" s="475"/>
      <c r="C433" s="475"/>
      <c r="D433" s="475"/>
      <c r="E433" s="475"/>
      <c r="F433" s="475"/>
      <c r="G433" s="475"/>
      <c r="H433" s="476"/>
      <c r="I433" s="627"/>
      <c r="J433" s="458"/>
      <c r="K433" s="475"/>
      <c r="L433" s="475"/>
      <c r="M433" s="476"/>
      <c r="N433" s="475"/>
    </row>
    <row r="434" spans="1:14" x14ac:dyDescent="0.2">
      <c r="A434" s="475"/>
      <c r="B434" s="475"/>
      <c r="C434" s="475"/>
      <c r="D434" s="475"/>
      <c r="E434" s="475"/>
      <c r="F434" s="475"/>
      <c r="G434" s="475"/>
      <c r="H434" s="476"/>
      <c r="I434" s="627"/>
      <c r="J434" s="458"/>
      <c r="K434" s="475"/>
      <c r="L434" s="475"/>
      <c r="M434" s="476"/>
      <c r="N434" s="475"/>
    </row>
    <row r="435" spans="1:14" x14ac:dyDescent="0.2">
      <c r="A435" s="475"/>
      <c r="B435" s="475"/>
      <c r="C435" s="475"/>
      <c r="D435" s="475"/>
      <c r="E435" s="475"/>
      <c r="F435" s="475"/>
      <c r="G435" s="475"/>
      <c r="H435" s="476"/>
      <c r="I435" s="627"/>
      <c r="J435" s="458"/>
      <c r="K435" s="475"/>
      <c r="L435" s="475"/>
      <c r="M435" s="476"/>
      <c r="N435" s="475"/>
    </row>
    <row r="436" spans="1:14" x14ac:dyDescent="0.2">
      <c r="A436" s="475"/>
      <c r="B436" s="475"/>
      <c r="C436" s="475"/>
      <c r="D436" s="475"/>
      <c r="E436" s="475"/>
      <c r="F436" s="475"/>
      <c r="G436" s="475"/>
      <c r="H436" s="476"/>
      <c r="I436" s="627"/>
      <c r="J436" s="458"/>
      <c r="K436" s="475"/>
      <c r="L436" s="475"/>
      <c r="M436" s="476"/>
      <c r="N436" s="475"/>
    </row>
    <row r="437" spans="1:14" x14ac:dyDescent="0.2">
      <c r="A437" s="475"/>
      <c r="B437" s="475"/>
      <c r="C437" s="475"/>
      <c r="D437" s="475"/>
      <c r="E437" s="475"/>
      <c r="F437" s="475"/>
      <c r="G437" s="475"/>
      <c r="H437" s="476"/>
      <c r="I437" s="627"/>
      <c r="J437" s="458"/>
      <c r="K437" s="475"/>
      <c r="L437" s="475"/>
      <c r="M437" s="476"/>
      <c r="N437" s="475"/>
    </row>
    <row r="438" spans="1:14" x14ac:dyDescent="0.2">
      <c r="A438" s="475"/>
      <c r="B438" s="475"/>
      <c r="C438" s="475"/>
      <c r="D438" s="475"/>
      <c r="E438" s="475"/>
      <c r="F438" s="475"/>
      <c r="G438" s="475"/>
      <c r="H438" s="476"/>
      <c r="I438" s="627"/>
      <c r="J438" s="458"/>
      <c r="K438" s="475"/>
      <c r="L438" s="475"/>
      <c r="M438" s="476"/>
      <c r="N438" s="475"/>
    </row>
    <row r="439" spans="1:14" x14ac:dyDescent="0.2">
      <c r="A439" s="475"/>
      <c r="B439" s="475"/>
      <c r="C439" s="475"/>
      <c r="D439" s="475"/>
      <c r="E439" s="475"/>
      <c r="F439" s="475"/>
      <c r="G439" s="475"/>
      <c r="H439" s="476"/>
      <c r="I439" s="627"/>
      <c r="J439" s="458"/>
      <c r="K439" s="475"/>
      <c r="L439" s="475"/>
      <c r="M439" s="476"/>
      <c r="N439" s="475"/>
    </row>
    <row r="440" spans="1:14" x14ac:dyDescent="0.2">
      <c r="A440" s="475"/>
      <c r="B440" s="475"/>
      <c r="C440" s="475"/>
      <c r="D440" s="475"/>
      <c r="E440" s="475"/>
      <c r="F440" s="475"/>
      <c r="G440" s="475"/>
      <c r="H440" s="476"/>
      <c r="I440" s="627"/>
      <c r="J440" s="458"/>
      <c r="K440" s="475"/>
      <c r="L440" s="475"/>
      <c r="M440" s="476"/>
      <c r="N440" s="475"/>
    </row>
    <row r="441" spans="1:14" x14ac:dyDescent="0.2">
      <c r="A441" s="475"/>
      <c r="B441" s="475"/>
      <c r="C441" s="475"/>
      <c r="D441" s="475"/>
      <c r="E441" s="475"/>
      <c r="F441" s="475"/>
      <c r="G441" s="475"/>
      <c r="H441" s="476"/>
      <c r="I441" s="627"/>
      <c r="J441" s="458"/>
      <c r="K441" s="475"/>
      <c r="L441" s="475"/>
      <c r="M441" s="476"/>
      <c r="N441" s="475"/>
    </row>
    <row r="442" spans="1:14" x14ac:dyDescent="0.2">
      <c r="A442" s="475"/>
      <c r="B442" s="475"/>
      <c r="C442" s="475"/>
      <c r="D442" s="475"/>
      <c r="E442" s="475"/>
      <c r="F442" s="475"/>
      <c r="G442" s="475"/>
      <c r="H442" s="476"/>
      <c r="I442" s="627"/>
      <c r="J442" s="458"/>
      <c r="K442" s="475"/>
      <c r="L442" s="475"/>
      <c r="M442" s="476"/>
      <c r="N442" s="475"/>
    </row>
    <row r="443" spans="1:14" x14ac:dyDescent="0.2">
      <c r="A443" s="475"/>
      <c r="B443" s="475"/>
      <c r="C443" s="475"/>
      <c r="D443" s="475"/>
      <c r="E443" s="475"/>
      <c r="F443" s="475"/>
      <c r="G443" s="475"/>
      <c r="H443" s="476"/>
      <c r="I443" s="627"/>
      <c r="J443" s="458"/>
      <c r="K443" s="475"/>
      <c r="L443" s="475"/>
      <c r="M443" s="476"/>
      <c r="N443" s="475"/>
    </row>
    <row r="444" spans="1:14" x14ac:dyDescent="0.2">
      <c r="A444" s="475"/>
      <c r="B444" s="475"/>
      <c r="C444" s="475"/>
      <c r="D444" s="475"/>
      <c r="E444" s="475"/>
      <c r="F444" s="475"/>
      <c r="G444" s="475"/>
      <c r="H444" s="476"/>
      <c r="I444" s="627"/>
      <c r="J444" s="458"/>
      <c r="K444" s="475"/>
      <c r="L444" s="475"/>
      <c r="M444" s="476"/>
      <c r="N444" s="475"/>
    </row>
    <row r="445" spans="1:14" x14ac:dyDescent="0.2">
      <c r="A445" s="475"/>
      <c r="B445" s="475"/>
      <c r="C445" s="475"/>
      <c r="D445" s="475"/>
      <c r="E445" s="475"/>
      <c r="F445" s="475"/>
      <c r="G445" s="475"/>
      <c r="H445" s="476"/>
      <c r="I445" s="627"/>
      <c r="J445" s="458"/>
      <c r="K445" s="475"/>
      <c r="L445" s="475"/>
      <c r="M445" s="476"/>
      <c r="N445" s="475"/>
    </row>
    <row r="446" spans="1:14" x14ac:dyDescent="0.2">
      <c r="A446" s="475"/>
      <c r="B446" s="475"/>
      <c r="C446" s="475"/>
      <c r="D446" s="475"/>
      <c r="E446" s="475"/>
      <c r="F446" s="475"/>
      <c r="G446" s="475"/>
      <c r="H446" s="476"/>
      <c r="I446" s="627"/>
      <c r="J446" s="458"/>
      <c r="K446" s="475"/>
      <c r="L446" s="475"/>
      <c r="M446" s="476"/>
      <c r="N446" s="475"/>
    </row>
    <row r="447" spans="1:14" x14ac:dyDescent="0.2">
      <c r="A447" s="475"/>
      <c r="B447" s="475"/>
      <c r="C447" s="475"/>
      <c r="D447" s="475"/>
      <c r="E447" s="475"/>
      <c r="F447" s="475"/>
      <c r="G447" s="475"/>
      <c r="H447" s="476"/>
      <c r="I447" s="627"/>
      <c r="J447" s="458"/>
      <c r="K447" s="475"/>
      <c r="L447" s="475"/>
      <c r="M447" s="476"/>
      <c r="N447" s="475"/>
    </row>
    <row r="448" spans="1:14" x14ac:dyDescent="0.2">
      <c r="A448" s="475"/>
      <c r="B448" s="475"/>
      <c r="C448" s="475"/>
      <c r="D448" s="475"/>
      <c r="E448" s="475"/>
      <c r="F448" s="475"/>
      <c r="G448" s="475"/>
      <c r="H448" s="476"/>
      <c r="I448" s="627"/>
      <c r="J448" s="458"/>
      <c r="K448" s="475"/>
      <c r="L448" s="475"/>
      <c r="M448" s="476"/>
      <c r="N448" s="475"/>
    </row>
    <row r="449" spans="1:14" x14ac:dyDescent="0.2">
      <c r="A449" s="475"/>
      <c r="B449" s="475"/>
      <c r="C449" s="475"/>
      <c r="D449" s="475"/>
      <c r="E449" s="475"/>
      <c r="F449" s="475"/>
      <c r="G449" s="475"/>
      <c r="H449" s="476"/>
      <c r="I449" s="627"/>
      <c r="J449" s="458"/>
      <c r="K449" s="475"/>
      <c r="L449" s="475"/>
      <c r="M449" s="476"/>
      <c r="N449" s="475"/>
    </row>
    <row r="450" spans="1:14" x14ac:dyDescent="0.2">
      <c r="A450" s="475"/>
      <c r="B450" s="475"/>
      <c r="C450" s="475"/>
      <c r="D450" s="475"/>
      <c r="E450" s="475"/>
      <c r="F450" s="475"/>
      <c r="G450" s="475"/>
      <c r="H450" s="476"/>
      <c r="I450" s="627"/>
      <c r="J450" s="458"/>
      <c r="K450" s="475"/>
      <c r="L450" s="475"/>
      <c r="M450" s="476"/>
      <c r="N450" s="475"/>
    </row>
    <row r="451" spans="1:14" x14ac:dyDescent="0.2">
      <c r="A451" s="475"/>
      <c r="B451" s="475"/>
      <c r="C451" s="475"/>
      <c r="D451" s="475"/>
      <c r="E451" s="475"/>
      <c r="F451" s="475"/>
      <c r="G451" s="475"/>
      <c r="H451" s="476"/>
      <c r="I451" s="627"/>
      <c r="J451" s="458"/>
      <c r="K451" s="475"/>
      <c r="L451" s="475"/>
      <c r="M451" s="476"/>
      <c r="N451" s="475"/>
    </row>
    <row r="452" spans="1:14" x14ac:dyDescent="0.2">
      <c r="A452" s="475"/>
      <c r="B452" s="475"/>
      <c r="C452" s="475"/>
      <c r="D452" s="475"/>
      <c r="E452" s="475"/>
      <c r="F452" s="475"/>
      <c r="G452" s="475"/>
      <c r="H452" s="476"/>
      <c r="I452" s="627"/>
      <c r="J452" s="458"/>
      <c r="K452" s="475"/>
      <c r="L452" s="475"/>
      <c r="M452" s="476"/>
      <c r="N452" s="475"/>
    </row>
    <row r="453" spans="1:14" x14ac:dyDescent="0.2">
      <c r="A453" s="475"/>
      <c r="B453" s="475"/>
      <c r="C453" s="475"/>
      <c r="D453" s="475"/>
      <c r="E453" s="475"/>
      <c r="F453" s="475"/>
      <c r="G453" s="475"/>
      <c r="H453" s="476"/>
      <c r="I453" s="627"/>
      <c r="J453" s="458"/>
      <c r="K453" s="475"/>
      <c r="L453" s="475"/>
      <c r="M453" s="476"/>
      <c r="N453" s="475"/>
    </row>
    <row r="454" spans="1:14" x14ac:dyDescent="0.2">
      <c r="A454" s="475"/>
      <c r="B454" s="475"/>
      <c r="C454" s="475"/>
      <c r="D454" s="475"/>
      <c r="E454" s="475"/>
      <c r="F454" s="475"/>
      <c r="G454" s="475"/>
      <c r="H454" s="476"/>
      <c r="I454" s="627"/>
      <c r="J454" s="458"/>
      <c r="K454" s="475"/>
      <c r="L454" s="475"/>
      <c r="M454" s="476"/>
      <c r="N454" s="475"/>
    </row>
    <row r="455" spans="1:14" x14ac:dyDescent="0.2">
      <c r="A455" s="475"/>
      <c r="B455" s="475"/>
      <c r="C455" s="475"/>
      <c r="D455" s="475"/>
      <c r="E455" s="475"/>
      <c r="F455" s="475"/>
      <c r="G455" s="475"/>
      <c r="H455" s="476"/>
      <c r="I455" s="627"/>
      <c r="J455" s="458"/>
      <c r="K455" s="475"/>
      <c r="L455" s="475"/>
      <c r="M455" s="476"/>
      <c r="N455" s="475"/>
    </row>
    <row r="456" spans="1:14" x14ac:dyDescent="0.2">
      <c r="A456" s="475"/>
      <c r="B456" s="475"/>
      <c r="C456" s="475"/>
      <c r="D456" s="475"/>
      <c r="E456" s="475"/>
      <c r="F456" s="475"/>
      <c r="G456" s="475"/>
      <c r="H456" s="476"/>
      <c r="I456" s="627"/>
      <c r="J456" s="458"/>
      <c r="K456" s="475"/>
      <c r="L456" s="475"/>
      <c r="M456" s="476"/>
      <c r="N456" s="475"/>
    </row>
    <row r="457" spans="1:14" x14ac:dyDescent="0.2">
      <c r="A457" s="475"/>
      <c r="B457" s="475"/>
      <c r="C457" s="475"/>
      <c r="D457" s="475"/>
      <c r="E457" s="475"/>
      <c r="F457" s="475"/>
      <c r="G457" s="475"/>
      <c r="H457" s="476"/>
      <c r="I457" s="627"/>
      <c r="J457" s="458"/>
      <c r="K457" s="475"/>
      <c r="L457" s="475"/>
      <c r="M457" s="476"/>
      <c r="N457" s="475"/>
    </row>
    <row r="458" spans="1:14" x14ac:dyDescent="0.2">
      <c r="A458" s="475"/>
      <c r="B458" s="475"/>
      <c r="C458" s="475"/>
      <c r="D458" s="475"/>
      <c r="E458" s="475"/>
      <c r="F458" s="475"/>
      <c r="G458" s="475"/>
      <c r="H458" s="476"/>
      <c r="I458" s="627"/>
      <c r="J458" s="458"/>
      <c r="K458" s="475"/>
      <c r="L458" s="475"/>
      <c r="M458" s="476"/>
      <c r="N458" s="475"/>
    </row>
    <row r="459" spans="1:14" x14ac:dyDescent="0.2">
      <c r="A459" s="475"/>
      <c r="B459" s="475"/>
      <c r="C459" s="475"/>
      <c r="D459" s="475"/>
      <c r="E459" s="475"/>
      <c r="F459" s="475"/>
      <c r="G459" s="475"/>
      <c r="H459" s="476"/>
      <c r="I459" s="627"/>
      <c r="J459" s="458"/>
      <c r="K459" s="475"/>
      <c r="L459" s="475"/>
      <c r="M459" s="476"/>
      <c r="N459" s="475"/>
    </row>
    <row r="460" spans="1:14" x14ac:dyDescent="0.2">
      <c r="A460" s="475"/>
      <c r="B460" s="475"/>
      <c r="C460" s="475"/>
      <c r="D460" s="475"/>
      <c r="E460" s="475"/>
      <c r="F460" s="475"/>
      <c r="G460" s="475"/>
      <c r="H460" s="476"/>
      <c r="I460" s="627"/>
      <c r="J460" s="458"/>
      <c r="K460" s="475"/>
      <c r="L460" s="475"/>
      <c r="M460" s="476"/>
      <c r="N460" s="475"/>
    </row>
    <row r="461" spans="1:14" x14ac:dyDescent="0.2">
      <c r="A461" s="475"/>
      <c r="B461" s="475"/>
      <c r="C461" s="475"/>
      <c r="D461" s="475"/>
      <c r="E461" s="475"/>
      <c r="F461" s="475"/>
      <c r="G461" s="475"/>
      <c r="H461" s="476"/>
      <c r="I461" s="627"/>
      <c r="J461" s="458"/>
      <c r="K461" s="475"/>
      <c r="L461" s="475"/>
      <c r="M461" s="476"/>
      <c r="N461" s="475"/>
    </row>
    <row r="462" spans="1:14" x14ac:dyDescent="0.2">
      <c r="A462" s="475"/>
      <c r="B462" s="475"/>
      <c r="C462" s="475"/>
      <c r="D462" s="475"/>
      <c r="E462" s="475"/>
      <c r="F462" s="475"/>
      <c r="G462" s="475"/>
      <c r="H462" s="476"/>
      <c r="I462" s="627"/>
      <c r="J462" s="458"/>
      <c r="K462" s="475"/>
      <c r="L462" s="475"/>
      <c r="M462" s="476"/>
      <c r="N462" s="475"/>
    </row>
    <row r="463" spans="1:14" x14ac:dyDescent="0.2">
      <c r="A463" s="475"/>
      <c r="B463" s="475"/>
      <c r="C463" s="475"/>
      <c r="D463" s="475"/>
      <c r="E463" s="475"/>
      <c r="F463" s="475"/>
      <c r="G463" s="475"/>
      <c r="H463" s="476"/>
      <c r="I463" s="627"/>
      <c r="J463" s="458"/>
      <c r="K463" s="475"/>
      <c r="L463" s="475"/>
      <c r="M463" s="476"/>
      <c r="N463" s="475"/>
    </row>
    <row r="464" spans="1:14" x14ac:dyDescent="0.2">
      <c r="A464" s="475"/>
      <c r="B464" s="475"/>
      <c r="C464" s="475"/>
      <c r="D464" s="475"/>
      <c r="E464" s="475"/>
      <c r="F464" s="475"/>
      <c r="G464" s="475"/>
      <c r="H464" s="476"/>
      <c r="I464" s="627"/>
      <c r="J464" s="458"/>
      <c r="K464" s="475"/>
      <c r="L464" s="475"/>
      <c r="M464" s="476"/>
      <c r="N464" s="475"/>
    </row>
    <row r="465" spans="1:14" x14ac:dyDescent="0.2">
      <c r="A465" s="475"/>
      <c r="B465" s="475"/>
      <c r="C465" s="475"/>
      <c r="D465" s="475"/>
      <c r="E465" s="475"/>
      <c r="F465" s="475"/>
      <c r="G465" s="475"/>
      <c r="H465" s="476"/>
      <c r="I465" s="627"/>
      <c r="J465" s="458"/>
      <c r="K465" s="475"/>
      <c r="L465" s="475"/>
      <c r="M465" s="476"/>
      <c r="N465" s="475"/>
    </row>
    <row r="466" spans="1:14" x14ac:dyDescent="0.2">
      <c r="A466" s="475"/>
      <c r="B466" s="475"/>
      <c r="C466" s="475"/>
      <c r="D466" s="475"/>
      <c r="E466" s="475"/>
      <c r="F466" s="475"/>
      <c r="G466" s="475"/>
      <c r="H466" s="476"/>
      <c r="I466" s="627"/>
      <c r="J466" s="458"/>
      <c r="K466" s="475"/>
      <c r="L466" s="475"/>
      <c r="M466" s="476"/>
      <c r="N466" s="475"/>
    </row>
    <row r="467" spans="1:14" x14ac:dyDescent="0.2">
      <c r="A467" s="475"/>
      <c r="B467" s="475"/>
      <c r="C467" s="475"/>
      <c r="D467" s="475"/>
      <c r="E467" s="475"/>
      <c r="F467" s="475"/>
      <c r="G467" s="475"/>
      <c r="H467" s="476"/>
      <c r="I467" s="627"/>
      <c r="J467" s="458"/>
      <c r="K467" s="475"/>
      <c r="L467" s="475"/>
      <c r="M467" s="476"/>
      <c r="N467" s="475"/>
    </row>
    <row r="468" spans="1:14" x14ac:dyDescent="0.2">
      <c r="A468" s="475"/>
      <c r="B468" s="475"/>
      <c r="C468" s="475"/>
      <c r="D468" s="475"/>
      <c r="E468" s="475"/>
      <c r="F468" s="475"/>
      <c r="G468" s="475"/>
      <c r="H468" s="476"/>
      <c r="I468" s="627"/>
      <c r="J468" s="458"/>
      <c r="K468" s="475"/>
      <c r="L468" s="475"/>
      <c r="M468" s="476"/>
      <c r="N468" s="475"/>
    </row>
    <row r="469" spans="1:14" x14ac:dyDescent="0.2">
      <c r="A469" s="475"/>
      <c r="B469" s="475"/>
      <c r="C469" s="475"/>
      <c r="D469" s="475"/>
      <c r="E469" s="475"/>
      <c r="F469" s="475"/>
      <c r="G469" s="475"/>
      <c r="H469" s="476"/>
      <c r="I469" s="627"/>
      <c r="J469" s="458"/>
      <c r="K469" s="475"/>
      <c r="L469" s="475"/>
      <c r="M469" s="476"/>
      <c r="N469" s="475"/>
    </row>
    <row r="470" spans="1:14" x14ac:dyDescent="0.2">
      <c r="A470" s="475"/>
      <c r="B470" s="475"/>
      <c r="C470" s="475"/>
      <c r="D470" s="475"/>
      <c r="E470" s="475"/>
      <c r="F470" s="475"/>
      <c r="G470" s="475"/>
      <c r="H470" s="476"/>
      <c r="I470" s="627"/>
      <c r="J470" s="458"/>
      <c r="K470" s="475"/>
      <c r="L470" s="475"/>
      <c r="M470" s="476"/>
      <c r="N470" s="475"/>
    </row>
    <row r="471" spans="1:14" x14ac:dyDescent="0.2">
      <c r="A471" s="475"/>
      <c r="B471" s="475"/>
      <c r="C471" s="475"/>
      <c r="D471" s="475"/>
      <c r="E471" s="475"/>
      <c r="F471" s="475"/>
      <c r="G471" s="475"/>
      <c r="H471" s="476"/>
      <c r="I471" s="627"/>
      <c r="J471" s="458"/>
      <c r="K471" s="475"/>
      <c r="L471" s="475"/>
      <c r="M471" s="476"/>
      <c r="N471" s="475"/>
    </row>
    <row r="472" spans="1:14" x14ac:dyDescent="0.2">
      <c r="A472" s="475"/>
      <c r="B472" s="475"/>
      <c r="C472" s="475"/>
      <c r="D472" s="475"/>
      <c r="E472" s="475"/>
      <c r="F472" s="475"/>
      <c r="G472" s="475"/>
      <c r="H472" s="476"/>
      <c r="I472" s="627"/>
      <c r="J472" s="458"/>
      <c r="K472" s="475"/>
      <c r="L472" s="475"/>
      <c r="M472" s="476"/>
      <c r="N472" s="475"/>
    </row>
    <row r="473" spans="1:14" x14ac:dyDescent="0.2">
      <c r="A473" s="475"/>
      <c r="B473" s="475"/>
      <c r="C473" s="475"/>
      <c r="D473" s="475"/>
      <c r="E473" s="475"/>
      <c r="F473" s="475"/>
      <c r="G473" s="475"/>
      <c r="H473" s="476"/>
      <c r="I473" s="627"/>
      <c r="J473" s="458"/>
      <c r="K473" s="475"/>
      <c r="L473" s="475"/>
      <c r="M473" s="476"/>
      <c r="N473" s="475"/>
    </row>
    <row r="474" spans="1:14" x14ac:dyDescent="0.2">
      <c r="A474" s="475"/>
      <c r="B474" s="475"/>
      <c r="C474" s="475"/>
      <c r="D474" s="475"/>
      <c r="E474" s="475"/>
      <c r="F474" s="475"/>
      <c r="G474" s="475"/>
      <c r="H474" s="476"/>
      <c r="I474" s="627"/>
      <c r="J474" s="458"/>
      <c r="K474" s="475"/>
      <c r="L474" s="475"/>
      <c r="M474" s="476"/>
      <c r="N474" s="475"/>
    </row>
    <row r="475" spans="1:14" x14ac:dyDescent="0.2">
      <c r="A475" s="475"/>
      <c r="B475" s="475"/>
      <c r="C475" s="475"/>
      <c r="D475" s="475"/>
      <c r="E475" s="475"/>
      <c r="F475" s="475"/>
      <c r="G475" s="475"/>
      <c r="H475" s="476"/>
      <c r="I475" s="627"/>
      <c r="J475" s="458"/>
      <c r="K475" s="475"/>
      <c r="L475" s="475"/>
      <c r="M475" s="476"/>
      <c r="N475" s="475"/>
    </row>
    <row r="476" spans="1:14" x14ac:dyDescent="0.2">
      <c r="A476" s="475"/>
      <c r="B476" s="475"/>
      <c r="C476" s="475"/>
      <c r="D476" s="475"/>
      <c r="E476" s="475"/>
      <c r="F476" s="475"/>
      <c r="G476" s="475"/>
      <c r="H476" s="476"/>
      <c r="I476" s="627"/>
      <c r="J476" s="458"/>
      <c r="K476" s="475"/>
      <c r="L476" s="475"/>
      <c r="M476" s="476"/>
      <c r="N476" s="475"/>
    </row>
    <row r="477" spans="1:14" x14ac:dyDescent="0.2">
      <c r="A477" s="475"/>
      <c r="B477" s="475"/>
      <c r="C477" s="475"/>
      <c r="D477" s="475"/>
      <c r="E477" s="475"/>
      <c r="F477" s="475"/>
      <c r="G477" s="475"/>
      <c r="H477" s="476"/>
      <c r="I477" s="627"/>
      <c r="J477" s="458"/>
      <c r="K477" s="475"/>
      <c r="L477" s="475"/>
      <c r="M477" s="476"/>
      <c r="N477" s="475"/>
    </row>
    <row r="478" spans="1:14" x14ac:dyDescent="0.2">
      <c r="A478" s="475"/>
      <c r="B478" s="475"/>
      <c r="C478" s="475"/>
      <c r="D478" s="475"/>
      <c r="E478" s="475"/>
      <c r="F478" s="475"/>
      <c r="G478" s="475"/>
      <c r="H478" s="476"/>
      <c r="I478" s="627"/>
      <c r="J478" s="458"/>
      <c r="K478" s="475"/>
      <c r="L478" s="475"/>
      <c r="M478" s="476"/>
      <c r="N478" s="475"/>
    </row>
    <row r="479" spans="1:14" x14ac:dyDescent="0.2">
      <c r="A479" s="475"/>
      <c r="B479" s="475"/>
      <c r="C479" s="475"/>
      <c r="D479" s="475"/>
      <c r="E479" s="475"/>
      <c r="F479" s="475"/>
      <c r="G479" s="475"/>
      <c r="H479" s="476"/>
      <c r="I479" s="627"/>
      <c r="J479" s="458"/>
      <c r="K479" s="475"/>
      <c r="L479" s="475"/>
      <c r="M479" s="476"/>
      <c r="N479" s="475"/>
    </row>
    <row r="480" spans="1:14" x14ac:dyDescent="0.2">
      <c r="A480" s="475"/>
      <c r="B480" s="475"/>
      <c r="C480" s="475"/>
      <c r="D480" s="475"/>
      <c r="E480" s="475"/>
      <c r="F480" s="475"/>
      <c r="G480" s="475"/>
      <c r="H480" s="476"/>
      <c r="I480" s="627"/>
      <c r="J480" s="458"/>
      <c r="K480" s="475"/>
      <c r="L480" s="475"/>
      <c r="M480" s="476"/>
      <c r="N480" s="475"/>
    </row>
    <row r="481" spans="1:14" x14ac:dyDescent="0.2">
      <c r="A481" s="475"/>
      <c r="B481" s="475"/>
      <c r="C481" s="475"/>
      <c r="D481" s="475"/>
      <c r="E481" s="475"/>
      <c r="F481" s="475"/>
      <c r="G481" s="475"/>
      <c r="H481" s="476"/>
      <c r="I481" s="627"/>
      <c r="J481" s="458"/>
      <c r="K481" s="475"/>
      <c r="L481" s="475"/>
      <c r="M481" s="476"/>
      <c r="N481" s="475"/>
    </row>
    <row r="482" spans="1:14" x14ac:dyDescent="0.2">
      <c r="A482" s="475"/>
      <c r="B482" s="475"/>
      <c r="C482" s="475"/>
      <c r="D482" s="475"/>
      <c r="E482" s="475"/>
      <c r="F482" s="475"/>
      <c r="G482" s="475"/>
      <c r="H482" s="476"/>
      <c r="I482" s="627"/>
      <c r="J482" s="458"/>
      <c r="K482" s="475"/>
      <c r="L482" s="475"/>
      <c r="M482" s="476"/>
      <c r="N482" s="475"/>
    </row>
    <row r="483" spans="1:14" x14ac:dyDescent="0.2">
      <c r="A483" s="475"/>
      <c r="B483" s="475"/>
      <c r="C483" s="475"/>
      <c r="D483" s="475"/>
      <c r="E483" s="475"/>
      <c r="F483" s="475"/>
      <c r="G483" s="475"/>
      <c r="H483" s="476"/>
      <c r="I483" s="627"/>
      <c r="J483" s="458"/>
      <c r="K483" s="475"/>
      <c r="L483" s="475"/>
      <c r="M483" s="476"/>
      <c r="N483" s="475"/>
    </row>
    <row r="484" spans="1:14" x14ac:dyDescent="0.2">
      <c r="A484" s="475"/>
      <c r="B484" s="475"/>
      <c r="C484" s="475"/>
      <c r="D484" s="475"/>
      <c r="E484" s="475"/>
      <c r="F484" s="475"/>
      <c r="G484" s="475"/>
      <c r="H484" s="476"/>
      <c r="I484" s="627"/>
      <c r="J484" s="458"/>
      <c r="K484" s="475"/>
      <c r="L484" s="475"/>
      <c r="M484" s="476"/>
      <c r="N484" s="475"/>
    </row>
    <row r="485" spans="1:14" x14ac:dyDescent="0.2">
      <c r="A485" s="475"/>
      <c r="B485" s="475"/>
      <c r="C485" s="475"/>
      <c r="D485" s="475"/>
      <c r="E485" s="475"/>
      <c r="F485" s="475"/>
      <c r="G485" s="475"/>
      <c r="H485" s="476"/>
      <c r="I485" s="627"/>
      <c r="J485" s="458"/>
      <c r="K485" s="475"/>
      <c r="L485" s="475"/>
      <c r="M485" s="476"/>
      <c r="N485" s="475"/>
    </row>
    <row r="486" spans="1:14" x14ac:dyDescent="0.2">
      <c r="A486" s="475"/>
      <c r="B486" s="475"/>
      <c r="C486" s="475"/>
      <c r="D486" s="475"/>
      <c r="E486" s="475"/>
      <c r="F486" s="475"/>
      <c r="G486" s="475"/>
      <c r="H486" s="476"/>
      <c r="I486" s="627"/>
      <c r="J486" s="458"/>
      <c r="K486" s="475"/>
      <c r="L486" s="475"/>
      <c r="M486" s="476"/>
      <c r="N486" s="475"/>
    </row>
    <row r="487" spans="1:14" x14ac:dyDescent="0.2">
      <c r="A487" s="475"/>
      <c r="B487" s="475"/>
      <c r="C487" s="475"/>
      <c r="D487" s="475"/>
      <c r="E487" s="475"/>
      <c r="F487" s="475"/>
      <c r="G487" s="475"/>
      <c r="H487" s="476"/>
      <c r="I487" s="627"/>
      <c r="J487" s="458"/>
      <c r="K487" s="475"/>
      <c r="L487" s="475"/>
      <c r="M487" s="476"/>
      <c r="N487" s="475"/>
    </row>
    <row r="488" spans="1:14" x14ac:dyDescent="0.2">
      <c r="A488" s="475"/>
      <c r="B488" s="475"/>
      <c r="C488" s="475"/>
      <c r="D488" s="475"/>
      <c r="E488" s="475"/>
      <c r="F488" s="475"/>
      <c r="G488" s="475"/>
      <c r="H488" s="476"/>
      <c r="I488" s="627"/>
      <c r="J488" s="458"/>
      <c r="K488" s="475"/>
      <c r="L488" s="475"/>
      <c r="M488" s="476"/>
      <c r="N488" s="475"/>
    </row>
    <row r="489" spans="1:14" x14ac:dyDescent="0.2">
      <c r="A489" s="475"/>
      <c r="B489" s="475"/>
      <c r="C489" s="475"/>
      <c r="D489" s="475"/>
      <c r="E489" s="475"/>
      <c r="F489" s="475"/>
      <c r="G489" s="475"/>
      <c r="H489" s="476"/>
      <c r="I489" s="627"/>
      <c r="J489" s="458"/>
      <c r="K489" s="475"/>
      <c r="L489" s="475"/>
      <c r="M489" s="476"/>
      <c r="N489" s="475"/>
    </row>
    <row r="490" spans="1:14" x14ac:dyDescent="0.2">
      <c r="A490" s="475"/>
      <c r="B490" s="475"/>
      <c r="C490" s="475"/>
      <c r="D490" s="475"/>
      <c r="E490" s="475"/>
      <c r="F490" s="475"/>
      <c r="G490" s="475"/>
      <c r="H490" s="476"/>
      <c r="I490" s="627"/>
      <c r="J490" s="458"/>
      <c r="K490" s="475"/>
      <c r="L490" s="475"/>
      <c r="M490" s="476"/>
      <c r="N490" s="475"/>
    </row>
    <row r="491" spans="1:14" x14ac:dyDescent="0.2">
      <c r="A491" s="475"/>
      <c r="B491" s="475"/>
      <c r="C491" s="475"/>
      <c r="D491" s="475"/>
      <c r="E491" s="475"/>
      <c r="F491" s="475"/>
      <c r="G491" s="475"/>
      <c r="H491" s="476"/>
      <c r="I491" s="627"/>
      <c r="J491" s="458"/>
      <c r="K491" s="475"/>
      <c r="L491" s="475"/>
      <c r="M491" s="476"/>
      <c r="N491" s="475"/>
    </row>
    <row r="492" spans="1:14" x14ac:dyDescent="0.2">
      <c r="A492" s="475"/>
      <c r="B492" s="475"/>
      <c r="C492" s="475"/>
      <c r="D492" s="475"/>
      <c r="E492" s="475"/>
      <c r="F492" s="475"/>
      <c r="G492" s="475"/>
      <c r="H492" s="476"/>
      <c r="I492" s="627"/>
      <c r="J492" s="458"/>
      <c r="K492" s="475"/>
      <c r="L492" s="475"/>
      <c r="M492" s="476"/>
      <c r="N492" s="475"/>
    </row>
    <row r="493" spans="1:14" x14ac:dyDescent="0.2">
      <c r="A493" s="475"/>
      <c r="B493" s="475"/>
      <c r="C493" s="475"/>
      <c r="D493" s="475"/>
      <c r="E493" s="475"/>
      <c r="F493" s="475"/>
      <c r="G493" s="475"/>
      <c r="H493" s="476"/>
      <c r="I493" s="627"/>
      <c r="J493" s="458"/>
      <c r="K493" s="475"/>
      <c r="L493" s="475"/>
      <c r="M493" s="476"/>
      <c r="N493" s="475"/>
    </row>
    <row r="494" spans="1:14" x14ac:dyDescent="0.2">
      <c r="A494" s="475"/>
      <c r="B494" s="475"/>
      <c r="C494" s="475"/>
      <c r="D494" s="475"/>
      <c r="E494" s="475"/>
      <c r="F494" s="475"/>
      <c r="G494" s="475"/>
      <c r="H494" s="476"/>
      <c r="I494" s="627"/>
      <c r="J494" s="458"/>
      <c r="K494" s="475"/>
      <c r="L494" s="475"/>
      <c r="M494" s="476"/>
      <c r="N494" s="475"/>
    </row>
    <row r="495" spans="1:14" x14ac:dyDescent="0.2">
      <c r="A495" s="475"/>
      <c r="B495" s="475"/>
      <c r="C495" s="475"/>
      <c r="D495" s="475"/>
      <c r="E495" s="475"/>
      <c r="F495" s="475"/>
      <c r="G495" s="475"/>
      <c r="H495" s="476"/>
      <c r="I495" s="627"/>
      <c r="J495" s="458"/>
      <c r="K495" s="475"/>
      <c r="L495" s="475"/>
      <c r="M495" s="476"/>
      <c r="N495" s="475"/>
    </row>
    <row r="496" spans="1:14" x14ac:dyDescent="0.2">
      <c r="A496" s="475"/>
      <c r="B496" s="475"/>
      <c r="C496" s="475"/>
      <c r="D496" s="475"/>
      <c r="E496" s="475"/>
      <c r="F496" s="475"/>
      <c r="G496" s="475"/>
      <c r="H496" s="476"/>
      <c r="I496" s="627"/>
      <c r="J496" s="458"/>
      <c r="K496" s="475"/>
      <c r="L496" s="475"/>
      <c r="M496" s="476"/>
      <c r="N496" s="475"/>
    </row>
    <row r="497" spans="1:14" x14ac:dyDescent="0.2">
      <c r="A497" s="475"/>
      <c r="B497" s="475"/>
      <c r="C497" s="475"/>
      <c r="D497" s="475"/>
      <c r="E497" s="475"/>
      <c r="F497" s="475"/>
      <c r="G497" s="475"/>
      <c r="H497" s="476"/>
      <c r="I497" s="627"/>
      <c r="J497" s="458"/>
      <c r="K497" s="475"/>
      <c r="L497" s="475"/>
      <c r="M497" s="476"/>
      <c r="N497" s="475"/>
    </row>
    <row r="498" spans="1:14" x14ac:dyDescent="0.2">
      <c r="A498" s="475"/>
      <c r="B498" s="475"/>
      <c r="C498" s="475"/>
      <c r="D498" s="475"/>
      <c r="E498" s="475"/>
      <c r="F498" s="475"/>
      <c r="G498" s="475"/>
      <c r="H498" s="476"/>
      <c r="I498" s="627"/>
      <c r="J498" s="458"/>
      <c r="K498" s="475"/>
      <c r="L498" s="475"/>
      <c r="M498" s="476"/>
      <c r="N498" s="475"/>
    </row>
    <row r="499" spans="1:14" x14ac:dyDescent="0.2">
      <c r="A499" s="475"/>
      <c r="B499" s="475"/>
      <c r="C499" s="475"/>
      <c r="D499" s="475"/>
      <c r="E499" s="475"/>
      <c r="F499" s="475"/>
      <c r="G499" s="475"/>
      <c r="H499" s="476"/>
      <c r="I499" s="627"/>
      <c r="J499" s="458"/>
      <c r="K499" s="475"/>
      <c r="L499" s="475"/>
      <c r="M499" s="476"/>
      <c r="N499" s="475"/>
    </row>
    <row r="500" spans="1:14" x14ac:dyDescent="0.2">
      <c r="A500" s="475"/>
      <c r="B500" s="475"/>
      <c r="C500" s="475"/>
      <c r="D500" s="475"/>
      <c r="E500" s="475"/>
      <c r="F500" s="475"/>
      <c r="G500" s="475"/>
      <c r="H500" s="476"/>
      <c r="I500" s="627"/>
      <c r="J500" s="458"/>
      <c r="K500" s="475"/>
      <c r="L500" s="475"/>
      <c r="M500" s="476"/>
      <c r="N500" s="475"/>
    </row>
    <row r="501" spans="1:14" x14ac:dyDescent="0.2">
      <c r="A501" s="475"/>
      <c r="B501" s="475"/>
      <c r="C501" s="475"/>
      <c r="D501" s="475"/>
      <c r="E501" s="475"/>
      <c r="F501" s="475"/>
      <c r="G501" s="475"/>
      <c r="H501" s="476"/>
      <c r="I501" s="627"/>
      <c r="J501" s="458"/>
      <c r="K501" s="475"/>
      <c r="L501" s="475"/>
      <c r="M501" s="476"/>
      <c r="N501" s="475"/>
    </row>
    <row r="502" spans="1:14" x14ac:dyDescent="0.2">
      <c r="A502" s="475"/>
      <c r="B502" s="475"/>
      <c r="C502" s="475"/>
      <c r="D502" s="475"/>
      <c r="E502" s="475"/>
      <c r="F502" s="475"/>
      <c r="G502" s="475"/>
      <c r="H502" s="476"/>
      <c r="I502" s="627"/>
      <c r="J502" s="458"/>
      <c r="K502" s="475"/>
      <c r="L502" s="475"/>
      <c r="M502" s="476"/>
      <c r="N502" s="475"/>
    </row>
    <row r="503" spans="1:14" x14ac:dyDescent="0.2">
      <c r="A503" s="475"/>
      <c r="B503" s="475"/>
      <c r="C503" s="475"/>
      <c r="D503" s="475"/>
      <c r="E503" s="475"/>
      <c r="F503" s="475"/>
      <c r="G503" s="475"/>
      <c r="H503" s="476"/>
      <c r="I503" s="627"/>
      <c r="J503" s="458"/>
      <c r="K503" s="475"/>
      <c r="L503" s="475"/>
      <c r="M503" s="476"/>
      <c r="N503" s="475"/>
    </row>
    <row r="504" spans="1:14" x14ac:dyDescent="0.2">
      <c r="A504" s="475"/>
      <c r="B504" s="475"/>
      <c r="C504" s="475"/>
      <c r="D504" s="475"/>
      <c r="E504" s="475"/>
      <c r="F504" s="475"/>
      <c r="G504" s="475"/>
      <c r="H504" s="476"/>
      <c r="I504" s="627"/>
      <c r="J504" s="458"/>
      <c r="K504" s="475"/>
      <c r="L504" s="475"/>
      <c r="M504" s="476"/>
      <c r="N504" s="475"/>
    </row>
    <row r="505" spans="1:14" x14ac:dyDescent="0.2">
      <c r="A505" s="475"/>
      <c r="B505" s="475"/>
      <c r="C505" s="475"/>
      <c r="D505" s="475"/>
      <c r="E505" s="475"/>
      <c r="F505" s="475"/>
      <c r="G505" s="475"/>
      <c r="H505" s="476"/>
      <c r="I505" s="627"/>
      <c r="J505" s="458"/>
      <c r="K505" s="475"/>
      <c r="L505" s="475"/>
      <c r="M505" s="476"/>
      <c r="N505" s="475"/>
    </row>
    <row r="506" spans="1:14" x14ac:dyDescent="0.2">
      <c r="A506" s="475"/>
      <c r="B506" s="475"/>
      <c r="C506" s="475"/>
      <c r="D506" s="475"/>
      <c r="E506" s="475"/>
      <c r="F506" s="475"/>
      <c r="G506" s="475"/>
      <c r="H506" s="476"/>
      <c r="I506" s="627"/>
      <c r="J506" s="458"/>
      <c r="K506" s="475"/>
      <c r="L506" s="475"/>
      <c r="M506" s="476"/>
      <c r="N506" s="475"/>
    </row>
    <row r="507" spans="1:14" x14ac:dyDescent="0.2">
      <c r="A507" s="475"/>
      <c r="B507" s="475"/>
      <c r="C507" s="475"/>
      <c r="D507" s="475"/>
      <c r="E507" s="475"/>
      <c r="F507" s="475"/>
      <c r="G507" s="475"/>
      <c r="H507" s="476"/>
      <c r="I507" s="627"/>
      <c r="J507" s="458"/>
      <c r="K507" s="475"/>
      <c r="L507" s="475"/>
      <c r="M507" s="476"/>
      <c r="N507" s="475"/>
    </row>
    <row r="508" spans="1:14" x14ac:dyDescent="0.2">
      <c r="A508" s="475"/>
      <c r="B508" s="475"/>
      <c r="C508" s="475"/>
      <c r="D508" s="475"/>
      <c r="E508" s="475"/>
      <c r="F508" s="475"/>
      <c r="G508" s="475"/>
      <c r="H508" s="476"/>
      <c r="I508" s="627"/>
      <c r="J508" s="458"/>
      <c r="K508" s="475"/>
      <c r="L508" s="475"/>
      <c r="M508" s="476"/>
      <c r="N508" s="475"/>
    </row>
    <row r="509" spans="1:14" x14ac:dyDescent="0.2">
      <c r="A509" s="475"/>
      <c r="B509" s="475"/>
      <c r="C509" s="475"/>
      <c r="D509" s="475"/>
      <c r="E509" s="475"/>
      <c r="F509" s="475"/>
      <c r="G509" s="475"/>
      <c r="H509" s="476"/>
      <c r="I509" s="627"/>
      <c r="J509" s="458"/>
      <c r="K509" s="475"/>
      <c r="L509" s="475"/>
      <c r="M509" s="476"/>
      <c r="N509" s="475"/>
    </row>
    <row r="510" spans="1:14" x14ac:dyDescent="0.2">
      <c r="A510" s="475"/>
      <c r="B510" s="475"/>
      <c r="C510" s="475"/>
      <c r="D510" s="475"/>
      <c r="E510" s="475"/>
      <c r="F510" s="475"/>
      <c r="G510" s="475"/>
      <c r="H510" s="476"/>
      <c r="I510" s="627"/>
      <c r="J510" s="458"/>
      <c r="K510" s="475"/>
      <c r="L510" s="475"/>
      <c r="M510" s="476"/>
      <c r="N510" s="475"/>
    </row>
    <row r="511" spans="1:14" x14ac:dyDescent="0.2">
      <c r="A511" s="475"/>
      <c r="B511" s="475"/>
      <c r="C511" s="475"/>
      <c r="D511" s="475"/>
      <c r="E511" s="475"/>
      <c r="F511" s="475"/>
      <c r="G511" s="475"/>
      <c r="H511" s="476"/>
      <c r="I511" s="627"/>
      <c r="J511" s="458"/>
      <c r="K511" s="475"/>
      <c r="L511" s="475"/>
      <c r="M511" s="476"/>
      <c r="N511" s="475"/>
    </row>
    <row r="512" spans="1:14" x14ac:dyDescent="0.2">
      <c r="A512" s="475"/>
      <c r="B512" s="475"/>
      <c r="C512" s="475"/>
      <c r="D512" s="475"/>
      <c r="E512" s="475"/>
      <c r="F512" s="475"/>
      <c r="G512" s="475"/>
      <c r="H512" s="476"/>
      <c r="I512" s="627"/>
      <c r="J512" s="458"/>
      <c r="K512" s="475"/>
      <c r="L512" s="475"/>
      <c r="M512" s="476"/>
      <c r="N512" s="475"/>
    </row>
    <row r="513" spans="1:14" x14ac:dyDescent="0.2">
      <c r="A513" s="475"/>
      <c r="B513" s="475"/>
      <c r="C513" s="475"/>
      <c r="D513" s="475"/>
      <c r="E513" s="475"/>
      <c r="F513" s="475"/>
      <c r="G513" s="475"/>
      <c r="H513" s="476"/>
      <c r="I513" s="627"/>
      <c r="J513" s="458"/>
      <c r="K513" s="475"/>
      <c r="L513" s="475"/>
      <c r="M513" s="476"/>
      <c r="N513" s="475"/>
    </row>
    <row r="514" spans="1:14" x14ac:dyDescent="0.2">
      <c r="A514" s="475"/>
      <c r="B514" s="475"/>
      <c r="C514" s="475"/>
      <c r="D514" s="475"/>
      <c r="E514" s="475"/>
      <c r="F514" s="475"/>
      <c r="G514" s="475"/>
      <c r="H514" s="476"/>
      <c r="I514" s="627"/>
      <c r="J514" s="458"/>
      <c r="K514" s="475"/>
      <c r="L514" s="475"/>
      <c r="M514" s="476"/>
      <c r="N514" s="475"/>
    </row>
    <row r="515" spans="1:14" x14ac:dyDescent="0.2">
      <c r="A515" s="475"/>
      <c r="B515" s="475"/>
      <c r="C515" s="475"/>
      <c r="D515" s="475"/>
      <c r="E515" s="475"/>
      <c r="F515" s="475"/>
      <c r="G515" s="475"/>
      <c r="H515" s="476"/>
      <c r="I515" s="627"/>
      <c r="J515" s="458"/>
      <c r="K515" s="475"/>
      <c r="L515" s="475"/>
      <c r="M515" s="476"/>
      <c r="N515" s="475"/>
    </row>
    <row r="516" spans="1:14" x14ac:dyDescent="0.2">
      <c r="A516" s="475"/>
      <c r="B516" s="475"/>
      <c r="C516" s="475"/>
      <c r="D516" s="475"/>
      <c r="E516" s="475"/>
      <c r="F516" s="475"/>
      <c r="G516" s="475"/>
      <c r="H516" s="476"/>
      <c r="I516" s="627"/>
      <c r="J516" s="458"/>
      <c r="K516" s="475"/>
      <c r="L516" s="475"/>
      <c r="M516" s="476"/>
      <c r="N516" s="475"/>
    </row>
    <row r="517" spans="1:14" x14ac:dyDescent="0.2">
      <c r="A517" s="475"/>
      <c r="B517" s="475"/>
      <c r="C517" s="475"/>
      <c r="D517" s="475"/>
      <c r="E517" s="475"/>
      <c r="F517" s="475"/>
      <c r="G517" s="475"/>
      <c r="H517" s="476"/>
      <c r="I517" s="627"/>
      <c r="J517" s="458"/>
      <c r="K517" s="475"/>
      <c r="L517" s="475"/>
      <c r="M517" s="476"/>
      <c r="N517" s="475"/>
    </row>
    <row r="518" spans="1:14" x14ac:dyDescent="0.2">
      <c r="A518" s="475"/>
      <c r="B518" s="475"/>
      <c r="C518" s="475"/>
      <c r="D518" s="475"/>
      <c r="E518" s="475"/>
      <c r="F518" s="475"/>
      <c r="G518" s="475"/>
      <c r="H518" s="476"/>
      <c r="I518" s="627"/>
      <c r="J518" s="458"/>
      <c r="K518" s="475"/>
      <c r="L518" s="475"/>
      <c r="M518" s="476"/>
      <c r="N518" s="475"/>
    </row>
    <row r="519" spans="1:14" x14ac:dyDescent="0.2">
      <c r="A519" s="475"/>
      <c r="B519" s="475"/>
      <c r="C519" s="475"/>
      <c r="D519" s="475"/>
      <c r="E519" s="475"/>
      <c r="F519" s="475"/>
      <c r="G519" s="475"/>
      <c r="H519" s="476"/>
      <c r="I519" s="627"/>
      <c r="J519" s="458"/>
      <c r="K519" s="475"/>
      <c r="L519" s="475"/>
      <c r="M519" s="476"/>
      <c r="N519" s="475"/>
    </row>
    <row r="520" spans="1:14" x14ac:dyDescent="0.2">
      <c r="A520" s="475"/>
      <c r="B520" s="475"/>
      <c r="C520" s="475"/>
      <c r="D520" s="475"/>
      <c r="E520" s="475"/>
      <c r="F520" s="475"/>
      <c r="G520" s="475"/>
      <c r="H520" s="476"/>
      <c r="I520" s="627"/>
      <c r="J520" s="458"/>
      <c r="K520" s="475"/>
      <c r="L520" s="475"/>
      <c r="M520" s="476"/>
      <c r="N520" s="475"/>
    </row>
    <row r="521" spans="1:14" x14ac:dyDescent="0.2">
      <c r="A521" s="475"/>
      <c r="B521" s="475"/>
      <c r="C521" s="475"/>
      <c r="D521" s="475"/>
      <c r="E521" s="475"/>
      <c r="F521" s="475"/>
      <c r="G521" s="475"/>
      <c r="H521" s="476"/>
      <c r="I521" s="627"/>
      <c r="J521" s="458"/>
      <c r="K521" s="475"/>
      <c r="L521" s="475"/>
      <c r="M521" s="476"/>
      <c r="N521" s="475"/>
    </row>
    <row r="522" spans="1:14" x14ac:dyDescent="0.2">
      <c r="A522" s="475"/>
      <c r="B522" s="475"/>
      <c r="C522" s="475"/>
      <c r="D522" s="475"/>
      <c r="E522" s="475"/>
      <c r="F522" s="475"/>
      <c r="G522" s="475"/>
      <c r="H522" s="476"/>
      <c r="I522" s="627"/>
      <c r="J522" s="458"/>
      <c r="K522" s="475"/>
      <c r="L522" s="475"/>
      <c r="M522" s="476"/>
      <c r="N522" s="475"/>
    </row>
    <row r="523" spans="1:14" x14ac:dyDescent="0.2">
      <c r="A523" s="475"/>
      <c r="B523" s="475"/>
      <c r="C523" s="475"/>
      <c r="D523" s="475"/>
      <c r="E523" s="475"/>
      <c r="F523" s="475"/>
      <c r="G523" s="475"/>
      <c r="H523" s="476"/>
      <c r="I523" s="627"/>
      <c r="J523" s="458"/>
      <c r="K523" s="475"/>
      <c r="L523" s="475"/>
      <c r="M523" s="476"/>
      <c r="N523" s="475"/>
    </row>
    <row r="524" spans="1:14" x14ac:dyDescent="0.2">
      <c r="A524" s="475"/>
      <c r="B524" s="475"/>
      <c r="C524" s="475"/>
      <c r="D524" s="475"/>
      <c r="E524" s="475"/>
      <c r="F524" s="475"/>
      <c r="G524" s="475"/>
      <c r="H524" s="476"/>
      <c r="I524" s="627"/>
      <c r="J524" s="458"/>
      <c r="K524" s="475"/>
      <c r="L524" s="475"/>
      <c r="M524" s="476"/>
      <c r="N524" s="475"/>
    </row>
    <row r="525" spans="1:14" x14ac:dyDescent="0.2">
      <c r="A525" s="475"/>
      <c r="B525" s="475"/>
      <c r="C525" s="475"/>
      <c r="D525" s="475"/>
      <c r="E525" s="475"/>
      <c r="F525" s="475"/>
      <c r="G525" s="475"/>
      <c r="H525" s="476"/>
      <c r="I525" s="627"/>
      <c r="J525" s="458"/>
      <c r="K525" s="475"/>
      <c r="L525" s="475"/>
      <c r="M525" s="476"/>
      <c r="N525" s="475"/>
    </row>
    <row r="526" spans="1:14" x14ac:dyDescent="0.2">
      <c r="A526" s="475"/>
      <c r="B526" s="475"/>
      <c r="C526" s="475"/>
      <c r="D526" s="475"/>
      <c r="E526" s="475"/>
      <c r="F526" s="475"/>
      <c r="G526" s="475"/>
      <c r="H526" s="476"/>
      <c r="I526" s="627"/>
      <c r="J526" s="458"/>
      <c r="K526" s="475"/>
      <c r="L526" s="475"/>
      <c r="M526" s="476"/>
      <c r="N526" s="475"/>
    </row>
    <row r="527" spans="1:14" x14ac:dyDescent="0.2">
      <c r="A527" s="475"/>
      <c r="B527" s="475"/>
      <c r="C527" s="475"/>
      <c r="D527" s="475"/>
      <c r="E527" s="475"/>
      <c r="F527" s="475"/>
      <c r="G527" s="475"/>
      <c r="H527" s="476"/>
      <c r="I527" s="627"/>
      <c r="J527" s="458"/>
      <c r="K527" s="475"/>
      <c r="L527" s="475"/>
      <c r="M527" s="476"/>
      <c r="N527" s="475"/>
    </row>
    <row r="528" spans="1:14" x14ac:dyDescent="0.2">
      <c r="A528" s="475"/>
      <c r="B528" s="475"/>
      <c r="C528" s="475"/>
      <c r="D528" s="475"/>
      <c r="E528" s="475"/>
      <c r="F528" s="475"/>
      <c r="G528" s="475"/>
      <c r="H528" s="476"/>
      <c r="I528" s="627"/>
      <c r="J528" s="458"/>
      <c r="K528" s="475"/>
      <c r="L528" s="475"/>
      <c r="M528" s="476"/>
      <c r="N528" s="475"/>
    </row>
    <row r="529" spans="1:14" x14ac:dyDescent="0.2">
      <c r="A529" s="475"/>
      <c r="B529" s="475"/>
      <c r="C529" s="475"/>
      <c r="D529" s="475"/>
      <c r="E529" s="475"/>
      <c r="F529" s="475"/>
      <c r="G529" s="475"/>
      <c r="H529" s="476"/>
      <c r="I529" s="627"/>
      <c r="J529" s="458"/>
      <c r="K529" s="475"/>
      <c r="L529" s="475"/>
      <c r="M529" s="476"/>
      <c r="N529" s="475"/>
    </row>
    <row r="530" spans="1:14" x14ac:dyDescent="0.2">
      <c r="A530" s="475"/>
      <c r="B530" s="475"/>
      <c r="C530" s="475"/>
      <c r="D530" s="475"/>
      <c r="E530" s="475"/>
      <c r="F530" s="475"/>
      <c r="G530" s="475"/>
      <c r="H530" s="476"/>
      <c r="I530" s="627"/>
      <c r="J530" s="458"/>
      <c r="K530" s="475"/>
      <c r="L530" s="475"/>
      <c r="M530" s="476"/>
      <c r="N530" s="475"/>
    </row>
    <row r="531" spans="1:14" x14ac:dyDescent="0.2">
      <c r="A531" s="475"/>
      <c r="B531" s="475"/>
      <c r="C531" s="475"/>
      <c r="D531" s="475"/>
      <c r="E531" s="475"/>
      <c r="F531" s="475"/>
      <c r="G531" s="475"/>
      <c r="H531" s="476"/>
      <c r="I531" s="627"/>
      <c r="J531" s="458"/>
      <c r="K531" s="475"/>
      <c r="L531" s="475"/>
      <c r="M531" s="476"/>
      <c r="N531" s="475"/>
    </row>
    <row r="532" spans="1:14" x14ac:dyDescent="0.2">
      <c r="A532" s="475"/>
      <c r="B532" s="475"/>
      <c r="C532" s="475"/>
      <c r="D532" s="475"/>
      <c r="E532" s="475"/>
      <c r="F532" s="475"/>
      <c r="G532" s="475"/>
      <c r="H532" s="476"/>
      <c r="I532" s="627"/>
      <c r="J532" s="458"/>
      <c r="K532" s="475"/>
      <c r="L532" s="475"/>
      <c r="M532" s="476"/>
      <c r="N532" s="475"/>
    </row>
    <row r="533" spans="1:14" x14ac:dyDescent="0.2">
      <c r="A533" s="475"/>
      <c r="B533" s="475"/>
      <c r="C533" s="475"/>
      <c r="D533" s="475"/>
      <c r="E533" s="475"/>
      <c r="F533" s="475"/>
      <c r="G533" s="475"/>
      <c r="H533" s="476"/>
      <c r="I533" s="627"/>
      <c r="J533" s="458"/>
      <c r="K533" s="475"/>
      <c r="L533" s="475"/>
      <c r="M533" s="476"/>
      <c r="N533" s="475"/>
    </row>
    <row r="534" spans="1:14" x14ac:dyDescent="0.2">
      <c r="A534" s="475"/>
      <c r="B534" s="475"/>
      <c r="C534" s="475"/>
      <c r="D534" s="475"/>
      <c r="E534" s="475"/>
      <c r="F534" s="475"/>
      <c r="G534" s="475"/>
      <c r="H534" s="476"/>
      <c r="I534" s="627"/>
      <c r="J534" s="458"/>
      <c r="K534" s="475"/>
      <c r="L534" s="475"/>
      <c r="M534" s="476"/>
      <c r="N534" s="475"/>
    </row>
    <row r="535" spans="1:14" x14ac:dyDescent="0.2">
      <c r="A535" s="475"/>
      <c r="B535" s="475"/>
      <c r="C535" s="475"/>
      <c r="D535" s="475"/>
      <c r="E535" s="475"/>
      <c r="F535" s="475"/>
      <c r="G535" s="475"/>
      <c r="H535" s="476"/>
      <c r="I535" s="627"/>
      <c r="J535" s="458"/>
      <c r="K535" s="475"/>
      <c r="L535" s="475"/>
      <c r="M535" s="476"/>
      <c r="N535" s="475"/>
    </row>
    <row r="536" spans="1:14" x14ac:dyDescent="0.2">
      <c r="A536" s="475"/>
      <c r="B536" s="475"/>
      <c r="C536" s="475"/>
      <c r="D536" s="475"/>
      <c r="E536" s="475"/>
      <c r="F536" s="475"/>
      <c r="G536" s="475"/>
      <c r="H536" s="476"/>
      <c r="I536" s="627"/>
      <c r="J536" s="458"/>
      <c r="K536" s="475"/>
      <c r="L536" s="475"/>
      <c r="M536" s="476"/>
      <c r="N536" s="475"/>
    </row>
    <row r="537" spans="1:14" x14ac:dyDescent="0.2">
      <c r="A537" s="475"/>
      <c r="B537" s="475"/>
      <c r="C537" s="475"/>
      <c r="D537" s="475"/>
      <c r="E537" s="475"/>
      <c r="F537" s="475"/>
      <c r="G537" s="475"/>
      <c r="H537" s="476"/>
      <c r="I537" s="627"/>
      <c r="J537" s="458"/>
      <c r="K537" s="475"/>
      <c r="L537" s="475"/>
      <c r="M537" s="476"/>
      <c r="N537" s="475"/>
    </row>
    <row r="538" spans="1:14" x14ac:dyDescent="0.2">
      <c r="A538" s="475"/>
      <c r="B538" s="475"/>
      <c r="C538" s="475"/>
      <c r="D538" s="475"/>
      <c r="E538" s="475"/>
      <c r="F538" s="475"/>
      <c r="G538" s="475"/>
      <c r="H538" s="476"/>
      <c r="I538" s="627"/>
      <c r="J538" s="458"/>
      <c r="K538" s="475"/>
      <c r="L538" s="475"/>
      <c r="M538" s="476"/>
      <c r="N538" s="475"/>
    </row>
    <row r="539" spans="1:14" x14ac:dyDescent="0.2">
      <c r="A539" s="475"/>
      <c r="B539" s="475"/>
      <c r="C539" s="475"/>
      <c r="D539" s="475"/>
      <c r="E539" s="475"/>
      <c r="F539" s="475"/>
      <c r="G539" s="475"/>
      <c r="H539" s="476"/>
      <c r="I539" s="627"/>
      <c r="J539" s="458"/>
      <c r="K539" s="475"/>
      <c r="L539" s="475"/>
      <c r="M539" s="476"/>
      <c r="N539" s="475"/>
    </row>
    <row r="540" spans="1:14" x14ac:dyDescent="0.2">
      <c r="A540" s="475"/>
      <c r="B540" s="475"/>
      <c r="C540" s="475"/>
      <c r="D540" s="475"/>
      <c r="E540" s="475"/>
      <c r="F540" s="475"/>
      <c r="G540" s="475"/>
      <c r="H540" s="476"/>
      <c r="I540" s="627"/>
      <c r="J540" s="458"/>
      <c r="K540" s="475"/>
      <c r="L540" s="475"/>
      <c r="M540" s="476"/>
      <c r="N540" s="475"/>
    </row>
    <row r="541" spans="1:14" x14ac:dyDescent="0.2">
      <c r="A541" s="475"/>
      <c r="B541" s="475"/>
      <c r="C541" s="475"/>
      <c r="D541" s="475"/>
      <c r="E541" s="475"/>
      <c r="F541" s="475"/>
      <c r="G541" s="475"/>
      <c r="H541" s="476"/>
      <c r="I541" s="627"/>
      <c r="J541" s="458"/>
      <c r="K541" s="475"/>
      <c r="L541" s="475"/>
      <c r="M541" s="476"/>
      <c r="N541" s="475"/>
    </row>
    <row r="542" spans="1:14" x14ac:dyDescent="0.2">
      <c r="A542" s="475"/>
      <c r="B542" s="475"/>
      <c r="C542" s="475"/>
      <c r="D542" s="475"/>
      <c r="E542" s="475"/>
      <c r="F542" s="475"/>
      <c r="G542" s="475"/>
      <c r="H542" s="476"/>
      <c r="I542" s="627"/>
      <c r="J542" s="458"/>
      <c r="K542" s="475"/>
      <c r="L542" s="475"/>
      <c r="M542" s="476"/>
      <c r="N542" s="475"/>
    </row>
    <row r="543" spans="1:14" x14ac:dyDescent="0.2">
      <c r="A543" s="475"/>
      <c r="B543" s="475"/>
      <c r="C543" s="475"/>
      <c r="D543" s="475"/>
      <c r="E543" s="475"/>
      <c r="F543" s="475"/>
      <c r="G543" s="475"/>
      <c r="H543" s="476"/>
      <c r="I543" s="627"/>
      <c r="J543" s="458"/>
      <c r="K543" s="475"/>
      <c r="L543" s="475"/>
      <c r="M543" s="476"/>
      <c r="N543" s="475"/>
    </row>
    <row r="544" spans="1:14" x14ac:dyDescent="0.2">
      <c r="A544" s="475"/>
      <c r="B544" s="475"/>
      <c r="C544" s="475"/>
      <c r="D544" s="475"/>
      <c r="E544" s="475"/>
      <c r="F544" s="475"/>
      <c r="G544" s="475"/>
      <c r="H544" s="476"/>
      <c r="I544" s="627"/>
      <c r="J544" s="458"/>
      <c r="K544" s="475"/>
      <c r="L544" s="475"/>
      <c r="M544" s="476"/>
      <c r="N544" s="475"/>
    </row>
    <row r="545" spans="1:14" x14ac:dyDescent="0.2">
      <c r="A545" s="475"/>
      <c r="B545" s="475"/>
      <c r="C545" s="475"/>
      <c r="D545" s="475"/>
      <c r="E545" s="475"/>
      <c r="F545" s="475"/>
      <c r="G545" s="475"/>
      <c r="H545" s="476"/>
      <c r="I545" s="627"/>
      <c r="J545" s="458"/>
      <c r="K545" s="475"/>
      <c r="L545" s="475"/>
      <c r="M545" s="476"/>
      <c r="N545" s="475"/>
    </row>
    <row r="546" spans="1:14" x14ac:dyDescent="0.2">
      <c r="A546" s="475"/>
      <c r="B546" s="475"/>
      <c r="C546" s="475"/>
      <c r="D546" s="475"/>
      <c r="E546" s="475"/>
      <c r="F546" s="475"/>
      <c r="G546" s="475"/>
      <c r="H546" s="476"/>
      <c r="I546" s="627"/>
      <c r="J546" s="458"/>
      <c r="K546" s="475"/>
      <c r="L546" s="475"/>
      <c r="M546" s="476"/>
      <c r="N546" s="475"/>
    </row>
    <row r="547" spans="1:14" x14ac:dyDescent="0.2">
      <c r="A547" s="475"/>
      <c r="B547" s="475"/>
      <c r="C547" s="475"/>
      <c r="D547" s="475"/>
      <c r="E547" s="475"/>
      <c r="F547" s="475"/>
      <c r="G547" s="475"/>
      <c r="H547" s="476"/>
      <c r="I547" s="627"/>
      <c r="J547" s="458"/>
      <c r="K547" s="475"/>
      <c r="L547" s="475"/>
      <c r="M547" s="476"/>
      <c r="N547" s="475"/>
    </row>
    <row r="548" spans="1:14" x14ac:dyDescent="0.2">
      <c r="A548" s="475"/>
      <c r="B548" s="475"/>
      <c r="C548" s="475"/>
      <c r="D548" s="475"/>
      <c r="E548" s="475"/>
      <c r="F548" s="475"/>
      <c r="G548" s="475"/>
      <c r="H548" s="476"/>
      <c r="I548" s="627"/>
      <c r="J548" s="458"/>
      <c r="K548" s="475"/>
      <c r="L548" s="475"/>
      <c r="M548" s="476"/>
      <c r="N548" s="475"/>
    </row>
    <row r="549" spans="1:14" x14ac:dyDescent="0.2">
      <c r="A549" s="475"/>
      <c r="B549" s="475"/>
      <c r="C549" s="475"/>
      <c r="D549" s="475"/>
      <c r="E549" s="475"/>
      <c r="F549" s="475"/>
      <c r="G549" s="475"/>
      <c r="H549" s="476"/>
      <c r="I549" s="627"/>
      <c r="J549" s="458"/>
      <c r="K549" s="475"/>
      <c r="L549" s="475"/>
      <c r="M549" s="476"/>
      <c r="N549" s="475"/>
    </row>
    <row r="550" spans="1:14" x14ac:dyDescent="0.2">
      <c r="A550" s="475"/>
      <c r="B550" s="475"/>
      <c r="C550" s="475"/>
      <c r="D550" s="475"/>
      <c r="E550" s="475"/>
      <c r="F550" s="475"/>
      <c r="G550" s="475"/>
      <c r="H550" s="476"/>
      <c r="I550" s="627"/>
      <c r="J550" s="458"/>
      <c r="K550" s="475"/>
      <c r="L550" s="475"/>
      <c r="M550" s="476"/>
      <c r="N550" s="475"/>
    </row>
    <row r="551" spans="1:14" x14ac:dyDescent="0.2">
      <c r="A551" s="475"/>
      <c r="B551" s="475"/>
      <c r="C551" s="475"/>
      <c r="D551" s="475"/>
      <c r="E551" s="475"/>
      <c r="F551" s="475"/>
      <c r="G551" s="475"/>
      <c r="H551" s="476"/>
      <c r="I551" s="627"/>
      <c r="J551" s="458"/>
      <c r="K551" s="475"/>
      <c r="L551" s="475"/>
      <c r="M551" s="476"/>
      <c r="N551" s="475"/>
    </row>
    <row r="552" spans="1:14" x14ac:dyDescent="0.2">
      <c r="A552" s="475"/>
      <c r="B552" s="475"/>
      <c r="C552" s="475"/>
      <c r="D552" s="475"/>
      <c r="E552" s="475"/>
      <c r="F552" s="475"/>
      <c r="G552" s="475"/>
      <c r="H552" s="476"/>
      <c r="I552" s="627"/>
      <c r="J552" s="458"/>
      <c r="K552" s="475"/>
      <c r="L552" s="475"/>
      <c r="M552" s="476"/>
      <c r="N552" s="475"/>
    </row>
    <row r="553" spans="1:14" x14ac:dyDescent="0.2">
      <c r="A553" s="475"/>
      <c r="B553" s="475"/>
      <c r="C553" s="475"/>
      <c r="D553" s="475"/>
      <c r="E553" s="475"/>
      <c r="F553" s="475"/>
      <c r="G553" s="475"/>
      <c r="H553" s="476"/>
      <c r="I553" s="627"/>
      <c r="J553" s="458"/>
      <c r="K553" s="475"/>
      <c r="L553" s="475"/>
      <c r="M553" s="476"/>
      <c r="N553" s="475"/>
    </row>
    <row r="554" spans="1:14" x14ac:dyDescent="0.2">
      <c r="A554" s="475"/>
      <c r="B554" s="475"/>
      <c r="C554" s="475"/>
      <c r="D554" s="475"/>
      <c r="E554" s="475"/>
      <c r="F554" s="475"/>
      <c r="G554" s="475"/>
      <c r="H554" s="476"/>
      <c r="I554" s="627"/>
      <c r="J554" s="458"/>
      <c r="K554" s="475"/>
      <c r="L554" s="475"/>
      <c r="M554" s="476"/>
      <c r="N554" s="475"/>
    </row>
    <row r="555" spans="1:14" x14ac:dyDescent="0.2">
      <c r="A555" s="475"/>
      <c r="B555" s="475"/>
      <c r="C555" s="475"/>
      <c r="D555" s="475"/>
      <c r="E555" s="475"/>
      <c r="F555" s="475"/>
      <c r="G555" s="475"/>
      <c r="H555" s="476"/>
      <c r="I555" s="627"/>
      <c r="J555" s="458"/>
      <c r="K555" s="475"/>
      <c r="L555" s="475"/>
      <c r="M555" s="476"/>
      <c r="N555" s="475"/>
    </row>
    <row r="556" spans="1:14" x14ac:dyDescent="0.2">
      <c r="A556" s="475"/>
      <c r="B556" s="475"/>
      <c r="C556" s="475"/>
      <c r="D556" s="475"/>
      <c r="E556" s="475"/>
      <c r="F556" s="475"/>
      <c r="G556" s="475"/>
      <c r="H556" s="476"/>
      <c r="I556" s="627"/>
      <c r="J556" s="458"/>
      <c r="K556" s="475"/>
      <c r="L556" s="475"/>
      <c r="M556" s="476"/>
      <c r="N556" s="475"/>
    </row>
    <row r="557" spans="1:14" x14ac:dyDescent="0.2">
      <c r="A557" s="475"/>
      <c r="B557" s="475"/>
      <c r="C557" s="475"/>
      <c r="D557" s="475"/>
      <c r="E557" s="475"/>
      <c r="F557" s="475"/>
      <c r="G557" s="475"/>
      <c r="H557" s="476"/>
      <c r="I557" s="627"/>
      <c r="J557" s="458"/>
      <c r="K557" s="475"/>
      <c r="L557" s="475"/>
      <c r="M557" s="476"/>
      <c r="N557" s="475"/>
    </row>
    <row r="558" spans="1:14" x14ac:dyDescent="0.2">
      <c r="A558" s="475"/>
      <c r="B558" s="475"/>
      <c r="C558" s="475"/>
      <c r="D558" s="475"/>
      <c r="E558" s="475"/>
      <c r="F558" s="475"/>
      <c r="G558" s="475"/>
      <c r="H558" s="476"/>
      <c r="I558" s="627"/>
      <c r="J558" s="458"/>
      <c r="K558" s="475"/>
      <c r="L558" s="475"/>
      <c r="M558" s="476"/>
      <c r="N558" s="475"/>
    </row>
    <row r="559" spans="1:14" x14ac:dyDescent="0.2">
      <c r="A559" s="475"/>
      <c r="B559" s="475"/>
      <c r="C559" s="475"/>
      <c r="D559" s="475"/>
      <c r="E559" s="475"/>
      <c r="F559" s="475"/>
      <c r="G559" s="475"/>
      <c r="H559" s="476"/>
      <c r="I559" s="627"/>
      <c r="J559" s="458"/>
      <c r="K559" s="475"/>
      <c r="L559" s="475"/>
      <c r="M559" s="476"/>
      <c r="N559" s="475"/>
    </row>
    <row r="560" spans="1:14" x14ac:dyDescent="0.2">
      <c r="A560" s="475"/>
      <c r="B560" s="475"/>
      <c r="C560" s="475"/>
      <c r="D560" s="475"/>
      <c r="E560" s="475"/>
      <c r="F560" s="475"/>
      <c r="G560" s="475"/>
      <c r="H560" s="476"/>
      <c r="I560" s="627"/>
      <c r="J560" s="458"/>
      <c r="K560" s="475"/>
      <c r="L560" s="475"/>
      <c r="M560" s="476"/>
      <c r="N560" s="475"/>
    </row>
    <row r="561" spans="1:14" x14ac:dyDescent="0.2">
      <c r="A561" s="475"/>
      <c r="B561" s="475"/>
      <c r="C561" s="475"/>
      <c r="D561" s="475"/>
      <c r="E561" s="475"/>
      <c r="F561" s="475"/>
      <c r="G561" s="475"/>
      <c r="H561" s="476"/>
      <c r="I561" s="627"/>
      <c r="J561" s="458"/>
      <c r="K561" s="475"/>
      <c r="L561" s="475"/>
      <c r="M561" s="476"/>
      <c r="N561" s="475"/>
    </row>
    <row r="562" spans="1:14" x14ac:dyDescent="0.2">
      <c r="A562" s="475"/>
      <c r="B562" s="475"/>
      <c r="C562" s="475"/>
      <c r="D562" s="475"/>
      <c r="E562" s="475"/>
      <c r="F562" s="475"/>
      <c r="G562" s="475"/>
      <c r="H562" s="476"/>
      <c r="I562" s="627"/>
      <c r="J562" s="458"/>
      <c r="K562" s="475"/>
      <c r="L562" s="475"/>
      <c r="M562" s="476"/>
      <c r="N562" s="475"/>
    </row>
    <row r="563" spans="1:14" x14ac:dyDescent="0.2">
      <c r="A563" s="475"/>
      <c r="B563" s="475"/>
      <c r="C563" s="475"/>
      <c r="D563" s="475"/>
      <c r="E563" s="475"/>
      <c r="F563" s="475"/>
      <c r="G563" s="475"/>
      <c r="H563" s="476"/>
      <c r="I563" s="627"/>
      <c r="J563" s="458"/>
      <c r="K563" s="475"/>
      <c r="L563" s="475"/>
      <c r="M563" s="476"/>
      <c r="N563" s="475"/>
    </row>
    <row r="564" spans="1:14" x14ac:dyDescent="0.2">
      <c r="A564" s="475"/>
      <c r="B564" s="475"/>
      <c r="C564" s="475"/>
      <c r="D564" s="475"/>
      <c r="E564" s="475"/>
      <c r="F564" s="475"/>
      <c r="G564" s="475"/>
      <c r="H564" s="476"/>
      <c r="I564" s="627"/>
      <c r="J564" s="458"/>
      <c r="K564" s="475"/>
      <c r="L564" s="475"/>
      <c r="M564" s="476"/>
      <c r="N564" s="475"/>
    </row>
    <row r="565" spans="1:14" x14ac:dyDescent="0.2">
      <c r="A565" s="475"/>
      <c r="B565" s="475"/>
      <c r="C565" s="475"/>
      <c r="D565" s="475"/>
      <c r="E565" s="475"/>
      <c r="F565" s="475"/>
      <c r="G565" s="475"/>
      <c r="H565" s="476"/>
      <c r="I565" s="627"/>
      <c r="J565" s="458"/>
      <c r="K565" s="475"/>
      <c r="L565" s="475"/>
      <c r="M565" s="476"/>
      <c r="N565" s="475"/>
    </row>
    <row r="566" spans="1:14" x14ac:dyDescent="0.2">
      <c r="A566" s="475"/>
      <c r="B566" s="475"/>
      <c r="C566" s="475"/>
      <c r="D566" s="475"/>
      <c r="E566" s="475"/>
      <c r="F566" s="475"/>
      <c r="G566" s="475"/>
      <c r="H566" s="476"/>
      <c r="I566" s="627"/>
      <c r="J566" s="458"/>
      <c r="K566" s="475"/>
      <c r="L566" s="475"/>
      <c r="M566" s="476"/>
      <c r="N566" s="475"/>
    </row>
    <row r="567" spans="1:14" x14ac:dyDescent="0.2">
      <c r="A567" s="475"/>
      <c r="B567" s="475"/>
      <c r="C567" s="475"/>
      <c r="D567" s="475"/>
      <c r="E567" s="475"/>
      <c r="F567" s="475"/>
      <c r="G567" s="475"/>
      <c r="H567" s="476"/>
      <c r="I567" s="627"/>
      <c r="J567" s="458"/>
      <c r="K567" s="475"/>
      <c r="L567" s="475"/>
      <c r="M567" s="476"/>
      <c r="N567" s="475"/>
    </row>
    <row r="568" spans="1:14" x14ac:dyDescent="0.2">
      <c r="A568" s="475"/>
      <c r="B568" s="475"/>
      <c r="C568" s="475"/>
      <c r="D568" s="475"/>
      <c r="E568" s="475"/>
      <c r="F568" s="475"/>
      <c r="G568" s="475"/>
      <c r="H568" s="476"/>
      <c r="I568" s="627"/>
      <c r="J568" s="458"/>
      <c r="K568" s="475"/>
      <c r="L568" s="475"/>
      <c r="M568" s="476"/>
      <c r="N568" s="475"/>
    </row>
    <row r="569" spans="1:14" x14ac:dyDescent="0.2">
      <c r="A569" s="475"/>
      <c r="B569" s="475"/>
      <c r="C569" s="475"/>
      <c r="D569" s="475"/>
      <c r="E569" s="475"/>
      <c r="F569" s="475"/>
      <c r="G569" s="475"/>
      <c r="H569" s="476"/>
      <c r="I569" s="627"/>
      <c r="J569" s="458"/>
      <c r="K569" s="475"/>
      <c r="L569" s="475"/>
      <c r="M569" s="476"/>
      <c r="N569" s="475"/>
    </row>
    <row r="570" spans="1:14" x14ac:dyDescent="0.2">
      <c r="A570" s="475"/>
      <c r="B570" s="475"/>
      <c r="C570" s="475"/>
      <c r="D570" s="475"/>
      <c r="E570" s="475"/>
      <c r="F570" s="475"/>
      <c r="G570" s="475"/>
      <c r="H570" s="476"/>
      <c r="I570" s="627"/>
      <c r="J570" s="458"/>
      <c r="K570" s="475"/>
      <c r="L570" s="475"/>
      <c r="M570" s="476"/>
      <c r="N570" s="475"/>
    </row>
    <row r="571" spans="1:14" x14ac:dyDescent="0.2">
      <c r="A571" s="475"/>
      <c r="B571" s="475"/>
      <c r="C571" s="475"/>
      <c r="D571" s="475"/>
      <c r="E571" s="475"/>
      <c r="F571" s="475"/>
      <c r="G571" s="475"/>
      <c r="H571" s="476"/>
      <c r="I571" s="627"/>
      <c r="J571" s="458"/>
      <c r="K571" s="475"/>
      <c r="L571" s="475"/>
      <c r="M571" s="476"/>
      <c r="N571" s="475"/>
    </row>
    <row r="572" spans="1:14" x14ac:dyDescent="0.2">
      <c r="A572" s="475"/>
      <c r="B572" s="475"/>
      <c r="C572" s="475"/>
      <c r="D572" s="475"/>
      <c r="E572" s="475"/>
      <c r="F572" s="475"/>
      <c r="G572" s="475"/>
      <c r="H572" s="476"/>
      <c r="I572" s="627"/>
      <c r="J572" s="458"/>
      <c r="K572" s="475"/>
      <c r="L572" s="475"/>
      <c r="M572" s="476"/>
      <c r="N572" s="475"/>
    </row>
    <row r="573" spans="1:14" x14ac:dyDescent="0.2">
      <c r="A573" s="475"/>
      <c r="B573" s="475"/>
      <c r="C573" s="475"/>
      <c r="D573" s="475"/>
      <c r="E573" s="475"/>
      <c r="F573" s="475"/>
      <c r="G573" s="475"/>
      <c r="H573" s="476"/>
      <c r="I573" s="627"/>
      <c r="J573" s="458"/>
      <c r="K573" s="475"/>
      <c r="L573" s="475"/>
      <c r="M573" s="476"/>
      <c r="N573" s="475"/>
    </row>
    <row r="574" spans="1:14" x14ac:dyDescent="0.2">
      <c r="A574" s="475"/>
      <c r="B574" s="475"/>
      <c r="C574" s="475"/>
      <c r="D574" s="475"/>
      <c r="E574" s="475"/>
      <c r="F574" s="475"/>
      <c r="G574" s="475"/>
      <c r="H574" s="476"/>
      <c r="I574" s="627"/>
      <c r="J574" s="458"/>
      <c r="K574" s="475"/>
      <c r="L574" s="475"/>
      <c r="M574" s="476"/>
      <c r="N574" s="475"/>
    </row>
    <row r="575" spans="1:14" x14ac:dyDescent="0.2">
      <c r="A575" s="475"/>
      <c r="B575" s="475"/>
      <c r="C575" s="475"/>
      <c r="D575" s="475"/>
      <c r="E575" s="475"/>
      <c r="F575" s="475"/>
      <c r="G575" s="475"/>
      <c r="H575" s="476"/>
      <c r="I575" s="627"/>
      <c r="J575" s="458"/>
      <c r="K575" s="475"/>
      <c r="L575" s="475"/>
      <c r="M575" s="476"/>
      <c r="N575" s="475"/>
    </row>
    <row r="576" spans="1:14" x14ac:dyDescent="0.2">
      <c r="A576" s="475"/>
      <c r="B576" s="475"/>
      <c r="C576" s="475"/>
      <c r="D576" s="475"/>
      <c r="E576" s="475"/>
      <c r="F576" s="475"/>
      <c r="G576" s="475"/>
      <c r="H576" s="476"/>
      <c r="I576" s="627"/>
      <c r="J576" s="458"/>
      <c r="K576" s="475"/>
      <c r="L576" s="475"/>
      <c r="M576" s="476"/>
      <c r="N576" s="475"/>
    </row>
    <row r="577" spans="1:14" x14ac:dyDescent="0.2">
      <c r="A577" s="475"/>
      <c r="B577" s="475"/>
      <c r="C577" s="475"/>
      <c r="D577" s="475"/>
      <c r="E577" s="475"/>
      <c r="F577" s="475"/>
      <c r="G577" s="475"/>
      <c r="H577" s="476"/>
      <c r="I577" s="627"/>
      <c r="J577" s="458"/>
      <c r="K577" s="475"/>
      <c r="L577" s="475"/>
      <c r="M577" s="476"/>
      <c r="N577" s="475"/>
    </row>
    <row r="578" spans="1:14" x14ac:dyDescent="0.2">
      <c r="A578" s="475"/>
      <c r="B578" s="475"/>
      <c r="C578" s="475"/>
      <c r="D578" s="475"/>
      <c r="E578" s="475"/>
      <c r="F578" s="475"/>
      <c r="G578" s="475"/>
      <c r="H578" s="476"/>
      <c r="I578" s="627"/>
      <c r="J578" s="458"/>
      <c r="K578" s="475"/>
      <c r="L578" s="475"/>
      <c r="M578" s="476"/>
      <c r="N578" s="475"/>
    </row>
    <row r="579" spans="1:14" x14ac:dyDescent="0.2">
      <c r="A579" s="475"/>
      <c r="B579" s="475"/>
      <c r="C579" s="475"/>
      <c r="D579" s="475"/>
      <c r="E579" s="475"/>
      <c r="F579" s="475"/>
      <c r="G579" s="475"/>
      <c r="H579" s="476"/>
      <c r="I579" s="627"/>
      <c r="J579" s="458"/>
      <c r="K579" s="475"/>
      <c r="L579" s="475"/>
      <c r="M579" s="476"/>
      <c r="N579" s="475"/>
    </row>
    <row r="580" spans="1:14" x14ac:dyDescent="0.2">
      <c r="A580" s="475"/>
      <c r="B580" s="475"/>
      <c r="C580" s="475"/>
      <c r="D580" s="475"/>
      <c r="E580" s="475"/>
      <c r="F580" s="475"/>
      <c r="G580" s="475"/>
      <c r="H580" s="476"/>
      <c r="I580" s="627"/>
      <c r="J580" s="458"/>
      <c r="K580" s="475"/>
      <c r="L580" s="475"/>
      <c r="M580" s="476"/>
      <c r="N580" s="475"/>
    </row>
    <row r="581" spans="1:14" x14ac:dyDescent="0.2">
      <c r="A581" s="475"/>
      <c r="B581" s="475"/>
      <c r="C581" s="475"/>
      <c r="D581" s="475"/>
      <c r="E581" s="475"/>
      <c r="F581" s="475"/>
      <c r="G581" s="475"/>
      <c r="H581" s="476"/>
      <c r="I581" s="627"/>
      <c r="J581" s="458"/>
      <c r="K581" s="475"/>
      <c r="L581" s="475"/>
      <c r="M581" s="476"/>
      <c r="N581" s="475"/>
    </row>
    <row r="582" spans="1:14" x14ac:dyDescent="0.2">
      <c r="A582" s="475"/>
      <c r="B582" s="475"/>
      <c r="C582" s="475"/>
      <c r="D582" s="475"/>
      <c r="E582" s="475"/>
      <c r="F582" s="475"/>
      <c r="G582" s="475"/>
      <c r="H582" s="476"/>
      <c r="I582" s="627"/>
      <c r="J582" s="458"/>
      <c r="K582" s="475"/>
      <c r="L582" s="475"/>
      <c r="M582" s="476"/>
      <c r="N582" s="475"/>
    </row>
    <row r="583" spans="1:14" x14ac:dyDescent="0.2">
      <c r="A583" s="475"/>
      <c r="B583" s="475"/>
      <c r="C583" s="475"/>
      <c r="D583" s="475"/>
      <c r="E583" s="475"/>
      <c r="F583" s="475"/>
      <c r="G583" s="475"/>
      <c r="H583" s="476"/>
      <c r="I583" s="627"/>
      <c r="J583" s="458"/>
      <c r="K583" s="475"/>
      <c r="L583" s="475"/>
      <c r="M583" s="476"/>
      <c r="N583" s="475"/>
    </row>
    <row r="584" spans="1:14" x14ac:dyDescent="0.2">
      <c r="A584" s="475"/>
      <c r="B584" s="475"/>
      <c r="C584" s="475"/>
      <c r="D584" s="475"/>
      <c r="E584" s="475"/>
      <c r="F584" s="475"/>
      <c r="G584" s="475"/>
      <c r="H584" s="476"/>
      <c r="I584" s="627"/>
      <c r="J584" s="458"/>
      <c r="K584" s="475"/>
      <c r="L584" s="475"/>
      <c r="M584" s="476"/>
      <c r="N584" s="475"/>
    </row>
    <row r="585" spans="1:14" x14ac:dyDescent="0.2">
      <c r="A585" s="475"/>
      <c r="B585" s="475"/>
      <c r="C585" s="475"/>
      <c r="D585" s="475"/>
      <c r="E585" s="475"/>
      <c r="F585" s="475"/>
      <c r="G585" s="475"/>
      <c r="H585" s="476"/>
      <c r="I585" s="627"/>
      <c r="J585" s="458"/>
      <c r="K585" s="475"/>
      <c r="L585" s="475"/>
      <c r="M585" s="476"/>
      <c r="N585" s="475"/>
    </row>
    <row r="586" spans="1:14" x14ac:dyDescent="0.2">
      <c r="A586" s="475"/>
      <c r="B586" s="475"/>
      <c r="C586" s="475"/>
      <c r="D586" s="475"/>
      <c r="E586" s="475"/>
      <c r="F586" s="475"/>
      <c r="G586" s="475"/>
      <c r="H586" s="476"/>
      <c r="I586" s="627"/>
      <c r="J586" s="458"/>
      <c r="K586" s="475"/>
      <c r="L586" s="475"/>
      <c r="M586" s="476"/>
      <c r="N586" s="475"/>
    </row>
    <row r="587" spans="1:14" x14ac:dyDescent="0.2">
      <c r="A587" s="475"/>
      <c r="B587" s="475"/>
      <c r="C587" s="475"/>
      <c r="D587" s="475"/>
      <c r="E587" s="475"/>
      <c r="F587" s="475"/>
      <c r="G587" s="475"/>
      <c r="H587" s="476"/>
      <c r="I587" s="627"/>
      <c r="J587" s="458"/>
      <c r="K587" s="475"/>
      <c r="L587" s="475"/>
      <c r="M587" s="476"/>
      <c r="N587" s="475"/>
    </row>
    <row r="588" spans="1:14" x14ac:dyDescent="0.2">
      <c r="A588" s="475"/>
      <c r="B588" s="475"/>
      <c r="C588" s="475"/>
      <c r="D588" s="475"/>
      <c r="E588" s="475"/>
      <c r="F588" s="475"/>
      <c r="G588" s="475"/>
      <c r="H588" s="476"/>
      <c r="I588" s="627"/>
      <c r="J588" s="458"/>
      <c r="K588" s="475"/>
      <c r="L588" s="475"/>
      <c r="M588" s="476"/>
      <c r="N588" s="475"/>
    </row>
    <row r="589" spans="1:14" x14ac:dyDescent="0.2">
      <c r="A589" s="475"/>
      <c r="B589" s="475"/>
      <c r="C589" s="475"/>
      <c r="D589" s="475"/>
      <c r="E589" s="475"/>
      <c r="F589" s="475"/>
      <c r="G589" s="475"/>
      <c r="H589" s="476"/>
      <c r="I589" s="627"/>
      <c r="J589" s="458"/>
      <c r="K589" s="475"/>
      <c r="L589" s="475"/>
      <c r="M589" s="476"/>
      <c r="N589" s="475"/>
    </row>
    <row r="590" spans="1:14" x14ac:dyDescent="0.2">
      <c r="A590" s="475"/>
      <c r="B590" s="475"/>
      <c r="C590" s="475"/>
      <c r="D590" s="475"/>
      <c r="E590" s="475"/>
      <c r="F590" s="475"/>
      <c r="G590" s="475"/>
      <c r="H590" s="476"/>
      <c r="I590" s="627"/>
      <c r="J590" s="458"/>
      <c r="K590" s="475"/>
      <c r="L590" s="475"/>
      <c r="M590" s="476"/>
      <c r="N590" s="475"/>
    </row>
    <row r="591" spans="1:14" x14ac:dyDescent="0.2">
      <c r="A591" s="475"/>
      <c r="B591" s="475"/>
      <c r="C591" s="475"/>
      <c r="D591" s="475"/>
      <c r="E591" s="475"/>
      <c r="F591" s="475"/>
      <c r="G591" s="475"/>
      <c r="H591" s="476"/>
      <c r="I591" s="627"/>
      <c r="J591" s="458"/>
      <c r="K591" s="475"/>
      <c r="L591" s="475"/>
      <c r="M591" s="476"/>
      <c r="N591" s="475"/>
    </row>
    <row r="592" spans="1:14" x14ac:dyDescent="0.2">
      <c r="A592" s="475"/>
      <c r="B592" s="475"/>
      <c r="C592" s="475"/>
      <c r="D592" s="475"/>
      <c r="E592" s="475"/>
      <c r="F592" s="475"/>
      <c r="G592" s="475"/>
      <c r="H592" s="476"/>
      <c r="I592" s="627"/>
      <c r="J592" s="458"/>
      <c r="K592" s="475"/>
      <c r="L592" s="475"/>
      <c r="M592" s="476"/>
      <c r="N592" s="475"/>
    </row>
    <row r="593" spans="1:14" x14ac:dyDescent="0.2">
      <c r="A593" s="475"/>
      <c r="B593" s="475"/>
      <c r="C593" s="475"/>
      <c r="D593" s="475"/>
      <c r="E593" s="475"/>
      <c r="F593" s="475"/>
      <c r="G593" s="475"/>
      <c r="H593" s="476"/>
      <c r="I593" s="627"/>
      <c r="J593" s="458"/>
      <c r="K593" s="475"/>
      <c r="L593" s="475"/>
      <c r="M593" s="476"/>
      <c r="N593" s="475"/>
    </row>
    <row r="594" spans="1:14" x14ac:dyDescent="0.2">
      <c r="A594" s="475"/>
      <c r="B594" s="475"/>
      <c r="C594" s="475"/>
      <c r="D594" s="475"/>
      <c r="E594" s="475"/>
      <c r="F594" s="475"/>
      <c r="G594" s="475"/>
      <c r="H594" s="476"/>
      <c r="I594" s="627"/>
      <c r="J594" s="458"/>
      <c r="K594" s="475"/>
      <c r="L594" s="475"/>
      <c r="M594" s="476"/>
      <c r="N594" s="475"/>
    </row>
    <row r="595" spans="1:14" x14ac:dyDescent="0.2">
      <c r="A595" s="475"/>
      <c r="B595" s="475"/>
      <c r="C595" s="475"/>
      <c r="D595" s="475"/>
      <c r="E595" s="475"/>
      <c r="F595" s="475"/>
      <c r="G595" s="475"/>
      <c r="H595" s="476"/>
      <c r="I595" s="627"/>
      <c r="J595" s="458"/>
      <c r="K595" s="475"/>
      <c r="L595" s="475"/>
      <c r="M595" s="476"/>
      <c r="N595" s="475"/>
    </row>
    <row r="596" spans="1:14" x14ac:dyDescent="0.2">
      <c r="A596" s="475"/>
      <c r="B596" s="475"/>
      <c r="C596" s="475"/>
      <c r="D596" s="475"/>
      <c r="E596" s="475"/>
      <c r="F596" s="475"/>
      <c r="G596" s="475"/>
      <c r="H596" s="476"/>
      <c r="I596" s="627"/>
      <c r="J596" s="458"/>
      <c r="K596" s="475"/>
      <c r="L596" s="475"/>
      <c r="M596" s="476"/>
      <c r="N596" s="475"/>
    </row>
    <row r="597" spans="1:14" x14ac:dyDescent="0.2">
      <c r="A597" s="475"/>
      <c r="B597" s="475"/>
      <c r="C597" s="475"/>
      <c r="D597" s="475"/>
      <c r="E597" s="475"/>
      <c r="F597" s="475"/>
      <c r="G597" s="475"/>
      <c r="H597" s="476"/>
      <c r="I597" s="627"/>
      <c r="J597" s="458"/>
      <c r="K597" s="475"/>
      <c r="L597" s="475"/>
      <c r="M597" s="476"/>
      <c r="N597" s="475"/>
    </row>
    <row r="598" spans="1:14" x14ac:dyDescent="0.2">
      <c r="A598" s="475"/>
      <c r="B598" s="475"/>
      <c r="C598" s="475"/>
      <c r="D598" s="475"/>
      <c r="E598" s="475"/>
      <c r="F598" s="475"/>
      <c r="G598" s="475"/>
      <c r="H598" s="476"/>
      <c r="I598" s="627"/>
      <c r="J598" s="458"/>
      <c r="K598" s="475"/>
      <c r="L598" s="475"/>
      <c r="M598" s="476"/>
      <c r="N598" s="475"/>
    </row>
    <row r="599" spans="1:14" x14ac:dyDescent="0.2">
      <c r="A599" s="475"/>
      <c r="B599" s="475"/>
      <c r="C599" s="475"/>
      <c r="D599" s="475"/>
      <c r="E599" s="475"/>
      <c r="F599" s="475"/>
      <c r="G599" s="475"/>
      <c r="H599" s="476"/>
      <c r="I599" s="627"/>
      <c r="J599" s="458"/>
      <c r="K599" s="475"/>
      <c r="L599" s="475"/>
      <c r="M599" s="476"/>
      <c r="N599" s="475"/>
    </row>
    <row r="600" spans="1:14" x14ac:dyDescent="0.2">
      <c r="A600" s="475"/>
      <c r="B600" s="475"/>
      <c r="C600" s="475"/>
      <c r="D600" s="475"/>
      <c r="E600" s="475"/>
      <c r="F600" s="475"/>
      <c r="G600" s="475"/>
      <c r="H600" s="476"/>
      <c r="I600" s="627"/>
      <c r="J600" s="458"/>
      <c r="K600" s="475"/>
      <c r="L600" s="475"/>
      <c r="M600" s="476"/>
      <c r="N600" s="475"/>
    </row>
    <row r="601" spans="1:14" x14ac:dyDescent="0.2">
      <c r="A601" s="475"/>
      <c r="B601" s="475"/>
      <c r="C601" s="475"/>
      <c r="D601" s="475"/>
      <c r="E601" s="475"/>
      <c r="F601" s="475"/>
      <c r="G601" s="475"/>
      <c r="H601" s="476"/>
      <c r="I601" s="627"/>
      <c r="J601" s="458"/>
      <c r="K601" s="475"/>
      <c r="L601" s="475"/>
      <c r="M601" s="476"/>
      <c r="N601" s="475"/>
    </row>
    <row r="602" spans="1:14" x14ac:dyDescent="0.2">
      <c r="A602" s="475"/>
      <c r="B602" s="475"/>
      <c r="C602" s="475"/>
      <c r="D602" s="475"/>
      <c r="E602" s="475"/>
      <c r="F602" s="475"/>
      <c r="G602" s="475"/>
      <c r="H602" s="476"/>
      <c r="I602" s="627"/>
      <c r="J602" s="458"/>
      <c r="K602" s="475"/>
      <c r="L602" s="475"/>
      <c r="M602" s="476"/>
      <c r="N602" s="475"/>
    </row>
    <row r="603" spans="1:14" x14ac:dyDescent="0.2">
      <c r="A603" s="475"/>
      <c r="B603" s="475"/>
      <c r="C603" s="475"/>
      <c r="D603" s="475"/>
      <c r="E603" s="475"/>
      <c r="F603" s="475"/>
      <c r="G603" s="475"/>
      <c r="H603" s="476"/>
      <c r="I603" s="627"/>
      <c r="J603" s="458"/>
      <c r="K603" s="475"/>
      <c r="L603" s="475"/>
      <c r="M603" s="476"/>
      <c r="N603" s="475"/>
    </row>
    <row r="604" spans="1:14" x14ac:dyDescent="0.2">
      <c r="A604" s="475"/>
      <c r="B604" s="475"/>
      <c r="C604" s="475"/>
      <c r="D604" s="475"/>
      <c r="E604" s="475"/>
      <c r="F604" s="475"/>
      <c r="G604" s="475"/>
      <c r="H604" s="476"/>
      <c r="I604" s="627"/>
      <c r="J604" s="458"/>
      <c r="K604" s="475"/>
      <c r="L604" s="475"/>
      <c r="M604" s="476"/>
      <c r="N604" s="475"/>
    </row>
    <row r="605" spans="1:14" x14ac:dyDescent="0.2">
      <c r="A605" s="475"/>
      <c r="B605" s="475"/>
      <c r="C605" s="475"/>
      <c r="D605" s="475"/>
      <c r="E605" s="475"/>
      <c r="F605" s="475"/>
      <c r="G605" s="475"/>
      <c r="H605" s="476"/>
      <c r="I605" s="627"/>
      <c r="J605" s="458"/>
      <c r="K605" s="475"/>
      <c r="L605" s="475"/>
      <c r="M605" s="476"/>
      <c r="N605" s="475"/>
    </row>
    <row r="606" spans="1:14" x14ac:dyDescent="0.2">
      <c r="A606" s="475"/>
      <c r="B606" s="475"/>
      <c r="C606" s="475"/>
      <c r="D606" s="475"/>
      <c r="E606" s="475"/>
      <c r="F606" s="475"/>
      <c r="G606" s="475"/>
      <c r="H606" s="476"/>
      <c r="I606" s="627"/>
      <c r="J606" s="458"/>
      <c r="K606" s="475"/>
      <c r="L606" s="475"/>
      <c r="M606" s="476"/>
      <c r="N606" s="475"/>
    </row>
    <row r="607" spans="1:14" x14ac:dyDescent="0.2">
      <c r="A607" s="475"/>
      <c r="B607" s="475"/>
      <c r="C607" s="475"/>
      <c r="D607" s="475"/>
      <c r="E607" s="475"/>
      <c r="F607" s="475"/>
      <c r="G607" s="475"/>
      <c r="H607" s="476"/>
      <c r="I607" s="627"/>
      <c r="J607" s="458"/>
      <c r="K607" s="475"/>
      <c r="L607" s="475"/>
      <c r="M607" s="476"/>
      <c r="N607" s="475"/>
    </row>
    <row r="608" spans="1:14" x14ac:dyDescent="0.2">
      <c r="A608" s="475"/>
      <c r="B608" s="475"/>
      <c r="C608" s="475"/>
      <c r="D608" s="475"/>
      <c r="E608" s="475"/>
      <c r="F608" s="475"/>
      <c r="G608" s="475"/>
      <c r="H608" s="476"/>
      <c r="I608" s="627"/>
      <c r="J608" s="458"/>
      <c r="K608" s="475"/>
      <c r="L608" s="475"/>
      <c r="M608" s="476"/>
      <c r="N608" s="475"/>
    </row>
    <row r="609" spans="1:14" x14ac:dyDescent="0.2">
      <c r="A609" s="475"/>
      <c r="B609" s="475"/>
      <c r="C609" s="475"/>
      <c r="D609" s="475"/>
      <c r="E609" s="475"/>
      <c r="F609" s="475"/>
      <c r="G609" s="475"/>
      <c r="H609" s="476"/>
      <c r="I609" s="627"/>
      <c r="J609" s="458"/>
      <c r="K609" s="475"/>
      <c r="L609" s="475"/>
      <c r="M609" s="476"/>
      <c r="N609" s="475"/>
    </row>
    <row r="610" spans="1:14" x14ac:dyDescent="0.2">
      <c r="A610" s="475"/>
      <c r="B610" s="475"/>
      <c r="C610" s="475"/>
      <c r="D610" s="475"/>
      <c r="E610" s="475"/>
      <c r="F610" s="475"/>
      <c r="G610" s="475"/>
      <c r="H610" s="476"/>
      <c r="I610" s="627"/>
      <c r="J610" s="458"/>
      <c r="K610" s="475"/>
      <c r="L610" s="475"/>
      <c r="M610" s="476"/>
      <c r="N610" s="475"/>
    </row>
    <row r="611" spans="1:14" x14ac:dyDescent="0.2">
      <c r="A611" s="475"/>
      <c r="B611" s="475"/>
      <c r="C611" s="475"/>
      <c r="D611" s="475"/>
      <c r="E611" s="475"/>
      <c r="F611" s="475"/>
      <c r="G611" s="475"/>
      <c r="H611" s="476"/>
      <c r="I611" s="627"/>
      <c r="J611" s="458"/>
      <c r="K611" s="475"/>
      <c r="L611" s="475"/>
      <c r="M611" s="476"/>
      <c r="N611" s="475"/>
    </row>
    <row r="612" spans="1:14" x14ac:dyDescent="0.2">
      <c r="A612" s="475"/>
      <c r="B612" s="475"/>
      <c r="C612" s="475"/>
      <c r="D612" s="475"/>
      <c r="E612" s="475"/>
      <c r="F612" s="475"/>
      <c r="G612" s="475"/>
      <c r="H612" s="476"/>
      <c r="I612" s="627"/>
      <c r="J612" s="458"/>
      <c r="K612" s="475"/>
      <c r="L612" s="475"/>
      <c r="M612" s="476"/>
      <c r="N612" s="475"/>
    </row>
    <row r="613" spans="1:14" x14ac:dyDescent="0.2">
      <c r="A613" s="475"/>
      <c r="B613" s="475"/>
      <c r="C613" s="475"/>
      <c r="D613" s="475"/>
      <c r="E613" s="475"/>
      <c r="F613" s="475"/>
      <c r="G613" s="475"/>
      <c r="H613" s="476"/>
      <c r="I613" s="627"/>
      <c r="J613" s="458"/>
      <c r="K613" s="475"/>
      <c r="L613" s="475"/>
      <c r="M613" s="476"/>
      <c r="N613" s="475"/>
    </row>
    <row r="614" spans="1:14" x14ac:dyDescent="0.2">
      <c r="A614" s="475"/>
      <c r="B614" s="475"/>
      <c r="C614" s="475"/>
      <c r="D614" s="475"/>
      <c r="E614" s="475"/>
      <c r="F614" s="475"/>
      <c r="G614" s="475"/>
      <c r="H614" s="476"/>
      <c r="I614" s="627"/>
      <c r="J614" s="458"/>
      <c r="K614" s="475"/>
      <c r="L614" s="475"/>
      <c r="M614" s="476"/>
      <c r="N614" s="475"/>
    </row>
    <row r="615" spans="1:14" x14ac:dyDescent="0.2">
      <c r="A615" s="475"/>
      <c r="B615" s="475"/>
      <c r="C615" s="475"/>
      <c r="D615" s="475"/>
      <c r="E615" s="475"/>
      <c r="F615" s="475"/>
      <c r="G615" s="475"/>
      <c r="H615" s="476"/>
      <c r="I615" s="627"/>
      <c r="J615" s="458"/>
      <c r="K615" s="475"/>
      <c r="L615" s="475"/>
      <c r="M615" s="476"/>
      <c r="N615" s="475"/>
    </row>
    <row r="616" spans="1:14" x14ac:dyDescent="0.2">
      <c r="A616" s="475"/>
      <c r="B616" s="475"/>
      <c r="C616" s="475"/>
      <c r="D616" s="475"/>
      <c r="E616" s="475"/>
      <c r="F616" s="475"/>
      <c r="G616" s="475"/>
      <c r="H616" s="476"/>
      <c r="I616" s="627"/>
      <c r="J616" s="458"/>
      <c r="K616" s="475"/>
      <c r="L616" s="475"/>
      <c r="M616" s="476"/>
      <c r="N616" s="475"/>
    </row>
    <row r="617" spans="1:14" x14ac:dyDescent="0.2">
      <c r="A617" s="475"/>
      <c r="B617" s="475"/>
      <c r="C617" s="475"/>
      <c r="D617" s="475"/>
      <c r="E617" s="475"/>
      <c r="F617" s="475"/>
      <c r="G617" s="475"/>
      <c r="H617" s="476"/>
      <c r="I617" s="627"/>
      <c r="J617" s="458"/>
      <c r="K617" s="475"/>
      <c r="L617" s="475"/>
      <c r="M617" s="476"/>
      <c r="N617" s="475"/>
    </row>
    <row r="618" spans="1:14" x14ac:dyDescent="0.2">
      <c r="A618" s="475"/>
      <c r="B618" s="475"/>
      <c r="C618" s="475"/>
      <c r="D618" s="475"/>
      <c r="E618" s="475"/>
      <c r="F618" s="475"/>
      <c r="G618" s="475"/>
      <c r="H618" s="476"/>
      <c r="I618" s="627"/>
      <c r="J618" s="458"/>
      <c r="K618" s="475"/>
      <c r="L618" s="475"/>
      <c r="M618" s="476"/>
      <c r="N618" s="475"/>
    </row>
    <row r="619" spans="1:14" x14ac:dyDescent="0.2">
      <c r="A619" s="475"/>
      <c r="B619" s="475"/>
      <c r="C619" s="475"/>
      <c r="D619" s="475"/>
      <c r="E619" s="475"/>
      <c r="F619" s="475"/>
      <c r="G619" s="475"/>
      <c r="H619" s="476"/>
      <c r="I619" s="627"/>
      <c r="J619" s="458"/>
      <c r="K619" s="475"/>
      <c r="L619" s="475"/>
      <c r="M619" s="476"/>
      <c r="N619" s="475"/>
    </row>
    <row r="620" spans="1:14" x14ac:dyDescent="0.2">
      <c r="A620" s="475"/>
      <c r="B620" s="475"/>
      <c r="C620" s="475"/>
      <c r="D620" s="475"/>
      <c r="E620" s="475"/>
      <c r="F620" s="475"/>
      <c r="G620" s="475"/>
      <c r="H620" s="476"/>
      <c r="I620" s="627"/>
      <c r="J620" s="458"/>
      <c r="K620" s="475"/>
      <c r="L620" s="475"/>
      <c r="M620" s="476"/>
      <c r="N620" s="475"/>
    </row>
    <row r="621" spans="1:14" x14ac:dyDescent="0.2">
      <c r="A621" s="475"/>
      <c r="B621" s="475"/>
      <c r="C621" s="475"/>
      <c r="D621" s="475"/>
      <c r="E621" s="475"/>
      <c r="F621" s="475"/>
      <c r="G621" s="475"/>
      <c r="H621" s="476"/>
      <c r="I621" s="627"/>
      <c r="J621" s="458"/>
      <c r="K621" s="475"/>
      <c r="L621" s="475"/>
      <c r="M621" s="476"/>
      <c r="N621" s="475"/>
    </row>
    <row r="622" spans="1:14" x14ac:dyDescent="0.2">
      <c r="A622" s="475"/>
      <c r="B622" s="475"/>
      <c r="C622" s="475"/>
      <c r="D622" s="475"/>
      <c r="E622" s="475"/>
      <c r="F622" s="475"/>
      <c r="G622" s="475"/>
      <c r="H622" s="476"/>
      <c r="I622" s="627"/>
      <c r="J622" s="458"/>
      <c r="K622" s="475"/>
      <c r="L622" s="475"/>
      <c r="M622" s="476"/>
      <c r="N622" s="475"/>
    </row>
    <row r="623" spans="1:14" x14ac:dyDescent="0.2">
      <c r="A623" s="475"/>
      <c r="B623" s="475"/>
      <c r="C623" s="475"/>
      <c r="D623" s="475"/>
      <c r="E623" s="475"/>
      <c r="F623" s="475"/>
      <c r="G623" s="475"/>
      <c r="H623" s="476"/>
      <c r="I623" s="627"/>
      <c r="J623" s="458"/>
      <c r="K623" s="475"/>
      <c r="L623" s="475"/>
      <c r="M623" s="476"/>
      <c r="N623" s="475"/>
    </row>
    <row r="624" spans="1:14" x14ac:dyDescent="0.2">
      <c r="A624" s="475"/>
      <c r="B624" s="475"/>
      <c r="C624" s="475"/>
      <c r="D624" s="475"/>
      <c r="E624" s="475"/>
      <c r="F624" s="475"/>
      <c r="G624" s="475"/>
      <c r="H624" s="476"/>
      <c r="I624" s="627"/>
      <c r="J624" s="458"/>
      <c r="K624" s="475"/>
      <c r="L624" s="475"/>
      <c r="M624" s="476"/>
      <c r="N624" s="475"/>
    </row>
    <row r="625" spans="1:14" x14ac:dyDescent="0.2">
      <c r="A625" s="475"/>
      <c r="B625" s="475"/>
      <c r="C625" s="475"/>
      <c r="D625" s="475"/>
      <c r="E625" s="475"/>
      <c r="F625" s="475"/>
      <c r="G625" s="475"/>
      <c r="H625" s="476"/>
      <c r="I625" s="627"/>
      <c r="J625" s="458"/>
      <c r="K625" s="475"/>
      <c r="L625" s="475"/>
      <c r="M625" s="476"/>
      <c r="N625" s="475"/>
    </row>
    <row r="626" spans="1:14" x14ac:dyDescent="0.2">
      <c r="A626" s="475"/>
      <c r="B626" s="475"/>
      <c r="C626" s="475"/>
      <c r="D626" s="475"/>
      <c r="E626" s="475"/>
      <c r="F626" s="475"/>
      <c r="G626" s="475"/>
      <c r="H626" s="476"/>
      <c r="I626" s="627"/>
      <c r="J626" s="458"/>
      <c r="K626" s="475"/>
      <c r="L626" s="475"/>
      <c r="M626" s="476"/>
      <c r="N626" s="475"/>
    </row>
    <row r="627" spans="1:14" x14ac:dyDescent="0.2">
      <c r="A627" s="475"/>
      <c r="B627" s="475"/>
      <c r="C627" s="475"/>
      <c r="D627" s="475"/>
      <c r="E627" s="475"/>
      <c r="F627" s="475"/>
      <c r="G627" s="475"/>
      <c r="H627" s="476"/>
      <c r="I627" s="627"/>
      <c r="J627" s="458"/>
      <c r="K627" s="475"/>
      <c r="L627" s="475"/>
      <c r="M627" s="476"/>
      <c r="N627" s="475"/>
    </row>
    <row r="628" spans="1:14" x14ac:dyDescent="0.2">
      <c r="A628" s="475"/>
      <c r="B628" s="475"/>
      <c r="C628" s="475"/>
      <c r="D628" s="475"/>
      <c r="E628" s="475"/>
      <c r="F628" s="475"/>
      <c r="G628" s="475"/>
      <c r="H628" s="476"/>
      <c r="I628" s="627"/>
      <c r="J628" s="458"/>
      <c r="K628" s="475"/>
      <c r="L628" s="475"/>
      <c r="M628" s="476"/>
      <c r="N628" s="475"/>
    </row>
    <row r="629" spans="1:14" x14ac:dyDescent="0.2">
      <c r="A629" s="475"/>
      <c r="B629" s="475"/>
      <c r="C629" s="475"/>
      <c r="D629" s="475"/>
      <c r="E629" s="475"/>
      <c r="F629" s="475"/>
      <c r="G629" s="475"/>
      <c r="H629" s="476"/>
      <c r="I629" s="627"/>
      <c r="J629" s="458"/>
      <c r="K629" s="475"/>
      <c r="L629" s="475"/>
      <c r="M629" s="476"/>
      <c r="N629" s="475"/>
    </row>
    <row r="630" spans="1:14" x14ac:dyDescent="0.2">
      <c r="A630" s="475"/>
      <c r="B630" s="475"/>
      <c r="C630" s="475"/>
      <c r="D630" s="475"/>
      <c r="E630" s="475"/>
      <c r="F630" s="475"/>
      <c r="G630" s="475"/>
      <c r="H630" s="476"/>
      <c r="I630" s="627"/>
      <c r="J630" s="458"/>
      <c r="K630" s="475"/>
      <c r="L630" s="475"/>
      <c r="M630" s="476"/>
      <c r="N630" s="475"/>
    </row>
    <row r="631" spans="1:14" x14ac:dyDescent="0.2">
      <c r="A631" s="475"/>
      <c r="B631" s="475"/>
      <c r="C631" s="475"/>
      <c r="D631" s="475"/>
      <c r="E631" s="475"/>
      <c r="F631" s="475"/>
      <c r="G631" s="475"/>
      <c r="H631" s="476"/>
      <c r="I631" s="627"/>
      <c r="J631" s="458"/>
      <c r="K631" s="475"/>
      <c r="L631" s="475"/>
      <c r="M631" s="476"/>
      <c r="N631" s="475"/>
    </row>
    <row r="632" spans="1:14" x14ac:dyDescent="0.2">
      <c r="A632" s="475"/>
      <c r="B632" s="475"/>
      <c r="C632" s="475"/>
      <c r="D632" s="475"/>
      <c r="E632" s="475"/>
      <c r="F632" s="475"/>
      <c r="G632" s="475"/>
      <c r="H632" s="476"/>
      <c r="I632" s="627"/>
      <c r="J632" s="458"/>
      <c r="K632" s="475"/>
      <c r="L632" s="475"/>
      <c r="M632" s="476"/>
      <c r="N632" s="475"/>
    </row>
    <row r="633" spans="1:14" x14ac:dyDescent="0.2">
      <c r="A633" s="475"/>
      <c r="B633" s="475"/>
      <c r="C633" s="475"/>
      <c r="D633" s="475"/>
      <c r="E633" s="475"/>
      <c r="F633" s="475"/>
      <c r="G633" s="475"/>
      <c r="H633" s="476"/>
      <c r="I633" s="627"/>
      <c r="J633" s="458"/>
      <c r="K633" s="475"/>
      <c r="L633" s="475"/>
      <c r="M633" s="476"/>
      <c r="N633" s="475"/>
    </row>
    <row r="634" spans="1:14" x14ac:dyDescent="0.2">
      <c r="A634" s="475"/>
      <c r="B634" s="475"/>
      <c r="C634" s="475"/>
      <c r="D634" s="475"/>
      <c r="E634" s="475"/>
      <c r="F634" s="475"/>
      <c r="G634" s="475"/>
      <c r="H634" s="476"/>
      <c r="I634" s="627"/>
      <c r="J634" s="458"/>
      <c r="K634" s="475"/>
      <c r="L634" s="475"/>
      <c r="M634" s="476"/>
      <c r="N634" s="475"/>
    </row>
    <row r="635" spans="1:14" x14ac:dyDescent="0.2">
      <c r="A635" s="475"/>
      <c r="B635" s="475"/>
      <c r="C635" s="475"/>
      <c r="D635" s="475"/>
      <c r="E635" s="475"/>
      <c r="F635" s="475"/>
      <c r="G635" s="475"/>
      <c r="H635" s="476"/>
      <c r="I635" s="627"/>
      <c r="J635" s="458"/>
      <c r="K635" s="475"/>
      <c r="L635" s="475"/>
      <c r="M635" s="476"/>
      <c r="N635" s="475"/>
    </row>
    <row r="636" spans="1:14" x14ac:dyDescent="0.2">
      <c r="A636" s="475"/>
      <c r="B636" s="475"/>
      <c r="C636" s="475"/>
      <c r="D636" s="475"/>
      <c r="E636" s="475"/>
      <c r="F636" s="475"/>
      <c r="G636" s="475"/>
      <c r="H636" s="476"/>
      <c r="I636" s="627"/>
      <c r="J636" s="458"/>
      <c r="K636" s="475"/>
      <c r="L636" s="475"/>
      <c r="M636" s="476"/>
      <c r="N636" s="475"/>
    </row>
    <row r="637" spans="1:14" x14ac:dyDescent="0.2">
      <c r="A637" s="475"/>
      <c r="B637" s="475"/>
      <c r="C637" s="475"/>
      <c r="D637" s="475"/>
      <c r="E637" s="475"/>
      <c r="F637" s="475"/>
      <c r="G637" s="475"/>
      <c r="H637" s="476"/>
      <c r="I637" s="627"/>
      <c r="J637" s="458"/>
      <c r="K637" s="475"/>
      <c r="L637" s="475"/>
      <c r="M637" s="476"/>
      <c r="N637" s="475"/>
    </row>
    <row r="638" spans="1:14" x14ac:dyDescent="0.2">
      <c r="A638" s="475"/>
      <c r="B638" s="475"/>
      <c r="C638" s="475"/>
      <c r="D638" s="475"/>
      <c r="E638" s="475"/>
      <c r="F638" s="475"/>
      <c r="G638" s="475"/>
      <c r="H638" s="476"/>
      <c r="I638" s="627"/>
      <c r="J638" s="458"/>
      <c r="K638" s="475"/>
      <c r="L638" s="475"/>
      <c r="M638" s="476"/>
      <c r="N638" s="475"/>
    </row>
    <row r="639" spans="1:14" x14ac:dyDescent="0.2">
      <c r="A639" s="475"/>
      <c r="B639" s="475"/>
      <c r="C639" s="475"/>
      <c r="D639" s="475"/>
      <c r="E639" s="475"/>
      <c r="F639" s="475"/>
      <c r="G639" s="475"/>
      <c r="H639" s="476"/>
      <c r="I639" s="627"/>
      <c r="J639" s="458"/>
      <c r="K639" s="475"/>
      <c r="L639" s="475"/>
      <c r="M639" s="476"/>
      <c r="N639" s="475"/>
    </row>
    <row r="640" spans="1:14" x14ac:dyDescent="0.2">
      <c r="A640" s="475"/>
      <c r="B640" s="475"/>
      <c r="C640" s="475"/>
      <c r="D640" s="475"/>
      <c r="E640" s="475"/>
      <c r="F640" s="475"/>
      <c r="G640" s="475"/>
      <c r="H640" s="476"/>
      <c r="I640" s="627"/>
      <c r="J640" s="458"/>
      <c r="K640" s="475"/>
      <c r="L640" s="475"/>
      <c r="M640" s="476"/>
      <c r="N640" s="475"/>
    </row>
    <row r="641" spans="1:14" x14ac:dyDescent="0.2">
      <c r="A641" s="475"/>
      <c r="B641" s="475"/>
      <c r="C641" s="475"/>
      <c r="D641" s="475"/>
      <c r="E641" s="475"/>
      <c r="F641" s="475"/>
      <c r="G641" s="475"/>
      <c r="H641" s="476"/>
      <c r="I641" s="627"/>
      <c r="J641" s="458"/>
      <c r="K641" s="475"/>
      <c r="L641" s="475"/>
      <c r="M641" s="476"/>
      <c r="N641" s="475"/>
    </row>
    <row r="642" spans="1:14" x14ac:dyDescent="0.2">
      <c r="A642" s="475"/>
      <c r="B642" s="475"/>
      <c r="C642" s="475"/>
      <c r="D642" s="475"/>
      <c r="E642" s="475"/>
      <c r="F642" s="475"/>
      <c r="G642" s="475"/>
      <c r="H642" s="476"/>
      <c r="I642" s="627"/>
      <c r="J642" s="458"/>
      <c r="K642" s="475"/>
      <c r="L642" s="475"/>
      <c r="M642" s="476"/>
      <c r="N642" s="475"/>
    </row>
    <row r="643" spans="1:14" x14ac:dyDescent="0.2">
      <c r="A643" s="475"/>
      <c r="B643" s="475"/>
      <c r="C643" s="475"/>
      <c r="D643" s="475"/>
      <c r="E643" s="475"/>
      <c r="F643" s="475"/>
      <c r="G643" s="475"/>
      <c r="H643" s="476"/>
      <c r="I643" s="627"/>
      <c r="J643" s="458"/>
      <c r="K643" s="475"/>
      <c r="L643" s="475"/>
      <c r="M643" s="476"/>
      <c r="N643" s="475"/>
    </row>
    <row r="644" spans="1:14" x14ac:dyDescent="0.2">
      <c r="A644" s="475"/>
      <c r="B644" s="475"/>
      <c r="C644" s="475"/>
      <c r="D644" s="475"/>
      <c r="E644" s="475"/>
      <c r="F644" s="475"/>
      <c r="G644" s="475"/>
      <c r="H644" s="476"/>
      <c r="I644" s="627"/>
      <c r="J644" s="458"/>
      <c r="K644" s="475"/>
      <c r="L644" s="475"/>
      <c r="M644" s="476"/>
      <c r="N644" s="475"/>
    </row>
    <row r="645" spans="1:14" x14ac:dyDescent="0.2">
      <c r="A645" s="475"/>
      <c r="B645" s="475"/>
      <c r="C645" s="475"/>
      <c r="D645" s="475"/>
      <c r="E645" s="475"/>
      <c r="F645" s="475"/>
      <c r="G645" s="475"/>
      <c r="H645" s="476"/>
      <c r="I645" s="627"/>
      <c r="J645" s="458"/>
      <c r="K645" s="475"/>
      <c r="L645" s="475"/>
      <c r="M645" s="476"/>
      <c r="N645" s="475"/>
    </row>
    <row r="646" spans="1:14" x14ac:dyDescent="0.2">
      <c r="A646" s="475"/>
      <c r="B646" s="475"/>
      <c r="C646" s="475"/>
      <c r="D646" s="475"/>
      <c r="E646" s="475"/>
      <c r="F646" s="475"/>
      <c r="G646" s="475"/>
      <c r="H646" s="476"/>
      <c r="I646" s="627"/>
      <c r="J646" s="458"/>
      <c r="K646" s="475"/>
      <c r="L646" s="475"/>
      <c r="M646" s="476"/>
      <c r="N646" s="475"/>
    </row>
    <row r="647" spans="1:14" x14ac:dyDescent="0.2">
      <c r="A647" s="475"/>
      <c r="B647" s="475"/>
      <c r="C647" s="475"/>
      <c r="D647" s="475"/>
      <c r="E647" s="475"/>
      <c r="F647" s="475"/>
      <c r="G647" s="475"/>
      <c r="H647" s="476"/>
      <c r="I647" s="627"/>
      <c r="J647" s="458"/>
      <c r="K647" s="475"/>
      <c r="L647" s="475"/>
      <c r="M647" s="476"/>
      <c r="N647" s="475"/>
    </row>
    <row r="648" spans="1:14" x14ac:dyDescent="0.2">
      <c r="A648" s="475"/>
      <c r="B648" s="475"/>
      <c r="C648" s="475"/>
      <c r="D648" s="475"/>
      <c r="E648" s="475"/>
      <c r="F648" s="475"/>
      <c r="G648" s="475"/>
      <c r="H648" s="476"/>
      <c r="I648" s="627"/>
      <c r="J648" s="458"/>
      <c r="K648" s="475"/>
      <c r="L648" s="475"/>
      <c r="M648" s="476"/>
      <c r="N648" s="475"/>
    </row>
    <row r="649" spans="1:14" x14ac:dyDescent="0.2">
      <c r="A649" s="475"/>
      <c r="B649" s="475"/>
      <c r="C649" s="475"/>
      <c r="D649" s="475"/>
      <c r="E649" s="475"/>
      <c r="F649" s="475"/>
      <c r="G649" s="475"/>
      <c r="H649" s="476"/>
      <c r="I649" s="627"/>
      <c r="J649" s="458"/>
      <c r="K649" s="475"/>
      <c r="L649" s="475"/>
      <c r="M649" s="476"/>
      <c r="N649" s="475"/>
    </row>
    <row r="650" spans="1:14" x14ac:dyDescent="0.2">
      <c r="A650" s="475"/>
      <c r="B650" s="475"/>
      <c r="C650" s="475"/>
      <c r="D650" s="475"/>
      <c r="E650" s="475"/>
      <c r="F650" s="475"/>
      <c r="G650" s="475"/>
      <c r="H650" s="476"/>
      <c r="I650" s="627"/>
      <c r="J650" s="458"/>
      <c r="K650" s="475"/>
      <c r="L650" s="475"/>
      <c r="M650" s="476"/>
      <c r="N650" s="475"/>
    </row>
    <row r="651" spans="1:14" x14ac:dyDescent="0.2">
      <c r="A651" s="475"/>
      <c r="B651" s="475"/>
      <c r="C651" s="475"/>
      <c r="D651" s="475"/>
      <c r="E651" s="475"/>
      <c r="F651" s="475"/>
      <c r="G651" s="475"/>
      <c r="H651" s="476"/>
      <c r="I651" s="627"/>
      <c r="J651" s="458"/>
      <c r="K651" s="475"/>
      <c r="L651" s="475"/>
      <c r="M651" s="476"/>
      <c r="N651" s="475"/>
    </row>
    <row r="652" spans="1:14" x14ac:dyDescent="0.2">
      <c r="A652" s="475"/>
      <c r="B652" s="475"/>
      <c r="C652" s="475"/>
      <c r="D652" s="475"/>
      <c r="E652" s="475"/>
      <c r="F652" s="475"/>
      <c r="G652" s="475"/>
      <c r="H652" s="476"/>
      <c r="I652" s="627"/>
      <c r="J652" s="458"/>
      <c r="K652" s="475"/>
      <c r="L652" s="475"/>
      <c r="M652" s="476"/>
      <c r="N652" s="475"/>
    </row>
    <row r="653" spans="1:14" x14ac:dyDescent="0.2">
      <c r="A653" s="475"/>
      <c r="B653" s="475"/>
      <c r="C653" s="475"/>
      <c r="D653" s="475"/>
      <c r="E653" s="475"/>
      <c r="F653" s="475"/>
      <c r="G653" s="475"/>
      <c r="H653" s="476"/>
      <c r="I653" s="627"/>
      <c r="J653" s="458"/>
      <c r="K653" s="475"/>
      <c r="L653" s="475"/>
      <c r="M653" s="476"/>
      <c r="N653" s="475"/>
    </row>
    <row r="654" spans="1:14" x14ac:dyDescent="0.2">
      <c r="A654" s="475"/>
      <c r="B654" s="475"/>
      <c r="C654" s="475"/>
      <c r="D654" s="475"/>
      <c r="E654" s="475"/>
      <c r="F654" s="475"/>
      <c r="G654" s="475"/>
      <c r="H654" s="476"/>
      <c r="I654" s="627"/>
      <c r="J654" s="458"/>
      <c r="K654" s="475"/>
      <c r="L654" s="475"/>
      <c r="M654" s="476"/>
      <c r="N654" s="475"/>
    </row>
    <row r="655" spans="1:14" x14ac:dyDescent="0.2">
      <c r="A655" s="475"/>
      <c r="B655" s="475"/>
      <c r="C655" s="475"/>
      <c r="D655" s="475"/>
      <c r="E655" s="475"/>
      <c r="F655" s="475"/>
      <c r="G655" s="475"/>
      <c r="H655" s="476"/>
      <c r="I655" s="627"/>
      <c r="J655" s="458"/>
      <c r="K655" s="475"/>
      <c r="L655" s="475"/>
      <c r="M655" s="476"/>
      <c r="N655" s="475"/>
    </row>
    <row r="656" spans="1:14" x14ac:dyDescent="0.2">
      <c r="A656" s="475"/>
      <c r="B656" s="475"/>
      <c r="C656" s="475"/>
      <c r="D656" s="475"/>
      <c r="E656" s="475"/>
      <c r="F656" s="475"/>
      <c r="G656" s="475"/>
      <c r="H656" s="476"/>
      <c r="I656" s="627"/>
      <c r="J656" s="458"/>
      <c r="K656" s="475"/>
      <c r="L656" s="475"/>
      <c r="M656" s="476"/>
      <c r="N656" s="475"/>
    </row>
    <row r="657" spans="1:14" x14ac:dyDescent="0.2">
      <c r="A657" s="475"/>
      <c r="B657" s="475"/>
      <c r="C657" s="475"/>
      <c r="D657" s="475"/>
      <c r="E657" s="475"/>
      <c r="F657" s="475"/>
      <c r="G657" s="475"/>
      <c r="H657" s="476"/>
      <c r="I657" s="627"/>
      <c r="J657" s="458"/>
      <c r="K657" s="475"/>
      <c r="L657" s="475"/>
      <c r="M657" s="476"/>
      <c r="N657" s="475"/>
    </row>
    <row r="658" spans="1:14" x14ac:dyDescent="0.2">
      <c r="A658" s="475"/>
      <c r="B658" s="475"/>
      <c r="C658" s="475"/>
      <c r="D658" s="475"/>
      <c r="E658" s="475"/>
      <c r="F658" s="475"/>
      <c r="G658" s="475"/>
      <c r="H658" s="476"/>
      <c r="I658" s="627"/>
      <c r="J658" s="458"/>
      <c r="K658" s="475"/>
      <c r="L658" s="475"/>
      <c r="M658" s="476"/>
      <c r="N658" s="475"/>
    </row>
    <row r="659" spans="1:14" x14ac:dyDescent="0.2">
      <c r="A659" s="475"/>
      <c r="B659" s="475"/>
      <c r="C659" s="475"/>
      <c r="D659" s="475"/>
      <c r="E659" s="475"/>
      <c r="F659" s="475"/>
      <c r="G659" s="475"/>
      <c r="H659" s="476"/>
      <c r="I659" s="627"/>
      <c r="J659" s="458"/>
      <c r="K659" s="475"/>
      <c r="L659" s="475"/>
      <c r="M659" s="476"/>
      <c r="N659" s="475"/>
    </row>
    <row r="660" spans="1:14" x14ac:dyDescent="0.2">
      <c r="A660" s="475"/>
      <c r="B660" s="475"/>
      <c r="C660" s="475"/>
      <c r="D660" s="475"/>
      <c r="E660" s="475"/>
      <c r="F660" s="475"/>
      <c r="G660" s="475"/>
      <c r="H660" s="476"/>
      <c r="I660" s="627"/>
      <c r="J660" s="458"/>
      <c r="K660" s="475"/>
      <c r="L660" s="475"/>
      <c r="M660" s="476"/>
      <c r="N660" s="475"/>
    </row>
    <row r="661" spans="1:14" x14ac:dyDescent="0.2">
      <c r="A661" s="475"/>
      <c r="B661" s="475"/>
      <c r="C661" s="475"/>
      <c r="D661" s="475"/>
      <c r="E661" s="475"/>
      <c r="F661" s="475"/>
      <c r="G661" s="475"/>
      <c r="H661" s="476"/>
      <c r="I661" s="627"/>
      <c r="J661" s="458"/>
      <c r="K661" s="475"/>
      <c r="L661" s="475"/>
      <c r="M661" s="476"/>
      <c r="N661" s="475"/>
    </row>
    <row r="662" spans="1:14" x14ac:dyDescent="0.2">
      <c r="A662" s="475"/>
      <c r="B662" s="475"/>
      <c r="C662" s="475"/>
      <c r="D662" s="475"/>
      <c r="E662" s="475"/>
      <c r="F662" s="475"/>
      <c r="G662" s="475"/>
      <c r="H662" s="476"/>
      <c r="I662" s="627"/>
      <c r="J662" s="458"/>
      <c r="K662" s="475"/>
      <c r="L662" s="475"/>
      <c r="M662" s="476"/>
      <c r="N662" s="475"/>
    </row>
    <row r="663" spans="1:14" x14ac:dyDescent="0.2">
      <c r="A663" s="475"/>
      <c r="B663" s="475"/>
      <c r="C663" s="475"/>
      <c r="D663" s="475"/>
      <c r="E663" s="475"/>
      <c r="F663" s="475"/>
      <c r="G663" s="475"/>
      <c r="H663" s="476"/>
      <c r="I663" s="627"/>
      <c r="J663" s="458"/>
      <c r="K663" s="475"/>
      <c r="L663" s="475"/>
      <c r="M663" s="476"/>
      <c r="N663" s="475"/>
    </row>
    <row r="664" spans="1:14" x14ac:dyDescent="0.2">
      <c r="A664" s="475"/>
      <c r="B664" s="475"/>
      <c r="C664" s="475"/>
      <c r="D664" s="475"/>
      <c r="E664" s="475"/>
      <c r="F664" s="475"/>
      <c r="G664" s="475"/>
      <c r="H664" s="476"/>
      <c r="I664" s="627"/>
      <c r="J664" s="458"/>
      <c r="K664" s="475"/>
      <c r="L664" s="475"/>
      <c r="M664" s="476"/>
      <c r="N664" s="475"/>
    </row>
    <row r="665" spans="1:14" x14ac:dyDescent="0.2">
      <c r="A665" s="475"/>
      <c r="B665" s="475"/>
      <c r="C665" s="475"/>
      <c r="D665" s="475"/>
      <c r="E665" s="475"/>
      <c r="F665" s="475"/>
      <c r="G665" s="475"/>
      <c r="H665" s="476"/>
      <c r="I665" s="627"/>
      <c r="J665" s="458"/>
      <c r="K665" s="475"/>
      <c r="L665" s="475"/>
      <c r="M665" s="476"/>
      <c r="N665" s="475"/>
    </row>
    <row r="666" spans="1:14" x14ac:dyDescent="0.2">
      <c r="A666" s="475"/>
      <c r="B666" s="475"/>
      <c r="C666" s="475"/>
      <c r="D666" s="475"/>
      <c r="E666" s="475"/>
      <c r="F666" s="475"/>
      <c r="G666" s="475"/>
      <c r="H666" s="476"/>
      <c r="I666" s="627"/>
      <c r="J666" s="458"/>
      <c r="K666" s="475"/>
      <c r="L666" s="475"/>
      <c r="M666" s="476"/>
      <c r="N666" s="475"/>
    </row>
    <row r="667" spans="1:14" x14ac:dyDescent="0.2">
      <c r="A667" s="475"/>
      <c r="B667" s="475"/>
      <c r="C667" s="475"/>
      <c r="D667" s="475"/>
      <c r="E667" s="475"/>
      <c r="F667" s="475"/>
      <c r="G667" s="475"/>
      <c r="H667" s="476"/>
      <c r="I667" s="627"/>
      <c r="J667" s="458"/>
      <c r="K667" s="475"/>
      <c r="L667" s="475"/>
      <c r="M667" s="476"/>
      <c r="N667" s="475"/>
    </row>
    <row r="668" spans="1:14" x14ac:dyDescent="0.2">
      <c r="A668" s="475"/>
      <c r="B668" s="475"/>
      <c r="C668" s="475"/>
      <c r="D668" s="475"/>
      <c r="E668" s="475"/>
      <c r="F668" s="475"/>
      <c r="G668" s="475"/>
      <c r="H668" s="476"/>
      <c r="I668" s="627"/>
      <c r="J668" s="458"/>
      <c r="K668" s="475"/>
      <c r="L668" s="475"/>
      <c r="M668" s="476"/>
      <c r="N668" s="475"/>
    </row>
    <row r="669" spans="1:14" x14ac:dyDescent="0.2">
      <c r="A669" s="475"/>
      <c r="B669" s="475"/>
      <c r="C669" s="475"/>
      <c r="D669" s="475"/>
      <c r="E669" s="475"/>
      <c r="F669" s="475"/>
      <c r="G669" s="475"/>
      <c r="H669" s="476"/>
      <c r="I669" s="627"/>
      <c r="J669" s="458"/>
      <c r="K669" s="475"/>
      <c r="L669" s="475"/>
      <c r="M669" s="476"/>
      <c r="N669" s="475"/>
    </row>
    <row r="670" spans="1:14" x14ac:dyDescent="0.2">
      <c r="A670" s="475"/>
      <c r="B670" s="475"/>
      <c r="C670" s="475"/>
      <c r="D670" s="475"/>
      <c r="E670" s="475"/>
      <c r="F670" s="475"/>
      <c r="G670" s="475"/>
      <c r="H670" s="476"/>
      <c r="I670" s="627"/>
      <c r="J670" s="458"/>
      <c r="K670" s="475"/>
      <c r="L670" s="475"/>
      <c r="M670" s="476"/>
      <c r="N670" s="475"/>
    </row>
    <row r="671" spans="1:14" x14ac:dyDescent="0.2">
      <c r="A671" s="475"/>
      <c r="B671" s="475"/>
      <c r="C671" s="475"/>
      <c r="D671" s="475"/>
      <c r="E671" s="475"/>
      <c r="F671" s="475"/>
      <c r="G671" s="475"/>
      <c r="H671" s="476"/>
      <c r="I671" s="627"/>
      <c r="J671" s="458"/>
      <c r="K671" s="475"/>
      <c r="L671" s="475"/>
      <c r="M671" s="476"/>
      <c r="N671" s="475"/>
    </row>
    <row r="672" spans="1:14" x14ac:dyDescent="0.2">
      <c r="A672" s="475"/>
      <c r="B672" s="475"/>
      <c r="C672" s="475"/>
      <c r="D672" s="475"/>
      <c r="E672" s="475"/>
      <c r="F672" s="475"/>
      <c r="G672" s="475"/>
      <c r="H672" s="476"/>
      <c r="I672" s="627"/>
      <c r="J672" s="458"/>
      <c r="K672" s="475"/>
      <c r="L672" s="475"/>
      <c r="M672" s="476"/>
      <c r="N672" s="475"/>
    </row>
    <row r="673" spans="1:14" x14ac:dyDescent="0.2">
      <c r="A673" s="475"/>
      <c r="B673" s="475"/>
      <c r="C673" s="475"/>
      <c r="D673" s="475"/>
      <c r="E673" s="475"/>
      <c r="F673" s="475"/>
      <c r="G673" s="475"/>
      <c r="H673" s="476"/>
      <c r="I673" s="627"/>
      <c r="J673" s="458"/>
      <c r="K673" s="475"/>
      <c r="L673" s="475"/>
      <c r="M673" s="476"/>
      <c r="N673" s="475"/>
    </row>
    <row r="674" spans="1:14" x14ac:dyDescent="0.2">
      <c r="A674" s="475"/>
      <c r="B674" s="475"/>
      <c r="C674" s="475"/>
      <c r="D674" s="475"/>
      <c r="E674" s="475"/>
      <c r="F674" s="475"/>
      <c r="G674" s="475"/>
      <c r="H674" s="476"/>
      <c r="I674" s="627"/>
      <c r="J674" s="458"/>
      <c r="K674" s="475"/>
      <c r="L674" s="475"/>
      <c r="M674" s="476"/>
      <c r="N674" s="475"/>
    </row>
    <row r="675" spans="1:14" x14ac:dyDescent="0.2">
      <c r="A675" s="475"/>
      <c r="B675" s="475"/>
      <c r="C675" s="475"/>
      <c r="D675" s="475"/>
      <c r="E675" s="475"/>
      <c r="F675" s="475"/>
      <c r="G675" s="475"/>
      <c r="H675" s="476"/>
      <c r="I675" s="627"/>
      <c r="J675" s="458"/>
      <c r="K675" s="475"/>
      <c r="L675" s="475"/>
      <c r="M675" s="476"/>
      <c r="N675" s="475"/>
    </row>
    <row r="676" spans="1:14" x14ac:dyDescent="0.2">
      <c r="A676" s="475"/>
      <c r="B676" s="475"/>
      <c r="C676" s="475"/>
      <c r="D676" s="475"/>
      <c r="E676" s="475"/>
      <c r="F676" s="475"/>
      <c r="G676" s="475"/>
      <c r="H676" s="476"/>
      <c r="I676" s="627"/>
      <c r="J676" s="458"/>
      <c r="K676" s="475"/>
      <c r="L676" s="475"/>
      <c r="M676" s="476"/>
      <c r="N676" s="475"/>
    </row>
    <row r="677" spans="1:14" x14ac:dyDescent="0.2">
      <c r="A677" s="475"/>
      <c r="B677" s="475"/>
      <c r="C677" s="475"/>
      <c r="D677" s="475"/>
      <c r="E677" s="475"/>
      <c r="F677" s="475"/>
      <c r="G677" s="475"/>
      <c r="H677" s="476"/>
      <c r="I677" s="627"/>
      <c r="J677" s="458"/>
      <c r="K677" s="475"/>
      <c r="L677" s="475"/>
      <c r="M677" s="476"/>
      <c r="N677" s="475"/>
    </row>
    <row r="678" spans="1:14" x14ac:dyDescent="0.2">
      <c r="A678" s="475"/>
      <c r="B678" s="475"/>
      <c r="C678" s="475"/>
      <c r="D678" s="475"/>
      <c r="E678" s="475"/>
      <c r="F678" s="475"/>
      <c r="G678" s="475"/>
      <c r="H678" s="476"/>
      <c r="I678" s="627"/>
      <c r="J678" s="458"/>
      <c r="K678" s="475"/>
      <c r="L678" s="475"/>
      <c r="M678" s="476"/>
      <c r="N678" s="475"/>
    </row>
    <row r="679" spans="1:14" x14ac:dyDescent="0.2">
      <c r="A679" s="475"/>
      <c r="B679" s="475"/>
      <c r="C679" s="475"/>
      <c r="D679" s="475"/>
      <c r="E679" s="475"/>
      <c r="F679" s="475"/>
      <c r="G679" s="475"/>
      <c r="H679" s="476"/>
      <c r="I679" s="627"/>
      <c r="J679" s="458"/>
      <c r="K679" s="475"/>
      <c r="L679" s="475"/>
      <c r="M679" s="476"/>
      <c r="N679" s="475"/>
    </row>
    <row r="680" spans="1:14" x14ac:dyDescent="0.2">
      <c r="A680" s="475"/>
      <c r="B680" s="475"/>
      <c r="C680" s="475"/>
      <c r="D680" s="475"/>
      <c r="E680" s="475"/>
      <c r="F680" s="475"/>
      <c r="G680" s="475"/>
      <c r="H680" s="476"/>
      <c r="I680" s="627"/>
      <c r="J680" s="458"/>
      <c r="K680" s="475"/>
      <c r="L680" s="475"/>
      <c r="M680" s="476"/>
      <c r="N680" s="475"/>
    </row>
    <row r="681" spans="1:14" x14ac:dyDescent="0.2">
      <c r="A681" s="475"/>
      <c r="B681" s="475"/>
      <c r="C681" s="475"/>
      <c r="D681" s="475"/>
      <c r="E681" s="475"/>
      <c r="F681" s="475"/>
      <c r="G681" s="475"/>
      <c r="H681" s="476"/>
      <c r="I681" s="627"/>
      <c r="J681" s="458"/>
      <c r="K681" s="475"/>
      <c r="L681" s="475"/>
      <c r="M681" s="476"/>
      <c r="N681" s="475"/>
    </row>
    <row r="682" spans="1:14" x14ac:dyDescent="0.2">
      <c r="A682" s="475"/>
      <c r="B682" s="475"/>
      <c r="C682" s="475"/>
      <c r="D682" s="475"/>
      <c r="E682" s="475"/>
      <c r="F682" s="475"/>
      <c r="G682" s="475"/>
      <c r="H682" s="476"/>
      <c r="I682" s="627"/>
      <c r="J682" s="458"/>
      <c r="K682" s="475"/>
      <c r="L682" s="475"/>
      <c r="M682" s="476"/>
      <c r="N682" s="475"/>
    </row>
    <row r="683" spans="1:14" x14ac:dyDescent="0.2">
      <c r="A683" s="475"/>
      <c r="B683" s="475"/>
      <c r="C683" s="475"/>
      <c r="D683" s="475"/>
      <c r="E683" s="475"/>
      <c r="F683" s="475"/>
      <c r="G683" s="475"/>
      <c r="H683" s="476"/>
      <c r="I683" s="627"/>
      <c r="J683" s="458"/>
      <c r="K683" s="475"/>
      <c r="L683" s="475"/>
      <c r="M683" s="476"/>
      <c r="N683" s="475"/>
    </row>
    <row r="684" spans="1:14" x14ac:dyDescent="0.2">
      <c r="A684" s="475"/>
      <c r="B684" s="475"/>
      <c r="C684" s="475"/>
      <c r="D684" s="475"/>
      <c r="E684" s="475"/>
      <c r="F684" s="475"/>
      <c r="G684" s="475"/>
      <c r="H684" s="476"/>
      <c r="I684" s="627"/>
      <c r="J684" s="458"/>
      <c r="K684" s="475"/>
      <c r="L684" s="475"/>
      <c r="M684" s="476"/>
      <c r="N684" s="475"/>
    </row>
    <row r="685" spans="1:14" x14ac:dyDescent="0.2">
      <c r="A685" s="475"/>
      <c r="B685" s="475"/>
      <c r="C685" s="475"/>
      <c r="D685" s="475"/>
      <c r="E685" s="475"/>
      <c r="F685" s="475"/>
      <c r="G685" s="475"/>
      <c r="H685" s="476"/>
      <c r="I685" s="627"/>
      <c r="J685" s="458"/>
      <c r="K685" s="475"/>
      <c r="L685" s="475"/>
      <c r="M685" s="476"/>
      <c r="N685" s="475"/>
    </row>
    <row r="686" spans="1:14" x14ac:dyDescent="0.2">
      <c r="A686" s="475"/>
      <c r="B686" s="475"/>
      <c r="C686" s="475"/>
      <c r="D686" s="475"/>
      <c r="E686" s="475"/>
      <c r="F686" s="475"/>
      <c r="G686" s="475"/>
      <c r="H686" s="476"/>
      <c r="I686" s="627"/>
      <c r="J686" s="458"/>
      <c r="K686" s="475"/>
      <c r="L686" s="475"/>
      <c r="M686" s="476"/>
      <c r="N686" s="475"/>
    </row>
    <row r="687" spans="1:14" x14ac:dyDescent="0.2">
      <c r="A687" s="475"/>
      <c r="B687" s="475"/>
      <c r="C687" s="475"/>
      <c r="D687" s="475"/>
      <c r="E687" s="475"/>
      <c r="F687" s="475"/>
      <c r="G687" s="475"/>
      <c r="H687" s="476"/>
      <c r="I687" s="627"/>
      <c r="J687" s="458"/>
      <c r="K687" s="475"/>
      <c r="L687" s="475"/>
      <c r="M687" s="476"/>
      <c r="N687" s="475"/>
    </row>
    <row r="688" spans="1:14" x14ac:dyDescent="0.2">
      <c r="A688" s="475"/>
      <c r="B688" s="475"/>
      <c r="C688" s="475"/>
      <c r="D688" s="475"/>
      <c r="E688" s="475"/>
      <c r="F688" s="475"/>
      <c r="G688" s="475"/>
      <c r="H688" s="476"/>
      <c r="I688" s="627"/>
      <c r="J688" s="458"/>
      <c r="K688" s="475"/>
      <c r="L688" s="475"/>
      <c r="M688" s="476"/>
      <c r="N688" s="475"/>
    </row>
    <row r="689" spans="1:14" x14ac:dyDescent="0.2">
      <c r="A689" s="475"/>
      <c r="B689" s="475"/>
      <c r="C689" s="475"/>
      <c r="D689" s="475"/>
      <c r="E689" s="475"/>
      <c r="F689" s="475"/>
      <c r="G689" s="475"/>
      <c r="H689" s="476"/>
      <c r="I689" s="627"/>
      <c r="J689" s="458"/>
      <c r="K689" s="475"/>
      <c r="L689" s="475"/>
      <c r="M689" s="476"/>
      <c r="N689" s="475"/>
    </row>
    <row r="690" spans="1:14" x14ac:dyDescent="0.2">
      <c r="A690" s="475"/>
      <c r="B690" s="475"/>
      <c r="C690" s="475"/>
      <c r="D690" s="475"/>
      <c r="E690" s="475"/>
      <c r="F690" s="475"/>
      <c r="G690" s="475"/>
      <c r="H690" s="476"/>
      <c r="I690" s="627"/>
      <c r="J690" s="458"/>
      <c r="K690" s="475"/>
      <c r="L690" s="475"/>
      <c r="M690" s="476"/>
      <c r="N690" s="475"/>
    </row>
    <row r="691" spans="1:14" x14ac:dyDescent="0.2">
      <c r="A691" s="475"/>
      <c r="B691" s="475"/>
      <c r="C691" s="475"/>
      <c r="D691" s="475"/>
      <c r="E691" s="475"/>
      <c r="F691" s="475"/>
      <c r="G691" s="475"/>
      <c r="H691" s="476"/>
      <c r="I691" s="627"/>
      <c r="J691" s="458"/>
      <c r="K691" s="475"/>
      <c r="L691" s="475"/>
      <c r="M691" s="476"/>
      <c r="N691" s="475"/>
    </row>
    <row r="692" spans="1:14" x14ac:dyDescent="0.2">
      <c r="A692" s="475"/>
      <c r="B692" s="475"/>
      <c r="C692" s="475"/>
      <c r="D692" s="475"/>
      <c r="E692" s="475"/>
      <c r="F692" s="475"/>
      <c r="G692" s="475"/>
      <c r="H692" s="476"/>
      <c r="I692" s="627"/>
      <c r="J692" s="458"/>
      <c r="K692" s="475"/>
      <c r="L692" s="475"/>
      <c r="M692" s="476"/>
      <c r="N692" s="475"/>
    </row>
    <row r="693" spans="1:14" x14ac:dyDescent="0.2">
      <c r="A693" s="475"/>
      <c r="B693" s="475"/>
      <c r="C693" s="475"/>
      <c r="D693" s="475"/>
      <c r="E693" s="475"/>
      <c r="F693" s="475"/>
      <c r="G693" s="475"/>
      <c r="H693" s="476"/>
      <c r="I693" s="627"/>
      <c r="J693" s="458"/>
      <c r="K693" s="475"/>
      <c r="L693" s="475"/>
      <c r="M693" s="476"/>
      <c r="N693" s="475"/>
    </row>
    <row r="694" spans="1:14" x14ac:dyDescent="0.2">
      <c r="A694" s="475"/>
      <c r="B694" s="475"/>
      <c r="C694" s="475"/>
      <c r="D694" s="475"/>
      <c r="E694" s="475"/>
      <c r="F694" s="475"/>
      <c r="G694" s="475"/>
      <c r="H694" s="476"/>
      <c r="I694" s="627"/>
      <c r="J694" s="458"/>
      <c r="K694" s="475"/>
      <c r="L694" s="475"/>
      <c r="M694" s="476"/>
      <c r="N694" s="475"/>
    </row>
    <row r="695" spans="1:14" x14ac:dyDescent="0.2">
      <c r="A695" s="475"/>
      <c r="B695" s="475"/>
      <c r="C695" s="475"/>
      <c r="D695" s="475"/>
      <c r="E695" s="475"/>
      <c r="F695" s="475"/>
      <c r="G695" s="475"/>
      <c r="H695" s="476"/>
      <c r="I695" s="627"/>
      <c r="J695" s="458"/>
      <c r="K695" s="475"/>
      <c r="L695" s="475"/>
      <c r="M695" s="476"/>
      <c r="N695" s="475"/>
    </row>
    <row r="696" spans="1:14" x14ac:dyDescent="0.2">
      <c r="A696" s="475"/>
      <c r="B696" s="475"/>
      <c r="C696" s="475"/>
      <c r="D696" s="475"/>
      <c r="E696" s="475"/>
      <c r="F696" s="475"/>
      <c r="G696" s="475"/>
      <c r="H696" s="476"/>
      <c r="I696" s="627"/>
      <c r="J696" s="458"/>
      <c r="K696" s="475"/>
      <c r="L696" s="475"/>
      <c r="M696" s="476"/>
      <c r="N696" s="475"/>
    </row>
    <row r="697" spans="1:14" x14ac:dyDescent="0.2">
      <c r="A697" s="475"/>
      <c r="B697" s="475"/>
      <c r="C697" s="475"/>
      <c r="D697" s="475"/>
      <c r="E697" s="475"/>
      <c r="F697" s="475"/>
      <c r="G697" s="475"/>
      <c r="H697" s="476"/>
      <c r="I697" s="627"/>
      <c r="J697" s="458"/>
      <c r="K697" s="475"/>
      <c r="L697" s="475"/>
      <c r="M697" s="476"/>
      <c r="N697" s="475"/>
    </row>
    <row r="698" spans="1:14" x14ac:dyDescent="0.2">
      <c r="A698" s="475"/>
      <c r="B698" s="475"/>
      <c r="C698" s="475"/>
      <c r="D698" s="475"/>
      <c r="E698" s="475"/>
      <c r="F698" s="475"/>
      <c r="G698" s="475"/>
      <c r="H698" s="476"/>
      <c r="I698" s="627"/>
      <c r="J698" s="458"/>
      <c r="K698" s="475"/>
      <c r="L698" s="475"/>
      <c r="M698" s="476"/>
      <c r="N698" s="475"/>
    </row>
    <row r="699" spans="1:14" x14ac:dyDescent="0.2">
      <c r="A699" s="475"/>
      <c r="B699" s="475"/>
      <c r="C699" s="475"/>
      <c r="D699" s="475"/>
      <c r="E699" s="475"/>
      <c r="F699" s="475"/>
      <c r="G699" s="475"/>
      <c r="H699" s="476"/>
      <c r="I699" s="627"/>
      <c r="J699" s="458"/>
      <c r="K699" s="475"/>
      <c r="L699" s="475"/>
      <c r="M699" s="476"/>
      <c r="N699" s="475"/>
    </row>
    <row r="700" spans="1:14" x14ac:dyDescent="0.2">
      <c r="A700" s="475"/>
      <c r="B700" s="475"/>
      <c r="C700" s="475"/>
      <c r="D700" s="475"/>
      <c r="E700" s="475"/>
      <c r="F700" s="475"/>
      <c r="G700" s="475"/>
      <c r="H700" s="476"/>
      <c r="I700" s="627"/>
      <c r="J700" s="458"/>
      <c r="K700" s="475"/>
      <c r="L700" s="475"/>
      <c r="M700" s="476"/>
      <c r="N700" s="475"/>
    </row>
    <row r="701" spans="1:14" x14ac:dyDescent="0.2">
      <c r="A701" s="475"/>
      <c r="B701" s="475"/>
      <c r="C701" s="475"/>
      <c r="D701" s="475"/>
      <c r="E701" s="475"/>
      <c r="F701" s="475"/>
      <c r="G701" s="475"/>
      <c r="H701" s="476"/>
      <c r="I701" s="627"/>
      <c r="J701" s="458"/>
      <c r="K701" s="475"/>
      <c r="L701" s="475"/>
      <c r="M701" s="476"/>
      <c r="N701" s="475"/>
    </row>
    <row r="702" spans="1:14" x14ac:dyDescent="0.2">
      <c r="A702" s="475"/>
      <c r="B702" s="475"/>
      <c r="C702" s="475"/>
      <c r="D702" s="475"/>
      <c r="E702" s="475"/>
      <c r="F702" s="475"/>
      <c r="G702" s="475"/>
      <c r="H702" s="476"/>
      <c r="I702" s="627"/>
      <c r="J702" s="458"/>
      <c r="K702" s="475"/>
      <c r="L702" s="475"/>
      <c r="M702" s="476"/>
      <c r="N702" s="475"/>
    </row>
    <row r="703" spans="1:14" x14ac:dyDescent="0.2">
      <c r="A703" s="475"/>
      <c r="B703" s="475"/>
      <c r="C703" s="475"/>
      <c r="D703" s="475"/>
      <c r="E703" s="475"/>
      <c r="F703" s="475"/>
      <c r="G703" s="475"/>
      <c r="H703" s="476"/>
      <c r="I703" s="627"/>
      <c r="J703" s="458"/>
      <c r="K703" s="475"/>
      <c r="L703" s="475"/>
      <c r="M703" s="476"/>
      <c r="N703" s="475"/>
    </row>
    <row r="704" spans="1:14" x14ac:dyDescent="0.2">
      <c r="A704" s="475"/>
      <c r="B704" s="475"/>
      <c r="C704" s="475"/>
      <c r="D704" s="475"/>
      <c r="E704" s="475"/>
      <c r="F704" s="475"/>
      <c r="G704" s="475"/>
      <c r="H704" s="476"/>
      <c r="I704" s="627"/>
      <c r="J704" s="458"/>
      <c r="K704" s="475"/>
      <c r="L704" s="475"/>
      <c r="M704" s="476"/>
      <c r="N704" s="475"/>
    </row>
    <row r="705" spans="1:14" x14ac:dyDescent="0.2">
      <c r="A705" s="475"/>
      <c r="B705" s="475"/>
      <c r="C705" s="475"/>
      <c r="D705" s="475"/>
      <c r="E705" s="475"/>
      <c r="F705" s="475"/>
      <c r="G705" s="475"/>
      <c r="H705" s="476"/>
      <c r="I705" s="627"/>
      <c r="J705" s="458"/>
      <c r="K705" s="475"/>
      <c r="L705" s="475"/>
      <c r="M705" s="476"/>
      <c r="N705" s="475"/>
    </row>
    <row r="706" spans="1:14" x14ac:dyDescent="0.2">
      <c r="A706" s="475"/>
      <c r="B706" s="475"/>
      <c r="C706" s="475"/>
      <c r="D706" s="475"/>
      <c r="E706" s="475"/>
      <c r="F706" s="475"/>
      <c r="G706" s="475"/>
      <c r="H706" s="476"/>
      <c r="I706" s="627"/>
      <c r="J706" s="458"/>
      <c r="K706" s="475"/>
      <c r="L706" s="475"/>
      <c r="M706" s="476"/>
      <c r="N706" s="475"/>
    </row>
    <row r="707" spans="1:14" x14ac:dyDescent="0.2">
      <c r="A707" s="475"/>
      <c r="B707" s="475"/>
      <c r="C707" s="475"/>
      <c r="D707" s="475"/>
      <c r="E707" s="475"/>
      <c r="F707" s="475"/>
      <c r="G707" s="475"/>
      <c r="H707" s="476"/>
      <c r="I707" s="627"/>
      <c r="J707" s="458"/>
      <c r="K707" s="475"/>
      <c r="L707" s="475"/>
      <c r="M707" s="476"/>
      <c r="N707" s="475"/>
    </row>
    <row r="708" spans="1:14" x14ac:dyDescent="0.2">
      <c r="A708" s="475"/>
      <c r="B708" s="475"/>
      <c r="C708" s="475"/>
      <c r="D708" s="475"/>
      <c r="E708" s="475"/>
      <c r="F708" s="475"/>
      <c r="G708" s="475"/>
      <c r="H708" s="476"/>
      <c r="I708" s="627"/>
      <c r="J708" s="458"/>
      <c r="K708" s="475"/>
      <c r="L708" s="475"/>
      <c r="M708" s="476"/>
      <c r="N708" s="475"/>
    </row>
    <row r="709" spans="1:14" x14ac:dyDescent="0.2">
      <c r="A709" s="475"/>
      <c r="B709" s="475"/>
      <c r="C709" s="475"/>
      <c r="D709" s="475"/>
      <c r="E709" s="475"/>
      <c r="F709" s="475"/>
      <c r="G709" s="475"/>
      <c r="H709" s="476"/>
      <c r="I709" s="627"/>
      <c r="J709" s="458"/>
      <c r="K709" s="475"/>
      <c r="L709" s="475"/>
      <c r="M709" s="476"/>
      <c r="N709" s="475"/>
    </row>
    <row r="710" spans="1:14" x14ac:dyDescent="0.2">
      <c r="A710" s="475"/>
      <c r="B710" s="475"/>
      <c r="C710" s="475"/>
      <c r="D710" s="475"/>
      <c r="E710" s="475"/>
      <c r="F710" s="475"/>
      <c r="G710" s="475"/>
      <c r="H710" s="476"/>
      <c r="I710" s="627"/>
      <c r="J710" s="458"/>
      <c r="K710" s="475"/>
      <c r="L710" s="475"/>
      <c r="M710" s="476"/>
      <c r="N710" s="475"/>
    </row>
    <row r="711" spans="1:14" x14ac:dyDescent="0.2">
      <c r="A711" s="475"/>
      <c r="B711" s="475"/>
      <c r="C711" s="475"/>
      <c r="D711" s="475"/>
      <c r="E711" s="475"/>
      <c r="F711" s="475"/>
      <c r="G711" s="475"/>
      <c r="H711" s="476"/>
      <c r="I711" s="627"/>
      <c r="J711" s="458"/>
      <c r="K711" s="475"/>
      <c r="L711" s="475"/>
      <c r="M711" s="476"/>
      <c r="N711" s="475"/>
    </row>
    <row r="712" spans="1:14" x14ac:dyDescent="0.2">
      <c r="A712" s="475"/>
      <c r="B712" s="475"/>
      <c r="C712" s="475"/>
      <c r="D712" s="475"/>
      <c r="E712" s="475"/>
      <c r="F712" s="475"/>
      <c r="G712" s="475"/>
      <c r="H712" s="476"/>
      <c r="I712" s="627"/>
      <c r="J712" s="458"/>
      <c r="K712" s="475"/>
      <c r="L712" s="475"/>
      <c r="M712" s="476"/>
      <c r="N712" s="475"/>
    </row>
    <row r="713" spans="1:14" x14ac:dyDescent="0.2">
      <c r="A713" s="475"/>
      <c r="B713" s="475"/>
      <c r="C713" s="475"/>
      <c r="D713" s="475"/>
      <c r="E713" s="475"/>
      <c r="F713" s="475"/>
      <c r="G713" s="475"/>
      <c r="H713" s="476"/>
      <c r="I713" s="627"/>
      <c r="J713" s="458"/>
      <c r="K713" s="475"/>
      <c r="L713" s="475"/>
      <c r="M713" s="476"/>
      <c r="N713" s="475"/>
    </row>
    <row r="714" spans="1:14" x14ac:dyDescent="0.2">
      <c r="A714" s="475"/>
      <c r="B714" s="475"/>
      <c r="C714" s="475"/>
      <c r="D714" s="475"/>
      <c r="E714" s="475"/>
      <c r="F714" s="475"/>
      <c r="G714" s="475"/>
      <c r="H714" s="476"/>
      <c r="I714" s="627"/>
      <c r="J714" s="458"/>
      <c r="K714" s="475"/>
      <c r="L714" s="475"/>
      <c r="M714" s="476"/>
      <c r="N714" s="475"/>
    </row>
    <row r="715" spans="1:14" x14ac:dyDescent="0.2">
      <c r="A715" s="475"/>
      <c r="B715" s="475"/>
      <c r="C715" s="475"/>
      <c r="D715" s="475"/>
      <c r="E715" s="475"/>
      <c r="F715" s="475"/>
      <c r="G715" s="475"/>
      <c r="H715" s="476"/>
      <c r="I715" s="627"/>
      <c r="J715" s="458"/>
      <c r="K715" s="475"/>
      <c r="L715" s="475"/>
      <c r="M715" s="476"/>
      <c r="N715" s="475"/>
    </row>
    <row r="716" spans="1:14" x14ac:dyDescent="0.2">
      <c r="A716" s="475"/>
      <c r="B716" s="475"/>
      <c r="C716" s="475"/>
      <c r="D716" s="475"/>
      <c r="E716" s="475"/>
      <c r="F716" s="475"/>
      <c r="G716" s="475"/>
      <c r="H716" s="476"/>
      <c r="I716" s="627"/>
      <c r="J716" s="458"/>
      <c r="K716" s="475"/>
      <c r="L716" s="475"/>
      <c r="M716" s="476"/>
      <c r="N716" s="475"/>
    </row>
    <row r="717" spans="1:14" x14ac:dyDescent="0.2">
      <c r="A717" s="475"/>
      <c r="B717" s="475"/>
      <c r="C717" s="475"/>
      <c r="D717" s="475"/>
      <c r="E717" s="475"/>
      <c r="F717" s="475"/>
      <c r="G717" s="475"/>
      <c r="H717" s="476"/>
      <c r="I717" s="627"/>
      <c r="J717" s="458"/>
      <c r="K717" s="475"/>
      <c r="L717" s="475"/>
      <c r="M717" s="476"/>
      <c r="N717" s="475"/>
    </row>
    <row r="718" spans="1:14" x14ac:dyDescent="0.2">
      <c r="A718" s="475"/>
      <c r="B718" s="475"/>
      <c r="C718" s="475"/>
      <c r="D718" s="475"/>
      <c r="E718" s="475"/>
      <c r="F718" s="475"/>
      <c r="G718" s="475"/>
      <c r="H718" s="476"/>
      <c r="I718" s="627"/>
      <c r="J718" s="458"/>
      <c r="K718" s="475"/>
      <c r="L718" s="475"/>
      <c r="M718" s="476"/>
      <c r="N718" s="475"/>
    </row>
    <row r="719" spans="1:14" x14ac:dyDescent="0.2">
      <c r="A719" s="475"/>
      <c r="B719" s="475"/>
      <c r="C719" s="475"/>
      <c r="D719" s="475"/>
      <c r="E719" s="475"/>
      <c r="F719" s="475"/>
      <c r="G719" s="475"/>
      <c r="H719" s="476"/>
      <c r="I719" s="627"/>
      <c r="J719" s="458"/>
      <c r="K719" s="475"/>
      <c r="L719" s="475"/>
      <c r="M719" s="476"/>
      <c r="N719" s="475"/>
    </row>
    <row r="720" spans="1:14" x14ac:dyDescent="0.2">
      <c r="A720" s="475"/>
      <c r="B720" s="475"/>
      <c r="C720" s="475"/>
      <c r="D720" s="475"/>
      <c r="E720" s="475"/>
      <c r="F720" s="475"/>
      <c r="G720" s="475"/>
      <c r="H720" s="476"/>
      <c r="I720" s="627"/>
      <c r="J720" s="458"/>
      <c r="K720" s="475"/>
      <c r="L720" s="475"/>
      <c r="M720" s="476"/>
      <c r="N720" s="475"/>
    </row>
    <row r="721" spans="1:14" x14ac:dyDescent="0.2">
      <c r="A721" s="475"/>
      <c r="B721" s="475"/>
      <c r="C721" s="475"/>
      <c r="D721" s="475"/>
      <c r="E721" s="475"/>
      <c r="F721" s="475"/>
      <c r="G721" s="475"/>
      <c r="H721" s="476"/>
      <c r="I721" s="627"/>
      <c r="J721" s="458"/>
      <c r="K721" s="475"/>
      <c r="L721" s="475"/>
      <c r="M721" s="476"/>
      <c r="N721" s="475"/>
    </row>
    <row r="722" spans="1:14" x14ac:dyDescent="0.2">
      <c r="A722" s="475"/>
      <c r="B722" s="475"/>
      <c r="C722" s="475"/>
      <c r="D722" s="475"/>
      <c r="E722" s="475"/>
      <c r="F722" s="475"/>
      <c r="G722" s="475"/>
      <c r="H722" s="476"/>
      <c r="I722" s="627"/>
      <c r="J722" s="458"/>
      <c r="K722" s="475"/>
      <c r="L722" s="475"/>
      <c r="M722" s="476"/>
      <c r="N722" s="475"/>
    </row>
    <row r="723" spans="1:14" x14ac:dyDescent="0.2">
      <c r="A723" s="475"/>
      <c r="B723" s="475"/>
      <c r="C723" s="475"/>
      <c r="D723" s="475"/>
      <c r="E723" s="475"/>
      <c r="F723" s="475"/>
      <c r="G723" s="475"/>
      <c r="H723" s="476"/>
      <c r="I723" s="627"/>
      <c r="J723" s="458"/>
      <c r="K723" s="475"/>
      <c r="L723" s="475"/>
      <c r="M723" s="476"/>
      <c r="N723" s="475"/>
    </row>
    <row r="724" spans="1:14" x14ac:dyDescent="0.2">
      <c r="A724" s="475"/>
      <c r="B724" s="475"/>
      <c r="C724" s="475"/>
      <c r="D724" s="475"/>
      <c r="E724" s="475"/>
      <c r="F724" s="475"/>
      <c r="G724" s="475"/>
      <c r="H724" s="476"/>
      <c r="I724" s="627"/>
      <c r="J724" s="458"/>
      <c r="K724" s="475"/>
      <c r="L724" s="475"/>
      <c r="M724" s="476"/>
      <c r="N724" s="475"/>
    </row>
    <row r="725" spans="1:14" x14ac:dyDescent="0.2">
      <c r="A725" s="475"/>
      <c r="B725" s="475"/>
      <c r="C725" s="475"/>
      <c r="D725" s="475"/>
      <c r="E725" s="475"/>
      <c r="F725" s="475"/>
      <c r="G725" s="475"/>
      <c r="H725" s="476"/>
      <c r="I725" s="627"/>
      <c r="J725" s="458"/>
      <c r="K725" s="475"/>
      <c r="L725" s="475"/>
      <c r="M725" s="476"/>
      <c r="N725" s="475"/>
    </row>
    <row r="726" spans="1:14" x14ac:dyDescent="0.2">
      <c r="A726" s="475"/>
      <c r="B726" s="475"/>
      <c r="C726" s="475"/>
      <c r="D726" s="475"/>
      <c r="E726" s="475"/>
      <c r="F726" s="475"/>
      <c r="G726" s="475"/>
      <c r="H726" s="476"/>
      <c r="I726" s="627"/>
      <c r="J726" s="458"/>
      <c r="K726" s="475"/>
      <c r="L726" s="475"/>
      <c r="M726" s="476"/>
      <c r="N726" s="475"/>
    </row>
    <row r="727" spans="1:14" x14ac:dyDescent="0.2">
      <c r="A727" s="475"/>
      <c r="B727" s="475"/>
      <c r="C727" s="475"/>
      <c r="D727" s="475"/>
      <c r="E727" s="475"/>
      <c r="F727" s="475"/>
      <c r="G727" s="475"/>
      <c r="H727" s="476"/>
      <c r="I727" s="627"/>
      <c r="J727" s="458"/>
      <c r="K727" s="475"/>
      <c r="L727" s="475"/>
      <c r="M727" s="476"/>
      <c r="N727" s="475"/>
    </row>
    <row r="728" spans="1:14" x14ac:dyDescent="0.2">
      <c r="A728" s="475"/>
      <c r="B728" s="475"/>
      <c r="C728" s="475"/>
      <c r="D728" s="475"/>
      <c r="E728" s="475"/>
      <c r="F728" s="475"/>
      <c r="G728" s="475"/>
      <c r="H728" s="476"/>
      <c r="I728" s="627"/>
      <c r="J728" s="458"/>
      <c r="K728" s="475"/>
      <c r="L728" s="475"/>
      <c r="M728" s="476"/>
      <c r="N728" s="475"/>
    </row>
    <row r="729" spans="1:14" x14ac:dyDescent="0.2">
      <c r="A729" s="475"/>
      <c r="B729" s="475"/>
      <c r="C729" s="475"/>
      <c r="D729" s="475"/>
      <c r="E729" s="475"/>
      <c r="F729" s="475"/>
      <c r="G729" s="475"/>
      <c r="H729" s="476"/>
      <c r="I729" s="627"/>
      <c r="J729" s="458"/>
      <c r="K729" s="475"/>
      <c r="L729" s="475"/>
      <c r="M729" s="476"/>
      <c r="N729" s="475"/>
    </row>
    <row r="730" spans="1:14" x14ac:dyDescent="0.2">
      <c r="A730" s="475"/>
      <c r="B730" s="475"/>
      <c r="C730" s="475"/>
      <c r="D730" s="475"/>
      <c r="E730" s="475"/>
      <c r="F730" s="475"/>
      <c r="G730" s="475"/>
      <c r="H730" s="476"/>
      <c r="I730" s="627"/>
      <c r="J730" s="458"/>
      <c r="K730" s="475"/>
      <c r="L730" s="475"/>
      <c r="M730" s="476"/>
      <c r="N730" s="475"/>
    </row>
    <row r="731" spans="1:14" x14ac:dyDescent="0.2">
      <c r="A731" s="475"/>
      <c r="B731" s="475"/>
      <c r="C731" s="475"/>
      <c r="D731" s="475"/>
      <c r="E731" s="475"/>
      <c r="F731" s="475"/>
      <c r="G731" s="475"/>
      <c r="H731" s="476"/>
      <c r="I731" s="627"/>
      <c r="J731" s="458"/>
      <c r="K731" s="475"/>
      <c r="L731" s="475"/>
      <c r="M731" s="476"/>
      <c r="N731" s="475"/>
    </row>
    <row r="732" spans="1:14" x14ac:dyDescent="0.2">
      <c r="A732" s="475"/>
      <c r="B732" s="475"/>
      <c r="C732" s="475"/>
      <c r="D732" s="475"/>
      <c r="E732" s="475"/>
      <c r="F732" s="475"/>
      <c r="G732" s="475"/>
      <c r="H732" s="476"/>
      <c r="I732" s="627"/>
      <c r="J732" s="458"/>
      <c r="K732" s="475"/>
      <c r="L732" s="475"/>
      <c r="M732" s="476"/>
      <c r="N732" s="475"/>
    </row>
    <row r="733" spans="1:14" x14ac:dyDescent="0.2">
      <c r="A733" s="475"/>
      <c r="B733" s="475"/>
      <c r="C733" s="475"/>
      <c r="D733" s="475"/>
      <c r="E733" s="475"/>
      <c r="F733" s="475"/>
      <c r="G733" s="475"/>
      <c r="H733" s="476"/>
      <c r="I733" s="627"/>
      <c r="J733" s="458"/>
      <c r="K733" s="475"/>
      <c r="L733" s="475"/>
      <c r="M733" s="476"/>
      <c r="N733" s="475"/>
    </row>
    <row r="734" spans="1:14" x14ac:dyDescent="0.2">
      <c r="A734" s="475"/>
      <c r="B734" s="475"/>
      <c r="C734" s="475"/>
      <c r="D734" s="475"/>
      <c r="E734" s="475"/>
      <c r="F734" s="475"/>
      <c r="G734" s="475"/>
      <c r="H734" s="476"/>
      <c r="I734" s="627"/>
      <c r="J734" s="458"/>
      <c r="K734" s="475"/>
      <c r="L734" s="475"/>
      <c r="M734" s="476"/>
      <c r="N734" s="475"/>
    </row>
    <row r="735" spans="1:14" x14ac:dyDescent="0.2">
      <c r="A735" s="475"/>
      <c r="B735" s="475"/>
      <c r="C735" s="475"/>
      <c r="D735" s="475"/>
      <c r="E735" s="475"/>
      <c r="F735" s="475"/>
      <c r="G735" s="475"/>
      <c r="H735" s="476"/>
      <c r="I735" s="627"/>
      <c r="J735" s="458"/>
      <c r="K735" s="475"/>
      <c r="L735" s="475"/>
      <c r="M735" s="476"/>
      <c r="N735" s="475"/>
    </row>
    <row r="736" spans="1:14" x14ac:dyDescent="0.2">
      <c r="A736" s="475"/>
      <c r="B736" s="475"/>
      <c r="C736" s="475"/>
      <c r="D736" s="475"/>
      <c r="E736" s="475"/>
      <c r="F736" s="475"/>
      <c r="G736" s="475"/>
      <c r="H736" s="476"/>
      <c r="I736" s="627"/>
      <c r="J736" s="458"/>
      <c r="K736" s="475"/>
      <c r="L736" s="475"/>
      <c r="M736" s="476"/>
      <c r="N736" s="475"/>
    </row>
    <row r="737" spans="1:14" x14ac:dyDescent="0.2">
      <c r="A737" s="475"/>
      <c r="B737" s="475"/>
      <c r="C737" s="475"/>
      <c r="D737" s="475"/>
      <c r="E737" s="475"/>
      <c r="F737" s="475"/>
      <c r="G737" s="475"/>
      <c r="H737" s="476"/>
      <c r="I737" s="627"/>
      <c r="J737" s="458"/>
      <c r="K737" s="475"/>
      <c r="L737" s="475"/>
      <c r="M737" s="476"/>
      <c r="N737" s="475"/>
    </row>
    <row r="738" spans="1:14" x14ac:dyDescent="0.2">
      <c r="A738" s="475"/>
      <c r="B738" s="475"/>
      <c r="C738" s="475"/>
      <c r="D738" s="475"/>
      <c r="E738" s="475"/>
      <c r="F738" s="475"/>
      <c r="G738" s="475"/>
      <c r="H738" s="476"/>
      <c r="I738" s="627"/>
      <c r="J738" s="458"/>
      <c r="K738" s="475"/>
      <c r="L738" s="475"/>
      <c r="M738" s="476"/>
      <c r="N738" s="475"/>
    </row>
    <row r="739" spans="1:14" x14ac:dyDescent="0.2">
      <c r="A739" s="475"/>
      <c r="B739" s="475"/>
      <c r="C739" s="475"/>
      <c r="D739" s="475"/>
      <c r="E739" s="475"/>
      <c r="F739" s="475"/>
      <c r="G739" s="475"/>
      <c r="H739" s="476"/>
      <c r="I739" s="627"/>
      <c r="J739" s="458"/>
      <c r="K739" s="475"/>
      <c r="L739" s="475"/>
      <c r="M739" s="476"/>
      <c r="N739" s="475"/>
    </row>
    <row r="740" spans="1:14" x14ac:dyDescent="0.2">
      <c r="A740" s="475"/>
      <c r="B740" s="475"/>
      <c r="C740" s="475"/>
      <c r="D740" s="475"/>
      <c r="E740" s="475"/>
      <c r="F740" s="475"/>
      <c r="G740" s="475"/>
      <c r="H740" s="476"/>
      <c r="I740" s="627"/>
      <c r="J740" s="458"/>
      <c r="K740" s="475"/>
      <c r="L740" s="475"/>
      <c r="M740" s="476"/>
      <c r="N740" s="475"/>
    </row>
    <row r="741" spans="1:14" x14ac:dyDescent="0.2">
      <c r="A741" s="475"/>
      <c r="B741" s="475"/>
      <c r="C741" s="475"/>
      <c r="D741" s="475"/>
      <c r="E741" s="475"/>
      <c r="F741" s="475"/>
      <c r="G741" s="475"/>
      <c r="H741" s="476"/>
      <c r="I741" s="627"/>
      <c r="J741" s="458"/>
      <c r="K741" s="475"/>
      <c r="L741" s="475"/>
      <c r="M741" s="476"/>
      <c r="N741" s="475"/>
    </row>
    <row r="742" spans="1:14" x14ac:dyDescent="0.2">
      <c r="A742" s="475"/>
      <c r="B742" s="475"/>
      <c r="C742" s="475"/>
      <c r="D742" s="475"/>
      <c r="E742" s="475"/>
      <c r="F742" s="475"/>
      <c r="G742" s="475"/>
      <c r="H742" s="476"/>
      <c r="I742" s="627"/>
      <c r="J742" s="458"/>
      <c r="K742" s="475"/>
      <c r="L742" s="475"/>
      <c r="M742" s="476"/>
      <c r="N742" s="475"/>
    </row>
    <row r="743" spans="1:14" x14ac:dyDescent="0.2">
      <c r="A743" s="475"/>
      <c r="B743" s="475"/>
      <c r="C743" s="475"/>
      <c r="D743" s="475"/>
      <c r="E743" s="475"/>
      <c r="F743" s="475"/>
      <c r="G743" s="475"/>
      <c r="H743" s="476"/>
      <c r="I743" s="627"/>
      <c r="J743" s="458"/>
      <c r="K743" s="475"/>
      <c r="L743" s="475"/>
      <c r="M743" s="476"/>
      <c r="N743" s="475"/>
    </row>
    <row r="744" spans="1:14" x14ac:dyDescent="0.2">
      <c r="A744" s="475"/>
      <c r="B744" s="475"/>
      <c r="C744" s="475"/>
      <c r="D744" s="475"/>
      <c r="E744" s="475"/>
      <c r="F744" s="475"/>
      <c r="G744" s="475"/>
      <c r="H744" s="476"/>
      <c r="I744" s="627"/>
      <c r="J744" s="458"/>
      <c r="K744" s="475"/>
      <c r="L744" s="475"/>
      <c r="M744" s="476"/>
      <c r="N744" s="475"/>
    </row>
    <row r="745" spans="1:14" x14ac:dyDescent="0.2">
      <c r="A745" s="475"/>
      <c r="B745" s="475"/>
      <c r="C745" s="475"/>
      <c r="D745" s="475"/>
      <c r="E745" s="475"/>
      <c r="F745" s="475"/>
      <c r="G745" s="475"/>
      <c r="H745" s="476"/>
      <c r="I745" s="627"/>
      <c r="J745" s="458"/>
      <c r="K745" s="475"/>
      <c r="L745" s="475"/>
      <c r="M745" s="476"/>
      <c r="N745" s="475"/>
    </row>
    <row r="746" spans="1:14" x14ac:dyDescent="0.2">
      <c r="A746" s="475"/>
      <c r="B746" s="475"/>
      <c r="C746" s="475"/>
      <c r="D746" s="475"/>
      <c r="E746" s="475"/>
      <c r="F746" s="475"/>
      <c r="G746" s="475"/>
      <c r="H746" s="476"/>
      <c r="I746" s="627"/>
      <c r="J746" s="458"/>
      <c r="K746" s="475"/>
      <c r="L746" s="475"/>
      <c r="M746" s="476"/>
      <c r="N746" s="475"/>
    </row>
    <row r="747" spans="1:14" x14ac:dyDescent="0.2">
      <c r="A747" s="475"/>
      <c r="B747" s="475"/>
      <c r="C747" s="475"/>
      <c r="D747" s="475"/>
      <c r="E747" s="475"/>
      <c r="F747" s="475"/>
      <c r="G747" s="475"/>
      <c r="H747" s="476"/>
      <c r="I747" s="627"/>
      <c r="J747" s="458"/>
      <c r="K747" s="475"/>
      <c r="L747" s="475"/>
      <c r="M747" s="476"/>
      <c r="N747" s="475"/>
    </row>
    <row r="748" spans="1:14" x14ac:dyDescent="0.2">
      <c r="A748" s="475"/>
      <c r="B748" s="475"/>
      <c r="C748" s="475"/>
      <c r="D748" s="475"/>
      <c r="E748" s="475"/>
      <c r="F748" s="475"/>
      <c r="G748" s="475"/>
      <c r="H748" s="476"/>
      <c r="I748" s="627"/>
      <c r="J748" s="458"/>
      <c r="K748" s="475"/>
      <c r="L748" s="475"/>
      <c r="M748" s="476"/>
      <c r="N748" s="475"/>
    </row>
    <row r="749" spans="1:14" x14ac:dyDescent="0.2">
      <c r="A749" s="475"/>
      <c r="B749" s="475"/>
      <c r="C749" s="475"/>
      <c r="D749" s="475"/>
      <c r="E749" s="475"/>
      <c r="F749" s="475"/>
      <c r="G749" s="475"/>
      <c r="H749" s="476"/>
      <c r="I749" s="627"/>
      <c r="J749" s="458"/>
      <c r="K749" s="475"/>
      <c r="L749" s="475"/>
      <c r="M749" s="476"/>
      <c r="N749" s="475"/>
    </row>
    <row r="750" spans="1:14" x14ac:dyDescent="0.2">
      <c r="A750" s="475"/>
      <c r="B750" s="475"/>
      <c r="C750" s="475"/>
      <c r="D750" s="475"/>
      <c r="E750" s="475"/>
      <c r="F750" s="475"/>
      <c r="G750" s="475"/>
      <c r="H750" s="476"/>
      <c r="I750" s="627"/>
      <c r="J750" s="458"/>
      <c r="K750" s="475"/>
      <c r="L750" s="475"/>
      <c r="M750" s="476"/>
      <c r="N750" s="475"/>
    </row>
    <row r="751" spans="1:14" x14ac:dyDescent="0.2">
      <c r="A751" s="475"/>
      <c r="B751" s="475"/>
      <c r="C751" s="475"/>
      <c r="D751" s="475"/>
      <c r="E751" s="475"/>
      <c r="F751" s="475"/>
      <c r="G751" s="475"/>
      <c r="H751" s="476"/>
      <c r="I751" s="627"/>
      <c r="J751" s="458"/>
      <c r="K751" s="475"/>
      <c r="L751" s="475"/>
      <c r="M751" s="476"/>
      <c r="N751" s="475"/>
    </row>
    <row r="752" spans="1:14" x14ac:dyDescent="0.2">
      <c r="A752" s="475"/>
      <c r="B752" s="475"/>
      <c r="C752" s="475"/>
      <c r="D752" s="475"/>
      <c r="E752" s="475"/>
      <c r="F752" s="475"/>
      <c r="G752" s="475"/>
      <c r="H752" s="476"/>
      <c r="I752" s="627"/>
      <c r="J752" s="458"/>
      <c r="K752" s="475"/>
      <c r="L752" s="475"/>
      <c r="M752" s="476"/>
      <c r="N752" s="475"/>
    </row>
    <row r="753" spans="1:14" x14ac:dyDescent="0.2">
      <c r="A753" s="475"/>
      <c r="B753" s="475"/>
      <c r="C753" s="475"/>
      <c r="D753" s="475"/>
      <c r="E753" s="475"/>
      <c r="F753" s="475"/>
      <c r="G753" s="475"/>
      <c r="H753" s="476"/>
      <c r="I753" s="627"/>
      <c r="J753" s="458"/>
      <c r="K753" s="475"/>
      <c r="L753" s="475"/>
      <c r="M753" s="476"/>
      <c r="N753" s="475"/>
    </row>
    <row r="754" spans="1:14" x14ac:dyDescent="0.2">
      <c r="A754" s="475"/>
      <c r="B754" s="475"/>
      <c r="C754" s="475"/>
      <c r="D754" s="475"/>
      <c r="E754" s="475"/>
      <c r="F754" s="475"/>
      <c r="G754" s="475"/>
      <c r="H754" s="476"/>
      <c r="I754" s="627"/>
      <c r="J754" s="458"/>
      <c r="K754" s="475"/>
      <c r="L754" s="475"/>
      <c r="M754" s="476"/>
      <c r="N754" s="475"/>
    </row>
    <row r="755" spans="1:14" x14ac:dyDescent="0.2">
      <c r="A755" s="475"/>
      <c r="B755" s="475"/>
      <c r="C755" s="475"/>
      <c r="D755" s="475"/>
      <c r="E755" s="475"/>
      <c r="F755" s="475"/>
      <c r="G755" s="475"/>
      <c r="H755" s="476"/>
      <c r="I755" s="627"/>
      <c r="J755" s="458"/>
      <c r="K755" s="475"/>
      <c r="L755" s="475"/>
      <c r="M755" s="476"/>
      <c r="N755" s="475"/>
    </row>
    <row r="756" spans="1:14" x14ac:dyDescent="0.2">
      <c r="A756" s="475"/>
      <c r="B756" s="475"/>
      <c r="C756" s="475"/>
      <c r="D756" s="475"/>
      <c r="E756" s="475"/>
      <c r="F756" s="475"/>
      <c r="G756" s="475"/>
      <c r="H756" s="476"/>
      <c r="I756" s="627"/>
      <c r="J756" s="458"/>
      <c r="K756" s="475"/>
      <c r="L756" s="475"/>
      <c r="M756" s="476"/>
      <c r="N756" s="475"/>
    </row>
    <row r="757" spans="1:14" x14ac:dyDescent="0.2">
      <c r="A757" s="475"/>
      <c r="B757" s="475"/>
      <c r="C757" s="475"/>
      <c r="D757" s="475"/>
      <c r="E757" s="475"/>
      <c r="F757" s="475"/>
      <c r="G757" s="475"/>
      <c r="H757" s="476"/>
      <c r="I757" s="627"/>
      <c r="J757" s="458"/>
      <c r="K757" s="475"/>
      <c r="L757" s="475"/>
      <c r="M757" s="476"/>
      <c r="N757" s="475"/>
    </row>
    <row r="758" spans="1:14" x14ac:dyDescent="0.2">
      <c r="A758" s="475"/>
      <c r="B758" s="475"/>
      <c r="C758" s="475"/>
      <c r="D758" s="475"/>
      <c r="E758" s="475"/>
      <c r="F758" s="475"/>
      <c r="G758" s="475"/>
      <c r="H758" s="476"/>
      <c r="I758" s="627"/>
      <c r="J758" s="458"/>
      <c r="K758" s="475"/>
      <c r="L758" s="475"/>
      <c r="M758" s="476"/>
      <c r="N758" s="475"/>
    </row>
    <row r="759" spans="1:14" x14ac:dyDescent="0.2">
      <c r="A759" s="475"/>
      <c r="B759" s="475"/>
      <c r="C759" s="475"/>
      <c r="D759" s="475"/>
      <c r="E759" s="475"/>
      <c r="F759" s="475"/>
      <c r="G759" s="475"/>
      <c r="H759" s="476"/>
      <c r="I759" s="627"/>
      <c r="J759" s="458"/>
      <c r="K759" s="475"/>
      <c r="L759" s="475"/>
      <c r="M759" s="476"/>
      <c r="N759" s="475"/>
    </row>
    <row r="760" spans="1:14" x14ac:dyDescent="0.2">
      <c r="A760" s="475"/>
      <c r="B760" s="475"/>
      <c r="C760" s="475"/>
      <c r="D760" s="475"/>
      <c r="E760" s="475"/>
      <c r="F760" s="475"/>
      <c r="G760" s="475"/>
      <c r="H760" s="476"/>
      <c r="I760" s="627"/>
      <c r="J760" s="458"/>
      <c r="K760" s="475"/>
      <c r="L760" s="475"/>
      <c r="M760" s="476"/>
      <c r="N760" s="475"/>
    </row>
    <row r="761" spans="1:14" x14ac:dyDescent="0.2">
      <c r="A761" s="475"/>
      <c r="B761" s="475"/>
      <c r="C761" s="475"/>
      <c r="D761" s="475"/>
      <c r="E761" s="475"/>
      <c r="F761" s="475"/>
      <c r="G761" s="475"/>
      <c r="H761" s="476"/>
      <c r="I761" s="627"/>
      <c r="J761" s="458"/>
      <c r="K761" s="475"/>
      <c r="L761" s="475"/>
      <c r="M761" s="476"/>
      <c r="N761" s="475"/>
    </row>
    <row r="762" spans="1:14" x14ac:dyDescent="0.2">
      <c r="A762" s="475"/>
      <c r="B762" s="475"/>
      <c r="C762" s="475"/>
      <c r="D762" s="475"/>
      <c r="E762" s="475"/>
      <c r="F762" s="475"/>
      <c r="G762" s="475"/>
      <c r="H762" s="476"/>
      <c r="I762" s="627"/>
      <c r="J762" s="458"/>
      <c r="K762" s="475"/>
      <c r="L762" s="475"/>
      <c r="M762" s="476"/>
      <c r="N762" s="475"/>
    </row>
    <row r="763" spans="1:14" x14ac:dyDescent="0.2">
      <c r="A763" s="475"/>
      <c r="B763" s="475"/>
      <c r="C763" s="475"/>
      <c r="D763" s="475"/>
      <c r="E763" s="475"/>
      <c r="F763" s="475"/>
      <c r="G763" s="475"/>
      <c r="H763" s="476"/>
      <c r="I763" s="627"/>
      <c r="J763" s="458"/>
      <c r="K763" s="475"/>
      <c r="L763" s="475"/>
      <c r="M763" s="476"/>
      <c r="N763" s="475"/>
    </row>
    <row r="764" spans="1:14" x14ac:dyDescent="0.2">
      <c r="A764" s="475"/>
      <c r="B764" s="475"/>
      <c r="C764" s="475"/>
      <c r="D764" s="475"/>
      <c r="E764" s="475"/>
      <c r="F764" s="475"/>
      <c r="G764" s="475"/>
      <c r="H764" s="476"/>
      <c r="I764" s="627"/>
      <c r="J764" s="458"/>
      <c r="K764" s="475"/>
      <c r="L764" s="475"/>
      <c r="M764" s="476"/>
      <c r="N764" s="475"/>
    </row>
    <row r="765" spans="1:14" x14ac:dyDescent="0.2">
      <c r="A765" s="475"/>
      <c r="B765" s="475"/>
      <c r="C765" s="475"/>
      <c r="D765" s="475"/>
      <c r="E765" s="475"/>
      <c r="F765" s="475"/>
      <c r="G765" s="475"/>
      <c r="H765" s="476"/>
      <c r="I765" s="627"/>
      <c r="J765" s="458"/>
      <c r="K765" s="475"/>
      <c r="L765" s="475"/>
      <c r="M765" s="476"/>
      <c r="N765" s="475"/>
    </row>
    <row r="766" spans="1:14" x14ac:dyDescent="0.2">
      <c r="A766" s="475"/>
      <c r="B766" s="475"/>
      <c r="C766" s="475"/>
      <c r="D766" s="475"/>
      <c r="E766" s="475"/>
      <c r="F766" s="475"/>
      <c r="G766" s="475"/>
      <c r="H766" s="476"/>
      <c r="I766" s="627"/>
      <c r="J766" s="458"/>
      <c r="K766" s="475"/>
      <c r="L766" s="475"/>
      <c r="M766" s="476"/>
      <c r="N766" s="475"/>
    </row>
    <row r="767" spans="1:14" x14ac:dyDescent="0.2">
      <c r="A767" s="475"/>
      <c r="B767" s="475"/>
      <c r="C767" s="475"/>
      <c r="D767" s="475"/>
      <c r="E767" s="475"/>
      <c r="F767" s="475"/>
      <c r="G767" s="475"/>
      <c r="H767" s="476"/>
      <c r="I767" s="627"/>
      <c r="J767" s="458"/>
      <c r="K767" s="475"/>
      <c r="L767" s="475"/>
      <c r="M767" s="476"/>
      <c r="N767" s="475"/>
    </row>
    <row r="768" spans="1:14" x14ac:dyDescent="0.2">
      <c r="A768" s="475"/>
      <c r="B768" s="475"/>
      <c r="C768" s="475"/>
      <c r="D768" s="475"/>
      <c r="E768" s="475"/>
      <c r="F768" s="475"/>
      <c r="G768" s="475"/>
      <c r="H768" s="476"/>
      <c r="I768" s="627"/>
      <c r="J768" s="458"/>
      <c r="K768" s="475"/>
      <c r="L768" s="475"/>
      <c r="M768" s="476"/>
      <c r="N768" s="475"/>
    </row>
    <row r="769" spans="1:14" x14ac:dyDescent="0.2">
      <c r="A769" s="475"/>
      <c r="B769" s="475"/>
      <c r="C769" s="475"/>
      <c r="D769" s="475"/>
      <c r="E769" s="475"/>
      <c r="F769" s="475"/>
      <c r="G769" s="475"/>
      <c r="H769" s="476"/>
      <c r="I769" s="627"/>
      <c r="J769" s="458"/>
      <c r="K769" s="475"/>
      <c r="L769" s="475"/>
      <c r="M769" s="476"/>
      <c r="N769" s="475"/>
    </row>
    <row r="770" spans="1:14" x14ac:dyDescent="0.2">
      <c r="A770" s="475"/>
      <c r="B770" s="475"/>
      <c r="C770" s="475"/>
      <c r="D770" s="475"/>
      <c r="E770" s="475"/>
      <c r="F770" s="475"/>
      <c r="G770" s="475"/>
      <c r="H770" s="476"/>
      <c r="I770" s="627"/>
      <c r="J770" s="458"/>
      <c r="K770" s="475"/>
      <c r="L770" s="475"/>
      <c r="M770" s="476"/>
      <c r="N770" s="475"/>
    </row>
    <row r="771" spans="1:14" x14ac:dyDescent="0.2">
      <c r="A771" s="475"/>
      <c r="B771" s="475"/>
      <c r="C771" s="475"/>
      <c r="D771" s="475"/>
      <c r="E771" s="475"/>
      <c r="F771" s="475"/>
      <c r="G771" s="475"/>
      <c r="H771" s="476"/>
      <c r="I771" s="627"/>
      <c r="J771" s="458"/>
      <c r="K771" s="475"/>
      <c r="L771" s="475"/>
      <c r="M771" s="476"/>
      <c r="N771" s="475"/>
    </row>
    <row r="772" spans="1:14" x14ac:dyDescent="0.2">
      <c r="A772" s="475"/>
      <c r="B772" s="475"/>
      <c r="C772" s="475"/>
      <c r="D772" s="475"/>
      <c r="E772" s="475"/>
      <c r="F772" s="475"/>
      <c r="G772" s="475"/>
      <c r="H772" s="476"/>
      <c r="I772" s="627"/>
      <c r="J772" s="458"/>
      <c r="K772" s="475"/>
      <c r="L772" s="475"/>
      <c r="M772" s="476"/>
      <c r="N772" s="475"/>
    </row>
    <row r="773" spans="1:14" x14ac:dyDescent="0.2">
      <c r="A773" s="475"/>
      <c r="B773" s="475"/>
      <c r="C773" s="475"/>
      <c r="D773" s="475"/>
      <c r="E773" s="475"/>
      <c r="F773" s="475"/>
      <c r="G773" s="475"/>
      <c r="H773" s="476"/>
      <c r="I773" s="627"/>
      <c r="J773" s="458"/>
      <c r="K773" s="475"/>
      <c r="L773" s="475"/>
      <c r="M773" s="476"/>
      <c r="N773" s="475"/>
    </row>
    <row r="774" spans="1:14" x14ac:dyDescent="0.2">
      <c r="A774" s="475"/>
      <c r="B774" s="475"/>
      <c r="C774" s="475"/>
      <c r="D774" s="475"/>
      <c r="E774" s="475"/>
      <c r="F774" s="475"/>
      <c r="G774" s="475"/>
      <c r="H774" s="476"/>
      <c r="I774" s="627"/>
      <c r="J774" s="458"/>
      <c r="K774" s="475"/>
      <c r="L774" s="475"/>
      <c r="M774" s="476"/>
      <c r="N774" s="475"/>
    </row>
    <row r="775" spans="1:14" x14ac:dyDescent="0.2">
      <c r="A775" s="475"/>
      <c r="B775" s="475"/>
      <c r="C775" s="475"/>
      <c r="D775" s="475"/>
      <c r="E775" s="475"/>
      <c r="F775" s="475"/>
      <c r="G775" s="475"/>
      <c r="H775" s="476"/>
      <c r="I775" s="627"/>
      <c r="J775" s="458"/>
      <c r="K775" s="475"/>
      <c r="L775" s="475"/>
      <c r="M775" s="476"/>
      <c r="N775" s="475"/>
    </row>
    <row r="776" spans="1:14" x14ac:dyDescent="0.2">
      <c r="A776" s="475"/>
      <c r="B776" s="475"/>
      <c r="C776" s="475"/>
      <c r="D776" s="475"/>
      <c r="E776" s="475"/>
      <c r="F776" s="475"/>
      <c r="G776" s="475"/>
      <c r="H776" s="476"/>
      <c r="I776" s="627"/>
      <c r="J776" s="458"/>
      <c r="K776" s="475"/>
      <c r="L776" s="475"/>
      <c r="M776" s="476"/>
      <c r="N776" s="475"/>
    </row>
    <row r="777" spans="1:14" x14ac:dyDescent="0.2">
      <c r="A777" s="475"/>
      <c r="B777" s="475"/>
      <c r="C777" s="475"/>
      <c r="D777" s="475"/>
      <c r="E777" s="475"/>
      <c r="F777" s="475"/>
      <c r="G777" s="475"/>
      <c r="H777" s="476"/>
      <c r="I777" s="627"/>
      <c r="J777" s="458"/>
      <c r="K777" s="475"/>
      <c r="L777" s="475"/>
      <c r="M777" s="476"/>
      <c r="N777" s="475"/>
    </row>
    <row r="778" spans="1:14" x14ac:dyDescent="0.2">
      <c r="A778" s="475"/>
      <c r="B778" s="475"/>
      <c r="C778" s="475"/>
      <c r="D778" s="475"/>
      <c r="E778" s="475"/>
      <c r="F778" s="475"/>
      <c r="G778" s="475"/>
      <c r="H778" s="476"/>
      <c r="I778" s="627"/>
      <c r="J778" s="458"/>
      <c r="K778" s="475"/>
      <c r="L778" s="475"/>
      <c r="M778" s="476"/>
      <c r="N778" s="475"/>
    </row>
    <row r="779" spans="1:14" x14ac:dyDescent="0.2">
      <c r="A779" s="475"/>
      <c r="B779" s="475"/>
      <c r="C779" s="475"/>
      <c r="D779" s="475"/>
      <c r="E779" s="475"/>
      <c r="F779" s="475"/>
      <c r="G779" s="475"/>
      <c r="H779" s="476"/>
      <c r="I779" s="627"/>
      <c r="J779" s="458"/>
      <c r="K779" s="475"/>
      <c r="L779" s="475"/>
      <c r="M779" s="476"/>
      <c r="N779" s="475"/>
    </row>
    <row r="780" spans="1:14" x14ac:dyDescent="0.2">
      <c r="A780" s="475"/>
      <c r="B780" s="475"/>
      <c r="C780" s="475"/>
      <c r="D780" s="475"/>
      <c r="E780" s="475"/>
      <c r="F780" s="475"/>
      <c r="G780" s="475"/>
      <c r="H780" s="476"/>
      <c r="I780" s="627"/>
      <c r="J780" s="458"/>
      <c r="K780" s="475"/>
      <c r="L780" s="475"/>
      <c r="M780" s="476"/>
      <c r="N780" s="475"/>
    </row>
    <row r="781" spans="1:14" x14ac:dyDescent="0.2">
      <c r="A781" s="475"/>
      <c r="B781" s="475"/>
      <c r="C781" s="475"/>
      <c r="D781" s="475"/>
      <c r="E781" s="475"/>
      <c r="F781" s="475"/>
      <c r="G781" s="475"/>
      <c r="H781" s="476"/>
      <c r="I781" s="627"/>
      <c r="J781" s="458"/>
      <c r="K781" s="475"/>
      <c r="L781" s="475"/>
      <c r="M781" s="476"/>
      <c r="N781" s="475"/>
    </row>
    <row r="782" spans="1:14" x14ac:dyDescent="0.2">
      <c r="A782" s="475"/>
      <c r="B782" s="475"/>
      <c r="C782" s="475"/>
      <c r="D782" s="475"/>
      <c r="E782" s="475"/>
      <c r="F782" s="475"/>
      <c r="G782" s="475"/>
      <c r="H782" s="476"/>
      <c r="I782" s="627"/>
      <c r="J782" s="458"/>
      <c r="K782" s="475"/>
      <c r="L782" s="475"/>
      <c r="M782" s="476"/>
      <c r="N782" s="475"/>
    </row>
    <row r="783" spans="1:14" x14ac:dyDescent="0.2">
      <c r="A783" s="475"/>
      <c r="B783" s="475"/>
      <c r="C783" s="475"/>
      <c r="D783" s="475"/>
      <c r="E783" s="475"/>
      <c r="F783" s="475"/>
      <c r="G783" s="475"/>
      <c r="H783" s="476"/>
      <c r="I783" s="627"/>
      <c r="J783" s="458"/>
      <c r="K783" s="475"/>
      <c r="L783" s="475"/>
      <c r="M783" s="476"/>
      <c r="N783" s="475"/>
    </row>
    <row r="784" spans="1:14" x14ac:dyDescent="0.2">
      <c r="A784" s="475"/>
      <c r="B784" s="475"/>
      <c r="C784" s="475"/>
      <c r="D784" s="475"/>
      <c r="E784" s="475"/>
      <c r="F784" s="475"/>
      <c r="G784" s="475"/>
      <c r="H784" s="476"/>
      <c r="I784" s="627"/>
      <c r="J784" s="458"/>
      <c r="K784" s="475"/>
      <c r="L784" s="475"/>
      <c r="M784" s="476"/>
      <c r="N784" s="475"/>
    </row>
    <row r="785" spans="1:14" x14ac:dyDescent="0.2">
      <c r="A785" s="475"/>
      <c r="B785" s="475"/>
      <c r="C785" s="475"/>
      <c r="D785" s="475"/>
      <c r="E785" s="475"/>
      <c r="F785" s="475"/>
      <c r="G785" s="475"/>
      <c r="H785" s="476"/>
      <c r="I785" s="627"/>
      <c r="J785" s="458"/>
      <c r="K785" s="475"/>
      <c r="L785" s="475"/>
      <c r="M785" s="476"/>
      <c r="N785" s="475"/>
    </row>
    <row r="786" spans="1:14" x14ac:dyDescent="0.2">
      <c r="A786" s="475"/>
      <c r="B786" s="475"/>
      <c r="C786" s="475"/>
      <c r="D786" s="475"/>
      <c r="E786" s="475"/>
      <c r="F786" s="475"/>
      <c r="G786" s="475"/>
      <c r="H786" s="476"/>
      <c r="I786" s="627"/>
      <c r="J786" s="458"/>
      <c r="K786" s="475"/>
      <c r="L786" s="475"/>
      <c r="M786" s="476"/>
      <c r="N786" s="475"/>
    </row>
    <row r="787" spans="1:14" x14ac:dyDescent="0.2">
      <c r="A787" s="475"/>
      <c r="B787" s="475"/>
      <c r="C787" s="475"/>
      <c r="D787" s="475"/>
      <c r="E787" s="475"/>
      <c r="F787" s="475"/>
      <c r="G787" s="475"/>
      <c r="H787" s="476"/>
      <c r="I787" s="627"/>
      <c r="J787" s="458"/>
      <c r="K787" s="475"/>
      <c r="L787" s="475"/>
      <c r="M787" s="476"/>
      <c r="N787" s="475"/>
    </row>
    <row r="788" spans="1:14" x14ac:dyDescent="0.2">
      <c r="A788" s="475"/>
      <c r="B788" s="475"/>
      <c r="C788" s="475"/>
      <c r="D788" s="475"/>
      <c r="E788" s="475"/>
      <c r="F788" s="475"/>
      <c r="G788" s="475"/>
      <c r="H788" s="476"/>
      <c r="I788" s="627"/>
      <c r="J788" s="458"/>
      <c r="K788" s="475"/>
      <c r="L788" s="475"/>
      <c r="M788" s="476"/>
      <c r="N788" s="475"/>
    </row>
    <row r="789" spans="1:14" x14ac:dyDescent="0.2">
      <c r="A789" s="475"/>
      <c r="B789" s="475"/>
      <c r="C789" s="475"/>
      <c r="D789" s="475"/>
      <c r="E789" s="475"/>
      <c r="F789" s="475"/>
      <c r="G789" s="475"/>
      <c r="H789" s="476"/>
      <c r="I789" s="627"/>
      <c r="J789" s="458"/>
      <c r="K789" s="475"/>
      <c r="L789" s="475"/>
      <c r="M789" s="476"/>
      <c r="N789" s="475"/>
    </row>
    <row r="790" spans="1:14" x14ac:dyDescent="0.2">
      <c r="A790" s="475"/>
      <c r="B790" s="475"/>
      <c r="C790" s="475"/>
      <c r="D790" s="475"/>
      <c r="E790" s="475"/>
      <c r="F790" s="475"/>
      <c r="G790" s="475"/>
      <c r="H790" s="476"/>
      <c r="I790" s="627"/>
      <c r="J790" s="458"/>
      <c r="K790" s="475"/>
      <c r="L790" s="475"/>
      <c r="M790" s="476"/>
      <c r="N790" s="475"/>
    </row>
    <row r="791" spans="1:14" x14ac:dyDescent="0.2">
      <c r="A791" s="475"/>
      <c r="B791" s="475"/>
      <c r="C791" s="475"/>
      <c r="D791" s="475"/>
      <c r="E791" s="475"/>
      <c r="F791" s="475"/>
      <c r="G791" s="475"/>
      <c r="H791" s="476"/>
      <c r="I791" s="627"/>
      <c r="J791" s="458"/>
      <c r="K791" s="475"/>
      <c r="L791" s="475"/>
      <c r="M791" s="476"/>
      <c r="N791" s="475"/>
    </row>
    <row r="792" spans="1:14" x14ac:dyDescent="0.2">
      <c r="A792" s="475"/>
      <c r="B792" s="475"/>
      <c r="C792" s="475"/>
      <c r="D792" s="475"/>
      <c r="E792" s="475"/>
      <c r="F792" s="475"/>
      <c r="G792" s="475"/>
      <c r="H792" s="476"/>
      <c r="I792" s="627"/>
      <c r="J792" s="458"/>
      <c r="K792" s="475"/>
      <c r="L792" s="475"/>
      <c r="M792" s="476"/>
      <c r="N792" s="475"/>
    </row>
    <row r="793" spans="1:14" x14ac:dyDescent="0.2">
      <c r="A793" s="475"/>
      <c r="B793" s="475"/>
      <c r="C793" s="475"/>
      <c r="D793" s="475"/>
      <c r="E793" s="475"/>
      <c r="F793" s="475"/>
      <c r="G793" s="475"/>
      <c r="H793" s="476"/>
      <c r="I793" s="627"/>
      <c r="J793" s="458"/>
      <c r="K793" s="475"/>
      <c r="L793" s="475"/>
      <c r="M793" s="476"/>
      <c r="N793" s="475"/>
    </row>
    <row r="794" spans="1:14" x14ac:dyDescent="0.2">
      <c r="A794" s="475"/>
      <c r="B794" s="475"/>
      <c r="C794" s="475"/>
      <c r="D794" s="475"/>
      <c r="E794" s="475"/>
      <c r="F794" s="475"/>
      <c r="G794" s="475"/>
      <c r="H794" s="476"/>
      <c r="I794" s="627"/>
      <c r="J794" s="458"/>
      <c r="K794" s="475"/>
      <c r="L794" s="475"/>
      <c r="M794" s="476"/>
      <c r="N794" s="475"/>
    </row>
    <row r="795" spans="1:14" x14ac:dyDescent="0.2">
      <c r="A795" s="475"/>
      <c r="B795" s="475"/>
      <c r="C795" s="475"/>
      <c r="D795" s="475"/>
      <c r="E795" s="475"/>
      <c r="F795" s="475"/>
      <c r="G795" s="475"/>
      <c r="H795" s="476"/>
      <c r="I795" s="627"/>
      <c r="J795" s="458"/>
      <c r="K795" s="475"/>
      <c r="L795" s="475"/>
      <c r="M795" s="476"/>
      <c r="N795" s="475"/>
    </row>
    <row r="796" spans="1:14" x14ac:dyDescent="0.2">
      <c r="A796" s="475"/>
      <c r="B796" s="475"/>
      <c r="C796" s="475"/>
      <c r="D796" s="475"/>
      <c r="E796" s="475"/>
      <c r="F796" s="475"/>
      <c r="G796" s="475"/>
      <c r="H796" s="476"/>
      <c r="I796" s="627"/>
      <c r="J796" s="458"/>
      <c r="K796" s="475"/>
      <c r="L796" s="475"/>
      <c r="M796" s="476"/>
      <c r="N796" s="475"/>
    </row>
    <row r="797" spans="1:14" x14ac:dyDescent="0.2">
      <c r="A797" s="475"/>
      <c r="B797" s="475"/>
      <c r="C797" s="475"/>
      <c r="D797" s="475"/>
      <c r="E797" s="475"/>
      <c r="F797" s="475"/>
      <c r="G797" s="475"/>
      <c r="H797" s="476"/>
      <c r="I797" s="627"/>
      <c r="J797" s="458"/>
      <c r="K797" s="475"/>
      <c r="L797" s="475"/>
      <c r="M797" s="476"/>
      <c r="N797" s="475"/>
    </row>
    <row r="798" spans="1:14" x14ac:dyDescent="0.2">
      <c r="A798" s="475"/>
      <c r="B798" s="475"/>
      <c r="C798" s="475"/>
      <c r="D798" s="475"/>
      <c r="E798" s="475"/>
      <c r="F798" s="475"/>
      <c r="G798" s="475"/>
      <c r="H798" s="476"/>
      <c r="I798" s="627"/>
      <c r="J798" s="458"/>
      <c r="K798" s="475"/>
      <c r="L798" s="475"/>
      <c r="M798" s="476"/>
      <c r="N798" s="475"/>
    </row>
    <row r="799" spans="1:14" x14ac:dyDescent="0.2">
      <c r="A799" s="475"/>
      <c r="B799" s="475"/>
      <c r="C799" s="475"/>
      <c r="D799" s="475"/>
      <c r="E799" s="475"/>
      <c r="F799" s="475"/>
      <c r="G799" s="475"/>
      <c r="H799" s="476"/>
      <c r="I799" s="627"/>
      <c r="J799" s="458"/>
      <c r="K799" s="475"/>
      <c r="L799" s="475"/>
      <c r="M799" s="476"/>
      <c r="N799" s="475"/>
    </row>
    <row r="800" spans="1:14" x14ac:dyDescent="0.2">
      <c r="A800" s="475"/>
      <c r="B800" s="475"/>
      <c r="C800" s="475"/>
      <c r="D800" s="475"/>
      <c r="E800" s="475"/>
      <c r="F800" s="475"/>
      <c r="G800" s="475"/>
      <c r="H800" s="476"/>
      <c r="I800" s="627"/>
      <c r="J800" s="458"/>
      <c r="K800" s="475"/>
      <c r="L800" s="475"/>
      <c r="M800" s="476"/>
      <c r="N800" s="475"/>
    </row>
    <row r="801" spans="1:14" x14ac:dyDescent="0.2">
      <c r="A801" s="475"/>
      <c r="B801" s="475"/>
      <c r="C801" s="475"/>
      <c r="D801" s="475"/>
      <c r="E801" s="475"/>
      <c r="F801" s="475"/>
      <c r="G801" s="475"/>
      <c r="H801" s="476"/>
      <c r="I801" s="627"/>
      <c r="J801" s="458"/>
      <c r="K801" s="475"/>
      <c r="L801" s="475"/>
      <c r="M801" s="476"/>
      <c r="N801" s="475"/>
    </row>
    <row r="802" spans="1:14" x14ac:dyDescent="0.2">
      <c r="A802" s="475"/>
      <c r="B802" s="475"/>
      <c r="C802" s="475"/>
      <c r="D802" s="475"/>
      <c r="E802" s="475"/>
      <c r="F802" s="475"/>
      <c r="G802" s="475"/>
      <c r="H802" s="476"/>
      <c r="I802" s="627"/>
      <c r="J802" s="458"/>
      <c r="K802" s="475"/>
      <c r="L802" s="475"/>
      <c r="M802" s="476"/>
      <c r="N802" s="475"/>
    </row>
    <row r="803" spans="1:14" x14ac:dyDescent="0.2">
      <c r="A803" s="475"/>
      <c r="B803" s="475"/>
      <c r="C803" s="475"/>
      <c r="D803" s="475"/>
      <c r="E803" s="475"/>
      <c r="F803" s="475"/>
      <c r="G803" s="475"/>
      <c r="H803" s="476"/>
      <c r="I803" s="627"/>
      <c r="J803" s="458"/>
      <c r="K803" s="475"/>
      <c r="L803" s="475"/>
      <c r="M803" s="476"/>
      <c r="N803" s="475"/>
    </row>
    <row r="804" spans="1:14" x14ac:dyDescent="0.2">
      <c r="A804" s="475"/>
      <c r="B804" s="475"/>
      <c r="C804" s="475"/>
      <c r="D804" s="475"/>
      <c r="E804" s="475"/>
      <c r="F804" s="475"/>
      <c r="G804" s="475"/>
      <c r="H804" s="476"/>
      <c r="I804" s="627"/>
      <c r="J804" s="458"/>
      <c r="K804" s="475"/>
      <c r="L804" s="475"/>
      <c r="M804" s="476"/>
      <c r="N804" s="475"/>
    </row>
    <row r="805" spans="1:14" x14ac:dyDescent="0.2">
      <c r="A805" s="475"/>
      <c r="B805" s="475"/>
      <c r="C805" s="475"/>
      <c r="D805" s="475"/>
      <c r="E805" s="475"/>
      <c r="F805" s="475"/>
      <c r="G805" s="475"/>
      <c r="H805" s="476"/>
      <c r="I805" s="627"/>
      <c r="J805" s="458"/>
      <c r="K805" s="475"/>
      <c r="L805" s="475"/>
      <c r="M805" s="476"/>
      <c r="N805" s="475"/>
    </row>
    <row r="806" spans="1:14" x14ac:dyDescent="0.2">
      <c r="A806" s="475"/>
      <c r="B806" s="475"/>
      <c r="C806" s="475"/>
      <c r="D806" s="475"/>
      <c r="E806" s="475"/>
      <c r="F806" s="475"/>
      <c r="G806" s="475"/>
      <c r="H806" s="476"/>
      <c r="I806" s="627"/>
      <c r="J806" s="458"/>
      <c r="K806" s="475"/>
      <c r="L806" s="475"/>
      <c r="M806" s="476"/>
      <c r="N806" s="475"/>
    </row>
    <row r="807" spans="1:14" x14ac:dyDescent="0.2">
      <c r="A807" s="475"/>
      <c r="B807" s="475"/>
      <c r="C807" s="475"/>
      <c r="D807" s="475"/>
      <c r="E807" s="475"/>
      <c r="F807" s="475"/>
      <c r="G807" s="475"/>
      <c r="H807" s="476"/>
      <c r="I807" s="627"/>
      <c r="J807" s="458"/>
      <c r="K807" s="475"/>
      <c r="L807" s="475"/>
      <c r="M807" s="476"/>
      <c r="N807" s="475"/>
    </row>
    <row r="808" spans="1:14" x14ac:dyDescent="0.2">
      <c r="A808" s="475"/>
      <c r="B808" s="475"/>
      <c r="C808" s="475"/>
      <c r="D808" s="475"/>
      <c r="E808" s="475"/>
      <c r="F808" s="475"/>
      <c r="G808" s="475"/>
      <c r="H808" s="476"/>
      <c r="I808" s="627"/>
      <c r="J808" s="458"/>
      <c r="K808" s="475"/>
      <c r="L808" s="475"/>
      <c r="M808" s="476"/>
      <c r="N808" s="475"/>
    </row>
    <row r="809" spans="1:14" x14ac:dyDescent="0.2">
      <c r="A809" s="475"/>
      <c r="B809" s="475"/>
      <c r="C809" s="475"/>
      <c r="D809" s="475"/>
      <c r="E809" s="475"/>
      <c r="F809" s="475"/>
      <c r="G809" s="475"/>
      <c r="H809" s="476"/>
      <c r="I809" s="627"/>
      <c r="J809" s="458"/>
      <c r="K809" s="475"/>
      <c r="L809" s="475"/>
      <c r="M809" s="476"/>
      <c r="N809" s="475"/>
    </row>
    <row r="810" spans="1:14" x14ac:dyDescent="0.2">
      <c r="A810" s="475"/>
      <c r="B810" s="475"/>
      <c r="C810" s="475"/>
      <c r="D810" s="475"/>
      <c r="E810" s="475"/>
      <c r="F810" s="475"/>
      <c r="G810" s="475"/>
      <c r="H810" s="476"/>
      <c r="I810" s="627"/>
      <c r="J810" s="458"/>
      <c r="K810" s="475"/>
      <c r="L810" s="475"/>
      <c r="M810" s="476"/>
      <c r="N810" s="475"/>
    </row>
    <row r="811" spans="1:14" x14ac:dyDescent="0.2">
      <c r="A811" s="475"/>
      <c r="B811" s="475"/>
      <c r="C811" s="475"/>
      <c r="D811" s="475"/>
      <c r="E811" s="475"/>
      <c r="F811" s="475"/>
      <c r="G811" s="475"/>
      <c r="H811" s="476"/>
      <c r="I811" s="627"/>
      <c r="J811" s="458"/>
      <c r="K811" s="475"/>
      <c r="L811" s="475"/>
      <c r="M811" s="476"/>
      <c r="N811" s="475"/>
    </row>
    <row r="812" spans="1:14" x14ac:dyDescent="0.2">
      <c r="A812" s="475"/>
      <c r="B812" s="475"/>
      <c r="C812" s="475"/>
      <c r="D812" s="475"/>
      <c r="E812" s="475"/>
      <c r="F812" s="475"/>
      <c r="G812" s="475"/>
      <c r="H812" s="476"/>
      <c r="I812" s="627"/>
      <c r="J812" s="458"/>
      <c r="K812" s="475"/>
      <c r="L812" s="475"/>
      <c r="M812" s="476"/>
      <c r="N812" s="475"/>
    </row>
    <row r="813" spans="1:14" x14ac:dyDescent="0.2">
      <c r="A813" s="475"/>
      <c r="B813" s="475"/>
      <c r="C813" s="475"/>
      <c r="D813" s="475"/>
      <c r="E813" s="475"/>
      <c r="F813" s="475"/>
      <c r="G813" s="475"/>
      <c r="H813" s="476"/>
      <c r="I813" s="627"/>
      <c r="J813" s="458"/>
      <c r="K813" s="475"/>
      <c r="L813" s="475"/>
      <c r="M813" s="476"/>
      <c r="N813" s="475"/>
    </row>
    <row r="814" spans="1:14" x14ac:dyDescent="0.2">
      <c r="A814" s="475"/>
      <c r="B814" s="475"/>
      <c r="C814" s="475"/>
      <c r="D814" s="475"/>
      <c r="E814" s="475"/>
      <c r="F814" s="475"/>
      <c r="G814" s="475"/>
      <c r="H814" s="476"/>
      <c r="I814" s="627"/>
      <c r="J814" s="458"/>
      <c r="K814" s="475"/>
      <c r="L814" s="475"/>
      <c r="M814" s="476"/>
      <c r="N814" s="475"/>
    </row>
    <row r="815" spans="1:14" x14ac:dyDescent="0.2">
      <c r="A815" s="475"/>
      <c r="B815" s="475"/>
      <c r="C815" s="475"/>
      <c r="D815" s="475"/>
      <c r="E815" s="475"/>
      <c r="F815" s="475"/>
      <c r="G815" s="475"/>
      <c r="H815" s="476"/>
      <c r="I815" s="627"/>
      <c r="J815" s="458"/>
      <c r="K815" s="475"/>
      <c r="L815" s="475"/>
      <c r="M815" s="476"/>
      <c r="N815" s="475"/>
    </row>
    <row r="816" spans="1:14" x14ac:dyDescent="0.2">
      <c r="A816" s="475"/>
      <c r="B816" s="475"/>
      <c r="C816" s="475"/>
      <c r="D816" s="475"/>
      <c r="E816" s="475"/>
      <c r="F816" s="475"/>
      <c r="G816" s="475"/>
      <c r="H816" s="476"/>
      <c r="I816" s="627"/>
      <c r="J816" s="458"/>
      <c r="K816" s="475"/>
      <c r="L816" s="475"/>
      <c r="M816" s="476"/>
      <c r="N816" s="475"/>
    </row>
    <row r="817" spans="1:14" x14ac:dyDescent="0.2">
      <c r="A817" s="475"/>
      <c r="B817" s="475"/>
      <c r="C817" s="475"/>
      <c r="D817" s="475"/>
      <c r="E817" s="475"/>
      <c r="F817" s="475"/>
      <c r="G817" s="475"/>
      <c r="H817" s="476"/>
      <c r="I817" s="627"/>
      <c r="J817" s="458"/>
      <c r="K817" s="475"/>
      <c r="L817" s="475"/>
      <c r="M817" s="476"/>
      <c r="N817" s="475"/>
    </row>
    <row r="818" spans="1:14" x14ac:dyDescent="0.2">
      <c r="A818" s="475"/>
      <c r="B818" s="475"/>
      <c r="C818" s="475"/>
      <c r="D818" s="475"/>
      <c r="E818" s="475"/>
      <c r="F818" s="475"/>
      <c r="G818" s="475"/>
      <c r="H818" s="476"/>
      <c r="I818" s="627"/>
      <c r="J818" s="458"/>
      <c r="K818" s="475"/>
      <c r="L818" s="475"/>
      <c r="M818" s="476"/>
      <c r="N818" s="475"/>
    </row>
    <row r="819" spans="1:14" x14ac:dyDescent="0.2">
      <c r="A819" s="475"/>
      <c r="B819" s="475"/>
      <c r="C819" s="475"/>
      <c r="D819" s="475"/>
      <c r="E819" s="475"/>
      <c r="F819" s="475"/>
      <c r="G819" s="475"/>
      <c r="H819" s="476"/>
      <c r="I819" s="627"/>
      <c r="J819" s="458"/>
      <c r="K819" s="475"/>
      <c r="L819" s="475"/>
      <c r="M819" s="476"/>
      <c r="N819" s="475"/>
    </row>
    <row r="820" spans="1:14" x14ac:dyDescent="0.2">
      <c r="A820" s="475"/>
      <c r="B820" s="475"/>
      <c r="C820" s="475"/>
      <c r="D820" s="475"/>
      <c r="E820" s="475"/>
      <c r="F820" s="475"/>
      <c r="G820" s="475"/>
      <c r="H820" s="476"/>
      <c r="I820" s="627"/>
      <c r="J820" s="458"/>
      <c r="K820" s="475"/>
      <c r="L820" s="475"/>
      <c r="M820" s="476"/>
      <c r="N820" s="475"/>
    </row>
    <row r="821" spans="1:14" x14ac:dyDescent="0.2">
      <c r="A821" s="475"/>
      <c r="B821" s="475"/>
      <c r="C821" s="475"/>
      <c r="D821" s="475"/>
      <c r="E821" s="475"/>
      <c r="F821" s="475"/>
      <c r="G821" s="475"/>
      <c r="H821" s="476"/>
      <c r="I821" s="627"/>
      <c r="J821" s="458"/>
      <c r="K821" s="475"/>
      <c r="L821" s="475"/>
      <c r="M821" s="476"/>
      <c r="N821" s="475"/>
    </row>
    <row r="822" spans="1:14" x14ac:dyDescent="0.2">
      <c r="A822" s="475"/>
      <c r="B822" s="475"/>
      <c r="C822" s="475"/>
      <c r="D822" s="475"/>
      <c r="E822" s="475"/>
      <c r="F822" s="475"/>
      <c r="G822" s="475"/>
      <c r="H822" s="476"/>
      <c r="I822" s="627"/>
      <c r="J822" s="458"/>
      <c r="K822" s="475"/>
      <c r="L822" s="475"/>
      <c r="M822" s="476"/>
      <c r="N822" s="475"/>
    </row>
    <row r="823" spans="1:14" x14ac:dyDescent="0.2">
      <c r="A823" s="475"/>
      <c r="B823" s="475"/>
      <c r="C823" s="475"/>
      <c r="D823" s="475"/>
      <c r="E823" s="475"/>
      <c r="F823" s="475"/>
      <c r="G823" s="475"/>
      <c r="H823" s="476"/>
      <c r="I823" s="627"/>
      <c r="J823" s="458"/>
      <c r="K823" s="475"/>
      <c r="L823" s="475"/>
      <c r="M823" s="476"/>
      <c r="N823" s="475"/>
    </row>
    <row r="824" spans="1:14" x14ac:dyDescent="0.2">
      <c r="A824" s="475"/>
      <c r="B824" s="475"/>
      <c r="C824" s="475"/>
      <c r="D824" s="475"/>
      <c r="E824" s="475"/>
      <c r="F824" s="475"/>
      <c r="G824" s="475"/>
      <c r="H824" s="476"/>
      <c r="I824" s="627"/>
      <c r="J824" s="458"/>
      <c r="K824" s="475"/>
      <c r="L824" s="475"/>
      <c r="M824" s="476"/>
      <c r="N824" s="475"/>
    </row>
    <row r="825" spans="1:14" x14ac:dyDescent="0.2">
      <c r="A825" s="475"/>
      <c r="B825" s="475"/>
      <c r="C825" s="475"/>
      <c r="D825" s="475"/>
      <c r="E825" s="475"/>
      <c r="F825" s="475"/>
      <c r="G825" s="475"/>
      <c r="H825" s="476"/>
      <c r="I825" s="627"/>
      <c r="J825" s="458"/>
      <c r="K825" s="475"/>
      <c r="L825" s="475"/>
      <c r="M825" s="476"/>
      <c r="N825" s="475"/>
    </row>
    <row r="826" spans="1:14" x14ac:dyDescent="0.2">
      <c r="A826" s="475"/>
      <c r="B826" s="475"/>
      <c r="C826" s="475"/>
      <c r="D826" s="475"/>
      <c r="E826" s="475"/>
      <c r="F826" s="475"/>
      <c r="G826" s="475"/>
      <c r="H826" s="476"/>
      <c r="I826" s="627"/>
      <c r="J826" s="458"/>
      <c r="K826" s="475"/>
      <c r="L826" s="475"/>
      <c r="M826" s="476"/>
      <c r="N826" s="475"/>
    </row>
    <row r="827" spans="1:14" x14ac:dyDescent="0.2">
      <c r="A827" s="475"/>
      <c r="B827" s="475"/>
      <c r="C827" s="475"/>
      <c r="D827" s="475"/>
      <c r="E827" s="475"/>
      <c r="F827" s="475"/>
      <c r="G827" s="475"/>
      <c r="H827" s="476"/>
      <c r="I827" s="627"/>
      <c r="J827" s="458"/>
      <c r="K827" s="475"/>
      <c r="L827" s="475"/>
      <c r="M827" s="476"/>
      <c r="N827" s="475"/>
    </row>
    <row r="828" spans="1:14" x14ac:dyDescent="0.2">
      <c r="A828" s="475"/>
      <c r="B828" s="475"/>
      <c r="C828" s="475"/>
      <c r="D828" s="475"/>
      <c r="E828" s="475"/>
      <c r="F828" s="475"/>
      <c r="G828" s="475"/>
      <c r="H828" s="476"/>
      <c r="I828" s="627"/>
      <c r="J828" s="458"/>
      <c r="K828" s="475"/>
      <c r="L828" s="475"/>
      <c r="M828" s="476"/>
      <c r="N828" s="475"/>
    </row>
    <row r="829" spans="1:14" x14ac:dyDescent="0.2">
      <c r="A829" s="475"/>
      <c r="B829" s="475"/>
      <c r="C829" s="475"/>
      <c r="D829" s="475"/>
      <c r="E829" s="475"/>
      <c r="F829" s="475"/>
      <c r="G829" s="475"/>
      <c r="H829" s="476"/>
      <c r="I829" s="627"/>
      <c r="J829" s="458"/>
      <c r="K829" s="475"/>
      <c r="L829" s="475"/>
      <c r="M829" s="476"/>
      <c r="N829" s="475"/>
    </row>
    <row r="830" spans="1:14" x14ac:dyDescent="0.2">
      <c r="A830" s="475"/>
      <c r="B830" s="475"/>
      <c r="C830" s="475"/>
      <c r="D830" s="475"/>
      <c r="E830" s="475"/>
      <c r="F830" s="475"/>
      <c r="G830" s="475"/>
      <c r="H830" s="476"/>
      <c r="I830" s="627"/>
      <c r="J830" s="458"/>
      <c r="K830" s="475"/>
      <c r="L830" s="475"/>
      <c r="M830" s="476"/>
      <c r="N830" s="475"/>
    </row>
    <row r="831" spans="1:14" x14ac:dyDescent="0.2">
      <c r="A831" s="475"/>
      <c r="B831" s="475"/>
      <c r="C831" s="475"/>
      <c r="D831" s="475"/>
      <c r="E831" s="475"/>
      <c r="F831" s="475"/>
      <c r="G831" s="475"/>
      <c r="H831" s="476"/>
      <c r="I831" s="627"/>
      <c r="J831" s="458"/>
      <c r="K831" s="475"/>
      <c r="L831" s="475"/>
      <c r="M831" s="476"/>
      <c r="N831" s="475"/>
    </row>
    <row r="832" spans="1:14" x14ac:dyDescent="0.2">
      <c r="A832" s="475"/>
      <c r="B832" s="475"/>
      <c r="C832" s="475"/>
      <c r="D832" s="475"/>
      <c r="E832" s="475"/>
      <c r="F832" s="475"/>
      <c r="G832" s="475"/>
      <c r="H832" s="476"/>
      <c r="I832" s="627"/>
      <c r="J832" s="458"/>
      <c r="K832" s="475"/>
      <c r="L832" s="475"/>
      <c r="M832" s="476"/>
      <c r="N832" s="475"/>
    </row>
    <row r="833" spans="1:14" x14ac:dyDescent="0.2">
      <c r="A833" s="475"/>
      <c r="B833" s="475"/>
      <c r="C833" s="475"/>
      <c r="D833" s="475"/>
      <c r="E833" s="475"/>
      <c r="F833" s="475"/>
      <c r="G833" s="475"/>
      <c r="H833" s="476"/>
      <c r="I833" s="627"/>
      <c r="J833" s="458"/>
      <c r="K833" s="475"/>
      <c r="L833" s="475"/>
      <c r="M833" s="476"/>
      <c r="N833" s="475"/>
    </row>
    <row r="834" spans="1:14" x14ac:dyDescent="0.2">
      <c r="A834" s="475"/>
      <c r="B834" s="475"/>
      <c r="C834" s="475"/>
      <c r="D834" s="475"/>
      <c r="E834" s="475"/>
      <c r="F834" s="475"/>
      <c r="G834" s="475"/>
      <c r="H834" s="476"/>
      <c r="I834" s="627"/>
      <c r="J834" s="458"/>
      <c r="K834" s="475"/>
      <c r="L834" s="475"/>
      <c r="M834" s="476"/>
      <c r="N834" s="475"/>
    </row>
    <row r="835" spans="1:14" x14ac:dyDescent="0.2">
      <c r="A835" s="475"/>
      <c r="B835" s="475"/>
      <c r="C835" s="475"/>
      <c r="D835" s="475"/>
      <c r="E835" s="475"/>
      <c r="F835" s="475"/>
      <c r="G835" s="475"/>
      <c r="H835" s="476"/>
      <c r="I835" s="627"/>
      <c r="J835" s="458"/>
      <c r="K835" s="475"/>
      <c r="L835" s="475"/>
      <c r="M835" s="476"/>
      <c r="N835" s="475"/>
    </row>
    <row r="836" spans="1:14" x14ac:dyDescent="0.2">
      <c r="A836" s="475"/>
      <c r="B836" s="475"/>
      <c r="C836" s="475"/>
      <c r="D836" s="475"/>
      <c r="E836" s="475"/>
      <c r="F836" s="475"/>
      <c r="G836" s="475"/>
      <c r="H836" s="476"/>
      <c r="I836" s="627"/>
      <c r="J836" s="458"/>
      <c r="K836" s="475"/>
      <c r="L836" s="475"/>
      <c r="M836" s="476"/>
      <c r="N836" s="475"/>
    </row>
    <row r="837" spans="1:14" x14ac:dyDescent="0.2">
      <c r="A837" s="475"/>
      <c r="B837" s="475"/>
      <c r="C837" s="475"/>
      <c r="D837" s="475"/>
      <c r="E837" s="475"/>
      <c r="F837" s="475"/>
      <c r="G837" s="475"/>
      <c r="H837" s="476"/>
      <c r="I837" s="627"/>
      <c r="J837" s="458"/>
      <c r="K837" s="475"/>
      <c r="L837" s="475"/>
      <c r="M837" s="476"/>
      <c r="N837" s="475"/>
    </row>
    <row r="838" spans="1:14" x14ac:dyDescent="0.2">
      <c r="A838" s="475"/>
      <c r="B838" s="475"/>
      <c r="C838" s="475"/>
      <c r="D838" s="475"/>
      <c r="E838" s="475"/>
      <c r="F838" s="475"/>
      <c r="G838" s="475"/>
      <c r="H838" s="476"/>
      <c r="I838" s="627"/>
      <c r="J838" s="458"/>
      <c r="K838" s="475"/>
      <c r="L838" s="475"/>
      <c r="M838" s="476"/>
      <c r="N838" s="475"/>
    </row>
    <row r="839" spans="1:14" x14ac:dyDescent="0.2">
      <c r="A839" s="475"/>
      <c r="B839" s="475"/>
      <c r="C839" s="475"/>
      <c r="D839" s="475"/>
      <c r="E839" s="475"/>
      <c r="F839" s="475"/>
      <c r="G839" s="475"/>
      <c r="H839" s="476"/>
      <c r="I839" s="627"/>
      <c r="J839" s="458"/>
      <c r="K839" s="475"/>
      <c r="L839" s="475"/>
      <c r="M839" s="476"/>
      <c r="N839" s="475"/>
    </row>
    <row r="840" spans="1:14" x14ac:dyDescent="0.2">
      <c r="A840" s="475"/>
      <c r="B840" s="475"/>
      <c r="C840" s="475"/>
      <c r="D840" s="475"/>
      <c r="E840" s="475"/>
      <c r="F840" s="475"/>
      <c r="G840" s="475"/>
      <c r="H840" s="476"/>
      <c r="I840" s="627"/>
      <c r="J840" s="458"/>
      <c r="K840" s="475"/>
      <c r="L840" s="475"/>
      <c r="M840" s="476"/>
      <c r="N840" s="475"/>
    </row>
    <row r="841" spans="1:14" x14ac:dyDescent="0.2">
      <c r="A841" s="475"/>
      <c r="B841" s="475"/>
      <c r="C841" s="475"/>
      <c r="D841" s="475"/>
      <c r="E841" s="475"/>
      <c r="F841" s="475"/>
      <c r="G841" s="475"/>
      <c r="H841" s="476"/>
      <c r="I841" s="627"/>
      <c r="J841" s="458"/>
      <c r="K841" s="475"/>
      <c r="L841" s="475"/>
      <c r="M841" s="476"/>
      <c r="N841" s="475"/>
    </row>
    <row r="842" spans="1:14" x14ac:dyDescent="0.2">
      <c r="A842" s="475"/>
      <c r="B842" s="475"/>
      <c r="C842" s="475"/>
      <c r="D842" s="475"/>
      <c r="E842" s="475"/>
      <c r="F842" s="475"/>
      <c r="G842" s="475"/>
      <c r="H842" s="476"/>
      <c r="I842" s="627"/>
      <c r="J842" s="458"/>
      <c r="K842" s="475"/>
      <c r="L842" s="475"/>
      <c r="M842" s="476"/>
      <c r="N842" s="475"/>
    </row>
    <row r="843" spans="1:14" x14ac:dyDescent="0.2">
      <c r="A843" s="475"/>
      <c r="B843" s="475"/>
      <c r="C843" s="475"/>
      <c r="D843" s="475"/>
      <c r="E843" s="475"/>
      <c r="F843" s="475"/>
      <c r="G843" s="475"/>
      <c r="H843" s="476"/>
      <c r="I843" s="627"/>
      <c r="J843" s="458"/>
      <c r="K843" s="475"/>
      <c r="L843" s="475"/>
      <c r="M843" s="476"/>
      <c r="N843" s="475"/>
    </row>
    <row r="844" spans="1:14" x14ac:dyDescent="0.2">
      <c r="A844" s="475"/>
      <c r="B844" s="475"/>
      <c r="C844" s="475"/>
      <c r="D844" s="475"/>
      <c r="E844" s="475"/>
      <c r="F844" s="475"/>
      <c r="G844" s="475"/>
      <c r="H844" s="476"/>
      <c r="I844" s="627"/>
      <c r="J844" s="458"/>
      <c r="K844" s="475"/>
      <c r="L844" s="475"/>
      <c r="M844" s="476"/>
      <c r="N844" s="475"/>
    </row>
    <row r="845" spans="1:14" x14ac:dyDescent="0.2">
      <c r="A845" s="475"/>
      <c r="B845" s="475"/>
      <c r="C845" s="475"/>
      <c r="D845" s="475"/>
      <c r="E845" s="475"/>
      <c r="F845" s="475"/>
      <c r="G845" s="475"/>
      <c r="H845" s="476"/>
      <c r="I845" s="627"/>
      <c r="J845" s="458"/>
      <c r="K845" s="475"/>
      <c r="L845" s="475"/>
      <c r="M845" s="476"/>
      <c r="N845" s="475"/>
    </row>
    <row r="846" spans="1:14" x14ac:dyDescent="0.2">
      <c r="A846" s="475"/>
      <c r="B846" s="475"/>
      <c r="C846" s="475"/>
      <c r="D846" s="475"/>
      <c r="E846" s="475"/>
      <c r="F846" s="475"/>
      <c r="G846" s="475"/>
      <c r="H846" s="476"/>
      <c r="I846" s="627"/>
      <c r="J846" s="458"/>
      <c r="K846" s="475"/>
      <c r="L846" s="475"/>
      <c r="M846" s="476"/>
      <c r="N846" s="475"/>
    </row>
    <row r="847" spans="1:14" x14ac:dyDescent="0.2">
      <c r="A847" s="475"/>
      <c r="B847" s="475"/>
      <c r="C847" s="475"/>
      <c r="D847" s="475"/>
      <c r="E847" s="475"/>
      <c r="F847" s="475"/>
      <c r="G847" s="475"/>
      <c r="H847" s="476"/>
      <c r="I847" s="627"/>
      <c r="J847" s="458"/>
      <c r="K847" s="475"/>
      <c r="L847" s="475"/>
      <c r="M847" s="476"/>
      <c r="N847" s="475"/>
    </row>
    <row r="848" spans="1:14" x14ac:dyDescent="0.2">
      <c r="A848" s="475"/>
      <c r="B848" s="475"/>
      <c r="C848" s="475"/>
      <c r="D848" s="475"/>
      <c r="E848" s="475"/>
      <c r="F848" s="475"/>
      <c r="G848" s="475"/>
      <c r="H848" s="476"/>
      <c r="I848" s="627"/>
      <c r="J848" s="458"/>
      <c r="K848" s="475"/>
      <c r="L848" s="475"/>
      <c r="M848" s="476"/>
      <c r="N848" s="475"/>
    </row>
    <row r="849" spans="1:14" x14ac:dyDescent="0.2">
      <c r="A849" s="475"/>
      <c r="B849" s="475"/>
      <c r="C849" s="475"/>
      <c r="D849" s="475"/>
      <c r="E849" s="475"/>
      <c r="F849" s="475"/>
      <c r="G849" s="475"/>
      <c r="H849" s="476"/>
      <c r="I849" s="627"/>
      <c r="J849" s="458"/>
      <c r="K849" s="475"/>
      <c r="L849" s="475"/>
      <c r="M849" s="476"/>
      <c r="N849" s="475"/>
    </row>
    <row r="850" spans="1:14" x14ac:dyDescent="0.2">
      <c r="A850" s="475"/>
      <c r="B850" s="475"/>
      <c r="C850" s="475"/>
      <c r="D850" s="475"/>
      <c r="E850" s="475"/>
      <c r="F850" s="475"/>
      <c r="G850" s="475"/>
      <c r="H850" s="476"/>
      <c r="I850" s="627"/>
      <c r="J850" s="458"/>
      <c r="K850" s="475"/>
      <c r="L850" s="475"/>
      <c r="M850" s="476"/>
      <c r="N850" s="475"/>
    </row>
    <row r="851" spans="1:14" x14ac:dyDescent="0.2">
      <c r="A851" s="475"/>
      <c r="B851" s="475"/>
      <c r="C851" s="475"/>
      <c r="D851" s="475"/>
      <c r="E851" s="475"/>
      <c r="F851" s="475"/>
      <c r="G851" s="475"/>
      <c r="H851" s="476"/>
      <c r="I851" s="627"/>
      <c r="J851" s="458"/>
      <c r="K851" s="475"/>
      <c r="L851" s="475"/>
      <c r="M851" s="476"/>
      <c r="N851" s="475"/>
    </row>
    <row r="852" spans="1:14" x14ac:dyDescent="0.2">
      <c r="A852" s="475"/>
      <c r="B852" s="475"/>
      <c r="C852" s="475"/>
      <c r="D852" s="475"/>
      <c r="E852" s="475"/>
      <c r="F852" s="475"/>
      <c r="G852" s="475"/>
      <c r="H852" s="476"/>
      <c r="I852" s="627"/>
      <c r="J852" s="458"/>
      <c r="K852" s="475"/>
      <c r="L852" s="475"/>
      <c r="M852" s="476"/>
      <c r="N852" s="475"/>
    </row>
    <row r="853" spans="1:14" x14ac:dyDescent="0.2">
      <c r="A853" s="475"/>
      <c r="B853" s="475"/>
      <c r="C853" s="475"/>
      <c r="D853" s="475"/>
      <c r="E853" s="475"/>
      <c r="F853" s="475"/>
      <c r="G853" s="475"/>
      <c r="H853" s="476"/>
      <c r="I853" s="627"/>
      <c r="J853" s="458"/>
      <c r="K853" s="475"/>
      <c r="L853" s="475"/>
      <c r="M853" s="476"/>
      <c r="N853" s="475"/>
    </row>
    <row r="854" spans="1:14" x14ac:dyDescent="0.2">
      <c r="A854" s="475"/>
      <c r="B854" s="475"/>
      <c r="C854" s="475"/>
      <c r="D854" s="475"/>
      <c r="E854" s="475"/>
      <c r="F854" s="475"/>
      <c r="G854" s="475"/>
      <c r="H854" s="476"/>
      <c r="I854" s="627"/>
      <c r="J854" s="458"/>
      <c r="K854" s="475"/>
      <c r="L854" s="475"/>
      <c r="M854" s="476"/>
      <c r="N854" s="475"/>
    </row>
    <row r="855" spans="1:14" x14ac:dyDescent="0.2">
      <c r="A855" s="475"/>
      <c r="B855" s="475"/>
      <c r="C855" s="475"/>
      <c r="D855" s="475"/>
      <c r="E855" s="475"/>
      <c r="F855" s="475"/>
      <c r="G855" s="475"/>
      <c r="H855" s="476"/>
      <c r="I855" s="627"/>
      <c r="J855" s="458"/>
      <c r="K855" s="475"/>
      <c r="L855" s="475"/>
      <c r="M855" s="476"/>
      <c r="N855" s="475"/>
    </row>
    <row r="856" spans="1:14" x14ac:dyDescent="0.2">
      <c r="A856" s="475"/>
      <c r="B856" s="475"/>
      <c r="C856" s="475"/>
      <c r="D856" s="475"/>
      <c r="E856" s="475"/>
      <c r="F856" s="475"/>
      <c r="G856" s="475"/>
      <c r="H856" s="476"/>
      <c r="I856" s="627"/>
      <c r="J856" s="458"/>
      <c r="K856" s="475"/>
      <c r="L856" s="475"/>
      <c r="M856" s="476"/>
      <c r="N856" s="475"/>
    </row>
    <row r="857" spans="1:14" x14ac:dyDescent="0.2">
      <c r="A857" s="475"/>
      <c r="B857" s="475"/>
      <c r="C857" s="475"/>
      <c r="D857" s="475"/>
      <c r="E857" s="475"/>
      <c r="F857" s="475"/>
      <c r="G857" s="475"/>
      <c r="H857" s="476"/>
      <c r="I857" s="627"/>
      <c r="J857" s="458"/>
      <c r="K857" s="475"/>
      <c r="L857" s="475"/>
      <c r="M857" s="476"/>
      <c r="N857" s="475"/>
    </row>
    <row r="858" spans="1:14" x14ac:dyDescent="0.2">
      <c r="A858" s="475"/>
      <c r="B858" s="475"/>
      <c r="C858" s="475"/>
      <c r="D858" s="475"/>
      <c r="E858" s="475"/>
      <c r="F858" s="475"/>
      <c r="G858" s="475"/>
      <c r="H858" s="476"/>
      <c r="I858" s="627"/>
      <c r="J858" s="458"/>
      <c r="K858" s="475"/>
      <c r="L858" s="475"/>
      <c r="M858" s="476"/>
      <c r="N858" s="475"/>
    </row>
    <row r="859" spans="1:14" x14ac:dyDescent="0.2">
      <c r="A859" s="475"/>
      <c r="B859" s="475"/>
      <c r="C859" s="475"/>
      <c r="D859" s="475"/>
      <c r="E859" s="475"/>
      <c r="F859" s="475"/>
      <c r="G859" s="475"/>
      <c r="H859" s="476"/>
      <c r="I859" s="627"/>
      <c r="J859" s="458"/>
      <c r="K859" s="475"/>
      <c r="L859" s="475"/>
      <c r="M859" s="476"/>
      <c r="N859" s="475"/>
    </row>
    <row r="860" spans="1:14" x14ac:dyDescent="0.2">
      <c r="A860" s="475"/>
      <c r="B860" s="475"/>
      <c r="C860" s="475"/>
      <c r="D860" s="475"/>
      <c r="E860" s="475"/>
      <c r="F860" s="475"/>
      <c r="G860" s="475"/>
      <c r="H860" s="476"/>
      <c r="I860" s="627"/>
      <c r="J860" s="458"/>
      <c r="K860" s="475"/>
      <c r="L860" s="475"/>
      <c r="M860" s="476"/>
      <c r="N860" s="475"/>
    </row>
    <row r="861" spans="1:14" x14ac:dyDescent="0.2">
      <c r="A861" s="475"/>
      <c r="B861" s="475"/>
      <c r="C861" s="475"/>
      <c r="D861" s="475"/>
      <c r="E861" s="475"/>
      <c r="F861" s="475"/>
      <c r="G861" s="475"/>
      <c r="H861" s="476"/>
      <c r="I861" s="627"/>
      <c r="J861" s="458"/>
      <c r="K861" s="475"/>
      <c r="L861" s="475"/>
      <c r="M861" s="476"/>
      <c r="N861" s="475"/>
    </row>
    <row r="862" spans="1:14" x14ac:dyDescent="0.2">
      <c r="A862" s="475"/>
      <c r="B862" s="475"/>
      <c r="C862" s="475"/>
      <c r="D862" s="475"/>
      <c r="E862" s="475"/>
      <c r="F862" s="475"/>
      <c r="G862" s="475"/>
      <c r="H862" s="476"/>
      <c r="I862" s="627"/>
      <c r="J862" s="458"/>
      <c r="K862" s="475"/>
      <c r="L862" s="475"/>
      <c r="M862" s="476"/>
      <c r="N862" s="475"/>
    </row>
    <row r="863" spans="1:14" x14ac:dyDescent="0.2">
      <c r="A863" s="475"/>
      <c r="B863" s="475"/>
      <c r="C863" s="475"/>
      <c r="D863" s="475"/>
      <c r="E863" s="475"/>
      <c r="F863" s="475"/>
      <c r="G863" s="475"/>
      <c r="H863" s="476"/>
      <c r="I863" s="627"/>
      <c r="J863" s="458"/>
      <c r="K863" s="475"/>
      <c r="L863" s="475"/>
      <c r="M863" s="476"/>
      <c r="N863" s="475"/>
    </row>
    <row r="864" spans="1:14" x14ac:dyDescent="0.2">
      <c r="A864" s="475"/>
      <c r="B864" s="475"/>
      <c r="C864" s="475"/>
      <c r="D864" s="475"/>
      <c r="E864" s="475"/>
      <c r="F864" s="475"/>
      <c r="G864" s="475"/>
      <c r="H864" s="476"/>
      <c r="I864" s="627"/>
      <c r="J864" s="458"/>
      <c r="K864" s="475"/>
      <c r="L864" s="475"/>
      <c r="M864" s="476"/>
      <c r="N864" s="475"/>
    </row>
    <row r="865" spans="1:14" x14ac:dyDescent="0.2">
      <c r="A865" s="475"/>
      <c r="B865" s="475"/>
      <c r="C865" s="475"/>
      <c r="D865" s="475"/>
      <c r="E865" s="475"/>
      <c r="F865" s="475"/>
      <c r="G865" s="475"/>
      <c r="H865" s="476"/>
      <c r="I865" s="627"/>
      <c r="J865" s="458"/>
      <c r="K865" s="475"/>
      <c r="L865" s="475"/>
      <c r="M865" s="476"/>
      <c r="N865" s="475"/>
    </row>
    <row r="866" spans="1:14" x14ac:dyDescent="0.2">
      <c r="A866" s="475"/>
      <c r="B866" s="475"/>
      <c r="C866" s="475"/>
      <c r="D866" s="475"/>
      <c r="E866" s="475"/>
      <c r="F866" s="475"/>
      <c r="G866" s="475"/>
      <c r="H866" s="476"/>
      <c r="I866" s="627"/>
      <c r="J866" s="458"/>
      <c r="K866" s="475"/>
      <c r="L866" s="475"/>
      <c r="M866" s="476"/>
      <c r="N866" s="475"/>
    </row>
    <row r="867" spans="1:14" x14ac:dyDescent="0.2">
      <c r="A867" s="475"/>
      <c r="B867" s="475"/>
      <c r="C867" s="475"/>
      <c r="D867" s="475"/>
      <c r="E867" s="475"/>
      <c r="F867" s="475"/>
      <c r="G867" s="475"/>
      <c r="H867" s="476"/>
      <c r="I867" s="627"/>
      <c r="J867" s="458"/>
      <c r="K867" s="475"/>
      <c r="L867" s="475"/>
      <c r="M867" s="476"/>
      <c r="N867" s="475"/>
    </row>
    <row r="868" spans="1:14" x14ac:dyDescent="0.2">
      <c r="A868" s="475"/>
      <c r="B868" s="475"/>
      <c r="C868" s="475"/>
      <c r="D868" s="475"/>
      <c r="E868" s="475"/>
      <c r="F868" s="475"/>
      <c r="G868" s="475"/>
      <c r="H868" s="476"/>
      <c r="I868" s="627"/>
      <c r="J868" s="458"/>
      <c r="K868" s="475"/>
      <c r="L868" s="475"/>
      <c r="M868" s="476"/>
      <c r="N868" s="475"/>
    </row>
    <row r="869" spans="1:14" x14ac:dyDescent="0.2">
      <c r="A869" s="475"/>
      <c r="B869" s="475"/>
      <c r="C869" s="475"/>
      <c r="D869" s="475"/>
      <c r="E869" s="475"/>
      <c r="F869" s="475"/>
      <c r="G869" s="475"/>
      <c r="H869" s="476"/>
      <c r="I869" s="627"/>
      <c r="J869" s="458"/>
      <c r="K869" s="475"/>
      <c r="L869" s="475"/>
      <c r="M869" s="476"/>
      <c r="N869" s="475"/>
    </row>
    <row r="870" spans="1:14" x14ac:dyDescent="0.2">
      <c r="A870" s="475"/>
      <c r="B870" s="475"/>
      <c r="C870" s="475"/>
      <c r="D870" s="475"/>
      <c r="E870" s="475"/>
      <c r="F870" s="475"/>
      <c r="G870" s="475"/>
      <c r="H870" s="476"/>
      <c r="I870" s="627"/>
      <c r="J870" s="458"/>
      <c r="K870" s="475"/>
      <c r="L870" s="475"/>
      <c r="M870" s="476"/>
      <c r="N870" s="475"/>
    </row>
    <row r="871" spans="1:14" x14ac:dyDescent="0.2">
      <c r="A871" s="475"/>
      <c r="B871" s="475"/>
      <c r="C871" s="475"/>
      <c r="D871" s="475"/>
      <c r="E871" s="475"/>
      <c r="F871" s="475"/>
      <c r="G871" s="475"/>
      <c r="H871" s="476"/>
      <c r="I871" s="627"/>
      <c r="J871" s="458"/>
      <c r="K871" s="475"/>
      <c r="L871" s="475"/>
      <c r="M871" s="476"/>
      <c r="N871" s="475"/>
    </row>
    <row r="872" spans="1:14" x14ac:dyDescent="0.2">
      <c r="A872" s="475"/>
      <c r="B872" s="475"/>
      <c r="C872" s="475"/>
      <c r="D872" s="475"/>
      <c r="E872" s="475"/>
      <c r="F872" s="475"/>
      <c r="G872" s="475"/>
      <c r="H872" s="476"/>
      <c r="I872" s="627"/>
      <c r="J872" s="458"/>
      <c r="K872" s="475"/>
      <c r="L872" s="475"/>
      <c r="M872" s="476"/>
      <c r="N872" s="475"/>
    </row>
    <row r="873" spans="1:14" x14ac:dyDescent="0.2">
      <c r="A873" s="475"/>
      <c r="B873" s="475"/>
      <c r="C873" s="475"/>
      <c r="D873" s="475"/>
      <c r="E873" s="475"/>
      <c r="F873" s="475"/>
      <c r="G873" s="475"/>
      <c r="H873" s="476"/>
      <c r="I873" s="627"/>
      <c r="J873" s="458"/>
      <c r="K873" s="475"/>
      <c r="L873" s="475"/>
      <c r="M873" s="476"/>
      <c r="N873" s="475"/>
    </row>
    <row r="874" spans="1:14" x14ac:dyDescent="0.2">
      <c r="A874" s="475"/>
      <c r="B874" s="475"/>
      <c r="C874" s="475"/>
      <c r="D874" s="475"/>
      <c r="E874" s="475"/>
      <c r="F874" s="475"/>
      <c r="G874" s="475"/>
      <c r="H874" s="476"/>
      <c r="I874" s="627"/>
      <c r="J874" s="458"/>
      <c r="K874" s="475"/>
      <c r="L874" s="475"/>
      <c r="M874" s="476"/>
      <c r="N874" s="475"/>
    </row>
    <row r="875" spans="1:14" x14ac:dyDescent="0.2">
      <c r="A875" s="475"/>
      <c r="B875" s="475"/>
      <c r="C875" s="475"/>
      <c r="D875" s="475"/>
      <c r="E875" s="475"/>
      <c r="F875" s="475"/>
      <c r="G875" s="475"/>
      <c r="H875" s="476"/>
      <c r="I875" s="627"/>
      <c r="J875" s="458"/>
      <c r="K875" s="475"/>
      <c r="L875" s="475"/>
      <c r="M875" s="476"/>
      <c r="N875" s="475"/>
    </row>
    <row r="876" spans="1:14" x14ac:dyDescent="0.2">
      <c r="A876" s="475"/>
      <c r="B876" s="475"/>
      <c r="C876" s="475"/>
      <c r="D876" s="475"/>
      <c r="E876" s="475"/>
      <c r="F876" s="475"/>
      <c r="G876" s="475"/>
      <c r="H876" s="476"/>
      <c r="I876" s="627"/>
      <c r="J876" s="458"/>
      <c r="K876" s="475"/>
      <c r="L876" s="475"/>
      <c r="M876" s="476"/>
      <c r="N876" s="475"/>
    </row>
    <row r="877" spans="1:14" x14ac:dyDescent="0.2">
      <c r="A877" s="475"/>
      <c r="B877" s="475"/>
      <c r="C877" s="475"/>
      <c r="D877" s="475"/>
      <c r="E877" s="475"/>
      <c r="F877" s="475"/>
      <c r="G877" s="475"/>
      <c r="H877" s="476"/>
      <c r="I877" s="627"/>
      <c r="J877" s="458"/>
      <c r="K877" s="475"/>
      <c r="L877" s="475"/>
      <c r="M877" s="476"/>
      <c r="N877" s="475"/>
    </row>
    <row r="878" spans="1:14" x14ac:dyDescent="0.2">
      <c r="A878" s="475"/>
      <c r="B878" s="475"/>
      <c r="C878" s="475"/>
      <c r="D878" s="475"/>
      <c r="E878" s="475"/>
      <c r="F878" s="475"/>
      <c r="G878" s="475"/>
      <c r="H878" s="476"/>
      <c r="I878" s="627"/>
      <c r="J878" s="458"/>
      <c r="K878" s="475"/>
      <c r="L878" s="475"/>
      <c r="M878" s="476"/>
      <c r="N878" s="475"/>
    </row>
    <row r="879" spans="1:14" x14ac:dyDescent="0.2">
      <c r="A879" s="475"/>
      <c r="B879" s="475"/>
      <c r="C879" s="475"/>
      <c r="D879" s="475"/>
      <c r="E879" s="475"/>
      <c r="F879" s="475"/>
      <c r="G879" s="475"/>
      <c r="H879" s="476"/>
      <c r="I879" s="627"/>
      <c r="J879" s="458"/>
      <c r="K879" s="475"/>
      <c r="L879" s="475"/>
      <c r="M879" s="476"/>
      <c r="N879" s="475"/>
    </row>
    <row r="880" spans="1:14" x14ac:dyDescent="0.2">
      <c r="A880" s="475"/>
      <c r="B880" s="475"/>
      <c r="C880" s="475"/>
      <c r="D880" s="475"/>
      <c r="E880" s="475"/>
      <c r="F880" s="475"/>
      <c r="G880" s="475"/>
      <c r="H880" s="476"/>
      <c r="I880" s="627"/>
      <c r="J880" s="458"/>
      <c r="K880" s="475"/>
      <c r="L880" s="475"/>
      <c r="M880" s="476"/>
      <c r="N880" s="475"/>
    </row>
    <row r="881" spans="1:14" x14ac:dyDescent="0.2">
      <c r="A881" s="475"/>
      <c r="B881" s="475"/>
      <c r="C881" s="475"/>
      <c r="D881" s="475"/>
      <c r="E881" s="475"/>
      <c r="F881" s="475"/>
      <c r="G881" s="475"/>
      <c r="H881" s="476"/>
      <c r="I881" s="627"/>
      <c r="J881" s="458"/>
      <c r="K881" s="475"/>
      <c r="L881" s="475"/>
      <c r="M881" s="476"/>
      <c r="N881" s="475"/>
    </row>
    <row r="882" spans="1:14" x14ac:dyDescent="0.2">
      <c r="A882" s="475"/>
      <c r="B882" s="475"/>
      <c r="C882" s="475"/>
      <c r="D882" s="475"/>
      <c r="E882" s="475"/>
      <c r="F882" s="475"/>
      <c r="G882" s="475"/>
      <c r="H882" s="476"/>
      <c r="I882" s="627"/>
      <c r="J882" s="458"/>
      <c r="K882" s="475"/>
      <c r="L882" s="475"/>
      <c r="M882" s="476"/>
      <c r="N882" s="475"/>
    </row>
    <row r="883" spans="1:14" x14ac:dyDescent="0.2">
      <c r="A883" s="475"/>
      <c r="B883" s="475"/>
      <c r="C883" s="475"/>
      <c r="D883" s="475"/>
      <c r="E883" s="475"/>
      <c r="F883" s="475"/>
      <c r="G883" s="475"/>
      <c r="H883" s="476"/>
      <c r="I883" s="627"/>
      <c r="J883" s="458"/>
      <c r="K883" s="475"/>
      <c r="L883" s="475"/>
      <c r="M883" s="476"/>
      <c r="N883" s="475"/>
    </row>
    <row r="884" spans="1:14" x14ac:dyDescent="0.2">
      <c r="A884" s="475"/>
      <c r="B884" s="475"/>
      <c r="C884" s="475"/>
      <c r="D884" s="475"/>
      <c r="E884" s="475"/>
      <c r="F884" s="475"/>
      <c r="G884" s="475"/>
      <c r="H884" s="476"/>
      <c r="I884" s="627"/>
      <c r="J884" s="458"/>
      <c r="K884" s="475"/>
      <c r="L884" s="475"/>
      <c r="M884" s="476"/>
      <c r="N884" s="475"/>
    </row>
    <row r="885" spans="1:14" x14ac:dyDescent="0.2">
      <c r="A885" s="475"/>
      <c r="B885" s="475"/>
      <c r="C885" s="475"/>
      <c r="D885" s="475"/>
      <c r="E885" s="475"/>
      <c r="F885" s="475"/>
      <c r="G885" s="475"/>
      <c r="H885" s="476"/>
      <c r="I885" s="627"/>
      <c r="J885" s="458"/>
      <c r="K885" s="475"/>
      <c r="L885" s="475"/>
      <c r="M885" s="476"/>
      <c r="N885" s="475"/>
    </row>
    <row r="886" spans="1:14" x14ac:dyDescent="0.2">
      <c r="A886" s="475"/>
      <c r="B886" s="475"/>
      <c r="C886" s="475"/>
      <c r="D886" s="475"/>
      <c r="E886" s="475"/>
      <c r="F886" s="475"/>
      <c r="G886" s="475"/>
      <c r="H886" s="476"/>
      <c r="I886" s="627"/>
      <c r="J886" s="458"/>
      <c r="K886" s="475"/>
      <c r="L886" s="475"/>
      <c r="M886" s="476"/>
      <c r="N886" s="475"/>
    </row>
    <row r="887" spans="1:14" x14ac:dyDescent="0.2">
      <c r="A887" s="475"/>
      <c r="B887" s="475"/>
      <c r="C887" s="475"/>
      <c r="D887" s="475"/>
      <c r="E887" s="475"/>
      <c r="F887" s="475"/>
      <c r="G887" s="475"/>
      <c r="H887" s="476"/>
      <c r="I887" s="627"/>
      <c r="J887" s="458"/>
      <c r="K887" s="475"/>
      <c r="L887" s="475"/>
      <c r="M887" s="476"/>
      <c r="N887" s="475"/>
    </row>
    <row r="888" spans="1:14" x14ac:dyDescent="0.2">
      <c r="A888" s="475"/>
      <c r="B888" s="475"/>
      <c r="C888" s="475"/>
      <c r="D888" s="475"/>
      <c r="E888" s="475"/>
      <c r="F888" s="475"/>
      <c r="G888" s="475"/>
      <c r="H888" s="476"/>
      <c r="I888" s="627"/>
      <c r="J888" s="458"/>
      <c r="K888" s="475"/>
      <c r="L888" s="475"/>
      <c r="M888" s="476"/>
      <c r="N888" s="475"/>
    </row>
    <row r="889" spans="1:14" x14ac:dyDescent="0.2">
      <c r="A889" s="475"/>
      <c r="B889" s="475"/>
      <c r="C889" s="475"/>
      <c r="D889" s="475"/>
      <c r="E889" s="475"/>
      <c r="F889" s="475"/>
      <c r="G889" s="475"/>
      <c r="H889" s="476"/>
      <c r="I889" s="627"/>
      <c r="J889" s="458"/>
      <c r="K889" s="475"/>
      <c r="L889" s="475"/>
      <c r="M889" s="476"/>
      <c r="N889" s="475"/>
    </row>
    <row r="890" spans="1:14" x14ac:dyDescent="0.2">
      <c r="A890" s="475"/>
      <c r="B890" s="475"/>
      <c r="C890" s="475"/>
      <c r="D890" s="475"/>
      <c r="E890" s="475"/>
      <c r="F890" s="475"/>
      <c r="G890" s="475"/>
      <c r="H890" s="476"/>
      <c r="I890" s="627"/>
      <c r="J890" s="458"/>
      <c r="K890" s="475"/>
      <c r="L890" s="475"/>
      <c r="M890" s="476"/>
      <c r="N890" s="475"/>
    </row>
    <row r="891" spans="1:14" x14ac:dyDescent="0.2">
      <c r="A891" s="475"/>
      <c r="B891" s="475"/>
      <c r="C891" s="475"/>
      <c r="D891" s="475"/>
      <c r="E891" s="475"/>
      <c r="F891" s="475"/>
      <c r="G891" s="475"/>
      <c r="H891" s="476"/>
      <c r="I891" s="627"/>
      <c r="J891" s="458"/>
      <c r="K891" s="475"/>
      <c r="L891" s="475"/>
      <c r="M891" s="476"/>
      <c r="N891" s="475"/>
    </row>
    <row r="892" spans="1:14" x14ac:dyDescent="0.2">
      <c r="A892" s="475"/>
      <c r="B892" s="475"/>
      <c r="C892" s="475"/>
      <c r="D892" s="475"/>
      <c r="E892" s="475"/>
      <c r="F892" s="475"/>
      <c r="G892" s="475"/>
      <c r="H892" s="476"/>
      <c r="I892" s="627"/>
      <c r="J892" s="458"/>
      <c r="K892" s="475"/>
      <c r="L892" s="475"/>
      <c r="M892" s="476"/>
      <c r="N892" s="475"/>
    </row>
    <row r="893" spans="1:14" x14ac:dyDescent="0.2">
      <c r="A893" s="475"/>
      <c r="B893" s="475"/>
      <c r="C893" s="475"/>
      <c r="D893" s="475"/>
      <c r="E893" s="475"/>
      <c r="F893" s="475"/>
      <c r="G893" s="475"/>
      <c r="H893" s="476"/>
      <c r="I893" s="627"/>
      <c r="J893" s="458"/>
      <c r="K893" s="475"/>
      <c r="L893" s="475"/>
      <c r="M893" s="476"/>
      <c r="N893" s="475"/>
    </row>
    <row r="894" spans="1:14" x14ac:dyDescent="0.2">
      <c r="A894" s="475"/>
      <c r="B894" s="475"/>
      <c r="C894" s="475"/>
      <c r="D894" s="475"/>
      <c r="E894" s="475"/>
      <c r="F894" s="475"/>
      <c r="G894" s="475"/>
      <c r="H894" s="476"/>
      <c r="I894" s="627"/>
      <c r="J894" s="458"/>
      <c r="K894" s="475"/>
      <c r="L894" s="475"/>
      <c r="M894" s="476"/>
      <c r="N894" s="475"/>
    </row>
    <row r="895" spans="1:14" x14ac:dyDescent="0.2">
      <c r="A895" s="475"/>
      <c r="B895" s="475"/>
      <c r="C895" s="475"/>
      <c r="D895" s="475"/>
      <c r="E895" s="475"/>
      <c r="F895" s="475"/>
      <c r="G895" s="475"/>
      <c r="H895" s="476"/>
      <c r="I895" s="627"/>
      <c r="J895" s="458"/>
      <c r="K895" s="475"/>
      <c r="L895" s="475"/>
      <c r="M895" s="476"/>
      <c r="N895" s="475"/>
    </row>
    <row r="896" spans="1:14" x14ac:dyDescent="0.2">
      <c r="A896" s="475"/>
      <c r="B896" s="475"/>
      <c r="C896" s="475"/>
      <c r="D896" s="475"/>
      <c r="E896" s="475"/>
      <c r="F896" s="475"/>
      <c r="G896" s="475"/>
      <c r="H896" s="476"/>
      <c r="I896" s="627"/>
      <c r="J896" s="458"/>
      <c r="K896" s="475"/>
      <c r="L896" s="475"/>
      <c r="M896" s="476"/>
      <c r="N896" s="475"/>
    </row>
    <row r="897" spans="1:14" x14ac:dyDescent="0.2">
      <c r="A897" s="475"/>
      <c r="B897" s="475"/>
      <c r="C897" s="475"/>
      <c r="D897" s="475"/>
      <c r="E897" s="475"/>
      <c r="F897" s="475"/>
      <c r="G897" s="475"/>
      <c r="H897" s="476"/>
      <c r="I897" s="627"/>
      <c r="J897" s="458"/>
      <c r="K897" s="475"/>
      <c r="L897" s="475"/>
      <c r="M897" s="476"/>
      <c r="N897" s="475"/>
    </row>
    <row r="898" spans="1:14" x14ac:dyDescent="0.2">
      <c r="A898" s="475"/>
      <c r="B898" s="475"/>
      <c r="C898" s="475"/>
      <c r="D898" s="475"/>
      <c r="E898" s="475"/>
      <c r="F898" s="475"/>
      <c r="G898" s="475"/>
      <c r="H898" s="476"/>
      <c r="I898" s="627"/>
      <c r="J898" s="458"/>
      <c r="K898" s="475"/>
      <c r="L898" s="475"/>
      <c r="M898" s="476"/>
      <c r="N898" s="475"/>
    </row>
    <row r="899" spans="1:14" x14ac:dyDescent="0.2">
      <c r="A899" s="475"/>
      <c r="B899" s="475"/>
      <c r="C899" s="475"/>
      <c r="D899" s="475"/>
      <c r="E899" s="475"/>
      <c r="F899" s="475"/>
      <c r="G899" s="475"/>
      <c r="H899" s="476"/>
      <c r="I899" s="627"/>
      <c r="J899" s="458"/>
      <c r="K899" s="475"/>
      <c r="L899" s="475"/>
      <c r="M899" s="476"/>
      <c r="N899" s="475"/>
    </row>
    <row r="900" spans="1:14" x14ac:dyDescent="0.2">
      <c r="A900" s="475"/>
      <c r="B900" s="475"/>
      <c r="C900" s="475"/>
      <c r="D900" s="475"/>
      <c r="E900" s="475"/>
      <c r="F900" s="475"/>
      <c r="G900" s="475"/>
      <c r="H900" s="476"/>
      <c r="I900" s="627"/>
      <c r="J900" s="458"/>
      <c r="K900" s="475"/>
      <c r="L900" s="475"/>
      <c r="M900" s="476"/>
      <c r="N900" s="475"/>
    </row>
    <row r="901" spans="1:14" x14ac:dyDescent="0.2">
      <c r="A901" s="475"/>
      <c r="B901" s="475"/>
      <c r="C901" s="475"/>
      <c r="D901" s="475"/>
      <c r="E901" s="475"/>
      <c r="F901" s="475"/>
      <c r="G901" s="475"/>
      <c r="H901" s="476"/>
      <c r="I901" s="627"/>
      <c r="J901" s="458"/>
      <c r="K901" s="475"/>
      <c r="L901" s="475"/>
      <c r="M901" s="476"/>
      <c r="N901" s="475"/>
    </row>
    <row r="902" spans="1:14" x14ac:dyDescent="0.2">
      <c r="A902" s="475"/>
      <c r="B902" s="475"/>
      <c r="C902" s="475"/>
      <c r="D902" s="475"/>
      <c r="E902" s="475"/>
      <c r="F902" s="475"/>
      <c r="G902" s="475"/>
      <c r="H902" s="476"/>
      <c r="I902" s="627"/>
      <c r="J902" s="458"/>
      <c r="K902" s="475"/>
      <c r="L902" s="475"/>
      <c r="M902" s="476"/>
      <c r="N902" s="475"/>
    </row>
    <row r="903" spans="1:14" x14ac:dyDescent="0.2">
      <c r="A903" s="475"/>
      <c r="B903" s="475"/>
      <c r="C903" s="475"/>
      <c r="D903" s="475"/>
      <c r="E903" s="475"/>
      <c r="F903" s="475"/>
      <c r="G903" s="475"/>
      <c r="H903" s="476"/>
      <c r="I903" s="627"/>
      <c r="J903" s="458"/>
      <c r="K903" s="475"/>
      <c r="L903" s="475"/>
      <c r="M903" s="476"/>
      <c r="N903" s="475"/>
    </row>
    <row r="904" spans="1:14" x14ac:dyDescent="0.2">
      <c r="A904" s="475"/>
      <c r="B904" s="475"/>
      <c r="C904" s="475"/>
      <c r="D904" s="475"/>
      <c r="E904" s="475"/>
      <c r="F904" s="475"/>
      <c r="G904" s="475"/>
      <c r="H904" s="476"/>
      <c r="I904" s="627"/>
      <c r="J904" s="458"/>
      <c r="K904" s="475"/>
      <c r="L904" s="475"/>
      <c r="M904" s="476"/>
      <c r="N904" s="475"/>
    </row>
    <row r="905" spans="1:14" x14ac:dyDescent="0.2">
      <c r="A905" s="475"/>
      <c r="B905" s="475"/>
      <c r="C905" s="475"/>
      <c r="D905" s="475"/>
      <c r="E905" s="475"/>
      <c r="F905" s="475"/>
      <c r="G905" s="475"/>
      <c r="H905" s="476"/>
      <c r="I905" s="627"/>
      <c r="J905" s="458"/>
      <c r="K905" s="475"/>
      <c r="L905" s="475"/>
      <c r="M905" s="476"/>
      <c r="N905" s="475"/>
    </row>
    <row r="906" spans="1:14" x14ac:dyDescent="0.2">
      <c r="A906" s="475"/>
      <c r="B906" s="475"/>
      <c r="C906" s="475"/>
      <c r="D906" s="475"/>
      <c r="E906" s="475"/>
      <c r="F906" s="475"/>
      <c r="G906" s="475"/>
      <c r="H906" s="476"/>
      <c r="I906" s="627"/>
      <c r="J906" s="458"/>
      <c r="K906" s="475"/>
      <c r="L906" s="475"/>
      <c r="M906" s="476"/>
      <c r="N906" s="475"/>
    </row>
    <row r="907" spans="1:14" x14ac:dyDescent="0.2">
      <c r="A907" s="475"/>
      <c r="B907" s="475"/>
      <c r="C907" s="475"/>
      <c r="D907" s="475"/>
      <c r="E907" s="475"/>
      <c r="F907" s="475"/>
      <c r="G907" s="475"/>
      <c r="H907" s="476"/>
      <c r="I907" s="627"/>
      <c r="J907" s="458"/>
      <c r="K907" s="475"/>
      <c r="L907" s="475"/>
      <c r="M907" s="476"/>
      <c r="N907" s="475"/>
    </row>
    <row r="908" spans="1:14" x14ac:dyDescent="0.2">
      <c r="A908" s="475"/>
      <c r="B908" s="475"/>
      <c r="C908" s="475"/>
      <c r="D908" s="475"/>
      <c r="E908" s="475"/>
      <c r="F908" s="475"/>
      <c r="G908" s="475"/>
      <c r="H908" s="476"/>
      <c r="I908" s="627"/>
      <c r="J908" s="458"/>
      <c r="K908" s="475"/>
      <c r="L908" s="475"/>
      <c r="M908" s="476"/>
      <c r="N908" s="475"/>
    </row>
    <row r="909" spans="1:14" x14ac:dyDescent="0.2">
      <c r="A909" s="475"/>
      <c r="B909" s="475"/>
      <c r="C909" s="475"/>
      <c r="D909" s="475"/>
      <c r="E909" s="475"/>
      <c r="F909" s="475"/>
      <c r="G909" s="475"/>
      <c r="H909" s="476"/>
      <c r="I909" s="627"/>
      <c r="J909" s="458"/>
      <c r="K909" s="475"/>
      <c r="L909" s="475"/>
      <c r="M909" s="476"/>
      <c r="N909" s="475"/>
    </row>
    <row r="910" spans="1:14" x14ac:dyDescent="0.2">
      <c r="A910" s="475"/>
      <c r="B910" s="475"/>
      <c r="C910" s="475"/>
      <c r="D910" s="475"/>
      <c r="E910" s="475"/>
      <c r="F910" s="475"/>
      <c r="G910" s="475"/>
      <c r="H910" s="476"/>
      <c r="I910" s="627"/>
      <c r="J910" s="458"/>
      <c r="K910" s="475"/>
      <c r="L910" s="475"/>
      <c r="M910" s="476"/>
      <c r="N910" s="475"/>
    </row>
    <row r="911" spans="1:14" x14ac:dyDescent="0.2">
      <c r="A911" s="475"/>
      <c r="B911" s="475"/>
      <c r="C911" s="475"/>
      <c r="D911" s="475"/>
      <c r="E911" s="475"/>
      <c r="F911" s="475"/>
      <c r="G911" s="475"/>
      <c r="H911" s="476"/>
      <c r="I911" s="627"/>
      <c r="J911" s="458"/>
      <c r="K911" s="475"/>
      <c r="L911" s="475"/>
      <c r="M911" s="476"/>
      <c r="N911" s="475"/>
    </row>
    <row r="912" spans="1:14" x14ac:dyDescent="0.2">
      <c r="A912" s="475"/>
      <c r="B912" s="475"/>
      <c r="C912" s="475"/>
      <c r="D912" s="475"/>
      <c r="E912" s="475"/>
      <c r="F912" s="475"/>
      <c r="G912" s="475"/>
      <c r="H912" s="476"/>
      <c r="I912" s="627"/>
      <c r="J912" s="458"/>
      <c r="K912" s="475"/>
      <c r="L912" s="475"/>
      <c r="M912" s="476"/>
      <c r="N912" s="475"/>
    </row>
    <row r="913" spans="1:14" x14ac:dyDescent="0.2">
      <c r="A913" s="475"/>
      <c r="B913" s="475"/>
      <c r="C913" s="475"/>
      <c r="D913" s="475"/>
      <c r="E913" s="475"/>
      <c r="F913" s="475"/>
      <c r="G913" s="475"/>
      <c r="H913" s="476"/>
      <c r="I913" s="627"/>
      <c r="J913" s="458"/>
      <c r="K913" s="475"/>
      <c r="L913" s="475"/>
      <c r="M913" s="476"/>
      <c r="N913" s="475"/>
    </row>
    <row r="914" spans="1:14" x14ac:dyDescent="0.2">
      <c r="A914" s="475"/>
      <c r="B914" s="475"/>
      <c r="C914" s="475"/>
      <c r="D914" s="475"/>
      <c r="E914" s="475"/>
      <c r="F914" s="475"/>
      <c r="G914" s="475"/>
      <c r="H914" s="476"/>
      <c r="I914" s="627"/>
      <c r="J914" s="458"/>
      <c r="K914" s="475"/>
      <c r="L914" s="475"/>
      <c r="M914" s="476"/>
      <c r="N914" s="475"/>
    </row>
    <row r="915" spans="1:14" x14ac:dyDescent="0.2">
      <c r="A915" s="475"/>
      <c r="B915" s="475"/>
      <c r="C915" s="475"/>
      <c r="D915" s="475"/>
      <c r="E915" s="475"/>
      <c r="F915" s="475"/>
      <c r="G915" s="475"/>
      <c r="H915" s="476"/>
      <c r="I915" s="627"/>
      <c r="J915" s="458"/>
      <c r="K915" s="475"/>
      <c r="L915" s="475"/>
      <c r="M915" s="476"/>
      <c r="N915" s="475"/>
    </row>
    <row r="916" spans="1:14" x14ac:dyDescent="0.2">
      <c r="A916" s="475"/>
      <c r="B916" s="475"/>
      <c r="C916" s="475"/>
      <c r="D916" s="475"/>
      <c r="E916" s="475"/>
      <c r="F916" s="475"/>
      <c r="G916" s="475"/>
      <c r="H916" s="476"/>
      <c r="I916" s="627"/>
      <c r="J916" s="458"/>
      <c r="K916" s="475"/>
      <c r="L916" s="475"/>
      <c r="M916" s="476"/>
      <c r="N916" s="475"/>
    </row>
    <row r="917" spans="1:14" x14ac:dyDescent="0.2">
      <c r="A917" s="475"/>
      <c r="B917" s="475"/>
      <c r="C917" s="475"/>
      <c r="D917" s="475"/>
      <c r="E917" s="475"/>
      <c r="F917" s="475"/>
      <c r="G917" s="475"/>
      <c r="H917" s="476"/>
      <c r="I917" s="627"/>
      <c r="J917" s="458"/>
      <c r="K917" s="475"/>
      <c r="L917" s="475"/>
      <c r="M917" s="476"/>
      <c r="N917" s="475"/>
    </row>
    <row r="918" spans="1:14" x14ac:dyDescent="0.2">
      <c r="A918" s="475"/>
      <c r="B918" s="475"/>
      <c r="C918" s="475"/>
      <c r="D918" s="475"/>
      <c r="E918" s="475"/>
      <c r="F918" s="475"/>
      <c r="G918" s="475"/>
      <c r="H918" s="476"/>
      <c r="I918" s="627"/>
      <c r="J918" s="458"/>
      <c r="K918" s="475"/>
      <c r="L918" s="475"/>
      <c r="M918" s="476"/>
      <c r="N918" s="475"/>
    </row>
    <row r="919" spans="1:14" x14ac:dyDescent="0.2">
      <c r="A919" s="475"/>
      <c r="B919" s="475"/>
      <c r="C919" s="475"/>
      <c r="D919" s="475"/>
      <c r="E919" s="475"/>
      <c r="F919" s="475"/>
      <c r="G919" s="475"/>
      <c r="H919" s="476"/>
      <c r="I919" s="627"/>
      <c r="J919" s="458"/>
      <c r="K919" s="475"/>
      <c r="L919" s="475"/>
      <c r="M919" s="476"/>
      <c r="N919" s="475"/>
    </row>
    <row r="920" spans="1:14" x14ac:dyDescent="0.2">
      <c r="A920" s="475"/>
      <c r="B920" s="475"/>
      <c r="C920" s="475"/>
      <c r="D920" s="475"/>
      <c r="E920" s="475"/>
      <c r="F920" s="475"/>
      <c r="G920" s="475"/>
      <c r="H920" s="476"/>
      <c r="I920" s="627"/>
      <c r="J920" s="458"/>
      <c r="K920" s="475"/>
      <c r="L920" s="475"/>
      <c r="M920" s="476"/>
      <c r="N920" s="475"/>
    </row>
    <row r="921" spans="1:14" x14ac:dyDescent="0.2">
      <c r="A921" s="475"/>
      <c r="B921" s="475"/>
      <c r="C921" s="475"/>
      <c r="D921" s="475"/>
      <c r="E921" s="475"/>
      <c r="F921" s="475"/>
      <c r="G921" s="475"/>
      <c r="H921" s="476"/>
      <c r="I921" s="627"/>
      <c r="J921" s="458"/>
      <c r="K921" s="475"/>
      <c r="L921" s="475"/>
      <c r="M921" s="476"/>
      <c r="N921" s="475"/>
    </row>
    <row r="922" spans="1:14" x14ac:dyDescent="0.2">
      <c r="A922" s="475"/>
      <c r="B922" s="475"/>
      <c r="C922" s="475"/>
      <c r="D922" s="475"/>
      <c r="E922" s="475"/>
      <c r="F922" s="475"/>
      <c r="G922" s="475"/>
      <c r="H922" s="476"/>
      <c r="I922" s="627"/>
      <c r="J922" s="458"/>
      <c r="K922" s="475"/>
      <c r="L922" s="475"/>
      <c r="M922" s="476"/>
      <c r="N922" s="475"/>
    </row>
    <row r="923" spans="1:14" x14ac:dyDescent="0.2">
      <c r="A923" s="475"/>
      <c r="B923" s="475"/>
      <c r="C923" s="475"/>
      <c r="D923" s="475"/>
      <c r="E923" s="475"/>
      <c r="F923" s="475"/>
      <c r="G923" s="475"/>
      <c r="H923" s="476"/>
      <c r="I923" s="627"/>
      <c r="J923" s="458"/>
      <c r="K923" s="475"/>
      <c r="L923" s="475"/>
      <c r="M923" s="476"/>
      <c r="N923" s="475"/>
    </row>
    <row r="924" spans="1:14" x14ac:dyDescent="0.2">
      <c r="A924" s="475"/>
      <c r="B924" s="475"/>
      <c r="C924" s="475"/>
      <c r="D924" s="475"/>
      <c r="E924" s="475"/>
      <c r="F924" s="475"/>
      <c r="G924" s="475"/>
      <c r="H924" s="476"/>
      <c r="I924" s="627"/>
      <c r="J924" s="458"/>
      <c r="K924" s="475"/>
      <c r="L924" s="475"/>
      <c r="M924" s="476"/>
      <c r="N924" s="475"/>
    </row>
    <row r="925" spans="1:14" x14ac:dyDescent="0.2">
      <c r="A925" s="475"/>
      <c r="B925" s="475"/>
      <c r="C925" s="475"/>
      <c r="D925" s="475"/>
      <c r="E925" s="475"/>
      <c r="F925" s="475"/>
      <c r="G925" s="475"/>
      <c r="H925" s="476"/>
      <c r="I925" s="627"/>
      <c r="J925" s="458"/>
      <c r="K925" s="475"/>
      <c r="L925" s="475"/>
      <c r="M925" s="476"/>
      <c r="N925" s="475"/>
    </row>
    <row r="926" spans="1:14" x14ac:dyDescent="0.2">
      <c r="A926" s="475"/>
      <c r="B926" s="475"/>
      <c r="C926" s="475"/>
      <c r="D926" s="475"/>
      <c r="E926" s="475"/>
      <c r="F926" s="475"/>
      <c r="G926" s="475"/>
      <c r="H926" s="476"/>
      <c r="I926" s="627"/>
      <c r="J926" s="458"/>
      <c r="K926" s="475"/>
      <c r="L926" s="475"/>
      <c r="M926" s="476"/>
      <c r="N926" s="475"/>
    </row>
    <row r="927" spans="1:14" x14ac:dyDescent="0.2">
      <c r="A927" s="475"/>
      <c r="B927" s="475"/>
      <c r="C927" s="475"/>
      <c r="D927" s="475"/>
      <c r="E927" s="475"/>
      <c r="F927" s="475"/>
      <c r="G927" s="475"/>
      <c r="H927" s="476"/>
      <c r="I927" s="627"/>
      <c r="J927" s="458"/>
      <c r="K927" s="475"/>
      <c r="L927" s="475"/>
      <c r="M927" s="476"/>
      <c r="N927" s="475"/>
    </row>
    <row r="928" spans="1:14" x14ac:dyDescent="0.2">
      <c r="A928" s="475"/>
      <c r="B928" s="475"/>
      <c r="C928" s="475"/>
      <c r="D928" s="475"/>
      <c r="E928" s="475"/>
      <c r="F928" s="475"/>
      <c r="G928" s="475"/>
      <c r="H928" s="476"/>
      <c r="I928" s="627"/>
      <c r="J928" s="458"/>
      <c r="K928" s="475"/>
      <c r="L928" s="475"/>
      <c r="M928" s="476"/>
      <c r="N928" s="475"/>
    </row>
    <row r="929" spans="1:14" x14ac:dyDescent="0.2">
      <c r="A929" s="475"/>
      <c r="B929" s="475"/>
      <c r="C929" s="475"/>
      <c r="D929" s="475"/>
      <c r="E929" s="475"/>
      <c r="F929" s="475"/>
      <c r="G929" s="475"/>
      <c r="H929" s="476"/>
      <c r="I929" s="627"/>
      <c r="J929" s="458"/>
      <c r="K929" s="475"/>
      <c r="L929" s="475"/>
      <c r="M929" s="476"/>
      <c r="N929" s="475"/>
    </row>
    <row r="930" spans="1:14" x14ac:dyDescent="0.2">
      <c r="A930" s="475"/>
      <c r="B930" s="475"/>
      <c r="C930" s="475"/>
      <c r="D930" s="475"/>
      <c r="E930" s="475"/>
      <c r="F930" s="475"/>
      <c r="G930" s="475"/>
      <c r="H930" s="476"/>
      <c r="I930" s="627"/>
      <c r="J930" s="458"/>
      <c r="K930" s="475"/>
      <c r="L930" s="475"/>
      <c r="M930" s="476"/>
      <c r="N930" s="475"/>
    </row>
    <row r="931" spans="1:14" x14ac:dyDescent="0.2">
      <c r="A931" s="475"/>
      <c r="B931" s="475"/>
      <c r="C931" s="475"/>
      <c r="D931" s="475"/>
      <c r="E931" s="475"/>
      <c r="F931" s="475"/>
      <c r="G931" s="475"/>
      <c r="H931" s="476"/>
      <c r="I931" s="627"/>
      <c r="J931" s="458"/>
      <c r="K931" s="475"/>
      <c r="L931" s="475"/>
      <c r="M931" s="476"/>
      <c r="N931" s="475"/>
    </row>
    <row r="932" spans="1:14" x14ac:dyDescent="0.2">
      <c r="A932" s="475"/>
      <c r="B932" s="475"/>
      <c r="C932" s="475"/>
      <c r="D932" s="475"/>
      <c r="E932" s="475"/>
      <c r="F932" s="475"/>
      <c r="G932" s="475"/>
      <c r="H932" s="476"/>
      <c r="I932" s="627"/>
      <c r="J932" s="458"/>
      <c r="K932" s="475"/>
      <c r="L932" s="475"/>
      <c r="M932" s="476"/>
      <c r="N932" s="475"/>
    </row>
    <row r="933" spans="1:14" x14ac:dyDescent="0.2">
      <c r="A933" s="475"/>
      <c r="B933" s="475"/>
      <c r="C933" s="475"/>
      <c r="D933" s="475"/>
      <c r="E933" s="475"/>
      <c r="F933" s="475"/>
      <c r="G933" s="475"/>
      <c r="H933" s="476"/>
      <c r="I933" s="627"/>
      <c r="J933" s="458"/>
      <c r="K933" s="475"/>
      <c r="L933" s="475"/>
      <c r="M933" s="476"/>
      <c r="N933" s="475"/>
    </row>
    <row r="934" spans="1:14" x14ac:dyDescent="0.2">
      <c r="A934" s="475"/>
      <c r="B934" s="475"/>
      <c r="C934" s="475"/>
      <c r="D934" s="475"/>
      <c r="E934" s="475"/>
      <c r="F934" s="475"/>
      <c r="G934" s="475"/>
      <c r="H934" s="476"/>
      <c r="I934" s="627"/>
      <c r="J934" s="458"/>
      <c r="K934" s="475"/>
      <c r="L934" s="475"/>
      <c r="M934" s="476"/>
      <c r="N934" s="475"/>
    </row>
    <row r="935" spans="1:14" x14ac:dyDescent="0.2">
      <c r="A935" s="475"/>
      <c r="B935" s="475"/>
      <c r="C935" s="475"/>
      <c r="D935" s="475"/>
      <c r="E935" s="475"/>
      <c r="F935" s="475"/>
      <c r="G935" s="475"/>
      <c r="H935" s="476"/>
      <c r="I935" s="627"/>
      <c r="J935" s="458"/>
      <c r="K935" s="475"/>
      <c r="L935" s="475"/>
      <c r="M935" s="476"/>
      <c r="N935" s="475"/>
    </row>
    <row r="936" spans="1:14" x14ac:dyDescent="0.2">
      <c r="A936" s="475"/>
      <c r="B936" s="475"/>
      <c r="C936" s="475"/>
      <c r="D936" s="475"/>
      <c r="E936" s="475"/>
      <c r="F936" s="475"/>
      <c r="G936" s="475"/>
      <c r="H936" s="476"/>
      <c r="I936" s="627"/>
      <c r="J936" s="458"/>
      <c r="K936" s="475"/>
      <c r="L936" s="475"/>
      <c r="M936" s="476"/>
      <c r="N936" s="475"/>
    </row>
    <row r="937" spans="1:14" x14ac:dyDescent="0.2">
      <c r="A937" s="475"/>
      <c r="B937" s="475"/>
      <c r="C937" s="475"/>
      <c r="D937" s="475"/>
      <c r="E937" s="475"/>
      <c r="F937" s="475"/>
      <c r="G937" s="475"/>
      <c r="H937" s="476"/>
      <c r="I937" s="627"/>
      <c r="J937" s="458"/>
      <c r="K937" s="475"/>
      <c r="L937" s="475"/>
      <c r="M937" s="476"/>
      <c r="N937" s="475"/>
    </row>
    <row r="938" spans="1:14" x14ac:dyDescent="0.2">
      <c r="A938" s="475"/>
      <c r="B938" s="475"/>
      <c r="C938" s="475"/>
      <c r="D938" s="475"/>
      <c r="E938" s="475"/>
      <c r="F938" s="475"/>
      <c r="G938" s="475"/>
      <c r="H938" s="476"/>
      <c r="I938" s="627"/>
      <c r="J938" s="458"/>
      <c r="K938" s="475"/>
      <c r="L938" s="475"/>
      <c r="M938" s="476"/>
      <c r="N938" s="475"/>
    </row>
    <row r="939" spans="1:14" x14ac:dyDescent="0.2">
      <c r="A939" s="475"/>
      <c r="B939" s="475"/>
      <c r="C939" s="475"/>
      <c r="D939" s="475"/>
      <c r="E939" s="475"/>
      <c r="F939" s="475"/>
      <c r="G939" s="475"/>
      <c r="H939" s="476"/>
      <c r="I939" s="627"/>
      <c r="J939" s="458"/>
      <c r="K939" s="475"/>
      <c r="L939" s="475"/>
      <c r="M939" s="476"/>
      <c r="N939" s="475"/>
    </row>
    <row r="940" spans="1:14" x14ac:dyDescent="0.2">
      <c r="A940" s="475"/>
      <c r="B940" s="475"/>
      <c r="C940" s="475"/>
      <c r="D940" s="475"/>
      <c r="E940" s="475"/>
      <c r="F940" s="475"/>
      <c r="G940" s="475"/>
      <c r="H940" s="476"/>
      <c r="I940" s="627"/>
      <c r="J940" s="458"/>
      <c r="K940" s="475"/>
      <c r="L940" s="475"/>
      <c r="M940" s="476"/>
      <c r="N940" s="475"/>
    </row>
    <row r="941" spans="1:14" x14ac:dyDescent="0.2">
      <c r="A941" s="475"/>
      <c r="B941" s="475"/>
      <c r="C941" s="475"/>
      <c r="D941" s="475"/>
      <c r="E941" s="475"/>
      <c r="F941" s="475"/>
      <c r="G941" s="475"/>
      <c r="H941" s="476"/>
      <c r="I941" s="627"/>
      <c r="J941" s="458"/>
      <c r="K941" s="475"/>
      <c r="L941" s="475"/>
      <c r="M941" s="476"/>
      <c r="N941" s="475"/>
    </row>
    <row r="942" spans="1:14" x14ac:dyDescent="0.2">
      <c r="A942" s="475"/>
      <c r="B942" s="475"/>
      <c r="C942" s="475"/>
      <c r="D942" s="475"/>
      <c r="E942" s="475"/>
      <c r="F942" s="475"/>
      <c r="G942" s="475"/>
      <c r="H942" s="476"/>
      <c r="I942" s="627"/>
      <c r="J942" s="458"/>
      <c r="K942" s="475"/>
      <c r="L942" s="475"/>
      <c r="M942" s="476"/>
      <c r="N942" s="475"/>
    </row>
    <row r="943" spans="1:14" x14ac:dyDescent="0.2">
      <c r="A943" s="475"/>
      <c r="B943" s="475"/>
      <c r="C943" s="475"/>
      <c r="D943" s="475"/>
      <c r="E943" s="475"/>
      <c r="F943" s="475"/>
      <c r="G943" s="475"/>
      <c r="H943" s="476"/>
      <c r="I943" s="627"/>
      <c r="J943" s="458"/>
      <c r="K943" s="475"/>
      <c r="L943" s="475"/>
      <c r="M943" s="476"/>
      <c r="N943" s="475"/>
    </row>
    <row r="944" spans="1:14" x14ac:dyDescent="0.2">
      <c r="A944" s="475"/>
      <c r="B944" s="475"/>
      <c r="C944" s="475"/>
      <c r="D944" s="475"/>
      <c r="E944" s="475"/>
      <c r="F944" s="475"/>
      <c r="G944" s="475"/>
      <c r="H944" s="476"/>
      <c r="I944" s="627"/>
      <c r="J944" s="458"/>
      <c r="K944" s="475"/>
      <c r="L944" s="475"/>
      <c r="M944" s="476"/>
      <c r="N944" s="475"/>
    </row>
    <row r="945" spans="1:14" x14ac:dyDescent="0.2">
      <c r="A945" s="475"/>
      <c r="B945" s="475"/>
      <c r="C945" s="475"/>
      <c r="D945" s="475"/>
      <c r="E945" s="475"/>
      <c r="F945" s="475"/>
      <c r="G945" s="475"/>
      <c r="H945" s="476"/>
      <c r="I945" s="627"/>
      <c r="J945" s="458"/>
      <c r="K945" s="475"/>
      <c r="L945" s="475"/>
      <c r="M945" s="476"/>
      <c r="N945" s="475"/>
    </row>
    <row r="946" spans="1:14" x14ac:dyDescent="0.2">
      <c r="A946" s="475"/>
      <c r="B946" s="475"/>
      <c r="C946" s="475"/>
      <c r="D946" s="475"/>
      <c r="E946" s="475"/>
      <c r="F946" s="475"/>
      <c r="G946" s="475"/>
      <c r="H946" s="476"/>
      <c r="I946" s="627"/>
      <c r="J946" s="458"/>
      <c r="K946" s="475"/>
      <c r="L946" s="475"/>
      <c r="M946" s="476"/>
      <c r="N946" s="475"/>
    </row>
    <row r="947" spans="1:14" x14ac:dyDescent="0.2">
      <c r="A947" s="475"/>
      <c r="B947" s="475"/>
      <c r="C947" s="475"/>
      <c r="D947" s="475"/>
      <c r="E947" s="475"/>
      <c r="F947" s="475"/>
      <c r="G947" s="475"/>
      <c r="H947" s="476"/>
      <c r="I947" s="627"/>
      <c r="J947" s="458"/>
      <c r="K947" s="475"/>
      <c r="L947" s="475"/>
      <c r="M947" s="476"/>
      <c r="N947" s="475"/>
    </row>
    <row r="948" spans="1:14" x14ac:dyDescent="0.2">
      <c r="A948" s="475"/>
      <c r="B948" s="475"/>
      <c r="C948" s="475"/>
      <c r="D948" s="475"/>
      <c r="E948" s="475"/>
      <c r="F948" s="475"/>
      <c r="G948" s="475"/>
      <c r="H948" s="476"/>
      <c r="I948" s="627"/>
      <c r="J948" s="458"/>
      <c r="K948" s="475"/>
      <c r="L948" s="475"/>
      <c r="M948" s="476"/>
      <c r="N948" s="475"/>
    </row>
    <row r="949" spans="1:14" x14ac:dyDescent="0.2">
      <c r="A949" s="475"/>
      <c r="B949" s="475"/>
      <c r="C949" s="475"/>
      <c r="D949" s="475"/>
      <c r="E949" s="475"/>
      <c r="F949" s="475"/>
      <c r="G949" s="475"/>
      <c r="H949" s="476"/>
      <c r="I949" s="627"/>
      <c r="J949" s="458"/>
      <c r="K949" s="475"/>
      <c r="L949" s="475"/>
      <c r="M949" s="476"/>
      <c r="N949" s="475"/>
    </row>
    <row r="950" spans="1:14" x14ac:dyDescent="0.2">
      <c r="A950" s="475"/>
      <c r="B950" s="475"/>
      <c r="C950" s="475"/>
      <c r="D950" s="475"/>
      <c r="E950" s="475"/>
      <c r="F950" s="475"/>
      <c r="G950" s="475"/>
      <c r="H950" s="476"/>
      <c r="I950" s="627"/>
      <c r="J950" s="458"/>
      <c r="K950" s="475"/>
      <c r="L950" s="475"/>
      <c r="M950" s="476"/>
      <c r="N950" s="475"/>
    </row>
    <row r="951" spans="1:14" x14ac:dyDescent="0.2">
      <c r="A951" s="475"/>
      <c r="B951" s="475"/>
      <c r="C951" s="475"/>
      <c r="D951" s="475"/>
      <c r="E951" s="475"/>
      <c r="F951" s="475"/>
      <c r="G951" s="475"/>
      <c r="H951" s="476"/>
      <c r="I951" s="627"/>
      <c r="J951" s="458"/>
      <c r="K951" s="475"/>
      <c r="L951" s="475"/>
      <c r="M951" s="476"/>
      <c r="N951" s="475"/>
    </row>
    <row r="952" spans="1:14" x14ac:dyDescent="0.2">
      <c r="A952" s="475"/>
      <c r="B952" s="475"/>
      <c r="C952" s="475"/>
      <c r="D952" s="475"/>
      <c r="E952" s="475"/>
      <c r="F952" s="475"/>
      <c r="G952" s="475"/>
      <c r="H952" s="476"/>
      <c r="I952" s="627"/>
      <c r="J952" s="458"/>
      <c r="K952" s="475"/>
      <c r="L952" s="475"/>
      <c r="M952" s="476"/>
      <c r="N952" s="475"/>
    </row>
    <row r="953" spans="1:14" x14ac:dyDescent="0.2">
      <c r="A953" s="475"/>
      <c r="B953" s="475"/>
      <c r="C953" s="475"/>
      <c r="D953" s="475"/>
      <c r="E953" s="475"/>
      <c r="F953" s="475"/>
      <c r="G953" s="475"/>
      <c r="H953" s="476"/>
      <c r="I953" s="627"/>
      <c r="J953" s="458"/>
      <c r="K953" s="475"/>
      <c r="L953" s="475"/>
      <c r="M953" s="476"/>
      <c r="N953" s="475"/>
    </row>
    <row r="954" spans="1:14" x14ac:dyDescent="0.2">
      <c r="A954" s="475"/>
      <c r="B954" s="475"/>
      <c r="C954" s="475"/>
      <c r="D954" s="475"/>
      <c r="E954" s="475"/>
      <c r="F954" s="475"/>
      <c r="G954" s="475"/>
      <c r="H954" s="476"/>
      <c r="I954" s="627"/>
      <c r="J954" s="458"/>
      <c r="K954" s="475"/>
      <c r="L954" s="475"/>
      <c r="M954" s="476"/>
      <c r="N954" s="475"/>
    </row>
    <row r="955" spans="1:14" x14ac:dyDescent="0.2">
      <c r="A955" s="475"/>
      <c r="B955" s="475"/>
      <c r="C955" s="475"/>
      <c r="D955" s="475"/>
      <c r="E955" s="475"/>
      <c r="F955" s="475"/>
      <c r="G955" s="475"/>
      <c r="H955" s="476"/>
      <c r="I955" s="627"/>
      <c r="J955" s="458"/>
      <c r="K955" s="475"/>
      <c r="L955" s="475"/>
      <c r="M955" s="476"/>
      <c r="N955" s="475"/>
    </row>
    <row r="956" spans="1:14" x14ac:dyDescent="0.2">
      <c r="A956" s="475"/>
      <c r="B956" s="475"/>
      <c r="C956" s="475"/>
      <c r="D956" s="475"/>
      <c r="E956" s="475"/>
      <c r="F956" s="475"/>
      <c r="G956" s="475"/>
      <c r="H956" s="476"/>
      <c r="I956" s="627"/>
      <c r="J956" s="458"/>
      <c r="K956" s="475"/>
      <c r="L956" s="475"/>
      <c r="M956" s="476"/>
      <c r="N956" s="475"/>
    </row>
    <row r="957" spans="1:14" x14ac:dyDescent="0.2">
      <c r="A957" s="475"/>
      <c r="B957" s="475"/>
      <c r="C957" s="475"/>
      <c r="D957" s="475"/>
      <c r="E957" s="475"/>
      <c r="F957" s="475"/>
      <c r="G957" s="475"/>
      <c r="H957" s="476"/>
      <c r="I957" s="627"/>
      <c r="J957" s="458"/>
      <c r="K957" s="475"/>
      <c r="L957" s="475"/>
      <c r="M957" s="476"/>
      <c r="N957" s="475"/>
    </row>
    <row r="958" spans="1:14" x14ac:dyDescent="0.2">
      <c r="A958" s="475"/>
      <c r="B958" s="475"/>
      <c r="C958" s="475"/>
      <c r="D958" s="475"/>
      <c r="E958" s="475"/>
      <c r="F958" s="475"/>
      <c r="G958" s="475"/>
      <c r="H958" s="476"/>
      <c r="I958" s="627"/>
      <c r="J958" s="458"/>
      <c r="K958" s="475"/>
      <c r="L958" s="475"/>
      <c r="M958" s="476"/>
      <c r="N958" s="475"/>
    </row>
    <row r="959" spans="1:14" x14ac:dyDescent="0.2">
      <c r="A959" s="475"/>
      <c r="B959" s="475"/>
      <c r="C959" s="475"/>
      <c r="D959" s="475"/>
      <c r="E959" s="475"/>
      <c r="F959" s="475"/>
      <c r="G959" s="475"/>
      <c r="H959" s="476"/>
      <c r="I959" s="627"/>
      <c r="J959" s="458"/>
      <c r="K959" s="475"/>
      <c r="L959" s="475"/>
      <c r="M959" s="476"/>
      <c r="N959" s="475"/>
    </row>
    <row r="960" spans="1:14" x14ac:dyDescent="0.2">
      <c r="A960" s="475"/>
      <c r="B960" s="475"/>
      <c r="C960" s="475"/>
      <c r="D960" s="475"/>
      <c r="E960" s="475"/>
      <c r="F960" s="475"/>
      <c r="G960" s="475"/>
      <c r="H960" s="476"/>
      <c r="I960" s="627"/>
      <c r="J960" s="458"/>
      <c r="K960" s="475"/>
      <c r="L960" s="475"/>
      <c r="M960" s="476"/>
      <c r="N960" s="475"/>
    </row>
    <row r="961" spans="1:14" x14ac:dyDescent="0.2">
      <c r="A961" s="475"/>
      <c r="B961" s="475"/>
      <c r="C961" s="475"/>
      <c r="D961" s="475"/>
      <c r="E961" s="475"/>
      <c r="F961" s="475"/>
      <c r="G961" s="475"/>
      <c r="H961" s="476"/>
      <c r="I961" s="627"/>
      <c r="J961" s="458"/>
      <c r="K961" s="475"/>
      <c r="L961" s="475"/>
      <c r="M961" s="476"/>
      <c r="N961" s="475"/>
    </row>
    <row r="962" spans="1:14" x14ac:dyDescent="0.2">
      <c r="A962" s="475"/>
      <c r="B962" s="475"/>
      <c r="C962" s="475"/>
      <c r="D962" s="475"/>
      <c r="E962" s="475"/>
      <c r="F962" s="475"/>
      <c r="G962" s="475"/>
      <c r="H962" s="476"/>
      <c r="I962" s="627"/>
      <c r="J962" s="458"/>
      <c r="K962" s="475"/>
      <c r="L962" s="475"/>
      <c r="M962" s="476"/>
      <c r="N962" s="475"/>
    </row>
    <row r="963" spans="1:14" x14ac:dyDescent="0.2">
      <c r="A963" s="475"/>
      <c r="B963" s="475"/>
      <c r="C963" s="475"/>
      <c r="D963" s="475"/>
      <c r="E963" s="475"/>
      <c r="F963" s="475"/>
      <c r="G963" s="475"/>
      <c r="H963" s="476"/>
      <c r="I963" s="627"/>
      <c r="J963" s="458"/>
      <c r="K963" s="475"/>
      <c r="L963" s="475"/>
      <c r="M963" s="476"/>
      <c r="N963" s="475"/>
    </row>
    <row r="964" spans="1:14" x14ac:dyDescent="0.2">
      <c r="A964" s="475"/>
      <c r="B964" s="475"/>
      <c r="C964" s="475"/>
      <c r="D964" s="475"/>
      <c r="E964" s="475"/>
      <c r="F964" s="475"/>
      <c r="G964" s="475"/>
      <c r="H964" s="476"/>
      <c r="I964" s="627"/>
      <c r="J964" s="458"/>
      <c r="K964" s="475"/>
      <c r="L964" s="475"/>
      <c r="M964" s="476"/>
      <c r="N964" s="475"/>
    </row>
    <row r="965" spans="1:14" x14ac:dyDescent="0.2">
      <c r="A965" s="475"/>
      <c r="B965" s="475"/>
      <c r="C965" s="475"/>
      <c r="D965" s="475"/>
      <c r="E965" s="475"/>
      <c r="F965" s="475"/>
      <c r="G965" s="475"/>
      <c r="H965" s="476"/>
      <c r="I965" s="627"/>
      <c r="J965" s="458"/>
      <c r="K965" s="475"/>
      <c r="L965" s="475"/>
      <c r="M965" s="476"/>
      <c r="N965" s="475"/>
    </row>
    <row r="966" spans="1:14" x14ac:dyDescent="0.2">
      <c r="A966" s="475"/>
      <c r="B966" s="475"/>
      <c r="C966" s="475"/>
      <c r="D966" s="475"/>
      <c r="E966" s="475"/>
      <c r="F966" s="475"/>
      <c r="G966" s="475"/>
      <c r="H966" s="476"/>
      <c r="I966" s="627"/>
      <c r="J966" s="458"/>
      <c r="K966" s="475"/>
      <c r="L966" s="475"/>
      <c r="M966" s="476"/>
      <c r="N966" s="475"/>
    </row>
    <row r="967" spans="1:14" x14ac:dyDescent="0.2">
      <c r="A967" s="475"/>
      <c r="B967" s="475"/>
      <c r="C967" s="475"/>
      <c r="D967" s="475"/>
      <c r="E967" s="475"/>
      <c r="F967" s="475"/>
      <c r="G967" s="475"/>
      <c r="H967" s="476"/>
      <c r="I967" s="627"/>
      <c r="J967" s="458"/>
      <c r="K967" s="475"/>
      <c r="L967" s="475"/>
      <c r="M967" s="476"/>
      <c r="N967" s="475"/>
    </row>
    <row r="968" spans="1:14" x14ac:dyDescent="0.2">
      <c r="A968" s="475"/>
      <c r="B968" s="475"/>
      <c r="C968" s="475"/>
      <c r="D968" s="475"/>
      <c r="E968" s="475"/>
      <c r="F968" s="475"/>
      <c r="G968" s="475"/>
      <c r="H968" s="476"/>
      <c r="I968" s="627"/>
      <c r="J968" s="458"/>
      <c r="K968" s="475"/>
      <c r="L968" s="475"/>
      <c r="M968" s="476"/>
      <c r="N968" s="475"/>
    </row>
    <row r="969" spans="1:14" x14ac:dyDescent="0.2">
      <c r="A969" s="475"/>
      <c r="B969" s="475"/>
      <c r="C969" s="475"/>
      <c r="D969" s="475"/>
      <c r="E969" s="475"/>
      <c r="F969" s="475"/>
      <c r="G969" s="475"/>
      <c r="H969" s="476"/>
      <c r="I969" s="627"/>
      <c r="J969" s="458"/>
      <c r="K969" s="475"/>
      <c r="L969" s="475"/>
      <c r="M969" s="476"/>
      <c r="N969" s="475"/>
    </row>
    <row r="970" spans="1:14" x14ac:dyDescent="0.2">
      <c r="A970" s="475"/>
      <c r="B970" s="475"/>
      <c r="C970" s="475"/>
      <c r="D970" s="475"/>
      <c r="E970" s="475"/>
      <c r="F970" s="475"/>
      <c r="G970" s="475"/>
      <c r="H970" s="476"/>
      <c r="I970" s="627"/>
      <c r="J970" s="458"/>
      <c r="K970" s="475"/>
      <c r="L970" s="475"/>
      <c r="M970" s="476"/>
      <c r="N970" s="475"/>
    </row>
    <row r="971" spans="1:14" x14ac:dyDescent="0.2">
      <c r="A971" s="475"/>
      <c r="B971" s="475"/>
      <c r="C971" s="475"/>
      <c r="D971" s="475"/>
      <c r="E971" s="475"/>
      <c r="F971" s="475"/>
      <c r="G971" s="475"/>
      <c r="H971" s="476"/>
      <c r="I971" s="627"/>
      <c r="J971" s="458"/>
      <c r="K971" s="475"/>
      <c r="L971" s="475"/>
      <c r="M971" s="476"/>
      <c r="N971" s="475"/>
    </row>
    <row r="972" spans="1:14" x14ac:dyDescent="0.2">
      <c r="A972" s="475"/>
      <c r="B972" s="475"/>
      <c r="C972" s="475"/>
      <c r="D972" s="475"/>
      <c r="E972" s="475"/>
      <c r="F972" s="475"/>
      <c r="G972" s="475"/>
      <c r="H972" s="476"/>
      <c r="I972" s="627"/>
      <c r="J972" s="458"/>
      <c r="K972" s="475"/>
      <c r="L972" s="475"/>
      <c r="M972" s="476"/>
      <c r="N972" s="475"/>
    </row>
    <row r="973" spans="1:14" x14ac:dyDescent="0.2">
      <c r="A973" s="475"/>
      <c r="B973" s="475"/>
      <c r="C973" s="475"/>
      <c r="D973" s="475"/>
      <c r="E973" s="475"/>
      <c r="F973" s="475"/>
      <c r="G973" s="475"/>
      <c r="H973" s="476"/>
      <c r="I973" s="627"/>
      <c r="J973" s="458"/>
      <c r="K973" s="475"/>
      <c r="L973" s="475"/>
      <c r="M973" s="476"/>
      <c r="N973" s="475"/>
    </row>
    <row r="974" spans="1:14" x14ac:dyDescent="0.2">
      <c r="A974" s="475"/>
      <c r="B974" s="475"/>
      <c r="C974" s="475"/>
      <c r="D974" s="475"/>
      <c r="E974" s="475"/>
      <c r="F974" s="475"/>
      <c r="G974" s="475"/>
      <c r="H974" s="476"/>
      <c r="I974" s="627"/>
      <c r="J974" s="458"/>
      <c r="K974" s="475"/>
      <c r="L974" s="475"/>
      <c r="M974" s="476"/>
      <c r="N974" s="475"/>
    </row>
    <row r="975" spans="1:14" x14ac:dyDescent="0.2">
      <c r="A975" s="475"/>
      <c r="B975" s="475"/>
      <c r="C975" s="475"/>
      <c r="D975" s="475"/>
      <c r="E975" s="475"/>
      <c r="F975" s="475"/>
      <c r="G975" s="475"/>
      <c r="H975" s="476"/>
      <c r="I975" s="627"/>
      <c r="J975" s="458"/>
      <c r="K975" s="475"/>
      <c r="L975" s="475"/>
      <c r="M975" s="476"/>
      <c r="N975" s="475"/>
    </row>
    <row r="976" spans="1:14" x14ac:dyDescent="0.2">
      <c r="A976" s="475"/>
      <c r="B976" s="475"/>
      <c r="C976" s="475"/>
      <c r="D976" s="475"/>
      <c r="E976" s="475"/>
      <c r="F976" s="475"/>
      <c r="G976" s="475"/>
      <c r="H976" s="476"/>
      <c r="I976" s="627"/>
      <c r="J976" s="458"/>
      <c r="K976" s="475"/>
      <c r="L976" s="475"/>
      <c r="M976" s="476"/>
      <c r="N976" s="475"/>
    </row>
    <row r="977" spans="1:14" x14ac:dyDescent="0.2">
      <c r="A977" s="475"/>
      <c r="B977" s="475"/>
      <c r="C977" s="475"/>
      <c r="D977" s="475"/>
      <c r="E977" s="475"/>
      <c r="F977" s="475"/>
      <c r="G977" s="475"/>
      <c r="H977" s="476"/>
      <c r="I977" s="627"/>
      <c r="J977" s="458"/>
      <c r="K977" s="475"/>
      <c r="L977" s="475"/>
      <c r="M977" s="476"/>
      <c r="N977" s="475"/>
    </row>
    <row r="978" spans="1:14" x14ac:dyDescent="0.2">
      <c r="A978" s="475"/>
      <c r="B978" s="475"/>
      <c r="C978" s="475"/>
      <c r="D978" s="475"/>
      <c r="E978" s="475"/>
      <c r="F978" s="475"/>
      <c r="G978" s="475"/>
      <c r="H978" s="476"/>
      <c r="I978" s="627"/>
      <c r="J978" s="458"/>
      <c r="K978" s="475"/>
      <c r="L978" s="475"/>
      <c r="M978" s="476"/>
      <c r="N978" s="475"/>
    </row>
    <row r="979" spans="1:14" x14ac:dyDescent="0.2">
      <c r="A979" s="475"/>
      <c r="B979" s="475"/>
      <c r="C979" s="475"/>
      <c r="D979" s="475"/>
      <c r="E979" s="475"/>
      <c r="F979" s="475"/>
      <c r="G979" s="475"/>
      <c r="H979" s="476"/>
      <c r="I979" s="627"/>
      <c r="J979" s="458"/>
      <c r="K979" s="475"/>
      <c r="L979" s="475"/>
      <c r="M979" s="476"/>
      <c r="N979" s="475"/>
    </row>
    <row r="980" spans="1:14" x14ac:dyDescent="0.2">
      <c r="A980" s="475"/>
      <c r="B980" s="475"/>
      <c r="C980" s="475"/>
      <c r="D980" s="475"/>
      <c r="E980" s="475"/>
      <c r="F980" s="475"/>
      <c r="G980" s="475"/>
      <c r="H980" s="476"/>
      <c r="I980" s="627"/>
      <c r="J980" s="458"/>
      <c r="K980" s="475"/>
      <c r="L980" s="475"/>
      <c r="M980" s="476"/>
      <c r="N980" s="475"/>
    </row>
    <row r="981" spans="1:14" x14ac:dyDescent="0.2">
      <c r="A981" s="475"/>
      <c r="B981" s="475"/>
      <c r="C981" s="475"/>
      <c r="D981" s="475"/>
      <c r="E981" s="475"/>
      <c r="F981" s="475"/>
      <c r="G981" s="475"/>
      <c r="H981" s="476"/>
      <c r="I981" s="627"/>
      <c r="J981" s="458"/>
      <c r="K981" s="475"/>
      <c r="L981" s="475"/>
      <c r="M981" s="476"/>
      <c r="N981" s="475"/>
    </row>
    <row r="982" spans="1:14" x14ac:dyDescent="0.2">
      <c r="A982" s="475"/>
      <c r="B982" s="475"/>
      <c r="C982" s="475"/>
      <c r="D982" s="475"/>
      <c r="E982" s="475"/>
      <c r="F982" s="475"/>
      <c r="G982" s="475"/>
      <c r="H982" s="476"/>
      <c r="I982" s="627"/>
      <c r="J982" s="458"/>
      <c r="K982" s="475"/>
      <c r="L982" s="475"/>
      <c r="M982" s="476"/>
      <c r="N982" s="475"/>
    </row>
    <row r="983" spans="1:14" x14ac:dyDescent="0.2">
      <c r="A983" s="475"/>
      <c r="B983" s="475"/>
      <c r="C983" s="475"/>
      <c r="D983" s="475"/>
      <c r="E983" s="475"/>
      <c r="F983" s="475"/>
      <c r="G983" s="475"/>
      <c r="H983" s="476"/>
      <c r="I983" s="627"/>
      <c r="J983" s="458"/>
      <c r="K983" s="475"/>
      <c r="L983" s="475"/>
      <c r="M983" s="476"/>
      <c r="N983" s="475"/>
    </row>
    <row r="984" spans="1:14" x14ac:dyDescent="0.2">
      <c r="A984" s="475"/>
      <c r="B984" s="475"/>
      <c r="C984" s="475"/>
      <c r="D984" s="475"/>
      <c r="E984" s="475"/>
      <c r="F984" s="475"/>
      <c r="G984" s="475"/>
      <c r="H984" s="476"/>
      <c r="I984" s="627"/>
      <c r="J984" s="458"/>
      <c r="K984" s="475"/>
      <c r="L984" s="475"/>
      <c r="M984" s="476"/>
      <c r="N984" s="475"/>
    </row>
    <row r="985" spans="1:14" x14ac:dyDescent="0.2">
      <c r="A985" s="475"/>
      <c r="B985" s="475"/>
      <c r="C985" s="475"/>
      <c r="D985" s="475"/>
      <c r="E985" s="475"/>
      <c r="F985" s="475"/>
      <c r="G985" s="475"/>
      <c r="H985" s="476"/>
      <c r="I985" s="627"/>
      <c r="J985" s="458"/>
      <c r="K985" s="475"/>
      <c r="L985" s="475"/>
      <c r="M985" s="476"/>
      <c r="N985" s="475"/>
    </row>
    <row r="986" spans="1:14" x14ac:dyDescent="0.2">
      <c r="A986" s="475"/>
      <c r="B986" s="475"/>
      <c r="C986" s="475"/>
      <c r="D986" s="475"/>
      <c r="E986" s="475"/>
      <c r="F986" s="475"/>
      <c r="G986" s="475"/>
      <c r="H986" s="476"/>
      <c r="I986" s="627"/>
      <c r="J986" s="458"/>
      <c r="K986" s="475"/>
      <c r="L986" s="475"/>
      <c r="M986" s="476"/>
      <c r="N986" s="475"/>
    </row>
    <row r="987" spans="1:14" x14ac:dyDescent="0.2">
      <c r="A987" s="475"/>
      <c r="B987" s="475"/>
      <c r="C987" s="475"/>
      <c r="D987" s="475"/>
      <c r="E987" s="475"/>
      <c r="F987" s="475"/>
      <c r="G987" s="475"/>
      <c r="H987" s="476"/>
      <c r="I987" s="627"/>
      <c r="J987" s="458"/>
      <c r="K987" s="475"/>
      <c r="L987" s="475"/>
      <c r="M987" s="476"/>
      <c r="N987" s="475"/>
    </row>
    <row r="988" spans="1:14" x14ac:dyDescent="0.2">
      <c r="A988" s="475"/>
      <c r="B988" s="475"/>
      <c r="C988" s="475"/>
      <c r="D988" s="475"/>
      <c r="E988" s="475"/>
      <c r="F988" s="475"/>
      <c r="G988" s="475"/>
      <c r="H988" s="476"/>
      <c r="I988" s="627"/>
      <c r="J988" s="458"/>
      <c r="K988" s="475"/>
      <c r="L988" s="475"/>
      <c r="M988" s="476"/>
      <c r="N988" s="475"/>
    </row>
    <row r="989" spans="1:14" x14ac:dyDescent="0.2">
      <c r="A989" s="475"/>
      <c r="B989" s="475"/>
      <c r="C989" s="475"/>
      <c r="D989" s="475"/>
      <c r="E989" s="475"/>
      <c r="F989" s="475"/>
      <c r="G989" s="475"/>
      <c r="H989" s="476"/>
      <c r="I989" s="627"/>
      <c r="J989" s="458"/>
      <c r="K989" s="475"/>
      <c r="L989" s="475"/>
      <c r="M989" s="476"/>
      <c r="N989" s="475"/>
    </row>
    <row r="990" spans="1:14" x14ac:dyDescent="0.2">
      <c r="A990" s="475"/>
      <c r="B990" s="475"/>
      <c r="C990" s="475"/>
      <c r="D990" s="475"/>
      <c r="E990" s="475"/>
      <c r="F990" s="475"/>
      <c r="G990" s="475"/>
      <c r="H990" s="476"/>
      <c r="I990" s="627"/>
      <c r="J990" s="458"/>
      <c r="K990" s="475"/>
      <c r="L990" s="475"/>
      <c r="M990" s="476"/>
      <c r="N990" s="475"/>
    </row>
    <row r="991" spans="1:14" x14ac:dyDescent="0.2">
      <c r="A991" s="475"/>
      <c r="B991" s="475"/>
      <c r="C991" s="475"/>
      <c r="D991" s="475"/>
      <c r="E991" s="475"/>
      <c r="F991" s="475"/>
      <c r="G991" s="475"/>
      <c r="H991" s="476"/>
      <c r="I991" s="627"/>
      <c r="J991" s="458"/>
      <c r="K991" s="475"/>
      <c r="L991" s="475"/>
      <c r="M991" s="476"/>
      <c r="N991" s="475"/>
    </row>
    <row r="992" spans="1:14" x14ac:dyDescent="0.2">
      <c r="A992" s="475"/>
      <c r="B992" s="475"/>
      <c r="C992" s="475"/>
      <c r="D992" s="475"/>
      <c r="E992" s="475"/>
      <c r="F992" s="475"/>
      <c r="G992" s="475"/>
      <c r="H992" s="476"/>
      <c r="I992" s="627"/>
      <c r="J992" s="458"/>
      <c r="K992" s="475"/>
      <c r="L992" s="475"/>
      <c r="M992" s="476"/>
      <c r="N992" s="475"/>
    </row>
    <row r="993" spans="1:14" x14ac:dyDescent="0.2">
      <c r="A993" s="475"/>
      <c r="B993" s="475"/>
      <c r="C993" s="475"/>
      <c r="D993" s="475"/>
      <c r="E993" s="475"/>
      <c r="F993" s="475"/>
      <c r="G993" s="475"/>
      <c r="H993" s="476"/>
      <c r="I993" s="627"/>
      <c r="J993" s="458"/>
      <c r="K993" s="475"/>
      <c r="L993" s="475"/>
      <c r="M993" s="476"/>
      <c r="N993" s="475"/>
    </row>
    <row r="994" spans="1:14" x14ac:dyDescent="0.2">
      <c r="A994" s="475"/>
      <c r="B994" s="475"/>
      <c r="C994" s="475"/>
      <c r="D994" s="475"/>
      <c r="E994" s="475"/>
      <c r="F994" s="475"/>
      <c r="G994" s="475"/>
      <c r="H994" s="476"/>
      <c r="I994" s="627"/>
      <c r="J994" s="458"/>
      <c r="K994" s="475"/>
      <c r="L994" s="475"/>
      <c r="M994" s="476"/>
      <c r="N994" s="475"/>
    </row>
    <row r="995" spans="1:14" x14ac:dyDescent="0.2">
      <c r="A995" s="475"/>
      <c r="B995" s="475"/>
      <c r="C995" s="475"/>
      <c r="D995" s="475"/>
      <c r="E995" s="475"/>
      <c r="F995" s="475"/>
      <c r="G995" s="475"/>
      <c r="H995" s="476"/>
      <c r="I995" s="627"/>
      <c r="J995" s="458"/>
      <c r="K995" s="475"/>
      <c r="L995" s="475"/>
      <c r="M995" s="476"/>
      <c r="N995" s="475"/>
    </row>
    <row r="996" spans="1:14" x14ac:dyDescent="0.2">
      <c r="A996" s="475"/>
      <c r="B996" s="475"/>
      <c r="C996" s="475"/>
      <c r="D996" s="475"/>
      <c r="E996" s="475"/>
      <c r="F996" s="475"/>
      <c r="G996" s="475"/>
      <c r="H996" s="476"/>
      <c r="I996" s="627"/>
      <c r="J996" s="458"/>
      <c r="K996" s="475"/>
      <c r="L996" s="475"/>
      <c r="M996" s="476"/>
      <c r="N996" s="475"/>
    </row>
    <row r="997" spans="1:14" x14ac:dyDescent="0.2">
      <c r="A997" s="475"/>
      <c r="B997" s="475"/>
      <c r="C997" s="475"/>
      <c r="D997" s="475"/>
      <c r="E997" s="475"/>
      <c r="F997" s="475"/>
      <c r="G997" s="475"/>
      <c r="H997" s="476"/>
      <c r="I997" s="627"/>
      <c r="J997" s="458"/>
      <c r="K997" s="475"/>
      <c r="L997" s="475"/>
      <c r="M997" s="476"/>
      <c r="N997" s="475"/>
    </row>
    <row r="998" spans="1:14" x14ac:dyDescent="0.2">
      <c r="A998" s="475"/>
      <c r="B998" s="475"/>
      <c r="C998" s="475"/>
      <c r="D998" s="475"/>
      <c r="E998" s="475"/>
      <c r="F998" s="475"/>
      <c r="G998" s="475"/>
      <c r="H998" s="476"/>
      <c r="I998" s="627"/>
      <c r="J998" s="458"/>
      <c r="K998" s="475"/>
      <c r="L998" s="475"/>
      <c r="M998" s="476"/>
      <c r="N998" s="475"/>
    </row>
    <row r="999" spans="1:14" x14ac:dyDescent="0.2">
      <c r="A999" s="475"/>
      <c r="B999" s="475"/>
      <c r="C999" s="475"/>
      <c r="D999" s="475"/>
      <c r="E999" s="475"/>
      <c r="F999" s="475"/>
      <c r="G999" s="475"/>
      <c r="H999" s="476"/>
      <c r="I999" s="627"/>
      <c r="J999" s="458"/>
      <c r="K999" s="475"/>
      <c r="L999" s="475"/>
      <c r="M999" s="476"/>
      <c r="N999" s="475"/>
    </row>
    <row r="1000" spans="1:14" x14ac:dyDescent="0.2">
      <c r="A1000" s="475"/>
      <c r="B1000" s="475"/>
      <c r="C1000" s="475"/>
      <c r="D1000" s="475"/>
      <c r="E1000" s="475"/>
      <c r="F1000" s="475"/>
      <c r="G1000" s="475"/>
      <c r="H1000" s="476"/>
      <c r="I1000" s="627"/>
      <c r="J1000" s="458"/>
      <c r="K1000" s="475"/>
      <c r="L1000" s="475"/>
      <c r="M1000" s="476"/>
      <c r="N1000" s="475"/>
    </row>
    <row r="1001" spans="1:14" x14ac:dyDescent="0.2">
      <c r="A1001" s="475"/>
      <c r="B1001" s="475"/>
      <c r="C1001" s="475"/>
      <c r="D1001" s="475"/>
      <c r="E1001" s="475"/>
      <c r="F1001" s="475"/>
      <c r="G1001" s="475"/>
      <c r="H1001" s="476"/>
      <c r="I1001" s="627"/>
      <c r="J1001" s="458"/>
      <c r="K1001" s="475"/>
      <c r="L1001" s="475"/>
      <c r="M1001" s="476"/>
      <c r="N1001" s="475"/>
    </row>
    <row r="1002" spans="1:14" x14ac:dyDescent="0.2">
      <c r="A1002" s="475"/>
      <c r="B1002" s="475"/>
      <c r="C1002" s="475"/>
      <c r="D1002" s="475"/>
      <c r="E1002" s="475"/>
      <c r="F1002" s="475"/>
      <c r="G1002" s="475"/>
      <c r="H1002" s="476"/>
      <c r="I1002" s="627"/>
      <c r="J1002" s="458"/>
      <c r="K1002" s="475"/>
      <c r="L1002" s="475"/>
      <c r="M1002" s="476"/>
      <c r="N1002" s="475"/>
    </row>
    <row r="1003" spans="1:14" x14ac:dyDescent="0.2">
      <c r="A1003" s="475"/>
      <c r="B1003" s="475"/>
      <c r="C1003" s="475"/>
      <c r="D1003" s="475"/>
      <c r="E1003" s="475"/>
      <c r="F1003" s="475"/>
      <c r="G1003" s="475"/>
      <c r="H1003" s="476"/>
      <c r="I1003" s="627"/>
      <c r="J1003" s="458"/>
      <c r="K1003" s="475"/>
      <c r="L1003" s="475"/>
      <c r="M1003" s="476"/>
      <c r="N1003" s="475"/>
    </row>
    <row r="1004" spans="1:14" x14ac:dyDescent="0.2">
      <c r="A1004" s="475"/>
      <c r="B1004" s="475"/>
      <c r="C1004" s="475"/>
      <c r="D1004" s="475"/>
      <c r="E1004" s="475"/>
      <c r="F1004" s="475"/>
      <c r="G1004" s="475"/>
      <c r="H1004" s="476"/>
      <c r="I1004" s="627"/>
      <c r="J1004" s="458"/>
      <c r="K1004" s="475"/>
      <c r="L1004" s="475"/>
      <c r="M1004" s="476"/>
      <c r="N1004" s="475"/>
    </row>
    <row r="1005" spans="1:14" x14ac:dyDescent="0.2">
      <c r="A1005" s="475"/>
      <c r="B1005" s="475"/>
      <c r="C1005" s="475"/>
      <c r="D1005" s="475"/>
      <c r="E1005" s="475"/>
      <c r="F1005" s="475"/>
      <c r="G1005" s="475"/>
      <c r="H1005" s="476"/>
      <c r="I1005" s="627"/>
      <c r="J1005" s="458"/>
      <c r="K1005" s="475"/>
      <c r="L1005" s="475"/>
      <c r="M1005" s="476"/>
      <c r="N1005" s="475"/>
    </row>
    <row r="1006" spans="1:14" x14ac:dyDescent="0.2">
      <c r="A1006" s="475"/>
      <c r="B1006" s="475"/>
      <c r="C1006" s="475"/>
      <c r="D1006" s="475"/>
      <c r="E1006" s="475"/>
      <c r="F1006" s="475"/>
      <c r="G1006" s="475"/>
      <c r="H1006" s="476"/>
      <c r="I1006" s="627"/>
      <c r="J1006" s="458"/>
      <c r="K1006" s="475"/>
      <c r="L1006" s="475"/>
      <c r="M1006" s="476"/>
      <c r="N1006" s="475"/>
    </row>
    <row r="1007" spans="1:14" x14ac:dyDescent="0.2">
      <c r="A1007" s="475"/>
      <c r="B1007" s="475"/>
      <c r="C1007" s="475"/>
      <c r="D1007" s="475"/>
      <c r="E1007" s="475"/>
      <c r="F1007" s="475"/>
      <c r="G1007" s="475"/>
      <c r="H1007" s="476"/>
      <c r="I1007" s="627"/>
      <c r="J1007" s="458"/>
      <c r="K1007" s="475"/>
      <c r="L1007" s="475"/>
      <c r="M1007" s="476"/>
      <c r="N1007" s="475"/>
    </row>
    <row r="1008" spans="1:14" x14ac:dyDescent="0.2">
      <c r="A1008" s="475"/>
      <c r="B1008" s="475"/>
      <c r="C1008" s="475"/>
      <c r="D1008" s="475"/>
      <c r="E1008" s="475"/>
      <c r="F1008" s="475"/>
      <c r="G1008" s="475"/>
      <c r="H1008" s="476"/>
      <c r="I1008" s="627"/>
      <c r="J1008" s="458"/>
      <c r="K1008" s="475"/>
      <c r="L1008" s="475"/>
      <c r="M1008" s="476"/>
      <c r="N1008" s="475"/>
    </row>
    <row r="1009" spans="1:14" x14ac:dyDescent="0.2">
      <c r="A1009" s="475"/>
      <c r="B1009" s="475"/>
      <c r="C1009" s="475"/>
      <c r="D1009" s="475"/>
      <c r="E1009" s="475"/>
      <c r="F1009" s="475"/>
      <c r="G1009" s="475"/>
      <c r="H1009" s="476"/>
      <c r="I1009" s="627"/>
      <c r="J1009" s="458"/>
      <c r="K1009" s="475"/>
      <c r="L1009" s="475"/>
      <c r="M1009" s="476"/>
      <c r="N1009" s="475"/>
    </row>
    <row r="1010" spans="1:14" x14ac:dyDescent="0.2">
      <c r="A1010" s="475"/>
      <c r="B1010" s="475"/>
      <c r="C1010" s="475"/>
      <c r="D1010" s="475"/>
      <c r="E1010" s="475"/>
      <c r="F1010" s="475"/>
      <c r="G1010" s="475"/>
      <c r="H1010" s="476"/>
      <c r="I1010" s="627"/>
      <c r="J1010" s="458"/>
      <c r="K1010" s="475"/>
      <c r="L1010" s="475"/>
      <c r="M1010" s="476"/>
      <c r="N1010" s="475"/>
    </row>
    <row r="1011" spans="1:14" x14ac:dyDescent="0.2">
      <c r="A1011" s="475"/>
      <c r="B1011" s="475"/>
      <c r="C1011" s="475"/>
      <c r="D1011" s="475"/>
      <c r="E1011" s="475"/>
      <c r="F1011" s="475"/>
      <c r="G1011" s="475"/>
      <c r="H1011" s="476"/>
      <c r="I1011" s="627"/>
      <c r="J1011" s="458"/>
      <c r="K1011" s="475"/>
      <c r="L1011" s="475"/>
      <c r="M1011" s="476"/>
      <c r="N1011" s="475"/>
    </row>
    <row r="1012" spans="1:14" x14ac:dyDescent="0.2">
      <c r="A1012" s="475"/>
      <c r="B1012" s="475"/>
      <c r="C1012" s="475"/>
      <c r="D1012" s="475"/>
      <c r="E1012" s="475"/>
      <c r="F1012" s="475"/>
      <c r="G1012" s="475"/>
      <c r="H1012" s="476"/>
      <c r="I1012" s="627"/>
      <c r="J1012" s="458"/>
      <c r="K1012" s="475"/>
      <c r="L1012" s="475"/>
      <c r="M1012" s="476"/>
      <c r="N1012" s="475"/>
    </row>
    <row r="1013" spans="1:14" x14ac:dyDescent="0.2">
      <c r="A1013" s="475"/>
      <c r="B1013" s="475"/>
      <c r="C1013" s="475"/>
      <c r="D1013" s="475"/>
      <c r="E1013" s="475"/>
      <c r="F1013" s="475"/>
      <c r="G1013" s="475"/>
      <c r="H1013" s="476"/>
      <c r="I1013" s="627"/>
      <c r="J1013" s="458"/>
      <c r="K1013" s="475"/>
      <c r="L1013" s="475"/>
      <c r="M1013" s="476"/>
      <c r="N1013" s="475"/>
    </row>
    <row r="1014" spans="1:14" x14ac:dyDescent="0.2">
      <c r="A1014" s="475"/>
      <c r="B1014" s="475"/>
      <c r="C1014" s="475"/>
      <c r="D1014" s="475"/>
      <c r="E1014" s="475"/>
      <c r="F1014" s="475"/>
      <c r="G1014" s="475"/>
      <c r="H1014" s="476"/>
      <c r="I1014" s="627"/>
      <c r="J1014" s="458"/>
      <c r="K1014" s="475"/>
      <c r="L1014" s="475"/>
      <c r="M1014" s="476"/>
      <c r="N1014" s="475"/>
    </row>
    <row r="1015" spans="1:14" x14ac:dyDescent="0.2">
      <c r="A1015" s="475"/>
      <c r="B1015" s="475"/>
      <c r="C1015" s="475"/>
      <c r="D1015" s="475"/>
      <c r="E1015" s="475"/>
      <c r="F1015" s="475"/>
      <c r="G1015" s="475"/>
      <c r="H1015" s="476"/>
      <c r="I1015" s="627"/>
      <c r="J1015" s="458"/>
      <c r="K1015" s="475"/>
      <c r="L1015" s="475"/>
      <c r="M1015" s="476"/>
      <c r="N1015" s="475"/>
    </row>
    <row r="1016" spans="1:14" x14ac:dyDescent="0.2">
      <c r="A1016" s="475"/>
      <c r="B1016" s="475"/>
      <c r="C1016" s="475"/>
      <c r="D1016" s="475"/>
      <c r="E1016" s="475"/>
      <c r="F1016" s="475"/>
      <c r="G1016" s="475"/>
      <c r="H1016" s="476"/>
      <c r="I1016" s="627"/>
      <c r="J1016" s="458"/>
      <c r="K1016" s="475"/>
      <c r="L1016" s="475"/>
      <c r="M1016" s="476"/>
      <c r="N1016" s="475"/>
    </row>
    <row r="1017" spans="1:14" x14ac:dyDescent="0.2">
      <c r="A1017" s="475"/>
      <c r="B1017" s="475"/>
      <c r="C1017" s="475"/>
      <c r="D1017" s="475"/>
      <c r="E1017" s="475"/>
      <c r="F1017" s="475"/>
      <c r="G1017" s="475"/>
      <c r="H1017" s="476"/>
      <c r="I1017" s="627"/>
      <c r="J1017" s="458"/>
      <c r="K1017" s="475"/>
      <c r="L1017" s="475"/>
      <c r="M1017" s="476"/>
      <c r="N1017" s="475"/>
    </row>
    <row r="1018" spans="1:14" x14ac:dyDescent="0.2">
      <c r="A1018" s="475"/>
      <c r="B1018" s="475"/>
      <c r="C1018" s="475"/>
      <c r="D1018" s="475"/>
      <c r="E1018" s="475"/>
      <c r="F1018" s="475"/>
      <c r="G1018" s="475"/>
      <c r="H1018" s="476"/>
      <c r="I1018" s="627"/>
      <c r="J1018" s="458"/>
      <c r="K1018" s="475"/>
      <c r="L1018" s="475"/>
      <c r="M1018" s="476"/>
      <c r="N1018" s="475"/>
    </row>
    <row r="1019" spans="1:14" x14ac:dyDescent="0.2">
      <c r="A1019" s="475"/>
      <c r="B1019" s="475"/>
      <c r="C1019" s="475"/>
      <c r="D1019" s="475"/>
      <c r="E1019" s="475"/>
      <c r="F1019" s="475"/>
      <c r="G1019" s="475"/>
      <c r="H1019" s="476"/>
      <c r="I1019" s="627"/>
      <c r="J1019" s="458"/>
      <c r="K1019" s="475"/>
      <c r="L1019" s="475"/>
      <c r="M1019" s="476"/>
      <c r="N1019" s="475"/>
    </row>
    <row r="1020" spans="1:14" x14ac:dyDescent="0.2">
      <c r="A1020" s="475"/>
      <c r="B1020" s="475"/>
      <c r="C1020" s="475"/>
      <c r="D1020" s="475"/>
      <c r="E1020" s="475"/>
      <c r="F1020" s="475"/>
      <c r="G1020" s="475"/>
      <c r="H1020" s="476"/>
      <c r="I1020" s="627"/>
      <c r="J1020" s="458"/>
      <c r="K1020" s="475"/>
      <c r="L1020" s="475"/>
      <c r="M1020" s="476"/>
      <c r="N1020" s="475"/>
    </row>
    <row r="1021" spans="1:14" x14ac:dyDescent="0.2">
      <c r="A1021" s="475"/>
      <c r="B1021" s="475"/>
      <c r="C1021" s="475"/>
      <c r="D1021" s="475"/>
      <c r="E1021" s="475"/>
      <c r="F1021" s="475"/>
      <c r="G1021" s="475"/>
      <c r="H1021" s="476"/>
      <c r="I1021" s="627"/>
      <c r="J1021" s="458"/>
      <c r="K1021" s="475"/>
      <c r="L1021" s="475"/>
      <c r="M1021" s="476"/>
      <c r="N1021" s="475"/>
    </row>
    <row r="1022" spans="1:14" x14ac:dyDescent="0.2">
      <c r="A1022" s="475"/>
      <c r="B1022" s="475"/>
      <c r="C1022" s="475"/>
      <c r="D1022" s="475"/>
      <c r="E1022" s="475"/>
      <c r="F1022" s="475"/>
      <c r="G1022" s="475"/>
      <c r="H1022" s="476"/>
      <c r="I1022" s="627"/>
      <c r="J1022" s="458"/>
      <c r="K1022" s="475"/>
      <c r="L1022" s="475"/>
      <c r="M1022" s="476"/>
      <c r="N1022" s="475"/>
    </row>
    <row r="1023" spans="1:14" x14ac:dyDescent="0.2">
      <c r="A1023" s="475"/>
      <c r="B1023" s="475"/>
      <c r="C1023" s="475"/>
      <c r="D1023" s="475"/>
      <c r="E1023" s="475"/>
      <c r="F1023" s="475"/>
      <c r="G1023" s="475"/>
      <c r="H1023" s="476"/>
      <c r="I1023" s="627"/>
      <c r="J1023" s="458"/>
      <c r="K1023" s="475"/>
      <c r="L1023" s="475"/>
      <c r="M1023" s="476"/>
      <c r="N1023" s="475"/>
    </row>
    <row r="1024" spans="1:14" x14ac:dyDescent="0.2">
      <c r="A1024" s="475"/>
      <c r="B1024" s="475"/>
      <c r="C1024" s="475"/>
      <c r="D1024" s="475"/>
      <c r="E1024" s="475"/>
      <c r="F1024" s="475"/>
      <c r="G1024" s="475"/>
      <c r="H1024" s="476"/>
      <c r="I1024" s="627"/>
      <c r="J1024" s="458"/>
      <c r="K1024" s="475"/>
      <c r="L1024" s="475"/>
      <c r="M1024" s="476"/>
      <c r="N1024" s="475"/>
    </row>
    <row r="1025" spans="1:14" x14ac:dyDescent="0.2">
      <c r="A1025" s="475"/>
      <c r="B1025" s="475"/>
      <c r="C1025" s="475"/>
      <c r="D1025" s="475"/>
      <c r="E1025" s="475"/>
      <c r="F1025" s="475"/>
      <c r="G1025" s="475"/>
      <c r="H1025" s="476"/>
      <c r="I1025" s="627"/>
      <c r="J1025" s="458"/>
      <c r="K1025" s="475"/>
      <c r="L1025" s="475"/>
      <c r="M1025" s="476"/>
      <c r="N1025" s="475"/>
    </row>
    <row r="1026" spans="1:14" x14ac:dyDescent="0.2">
      <c r="A1026" s="475"/>
      <c r="B1026" s="475"/>
      <c r="C1026" s="475"/>
      <c r="D1026" s="475"/>
      <c r="E1026" s="475"/>
      <c r="F1026" s="475"/>
      <c r="G1026" s="475"/>
      <c r="H1026" s="476"/>
      <c r="I1026" s="627"/>
      <c r="J1026" s="458"/>
      <c r="K1026" s="475"/>
      <c r="L1026" s="475"/>
      <c r="M1026" s="476"/>
      <c r="N1026" s="475"/>
    </row>
    <row r="1027" spans="1:14" x14ac:dyDescent="0.2">
      <c r="A1027" s="475"/>
      <c r="B1027" s="475"/>
      <c r="C1027" s="475"/>
      <c r="D1027" s="475"/>
      <c r="E1027" s="475"/>
      <c r="F1027" s="475"/>
      <c r="G1027" s="475"/>
      <c r="H1027" s="476"/>
      <c r="I1027" s="627"/>
      <c r="J1027" s="458"/>
      <c r="K1027" s="475"/>
      <c r="L1027" s="475"/>
      <c r="M1027" s="476"/>
      <c r="N1027" s="475"/>
    </row>
    <row r="1028" spans="1:14" x14ac:dyDescent="0.2">
      <c r="A1028" s="475"/>
      <c r="B1028" s="475"/>
      <c r="C1028" s="475"/>
      <c r="D1028" s="475"/>
      <c r="E1028" s="475"/>
      <c r="F1028" s="475"/>
      <c r="G1028" s="475"/>
      <c r="H1028" s="476"/>
      <c r="I1028" s="627"/>
      <c r="J1028" s="458"/>
      <c r="K1028" s="475"/>
      <c r="L1028" s="475"/>
      <c r="M1028" s="476"/>
      <c r="N1028" s="475"/>
    </row>
    <row r="1029" spans="1:14" x14ac:dyDescent="0.2">
      <c r="A1029" s="475"/>
      <c r="B1029" s="475"/>
      <c r="C1029" s="475"/>
      <c r="D1029" s="475"/>
      <c r="E1029" s="475"/>
      <c r="F1029" s="475"/>
      <c r="G1029" s="475"/>
      <c r="H1029" s="476"/>
      <c r="I1029" s="627"/>
      <c r="J1029" s="458"/>
      <c r="K1029" s="475"/>
      <c r="L1029" s="475"/>
      <c r="M1029" s="476"/>
      <c r="N1029" s="475"/>
    </row>
    <row r="1030" spans="1:14" x14ac:dyDescent="0.2">
      <c r="A1030" s="475"/>
      <c r="B1030" s="475"/>
      <c r="C1030" s="475"/>
      <c r="D1030" s="475"/>
      <c r="E1030" s="475"/>
      <c r="F1030" s="475"/>
      <c r="G1030" s="475"/>
      <c r="H1030" s="476"/>
      <c r="I1030" s="627"/>
      <c r="J1030" s="458"/>
      <c r="K1030" s="475"/>
      <c r="L1030" s="475"/>
      <c r="M1030" s="476"/>
      <c r="N1030" s="475"/>
    </row>
    <row r="1031" spans="1:14" x14ac:dyDescent="0.2">
      <c r="A1031" s="475"/>
      <c r="B1031" s="475"/>
      <c r="C1031" s="475"/>
      <c r="D1031" s="475"/>
      <c r="E1031" s="475"/>
      <c r="F1031" s="475"/>
      <c r="G1031" s="475"/>
      <c r="H1031" s="476"/>
      <c r="I1031" s="627"/>
      <c r="J1031" s="458"/>
      <c r="K1031" s="475"/>
      <c r="L1031" s="475"/>
      <c r="M1031" s="476"/>
      <c r="N1031" s="475"/>
    </row>
    <row r="1032" spans="1:14" x14ac:dyDescent="0.2">
      <c r="A1032" s="475"/>
      <c r="B1032" s="475"/>
      <c r="C1032" s="475"/>
      <c r="D1032" s="475"/>
      <c r="E1032" s="475"/>
      <c r="F1032" s="475"/>
      <c r="G1032" s="475"/>
      <c r="H1032" s="476"/>
      <c r="I1032" s="627"/>
      <c r="J1032" s="458"/>
      <c r="K1032" s="475"/>
      <c r="L1032" s="475"/>
      <c r="M1032" s="476"/>
      <c r="N1032" s="475"/>
    </row>
    <row r="1033" spans="1:14" x14ac:dyDescent="0.2">
      <c r="A1033" s="475"/>
      <c r="B1033" s="475"/>
      <c r="C1033" s="475"/>
      <c r="D1033" s="475"/>
      <c r="E1033" s="475"/>
      <c r="F1033" s="475"/>
      <c r="G1033" s="475"/>
      <c r="H1033" s="476"/>
      <c r="I1033" s="627"/>
      <c r="J1033" s="458"/>
      <c r="K1033" s="475"/>
      <c r="L1033" s="475"/>
      <c r="M1033" s="476"/>
      <c r="N1033" s="475"/>
    </row>
    <row r="1034" spans="1:14" x14ac:dyDescent="0.2">
      <c r="A1034" s="475"/>
      <c r="B1034" s="475"/>
      <c r="C1034" s="475"/>
      <c r="D1034" s="475"/>
      <c r="E1034" s="475"/>
      <c r="F1034" s="475"/>
      <c r="G1034" s="475"/>
      <c r="H1034" s="476"/>
      <c r="I1034" s="627"/>
      <c r="J1034" s="458"/>
      <c r="K1034" s="475"/>
      <c r="L1034" s="475"/>
      <c r="M1034" s="476"/>
      <c r="N1034" s="475"/>
    </row>
    <row r="1035" spans="1:14" x14ac:dyDescent="0.2">
      <c r="A1035" s="475"/>
      <c r="B1035" s="475"/>
      <c r="C1035" s="475"/>
      <c r="D1035" s="475"/>
      <c r="E1035" s="475"/>
      <c r="F1035" s="475"/>
      <c r="G1035" s="475"/>
      <c r="H1035" s="476"/>
      <c r="I1035" s="627"/>
      <c r="J1035" s="458"/>
      <c r="K1035" s="475"/>
      <c r="L1035" s="475"/>
      <c r="M1035" s="476"/>
      <c r="N1035" s="475"/>
    </row>
    <row r="1036" spans="1:14" x14ac:dyDescent="0.2">
      <c r="A1036" s="475"/>
      <c r="B1036" s="475"/>
      <c r="C1036" s="475"/>
      <c r="D1036" s="475"/>
      <c r="E1036" s="475"/>
      <c r="F1036" s="475"/>
      <c r="G1036" s="475"/>
      <c r="H1036" s="476"/>
      <c r="I1036" s="627"/>
      <c r="J1036" s="458"/>
      <c r="K1036" s="475"/>
      <c r="L1036" s="475"/>
      <c r="M1036" s="476"/>
      <c r="N1036" s="475"/>
    </row>
    <row r="1037" spans="1:14" x14ac:dyDescent="0.2">
      <c r="A1037" s="475"/>
      <c r="B1037" s="475"/>
      <c r="C1037" s="475"/>
      <c r="D1037" s="475"/>
      <c r="E1037" s="475"/>
      <c r="F1037" s="475"/>
      <c r="G1037" s="475"/>
      <c r="H1037" s="476"/>
      <c r="I1037" s="627"/>
      <c r="J1037" s="458"/>
      <c r="K1037" s="475"/>
      <c r="L1037" s="475"/>
      <c r="M1037" s="476"/>
      <c r="N1037" s="475"/>
    </row>
    <row r="1038" spans="1:14" x14ac:dyDescent="0.2">
      <c r="A1038" s="475"/>
      <c r="B1038" s="475"/>
      <c r="C1038" s="475"/>
      <c r="D1038" s="475"/>
      <c r="E1038" s="475"/>
      <c r="F1038" s="475"/>
      <c r="G1038" s="475"/>
      <c r="H1038" s="476"/>
      <c r="I1038" s="627"/>
      <c r="J1038" s="458"/>
      <c r="K1038" s="475"/>
      <c r="L1038" s="475"/>
      <c r="M1038" s="476"/>
      <c r="N1038" s="475"/>
    </row>
    <row r="1039" spans="1:14" x14ac:dyDescent="0.2">
      <c r="A1039" s="475"/>
      <c r="B1039" s="475"/>
      <c r="C1039" s="475"/>
      <c r="D1039" s="475"/>
      <c r="E1039" s="475"/>
      <c r="F1039" s="475"/>
      <c r="G1039" s="475"/>
      <c r="H1039" s="476"/>
      <c r="I1039" s="627"/>
      <c r="J1039" s="458"/>
      <c r="K1039" s="475"/>
      <c r="L1039" s="475"/>
      <c r="M1039" s="476"/>
      <c r="N1039" s="475"/>
    </row>
    <row r="1040" spans="1:14" x14ac:dyDescent="0.2">
      <c r="A1040" s="475"/>
      <c r="B1040" s="475"/>
      <c r="C1040" s="475"/>
      <c r="D1040" s="475"/>
      <c r="E1040" s="475"/>
      <c r="F1040" s="475"/>
      <c r="G1040" s="475"/>
      <c r="H1040" s="476"/>
      <c r="I1040" s="627"/>
      <c r="J1040" s="458"/>
      <c r="K1040" s="475"/>
      <c r="L1040" s="475"/>
      <c r="M1040" s="476"/>
      <c r="N1040" s="475"/>
    </row>
    <row r="1041" spans="1:14" x14ac:dyDescent="0.2">
      <c r="A1041" s="475"/>
      <c r="B1041" s="475"/>
      <c r="C1041" s="475"/>
      <c r="D1041" s="475"/>
      <c r="E1041" s="475"/>
      <c r="F1041" s="475"/>
      <c r="G1041" s="475"/>
      <c r="H1041" s="476"/>
      <c r="I1041" s="627"/>
      <c r="J1041" s="458"/>
      <c r="K1041" s="475"/>
      <c r="L1041" s="475"/>
      <c r="M1041" s="476"/>
      <c r="N1041" s="475"/>
    </row>
    <row r="1042" spans="1:14" x14ac:dyDescent="0.2">
      <c r="A1042" s="475"/>
      <c r="B1042" s="475"/>
      <c r="C1042" s="475"/>
      <c r="D1042" s="475"/>
      <c r="E1042" s="475"/>
      <c r="F1042" s="475"/>
      <c r="G1042" s="475"/>
      <c r="H1042" s="476"/>
      <c r="I1042" s="627"/>
      <c r="J1042" s="458"/>
      <c r="K1042" s="475"/>
      <c r="L1042" s="475"/>
      <c r="M1042" s="476"/>
      <c r="N1042" s="475"/>
    </row>
    <row r="1043" spans="1:14" x14ac:dyDescent="0.2">
      <c r="A1043" s="475"/>
      <c r="B1043" s="475"/>
      <c r="C1043" s="475"/>
      <c r="D1043" s="475"/>
      <c r="E1043" s="475"/>
      <c r="F1043" s="475"/>
      <c r="G1043" s="475"/>
      <c r="H1043" s="476"/>
      <c r="I1043" s="627"/>
      <c r="J1043" s="458"/>
      <c r="K1043" s="475"/>
      <c r="L1043" s="475"/>
      <c r="M1043" s="476"/>
      <c r="N1043" s="475"/>
    </row>
    <row r="1044" spans="1:14" x14ac:dyDescent="0.2">
      <c r="A1044" s="475"/>
      <c r="B1044" s="475"/>
      <c r="C1044" s="475"/>
      <c r="D1044" s="475"/>
      <c r="E1044" s="475"/>
      <c r="F1044" s="475"/>
      <c r="G1044" s="475"/>
      <c r="H1044" s="476"/>
      <c r="I1044" s="627"/>
      <c r="J1044" s="458"/>
      <c r="K1044" s="475"/>
      <c r="L1044" s="475"/>
      <c r="M1044" s="476"/>
      <c r="N1044" s="475"/>
    </row>
    <row r="1045" spans="1:14" x14ac:dyDescent="0.2">
      <c r="A1045" s="475"/>
      <c r="B1045" s="475"/>
      <c r="C1045" s="475"/>
      <c r="D1045" s="475"/>
      <c r="E1045" s="475"/>
      <c r="F1045" s="475"/>
      <c r="G1045" s="475"/>
      <c r="H1045" s="476"/>
      <c r="I1045" s="627"/>
      <c r="J1045" s="458"/>
      <c r="K1045" s="475"/>
      <c r="L1045" s="475"/>
      <c r="M1045" s="476"/>
      <c r="N1045" s="475"/>
    </row>
    <row r="1046" spans="1:14" x14ac:dyDescent="0.2">
      <c r="A1046" s="475"/>
      <c r="B1046" s="475"/>
      <c r="C1046" s="475"/>
      <c r="D1046" s="475"/>
      <c r="E1046" s="475"/>
      <c r="F1046" s="475"/>
      <c r="G1046" s="475"/>
      <c r="H1046" s="476"/>
      <c r="I1046" s="627"/>
      <c r="J1046" s="458"/>
      <c r="K1046" s="475"/>
      <c r="L1046" s="475"/>
      <c r="M1046" s="476"/>
      <c r="N1046" s="475"/>
    </row>
    <row r="1047" spans="1:14" x14ac:dyDescent="0.2">
      <c r="A1047" s="475"/>
      <c r="B1047" s="475"/>
      <c r="C1047" s="475"/>
      <c r="D1047" s="475"/>
      <c r="E1047" s="475"/>
      <c r="F1047" s="475"/>
      <c r="G1047" s="475"/>
      <c r="H1047" s="476"/>
      <c r="I1047" s="627"/>
      <c r="J1047" s="458"/>
      <c r="K1047" s="475"/>
      <c r="L1047" s="475"/>
      <c r="M1047" s="476"/>
      <c r="N1047" s="475"/>
    </row>
    <row r="1048" spans="1:14" x14ac:dyDescent="0.2">
      <c r="A1048" s="475"/>
      <c r="B1048" s="475"/>
      <c r="C1048" s="475"/>
      <c r="D1048" s="475"/>
      <c r="E1048" s="475"/>
      <c r="F1048" s="475"/>
      <c r="G1048" s="475"/>
      <c r="H1048" s="476"/>
      <c r="I1048" s="627"/>
      <c r="J1048" s="458"/>
      <c r="K1048" s="475"/>
      <c r="L1048" s="475"/>
      <c r="M1048" s="476"/>
      <c r="N1048" s="475"/>
    </row>
    <row r="1049" spans="1:14" x14ac:dyDescent="0.2">
      <c r="A1049" s="475"/>
      <c r="B1049" s="475"/>
      <c r="C1049" s="475"/>
      <c r="D1049" s="475"/>
      <c r="E1049" s="475"/>
      <c r="F1049" s="475"/>
      <c r="G1049" s="475"/>
      <c r="H1049" s="476"/>
      <c r="I1049" s="627"/>
      <c r="J1049" s="458"/>
      <c r="K1049" s="475"/>
      <c r="L1049" s="475"/>
      <c r="M1049" s="476"/>
      <c r="N1049" s="475"/>
    </row>
    <row r="1050" spans="1:14" x14ac:dyDescent="0.2">
      <c r="A1050" s="475"/>
      <c r="B1050" s="475"/>
      <c r="C1050" s="475"/>
      <c r="D1050" s="475"/>
      <c r="E1050" s="475"/>
      <c r="F1050" s="475"/>
      <c r="G1050" s="475"/>
      <c r="H1050" s="476"/>
      <c r="I1050" s="627"/>
      <c r="J1050" s="458"/>
      <c r="K1050" s="475"/>
      <c r="L1050" s="475"/>
      <c r="M1050" s="476"/>
      <c r="N1050" s="475"/>
    </row>
    <row r="1051" spans="1:14" x14ac:dyDescent="0.2">
      <c r="A1051" s="475"/>
      <c r="B1051" s="475"/>
      <c r="C1051" s="475"/>
      <c r="D1051" s="475"/>
      <c r="E1051" s="475"/>
      <c r="F1051" s="475"/>
      <c r="G1051" s="475"/>
      <c r="H1051" s="476"/>
      <c r="I1051" s="627"/>
      <c r="J1051" s="458"/>
      <c r="K1051" s="475"/>
      <c r="L1051" s="475"/>
      <c r="M1051" s="476"/>
      <c r="N1051" s="475"/>
    </row>
    <row r="1052" spans="1:14" x14ac:dyDescent="0.2">
      <c r="A1052" s="475"/>
      <c r="B1052" s="475"/>
      <c r="C1052" s="475"/>
      <c r="D1052" s="475"/>
      <c r="E1052" s="475"/>
      <c r="F1052" s="475"/>
      <c r="G1052" s="475"/>
      <c r="H1052" s="476"/>
      <c r="I1052" s="627"/>
      <c r="J1052" s="458"/>
      <c r="K1052" s="475"/>
      <c r="L1052" s="475"/>
      <c r="M1052" s="476"/>
      <c r="N1052" s="475"/>
    </row>
    <row r="1053" spans="1:14" x14ac:dyDescent="0.2">
      <c r="A1053" s="475"/>
      <c r="B1053" s="475"/>
      <c r="C1053" s="475"/>
      <c r="D1053" s="475"/>
      <c r="E1053" s="475"/>
      <c r="F1053" s="475"/>
      <c r="G1053" s="475"/>
      <c r="H1053" s="476"/>
      <c r="I1053" s="627"/>
      <c r="J1053" s="458"/>
      <c r="K1053" s="475"/>
      <c r="L1053" s="475"/>
      <c r="M1053" s="476"/>
      <c r="N1053" s="475"/>
    </row>
    <row r="1054" spans="1:14" x14ac:dyDescent="0.2">
      <c r="A1054" s="475"/>
      <c r="B1054" s="475"/>
      <c r="C1054" s="475"/>
      <c r="D1054" s="475"/>
      <c r="E1054" s="475"/>
      <c r="F1054" s="475"/>
      <c r="G1054" s="475"/>
      <c r="H1054" s="476"/>
      <c r="I1054" s="627"/>
      <c r="J1054" s="458"/>
      <c r="K1054" s="475"/>
      <c r="L1054" s="475"/>
      <c r="M1054" s="476"/>
      <c r="N1054" s="475"/>
    </row>
    <row r="1055" spans="1:14" x14ac:dyDescent="0.2">
      <c r="A1055" s="475"/>
      <c r="B1055" s="475"/>
      <c r="C1055" s="475"/>
      <c r="D1055" s="475"/>
      <c r="E1055" s="475"/>
      <c r="F1055" s="475"/>
      <c r="G1055" s="475"/>
      <c r="H1055" s="476"/>
      <c r="I1055" s="627"/>
      <c r="J1055" s="458"/>
      <c r="K1055" s="475"/>
      <c r="L1055" s="475"/>
      <c r="M1055" s="476"/>
      <c r="N1055" s="475"/>
    </row>
    <row r="1056" spans="1:14" x14ac:dyDescent="0.2">
      <c r="A1056" s="475"/>
      <c r="B1056" s="475"/>
      <c r="C1056" s="475"/>
      <c r="D1056" s="475"/>
      <c r="E1056" s="475"/>
      <c r="F1056" s="475"/>
      <c r="G1056" s="475"/>
      <c r="H1056" s="476"/>
      <c r="I1056" s="627"/>
      <c r="J1056" s="458"/>
      <c r="K1056" s="475"/>
      <c r="L1056" s="475"/>
      <c r="M1056" s="476"/>
      <c r="N1056" s="475"/>
    </row>
    <row r="1057" spans="1:14" x14ac:dyDescent="0.2">
      <c r="A1057" s="475"/>
      <c r="B1057" s="475"/>
      <c r="C1057" s="475"/>
      <c r="D1057" s="475"/>
      <c r="E1057" s="475"/>
      <c r="F1057" s="475"/>
      <c r="G1057" s="475"/>
      <c r="H1057" s="476"/>
      <c r="I1057" s="627"/>
      <c r="J1057" s="458"/>
      <c r="K1057" s="475"/>
      <c r="L1057" s="475"/>
      <c r="M1057" s="476"/>
      <c r="N1057" s="475"/>
    </row>
    <row r="1058" spans="1:14" x14ac:dyDescent="0.2">
      <c r="A1058" s="475"/>
      <c r="B1058" s="475"/>
      <c r="C1058" s="475"/>
      <c r="D1058" s="475"/>
      <c r="E1058" s="475"/>
      <c r="F1058" s="475"/>
      <c r="G1058" s="475"/>
      <c r="H1058" s="476"/>
      <c r="I1058" s="627"/>
      <c r="J1058" s="458"/>
      <c r="K1058" s="475"/>
      <c r="L1058" s="475"/>
      <c r="M1058" s="476"/>
      <c r="N1058" s="475"/>
    </row>
    <row r="1059" spans="1:14" x14ac:dyDescent="0.2">
      <c r="A1059" s="475"/>
      <c r="B1059" s="475"/>
      <c r="C1059" s="475"/>
      <c r="D1059" s="475"/>
      <c r="E1059" s="475"/>
      <c r="F1059" s="475"/>
      <c r="G1059" s="475"/>
      <c r="H1059" s="476"/>
      <c r="I1059" s="627"/>
      <c r="J1059" s="458"/>
      <c r="K1059" s="475"/>
      <c r="L1059" s="475"/>
      <c r="M1059" s="476"/>
      <c r="N1059" s="475"/>
    </row>
    <row r="1060" spans="1:14" x14ac:dyDescent="0.2">
      <c r="A1060" s="475"/>
      <c r="B1060" s="475"/>
      <c r="C1060" s="475"/>
      <c r="D1060" s="475"/>
      <c r="E1060" s="475"/>
      <c r="F1060" s="475"/>
      <c r="G1060" s="475"/>
      <c r="H1060" s="476"/>
      <c r="I1060" s="627"/>
      <c r="J1060" s="458"/>
      <c r="K1060" s="475"/>
      <c r="L1060" s="475"/>
      <c r="M1060" s="476"/>
      <c r="N1060" s="475"/>
    </row>
    <row r="1061" spans="1:14" x14ac:dyDescent="0.2">
      <c r="A1061" s="475"/>
      <c r="B1061" s="475"/>
      <c r="C1061" s="475"/>
      <c r="D1061" s="475"/>
      <c r="E1061" s="475"/>
      <c r="F1061" s="475"/>
      <c r="G1061" s="475"/>
      <c r="H1061" s="476"/>
      <c r="I1061" s="627"/>
      <c r="J1061" s="458"/>
      <c r="K1061" s="475"/>
      <c r="L1061" s="475"/>
      <c r="M1061" s="476"/>
      <c r="N1061" s="475"/>
    </row>
    <row r="1062" spans="1:14" x14ac:dyDescent="0.2">
      <c r="A1062" s="475"/>
      <c r="B1062" s="475"/>
      <c r="C1062" s="475"/>
      <c r="D1062" s="475"/>
      <c r="E1062" s="475"/>
      <c r="F1062" s="475"/>
      <c r="G1062" s="475"/>
      <c r="H1062" s="476"/>
      <c r="I1062" s="627"/>
      <c r="J1062" s="458"/>
      <c r="K1062" s="475"/>
      <c r="L1062" s="475"/>
      <c r="M1062" s="476"/>
      <c r="N1062" s="475"/>
    </row>
    <row r="1063" spans="1:14" x14ac:dyDescent="0.2">
      <c r="A1063" s="475"/>
      <c r="B1063" s="475"/>
      <c r="C1063" s="475"/>
      <c r="D1063" s="475"/>
      <c r="E1063" s="475"/>
      <c r="F1063" s="475"/>
      <c r="G1063" s="475"/>
      <c r="H1063" s="476"/>
      <c r="I1063" s="627"/>
      <c r="J1063" s="458"/>
      <c r="K1063" s="475"/>
      <c r="L1063" s="475"/>
      <c r="M1063" s="476"/>
      <c r="N1063" s="475"/>
    </row>
    <row r="1064" spans="1:14" x14ac:dyDescent="0.2">
      <c r="A1064" s="475"/>
      <c r="B1064" s="475"/>
      <c r="C1064" s="475"/>
      <c r="D1064" s="475"/>
      <c r="E1064" s="475"/>
      <c r="F1064" s="475"/>
      <c r="G1064" s="475"/>
      <c r="H1064" s="476"/>
      <c r="I1064" s="627"/>
      <c r="J1064" s="458"/>
      <c r="K1064" s="475"/>
      <c r="L1064" s="475"/>
      <c r="M1064" s="476"/>
      <c r="N1064" s="475"/>
    </row>
    <row r="1065" spans="1:14" x14ac:dyDescent="0.2">
      <c r="A1065" s="475"/>
      <c r="B1065" s="475"/>
      <c r="C1065" s="475"/>
      <c r="D1065" s="475"/>
      <c r="E1065" s="475"/>
      <c r="F1065" s="475"/>
      <c r="G1065" s="475"/>
      <c r="H1065" s="476"/>
      <c r="I1065" s="627"/>
      <c r="J1065" s="458"/>
      <c r="K1065" s="475"/>
      <c r="L1065" s="475"/>
      <c r="M1065" s="476"/>
      <c r="N1065" s="475"/>
    </row>
    <row r="1066" spans="1:14" x14ac:dyDescent="0.2">
      <c r="A1066" s="475"/>
      <c r="B1066" s="475"/>
      <c r="C1066" s="475"/>
      <c r="D1066" s="475"/>
      <c r="E1066" s="475"/>
      <c r="F1066" s="475"/>
      <c r="G1066" s="475"/>
      <c r="H1066" s="476"/>
      <c r="I1066" s="627"/>
      <c r="J1066" s="458"/>
      <c r="K1066" s="475"/>
      <c r="L1066" s="475"/>
      <c r="M1066" s="476"/>
      <c r="N1066" s="475"/>
    </row>
    <row r="1067" spans="1:14" x14ac:dyDescent="0.2">
      <c r="A1067" s="475"/>
      <c r="B1067" s="475"/>
      <c r="C1067" s="475"/>
      <c r="D1067" s="475"/>
      <c r="E1067" s="475"/>
      <c r="F1067" s="475"/>
      <c r="G1067" s="475"/>
      <c r="H1067" s="476"/>
      <c r="I1067" s="627"/>
      <c r="J1067" s="458"/>
      <c r="K1067" s="475"/>
      <c r="L1067" s="475"/>
      <c r="M1067" s="476"/>
      <c r="N1067" s="475"/>
    </row>
    <row r="1068" spans="1:14" x14ac:dyDescent="0.2">
      <c r="A1068" s="475"/>
      <c r="B1068" s="475"/>
      <c r="C1068" s="475"/>
      <c r="D1068" s="475"/>
      <c r="E1068" s="475"/>
      <c r="F1068" s="475"/>
      <c r="G1068" s="475"/>
      <c r="H1068" s="476"/>
      <c r="I1068" s="627"/>
      <c r="J1068" s="458"/>
      <c r="K1068" s="475"/>
      <c r="L1068" s="475"/>
      <c r="M1068" s="476"/>
      <c r="N1068" s="475"/>
    </row>
    <row r="1069" spans="1:14" x14ac:dyDescent="0.2">
      <c r="A1069" s="475"/>
      <c r="B1069" s="475"/>
      <c r="C1069" s="475"/>
      <c r="D1069" s="475"/>
      <c r="E1069" s="475"/>
      <c r="F1069" s="475"/>
      <c r="G1069" s="475"/>
      <c r="H1069" s="476"/>
      <c r="I1069" s="627"/>
      <c r="J1069" s="458"/>
      <c r="K1069" s="475"/>
      <c r="L1069" s="475"/>
      <c r="M1069" s="476"/>
      <c r="N1069" s="475"/>
    </row>
    <row r="1070" spans="1:14" x14ac:dyDescent="0.2">
      <c r="A1070" s="475"/>
      <c r="B1070" s="475"/>
      <c r="C1070" s="475"/>
      <c r="D1070" s="475"/>
      <c r="E1070" s="475"/>
      <c r="F1070" s="475"/>
      <c r="G1070" s="475"/>
      <c r="H1070" s="476"/>
      <c r="I1070" s="627"/>
      <c r="J1070" s="458"/>
      <c r="K1070" s="475"/>
      <c r="L1070" s="475"/>
      <c r="M1070" s="476"/>
      <c r="N1070" s="475"/>
    </row>
    <row r="1071" spans="1:14" x14ac:dyDescent="0.2">
      <c r="A1071" s="475"/>
      <c r="B1071" s="475"/>
      <c r="C1071" s="475"/>
      <c r="D1071" s="475"/>
      <c r="E1071" s="475"/>
      <c r="F1071" s="475"/>
      <c r="G1071" s="475"/>
      <c r="H1071" s="476"/>
      <c r="I1071" s="627"/>
      <c r="J1071" s="458"/>
      <c r="K1071" s="475"/>
      <c r="L1071" s="475"/>
      <c r="M1071" s="476"/>
      <c r="N1071" s="475"/>
    </row>
    <row r="1072" spans="1:14" x14ac:dyDescent="0.2">
      <c r="A1072" s="475"/>
      <c r="B1072" s="475"/>
      <c r="C1072" s="475"/>
      <c r="D1072" s="475"/>
      <c r="E1072" s="475"/>
      <c r="F1072" s="475"/>
      <c r="G1072" s="475"/>
      <c r="H1072" s="476"/>
      <c r="I1072" s="627"/>
      <c r="J1072" s="458"/>
      <c r="K1072" s="475"/>
      <c r="L1072" s="475"/>
      <c r="M1072" s="476"/>
      <c r="N1072" s="475"/>
    </row>
    <row r="1073" spans="1:14" x14ac:dyDescent="0.2">
      <c r="A1073" s="475"/>
      <c r="B1073" s="475"/>
      <c r="C1073" s="475"/>
      <c r="D1073" s="475"/>
      <c r="E1073" s="475"/>
      <c r="F1073" s="475"/>
      <c r="G1073" s="475"/>
      <c r="H1073" s="476"/>
      <c r="I1073" s="627"/>
      <c r="J1073" s="458"/>
      <c r="K1073" s="475"/>
      <c r="L1073" s="475"/>
      <c r="M1073" s="476"/>
      <c r="N1073" s="475"/>
    </row>
    <row r="1074" spans="1:14" x14ac:dyDescent="0.2">
      <c r="A1074" s="475"/>
      <c r="B1074" s="475"/>
      <c r="C1074" s="475"/>
      <c r="D1074" s="475"/>
      <c r="E1074" s="475"/>
      <c r="F1074" s="475"/>
      <c r="G1074" s="475"/>
      <c r="H1074" s="476"/>
      <c r="I1074" s="627"/>
      <c r="J1074" s="458"/>
      <c r="K1074" s="475"/>
      <c r="L1074" s="475"/>
      <c r="M1074" s="476"/>
      <c r="N1074" s="475"/>
    </row>
    <row r="1075" spans="1:14" x14ac:dyDescent="0.2">
      <c r="A1075" s="475"/>
      <c r="B1075" s="475"/>
      <c r="C1075" s="475"/>
      <c r="D1075" s="475"/>
      <c r="E1075" s="475"/>
      <c r="F1075" s="475"/>
      <c r="G1075" s="475"/>
      <c r="H1075" s="476"/>
      <c r="I1075" s="627"/>
      <c r="J1075" s="458"/>
      <c r="K1075" s="475"/>
      <c r="L1075" s="475"/>
      <c r="M1075" s="476"/>
      <c r="N1075" s="475"/>
    </row>
    <row r="1076" spans="1:14" x14ac:dyDescent="0.2">
      <c r="A1076" s="475"/>
      <c r="B1076" s="475"/>
      <c r="C1076" s="475"/>
      <c r="D1076" s="475"/>
      <c r="E1076" s="475"/>
      <c r="F1076" s="475"/>
      <c r="G1076" s="475"/>
      <c r="H1076" s="476"/>
      <c r="I1076" s="627"/>
      <c r="J1076" s="458"/>
      <c r="K1076" s="475"/>
      <c r="L1076" s="475"/>
      <c r="M1076" s="476"/>
      <c r="N1076" s="475"/>
    </row>
    <row r="1077" spans="1:14" x14ac:dyDescent="0.2">
      <c r="A1077" s="475"/>
      <c r="B1077" s="475"/>
      <c r="C1077" s="475"/>
      <c r="D1077" s="475"/>
      <c r="E1077" s="475"/>
      <c r="F1077" s="475"/>
      <c r="G1077" s="475"/>
      <c r="H1077" s="476"/>
      <c r="I1077" s="627"/>
      <c r="J1077" s="458"/>
      <c r="K1077" s="475"/>
      <c r="L1077" s="475"/>
      <c r="M1077" s="476"/>
      <c r="N1077" s="475"/>
    </row>
    <row r="1078" spans="1:14" x14ac:dyDescent="0.2">
      <c r="A1078" s="475"/>
      <c r="B1078" s="475"/>
      <c r="C1078" s="475"/>
      <c r="D1078" s="475"/>
      <c r="E1078" s="475"/>
      <c r="F1078" s="475"/>
      <c r="G1078" s="475"/>
      <c r="H1078" s="476"/>
      <c r="I1078" s="627"/>
      <c r="J1078" s="458"/>
      <c r="K1078" s="475"/>
      <c r="L1078" s="475"/>
      <c r="M1078" s="476"/>
      <c r="N1078" s="475"/>
    </row>
    <row r="1079" spans="1:14" x14ac:dyDescent="0.2">
      <c r="A1079" s="475"/>
      <c r="B1079" s="475"/>
      <c r="C1079" s="475"/>
      <c r="D1079" s="475"/>
      <c r="E1079" s="475"/>
      <c r="F1079" s="475"/>
      <c r="G1079" s="475"/>
      <c r="H1079" s="476"/>
      <c r="I1079" s="627"/>
      <c r="J1079" s="458"/>
      <c r="K1079" s="475"/>
      <c r="L1079" s="475"/>
      <c r="M1079" s="476"/>
      <c r="N1079" s="475"/>
    </row>
    <row r="1080" spans="1:14" x14ac:dyDescent="0.2">
      <c r="A1080" s="475"/>
      <c r="B1080" s="475"/>
      <c r="C1080" s="475"/>
      <c r="D1080" s="475"/>
      <c r="E1080" s="475"/>
      <c r="F1080" s="475"/>
      <c r="G1080" s="475"/>
      <c r="H1080" s="476"/>
      <c r="I1080" s="627"/>
      <c r="J1080" s="458"/>
      <c r="K1080" s="475"/>
      <c r="L1080" s="475"/>
      <c r="M1080" s="476"/>
      <c r="N1080" s="475"/>
    </row>
    <row r="1081" spans="1:14" x14ac:dyDescent="0.2">
      <c r="A1081" s="475"/>
      <c r="B1081" s="475"/>
      <c r="C1081" s="475"/>
      <c r="D1081" s="475"/>
      <c r="E1081" s="475"/>
      <c r="F1081" s="475"/>
      <c r="G1081" s="475"/>
      <c r="H1081" s="476"/>
      <c r="I1081" s="627"/>
      <c r="J1081" s="458"/>
      <c r="K1081" s="475"/>
      <c r="L1081" s="475"/>
      <c r="M1081" s="476"/>
      <c r="N1081" s="475"/>
    </row>
    <row r="1082" spans="1:14" x14ac:dyDescent="0.2">
      <c r="A1082" s="475"/>
      <c r="B1082" s="475"/>
      <c r="C1082" s="475"/>
      <c r="D1082" s="475"/>
      <c r="E1082" s="475"/>
      <c r="F1082" s="475"/>
      <c r="G1082" s="475"/>
      <c r="H1082" s="476"/>
      <c r="I1082" s="627"/>
      <c r="J1082" s="458"/>
      <c r="K1082" s="475"/>
      <c r="L1082" s="475"/>
      <c r="M1082" s="476"/>
      <c r="N1082" s="475"/>
    </row>
    <row r="1083" spans="1:14" x14ac:dyDescent="0.2">
      <c r="A1083" s="475"/>
      <c r="B1083" s="475"/>
      <c r="C1083" s="475"/>
      <c r="D1083" s="475"/>
      <c r="E1083" s="475"/>
      <c r="F1083" s="475"/>
      <c r="G1083" s="475"/>
      <c r="H1083" s="476"/>
      <c r="I1083" s="627"/>
      <c r="J1083" s="458"/>
      <c r="K1083" s="475"/>
      <c r="L1083" s="475"/>
      <c r="M1083" s="476"/>
      <c r="N1083" s="475"/>
    </row>
    <row r="1084" spans="1:14" x14ac:dyDescent="0.2">
      <c r="A1084" s="475"/>
      <c r="B1084" s="475"/>
      <c r="C1084" s="475"/>
      <c r="D1084" s="475"/>
      <c r="E1084" s="475"/>
      <c r="F1084" s="475"/>
      <c r="G1084" s="475"/>
      <c r="H1084" s="476"/>
      <c r="I1084" s="627"/>
      <c r="J1084" s="458"/>
      <c r="K1084" s="475"/>
      <c r="L1084" s="475"/>
      <c r="M1084" s="476"/>
      <c r="N1084" s="475"/>
    </row>
    <row r="1085" spans="1:14" x14ac:dyDescent="0.2">
      <c r="A1085" s="475"/>
      <c r="B1085" s="475"/>
      <c r="C1085" s="475"/>
      <c r="D1085" s="475"/>
      <c r="E1085" s="475"/>
      <c r="F1085" s="475"/>
      <c r="G1085" s="475"/>
      <c r="H1085" s="476"/>
      <c r="I1085" s="627"/>
      <c r="J1085" s="458"/>
      <c r="K1085" s="475"/>
      <c r="L1085" s="475"/>
      <c r="M1085" s="476"/>
      <c r="N1085" s="475"/>
    </row>
    <row r="1086" spans="1:14" x14ac:dyDescent="0.2">
      <c r="A1086" s="475"/>
      <c r="B1086" s="475"/>
      <c r="C1086" s="475"/>
      <c r="D1086" s="475"/>
      <c r="E1086" s="475"/>
      <c r="F1086" s="475"/>
      <c r="G1086" s="475"/>
      <c r="H1086" s="476"/>
      <c r="I1086" s="627"/>
      <c r="J1086" s="458"/>
      <c r="K1086" s="475"/>
      <c r="L1086" s="475"/>
      <c r="M1086" s="476"/>
      <c r="N1086" s="475"/>
    </row>
    <row r="1087" spans="1:14" x14ac:dyDescent="0.2">
      <c r="A1087" s="475"/>
      <c r="B1087" s="475"/>
      <c r="C1087" s="475"/>
      <c r="D1087" s="475"/>
      <c r="E1087" s="475"/>
      <c r="F1087" s="475"/>
      <c r="G1087" s="475"/>
      <c r="H1087" s="476"/>
      <c r="I1087" s="627"/>
      <c r="J1087" s="458"/>
      <c r="K1087" s="475"/>
      <c r="L1087" s="475"/>
      <c r="M1087" s="476"/>
      <c r="N1087" s="475"/>
    </row>
    <row r="1088" spans="1:14" x14ac:dyDescent="0.2">
      <c r="A1088" s="475"/>
      <c r="B1088" s="475"/>
      <c r="C1088" s="475"/>
      <c r="D1088" s="475"/>
      <c r="E1088" s="475"/>
      <c r="F1088" s="475"/>
      <c r="G1088" s="475"/>
      <c r="H1088" s="476"/>
      <c r="I1088" s="627"/>
      <c r="J1088" s="458"/>
      <c r="K1088" s="475"/>
      <c r="L1088" s="475"/>
      <c r="M1088" s="476"/>
      <c r="N1088" s="475"/>
    </row>
    <row r="1089" spans="1:14" x14ac:dyDescent="0.2">
      <c r="A1089" s="475"/>
      <c r="B1089" s="475"/>
      <c r="C1089" s="475"/>
      <c r="D1089" s="475"/>
      <c r="E1089" s="475"/>
      <c r="F1089" s="475"/>
      <c r="G1089" s="475"/>
      <c r="H1089" s="476"/>
      <c r="I1089" s="627"/>
      <c r="J1089" s="458"/>
      <c r="K1089" s="475"/>
      <c r="L1089" s="475"/>
      <c r="M1089" s="476"/>
      <c r="N1089" s="475"/>
    </row>
    <row r="1090" spans="1:14" x14ac:dyDescent="0.2">
      <c r="A1090" s="475"/>
      <c r="B1090" s="475"/>
      <c r="C1090" s="475"/>
      <c r="D1090" s="475"/>
      <c r="E1090" s="475"/>
      <c r="F1090" s="475"/>
      <c r="G1090" s="475"/>
      <c r="H1090" s="476"/>
      <c r="I1090" s="627"/>
      <c r="J1090" s="458"/>
      <c r="K1090" s="475"/>
      <c r="L1090" s="475"/>
      <c r="M1090" s="476"/>
      <c r="N1090" s="475"/>
    </row>
    <row r="1091" spans="1:14" x14ac:dyDescent="0.2">
      <c r="A1091" s="475"/>
      <c r="B1091" s="475"/>
      <c r="C1091" s="475"/>
      <c r="D1091" s="475"/>
      <c r="E1091" s="475"/>
      <c r="F1091" s="475"/>
      <c r="G1091" s="475"/>
      <c r="H1091" s="476"/>
      <c r="I1091" s="627"/>
      <c r="J1091" s="458"/>
      <c r="K1091" s="475"/>
      <c r="L1091" s="475"/>
      <c r="M1091" s="476"/>
      <c r="N1091" s="475"/>
    </row>
    <row r="1092" spans="1:14" x14ac:dyDescent="0.2">
      <c r="A1092" s="475"/>
      <c r="B1092" s="475"/>
      <c r="C1092" s="475"/>
      <c r="D1092" s="475"/>
      <c r="E1092" s="475"/>
      <c r="F1092" s="475"/>
      <c r="G1092" s="475"/>
      <c r="H1092" s="476"/>
      <c r="I1092" s="627"/>
      <c r="J1092" s="458"/>
      <c r="K1092" s="475"/>
      <c r="L1092" s="475"/>
      <c r="M1092" s="476"/>
      <c r="N1092" s="475"/>
    </row>
    <row r="1093" spans="1:14" x14ac:dyDescent="0.2">
      <c r="A1093" s="475"/>
      <c r="B1093" s="475"/>
      <c r="C1093" s="475"/>
      <c r="D1093" s="475"/>
      <c r="E1093" s="475"/>
      <c r="F1093" s="475"/>
      <c r="G1093" s="475"/>
      <c r="H1093" s="476"/>
      <c r="I1093" s="627"/>
      <c r="J1093" s="458"/>
      <c r="K1093" s="475"/>
      <c r="L1093" s="475"/>
      <c r="M1093" s="476"/>
      <c r="N1093" s="475"/>
    </row>
    <row r="1094" spans="1:14" x14ac:dyDescent="0.2">
      <c r="A1094" s="475"/>
      <c r="B1094" s="475"/>
      <c r="C1094" s="475"/>
      <c r="D1094" s="475"/>
      <c r="E1094" s="475"/>
      <c r="F1094" s="475"/>
      <c r="G1094" s="475"/>
      <c r="H1094" s="476"/>
      <c r="I1094" s="627"/>
      <c r="J1094" s="458"/>
      <c r="K1094" s="475"/>
      <c r="L1094" s="475"/>
      <c r="M1094" s="476"/>
      <c r="N1094" s="475"/>
    </row>
    <row r="1095" spans="1:14" x14ac:dyDescent="0.2">
      <c r="A1095" s="475"/>
      <c r="B1095" s="475"/>
      <c r="C1095" s="475"/>
      <c r="D1095" s="475"/>
      <c r="E1095" s="475"/>
      <c r="F1095" s="475"/>
      <c r="G1095" s="475"/>
      <c r="H1095" s="476"/>
      <c r="I1095" s="627"/>
      <c r="J1095" s="458"/>
      <c r="K1095" s="475"/>
      <c r="L1095" s="475"/>
      <c r="M1095" s="476"/>
      <c r="N1095" s="475"/>
    </row>
    <row r="1096" spans="1:14" x14ac:dyDescent="0.2">
      <c r="A1096" s="475"/>
      <c r="B1096" s="475"/>
      <c r="C1096" s="475"/>
      <c r="D1096" s="475"/>
      <c r="E1096" s="475"/>
      <c r="F1096" s="475"/>
      <c r="G1096" s="475"/>
      <c r="H1096" s="476"/>
      <c r="I1096" s="627"/>
      <c r="J1096" s="458"/>
      <c r="K1096" s="475"/>
      <c r="L1096" s="475"/>
      <c r="M1096" s="476"/>
      <c r="N1096" s="475"/>
    </row>
    <row r="1097" spans="1:14" x14ac:dyDescent="0.2">
      <c r="A1097" s="475"/>
      <c r="B1097" s="475"/>
      <c r="C1097" s="475"/>
      <c r="D1097" s="475"/>
      <c r="E1097" s="475"/>
      <c r="F1097" s="475"/>
      <c r="G1097" s="475"/>
      <c r="H1097" s="476"/>
      <c r="I1097" s="627"/>
      <c r="J1097" s="458"/>
      <c r="K1097" s="475"/>
      <c r="L1097" s="475"/>
      <c r="M1097" s="476"/>
      <c r="N1097" s="475"/>
    </row>
    <row r="1098" spans="1:14" x14ac:dyDescent="0.2">
      <c r="A1098" s="475"/>
      <c r="B1098" s="475"/>
      <c r="C1098" s="475"/>
      <c r="D1098" s="475"/>
      <c r="E1098" s="475"/>
      <c r="F1098" s="475"/>
      <c r="G1098" s="475"/>
      <c r="H1098" s="476"/>
      <c r="I1098" s="627"/>
      <c r="J1098" s="458"/>
      <c r="K1098" s="475"/>
      <c r="L1098" s="475"/>
      <c r="M1098" s="476"/>
      <c r="N1098" s="475"/>
    </row>
    <row r="1099" spans="1:14" x14ac:dyDescent="0.2">
      <c r="A1099" s="475"/>
      <c r="B1099" s="475"/>
      <c r="C1099" s="475"/>
      <c r="D1099" s="475"/>
      <c r="E1099" s="475"/>
      <c r="F1099" s="475"/>
      <c r="G1099" s="475"/>
      <c r="H1099" s="476"/>
      <c r="I1099" s="627"/>
      <c r="J1099" s="458"/>
      <c r="K1099" s="475"/>
      <c r="L1099" s="475"/>
      <c r="M1099" s="476"/>
      <c r="N1099" s="475"/>
    </row>
    <row r="1100" spans="1:14" x14ac:dyDescent="0.2">
      <c r="A1100" s="475"/>
      <c r="B1100" s="475"/>
      <c r="C1100" s="475"/>
      <c r="D1100" s="475"/>
      <c r="E1100" s="475"/>
      <c r="F1100" s="475"/>
      <c r="G1100" s="475"/>
      <c r="H1100" s="476"/>
      <c r="I1100" s="627"/>
      <c r="J1100" s="458"/>
      <c r="K1100" s="475"/>
      <c r="L1100" s="475"/>
      <c r="M1100" s="476"/>
      <c r="N1100" s="475"/>
    </row>
    <row r="1101" spans="1:14" x14ac:dyDescent="0.2">
      <c r="A1101" s="475"/>
      <c r="B1101" s="475"/>
      <c r="C1101" s="475"/>
      <c r="D1101" s="475"/>
      <c r="E1101" s="475"/>
      <c r="F1101" s="475"/>
      <c r="G1101" s="475"/>
      <c r="H1101" s="476"/>
      <c r="I1101" s="627"/>
      <c r="J1101" s="458"/>
      <c r="K1101" s="475"/>
      <c r="L1101" s="475"/>
      <c r="M1101" s="476"/>
      <c r="N1101" s="475"/>
    </row>
    <row r="1102" spans="1:14" x14ac:dyDescent="0.2">
      <c r="A1102" s="475"/>
      <c r="B1102" s="475"/>
      <c r="C1102" s="475"/>
      <c r="D1102" s="475"/>
      <c r="E1102" s="475"/>
      <c r="F1102" s="475"/>
      <c r="G1102" s="475"/>
      <c r="H1102" s="476"/>
      <c r="I1102" s="627"/>
      <c r="J1102" s="458"/>
      <c r="K1102" s="475"/>
      <c r="L1102" s="475"/>
      <c r="M1102" s="476"/>
      <c r="N1102" s="475"/>
    </row>
    <row r="1103" spans="1:14" x14ac:dyDescent="0.2">
      <c r="A1103" s="475"/>
      <c r="B1103" s="475"/>
      <c r="C1103" s="475"/>
      <c r="D1103" s="475"/>
      <c r="E1103" s="475"/>
      <c r="F1103" s="475"/>
      <c r="G1103" s="475"/>
      <c r="H1103" s="476"/>
      <c r="I1103" s="627"/>
      <c r="J1103" s="458"/>
      <c r="K1103" s="475"/>
      <c r="L1103" s="475"/>
      <c r="M1103" s="476"/>
      <c r="N1103" s="475"/>
    </row>
    <row r="1104" spans="1:14" x14ac:dyDescent="0.2">
      <c r="A1104" s="475"/>
      <c r="B1104" s="475"/>
      <c r="C1104" s="475"/>
      <c r="D1104" s="475"/>
      <c r="E1104" s="475"/>
      <c r="F1104" s="475"/>
      <c r="G1104" s="475"/>
      <c r="H1104" s="476"/>
      <c r="I1104" s="627"/>
      <c r="J1104" s="458"/>
      <c r="K1104" s="475"/>
      <c r="L1104" s="475"/>
      <c r="M1104" s="476"/>
      <c r="N1104" s="475"/>
    </row>
    <row r="1105" spans="1:14" x14ac:dyDescent="0.2">
      <c r="A1105" s="475"/>
      <c r="B1105" s="475"/>
      <c r="C1105" s="475"/>
      <c r="D1105" s="475"/>
      <c r="E1105" s="475"/>
      <c r="F1105" s="475"/>
      <c r="G1105" s="475"/>
      <c r="H1105" s="476"/>
      <c r="I1105" s="627"/>
      <c r="J1105" s="458"/>
      <c r="K1105" s="475"/>
      <c r="L1105" s="475"/>
      <c r="M1105" s="476"/>
      <c r="N1105" s="475"/>
    </row>
    <row r="1106" spans="1:14" x14ac:dyDescent="0.2">
      <c r="A1106" s="475"/>
      <c r="B1106" s="475"/>
      <c r="C1106" s="475"/>
      <c r="D1106" s="475"/>
      <c r="E1106" s="475"/>
      <c r="F1106" s="475"/>
      <c r="G1106" s="475"/>
      <c r="H1106" s="476"/>
      <c r="I1106" s="627"/>
      <c r="J1106" s="458"/>
      <c r="K1106" s="475"/>
      <c r="L1106" s="475"/>
      <c r="M1106" s="476"/>
      <c r="N1106" s="475"/>
    </row>
    <row r="1107" spans="1:14" x14ac:dyDescent="0.2">
      <c r="A1107" s="475"/>
      <c r="B1107" s="475"/>
      <c r="C1107" s="475"/>
      <c r="D1107" s="475"/>
      <c r="E1107" s="475"/>
      <c r="F1107" s="475"/>
      <c r="G1107" s="475"/>
      <c r="H1107" s="476"/>
      <c r="I1107" s="627"/>
      <c r="J1107" s="458"/>
      <c r="K1107" s="475"/>
      <c r="L1107" s="475"/>
      <c r="M1107" s="476"/>
      <c r="N1107" s="475"/>
    </row>
    <row r="1108" spans="1:14" x14ac:dyDescent="0.2">
      <c r="A1108" s="475"/>
      <c r="B1108" s="475"/>
      <c r="C1108" s="475"/>
      <c r="D1108" s="475"/>
      <c r="E1108" s="475"/>
      <c r="F1108" s="475"/>
      <c r="G1108" s="475"/>
      <c r="H1108" s="476"/>
      <c r="I1108" s="627"/>
      <c r="J1108" s="458"/>
      <c r="K1108" s="475"/>
      <c r="L1108" s="475"/>
      <c r="M1108" s="476"/>
      <c r="N1108" s="475"/>
    </row>
    <row r="1109" spans="1:14" x14ac:dyDescent="0.2">
      <c r="A1109" s="475"/>
      <c r="B1109" s="475"/>
      <c r="C1109" s="475"/>
      <c r="D1109" s="475"/>
      <c r="E1109" s="475"/>
      <c r="F1109" s="475"/>
      <c r="G1109" s="475"/>
      <c r="H1109" s="476"/>
      <c r="I1109" s="627"/>
      <c r="J1109" s="458"/>
      <c r="K1109" s="475"/>
      <c r="L1109" s="475"/>
      <c r="M1109" s="476"/>
      <c r="N1109" s="475"/>
    </row>
    <row r="1110" spans="1:14" x14ac:dyDescent="0.2">
      <c r="A1110" s="475"/>
      <c r="B1110" s="475"/>
      <c r="C1110" s="475"/>
      <c r="D1110" s="475"/>
      <c r="E1110" s="475"/>
      <c r="F1110" s="475"/>
      <c r="G1110" s="475"/>
      <c r="H1110" s="476"/>
      <c r="I1110" s="627"/>
      <c r="J1110" s="458"/>
      <c r="K1110" s="475"/>
      <c r="L1110" s="475"/>
      <c r="M1110" s="476"/>
      <c r="N1110" s="475"/>
    </row>
    <row r="1111" spans="1:14" x14ac:dyDescent="0.2">
      <c r="A1111" s="475"/>
      <c r="B1111" s="475"/>
      <c r="C1111" s="475"/>
      <c r="D1111" s="475"/>
      <c r="E1111" s="475"/>
      <c r="F1111" s="475"/>
      <c r="G1111" s="475"/>
      <c r="H1111" s="476"/>
      <c r="I1111" s="627"/>
      <c r="J1111" s="458"/>
      <c r="K1111" s="475"/>
      <c r="L1111" s="475"/>
      <c r="M1111" s="476"/>
      <c r="N1111" s="475"/>
    </row>
    <row r="1112" spans="1:14" x14ac:dyDescent="0.2">
      <c r="A1112" s="475"/>
      <c r="B1112" s="475"/>
      <c r="C1112" s="475"/>
      <c r="D1112" s="475"/>
      <c r="E1112" s="475"/>
      <c r="F1112" s="475"/>
      <c r="G1112" s="475"/>
      <c r="H1112" s="476"/>
      <c r="I1112" s="627"/>
      <c r="J1112" s="458"/>
      <c r="K1112" s="475"/>
      <c r="L1112" s="475"/>
      <c r="M1112" s="476"/>
      <c r="N1112" s="475"/>
    </row>
    <row r="1113" spans="1:14" x14ac:dyDescent="0.2">
      <c r="A1113" s="475"/>
      <c r="B1113" s="475"/>
      <c r="C1113" s="475"/>
      <c r="D1113" s="475"/>
      <c r="E1113" s="475"/>
      <c r="F1113" s="475"/>
      <c r="G1113" s="475"/>
      <c r="H1113" s="476"/>
      <c r="I1113" s="627"/>
      <c r="J1113" s="458"/>
      <c r="K1113" s="475"/>
      <c r="L1113" s="475"/>
      <c r="M1113" s="476"/>
      <c r="N1113" s="475"/>
    </row>
    <row r="1114" spans="1:14" x14ac:dyDescent="0.2">
      <c r="A1114" s="475"/>
      <c r="B1114" s="475"/>
      <c r="C1114" s="475"/>
      <c r="D1114" s="475"/>
      <c r="E1114" s="475"/>
      <c r="F1114" s="475"/>
      <c r="G1114" s="475"/>
      <c r="H1114" s="476"/>
      <c r="I1114" s="627"/>
      <c r="J1114" s="458"/>
      <c r="K1114" s="475"/>
      <c r="L1114" s="475"/>
      <c r="M1114" s="476"/>
      <c r="N1114" s="475"/>
    </row>
    <row r="1115" spans="1:14" x14ac:dyDescent="0.2">
      <c r="A1115" s="475"/>
      <c r="B1115" s="475"/>
      <c r="C1115" s="475"/>
      <c r="D1115" s="475"/>
      <c r="E1115" s="475"/>
      <c r="F1115" s="475"/>
      <c r="G1115" s="475"/>
      <c r="H1115" s="476"/>
      <c r="I1115" s="627"/>
      <c r="J1115" s="458"/>
      <c r="K1115" s="475"/>
      <c r="L1115" s="475"/>
      <c r="M1115" s="476"/>
      <c r="N1115" s="475"/>
    </row>
    <row r="1116" spans="1:14" x14ac:dyDescent="0.2">
      <c r="A1116" s="475"/>
      <c r="B1116" s="475"/>
      <c r="C1116" s="475"/>
      <c r="D1116" s="475"/>
      <c r="E1116" s="475"/>
      <c r="F1116" s="475"/>
      <c r="G1116" s="475"/>
      <c r="H1116" s="476"/>
      <c r="I1116" s="627"/>
      <c r="J1116" s="458"/>
      <c r="K1116" s="475"/>
      <c r="L1116" s="475"/>
      <c r="M1116" s="476"/>
      <c r="N1116" s="475"/>
    </row>
    <row r="1117" spans="1:14" x14ac:dyDescent="0.2">
      <c r="A1117" s="475"/>
      <c r="B1117" s="475"/>
      <c r="C1117" s="475"/>
      <c r="D1117" s="475"/>
      <c r="E1117" s="475"/>
      <c r="F1117" s="475"/>
      <c r="G1117" s="475"/>
      <c r="H1117" s="476"/>
      <c r="I1117" s="627"/>
      <c r="J1117" s="458"/>
      <c r="K1117" s="475"/>
      <c r="L1117" s="475"/>
      <c r="M1117" s="476"/>
      <c r="N1117" s="475"/>
    </row>
    <row r="1118" spans="1:14" x14ac:dyDescent="0.2">
      <c r="A1118" s="475"/>
      <c r="B1118" s="475"/>
      <c r="C1118" s="475"/>
      <c r="D1118" s="475"/>
      <c r="E1118" s="475"/>
      <c r="F1118" s="475"/>
      <c r="G1118" s="475"/>
      <c r="H1118" s="476"/>
      <c r="I1118" s="627"/>
      <c r="J1118" s="458"/>
      <c r="K1118" s="475"/>
      <c r="L1118" s="475"/>
      <c r="M1118" s="476"/>
      <c r="N1118" s="475"/>
    </row>
    <row r="1119" spans="1:14" x14ac:dyDescent="0.2">
      <c r="A1119" s="475"/>
      <c r="B1119" s="475"/>
      <c r="C1119" s="475"/>
      <c r="D1119" s="475"/>
      <c r="E1119" s="475"/>
      <c r="F1119" s="475"/>
      <c r="G1119" s="475"/>
      <c r="H1119" s="476"/>
      <c r="I1119" s="627"/>
      <c r="J1119" s="458"/>
      <c r="K1119" s="475"/>
      <c r="L1119" s="475"/>
      <c r="M1119" s="476"/>
      <c r="N1119" s="475"/>
    </row>
    <row r="1120" spans="1:14" x14ac:dyDescent="0.2">
      <c r="A1120" s="475"/>
      <c r="B1120" s="475"/>
      <c r="C1120" s="475"/>
      <c r="D1120" s="475"/>
      <c r="E1120" s="475"/>
      <c r="F1120" s="475"/>
      <c r="G1120" s="475"/>
      <c r="H1120" s="476"/>
      <c r="I1120" s="627"/>
      <c r="J1120" s="458"/>
      <c r="K1120" s="475"/>
      <c r="L1120" s="475"/>
      <c r="M1120" s="476"/>
      <c r="N1120" s="475"/>
    </row>
    <row r="1121" spans="1:14" x14ac:dyDescent="0.2">
      <c r="A1121" s="475"/>
      <c r="B1121" s="475"/>
      <c r="C1121" s="475"/>
      <c r="D1121" s="475"/>
      <c r="E1121" s="475"/>
      <c r="F1121" s="475"/>
      <c r="G1121" s="475"/>
      <c r="H1121" s="476"/>
      <c r="I1121" s="627"/>
      <c r="J1121" s="458"/>
      <c r="K1121" s="475"/>
      <c r="L1121" s="475"/>
      <c r="M1121" s="476"/>
      <c r="N1121" s="475"/>
    </row>
    <row r="1122" spans="1:14" x14ac:dyDescent="0.2">
      <c r="A1122" s="475"/>
      <c r="B1122" s="475"/>
      <c r="C1122" s="475"/>
      <c r="D1122" s="475"/>
      <c r="E1122" s="475"/>
      <c r="F1122" s="475"/>
      <c r="G1122" s="475"/>
      <c r="H1122" s="476"/>
      <c r="I1122" s="627"/>
      <c r="J1122" s="458"/>
      <c r="K1122" s="475"/>
      <c r="L1122" s="475"/>
      <c r="M1122" s="476"/>
      <c r="N1122" s="475"/>
    </row>
    <row r="1123" spans="1:14" x14ac:dyDescent="0.2">
      <c r="A1123" s="475"/>
      <c r="B1123" s="475"/>
      <c r="C1123" s="475"/>
      <c r="D1123" s="475"/>
      <c r="E1123" s="475"/>
      <c r="F1123" s="475"/>
      <c r="G1123" s="475"/>
      <c r="H1123" s="476"/>
      <c r="I1123" s="627"/>
      <c r="J1123" s="458"/>
      <c r="K1123" s="475"/>
      <c r="L1123" s="475"/>
      <c r="M1123" s="476"/>
      <c r="N1123" s="475"/>
    </row>
    <row r="1124" spans="1:14" x14ac:dyDescent="0.2">
      <c r="A1124" s="475"/>
      <c r="B1124" s="475"/>
      <c r="C1124" s="475"/>
      <c r="D1124" s="475"/>
      <c r="E1124" s="475"/>
      <c r="F1124" s="475"/>
      <c r="G1124" s="475"/>
      <c r="H1124" s="476"/>
      <c r="I1124" s="627"/>
      <c r="J1124" s="458"/>
      <c r="K1124" s="475"/>
      <c r="L1124" s="475"/>
      <c r="M1124" s="476"/>
      <c r="N1124" s="475"/>
    </row>
    <row r="1125" spans="1:14" x14ac:dyDescent="0.2">
      <c r="A1125" s="475"/>
      <c r="B1125" s="475"/>
      <c r="C1125" s="475"/>
      <c r="D1125" s="475"/>
      <c r="E1125" s="475"/>
      <c r="F1125" s="475"/>
      <c r="G1125" s="475"/>
      <c r="H1125" s="476"/>
      <c r="I1125" s="627"/>
      <c r="J1125" s="458"/>
      <c r="K1125" s="475"/>
      <c r="L1125" s="475"/>
      <c r="M1125" s="476"/>
      <c r="N1125" s="475"/>
    </row>
    <row r="1126" spans="1:14" x14ac:dyDescent="0.2">
      <c r="A1126" s="475"/>
      <c r="B1126" s="475"/>
      <c r="C1126" s="475"/>
      <c r="D1126" s="475"/>
      <c r="E1126" s="475"/>
      <c r="F1126" s="475"/>
      <c r="G1126" s="475"/>
      <c r="H1126" s="476"/>
      <c r="I1126" s="627"/>
      <c r="J1126" s="458"/>
      <c r="K1126" s="475"/>
      <c r="L1126" s="475"/>
      <c r="M1126" s="476"/>
      <c r="N1126" s="475"/>
    </row>
    <row r="1127" spans="1:14" x14ac:dyDescent="0.2">
      <c r="A1127" s="475"/>
      <c r="B1127" s="475"/>
      <c r="C1127" s="475"/>
      <c r="D1127" s="475"/>
      <c r="E1127" s="475"/>
      <c r="F1127" s="475"/>
      <c r="G1127" s="475"/>
      <c r="H1127" s="476"/>
      <c r="I1127" s="627"/>
      <c r="J1127" s="458"/>
      <c r="K1127" s="475"/>
      <c r="L1127" s="475"/>
      <c r="M1127" s="476"/>
      <c r="N1127" s="475"/>
    </row>
    <row r="1128" spans="1:14" x14ac:dyDescent="0.2">
      <c r="A1128" s="475"/>
      <c r="B1128" s="475"/>
      <c r="C1128" s="475"/>
      <c r="D1128" s="475"/>
      <c r="E1128" s="475"/>
      <c r="F1128" s="475"/>
      <c r="G1128" s="475"/>
      <c r="H1128" s="476"/>
      <c r="I1128" s="627"/>
      <c r="J1128" s="458"/>
      <c r="K1128" s="475"/>
      <c r="L1128" s="475"/>
      <c r="M1128" s="476"/>
      <c r="N1128" s="475"/>
    </row>
    <row r="1129" spans="1:14" x14ac:dyDescent="0.2">
      <c r="A1129" s="475"/>
      <c r="B1129" s="475"/>
      <c r="C1129" s="475"/>
      <c r="D1129" s="475"/>
      <c r="E1129" s="475"/>
      <c r="F1129" s="475"/>
      <c r="G1129" s="475"/>
      <c r="H1129" s="476"/>
      <c r="I1129" s="627"/>
      <c r="J1129" s="458"/>
      <c r="K1129" s="475"/>
      <c r="L1129" s="475"/>
      <c r="M1129" s="476"/>
      <c r="N1129" s="475"/>
    </row>
    <row r="1130" spans="1:14" x14ac:dyDescent="0.2">
      <c r="A1130" s="475"/>
      <c r="B1130" s="475"/>
      <c r="C1130" s="475"/>
      <c r="D1130" s="475"/>
      <c r="E1130" s="475"/>
      <c r="F1130" s="475"/>
      <c r="G1130" s="475"/>
      <c r="H1130" s="476"/>
      <c r="I1130" s="627"/>
      <c r="J1130" s="458"/>
      <c r="K1130" s="475"/>
      <c r="L1130" s="475"/>
      <c r="M1130" s="476"/>
      <c r="N1130" s="475"/>
    </row>
    <row r="1131" spans="1:14" x14ac:dyDescent="0.2">
      <c r="A1131" s="475"/>
      <c r="B1131" s="475"/>
      <c r="C1131" s="475"/>
      <c r="D1131" s="475"/>
      <c r="E1131" s="475"/>
      <c r="F1131" s="475"/>
      <c r="G1131" s="475"/>
      <c r="H1131" s="476"/>
      <c r="I1131" s="627"/>
      <c r="J1131" s="458"/>
      <c r="K1131" s="475"/>
      <c r="L1131" s="475"/>
      <c r="M1131" s="476"/>
      <c r="N1131" s="475"/>
    </row>
    <row r="1132" spans="1:14" x14ac:dyDescent="0.2">
      <c r="A1132" s="475"/>
      <c r="B1132" s="475"/>
      <c r="C1132" s="475"/>
      <c r="D1132" s="475"/>
      <c r="E1132" s="475"/>
      <c r="F1132" s="475"/>
      <c r="G1132" s="475"/>
      <c r="H1132" s="476"/>
      <c r="I1132" s="627"/>
      <c r="J1132" s="458"/>
      <c r="K1132" s="475"/>
      <c r="L1132" s="475"/>
      <c r="M1132" s="476"/>
      <c r="N1132" s="475"/>
    </row>
    <row r="1133" spans="1:14" x14ac:dyDescent="0.2">
      <c r="A1133" s="475"/>
      <c r="B1133" s="475"/>
      <c r="C1133" s="475"/>
      <c r="D1133" s="475"/>
      <c r="E1133" s="475"/>
      <c r="F1133" s="475"/>
      <c r="G1133" s="475"/>
      <c r="H1133" s="476"/>
      <c r="I1133" s="627"/>
      <c r="J1133" s="458"/>
      <c r="K1133" s="475"/>
      <c r="L1133" s="475"/>
      <c r="M1133" s="476"/>
      <c r="N1133" s="475"/>
    </row>
    <row r="1134" spans="1:14" x14ac:dyDescent="0.2">
      <c r="A1134" s="475"/>
      <c r="B1134" s="475"/>
      <c r="C1134" s="475"/>
      <c r="D1134" s="475"/>
      <c r="E1134" s="475"/>
      <c r="F1134" s="475"/>
      <c r="G1134" s="475"/>
      <c r="H1134" s="476"/>
      <c r="I1134" s="627"/>
      <c r="J1134" s="458"/>
      <c r="K1134" s="475"/>
      <c r="L1134" s="475"/>
      <c r="M1134" s="476"/>
      <c r="N1134" s="475"/>
    </row>
    <row r="1135" spans="1:14" x14ac:dyDescent="0.2">
      <c r="A1135" s="475"/>
      <c r="B1135" s="475"/>
      <c r="C1135" s="475"/>
      <c r="D1135" s="475"/>
      <c r="E1135" s="475"/>
      <c r="F1135" s="475"/>
      <c r="G1135" s="475"/>
      <c r="H1135" s="476"/>
      <c r="I1135" s="627"/>
      <c r="J1135" s="458"/>
      <c r="K1135" s="475"/>
      <c r="L1135" s="475"/>
      <c r="M1135" s="476"/>
      <c r="N1135" s="475"/>
    </row>
    <row r="1136" spans="1:14" x14ac:dyDescent="0.2">
      <c r="A1136" s="475"/>
      <c r="B1136" s="475"/>
      <c r="C1136" s="475"/>
      <c r="D1136" s="475"/>
      <c r="E1136" s="475"/>
      <c r="F1136" s="475"/>
      <c r="G1136" s="475"/>
      <c r="H1136" s="476"/>
      <c r="I1136" s="627"/>
      <c r="J1136" s="458"/>
      <c r="K1136" s="475"/>
      <c r="L1136" s="475"/>
      <c r="M1136" s="476"/>
      <c r="N1136" s="475"/>
    </row>
    <row r="1137" spans="1:14" x14ac:dyDescent="0.2">
      <c r="A1137" s="475"/>
      <c r="B1137" s="475"/>
      <c r="C1137" s="475"/>
      <c r="D1137" s="475"/>
      <c r="E1137" s="475"/>
      <c r="F1137" s="475"/>
      <c r="G1137" s="475"/>
      <c r="H1137" s="476"/>
      <c r="I1137" s="627"/>
      <c r="J1137" s="458"/>
      <c r="K1137" s="475"/>
      <c r="L1137" s="475"/>
      <c r="M1137" s="476"/>
      <c r="N1137" s="475"/>
    </row>
    <row r="1138" spans="1:14" x14ac:dyDescent="0.2">
      <c r="A1138" s="475"/>
      <c r="B1138" s="475"/>
      <c r="C1138" s="475"/>
      <c r="D1138" s="475"/>
      <c r="E1138" s="475"/>
      <c r="F1138" s="475"/>
      <c r="G1138" s="475"/>
      <c r="H1138" s="476"/>
      <c r="I1138" s="627"/>
      <c r="J1138" s="458"/>
      <c r="K1138" s="475"/>
      <c r="L1138" s="475"/>
      <c r="M1138" s="476"/>
      <c r="N1138" s="475"/>
    </row>
    <row r="1139" spans="1:14" x14ac:dyDescent="0.2">
      <c r="A1139" s="475"/>
      <c r="B1139" s="475"/>
      <c r="C1139" s="475"/>
      <c r="D1139" s="475"/>
      <c r="E1139" s="475"/>
      <c r="F1139" s="475"/>
      <c r="G1139" s="475"/>
      <c r="H1139" s="476"/>
      <c r="I1139" s="627"/>
      <c r="J1139" s="458"/>
      <c r="K1139" s="475"/>
      <c r="L1139" s="475"/>
      <c r="M1139" s="476"/>
      <c r="N1139" s="475"/>
    </row>
    <row r="1140" spans="1:14" x14ac:dyDescent="0.2">
      <c r="A1140" s="475"/>
      <c r="B1140" s="475"/>
      <c r="C1140" s="475"/>
      <c r="D1140" s="475"/>
      <c r="E1140" s="475"/>
      <c r="F1140" s="475"/>
      <c r="G1140" s="475"/>
      <c r="H1140" s="476"/>
      <c r="I1140" s="627"/>
      <c r="J1140" s="458"/>
      <c r="K1140" s="475"/>
      <c r="L1140" s="475"/>
      <c r="M1140" s="476"/>
      <c r="N1140" s="475"/>
    </row>
    <row r="1141" spans="1:14" x14ac:dyDescent="0.2">
      <c r="A1141" s="475"/>
      <c r="B1141" s="475"/>
      <c r="C1141" s="475"/>
      <c r="D1141" s="475"/>
      <c r="E1141" s="475"/>
      <c r="F1141" s="475"/>
      <c r="G1141" s="475"/>
      <c r="H1141" s="476"/>
      <c r="I1141" s="627"/>
      <c r="J1141" s="458"/>
      <c r="K1141" s="475"/>
      <c r="L1141" s="475"/>
      <c r="M1141" s="476"/>
      <c r="N1141" s="475"/>
    </row>
    <row r="1142" spans="1:14" x14ac:dyDescent="0.2">
      <c r="A1142" s="475"/>
      <c r="B1142" s="475"/>
      <c r="C1142" s="475"/>
      <c r="D1142" s="475"/>
      <c r="E1142" s="475"/>
      <c r="F1142" s="475"/>
      <c r="G1142" s="475"/>
      <c r="H1142" s="476"/>
      <c r="I1142" s="627"/>
      <c r="J1142" s="458"/>
      <c r="K1142" s="475"/>
      <c r="L1142" s="475"/>
      <c r="M1142" s="476"/>
      <c r="N1142" s="475"/>
    </row>
    <row r="1143" spans="1:14" x14ac:dyDescent="0.2">
      <c r="A1143" s="475"/>
      <c r="B1143" s="475"/>
      <c r="C1143" s="475"/>
      <c r="D1143" s="475"/>
      <c r="E1143" s="475"/>
      <c r="F1143" s="475"/>
      <c r="G1143" s="475"/>
      <c r="H1143" s="476"/>
      <c r="I1143" s="627"/>
      <c r="J1143" s="458"/>
      <c r="K1143" s="475"/>
      <c r="L1143" s="475"/>
      <c r="M1143" s="476"/>
      <c r="N1143" s="475"/>
    </row>
    <row r="1144" spans="1:14" x14ac:dyDescent="0.2">
      <c r="A1144" s="475"/>
      <c r="B1144" s="475"/>
      <c r="C1144" s="475"/>
      <c r="D1144" s="475"/>
      <c r="E1144" s="475"/>
      <c r="F1144" s="475"/>
      <c r="G1144" s="475"/>
      <c r="H1144" s="476"/>
      <c r="I1144" s="627"/>
      <c r="J1144" s="458"/>
      <c r="K1144" s="475"/>
      <c r="L1144" s="475"/>
      <c r="M1144" s="476"/>
      <c r="N1144" s="475"/>
    </row>
    <row r="1145" spans="1:14" x14ac:dyDescent="0.2">
      <c r="A1145" s="475"/>
      <c r="B1145" s="475"/>
      <c r="C1145" s="475"/>
      <c r="D1145" s="475"/>
      <c r="E1145" s="475"/>
      <c r="F1145" s="475"/>
      <c r="G1145" s="475"/>
      <c r="H1145" s="476"/>
      <c r="I1145" s="627"/>
      <c r="J1145" s="458"/>
      <c r="K1145" s="475"/>
      <c r="L1145" s="475"/>
      <c r="M1145" s="476"/>
      <c r="N1145" s="475"/>
    </row>
    <row r="1146" spans="1:14" x14ac:dyDescent="0.2">
      <c r="A1146" s="475"/>
      <c r="B1146" s="475"/>
      <c r="C1146" s="475"/>
      <c r="D1146" s="475"/>
      <c r="E1146" s="475"/>
      <c r="F1146" s="475"/>
      <c r="G1146" s="475"/>
      <c r="H1146" s="476"/>
      <c r="I1146" s="627"/>
      <c r="J1146" s="458"/>
      <c r="K1146" s="475"/>
      <c r="L1146" s="475"/>
      <c r="M1146" s="476"/>
      <c r="N1146" s="475"/>
    </row>
    <row r="1147" spans="1:14" x14ac:dyDescent="0.2">
      <c r="A1147" s="475"/>
      <c r="B1147" s="475"/>
      <c r="C1147" s="475"/>
      <c r="D1147" s="475"/>
      <c r="E1147" s="475"/>
      <c r="F1147" s="475"/>
      <c r="G1147" s="475"/>
      <c r="H1147" s="476"/>
      <c r="I1147" s="627"/>
      <c r="J1147" s="458"/>
      <c r="K1147" s="475"/>
      <c r="L1147" s="475"/>
      <c r="M1147" s="476"/>
      <c r="N1147" s="475"/>
    </row>
    <row r="1148" spans="1:14" x14ac:dyDescent="0.2">
      <c r="A1148" s="475"/>
      <c r="B1148" s="475"/>
      <c r="C1148" s="475"/>
      <c r="D1148" s="475"/>
      <c r="E1148" s="475"/>
      <c r="F1148" s="475"/>
      <c r="G1148" s="475"/>
      <c r="H1148" s="476"/>
      <c r="I1148" s="627"/>
      <c r="J1148" s="458"/>
      <c r="K1148" s="475"/>
      <c r="L1148" s="475"/>
      <c r="M1148" s="476"/>
      <c r="N1148" s="475"/>
    </row>
    <row r="1149" spans="1:14" x14ac:dyDescent="0.2">
      <c r="A1149" s="475"/>
      <c r="B1149" s="475"/>
      <c r="C1149" s="475"/>
      <c r="D1149" s="475"/>
      <c r="E1149" s="475"/>
      <c r="F1149" s="475"/>
      <c r="G1149" s="475"/>
      <c r="H1149" s="476"/>
      <c r="I1149" s="627"/>
      <c r="J1149" s="458"/>
      <c r="K1149" s="475"/>
      <c r="L1149" s="475"/>
      <c r="M1149" s="476"/>
      <c r="N1149" s="475"/>
    </row>
    <row r="1150" spans="1:14" x14ac:dyDescent="0.2">
      <c r="A1150" s="475"/>
      <c r="B1150" s="475"/>
      <c r="C1150" s="475"/>
      <c r="D1150" s="475"/>
      <c r="E1150" s="475"/>
      <c r="F1150" s="475"/>
      <c r="G1150" s="475"/>
      <c r="H1150" s="476"/>
      <c r="I1150" s="627"/>
      <c r="J1150" s="458"/>
      <c r="K1150" s="475"/>
      <c r="L1150" s="475"/>
      <c r="M1150" s="476"/>
      <c r="N1150" s="475"/>
    </row>
    <row r="1151" spans="1:14" x14ac:dyDescent="0.2">
      <c r="A1151" s="475"/>
      <c r="B1151" s="475"/>
      <c r="C1151" s="475"/>
      <c r="D1151" s="475"/>
      <c r="E1151" s="475"/>
      <c r="F1151" s="475"/>
      <c r="G1151" s="475"/>
      <c r="H1151" s="476"/>
      <c r="I1151" s="627"/>
      <c r="J1151" s="458"/>
      <c r="K1151" s="475"/>
      <c r="L1151" s="475"/>
      <c r="M1151" s="476"/>
      <c r="N1151" s="475"/>
    </row>
    <row r="1152" spans="1:14" x14ac:dyDescent="0.2">
      <c r="A1152" s="475"/>
      <c r="B1152" s="475"/>
      <c r="C1152" s="475"/>
      <c r="D1152" s="475"/>
      <c r="E1152" s="475"/>
      <c r="F1152" s="475"/>
      <c r="G1152" s="475"/>
      <c r="H1152" s="476"/>
      <c r="I1152" s="627"/>
      <c r="J1152" s="458"/>
      <c r="K1152" s="475"/>
      <c r="L1152" s="475"/>
      <c r="M1152" s="476"/>
      <c r="N1152" s="475"/>
    </row>
    <row r="1153" spans="1:14" x14ac:dyDescent="0.2">
      <c r="A1153" s="475"/>
      <c r="B1153" s="475"/>
      <c r="C1153" s="475"/>
      <c r="D1153" s="475"/>
      <c r="E1153" s="475"/>
      <c r="F1153" s="475"/>
      <c r="G1153" s="475"/>
      <c r="H1153" s="476"/>
      <c r="I1153" s="627"/>
      <c r="J1153" s="458"/>
      <c r="K1153" s="475"/>
      <c r="L1153" s="475"/>
      <c r="M1153" s="476"/>
      <c r="N1153" s="475"/>
    </row>
    <row r="1154" spans="1:14" x14ac:dyDescent="0.2">
      <c r="A1154" s="475"/>
      <c r="B1154" s="475"/>
      <c r="C1154" s="475"/>
      <c r="D1154" s="475"/>
      <c r="E1154" s="475"/>
      <c r="F1154" s="475"/>
      <c r="G1154" s="475"/>
      <c r="H1154" s="476"/>
      <c r="I1154" s="627"/>
      <c r="J1154" s="458"/>
      <c r="K1154" s="475"/>
      <c r="L1154" s="475"/>
      <c r="M1154" s="476"/>
      <c r="N1154" s="475"/>
    </row>
    <row r="1155" spans="1:14" x14ac:dyDescent="0.2">
      <c r="A1155" s="475"/>
      <c r="B1155" s="475"/>
      <c r="C1155" s="475"/>
      <c r="D1155" s="475"/>
      <c r="E1155" s="475"/>
      <c r="F1155" s="475"/>
      <c r="G1155" s="475"/>
      <c r="H1155" s="476"/>
      <c r="I1155" s="627"/>
      <c r="J1155" s="458"/>
      <c r="K1155" s="475"/>
      <c r="L1155" s="475"/>
      <c r="M1155" s="476"/>
      <c r="N1155" s="475"/>
    </row>
    <row r="1156" spans="1:14" x14ac:dyDescent="0.2">
      <c r="A1156" s="475"/>
      <c r="B1156" s="475"/>
      <c r="C1156" s="475"/>
      <c r="D1156" s="475"/>
      <c r="E1156" s="475"/>
      <c r="F1156" s="475"/>
      <c r="G1156" s="475"/>
      <c r="H1156" s="476"/>
      <c r="I1156" s="627"/>
      <c r="J1156" s="458"/>
      <c r="K1156" s="475"/>
      <c r="L1156" s="475"/>
      <c r="M1156" s="476"/>
      <c r="N1156" s="475"/>
    </row>
    <row r="1157" spans="1:14" x14ac:dyDescent="0.2">
      <c r="A1157" s="475"/>
      <c r="B1157" s="475"/>
      <c r="C1157" s="475"/>
      <c r="D1157" s="475"/>
      <c r="E1157" s="475"/>
      <c r="F1157" s="475"/>
      <c r="G1157" s="475"/>
      <c r="H1157" s="476"/>
      <c r="I1157" s="627"/>
      <c r="J1157" s="458"/>
      <c r="K1157" s="475"/>
      <c r="L1157" s="475"/>
      <c r="M1157" s="476"/>
      <c r="N1157" s="475"/>
    </row>
    <row r="1158" spans="1:14" x14ac:dyDescent="0.2">
      <c r="A1158" s="475"/>
      <c r="B1158" s="475"/>
      <c r="C1158" s="475"/>
      <c r="D1158" s="475"/>
      <c r="E1158" s="475"/>
      <c r="F1158" s="475"/>
      <c r="G1158" s="475"/>
      <c r="H1158" s="476"/>
      <c r="I1158" s="627"/>
      <c r="J1158" s="458"/>
      <c r="K1158" s="475"/>
      <c r="L1158" s="475"/>
      <c r="M1158" s="476"/>
      <c r="N1158" s="475"/>
    </row>
    <row r="1159" spans="1:14" x14ac:dyDescent="0.2">
      <c r="A1159" s="475"/>
      <c r="B1159" s="475"/>
      <c r="C1159" s="475"/>
      <c r="D1159" s="475"/>
      <c r="E1159" s="475"/>
      <c r="F1159" s="475"/>
      <c r="G1159" s="475"/>
      <c r="H1159" s="476"/>
      <c r="I1159" s="627"/>
      <c r="J1159" s="458"/>
      <c r="K1159" s="475"/>
      <c r="L1159" s="475"/>
      <c r="M1159" s="476"/>
      <c r="N1159" s="475"/>
    </row>
    <row r="1160" spans="1:14" x14ac:dyDescent="0.2">
      <c r="A1160" s="475"/>
      <c r="B1160" s="475"/>
      <c r="C1160" s="475"/>
      <c r="D1160" s="475"/>
      <c r="E1160" s="475"/>
      <c r="F1160" s="475"/>
      <c r="G1160" s="475"/>
      <c r="H1160" s="476"/>
      <c r="I1160" s="627"/>
      <c r="J1160" s="458"/>
      <c r="K1160" s="475"/>
      <c r="L1160" s="475"/>
      <c r="M1160" s="476"/>
      <c r="N1160" s="475"/>
    </row>
    <row r="1161" spans="1:14" x14ac:dyDescent="0.2">
      <c r="A1161" s="475"/>
      <c r="B1161" s="475"/>
      <c r="C1161" s="475"/>
      <c r="D1161" s="475"/>
      <c r="E1161" s="475"/>
      <c r="F1161" s="475"/>
      <c r="G1161" s="475"/>
      <c r="H1161" s="476"/>
      <c r="I1161" s="627"/>
      <c r="J1161" s="458"/>
      <c r="K1161" s="475"/>
      <c r="L1161" s="475"/>
      <c r="M1161" s="476"/>
      <c r="N1161" s="475"/>
    </row>
    <row r="1162" spans="1:14" x14ac:dyDescent="0.2">
      <c r="A1162" s="475"/>
      <c r="B1162" s="475"/>
      <c r="C1162" s="475"/>
      <c r="D1162" s="475"/>
      <c r="E1162" s="475"/>
      <c r="F1162" s="475"/>
      <c r="G1162" s="475"/>
      <c r="H1162" s="476"/>
      <c r="I1162" s="627"/>
      <c r="J1162" s="458"/>
      <c r="K1162" s="475"/>
      <c r="L1162" s="475"/>
      <c r="M1162" s="476"/>
      <c r="N1162" s="475"/>
    </row>
    <row r="1163" spans="1:14" x14ac:dyDescent="0.2">
      <c r="A1163" s="475"/>
      <c r="B1163" s="475"/>
      <c r="C1163" s="475"/>
      <c r="D1163" s="475"/>
      <c r="E1163" s="475"/>
      <c r="F1163" s="475"/>
      <c r="G1163" s="475"/>
      <c r="H1163" s="476"/>
      <c r="I1163" s="627"/>
      <c r="J1163" s="458"/>
      <c r="K1163" s="475"/>
      <c r="L1163" s="475"/>
      <c r="M1163" s="476"/>
      <c r="N1163" s="475"/>
    </row>
    <row r="1164" spans="1:14" x14ac:dyDescent="0.2">
      <c r="A1164" s="475"/>
      <c r="B1164" s="475"/>
      <c r="C1164" s="475"/>
      <c r="D1164" s="475"/>
      <c r="E1164" s="475"/>
      <c r="F1164" s="475"/>
      <c r="G1164" s="475"/>
      <c r="H1164" s="476"/>
      <c r="I1164" s="627"/>
      <c r="J1164" s="458"/>
      <c r="K1164" s="475"/>
      <c r="L1164" s="475"/>
      <c r="M1164" s="476"/>
      <c r="N1164" s="475"/>
    </row>
    <row r="1165" spans="1:14" x14ac:dyDescent="0.2">
      <c r="A1165" s="475"/>
      <c r="B1165" s="475"/>
      <c r="C1165" s="475"/>
      <c r="D1165" s="475"/>
      <c r="E1165" s="475"/>
      <c r="F1165" s="475"/>
      <c r="G1165" s="475"/>
      <c r="H1165" s="476"/>
      <c r="I1165" s="627"/>
      <c r="J1165" s="458"/>
      <c r="K1165" s="475"/>
      <c r="L1165" s="475"/>
      <c r="M1165" s="476"/>
      <c r="N1165" s="475"/>
    </row>
    <row r="1166" spans="1:14" x14ac:dyDescent="0.2">
      <c r="A1166" s="475"/>
      <c r="B1166" s="475"/>
      <c r="C1166" s="475"/>
      <c r="D1166" s="475"/>
      <c r="E1166" s="475"/>
      <c r="F1166" s="475"/>
      <c r="G1166" s="475"/>
      <c r="H1166" s="476"/>
      <c r="I1166" s="627"/>
      <c r="J1166" s="458"/>
      <c r="K1166" s="475"/>
      <c r="L1166" s="475"/>
      <c r="M1166" s="476"/>
      <c r="N1166" s="475"/>
    </row>
    <row r="1167" spans="1:14" x14ac:dyDescent="0.2">
      <c r="A1167" s="475"/>
      <c r="B1167" s="475"/>
      <c r="C1167" s="475"/>
      <c r="D1167" s="475"/>
      <c r="E1167" s="475"/>
      <c r="F1167" s="475"/>
      <c r="G1167" s="475"/>
      <c r="H1167" s="476"/>
      <c r="I1167" s="627"/>
      <c r="J1167" s="458"/>
      <c r="K1167" s="475"/>
      <c r="L1167" s="475"/>
      <c r="M1167" s="476"/>
      <c r="N1167" s="475"/>
    </row>
    <row r="1168" spans="1:14" x14ac:dyDescent="0.2">
      <c r="A1168" s="475"/>
      <c r="B1168" s="475"/>
      <c r="C1168" s="475"/>
      <c r="D1168" s="475"/>
      <c r="E1168" s="475"/>
      <c r="F1168" s="475"/>
      <c r="G1168" s="475"/>
      <c r="H1168" s="476"/>
      <c r="I1168" s="627"/>
      <c r="J1168" s="458"/>
      <c r="K1168" s="475"/>
      <c r="L1168" s="475"/>
      <c r="M1168" s="476"/>
      <c r="N1168" s="475"/>
    </row>
    <row r="1169" spans="1:14" x14ac:dyDescent="0.2">
      <c r="A1169" s="475"/>
      <c r="B1169" s="475"/>
      <c r="C1169" s="475"/>
      <c r="D1169" s="475"/>
      <c r="E1169" s="475"/>
      <c r="F1169" s="475"/>
      <c r="G1169" s="475"/>
      <c r="H1169" s="476"/>
      <c r="I1169" s="627"/>
      <c r="J1169" s="458"/>
      <c r="K1169" s="475"/>
      <c r="L1169" s="475"/>
      <c r="M1169" s="476"/>
      <c r="N1169" s="475"/>
    </row>
    <row r="1170" spans="1:14" x14ac:dyDescent="0.2">
      <c r="A1170" s="475"/>
      <c r="B1170" s="475"/>
      <c r="C1170" s="475"/>
      <c r="D1170" s="475"/>
      <c r="E1170" s="475"/>
      <c r="F1170" s="475"/>
      <c r="G1170" s="475"/>
      <c r="H1170" s="476"/>
      <c r="I1170" s="627"/>
      <c r="J1170" s="458"/>
      <c r="K1170" s="475"/>
      <c r="L1170" s="475"/>
      <c r="M1170" s="476"/>
      <c r="N1170" s="475"/>
    </row>
    <row r="1171" spans="1:14" x14ac:dyDescent="0.2">
      <c r="A1171" s="475"/>
      <c r="B1171" s="475"/>
      <c r="C1171" s="475"/>
      <c r="D1171" s="475"/>
      <c r="E1171" s="475"/>
      <c r="F1171" s="475"/>
      <c r="G1171" s="475"/>
      <c r="H1171" s="476"/>
      <c r="I1171" s="627"/>
      <c r="J1171" s="458"/>
      <c r="K1171" s="475"/>
      <c r="L1171" s="475"/>
      <c r="M1171" s="476"/>
      <c r="N1171" s="475"/>
    </row>
    <row r="1172" spans="1:14" x14ac:dyDescent="0.2">
      <c r="A1172" s="475"/>
      <c r="B1172" s="475"/>
      <c r="C1172" s="475"/>
      <c r="D1172" s="475"/>
      <c r="E1172" s="475"/>
      <c r="F1172" s="475"/>
      <c r="G1172" s="475"/>
      <c r="H1172" s="476"/>
      <c r="I1172" s="627"/>
      <c r="J1172" s="458"/>
      <c r="K1172" s="475"/>
      <c r="L1172" s="475"/>
      <c r="M1172" s="476"/>
      <c r="N1172" s="475"/>
    </row>
    <row r="1173" spans="1:14" x14ac:dyDescent="0.2">
      <c r="A1173" s="475"/>
      <c r="B1173" s="475"/>
      <c r="C1173" s="475"/>
      <c r="D1173" s="475"/>
      <c r="E1173" s="475"/>
      <c r="F1173" s="475"/>
      <c r="G1173" s="475"/>
      <c r="H1173" s="476"/>
      <c r="I1173" s="627"/>
      <c r="J1173" s="458"/>
      <c r="K1173" s="475"/>
      <c r="L1173" s="475"/>
      <c r="M1173" s="476"/>
      <c r="N1173" s="475"/>
    </row>
    <row r="1174" spans="1:14" x14ac:dyDescent="0.2">
      <c r="A1174" s="475"/>
      <c r="B1174" s="475"/>
      <c r="C1174" s="475"/>
      <c r="D1174" s="475"/>
      <c r="E1174" s="475"/>
      <c r="F1174" s="475"/>
      <c r="G1174" s="475"/>
      <c r="H1174" s="476"/>
      <c r="I1174" s="627"/>
      <c r="J1174" s="458"/>
      <c r="K1174" s="475"/>
      <c r="L1174" s="475"/>
      <c r="M1174" s="476"/>
      <c r="N1174" s="475"/>
    </row>
    <row r="1175" spans="1:14" x14ac:dyDescent="0.2">
      <c r="A1175" s="475"/>
      <c r="B1175" s="475"/>
      <c r="C1175" s="475"/>
      <c r="D1175" s="475"/>
      <c r="E1175" s="475"/>
      <c r="F1175" s="475"/>
      <c r="G1175" s="475"/>
      <c r="H1175" s="476"/>
      <c r="I1175" s="627"/>
      <c r="J1175" s="458"/>
      <c r="K1175" s="475"/>
      <c r="L1175" s="475"/>
      <c r="M1175" s="476"/>
      <c r="N1175" s="475"/>
    </row>
    <row r="1176" spans="1:14" x14ac:dyDescent="0.2">
      <c r="A1176" s="475"/>
      <c r="B1176" s="475"/>
      <c r="C1176" s="475"/>
      <c r="D1176" s="475"/>
      <c r="E1176" s="475"/>
      <c r="F1176" s="475"/>
      <c r="G1176" s="475"/>
      <c r="H1176" s="476"/>
      <c r="I1176" s="627"/>
      <c r="J1176" s="458"/>
      <c r="K1176" s="475"/>
      <c r="L1176" s="475"/>
      <c r="M1176" s="476"/>
      <c r="N1176" s="475"/>
    </row>
    <row r="1177" spans="1:14" x14ac:dyDescent="0.2">
      <c r="A1177" s="475"/>
      <c r="B1177" s="475"/>
      <c r="C1177" s="475"/>
      <c r="D1177" s="475"/>
      <c r="E1177" s="475"/>
      <c r="F1177" s="475"/>
      <c r="G1177" s="475"/>
      <c r="H1177" s="476"/>
      <c r="I1177" s="627"/>
      <c r="J1177" s="458"/>
      <c r="K1177" s="475"/>
      <c r="L1177" s="475"/>
      <c r="M1177" s="476"/>
      <c r="N1177" s="475"/>
    </row>
    <row r="1178" spans="1:14" x14ac:dyDescent="0.2">
      <c r="A1178" s="475"/>
      <c r="B1178" s="475"/>
      <c r="C1178" s="475"/>
      <c r="D1178" s="475"/>
      <c r="E1178" s="475"/>
      <c r="F1178" s="475"/>
      <c r="G1178" s="475"/>
      <c r="H1178" s="476"/>
      <c r="I1178" s="627"/>
      <c r="J1178" s="458"/>
      <c r="K1178" s="475"/>
      <c r="L1178" s="475"/>
      <c r="M1178" s="476"/>
      <c r="N1178" s="475"/>
    </row>
    <row r="1179" spans="1:14" x14ac:dyDescent="0.2">
      <c r="A1179" s="475"/>
      <c r="B1179" s="475"/>
      <c r="C1179" s="475"/>
      <c r="D1179" s="475"/>
      <c r="E1179" s="475"/>
      <c r="F1179" s="475"/>
      <c r="G1179" s="475"/>
      <c r="H1179" s="476"/>
      <c r="I1179" s="627"/>
      <c r="J1179" s="458"/>
      <c r="K1179" s="475"/>
      <c r="L1179" s="475"/>
      <c r="M1179" s="476"/>
      <c r="N1179" s="475"/>
    </row>
    <row r="1180" spans="1:14" x14ac:dyDescent="0.2">
      <c r="A1180" s="475"/>
      <c r="B1180" s="475"/>
      <c r="C1180" s="475"/>
      <c r="D1180" s="475"/>
      <c r="E1180" s="475"/>
      <c r="F1180" s="475"/>
      <c r="G1180" s="475"/>
      <c r="H1180" s="476"/>
      <c r="I1180" s="627"/>
      <c r="J1180" s="458"/>
      <c r="K1180" s="475"/>
      <c r="L1180" s="475"/>
      <c r="M1180" s="476"/>
      <c r="N1180" s="475"/>
    </row>
    <row r="1181" spans="1:14" x14ac:dyDescent="0.2">
      <c r="A1181" s="475"/>
      <c r="B1181" s="475"/>
      <c r="C1181" s="475"/>
      <c r="D1181" s="475"/>
      <c r="E1181" s="475"/>
      <c r="F1181" s="475"/>
      <c r="G1181" s="475"/>
      <c r="H1181" s="476"/>
      <c r="I1181" s="627"/>
      <c r="J1181" s="458"/>
      <c r="K1181" s="475"/>
      <c r="L1181" s="475"/>
      <c r="M1181" s="476"/>
      <c r="N1181" s="475"/>
    </row>
    <row r="1182" spans="1:14" x14ac:dyDescent="0.2">
      <c r="A1182" s="475"/>
      <c r="B1182" s="475"/>
      <c r="C1182" s="475"/>
      <c r="D1182" s="475"/>
      <c r="E1182" s="475"/>
      <c r="F1182" s="475"/>
      <c r="G1182" s="475"/>
      <c r="H1182" s="476"/>
      <c r="I1182" s="627"/>
      <c r="J1182" s="458"/>
      <c r="K1182" s="475"/>
      <c r="L1182" s="475"/>
      <c r="M1182" s="476"/>
      <c r="N1182" s="475"/>
    </row>
    <row r="1183" spans="1:14" x14ac:dyDescent="0.2">
      <c r="A1183" s="475"/>
      <c r="B1183" s="475"/>
      <c r="C1183" s="475"/>
      <c r="D1183" s="475"/>
      <c r="E1183" s="475"/>
      <c r="F1183" s="475"/>
      <c r="G1183" s="475"/>
      <c r="H1183" s="476"/>
      <c r="I1183" s="627"/>
      <c r="J1183" s="458"/>
      <c r="K1183" s="475"/>
      <c r="L1183" s="475"/>
      <c r="M1183" s="476"/>
      <c r="N1183" s="475"/>
    </row>
    <row r="1184" spans="1:14" x14ac:dyDescent="0.2">
      <c r="A1184" s="475"/>
      <c r="B1184" s="475"/>
      <c r="C1184" s="475"/>
      <c r="D1184" s="475"/>
      <c r="E1184" s="475"/>
      <c r="F1184" s="475"/>
      <c r="G1184" s="475"/>
      <c r="H1184" s="476"/>
      <c r="I1184" s="627"/>
      <c r="J1184" s="458"/>
      <c r="K1184" s="475"/>
      <c r="L1184" s="475"/>
      <c r="M1184" s="476"/>
      <c r="N1184" s="475"/>
    </row>
    <row r="1185" spans="1:14" x14ac:dyDescent="0.2">
      <c r="A1185" s="475"/>
      <c r="B1185" s="475"/>
      <c r="C1185" s="475"/>
      <c r="D1185" s="475"/>
      <c r="E1185" s="475"/>
      <c r="F1185" s="475"/>
      <c r="G1185" s="475"/>
      <c r="H1185" s="476"/>
      <c r="I1185" s="627"/>
      <c r="J1185" s="458"/>
      <c r="K1185" s="475"/>
      <c r="L1185" s="475"/>
      <c r="M1185" s="476"/>
      <c r="N1185" s="475"/>
    </row>
    <row r="1186" spans="1:14" x14ac:dyDescent="0.2">
      <c r="A1186" s="475"/>
      <c r="B1186" s="475"/>
      <c r="C1186" s="475"/>
      <c r="D1186" s="475"/>
      <c r="E1186" s="475"/>
      <c r="F1186" s="475"/>
      <c r="G1186" s="475"/>
      <c r="H1186" s="476"/>
      <c r="I1186" s="627"/>
      <c r="J1186" s="458"/>
      <c r="K1186" s="475"/>
      <c r="L1186" s="475"/>
      <c r="M1186" s="476"/>
      <c r="N1186" s="475"/>
    </row>
    <row r="1187" spans="1:14" x14ac:dyDescent="0.2">
      <c r="A1187" s="475"/>
      <c r="B1187" s="475"/>
      <c r="C1187" s="475"/>
      <c r="D1187" s="475"/>
      <c r="E1187" s="475"/>
      <c r="F1187" s="475"/>
      <c r="G1187" s="475"/>
      <c r="H1187" s="476"/>
      <c r="I1187" s="627"/>
      <c r="J1187" s="458"/>
      <c r="K1187" s="475"/>
      <c r="L1187" s="475"/>
      <c r="M1187" s="476"/>
      <c r="N1187" s="475"/>
    </row>
    <row r="1188" spans="1:14" x14ac:dyDescent="0.2">
      <c r="A1188" s="475"/>
      <c r="B1188" s="475"/>
      <c r="C1188" s="475"/>
      <c r="D1188" s="475"/>
      <c r="E1188" s="475"/>
      <c r="F1188" s="475"/>
      <c r="G1188" s="475"/>
      <c r="H1188" s="476"/>
      <c r="I1188" s="627"/>
      <c r="J1188" s="458"/>
      <c r="K1188" s="475"/>
      <c r="L1188" s="475"/>
      <c r="M1188" s="476"/>
      <c r="N1188" s="475"/>
    </row>
    <row r="1189" spans="1:14" x14ac:dyDescent="0.2">
      <c r="A1189" s="475"/>
      <c r="B1189" s="475"/>
      <c r="C1189" s="475"/>
      <c r="D1189" s="475"/>
      <c r="E1189" s="475"/>
      <c r="F1189" s="475"/>
      <c r="G1189" s="475"/>
      <c r="H1189" s="476"/>
      <c r="I1189" s="627"/>
      <c r="J1189" s="458"/>
      <c r="K1189" s="475"/>
      <c r="L1189" s="475"/>
      <c r="M1189" s="476"/>
      <c r="N1189" s="475"/>
    </row>
    <row r="1190" spans="1:14" x14ac:dyDescent="0.2">
      <c r="A1190" s="475"/>
      <c r="B1190" s="475"/>
      <c r="C1190" s="475"/>
      <c r="D1190" s="475"/>
      <c r="E1190" s="475"/>
      <c r="F1190" s="475"/>
      <c r="G1190" s="475"/>
      <c r="H1190" s="476"/>
      <c r="I1190" s="627"/>
      <c r="J1190" s="458"/>
      <c r="K1190" s="475"/>
      <c r="L1190" s="475"/>
      <c r="M1190" s="476"/>
      <c r="N1190" s="475"/>
    </row>
    <row r="1191" spans="1:14" x14ac:dyDescent="0.2">
      <c r="A1191" s="475"/>
      <c r="B1191" s="475"/>
      <c r="C1191" s="475"/>
      <c r="D1191" s="475"/>
      <c r="E1191" s="475"/>
      <c r="F1191" s="475"/>
      <c r="G1191" s="475"/>
      <c r="H1191" s="476"/>
      <c r="I1191" s="627"/>
      <c r="J1191" s="458"/>
      <c r="K1191" s="475"/>
      <c r="L1191" s="475"/>
      <c r="M1191" s="476"/>
      <c r="N1191" s="475"/>
    </row>
    <row r="1192" spans="1:14" x14ac:dyDescent="0.2">
      <c r="A1192" s="475"/>
      <c r="B1192" s="475"/>
      <c r="C1192" s="475"/>
      <c r="D1192" s="475"/>
      <c r="E1192" s="475"/>
      <c r="F1192" s="475"/>
      <c r="G1192" s="475"/>
      <c r="H1192" s="476"/>
      <c r="I1192" s="627"/>
      <c r="J1192" s="458"/>
      <c r="K1192" s="475"/>
      <c r="L1192" s="475"/>
      <c r="M1192" s="476"/>
      <c r="N1192" s="475"/>
    </row>
    <row r="1193" spans="1:14" x14ac:dyDescent="0.2">
      <c r="A1193" s="475"/>
      <c r="B1193" s="475"/>
      <c r="C1193" s="475"/>
      <c r="D1193" s="475"/>
      <c r="E1193" s="475"/>
      <c r="F1193" s="475"/>
      <c r="G1193" s="475"/>
      <c r="H1193" s="476"/>
      <c r="I1193" s="627"/>
      <c r="J1193" s="458"/>
      <c r="K1193" s="475"/>
      <c r="L1193" s="475"/>
      <c r="M1193" s="476"/>
      <c r="N1193" s="475"/>
    </row>
    <row r="1194" spans="1:14" x14ac:dyDescent="0.2">
      <c r="A1194" s="475"/>
      <c r="B1194" s="475"/>
      <c r="C1194" s="475"/>
      <c r="D1194" s="475"/>
      <c r="E1194" s="475"/>
      <c r="F1194" s="475"/>
      <c r="G1194" s="475"/>
      <c r="H1194" s="476"/>
      <c r="I1194" s="627"/>
      <c r="J1194" s="458"/>
      <c r="K1194" s="475"/>
      <c r="L1194" s="475"/>
      <c r="M1194" s="476"/>
      <c r="N1194" s="475"/>
    </row>
    <row r="1195" spans="1:14" x14ac:dyDescent="0.2">
      <c r="A1195" s="475"/>
      <c r="B1195" s="475"/>
      <c r="C1195" s="475"/>
      <c r="D1195" s="475"/>
      <c r="E1195" s="475"/>
      <c r="F1195" s="475"/>
      <c r="G1195" s="475"/>
      <c r="H1195" s="476"/>
      <c r="I1195" s="627"/>
      <c r="J1195" s="458"/>
      <c r="K1195" s="475"/>
      <c r="L1195" s="475"/>
      <c r="M1195" s="476"/>
      <c r="N1195" s="475"/>
    </row>
    <row r="1196" spans="1:14" x14ac:dyDescent="0.2">
      <c r="A1196" s="475"/>
      <c r="B1196" s="475"/>
      <c r="C1196" s="475"/>
      <c r="D1196" s="475"/>
      <c r="E1196" s="475"/>
      <c r="F1196" s="475"/>
      <c r="G1196" s="475"/>
      <c r="H1196" s="476"/>
      <c r="I1196" s="627"/>
      <c r="J1196" s="458"/>
      <c r="K1196" s="475"/>
      <c r="L1196" s="475"/>
      <c r="M1196" s="476"/>
      <c r="N1196" s="475"/>
    </row>
    <row r="1197" spans="1:14" x14ac:dyDescent="0.2">
      <c r="A1197" s="475"/>
      <c r="B1197" s="475"/>
      <c r="C1197" s="475"/>
      <c r="D1197" s="475"/>
      <c r="E1197" s="475"/>
      <c r="F1197" s="475"/>
      <c r="G1197" s="475"/>
      <c r="H1197" s="476"/>
      <c r="I1197" s="627"/>
      <c r="J1197" s="458"/>
      <c r="K1197" s="475"/>
      <c r="L1197" s="475"/>
      <c r="M1197" s="476"/>
      <c r="N1197" s="475"/>
    </row>
    <row r="1198" spans="1:14" x14ac:dyDescent="0.2">
      <c r="A1198" s="475"/>
      <c r="B1198" s="475"/>
      <c r="C1198" s="475"/>
      <c r="D1198" s="475"/>
      <c r="E1198" s="475"/>
      <c r="F1198" s="475"/>
      <c r="G1198" s="475"/>
      <c r="H1198" s="476"/>
      <c r="I1198" s="627"/>
      <c r="J1198" s="458"/>
      <c r="K1198" s="475"/>
      <c r="L1198" s="475"/>
      <c r="M1198" s="476"/>
      <c r="N1198" s="475"/>
    </row>
    <row r="1199" spans="1:14" x14ac:dyDescent="0.2">
      <c r="A1199" s="475"/>
      <c r="B1199" s="475"/>
      <c r="C1199" s="475"/>
      <c r="D1199" s="475"/>
      <c r="E1199" s="475"/>
      <c r="F1199" s="475"/>
      <c r="G1199" s="475"/>
      <c r="H1199" s="476"/>
      <c r="I1199" s="627"/>
      <c r="J1199" s="458"/>
      <c r="K1199" s="475"/>
      <c r="L1199" s="475"/>
      <c r="M1199" s="476"/>
      <c r="N1199" s="475"/>
    </row>
    <row r="1200" spans="1:14" x14ac:dyDescent="0.2">
      <c r="A1200" s="475"/>
      <c r="B1200" s="475"/>
      <c r="C1200" s="475"/>
      <c r="D1200" s="475"/>
      <c r="E1200" s="475"/>
      <c r="F1200" s="475"/>
      <c r="G1200" s="475"/>
      <c r="H1200" s="476"/>
      <c r="I1200" s="627"/>
      <c r="J1200" s="458"/>
      <c r="K1200" s="475"/>
      <c r="L1200" s="475"/>
      <c r="M1200" s="476"/>
      <c r="N1200" s="475"/>
    </row>
    <row r="1201" spans="1:14" x14ac:dyDescent="0.2">
      <c r="A1201" s="475"/>
      <c r="B1201" s="475"/>
      <c r="C1201" s="475"/>
      <c r="D1201" s="475"/>
      <c r="E1201" s="475"/>
      <c r="F1201" s="475"/>
      <c r="G1201" s="475"/>
      <c r="H1201" s="476"/>
      <c r="I1201" s="627"/>
      <c r="J1201" s="458"/>
      <c r="K1201" s="475"/>
      <c r="L1201" s="475"/>
      <c r="M1201" s="476"/>
      <c r="N1201" s="475"/>
    </row>
    <row r="1202" spans="1:14" x14ac:dyDescent="0.2">
      <c r="A1202" s="475"/>
      <c r="B1202" s="475"/>
      <c r="C1202" s="475"/>
      <c r="D1202" s="475"/>
      <c r="E1202" s="475"/>
      <c r="F1202" s="475"/>
      <c r="G1202" s="475"/>
      <c r="H1202" s="476"/>
      <c r="I1202" s="627"/>
      <c r="J1202" s="458"/>
      <c r="K1202" s="475"/>
      <c r="L1202" s="475"/>
      <c r="M1202" s="476"/>
      <c r="N1202" s="475"/>
    </row>
    <row r="1203" spans="1:14" x14ac:dyDescent="0.2">
      <c r="A1203" s="475"/>
      <c r="B1203" s="475"/>
      <c r="C1203" s="475"/>
      <c r="D1203" s="475"/>
      <c r="E1203" s="475"/>
      <c r="F1203" s="475"/>
      <c r="G1203" s="475"/>
      <c r="H1203" s="476"/>
      <c r="I1203" s="627"/>
      <c r="J1203" s="458"/>
      <c r="K1203" s="475"/>
      <c r="L1203" s="475"/>
      <c r="M1203" s="476"/>
      <c r="N1203" s="475"/>
    </row>
    <row r="1204" spans="1:14" x14ac:dyDescent="0.2">
      <c r="A1204" s="475"/>
      <c r="B1204" s="475"/>
      <c r="C1204" s="475"/>
      <c r="D1204" s="475"/>
      <c r="E1204" s="475"/>
      <c r="F1204" s="475"/>
      <c r="G1204" s="475"/>
      <c r="H1204" s="476"/>
      <c r="I1204" s="627"/>
      <c r="J1204" s="458"/>
      <c r="K1204" s="475"/>
      <c r="L1204" s="475"/>
      <c r="M1204" s="476"/>
      <c r="N1204" s="475"/>
    </row>
    <row r="1205" spans="1:14" x14ac:dyDescent="0.2">
      <c r="A1205" s="475"/>
      <c r="B1205" s="475"/>
      <c r="C1205" s="475"/>
      <c r="D1205" s="475"/>
      <c r="E1205" s="475"/>
      <c r="F1205" s="475"/>
      <c r="G1205" s="475"/>
      <c r="H1205" s="476"/>
      <c r="I1205" s="627"/>
      <c r="J1205" s="458"/>
      <c r="K1205" s="475"/>
      <c r="L1205" s="475"/>
      <c r="M1205" s="476"/>
      <c r="N1205" s="475"/>
    </row>
    <row r="1206" spans="1:14" x14ac:dyDescent="0.2">
      <c r="A1206" s="475"/>
      <c r="B1206" s="475"/>
      <c r="C1206" s="475"/>
      <c r="D1206" s="475"/>
      <c r="E1206" s="475"/>
      <c r="F1206" s="475"/>
      <c r="G1206" s="475"/>
      <c r="H1206" s="476"/>
      <c r="I1206" s="627"/>
      <c r="J1206" s="458"/>
      <c r="K1206" s="475"/>
      <c r="L1206" s="475"/>
      <c r="M1206" s="476"/>
      <c r="N1206" s="475"/>
    </row>
    <row r="1207" spans="1:14" x14ac:dyDescent="0.2">
      <c r="A1207" s="475"/>
      <c r="B1207" s="475"/>
      <c r="C1207" s="475"/>
      <c r="D1207" s="475"/>
      <c r="E1207" s="475"/>
      <c r="F1207" s="475"/>
      <c r="G1207" s="475"/>
      <c r="H1207" s="476"/>
      <c r="I1207" s="627"/>
      <c r="J1207" s="458"/>
      <c r="K1207" s="475"/>
      <c r="L1207" s="475"/>
      <c r="M1207" s="476"/>
      <c r="N1207" s="475"/>
    </row>
    <row r="1208" spans="1:14" x14ac:dyDescent="0.2">
      <c r="A1208" s="475"/>
      <c r="B1208" s="475"/>
      <c r="C1208" s="475"/>
      <c r="D1208" s="475"/>
      <c r="E1208" s="475"/>
      <c r="F1208" s="475"/>
      <c r="G1208" s="475"/>
      <c r="H1208" s="476"/>
      <c r="I1208" s="627"/>
      <c r="J1208" s="458"/>
      <c r="K1208" s="475"/>
      <c r="L1208" s="475"/>
      <c r="M1208" s="476"/>
      <c r="N1208" s="475"/>
    </row>
    <row r="1209" spans="1:14" x14ac:dyDescent="0.2">
      <c r="A1209" s="475"/>
      <c r="B1209" s="475"/>
      <c r="C1209" s="475"/>
      <c r="D1209" s="475"/>
      <c r="E1209" s="475"/>
      <c r="F1209" s="475"/>
      <c r="G1209" s="475"/>
      <c r="H1209" s="476"/>
      <c r="I1209" s="627"/>
      <c r="J1209" s="458"/>
      <c r="K1209" s="475"/>
      <c r="L1209" s="475"/>
      <c r="M1209" s="476"/>
      <c r="N1209" s="475"/>
    </row>
    <row r="1210" spans="1:14" x14ac:dyDescent="0.2">
      <c r="A1210" s="475"/>
      <c r="B1210" s="475"/>
      <c r="C1210" s="475"/>
      <c r="D1210" s="475"/>
      <c r="E1210" s="475"/>
      <c r="F1210" s="475"/>
      <c r="G1210" s="475"/>
      <c r="H1210" s="476"/>
      <c r="I1210" s="627"/>
      <c r="J1210" s="458"/>
      <c r="K1210" s="475"/>
      <c r="L1210" s="475"/>
      <c r="M1210" s="476"/>
      <c r="N1210" s="475"/>
    </row>
    <row r="1211" spans="1:14" x14ac:dyDescent="0.2">
      <c r="A1211" s="475"/>
      <c r="B1211" s="475"/>
      <c r="C1211" s="475"/>
      <c r="D1211" s="475"/>
      <c r="E1211" s="475"/>
      <c r="F1211" s="475"/>
      <c r="G1211" s="475"/>
      <c r="H1211" s="476"/>
      <c r="I1211" s="627"/>
      <c r="J1211" s="458"/>
      <c r="K1211" s="475"/>
      <c r="L1211" s="475"/>
      <c r="M1211" s="476"/>
      <c r="N1211" s="475"/>
    </row>
    <row r="1212" spans="1:14" x14ac:dyDescent="0.2">
      <c r="A1212" s="475"/>
      <c r="B1212" s="475"/>
      <c r="C1212" s="475"/>
      <c r="D1212" s="475"/>
      <c r="E1212" s="475"/>
      <c r="F1212" s="475"/>
      <c r="G1212" s="475"/>
      <c r="H1212" s="476"/>
      <c r="I1212" s="627"/>
      <c r="J1212" s="458"/>
      <c r="K1212" s="475"/>
      <c r="L1212" s="475"/>
      <c r="M1212" s="476"/>
      <c r="N1212" s="475"/>
    </row>
    <row r="1213" spans="1:14" x14ac:dyDescent="0.2">
      <c r="A1213" s="475"/>
      <c r="B1213" s="475"/>
      <c r="C1213" s="475"/>
      <c r="D1213" s="475"/>
      <c r="E1213" s="475"/>
      <c r="F1213" s="475"/>
      <c r="G1213" s="475"/>
      <c r="H1213" s="476"/>
      <c r="I1213" s="627"/>
      <c r="J1213" s="458"/>
      <c r="K1213" s="475"/>
      <c r="L1213" s="475"/>
      <c r="M1213" s="476"/>
      <c r="N1213" s="475"/>
    </row>
    <row r="1214" spans="1:14" x14ac:dyDescent="0.2">
      <c r="A1214" s="475"/>
      <c r="B1214" s="475"/>
      <c r="C1214" s="475"/>
      <c r="D1214" s="475"/>
      <c r="E1214" s="475"/>
      <c r="F1214" s="475"/>
      <c r="G1214" s="475"/>
      <c r="H1214" s="476"/>
      <c r="I1214" s="627"/>
      <c r="J1214" s="458"/>
      <c r="K1214" s="475"/>
      <c r="L1214" s="475"/>
      <c r="M1214" s="476"/>
      <c r="N1214" s="475"/>
    </row>
    <row r="1215" spans="1:14" x14ac:dyDescent="0.2">
      <c r="A1215" s="475"/>
      <c r="B1215" s="475"/>
      <c r="C1215" s="475"/>
      <c r="D1215" s="475"/>
      <c r="E1215" s="475"/>
      <c r="F1215" s="475"/>
      <c r="G1215" s="475"/>
      <c r="H1215" s="476"/>
      <c r="I1215" s="627"/>
      <c r="J1215" s="458"/>
      <c r="K1215" s="475"/>
      <c r="L1215" s="475"/>
      <c r="M1215" s="476"/>
      <c r="N1215" s="475"/>
    </row>
    <row r="1216" spans="1:14" x14ac:dyDescent="0.2">
      <c r="A1216" s="475"/>
      <c r="B1216" s="475"/>
      <c r="C1216" s="475"/>
      <c r="D1216" s="475"/>
      <c r="E1216" s="475"/>
      <c r="F1216" s="475"/>
      <c r="G1216" s="475"/>
      <c r="H1216" s="476"/>
      <c r="I1216" s="627"/>
      <c r="J1216" s="458"/>
      <c r="K1216" s="475"/>
      <c r="L1216" s="475"/>
      <c r="M1216" s="476"/>
      <c r="N1216" s="475"/>
    </row>
    <row r="1217" spans="1:14" x14ac:dyDescent="0.2">
      <c r="A1217" s="475"/>
      <c r="B1217" s="475"/>
      <c r="C1217" s="475"/>
      <c r="D1217" s="475"/>
      <c r="E1217" s="475"/>
      <c r="F1217" s="475"/>
      <c r="G1217" s="475"/>
      <c r="H1217" s="476"/>
      <c r="I1217" s="627"/>
      <c r="J1217" s="458"/>
      <c r="K1217" s="475"/>
      <c r="L1217" s="475"/>
      <c r="M1217" s="476"/>
      <c r="N1217" s="475"/>
    </row>
    <row r="1218" spans="1:14" x14ac:dyDescent="0.2">
      <c r="A1218" s="475"/>
      <c r="B1218" s="475"/>
      <c r="C1218" s="475"/>
      <c r="D1218" s="475"/>
      <c r="E1218" s="475"/>
      <c r="F1218" s="475"/>
      <c r="G1218" s="475"/>
      <c r="H1218" s="476"/>
      <c r="I1218" s="627"/>
      <c r="J1218" s="458"/>
      <c r="K1218" s="475"/>
      <c r="L1218" s="475"/>
      <c r="M1218" s="476"/>
      <c r="N1218" s="475"/>
    </row>
    <row r="1219" spans="1:14" x14ac:dyDescent="0.2">
      <c r="A1219" s="475"/>
      <c r="B1219" s="475"/>
      <c r="C1219" s="475"/>
      <c r="D1219" s="475"/>
      <c r="E1219" s="475"/>
      <c r="F1219" s="475"/>
      <c r="G1219" s="475"/>
      <c r="H1219" s="476"/>
      <c r="I1219" s="627"/>
      <c r="J1219" s="458"/>
      <c r="K1219" s="475"/>
      <c r="L1219" s="475"/>
      <c r="M1219" s="476"/>
      <c r="N1219" s="475"/>
    </row>
    <row r="1220" spans="1:14" x14ac:dyDescent="0.2">
      <c r="A1220" s="475"/>
      <c r="B1220" s="475"/>
      <c r="C1220" s="475"/>
      <c r="D1220" s="475"/>
      <c r="E1220" s="475"/>
      <c r="F1220" s="475"/>
      <c r="G1220" s="475"/>
      <c r="H1220" s="476"/>
      <c r="I1220" s="627"/>
      <c r="J1220" s="458"/>
      <c r="K1220" s="475"/>
      <c r="L1220" s="475"/>
      <c r="M1220" s="476"/>
      <c r="N1220" s="475"/>
    </row>
    <row r="1221" spans="1:14" x14ac:dyDescent="0.2">
      <c r="A1221" s="475"/>
      <c r="B1221" s="475"/>
      <c r="C1221" s="475"/>
      <c r="D1221" s="475"/>
      <c r="E1221" s="475"/>
      <c r="F1221" s="475"/>
      <c r="G1221" s="475"/>
      <c r="H1221" s="476"/>
      <c r="I1221" s="627"/>
      <c r="J1221" s="458"/>
      <c r="K1221" s="475"/>
      <c r="L1221" s="475"/>
      <c r="M1221" s="476"/>
      <c r="N1221" s="475"/>
    </row>
    <row r="1222" spans="1:14" x14ac:dyDescent="0.2">
      <c r="A1222" s="475"/>
      <c r="B1222" s="475"/>
      <c r="C1222" s="475"/>
      <c r="D1222" s="475"/>
      <c r="E1222" s="475"/>
      <c r="F1222" s="475"/>
      <c r="G1222" s="475"/>
      <c r="H1222" s="476"/>
      <c r="I1222" s="627"/>
      <c r="J1222" s="458"/>
      <c r="K1222" s="475"/>
      <c r="L1222" s="475"/>
      <c r="M1222" s="476"/>
      <c r="N1222" s="475"/>
    </row>
    <row r="1223" spans="1:14" x14ac:dyDescent="0.2">
      <c r="A1223" s="475"/>
      <c r="B1223" s="475"/>
      <c r="C1223" s="475"/>
      <c r="D1223" s="475"/>
      <c r="E1223" s="475"/>
      <c r="F1223" s="475"/>
      <c r="G1223" s="475"/>
      <c r="H1223" s="476"/>
      <c r="I1223" s="627"/>
      <c r="J1223" s="458"/>
      <c r="K1223" s="475"/>
      <c r="L1223" s="475"/>
      <c r="M1223" s="476"/>
      <c r="N1223" s="475"/>
    </row>
    <row r="1224" spans="1:14" x14ac:dyDescent="0.2">
      <c r="A1224" s="475"/>
      <c r="B1224" s="475"/>
      <c r="C1224" s="475"/>
      <c r="D1224" s="475"/>
      <c r="E1224" s="475"/>
      <c r="F1224" s="475"/>
      <c r="G1224" s="475"/>
      <c r="H1224" s="476"/>
      <c r="I1224" s="627"/>
      <c r="J1224" s="458"/>
      <c r="K1224" s="475"/>
      <c r="L1224" s="475"/>
      <c r="M1224" s="476"/>
      <c r="N1224" s="475"/>
    </row>
    <row r="1225" spans="1:14" x14ac:dyDescent="0.2">
      <c r="A1225" s="475"/>
      <c r="B1225" s="475"/>
      <c r="C1225" s="475"/>
      <c r="D1225" s="475"/>
      <c r="E1225" s="475"/>
      <c r="F1225" s="475"/>
      <c r="G1225" s="475"/>
      <c r="H1225" s="476"/>
      <c r="I1225" s="627"/>
      <c r="J1225" s="458"/>
      <c r="K1225" s="475"/>
      <c r="L1225" s="475"/>
      <c r="M1225" s="476"/>
      <c r="N1225" s="475"/>
    </row>
    <row r="1226" spans="1:14" x14ac:dyDescent="0.2">
      <c r="A1226" s="475"/>
      <c r="B1226" s="475"/>
      <c r="C1226" s="475"/>
      <c r="D1226" s="475"/>
      <c r="E1226" s="475"/>
      <c r="F1226" s="475"/>
      <c r="G1226" s="475"/>
      <c r="H1226" s="476"/>
      <c r="I1226" s="627"/>
      <c r="J1226" s="458"/>
      <c r="K1226" s="475"/>
      <c r="L1226" s="475"/>
      <c r="M1226" s="476"/>
      <c r="N1226" s="475"/>
    </row>
    <row r="1227" spans="1:14" x14ac:dyDescent="0.2">
      <c r="A1227" s="475"/>
      <c r="B1227" s="475"/>
      <c r="C1227" s="475"/>
      <c r="D1227" s="475"/>
      <c r="E1227" s="475"/>
      <c r="F1227" s="475"/>
      <c r="G1227" s="475"/>
      <c r="H1227" s="476"/>
      <c r="I1227" s="627"/>
      <c r="J1227" s="458"/>
      <c r="K1227" s="475"/>
      <c r="L1227" s="475"/>
      <c r="M1227" s="476"/>
      <c r="N1227" s="475"/>
    </row>
    <row r="1228" spans="1:14" x14ac:dyDescent="0.2">
      <c r="A1228" s="475"/>
      <c r="B1228" s="475"/>
      <c r="C1228" s="475"/>
      <c r="D1228" s="475"/>
      <c r="E1228" s="475"/>
      <c r="F1228" s="475"/>
      <c r="G1228" s="475"/>
      <c r="H1228" s="476"/>
      <c r="I1228" s="627"/>
      <c r="J1228" s="458"/>
      <c r="K1228" s="475"/>
      <c r="L1228" s="475"/>
      <c r="M1228" s="476"/>
      <c r="N1228" s="475"/>
    </row>
    <row r="1229" spans="1:14" x14ac:dyDescent="0.2">
      <c r="A1229" s="475"/>
      <c r="B1229" s="475"/>
      <c r="C1229" s="475"/>
      <c r="D1229" s="475"/>
      <c r="E1229" s="475"/>
      <c r="F1229" s="475"/>
      <c r="G1229" s="475"/>
      <c r="H1229" s="476"/>
      <c r="I1229" s="627"/>
      <c r="J1229" s="458"/>
      <c r="K1229" s="475"/>
      <c r="L1229" s="475"/>
      <c r="M1229" s="476"/>
      <c r="N1229" s="475"/>
    </row>
    <row r="1230" spans="1:14" x14ac:dyDescent="0.2">
      <c r="A1230" s="475"/>
      <c r="B1230" s="475"/>
      <c r="C1230" s="475"/>
      <c r="D1230" s="475"/>
      <c r="E1230" s="475"/>
      <c r="F1230" s="475"/>
      <c r="G1230" s="475"/>
      <c r="H1230" s="476"/>
      <c r="I1230" s="627"/>
      <c r="J1230" s="458"/>
      <c r="K1230" s="475"/>
      <c r="L1230" s="475"/>
      <c r="M1230" s="476"/>
      <c r="N1230" s="475"/>
    </row>
    <row r="1231" spans="1:14" x14ac:dyDescent="0.2">
      <c r="A1231" s="475"/>
      <c r="B1231" s="475"/>
      <c r="C1231" s="475"/>
      <c r="D1231" s="475"/>
      <c r="E1231" s="475"/>
      <c r="F1231" s="475"/>
      <c r="G1231" s="475"/>
      <c r="H1231" s="476"/>
      <c r="I1231" s="627"/>
      <c r="J1231" s="458"/>
      <c r="K1231" s="475"/>
      <c r="L1231" s="475"/>
      <c r="M1231" s="476"/>
      <c r="N1231" s="475"/>
    </row>
    <row r="1232" spans="1:14" x14ac:dyDescent="0.2">
      <c r="A1232" s="475"/>
      <c r="B1232" s="475"/>
      <c r="C1232" s="475"/>
      <c r="D1232" s="475"/>
      <c r="E1232" s="475"/>
      <c r="F1232" s="475"/>
      <c r="G1232" s="475"/>
      <c r="H1232" s="476"/>
      <c r="I1232" s="627"/>
      <c r="J1232" s="458"/>
      <c r="K1232" s="475"/>
      <c r="L1232" s="475"/>
      <c r="M1232" s="476"/>
      <c r="N1232" s="475"/>
    </row>
    <row r="1233" spans="1:14" x14ac:dyDescent="0.2">
      <c r="A1233" s="475"/>
      <c r="B1233" s="475"/>
      <c r="C1233" s="475"/>
      <c r="D1233" s="475"/>
      <c r="E1233" s="475"/>
      <c r="F1233" s="475"/>
      <c r="G1233" s="475"/>
      <c r="H1233" s="476"/>
      <c r="I1233" s="627"/>
      <c r="J1233" s="458"/>
      <c r="K1233" s="475"/>
      <c r="L1233" s="475"/>
      <c r="M1233" s="476"/>
      <c r="N1233" s="475"/>
    </row>
    <row r="1234" spans="1:14" x14ac:dyDescent="0.2">
      <c r="A1234" s="475"/>
      <c r="B1234" s="475"/>
      <c r="C1234" s="475"/>
      <c r="D1234" s="475"/>
      <c r="E1234" s="475"/>
      <c r="F1234" s="475"/>
      <c r="G1234" s="475"/>
      <c r="H1234" s="476"/>
      <c r="I1234" s="627"/>
      <c r="J1234" s="458"/>
      <c r="K1234" s="475"/>
      <c r="L1234" s="475"/>
      <c r="M1234" s="476"/>
      <c r="N1234" s="475"/>
    </row>
    <row r="1235" spans="1:14" x14ac:dyDescent="0.2">
      <c r="A1235" s="475"/>
      <c r="B1235" s="475"/>
      <c r="C1235" s="475"/>
      <c r="D1235" s="475"/>
      <c r="E1235" s="475"/>
      <c r="F1235" s="475"/>
      <c r="G1235" s="475"/>
      <c r="H1235" s="476"/>
      <c r="I1235" s="627"/>
      <c r="J1235" s="458"/>
      <c r="K1235" s="475"/>
      <c r="L1235" s="475"/>
      <c r="M1235" s="476"/>
      <c r="N1235" s="475"/>
    </row>
    <row r="1236" spans="1:14" x14ac:dyDescent="0.2">
      <c r="A1236" s="475"/>
      <c r="B1236" s="475"/>
      <c r="C1236" s="475"/>
      <c r="D1236" s="475"/>
      <c r="E1236" s="475"/>
      <c r="F1236" s="475"/>
      <c r="G1236" s="475"/>
      <c r="H1236" s="476"/>
      <c r="I1236" s="627"/>
      <c r="J1236" s="458"/>
      <c r="K1236" s="475"/>
      <c r="L1236" s="475"/>
      <c r="M1236" s="476"/>
      <c r="N1236" s="475"/>
    </row>
    <row r="1237" spans="1:14" x14ac:dyDescent="0.2">
      <c r="A1237" s="475"/>
      <c r="B1237" s="475"/>
      <c r="C1237" s="475"/>
      <c r="D1237" s="475"/>
      <c r="E1237" s="475"/>
      <c r="F1237" s="475"/>
      <c r="G1237" s="475"/>
      <c r="H1237" s="476"/>
      <c r="I1237" s="627"/>
      <c r="J1237" s="458"/>
      <c r="K1237" s="475"/>
      <c r="L1237" s="475"/>
      <c r="M1237" s="476"/>
      <c r="N1237" s="475"/>
    </row>
    <row r="1238" spans="1:14" x14ac:dyDescent="0.2">
      <c r="A1238" s="475"/>
      <c r="B1238" s="475"/>
      <c r="C1238" s="475"/>
      <c r="D1238" s="475"/>
      <c r="E1238" s="475"/>
      <c r="F1238" s="475"/>
      <c r="G1238" s="475"/>
      <c r="H1238" s="476"/>
      <c r="I1238" s="627"/>
      <c r="J1238" s="458"/>
      <c r="K1238" s="475"/>
      <c r="L1238" s="475"/>
      <c r="M1238" s="476"/>
      <c r="N1238" s="475"/>
    </row>
    <row r="1239" spans="1:14" x14ac:dyDescent="0.2">
      <c r="A1239" s="475"/>
      <c r="B1239" s="475"/>
      <c r="C1239" s="475"/>
      <c r="D1239" s="475"/>
      <c r="E1239" s="475"/>
      <c r="F1239" s="475"/>
      <c r="G1239" s="475"/>
      <c r="H1239" s="476"/>
      <c r="I1239" s="627"/>
      <c r="J1239" s="458"/>
      <c r="K1239" s="475"/>
      <c r="L1239" s="475"/>
      <c r="M1239" s="476"/>
      <c r="N1239" s="475"/>
    </row>
    <row r="1240" spans="1:14" x14ac:dyDescent="0.2">
      <c r="A1240" s="475"/>
      <c r="B1240" s="475"/>
      <c r="C1240" s="475"/>
      <c r="D1240" s="475"/>
      <c r="E1240" s="475"/>
      <c r="F1240" s="475"/>
      <c r="G1240" s="475"/>
      <c r="H1240" s="476"/>
      <c r="I1240" s="627"/>
      <c r="J1240" s="458"/>
      <c r="K1240" s="475"/>
      <c r="L1240" s="475"/>
      <c r="M1240" s="476"/>
      <c r="N1240" s="475"/>
    </row>
    <row r="1241" spans="1:14" x14ac:dyDescent="0.2">
      <c r="A1241" s="475"/>
      <c r="B1241" s="475"/>
      <c r="C1241" s="475"/>
      <c r="D1241" s="475"/>
      <c r="E1241" s="475"/>
      <c r="F1241" s="475"/>
      <c r="G1241" s="475"/>
      <c r="H1241" s="476"/>
      <c r="I1241" s="627"/>
      <c r="J1241" s="458"/>
      <c r="K1241" s="475"/>
      <c r="L1241" s="475"/>
      <c r="M1241" s="476"/>
      <c r="N1241" s="475"/>
    </row>
    <row r="1242" spans="1:14" x14ac:dyDescent="0.2">
      <c r="A1242" s="475"/>
      <c r="B1242" s="475"/>
      <c r="C1242" s="475"/>
      <c r="D1242" s="475"/>
      <c r="E1242" s="475"/>
      <c r="F1242" s="475"/>
      <c r="G1242" s="475"/>
      <c r="H1242" s="476"/>
      <c r="I1242" s="627"/>
      <c r="J1242" s="458"/>
      <c r="K1242" s="475"/>
      <c r="L1242" s="475"/>
      <c r="M1242" s="476"/>
      <c r="N1242" s="475"/>
    </row>
    <row r="1243" spans="1:14" x14ac:dyDescent="0.2">
      <c r="A1243" s="475"/>
      <c r="B1243" s="475"/>
      <c r="C1243" s="475"/>
      <c r="D1243" s="475"/>
      <c r="E1243" s="475"/>
      <c r="F1243" s="475"/>
      <c r="G1243" s="475"/>
      <c r="H1243" s="476"/>
      <c r="I1243" s="627"/>
      <c r="J1243" s="458"/>
      <c r="K1243" s="475"/>
      <c r="L1243" s="475"/>
      <c r="M1243" s="476"/>
      <c r="N1243" s="475"/>
    </row>
    <row r="1244" spans="1:14" x14ac:dyDescent="0.2">
      <c r="A1244" s="475"/>
      <c r="B1244" s="475"/>
      <c r="C1244" s="475"/>
      <c r="D1244" s="475"/>
      <c r="E1244" s="475"/>
      <c r="F1244" s="475"/>
      <c r="G1244" s="475"/>
      <c r="H1244" s="476"/>
      <c r="I1244" s="627"/>
      <c r="J1244" s="458"/>
      <c r="K1244" s="475"/>
      <c r="L1244" s="475"/>
      <c r="M1244" s="476"/>
      <c r="N1244" s="475"/>
    </row>
    <row r="1245" spans="1:14" x14ac:dyDescent="0.2">
      <c r="A1245" s="475"/>
      <c r="B1245" s="475"/>
      <c r="C1245" s="475"/>
      <c r="D1245" s="475"/>
      <c r="E1245" s="475"/>
      <c r="F1245" s="475"/>
      <c r="G1245" s="475"/>
      <c r="H1245" s="476"/>
      <c r="I1245" s="627"/>
      <c r="J1245" s="458"/>
      <c r="K1245" s="475"/>
      <c r="L1245" s="475"/>
      <c r="M1245" s="476"/>
      <c r="N1245" s="475"/>
    </row>
    <row r="1246" spans="1:14" x14ac:dyDescent="0.2">
      <c r="A1246" s="475"/>
      <c r="B1246" s="475"/>
      <c r="C1246" s="475"/>
      <c r="D1246" s="475"/>
      <c r="E1246" s="475"/>
      <c r="F1246" s="475"/>
      <c r="G1246" s="475"/>
      <c r="H1246" s="476"/>
      <c r="I1246" s="627"/>
      <c r="J1246" s="458"/>
      <c r="K1246" s="475"/>
      <c r="L1246" s="475"/>
      <c r="M1246" s="476"/>
      <c r="N1246" s="475"/>
    </row>
    <row r="1247" spans="1:14" x14ac:dyDescent="0.2">
      <c r="A1247" s="475"/>
      <c r="B1247" s="475"/>
      <c r="C1247" s="475"/>
      <c r="D1247" s="475"/>
      <c r="E1247" s="475"/>
      <c r="F1247" s="475"/>
      <c r="G1247" s="475"/>
      <c r="H1247" s="476"/>
      <c r="I1247" s="627"/>
      <c r="J1247" s="458"/>
      <c r="K1247" s="475"/>
      <c r="L1247" s="475"/>
      <c r="M1247" s="476"/>
      <c r="N1247" s="475"/>
    </row>
    <row r="1248" spans="1:14" x14ac:dyDescent="0.2">
      <c r="A1248" s="475"/>
      <c r="B1248" s="475"/>
      <c r="C1248" s="475"/>
      <c r="D1248" s="475"/>
      <c r="E1248" s="475"/>
      <c r="F1248" s="475"/>
      <c r="G1248" s="475"/>
      <c r="H1248" s="476"/>
      <c r="I1248" s="627"/>
      <c r="J1248" s="458"/>
      <c r="K1248" s="475"/>
      <c r="L1248" s="475"/>
      <c r="M1248" s="476"/>
      <c r="N1248" s="475"/>
    </row>
    <row r="1249" spans="1:14" x14ac:dyDescent="0.2">
      <c r="A1249" s="475"/>
      <c r="B1249" s="475"/>
      <c r="C1249" s="475"/>
      <c r="D1249" s="475"/>
      <c r="E1249" s="475"/>
      <c r="F1249" s="475"/>
      <c r="G1249" s="475"/>
      <c r="H1249" s="476"/>
      <c r="I1249" s="627"/>
      <c r="J1249" s="458"/>
      <c r="K1249" s="475"/>
      <c r="L1249" s="475"/>
      <c r="M1249" s="476"/>
      <c r="N1249" s="475"/>
    </row>
    <row r="1250" spans="1:14" x14ac:dyDescent="0.2">
      <c r="A1250" s="475"/>
      <c r="B1250" s="475"/>
      <c r="C1250" s="475"/>
      <c r="D1250" s="475"/>
      <c r="E1250" s="475"/>
      <c r="F1250" s="475"/>
      <c r="G1250" s="475"/>
      <c r="H1250" s="476"/>
      <c r="I1250" s="627"/>
      <c r="J1250" s="458"/>
      <c r="K1250" s="475"/>
      <c r="L1250" s="475"/>
      <c r="M1250" s="476"/>
      <c r="N1250" s="475"/>
    </row>
    <row r="1251" spans="1:14" x14ac:dyDescent="0.2">
      <c r="A1251" s="475"/>
      <c r="B1251" s="475"/>
      <c r="C1251" s="475"/>
      <c r="D1251" s="475"/>
      <c r="E1251" s="475"/>
      <c r="F1251" s="475"/>
      <c r="G1251" s="475"/>
      <c r="H1251" s="476"/>
      <c r="I1251" s="627"/>
      <c r="J1251" s="458"/>
      <c r="K1251" s="475"/>
      <c r="L1251" s="475"/>
      <c r="M1251" s="476"/>
      <c r="N1251" s="475"/>
    </row>
    <row r="1252" spans="1:14" x14ac:dyDescent="0.2">
      <c r="A1252" s="475"/>
      <c r="B1252" s="475"/>
      <c r="C1252" s="475"/>
      <c r="D1252" s="475"/>
      <c r="E1252" s="475"/>
      <c r="F1252" s="475"/>
      <c r="G1252" s="475"/>
      <c r="H1252" s="476"/>
      <c r="I1252" s="627"/>
      <c r="J1252" s="458"/>
      <c r="K1252" s="475"/>
      <c r="L1252" s="475"/>
      <c r="M1252" s="476"/>
      <c r="N1252" s="475"/>
    </row>
    <row r="1253" spans="1:14" x14ac:dyDescent="0.2">
      <c r="A1253" s="475"/>
      <c r="B1253" s="475"/>
      <c r="C1253" s="475"/>
      <c r="D1253" s="475"/>
      <c r="E1253" s="475"/>
      <c r="F1253" s="475"/>
      <c r="G1253" s="475"/>
      <c r="H1253" s="476"/>
      <c r="I1253" s="627"/>
      <c r="J1253" s="458"/>
      <c r="K1253" s="475"/>
      <c r="L1253" s="475"/>
      <c r="M1253" s="476"/>
      <c r="N1253" s="475"/>
    </row>
    <row r="1254" spans="1:14" x14ac:dyDescent="0.2">
      <c r="A1254" s="475"/>
      <c r="B1254" s="475"/>
      <c r="C1254" s="475"/>
      <c r="D1254" s="475"/>
      <c r="E1254" s="475"/>
      <c r="F1254" s="475"/>
      <c r="G1254" s="475"/>
      <c r="H1254" s="476"/>
      <c r="I1254" s="627"/>
      <c r="J1254" s="458"/>
      <c r="K1254" s="475"/>
      <c r="L1254" s="475"/>
      <c r="M1254" s="476"/>
      <c r="N1254" s="475"/>
    </row>
    <row r="1255" spans="1:14" x14ac:dyDescent="0.2">
      <c r="A1255" s="475"/>
      <c r="B1255" s="475"/>
      <c r="C1255" s="475"/>
      <c r="D1255" s="475"/>
      <c r="E1255" s="475"/>
      <c r="F1255" s="475"/>
      <c r="G1255" s="475"/>
      <c r="H1255" s="476"/>
      <c r="I1255" s="627"/>
      <c r="J1255" s="458"/>
      <c r="K1255" s="475"/>
      <c r="L1255" s="475"/>
      <c r="M1255" s="476"/>
      <c r="N1255" s="475"/>
    </row>
    <row r="1256" spans="1:14" x14ac:dyDescent="0.2">
      <c r="A1256" s="475"/>
      <c r="B1256" s="475"/>
      <c r="C1256" s="475"/>
      <c r="D1256" s="475"/>
      <c r="E1256" s="475"/>
      <c r="F1256" s="475"/>
      <c r="G1256" s="475"/>
      <c r="H1256" s="476"/>
      <c r="I1256" s="627"/>
      <c r="J1256" s="458"/>
      <c r="K1256" s="475"/>
      <c r="L1256" s="475"/>
      <c r="M1256" s="476"/>
      <c r="N1256" s="475"/>
    </row>
    <row r="1257" spans="1:14" x14ac:dyDescent="0.2">
      <c r="A1257" s="475"/>
      <c r="B1257" s="475"/>
      <c r="C1257" s="475"/>
      <c r="D1257" s="475"/>
      <c r="E1257" s="475"/>
      <c r="F1257" s="475"/>
      <c r="G1257" s="475"/>
      <c r="H1257" s="476"/>
      <c r="I1257" s="627"/>
      <c r="J1257" s="458"/>
      <c r="K1257" s="475"/>
      <c r="L1257" s="475"/>
      <c r="M1257" s="476"/>
      <c r="N1257" s="475"/>
    </row>
    <row r="1258" spans="1:14" x14ac:dyDescent="0.2">
      <c r="A1258" s="475"/>
      <c r="B1258" s="475"/>
      <c r="C1258" s="475"/>
      <c r="D1258" s="475"/>
      <c r="E1258" s="475"/>
      <c r="F1258" s="475"/>
      <c r="G1258" s="475"/>
      <c r="H1258" s="476"/>
      <c r="I1258" s="627"/>
      <c r="J1258" s="458"/>
      <c r="K1258" s="475"/>
      <c r="L1258" s="475"/>
      <c r="M1258" s="476"/>
      <c r="N1258" s="475"/>
    </row>
    <row r="1259" spans="1:14" x14ac:dyDescent="0.2">
      <c r="A1259" s="475"/>
      <c r="B1259" s="475"/>
      <c r="C1259" s="475"/>
      <c r="D1259" s="475"/>
      <c r="E1259" s="475"/>
      <c r="F1259" s="475"/>
      <c r="G1259" s="475"/>
      <c r="H1259" s="476"/>
      <c r="I1259" s="627"/>
      <c r="J1259" s="458"/>
      <c r="K1259" s="475"/>
      <c r="L1259" s="475"/>
      <c r="M1259" s="476"/>
      <c r="N1259" s="475"/>
    </row>
    <row r="1260" spans="1:14" x14ac:dyDescent="0.2">
      <c r="A1260" s="475"/>
      <c r="B1260" s="475"/>
      <c r="C1260" s="475"/>
      <c r="D1260" s="475"/>
      <c r="E1260" s="475"/>
      <c r="F1260" s="475"/>
      <c r="G1260" s="475"/>
      <c r="H1260" s="476"/>
      <c r="I1260" s="627"/>
      <c r="J1260" s="458"/>
      <c r="K1260" s="475"/>
      <c r="L1260" s="475"/>
      <c r="M1260" s="476"/>
      <c r="N1260" s="475"/>
    </row>
    <row r="1261" spans="1:14" x14ac:dyDescent="0.2">
      <c r="A1261" s="475"/>
      <c r="B1261" s="475"/>
      <c r="C1261" s="475"/>
      <c r="D1261" s="475"/>
      <c r="E1261" s="475"/>
      <c r="F1261" s="475"/>
      <c r="G1261" s="475"/>
      <c r="H1261" s="476"/>
      <c r="I1261" s="627"/>
      <c r="J1261" s="458"/>
      <c r="K1261" s="475"/>
      <c r="L1261" s="475"/>
      <c r="M1261" s="476"/>
      <c r="N1261" s="475"/>
    </row>
    <row r="1262" spans="1:14" x14ac:dyDescent="0.2">
      <c r="A1262" s="475"/>
      <c r="B1262" s="475"/>
      <c r="C1262" s="475"/>
      <c r="D1262" s="475"/>
      <c r="E1262" s="475"/>
      <c r="F1262" s="475"/>
      <c r="G1262" s="475"/>
      <c r="H1262" s="476"/>
      <c r="I1262" s="627"/>
      <c r="J1262" s="458"/>
      <c r="K1262" s="475"/>
      <c r="L1262" s="475"/>
      <c r="M1262" s="476"/>
      <c r="N1262" s="475"/>
    </row>
    <row r="1263" spans="1:14" x14ac:dyDescent="0.2">
      <c r="A1263" s="475"/>
      <c r="B1263" s="475"/>
      <c r="C1263" s="475"/>
      <c r="D1263" s="475"/>
      <c r="E1263" s="475"/>
      <c r="F1263" s="475"/>
      <c r="G1263" s="475"/>
      <c r="H1263" s="476"/>
      <c r="I1263" s="627"/>
      <c r="J1263" s="458"/>
      <c r="K1263" s="475"/>
      <c r="L1263" s="475"/>
      <c r="M1263" s="476"/>
      <c r="N1263" s="475"/>
    </row>
    <row r="1264" spans="1:14" x14ac:dyDescent="0.2">
      <c r="A1264" s="475"/>
      <c r="B1264" s="475"/>
      <c r="C1264" s="475"/>
      <c r="D1264" s="475"/>
      <c r="E1264" s="475"/>
      <c r="F1264" s="475"/>
      <c r="G1264" s="475"/>
      <c r="H1264" s="476"/>
      <c r="I1264" s="627"/>
      <c r="J1264" s="458"/>
      <c r="K1264" s="475"/>
      <c r="L1264" s="475"/>
      <c r="M1264" s="476"/>
      <c r="N1264" s="475"/>
    </row>
    <row r="1265" spans="1:14" x14ac:dyDescent="0.2">
      <c r="A1265" s="475"/>
      <c r="B1265" s="475"/>
      <c r="C1265" s="475"/>
      <c r="D1265" s="475"/>
      <c r="E1265" s="475"/>
      <c r="F1265" s="475"/>
      <c r="G1265" s="475"/>
      <c r="H1265" s="476"/>
      <c r="I1265" s="627"/>
      <c r="J1265" s="458"/>
      <c r="K1265" s="475"/>
      <c r="L1265" s="475"/>
      <c r="M1265" s="476"/>
      <c r="N1265" s="475"/>
    </row>
    <row r="1266" spans="1:14" x14ac:dyDescent="0.2">
      <c r="A1266" s="475"/>
      <c r="B1266" s="475"/>
      <c r="C1266" s="475"/>
      <c r="D1266" s="475"/>
      <c r="E1266" s="475"/>
      <c r="F1266" s="475"/>
      <c r="G1266" s="475"/>
      <c r="H1266" s="476"/>
      <c r="I1266" s="627"/>
      <c r="J1266" s="458"/>
      <c r="K1266" s="475"/>
      <c r="L1266" s="475"/>
      <c r="M1266" s="476"/>
      <c r="N1266" s="475"/>
    </row>
    <row r="1267" spans="1:14" x14ac:dyDescent="0.2">
      <c r="A1267" s="475"/>
      <c r="B1267" s="475"/>
      <c r="C1267" s="475"/>
      <c r="D1267" s="475"/>
      <c r="E1267" s="475"/>
      <c r="F1267" s="475"/>
      <c r="G1267" s="475"/>
      <c r="H1267" s="476"/>
      <c r="I1267" s="627"/>
      <c r="J1267" s="458"/>
      <c r="K1267" s="475"/>
      <c r="L1267" s="475"/>
      <c r="M1267" s="476"/>
      <c r="N1267" s="475"/>
    </row>
    <row r="1268" spans="1:14" x14ac:dyDescent="0.2">
      <c r="A1268" s="475"/>
      <c r="B1268" s="475"/>
      <c r="C1268" s="475"/>
      <c r="D1268" s="475"/>
      <c r="E1268" s="475"/>
      <c r="F1268" s="475"/>
      <c r="G1268" s="475"/>
      <c r="H1268" s="476"/>
      <c r="I1268" s="627"/>
      <c r="J1268" s="458"/>
      <c r="K1268" s="475"/>
      <c r="L1268" s="475"/>
      <c r="M1268" s="476"/>
      <c r="N1268" s="475"/>
    </row>
    <row r="1269" spans="1:14" x14ac:dyDescent="0.2">
      <c r="A1269" s="475"/>
      <c r="B1269" s="475"/>
      <c r="C1269" s="475"/>
      <c r="D1269" s="475"/>
      <c r="E1269" s="475"/>
      <c r="F1269" s="475"/>
      <c r="G1269" s="475"/>
      <c r="H1269" s="476"/>
      <c r="I1269" s="627"/>
      <c r="J1269" s="458"/>
      <c r="K1269" s="475"/>
      <c r="L1269" s="475"/>
      <c r="M1269" s="476"/>
      <c r="N1269" s="475"/>
    </row>
    <row r="1270" spans="1:14" x14ac:dyDescent="0.2">
      <c r="A1270" s="475"/>
      <c r="B1270" s="475"/>
      <c r="C1270" s="475"/>
      <c r="D1270" s="475"/>
      <c r="E1270" s="475"/>
      <c r="F1270" s="475"/>
      <c r="G1270" s="475"/>
      <c r="H1270" s="476"/>
      <c r="I1270" s="627"/>
      <c r="J1270" s="458"/>
      <c r="K1270" s="475"/>
      <c r="L1270" s="475"/>
      <c r="M1270" s="476"/>
      <c r="N1270" s="475"/>
    </row>
    <row r="1271" spans="1:14" x14ac:dyDescent="0.2">
      <c r="A1271" s="475"/>
      <c r="B1271" s="475"/>
      <c r="C1271" s="475"/>
      <c r="D1271" s="475"/>
      <c r="E1271" s="475"/>
      <c r="F1271" s="475"/>
      <c r="G1271" s="475"/>
      <c r="H1271" s="476"/>
      <c r="I1271" s="627"/>
      <c r="J1271" s="458"/>
      <c r="K1271" s="475"/>
      <c r="L1271" s="475"/>
      <c r="M1271" s="476"/>
      <c r="N1271" s="475"/>
    </row>
    <row r="1272" spans="1:14" x14ac:dyDescent="0.2">
      <c r="A1272" s="475"/>
      <c r="B1272" s="475"/>
      <c r="C1272" s="475"/>
      <c r="D1272" s="475"/>
      <c r="E1272" s="475"/>
      <c r="F1272" s="475"/>
      <c r="G1272" s="475"/>
      <c r="H1272" s="476"/>
      <c r="I1272" s="627"/>
      <c r="J1272" s="458"/>
      <c r="K1272" s="475"/>
      <c r="L1272" s="475"/>
      <c r="M1272" s="476"/>
      <c r="N1272" s="475"/>
    </row>
    <row r="1273" spans="1:14" x14ac:dyDescent="0.2">
      <c r="A1273" s="475"/>
      <c r="B1273" s="475"/>
      <c r="C1273" s="475"/>
      <c r="D1273" s="475"/>
      <c r="E1273" s="475"/>
      <c r="F1273" s="475"/>
      <c r="G1273" s="475"/>
      <c r="H1273" s="476"/>
      <c r="I1273" s="627"/>
      <c r="J1273" s="458"/>
      <c r="K1273" s="475"/>
      <c r="L1273" s="475"/>
      <c r="M1273" s="476"/>
      <c r="N1273" s="475"/>
    </row>
    <row r="1274" spans="1:14" x14ac:dyDescent="0.2">
      <c r="A1274" s="475"/>
      <c r="B1274" s="475"/>
      <c r="C1274" s="475"/>
      <c r="D1274" s="475"/>
      <c r="E1274" s="475"/>
      <c r="F1274" s="475"/>
      <c r="G1274" s="475"/>
      <c r="H1274" s="476"/>
      <c r="I1274" s="627"/>
      <c r="J1274" s="458"/>
      <c r="K1274" s="475"/>
      <c r="L1274" s="475"/>
      <c r="M1274" s="476"/>
      <c r="N1274" s="475"/>
    </row>
    <row r="1275" spans="1:14" x14ac:dyDescent="0.2">
      <c r="A1275" s="475"/>
      <c r="B1275" s="475"/>
      <c r="C1275" s="475"/>
      <c r="D1275" s="475"/>
      <c r="E1275" s="475"/>
      <c r="F1275" s="475"/>
      <c r="G1275" s="475"/>
      <c r="H1275" s="476"/>
      <c r="I1275" s="627"/>
      <c r="J1275" s="458"/>
      <c r="K1275" s="475"/>
      <c r="L1275" s="475"/>
      <c r="M1275" s="476"/>
      <c r="N1275" s="475"/>
    </row>
    <row r="1276" spans="1:14" x14ac:dyDescent="0.2">
      <c r="A1276" s="475"/>
      <c r="B1276" s="475"/>
      <c r="C1276" s="475"/>
      <c r="D1276" s="475"/>
      <c r="E1276" s="475"/>
      <c r="F1276" s="475"/>
      <c r="G1276" s="475"/>
      <c r="H1276" s="476"/>
      <c r="I1276" s="627"/>
      <c r="J1276" s="458"/>
      <c r="K1276" s="475"/>
      <c r="L1276" s="475"/>
      <c r="M1276" s="476"/>
      <c r="N1276" s="475"/>
    </row>
    <row r="1277" spans="1:14" x14ac:dyDescent="0.2">
      <c r="A1277" s="475"/>
      <c r="B1277" s="475"/>
      <c r="C1277" s="475"/>
      <c r="D1277" s="475"/>
      <c r="E1277" s="475"/>
      <c r="F1277" s="475"/>
      <c r="G1277" s="475"/>
      <c r="H1277" s="476"/>
      <c r="I1277" s="627"/>
      <c r="J1277" s="458"/>
      <c r="K1277" s="475"/>
      <c r="L1277" s="475"/>
      <c r="M1277" s="476"/>
      <c r="N1277" s="475"/>
    </row>
    <row r="1278" spans="1:14" x14ac:dyDescent="0.2">
      <c r="A1278" s="475"/>
      <c r="B1278" s="475"/>
      <c r="C1278" s="475"/>
      <c r="D1278" s="475"/>
      <c r="E1278" s="475"/>
      <c r="F1278" s="475"/>
      <c r="G1278" s="475"/>
      <c r="H1278" s="476"/>
      <c r="I1278" s="627"/>
      <c r="J1278" s="458"/>
      <c r="K1278" s="475"/>
      <c r="L1278" s="475"/>
      <c r="M1278" s="476"/>
      <c r="N1278" s="475"/>
    </row>
    <row r="1279" spans="1:14" x14ac:dyDescent="0.2">
      <c r="A1279" s="475"/>
      <c r="B1279" s="475"/>
      <c r="C1279" s="475"/>
      <c r="D1279" s="475"/>
      <c r="E1279" s="475"/>
      <c r="F1279" s="475"/>
      <c r="G1279" s="475"/>
      <c r="H1279" s="476"/>
      <c r="I1279" s="627"/>
      <c r="J1279" s="458"/>
      <c r="K1279" s="475"/>
      <c r="L1279" s="475"/>
      <c r="M1279" s="476"/>
      <c r="N1279" s="475"/>
    </row>
    <row r="1280" spans="1:14" x14ac:dyDescent="0.2">
      <c r="A1280" s="475"/>
      <c r="B1280" s="475"/>
      <c r="C1280" s="475"/>
      <c r="D1280" s="475"/>
      <c r="E1280" s="475"/>
      <c r="F1280" s="475"/>
      <c r="G1280" s="475"/>
      <c r="H1280" s="476"/>
      <c r="I1280" s="627"/>
      <c r="J1280" s="458"/>
      <c r="K1280" s="475"/>
      <c r="L1280" s="475"/>
      <c r="M1280" s="476"/>
      <c r="N1280" s="475"/>
    </row>
    <row r="1281" spans="1:14" x14ac:dyDescent="0.2">
      <c r="A1281" s="475"/>
      <c r="B1281" s="475"/>
      <c r="C1281" s="475"/>
      <c r="D1281" s="475"/>
      <c r="E1281" s="475"/>
      <c r="F1281" s="475"/>
      <c r="G1281" s="475"/>
      <c r="H1281" s="476"/>
      <c r="I1281" s="627"/>
      <c r="J1281" s="458"/>
      <c r="K1281" s="475"/>
      <c r="L1281" s="475"/>
      <c r="M1281" s="476"/>
      <c r="N1281" s="475"/>
    </row>
    <row r="1282" spans="1:14" x14ac:dyDescent="0.2">
      <c r="A1282" s="475"/>
      <c r="B1282" s="475"/>
      <c r="C1282" s="475"/>
      <c r="D1282" s="475"/>
      <c r="E1282" s="475"/>
      <c r="F1282" s="475"/>
      <c r="G1282" s="475"/>
      <c r="H1282" s="476"/>
      <c r="I1282" s="627"/>
      <c r="J1282" s="458"/>
      <c r="K1282" s="475"/>
      <c r="L1282" s="475"/>
      <c r="M1282" s="476"/>
      <c r="N1282" s="475"/>
    </row>
    <row r="1283" spans="1:14" x14ac:dyDescent="0.2">
      <c r="A1283" s="475"/>
      <c r="B1283" s="475"/>
      <c r="C1283" s="475"/>
      <c r="D1283" s="475"/>
      <c r="E1283" s="475"/>
      <c r="F1283" s="475"/>
      <c r="G1283" s="475"/>
      <c r="H1283" s="476"/>
      <c r="I1283" s="627"/>
      <c r="J1283" s="458"/>
      <c r="K1283" s="475"/>
      <c r="L1283" s="475"/>
      <c r="M1283" s="476"/>
      <c r="N1283" s="475"/>
    </row>
    <row r="1284" spans="1:14" x14ac:dyDescent="0.2">
      <c r="A1284" s="475"/>
      <c r="B1284" s="475"/>
      <c r="C1284" s="475"/>
      <c r="D1284" s="475"/>
      <c r="E1284" s="475"/>
      <c r="F1284" s="475"/>
      <c r="G1284" s="475"/>
      <c r="H1284" s="476"/>
      <c r="I1284" s="627"/>
      <c r="J1284" s="458"/>
      <c r="K1284" s="475"/>
      <c r="L1284" s="475"/>
      <c r="M1284" s="476"/>
      <c r="N1284" s="475"/>
    </row>
    <row r="1285" spans="1:14" x14ac:dyDescent="0.2">
      <c r="A1285" s="475"/>
      <c r="B1285" s="475"/>
      <c r="C1285" s="475"/>
      <c r="D1285" s="475"/>
      <c r="E1285" s="475"/>
      <c r="F1285" s="475"/>
      <c r="G1285" s="475"/>
      <c r="H1285" s="476"/>
      <c r="I1285" s="627"/>
      <c r="J1285" s="458"/>
      <c r="K1285" s="475"/>
      <c r="L1285" s="475"/>
      <c r="M1285" s="476"/>
      <c r="N1285" s="475"/>
    </row>
    <row r="1286" spans="1:14" x14ac:dyDescent="0.2">
      <c r="A1286" s="475"/>
      <c r="B1286" s="475"/>
      <c r="C1286" s="475"/>
      <c r="D1286" s="475"/>
      <c r="E1286" s="475"/>
      <c r="F1286" s="475"/>
      <c r="G1286" s="475"/>
      <c r="H1286" s="476"/>
      <c r="I1286" s="627"/>
      <c r="J1286" s="458"/>
      <c r="K1286" s="475"/>
      <c r="L1286" s="475"/>
      <c r="M1286" s="476"/>
      <c r="N1286" s="475"/>
    </row>
    <row r="1287" spans="1:14" x14ac:dyDescent="0.2">
      <c r="A1287" s="475"/>
      <c r="B1287" s="475"/>
      <c r="C1287" s="475"/>
      <c r="D1287" s="475"/>
      <c r="E1287" s="475"/>
      <c r="F1287" s="475"/>
      <c r="G1287" s="475"/>
      <c r="H1287" s="476"/>
      <c r="I1287" s="627"/>
      <c r="J1287" s="458"/>
      <c r="K1287" s="475"/>
      <c r="L1287" s="475"/>
      <c r="M1287" s="476"/>
      <c r="N1287" s="475"/>
    </row>
    <row r="1288" spans="1:14" x14ac:dyDescent="0.2">
      <c r="A1288" s="475"/>
      <c r="B1288" s="475"/>
      <c r="C1288" s="475"/>
      <c r="D1288" s="475"/>
      <c r="E1288" s="475"/>
      <c r="F1288" s="475"/>
      <c r="G1288" s="475"/>
      <c r="H1288" s="476"/>
      <c r="I1288" s="627"/>
      <c r="J1288" s="458"/>
      <c r="K1288" s="475"/>
      <c r="L1288" s="475"/>
      <c r="M1288" s="476"/>
      <c r="N1288" s="475"/>
    </row>
    <row r="1289" spans="1:14" x14ac:dyDescent="0.2">
      <c r="A1289" s="475"/>
      <c r="B1289" s="475"/>
      <c r="C1289" s="475"/>
      <c r="D1289" s="475"/>
      <c r="E1289" s="475"/>
      <c r="F1289" s="475"/>
      <c r="G1289" s="475"/>
      <c r="H1289" s="476"/>
      <c r="I1289" s="627"/>
      <c r="J1289" s="458"/>
      <c r="K1289" s="475"/>
      <c r="L1289" s="475"/>
      <c r="M1289" s="476"/>
      <c r="N1289" s="475"/>
    </row>
    <row r="1290" spans="1:14" x14ac:dyDescent="0.2">
      <c r="A1290" s="475"/>
      <c r="B1290" s="475"/>
      <c r="C1290" s="475"/>
      <c r="D1290" s="475"/>
      <c r="E1290" s="475"/>
      <c r="F1290" s="475"/>
      <c r="G1290" s="475"/>
      <c r="H1290" s="476"/>
      <c r="I1290" s="627"/>
      <c r="J1290" s="458"/>
      <c r="K1290" s="475"/>
      <c r="L1290" s="475"/>
      <c r="M1290" s="476"/>
      <c r="N1290" s="475"/>
    </row>
    <row r="1291" spans="1:14" x14ac:dyDescent="0.2">
      <c r="A1291" s="475"/>
      <c r="B1291" s="475"/>
      <c r="C1291" s="475"/>
      <c r="D1291" s="475"/>
      <c r="E1291" s="475"/>
      <c r="F1291" s="475"/>
      <c r="G1291" s="475"/>
      <c r="H1291" s="476"/>
      <c r="I1291" s="627"/>
      <c r="J1291" s="458"/>
      <c r="K1291" s="475"/>
      <c r="L1291" s="475"/>
      <c r="M1291" s="476"/>
      <c r="N1291" s="475"/>
    </row>
    <row r="1292" spans="1:14" x14ac:dyDescent="0.2">
      <c r="A1292" s="475"/>
      <c r="B1292" s="475"/>
      <c r="C1292" s="475"/>
      <c r="D1292" s="475"/>
      <c r="E1292" s="475"/>
      <c r="F1292" s="475"/>
      <c r="G1292" s="475"/>
      <c r="H1292" s="476"/>
      <c r="I1292" s="627"/>
      <c r="J1292" s="458"/>
      <c r="K1292" s="475"/>
      <c r="L1292" s="475"/>
      <c r="M1292" s="476"/>
      <c r="N1292" s="475"/>
    </row>
    <row r="1293" spans="1:14" x14ac:dyDescent="0.2">
      <c r="A1293" s="475"/>
      <c r="B1293" s="475"/>
      <c r="C1293" s="475"/>
      <c r="D1293" s="475"/>
      <c r="E1293" s="475"/>
      <c r="F1293" s="475"/>
      <c r="G1293" s="475"/>
      <c r="H1293" s="476"/>
      <c r="I1293" s="627"/>
      <c r="J1293" s="458"/>
      <c r="K1293" s="475"/>
      <c r="L1293" s="475"/>
      <c r="M1293" s="476"/>
      <c r="N1293" s="475"/>
    </row>
    <row r="1294" spans="1:14" x14ac:dyDescent="0.2">
      <c r="A1294" s="475"/>
      <c r="B1294" s="475"/>
      <c r="C1294" s="475"/>
      <c r="D1294" s="475"/>
      <c r="E1294" s="475"/>
      <c r="F1294" s="475"/>
      <c r="G1294" s="475"/>
      <c r="H1294" s="476"/>
      <c r="I1294" s="627"/>
      <c r="J1294" s="458"/>
      <c r="K1294" s="475"/>
      <c r="L1294" s="475"/>
      <c r="M1294" s="476"/>
      <c r="N1294" s="475"/>
    </row>
    <row r="1295" spans="1:14" x14ac:dyDescent="0.2">
      <c r="A1295" s="475"/>
      <c r="B1295" s="475"/>
      <c r="C1295" s="475"/>
      <c r="D1295" s="475"/>
      <c r="E1295" s="475"/>
      <c r="F1295" s="475"/>
      <c r="G1295" s="475"/>
      <c r="H1295" s="476"/>
      <c r="I1295" s="627"/>
      <c r="J1295" s="458"/>
      <c r="K1295" s="475"/>
      <c r="L1295" s="475"/>
      <c r="M1295" s="476"/>
      <c r="N1295" s="475"/>
    </row>
    <row r="1296" spans="1:14" x14ac:dyDescent="0.2">
      <c r="A1296" s="475"/>
      <c r="B1296" s="475"/>
      <c r="C1296" s="475"/>
      <c r="D1296" s="475"/>
      <c r="E1296" s="475"/>
      <c r="F1296" s="475"/>
      <c r="G1296" s="475"/>
      <c r="H1296" s="476"/>
      <c r="I1296" s="627"/>
      <c r="J1296" s="458"/>
      <c r="K1296" s="475"/>
      <c r="L1296" s="475"/>
      <c r="M1296" s="476"/>
      <c r="N1296" s="475"/>
    </row>
    <row r="1297" spans="1:14" x14ac:dyDescent="0.2">
      <c r="A1297" s="475"/>
      <c r="B1297" s="475"/>
      <c r="C1297" s="475"/>
      <c r="D1297" s="475"/>
      <c r="E1297" s="475"/>
      <c r="F1297" s="475"/>
      <c r="G1297" s="475"/>
      <c r="H1297" s="476"/>
      <c r="I1297" s="627"/>
      <c r="J1297" s="458"/>
      <c r="K1297" s="475"/>
      <c r="L1297" s="475"/>
      <c r="M1297" s="476"/>
      <c r="N1297" s="475"/>
    </row>
    <row r="1298" spans="1:14" x14ac:dyDescent="0.2">
      <c r="A1298" s="475"/>
      <c r="B1298" s="475"/>
      <c r="C1298" s="475"/>
      <c r="D1298" s="475"/>
      <c r="E1298" s="475"/>
      <c r="F1298" s="475"/>
      <c r="G1298" s="475"/>
      <c r="H1298" s="476"/>
      <c r="I1298" s="627"/>
      <c r="J1298" s="458"/>
      <c r="K1298" s="475"/>
      <c r="L1298" s="475"/>
      <c r="M1298" s="476"/>
      <c r="N1298" s="475"/>
    </row>
    <row r="1299" spans="1:14" x14ac:dyDescent="0.2">
      <c r="A1299" s="475"/>
      <c r="B1299" s="475"/>
      <c r="C1299" s="475"/>
      <c r="D1299" s="475"/>
      <c r="E1299" s="475"/>
      <c r="F1299" s="475"/>
      <c r="G1299" s="475"/>
      <c r="H1299" s="476"/>
      <c r="I1299" s="627"/>
      <c r="J1299" s="458"/>
      <c r="K1299" s="475"/>
      <c r="L1299" s="475"/>
      <c r="M1299" s="476"/>
      <c r="N1299" s="475"/>
    </row>
    <row r="1300" spans="1:14" x14ac:dyDescent="0.2">
      <c r="A1300" s="475"/>
      <c r="B1300" s="475"/>
      <c r="C1300" s="475"/>
      <c r="D1300" s="475"/>
      <c r="E1300" s="475"/>
      <c r="F1300" s="475"/>
      <c r="G1300" s="475"/>
      <c r="H1300" s="476"/>
      <c r="I1300" s="627"/>
      <c r="J1300" s="458"/>
      <c r="K1300" s="475"/>
      <c r="L1300" s="475"/>
      <c r="M1300" s="476"/>
      <c r="N1300" s="475"/>
    </row>
    <row r="1301" spans="1:14" x14ac:dyDescent="0.2">
      <c r="A1301" s="475"/>
      <c r="B1301" s="475"/>
      <c r="C1301" s="475"/>
      <c r="D1301" s="475"/>
      <c r="E1301" s="475"/>
      <c r="F1301" s="475"/>
      <c r="G1301" s="475"/>
      <c r="H1301" s="476"/>
      <c r="I1301" s="627"/>
      <c r="J1301" s="458"/>
      <c r="K1301" s="475"/>
      <c r="L1301" s="475"/>
      <c r="M1301" s="476"/>
      <c r="N1301" s="475"/>
    </row>
    <row r="1302" spans="1:14" x14ac:dyDescent="0.2">
      <c r="A1302" s="475"/>
      <c r="B1302" s="475"/>
      <c r="C1302" s="475"/>
      <c r="D1302" s="475"/>
      <c r="E1302" s="475"/>
      <c r="F1302" s="475"/>
      <c r="G1302" s="475"/>
      <c r="H1302" s="476"/>
      <c r="I1302" s="627"/>
      <c r="J1302" s="458"/>
      <c r="K1302" s="475"/>
      <c r="L1302" s="475"/>
      <c r="M1302" s="476"/>
      <c r="N1302" s="475"/>
    </row>
    <row r="1303" spans="1:14" x14ac:dyDescent="0.2">
      <c r="A1303" s="475"/>
      <c r="B1303" s="475"/>
      <c r="C1303" s="475"/>
      <c r="D1303" s="475"/>
      <c r="E1303" s="475"/>
      <c r="F1303" s="475"/>
      <c r="G1303" s="475"/>
      <c r="H1303" s="476"/>
      <c r="I1303" s="627"/>
      <c r="J1303" s="458"/>
      <c r="K1303" s="475"/>
      <c r="L1303" s="475"/>
      <c r="M1303" s="476"/>
      <c r="N1303" s="475"/>
    </row>
    <row r="1304" spans="1:14" x14ac:dyDescent="0.2">
      <c r="A1304" s="475"/>
      <c r="B1304" s="475"/>
      <c r="C1304" s="475"/>
      <c r="D1304" s="475"/>
      <c r="E1304" s="475"/>
      <c r="F1304" s="475"/>
      <c r="G1304" s="475"/>
      <c r="H1304" s="476"/>
      <c r="I1304" s="627"/>
      <c r="J1304" s="458"/>
      <c r="K1304" s="475"/>
      <c r="L1304" s="475"/>
      <c r="M1304" s="476"/>
      <c r="N1304" s="475"/>
    </row>
    <row r="1305" spans="1:14" x14ac:dyDescent="0.2">
      <c r="A1305" s="475"/>
      <c r="B1305" s="475"/>
      <c r="C1305" s="475"/>
      <c r="D1305" s="475"/>
      <c r="E1305" s="475"/>
      <c r="F1305" s="475"/>
      <c r="G1305" s="475"/>
      <c r="H1305" s="476"/>
      <c r="I1305" s="627"/>
      <c r="J1305" s="458"/>
      <c r="K1305" s="475"/>
      <c r="L1305" s="475"/>
      <c r="M1305" s="476"/>
      <c r="N1305" s="475"/>
    </row>
    <row r="1306" spans="1:14" x14ac:dyDescent="0.2">
      <c r="A1306" s="475"/>
      <c r="B1306" s="475"/>
      <c r="C1306" s="475"/>
      <c r="D1306" s="475"/>
      <c r="E1306" s="475"/>
      <c r="F1306" s="475"/>
      <c r="G1306" s="475"/>
      <c r="H1306" s="476"/>
      <c r="I1306" s="627"/>
      <c r="J1306" s="458"/>
      <c r="K1306" s="475"/>
      <c r="L1306" s="475"/>
      <c r="M1306" s="476"/>
      <c r="N1306" s="475"/>
    </row>
    <row r="1307" spans="1:14" x14ac:dyDescent="0.2">
      <c r="A1307" s="475"/>
      <c r="B1307" s="475"/>
      <c r="C1307" s="475"/>
      <c r="D1307" s="475"/>
      <c r="E1307" s="475"/>
      <c r="F1307" s="475"/>
      <c r="G1307" s="475"/>
      <c r="H1307" s="476"/>
      <c r="I1307" s="627"/>
      <c r="J1307" s="458"/>
      <c r="K1307" s="475"/>
      <c r="L1307" s="475"/>
      <c r="M1307" s="476"/>
      <c r="N1307" s="475"/>
    </row>
    <row r="1308" spans="1:14" x14ac:dyDescent="0.2">
      <c r="A1308" s="475"/>
      <c r="B1308" s="475"/>
      <c r="C1308" s="475"/>
      <c r="D1308" s="475"/>
      <c r="E1308" s="475"/>
      <c r="F1308" s="475"/>
      <c r="G1308" s="475"/>
      <c r="H1308" s="476"/>
      <c r="I1308" s="627"/>
      <c r="J1308" s="458"/>
      <c r="K1308" s="475"/>
      <c r="L1308" s="475"/>
      <c r="M1308" s="476"/>
      <c r="N1308" s="475"/>
    </row>
    <row r="1309" spans="1:14" x14ac:dyDescent="0.2">
      <c r="A1309" s="475"/>
      <c r="B1309" s="475"/>
      <c r="C1309" s="475"/>
      <c r="D1309" s="475"/>
      <c r="E1309" s="475"/>
      <c r="F1309" s="475"/>
      <c r="G1309" s="475"/>
      <c r="H1309" s="476"/>
      <c r="I1309" s="627"/>
      <c r="J1309" s="458"/>
      <c r="K1309" s="475"/>
      <c r="L1309" s="475"/>
      <c r="M1309" s="476"/>
      <c r="N1309" s="475"/>
    </row>
    <row r="1310" spans="1:14" x14ac:dyDescent="0.2">
      <c r="A1310" s="475"/>
      <c r="B1310" s="475"/>
      <c r="C1310" s="475"/>
      <c r="D1310" s="475"/>
      <c r="E1310" s="475"/>
      <c r="F1310" s="475"/>
      <c r="G1310" s="475"/>
      <c r="H1310" s="476"/>
      <c r="I1310" s="627"/>
      <c r="J1310" s="458"/>
      <c r="K1310" s="475"/>
      <c r="L1310" s="475"/>
      <c r="M1310" s="476"/>
      <c r="N1310" s="475"/>
    </row>
    <row r="1311" spans="1:14" x14ac:dyDescent="0.2">
      <c r="A1311" s="475"/>
      <c r="B1311" s="475"/>
      <c r="C1311" s="475"/>
      <c r="D1311" s="475"/>
      <c r="E1311" s="475"/>
      <c r="F1311" s="475"/>
      <c r="G1311" s="475"/>
      <c r="H1311" s="476"/>
      <c r="I1311" s="627"/>
      <c r="J1311" s="458"/>
      <c r="K1311" s="475"/>
      <c r="L1311" s="475"/>
      <c r="M1311" s="476"/>
      <c r="N1311" s="475"/>
    </row>
    <row r="1312" spans="1:14" x14ac:dyDescent="0.2">
      <c r="A1312" s="475"/>
      <c r="B1312" s="475"/>
      <c r="C1312" s="475"/>
      <c r="D1312" s="475"/>
      <c r="E1312" s="475"/>
      <c r="F1312" s="475"/>
      <c r="G1312" s="475"/>
      <c r="H1312" s="476"/>
      <c r="I1312" s="627"/>
      <c r="J1312" s="458"/>
      <c r="K1312" s="475"/>
      <c r="L1312" s="475"/>
      <c r="M1312" s="476"/>
      <c r="N1312" s="475"/>
    </row>
    <row r="1313" spans="1:14" x14ac:dyDescent="0.2">
      <c r="A1313" s="475"/>
      <c r="B1313" s="475"/>
      <c r="C1313" s="475"/>
      <c r="D1313" s="475"/>
      <c r="E1313" s="475"/>
      <c r="F1313" s="475"/>
      <c r="G1313" s="475"/>
      <c r="H1313" s="476"/>
      <c r="I1313" s="627"/>
      <c r="J1313" s="458"/>
      <c r="K1313" s="475"/>
      <c r="L1313" s="475"/>
      <c r="M1313" s="476"/>
      <c r="N1313" s="475"/>
    </row>
    <row r="1314" spans="1:14" x14ac:dyDescent="0.2">
      <c r="A1314" s="475"/>
      <c r="B1314" s="475"/>
      <c r="C1314" s="475"/>
      <c r="D1314" s="475"/>
      <c r="E1314" s="475"/>
      <c r="F1314" s="475"/>
      <c r="G1314" s="475"/>
      <c r="H1314" s="476"/>
      <c r="I1314" s="627"/>
      <c r="J1314" s="458"/>
      <c r="K1314" s="475"/>
      <c r="L1314" s="475"/>
      <c r="M1314" s="476"/>
      <c r="N1314" s="475"/>
    </row>
    <row r="1315" spans="1:14" x14ac:dyDescent="0.2">
      <c r="A1315" s="475"/>
      <c r="B1315" s="475"/>
      <c r="C1315" s="475"/>
      <c r="D1315" s="475"/>
      <c r="E1315" s="475"/>
      <c r="F1315" s="475"/>
      <c r="G1315" s="475"/>
      <c r="H1315" s="476"/>
      <c r="I1315" s="627"/>
      <c r="J1315" s="458"/>
      <c r="K1315" s="475"/>
      <c r="L1315" s="475"/>
      <c r="M1315" s="476"/>
      <c r="N1315" s="475"/>
    </row>
    <row r="1316" spans="1:14" x14ac:dyDescent="0.2">
      <c r="A1316" s="475"/>
      <c r="B1316" s="475"/>
      <c r="C1316" s="475"/>
      <c r="D1316" s="475"/>
      <c r="E1316" s="475"/>
      <c r="F1316" s="475"/>
      <c r="G1316" s="475"/>
      <c r="H1316" s="476"/>
      <c r="I1316" s="627"/>
      <c r="J1316" s="458"/>
      <c r="K1316" s="475"/>
      <c r="L1316" s="475"/>
      <c r="M1316" s="476"/>
      <c r="N1316" s="475"/>
    </row>
    <row r="1317" spans="1:14" x14ac:dyDescent="0.2">
      <c r="A1317" s="475"/>
      <c r="B1317" s="475"/>
      <c r="C1317" s="475"/>
      <c r="D1317" s="475"/>
      <c r="E1317" s="475"/>
      <c r="F1317" s="475"/>
      <c r="G1317" s="475"/>
      <c r="H1317" s="476"/>
      <c r="I1317" s="627"/>
      <c r="J1317" s="458"/>
      <c r="K1317" s="475"/>
      <c r="L1317" s="475"/>
      <c r="M1317" s="476"/>
      <c r="N1317" s="475"/>
    </row>
    <row r="1318" spans="1:14" x14ac:dyDescent="0.2">
      <c r="A1318" s="475"/>
      <c r="B1318" s="475"/>
      <c r="C1318" s="475"/>
      <c r="D1318" s="475"/>
      <c r="E1318" s="475"/>
      <c r="F1318" s="475"/>
      <c r="G1318" s="475"/>
      <c r="H1318" s="476"/>
      <c r="I1318" s="627"/>
      <c r="J1318" s="458"/>
      <c r="K1318" s="475"/>
      <c r="L1318" s="475"/>
      <c r="M1318" s="476"/>
      <c r="N1318" s="475"/>
    </row>
    <row r="1319" spans="1:14" x14ac:dyDescent="0.2">
      <c r="A1319" s="475"/>
      <c r="B1319" s="475"/>
      <c r="C1319" s="475"/>
      <c r="D1319" s="475"/>
      <c r="E1319" s="475"/>
      <c r="F1319" s="475"/>
      <c r="G1319" s="475"/>
      <c r="H1319" s="476"/>
      <c r="I1319" s="627"/>
      <c r="J1319" s="458"/>
      <c r="K1319" s="475"/>
      <c r="L1319" s="475"/>
      <c r="M1319" s="476"/>
      <c r="N1319" s="475"/>
    </row>
    <row r="1320" spans="1:14" x14ac:dyDescent="0.2">
      <c r="A1320" s="475"/>
      <c r="B1320" s="475"/>
      <c r="C1320" s="475"/>
      <c r="D1320" s="475"/>
      <c r="E1320" s="475"/>
      <c r="F1320" s="475"/>
      <c r="G1320" s="475"/>
      <c r="H1320" s="476"/>
      <c r="I1320" s="627"/>
      <c r="J1320" s="458"/>
      <c r="K1320" s="475"/>
      <c r="L1320" s="475"/>
      <c r="M1320" s="476"/>
      <c r="N1320" s="475"/>
    </row>
    <row r="1321" spans="1:14" x14ac:dyDescent="0.2">
      <c r="A1321" s="475"/>
      <c r="B1321" s="475"/>
      <c r="C1321" s="475"/>
      <c r="D1321" s="475"/>
      <c r="E1321" s="475"/>
      <c r="F1321" s="475"/>
      <c r="G1321" s="475"/>
      <c r="H1321" s="476"/>
      <c r="I1321" s="627"/>
      <c r="J1321" s="458"/>
      <c r="K1321" s="475"/>
      <c r="L1321" s="475"/>
      <c r="M1321" s="476"/>
      <c r="N1321" s="475"/>
    </row>
    <row r="1322" spans="1:14" x14ac:dyDescent="0.2">
      <c r="A1322" s="475"/>
      <c r="B1322" s="475"/>
      <c r="C1322" s="475"/>
      <c r="D1322" s="475"/>
      <c r="E1322" s="475"/>
      <c r="F1322" s="475"/>
      <c r="G1322" s="475"/>
      <c r="H1322" s="476"/>
      <c r="I1322" s="627"/>
      <c r="J1322" s="458"/>
      <c r="K1322" s="475"/>
      <c r="L1322" s="475"/>
      <c r="M1322" s="476"/>
      <c r="N1322" s="475"/>
    </row>
    <row r="1323" spans="1:14" x14ac:dyDescent="0.2">
      <c r="A1323" s="475"/>
      <c r="B1323" s="475"/>
      <c r="C1323" s="475"/>
      <c r="D1323" s="475"/>
      <c r="E1323" s="475"/>
      <c r="F1323" s="475"/>
      <c r="G1323" s="475"/>
      <c r="H1323" s="476"/>
      <c r="I1323" s="627"/>
      <c r="J1323" s="458"/>
      <c r="K1323" s="475"/>
      <c r="L1323" s="475"/>
      <c r="M1323" s="476"/>
      <c r="N1323" s="475"/>
    </row>
    <row r="1324" spans="1:14" x14ac:dyDescent="0.2">
      <c r="A1324" s="475"/>
      <c r="B1324" s="475"/>
      <c r="C1324" s="475"/>
      <c r="D1324" s="475"/>
      <c r="E1324" s="475"/>
      <c r="F1324" s="475"/>
      <c r="G1324" s="475"/>
      <c r="H1324" s="476"/>
      <c r="I1324" s="627"/>
      <c r="J1324" s="458"/>
      <c r="K1324" s="475"/>
      <c r="L1324" s="475"/>
      <c r="M1324" s="476"/>
      <c r="N1324" s="475"/>
    </row>
    <row r="1325" spans="1:14" x14ac:dyDescent="0.2">
      <c r="A1325" s="475"/>
      <c r="B1325" s="475"/>
      <c r="C1325" s="475"/>
      <c r="D1325" s="475"/>
      <c r="E1325" s="475"/>
      <c r="F1325" s="475"/>
      <c r="G1325" s="475"/>
      <c r="H1325" s="476"/>
      <c r="I1325" s="627"/>
      <c r="J1325" s="458"/>
      <c r="K1325" s="475"/>
      <c r="L1325" s="475"/>
      <c r="M1325" s="476"/>
      <c r="N1325" s="475"/>
    </row>
    <row r="1326" spans="1:14" x14ac:dyDescent="0.2">
      <c r="A1326" s="475"/>
      <c r="B1326" s="475"/>
      <c r="C1326" s="475"/>
      <c r="D1326" s="475"/>
      <c r="E1326" s="475"/>
      <c r="F1326" s="475"/>
      <c r="G1326" s="475"/>
      <c r="H1326" s="476"/>
      <c r="I1326" s="627"/>
      <c r="J1326" s="458"/>
      <c r="K1326" s="475"/>
      <c r="L1326" s="475"/>
      <c r="M1326" s="476"/>
      <c r="N1326" s="475"/>
    </row>
    <row r="1327" spans="1:14" x14ac:dyDescent="0.2">
      <c r="A1327" s="475"/>
      <c r="B1327" s="475"/>
      <c r="C1327" s="475"/>
      <c r="D1327" s="475"/>
      <c r="E1327" s="475"/>
      <c r="F1327" s="475"/>
      <c r="G1327" s="475"/>
      <c r="H1327" s="476"/>
      <c r="I1327" s="627"/>
      <c r="J1327" s="458"/>
      <c r="K1327" s="475"/>
      <c r="L1327" s="475"/>
      <c r="M1327" s="476"/>
      <c r="N1327" s="475"/>
    </row>
    <row r="1328" spans="1:14" x14ac:dyDescent="0.2">
      <c r="A1328" s="475"/>
      <c r="B1328" s="475"/>
      <c r="C1328" s="475"/>
      <c r="D1328" s="475"/>
      <c r="E1328" s="475"/>
      <c r="F1328" s="475"/>
      <c r="G1328" s="475"/>
      <c r="H1328" s="476"/>
      <c r="I1328" s="627"/>
      <c r="J1328" s="458"/>
      <c r="K1328" s="475"/>
      <c r="L1328" s="475"/>
      <c r="M1328" s="476"/>
      <c r="N1328" s="475"/>
    </row>
    <row r="1329" spans="1:14" x14ac:dyDescent="0.2">
      <c r="A1329" s="475"/>
      <c r="B1329" s="475"/>
      <c r="C1329" s="475"/>
      <c r="D1329" s="475"/>
      <c r="E1329" s="475"/>
      <c r="F1329" s="475"/>
      <c r="G1329" s="475"/>
      <c r="H1329" s="476"/>
      <c r="I1329" s="627"/>
      <c r="J1329" s="458"/>
      <c r="K1329" s="475"/>
      <c r="L1329" s="475"/>
      <c r="M1329" s="476"/>
      <c r="N1329" s="475"/>
    </row>
    <row r="1330" spans="1:14" x14ac:dyDescent="0.2">
      <c r="A1330" s="475"/>
      <c r="B1330" s="475"/>
      <c r="C1330" s="475"/>
      <c r="D1330" s="475"/>
      <c r="E1330" s="475"/>
      <c r="F1330" s="475"/>
      <c r="G1330" s="475"/>
      <c r="H1330" s="476"/>
      <c r="I1330" s="627"/>
      <c r="J1330" s="458"/>
      <c r="K1330" s="475"/>
      <c r="L1330" s="475"/>
      <c r="M1330" s="476"/>
      <c r="N1330" s="475"/>
    </row>
    <row r="1331" spans="1:14" x14ac:dyDescent="0.2">
      <c r="A1331" s="475"/>
      <c r="B1331" s="475"/>
      <c r="C1331" s="475"/>
      <c r="D1331" s="475"/>
      <c r="E1331" s="475"/>
      <c r="F1331" s="475"/>
      <c r="G1331" s="475"/>
      <c r="H1331" s="476"/>
      <c r="I1331" s="627"/>
      <c r="J1331" s="458"/>
      <c r="K1331" s="475"/>
      <c r="L1331" s="475"/>
      <c r="M1331" s="476"/>
      <c r="N1331" s="475"/>
    </row>
    <row r="1332" spans="1:14" x14ac:dyDescent="0.2">
      <c r="A1332" s="475"/>
      <c r="B1332" s="475"/>
      <c r="C1332" s="475"/>
      <c r="D1332" s="475"/>
      <c r="E1332" s="475"/>
      <c r="F1332" s="475"/>
      <c r="G1332" s="475"/>
      <c r="H1332" s="476"/>
      <c r="I1332" s="627"/>
      <c r="J1332" s="458"/>
      <c r="K1332" s="475"/>
      <c r="L1332" s="475"/>
      <c r="M1332" s="476"/>
      <c r="N1332" s="475"/>
    </row>
    <row r="1333" spans="1:14" x14ac:dyDescent="0.2">
      <c r="A1333" s="475"/>
      <c r="B1333" s="475"/>
      <c r="C1333" s="475"/>
      <c r="D1333" s="475"/>
      <c r="E1333" s="475"/>
      <c r="F1333" s="475"/>
      <c r="G1333" s="475"/>
      <c r="H1333" s="476"/>
      <c r="I1333" s="627"/>
      <c r="J1333" s="458"/>
      <c r="K1333" s="475"/>
      <c r="L1333" s="475"/>
      <c r="M1333" s="476"/>
      <c r="N1333" s="475"/>
    </row>
    <row r="1334" spans="1:14" x14ac:dyDescent="0.2">
      <c r="A1334" s="475"/>
      <c r="B1334" s="475"/>
      <c r="C1334" s="475"/>
      <c r="D1334" s="475"/>
      <c r="E1334" s="475"/>
      <c r="F1334" s="475"/>
      <c r="G1334" s="475"/>
      <c r="H1334" s="476"/>
      <c r="I1334" s="627"/>
      <c r="J1334" s="458"/>
      <c r="K1334" s="475"/>
      <c r="L1334" s="475"/>
      <c r="M1334" s="476"/>
      <c r="N1334" s="475"/>
    </row>
    <row r="1335" spans="1:14" x14ac:dyDescent="0.2">
      <c r="A1335" s="475"/>
      <c r="B1335" s="475"/>
      <c r="C1335" s="475"/>
      <c r="D1335" s="475"/>
      <c r="E1335" s="475"/>
      <c r="F1335" s="475"/>
      <c r="G1335" s="475"/>
      <c r="H1335" s="476"/>
      <c r="I1335" s="627"/>
      <c r="J1335" s="458"/>
      <c r="K1335" s="475"/>
      <c r="L1335" s="475"/>
      <c r="M1335" s="476"/>
      <c r="N1335" s="475"/>
    </row>
    <row r="1336" spans="1:14" x14ac:dyDescent="0.2">
      <c r="A1336" s="475"/>
      <c r="B1336" s="475"/>
      <c r="C1336" s="475"/>
      <c r="D1336" s="475"/>
      <c r="E1336" s="475"/>
      <c r="F1336" s="475"/>
      <c r="G1336" s="475"/>
      <c r="H1336" s="476"/>
      <c r="I1336" s="627"/>
      <c r="J1336" s="458"/>
      <c r="K1336" s="475"/>
      <c r="L1336" s="475"/>
      <c r="M1336" s="476"/>
      <c r="N1336" s="475"/>
    </row>
    <row r="1337" spans="1:14" x14ac:dyDescent="0.2">
      <c r="A1337" s="475"/>
      <c r="B1337" s="475"/>
      <c r="C1337" s="475"/>
      <c r="D1337" s="475"/>
      <c r="E1337" s="475"/>
      <c r="F1337" s="475"/>
      <c r="G1337" s="475"/>
      <c r="H1337" s="476"/>
      <c r="I1337" s="627"/>
      <c r="J1337" s="458"/>
      <c r="K1337" s="475"/>
      <c r="L1337" s="475"/>
      <c r="M1337" s="476"/>
      <c r="N1337" s="475"/>
    </row>
    <row r="1338" spans="1:14" x14ac:dyDescent="0.2">
      <c r="A1338" s="475"/>
      <c r="B1338" s="475"/>
      <c r="C1338" s="475"/>
      <c r="D1338" s="475"/>
      <c r="E1338" s="475"/>
      <c r="F1338" s="475"/>
      <c r="G1338" s="475"/>
      <c r="H1338" s="476"/>
      <c r="I1338" s="627"/>
      <c r="J1338" s="458"/>
      <c r="K1338" s="475"/>
      <c r="L1338" s="475"/>
      <c r="M1338" s="476"/>
      <c r="N1338" s="475"/>
    </row>
    <row r="1339" spans="1:14" x14ac:dyDescent="0.2">
      <c r="A1339" s="475"/>
      <c r="B1339" s="475"/>
      <c r="C1339" s="475"/>
      <c r="D1339" s="475"/>
      <c r="E1339" s="475"/>
      <c r="F1339" s="475"/>
      <c r="G1339" s="475"/>
      <c r="H1339" s="476"/>
      <c r="I1339" s="627"/>
      <c r="J1339" s="458"/>
      <c r="K1339" s="475"/>
      <c r="L1339" s="475"/>
      <c r="M1339" s="476"/>
      <c r="N1339" s="475"/>
    </row>
    <row r="1340" spans="1:14" x14ac:dyDescent="0.2">
      <c r="A1340" s="475"/>
      <c r="B1340" s="475"/>
      <c r="C1340" s="475"/>
      <c r="D1340" s="475"/>
      <c r="E1340" s="475"/>
      <c r="F1340" s="475"/>
      <c r="G1340" s="475"/>
      <c r="H1340" s="476"/>
      <c r="I1340" s="627"/>
      <c r="J1340" s="458"/>
      <c r="K1340" s="475"/>
      <c r="L1340" s="475"/>
      <c r="M1340" s="476"/>
      <c r="N1340" s="475"/>
    </row>
    <row r="1341" spans="1:14" x14ac:dyDescent="0.2">
      <c r="A1341" s="475"/>
      <c r="B1341" s="475"/>
      <c r="C1341" s="475"/>
      <c r="D1341" s="475"/>
      <c r="E1341" s="475"/>
      <c r="F1341" s="475"/>
      <c r="G1341" s="475"/>
      <c r="H1341" s="476"/>
      <c r="I1341" s="627"/>
      <c r="J1341" s="458"/>
      <c r="K1341" s="475"/>
      <c r="L1341" s="475"/>
      <c r="M1341" s="476"/>
      <c r="N1341" s="475"/>
    </row>
    <row r="1342" spans="1:14" x14ac:dyDescent="0.2">
      <c r="A1342" s="475"/>
      <c r="B1342" s="475"/>
      <c r="C1342" s="475"/>
      <c r="D1342" s="475"/>
      <c r="E1342" s="475"/>
      <c r="F1342" s="475"/>
      <c r="G1342" s="475"/>
      <c r="H1342" s="476"/>
      <c r="I1342" s="627"/>
      <c r="J1342" s="458"/>
      <c r="K1342" s="475"/>
      <c r="L1342" s="475"/>
      <c r="M1342" s="476"/>
      <c r="N1342" s="475"/>
    </row>
    <row r="1343" spans="1:14" x14ac:dyDescent="0.2">
      <c r="A1343" s="475"/>
      <c r="B1343" s="475"/>
      <c r="C1343" s="475"/>
      <c r="D1343" s="475"/>
      <c r="E1343" s="475"/>
      <c r="F1343" s="475"/>
      <c r="G1343" s="475"/>
      <c r="H1343" s="476"/>
      <c r="I1343" s="627"/>
      <c r="J1343" s="458"/>
      <c r="K1343" s="475"/>
      <c r="L1343" s="475"/>
      <c r="M1343" s="476"/>
      <c r="N1343" s="475"/>
    </row>
    <row r="1344" spans="1:14" x14ac:dyDescent="0.2">
      <c r="A1344" s="475"/>
      <c r="B1344" s="475"/>
      <c r="C1344" s="475"/>
      <c r="D1344" s="475"/>
      <c r="E1344" s="475"/>
      <c r="F1344" s="475"/>
      <c r="G1344" s="475"/>
      <c r="H1344" s="476"/>
      <c r="I1344" s="627"/>
      <c r="J1344" s="458"/>
      <c r="K1344" s="475"/>
      <c r="L1344" s="475"/>
      <c r="M1344" s="476"/>
      <c r="N1344" s="475"/>
    </row>
    <row r="1345" spans="1:14" x14ac:dyDescent="0.2">
      <c r="A1345" s="475"/>
      <c r="B1345" s="475"/>
      <c r="C1345" s="475"/>
      <c r="D1345" s="475"/>
      <c r="E1345" s="475"/>
      <c r="F1345" s="475"/>
      <c r="G1345" s="475"/>
      <c r="H1345" s="476"/>
      <c r="I1345" s="627"/>
      <c r="J1345" s="458"/>
      <c r="K1345" s="475"/>
      <c r="L1345" s="475"/>
      <c r="M1345" s="476"/>
      <c r="N1345" s="475"/>
    </row>
    <row r="1346" spans="1:14" x14ac:dyDescent="0.2">
      <c r="A1346" s="475"/>
      <c r="B1346" s="475"/>
      <c r="C1346" s="475"/>
      <c r="D1346" s="475"/>
      <c r="E1346" s="475"/>
      <c r="F1346" s="475"/>
      <c r="G1346" s="475"/>
      <c r="H1346" s="476"/>
      <c r="I1346" s="627"/>
      <c r="J1346" s="458"/>
      <c r="K1346" s="475"/>
      <c r="L1346" s="475"/>
      <c r="M1346" s="476"/>
      <c r="N1346" s="475"/>
    </row>
    <row r="1347" spans="1:14" x14ac:dyDescent="0.2">
      <c r="A1347" s="475"/>
      <c r="B1347" s="475"/>
      <c r="C1347" s="475"/>
      <c r="D1347" s="475"/>
      <c r="E1347" s="475"/>
      <c r="F1347" s="475"/>
      <c r="G1347" s="475"/>
      <c r="H1347" s="476"/>
      <c r="I1347" s="627"/>
      <c r="J1347" s="458"/>
      <c r="K1347" s="475"/>
      <c r="L1347" s="475"/>
      <c r="M1347" s="476"/>
      <c r="N1347" s="475"/>
    </row>
    <row r="1348" spans="1:14" x14ac:dyDescent="0.2">
      <c r="A1348" s="475"/>
      <c r="B1348" s="475"/>
      <c r="C1348" s="475"/>
      <c r="D1348" s="475"/>
      <c r="E1348" s="475"/>
      <c r="F1348" s="475"/>
      <c r="G1348" s="475"/>
      <c r="H1348" s="476"/>
      <c r="I1348" s="627"/>
      <c r="J1348" s="458"/>
      <c r="K1348" s="475"/>
      <c r="L1348" s="475"/>
      <c r="M1348" s="476"/>
      <c r="N1348" s="475"/>
    </row>
    <row r="1349" spans="1:14" x14ac:dyDescent="0.2">
      <c r="A1349" s="475"/>
      <c r="B1349" s="475"/>
      <c r="C1349" s="475"/>
      <c r="D1349" s="475"/>
      <c r="E1349" s="475"/>
      <c r="F1349" s="475"/>
      <c r="G1349" s="475"/>
      <c r="H1349" s="476"/>
      <c r="I1349" s="627"/>
      <c r="J1349" s="458"/>
      <c r="K1349" s="475"/>
      <c r="L1349" s="475"/>
      <c r="M1349" s="476"/>
      <c r="N1349" s="475"/>
    </row>
    <row r="1350" spans="1:14" x14ac:dyDescent="0.2">
      <c r="A1350" s="475"/>
      <c r="B1350" s="475"/>
      <c r="C1350" s="475"/>
      <c r="D1350" s="475"/>
      <c r="E1350" s="475"/>
      <c r="F1350" s="475"/>
      <c r="G1350" s="475"/>
      <c r="H1350" s="476"/>
      <c r="I1350" s="627"/>
      <c r="J1350" s="458"/>
      <c r="K1350" s="475"/>
      <c r="L1350" s="475"/>
      <c r="M1350" s="476"/>
      <c r="N1350" s="475"/>
    </row>
    <row r="1351" spans="1:14" x14ac:dyDescent="0.2">
      <c r="A1351" s="475"/>
      <c r="B1351" s="475"/>
      <c r="C1351" s="475"/>
      <c r="D1351" s="475"/>
      <c r="E1351" s="475"/>
      <c r="F1351" s="475"/>
      <c r="G1351" s="475"/>
      <c r="H1351" s="476"/>
      <c r="I1351" s="627"/>
      <c r="J1351" s="458"/>
      <c r="K1351" s="475"/>
      <c r="L1351" s="475"/>
      <c r="M1351" s="476"/>
      <c r="N1351" s="475"/>
    </row>
    <row r="1352" spans="1:14" x14ac:dyDescent="0.2">
      <c r="A1352" s="475"/>
      <c r="B1352" s="475"/>
      <c r="C1352" s="475"/>
      <c r="D1352" s="475"/>
      <c r="E1352" s="475"/>
      <c r="F1352" s="475"/>
      <c r="G1352" s="475"/>
      <c r="H1352" s="476"/>
      <c r="I1352" s="627"/>
      <c r="J1352" s="458"/>
      <c r="K1352" s="475"/>
      <c r="L1352" s="475"/>
      <c r="M1352" s="476"/>
      <c r="N1352" s="475"/>
    </row>
    <row r="1353" spans="1:14" x14ac:dyDescent="0.2">
      <c r="A1353" s="475"/>
      <c r="B1353" s="475"/>
      <c r="C1353" s="475"/>
      <c r="D1353" s="475"/>
      <c r="E1353" s="475"/>
      <c r="F1353" s="475"/>
      <c r="G1353" s="475"/>
      <c r="H1353" s="476"/>
      <c r="I1353" s="627"/>
      <c r="J1353" s="458"/>
      <c r="K1353" s="475"/>
      <c r="L1353" s="475"/>
      <c r="M1353" s="476"/>
      <c r="N1353" s="475"/>
    </row>
    <row r="1354" spans="1:14" x14ac:dyDescent="0.2">
      <c r="A1354" s="475"/>
      <c r="B1354" s="475"/>
      <c r="C1354" s="475"/>
      <c r="D1354" s="475"/>
      <c r="E1354" s="475"/>
      <c r="F1354" s="475"/>
      <c r="G1354" s="475"/>
      <c r="H1354" s="476"/>
      <c r="I1354" s="627"/>
      <c r="J1354" s="458"/>
      <c r="K1354" s="475"/>
      <c r="L1354" s="475"/>
      <c r="M1354" s="476"/>
      <c r="N1354" s="475"/>
    </row>
    <row r="1355" spans="1:14" x14ac:dyDescent="0.2">
      <c r="A1355" s="475"/>
      <c r="B1355" s="475"/>
      <c r="C1355" s="475"/>
      <c r="D1355" s="475"/>
      <c r="E1355" s="475"/>
      <c r="F1355" s="475"/>
      <c r="G1355" s="475"/>
      <c r="H1355" s="476"/>
      <c r="I1355" s="627"/>
      <c r="J1355" s="458"/>
      <c r="K1355" s="475"/>
      <c r="L1355" s="475"/>
      <c r="M1355" s="476"/>
      <c r="N1355" s="475"/>
    </row>
    <row r="1356" spans="1:14" x14ac:dyDescent="0.2">
      <c r="A1356" s="475"/>
      <c r="B1356" s="475"/>
      <c r="C1356" s="475"/>
      <c r="D1356" s="475"/>
      <c r="E1356" s="475"/>
      <c r="F1356" s="475"/>
      <c r="G1356" s="475"/>
      <c r="H1356" s="476"/>
      <c r="I1356" s="627"/>
      <c r="J1356" s="458"/>
      <c r="K1356" s="475"/>
      <c r="L1356" s="475"/>
      <c r="M1356" s="476"/>
      <c r="N1356" s="475"/>
    </row>
    <row r="1357" spans="1:14" x14ac:dyDescent="0.2">
      <c r="A1357" s="475"/>
      <c r="B1357" s="475"/>
      <c r="C1357" s="475"/>
      <c r="D1357" s="475"/>
      <c r="E1357" s="475"/>
      <c r="F1357" s="475"/>
      <c r="G1357" s="475"/>
      <c r="H1357" s="476"/>
      <c r="I1357" s="627"/>
      <c r="J1357" s="458"/>
      <c r="K1357" s="475"/>
      <c r="L1357" s="475"/>
      <c r="M1357" s="476"/>
      <c r="N1357" s="475"/>
    </row>
    <row r="1358" spans="1:14" x14ac:dyDescent="0.2">
      <c r="A1358" s="475"/>
      <c r="B1358" s="475"/>
      <c r="C1358" s="475"/>
      <c r="D1358" s="475"/>
      <c r="E1358" s="475"/>
      <c r="F1358" s="475"/>
      <c r="G1358" s="475"/>
      <c r="H1358" s="476"/>
      <c r="I1358" s="627"/>
      <c r="J1358" s="458"/>
      <c r="K1358" s="475"/>
      <c r="L1358" s="475"/>
      <c r="M1358" s="476"/>
      <c r="N1358" s="475"/>
    </row>
    <row r="1359" spans="1:14" x14ac:dyDescent="0.2">
      <c r="A1359" s="475"/>
      <c r="B1359" s="475"/>
      <c r="C1359" s="475"/>
      <c r="D1359" s="475"/>
      <c r="E1359" s="475"/>
      <c r="F1359" s="475"/>
      <c r="G1359" s="475"/>
      <c r="H1359" s="476"/>
      <c r="I1359" s="627"/>
      <c r="J1359" s="458"/>
      <c r="K1359" s="475"/>
      <c r="L1359" s="475"/>
      <c r="M1359" s="476"/>
      <c r="N1359" s="475"/>
    </row>
    <row r="1360" spans="1:14" x14ac:dyDescent="0.2">
      <c r="A1360" s="475"/>
      <c r="B1360" s="475"/>
      <c r="C1360" s="475"/>
      <c r="D1360" s="475"/>
      <c r="E1360" s="475"/>
      <c r="F1360" s="475"/>
      <c r="G1360" s="475"/>
      <c r="H1360" s="476"/>
      <c r="I1360" s="627"/>
      <c r="J1360" s="458"/>
      <c r="K1360" s="475"/>
      <c r="L1360" s="475"/>
      <c r="M1360" s="476"/>
      <c r="N1360" s="475"/>
    </row>
    <row r="1361" spans="1:14" x14ac:dyDescent="0.2">
      <c r="A1361" s="475"/>
      <c r="B1361" s="475"/>
      <c r="C1361" s="475"/>
      <c r="D1361" s="475"/>
      <c r="E1361" s="475"/>
      <c r="F1361" s="475"/>
      <c r="G1361" s="475"/>
      <c r="H1361" s="476"/>
      <c r="I1361" s="627"/>
      <c r="J1361" s="458"/>
      <c r="K1361" s="475"/>
      <c r="L1361" s="475"/>
      <c r="M1361" s="476"/>
      <c r="N1361" s="475"/>
    </row>
    <row r="1362" spans="1:14" x14ac:dyDescent="0.2">
      <c r="A1362" s="475"/>
      <c r="B1362" s="475"/>
      <c r="C1362" s="475"/>
      <c r="D1362" s="475"/>
      <c r="E1362" s="475"/>
      <c r="F1362" s="475"/>
      <c r="G1362" s="475"/>
      <c r="H1362" s="476"/>
      <c r="I1362" s="627"/>
      <c r="J1362" s="458"/>
      <c r="K1362" s="475"/>
      <c r="L1362" s="475"/>
      <c r="M1362" s="476"/>
      <c r="N1362" s="475"/>
    </row>
    <row r="1363" spans="1:14" x14ac:dyDescent="0.2">
      <c r="A1363" s="475"/>
      <c r="B1363" s="475"/>
      <c r="C1363" s="475"/>
      <c r="D1363" s="475"/>
      <c r="E1363" s="475"/>
      <c r="F1363" s="475"/>
      <c r="G1363" s="475"/>
      <c r="H1363" s="476"/>
      <c r="I1363" s="627"/>
      <c r="J1363" s="458"/>
      <c r="K1363" s="475"/>
      <c r="L1363" s="475"/>
      <c r="M1363" s="476"/>
      <c r="N1363" s="475"/>
    </row>
    <row r="1364" spans="1:14" x14ac:dyDescent="0.2">
      <c r="A1364" s="475"/>
      <c r="B1364" s="475"/>
      <c r="C1364" s="475"/>
      <c r="D1364" s="475"/>
      <c r="E1364" s="475"/>
      <c r="F1364" s="475"/>
      <c r="G1364" s="475"/>
      <c r="H1364" s="476"/>
      <c r="I1364" s="627"/>
      <c r="J1364" s="458"/>
      <c r="K1364" s="475"/>
      <c r="L1364" s="475"/>
      <c r="M1364" s="476"/>
      <c r="N1364" s="475"/>
    </row>
    <row r="1365" spans="1:14" x14ac:dyDescent="0.2">
      <c r="A1365" s="475"/>
      <c r="B1365" s="475"/>
      <c r="C1365" s="475"/>
      <c r="D1365" s="475"/>
      <c r="E1365" s="475"/>
      <c r="F1365" s="475"/>
      <c r="G1365" s="475"/>
      <c r="H1365" s="476"/>
      <c r="I1365" s="627"/>
      <c r="J1365" s="458"/>
      <c r="K1365" s="475"/>
      <c r="L1365" s="475"/>
      <c r="M1365" s="476"/>
      <c r="N1365" s="475"/>
    </row>
    <row r="1366" spans="1:14" x14ac:dyDescent="0.2">
      <c r="A1366" s="475"/>
      <c r="B1366" s="475"/>
      <c r="C1366" s="475"/>
      <c r="D1366" s="475"/>
      <c r="E1366" s="475"/>
      <c r="F1366" s="475"/>
      <c r="G1366" s="475"/>
      <c r="H1366" s="476"/>
      <c r="I1366" s="627"/>
      <c r="J1366" s="458"/>
      <c r="K1366" s="475"/>
      <c r="L1366" s="475"/>
      <c r="M1366" s="476"/>
      <c r="N1366" s="475"/>
    </row>
    <row r="1367" spans="1:14" x14ac:dyDescent="0.2">
      <c r="A1367" s="475"/>
      <c r="B1367" s="475"/>
      <c r="C1367" s="475"/>
      <c r="D1367" s="475"/>
      <c r="E1367" s="475"/>
      <c r="F1367" s="475"/>
      <c r="G1367" s="475"/>
      <c r="H1367" s="476"/>
      <c r="I1367" s="627"/>
      <c r="J1367" s="458"/>
      <c r="K1367" s="475"/>
      <c r="L1367" s="475"/>
      <c r="M1367" s="476"/>
      <c r="N1367" s="475"/>
    </row>
    <row r="1368" spans="1:14" x14ac:dyDescent="0.2">
      <c r="A1368" s="475"/>
      <c r="B1368" s="475"/>
      <c r="C1368" s="475"/>
      <c r="D1368" s="475"/>
      <c r="E1368" s="475"/>
      <c r="F1368" s="475"/>
      <c r="G1368" s="475"/>
      <c r="H1368" s="476"/>
      <c r="I1368" s="627"/>
      <c r="J1368" s="458"/>
      <c r="K1368" s="475"/>
      <c r="L1368" s="475"/>
      <c r="M1368" s="476"/>
      <c r="N1368" s="475"/>
    </row>
    <row r="1369" spans="1:14" x14ac:dyDescent="0.2">
      <c r="A1369" s="475"/>
      <c r="B1369" s="475"/>
      <c r="C1369" s="475"/>
      <c r="D1369" s="475"/>
      <c r="E1369" s="475"/>
      <c r="F1369" s="475"/>
      <c r="G1369" s="475"/>
      <c r="H1369" s="476"/>
      <c r="I1369" s="627"/>
      <c r="J1369" s="458"/>
      <c r="K1369" s="475"/>
      <c r="L1369" s="475"/>
      <c r="M1369" s="476"/>
      <c r="N1369" s="475"/>
    </row>
    <row r="1370" spans="1:14" x14ac:dyDescent="0.2">
      <c r="A1370" s="475"/>
      <c r="B1370" s="475"/>
      <c r="C1370" s="475"/>
      <c r="D1370" s="475"/>
      <c r="E1370" s="475"/>
      <c r="F1370" s="475"/>
      <c r="G1370" s="475"/>
      <c r="H1370" s="476"/>
      <c r="I1370" s="627"/>
      <c r="J1370" s="458"/>
      <c r="K1370" s="475"/>
      <c r="L1370" s="475"/>
      <c r="M1370" s="476"/>
      <c r="N1370" s="475"/>
    </row>
    <row r="1371" spans="1:14" x14ac:dyDescent="0.2">
      <c r="A1371" s="475"/>
      <c r="B1371" s="475"/>
      <c r="C1371" s="475"/>
      <c r="D1371" s="475"/>
      <c r="E1371" s="475"/>
      <c r="F1371" s="475"/>
      <c r="G1371" s="475"/>
      <c r="H1371" s="476"/>
      <c r="I1371" s="627"/>
      <c r="J1371" s="458"/>
      <c r="K1371" s="475"/>
      <c r="L1371" s="475"/>
      <c r="M1371" s="476"/>
      <c r="N1371" s="475"/>
    </row>
    <row r="1372" spans="1:14" x14ac:dyDescent="0.2">
      <c r="A1372" s="475"/>
      <c r="B1372" s="475"/>
      <c r="C1372" s="475"/>
      <c r="D1372" s="475"/>
      <c r="E1372" s="475"/>
      <c r="F1372" s="475"/>
      <c r="G1372" s="475"/>
      <c r="H1372" s="476"/>
      <c r="I1372" s="627"/>
      <c r="J1372" s="458"/>
      <c r="K1372" s="475"/>
      <c r="L1372" s="475"/>
      <c r="M1372" s="476"/>
      <c r="N1372" s="475"/>
    </row>
    <row r="1373" spans="1:14" x14ac:dyDescent="0.2">
      <c r="A1373" s="475"/>
      <c r="B1373" s="475"/>
      <c r="C1373" s="475"/>
      <c r="D1373" s="475"/>
      <c r="E1373" s="475"/>
      <c r="F1373" s="475"/>
      <c r="G1373" s="475"/>
      <c r="H1373" s="476"/>
      <c r="I1373" s="627"/>
      <c r="J1373" s="458"/>
      <c r="K1373" s="475"/>
      <c r="L1373" s="475"/>
      <c r="M1373" s="476"/>
      <c r="N1373" s="475"/>
    </row>
    <row r="1374" spans="1:14" x14ac:dyDescent="0.2">
      <c r="A1374" s="475"/>
      <c r="B1374" s="475"/>
      <c r="C1374" s="475"/>
      <c r="D1374" s="475"/>
      <c r="E1374" s="475"/>
      <c r="F1374" s="475"/>
      <c r="G1374" s="475"/>
      <c r="H1374" s="476"/>
      <c r="I1374" s="627"/>
      <c r="J1374" s="458"/>
      <c r="K1374" s="475"/>
      <c r="L1374" s="475"/>
      <c r="M1374" s="476"/>
      <c r="N1374" s="475"/>
    </row>
    <row r="1375" spans="1:14" x14ac:dyDescent="0.2">
      <c r="A1375" s="475"/>
      <c r="B1375" s="475"/>
      <c r="C1375" s="475"/>
      <c r="D1375" s="475"/>
      <c r="E1375" s="475"/>
      <c r="F1375" s="475"/>
      <c r="G1375" s="475"/>
      <c r="H1375" s="476"/>
      <c r="I1375" s="627"/>
      <c r="J1375" s="458"/>
      <c r="K1375" s="475"/>
      <c r="L1375" s="475"/>
      <c r="M1375" s="476"/>
      <c r="N1375" s="475"/>
    </row>
    <row r="1376" spans="1:14" x14ac:dyDescent="0.2">
      <c r="A1376" s="475"/>
      <c r="B1376" s="475"/>
      <c r="C1376" s="475"/>
      <c r="D1376" s="475"/>
      <c r="E1376" s="475"/>
      <c r="F1376" s="475"/>
      <c r="G1376" s="475"/>
      <c r="H1376" s="476"/>
      <c r="I1376" s="627"/>
      <c r="J1376" s="458"/>
      <c r="K1376" s="475"/>
      <c r="L1376" s="475"/>
      <c r="M1376" s="476"/>
      <c r="N1376" s="475"/>
    </row>
    <row r="1377" spans="1:14" x14ac:dyDescent="0.2">
      <c r="A1377" s="475"/>
      <c r="B1377" s="475"/>
      <c r="C1377" s="475"/>
      <c r="D1377" s="475"/>
      <c r="E1377" s="475"/>
      <c r="F1377" s="475"/>
      <c r="G1377" s="475"/>
      <c r="H1377" s="476"/>
      <c r="I1377" s="627"/>
      <c r="J1377" s="458"/>
      <c r="K1377" s="475"/>
      <c r="L1377" s="475"/>
      <c r="M1377" s="476"/>
      <c r="N1377" s="475"/>
    </row>
    <row r="1378" spans="1:14" x14ac:dyDescent="0.2">
      <c r="A1378" s="475"/>
      <c r="B1378" s="475"/>
      <c r="C1378" s="475"/>
      <c r="D1378" s="475"/>
      <c r="E1378" s="475"/>
      <c r="F1378" s="475"/>
      <c r="G1378" s="475"/>
      <c r="H1378" s="476"/>
      <c r="I1378" s="627"/>
      <c r="J1378" s="458"/>
      <c r="K1378" s="475"/>
      <c r="L1378" s="475"/>
      <c r="M1378" s="476"/>
      <c r="N1378" s="475"/>
    </row>
    <row r="1379" spans="1:14" x14ac:dyDescent="0.2">
      <c r="A1379" s="475"/>
      <c r="B1379" s="475"/>
      <c r="C1379" s="475"/>
      <c r="D1379" s="475"/>
      <c r="E1379" s="475"/>
      <c r="F1379" s="475"/>
      <c r="G1379" s="475"/>
      <c r="H1379" s="476"/>
      <c r="I1379" s="627"/>
      <c r="J1379" s="458"/>
      <c r="K1379" s="475"/>
      <c r="L1379" s="475"/>
      <c r="M1379" s="476"/>
      <c r="N1379" s="475"/>
    </row>
    <row r="1380" spans="1:14" x14ac:dyDescent="0.2">
      <c r="A1380" s="475"/>
      <c r="B1380" s="475"/>
      <c r="C1380" s="475"/>
      <c r="D1380" s="475"/>
      <c r="E1380" s="475"/>
      <c r="F1380" s="475"/>
      <c r="G1380" s="475"/>
      <c r="H1380" s="476"/>
      <c r="I1380" s="627"/>
      <c r="J1380" s="458"/>
      <c r="K1380" s="475"/>
      <c r="L1380" s="475"/>
      <c r="M1380" s="476"/>
      <c r="N1380" s="475"/>
    </row>
    <row r="1381" spans="1:14" x14ac:dyDescent="0.2">
      <c r="A1381" s="475"/>
      <c r="B1381" s="475"/>
      <c r="C1381" s="475"/>
      <c r="D1381" s="475"/>
      <c r="E1381" s="475"/>
      <c r="F1381" s="475"/>
      <c r="G1381" s="475"/>
      <c r="H1381" s="476"/>
      <c r="I1381" s="627"/>
      <c r="J1381" s="458"/>
      <c r="K1381" s="475"/>
      <c r="L1381" s="475"/>
      <c r="M1381" s="476"/>
      <c r="N1381" s="475"/>
    </row>
    <row r="1382" spans="1:14" x14ac:dyDescent="0.2">
      <c r="A1382" s="475"/>
      <c r="B1382" s="475"/>
      <c r="C1382" s="475"/>
      <c r="D1382" s="475"/>
      <c r="E1382" s="475"/>
      <c r="F1382" s="475"/>
      <c r="G1382" s="475"/>
      <c r="H1382" s="476"/>
      <c r="I1382" s="627"/>
      <c r="J1382" s="458"/>
      <c r="K1382" s="475"/>
      <c r="L1382" s="475"/>
      <c r="M1382" s="476"/>
      <c r="N1382" s="475"/>
    </row>
    <row r="1383" spans="1:14" x14ac:dyDescent="0.2">
      <c r="A1383" s="475"/>
      <c r="B1383" s="475"/>
      <c r="C1383" s="475"/>
      <c r="D1383" s="475"/>
      <c r="E1383" s="475"/>
      <c r="F1383" s="475"/>
      <c r="G1383" s="475"/>
      <c r="H1383" s="476"/>
      <c r="I1383" s="627"/>
      <c r="J1383" s="458"/>
      <c r="K1383" s="475"/>
      <c r="L1383" s="475"/>
      <c r="M1383" s="476"/>
      <c r="N1383" s="475"/>
    </row>
    <row r="1384" spans="1:14" x14ac:dyDescent="0.2">
      <c r="A1384" s="475"/>
      <c r="B1384" s="475"/>
      <c r="C1384" s="475"/>
      <c r="D1384" s="475"/>
      <c r="E1384" s="475"/>
      <c r="F1384" s="475"/>
      <c r="G1384" s="475"/>
      <c r="H1384" s="476"/>
      <c r="I1384" s="627"/>
      <c r="J1384" s="458"/>
      <c r="K1384" s="475"/>
      <c r="L1384" s="475"/>
      <c r="M1384" s="476"/>
      <c r="N1384" s="475"/>
    </row>
    <row r="1385" spans="1:14" x14ac:dyDescent="0.2">
      <c r="A1385" s="475"/>
      <c r="B1385" s="475"/>
      <c r="C1385" s="475"/>
      <c r="D1385" s="475"/>
      <c r="E1385" s="475"/>
      <c r="F1385" s="475"/>
      <c r="G1385" s="475"/>
      <c r="H1385" s="476"/>
      <c r="I1385" s="627"/>
      <c r="J1385" s="458"/>
      <c r="K1385" s="475"/>
      <c r="L1385" s="475"/>
      <c r="M1385" s="476"/>
      <c r="N1385" s="475"/>
    </row>
    <row r="1386" spans="1:14" x14ac:dyDescent="0.2">
      <c r="A1386" s="475"/>
      <c r="B1386" s="475"/>
      <c r="C1386" s="475"/>
      <c r="D1386" s="475"/>
      <c r="E1386" s="475"/>
      <c r="F1386" s="475"/>
      <c r="G1386" s="475"/>
      <c r="H1386" s="476"/>
      <c r="I1386" s="627"/>
      <c r="J1386" s="458"/>
      <c r="K1386" s="475"/>
      <c r="L1386" s="475"/>
      <c r="M1386" s="476"/>
      <c r="N1386" s="475"/>
    </row>
    <row r="1387" spans="1:14" x14ac:dyDescent="0.2">
      <c r="A1387" s="475"/>
      <c r="B1387" s="475"/>
      <c r="C1387" s="475"/>
      <c r="D1387" s="475"/>
      <c r="E1387" s="475"/>
      <c r="F1387" s="475"/>
      <c r="G1387" s="475"/>
      <c r="H1387" s="476"/>
      <c r="I1387" s="627"/>
      <c r="J1387" s="458"/>
      <c r="K1387" s="475"/>
      <c r="L1387" s="475"/>
      <c r="M1387" s="476"/>
      <c r="N1387" s="475"/>
    </row>
    <row r="1388" spans="1:14" x14ac:dyDescent="0.2">
      <c r="A1388" s="475"/>
      <c r="B1388" s="475"/>
      <c r="C1388" s="475"/>
      <c r="D1388" s="475"/>
      <c r="E1388" s="475"/>
      <c r="F1388" s="475"/>
      <c r="G1388" s="475"/>
      <c r="H1388" s="476"/>
      <c r="I1388" s="627"/>
      <c r="J1388" s="458"/>
      <c r="K1388" s="475"/>
      <c r="L1388" s="475"/>
      <c r="M1388" s="476"/>
      <c r="N1388" s="475"/>
    </row>
    <row r="1389" spans="1:14" x14ac:dyDescent="0.2">
      <c r="A1389" s="475"/>
      <c r="B1389" s="475"/>
      <c r="C1389" s="475"/>
      <c r="D1389" s="475"/>
      <c r="E1389" s="475"/>
      <c r="F1389" s="475"/>
      <c r="G1389" s="475"/>
      <c r="H1389" s="476"/>
      <c r="I1389" s="627"/>
      <c r="J1389" s="458"/>
      <c r="K1389" s="475"/>
      <c r="L1389" s="475"/>
      <c r="M1389" s="476"/>
      <c r="N1389" s="475"/>
    </row>
    <row r="1390" spans="1:14" x14ac:dyDescent="0.2">
      <c r="A1390" s="475"/>
      <c r="B1390" s="475"/>
      <c r="C1390" s="475"/>
      <c r="D1390" s="475"/>
      <c r="E1390" s="475"/>
      <c r="F1390" s="475"/>
      <c r="G1390" s="475"/>
      <c r="H1390" s="476"/>
      <c r="I1390" s="627"/>
      <c r="J1390" s="458"/>
      <c r="K1390" s="475"/>
      <c r="L1390" s="475"/>
      <c r="M1390" s="476"/>
      <c r="N1390" s="475"/>
    </row>
    <row r="1391" spans="1:14" x14ac:dyDescent="0.2">
      <c r="A1391" s="475"/>
      <c r="B1391" s="475"/>
      <c r="C1391" s="475"/>
      <c r="D1391" s="475"/>
      <c r="E1391" s="475"/>
      <c r="F1391" s="475"/>
      <c r="G1391" s="475"/>
      <c r="H1391" s="476"/>
      <c r="I1391" s="627"/>
      <c r="J1391" s="458"/>
      <c r="K1391" s="475"/>
      <c r="L1391" s="475"/>
      <c r="M1391" s="476"/>
      <c r="N1391" s="475"/>
    </row>
    <row r="1392" spans="1:14" x14ac:dyDescent="0.2">
      <c r="A1392" s="475"/>
      <c r="B1392" s="475"/>
      <c r="C1392" s="475"/>
      <c r="D1392" s="475"/>
      <c r="E1392" s="475"/>
      <c r="F1392" s="475"/>
      <c r="G1392" s="475"/>
      <c r="H1392" s="476"/>
      <c r="I1392" s="627"/>
      <c r="J1392" s="458"/>
      <c r="K1392" s="475"/>
      <c r="L1392" s="475"/>
      <c r="M1392" s="476"/>
      <c r="N1392" s="475"/>
    </row>
    <row r="1393" spans="1:14" x14ac:dyDescent="0.2">
      <c r="A1393" s="475"/>
      <c r="B1393" s="475"/>
      <c r="C1393" s="475"/>
      <c r="D1393" s="475"/>
      <c r="E1393" s="475"/>
      <c r="F1393" s="475"/>
      <c r="G1393" s="475"/>
      <c r="H1393" s="476"/>
      <c r="I1393" s="627"/>
      <c r="J1393" s="458"/>
      <c r="K1393" s="475"/>
      <c r="L1393" s="475"/>
      <c r="M1393" s="476"/>
      <c r="N1393" s="475"/>
    </row>
    <row r="1394" spans="1:14" x14ac:dyDescent="0.2">
      <c r="A1394" s="475"/>
      <c r="B1394" s="475"/>
      <c r="C1394" s="475"/>
      <c r="D1394" s="475"/>
      <c r="E1394" s="475"/>
      <c r="F1394" s="475"/>
      <c r="G1394" s="475"/>
      <c r="H1394" s="476"/>
      <c r="I1394" s="627"/>
      <c r="J1394" s="458"/>
      <c r="K1394" s="475"/>
      <c r="L1394" s="475"/>
      <c r="M1394" s="476"/>
      <c r="N1394" s="475"/>
    </row>
    <row r="1395" spans="1:14" x14ac:dyDescent="0.2">
      <c r="A1395" s="475"/>
      <c r="B1395" s="475"/>
      <c r="C1395" s="475"/>
      <c r="D1395" s="475"/>
      <c r="E1395" s="475"/>
      <c r="F1395" s="475"/>
      <c r="G1395" s="475"/>
      <c r="H1395" s="476"/>
      <c r="I1395" s="627"/>
      <c r="J1395" s="458"/>
      <c r="K1395" s="475"/>
      <c r="L1395" s="475"/>
      <c r="M1395" s="476"/>
      <c r="N1395" s="475"/>
    </row>
    <row r="1396" spans="1:14" x14ac:dyDescent="0.2">
      <c r="A1396" s="475"/>
      <c r="B1396" s="475"/>
      <c r="C1396" s="475"/>
      <c r="D1396" s="475"/>
      <c r="E1396" s="475"/>
      <c r="F1396" s="475"/>
      <c r="G1396" s="475"/>
      <c r="H1396" s="476"/>
      <c r="I1396" s="627"/>
      <c r="J1396" s="458"/>
      <c r="K1396" s="475"/>
      <c r="L1396" s="475"/>
      <c r="M1396" s="476"/>
      <c r="N1396" s="475"/>
    </row>
    <row r="1397" spans="1:14" x14ac:dyDescent="0.2">
      <c r="A1397" s="475"/>
      <c r="B1397" s="475"/>
      <c r="C1397" s="475"/>
      <c r="D1397" s="475"/>
      <c r="E1397" s="475"/>
      <c r="F1397" s="475"/>
      <c r="G1397" s="475"/>
      <c r="H1397" s="476"/>
      <c r="I1397" s="627"/>
      <c r="J1397" s="458"/>
      <c r="K1397" s="475"/>
      <c r="L1397" s="475"/>
      <c r="M1397" s="476"/>
      <c r="N1397" s="475"/>
    </row>
    <row r="1398" spans="1:14" x14ac:dyDescent="0.2">
      <c r="A1398" s="475"/>
      <c r="B1398" s="475"/>
      <c r="C1398" s="475"/>
      <c r="D1398" s="475"/>
      <c r="E1398" s="475"/>
      <c r="F1398" s="475"/>
      <c r="G1398" s="475"/>
      <c r="H1398" s="476"/>
      <c r="I1398" s="627"/>
      <c r="J1398" s="458"/>
      <c r="K1398" s="475"/>
      <c r="L1398" s="475"/>
      <c r="M1398" s="476"/>
      <c r="N1398" s="475"/>
    </row>
    <row r="1399" spans="1:14" x14ac:dyDescent="0.2">
      <c r="A1399" s="475"/>
      <c r="B1399" s="475"/>
      <c r="C1399" s="475"/>
      <c r="D1399" s="475"/>
      <c r="E1399" s="475"/>
      <c r="F1399" s="475"/>
      <c r="G1399" s="475"/>
      <c r="H1399" s="476"/>
      <c r="I1399" s="627"/>
      <c r="J1399" s="458"/>
      <c r="K1399" s="475"/>
      <c r="L1399" s="475"/>
      <c r="M1399" s="476"/>
      <c r="N1399" s="475"/>
    </row>
    <row r="1400" spans="1:14" x14ac:dyDescent="0.2">
      <c r="A1400" s="475"/>
      <c r="B1400" s="475"/>
      <c r="C1400" s="475"/>
      <c r="D1400" s="475"/>
      <c r="E1400" s="475"/>
      <c r="F1400" s="475"/>
      <c r="G1400" s="475"/>
      <c r="H1400" s="476"/>
      <c r="I1400" s="627"/>
      <c r="J1400" s="458"/>
      <c r="K1400" s="475"/>
      <c r="L1400" s="475"/>
      <c r="M1400" s="476"/>
      <c r="N1400" s="475"/>
    </row>
    <row r="1401" spans="1:14" x14ac:dyDescent="0.2">
      <c r="A1401" s="475"/>
      <c r="B1401" s="475"/>
      <c r="C1401" s="475"/>
      <c r="D1401" s="475"/>
      <c r="E1401" s="475"/>
      <c r="F1401" s="475"/>
      <c r="G1401" s="475"/>
      <c r="H1401" s="476"/>
      <c r="I1401" s="627"/>
      <c r="J1401" s="458"/>
      <c r="K1401" s="475"/>
      <c r="L1401" s="475"/>
      <c r="M1401" s="476"/>
      <c r="N1401" s="475"/>
    </row>
    <row r="1402" spans="1:14" x14ac:dyDescent="0.2">
      <c r="A1402" s="475"/>
      <c r="B1402" s="475"/>
      <c r="C1402" s="475"/>
      <c r="D1402" s="475"/>
      <c r="E1402" s="475"/>
      <c r="F1402" s="475"/>
      <c r="G1402" s="475"/>
      <c r="H1402" s="476"/>
      <c r="I1402" s="627"/>
      <c r="J1402" s="458"/>
      <c r="K1402" s="475"/>
      <c r="L1402" s="475"/>
      <c r="M1402" s="476"/>
      <c r="N1402" s="475"/>
    </row>
    <row r="1403" spans="1:14" x14ac:dyDescent="0.2">
      <c r="A1403" s="475"/>
      <c r="B1403" s="475"/>
      <c r="C1403" s="475"/>
      <c r="D1403" s="475"/>
      <c r="E1403" s="475"/>
      <c r="F1403" s="475"/>
      <c r="G1403" s="475"/>
      <c r="H1403" s="476"/>
      <c r="I1403" s="627"/>
      <c r="J1403" s="458"/>
      <c r="K1403" s="475"/>
      <c r="L1403" s="475"/>
      <c r="M1403" s="476"/>
      <c r="N1403" s="475"/>
    </row>
    <row r="1404" spans="1:14" x14ac:dyDescent="0.2">
      <c r="A1404" s="475"/>
      <c r="B1404" s="475"/>
      <c r="C1404" s="475"/>
      <c r="D1404" s="475"/>
      <c r="E1404" s="475"/>
      <c r="F1404" s="475"/>
      <c r="G1404" s="475"/>
      <c r="H1404" s="476"/>
      <c r="I1404" s="627"/>
      <c r="J1404" s="458"/>
      <c r="K1404" s="475"/>
      <c r="L1404" s="475"/>
      <c r="M1404" s="476"/>
      <c r="N1404" s="475"/>
    </row>
    <row r="1405" spans="1:14" x14ac:dyDescent="0.2">
      <c r="A1405" s="475"/>
      <c r="B1405" s="475"/>
      <c r="C1405" s="475"/>
      <c r="D1405" s="475"/>
      <c r="E1405" s="475"/>
      <c r="F1405" s="475"/>
      <c r="G1405" s="475"/>
      <c r="H1405" s="476"/>
      <c r="I1405" s="627"/>
      <c r="J1405" s="458"/>
      <c r="K1405" s="475"/>
      <c r="L1405" s="475"/>
      <c r="M1405" s="476"/>
      <c r="N1405" s="475"/>
    </row>
    <row r="1406" spans="1:14" x14ac:dyDescent="0.2">
      <c r="A1406" s="475"/>
      <c r="B1406" s="475"/>
      <c r="C1406" s="475"/>
      <c r="D1406" s="475"/>
      <c r="E1406" s="475"/>
      <c r="F1406" s="475"/>
      <c r="G1406" s="475"/>
      <c r="H1406" s="476"/>
      <c r="I1406" s="627"/>
      <c r="J1406" s="458"/>
      <c r="K1406" s="475"/>
      <c r="L1406" s="475"/>
      <c r="M1406" s="476"/>
      <c r="N1406" s="475"/>
    </row>
    <row r="1407" spans="1:14" x14ac:dyDescent="0.2">
      <c r="A1407" s="475"/>
      <c r="B1407" s="475"/>
      <c r="C1407" s="475"/>
      <c r="D1407" s="475"/>
      <c r="E1407" s="475"/>
      <c r="F1407" s="475"/>
      <c r="G1407" s="475"/>
      <c r="H1407" s="476"/>
      <c r="I1407" s="627"/>
      <c r="J1407" s="458"/>
      <c r="K1407" s="475"/>
      <c r="L1407" s="475"/>
      <c r="M1407" s="476"/>
      <c r="N1407" s="475"/>
    </row>
    <row r="1408" spans="1:14" x14ac:dyDescent="0.2">
      <c r="A1408" s="475"/>
      <c r="B1408" s="475"/>
      <c r="C1408" s="475"/>
      <c r="D1408" s="475"/>
      <c r="E1408" s="475"/>
      <c r="F1408" s="475"/>
      <c r="G1408" s="475"/>
      <c r="H1408" s="476"/>
      <c r="I1408" s="627"/>
      <c r="J1408" s="458"/>
      <c r="K1408" s="475"/>
      <c r="L1408" s="475"/>
      <c r="M1408" s="476"/>
      <c r="N1408" s="475"/>
    </row>
    <row r="1409" spans="1:14" x14ac:dyDescent="0.2">
      <c r="A1409" s="475"/>
      <c r="B1409" s="475"/>
      <c r="C1409" s="475"/>
      <c r="D1409" s="475"/>
      <c r="E1409" s="475"/>
      <c r="F1409" s="475"/>
      <c r="G1409" s="475"/>
      <c r="H1409" s="476"/>
      <c r="I1409" s="627"/>
      <c r="J1409" s="458"/>
      <c r="K1409" s="475"/>
      <c r="L1409" s="475"/>
      <c r="M1409" s="476"/>
      <c r="N1409" s="475"/>
    </row>
    <row r="1410" spans="1:14" x14ac:dyDescent="0.2">
      <c r="A1410" s="475"/>
      <c r="B1410" s="475"/>
      <c r="C1410" s="475"/>
      <c r="D1410" s="475"/>
      <c r="E1410" s="475"/>
      <c r="F1410" s="475"/>
      <c r="G1410" s="475"/>
      <c r="H1410" s="476"/>
      <c r="I1410" s="627"/>
      <c r="J1410" s="458"/>
      <c r="K1410" s="475"/>
      <c r="L1410" s="475"/>
      <c r="M1410" s="476"/>
      <c r="N1410" s="475"/>
    </row>
    <row r="1411" spans="1:14" x14ac:dyDescent="0.2">
      <c r="A1411" s="475"/>
      <c r="B1411" s="475"/>
      <c r="C1411" s="475"/>
      <c r="D1411" s="475"/>
      <c r="E1411" s="475"/>
      <c r="F1411" s="475"/>
      <c r="G1411" s="475"/>
      <c r="H1411" s="476"/>
      <c r="I1411" s="627"/>
      <c r="J1411" s="458"/>
      <c r="K1411" s="475"/>
      <c r="L1411" s="475"/>
      <c r="M1411" s="476"/>
      <c r="N1411" s="475"/>
    </row>
    <row r="1412" spans="1:14" x14ac:dyDescent="0.2">
      <c r="A1412" s="475"/>
      <c r="B1412" s="475"/>
      <c r="C1412" s="475"/>
      <c r="D1412" s="475"/>
      <c r="E1412" s="475"/>
      <c r="F1412" s="475"/>
      <c r="G1412" s="475"/>
      <c r="H1412" s="476"/>
      <c r="I1412" s="627"/>
      <c r="J1412" s="458"/>
      <c r="K1412" s="475"/>
      <c r="L1412" s="475"/>
      <c r="M1412" s="476"/>
      <c r="N1412" s="475"/>
    </row>
    <row r="1413" spans="1:14" x14ac:dyDescent="0.2">
      <c r="A1413" s="475"/>
      <c r="B1413" s="475"/>
      <c r="C1413" s="475"/>
      <c r="D1413" s="475"/>
      <c r="E1413" s="475"/>
      <c r="F1413" s="475"/>
      <c r="G1413" s="475"/>
      <c r="H1413" s="476"/>
      <c r="I1413" s="627"/>
      <c r="J1413" s="458"/>
      <c r="K1413" s="475"/>
      <c r="L1413" s="475"/>
      <c r="M1413" s="476"/>
      <c r="N1413" s="475"/>
    </row>
    <row r="1414" spans="1:14" x14ac:dyDescent="0.2">
      <c r="A1414" s="475"/>
      <c r="B1414" s="475"/>
      <c r="C1414" s="475"/>
      <c r="D1414" s="475"/>
      <c r="E1414" s="475"/>
      <c r="F1414" s="475"/>
      <c r="G1414" s="475"/>
      <c r="H1414" s="476"/>
      <c r="I1414" s="627"/>
      <c r="J1414" s="458"/>
      <c r="K1414" s="475"/>
      <c r="L1414" s="475"/>
      <c r="M1414" s="476"/>
      <c r="N1414" s="475"/>
    </row>
    <row r="1415" spans="1:14" x14ac:dyDescent="0.2">
      <c r="A1415" s="475"/>
      <c r="B1415" s="475"/>
      <c r="C1415" s="475"/>
      <c r="D1415" s="475"/>
      <c r="E1415" s="475"/>
      <c r="F1415" s="475"/>
      <c r="G1415" s="475"/>
      <c r="H1415" s="476"/>
      <c r="I1415" s="627"/>
      <c r="J1415" s="458"/>
      <c r="K1415" s="475"/>
      <c r="L1415" s="475"/>
      <c r="M1415" s="476"/>
      <c r="N1415" s="475"/>
    </row>
    <row r="1416" spans="1:14" x14ac:dyDescent="0.2">
      <c r="A1416" s="475"/>
      <c r="B1416" s="475"/>
      <c r="C1416" s="475"/>
      <c r="D1416" s="475"/>
      <c r="E1416" s="475"/>
      <c r="F1416" s="475"/>
      <c r="G1416" s="475"/>
      <c r="H1416" s="476"/>
      <c r="I1416" s="627"/>
      <c r="J1416" s="458"/>
      <c r="K1416" s="475"/>
      <c r="L1416" s="475"/>
      <c r="M1416" s="476"/>
      <c r="N1416" s="475"/>
    </row>
    <row r="1417" spans="1:14" x14ac:dyDescent="0.2">
      <c r="A1417" s="475"/>
      <c r="B1417" s="475"/>
      <c r="C1417" s="475"/>
      <c r="D1417" s="475"/>
      <c r="E1417" s="475"/>
      <c r="F1417" s="475"/>
      <c r="G1417" s="475"/>
      <c r="H1417" s="476"/>
      <c r="I1417" s="627"/>
      <c r="J1417" s="458"/>
      <c r="K1417" s="475"/>
      <c r="L1417" s="475"/>
      <c r="M1417" s="476"/>
      <c r="N1417" s="475"/>
    </row>
    <row r="1418" spans="1:14" x14ac:dyDescent="0.2">
      <c r="A1418" s="475"/>
      <c r="B1418" s="475"/>
      <c r="C1418" s="475"/>
      <c r="D1418" s="475"/>
      <c r="E1418" s="475"/>
      <c r="F1418" s="475"/>
      <c r="G1418" s="475"/>
      <c r="H1418" s="476"/>
      <c r="I1418" s="627"/>
      <c r="J1418" s="458"/>
      <c r="K1418" s="475"/>
      <c r="L1418" s="475"/>
      <c r="M1418" s="476"/>
      <c r="N1418" s="475"/>
    </row>
    <row r="1419" spans="1:14" x14ac:dyDescent="0.2">
      <c r="A1419" s="475"/>
      <c r="B1419" s="475"/>
      <c r="C1419" s="475"/>
      <c r="D1419" s="475"/>
      <c r="E1419" s="475"/>
      <c r="F1419" s="475"/>
      <c r="G1419" s="475"/>
      <c r="H1419" s="476"/>
      <c r="I1419" s="627"/>
      <c r="J1419" s="458"/>
      <c r="K1419" s="475"/>
      <c r="L1419" s="475"/>
      <c r="M1419" s="476"/>
      <c r="N1419" s="475"/>
    </row>
    <row r="1420" spans="1:14" x14ac:dyDescent="0.2">
      <c r="A1420" s="475"/>
      <c r="B1420" s="475"/>
      <c r="C1420" s="475"/>
      <c r="D1420" s="475"/>
      <c r="E1420" s="475"/>
      <c r="F1420" s="475"/>
      <c r="G1420" s="475"/>
      <c r="H1420" s="476"/>
      <c r="I1420" s="627"/>
      <c r="J1420" s="458"/>
      <c r="K1420" s="475"/>
      <c r="L1420" s="475"/>
      <c r="M1420" s="476"/>
      <c r="N1420" s="475"/>
    </row>
    <row r="1421" spans="1:14" x14ac:dyDescent="0.2">
      <c r="A1421" s="475"/>
      <c r="B1421" s="475"/>
      <c r="C1421" s="475"/>
      <c r="D1421" s="475"/>
      <c r="E1421" s="475"/>
      <c r="F1421" s="475"/>
      <c r="G1421" s="475"/>
      <c r="H1421" s="476"/>
      <c r="I1421" s="627"/>
      <c r="J1421" s="458"/>
      <c r="K1421" s="475"/>
      <c r="L1421" s="475"/>
      <c r="M1421" s="476"/>
      <c r="N1421" s="475"/>
    </row>
    <row r="1422" spans="1:14" x14ac:dyDescent="0.2">
      <c r="A1422" s="475"/>
      <c r="B1422" s="475"/>
      <c r="C1422" s="475"/>
      <c r="D1422" s="475"/>
      <c r="E1422" s="475"/>
      <c r="F1422" s="475"/>
      <c r="G1422" s="475"/>
      <c r="H1422" s="476"/>
      <c r="I1422" s="627"/>
      <c r="J1422" s="458"/>
      <c r="K1422" s="475"/>
      <c r="L1422" s="475"/>
      <c r="M1422" s="476"/>
      <c r="N1422" s="475"/>
    </row>
    <row r="1423" spans="1:14" x14ac:dyDescent="0.2">
      <c r="A1423" s="475"/>
      <c r="B1423" s="475"/>
      <c r="C1423" s="475"/>
      <c r="D1423" s="475"/>
      <c r="E1423" s="475"/>
      <c r="F1423" s="475"/>
      <c r="G1423" s="475"/>
      <c r="H1423" s="476"/>
      <c r="I1423" s="627"/>
      <c r="J1423" s="458"/>
      <c r="K1423" s="475"/>
      <c r="L1423" s="475"/>
      <c r="M1423" s="476"/>
      <c r="N1423" s="475"/>
    </row>
    <row r="1424" spans="1:14" x14ac:dyDescent="0.2">
      <c r="A1424" s="475"/>
      <c r="B1424" s="475"/>
      <c r="C1424" s="475"/>
      <c r="D1424" s="475"/>
      <c r="E1424" s="475"/>
      <c r="F1424" s="475"/>
      <c r="G1424" s="475"/>
      <c r="H1424" s="476"/>
      <c r="I1424" s="627"/>
      <c r="J1424" s="458"/>
      <c r="K1424" s="475"/>
      <c r="L1424" s="475"/>
      <c r="M1424" s="476"/>
      <c r="N1424" s="475"/>
    </row>
    <row r="1425" spans="1:14" x14ac:dyDescent="0.2">
      <c r="A1425" s="475"/>
      <c r="B1425" s="475"/>
      <c r="C1425" s="475"/>
      <c r="D1425" s="475"/>
      <c r="E1425" s="475"/>
      <c r="F1425" s="475"/>
      <c r="G1425" s="475"/>
      <c r="H1425" s="476"/>
      <c r="I1425" s="627"/>
      <c r="J1425" s="458"/>
      <c r="K1425" s="475"/>
      <c r="L1425" s="475"/>
      <c r="M1425" s="476"/>
      <c r="N1425" s="475"/>
    </row>
    <row r="1426" spans="1:14" x14ac:dyDescent="0.2">
      <c r="A1426" s="475"/>
      <c r="B1426" s="475"/>
      <c r="C1426" s="475"/>
      <c r="D1426" s="475"/>
      <c r="E1426" s="475"/>
      <c r="F1426" s="475"/>
      <c r="G1426" s="475"/>
      <c r="H1426" s="476"/>
      <c r="I1426" s="627"/>
      <c r="J1426" s="458"/>
      <c r="K1426" s="475"/>
      <c r="L1426" s="475"/>
      <c r="M1426" s="476"/>
      <c r="N1426" s="475"/>
    </row>
    <row r="1427" spans="1:14" x14ac:dyDescent="0.2">
      <c r="A1427" s="475"/>
      <c r="B1427" s="475"/>
      <c r="C1427" s="475"/>
      <c r="D1427" s="475"/>
      <c r="E1427" s="475"/>
      <c r="F1427" s="475"/>
      <c r="G1427" s="475"/>
      <c r="H1427" s="476"/>
      <c r="I1427" s="627"/>
      <c r="J1427" s="458"/>
      <c r="K1427" s="475"/>
      <c r="L1427" s="475"/>
      <c r="M1427" s="476"/>
      <c r="N1427" s="475"/>
    </row>
    <row r="1428" spans="1:14" x14ac:dyDescent="0.2">
      <c r="A1428" s="475"/>
      <c r="B1428" s="475"/>
      <c r="C1428" s="475"/>
      <c r="D1428" s="475"/>
      <c r="E1428" s="475"/>
      <c r="F1428" s="475"/>
      <c r="G1428" s="475"/>
      <c r="H1428" s="476"/>
      <c r="I1428" s="627"/>
      <c r="J1428" s="458"/>
      <c r="K1428" s="475"/>
      <c r="L1428" s="475"/>
      <c r="M1428" s="476"/>
      <c r="N1428" s="475"/>
    </row>
    <row r="1429" spans="1:14" x14ac:dyDescent="0.2">
      <c r="A1429" s="475"/>
      <c r="B1429" s="475"/>
      <c r="C1429" s="475"/>
      <c r="D1429" s="475"/>
      <c r="E1429" s="475"/>
      <c r="F1429" s="475"/>
      <c r="G1429" s="475"/>
      <c r="H1429" s="476"/>
      <c r="I1429" s="627"/>
      <c r="J1429" s="458"/>
      <c r="K1429" s="475"/>
      <c r="L1429" s="475"/>
      <c r="M1429" s="476"/>
      <c r="N1429" s="475"/>
    </row>
    <row r="1430" spans="1:14" x14ac:dyDescent="0.2">
      <c r="A1430" s="475"/>
      <c r="B1430" s="475"/>
      <c r="C1430" s="475"/>
      <c r="D1430" s="475"/>
      <c r="E1430" s="475"/>
      <c r="F1430" s="475"/>
      <c r="G1430" s="475"/>
      <c r="H1430" s="476"/>
      <c r="I1430" s="627"/>
      <c r="J1430" s="458"/>
      <c r="K1430" s="475"/>
      <c r="L1430" s="475"/>
      <c r="M1430" s="476"/>
      <c r="N1430" s="475"/>
    </row>
    <row r="1431" spans="1:14" x14ac:dyDescent="0.2">
      <c r="A1431" s="475"/>
      <c r="B1431" s="475"/>
      <c r="C1431" s="475"/>
      <c r="D1431" s="475"/>
      <c r="E1431" s="475"/>
      <c r="F1431" s="475"/>
      <c r="G1431" s="475"/>
      <c r="H1431" s="476"/>
      <c r="I1431" s="627"/>
      <c r="J1431" s="458"/>
      <c r="K1431" s="475"/>
      <c r="L1431" s="475"/>
      <c r="M1431" s="476"/>
      <c r="N1431" s="475"/>
    </row>
    <row r="1432" spans="1:14" x14ac:dyDescent="0.2">
      <c r="A1432" s="475"/>
      <c r="B1432" s="475"/>
      <c r="C1432" s="475"/>
      <c r="D1432" s="475"/>
      <c r="E1432" s="475"/>
      <c r="F1432" s="475"/>
      <c r="G1432" s="475"/>
      <c r="H1432" s="476"/>
      <c r="I1432" s="627"/>
      <c r="J1432" s="458"/>
      <c r="K1432" s="475"/>
      <c r="L1432" s="475"/>
      <c r="M1432" s="476"/>
      <c r="N1432" s="475"/>
    </row>
    <row r="1433" spans="1:14" x14ac:dyDescent="0.2">
      <c r="A1433" s="475"/>
      <c r="B1433" s="475"/>
      <c r="C1433" s="475"/>
      <c r="D1433" s="475"/>
      <c r="E1433" s="475"/>
      <c r="F1433" s="475"/>
      <c r="G1433" s="475"/>
      <c r="H1433" s="476"/>
      <c r="I1433" s="627"/>
      <c r="J1433" s="458"/>
      <c r="K1433" s="475"/>
      <c r="L1433" s="475"/>
      <c r="M1433" s="476"/>
      <c r="N1433" s="475"/>
    </row>
    <row r="1434" spans="1:14" x14ac:dyDescent="0.2">
      <c r="A1434" s="475"/>
      <c r="B1434" s="475"/>
      <c r="C1434" s="475"/>
      <c r="D1434" s="475"/>
      <c r="E1434" s="475"/>
      <c r="F1434" s="475"/>
      <c r="G1434" s="475"/>
      <c r="H1434" s="476"/>
      <c r="I1434" s="627"/>
      <c r="J1434" s="458"/>
      <c r="K1434" s="475"/>
      <c r="L1434" s="475"/>
      <c r="M1434" s="476"/>
      <c r="N1434" s="475"/>
    </row>
    <row r="1435" spans="1:14" x14ac:dyDescent="0.2">
      <c r="A1435" s="475"/>
      <c r="B1435" s="475"/>
      <c r="C1435" s="475"/>
      <c r="D1435" s="475"/>
      <c r="E1435" s="475"/>
      <c r="F1435" s="475"/>
      <c r="G1435" s="475"/>
      <c r="H1435" s="476"/>
      <c r="I1435" s="627"/>
      <c r="J1435" s="458"/>
      <c r="K1435" s="475"/>
      <c r="L1435" s="475"/>
      <c r="M1435" s="476"/>
      <c r="N1435" s="475"/>
    </row>
    <row r="1436" spans="1:14" x14ac:dyDescent="0.2">
      <c r="A1436" s="475"/>
      <c r="B1436" s="475"/>
      <c r="C1436" s="475"/>
      <c r="D1436" s="475"/>
      <c r="E1436" s="475"/>
      <c r="F1436" s="475"/>
      <c r="G1436" s="475"/>
      <c r="H1436" s="476"/>
      <c r="I1436" s="627"/>
      <c r="J1436" s="458"/>
      <c r="K1436" s="475"/>
      <c r="L1436" s="475"/>
      <c r="M1436" s="476"/>
      <c r="N1436" s="475"/>
    </row>
    <row r="1437" spans="1:14" x14ac:dyDescent="0.2">
      <c r="A1437" s="475"/>
      <c r="B1437" s="475"/>
      <c r="C1437" s="475"/>
      <c r="D1437" s="475"/>
      <c r="E1437" s="475"/>
      <c r="F1437" s="475"/>
      <c r="G1437" s="475"/>
      <c r="H1437" s="476"/>
      <c r="I1437" s="627"/>
      <c r="J1437" s="458"/>
      <c r="K1437" s="475"/>
      <c r="L1437" s="475"/>
      <c r="M1437" s="476"/>
      <c r="N1437" s="475"/>
    </row>
    <row r="1438" spans="1:14" x14ac:dyDescent="0.2">
      <c r="A1438" s="475"/>
      <c r="B1438" s="475"/>
      <c r="C1438" s="475"/>
      <c r="D1438" s="475"/>
      <c r="E1438" s="475"/>
      <c r="F1438" s="475"/>
      <c r="G1438" s="475"/>
      <c r="H1438" s="476"/>
      <c r="I1438" s="627"/>
      <c r="J1438" s="458"/>
      <c r="K1438" s="475"/>
      <c r="L1438" s="475"/>
      <c r="M1438" s="476"/>
      <c r="N1438" s="475"/>
    </row>
    <row r="1439" spans="1:14" x14ac:dyDescent="0.2">
      <c r="A1439" s="475"/>
      <c r="B1439" s="475"/>
      <c r="C1439" s="475"/>
      <c r="D1439" s="475"/>
      <c r="E1439" s="475"/>
      <c r="F1439" s="475"/>
      <c r="G1439" s="475"/>
      <c r="H1439" s="476"/>
      <c r="I1439" s="627"/>
      <c r="J1439" s="458"/>
      <c r="K1439" s="475"/>
      <c r="L1439" s="475"/>
      <c r="M1439" s="476"/>
      <c r="N1439" s="475"/>
    </row>
    <row r="1440" spans="1:14" x14ac:dyDescent="0.2">
      <c r="A1440" s="475"/>
      <c r="B1440" s="475"/>
      <c r="C1440" s="475"/>
      <c r="D1440" s="475"/>
      <c r="E1440" s="475"/>
      <c r="F1440" s="475"/>
      <c r="G1440" s="475"/>
      <c r="H1440" s="476"/>
      <c r="I1440" s="627"/>
      <c r="J1440" s="458"/>
      <c r="K1440" s="475"/>
      <c r="L1440" s="475"/>
      <c r="M1440" s="476"/>
      <c r="N1440" s="475"/>
    </row>
    <row r="1441" spans="1:14" x14ac:dyDescent="0.2">
      <c r="A1441" s="475"/>
      <c r="B1441" s="475"/>
      <c r="C1441" s="475"/>
      <c r="D1441" s="475"/>
      <c r="E1441" s="475"/>
      <c r="F1441" s="475"/>
      <c r="G1441" s="475"/>
      <c r="H1441" s="476"/>
      <c r="I1441" s="627"/>
      <c r="J1441" s="458"/>
      <c r="K1441" s="475"/>
      <c r="L1441" s="475"/>
      <c r="M1441" s="476"/>
      <c r="N1441" s="475"/>
    </row>
    <row r="1442" spans="1:14" x14ac:dyDescent="0.2">
      <c r="A1442" s="475"/>
      <c r="B1442" s="475"/>
      <c r="C1442" s="475"/>
      <c r="D1442" s="475"/>
      <c r="E1442" s="475"/>
      <c r="F1442" s="475"/>
      <c r="G1442" s="475"/>
      <c r="H1442" s="476"/>
      <c r="I1442" s="627"/>
      <c r="J1442" s="458"/>
      <c r="K1442" s="475"/>
      <c r="L1442" s="475"/>
      <c r="M1442" s="476"/>
      <c r="N1442" s="475"/>
    </row>
    <row r="1443" spans="1:14" x14ac:dyDescent="0.2">
      <c r="A1443" s="475"/>
      <c r="B1443" s="475"/>
      <c r="C1443" s="475"/>
      <c r="D1443" s="475"/>
      <c r="E1443" s="475"/>
      <c r="F1443" s="475"/>
      <c r="G1443" s="475"/>
      <c r="H1443" s="476"/>
      <c r="I1443" s="627"/>
      <c r="J1443" s="458"/>
      <c r="K1443" s="475"/>
      <c r="L1443" s="475"/>
      <c r="M1443" s="476"/>
      <c r="N1443" s="475"/>
    </row>
    <row r="1444" spans="1:14" x14ac:dyDescent="0.2">
      <c r="A1444" s="475"/>
      <c r="B1444" s="475"/>
      <c r="C1444" s="475"/>
      <c r="D1444" s="475"/>
      <c r="E1444" s="475"/>
      <c r="F1444" s="475"/>
      <c r="G1444" s="475"/>
      <c r="H1444" s="476"/>
      <c r="I1444" s="627"/>
      <c r="J1444" s="458"/>
      <c r="K1444" s="475"/>
      <c r="L1444" s="475"/>
      <c r="M1444" s="476"/>
      <c r="N1444" s="475"/>
    </row>
    <row r="1445" spans="1:14" x14ac:dyDescent="0.2">
      <c r="A1445" s="475"/>
      <c r="B1445" s="475"/>
      <c r="C1445" s="475"/>
      <c r="D1445" s="475"/>
      <c r="E1445" s="475"/>
      <c r="F1445" s="475"/>
      <c r="G1445" s="475"/>
      <c r="H1445" s="476"/>
      <c r="I1445" s="627"/>
      <c r="J1445" s="458"/>
      <c r="K1445" s="475"/>
      <c r="L1445" s="475"/>
      <c r="M1445" s="476"/>
      <c r="N1445" s="475"/>
    </row>
    <row r="1446" spans="1:14" x14ac:dyDescent="0.2">
      <c r="A1446" s="475"/>
      <c r="B1446" s="475"/>
      <c r="C1446" s="475"/>
      <c r="D1446" s="475"/>
      <c r="E1446" s="475"/>
      <c r="F1446" s="475"/>
      <c r="G1446" s="475"/>
      <c r="H1446" s="476"/>
      <c r="I1446" s="627"/>
      <c r="J1446" s="458"/>
      <c r="K1446" s="475"/>
      <c r="L1446" s="475"/>
      <c r="M1446" s="476"/>
      <c r="N1446" s="475"/>
    </row>
    <row r="1447" spans="1:14" x14ac:dyDescent="0.2">
      <c r="A1447" s="475"/>
      <c r="B1447" s="475"/>
      <c r="C1447" s="475"/>
      <c r="D1447" s="475"/>
      <c r="E1447" s="475"/>
      <c r="F1447" s="475"/>
      <c r="G1447" s="475"/>
      <c r="H1447" s="476"/>
      <c r="I1447" s="627"/>
      <c r="J1447" s="458"/>
      <c r="K1447" s="475"/>
      <c r="L1447" s="475"/>
      <c r="M1447" s="476"/>
      <c r="N1447" s="475"/>
    </row>
    <row r="1448" spans="1:14" x14ac:dyDescent="0.2">
      <c r="A1448" s="475"/>
      <c r="B1448" s="475"/>
      <c r="C1448" s="475"/>
      <c r="D1448" s="475"/>
      <c r="E1448" s="475"/>
      <c r="F1448" s="475"/>
      <c r="G1448" s="475"/>
      <c r="H1448" s="476"/>
      <c r="I1448" s="627"/>
      <c r="J1448" s="458"/>
      <c r="K1448" s="475"/>
      <c r="L1448" s="475"/>
      <c r="M1448" s="476"/>
      <c r="N1448" s="475"/>
    </row>
    <row r="1449" spans="1:14" x14ac:dyDescent="0.2">
      <c r="A1449" s="475"/>
      <c r="B1449" s="475"/>
      <c r="C1449" s="475"/>
      <c r="D1449" s="475"/>
      <c r="E1449" s="475"/>
      <c r="F1449" s="475"/>
      <c r="G1449" s="475"/>
      <c r="H1449" s="476"/>
      <c r="I1449" s="627"/>
      <c r="J1449" s="458"/>
      <c r="K1449" s="475"/>
      <c r="L1449" s="475"/>
      <c r="M1449" s="476"/>
      <c r="N1449" s="475"/>
    </row>
    <row r="1450" spans="1:14" x14ac:dyDescent="0.2">
      <c r="A1450" s="475"/>
      <c r="B1450" s="475"/>
      <c r="C1450" s="475"/>
      <c r="D1450" s="475"/>
      <c r="E1450" s="475"/>
      <c r="F1450" s="475"/>
      <c r="G1450" s="475"/>
      <c r="H1450" s="476"/>
      <c r="I1450" s="627"/>
      <c r="J1450" s="458"/>
      <c r="K1450" s="475"/>
      <c r="L1450" s="475"/>
      <c r="M1450" s="476"/>
      <c r="N1450" s="475"/>
    </row>
    <row r="1451" spans="1:14" x14ac:dyDescent="0.2">
      <c r="A1451" s="475"/>
      <c r="B1451" s="475"/>
      <c r="C1451" s="475"/>
      <c r="D1451" s="475"/>
      <c r="E1451" s="475"/>
      <c r="F1451" s="475"/>
      <c r="G1451" s="475"/>
      <c r="H1451" s="476"/>
      <c r="I1451" s="627"/>
      <c r="J1451" s="458"/>
      <c r="K1451" s="475"/>
      <c r="L1451" s="475"/>
      <c r="M1451" s="476"/>
      <c r="N1451" s="475"/>
    </row>
    <row r="1452" spans="1:14" x14ac:dyDescent="0.2">
      <c r="A1452" s="475"/>
      <c r="B1452" s="475"/>
      <c r="C1452" s="475"/>
      <c r="D1452" s="475"/>
      <c r="E1452" s="475"/>
      <c r="F1452" s="475"/>
      <c r="G1452" s="475"/>
      <c r="H1452" s="476"/>
      <c r="I1452" s="627"/>
      <c r="J1452" s="458"/>
      <c r="K1452" s="475"/>
      <c r="L1452" s="475"/>
      <c r="M1452" s="476"/>
      <c r="N1452" s="475"/>
    </row>
    <row r="1453" spans="1:14" x14ac:dyDescent="0.2">
      <c r="A1453" s="475"/>
      <c r="B1453" s="475"/>
      <c r="C1453" s="475"/>
      <c r="D1453" s="475"/>
      <c r="E1453" s="475"/>
      <c r="F1453" s="475"/>
      <c r="G1453" s="475"/>
      <c r="H1453" s="476"/>
      <c r="I1453" s="627"/>
      <c r="J1453" s="458"/>
      <c r="K1453" s="475"/>
      <c r="L1453" s="475"/>
      <c r="M1453" s="476"/>
      <c r="N1453" s="475"/>
    </row>
    <row r="1454" spans="1:14" x14ac:dyDescent="0.2">
      <c r="A1454" s="475"/>
      <c r="B1454" s="475"/>
      <c r="C1454" s="475"/>
      <c r="D1454" s="475"/>
      <c r="E1454" s="475"/>
      <c r="F1454" s="475"/>
      <c r="G1454" s="475"/>
      <c r="H1454" s="476"/>
      <c r="I1454" s="627"/>
      <c r="J1454" s="458"/>
      <c r="K1454" s="475"/>
      <c r="L1454" s="475"/>
      <c r="M1454" s="476"/>
      <c r="N1454" s="475"/>
    </row>
    <row r="1455" spans="1:14" x14ac:dyDescent="0.2">
      <c r="A1455" s="475"/>
      <c r="B1455" s="475"/>
      <c r="C1455" s="475"/>
      <c r="D1455" s="475"/>
      <c r="E1455" s="475"/>
      <c r="F1455" s="475"/>
      <c r="G1455" s="475"/>
      <c r="H1455" s="476"/>
      <c r="I1455" s="627"/>
      <c r="J1455" s="458"/>
      <c r="K1455" s="475"/>
      <c r="L1455" s="475"/>
      <c r="M1455" s="476"/>
      <c r="N1455" s="475"/>
    </row>
    <row r="1456" spans="1:14" x14ac:dyDescent="0.2">
      <c r="A1456" s="475"/>
      <c r="B1456" s="475"/>
      <c r="C1456" s="475"/>
      <c r="D1456" s="475"/>
      <c r="E1456" s="475"/>
      <c r="F1456" s="475"/>
      <c r="G1456" s="475"/>
      <c r="H1456" s="476"/>
      <c r="I1456" s="627"/>
      <c r="J1456" s="458"/>
      <c r="K1456" s="475"/>
      <c r="L1456" s="475"/>
      <c r="M1456" s="476"/>
      <c r="N1456" s="475"/>
    </row>
    <row r="1457" spans="1:14" x14ac:dyDescent="0.2">
      <c r="A1457" s="475"/>
      <c r="B1457" s="475"/>
      <c r="C1457" s="475"/>
      <c r="D1457" s="475"/>
      <c r="E1457" s="475"/>
      <c r="F1457" s="475"/>
      <c r="G1457" s="475"/>
      <c r="H1457" s="476"/>
      <c r="I1457" s="627"/>
      <c r="J1457" s="458"/>
      <c r="K1457" s="475"/>
      <c r="L1457" s="475"/>
      <c r="M1457" s="476"/>
      <c r="N1457" s="475"/>
    </row>
    <row r="1458" spans="1:14" x14ac:dyDescent="0.2">
      <c r="A1458" s="475"/>
      <c r="B1458" s="475"/>
      <c r="C1458" s="475"/>
      <c r="D1458" s="475"/>
      <c r="E1458" s="475"/>
      <c r="F1458" s="475"/>
      <c r="G1458" s="475"/>
      <c r="H1458" s="476"/>
      <c r="I1458" s="627"/>
      <c r="J1458" s="458"/>
      <c r="K1458" s="475"/>
      <c r="L1458" s="475"/>
      <c r="M1458" s="476"/>
      <c r="N1458" s="475"/>
    </row>
    <row r="1459" spans="1:14" x14ac:dyDescent="0.2">
      <c r="A1459" s="475"/>
      <c r="B1459" s="475"/>
      <c r="C1459" s="475"/>
      <c r="D1459" s="475"/>
      <c r="E1459" s="475"/>
      <c r="F1459" s="475"/>
      <c r="G1459" s="475"/>
      <c r="H1459" s="476"/>
      <c r="I1459" s="627"/>
      <c r="J1459" s="458"/>
      <c r="K1459" s="475"/>
      <c r="L1459" s="475"/>
      <c r="M1459" s="476"/>
      <c r="N1459" s="475"/>
    </row>
    <row r="1460" spans="1:14" x14ac:dyDescent="0.2">
      <c r="A1460" s="475"/>
      <c r="B1460" s="475"/>
      <c r="C1460" s="475"/>
      <c r="D1460" s="475"/>
      <c r="E1460" s="475"/>
      <c r="F1460" s="475"/>
      <c r="G1460" s="475"/>
      <c r="H1460" s="476"/>
      <c r="I1460" s="627"/>
      <c r="J1460" s="458"/>
      <c r="K1460" s="475"/>
      <c r="L1460" s="475"/>
      <c r="M1460" s="476"/>
      <c r="N1460" s="475"/>
    </row>
    <row r="1461" spans="1:14" x14ac:dyDescent="0.2">
      <c r="A1461" s="475"/>
      <c r="B1461" s="475"/>
      <c r="C1461" s="475"/>
      <c r="D1461" s="475"/>
      <c r="E1461" s="475"/>
      <c r="F1461" s="475"/>
      <c r="G1461" s="475"/>
      <c r="H1461" s="476"/>
      <c r="I1461" s="627"/>
      <c r="J1461" s="458"/>
      <c r="K1461" s="475"/>
      <c r="L1461" s="475"/>
      <c r="M1461" s="476"/>
      <c r="N1461" s="475"/>
    </row>
    <row r="1462" spans="1:14" x14ac:dyDescent="0.2">
      <c r="A1462" s="475"/>
      <c r="B1462" s="475"/>
      <c r="C1462" s="475"/>
      <c r="D1462" s="475"/>
      <c r="E1462" s="475"/>
      <c r="F1462" s="475"/>
      <c r="G1462" s="475"/>
      <c r="H1462" s="476"/>
      <c r="I1462" s="627"/>
      <c r="J1462" s="458"/>
      <c r="K1462" s="475"/>
      <c r="L1462" s="475"/>
      <c r="M1462" s="476"/>
      <c r="N1462" s="475"/>
    </row>
    <row r="1463" spans="1:14" x14ac:dyDescent="0.2">
      <c r="A1463" s="475"/>
      <c r="B1463" s="475"/>
      <c r="C1463" s="475"/>
      <c r="D1463" s="475"/>
      <c r="E1463" s="475"/>
      <c r="F1463" s="475"/>
      <c r="G1463" s="475"/>
      <c r="H1463" s="476"/>
      <c r="I1463" s="627"/>
      <c r="J1463" s="458"/>
      <c r="K1463" s="475"/>
      <c r="L1463" s="475"/>
      <c r="M1463" s="476"/>
      <c r="N1463" s="475"/>
    </row>
    <row r="1464" spans="1:14" x14ac:dyDescent="0.2">
      <c r="A1464" s="475"/>
      <c r="B1464" s="475"/>
      <c r="C1464" s="475"/>
      <c r="D1464" s="475"/>
      <c r="E1464" s="475"/>
      <c r="F1464" s="475"/>
      <c r="G1464" s="475"/>
      <c r="H1464" s="476"/>
      <c r="I1464" s="627"/>
      <c r="J1464" s="458"/>
      <c r="K1464" s="475"/>
      <c r="L1464" s="475"/>
      <c r="M1464" s="476"/>
      <c r="N1464" s="475"/>
    </row>
    <row r="1465" spans="1:14" x14ac:dyDescent="0.2">
      <c r="A1465" s="475"/>
      <c r="B1465" s="475"/>
      <c r="C1465" s="475"/>
      <c r="D1465" s="475"/>
      <c r="E1465" s="475"/>
      <c r="F1465" s="475"/>
      <c r="G1465" s="475"/>
      <c r="H1465" s="476"/>
      <c r="I1465" s="627"/>
      <c r="J1465" s="458"/>
      <c r="K1465" s="475"/>
      <c r="L1465" s="475"/>
      <c r="M1465" s="476"/>
      <c r="N1465" s="475"/>
    </row>
    <row r="1466" spans="1:14" x14ac:dyDescent="0.2">
      <c r="A1466" s="475"/>
      <c r="B1466" s="475"/>
      <c r="C1466" s="475"/>
      <c r="D1466" s="475"/>
      <c r="E1466" s="475"/>
      <c r="F1466" s="475"/>
      <c r="G1466" s="475"/>
      <c r="H1466" s="476"/>
      <c r="I1466" s="627"/>
      <c r="J1466" s="458"/>
      <c r="K1466" s="475"/>
      <c r="L1466" s="475"/>
      <c r="M1466" s="476"/>
      <c r="N1466" s="475"/>
    </row>
    <row r="1467" spans="1:14" x14ac:dyDescent="0.2">
      <c r="A1467" s="475"/>
      <c r="B1467" s="475"/>
      <c r="C1467" s="475"/>
      <c r="D1467" s="475"/>
      <c r="E1467" s="475"/>
      <c r="F1467" s="475"/>
      <c r="G1467" s="475"/>
      <c r="H1467" s="476"/>
      <c r="I1467" s="627"/>
      <c r="J1467" s="458"/>
      <c r="K1467" s="475"/>
      <c r="L1467" s="475"/>
      <c r="M1467" s="476"/>
      <c r="N1467" s="475"/>
    </row>
    <row r="1468" spans="1:14" x14ac:dyDescent="0.2">
      <c r="A1468" s="475"/>
      <c r="B1468" s="475"/>
      <c r="C1468" s="475"/>
      <c r="D1468" s="475"/>
      <c r="E1468" s="475"/>
      <c r="F1468" s="475"/>
      <c r="G1468" s="475"/>
      <c r="H1468" s="476"/>
      <c r="I1468" s="627"/>
      <c r="J1468" s="458"/>
      <c r="K1468" s="475"/>
      <c r="L1468" s="475"/>
      <c r="M1468" s="476"/>
      <c r="N1468" s="475"/>
    </row>
    <row r="1469" spans="1:14" x14ac:dyDescent="0.2">
      <c r="A1469" s="475"/>
      <c r="B1469" s="475"/>
      <c r="C1469" s="475"/>
      <c r="D1469" s="475"/>
      <c r="E1469" s="475"/>
      <c r="F1469" s="475"/>
      <c r="G1469" s="475"/>
      <c r="H1469" s="476"/>
      <c r="I1469" s="627"/>
      <c r="J1469" s="458"/>
      <c r="K1469" s="475"/>
      <c r="L1469" s="475"/>
      <c r="M1469" s="476"/>
      <c r="N1469" s="475"/>
    </row>
    <row r="1470" spans="1:14" x14ac:dyDescent="0.2">
      <c r="A1470" s="475"/>
      <c r="B1470" s="475"/>
      <c r="C1470" s="475"/>
      <c r="D1470" s="475"/>
      <c r="E1470" s="475"/>
      <c r="F1470" s="475"/>
      <c r="G1470" s="475"/>
      <c r="H1470" s="476"/>
      <c r="I1470" s="627"/>
      <c r="J1470" s="458"/>
      <c r="K1470" s="475"/>
      <c r="L1470" s="475"/>
      <c r="M1470" s="476"/>
      <c r="N1470" s="475"/>
    </row>
    <row r="1471" spans="1:14" x14ac:dyDescent="0.2">
      <c r="A1471" s="475"/>
      <c r="B1471" s="475"/>
      <c r="C1471" s="475"/>
      <c r="D1471" s="475"/>
      <c r="E1471" s="475"/>
      <c r="F1471" s="475"/>
      <c r="G1471" s="475"/>
      <c r="H1471" s="476"/>
      <c r="I1471" s="627"/>
      <c r="J1471" s="458"/>
      <c r="K1471" s="475"/>
      <c r="L1471" s="475"/>
      <c r="M1471" s="476"/>
      <c r="N1471" s="475"/>
    </row>
    <row r="1472" spans="1:14" x14ac:dyDescent="0.2">
      <c r="A1472" s="475"/>
      <c r="B1472" s="475"/>
      <c r="C1472" s="475"/>
      <c r="D1472" s="475"/>
      <c r="E1472" s="475"/>
      <c r="F1472" s="475"/>
      <c r="G1472" s="475"/>
      <c r="H1472" s="476"/>
      <c r="I1472" s="627"/>
      <c r="J1472" s="458"/>
      <c r="K1472" s="475"/>
      <c r="L1472" s="475"/>
      <c r="M1472" s="476"/>
      <c r="N1472" s="475"/>
    </row>
    <row r="1473" spans="1:14" x14ac:dyDescent="0.2">
      <c r="A1473" s="475"/>
      <c r="B1473" s="475"/>
      <c r="C1473" s="475"/>
      <c r="D1473" s="475"/>
      <c r="E1473" s="475"/>
      <c r="F1473" s="475"/>
      <c r="G1473" s="475"/>
      <c r="H1473" s="476"/>
      <c r="I1473" s="627"/>
      <c r="J1473" s="458"/>
      <c r="K1473" s="475"/>
      <c r="L1473" s="475"/>
      <c r="M1473" s="476"/>
      <c r="N1473" s="475"/>
    </row>
    <row r="1474" spans="1:14" x14ac:dyDescent="0.2">
      <c r="A1474" s="475"/>
      <c r="B1474" s="475"/>
      <c r="C1474" s="475"/>
      <c r="D1474" s="475"/>
      <c r="E1474" s="475"/>
      <c r="F1474" s="475"/>
      <c r="G1474" s="475"/>
      <c r="H1474" s="476"/>
      <c r="I1474" s="627"/>
      <c r="J1474" s="458"/>
      <c r="K1474" s="475"/>
      <c r="L1474" s="475"/>
      <c r="M1474" s="476"/>
      <c r="N1474" s="475"/>
    </row>
    <row r="1475" spans="1:14" x14ac:dyDescent="0.2">
      <c r="A1475" s="475"/>
      <c r="B1475" s="475"/>
      <c r="C1475" s="475"/>
      <c r="D1475" s="475"/>
      <c r="E1475" s="475"/>
      <c r="F1475" s="475"/>
      <c r="G1475" s="475"/>
      <c r="H1475" s="476"/>
      <c r="I1475" s="627"/>
      <c r="J1475" s="458"/>
      <c r="K1475" s="475"/>
      <c r="L1475" s="475"/>
      <c r="M1475" s="476"/>
      <c r="N1475" s="475"/>
    </row>
    <row r="1476" spans="1:14" x14ac:dyDescent="0.2">
      <c r="A1476" s="475"/>
      <c r="B1476" s="475"/>
      <c r="C1476" s="475"/>
      <c r="D1476" s="475"/>
      <c r="E1476" s="475"/>
      <c r="F1476" s="475"/>
      <c r="G1476" s="475"/>
      <c r="H1476" s="476"/>
      <c r="I1476" s="627"/>
      <c r="J1476" s="458"/>
      <c r="K1476" s="475"/>
      <c r="L1476" s="475"/>
      <c r="M1476" s="476"/>
      <c r="N1476" s="475"/>
    </row>
    <row r="1477" spans="1:14" x14ac:dyDescent="0.2">
      <c r="A1477" s="475"/>
      <c r="B1477" s="475"/>
      <c r="C1477" s="475"/>
      <c r="D1477" s="475"/>
      <c r="E1477" s="475"/>
      <c r="F1477" s="475"/>
      <c r="G1477" s="475"/>
      <c r="H1477" s="476"/>
      <c r="I1477" s="627"/>
      <c r="J1477" s="458"/>
      <c r="K1477" s="475"/>
      <c r="L1477" s="475"/>
      <c r="M1477" s="476"/>
      <c r="N1477" s="475"/>
    </row>
    <row r="1478" spans="1:14" x14ac:dyDescent="0.2">
      <c r="A1478" s="475"/>
      <c r="B1478" s="475"/>
      <c r="C1478" s="475"/>
      <c r="D1478" s="475"/>
      <c r="E1478" s="475"/>
      <c r="F1478" s="475"/>
      <c r="G1478" s="475"/>
      <c r="H1478" s="476"/>
      <c r="I1478" s="627"/>
      <c r="J1478" s="458"/>
      <c r="K1478" s="475"/>
      <c r="L1478" s="475"/>
      <c r="M1478" s="476"/>
      <c r="N1478" s="475"/>
    </row>
    <row r="1479" spans="1:14" x14ac:dyDescent="0.2">
      <c r="A1479" s="475"/>
      <c r="B1479" s="475"/>
      <c r="C1479" s="475"/>
      <c r="D1479" s="475"/>
      <c r="E1479" s="475"/>
      <c r="F1479" s="475"/>
      <c r="G1479" s="475"/>
      <c r="H1479" s="476"/>
      <c r="I1479" s="627"/>
      <c r="J1479" s="458"/>
      <c r="K1479" s="475"/>
      <c r="L1479" s="475"/>
      <c r="M1479" s="476"/>
      <c r="N1479" s="475"/>
    </row>
    <row r="1480" spans="1:14" x14ac:dyDescent="0.2">
      <c r="A1480" s="475"/>
      <c r="B1480" s="475"/>
      <c r="C1480" s="475"/>
      <c r="D1480" s="475"/>
      <c r="E1480" s="475"/>
      <c r="F1480" s="475"/>
      <c r="G1480" s="475"/>
      <c r="H1480" s="476"/>
      <c r="I1480" s="627"/>
      <c r="J1480" s="458"/>
      <c r="K1480" s="475"/>
      <c r="L1480" s="475"/>
      <c r="M1480" s="476"/>
      <c r="N1480" s="475"/>
    </row>
    <row r="1481" spans="1:14" x14ac:dyDescent="0.2">
      <c r="A1481" s="475"/>
      <c r="B1481" s="475"/>
      <c r="C1481" s="475"/>
      <c r="D1481" s="475"/>
      <c r="E1481" s="475"/>
      <c r="F1481" s="475"/>
      <c r="G1481" s="475"/>
      <c r="H1481" s="476"/>
      <c r="I1481" s="627"/>
      <c r="J1481" s="458"/>
      <c r="K1481" s="475"/>
      <c r="L1481" s="475"/>
      <c r="M1481" s="476"/>
      <c r="N1481" s="475"/>
    </row>
    <row r="1482" spans="1:14" x14ac:dyDescent="0.2">
      <c r="A1482" s="475"/>
      <c r="B1482" s="475"/>
      <c r="C1482" s="475"/>
      <c r="D1482" s="475"/>
      <c r="E1482" s="475"/>
      <c r="F1482" s="475"/>
      <c r="G1482" s="475"/>
      <c r="H1482" s="476"/>
      <c r="I1482" s="627"/>
      <c r="J1482" s="458"/>
      <c r="K1482" s="475"/>
      <c r="L1482" s="475"/>
      <c r="M1482" s="476"/>
      <c r="N1482" s="475"/>
    </row>
    <row r="1483" spans="1:14" x14ac:dyDescent="0.2">
      <c r="A1483" s="475"/>
      <c r="B1483" s="475"/>
      <c r="C1483" s="475"/>
      <c r="D1483" s="475"/>
      <c r="E1483" s="475"/>
      <c r="F1483" s="475"/>
      <c r="G1483" s="475"/>
      <c r="H1483" s="476"/>
      <c r="I1483" s="627"/>
      <c r="J1483" s="458"/>
      <c r="K1483" s="475"/>
      <c r="L1483" s="475"/>
      <c r="M1483" s="476"/>
      <c r="N1483" s="475"/>
    </row>
    <row r="1484" spans="1:14" x14ac:dyDescent="0.2">
      <c r="A1484" s="475"/>
      <c r="B1484" s="475"/>
      <c r="C1484" s="475"/>
      <c r="D1484" s="475"/>
      <c r="E1484" s="475"/>
      <c r="F1484" s="475"/>
      <c r="G1484" s="475"/>
      <c r="H1484" s="476"/>
      <c r="I1484" s="627"/>
      <c r="J1484" s="458"/>
      <c r="K1484" s="475"/>
      <c r="L1484" s="475"/>
      <c r="M1484" s="476"/>
      <c r="N1484" s="475"/>
    </row>
    <row r="1485" spans="1:14" x14ac:dyDescent="0.2">
      <c r="A1485" s="475"/>
      <c r="B1485" s="475"/>
      <c r="C1485" s="475"/>
      <c r="D1485" s="475"/>
      <c r="E1485" s="475"/>
      <c r="F1485" s="475"/>
      <c r="G1485" s="475"/>
      <c r="H1485" s="476"/>
      <c r="I1485" s="627"/>
      <c r="J1485" s="458"/>
      <c r="K1485" s="475"/>
      <c r="L1485" s="475"/>
      <c r="M1485" s="476"/>
      <c r="N1485" s="475"/>
    </row>
    <row r="1486" spans="1:14" x14ac:dyDescent="0.2">
      <c r="A1486" s="475"/>
      <c r="B1486" s="475"/>
      <c r="C1486" s="475"/>
      <c r="D1486" s="475"/>
      <c r="E1486" s="475"/>
      <c r="F1486" s="475"/>
      <c r="G1486" s="475"/>
      <c r="H1486" s="476"/>
      <c r="I1486" s="627"/>
      <c r="J1486" s="458"/>
      <c r="K1486" s="475"/>
      <c r="L1486" s="475"/>
      <c r="M1486" s="476"/>
      <c r="N1486" s="475"/>
    </row>
    <row r="1487" spans="1:14" x14ac:dyDescent="0.2">
      <c r="A1487" s="475"/>
      <c r="B1487" s="475"/>
      <c r="C1487" s="475"/>
      <c r="D1487" s="475"/>
      <c r="E1487" s="475"/>
      <c r="F1487" s="475"/>
      <c r="G1487" s="475"/>
      <c r="H1487" s="476"/>
      <c r="I1487" s="627"/>
      <c r="J1487" s="458"/>
      <c r="K1487" s="475"/>
      <c r="L1487" s="475"/>
      <c r="M1487" s="476"/>
      <c r="N1487" s="475"/>
    </row>
    <row r="1488" spans="1:14" x14ac:dyDescent="0.2">
      <c r="A1488" s="475"/>
      <c r="B1488" s="475"/>
      <c r="C1488" s="475"/>
      <c r="D1488" s="475"/>
      <c r="E1488" s="475"/>
      <c r="F1488" s="475"/>
      <c r="G1488" s="475"/>
      <c r="H1488" s="476"/>
      <c r="I1488" s="627"/>
      <c r="J1488" s="458"/>
      <c r="K1488" s="475"/>
      <c r="L1488" s="475"/>
      <c r="M1488" s="476"/>
      <c r="N1488" s="475"/>
    </row>
    <row r="1489" spans="1:14" x14ac:dyDescent="0.2">
      <c r="A1489" s="475"/>
      <c r="B1489" s="475"/>
      <c r="C1489" s="475"/>
      <c r="D1489" s="475"/>
      <c r="E1489" s="475"/>
      <c r="F1489" s="475"/>
      <c r="G1489" s="475"/>
      <c r="H1489" s="476"/>
      <c r="I1489" s="627"/>
      <c r="J1489" s="458"/>
      <c r="K1489" s="475"/>
      <c r="L1489" s="475"/>
      <c r="M1489" s="476"/>
      <c r="N1489" s="475"/>
    </row>
    <row r="1490" spans="1:14" x14ac:dyDescent="0.2">
      <c r="A1490" s="475"/>
      <c r="B1490" s="475"/>
      <c r="C1490" s="475"/>
      <c r="D1490" s="475"/>
      <c r="E1490" s="475"/>
      <c r="F1490" s="475"/>
      <c r="G1490" s="475"/>
      <c r="H1490" s="476"/>
      <c r="I1490" s="627"/>
      <c r="J1490" s="458"/>
      <c r="K1490" s="475"/>
      <c r="L1490" s="475"/>
      <c r="M1490" s="476"/>
      <c r="N1490" s="475"/>
    </row>
    <row r="1491" spans="1:14" x14ac:dyDescent="0.2">
      <c r="A1491" s="475"/>
      <c r="B1491" s="475"/>
      <c r="C1491" s="475"/>
      <c r="D1491" s="475"/>
      <c r="E1491" s="475"/>
      <c r="F1491" s="475"/>
      <c r="G1491" s="475"/>
      <c r="H1491" s="476"/>
      <c r="I1491" s="627"/>
      <c r="J1491" s="458"/>
      <c r="K1491" s="475"/>
      <c r="L1491" s="475"/>
      <c r="M1491" s="476"/>
      <c r="N1491" s="475"/>
    </row>
    <row r="1492" spans="1:14" x14ac:dyDescent="0.2">
      <c r="A1492" s="475"/>
      <c r="B1492" s="475"/>
      <c r="C1492" s="475"/>
      <c r="D1492" s="475"/>
      <c r="E1492" s="475"/>
      <c r="F1492" s="475"/>
      <c r="G1492" s="475"/>
      <c r="H1492" s="476"/>
      <c r="I1492" s="627"/>
      <c r="J1492" s="458"/>
      <c r="K1492" s="475"/>
      <c r="L1492" s="475"/>
      <c r="M1492" s="476"/>
      <c r="N1492" s="475"/>
    </row>
    <row r="1493" spans="1:14" x14ac:dyDescent="0.2">
      <c r="A1493" s="475"/>
      <c r="B1493" s="475"/>
      <c r="C1493" s="475"/>
      <c r="D1493" s="475"/>
      <c r="E1493" s="475"/>
      <c r="F1493" s="475"/>
      <c r="G1493" s="475"/>
      <c r="H1493" s="476"/>
      <c r="I1493" s="627"/>
      <c r="J1493" s="458"/>
      <c r="K1493" s="475"/>
      <c r="L1493" s="475"/>
      <c r="M1493" s="476"/>
      <c r="N1493" s="475"/>
    </row>
    <row r="1494" spans="1:14" x14ac:dyDescent="0.2">
      <c r="A1494" s="475"/>
      <c r="B1494" s="475"/>
      <c r="C1494" s="475"/>
      <c r="D1494" s="475"/>
      <c r="E1494" s="475"/>
      <c r="F1494" s="475"/>
      <c r="G1494" s="475"/>
      <c r="H1494" s="476"/>
      <c r="I1494" s="627"/>
      <c r="J1494" s="458"/>
      <c r="K1494" s="475"/>
      <c r="L1494" s="475"/>
      <c r="M1494" s="476"/>
      <c r="N1494" s="475"/>
    </row>
    <row r="1495" spans="1:14" x14ac:dyDescent="0.2">
      <c r="A1495" s="475"/>
      <c r="B1495" s="475"/>
      <c r="C1495" s="475"/>
      <c r="D1495" s="475"/>
      <c r="E1495" s="475"/>
      <c r="F1495" s="475"/>
      <c r="G1495" s="475"/>
      <c r="H1495" s="476"/>
      <c r="I1495" s="627"/>
      <c r="J1495" s="458"/>
      <c r="K1495" s="475"/>
      <c r="L1495" s="475"/>
      <c r="M1495" s="476"/>
      <c r="N1495" s="475"/>
    </row>
    <row r="1496" spans="1:14" x14ac:dyDescent="0.2">
      <c r="A1496" s="475"/>
      <c r="B1496" s="475"/>
      <c r="C1496" s="475"/>
      <c r="D1496" s="475"/>
      <c r="E1496" s="475"/>
      <c r="F1496" s="475"/>
      <c r="G1496" s="475"/>
      <c r="H1496" s="476"/>
      <c r="I1496" s="627"/>
      <c r="J1496" s="458"/>
      <c r="K1496" s="475"/>
      <c r="L1496" s="475"/>
      <c r="M1496" s="476"/>
      <c r="N1496" s="475"/>
    </row>
    <row r="1497" spans="1:14" x14ac:dyDescent="0.2">
      <c r="A1497" s="475"/>
      <c r="B1497" s="475"/>
      <c r="C1497" s="475"/>
      <c r="D1497" s="475"/>
      <c r="E1497" s="475"/>
      <c r="F1497" s="475"/>
      <c r="G1497" s="475"/>
      <c r="H1497" s="476"/>
      <c r="I1497" s="627"/>
      <c r="J1497" s="458"/>
      <c r="K1497" s="475"/>
      <c r="L1497" s="475"/>
      <c r="M1497" s="476"/>
      <c r="N1497" s="475"/>
    </row>
    <row r="1498" spans="1:14" x14ac:dyDescent="0.2">
      <c r="A1498" s="475"/>
      <c r="B1498" s="475"/>
      <c r="C1498" s="475"/>
      <c r="D1498" s="475"/>
      <c r="E1498" s="475"/>
      <c r="F1498" s="475"/>
      <c r="G1498" s="475"/>
      <c r="H1498" s="476"/>
      <c r="I1498" s="627"/>
      <c r="J1498" s="458"/>
      <c r="K1498" s="475"/>
      <c r="L1498" s="475"/>
      <c r="M1498" s="476"/>
      <c r="N1498" s="475"/>
    </row>
    <row r="1499" spans="1:14" x14ac:dyDescent="0.2">
      <c r="A1499" s="475"/>
      <c r="B1499" s="475"/>
      <c r="C1499" s="475"/>
      <c r="D1499" s="475"/>
      <c r="E1499" s="475"/>
      <c r="F1499" s="475"/>
      <c r="G1499" s="475"/>
      <c r="H1499" s="476"/>
      <c r="I1499" s="627"/>
      <c r="J1499" s="458"/>
      <c r="K1499" s="475"/>
      <c r="L1499" s="475"/>
      <c r="M1499" s="476"/>
      <c r="N1499" s="475"/>
    </row>
    <row r="1500" spans="1:14" x14ac:dyDescent="0.2">
      <c r="A1500" s="475"/>
      <c r="B1500" s="475"/>
      <c r="C1500" s="475"/>
      <c r="D1500" s="475"/>
      <c r="E1500" s="475"/>
      <c r="F1500" s="475"/>
      <c r="G1500" s="475"/>
      <c r="H1500" s="476"/>
      <c r="I1500" s="627"/>
      <c r="J1500" s="458"/>
      <c r="K1500" s="475"/>
      <c r="L1500" s="475"/>
      <c r="M1500" s="476"/>
      <c r="N1500" s="475"/>
    </row>
    <row r="1501" spans="1:14" x14ac:dyDescent="0.2">
      <c r="A1501" s="475"/>
      <c r="B1501" s="475"/>
      <c r="C1501" s="475"/>
      <c r="D1501" s="475"/>
      <c r="E1501" s="475"/>
      <c r="F1501" s="475"/>
      <c r="G1501" s="475"/>
      <c r="H1501" s="476"/>
      <c r="I1501" s="627"/>
      <c r="J1501" s="458"/>
      <c r="K1501" s="475"/>
      <c r="L1501" s="475"/>
      <c r="M1501" s="476"/>
      <c r="N1501" s="475"/>
    </row>
    <row r="1502" spans="1:14" x14ac:dyDescent="0.2">
      <c r="A1502" s="475"/>
      <c r="B1502" s="475"/>
      <c r="C1502" s="475"/>
      <c r="D1502" s="475"/>
      <c r="E1502" s="475"/>
      <c r="F1502" s="475"/>
      <c r="G1502" s="475"/>
      <c r="H1502" s="476"/>
      <c r="I1502" s="627"/>
      <c r="J1502" s="458"/>
      <c r="K1502" s="475"/>
      <c r="L1502" s="475"/>
      <c r="M1502" s="476"/>
      <c r="N1502" s="475"/>
    </row>
    <row r="1503" spans="1:14" x14ac:dyDescent="0.2">
      <c r="A1503" s="475"/>
      <c r="B1503" s="475"/>
      <c r="C1503" s="475"/>
      <c r="D1503" s="475"/>
      <c r="E1503" s="475"/>
      <c r="F1503" s="475"/>
      <c r="G1503" s="475"/>
      <c r="H1503" s="476"/>
      <c r="I1503" s="627"/>
      <c r="J1503" s="458"/>
      <c r="K1503" s="475"/>
      <c r="L1503" s="475"/>
      <c r="M1503" s="476"/>
      <c r="N1503" s="475"/>
    </row>
    <row r="1504" spans="1:14" x14ac:dyDescent="0.2">
      <c r="A1504" s="475"/>
      <c r="B1504" s="475"/>
      <c r="C1504" s="475"/>
      <c r="D1504" s="475"/>
      <c r="E1504" s="475"/>
      <c r="F1504" s="475"/>
      <c r="G1504" s="475"/>
      <c r="H1504" s="476"/>
      <c r="I1504" s="627"/>
      <c r="J1504" s="458"/>
      <c r="K1504" s="475"/>
      <c r="L1504" s="475"/>
      <c r="M1504" s="476"/>
      <c r="N1504" s="475"/>
    </row>
    <row r="1505" spans="1:14" x14ac:dyDescent="0.2">
      <c r="A1505" s="475"/>
      <c r="B1505" s="475"/>
      <c r="C1505" s="475"/>
      <c r="D1505" s="475"/>
      <c r="E1505" s="475"/>
      <c r="F1505" s="475"/>
      <c r="G1505" s="475"/>
      <c r="H1505" s="476"/>
      <c r="I1505" s="627"/>
      <c r="J1505" s="458"/>
      <c r="K1505" s="475"/>
      <c r="L1505" s="475"/>
      <c r="M1505" s="476"/>
      <c r="N1505" s="475"/>
    </row>
    <row r="1506" spans="1:14" x14ac:dyDescent="0.2">
      <c r="A1506" s="475"/>
      <c r="B1506" s="475"/>
      <c r="C1506" s="475"/>
      <c r="D1506" s="475"/>
      <c r="E1506" s="475"/>
      <c r="F1506" s="475"/>
      <c r="G1506" s="475"/>
      <c r="H1506" s="476"/>
      <c r="I1506" s="627"/>
      <c r="J1506" s="458"/>
      <c r="K1506" s="475"/>
      <c r="L1506" s="475"/>
      <c r="M1506" s="476"/>
      <c r="N1506" s="475"/>
    </row>
    <row r="1507" spans="1:14" x14ac:dyDescent="0.2">
      <c r="A1507" s="475"/>
      <c r="B1507" s="475"/>
      <c r="C1507" s="475"/>
      <c r="D1507" s="475"/>
      <c r="E1507" s="475"/>
      <c r="F1507" s="475"/>
      <c r="G1507" s="475"/>
      <c r="H1507" s="476"/>
      <c r="I1507" s="627"/>
      <c r="J1507" s="458"/>
      <c r="K1507" s="475"/>
      <c r="L1507" s="475"/>
      <c r="M1507" s="476"/>
      <c r="N1507" s="475"/>
    </row>
    <row r="1508" spans="1:14" x14ac:dyDescent="0.2">
      <c r="A1508" s="475"/>
      <c r="B1508" s="475"/>
      <c r="C1508" s="475"/>
      <c r="D1508" s="475"/>
      <c r="E1508" s="475"/>
      <c r="F1508" s="475"/>
      <c r="G1508" s="475"/>
      <c r="H1508" s="476"/>
      <c r="I1508" s="627"/>
      <c r="J1508" s="458"/>
      <c r="K1508" s="475"/>
      <c r="L1508" s="475"/>
      <c r="M1508" s="476"/>
      <c r="N1508" s="475"/>
    </row>
    <row r="1509" spans="1:14" x14ac:dyDescent="0.2">
      <c r="A1509" s="475"/>
      <c r="B1509" s="475"/>
      <c r="C1509" s="475"/>
      <c r="D1509" s="475"/>
      <c r="E1509" s="475"/>
      <c r="F1509" s="475"/>
      <c r="G1509" s="475"/>
      <c r="H1509" s="476"/>
      <c r="I1509" s="627"/>
      <c r="J1509" s="458"/>
      <c r="K1509" s="475"/>
      <c r="L1509" s="475"/>
      <c r="M1509" s="476"/>
      <c r="N1509" s="475"/>
    </row>
    <row r="1510" spans="1:14" x14ac:dyDescent="0.2">
      <c r="A1510" s="475"/>
      <c r="B1510" s="475"/>
      <c r="C1510" s="475"/>
      <c r="D1510" s="475"/>
      <c r="E1510" s="475"/>
      <c r="F1510" s="475"/>
      <c r="G1510" s="475"/>
      <c r="H1510" s="476"/>
      <c r="I1510" s="627"/>
      <c r="J1510" s="458"/>
      <c r="K1510" s="475"/>
      <c r="L1510" s="475"/>
      <c r="M1510" s="476"/>
      <c r="N1510" s="475"/>
    </row>
    <row r="1511" spans="1:14" x14ac:dyDescent="0.2">
      <c r="A1511" s="475"/>
      <c r="B1511" s="475"/>
      <c r="C1511" s="475"/>
      <c r="D1511" s="475"/>
      <c r="E1511" s="475"/>
      <c r="F1511" s="475"/>
      <c r="G1511" s="475"/>
      <c r="H1511" s="476"/>
      <c r="I1511" s="627"/>
      <c r="J1511" s="458"/>
      <c r="K1511" s="475"/>
      <c r="L1511" s="475"/>
      <c r="M1511" s="476"/>
      <c r="N1511" s="475"/>
    </row>
    <row r="1512" spans="1:14" x14ac:dyDescent="0.2">
      <c r="A1512" s="475"/>
      <c r="B1512" s="475"/>
      <c r="C1512" s="475"/>
      <c r="D1512" s="475"/>
      <c r="E1512" s="475"/>
      <c r="F1512" s="475"/>
      <c r="G1512" s="475"/>
      <c r="H1512" s="476"/>
      <c r="I1512" s="627"/>
      <c r="J1512" s="458"/>
      <c r="K1512" s="475"/>
      <c r="L1512" s="475"/>
      <c r="M1512" s="476"/>
      <c r="N1512" s="475"/>
    </row>
    <row r="1513" spans="1:14" x14ac:dyDescent="0.2">
      <c r="A1513" s="475"/>
      <c r="B1513" s="475"/>
      <c r="C1513" s="475"/>
      <c r="D1513" s="475"/>
      <c r="E1513" s="475"/>
      <c r="F1513" s="475"/>
      <c r="G1513" s="475"/>
      <c r="H1513" s="476"/>
      <c r="I1513" s="627"/>
      <c r="J1513" s="458"/>
      <c r="K1513" s="475"/>
      <c r="L1513" s="475"/>
      <c r="M1513" s="476"/>
      <c r="N1513" s="475"/>
    </row>
    <row r="1514" spans="1:14" x14ac:dyDescent="0.2">
      <c r="A1514" s="475"/>
      <c r="B1514" s="475"/>
      <c r="C1514" s="475"/>
      <c r="D1514" s="475"/>
      <c r="E1514" s="475"/>
      <c r="F1514" s="475"/>
      <c r="G1514" s="475"/>
      <c r="H1514" s="476"/>
      <c r="I1514" s="627"/>
      <c r="J1514" s="458"/>
      <c r="K1514" s="475"/>
      <c r="L1514" s="475"/>
      <c r="M1514" s="476"/>
      <c r="N1514" s="475"/>
    </row>
    <row r="1515" spans="1:14" x14ac:dyDescent="0.2">
      <c r="A1515" s="475"/>
      <c r="B1515" s="475"/>
      <c r="C1515" s="475"/>
      <c r="D1515" s="475"/>
      <c r="E1515" s="475"/>
      <c r="F1515" s="475"/>
      <c r="G1515" s="475"/>
      <c r="H1515" s="476"/>
      <c r="I1515" s="627"/>
      <c r="J1515" s="458"/>
      <c r="K1515" s="475"/>
      <c r="L1515" s="475"/>
      <c r="M1515" s="476"/>
      <c r="N1515" s="475"/>
    </row>
    <row r="1516" spans="1:14" x14ac:dyDescent="0.2">
      <c r="A1516" s="475"/>
      <c r="B1516" s="475"/>
      <c r="C1516" s="475"/>
      <c r="D1516" s="475"/>
      <c r="E1516" s="475"/>
      <c r="F1516" s="475"/>
      <c r="G1516" s="475"/>
      <c r="H1516" s="476"/>
      <c r="I1516" s="627"/>
      <c r="J1516" s="458"/>
      <c r="K1516" s="475"/>
      <c r="L1516" s="475"/>
      <c r="M1516" s="476"/>
      <c r="N1516" s="475"/>
    </row>
    <row r="1517" spans="1:14" x14ac:dyDescent="0.2">
      <c r="A1517" s="475"/>
      <c r="B1517" s="475"/>
      <c r="C1517" s="475"/>
      <c r="D1517" s="475"/>
      <c r="E1517" s="475"/>
      <c r="F1517" s="475"/>
      <c r="G1517" s="475"/>
      <c r="H1517" s="476"/>
      <c r="I1517" s="627"/>
      <c r="J1517" s="458"/>
      <c r="K1517" s="475"/>
      <c r="L1517" s="475"/>
      <c r="M1517" s="476"/>
      <c r="N1517" s="475"/>
    </row>
    <row r="1518" spans="1:14" x14ac:dyDescent="0.2">
      <c r="A1518" s="475"/>
      <c r="B1518" s="475"/>
      <c r="C1518" s="475"/>
      <c r="D1518" s="475"/>
      <c r="E1518" s="475"/>
      <c r="F1518" s="475"/>
      <c r="G1518" s="475"/>
      <c r="H1518" s="476"/>
      <c r="I1518" s="627"/>
      <c r="J1518" s="458"/>
      <c r="K1518" s="475"/>
      <c r="L1518" s="475"/>
      <c r="M1518" s="476"/>
      <c r="N1518" s="475"/>
    </row>
    <row r="1519" spans="1:14" x14ac:dyDescent="0.2">
      <c r="A1519" s="475"/>
      <c r="B1519" s="475"/>
      <c r="C1519" s="475"/>
      <c r="D1519" s="475"/>
      <c r="E1519" s="475"/>
      <c r="F1519" s="475"/>
      <c r="G1519" s="475"/>
      <c r="H1519" s="476"/>
      <c r="I1519" s="627"/>
      <c r="J1519" s="458"/>
      <c r="K1519" s="475"/>
      <c r="L1519" s="475"/>
      <c r="M1519" s="476"/>
      <c r="N1519" s="475"/>
    </row>
    <row r="1520" spans="1:14" x14ac:dyDescent="0.2">
      <c r="A1520" s="475"/>
      <c r="B1520" s="475"/>
      <c r="C1520" s="475"/>
      <c r="D1520" s="475"/>
      <c r="E1520" s="475"/>
      <c r="F1520" s="475"/>
      <c r="G1520" s="475"/>
      <c r="H1520" s="476"/>
      <c r="I1520" s="627"/>
      <c r="J1520" s="458"/>
      <c r="K1520" s="475"/>
      <c r="L1520" s="475"/>
      <c r="M1520" s="476"/>
      <c r="N1520" s="475"/>
    </row>
    <row r="1521" spans="1:14" x14ac:dyDescent="0.2">
      <c r="A1521" s="475"/>
      <c r="B1521" s="475"/>
      <c r="C1521" s="475"/>
      <c r="D1521" s="475"/>
      <c r="E1521" s="475"/>
      <c r="F1521" s="475"/>
      <c r="G1521" s="475"/>
      <c r="H1521" s="476"/>
      <c r="I1521" s="627"/>
      <c r="J1521" s="458"/>
      <c r="K1521" s="475"/>
      <c r="L1521" s="475"/>
      <c r="M1521" s="476"/>
      <c r="N1521" s="475"/>
    </row>
    <row r="1522" spans="1:14" x14ac:dyDescent="0.2">
      <c r="A1522" s="475"/>
      <c r="B1522" s="475"/>
      <c r="C1522" s="475"/>
      <c r="D1522" s="475"/>
      <c r="E1522" s="475"/>
      <c r="F1522" s="475"/>
      <c r="G1522" s="475"/>
      <c r="H1522" s="476"/>
      <c r="I1522" s="627"/>
      <c r="J1522" s="458"/>
      <c r="K1522" s="475"/>
      <c r="L1522" s="475"/>
      <c r="M1522" s="476"/>
      <c r="N1522" s="475"/>
    </row>
    <row r="1523" spans="1:14" x14ac:dyDescent="0.2">
      <c r="A1523" s="475"/>
      <c r="B1523" s="475"/>
      <c r="C1523" s="475"/>
      <c r="D1523" s="475"/>
      <c r="E1523" s="475"/>
      <c r="F1523" s="475"/>
      <c r="G1523" s="475"/>
      <c r="H1523" s="476"/>
      <c r="I1523" s="627"/>
      <c r="J1523" s="458"/>
      <c r="K1523" s="475"/>
      <c r="L1523" s="475"/>
      <c r="M1523" s="476"/>
      <c r="N1523" s="475"/>
    </row>
    <row r="1524" spans="1:14" x14ac:dyDescent="0.2">
      <c r="A1524" s="475"/>
      <c r="B1524" s="475"/>
      <c r="C1524" s="475"/>
      <c r="D1524" s="475"/>
      <c r="E1524" s="475"/>
      <c r="F1524" s="475"/>
      <c r="G1524" s="475"/>
      <c r="H1524" s="476"/>
      <c r="I1524" s="627"/>
      <c r="J1524" s="458"/>
      <c r="K1524" s="475"/>
      <c r="L1524" s="475"/>
      <c r="M1524" s="476"/>
      <c r="N1524" s="475"/>
    </row>
    <row r="1525" spans="1:14" x14ac:dyDescent="0.2">
      <c r="A1525" s="475"/>
      <c r="B1525" s="475"/>
      <c r="C1525" s="475"/>
      <c r="D1525" s="475"/>
      <c r="E1525" s="475"/>
      <c r="F1525" s="475"/>
      <c r="G1525" s="475"/>
      <c r="H1525" s="476"/>
      <c r="I1525" s="627"/>
      <c r="J1525" s="458"/>
      <c r="K1525" s="475"/>
      <c r="L1525" s="475"/>
      <c r="M1525" s="476"/>
      <c r="N1525" s="475"/>
    </row>
    <row r="1526" spans="1:14" x14ac:dyDescent="0.2">
      <c r="A1526" s="475"/>
      <c r="B1526" s="475"/>
      <c r="C1526" s="475"/>
      <c r="D1526" s="475"/>
      <c r="E1526" s="475"/>
      <c r="F1526" s="475"/>
      <c r="G1526" s="475"/>
      <c r="H1526" s="476"/>
      <c r="I1526" s="627"/>
      <c r="J1526" s="458"/>
      <c r="K1526" s="475"/>
      <c r="L1526" s="475"/>
      <c r="M1526" s="476"/>
      <c r="N1526" s="475"/>
    </row>
    <row r="1527" spans="1:14" x14ac:dyDescent="0.2">
      <c r="A1527" s="475"/>
      <c r="B1527" s="475"/>
      <c r="C1527" s="475"/>
      <c r="D1527" s="475"/>
      <c r="E1527" s="475"/>
      <c r="F1527" s="475"/>
      <c r="G1527" s="475"/>
      <c r="H1527" s="476"/>
      <c r="I1527" s="627"/>
      <c r="J1527" s="458"/>
      <c r="K1527" s="475"/>
      <c r="L1527" s="475"/>
      <c r="M1527" s="476"/>
      <c r="N1527" s="475"/>
    </row>
    <row r="1528" spans="1:14" x14ac:dyDescent="0.2">
      <c r="A1528" s="475"/>
      <c r="B1528" s="475"/>
      <c r="C1528" s="475"/>
      <c r="D1528" s="475"/>
      <c r="E1528" s="475"/>
      <c r="F1528" s="475"/>
      <c r="G1528" s="475"/>
      <c r="H1528" s="476"/>
      <c r="I1528" s="627"/>
      <c r="J1528" s="458"/>
      <c r="K1528" s="475"/>
      <c r="L1528" s="475"/>
      <c r="M1528" s="476"/>
      <c r="N1528" s="475"/>
    </row>
    <row r="1529" spans="1:14" x14ac:dyDescent="0.2">
      <c r="A1529" s="475"/>
      <c r="B1529" s="475"/>
      <c r="C1529" s="475"/>
      <c r="D1529" s="475"/>
      <c r="E1529" s="475"/>
      <c r="F1529" s="475"/>
      <c r="G1529" s="475"/>
      <c r="H1529" s="476"/>
      <c r="I1529" s="627"/>
      <c r="J1529" s="458"/>
      <c r="K1529" s="475"/>
      <c r="L1529" s="475"/>
      <c r="M1529" s="476"/>
      <c r="N1529" s="475"/>
    </row>
    <row r="1530" spans="1:14" x14ac:dyDescent="0.2">
      <c r="A1530" s="475"/>
      <c r="B1530" s="475"/>
      <c r="C1530" s="475"/>
      <c r="D1530" s="475"/>
      <c r="E1530" s="475"/>
      <c r="F1530" s="475"/>
      <c r="G1530" s="475"/>
      <c r="H1530" s="476"/>
      <c r="I1530" s="627"/>
      <c r="J1530" s="458"/>
      <c r="K1530" s="475"/>
      <c r="L1530" s="475"/>
      <c r="M1530" s="476"/>
      <c r="N1530" s="475"/>
    </row>
    <row r="1531" spans="1:14" x14ac:dyDescent="0.2">
      <c r="A1531" s="475"/>
      <c r="B1531" s="475"/>
      <c r="C1531" s="475"/>
      <c r="D1531" s="475"/>
      <c r="E1531" s="475"/>
      <c r="F1531" s="475"/>
      <c r="G1531" s="475"/>
      <c r="H1531" s="476"/>
      <c r="I1531" s="627"/>
      <c r="J1531" s="458"/>
      <c r="K1531" s="475"/>
      <c r="L1531" s="475"/>
      <c r="M1531" s="476"/>
      <c r="N1531" s="475"/>
    </row>
    <row r="1532" spans="1:14" x14ac:dyDescent="0.2">
      <c r="A1532" s="475"/>
      <c r="B1532" s="475"/>
      <c r="C1532" s="475"/>
      <c r="D1532" s="475"/>
      <c r="E1532" s="475"/>
      <c r="F1532" s="475"/>
      <c r="G1532" s="475"/>
      <c r="H1532" s="476"/>
      <c r="I1532" s="627"/>
      <c r="J1532" s="458"/>
      <c r="K1532" s="475"/>
      <c r="L1532" s="475"/>
      <c r="M1532" s="476"/>
      <c r="N1532" s="475"/>
    </row>
    <row r="1533" spans="1:14" x14ac:dyDescent="0.2">
      <c r="A1533" s="475"/>
      <c r="B1533" s="475"/>
      <c r="C1533" s="475"/>
      <c r="D1533" s="475"/>
      <c r="E1533" s="475"/>
      <c r="F1533" s="475"/>
      <c r="G1533" s="475"/>
      <c r="H1533" s="476"/>
      <c r="I1533" s="627"/>
      <c r="J1533" s="458"/>
      <c r="K1533" s="475"/>
      <c r="L1533" s="475"/>
      <c r="M1533" s="476"/>
      <c r="N1533" s="475"/>
    </row>
    <row r="1534" spans="1:14" x14ac:dyDescent="0.2">
      <c r="A1534" s="475"/>
      <c r="B1534" s="475"/>
      <c r="C1534" s="475"/>
      <c r="D1534" s="475"/>
      <c r="E1534" s="475"/>
      <c r="F1534" s="475"/>
      <c r="G1534" s="475"/>
      <c r="H1534" s="476"/>
      <c r="I1534" s="627"/>
      <c r="J1534" s="458"/>
      <c r="K1534" s="475"/>
      <c r="L1534" s="475"/>
      <c r="M1534" s="476"/>
      <c r="N1534" s="475"/>
    </row>
    <row r="1535" spans="1:14" x14ac:dyDescent="0.2">
      <c r="A1535" s="475"/>
      <c r="B1535" s="475"/>
      <c r="C1535" s="475"/>
      <c r="D1535" s="475"/>
      <c r="E1535" s="475"/>
      <c r="F1535" s="475"/>
      <c r="G1535" s="475"/>
      <c r="H1535" s="476"/>
      <c r="I1535" s="627"/>
      <c r="J1535" s="458"/>
      <c r="K1535" s="475"/>
      <c r="L1535" s="475"/>
      <c r="M1535" s="476"/>
      <c r="N1535" s="475"/>
    </row>
    <row r="1536" spans="1:14" x14ac:dyDescent="0.2">
      <c r="A1536" s="475"/>
      <c r="B1536" s="475"/>
      <c r="C1536" s="475"/>
      <c r="D1536" s="475"/>
      <c r="E1536" s="475"/>
      <c r="F1536" s="475"/>
      <c r="G1536" s="475"/>
      <c r="H1536" s="476"/>
      <c r="I1536" s="627"/>
      <c r="J1536" s="458"/>
      <c r="K1536" s="475"/>
      <c r="L1536" s="475"/>
      <c r="M1536" s="476"/>
      <c r="N1536" s="475"/>
    </row>
    <row r="1537" spans="1:14" x14ac:dyDescent="0.2">
      <c r="A1537" s="475"/>
      <c r="B1537" s="475"/>
      <c r="C1537" s="475"/>
      <c r="D1537" s="475"/>
      <c r="E1537" s="475"/>
      <c r="F1537" s="475"/>
      <c r="G1537" s="475"/>
      <c r="H1537" s="476"/>
      <c r="I1537" s="627"/>
      <c r="J1537" s="458"/>
      <c r="K1537" s="475"/>
      <c r="L1537" s="475"/>
      <c r="M1537" s="476"/>
      <c r="N1537" s="475"/>
    </row>
    <row r="1538" spans="1:14" x14ac:dyDescent="0.2">
      <c r="A1538" s="475"/>
      <c r="B1538" s="475"/>
      <c r="C1538" s="475"/>
      <c r="D1538" s="475"/>
      <c r="E1538" s="475"/>
      <c r="F1538" s="475"/>
      <c r="G1538" s="475"/>
      <c r="H1538" s="476"/>
      <c r="I1538" s="627"/>
      <c r="J1538" s="458"/>
      <c r="K1538" s="475"/>
      <c r="L1538" s="475"/>
      <c r="M1538" s="476"/>
      <c r="N1538" s="475"/>
    </row>
    <row r="1539" spans="1:14" x14ac:dyDescent="0.2">
      <c r="A1539" s="475"/>
      <c r="B1539" s="475"/>
      <c r="C1539" s="475"/>
      <c r="D1539" s="475"/>
      <c r="E1539" s="475"/>
      <c r="F1539" s="475"/>
      <c r="G1539" s="475"/>
      <c r="H1539" s="476"/>
      <c r="I1539" s="627"/>
      <c r="J1539" s="458"/>
      <c r="K1539" s="475"/>
      <c r="L1539" s="475"/>
      <c r="M1539" s="476"/>
      <c r="N1539" s="475"/>
    </row>
    <row r="1540" spans="1:14" x14ac:dyDescent="0.2">
      <c r="A1540" s="475"/>
      <c r="B1540" s="475"/>
      <c r="C1540" s="475"/>
      <c r="D1540" s="475"/>
      <c r="E1540" s="475"/>
      <c r="F1540" s="475"/>
      <c r="G1540" s="475"/>
      <c r="H1540" s="476"/>
      <c r="I1540" s="627"/>
      <c r="J1540" s="458"/>
      <c r="K1540" s="475"/>
      <c r="L1540" s="475"/>
      <c r="M1540" s="476"/>
      <c r="N1540" s="475"/>
    </row>
    <row r="1541" spans="1:14" x14ac:dyDescent="0.2">
      <c r="A1541" s="475"/>
      <c r="B1541" s="475"/>
      <c r="C1541" s="475"/>
      <c r="D1541" s="475"/>
      <c r="E1541" s="475"/>
      <c r="F1541" s="475"/>
      <c r="G1541" s="475"/>
      <c r="H1541" s="476"/>
      <c r="I1541" s="627"/>
      <c r="J1541" s="458"/>
      <c r="K1541" s="475"/>
      <c r="L1541" s="475"/>
      <c r="M1541" s="476"/>
      <c r="N1541" s="475"/>
    </row>
    <row r="1542" spans="1:14" x14ac:dyDescent="0.2">
      <c r="A1542" s="475"/>
      <c r="B1542" s="475"/>
      <c r="C1542" s="475"/>
      <c r="D1542" s="475"/>
      <c r="E1542" s="475"/>
      <c r="F1542" s="475"/>
      <c r="G1542" s="475"/>
      <c r="H1542" s="476"/>
      <c r="I1542" s="627"/>
      <c r="J1542" s="458"/>
      <c r="K1542" s="475"/>
      <c r="L1542" s="475"/>
      <c r="M1542" s="476"/>
      <c r="N1542" s="475"/>
    </row>
    <row r="1543" spans="1:14" x14ac:dyDescent="0.2">
      <c r="A1543" s="475"/>
      <c r="B1543" s="475"/>
      <c r="C1543" s="475"/>
      <c r="D1543" s="475"/>
      <c r="E1543" s="475"/>
      <c r="F1543" s="475"/>
      <c r="G1543" s="475"/>
      <c r="H1543" s="476"/>
      <c r="I1543" s="627"/>
      <c r="J1543" s="458"/>
      <c r="K1543" s="475"/>
      <c r="L1543" s="475"/>
      <c r="M1543" s="476"/>
      <c r="N1543" s="475"/>
    </row>
    <row r="1544" spans="1:14" x14ac:dyDescent="0.2">
      <c r="A1544" s="475"/>
      <c r="B1544" s="475"/>
      <c r="C1544" s="475"/>
      <c r="D1544" s="475"/>
      <c r="E1544" s="475"/>
      <c r="F1544" s="475"/>
      <c r="G1544" s="475"/>
      <c r="H1544" s="476"/>
      <c r="I1544" s="627"/>
      <c r="J1544" s="458"/>
      <c r="K1544" s="475"/>
      <c r="L1544" s="475"/>
      <c r="M1544" s="476"/>
      <c r="N1544" s="475"/>
    </row>
    <row r="1545" spans="1:14" x14ac:dyDescent="0.2">
      <c r="A1545" s="475"/>
      <c r="B1545" s="475"/>
      <c r="C1545" s="475"/>
      <c r="D1545" s="475"/>
      <c r="E1545" s="475"/>
      <c r="F1545" s="475"/>
      <c r="G1545" s="475"/>
      <c r="H1545" s="476"/>
      <c r="I1545" s="627"/>
      <c r="J1545" s="458"/>
      <c r="K1545" s="475"/>
      <c r="L1545" s="475"/>
      <c r="M1545" s="476"/>
      <c r="N1545" s="475"/>
    </row>
    <row r="1546" spans="1:14" x14ac:dyDescent="0.2">
      <c r="A1546" s="475"/>
      <c r="B1546" s="475"/>
      <c r="C1546" s="475"/>
      <c r="D1546" s="475"/>
      <c r="E1546" s="475"/>
      <c r="F1546" s="475"/>
      <c r="G1546" s="475"/>
      <c r="H1546" s="476"/>
      <c r="I1546" s="627"/>
      <c r="J1546" s="458"/>
      <c r="K1546" s="475"/>
      <c r="L1546" s="475"/>
      <c r="M1546" s="476"/>
      <c r="N1546" s="475"/>
    </row>
    <row r="1547" spans="1:14" x14ac:dyDescent="0.2">
      <c r="A1547" s="475"/>
      <c r="B1547" s="475"/>
      <c r="C1547" s="475"/>
      <c r="D1547" s="475"/>
      <c r="E1547" s="475"/>
      <c r="F1547" s="475"/>
      <c r="G1547" s="475"/>
      <c r="H1547" s="476"/>
      <c r="I1547" s="627"/>
      <c r="J1547" s="458"/>
      <c r="K1547" s="475"/>
      <c r="L1547" s="475"/>
      <c r="M1547" s="476"/>
      <c r="N1547" s="475"/>
    </row>
    <row r="1548" spans="1:14" x14ac:dyDescent="0.2">
      <c r="A1548" s="475"/>
      <c r="B1548" s="475"/>
      <c r="C1548" s="475"/>
      <c r="D1548" s="475"/>
      <c r="E1548" s="475"/>
      <c r="F1548" s="475"/>
      <c r="G1548" s="475"/>
      <c r="H1548" s="476"/>
      <c r="I1548" s="627"/>
      <c r="J1548" s="458"/>
      <c r="K1548" s="475"/>
      <c r="L1548" s="475"/>
      <c r="M1548" s="476"/>
      <c r="N1548" s="475"/>
    </row>
    <row r="1549" spans="1:14" x14ac:dyDescent="0.2">
      <c r="A1549" s="475"/>
      <c r="B1549" s="475"/>
      <c r="C1549" s="475"/>
      <c r="D1549" s="475"/>
      <c r="E1549" s="475"/>
      <c r="F1549" s="475"/>
      <c r="G1549" s="475"/>
      <c r="H1549" s="476"/>
      <c r="I1549" s="627"/>
      <c r="J1549" s="458"/>
      <c r="K1549" s="475"/>
      <c r="L1549" s="475"/>
      <c r="M1549" s="476"/>
      <c r="N1549" s="475"/>
    </row>
    <row r="1550" spans="1:14" x14ac:dyDescent="0.2">
      <c r="A1550" s="475"/>
      <c r="B1550" s="475"/>
      <c r="C1550" s="475"/>
      <c r="D1550" s="475"/>
      <c r="E1550" s="475"/>
      <c r="F1550" s="475"/>
      <c r="G1550" s="475"/>
      <c r="H1550" s="476"/>
      <c r="I1550" s="627"/>
      <c r="J1550" s="458"/>
      <c r="K1550" s="475"/>
      <c r="L1550" s="475"/>
      <c r="M1550" s="476"/>
      <c r="N1550" s="475"/>
    </row>
    <row r="1551" spans="1:14" x14ac:dyDescent="0.2">
      <c r="A1551" s="475"/>
      <c r="B1551" s="475"/>
      <c r="C1551" s="475"/>
      <c r="D1551" s="475"/>
      <c r="E1551" s="475"/>
      <c r="F1551" s="475"/>
      <c r="G1551" s="475"/>
      <c r="H1551" s="476"/>
      <c r="I1551" s="627"/>
      <c r="J1551" s="458"/>
      <c r="K1551" s="475"/>
      <c r="L1551" s="475"/>
      <c r="M1551" s="476"/>
      <c r="N1551" s="475"/>
    </row>
    <row r="1552" spans="1:14" x14ac:dyDescent="0.2">
      <c r="A1552" s="475"/>
      <c r="B1552" s="475"/>
      <c r="C1552" s="475"/>
      <c r="D1552" s="475"/>
      <c r="E1552" s="475"/>
      <c r="F1552" s="475"/>
      <c r="G1552" s="475"/>
      <c r="H1552" s="476"/>
      <c r="I1552" s="627"/>
      <c r="J1552" s="458"/>
      <c r="K1552" s="475"/>
      <c r="L1552" s="475"/>
      <c r="M1552" s="476"/>
      <c r="N1552" s="475"/>
    </row>
    <row r="1553" spans="1:14" x14ac:dyDescent="0.2">
      <c r="A1553" s="475"/>
      <c r="B1553" s="475"/>
      <c r="C1553" s="475"/>
      <c r="D1553" s="475"/>
      <c r="E1553" s="475"/>
      <c r="F1553" s="475"/>
      <c r="G1553" s="475"/>
      <c r="H1553" s="476"/>
      <c r="I1553" s="627"/>
      <c r="J1553" s="458"/>
      <c r="K1553" s="475"/>
      <c r="L1553" s="475"/>
      <c r="M1553" s="476"/>
      <c r="N1553" s="475"/>
    </row>
    <row r="1554" spans="1:14" x14ac:dyDescent="0.2">
      <c r="A1554" s="475"/>
      <c r="B1554" s="475"/>
      <c r="C1554" s="475"/>
      <c r="D1554" s="475"/>
      <c r="E1554" s="475"/>
      <c r="F1554" s="475"/>
      <c r="G1554" s="475"/>
      <c r="H1554" s="476"/>
      <c r="I1554" s="627"/>
      <c r="J1554" s="458"/>
      <c r="K1554" s="475"/>
      <c r="L1554" s="475"/>
      <c r="M1554" s="476"/>
      <c r="N1554" s="475"/>
    </row>
    <row r="1555" spans="1:14" x14ac:dyDescent="0.2">
      <c r="A1555" s="475"/>
      <c r="B1555" s="475"/>
      <c r="C1555" s="475"/>
      <c r="D1555" s="475"/>
      <c r="E1555" s="475"/>
      <c r="F1555" s="475"/>
      <c r="G1555" s="475"/>
      <c r="H1555" s="476"/>
      <c r="I1555" s="627"/>
      <c r="J1555" s="458"/>
      <c r="K1555" s="475"/>
      <c r="L1555" s="475"/>
      <c r="M1555" s="476"/>
      <c r="N1555" s="475"/>
    </row>
    <row r="1556" spans="1:14" x14ac:dyDescent="0.2">
      <c r="A1556" s="475"/>
      <c r="B1556" s="475"/>
      <c r="C1556" s="475"/>
      <c r="D1556" s="475"/>
      <c r="E1556" s="475"/>
      <c r="F1556" s="475"/>
      <c r="G1556" s="475"/>
      <c r="H1556" s="476"/>
      <c r="I1556" s="627"/>
      <c r="J1556" s="458"/>
      <c r="K1556" s="475"/>
      <c r="L1556" s="475"/>
      <c r="M1556" s="476"/>
      <c r="N1556" s="475"/>
    </row>
    <row r="1557" spans="1:14" x14ac:dyDescent="0.2">
      <c r="A1557" s="475"/>
      <c r="B1557" s="475"/>
      <c r="C1557" s="475"/>
      <c r="D1557" s="475"/>
      <c r="E1557" s="475"/>
      <c r="F1557" s="475"/>
      <c r="G1557" s="475"/>
      <c r="H1557" s="476"/>
      <c r="I1557" s="627"/>
      <c r="J1557" s="458"/>
      <c r="K1557" s="475"/>
      <c r="L1557" s="475"/>
      <c r="M1557" s="476"/>
      <c r="N1557" s="475"/>
    </row>
    <row r="1558" spans="1:14" x14ac:dyDescent="0.2">
      <c r="A1558" s="475"/>
      <c r="B1558" s="475"/>
      <c r="C1558" s="475"/>
      <c r="D1558" s="475"/>
      <c r="E1558" s="475"/>
      <c r="F1558" s="475"/>
      <c r="G1558" s="475"/>
      <c r="H1558" s="476"/>
      <c r="I1558" s="627"/>
      <c r="J1558" s="458"/>
      <c r="K1558" s="475"/>
      <c r="L1558" s="475"/>
      <c r="M1558" s="476"/>
      <c r="N1558" s="475"/>
    </row>
    <row r="1559" spans="1:14" x14ac:dyDescent="0.2">
      <c r="A1559" s="475"/>
      <c r="B1559" s="475"/>
      <c r="C1559" s="475"/>
      <c r="D1559" s="475"/>
      <c r="E1559" s="475"/>
      <c r="F1559" s="475"/>
      <c r="G1559" s="475"/>
      <c r="H1559" s="476"/>
      <c r="I1559" s="627"/>
      <c r="J1559" s="458"/>
      <c r="K1559" s="475"/>
      <c r="L1559" s="475"/>
      <c r="M1559" s="476"/>
      <c r="N1559" s="475"/>
    </row>
    <row r="1560" spans="1:14" x14ac:dyDescent="0.2">
      <c r="A1560" s="475"/>
      <c r="B1560" s="475"/>
      <c r="C1560" s="475"/>
      <c r="D1560" s="475"/>
      <c r="E1560" s="475"/>
      <c r="F1560" s="475"/>
      <c r="G1560" s="475"/>
      <c r="H1560" s="476"/>
      <c r="I1560" s="627"/>
      <c r="J1560" s="458"/>
      <c r="K1560" s="475"/>
      <c r="L1560" s="475"/>
      <c r="M1560" s="476"/>
      <c r="N1560" s="475"/>
    </row>
    <row r="1561" spans="1:14" x14ac:dyDescent="0.2">
      <c r="A1561" s="475"/>
      <c r="B1561" s="475"/>
      <c r="C1561" s="475"/>
      <c r="D1561" s="475"/>
      <c r="E1561" s="475"/>
      <c r="F1561" s="475"/>
      <c r="G1561" s="475"/>
      <c r="H1561" s="476"/>
      <c r="I1561" s="627"/>
      <c r="J1561" s="458"/>
      <c r="K1561" s="475"/>
      <c r="L1561" s="475"/>
      <c r="M1561" s="476"/>
      <c r="N1561" s="475"/>
    </row>
    <row r="1562" spans="1:14" x14ac:dyDescent="0.2">
      <c r="A1562" s="475"/>
      <c r="B1562" s="475"/>
      <c r="C1562" s="475"/>
      <c r="D1562" s="475"/>
      <c r="E1562" s="475"/>
      <c r="F1562" s="475"/>
      <c r="G1562" s="475"/>
      <c r="H1562" s="476"/>
      <c r="I1562" s="627"/>
      <c r="J1562" s="458"/>
      <c r="K1562" s="475"/>
      <c r="L1562" s="475"/>
      <c r="M1562" s="476"/>
      <c r="N1562" s="475"/>
    </row>
    <row r="1563" spans="1:14" x14ac:dyDescent="0.2">
      <c r="A1563" s="475"/>
      <c r="B1563" s="475"/>
      <c r="C1563" s="475"/>
      <c r="D1563" s="475"/>
      <c r="E1563" s="475"/>
      <c r="F1563" s="475"/>
      <c r="G1563" s="475"/>
      <c r="H1563" s="476"/>
      <c r="I1563" s="627"/>
      <c r="J1563" s="458"/>
      <c r="K1563" s="475"/>
      <c r="L1563" s="475"/>
      <c r="M1563" s="476"/>
      <c r="N1563" s="475"/>
    </row>
    <row r="1564" spans="1:14" x14ac:dyDescent="0.2">
      <c r="A1564" s="475"/>
      <c r="B1564" s="475"/>
      <c r="C1564" s="475"/>
      <c r="D1564" s="475"/>
      <c r="E1564" s="475"/>
      <c r="F1564" s="475"/>
      <c r="G1564" s="475"/>
      <c r="H1564" s="476"/>
      <c r="I1564" s="627"/>
      <c r="J1564" s="458"/>
      <c r="K1564" s="475"/>
      <c r="L1564" s="475"/>
      <c r="M1564" s="476"/>
      <c r="N1564" s="475"/>
    </row>
    <row r="1565" spans="1:14" x14ac:dyDescent="0.2">
      <c r="A1565" s="475"/>
      <c r="B1565" s="475"/>
      <c r="C1565" s="475"/>
      <c r="D1565" s="475"/>
      <c r="E1565" s="475"/>
      <c r="F1565" s="475"/>
      <c r="G1565" s="475"/>
      <c r="H1565" s="476"/>
      <c r="I1565" s="627"/>
      <c r="J1565" s="458"/>
      <c r="K1565" s="475"/>
      <c r="L1565" s="475"/>
      <c r="M1565" s="476"/>
      <c r="N1565" s="475"/>
    </row>
    <row r="1566" spans="1:14" x14ac:dyDescent="0.2">
      <c r="A1566" s="475"/>
      <c r="B1566" s="475"/>
      <c r="C1566" s="475"/>
      <c r="D1566" s="475"/>
      <c r="E1566" s="475"/>
      <c r="F1566" s="475"/>
      <c r="G1566" s="475"/>
      <c r="H1566" s="476"/>
      <c r="I1566" s="627"/>
      <c r="J1566" s="458"/>
      <c r="K1566" s="475"/>
      <c r="L1566" s="475"/>
      <c r="M1566" s="476"/>
      <c r="N1566" s="475"/>
    </row>
    <row r="1567" spans="1:14" x14ac:dyDescent="0.2">
      <c r="A1567" s="475"/>
      <c r="B1567" s="475"/>
      <c r="C1567" s="475"/>
      <c r="D1567" s="475"/>
      <c r="E1567" s="475"/>
      <c r="F1567" s="475"/>
      <c r="G1567" s="475"/>
      <c r="H1567" s="476"/>
      <c r="I1567" s="627"/>
      <c r="J1567" s="458"/>
      <c r="K1567" s="475"/>
      <c r="L1567" s="475"/>
      <c r="M1567" s="476"/>
      <c r="N1567" s="475"/>
    </row>
    <row r="1568" spans="1:14" x14ac:dyDescent="0.2">
      <c r="A1568" s="475"/>
      <c r="B1568" s="475"/>
      <c r="C1568" s="475"/>
      <c r="D1568" s="475"/>
      <c r="E1568" s="475"/>
      <c r="F1568" s="475"/>
      <c r="G1568" s="475"/>
      <c r="H1568" s="476"/>
      <c r="I1568" s="627"/>
      <c r="J1568" s="458"/>
      <c r="K1568" s="475"/>
      <c r="L1568" s="475"/>
      <c r="M1568" s="476"/>
      <c r="N1568" s="475"/>
    </row>
    <row r="1569" spans="1:14" x14ac:dyDescent="0.2">
      <c r="A1569" s="475"/>
      <c r="B1569" s="475"/>
      <c r="C1569" s="475"/>
      <c r="D1569" s="475"/>
      <c r="E1569" s="475"/>
      <c r="F1569" s="475"/>
      <c r="G1569" s="475"/>
      <c r="H1569" s="476"/>
      <c r="I1569" s="627"/>
      <c r="J1569" s="458"/>
      <c r="K1569" s="475"/>
      <c r="L1569" s="475"/>
      <c r="M1569" s="476"/>
      <c r="N1569" s="475"/>
    </row>
    <row r="1570" spans="1:14" x14ac:dyDescent="0.2">
      <c r="A1570" s="475"/>
      <c r="B1570" s="475"/>
      <c r="C1570" s="475"/>
      <c r="D1570" s="475"/>
      <c r="E1570" s="475"/>
      <c r="F1570" s="475"/>
      <c r="G1570" s="475"/>
      <c r="H1570" s="476"/>
      <c r="I1570" s="627"/>
      <c r="J1570" s="458"/>
      <c r="K1570" s="475"/>
      <c r="L1570" s="475"/>
      <c r="M1570" s="476"/>
      <c r="N1570" s="475"/>
    </row>
    <row r="1571" spans="1:14" x14ac:dyDescent="0.2">
      <c r="A1571" s="475"/>
      <c r="B1571" s="475"/>
      <c r="C1571" s="475"/>
      <c r="D1571" s="475"/>
      <c r="E1571" s="475"/>
      <c r="F1571" s="475"/>
      <c r="G1571" s="475"/>
      <c r="H1571" s="476"/>
      <c r="I1571" s="627"/>
      <c r="J1571" s="458"/>
      <c r="K1571" s="475"/>
      <c r="L1571" s="475"/>
      <c r="M1571" s="476"/>
      <c r="N1571" s="475"/>
    </row>
    <row r="1572" spans="1:14" x14ac:dyDescent="0.2">
      <c r="A1572" s="475"/>
      <c r="B1572" s="475"/>
      <c r="C1572" s="475"/>
      <c r="D1572" s="475"/>
      <c r="E1572" s="475"/>
      <c r="F1572" s="475"/>
      <c r="G1572" s="475"/>
      <c r="H1572" s="476"/>
      <c r="I1572" s="627"/>
      <c r="J1572" s="458"/>
      <c r="K1572" s="475"/>
      <c r="L1572" s="475"/>
      <c r="M1572" s="476"/>
      <c r="N1572" s="475"/>
    </row>
    <row r="1573" spans="1:14" x14ac:dyDescent="0.2">
      <c r="A1573" s="475"/>
      <c r="B1573" s="475"/>
      <c r="C1573" s="475"/>
      <c r="D1573" s="475"/>
      <c r="E1573" s="475"/>
      <c r="F1573" s="475"/>
      <c r="G1573" s="475"/>
      <c r="H1573" s="476"/>
      <c r="I1573" s="627"/>
      <c r="J1573" s="458"/>
      <c r="K1573" s="475"/>
      <c r="L1573" s="475"/>
      <c r="M1573" s="476"/>
      <c r="N1573" s="475"/>
    </row>
    <row r="1574" spans="1:14" x14ac:dyDescent="0.2">
      <c r="A1574" s="475"/>
      <c r="B1574" s="475"/>
      <c r="C1574" s="475"/>
      <c r="D1574" s="475"/>
      <c r="E1574" s="475"/>
      <c r="F1574" s="475"/>
      <c r="G1574" s="475"/>
      <c r="H1574" s="476"/>
      <c r="I1574" s="627"/>
      <c r="J1574" s="458"/>
      <c r="K1574" s="475"/>
      <c r="L1574" s="475"/>
      <c r="M1574" s="476"/>
      <c r="N1574" s="475"/>
    </row>
    <row r="1575" spans="1:14" x14ac:dyDescent="0.2">
      <c r="A1575" s="475"/>
      <c r="B1575" s="475"/>
      <c r="C1575" s="475"/>
      <c r="D1575" s="475"/>
      <c r="E1575" s="475"/>
      <c r="F1575" s="475"/>
      <c r="G1575" s="475"/>
      <c r="H1575" s="476"/>
      <c r="I1575" s="627"/>
      <c r="J1575" s="458"/>
      <c r="K1575" s="475"/>
      <c r="L1575" s="475"/>
      <c r="M1575" s="476"/>
      <c r="N1575" s="475"/>
    </row>
    <row r="1576" spans="1:14" x14ac:dyDescent="0.2">
      <c r="A1576" s="475"/>
      <c r="B1576" s="475"/>
      <c r="C1576" s="475"/>
      <c r="D1576" s="475"/>
      <c r="E1576" s="475"/>
      <c r="F1576" s="475"/>
      <c r="G1576" s="475"/>
      <c r="H1576" s="476"/>
      <c r="I1576" s="627"/>
      <c r="J1576" s="458"/>
      <c r="K1576" s="475"/>
      <c r="L1576" s="475"/>
      <c r="M1576" s="476"/>
      <c r="N1576" s="475"/>
    </row>
    <row r="1577" spans="1:14" x14ac:dyDescent="0.2">
      <c r="A1577" s="475"/>
      <c r="B1577" s="475"/>
      <c r="C1577" s="475"/>
      <c r="D1577" s="475"/>
      <c r="E1577" s="475"/>
      <c r="F1577" s="475"/>
      <c r="G1577" s="475"/>
      <c r="H1577" s="476"/>
      <c r="I1577" s="627"/>
      <c r="J1577" s="458"/>
      <c r="K1577" s="475"/>
      <c r="L1577" s="475"/>
      <c r="M1577" s="476"/>
      <c r="N1577" s="475"/>
    </row>
    <row r="1578" spans="1:14" x14ac:dyDescent="0.2">
      <c r="A1578" s="475"/>
      <c r="B1578" s="475"/>
      <c r="C1578" s="475"/>
      <c r="D1578" s="475"/>
      <c r="E1578" s="475"/>
      <c r="F1578" s="475"/>
      <c r="G1578" s="475"/>
      <c r="H1578" s="476"/>
      <c r="I1578" s="627"/>
      <c r="J1578" s="458"/>
      <c r="K1578" s="475"/>
      <c r="L1578" s="475"/>
      <c r="M1578" s="476"/>
      <c r="N1578" s="475"/>
    </row>
    <row r="1579" spans="1:14" x14ac:dyDescent="0.2">
      <c r="A1579" s="475"/>
      <c r="B1579" s="475"/>
      <c r="C1579" s="475"/>
      <c r="D1579" s="475"/>
      <c r="E1579" s="475"/>
      <c r="F1579" s="475"/>
      <c r="G1579" s="475"/>
      <c r="H1579" s="476"/>
      <c r="I1579" s="627"/>
      <c r="J1579" s="458"/>
      <c r="K1579" s="475"/>
      <c r="L1579" s="475"/>
      <c r="M1579" s="476"/>
      <c r="N1579" s="475"/>
    </row>
    <row r="1580" spans="1:14" x14ac:dyDescent="0.2">
      <c r="A1580" s="475"/>
      <c r="B1580" s="475"/>
      <c r="C1580" s="475"/>
      <c r="D1580" s="475"/>
      <c r="E1580" s="475"/>
      <c r="F1580" s="475"/>
      <c r="G1580" s="475"/>
      <c r="H1580" s="476"/>
      <c r="I1580" s="627"/>
      <c r="J1580" s="458"/>
      <c r="K1580" s="475"/>
      <c r="L1580" s="475"/>
      <c r="M1580" s="476"/>
      <c r="N1580" s="475"/>
    </row>
    <row r="1581" spans="1:14" x14ac:dyDescent="0.2">
      <c r="A1581" s="475"/>
      <c r="B1581" s="475"/>
      <c r="C1581" s="475"/>
      <c r="D1581" s="475"/>
      <c r="E1581" s="475"/>
      <c r="F1581" s="475"/>
      <c r="G1581" s="475"/>
      <c r="H1581" s="476"/>
      <c r="I1581" s="627"/>
      <c r="J1581" s="458"/>
      <c r="K1581" s="475"/>
      <c r="L1581" s="475"/>
      <c r="M1581" s="476"/>
      <c r="N1581" s="475"/>
    </row>
    <row r="1582" spans="1:14" x14ac:dyDescent="0.2">
      <c r="A1582" s="475"/>
      <c r="B1582" s="475"/>
      <c r="C1582" s="475"/>
      <c r="D1582" s="475"/>
      <c r="E1582" s="475"/>
      <c r="F1582" s="475"/>
      <c r="G1582" s="475"/>
      <c r="H1582" s="476"/>
      <c r="I1582" s="627"/>
      <c r="J1582" s="458"/>
      <c r="K1582" s="475"/>
      <c r="L1582" s="475"/>
      <c r="M1582" s="476"/>
      <c r="N1582" s="475"/>
    </row>
    <row r="1583" spans="1:14" x14ac:dyDescent="0.2">
      <c r="A1583" s="475"/>
      <c r="B1583" s="475"/>
      <c r="C1583" s="475"/>
      <c r="D1583" s="475"/>
      <c r="E1583" s="475"/>
      <c r="F1583" s="475"/>
      <c r="G1583" s="475"/>
      <c r="H1583" s="476"/>
      <c r="I1583" s="627"/>
      <c r="J1583" s="458"/>
      <c r="K1583" s="475"/>
      <c r="L1583" s="475"/>
      <c r="M1583" s="476"/>
      <c r="N1583" s="475"/>
    </row>
    <row r="1584" spans="1:14" x14ac:dyDescent="0.2">
      <c r="A1584" s="475"/>
      <c r="B1584" s="475"/>
      <c r="C1584" s="475"/>
      <c r="D1584" s="475"/>
      <c r="E1584" s="475"/>
      <c r="F1584" s="475"/>
      <c r="G1584" s="475"/>
      <c r="H1584" s="476"/>
      <c r="I1584" s="627"/>
      <c r="J1584" s="458"/>
      <c r="K1584" s="475"/>
      <c r="L1584" s="475"/>
      <c r="M1584" s="476"/>
      <c r="N1584" s="475"/>
    </row>
    <row r="1585" spans="1:14" x14ac:dyDescent="0.2">
      <c r="A1585" s="475"/>
      <c r="B1585" s="475"/>
      <c r="C1585" s="475"/>
      <c r="D1585" s="475"/>
      <c r="E1585" s="475"/>
      <c r="F1585" s="475"/>
      <c r="G1585" s="475"/>
      <c r="H1585" s="476"/>
      <c r="I1585" s="627"/>
      <c r="J1585" s="458"/>
      <c r="K1585" s="475"/>
      <c r="L1585" s="475"/>
      <c r="M1585" s="476"/>
      <c r="N1585" s="475"/>
    </row>
    <row r="1586" spans="1:14" x14ac:dyDescent="0.2">
      <c r="A1586" s="475"/>
      <c r="B1586" s="475"/>
      <c r="C1586" s="475"/>
      <c r="D1586" s="475"/>
      <c r="E1586" s="475"/>
      <c r="F1586" s="475"/>
      <c r="G1586" s="475"/>
      <c r="H1586" s="476"/>
      <c r="I1586" s="627"/>
      <c r="J1586" s="458"/>
      <c r="K1586" s="475"/>
      <c r="L1586" s="475"/>
      <c r="M1586" s="476"/>
      <c r="N1586" s="475"/>
    </row>
    <row r="1587" spans="1:14" x14ac:dyDescent="0.2">
      <c r="A1587" s="475"/>
      <c r="B1587" s="475"/>
      <c r="C1587" s="475"/>
      <c r="D1587" s="475"/>
      <c r="E1587" s="475"/>
      <c r="F1587" s="475"/>
      <c r="G1587" s="475"/>
      <c r="H1587" s="476"/>
      <c r="I1587" s="627"/>
      <c r="J1587" s="458"/>
      <c r="K1587" s="475"/>
      <c r="L1587" s="475"/>
      <c r="M1587" s="476"/>
      <c r="N1587" s="475"/>
    </row>
    <row r="1588" spans="1:14" x14ac:dyDescent="0.2">
      <c r="A1588" s="475"/>
      <c r="B1588" s="475"/>
      <c r="C1588" s="475"/>
      <c r="D1588" s="475"/>
      <c r="E1588" s="475"/>
      <c r="F1588" s="475"/>
      <c r="G1588" s="475"/>
      <c r="H1588" s="476"/>
      <c r="I1588" s="627"/>
      <c r="J1588" s="458"/>
      <c r="K1588" s="475"/>
      <c r="L1588" s="475"/>
      <c r="M1588" s="476"/>
      <c r="N1588" s="475"/>
    </row>
    <row r="1589" spans="1:14" x14ac:dyDescent="0.2">
      <c r="A1589" s="475"/>
      <c r="B1589" s="475"/>
      <c r="C1589" s="475"/>
      <c r="D1589" s="475"/>
      <c r="E1589" s="475"/>
      <c r="F1589" s="475"/>
      <c r="G1589" s="475"/>
      <c r="H1589" s="476"/>
      <c r="I1589" s="627"/>
      <c r="J1589" s="458"/>
      <c r="K1589" s="475"/>
      <c r="L1589" s="475"/>
      <c r="M1589" s="476"/>
      <c r="N1589" s="475"/>
    </row>
    <row r="1590" spans="1:14" x14ac:dyDescent="0.2">
      <c r="A1590" s="475"/>
      <c r="B1590" s="475"/>
      <c r="C1590" s="475"/>
      <c r="D1590" s="475"/>
      <c r="E1590" s="475"/>
      <c r="F1590" s="475"/>
      <c r="G1590" s="475"/>
      <c r="H1590" s="476"/>
      <c r="I1590" s="627"/>
      <c r="J1590" s="458"/>
      <c r="K1590" s="475"/>
      <c r="L1590" s="475"/>
      <c r="M1590" s="476"/>
      <c r="N1590" s="475"/>
    </row>
    <row r="1591" spans="1:14" x14ac:dyDescent="0.2">
      <c r="A1591" s="475"/>
      <c r="B1591" s="475"/>
      <c r="C1591" s="475"/>
      <c r="D1591" s="475"/>
      <c r="E1591" s="475"/>
      <c r="F1591" s="475"/>
      <c r="G1591" s="475"/>
      <c r="H1591" s="476"/>
      <c r="I1591" s="627"/>
      <c r="J1591" s="458"/>
      <c r="K1591" s="475"/>
      <c r="L1591" s="475"/>
      <c r="M1591" s="476"/>
      <c r="N1591" s="475"/>
    </row>
    <row r="1592" spans="1:14" x14ac:dyDescent="0.2">
      <c r="A1592" s="475"/>
      <c r="B1592" s="475"/>
      <c r="C1592" s="475"/>
      <c r="D1592" s="475"/>
      <c r="E1592" s="475"/>
      <c r="F1592" s="475"/>
      <c r="G1592" s="475"/>
      <c r="H1592" s="476"/>
      <c r="I1592" s="627"/>
      <c r="J1592" s="458"/>
      <c r="K1592" s="475"/>
      <c r="L1592" s="475"/>
      <c r="M1592" s="476"/>
      <c r="N1592" s="475"/>
    </row>
    <row r="1593" spans="1:14" x14ac:dyDescent="0.2">
      <c r="A1593" s="475"/>
      <c r="B1593" s="475"/>
      <c r="C1593" s="475"/>
      <c r="D1593" s="475"/>
      <c r="E1593" s="475"/>
      <c r="F1593" s="475"/>
      <c r="G1593" s="475"/>
      <c r="H1593" s="476"/>
      <c r="I1593" s="627"/>
      <c r="J1593" s="458"/>
      <c r="K1593" s="475"/>
      <c r="L1593" s="475"/>
      <c r="M1593" s="476"/>
      <c r="N1593" s="475"/>
    </row>
    <row r="1594" spans="1:14" x14ac:dyDescent="0.2">
      <c r="A1594" s="475"/>
      <c r="B1594" s="475"/>
      <c r="C1594" s="475"/>
      <c r="D1594" s="475"/>
      <c r="E1594" s="475"/>
      <c r="F1594" s="475"/>
      <c r="G1594" s="475"/>
      <c r="H1594" s="476"/>
      <c r="I1594" s="627"/>
      <c r="J1594" s="458"/>
      <c r="K1594" s="475"/>
      <c r="L1594" s="475"/>
      <c r="M1594" s="476"/>
      <c r="N1594" s="475"/>
    </row>
    <row r="1595" spans="1:14" x14ac:dyDescent="0.2">
      <c r="A1595" s="475"/>
      <c r="B1595" s="475"/>
      <c r="C1595" s="475"/>
      <c r="D1595" s="475"/>
      <c r="E1595" s="475"/>
      <c r="F1595" s="475"/>
      <c r="G1595" s="475"/>
      <c r="H1595" s="476"/>
      <c r="I1595" s="627"/>
      <c r="J1595" s="458"/>
      <c r="K1595" s="475"/>
      <c r="L1595" s="475"/>
      <c r="M1595" s="476"/>
      <c r="N1595" s="475"/>
    </row>
    <row r="1596" spans="1:14" x14ac:dyDescent="0.2">
      <c r="A1596" s="475"/>
      <c r="B1596" s="475"/>
      <c r="C1596" s="475"/>
      <c r="D1596" s="475"/>
      <c r="E1596" s="475"/>
      <c r="F1596" s="475"/>
      <c r="G1596" s="475"/>
      <c r="H1596" s="476"/>
      <c r="I1596" s="627"/>
      <c r="J1596" s="458"/>
      <c r="K1596" s="475"/>
      <c r="L1596" s="475"/>
      <c r="M1596" s="476"/>
      <c r="N1596" s="475"/>
    </row>
    <row r="1597" spans="1:14" x14ac:dyDescent="0.2">
      <c r="A1597" s="475"/>
      <c r="B1597" s="475"/>
      <c r="C1597" s="475"/>
      <c r="D1597" s="475"/>
      <c r="E1597" s="475"/>
      <c r="F1597" s="475"/>
      <c r="G1597" s="475"/>
      <c r="H1597" s="476"/>
      <c r="I1597" s="627"/>
      <c r="J1597" s="458"/>
      <c r="K1597" s="475"/>
      <c r="L1597" s="475"/>
      <c r="M1597" s="476"/>
      <c r="N1597" s="475"/>
    </row>
    <row r="1598" spans="1:14" x14ac:dyDescent="0.2">
      <c r="A1598" s="475"/>
      <c r="B1598" s="475"/>
      <c r="C1598" s="475"/>
      <c r="D1598" s="475"/>
      <c r="E1598" s="475"/>
      <c r="F1598" s="475"/>
      <c r="G1598" s="475"/>
      <c r="H1598" s="476"/>
      <c r="I1598" s="627"/>
      <c r="J1598" s="458"/>
      <c r="K1598" s="475"/>
      <c r="L1598" s="475"/>
      <c r="M1598" s="476"/>
      <c r="N1598" s="475"/>
    </row>
    <row r="1599" spans="1:14" x14ac:dyDescent="0.2">
      <c r="A1599" s="475"/>
      <c r="B1599" s="475"/>
      <c r="C1599" s="475"/>
      <c r="D1599" s="475"/>
      <c r="E1599" s="475"/>
      <c r="F1599" s="475"/>
      <c r="G1599" s="475"/>
      <c r="H1599" s="476"/>
      <c r="I1599" s="627"/>
      <c r="J1599" s="458"/>
      <c r="K1599" s="475"/>
      <c r="L1599" s="475"/>
      <c r="M1599" s="476"/>
      <c r="N1599" s="475"/>
    </row>
    <row r="1600" spans="1:14" x14ac:dyDescent="0.2">
      <c r="A1600" s="475"/>
      <c r="B1600" s="475"/>
      <c r="C1600" s="475"/>
      <c r="D1600" s="475"/>
      <c r="E1600" s="475"/>
      <c r="F1600" s="475"/>
      <c r="G1600" s="475"/>
      <c r="H1600" s="476"/>
      <c r="I1600" s="627"/>
      <c r="J1600" s="458"/>
      <c r="K1600" s="475"/>
      <c r="L1600" s="475"/>
      <c r="M1600" s="476"/>
      <c r="N1600" s="475"/>
    </row>
    <row r="1601" spans="1:14" x14ac:dyDescent="0.2">
      <c r="A1601" s="475"/>
      <c r="B1601" s="475"/>
      <c r="C1601" s="475"/>
      <c r="D1601" s="475"/>
      <c r="E1601" s="475"/>
      <c r="F1601" s="475"/>
      <c r="G1601" s="475"/>
      <c r="H1601" s="476"/>
      <c r="I1601" s="627"/>
      <c r="J1601" s="458"/>
      <c r="K1601" s="475"/>
      <c r="L1601" s="475"/>
      <c r="M1601" s="476"/>
      <c r="N1601" s="475"/>
    </row>
    <row r="1602" spans="1:14" x14ac:dyDescent="0.2">
      <c r="A1602" s="475"/>
      <c r="B1602" s="475"/>
      <c r="C1602" s="475"/>
      <c r="D1602" s="475"/>
      <c r="E1602" s="475"/>
      <c r="F1602" s="475"/>
      <c r="G1602" s="475"/>
      <c r="H1602" s="476"/>
      <c r="I1602" s="627"/>
      <c r="J1602" s="458"/>
      <c r="K1602" s="475"/>
      <c r="L1602" s="475"/>
      <c r="M1602" s="476"/>
      <c r="N1602" s="475"/>
    </row>
    <row r="1603" spans="1:14" x14ac:dyDescent="0.2">
      <c r="A1603" s="475"/>
      <c r="B1603" s="475"/>
      <c r="C1603" s="475"/>
      <c r="D1603" s="475"/>
      <c r="E1603" s="475"/>
      <c r="F1603" s="475"/>
      <c r="G1603" s="475"/>
      <c r="H1603" s="476"/>
      <c r="I1603" s="627"/>
      <c r="J1603" s="458"/>
      <c r="K1603" s="475"/>
      <c r="L1603" s="475"/>
      <c r="M1603" s="476"/>
      <c r="N1603" s="475"/>
    </row>
    <row r="1604" spans="1:14" x14ac:dyDescent="0.2">
      <c r="A1604" s="475"/>
      <c r="B1604" s="475"/>
      <c r="C1604" s="475"/>
      <c r="D1604" s="475"/>
      <c r="E1604" s="475"/>
      <c r="F1604" s="475"/>
      <c r="G1604" s="475"/>
      <c r="H1604" s="476"/>
      <c r="I1604" s="627"/>
      <c r="J1604" s="458"/>
      <c r="K1604" s="475"/>
      <c r="L1604" s="475"/>
      <c r="M1604" s="476"/>
      <c r="N1604" s="475"/>
    </row>
    <row r="1605" spans="1:14" x14ac:dyDescent="0.2">
      <c r="A1605" s="475"/>
      <c r="B1605" s="475"/>
      <c r="C1605" s="475"/>
      <c r="D1605" s="475"/>
      <c r="E1605" s="475"/>
      <c r="F1605" s="475"/>
      <c r="G1605" s="475"/>
      <c r="H1605" s="476"/>
      <c r="I1605" s="627"/>
      <c r="J1605" s="458"/>
      <c r="K1605" s="475"/>
      <c r="L1605" s="475"/>
      <c r="M1605" s="476"/>
      <c r="N1605" s="475"/>
    </row>
    <row r="1606" spans="1:14" x14ac:dyDescent="0.2">
      <c r="A1606" s="475"/>
      <c r="B1606" s="475"/>
      <c r="C1606" s="475"/>
      <c r="D1606" s="475"/>
      <c r="E1606" s="475"/>
      <c r="F1606" s="475"/>
      <c r="G1606" s="475"/>
      <c r="H1606" s="476"/>
      <c r="I1606" s="627"/>
      <c r="J1606" s="458"/>
      <c r="K1606" s="475"/>
      <c r="L1606" s="475"/>
      <c r="M1606" s="476"/>
      <c r="N1606" s="475"/>
    </row>
    <row r="1607" spans="1:14" x14ac:dyDescent="0.2">
      <c r="A1607" s="475"/>
      <c r="B1607" s="475"/>
      <c r="C1607" s="475"/>
      <c r="D1607" s="475"/>
      <c r="E1607" s="475"/>
      <c r="F1607" s="475"/>
      <c r="G1607" s="475"/>
      <c r="H1607" s="476"/>
      <c r="I1607" s="627"/>
      <c r="J1607" s="458"/>
      <c r="K1607" s="475"/>
      <c r="L1607" s="475"/>
      <c r="M1607" s="476"/>
      <c r="N1607" s="475"/>
    </row>
    <row r="1608" spans="1:14" x14ac:dyDescent="0.2">
      <c r="A1608" s="475"/>
      <c r="B1608" s="475"/>
      <c r="C1608" s="475"/>
      <c r="D1608" s="475"/>
      <c r="E1608" s="475"/>
      <c r="F1608" s="475"/>
      <c r="G1608" s="475"/>
      <c r="H1608" s="476"/>
      <c r="I1608" s="627"/>
      <c r="J1608" s="458"/>
      <c r="K1608" s="475"/>
      <c r="L1608" s="475"/>
      <c r="M1608" s="476"/>
      <c r="N1608" s="475"/>
    </row>
    <row r="1609" spans="1:14" x14ac:dyDescent="0.2">
      <c r="A1609" s="475"/>
      <c r="B1609" s="475"/>
      <c r="C1609" s="475"/>
      <c r="D1609" s="475"/>
      <c r="E1609" s="475"/>
      <c r="F1609" s="475"/>
      <c r="G1609" s="475"/>
      <c r="H1609" s="476"/>
      <c r="I1609" s="627"/>
      <c r="J1609" s="458"/>
      <c r="K1609" s="475"/>
      <c r="L1609" s="475"/>
      <c r="M1609" s="476"/>
      <c r="N1609" s="475"/>
    </row>
    <row r="1610" spans="1:14" x14ac:dyDescent="0.2">
      <c r="A1610" s="475"/>
      <c r="B1610" s="475"/>
      <c r="C1610" s="475"/>
      <c r="D1610" s="475"/>
      <c r="E1610" s="475"/>
      <c r="F1610" s="475"/>
      <c r="G1610" s="475"/>
      <c r="H1610" s="476"/>
      <c r="I1610" s="627"/>
      <c r="J1610" s="458"/>
      <c r="K1610" s="475"/>
      <c r="L1610" s="475"/>
      <c r="M1610" s="476"/>
      <c r="N1610" s="475"/>
    </row>
    <row r="1611" spans="1:14" x14ac:dyDescent="0.2">
      <c r="A1611" s="475"/>
      <c r="B1611" s="475"/>
      <c r="C1611" s="475"/>
      <c r="D1611" s="475"/>
      <c r="E1611" s="475"/>
      <c r="F1611" s="475"/>
      <c r="G1611" s="475"/>
      <c r="H1611" s="476"/>
      <c r="I1611" s="627"/>
      <c r="J1611" s="458"/>
      <c r="K1611" s="475"/>
      <c r="L1611" s="475"/>
      <c r="M1611" s="476"/>
      <c r="N1611" s="475"/>
    </row>
    <row r="1612" spans="1:14" x14ac:dyDescent="0.2">
      <c r="A1612" s="475"/>
      <c r="B1612" s="475"/>
      <c r="C1612" s="475"/>
      <c r="D1612" s="475"/>
      <c r="E1612" s="475"/>
      <c r="F1612" s="475"/>
      <c r="G1612" s="475"/>
      <c r="H1612" s="476"/>
      <c r="I1612" s="627"/>
      <c r="J1612" s="458"/>
      <c r="K1612" s="475"/>
      <c r="L1612" s="475"/>
      <c r="M1612" s="476"/>
      <c r="N1612" s="475"/>
    </row>
    <row r="1613" spans="1:14" x14ac:dyDescent="0.2">
      <c r="A1613" s="475"/>
      <c r="B1613" s="475"/>
      <c r="C1613" s="475"/>
      <c r="D1613" s="475"/>
      <c r="E1613" s="475"/>
      <c r="F1613" s="475"/>
      <c r="G1613" s="475"/>
      <c r="H1613" s="476"/>
      <c r="I1613" s="627"/>
      <c r="J1613" s="458"/>
      <c r="K1613" s="475"/>
      <c r="L1613" s="475"/>
      <c r="M1613" s="476"/>
      <c r="N1613" s="475"/>
    </row>
    <row r="1614" spans="1:14" x14ac:dyDescent="0.2">
      <c r="A1614" s="475"/>
      <c r="B1614" s="475"/>
      <c r="C1614" s="475"/>
      <c r="D1614" s="475"/>
      <c r="E1614" s="475"/>
      <c r="F1614" s="475"/>
      <c r="G1614" s="475"/>
      <c r="H1614" s="476"/>
      <c r="I1614" s="627"/>
      <c r="J1614" s="458"/>
      <c r="K1614" s="475"/>
      <c r="L1614" s="475"/>
      <c r="M1614" s="476"/>
      <c r="N1614" s="475"/>
    </row>
    <row r="1615" spans="1:14" x14ac:dyDescent="0.2">
      <c r="A1615" s="475"/>
      <c r="B1615" s="475"/>
      <c r="C1615" s="475"/>
      <c r="D1615" s="475"/>
      <c r="E1615" s="475"/>
      <c r="F1615" s="475"/>
      <c r="G1615" s="475"/>
      <c r="H1615" s="476"/>
      <c r="I1615" s="627"/>
      <c r="J1615" s="458"/>
      <c r="K1615" s="475"/>
      <c r="L1615" s="475"/>
      <c r="M1615" s="476"/>
      <c r="N1615" s="475"/>
    </row>
    <row r="1616" spans="1:14" x14ac:dyDescent="0.2">
      <c r="A1616" s="475"/>
      <c r="B1616" s="475"/>
      <c r="C1616" s="475"/>
      <c r="D1616" s="475"/>
      <c r="E1616" s="475"/>
      <c r="F1616" s="475"/>
      <c r="G1616" s="475"/>
      <c r="H1616" s="476"/>
      <c r="I1616" s="627"/>
      <c r="J1616" s="458"/>
      <c r="K1616" s="475"/>
      <c r="L1616" s="475"/>
      <c r="M1616" s="476"/>
      <c r="N1616" s="475"/>
    </row>
    <row r="1617" spans="1:14" x14ac:dyDescent="0.2">
      <c r="A1617" s="475"/>
      <c r="B1617" s="475"/>
      <c r="C1617" s="475"/>
      <c r="D1617" s="475"/>
      <c r="E1617" s="475"/>
      <c r="F1617" s="475"/>
      <c r="G1617" s="475"/>
      <c r="H1617" s="476"/>
      <c r="I1617" s="627"/>
      <c r="J1617" s="458"/>
      <c r="K1617" s="475"/>
      <c r="L1617" s="475"/>
      <c r="M1617" s="476"/>
      <c r="N1617" s="475"/>
    </row>
    <row r="1618" spans="1:14" x14ac:dyDescent="0.2">
      <c r="A1618" s="475"/>
      <c r="B1618" s="475"/>
      <c r="C1618" s="475"/>
      <c r="D1618" s="475"/>
      <c r="E1618" s="475"/>
      <c r="F1618" s="475"/>
      <c r="G1618" s="475"/>
      <c r="H1618" s="476"/>
      <c r="I1618" s="627"/>
      <c r="J1618" s="458"/>
      <c r="K1618" s="475"/>
      <c r="L1618" s="475"/>
      <c r="M1618" s="476"/>
      <c r="N1618" s="475"/>
    </row>
    <row r="1619" spans="1:14" x14ac:dyDescent="0.2">
      <c r="A1619" s="475"/>
      <c r="B1619" s="475"/>
      <c r="C1619" s="475"/>
      <c r="D1619" s="475"/>
      <c r="E1619" s="475"/>
      <c r="F1619" s="475"/>
      <c r="G1619" s="475"/>
      <c r="H1619" s="476"/>
      <c r="I1619" s="627"/>
      <c r="J1619" s="458"/>
      <c r="K1619" s="475"/>
      <c r="L1619" s="475"/>
      <c r="M1619" s="476"/>
      <c r="N1619" s="475"/>
    </row>
    <row r="1620" spans="1:14" x14ac:dyDescent="0.2">
      <c r="A1620" s="475"/>
      <c r="B1620" s="475"/>
      <c r="C1620" s="475"/>
      <c r="D1620" s="475"/>
      <c r="E1620" s="475"/>
      <c r="F1620" s="475"/>
      <c r="G1620" s="475"/>
      <c r="H1620" s="476"/>
      <c r="I1620" s="627"/>
      <c r="J1620" s="458"/>
      <c r="K1620" s="475"/>
      <c r="L1620" s="475"/>
      <c r="M1620" s="476"/>
      <c r="N1620" s="475"/>
    </row>
    <row r="1621" spans="1:14" x14ac:dyDescent="0.2">
      <c r="A1621" s="475"/>
      <c r="B1621" s="475"/>
      <c r="C1621" s="475"/>
      <c r="D1621" s="475"/>
      <c r="E1621" s="475"/>
      <c r="F1621" s="475"/>
      <c r="G1621" s="475"/>
      <c r="H1621" s="476"/>
      <c r="I1621" s="627"/>
      <c r="J1621" s="458"/>
      <c r="K1621" s="475"/>
      <c r="L1621" s="475"/>
      <c r="M1621" s="476"/>
      <c r="N1621" s="475"/>
    </row>
    <row r="1622" spans="1:14" x14ac:dyDescent="0.2">
      <c r="A1622" s="475"/>
      <c r="B1622" s="475"/>
      <c r="C1622" s="475"/>
      <c r="D1622" s="475"/>
      <c r="E1622" s="475"/>
      <c r="F1622" s="475"/>
      <c r="G1622" s="475"/>
      <c r="H1622" s="476"/>
      <c r="I1622" s="627"/>
      <c r="J1622" s="458"/>
      <c r="K1622" s="475"/>
      <c r="L1622" s="475"/>
      <c r="M1622" s="476"/>
      <c r="N1622" s="475"/>
    </row>
    <row r="1623" spans="1:14" x14ac:dyDescent="0.2">
      <c r="A1623" s="475"/>
      <c r="B1623" s="475"/>
      <c r="C1623" s="475"/>
      <c r="D1623" s="475"/>
      <c r="E1623" s="475"/>
      <c r="F1623" s="475"/>
      <c r="G1623" s="475"/>
      <c r="H1623" s="476"/>
      <c r="I1623" s="627"/>
      <c r="J1623" s="458"/>
      <c r="K1623" s="475"/>
      <c r="L1623" s="475"/>
      <c r="M1623" s="476"/>
      <c r="N1623" s="475"/>
    </row>
    <row r="1624" spans="1:14" x14ac:dyDescent="0.2">
      <c r="A1624" s="475"/>
      <c r="B1624" s="475"/>
      <c r="C1624" s="475"/>
      <c r="D1624" s="475"/>
      <c r="E1624" s="475"/>
      <c r="F1624" s="475"/>
      <c r="G1624" s="475"/>
      <c r="H1624" s="476"/>
      <c r="I1624" s="627"/>
      <c r="J1624" s="458"/>
      <c r="K1624" s="475"/>
      <c r="L1624" s="475"/>
      <c r="M1624" s="476"/>
      <c r="N1624" s="475"/>
    </row>
    <row r="1625" spans="1:14" x14ac:dyDescent="0.2">
      <c r="A1625" s="475"/>
      <c r="B1625" s="475"/>
      <c r="C1625" s="475"/>
      <c r="D1625" s="475"/>
      <c r="E1625" s="475"/>
      <c r="F1625" s="475"/>
      <c r="G1625" s="475"/>
      <c r="H1625" s="476"/>
      <c r="I1625" s="627"/>
      <c r="J1625" s="458"/>
      <c r="K1625" s="475"/>
      <c r="L1625" s="475"/>
      <c r="M1625" s="476"/>
      <c r="N1625" s="475"/>
    </row>
    <row r="1626" spans="1:14" x14ac:dyDescent="0.2">
      <c r="A1626" s="475"/>
      <c r="B1626" s="475"/>
      <c r="C1626" s="475"/>
      <c r="D1626" s="475"/>
      <c r="E1626" s="475"/>
      <c r="F1626" s="475"/>
      <c r="G1626" s="475"/>
      <c r="H1626" s="476"/>
      <c r="I1626" s="627"/>
      <c r="J1626" s="458"/>
      <c r="K1626" s="475"/>
      <c r="L1626" s="475"/>
      <c r="M1626" s="476"/>
      <c r="N1626" s="475"/>
    </row>
    <row r="1627" spans="1:14" x14ac:dyDescent="0.2">
      <c r="A1627" s="475"/>
      <c r="B1627" s="475"/>
      <c r="C1627" s="475"/>
      <c r="D1627" s="475"/>
      <c r="E1627" s="475"/>
      <c r="F1627" s="475"/>
      <c r="G1627" s="475"/>
      <c r="H1627" s="476"/>
      <c r="I1627" s="627"/>
      <c r="J1627" s="458"/>
      <c r="K1627" s="475"/>
      <c r="L1627" s="475"/>
      <c r="M1627" s="476"/>
      <c r="N1627" s="475"/>
    </row>
    <row r="1628" spans="1:14" x14ac:dyDescent="0.2">
      <c r="A1628" s="475"/>
      <c r="B1628" s="475"/>
      <c r="C1628" s="475"/>
      <c r="D1628" s="475"/>
      <c r="E1628" s="475"/>
      <c r="F1628" s="475"/>
      <c r="G1628" s="475"/>
      <c r="H1628" s="476"/>
      <c r="I1628" s="627"/>
      <c r="J1628" s="458"/>
      <c r="K1628" s="475"/>
      <c r="L1628" s="475"/>
      <c r="M1628" s="476"/>
      <c r="N1628" s="475"/>
    </row>
    <row r="1629" spans="1:14" x14ac:dyDescent="0.2">
      <c r="A1629" s="475"/>
      <c r="B1629" s="475"/>
      <c r="C1629" s="475"/>
      <c r="D1629" s="475"/>
      <c r="E1629" s="475"/>
      <c r="F1629" s="475"/>
      <c r="G1629" s="475"/>
      <c r="H1629" s="476"/>
      <c r="I1629" s="627"/>
      <c r="J1629" s="458"/>
      <c r="K1629" s="475"/>
      <c r="L1629" s="475"/>
      <c r="M1629" s="476"/>
      <c r="N1629" s="475"/>
    </row>
    <row r="1630" spans="1:14" x14ac:dyDescent="0.2">
      <c r="A1630" s="475"/>
      <c r="B1630" s="475"/>
      <c r="C1630" s="475"/>
      <c r="D1630" s="475"/>
      <c r="E1630" s="475"/>
      <c r="F1630" s="475"/>
      <c r="G1630" s="475"/>
      <c r="H1630" s="476"/>
      <c r="I1630" s="627"/>
      <c r="J1630" s="458"/>
      <c r="K1630" s="475"/>
      <c r="L1630" s="475"/>
      <c r="M1630" s="476"/>
      <c r="N1630" s="475"/>
    </row>
    <row r="1631" spans="1:14" x14ac:dyDescent="0.2">
      <c r="A1631" s="475"/>
      <c r="B1631" s="475"/>
      <c r="C1631" s="475"/>
      <c r="D1631" s="475"/>
      <c r="E1631" s="475"/>
      <c r="F1631" s="475"/>
      <c r="G1631" s="475"/>
      <c r="H1631" s="476"/>
      <c r="I1631" s="627"/>
      <c r="J1631" s="458"/>
      <c r="K1631" s="475"/>
      <c r="L1631" s="475"/>
      <c r="M1631" s="476"/>
      <c r="N1631" s="475"/>
    </row>
    <row r="1632" spans="1:14" x14ac:dyDescent="0.2">
      <c r="A1632" s="475"/>
      <c r="B1632" s="475"/>
      <c r="C1632" s="475"/>
      <c r="D1632" s="475"/>
      <c r="E1632" s="475"/>
      <c r="F1632" s="475"/>
      <c r="G1632" s="475"/>
      <c r="H1632" s="476"/>
      <c r="I1632" s="627"/>
      <c r="J1632" s="458"/>
      <c r="K1632" s="475"/>
      <c r="L1632" s="475"/>
      <c r="M1632" s="476"/>
      <c r="N1632" s="475"/>
    </row>
    <row r="1633" spans="1:14" x14ac:dyDescent="0.2">
      <c r="A1633" s="475"/>
      <c r="B1633" s="475"/>
      <c r="C1633" s="475"/>
      <c r="D1633" s="475"/>
      <c r="E1633" s="475"/>
      <c r="F1633" s="475"/>
      <c r="G1633" s="475"/>
      <c r="H1633" s="476"/>
      <c r="I1633" s="627"/>
      <c r="J1633" s="458"/>
      <c r="K1633" s="475"/>
      <c r="L1633" s="475"/>
      <c r="M1633" s="476"/>
      <c r="N1633" s="475"/>
    </row>
    <row r="1634" spans="1:14" x14ac:dyDescent="0.2">
      <c r="A1634" s="475"/>
      <c r="B1634" s="475"/>
      <c r="C1634" s="475"/>
      <c r="D1634" s="475"/>
      <c r="E1634" s="475"/>
      <c r="F1634" s="475"/>
      <c r="G1634" s="475"/>
      <c r="H1634" s="476"/>
      <c r="I1634" s="627"/>
      <c r="J1634" s="458"/>
      <c r="K1634" s="475"/>
      <c r="L1634" s="475"/>
      <c r="M1634" s="476"/>
      <c r="N1634" s="475"/>
    </row>
    <row r="1635" spans="1:14" x14ac:dyDescent="0.2">
      <c r="A1635" s="475"/>
      <c r="B1635" s="475"/>
      <c r="C1635" s="475"/>
      <c r="D1635" s="475"/>
      <c r="E1635" s="475"/>
      <c r="F1635" s="475"/>
      <c r="G1635" s="475"/>
      <c r="H1635" s="476"/>
      <c r="I1635" s="627"/>
      <c r="J1635" s="458"/>
      <c r="K1635" s="475"/>
      <c r="L1635" s="475"/>
      <c r="M1635" s="476"/>
      <c r="N1635" s="475"/>
    </row>
    <row r="1636" spans="1:14" x14ac:dyDescent="0.2">
      <c r="A1636" s="475"/>
      <c r="B1636" s="475"/>
      <c r="C1636" s="475"/>
      <c r="D1636" s="475"/>
      <c r="E1636" s="475"/>
      <c r="F1636" s="475"/>
      <c r="G1636" s="475"/>
      <c r="H1636" s="476"/>
      <c r="I1636" s="627"/>
      <c r="J1636" s="458"/>
      <c r="K1636" s="475"/>
      <c r="L1636" s="475"/>
      <c r="M1636" s="476"/>
      <c r="N1636" s="475"/>
    </row>
    <row r="1637" spans="1:14" x14ac:dyDescent="0.2">
      <c r="A1637" s="475"/>
      <c r="B1637" s="475"/>
      <c r="C1637" s="475"/>
      <c r="D1637" s="475"/>
      <c r="E1637" s="475"/>
      <c r="F1637" s="475"/>
      <c r="G1637" s="475"/>
      <c r="H1637" s="476"/>
      <c r="I1637" s="627"/>
      <c r="J1637" s="458"/>
      <c r="K1637" s="475"/>
      <c r="L1637" s="475"/>
      <c r="M1637" s="476"/>
      <c r="N1637" s="475"/>
    </row>
    <row r="1638" spans="1:14" x14ac:dyDescent="0.2">
      <c r="A1638" s="475"/>
      <c r="B1638" s="475"/>
      <c r="C1638" s="475"/>
      <c r="D1638" s="475"/>
      <c r="E1638" s="475"/>
      <c r="F1638" s="475"/>
      <c r="G1638" s="475"/>
      <c r="H1638" s="476"/>
      <c r="I1638" s="627"/>
      <c r="J1638" s="458"/>
      <c r="K1638" s="475"/>
      <c r="L1638" s="475"/>
      <c r="M1638" s="476"/>
      <c r="N1638" s="475"/>
    </row>
    <row r="1639" spans="1:14" x14ac:dyDescent="0.2">
      <c r="A1639" s="475"/>
      <c r="B1639" s="475"/>
      <c r="C1639" s="475"/>
      <c r="D1639" s="475"/>
      <c r="E1639" s="475"/>
      <c r="F1639" s="475"/>
      <c r="G1639" s="475"/>
      <c r="H1639" s="476"/>
      <c r="I1639" s="627"/>
      <c r="J1639" s="458"/>
      <c r="K1639" s="475"/>
      <c r="L1639" s="475"/>
      <c r="M1639" s="476"/>
      <c r="N1639" s="475"/>
    </row>
    <row r="1640" spans="1:14" x14ac:dyDescent="0.2">
      <c r="A1640" s="475"/>
      <c r="B1640" s="475"/>
      <c r="C1640" s="475"/>
      <c r="D1640" s="475"/>
      <c r="E1640" s="475"/>
      <c r="F1640" s="475"/>
      <c r="G1640" s="475"/>
      <c r="H1640" s="476"/>
      <c r="I1640" s="627"/>
      <c r="J1640" s="458"/>
      <c r="K1640" s="475"/>
      <c r="L1640" s="475"/>
      <c r="M1640" s="476"/>
      <c r="N1640" s="475"/>
    </row>
    <row r="1641" spans="1:14" x14ac:dyDescent="0.2">
      <c r="A1641" s="475"/>
      <c r="B1641" s="475"/>
      <c r="C1641" s="475"/>
      <c r="D1641" s="475"/>
      <c r="E1641" s="475"/>
      <c r="F1641" s="475"/>
      <c r="G1641" s="475"/>
      <c r="H1641" s="476"/>
      <c r="I1641" s="627"/>
      <c r="J1641" s="458"/>
      <c r="K1641" s="475"/>
      <c r="L1641" s="475"/>
      <c r="M1641" s="476"/>
      <c r="N1641" s="475"/>
    </row>
    <row r="1642" spans="1:14" x14ac:dyDescent="0.2">
      <c r="A1642" s="475"/>
      <c r="B1642" s="475"/>
      <c r="C1642" s="475"/>
      <c r="D1642" s="475"/>
      <c r="E1642" s="475"/>
      <c r="F1642" s="475"/>
      <c r="G1642" s="475"/>
      <c r="H1642" s="476"/>
      <c r="I1642" s="627"/>
      <c r="J1642" s="458"/>
      <c r="K1642" s="475"/>
      <c r="L1642" s="475"/>
      <c r="M1642" s="476"/>
      <c r="N1642" s="475"/>
    </row>
    <row r="1643" spans="1:14" x14ac:dyDescent="0.2">
      <c r="A1643" s="475"/>
      <c r="B1643" s="475"/>
      <c r="C1643" s="475"/>
      <c r="D1643" s="475"/>
      <c r="E1643" s="475"/>
      <c r="F1643" s="475"/>
      <c r="G1643" s="475"/>
      <c r="H1643" s="476"/>
      <c r="I1643" s="627"/>
      <c r="J1643" s="458"/>
      <c r="K1643" s="475"/>
      <c r="L1643" s="475"/>
      <c r="M1643" s="476"/>
      <c r="N1643" s="475"/>
    </row>
    <row r="1644" spans="1:14" x14ac:dyDescent="0.2">
      <c r="A1644" s="475"/>
      <c r="B1644" s="475"/>
      <c r="C1644" s="475"/>
      <c r="D1644" s="475"/>
      <c r="E1644" s="475"/>
      <c r="F1644" s="475"/>
      <c r="G1644" s="475"/>
      <c r="H1644" s="476"/>
      <c r="I1644" s="627"/>
      <c r="J1644" s="458"/>
      <c r="K1644" s="475"/>
      <c r="L1644" s="475"/>
      <c r="M1644" s="476"/>
      <c r="N1644" s="475"/>
    </row>
    <row r="1645" spans="1:14" x14ac:dyDescent="0.2">
      <c r="A1645" s="475"/>
      <c r="B1645" s="475"/>
      <c r="C1645" s="475"/>
      <c r="D1645" s="475"/>
      <c r="E1645" s="475"/>
      <c r="F1645" s="475"/>
      <c r="G1645" s="475"/>
      <c r="H1645" s="476"/>
      <c r="I1645" s="627"/>
      <c r="J1645" s="458"/>
      <c r="K1645" s="475"/>
      <c r="L1645" s="475"/>
      <c r="M1645" s="476"/>
      <c r="N1645" s="475"/>
    </row>
    <row r="1646" spans="1:14" x14ac:dyDescent="0.2">
      <c r="A1646" s="475"/>
      <c r="B1646" s="475"/>
      <c r="C1646" s="475"/>
      <c r="D1646" s="475"/>
      <c r="E1646" s="475"/>
      <c r="F1646" s="475"/>
      <c r="G1646" s="475"/>
      <c r="H1646" s="476"/>
      <c r="I1646" s="627"/>
      <c r="J1646" s="458"/>
      <c r="K1646" s="475"/>
      <c r="L1646" s="475"/>
      <c r="M1646" s="476"/>
      <c r="N1646" s="475"/>
    </row>
    <row r="1647" spans="1:14" x14ac:dyDescent="0.2">
      <c r="A1647" s="475"/>
      <c r="B1647" s="475"/>
      <c r="C1647" s="475"/>
      <c r="D1647" s="475"/>
      <c r="E1647" s="475"/>
      <c r="F1647" s="475"/>
      <c r="G1647" s="475"/>
      <c r="H1647" s="476"/>
      <c r="I1647" s="627"/>
      <c r="J1647" s="458"/>
      <c r="K1647" s="475"/>
      <c r="L1647" s="475"/>
      <c r="M1647" s="476"/>
      <c r="N1647" s="475"/>
    </row>
    <row r="1648" spans="1:14" x14ac:dyDescent="0.2">
      <c r="A1648" s="475"/>
      <c r="B1648" s="475"/>
      <c r="C1648" s="475"/>
      <c r="D1648" s="475"/>
      <c r="E1648" s="475"/>
      <c r="F1648" s="475"/>
      <c r="G1648" s="475"/>
      <c r="H1648" s="476"/>
      <c r="I1648" s="627"/>
      <c r="J1648" s="458"/>
      <c r="K1648" s="475"/>
      <c r="L1648" s="475"/>
      <c r="M1648" s="476"/>
      <c r="N1648" s="475"/>
    </row>
    <row r="1649" spans="1:14" x14ac:dyDescent="0.2">
      <c r="A1649" s="475"/>
      <c r="B1649" s="475"/>
      <c r="C1649" s="475"/>
      <c r="D1649" s="475"/>
      <c r="E1649" s="475"/>
      <c r="F1649" s="475"/>
      <c r="G1649" s="475"/>
      <c r="H1649" s="476"/>
      <c r="I1649" s="627"/>
      <c r="J1649" s="458"/>
      <c r="K1649" s="475"/>
      <c r="L1649" s="475"/>
      <c r="M1649" s="476"/>
      <c r="N1649" s="475"/>
    </row>
    <row r="1650" spans="1:14" x14ac:dyDescent="0.2">
      <c r="A1650" s="475"/>
      <c r="B1650" s="475"/>
      <c r="C1650" s="475"/>
      <c r="D1650" s="475"/>
      <c r="E1650" s="475"/>
      <c r="F1650" s="475"/>
      <c r="G1650" s="475"/>
      <c r="H1650" s="476"/>
      <c r="I1650" s="627"/>
      <c r="J1650" s="458"/>
      <c r="K1650" s="475"/>
      <c r="L1650" s="475"/>
      <c r="M1650" s="476"/>
      <c r="N1650" s="475"/>
    </row>
    <row r="1651" spans="1:14" x14ac:dyDescent="0.2">
      <c r="A1651" s="475"/>
      <c r="B1651" s="475"/>
      <c r="C1651" s="475"/>
      <c r="D1651" s="475"/>
      <c r="E1651" s="475"/>
      <c r="F1651" s="475"/>
      <c r="G1651" s="475"/>
      <c r="H1651" s="476"/>
      <c r="I1651" s="627"/>
      <c r="J1651" s="458"/>
      <c r="K1651" s="475"/>
      <c r="L1651" s="475"/>
      <c r="M1651" s="476"/>
      <c r="N1651" s="475"/>
    </row>
    <row r="1652" spans="1:14" x14ac:dyDescent="0.2">
      <c r="A1652" s="475"/>
      <c r="B1652" s="475"/>
      <c r="C1652" s="475"/>
      <c r="D1652" s="475"/>
      <c r="E1652" s="475"/>
      <c r="F1652" s="475"/>
      <c r="G1652" s="475"/>
      <c r="H1652" s="476"/>
      <c r="I1652" s="627"/>
      <c r="J1652" s="458"/>
      <c r="K1652" s="475"/>
      <c r="L1652" s="475"/>
      <c r="M1652" s="476"/>
      <c r="N1652" s="475"/>
    </row>
    <row r="1653" spans="1:14" x14ac:dyDescent="0.2">
      <c r="A1653" s="475"/>
      <c r="B1653" s="475"/>
      <c r="C1653" s="475"/>
      <c r="D1653" s="475"/>
      <c r="E1653" s="475"/>
      <c r="F1653" s="475"/>
      <c r="G1653" s="475"/>
      <c r="H1653" s="476"/>
      <c r="I1653" s="627"/>
      <c r="J1653" s="458"/>
      <c r="K1653" s="475"/>
      <c r="L1653" s="475"/>
      <c r="M1653" s="476"/>
      <c r="N1653" s="475"/>
    </row>
    <row r="1654" spans="1:14" x14ac:dyDescent="0.2">
      <c r="A1654" s="475"/>
      <c r="B1654" s="475"/>
      <c r="C1654" s="475"/>
      <c r="D1654" s="475"/>
      <c r="E1654" s="475"/>
      <c r="F1654" s="475"/>
      <c r="G1654" s="475"/>
      <c r="H1654" s="476"/>
      <c r="I1654" s="627"/>
      <c r="J1654" s="458"/>
      <c r="K1654" s="475"/>
      <c r="L1654" s="475"/>
      <c r="M1654" s="476"/>
      <c r="N1654" s="475"/>
    </row>
    <row r="1655" spans="1:14" x14ac:dyDescent="0.2">
      <c r="A1655" s="475"/>
      <c r="B1655" s="475"/>
      <c r="C1655" s="475"/>
      <c r="D1655" s="475"/>
      <c r="E1655" s="475"/>
      <c r="F1655" s="475"/>
      <c r="G1655" s="475"/>
      <c r="H1655" s="476"/>
      <c r="I1655" s="627"/>
      <c r="J1655" s="458"/>
      <c r="K1655" s="475"/>
      <c r="L1655" s="475"/>
      <c r="M1655" s="476"/>
      <c r="N1655" s="475"/>
    </row>
    <row r="1656" spans="1:14" x14ac:dyDescent="0.2">
      <c r="A1656" s="475"/>
      <c r="B1656" s="475"/>
      <c r="C1656" s="475"/>
      <c r="D1656" s="475"/>
      <c r="E1656" s="475"/>
      <c r="F1656" s="475"/>
      <c r="G1656" s="475"/>
      <c r="H1656" s="476"/>
      <c r="I1656" s="627"/>
      <c r="J1656" s="458"/>
      <c r="K1656" s="475"/>
      <c r="L1656" s="475"/>
      <c r="M1656" s="476"/>
      <c r="N1656" s="475"/>
    </row>
    <row r="1657" spans="1:14" x14ac:dyDescent="0.2">
      <c r="A1657" s="475"/>
      <c r="B1657" s="475"/>
      <c r="C1657" s="475"/>
      <c r="D1657" s="475"/>
      <c r="E1657" s="475"/>
      <c r="F1657" s="475"/>
      <c r="G1657" s="475"/>
      <c r="H1657" s="476"/>
      <c r="I1657" s="627"/>
      <c r="J1657" s="458"/>
      <c r="K1657" s="475"/>
      <c r="L1657" s="475"/>
      <c r="M1657" s="476"/>
      <c r="N1657" s="475"/>
    </row>
    <row r="1658" spans="1:14" x14ac:dyDescent="0.2">
      <c r="A1658" s="475"/>
      <c r="B1658" s="475"/>
      <c r="C1658" s="475"/>
      <c r="D1658" s="475"/>
      <c r="E1658" s="475"/>
      <c r="F1658" s="475"/>
      <c r="G1658" s="475"/>
      <c r="H1658" s="476"/>
      <c r="I1658" s="627"/>
      <c r="J1658" s="458"/>
      <c r="K1658" s="475"/>
      <c r="L1658" s="475"/>
      <c r="M1658" s="476"/>
      <c r="N1658" s="475"/>
    </row>
    <row r="1659" spans="1:14" x14ac:dyDescent="0.2">
      <c r="A1659" s="475"/>
      <c r="B1659" s="475"/>
      <c r="C1659" s="475"/>
      <c r="D1659" s="475"/>
      <c r="E1659" s="475"/>
      <c r="F1659" s="475"/>
      <c r="G1659" s="475"/>
      <c r="H1659" s="476"/>
      <c r="I1659" s="627"/>
      <c r="J1659" s="458"/>
      <c r="K1659" s="475"/>
      <c r="L1659" s="475"/>
      <c r="M1659" s="476"/>
      <c r="N1659" s="475"/>
    </row>
    <row r="1660" spans="1:14" x14ac:dyDescent="0.2">
      <c r="A1660" s="475"/>
      <c r="B1660" s="475"/>
      <c r="C1660" s="475"/>
      <c r="D1660" s="475"/>
      <c r="E1660" s="475"/>
      <c r="F1660" s="475"/>
      <c r="G1660" s="475"/>
      <c r="H1660" s="476"/>
      <c r="I1660" s="627"/>
      <c r="J1660" s="458"/>
      <c r="K1660" s="475"/>
      <c r="L1660" s="475"/>
      <c r="M1660" s="476"/>
      <c r="N1660" s="475"/>
    </row>
    <row r="1661" spans="1:14" x14ac:dyDescent="0.2">
      <c r="A1661" s="475"/>
      <c r="B1661" s="475"/>
      <c r="C1661" s="475"/>
      <c r="D1661" s="475"/>
      <c r="E1661" s="475"/>
      <c r="F1661" s="475"/>
      <c r="G1661" s="475"/>
      <c r="H1661" s="476"/>
      <c r="I1661" s="627"/>
      <c r="J1661" s="458"/>
      <c r="K1661" s="475"/>
      <c r="L1661" s="475"/>
      <c r="M1661" s="476"/>
      <c r="N1661" s="475"/>
    </row>
    <row r="1662" spans="1:14" x14ac:dyDescent="0.2">
      <c r="A1662" s="475"/>
      <c r="B1662" s="475"/>
      <c r="C1662" s="475"/>
      <c r="D1662" s="475"/>
      <c r="E1662" s="475"/>
      <c r="F1662" s="475"/>
      <c r="G1662" s="475"/>
      <c r="H1662" s="476"/>
      <c r="I1662" s="627"/>
      <c r="J1662" s="458"/>
      <c r="K1662" s="475"/>
      <c r="L1662" s="475"/>
      <c r="M1662" s="476"/>
      <c r="N1662" s="475"/>
    </row>
    <row r="1663" spans="1:14" x14ac:dyDescent="0.2">
      <c r="A1663" s="475"/>
      <c r="B1663" s="475"/>
      <c r="C1663" s="475"/>
      <c r="D1663" s="475"/>
      <c r="E1663" s="475"/>
      <c r="F1663" s="475"/>
      <c r="G1663" s="475"/>
      <c r="H1663" s="476"/>
      <c r="I1663" s="627"/>
      <c r="J1663" s="458"/>
      <c r="K1663" s="475"/>
      <c r="L1663" s="475"/>
      <c r="M1663" s="476"/>
      <c r="N1663" s="475"/>
    </row>
    <row r="1664" spans="1:14" x14ac:dyDescent="0.2">
      <c r="A1664" s="475"/>
      <c r="B1664" s="475"/>
      <c r="C1664" s="475"/>
      <c r="D1664" s="475"/>
      <c r="E1664" s="475"/>
      <c r="F1664" s="475"/>
      <c r="G1664" s="475"/>
      <c r="H1664" s="476"/>
      <c r="I1664" s="627"/>
      <c r="J1664" s="458"/>
      <c r="K1664" s="475"/>
      <c r="L1664" s="475"/>
      <c r="M1664" s="476"/>
      <c r="N1664" s="475"/>
    </row>
    <row r="1665" spans="1:14" x14ac:dyDescent="0.2">
      <c r="A1665" s="475"/>
      <c r="B1665" s="475"/>
      <c r="C1665" s="475"/>
      <c r="D1665" s="475"/>
      <c r="E1665" s="475"/>
      <c r="F1665" s="475"/>
      <c r="G1665" s="475"/>
      <c r="H1665" s="476"/>
      <c r="I1665" s="627"/>
      <c r="J1665" s="458"/>
      <c r="K1665" s="475"/>
      <c r="L1665" s="475"/>
      <c r="M1665" s="476"/>
      <c r="N1665" s="475"/>
    </row>
    <row r="1666" spans="1:14" x14ac:dyDescent="0.2">
      <c r="A1666" s="475"/>
      <c r="B1666" s="475"/>
      <c r="C1666" s="475"/>
      <c r="D1666" s="475"/>
      <c r="E1666" s="475"/>
      <c r="F1666" s="475"/>
      <c r="G1666" s="475"/>
      <c r="H1666" s="476"/>
      <c r="I1666" s="627"/>
      <c r="J1666" s="458"/>
      <c r="K1666" s="475"/>
      <c r="L1666" s="475"/>
      <c r="M1666" s="476"/>
      <c r="N1666" s="475"/>
    </row>
    <row r="1667" spans="1:14" x14ac:dyDescent="0.2">
      <c r="A1667" s="475"/>
      <c r="B1667" s="475"/>
      <c r="C1667" s="475"/>
      <c r="D1667" s="475"/>
      <c r="E1667" s="475"/>
      <c r="F1667" s="475"/>
      <c r="G1667" s="475"/>
      <c r="H1667" s="476"/>
      <c r="I1667" s="627"/>
      <c r="J1667" s="458"/>
      <c r="K1667" s="475"/>
      <c r="L1667" s="475"/>
      <c r="M1667" s="476"/>
      <c r="N1667" s="475"/>
    </row>
    <row r="1668" spans="1:14" x14ac:dyDescent="0.2">
      <c r="A1668" s="475"/>
      <c r="B1668" s="475"/>
      <c r="C1668" s="475"/>
      <c r="D1668" s="475"/>
      <c r="E1668" s="475"/>
      <c r="F1668" s="475"/>
      <c r="G1668" s="475"/>
      <c r="H1668" s="476"/>
      <c r="I1668" s="627"/>
      <c r="J1668" s="458"/>
      <c r="K1668" s="475"/>
      <c r="L1668" s="475"/>
      <c r="M1668" s="476"/>
      <c r="N1668" s="475"/>
    </row>
    <row r="1669" spans="1:14" x14ac:dyDescent="0.2">
      <c r="A1669" s="475"/>
      <c r="B1669" s="475"/>
      <c r="C1669" s="475"/>
      <c r="D1669" s="475"/>
      <c r="E1669" s="475"/>
      <c r="F1669" s="475"/>
      <c r="G1669" s="475"/>
      <c r="H1669" s="476"/>
      <c r="I1669" s="627"/>
      <c r="J1669" s="458"/>
      <c r="K1669" s="475"/>
      <c r="L1669" s="475"/>
      <c r="M1669" s="476"/>
      <c r="N1669" s="475"/>
    </row>
    <row r="1670" spans="1:14" x14ac:dyDescent="0.2">
      <c r="A1670" s="475"/>
      <c r="B1670" s="475"/>
      <c r="C1670" s="475"/>
      <c r="D1670" s="475"/>
      <c r="E1670" s="475"/>
      <c r="F1670" s="475"/>
      <c r="G1670" s="475"/>
      <c r="H1670" s="476"/>
      <c r="I1670" s="627"/>
      <c r="J1670" s="458"/>
      <c r="K1670" s="475"/>
      <c r="L1670" s="475"/>
      <c r="M1670" s="476"/>
      <c r="N1670" s="475"/>
    </row>
    <row r="1671" spans="1:14" x14ac:dyDescent="0.2">
      <c r="A1671" s="475"/>
      <c r="B1671" s="475"/>
      <c r="C1671" s="475"/>
      <c r="D1671" s="475"/>
      <c r="E1671" s="475"/>
      <c r="F1671" s="475"/>
      <c r="G1671" s="475"/>
      <c r="H1671" s="476"/>
      <c r="I1671" s="627"/>
      <c r="J1671" s="458"/>
      <c r="K1671" s="475"/>
      <c r="L1671" s="475"/>
      <c r="M1671" s="476"/>
      <c r="N1671" s="475"/>
    </row>
    <row r="1672" spans="1:14" x14ac:dyDescent="0.2">
      <c r="A1672" s="475"/>
      <c r="B1672" s="475"/>
      <c r="C1672" s="475"/>
      <c r="D1672" s="475"/>
      <c r="E1672" s="475"/>
      <c r="F1672" s="475"/>
      <c r="G1672" s="475"/>
      <c r="H1672" s="476"/>
      <c r="I1672" s="627"/>
      <c r="J1672" s="458"/>
      <c r="K1672" s="475"/>
      <c r="L1672" s="475"/>
      <c r="M1672" s="476"/>
      <c r="N1672" s="475"/>
    </row>
    <row r="1673" spans="1:14" x14ac:dyDescent="0.2">
      <c r="A1673" s="475"/>
      <c r="B1673" s="475"/>
      <c r="C1673" s="475"/>
      <c r="D1673" s="475"/>
      <c r="E1673" s="475"/>
      <c r="F1673" s="475"/>
      <c r="G1673" s="475"/>
      <c r="H1673" s="476"/>
      <c r="I1673" s="627"/>
      <c r="J1673" s="458"/>
      <c r="K1673" s="475"/>
      <c r="L1673" s="475"/>
      <c r="M1673" s="476"/>
      <c r="N1673" s="475"/>
    </row>
    <row r="1674" spans="1:14" x14ac:dyDescent="0.2">
      <c r="A1674" s="475"/>
      <c r="B1674" s="475"/>
      <c r="C1674" s="475"/>
      <c r="D1674" s="475"/>
      <c r="E1674" s="475"/>
      <c r="F1674" s="475"/>
      <c r="G1674" s="475"/>
      <c r="H1674" s="476"/>
      <c r="I1674" s="627"/>
      <c r="J1674" s="458"/>
      <c r="K1674" s="475"/>
      <c r="L1674" s="475"/>
      <c r="M1674" s="476"/>
      <c r="N1674" s="475"/>
    </row>
    <row r="1675" spans="1:14" x14ac:dyDescent="0.2">
      <c r="A1675" s="475"/>
      <c r="B1675" s="475"/>
      <c r="C1675" s="475"/>
      <c r="D1675" s="475"/>
      <c r="E1675" s="475"/>
      <c r="F1675" s="475"/>
      <c r="G1675" s="475"/>
      <c r="H1675" s="476"/>
      <c r="I1675" s="627"/>
      <c r="J1675" s="458"/>
      <c r="K1675" s="475"/>
      <c r="L1675" s="475"/>
      <c r="M1675" s="476"/>
      <c r="N1675" s="475"/>
    </row>
    <row r="1676" spans="1:14" x14ac:dyDescent="0.2">
      <c r="A1676" s="475"/>
      <c r="B1676" s="475"/>
      <c r="C1676" s="475"/>
      <c r="D1676" s="475"/>
      <c r="E1676" s="475"/>
      <c r="F1676" s="475"/>
      <c r="G1676" s="475"/>
      <c r="H1676" s="476"/>
      <c r="I1676" s="627"/>
      <c r="J1676" s="458"/>
      <c r="K1676" s="475"/>
      <c r="L1676" s="475"/>
      <c r="M1676" s="476"/>
      <c r="N1676" s="475"/>
    </row>
    <row r="1677" spans="1:14" x14ac:dyDescent="0.2">
      <c r="A1677" s="475"/>
      <c r="B1677" s="475"/>
      <c r="C1677" s="475"/>
      <c r="D1677" s="475"/>
      <c r="E1677" s="475"/>
      <c r="F1677" s="475"/>
      <c r="G1677" s="475"/>
      <c r="H1677" s="476"/>
      <c r="I1677" s="627"/>
      <c r="J1677" s="458"/>
      <c r="K1677" s="475"/>
      <c r="L1677" s="475"/>
      <c r="M1677" s="476"/>
      <c r="N1677" s="475"/>
    </row>
    <row r="1678" spans="1:14" x14ac:dyDescent="0.2">
      <c r="A1678" s="475"/>
      <c r="B1678" s="475"/>
      <c r="C1678" s="475"/>
      <c r="D1678" s="475"/>
      <c r="E1678" s="475"/>
      <c r="F1678" s="475"/>
      <c r="G1678" s="475"/>
      <c r="H1678" s="476"/>
      <c r="I1678" s="627"/>
      <c r="J1678" s="458"/>
      <c r="K1678" s="475"/>
      <c r="L1678" s="475"/>
      <c r="M1678" s="476"/>
      <c r="N1678" s="475"/>
    </row>
    <row r="1679" spans="1:14" x14ac:dyDescent="0.2">
      <c r="A1679" s="475"/>
      <c r="B1679" s="475"/>
      <c r="C1679" s="475"/>
      <c r="D1679" s="475"/>
      <c r="E1679" s="475"/>
      <c r="F1679" s="475"/>
      <c r="G1679" s="475"/>
      <c r="H1679" s="476"/>
      <c r="I1679" s="627"/>
      <c r="J1679" s="458"/>
      <c r="K1679" s="475"/>
      <c r="L1679" s="475"/>
      <c r="M1679" s="476"/>
      <c r="N1679" s="475"/>
    </row>
    <row r="1680" spans="1:14" x14ac:dyDescent="0.2">
      <c r="A1680" s="475"/>
      <c r="B1680" s="475"/>
      <c r="C1680" s="475"/>
      <c r="D1680" s="475"/>
      <c r="E1680" s="475"/>
      <c r="F1680" s="475"/>
      <c r="G1680" s="475"/>
      <c r="H1680" s="476"/>
      <c r="I1680" s="627"/>
      <c r="J1680" s="458"/>
      <c r="K1680" s="475"/>
      <c r="L1680" s="475"/>
      <c r="M1680" s="476"/>
      <c r="N1680" s="475"/>
    </row>
    <row r="1681" spans="1:14" x14ac:dyDescent="0.2">
      <c r="A1681" s="475"/>
      <c r="B1681" s="475"/>
      <c r="C1681" s="475"/>
      <c r="D1681" s="475"/>
      <c r="E1681" s="475"/>
      <c r="F1681" s="475"/>
      <c r="G1681" s="475"/>
      <c r="H1681" s="476"/>
      <c r="I1681" s="627"/>
      <c r="J1681" s="458"/>
      <c r="K1681" s="475"/>
      <c r="L1681" s="475"/>
      <c r="M1681" s="476"/>
      <c r="N1681" s="475"/>
    </row>
    <row r="1682" spans="1:14" x14ac:dyDescent="0.2">
      <c r="A1682" s="475"/>
      <c r="B1682" s="475"/>
      <c r="C1682" s="475"/>
      <c r="D1682" s="475"/>
      <c r="E1682" s="475"/>
      <c r="F1682" s="475"/>
      <c r="G1682" s="475"/>
      <c r="H1682" s="476"/>
      <c r="I1682" s="627"/>
      <c r="J1682" s="458"/>
      <c r="K1682" s="475"/>
      <c r="L1682" s="475"/>
      <c r="M1682" s="476"/>
      <c r="N1682" s="475"/>
    </row>
    <row r="1683" spans="1:14" x14ac:dyDescent="0.2">
      <c r="A1683" s="475"/>
      <c r="B1683" s="475"/>
      <c r="C1683" s="475"/>
      <c r="D1683" s="475"/>
      <c r="E1683" s="475"/>
      <c r="F1683" s="475"/>
      <c r="G1683" s="475"/>
      <c r="H1683" s="476"/>
      <c r="I1683" s="627"/>
      <c r="J1683" s="458"/>
      <c r="K1683" s="475"/>
      <c r="L1683" s="475"/>
      <c r="M1683" s="476"/>
      <c r="N1683" s="475"/>
    </row>
    <row r="1684" spans="1:14" x14ac:dyDescent="0.2">
      <c r="A1684" s="475"/>
      <c r="B1684" s="475"/>
      <c r="C1684" s="475"/>
      <c r="D1684" s="475"/>
      <c r="E1684" s="475"/>
      <c r="F1684" s="475"/>
      <c r="G1684" s="475"/>
      <c r="H1684" s="476"/>
      <c r="I1684" s="627"/>
      <c r="J1684" s="458"/>
      <c r="K1684" s="475"/>
      <c r="L1684" s="475"/>
      <c r="M1684" s="476"/>
      <c r="N1684" s="475"/>
    </row>
    <row r="1685" spans="1:14" x14ac:dyDescent="0.2">
      <c r="A1685" s="475"/>
      <c r="B1685" s="475"/>
      <c r="C1685" s="475"/>
      <c r="D1685" s="475"/>
      <c r="E1685" s="475"/>
      <c r="F1685" s="475"/>
      <c r="G1685" s="475"/>
      <c r="H1685" s="476"/>
      <c r="I1685" s="627"/>
      <c r="J1685" s="458"/>
      <c r="K1685" s="475"/>
      <c r="L1685" s="475"/>
      <c r="M1685" s="476"/>
      <c r="N1685" s="475"/>
    </row>
    <row r="1686" spans="1:14" x14ac:dyDescent="0.2">
      <c r="A1686" s="475"/>
      <c r="B1686" s="475"/>
      <c r="C1686" s="475"/>
      <c r="D1686" s="475"/>
      <c r="E1686" s="475"/>
      <c r="F1686" s="475"/>
      <c r="G1686" s="475"/>
      <c r="H1686" s="476"/>
      <c r="I1686" s="627"/>
      <c r="J1686" s="458"/>
      <c r="K1686" s="475"/>
      <c r="L1686" s="475"/>
      <c r="M1686" s="476"/>
      <c r="N1686" s="475"/>
    </row>
    <row r="1687" spans="1:14" x14ac:dyDescent="0.2">
      <c r="A1687" s="475"/>
      <c r="B1687" s="475"/>
      <c r="C1687" s="475"/>
      <c r="D1687" s="475"/>
      <c r="E1687" s="475"/>
      <c r="F1687" s="475"/>
      <c r="G1687" s="475"/>
      <c r="H1687" s="476"/>
      <c r="I1687" s="627"/>
      <c r="J1687" s="458"/>
      <c r="K1687" s="475"/>
      <c r="L1687" s="475"/>
      <c r="M1687" s="476"/>
      <c r="N1687" s="475"/>
    </row>
    <row r="1688" spans="1:14" x14ac:dyDescent="0.2">
      <c r="A1688" s="475"/>
      <c r="B1688" s="475"/>
      <c r="C1688" s="475"/>
      <c r="D1688" s="475"/>
      <c r="E1688" s="475"/>
      <c r="F1688" s="475"/>
      <c r="G1688" s="475"/>
      <c r="H1688" s="476"/>
      <c r="I1688" s="627"/>
      <c r="J1688" s="458"/>
      <c r="K1688" s="475"/>
      <c r="L1688" s="475"/>
      <c r="M1688" s="476"/>
      <c r="N1688" s="475"/>
    </row>
    <row r="1689" spans="1:14" x14ac:dyDescent="0.2">
      <c r="A1689" s="475"/>
      <c r="B1689" s="475"/>
      <c r="C1689" s="475"/>
      <c r="D1689" s="475"/>
      <c r="E1689" s="475"/>
      <c r="F1689" s="475"/>
      <c r="G1689" s="475"/>
      <c r="H1689" s="476"/>
      <c r="I1689" s="627"/>
      <c r="J1689" s="458"/>
      <c r="K1689" s="475"/>
      <c r="L1689" s="475"/>
      <c r="M1689" s="476"/>
      <c r="N1689" s="475"/>
    </row>
    <row r="1690" spans="1:14" x14ac:dyDescent="0.2">
      <c r="A1690" s="475"/>
      <c r="B1690" s="475"/>
      <c r="C1690" s="475"/>
      <c r="D1690" s="475"/>
      <c r="E1690" s="475"/>
      <c r="F1690" s="475"/>
      <c r="G1690" s="475"/>
      <c r="H1690" s="476"/>
      <c r="I1690" s="627"/>
      <c r="J1690" s="458"/>
      <c r="K1690" s="475"/>
      <c r="L1690" s="475"/>
      <c r="M1690" s="476"/>
      <c r="N1690" s="475"/>
    </row>
    <row r="1691" spans="1:14" x14ac:dyDescent="0.2">
      <c r="A1691" s="475"/>
      <c r="B1691" s="475"/>
      <c r="C1691" s="475"/>
      <c r="D1691" s="475"/>
      <c r="E1691" s="475"/>
      <c r="F1691" s="475"/>
      <c r="G1691" s="475"/>
      <c r="H1691" s="476"/>
      <c r="I1691" s="627"/>
      <c r="J1691" s="458"/>
      <c r="K1691" s="475"/>
      <c r="L1691" s="475"/>
      <c r="M1691" s="476"/>
      <c r="N1691" s="475"/>
    </row>
    <row r="1692" spans="1:14" x14ac:dyDescent="0.2">
      <c r="A1692" s="475"/>
      <c r="B1692" s="475"/>
      <c r="C1692" s="475"/>
      <c r="D1692" s="475"/>
      <c r="E1692" s="475"/>
      <c r="F1692" s="475"/>
      <c r="G1692" s="475"/>
      <c r="H1692" s="476"/>
      <c r="I1692" s="627"/>
      <c r="J1692" s="458"/>
      <c r="K1692" s="475"/>
      <c r="L1692" s="475"/>
      <c r="M1692" s="476"/>
      <c r="N1692" s="475"/>
    </row>
    <row r="1693" spans="1:14" x14ac:dyDescent="0.2">
      <c r="A1693" s="475"/>
      <c r="B1693" s="475"/>
      <c r="C1693" s="475"/>
      <c r="D1693" s="475"/>
      <c r="E1693" s="475"/>
      <c r="F1693" s="475"/>
      <c r="G1693" s="475"/>
      <c r="H1693" s="476"/>
      <c r="I1693" s="627"/>
      <c r="J1693" s="458"/>
      <c r="K1693" s="475"/>
      <c r="L1693" s="475"/>
      <c r="M1693" s="476"/>
      <c r="N1693" s="475"/>
    </row>
    <row r="1694" spans="1:14" x14ac:dyDescent="0.2">
      <c r="A1694" s="475"/>
      <c r="B1694" s="475"/>
      <c r="C1694" s="475"/>
      <c r="D1694" s="475"/>
      <c r="E1694" s="475"/>
      <c r="F1694" s="475"/>
      <c r="G1694" s="475"/>
      <c r="H1694" s="476"/>
      <c r="I1694" s="627"/>
      <c r="J1694" s="458"/>
      <c r="K1694" s="475"/>
      <c r="L1694" s="475"/>
      <c r="M1694" s="476"/>
      <c r="N1694" s="475"/>
    </row>
    <row r="1695" spans="1:14" x14ac:dyDescent="0.2">
      <c r="A1695" s="475"/>
      <c r="B1695" s="475"/>
      <c r="C1695" s="475"/>
      <c r="D1695" s="475"/>
      <c r="E1695" s="475"/>
      <c r="F1695" s="475"/>
      <c r="G1695" s="475"/>
      <c r="H1695" s="476"/>
      <c r="I1695" s="627"/>
      <c r="J1695" s="458"/>
      <c r="K1695" s="475"/>
      <c r="L1695" s="475"/>
      <c r="M1695" s="476"/>
      <c r="N1695" s="475"/>
    </row>
    <row r="1696" spans="1:14" x14ac:dyDescent="0.2">
      <c r="A1696" s="475"/>
      <c r="B1696" s="475"/>
      <c r="C1696" s="475"/>
      <c r="D1696" s="475"/>
      <c r="E1696" s="475"/>
      <c r="F1696" s="475"/>
      <c r="G1696" s="475"/>
      <c r="H1696" s="476"/>
      <c r="I1696" s="627"/>
      <c r="J1696" s="458"/>
      <c r="K1696" s="475"/>
      <c r="L1696" s="475"/>
      <c r="M1696" s="476"/>
      <c r="N1696" s="475"/>
    </row>
    <row r="1697" spans="1:14" x14ac:dyDescent="0.2">
      <c r="A1697" s="475"/>
      <c r="B1697" s="475"/>
      <c r="C1697" s="475"/>
      <c r="D1697" s="475"/>
      <c r="E1697" s="475"/>
      <c r="F1697" s="475"/>
      <c r="G1697" s="475"/>
      <c r="H1697" s="476"/>
      <c r="I1697" s="627"/>
      <c r="J1697" s="458"/>
      <c r="K1697" s="475"/>
      <c r="L1697" s="475"/>
      <c r="M1697" s="476"/>
      <c r="N1697" s="475"/>
    </row>
    <row r="1698" spans="1:14" x14ac:dyDescent="0.2">
      <c r="A1698" s="475"/>
      <c r="B1698" s="475"/>
      <c r="C1698" s="475"/>
      <c r="D1698" s="475"/>
      <c r="E1698" s="475"/>
      <c r="F1698" s="475"/>
      <c r="G1698" s="475"/>
      <c r="H1698" s="476"/>
      <c r="I1698" s="627"/>
      <c r="J1698" s="458"/>
      <c r="K1698" s="475"/>
      <c r="L1698" s="475"/>
      <c r="M1698" s="476"/>
      <c r="N1698" s="475"/>
    </row>
    <row r="1699" spans="1:14" x14ac:dyDescent="0.2">
      <c r="A1699" s="475"/>
      <c r="B1699" s="475"/>
      <c r="C1699" s="475"/>
      <c r="D1699" s="475"/>
      <c r="E1699" s="475"/>
      <c r="F1699" s="475"/>
      <c r="G1699" s="475"/>
      <c r="H1699" s="476"/>
      <c r="I1699" s="627"/>
      <c r="J1699" s="458"/>
      <c r="K1699" s="475"/>
      <c r="L1699" s="475"/>
      <c r="M1699" s="476"/>
      <c r="N1699" s="475"/>
    </row>
    <row r="1700" spans="1:14" x14ac:dyDescent="0.2">
      <c r="A1700" s="475"/>
      <c r="B1700" s="475"/>
      <c r="C1700" s="475"/>
      <c r="D1700" s="475"/>
      <c r="E1700" s="475"/>
      <c r="F1700" s="475"/>
      <c r="G1700" s="475"/>
      <c r="H1700" s="476"/>
      <c r="I1700" s="627"/>
      <c r="J1700" s="458"/>
      <c r="K1700" s="475"/>
      <c r="L1700" s="475"/>
      <c r="M1700" s="476"/>
      <c r="N1700" s="475"/>
    </row>
    <row r="1701" spans="1:14" x14ac:dyDescent="0.2">
      <c r="A1701" s="475"/>
      <c r="B1701" s="475"/>
      <c r="C1701" s="475"/>
      <c r="D1701" s="475"/>
      <c r="E1701" s="475"/>
      <c r="F1701" s="475"/>
      <c r="G1701" s="475"/>
      <c r="H1701" s="476"/>
      <c r="I1701" s="627"/>
      <c r="J1701" s="458"/>
      <c r="K1701" s="475"/>
      <c r="L1701" s="475"/>
      <c r="M1701" s="476"/>
      <c r="N1701" s="475"/>
    </row>
    <row r="1702" spans="1:14" x14ac:dyDescent="0.2">
      <c r="A1702" s="475"/>
      <c r="B1702" s="475"/>
      <c r="C1702" s="475"/>
      <c r="D1702" s="475"/>
      <c r="E1702" s="475"/>
      <c r="F1702" s="475"/>
      <c r="G1702" s="475"/>
      <c r="H1702" s="476"/>
      <c r="I1702" s="627"/>
      <c r="J1702" s="458"/>
      <c r="K1702" s="475"/>
      <c r="L1702" s="475"/>
      <c r="M1702" s="476"/>
      <c r="N1702" s="475"/>
    </row>
    <row r="1703" spans="1:14" x14ac:dyDescent="0.2">
      <c r="A1703" s="475"/>
      <c r="B1703" s="475"/>
      <c r="C1703" s="475"/>
      <c r="D1703" s="475"/>
      <c r="E1703" s="475"/>
      <c r="F1703" s="475"/>
      <c r="G1703" s="475"/>
      <c r="H1703" s="476"/>
      <c r="I1703" s="627"/>
      <c r="J1703" s="458"/>
      <c r="K1703" s="475"/>
      <c r="L1703" s="475"/>
      <c r="M1703" s="476"/>
      <c r="N1703" s="475"/>
    </row>
    <row r="1704" spans="1:14" x14ac:dyDescent="0.2">
      <c r="A1704" s="475"/>
      <c r="B1704" s="475"/>
      <c r="C1704" s="475"/>
      <c r="D1704" s="475"/>
      <c r="E1704" s="475"/>
      <c r="F1704" s="475"/>
      <c r="G1704" s="475"/>
      <c r="H1704" s="476"/>
      <c r="I1704" s="627"/>
      <c r="J1704" s="458"/>
      <c r="K1704" s="475"/>
      <c r="L1704" s="475"/>
      <c r="M1704" s="476"/>
      <c r="N1704" s="475"/>
    </row>
    <row r="1705" spans="1:14" x14ac:dyDescent="0.2">
      <c r="A1705" s="475"/>
      <c r="B1705" s="475"/>
      <c r="C1705" s="475"/>
      <c r="D1705" s="475"/>
      <c r="E1705" s="475"/>
      <c r="F1705" s="475"/>
      <c r="G1705" s="475"/>
      <c r="H1705" s="476"/>
      <c r="I1705" s="627"/>
      <c r="J1705" s="458"/>
      <c r="K1705" s="475"/>
      <c r="L1705" s="475"/>
      <c r="M1705" s="476"/>
      <c r="N1705" s="475"/>
    </row>
    <row r="1706" spans="1:14" x14ac:dyDescent="0.2">
      <c r="A1706" s="475"/>
      <c r="B1706" s="475"/>
      <c r="C1706" s="475"/>
      <c r="D1706" s="475"/>
      <c r="E1706" s="475"/>
      <c r="F1706" s="475"/>
      <c r="G1706" s="475"/>
      <c r="H1706" s="476"/>
      <c r="I1706" s="627"/>
      <c r="J1706" s="458"/>
      <c r="K1706" s="475"/>
      <c r="L1706" s="475"/>
      <c r="M1706" s="476"/>
      <c r="N1706" s="475"/>
    </row>
    <row r="1707" spans="1:14" x14ac:dyDescent="0.2">
      <c r="A1707" s="475"/>
      <c r="B1707" s="475"/>
      <c r="C1707" s="475"/>
      <c r="D1707" s="475"/>
      <c r="E1707" s="475"/>
      <c r="F1707" s="475"/>
      <c r="G1707" s="475"/>
      <c r="H1707" s="476"/>
      <c r="I1707" s="627"/>
      <c r="J1707" s="458"/>
      <c r="K1707" s="475"/>
      <c r="L1707" s="475"/>
      <c r="M1707" s="476"/>
      <c r="N1707" s="475"/>
    </row>
    <row r="1708" spans="1:14" x14ac:dyDescent="0.2">
      <c r="A1708" s="475"/>
      <c r="B1708" s="475"/>
      <c r="C1708" s="475"/>
      <c r="D1708" s="475"/>
      <c r="E1708" s="475"/>
      <c r="F1708" s="475"/>
      <c r="G1708" s="475"/>
      <c r="H1708" s="476"/>
      <c r="I1708" s="627"/>
      <c r="J1708" s="458"/>
      <c r="K1708" s="475"/>
      <c r="L1708" s="475"/>
      <c r="M1708" s="476"/>
      <c r="N1708" s="475"/>
    </row>
    <row r="1709" spans="1:14" x14ac:dyDescent="0.2">
      <c r="A1709" s="475"/>
      <c r="B1709" s="475"/>
      <c r="C1709" s="475"/>
      <c r="D1709" s="475"/>
      <c r="E1709" s="475"/>
      <c r="F1709" s="475"/>
      <c r="G1709" s="475"/>
      <c r="H1709" s="476"/>
      <c r="I1709" s="627"/>
      <c r="J1709" s="458"/>
      <c r="K1709" s="475"/>
      <c r="L1709" s="475"/>
      <c r="M1709" s="476"/>
      <c r="N1709" s="475"/>
    </row>
    <row r="1710" spans="1:14" x14ac:dyDescent="0.2">
      <c r="A1710" s="475"/>
      <c r="B1710" s="475"/>
      <c r="C1710" s="475"/>
      <c r="D1710" s="475"/>
      <c r="E1710" s="475"/>
      <c r="F1710" s="475"/>
      <c r="G1710" s="475"/>
      <c r="H1710" s="476"/>
      <c r="I1710" s="627"/>
      <c r="J1710" s="458"/>
      <c r="K1710" s="475"/>
      <c r="L1710" s="475"/>
      <c r="M1710" s="476"/>
      <c r="N1710" s="475"/>
    </row>
    <row r="1711" spans="1:14" x14ac:dyDescent="0.2">
      <c r="A1711" s="475"/>
      <c r="B1711" s="475"/>
      <c r="C1711" s="475"/>
      <c r="D1711" s="475"/>
      <c r="E1711" s="475"/>
      <c r="F1711" s="475"/>
      <c r="G1711" s="475"/>
      <c r="H1711" s="476"/>
      <c r="I1711" s="627"/>
      <c r="J1711" s="458"/>
      <c r="K1711" s="475"/>
      <c r="L1711" s="475"/>
      <c r="M1711" s="476"/>
      <c r="N1711" s="475"/>
    </row>
    <row r="1712" spans="1:14" x14ac:dyDescent="0.2">
      <c r="A1712" s="475"/>
      <c r="B1712" s="475"/>
      <c r="C1712" s="475"/>
      <c r="D1712" s="475"/>
      <c r="E1712" s="475"/>
      <c r="F1712" s="475"/>
      <c r="G1712" s="475"/>
      <c r="H1712" s="476"/>
      <c r="I1712" s="627"/>
      <c r="J1712" s="458"/>
      <c r="K1712" s="475"/>
      <c r="L1712" s="475"/>
      <c r="M1712" s="476"/>
      <c r="N1712" s="475"/>
    </row>
    <row r="1713" spans="1:14" x14ac:dyDescent="0.2">
      <c r="A1713" s="475"/>
      <c r="B1713" s="475"/>
      <c r="C1713" s="475"/>
      <c r="D1713" s="475"/>
      <c r="E1713" s="475"/>
      <c r="F1713" s="475"/>
      <c r="G1713" s="475"/>
      <c r="H1713" s="476"/>
      <c r="I1713" s="627"/>
      <c r="J1713" s="458"/>
      <c r="K1713" s="475"/>
      <c r="L1713" s="475"/>
      <c r="M1713" s="476"/>
      <c r="N1713" s="475"/>
    </row>
    <row r="1714" spans="1:14" x14ac:dyDescent="0.2">
      <c r="A1714" s="475"/>
      <c r="B1714" s="475"/>
      <c r="C1714" s="475"/>
      <c r="D1714" s="475"/>
      <c r="E1714" s="475"/>
      <c r="F1714" s="475"/>
      <c r="G1714" s="475"/>
      <c r="H1714" s="476"/>
      <c r="I1714" s="627"/>
      <c r="J1714" s="458"/>
      <c r="K1714" s="475"/>
      <c r="L1714" s="475"/>
      <c r="M1714" s="476"/>
      <c r="N1714" s="475"/>
    </row>
    <row r="1715" spans="1:14" x14ac:dyDescent="0.2">
      <c r="A1715" s="475"/>
      <c r="B1715" s="475"/>
      <c r="C1715" s="475"/>
      <c r="D1715" s="475"/>
      <c r="E1715" s="475"/>
      <c r="F1715" s="475"/>
      <c r="G1715" s="475"/>
      <c r="H1715" s="476"/>
      <c r="I1715" s="627"/>
      <c r="J1715" s="458"/>
      <c r="K1715" s="475"/>
      <c r="L1715" s="475"/>
      <c r="M1715" s="476"/>
      <c r="N1715" s="475"/>
    </row>
    <row r="1716" spans="1:14" x14ac:dyDescent="0.2">
      <c r="A1716" s="475"/>
      <c r="B1716" s="475"/>
      <c r="C1716" s="475"/>
      <c r="D1716" s="475"/>
      <c r="E1716" s="475"/>
      <c r="F1716" s="475"/>
      <c r="G1716" s="475"/>
      <c r="H1716" s="476"/>
      <c r="I1716" s="627"/>
      <c r="J1716" s="458"/>
      <c r="K1716" s="475"/>
      <c r="L1716" s="475"/>
      <c r="M1716" s="476"/>
      <c r="N1716" s="475"/>
    </row>
    <row r="1717" spans="1:14" x14ac:dyDescent="0.2">
      <c r="A1717" s="475"/>
      <c r="B1717" s="475"/>
      <c r="C1717" s="475"/>
      <c r="D1717" s="475"/>
      <c r="E1717" s="475"/>
      <c r="F1717" s="475"/>
      <c r="G1717" s="475"/>
      <c r="H1717" s="476"/>
      <c r="I1717" s="627"/>
      <c r="J1717" s="458"/>
      <c r="K1717" s="475"/>
      <c r="L1717" s="475"/>
      <c r="M1717" s="476"/>
      <c r="N1717" s="475"/>
    </row>
    <row r="1718" spans="1:14" x14ac:dyDescent="0.2">
      <c r="A1718" s="475"/>
      <c r="B1718" s="475"/>
      <c r="C1718" s="475"/>
      <c r="D1718" s="475"/>
      <c r="E1718" s="475"/>
      <c r="F1718" s="475"/>
      <c r="G1718" s="475"/>
      <c r="H1718" s="476"/>
      <c r="I1718" s="627"/>
      <c r="J1718" s="458"/>
      <c r="K1718" s="475"/>
      <c r="L1718" s="475"/>
      <c r="M1718" s="476"/>
      <c r="N1718" s="475"/>
    </row>
    <row r="1719" spans="1:14" x14ac:dyDescent="0.2">
      <c r="A1719" s="475"/>
      <c r="B1719" s="475"/>
      <c r="C1719" s="475"/>
      <c r="D1719" s="475"/>
      <c r="E1719" s="475"/>
      <c r="F1719" s="475"/>
      <c r="G1719" s="475"/>
      <c r="H1719" s="476"/>
      <c r="I1719" s="627"/>
      <c r="J1719" s="458"/>
      <c r="K1719" s="475"/>
      <c r="L1719" s="475"/>
      <c r="M1719" s="476"/>
      <c r="N1719" s="475"/>
    </row>
    <row r="1720" spans="1:14" x14ac:dyDescent="0.2">
      <c r="A1720" s="475"/>
      <c r="B1720" s="475"/>
      <c r="C1720" s="475"/>
      <c r="D1720" s="475"/>
      <c r="E1720" s="475"/>
      <c r="F1720" s="475"/>
      <c r="G1720" s="475"/>
      <c r="H1720" s="476"/>
      <c r="I1720" s="627"/>
      <c r="J1720" s="458"/>
      <c r="K1720" s="475"/>
      <c r="L1720" s="475"/>
      <c r="M1720" s="476"/>
      <c r="N1720" s="475"/>
    </row>
    <row r="1721" spans="1:14" x14ac:dyDescent="0.2">
      <c r="A1721" s="475"/>
      <c r="B1721" s="475"/>
      <c r="C1721" s="475"/>
      <c r="D1721" s="475"/>
      <c r="E1721" s="475"/>
      <c r="F1721" s="475"/>
      <c r="G1721" s="475"/>
      <c r="H1721" s="476"/>
      <c r="I1721" s="627"/>
      <c r="J1721" s="458"/>
      <c r="K1721" s="475"/>
      <c r="L1721" s="475"/>
      <c r="M1721" s="476"/>
      <c r="N1721" s="475"/>
    </row>
    <row r="1722" spans="1:14" x14ac:dyDescent="0.2">
      <c r="A1722" s="475"/>
      <c r="B1722" s="475"/>
      <c r="C1722" s="475"/>
      <c r="D1722" s="475"/>
      <c r="E1722" s="475"/>
      <c r="F1722" s="475"/>
      <c r="G1722" s="475"/>
      <c r="H1722" s="476"/>
      <c r="I1722" s="627"/>
      <c r="J1722" s="458"/>
      <c r="K1722" s="475"/>
      <c r="L1722" s="475"/>
      <c r="M1722" s="476"/>
      <c r="N1722" s="475"/>
    </row>
    <row r="1723" spans="1:14" x14ac:dyDescent="0.2">
      <c r="A1723" s="475"/>
      <c r="B1723" s="475"/>
      <c r="C1723" s="475"/>
      <c r="D1723" s="475"/>
      <c r="E1723" s="475"/>
      <c r="F1723" s="475"/>
      <c r="G1723" s="475"/>
      <c r="H1723" s="476"/>
      <c r="I1723" s="627"/>
      <c r="J1723" s="458"/>
      <c r="K1723" s="475"/>
      <c r="L1723" s="475"/>
      <c r="M1723" s="476"/>
      <c r="N1723" s="475"/>
    </row>
    <row r="1724" spans="1:14" x14ac:dyDescent="0.2">
      <c r="A1724" s="475"/>
      <c r="B1724" s="475"/>
      <c r="C1724" s="475"/>
      <c r="D1724" s="475"/>
      <c r="E1724" s="475"/>
      <c r="F1724" s="475"/>
      <c r="G1724" s="475"/>
      <c r="H1724" s="476"/>
      <c r="I1724" s="627"/>
      <c r="J1724" s="458"/>
      <c r="K1724" s="475"/>
      <c r="L1724" s="475"/>
      <c r="M1724" s="476"/>
      <c r="N1724" s="475"/>
    </row>
    <row r="1725" spans="1:14" x14ac:dyDescent="0.2">
      <c r="A1725" s="475"/>
      <c r="B1725" s="475"/>
      <c r="C1725" s="475"/>
      <c r="D1725" s="475"/>
      <c r="E1725" s="475"/>
      <c r="F1725" s="475"/>
      <c r="G1725" s="475"/>
      <c r="H1725" s="476"/>
      <c r="I1725" s="627"/>
      <c r="J1725" s="458"/>
      <c r="K1725" s="475"/>
      <c r="L1725" s="475"/>
      <c r="M1725" s="476"/>
      <c r="N1725" s="475"/>
    </row>
    <row r="1726" spans="1:14" x14ac:dyDescent="0.2">
      <c r="A1726" s="475"/>
      <c r="B1726" s="475"/>
      <c r="C1726" s="475"/>
      <c r="D1726" s="475"/>
      <c r="E1726" s="475"/>
      <c r="F1726" s="475"/>
      <c r="G1726" s="475"/>
      <c r="H1726" s="476"/>
      <c r="I1726" s="627"/>
      <c r="J1726" s="458"/>
      <c r="K1726" s="475"/>
      <c r="L1726" s="475"/>
      <c r="M1726" s="476"/>
      <c r="N1726" s="475"/>
    </row>
    <row r="1727" spans="1:14" x14ac:dyDescent="0.2">
      <c r="A1727" s="475"/>
      <c r="B1727" s="475"/>
      <c r="C1727" s="475"/>
      <c r="D1727" s="475"/>
      <c r="E1727" s="475"/>
      <c r="F1727" s="475"/>
      <c r="G1727" s="475"/>
      <c r="H1727" s="476"/>
      <c r="I1727" s="627"/>
      <c r="J1727" s="458"/>
      <c r="K1727" s="475"/>
      <c r="L1727" s="475"/>
      <c r="M1727" s="476"/>
      <c r="N1727" s="475"/>
    </row>
    <row r="1728" spans="1:14" x14ac:dyDescent="0.2">
      <c r="A1728" s="475"/>
      <c r="B1728" s="475"/>
      <c r="C1728" s="475"/>
      <c r="D1728" s="475"/>
      <c r="E1728" s="475"/>
      <c r="F1728" s="475"/>
      <c r="G1728" s="475"/>
      <c r="H1728" s="476"/>
      <c r="I1728" s="627"/>
      <c r="J1728" s="458"/>
      <c r="K1728" s="475"/>
      <c r="L1728" s="475"/>
      <c r="M1728" s="476"/>
      <c r="N1728" s="475"/>
    </row>
    <row r="1729" spans="1:14" x14ac:dyDescent="0.2">
      <c r="A1729" s="475"/>
      <c r="B1729" s="475"/>
      <c r="C1729" s="475"/>
      <c r="D1729" s="475"/>
      <c r="E1729" s="475"/>
      <c r="F1729" s="475"/>
      <c r="G1729" s="475"/>
      <c r="H1729" s="476"/>
      <c r="I1729" s="627"/>
      <c r="J1729" s="458"/>
      <c r="K1729" s="475"/>
      <c r="L1729" s="475"/>
      <c r="M1729" s="476"/>
      <c r="N1729" s="475"/>
    </row>
    <row r="1730" spans="1:14" x14ac:dyDescent="0.2">
      <c r="A1730" s="475"/>
      <c r="B1730" s="475"/>
      <c r="C1730" s="475"/>
      <c r="D1730" s="475"/>
      <c r="E1730" s="475"/>
      <c r="F1730" s="475"/>
      <c r="G1730" s="475"/>
      <c r="H1730" s="476"/>
      <c r="I1730" s="627"/>
      <c r="J1730" s="458"/>
      <c r="K1730" s="475"/>
      <c r="L1730" s="475"/>
      <c r="M1730" s="476"/>
      <c r="N1730" s="475"/>
    </row>
    <row r="1731" spans="1:14" x14ac:dyDescent="0.2">
      <c r="A1731" s="475"/>
      <c r="B1731" s="475"/>
      <c r="C1731" s="475"/>
      <c r="D1731" s="475"/>
      <c r="E1731" s="475"/>
      <c r="F1731" s="475"/>
      <c r="G1731" s="475"/>
      <c r="H1731" s="476"/>
      <c r="I1731" s="627"/>
      <c r="J1731" s="458"/>
      <c r="K1731" s="475"/>
      <c r="L1731" s="475"/>
      <c r="M1731" s="476"/>
      <c r="N1731" s="475"/>
    </row>
    <row r="1732" spans="1:14" x14ac:dyDescent="0.2">
      <c r="A1732" s="475"/>
      <c r="B1732" s="475"/>
      <c r="C1732" s="475"/>
      <c r="D1732" s="475"/>
      <c r="E1732" s="475"/>
      <c r="F1732" s="475"/>
      <c r="G1732" s="475"/>
      <c r="H1732" s="476"/>
      <c r="I1732" s="627"/>
      <c r="J1732" s="458"/>
      <c r="K1732" s="475"/>
      <c r="L1732" s="475"/>
      <c r="M1732" s="476"/>
      <c r="N1732" s="475"/>
    </row>
    <row r="1733" spans="1:14" x14ac:dyDescent="0.2">
      <c r="A1733" s="475"/>
      <c r="B1733" s="475"/>
      <c r="C1733" s="475"/>
      <c r="D1733" s="475"/>
      <c r="E1733" s="475"/>
      <c r="F1733" s="475"/>
      <c r="G1733" s="475"/>
      <c r="H1733" s="476"/>
      <c r="I1733" s="627"/>
      <c r="J1733" s="458"/>
      <c r="K1733" s="475"/>
      <c r="L1733" s="475"/>
      <c r="M1733" s="476"/>
      <c r="N1733" s="475"/>
    </row>
    <row r="1734" spans="1:14" x14ac:dyDescent="0.2">
      <c r="A1734" s="475"/>
      <c r="B1734" s="475"/>
      <c r="C1734" s="475"/>
      <c r="D1734" s="475"/>
      <c r="E1734" s="475"/>
      <c r="F1734" s="475"/>
      <c r="G1734" s="475"/>
      <c r="H1734" s="476"/>
      <c r="I1734" s="627"/>
      <c r="J1734" s="458"/>
      <c r="K1734" s="475"/>
      <c r="L1734" s="475"/>
      <c r="M1734" s="476"/>
      <c r="N1734" s="475"/>
    </row>
    <row r="1735" spans="1:14" x14ac:dyDescent="0.2">
      <c r="A1735" s="475"/>
      <c r="B1735" s="475"/>
      <c r="C1735" s="475"/>
      <c r="D1735" s="475"/>
      <c r="E1735" s="475"/>
      <c r="F1735" s="475"/>
      <c r="G1735" s="475"/>
      <c r="H1735" s="476"/>
      <c r="I1735" s="627"/>
      <c r="J1735" s="458"/>
      <c r="K1735" s="475"/>
      <c r="L1735" s="475"/>
      <c r="M1735" s="476"/>
      <c r="N1735" s="475"/>
    </row>
    <row r="1736" spans="1:14" x14ac:dyDescent="0.2">
      <c r="A1736" s="475"/>
      <c r="B1736" s="475"/>
      <c r="C1736" s="475"/>
      <c r="D1736" s="475"/>
      <c r="E1736" s="475"/>
      <c r="F1736" s="475"/>
      <c r="G1736" s="475"/>
      <c r="H1736" s="476"/>
      <c r="I1736" s="627"/>
      <c r="J1736" s="458"/>
      <c r="K1736" s="475"/>
      <c r="L1736" s="475"/>
      <c r="M1736" s="476"/>
      <c r="N1736" s="475"/>
    </row>
    <row r="1737" spans="1:14" x14ac:dyDescent="0.2">
      <c r="A1737" s="475"/>
      <c r="B1737" s="475"/>
      <c r="C1737" s="475"/>
      <c r="D1737" s="475"/>
      <c r="E1737" s="475"/>
      <c r="F1737" s="475"/>
      <c r="G1737" s="475"/>
      <c r="H1737" s="476"/>
      <c r="I1737" s="627"/>
      <c r="J1737" s="458"/>
      <c r="K1737" s="475"/>
      <c r="L1737" s="475"/>
      <c r="M1737" s="476"/>
      <c r="N1737" s="475"/>
    </row>
    <row r="1738" spans="1:14" x14ac:dyDescent="0.2">
      <c r="A1738" s="475"/>
      <c r="B1738" s="475"/>
      <c r="C1738" s="475"/>
      <c r="D1738" s="475"/>
      <c r="E1738" s="475"/>
      <c r="F1738" s="475"/>
      <c r="G1738" s="475"/>
      <c r="H1738" s="476"/>
      <c r="I1738" s="627"/>
      <c r="J1738" s="458"/>
      <c r="K1738" s="475"/>
      <c r="L1738" s="475"/>
      <c r="M1738" s="476"/>
      <c r="N1738" s="475"/>
    </row>
    <row r="1739" spans="1:14" x14ac:dyDescent="0.2">
      <c r="A1739" s="475"/>
      <c r="B1739" s="475"/>
      <c r="C1739" s="475"/>
      <c r="D1739" s="475"/>
      <c r="E1739" s="475"/>
      <c r="F1739" s="475"/>
      <c r="G1739" s="475"/>
      <c r="H1739" s="476"/>
      <c r="I1739" s="627"/>
      <c r="J1739" s="458"/>
      <c r="K1739" s="475"/>
      <c r="L1739" s="475"/>
      <c r="M1739" s="476"/>
      <c r="N1739" s="475"/>
    </row>
    <row r="1740" spans="1:14" x14ac:dyDescent="0.2">
      <c r="A1740" s="475"/>
      <c r="B1740" s="475"/>
      <c r="C1740" s="475"/>
      <c r="D1740" s="475"/>
      <c r="E1740" s="475"/>
      <c r="F1740" s="475"/>
      <c r="G1740" s="475"/>
      <c r="H1740" s="476"/>
      <c r="I1740" s="627"/>
      <c r="J1740" s="458"/>
      <c r="K1740" s="475"/>
      <c r="L1740" s="475"/>
      <c r="M1740" s="476"/>
      <c r="N1740" s="475"/>
    </row>
    <row r="1741" spans="1:14" x14ac:dyDescent="0.2">
      <c r="A1741" s="475"/>
      <c r="B1741" s="475"/>
      <c r="C1741" s="475"/>
      <c r="D1741" s="475"/>
      <c r="E1741" s="475"/>
      <c r="F1741" s="475"/>
      <c r="G1741" s="475"/>
      <c r="H1741" s="476"/>
      <c r="I1741" s="627"/>
      <c r="J1741" s="458"/>
      <c r="K1741" s="475"/>
      <c r="L1741" s="475"/>
      <c r="M1741" s="476"/>
      <c r="N1741" s="475"/>
    </row>
    <row r="1742" spans="1:14" x14ac:dyDescent="0.2">
      <c r="A1742" s="475"/>
      <c r="B1742" s="475"/>
      <c r="C1742" s="475"/>
      <c r="D1742" s="475"/>
      <c r="E1742" s="475"/>
      <c r="F1742" s="475"/>
      <c r="G1742" s="475"/>
      <c r="H1742" s="476"/>
      <c r="I1742" s="627"/>
      <c r="J1742" s="458"/>
      <c r="K1742" s="475"/>
      <c r="L1742" s="475"/>
      <c r="M1742" s="476"/>
      <c r="N1742" s="475"/>
    </row>
    <row r="1743" spans="1:14" x14ac:dyDescent="0.2">
      <c r="A1743" s="475"/>
      <c r="B1743" s="475"/>
      <c r="C1743" s="475"/>
      <c r="D1743" s="475"/>
      <c r="E1743" s="475"/>
      <c r="F1743" s="475"/>
      <c r="G1743" s="475"/>
      <c r="H1743" s="476"/>
      <c r="I1743" s="627"/>
      <c r="J1743" s="458"/>
      <c r="K1743" s="475"/>
      <c r="L1743" s="475"/>
      <c r="M1743" s="476"/>
      <c r="N1743" s="475"/>
    </row>
    <row r="1744" spans="1:14" x14ac:dyDescent="0.2">
      <c r="A1744" s="475"/>
      <c r="B1744" s="475"/>
      <c r="C1744" s="475"/>
      <c r="D1744" s="475"/>
      <c r="E1744" s="475"/>
      <c r="F1744" s="475"/>
      <c r="G1744" s="475"/>
      <c r="H1744" s="476"/>
      <c r="I1744" s="627"/>
      <c r="J1744" s="458"/>
      <c r="K1744" s="475"/>
      <c r="L1744" s="475"/>
      <c r="M1744" s="476"/>
      <c r="N1744" s="475"/>
    </row>
    <row r="1745" spans="1:14" x14ac:dyDescent="0.2">
      <c r="A1745" s="475"/>
      <c r="B1745" s="475"/>
      <c r="C1745" s="475"/>
      <c r="D1745" s="475"/>
      <c r="E1745" s="475"/>
      <c r="F1745" s="475"/>
      <c r="G1745" s="475"/>
      <c r="H1745" s="476"/>
      <c r="I1745" s="627"/>
      <c r="J1745" s="458"/>
      <c r="K1745" s="475"/>
      <c r="L1745" s="475"/>
      <c r="M1745" s="476"/>
      <c r="N1745" s="475"/>
    </row>
    <row r="1746" spans="1:14" x14ac:dyDescent="0.2">
      <c r="A1746" s="475"/>
      <c r="B1746" s="475"/>
      <c r="C1746" s="475"/>
      <c r="D1746" s="475"/>
      <c r="E1746" s="475"/>
      <c r="F1746" s="475"/>
      <c r="G1746" s="475"/>
      <c r="H1746" s="476"/>
      <c r="I1746" s="627"/>
      <c r="J1746" s="458"/>
      <c r="K1746" s="475"/>
      <c r="L1746" s="475"/>
      <c r="M1746" s="476"/>
      <c r="N1746" s="475"/>
    </row>
    <row r="1747" spans="1:14" x14ac:dyDescent="0.2">
      <c r="A1747" s="475"/>
      <c r="B1747" s="475"/>
      <c r="C1747" s="475"/>
      <c r="D1747" s="475"/>
      <c r="E1747" s="475"/>
      <c r="F1747" s="475"/>
      <c r="G1747" s="475"/>
      <c r="H1747" s="476"/>
      <c r="I1747" s="627"/>
      <c r="J1747" s="458"/>
      <c r="K1747" s="475"/>
      <c r="L1747" s="475"/>
      <c r="M1747" s="476"/>
      <c r="N1747" s="475"/>
    </row>
    <row r="1748" spans="1:14" x14ac:dyDescent="0.2">
      <c r="A1748" s="475"/>
      <c r="B1748" s="475"/>
      <c r="C1748" s="475"/>
      <c r="D1748" s="475"/>
      <c r="E1748" s="475"/>
      <c r="F1748" s="475"/>
      <c r="G1748" s="475"/>
      <c r="H1748" s="476"/>
      <c r="I1748" s="627"/>
      <c r="J1748" s="458"/>
      <c r="K1748" s="475"/>
      <c r="L1748" s="475"/>
      <c r="M1748" s="476"/>
      <c r="N1748" s="475"/>
    </row>
    <row r="1749" spans="1:14" x14ac:dyDescent="0.2">
      <c r="A1749" s="475"/>
      <c r="B1749" s="475"/>
      <c r="C1749" s="475"/>
      <c r="D1749" s="475"/>
      <c r="E1749" s="475"/>
      <c r="F1749" s="475"/>
      <c r="G1749" s="475"/>
      <c r="H1749" s="476"/>
      <c r="I1749" s="627"/>
      <c r="J1749" s="458"/>
      <c r="K1749" s="475"/>
      <c r="L1749" s="475"/>
      <c r="M1749" s="476"/>
      <c r="N1749" s="475"/>
    </row>
    <row r="1750" spans="1:14" x14ac:dyDescent="0.2">
      <c r="A1750" s="475"/>
      <c r="B1750" s="475"/>
      <c r="C1750" s="475"/>
      <c r="D1750" s="475"/>
      <c r="E1750" s="475"/>
      <c r="F1750" s="475"/>
      <c r="G1750" s="475"/>
      <c r="H1750" s="476"/>
      <c r="I1750" s="627"/>
      <c r="J1750" s="458"/>
      <c r="K1750" s="475"/>
      <c r="L1750" s="475"/>
      <c r="M1750" s="476"/>
      <c r="N1750" s="475"/>
    </row>
    <row r="1751" spans="1:14" x14ac:dyDescent="0.2">
      <c r="A1751" s="475"/>
      <c r="B1751" s="475"/>
      <c r="C1751" s="475"/>
      <c r="D1751" s="475"/>
      <c r="E1751" s="475"/>
      <c r="F1751" s="475"/>
      <c r="G1751" s="475"/>
      <c r="H1751" s="476"/>
      <c r="I1751" s="627"/>
      <c r="J1751" s="458"/>
      <c r="K1751" s="475"/>
      <c r="L1751" s="475"/>
      <c r="M1751" s="476"/>
      <c r="N1751" s="475"/>
    </row>
    <row r="1752" spans="1:14" x14ac:dyDescent="0.2">
      <c r="A1752" s="475"/>
      <c r="B1752" s="475"/>
      <c r="C1752" s="475"/>
      <c r="D1752" s="475"/>
      <c r="E1752" s="475"/>
      <c r="F1752" s="475"/>
      <c r="G1752" s="475"/>
      <c r="H1752" s="476"/>
      <c r="I1752" s="627"/>
      <c r="J1752" s="458"/>
      <c r="K1752" s="475"/>
      <c r="L1752" s="475"/>
      <c r="M1752" s="476"/>
      <c r="N1752" s="475"/>
    </row>
    <row r="1753" spans="1:14" x14ac:dyDescent="0.2">
      <c r="A1753" s="475"/>
      <c r="B1753" s="475"/>
      <c r="C1753" s="475"/>
      <c r="D1753" s="475"/>
      <c r="E1753" s="475"/>
      <c r="F1753" s="475"/>
      <c r="G1753" s="475"/>
      <c r="H1753" s="476"/>
      <c r="I1753" s="627"/>
      <c r="J1753" s="458"/>
      <c r="K1753" s="475"/>
      <c r="L1753" s="475"/>
      <c r="M1753" s="476"/>
      <c r="N1753" s="475"/>
    </row>
    <row r="1754" spans="1:14" x14ac:dyDescent="0.2">
      <c r="A1754" s="475"/>
      <c r="B1754" s="475"/>
      <c r="C1754" s="475"/>
      <c r="D1754" s="475"/>
      <c r="E1754" s="475"/>
      <c r="F1754" s="475"/>
      <c r="G1754" s="475"/>
      <c r="H1754" s="476"/>
      <c r="I1754" s="627"/>
      <c r="J1754" s="458"/>
      <c r="K1754" s="475"/>
      <c r="L1754" s="475"/>
      <c r="M1754" s="476"/>
      <c r="N1754" s="475"/>
    </row>
    <row r="1755" spans="1:14" x14ac:dyDescent="0.2">
      <c r="A1755" s="475"/>
      <c r="B1755" s="475"/>
      <c r="C1755" s="475"/>
      <c r="D1755" s="475"/>
      <c r="E1755" s="475"/>
      <c r="F1755" s="475"/>
      <c r="G1755" s="475"/>
      <c r="H1755" s="476"/>
      <c r="I1755" s="627"/>
      <c r="J1755" s="458"/>
      <c r="K1755" s="475"/>
      <c r="L1755" s="475"/>
      <c r="M1755" s="476"/>
      <c r="N1755" s="475"/>
    </row>
    <row r="1756" spans="1:14" x14ac:dyDescent="0.2">
      <c r="A1756" s="475"/>
      <c r="B1756" s="475"/>
      <c r="C1756" s="475"/>
      <c r="D1756" s="475"/>
      <c r="E1756" s="475"/>
      <c r="F1756" s="475"/>
      <c r="G1756" s="475"/>
      <c r="H1756" s="476"/>
      <c r="I1756" s="627"/>
      <c r="J1756" s="458"/>
      <c r="K1756" s="475"/>
      <c r="L1756" s="475"/>
      <c r="M1756" s="476"/>
      <c r="N1756" s="475"/>
    </row>
    <row r="1757" spans="1:14" x14ac:dyDescent="0.2">
      <c r="A1757" s="475"/>
      <c r="B1757" s="475"/>
      <c r="C1757" s="475"/>
      <c r="D1757" s="475"/>
      <c r="E1757" s="475"/>
      <c r="F1757" s="475"/>
      <c r="G1757" s="475"/>
      <c r="H1757" s="476"/>
      <c r="I1757" s="627"/>
      <c r="J1757" s="458"/>
      <c r="K1757" s="475"/>
      <c r="L1757" s="475"/>
      <c r="M1757" s="476"/>
      <c r="N1757" s="475"/>
    </row>
    <row r="1758" spans="1:14" x14ac:dyDescent="0.2">
      <c r="A1758" s="475"/>
      <c r="B1758" s="475"/>
      <c r="C1758" s="475"/>
      <c r="D1758" s="475"/>
      <c r="E1758" s="475"/>
      <c r="F1758" s="475"/>
      <c r="G1758" s="475"/>
      <c r="H1758" s="476"/>
      <c r="I1758" s="627"/>
      <c r="J1758" s="458"/>
      <c r="K1758" s="475"/>
      <c r="L1758" s="475"/>
      <c r="M1758" s="476"/>
      <c r="N1758" s="475"/>
    </row>
    <row r="1759" spans="1:14" x14ac:dyDescent="0.2">
      <c r="A1759" s="475"/>
      <c r="B1759" s="475"/>
      <c r="C1759" s="475"/>
      <c r="D1759" s="475"/>
      <c r="E1759" s="475"/>
      <c r="F1759" s="475"/>
      <c r="G1759" s="475"/>
      <c r="H1759" s="476"/>
      <c r="I1759" s="627"/>
      <c r="J1759" s="458"/>
      <c r="K1759" s="475"/>
      <c r="L1759" s="475"/>
      <c r="M1759" s="476"/>
      <c r="N1759" s="475"/>
    </row>
    <row r="1760" spans="1:14" x14ac:dyDescent="0.2">
      <c r="A1760" s="475"/>
      <c r="B1760" s="475"/>
      <c r="C1760" s="475"/>
      <c r="D1760" s="475"/>
      <c r="E1760" s="475"/>
      <c r="F1760" s="475"/>
      <c r="G1760" s="475"/>
      <c r="H1760" s="476"/>
      <c r="I1760" s="627"/>
      <c r="J1760" s="458"/>
      <c r="K1760" s="475"/>
      <c r="L1760" s="475"/>
      <c r="M1760" s="476"/>
      <c r="N1760" s="475"/>
    </row>
    <row r="1761" spans="1:14" x14ac:dyDescent="0.2">
      <c r="A1761" s="475"/>
      <c r="B1761" s="475"/>
      <c r="C1761" s="475"/>
      <c r="D1761" s="475"/>
      <c r="E1761" s="475"/>
      <c r="F1761" s="475"/>
      <c r="G1761" s="475"/>
      <c r="H1761" s="476"/>
      <c r="I1761" s="627"/>
      <c r="J1761" s="458"/>
      <c r="K1761" s="475"/>
      <c r="L1761" s="475"/>
      <c r="M1761" s="476"/>
      <c r="N1761" s="475"/>
    </row>
    <row r="1762" spans="1:14" x14ac:dyDescent="0.2">
      <c r="A1762" s="475"/>
      <c r="B1762" s="475"/>
      <c r="C1762" s="475"/>
      <c r="D1762" s="475"/>
      <c r="E1762" s="475"/>
      <c r="F1762" s="475"/>
      <c r="G1762" s="475"/>
      <c r="H1762" s="476"/>
      <c r="I1762" s="627"/>
      <c r="J1762" s="458"/>
      <c r="K1762" s="475"/>
      <c r="L1762" s="475"/>
      <c r="M1762" s="476"/>
      <c r="N1762" s="475"/>
    </row>
    <row r="1763" spans="1:14" x14ac:dyDescent="0.2">
      <c r="A1763" s="475"/>
      <c r="B1763" s="475"/>
      <c r="C1763" s="475"/>
      <c r="D1763" s="475"/>
      <c r="E1763" s="475"/>
      <c r="F1763" s="475"/>
      <c r="G1763" s="475"/>
      <c r="H1763" s="476"/>
      <c r="I1763" s="627"/>
      <c r="J1763" s="458"/>
      <c r="K1763" s="475"/>
      <c r="L1763" s="475"/>
      <c r="M1763" s="476"/>
      <c r="N1763" s="475"/>
    </row>
    <row r="1764" spans="1:14" x14ac:dyDescent="0.2">
      <c r="A1764" s="475"/>
      <c r="B1764" s="475"/>
      <c r="C1764" s="475"/>
      <c r="D1764" s="475"/>
      <c r="E1764" s="475"/>
      <c r="F1764" s="475"/>
      <c r="G1764" s="475"/>
      <c r="H1764" s="476"/>
      <c r="I1764" s="627"/>
      <c r="J1764" s="458"/>
      <c r="K1764" s="475"/>
      <c r="L1764" s="475"/>
      <c r="M1764" s="476"/>
      <c r="N1764" s="475"/>
    </row>
    <row r="1765" spans="1:14" x14ac:dyDescent="0.2">
      <c r="A1765" s="475"/>
      <c r="B1765" s="475"/>
      <c r="C1765" s="475"/>
      <c r="D1765" s="475"/>
      <c r="E1765" s="475"/>
      <c r="F1765" s="475"/>
      <c r="G1765" s="475"/>
      <c r="H1765" s="476"/>
      <c r="I1765" s="627"/>
      <c r="J1765" s="458"/>
      <c r="K1765" s="475"/>
      <c r="L1765" s="475"/>
      <c r="M1765" s="476"/>
      <c r="N1765" s="475"/>
    </row>
    <row r="1766" spans="1:14" x14ac:dyDescent="0.2">
      <c r="A1766" s="475"/>
      <c r="B1766" s="475"/>
      <c r="C1766" s="475"/>
      <c r="D1766" s="475"/>
      <c r="E1766" s="475"/>
      <c r="F1766" s="475"/>
      <c r="G1766" s="475"/>
      <c r="H1766" s="476"/>
      <c r="I1766" s="627"/>
      <c r="J1766" s="458"/>
      <c r="K1766" s="475"/>
      <c r="L1766" s="475"/>
      <c r="M1766" s="476"/>
      <c r="N1766" s="475"/>
    </row>
    <row r="1767" spans="1:14" x14ac:dyDescent="0.2">
      <c r="A1767" s="475"/>
      <c r="B1767" s="475"/>
      <c r="C1767" s="475"/>
      <c r="D1767" s="475"/>
      <c r="E1767" s="475"/>
      <c r="F1767" s="475"/>
      <c r="G1767" s="475"/>
      <c r="H1767" s="476"/>
      <c r="I1767" s="627"/>
      <c r="J1767" s="458"/>
      <c r="K1767" s="475"/>
      <c r="L1767" s="475"/>
      <c r="M1767" s="476"/>
      <c r="N1767" s="475"/>
    </row>
    <row r="1768" spans="1:14" x14ac:dyDescent="0.2">
      <c r="A1768" s="475"/>
      <c r="B1768" s="475"/>
      <c r="C1768" s="475"/>
      <c r="D1768" s="475"/>
      <c r="E1768" s="475"/>
      <c r="F1768" s="475"/>
      <c r="G1768" s="475"/>
      <c r="H1768" s="476"/>
      <c r="I1768" s="627"/>
      <c r="J1768" s="458"/>
      <c r="K1768" s="475"/>
      <c r="L1768" s="475"/>
      <c r="M1768" s="476"/>
      <c r="N1768" s="475"/>
    </row>
    <row r="1769" spans="1:14" x14ac:dyDescent="0.2">
      <c r="A1769" s="475"/>
      <c r="B1769" s="475"/>
      <c r="C1769" s="475"/>
      <c r="D1769" s="475"/>
      <c r="E1769" s="475"/>
      <c r="F1769" s="475"/>
      <c r="G1769" s="475"/>
      <c r="H1769" s="476"/>
      <c r="I1769" s="627"/>
      <c r="J1769" s="458"/>
      <c r="K1769" s="475"/>
      <c r="L1769" s="475"/>
      <c r="M1769" s="476"/>
      <c r="N1769" s="475"/>
    </row>
    <row r="1770" spans="1:14" x14ac:dyDescent="0.2">
      <c r="A1770" s="475"/>
      <c r="B1770" s="475"/>
      <c r="C1770" s="475"/>
      <c r="D1770" s="475"/>
      <c r="E1770" s="475"/>
      <c r="F1770" s="475"/>
      <c r="G1770" s="475"/>
      <c r="H1770" s="476"/>
      <c r="I1770" s="627"/>
      <c r="J1770" s="458"/>
      <c r="K1770" s="475"/>
      <c r="L1770" s="475"/>
      <c r="M1770" s="476"/>
      <c r="N1770" s="475"/>
    </row>
    <row r="1771" spans="1:14" x14ac:dyDescent="0.2">
      <c r="A1771" s="475"/>
      <c r="B1771" s="475"/>
      <c r="C1771" s="475"/>
      <c r="D1771" s="475"/>
      <c r="E1771" s="475"/>
      <c r="F1771" s="475"/>
      <c r="G1771" s="475"/>
      <c r="H1771" s="476"/>
      <c r="I1771" s="627"/>
      <c r="J1771" s="458"/>
      <c r="K1771" s="475"/>
      <c r="L1771" s="475"/>
      <c r="M1771" s="476"/>
      <c r="N1771" s="475"/>
    </row>
    <row r="1772" spans="1:14" x14ac:dyDescent="0.2">
      <c r="A1772" s="475"/>
      <c r="B1772" s="475"/>
      <c r="C1772" s="475"/>
      <c r="D1772" s="475"/>
      <c r="E1772" s="475"/>
      <c r="F1772" s="475"/>
      <c r="G1772" s="475"/>
      <c r="H1772" s="476"/>
      <c r="I1772" s="627"/>
      <c r="J1772" s="458"/>
      <c r="K1772" s="475"/>
      <c r="L1772" s="475"/>
      <c r="M1772" s="476"/>
      <c r="N1772" s="475"/>
    </row>
    <row r="1773" spans="1:14" x14ac:dyDescent="0.2">
      <c r="A1773" s="475"/>
      <c r="B1773" s="475"/>
      <c r="C1773" s="475"/>
      <c r="D1773" s="475"/>
      <c r="E1773" s="475"/>
      <c r="F1773" s="475"/>
      <c r="G1773" s="475"/>
      <c r="H1773" s="476"/>
      <c r="I1773" s="627"/>
      <c r="J1773" s="458"/>
      <c r="K1773" s="475"/>
      <c r="L1773" s="475"/>
      <c r="M1773" s="476"/>
      <c r="N1773" s="475"/>
    </row>
    <row r="1774" spans="1:14" x14ac:dyDescent="0.2">
      <c r="A1774" s="475"/>
      <c r="B1774" s="475"/>
      <c r="C1774" s="475"/>
      <c r="D1774" s="475"/>
      <c r="E1774" s="475"/>
      <c r="F1774" s="475"/>
      <c r="G1774" s="475"/>
      <c r="H1774" s="476"/>
      <c r="I1774" s="627"/>
      <c r="J1774" s="458"/>
      <c r="K1774" s="475"/>
      <c r="L1774" s="475"/>
      <c r="M1774" s="476"/>
      <c r="N1774" s="475"/>
    </row>
    <row r="1775" spans="1:14" x14ac:dyDescent="0.2">
      <c r="A1775" s="475"/>
      <c r="B1775" s="475"/>
      <c r="C1775" s="475"/>
      <c r="D1775" s="475"/>
      <c r="E1775" s="475"/>
      <c r="F1775" s="475"/>
      <c r="G1775" s="475"/>
      <c r="H1775" s="476"/>
      <c r="I1775" s="627"/>
      <c r="J1775" s="458"/>
      <c r="K1775" s="475"/>
      <c r="L1775" s="475"/>
      <c r="M1775" s="476"/>
      <c r="N1775" s="475"/>
    </row>
    <row r="1776" spans="1:14" x14ac:dyDescent="0.2">
      <c r="A1776" s="475"/>
      <c r="B1776" s="475"/>
      <c r="C1776" s="475"/>
      <c r="D1776" s="475"/>
      <c r="E1776" s="475"/>
      <c r="F1776" s="475"/>
      <c r="G1776" s="475"/>
      <c r="H1776" s="476"/>
      <c r="I1776" s="627"/>
      <c r="J1776" s="458"/>
      <c r="K1776" s="475"/>
      <c r="L1776" s="475"/>
      <c r="M1776" s="476"/>
      <c r="N1776" s="475"/>
    </row>
    <row r="1777" spans="1:14" x14ac:dyDescent="0.2">
      <c r="A1777" s="475"/>
      <c r="B1777" s="475"/>
      <c r="C1777" s="475"/>
      <c r="D1777" s="475"/>
      <c r="E1777" s="475"/>
      <c r="F1777" s="475"/>
      <c r="G1777" s="475"/>
      <c r="H1777" s="476"/>
      <c r="I1777" s="627"/>
      <c r="J1777" s="458"/>
      <c r="K1777" s="475"/>
      <c r="L1777" s="475"/>
      <c r="M1777" s="476"/>
      <c r="N1777" s="475"/>
    </row>
    <row r="1778" spans="1:14" x14ac:dyDescent="0.2">
      <c r="A1778" s="475"/>
      <c r="B1778" s="475"/>
      <c r="C1778" s="475"/>
      <c r="D1778" s="475"/>
      <c r="E1778" s="475"/>
      <c r="F1778" s="475"/>
      <c r="G1778" s="475"/>
      <c r="H1778" s="476"/>
      <c r="I1778" s="627"/>
      <c r="J1778" s="458"/>
      <c r="K1778" s="475"/>
      <c r="L1778" s="475"/>
      <c r="M1778" s="476"/>
      <c r="N1778" s="475"/>
    </row>
    <row r="1779" spans="1:14" x14ac:dyDescent="0.2">
      <c r="A1779" s="475"/>
      <c r="B1779" s="475"/>
      <c r="C1779" s="475"/>
      <c r="D1779" s="475"/>
      <c r="E1779" s="475"/>
      <c r="F1779" s="475"/>
      <c r="G1779" s="475"/>
      <c r="H1779" s="476"/>
      <c r="I1779" s="627"/>
      <c r="J1779" s="458"/>
      <c r="K1779" s="475"/>
      <c r="L1779" s="475"/>
      <c r="M1779" s="476"/>
      <c r="N1779" s="475"/>
    </row>
    <row r="1780" spans="1:14" x14ac:dyDescent="0.2">
      <c r="A1780" s="475"/>
      <c r="B1780" s="475"/>
      <c r="C1780" s="475"/>
      <c r="D1780" s="475"/>
      <c r="E1780" s="475"/>
      <c r="F1780" s="475"/>
      <c r="G1780" s="475"/>
      <c r="H1780" s="476"/>
      <c r="I1780" s="627"/>
      <c r="J1780" s="458"/>
      <c r="K1780" s="475"/>
      <c r="L1780" s="475"/>
      <c r="M1780" s="476"/>
      <c r="N1780" s="475"/>
    </row>
    <row r="1781" spans="1:14" x14ac:dyDescent="0.2">
      <c r="A1781" s="475"/>
      <c r="B1781" s="475"/>
      <c r="C1781" s="475"/>
      <c r="D1781" s="475"/>
      <c r="E1781" s="475"/>
      <c r="F1781" s="475"/>
      <c r="G1781" s="475"/>
      <c r="H1781" s="476"/>
      <c r="I1781" s="627"/>
      <c r="J1781" s="458"/>
      <c r="K1781" s="475"/>
      <c r="L1781" s="475"/>
      <c r="M1781" s="476"/>
      <c r="N1781" s="475"/>
    </row>
    <row r="1782" spans="1:14" x14ac:dyDescent="0.2">
      <c r="A1782" s="475"/>
      <c r="B1782" s="475"/>
      <c r="C1782" s="475"/>
      <c r="D1782" s="475"/>
      <c r="E1782" s="475"/>
      <c r="F1782" s="475"/>
      <c r="G1782" s="475"/>
      <c r="H1782" s="476"/>
      <c r="I1782" s="627"/>
      <c r="J1782" s="458"/>
      <c r="K1782" s="475"/>
      <c r="L1782" s="475"/>
      <c r="M1782" s="476"/>
      <c r="N1782" s="475"/>
    </row>
    <row r="1783" spans="1:14" x14ac:dyDescent="0.2">
      <c r="A1783" s="475"/>
      <c r="B1783" s="475"/>
      <c r="C1783" s="475"/>
      <c r="D1783" s="475"/>
      <c r="E1783" s="475"/>
      <c r="F1783" s="475"/>
      <c r="G1783" s="475"/>
      <c r="H1783" s="476"/>
      <c r="I1783" s="627"/>
      <c r="J1783" s="458"/>
      <c r="K1783" s="475"/>
      <c r="L1783" s="475"/>
      <c r="M1783" s="476"/>
      <c r="N1783" s="475"/>
    </row>
    <row r="1784" spans="1:14" x14ac:dyDescent="0.2">
      <c r="A1784" s="475"/>
      <c r="B1784" s="475"/>
      <c r="C1784" s="475"/>
      <c r="D1784" s="475"/>
      <c r="E1784" s="475"/>
      <c r="F1784" s="475"/>
      <c r="G1784" s="475"/>
      <c r="H1784" s="476"/>
      <c r="I1784" s="627"/>
      <c r="J1784" s="458"/>
      <c r="K1784" s="475"/>
      <c r="L1784" s="475"/>
      <c r="M1784" s="476"/>
      <c r="N1784" s="475"/>
    </row>
    <row r="1785" spans="1:14" x14ac:dyDescent="0.2">
      <c r="A1785" s="475"/>
      <c r="B1785" s="475"/>
      <c r="C1785" s="475"/>
      <c r="D1785" s="475"/>
      <c r="E1785" s="475"/>
      <c r="F1785" s="475"/>
      <c r="G1785" s="475"/>
      <c r="H1785" s="476"/>
      <c r="I1785" s="627"/>
      <c r="J1785" s="458"/>
      <c r="K1785" s="475"/>
      <c r="L1785" s="475"/>
      <c r="M1785" s="476"/>
      <c r="N1785" s="475"/>
    </row>
    <row r="1786" spans="1:14" x14ac:dyDescent="0.2">
      <c r="A1786" s="475"/>
      <c r="B1786" s="475"/>
      <c r="C1786" s="475"/>
      <c r="D1786" s="475"/>
      <c r="E1786" s="475"/>
      <c r="F1786" s="475"/>
      <c r="G1786" s="475"/>
      <c r="H1786" s="476"/>
      <c r="I1786" s="627"/>
      <c r="J1786" s="458"/>
      <c r="K1786" s="475"/>
      <c r="L1786" s="475"/>
      <c r="M1786" s="476"/>
      <c r="N1786" s="475"/>
    </row>
    <row r="1787" spans="1:14" x14ac:dyDescent="0.2">
      <c r="A1787" s="475"/>
      <c r="B1787" s="475"/>
      <c r="C1787" s="475"/>
      <c r="D1787" s="475"/>
      <c r="E1787" s="475"/>
      <c r="F1787" s="475"/>
      <c r="G1787" s="475"/>
      <c r="H1787" s="476"/>
      <c r="I1787" s="627"/>
      <c r="J1787" s="458"/>
      <c r="K1787" s="475"/>
      <c r="L1787" s="475"/>
      <c r="M1787" s="476"/>
      <c r="N1787" s="475"/>
    </row>
    <row r="1788" spans="1:14" x14ac:dyDescent="0.2">
      <c r="A1788" s="475"/>
      <c r="B1788" s="475"/>
      <c r="C1788" s="475"/>
      <c r="D1788" s="475"/>
      <c r="E1788" s="475"/>
      <c r="F1788" s="475"/>
      <c r="G1788" s="475"/>
      <c r="H1788" s="476"/>
      <c r="I1788" s="627"/>
      <c r="J1788" s="458"/>
      <c r="K1788" s="475"/>
      <c r="L1788" s="475"/>
      <c r="M1788" s="476"/>
      <c r="N1788" s="475"/>
    </row>
    <row r="1789" spans="1:14" x14ac:dyDescent="0.2">
      <c r="A1789" s="475"/>
      <c r="B1789" s="475"/>
      <c r="C1789" s="475"/>
      <c r="D1789" s="475"/>
      <c r="E1789" s="475"/>
      <c r="F1789" s="475"/>
      <c r="G1789" s="475"/>
      <c r="H1789" s="476"/>
      <c r="I1789" s="627"/>
      <c r="J1789" s="458"/>
      <c r="K1789" s="475"/>
      <c r="L1789" s="475"/>
      <c r="M1789" s="476"/>
      <c r="N1789" s="475"/>
    </row>
    <row r="1790" spans="1:14" x14ac:dyDescent="0.2">
      <c r="A1790" s="475"/>
      <c r="B1790" s="475"/>
      <c r="C1790" s="475"/>
      <c r="D1790" s="475"/>
      <c r="E1790" s="475"/>
      <c r="F1790" s="475"/>
      <c r="G1790" s="475"/>
      <c r="H1790" s="476"/>
      <c r="I1790" s="627"/>
      <c r="J1790" s="458"/>
      <c r="K1790" s="475"/>
      <c r="L1790" s="475"/>
      <c r="M1790" s="476"/>
      <c r="N1790" s="475"/>
    </row>
    <row r="1791" spans="1:14" x14ac:dyDescent="0.2">
      <c r="A1791" s="475"/>
      <c r="B1791" s="475"/>
      <c r="C1791" s="475"/>
      <c r="D1791" s="475"/>
      <c r="E1791" s="475"/>
      <c r="F1791" s="475"/>
      <c r="G1791" s="475"/>
      <c r="H1791" s="476"/>
      <c r="I1791" s="627"/>
      <c r="J1791" s="458"/>
      <c r="K1791" s="475"/>
      <c r="L1791" s="475"/>
      <c r="M1791" s="476"/>
      <c r="N1791" s="475"/>
    </row>
    <row r="1792" spans="1:14" x14ac:dyDescent="0.2">
      <c r="A1792" s="475"/>
      <c r="B1792" s="475"/>
      <c r="C1792" s="475"/>
      <c r="D1792" s="475"/>
      <c r="E1792" s="475"/>
      <c r="F1792" s="475"/>
      <c r="G1792" s="475"/>
      <c r="H1792" s="476"/>
      <c r="I1792" s="627"/>
      <c r="J1792" s="458"/>
      <c r="K1792" s="475"/>
      <c r="L1792" s="475"/>
      <c r="M1792" s="476"/>
      <c r="N1792" s="475"/>
    </row>
    <row r="1793" spans="1:14" x14ac:dyDescent="0.2">
      <c r="A1793" s="475"/>
      <c r="B1793" s="475"/>
      <c r="C1793" s="475"/>
      <c r="D1793" s="475"/>
      <c r="E1793" s="475"/>
      <c r="F1793" s="475"/>
      <c r="G1793" s="475"/>
      <c r="H1793" s="476"/>
      <c r="I1793" s="627"/>
      <c r="J1793" s="458"/>
      <c r="K1793" s="475"/>
      <c r="L1793" s="475"/>
      <c r="M1793" s="476"/>
      <c r="N1793" s="475"/>
    </row>
    <row r="1794" spans="1:14" x14ac:dyDescent="0.2">
      <c r="A1794" s="475"/>
      <c r="B1794" s="475"/>
      <c r="C1794" s="475"/>
      <c r="D1794" s="475"/>
      <c r="E1794" s="475"/>
      <c r="F1794" s="475"/>
      <c r="G1794" s="475"/>
      <c r="H1794" s="476"/>
      <c r="I1794" s="627"/>
      <c r="J1794" s="458"/>
      <c r="K1794" s="475"/>
      <c r="L1794" s="475"/>
      <c r="M1794" s="476"/>
      <c r="N1794" s="475"/>
    </row>
    <row r="1795" spans="1:14" x14ac:dyDescent="0.2">
      <c r="A1795" s="475"/>
      <c r="B1795" s="475"/>
      <c r="C1795" s="475"/>
      <c r="D1795" s="475"/>
      <c r="E1795" s="475"/>
      <c r="F1795" s="475"/>
      <c r="G1795" s="475"/>
      <c r="H1795" s="476"/>
      <c r="I1795" s="627"/>
      <c r="J1795" s="458"/>
      <c r="K1795" s="475"/>
      <c r="L1795" s="475"/>
      <c r="M1795" s="476"/>
      <c r="N1795" s="475"/>
    </row>
    <row r="1796" spans="1:14" x14ac:dyDescent="0.2">
      <c r="A1796" s="475"/>
      <c r="B1796" s="475"/>
      <c r="C1796" s="475"/>
      <c r="D1796" s="475"/>
      <c r="E1796" s="475"/>
      <c r="F1796" s="475"/>
      <c r="G1796" s="475"/>
      <c r="H1796" s="476"/>
      <c r="I1796" s="627"/>
      <c r="J1796" s="458"/>
      <c r="K1796" s="475"/>
      <c r="L1796" s="475"/>
      <c r="M1796" s="476"/>
      <c r="N1796" s="475"/>
    </row>
    <row r="1797" spans="1:14" x14ac:dyDescent="0.2">
      <c r="A1797" s="475"/>
      <c r="B1797" s="475"/>
      <c r="C1797" s="475"/>
      <c r="D1797" s="475"/>
      <c r="E1797" s="475"/>
      <c r="F1797" s="475"/>
      <c r="G1797" s="475"/>
      <c r="H1797" s="476"/>
      <c r="I1797" s="627"/>
      <c r="J1797" s="458"/>
      <c r="K1797" s="475"/>
      <c r="L1797" s="475"/>
      <c r="M1797" s="476"/>
      <c r="N1797" s="475"/>
    </row>
    <row r="1798" spans="1:14" x14ac:dyDescent="0.2">
      <c r="A1798" s="475"/>
      <c r="B1798" s="475"/>
      <c r="C1798" s="475"/>
      <c r="D1798" s="475"/>
      <c r="E1798" s="475"/>
      <c r="F1798" s="475"/>
      <c r="G1798" s="475"/>
      <c r="H1798" s="476"/>
      <c r="I1798" s="627"/>
      <c r="J1798" s="458"/>
      <c r="K1798" s="475"/>
      <c r="L1798" s="475"/>
      <c r="M1798" s="476"/>
      <c r="N1798" s="475"/>
    </row>
    <row r="1799" spans="1:14" x14ac:dyDescent="0.2">
      <c r="A1799" s="475"/>
      <c r="B1799" s="475"/>
      <c r="C1799" s="475"/>
      <c r="D1799" s="475"/>
      <c r="E1799" s="475"/>
      <c r="F1799" s="475"/>
      <c r="G1799" s="475"/>
      <c r="H1799" s="476"/>
      <c r="I1799" s="627"/>
      <c r="J1799" s="458"/>
      <c r="K1799" s="475"/>
      <c r="L1799" s="475"/>
      <c r="M1799" s="476"/>
      <c r="N1799" s="475"/>
    </row>
    <row r="1800" spans="1:14" x14ac:dyDescent="0.2">
      <c r="A1800" s="475"/>
      <c r="B1800" s="475"/>
      <c r="C1800" s="475"/>
      <c r="D1800" s="475"/>
      <c r="E1800" s="475"/>
      <c r="F1800" s="475"/>
      <c r="G1800" s="475"/>
      <c r="H1800" s="476"/>
      <c r="I1800" s="627"/>
      <c r="J1800" s="458"/>
      <c r="K1800" s="475"/>
      <c r="L1800" s="475"/>
      <c r="M1800" s="476"/>
      <c r="N1800" s="475"/>
    </row>
    <row r="1801" spans="1:14" x14ac:dyDescent="0.2">
      <c r="A1801" s="475"/>
      <c r="B1801" s="475"/>
      <c r="C1801" s="475"/>
      <c r="D1801" s="475"/>
      <c r="E1801" s="475"/>
      <c r="F1801" s="475"/>
      <c r="G1801" s="475"/>
      <c r="H1801" s="476"/>
      <c r="I1801" s="627"/>
      <c r="J1801" s="458"/>
      <c r="K1801" s="475"/>
      <c r="L1801" s="475"/>
      <c r="M1801" s="476"/>
      <c r="N1801" s="475"/>
    </row>
    <row r="1802" spans="1:14" x14ac:dyDescent="0.2">
      <c r="A1802" s="475"/>
      <c r="B1802" s="475"/>
      <c r="C1802" s="475"/>
      <c r="D1802" s="475"/>
      <c r="E1802" s="475"/>
      <c r="F1802" s="475"/>
      <c r="G1802" s="475"/>
      <c r="H1802" s="476"/>
      <c r="I1802" s="627"/>
      <c r="J1802" s="458"/>
      <c r="K1802" s="475"/>
      <c r="L1802" s="475"/>
      <c r="M1802" s="476"/>
      <c r="N1802" s="475"/>
    </row>
    <row r="1803" spans="1:14" x14ac:dyDescent="0.2">
      <c r="A1803" s="475"/>
      <c r="B1803" s="475"/>
      <c r="C1803" s="475"/>
      <c r="D1803" s="475"/>
      <c r="E1803" s="475"/>
      <c r="F1803" s="475"/>
      <c r="G1803" s="475"/>
      <c r="H1803" s="476"/>
      <c r="I1803" s="627"/>
      <c r="J1803" s="458"/>
      <c r="K1803" s="475"/>
      <c r="L1803" s="475"/>
      <c r="M1803" s="476"/>
      <c r="N1803" s="475"/>
    </row>
    <row r="1804" spans="1:14" x14ac:dyDescent="0.2">
      <c r="A1804" s="475"/>
      <c r="B1804" s="475"/>
      <c r="C1804" s="475"/>
      <c r="D1804" s="475"/>
      <c r="E1804" s="475"/>
      <c r="F1804" s="475"/>
      <c r="G1804" s="475"/>
      <c r="H1804" s="476"/>
      <c r="I1804" s="627"/>
      <c r="J1804" s="458"/>
      <c r="K1804" s="475"/>
      <c r="L1804" s="475"/>
      <c r="M1804" s="476"/>
      <c r="N1804" s="475"/>
    </row>
    <row r="1805" spans="1:14" x14ac:dyDescent="0.2">
      <c r="A1805" s="475"/>
      <c r="B1805" s="475"/>
      <c r="C1805" s="475"/>
      <c r="D1805" s="475"/>
      <c r="E1805" s="475"/>
      <c r="F1805" s="475"/>
      <c r="G1805" s="475"/>
      <c r="H1805" s="476"/>
      <c r="I1805" s="627"/>
      <c r="J1805" s="458"/>
      <c r="K1805" s="475"/>
      <c r="L1805" s="475"/>
      <c r="M1805" s="476"/>
      <c r="N1805" s="475"/>
    </row>
    <row r="1806" spans="1:14" x14ac:dyDescent="0.2">
      <c r="A1806" s="475"/>
      <c r="B1806" s="475"/>
      <c r="C1806" s="475"/>
      <c r="D1806" s="475"/>
      <c r="E1806" s="475"/>
      <c r="F1806" s="475"/>
      <c r="G1806" s="475"/>
      <c r="H1806" s="476"/>
      <c r="I1806" s="627"/>
      <c r="J1806" s="458"/>
      <c r="K1806" s="475"/>
      <c r="L1806" s="475"/>
      <c r="M1806" s="476"/>
      <c r="N1806" s="475"/>
    </row>
    <row r="1807" spans="1:14" x14ac:dyDescent="0.2">
      <c r="A1807" s="475"/>
      <c r="B1807" s="475"/>
      <c r="C1807" s="475"/>
      <c r="D1807" s="475"/>
      <c r="E1807" s="475"/>
      <c r="F1807" s="475"/>
      <c r="G1807" s="475"/>
      <c r="H1807" s="476"/>
      <c r="I1807" s="627"/>
      <c r="J1807" s="458"/>
      <c r="K1807" s="475"/>
      <c r="L1807" s="475"/>
      <c r="M1807" s="476"/>
      <c r="N1807" s="475"/>
    </row>
    <row r="1808" spans="1:14" x14ac:dyDescent="0.2">
      <c r="A1808" s="475"/>
      <c r="B1808" s="475"/>
      <c r="C1808" s="475"/>
      <c r="D1808" s="475"/>
      <c r="E1808" s="475"/>
      <c r="F1808" s="475"/>
      <c r="G1808" s="475"/>
      <c r="H1808" s="476"/>
      <c r="I1808" s="627"/>
      <c r="J1808" s="458"/>
      <c r="K1808" s="475"/>
      <c r="L1808" s="475"/>
      <c r="M1808" s="476"/>
      <c r="N1808" s="475"/>
    </row>
    <row r="1809" spans="1:14" x14ac:dyDescent="0.2">
      <c r="A1809" s="475"/>
      <c r="B1809" s="475"/>
      <c r="C1809" s="475"/>
      <c r="D1809" s="475"/>
      <c r="E1809" s="475"/>
      <c r="F1809" s="475"/>
      <c r="G1809" s="475"/>
      <c r="H1809" s="476"/>
      <c r="I1809" s="627"/>
      <c r="J1809" s="458"/>
      <c r="K1809" s="475"/>
      <c r="L1809" s="475"/>
      <c r="M1809" s="476"/>
      <c r="N1809" s="475"/>
    </row>
    <row r="1810" spans="1:14" x14ac:dyDescent="0.2">
      <c r="A1810" s="475"/>
      <c r="B1810" s="475"/>
      <c r="C1810" s="475"/>
      <c r="D1810" s="475"/>
      <c r="E1810" s="475"/>
      <c r="F1810" s="475"/>
      <c r="G1810" s="475"/>
      <c r="H1810" s="476"/>
      <c r="I1810" s="627"/>
      <c r="J1810" s="458"/>
      <c r="K1810" s="475"/>
      <c r="L1810" s="475"/>
      <c r="M1810" s="476"/>
      <c r="N1810" s="475"/>
    </row>
    <row r="1811" spans="1:14" x14ac:dyDescent="0.2">
      <c r="A1811" s="475"/>
      <c r="B1811" s="475"/>
      <c r="C1811" s="475"/>
      <c r="D1811" s="475"/>
      <c r="E1811" s="475"/>
      <c r="F1811" s="475"/>
      <c r="G1811" s="475"/>
      <c r="H1811" s="476"/>
      <c r="I1811" s="627"/>
      <c r="J1811" s="458"/>
      <c r="K1811" s="475"/>
      <c r="L1811" s="475"/>
      <c r="M1811" s="476"/>
      <c r="N1811" s="475"/>
    </row>
    <row r="1812" spans="1:14" x14ac:dyDescent="0.2">
      <c r="A1812" s="475"/>
      <c r="B1812" s="475"/>
      <c r="C1812" s="475"/>
      <c r="D1812" s="475"/>
      <c r="E1812" s="475"/>
      <c r="F1812" s="475"/>
      <c r="G1812" s="475"/>
      <c r="H1812" s="476"/>
      <c r="I1812" s="627"/>
      <c r="J1812" s="458"/>
      <c r="K1812" s="475"/>
      <c r="L1812" s="475"/>
      <c r="M1812" s="476"/>
      <c r="N1812" s="475"/>
    </row>
    <row r="1813" spans="1:14" x14ac:dyDescent="0.2">
      <c r="A1813" s="475"/>
      <c r="B1813" s="475"/>
      <c r="C1813" s="475"/>
      <c r="D1813" s="475"/>
      <c r="E1813" s="475"/>
      <c r="F1813" s="475"/>
      <c r="G1813" s="475"/>
      <c r="H1813" s="476"/>
      <c r="I1813" s="627"/>
      <c r="J1813" s="458"/>
      <c r="K1813" s="475"/>
      <c r="L1813" s="475"/>
      <c r="M1813" s="476"/>
      <c r="N1813" s="475"/>
    </row>
    <row r="1814" spans="1:14" x14ac:dyDescent="0.2">
      <c r="A1814" s="475"/>
      <c r="B1814" s="475"/>
      <c r="C1814" s="475"/>
      <c r="D1814" s="475"/>
      <c r="E1814" s="475"/>
      <c r="F1814" s="475"/>
      <c r="G1814" s="475"/>
      <c r="H1814" s="476"/>
      <c r="I1814" s="627"/>
      <c r="J1814" s="458"/>
      <c r="K1814" s="475"/>
      <c r="L1814" s="475"/>
      <c r="M1814" s="476"/>
      <c r="N1814" s="475"/>
    </row>
    <row r="1815" spans="1:14" x14ac:dyDescent="0.2">
      <c r="A1815" s="475"/>
      <c r="B1815" s="475"/>
      <c r="C1815" s="475"/>
      <c r="D1815" s="475"/>
      <c r="E1815" s="475"/>
      <c r="F1815" s="475"/>
      <c r="G1815" s="475"/>
      <c r="H1815" s="476"/>
      <c r="I1815" s="627"/>
      <c r="J1815" s="458"/>
      <c r="K1815" s="475"/>
      <c r="L1815" s="475"/>
      <c r="M1815" s="476"/>
      <c r="N1815" s="475"/>
    </row>
    <row r="1816" spans="1:14" x14ac:dyDescent="0.2">
      <c r="A1816" s="475"/>
      <c r="B1816" s="475"/>
      <c r="C1816" s="475"/>
      <c r="D1816" s="475"/>
      <c r="E1816" s="475"/>
      <c r="F1816" s="475"/>
      <c r="G1816" s="475"/>
      <c r="H1816" s="476"/>
      <c r="I1816" s="627"/>
      <c r="J1816" s="458"/>
      <c r="K1816" s="475"/>
      <c r="L1816" s="475"/>
      <c r="M1816" s="476"/>
      <c r="N1816" s="475"/>
    </row>
    <row r="1817" spans="1:14" x14ac:dyDescent="0.2">
      <c r="A1817" s="475"/>
      <c r="B1817" s="475"/>
      <c r="C1817" s="475"/>
      <c r="D1817" s="475"/>
      <c r="E1817" s="475"/>
      <c r="F1817" s="475"/>
      <c r="G1817" s="475"/>
      <c r="H1817" s="476"/>
      <c r="I1817" s="627"/>
      <c r="J1817" s="458"/>
      <c r="K1817" s="475"/>
      <c r="L1817" s="475"/>
      <c r="M1817" s="476"/>
      <c r="N1817" s="475"/>
    </row>
    <row r="1818" spans="1:14" x14ac:dyDescent="0.2">
      <c r="A1818" s="475"/>
      <c r="B1818" s="475"/>
      <c r="C1818" s="475"/>
      <c r="D1818" s="475"/>
      <c r="E1818" s="475"/>
      <c r="F1818" s="475"/>
      <c r="G1818" s="475"/>
      <c r="H1818" s="476"/>
      <c r="I1818" s="627"/>
      <c r="J1818" s="458"/>
      <c r="K1818" s="475"/>
      <c r="L1818" s="475"/>
      <c r="M1818" s="476"/>
      <c r="N1818" s="475"/>
    </row>
    <row r="1819" spans="1:14" x14ac:dyDescent="0.2">
      <c r="A1819" s="475"/>
      <c r="B1819" s="475"/>
      <c r="C1819" s="475"/>
      <c r="D1819" s="475"/>
      <c r="E1819" s="475"/>
      <c r="F1819" s="475"/>
      <c r="G1819" s="475"/>
      <c r="H1819" s="476"/>
      <c r="I1819" s="627"/>
      <c r="J1819" s="458"/>
      <c r="K1819" s="475"/>
      <c r="L1819" s="475"/>
      <c r="M1819" s="476"/>
      <c r="N1819" s="475"/>
    </row>
    <row r="1820" spans="1:14" x14ac:dyDescent="0.2">
      <c r="A1820" s="475"/>
      <c r="B1820" s="475"/>
      <c r="C1820" s="475"/>
      <c r="D1820" s="475"/>
      <c r="E1820" s="475"/>
      <c r="F1820" s="475"/>
      <c r="G1820" s="475"/>
      <c r="H1820" s="476"/>
      <c r="I1820" s="627"/>
      <c r="J1820" s="458"/>
      <c r="K1820" s="475"/>
      <c r="L1820" s="475"/>
      <c r="M1820" s="476"/>
      <c r="N1820" s="475"/>
    </row>
    <row r="1821" spans="1:14" x14ac:dyDescent="0.2">
      <c r="A1821" s="475"/>
      <c r="B1821" s="475"/>
      <c r="C1821" s="475"/>
      <c r="D1821" s="475"/>
      <c r="E1821" s="475"/>
      <c r="F1821" s="475"/>
      <c r="G1821" s="475"/>
      <c r="H1821" s="476"/>
      <c r="I1821" s="627"/>
      <c r="J1821" s="458"/>
      <c r="K1821" s="475"/>
      <c r="L1821" s="475"/>
      <c r="M1821" s="476"/>
      <c r="N1821" s="475"/>
    </row>
    <row r="1822" spans="1:14" x14ac:dyDescent="0.2">
      <c r="A1822" s="475"/>
      <c r="B1822" s="475"/>
      <c r="C1822" s="475"/>
      <c r="D1822" s="475"/>
      <c r="E1822" s="475"/>
      <c r="F1822" s="475"/>
      <c r="G1822" s="475"/>
      <c r="H1822" s="476"/>
      <c r="I1822" s="627"/>
      <c r="J1822" s="458"/>
      <c r="K1822" s="475"/>
      <c r="L1822" s="475"/>
      <c r="M1822" s="476"/>
      <c r="N1822" s="475"/>
    </row>
    <row r="1823" spans="1:14" x14ac:dyDescent="0.2">
      <c r="A1823" s="475"/>
      <c r="B1823" s="475"/>
      <c r="C1823" s="475"/>
      <c r="D1823" s="475"/>
      <c r="E1823" s="475"/>
      <c r="F1823" s="475"/>
      <c r="G1823" s="475"/>
      <c r="H1823" s="476"/>
      <c r="I1823" s="627"/>
      <c r="J1823" s="458"/>
      <c r="K1823" s="475"/>
      <c r="L1823" s="475"/>
      <c r="M1823" s="476"/>
      <c r="N1823" s="475"/>
    </row>
    <row r="1824" spans="1:14" x14ac:dyDescent="0.2">
      <c r="A1824" s="475"/>
      <c r="B1824" s="475"/>
      <c r="C1824" s="475"/>
      <c r="D1824" s="475"/>
      <c r="E1824" s="475"/>
      <c r="F1824" s="475"/>
      <c r="G1824" s="475"/>
      <c r="H1824" s="476"/>
      <c r="I1824" s="627"/>
      <c r="J1824" s="458"/>
      <c r="K1824" s="475"/>
      <c r="L1824" s="475"/>
      <c r="M1824" s="476"/>
      <c r="N1824" s="475"/>
    </row>
    <row r="1825" spans="1:14" x14ac:dyDescent="0.2">
      <c r="A1825" s="475"/>
      <c r="B1825" s="475"/>
      <c r="C1825" s="475"/>
      <c r="D1825" s="475"/>
      <c r="E1825" s="475"/>
      <c r="F1825" s="475"/>
      <c r="G1825" s="475"/>
      <c r="H1825" s="476"/>
      <c r="I1825" s="627"/>
      <c r="J1825" s="458"/>
      <c r="K1825" s="475"/>
      <c r="L1825" s="475"/>
      <c r="M1825" s="476"/>
      <c r="N1825" s="475"/>
    </row>
    <row r="1826" spans="1:14" x14ac:dyDescent="0.2">
      <c r="A1826" s="475"/>
      <c r="B1826" s="475"/>
      <c r="C1826" s="475"/>
      <c r="D1826" s="475"/>
      <c r="E1826" s="475"/>
      <c r="F1826" s="475"/>
      <c r="G1826" s="475"/>
      <c r="H1826" s="476"/>
      <c r="I1826" s="627"/>
      <c r="J1826" s="458"/>
      <c r="K1826" s="475"/>
      <c r="L1826" s="475"/>
      <c r="M1826" s="476"/>
      <c r="N1826" s="475"/>
    </row>
    <row r="1827" spans="1:14" x14ac:dyDescent="0.2">
      <c r="A1827" s="475"/>
      <c r="B1827" s="475"/>
      <c r="C1827" s="475"/>
      <c r="D1827" s="475"/>
      <c r="E1827" s="475"/>
      <c r="F1827" s="475"/>
      <c r="G1827" s="475"/>
      <c r="H1827" s="476"/>
      <c r="I1827" s="627"/>
      <c r="J1827" s="458"/>
      <c r="K1827" s="475"/>
      <c r="L1827" s="475"/>
      <c r="M1827" s="476"/>
      <c r="N1827" s="475"/>
    </row>
    <row r="1828" spans="1:14" x14ac:dyDescent="0.2">
      <c r="A1828" s="475"/>
      <c r="B1828" s="475"/>
      <c r="C1828" s="475"/>
      <c r="D1828" s="475"/>
      <c r="E1828" s="475"/>
      <c r="F1828" s="475"/>
      <c r="G1828" s="475"/>
      <c r="H1828" s="476"/>
      <c r="I1828" s="627"/>
      <c r="J1828" s="458"/>
      <c r="K1828" s="475"/>
      <c r="L1828" s="475"/>
      <c r="M1828" s="476"/>
      <c r="N1828" s="475"/>
    </row>
    <row r="1829" spans="1:14" x14ac:dyDescent="0.2">
      <c r="A1829" s="475"/>
      <c r="B1829" s="475"/>
      <c r="C1829" s="475"/>
      <c r="D1829" s="475"/>
      <c r="E1829" s="475"/>
      <c r="F1829" s="475"/>
      <c r="G1829" s="475"/>
      <c r="H1829" s="476"/>
      <c r="I1829" s="627"/>
      <c r="J1829" s="458"/>
      <c r="K1829" s="475"/>
      <c r="L1829" s="475"/>
      <c r="M1829" s="476"/>
      <c r="N1829" s="475"/>
    </row>
    <row r="1830" spans="1:14" x14ac:dyDescent="0.2">
      <c r="A1830" s="475"/>
      <c r="B1830" s="475"/>
      <c r="C1830" s="475"/>
      <c r="D1830" s="475"/>
      <c r="E1830" s="475"/>
      <c r="F1830" s="475"/>
      <c r="G1830" s="475"/>
      <c r="H1830" s="476"/>
      <c r="I1830" s="627"/>
      <c r="J1830" s="458"/>
      <c r="K1830" s="475"/>
      <c r="L1830" s="475"/>
      <c r="M1830" s="476"/>
      <c r="N1830" s="475"/>
    </row>
    <row r="1831" spans="1:14" x14ac:dyDescent="0.2">
      <c r="A1831" s="475"/>
      <c r="B1831" s="475"/>
      <c r="C1831" s="475"/>
      <c r="D1831" s="475"/>
      <c r="E1831" s="475"/>
      <c r="F1831" s="475"/>
      <c r="G1831" s="475"/>
      <c r="H1831" s="476"/>
      <c r="I1831" s="627"/>
      <c r="J1831" s="458"/>
      <c r="K1831" s="475"/>
      <c r="L1831" s="475"/>
      <c r="M1831" s="476"/>
      <c r="N1831" s="475"/>
    </row>
    <row r="1832" spans="1:14" x14ac:dyDescent="0.2">
      <c r="A1832" s="475"/>
      <c r="B1832" s="475"/>
      <c r="C1832" s="475"/>
      <c r="D1832" s="475"/>
      <c r="E1832" s="475"/>
      <c r="F1832" s="475"/>
      <c r="G1832" s="475"/>
      <c r="H1832" s="476"/>
      <c r="I1832" s="627"/>
      <c r="J1832" s="458"/>
      <c r="K1832" s="475"/>
      <c r="L1832" s="475"/>
      <c r="M1832" s="476"/>
      <c r="N1832" s="475"/>
    </row>
    <row r="1833" spans="1:14" x14ac:dyDescent="0.2">
      <c r="A1833" s="475"/>
      <c r="B1833" s="475"/>
      <c r="C1833" s="475"/>
      <c r="D1833" s="475"/>
      <c r="E1833" s="475"/>
      <c r="F1833" s="475"/>
      <c r="G1833" s="475"/>
      <c r="H1833" s="476"/>
      <c r="I1833" s="627"/>
      <c r="J1833" s="458"/>
      <c r="K1833" s="475"/>
      <c r="L1833" s="475"/>
      <c r="M1833" s="476"/>
      <c r="N1833" s="475"/>
    </row>
    <row r="1834" spans="1:14" x14ac:dyDescent="0.2">
      <c r="A1834" s="475"/>
      <c r="B1834" s="475"/>
      <c r="C1834" s="475"/>
      <c r="D1834" s="475"/>
      <c r="E1834" s="475"/>
      <c r="F1834" s="475"/>
      <c r="G1834" s="475"/>
      <c r="H1834" s="476"/>
      <c r="I1834" s="627"/>
      <c r="J1834" s="458"/>
      <c r="K1834" s="475"/>
      <c r="L1834" s="475"/>
      <c r="M1834" s="476"/>
      <c r="N1834" s="475"/>
    </row>
    <row r="1835" spans="1:14" x14ac:dyDescent="0.2">
      <c r="A1835" s="475"/>
      <c r="B1835" s="475"/>
      <c r="C1835" s="475"/>
      <c r="D1835" s="475"/>
      <c r="E1835" s="475"/>
      <c r="F1835" s="475"/>
      <c r="G1835" s="475"/>
      <c r="H1835" s="476"/>
      <c r="I1835" s="627"/>
      <c r="J1835" s="458"/>
      <c r="K1835" s="475"/>
      <c r="L1835" s="475"/>
      <c r="M1835" s="476"/>
      <c r="N1835" s="475"/>
    </row>
    <row r="1836" spans="1:14" x14ac:dyDescent="0.2">
      <c r="A1836" s="475"/>
      <c r="B1836" s="475"/>
      <c r="C1836" s="475"/>
      <c r="D1836" s="475"/>
      <c r="E1836" s="475"/>
      <c r="F1836" s="475"/>
      <c r="G1836" s="475"/>
      <c r="H1836" s="476"/>
      <c r="I1836" s="627"/>
      <c r="J1836" s="458"/>
      <c r="K1836" s="475"/>
      <c r="L1836" s="475"/>
      <c r="M1836" s="476"/>
      <c r="N1836" s="475"/>
    </row>
    <row r="1837" spans="1:14" x14ac:dyDescent="0.2">
      <c r="A1837" s="475"/>
      <c r="B1837" s="475"/>
      <c r="C1837" s="475"/>
      <c r="D1837" s="475"/>
      <c r="E1837" s="475"/>
      <c r="F1837" s="475"/>
      <c r="G1837" s="475"/>
      <c r="H1837" s="476"/>
      <c r="I1837" s="627"/>
      <c r="J1837" s="458"/>
      <c r="K1837" s="475"/>
      <c r="L1837" s="475"/>
      <c r="M1837" s="476"/>
      <c r="N1837" s="475"/>
    </row>
    <row r="1838" spans="1:14" x14ac:dyDescent="0.2">
      <c r="A1838" s="475"/>
      <c r="B1838" s="475"/>
      <c r="C1838" s="475"/>
      <c r="D1838" s="475"/>
      <c r="E1838" s="475"/>
      <c r="F1838" s="475"/>
      <c r="G1838" s="475"/>
      <c r="H1838" s="476"/>
      <c r="I1838" s="627"/>
      <c r="J1838" s="458"/>
      <c r="K1838" s="475"/>
      <c r="L1838" s="475"/>
      <c r="M1838" s="476"/>
      <c r="N1838" s="475"/>
    </row>
    <row r="1839" spans="1:14" x14ac:dyDescent="0.2">
      <c r="A1839" s="475"/>
      <c r="B1839" s="475"/>
      <c r="C1839" s="475"/>
      <c r="D1839" s="475"/>
      <c r="E1839" s="475"/>
      <c r="F1839" s="475"/>
      <c r="G1839" s="475"/>
      <c r="H1839" s="476"/>
      <c r="I1839" s="627"/>
      <c r="J1839" s="458"/>
      <c r="K1839" s="475"/>
      <c r="L1839" s="475"/>
      <c r="M1839" s="476"/>
      <c r="N1839" s="475"/>
    </row>
    <row r="1840" spans="1:14" x14ac:dyDescent="0.2">
      <c r="A1840" s="475"/>
      <c r="B1840" s="475"/>
      <c r="C1840" s="475"/>
      <c r="D1840" s="475"/>
      <c r="E1840" s="475"/>
      <c r="F1840" s="475"/>
      <c r="G1840" s="475"/>
      <c r="H1840" s="476"/>
      <c r="I1840" s="627"/>
      <c r="J1840" s="458"/>
      <c r="K1840" s="475"/>
      <c r="L1840" s="475"/>
      <c r="M1840" s="476"/>
      <c r="N1840" s="475"/>
    </row>
    <row r="1841" spans="1:14" x14ac:dyDescent="0.2">
      <c r="A1841" s="475"/>
      <c r="B1841" s="475"/>
      <c r="C1841" s="475"/>
      <c r="D1841" s="475"/>
      <c r="E1841" s="475"/>
      <c r="F1841" s="475"/>
      <c r="G1841" s="475"/>
      <c r="H1841" s="476"/>
      <c r="I1841" s="627"/>
      <c r="J1841" s="458"/>
      <c r="K1841" s="475"/>
      <c r="L1841" s="475"/>
      <c r="M1841" s="476"/>
      <c r="N1841" s="475"/>
    </row>
    <row r="1842" spans="1:14" x14ac:dyDescent="0.2">
      <c r="A1842" s="475"/>
      <c r="B1842" s="475"/>
      <c r="C1842" s="475"/>
      <c r="D1842" s="475"/>
      <c r="E1842" s="475"/>
      <c r="F1842" s="475"/>
      <c r="G1842" s="475"/>
      <c r="H1842" s="476"/>
      <c r="I1842" s="627"/>
      <c r="J1842" s="458"/>
      <c r="K1842" s="475"/>
      <c r="L1842" s="475"/>
      <c r="M1842" s="476"/>
      <c r="N1842" s="475"/>
    </row>
    <row r="1843" spans="1:14" x14ac:dyDescent="0.2">
      <c r="A1843" s="475"/>
      <c r="B1843" s="475"/>
      <c r="C1843" s="475"/>
      <c r="D1843" s="475"/>
      <c r="E1843" s="475"/>
      <c r="F1843" s="475"/>
      <c r="G1843" s="475"/>
      <c r="H1843" s="476"/>
      <c r="I1843" s="627"/>
      <c r="J1843" s="458"/>
      <c r="K1843" s="475"/>
      <c r="L1843" s="475"/>
      <c r="M1843" s="476"/>
      <c r="N1843" s="475"/>
    </row>
    <row r="1844" spans="1:14" x14ac:dyDescent="0.2">
      <c r="A1844" s="475"/>
      <c r="B1844" s="475"/>
      <c r="C1844" s="475"/>
      <c r="D1844" s="475"/>
      <c r="E1844" s="475"/>
      <c r="F1844" s="475"/>
      <c r="G1844" s="475"/>
      <c r="H1844" s="476"/>
      <c r="I1844" s="627"/>
      <c r="J1844" s="458"/>
      <c r="K1844" s="475"/>
      <c r="L1844" s="475"/>
      <c r="M1844" s="476"/>
      <c r="N1844" s="475"/>
    </row>
    <row r="1845" spans="1:14" x14ac:dyDescent="0.2">
      <c r="A1845" s="475"/>
      <c r="B1845" s="475"/>
      <c r="C1845" s="475"/>
      <c r="D1845" s="475"/>
      <c r="E1845" s="475"/>
      <c r="F1845" s="475"/>
      <c r="G1845" s="475"/>
      <c r="H1845" s="476"/>
      <c r="I1845" s="627"/>
      <c r="J1845" s="458"/>
      <c r="K1845" s="475"/>
      <c r="L1845" s="475"/>
      <c r="M1845" s="476"/>
      <c r="N1845" s="475"/>
    </row>
    <row r="1846" spans="1:14" x14ac:dyDescent="0.2">
      <c r="A1846" s="475"/>
      <c r="B1846" s="475"/>
      <c r="C1846" s="475"/>
      <c r="D1846" s="475"/>
      <c r="E1846" s="475"/>
      <c r="F1846" s="475"/>
      <c r="G1846" s="475"/>
      <c r="H1846" s="476"/>
      <c r="I1846" s="627"/>
      <c r="J1846" s="458"/>
      <c r="K1846" s="475"/>
      <c r="L1846" s="475"/>
      <c r="M1846" s="476"/>
      <c r="N1846" s="475"/>
    </row>
    <row r="1847" spans="1:14" x14ac:dyDescent="0.2">
      <c r="A1847" s="475"/>
      <c r="B1847" s="475"/>
      <c r="C1847" s="475"/>
      <c r="D1847" s="475"/>
      <c r="E1847" s="475"/>
      <c r="F1847" s="475"/>
      <c r="G1847" s="475"/>
      <c r="H1847" s="476"/>
      <c r="I1847" s="627"/>
      <c r="J1847" s="458"/>
      <c r="K1847" s="475"/>
      <c r="L1847" s="475"/>
      <c r="M1847" s="476"/>
      <c r="N1847" s="475"/>
    </row>
    <row r="1848" spans="1:14" x14ac:dyDescent="0.2">
      <c r="A1848" s="475"/>
      <c r="B1848" s="475"/>
      <c r="C1848" s="475"/>
      <c r="D1848" s="475"/>
      <c r="E1848" s="475"/>
      <c r="F1848" s="475"/>
      <c r="G1848" s="475"/>
      <c r="H1848" s="476"/>
      <c r="I1848" s="627"/>
      <c r="J1848" s="458"/>
      <c r="K1848" s="475"/>
      <c r="L1848" s="475"/>
      <c r="M1848" s="476"/>
      <c r="N1848" s="475"/>
    </row>
    <row r="1849" spans="1:14" x14ac:dyDescent="0.2">
      <c r="A1849" s="475"/>
      <c r="B1849" s="475"/>
      <c r="C1849" s="475"/>
      <c r="D1849" s="475"/>
      <c r="E1849" s="475"/>
      <c r="F1849" s="475"/>
      <c r="G1849" s="475"/>
      <c r="H1849" s="476"/>
      <c r="I1849" s="627"/>
      <c r="J1849" s="458"/>
      <c r="K1849" s="475"/>
      <c r="L1849" s="475"/>
      <c r="M1849" s="476"/>
      <c r="N1849" s="475"/>
    </row>
    <row r="1850" spans="1:14" x14ac:dyDescent="0.2">
      <c r="A1850" s="475"/>
      <c r="B1850" s="475"/>
      <c r="C1850" s="475"/>
      <c r="D1850" s="475"/>
      <c r="E1850" s="475"/>
      <c r="F1850" s="475"/>
      <c r="G1850" s="475"/>
      <c r="H1850" s="476"/>
      <c r="I1850" s="627"/>
      <c r="J1850" s="458"/>
      <c r="K1850" s="475"/>
      <c r="L1850" s="475"/>
      <c r="M1850" s="476"/>
      <c r="N1850" s="475"/>
    </row>
    <row r="1851" spans="1:14" x14ac:dyDescent="0.2">
      <c r="A1851" s="475"/>
      <c r="B1851" s="475"/>
      <c r="C1851" s="475"/>
      <c r="D1851" s="475"/>
      <c r="E1851" s="475"/>
      <c r="F1851" s="475"/>
      <c r="G1851" s="475"/>
      <c r="H1851" s="476"/>
      <c r="I1851" s="627"/>
      <c r="J1851" s="458"/>
      <c r="K1851" s="475"/>
      <c r="L1851" s="475"/>
      <c r="M1851" s="476"/>
      <c r="N1851" s="475"/>
    </row>
    <row r="1852" spans="1:14" x14ac:dyDescent="0.2">
      <c r="A1852" s="475"/>
      <c r="B1852" s="475"/>
      <c r="C1852" s="475"/>
      <c r="D1852" s="475"/>
      <c r="E1852" s="475"/>
      <c r="F1852" s="475"/>
      <c r="G1852" s="475"/>
      <c r="H1852" s="476"/>
      <c r="I1852" s="627"/>
      <c r="J1852" s="458"/>
      <c r="K1852" s="475"/>
      <c r="L1852" s="475"/>
      <c r="M1852" s="476"/>
      <c r="N1852" s="475"/>
    </row>
    <row r="1853" spans="1:14" x14ac:dyDescent="0.2">
      <c r="A1853" s="475"/>
      <c r="B1853" s="475"/>
      <c r="C1853" s="475"/>
      <c r="D1853" s="475"/>
      <c r="E1853" s="475"/>
      <c r="F1853" s="475"/>
      <c r="G1853" s="475"/>
      <c r="H1853" s="476"/>
      <c r="I1853" s="627"/>
      <c r="J1853" s="458"/>
      <c r="K1853" s="475"/>
      <c r="L1853" s="475"/>
      <c r="M1853" s="476"/>
      <c r="N1853" s="475"/>
    </row>
    <row r="1854" spans="1:14" x14ac:dyDescent="0.2">
      <c r="A1854" s="475"/>
      <c r="B1854" s="475"/>
      <c r="C1854" s="475"/>
      <c r="D1854" s="475"/>
      <c r="E1854" s="475"/>
      <c r="F1854" s="475"/>
      <c r="G1854" s="475"/>
      <c r="H1854" s="476"/>
      <c r="I1854" s="627"/>
      <c r="J1854" s="458"/>
      <c r="K1854" s="475"/>
      <c r="L1854" s="475"/>
      <c r="M1854" s="476"/>
      <c r="N1854" s="475"/>
    </row>
    <row r="1855" spans="1:14" x14ac:dyDescent="0.2">
      <c r="A1855" s="475"/>
      <c r="B1855" s="475"/>
      <c r="C1855" s="475"/>
      <c r="D1855" s="475"/>
      <c r="E1855" s="475"/>
      <c r="F1855" s="475"/>
      <c r="G1855" s="475"/>
      <c r="H1855" s="476"/>
      <c r="I1855" s="627"/>
      <c r="J1855" s="458"/>
      <c r="K1855" s="475"/>
      <c r="L1855" s="475"/>
      <c r="M1855" s="476"/>
      <c r="N1855" s="475"/>
    </row>
    <row r="1856" spans="1:14" x14ac:dyDescent="0.2">
      <c r="A1856" s="475"/>
      <c r="B1856" s="475"/>
      <c r="C1856" s="475"/>
      <c r="D1856" s="475"/>
      <c r="E1856" s="475"/>
      <c r="F1856" s="475"/>
      <c r="G1856" s="475"/>
      <c r="H1856" s="476"/>
      <c r="I1856" s="627"/>
      <c r="J1856" s="458"/>
      <c r="K1856" s="475"/>
      <c r="L1856" s="475"/>
      <c r="M1856" s="476"/>
      <c r="N1856" s="475"/>
    </row>
    <row r="1857" spans="1:14" x14ac:dyDescent="0.2">
      <c r="A1857" s="475"/>
      <c r="B1857" s="475"/>
      <c r="C1857" s="475"/>
      <c r="D1857" s="475"/>
      <c r="E1857" s="475"/>
      <c r="F1857" s="475"/>
      <c r="G1857" s="475"/>
      <c r="H1857" s="476"/>
      <c r="I1857" s="627"/>
      <c r="J1857" s="458"/>
      <c r="K1857" s="475"/>
      <c r="L1857" s="475"/>
      <c r="M1857" s="476"/>
      <c r="N1857" s="475"/>
    </row>
    <row r="1858" spans="1:14" x14ac:dyDescent="0.2">
      <c r="A1858" s="475"/>
      <c r="B1858" s="475"/>
      <c r="C1858" s="475"/>
      <c r="D1858" s="475"/>
      <c r="E1858" s="475"/>
      <c r="F1858" s="475"/>
      <c r="G1858" s="475"/>
      <c r="H1858" s="476"/>
      <c r="I1858" s="627"/>
      <c r="J1858" s="458"/>
      <c r="K1858" s="475"/>
      <c r="L1858" s="475"/>
      <c r="M1858" s="476"/>
      <c r="N1858" s="475"/>
    </row>
    <row r="1859" spans="1:14" x14ac:dyDescent="0.2">
      <c r="A1859" s="475"/>
      <c r="B1859" s="475"/>
      <c r="C1859" s="475"/>
      <c r="D1859" s="475"/>
      <c r="E1859" s="475"/>
      <c r="F1859" s="475"/>
      <c r="G1859" s="475"/>
      <c r="H1859" s="476"/>
      <c r="I1859" s="627"/>
      <c r="J1859" s="458"/>
      <c r="K1859" s="475"/>
      <c r="L1859" s="475"/>
      <c r="M1859" s="476"/>
      <c r="N1859" s="475"/>
    </row>
    <row r="1860" spans="1:14" x14ac:dyDescent="0.2">
      <c r="A1860" s="475"/>
      <c r="B1860" s="475"/>
      <c r="C1860" s="475"/>
      <c r="D1860" s="475"/>
      <c r="E1860" s="475"/>
      <c r="F1860" s="475"/>
      <c r="G1860" s="475"/>
      <c r="H1860" s="476"/>
      <c r="I1860" s="627"/>
      <c r="J1860" s="458"/>
      <c r="K1860" s="475"/>
      <c r="L1860" s="475"/>
      <c r="M1860" s="476"/>
      <c r="N1860" s="475"/>
    </row>
    <row r="1861" spans="1:14" x14ac:dyDescent="0.2">
      <c r="A1861" s="475"/>
      <c r="B1861" s="475"/>
      <c r="C1861" s="475"/>
      <c r="D1861" s="475"/>
      <c r="E1861" s="475"/>
      <c r="F1861" s="475"/>
      <c r="G1861" s="475"/>
      <c r="H1861" s="476"/>
      <c r="I1861" s="627"/>
      <c r="J1861" s="458"/>
      <c r="K1861" s="475"/>
      <c r="L1861" s="475"/>
      <c r="M1861" s="476"/>
      <c r="N1861" s="475"/>
    </row>
    <row r="1862" spans="1:14" x14ac:dyDescent="0.2">
      <c r="A1862" s="475"/>
      <c r="B1862" s="475"/>
      <c r="C1862" s="475"/>
      <c r="D1862" s="475"/>
      <c r="E1862" s="475"/>
      <c r="F1862" s="475"/>
      <c r="G1862" s="475"/>
      <c r="H1862" s="476"/>
      <c r="I1862" s="627"/>
      <c r="J1862" s="458"/>
      <c r="K1862" s="475"/>
      <c r="L1862" s="475"/>
      <c r="M1862" s="476"/>
      <c r="N1862" s="475"/>
    </row>
    <row r="1863" spans="1:14" x14ac:dyDescent="0.2">
      <c r="A1863" s="475"/>
      <c r="B1863" s="475"/>
      <c r="C1863" s="475"/>
      <c r="D1863" s="475"/>
      <c r="E1863" s="475"/>
      <c r="F1863" s="475"/>
      <c r="G1863" s="475"/>
      <c r="H1863" s="476"/>
      <c r="I1863" s="627"/>
      <c r="J1863" s="458"/>
      <c r="K1863" s="475"/>
      <c r="L1863" s="475"/>
      <c r="M1863" s="476"/>
      <c r="N1863" s="475"/>
    </row>
    <row r="1864" spans="1:14" x14ac:dyDescent="0.2">
      <c r="A1864" s="475"/>
      <c r="B1864" s="475"/>
      <c r="C1864" s="475"/>
      <c r="D1864" s="475"/>
      <c r="E1864" s="475"/>
      <c r="F1864" s="475"/>
      <c r="G1864" s="475"/>
      <c r="H1864" s="476"/>
      <c r="I1864" s="627"/>
      <c r="J1864" s="458"/>
      <c r="K1864" s="475"/>
      <c r="L1864" s="475"/>
      <c r="M1864" s="476"/>
      <c r="N1864" s="475"/>
    </row>
    <row r="1865" spans="1:14" x14ac:dyDescent="0.2">
      <c r="A1865" s="475"/>
      <c r="B1865" s="475"/>
      <c r="C1865" s="475"/>
      <c r="D1865" s="475"/>
      <c r="E1865" s="475"/>
      <c r="F1865" s="475"/>
      <c r="G1865" s="475"/>
      <c r="H1865" s="476"/>
      <c r="I1865" s="627"/>
      <c r="J1865" s="458"/>
      <c r="K1865" s="475"/>
      <c r="L1865" s="475"/>
      <c r="M1865" s="476"/>
      <c r="N1865" s="475"/>
    </row>
    <row r="1866" spans="1:14" x14ac:dyDescent="0.2">
      <c r="A1866" s="475"/>
      <c r="B1866" s="475"/>
      <c r="C1866" s="475"/>
      <c r="D1866" s="475"/>
      <c r="E1866" s="475"/>
      <c r="F1866" s="475"/>
      <c r="G1866" s="475"/>
      <c r="H1866" s="476"/>
      <c r="I1866" s="627"/>
      <c r="J1866" s="458"/>
      <c r="K1866" s="475"/>
      <c r="L1866" s="475"/>
      <c r="M1866" s="476"/>
      <c r="N1866" s="475"/>
    </row>
    <row r="1867" spans="1:14" x14ac:dyDescent="0.2">
      <c r="A1867" s="475"/>
      <c r="B1867" s="475"/>
      <c r="C1867" s="475"/>
      <c r="D1867" s="475"/>
      <c r="E1867" s="475"/>
      <c r="F1867" s="475"/>
      <c r="G1867" s="475"/>
      <c r="H1867" s="476"/>
      <c r="I1867" s="627"/>
      <c r="J1867" s="458"/>
      <c r="K1867" s="475"/>
      <c r="L1867" s="475"/>
      <c r="M1867" s="476"/>
      <c r="N1867" s="475"/>
    </row>
    <row r="1868" spans="1:14" x14ac:dyDescent="0.2">
      <c r="A1868" s="475"/>
      <c r="B1868" s="475"/>
      <c r="C1868" s="475"/>
      <c r="D1868" s="475"/>
      <c r="E1868" s="475"/>
      <c r="F1868" s="475"/>
      <c r="G1868" s="475"/>
      <c r="H1868" s="476"/>
      <c r="I1868" s="627"/>
      <c r="J1868" s="458"/>
      <c r="K1868" s="475"/>
      <c r="L1868" s="475"/>
      <c r="M1868" s="476"/>
      <c r="N1868" s="475"/>
    </row>
    <row r="1869" spans="1:14" x14ac:dyDescent="0.2">
      <c r="A1869" s="475"/>
      <c r="B1869" s="475"/>
      <c r="C1869" s="475"/>
      <c r="D1869" s="475"/>
      <c r="E1869" s="475"/>
      <c r="F1869" s="475"/>
      <c r="G1869" s="475"/>
      <c r="H1869" s="476"/>
      <c r="I1869" s="627"/>
      <c r="J1869" s="458"/>
      <c r="K1869" s="475"/>
      <c r="L1869" s="475"/>
      <c r="M1869" s="476"/>
      <c r="N1869" s="475"/>
    </row>
    <row r="1870" spans="1:14" x14ac:dyDescent="0.2">
      <c r="A1870" s="475"/>
      <c r="B1870" s="475"/>
      <c r="C1870" s="475"/>
      <c r="D1870" s="475"/>
      <c r="E1870" s="475"/>
      <c r="F1870" s="475"/>
      <c r="G1870" s="475"/>
      <c r="H1870" s="476"/>
      <c r="I1870" s="627"/>
      <c r="J1870" s="458"/>
      <c r="K1870" s="475"/>
      <c r="L1870" s="475"/>
      <c r="M1870" s="476"/>
      <c r="N1870" s="475"/>
    </row>
    <row r="1871" spans="1:14" x14ac:dyDescent="0.2">
      <c r="A1871" s="475"/>
      <c r="B1871" s="475"/>
      <c r="C1871" s="475"/>
      <c r="D1871" s="475"/>
      <c r="E1871" s="475"/>
      <c r="F1871" s="475"/>
      <c r="G1871" s="475"/>
      <c r="H1871" s="476"/>
      <c r="I1871" s="627"/>
      <c r="J1871" s="458"/>
      <c r="K1871" s="475"/>
      <c r="L1871" s="475"/>
      <c r="M1871" s="476"/>
      <c r="N1871" s="475"/>
    </row>
    <row r="1872" spans="1:14" x14ac:dyDescent="0.2">
      <c r="A1872" s="475"/>
      <c r="B1872" s="475"/>
      <c r="C1872" s="475"/>
      <c r="D1872" s="475"/>
      <c r="E1872" s="475"/>
      <c r="F1872" s="475"/>
      <c r="G1872" s="475"/>
      <c r="H1872" s="476"/>
      <c r="I1872" s="627"/>
      <c r="J1872" s="458"/>
      <c r="K1872" s="475"/>
      <c r="L1872" s="475"/>
      <c r="M1872" s="476"/>
      <c r="N1872" s="475"/>
    </row>
    <row r="1873" spans="1:14" x14ac:dyDescent="0.2">
      <c r="A1873" s="475"/>
      <c r="B1873" s="475"/>
      <c r="C1873" s="475"/>
      <c r="D1873" s="475"/>
      <c r="E1873" s="475"/>
      <c r="F1873" s="475"/>
      <c r="G1873" s="475"/>
      <c r="H1873" s="476"/>
      <c r="I1873" s="627"/>
      <c r="J1873" s="458"/>
      <c r="K1873" s="475"/>
      <c r="L1873" s="475"/>
      <c r="M1873" s="476"/>
      <c r="N1873" s="475"/>
    </row>
    <row r="1874" spans="1:14" x14ac:dyDescent="0.2">
      <c r="A1874" s="475"/>
      <c r="B1874" s="475"/>
      <c r="C1874" s="475"/>
      <c r="D1874" s="475"/>
      <c r="E1874" s="475"/>
      <c r="F1874" s="475"/>
      <c r="G1874" s="475"/>
      <c r="H1874" s="476"/>
      <c r="I1874" s="627"/>
      <c r="J1874" s="458"/>
      <c r="K1874" s="475"/>
      <c r="L1874" s="475"/>
      <c r="M1874" s="476"/>
      <c r="N1874" s="475"/>
    </row>
    <row r="1875" spans="1:14" x14ac:dyDescent="0.2">
      <c r="A1875" s="475"/>
      <c r="B1875" s="475"/>
      <c r="C1875" s="475"/>
      <c r="D1875" s="475"/>
      <c r="E1875" s="475"/>
      <c r="F1875" s="475"/>
      <c r="G1875" s="475"/>
      <c r="H1875" s="476"/>
      <c r="I1875" s="627"/>
      <c r="J1875" s="458"/>
      <c r="K1875" s="475"/>
      <c r="L1875" s="475"/>
      <c r="M1875" s="476"/>
      <c r="N1875" s="475"/>
    </row>
    <row r="1876" spans="1:14" x14ac:dyDescent="0.2">
      <c r="A1876" s="475"/>
      <c r="B1876" s="475"/>
      <c r="C1876" s="475"/>
      <c r="D1876" s="475"/>
      <c r="E1876" s="475"/>
      <c r="F1876" s="475"/>
      <c r="G1876" s="475"/>
      <c r="H1876" s="476"/>
      <c r="I1876" s="627"/>
      <c r="J1876" s="458"/>
      <c r="K1876" s="475"/>
      <c r="L1876" s="475"/>
      <c r="M1876" s="476"/>
      <c r="N1876" s="475"/>
    </row>
    <row r="1877" spans="1:14" x14ac:dyDescent="0.2">
      <c r="A1877" s="475"/>
      <c r="B1877" s="475"/>
      <c r="C1877" s="475"/>
      <c r="D1877" s="475"/>
      <c r="E1877" s="475"/>
      <c r="F1877" s="475"/>
      <c r="G1877" s="475"/>
      <c r="H1877" s="476"/>
      <c r="I1877" s="627"/>
      <c r="J1877" s="458"/>
      <c r="K1877" s="475"/>
      <c r="L1877" s="475"/>
      <c r="M1877" s="476"/>
      <c r="N1877" s="475"/>
    </row>
    <row r="1878" spans="1:14" x14ac:dyDescent="0.2">
      <c r="A1878" s="475"/>
      <c r="B1878" s="475"/>
      <c r="C1878" s="475"/>
      <c r="D1878" s="475"/>
      <c r="E1878" s="475"/>
      <c r="F1878" s="475"/>
      <c r="G1878" s="475"/>
      <c r="H1878" s="476"/>
      <c r="I1878" s="627"/>
      <c r="J1878" s="458"/>
      <c r="K1878" s="475"/>
      <c r="L1878" s="475"/>
      <c r="M1878" s="476"/>
      <c r="N1878" s="475"/>
    </row>
    <row r="1879" spans="1:14" x14ac:dyDescent="0.2">
      <c r="A1879" s="475"/>
      <c r="B1879" s="475"/>
      <c r="C1879" s="475"/>
      <c r="D1879" s="475"/>
      <c r="E1879" s="475"/>
      <c r="F1879" s="475"/>
      <c r="G1879" s="475"/>
      <c r="H1879" s="476"/>
      <c r="I1879" s="627"/>
      <c r="J1879" s="458"/>
      <c r="K1879" s="475"/>
      <c r="L1879" s="475"/>
      <c r="M1879" s="476"/>
      <c r="N1879" s="475"/>
    </row>
    <row r="1880" spans="1:14" x14ac:dyDescent="0.2">
      <c r="A1880" s="475"/>
      <c r="B1880" s="475"/>
      <c r="C1880" s="475"/>
      <c r="D1880" s="475"/>
      <c r="E1880" s="475"/>
      <c r="F1880" s="475"/>
      <c r="G1880" s="475"/>
      <c r="H1880" s="476"/>
      <c r="I1880" s="627"/>
      <c r="J1880" s="458"/>
      <c r="K1880" s="475"/>
      <c r="L1880" s="475"/>
      <c r="M1880" s="476"/>
      <c r="N1880" s="475"/>
    </row>
    <row r="1881" spans="1:14" x14ac:dyDescent="0.2">
      <c r="A1881" s="475"/>
      <c r="B1881" s="475"/>
      <c r="C1881" s="475"/>
      <c r="D1881" s="475"/>
      <c r="E1881" s="475"/>
      <c r="F1881" s="475"/>
      <c r="G1881" s="475"/>
      <c r="H1881" s="476"/>
      <c r="I1881" s="627"/>
      <c r="J1881" s="458"/>
      <c r="K1881" s="475"/>
      <c r="L1881" s="475"/>
      <c r="M1881" s="476"/>
      <c r="N1881" s="475"/>
    </row>
    <row r="1882" spans="1:14" x14ac:dyDescent="0.2">
      <c r="A1882" s="475"/>
      <c r="B1882" s="475"/>
      <c r="C1882" s="475"/>
      <c r="D1882" s="475"/>
      <c r="E1882" s="475"/>
      <c r="F1882" s="475"/>
      <c r="G1882" s="475"/>
      <c r="H1882" s="476"/>
      <c r="I1882" s="627"/>
      <c r="J1882" s="458"/>
      <c r="K1882" s="475"/>
      <c r="L1882" s="475"/>
      <c r="M1882" s="476"/>
      <c r="N1882" s="475"/>
    </row>
    <row r="1883" spans="1:14" x14ac:dyDescent="0.2">
      <c r="A1883" s="475"/>
      <c r="B1883" s="475"/>
      <c r="C1883" s="475"/>
      <c r="D1883" s="475"/>
      <c r="E1883" s="475"/>
      <c r="F1883" s="475"/>
      <c r="G1883" s="475"/>
      <c r="H1883" s="476"/>
      <c r="I1883" s="627"/>
      <c r="J1883" s="458"/>
      <c r="K1883" s="475"/>
      <c r="L1883" s="475"/>
      <c r="M1883" s="476"/>
      <c r="N1883" s="475"/>
    </row>
    <row r="1884" spans="1:14" x14ac:dyDescent="0.2">
      <c r="A1884" s="475"/>
      <c r="B1884" s="475"/>
      <c r="C1884" s="475"/>
      <c r="D1884" s="475"/>
      <c r="E1884" s="475"/>
      <c r="F1884" s="475"/>
      <c r="G1884" s="475"/>
      <c r="H1884" s="476"/>
      <c r="I1884" s="627"/>
      <c r="J1884" s="458"/>
      <c r="K1884" s="475"/>
      <c r="L1884" s="475"/>
      <c r="M1884" s="476"/>
      <c r="N1884" s="475"/>
    </row>
    <row r="1885" spans="1:14" x14ac:dyDescent="0.2">
      <c r="A1885" s="475"/>
      <c r="B1885" s="475"/>
      <c r="C1885" s="475"/>
      <c r="D1885" s="475"/>
      <c r="E1885" s="475"/>
      <c r="F1885" s="475"/>
      <c r="G1885" s="475"/>
      <c r="H1885" s="476"/>
      <c r="I1885" s="627"/>
      <c r="J1885" s="458"/>
      <c r="K1885" s="475"/>
      <c r="L1885" s="475"/>
      <c r="M1885" s="476"/>
      <c r="N1885" s="475"/>
    </row>
    <row r="1886" spans="1:14" x14ac:dyDescent="0.2">
      <c r="A1886" s="475"/>
      <c r="B1886" s="475"/>
      <c r="C1886" s="475"/>
      <c r="D1886" s="475"/>
      <c r="E1886" s="475"/>
      <c r="F1886" s="475"/>
      <c r="G1886" s="475"/>
      <c r="H1886" s="476"/>
      <c r="I1886" s="627"/>
      <c r="J1886" s="458"/>
      <c r="K1886" s="475"/>
      <c r="L1886" s="475"/>
      <c r="M1886" s="476"/>
      <c r="N1886" s="475"/>
    </row>
    <row r="1887" spans="1:14" x14ac:dyDescent="0.2">
      <c r="A1887" s="475"/>
      <c r="B1887" s="475"/>
      <c r="C1887" s="475"/>
      <c r="D1887" s="475"/>
      <c r="E1887" s="475"/>
      <c r="F1887" s="475"/>
      <c r="G1887" s="475"/>
      <c r="H1887" s="476"/>
      <c r="I1887" s="627"/>
      <c r="J1887" s="458"/>
      <c r="K1887" s="475"/>
      <c r="L1887" s="475"/>
      <c r="M1887" s="476"/>
      <c r="N1887" s="475"/>
    </row>
    <row r="1888" spans="1:14" x14ac:dyDescent="0.2">
      <c r="A1888" s="475"/>
      <c r="B1888" s="475"/>
      <c r="C1888" s="475"/>
      <c r="D1888" s="475"/>
      <c r="E1888" s="475"/>
      <c r="F1888" s="475"/>
      <c r="G1888" s="475"/>
      <c r="H1888" s="476"/>
      <c r="I1888" s="627"/>
      <c r="J1888" s="458"/>
      <c r="K1888" s="475"/>
      <c r="L1888" s="475"/>
      <c r="M1888" s="476"/>
      <c r="N1888" s="475"/>
    </row>
    <row r="1889" spans="1:14" x14ac:dyDescent="0.2">
      <c r="A1889" s="475"/>
      <c r="B1889" s="475"/>
      <c r="C1889" s="475"/>
      <c r="D1889" s="475"/>
      <c r="E1889" s="475"/>
      <c r="F1889" s="475"/>
      <c r="G1889" s="475"/>
      <c r="H1889" s="476"/>
      <c r="I1889" s="627"/>
      <c r="J1889" s="458"/>
      <c r="K1889" s="475"/>
      <c r="L1889" s="475"/>
      <c r="M1889" s="476"/>
      <c r="N1889" s="475"/>
    </row>
    <row r="1890" spans="1:14" x14ac:dyDescent="0.2">
      <c r="A1890" s="475"/>
      <c r="B1890" s="475"/>
      <c r="C1890" s="475"/>
      <c r="D1890" s="475"/>
      <c r="E1890" s="475"/>
      <c r="F1890" s="475"/>
      <c r="G1890" s="475"/>
      <c r="H1890" s="476"/>
      <c r="I1890" s="627"/>
      <c r="J1890" s="458"/>
      <c r="K1890" s="475"/>
      <c r="L1890" s="475"/>
      <c r="M1890" s="476"/>
      <c r="N1890" s="475"/>
    </row>
    <row r="1891" spans="1:14" x14ac:dyDescent="0.2">
      <c r="A1891" s="475"/>
      <c r="B1891" s="475"/>
      <c r="C1891" s="475"/>
      <c r="D1891" s="475"/>
      <c r="E1891" s="475"/>
      <c r="F1891" s="475"/>
      <c r="G1891" s="475"/>
      <c r="H1891" s="476"/>
      <c r="I1891" s="627"/>
      <c r="J1891" s="458"/>
      <c r="K1891" s="475"/>
      <c r="L1891" s="475"/>
      <c r="M1891" s="476"/>
      <c r="N1891" s="475"/>
    </row>
    <row r="1892" spans="1:14" x14ac:dyDescent="0.2">
      <c r="A1892" s="475"/>
      <c r="B1892" s="475"/>
      <c r="C1892" s="475"/>
      <c r="D1892" s="475"/>
      <c r="E1892" s="475"/>
      <c r="F1892" s="475"/>
      <c r="G1892" s="475"/>
      <c r="H1892" s="476"/>
      <c r="I1892" s="627"/>
      <c r="J1892" s="458"/>
      <c r="K1892" s="475"/>
      <c r="L1892" s="475"/>
      <c r="M1892" s="476"/>
      <c r="N1892" s="475"/>
    </row>
    <row r="1893" spans="1:14" x14ac:dyDescent="0.2">
      <c r="A1893" s="475"/>
      <c r="B1893" s="475"/>
      <c r="C1893" s="475"/>
      <c r="D1893" s="475"/>
      <c r="E1893" s="475"/>
      <c r="F1893" s="475"/>
      <c r="G1893" s="475"/>
      <c r="H1893" s="476"/>
      <c r="I1893" s="627"/>
      <c r="J1893" s="458"/>
      <c r="K1893" s="475"/>
      <c r="L1893" s="475"/>
      <c r="M1893" s="476"/>
      <c r="N1893" s="475"/>
    </row>
    <row r="1894" spans="1:14" x14ac:dyDescent="0.2">
      <c r="A1894" s="475"/>
      <c r="B1894" s="475"/>
      <c r="C1894" s="475"/>
      <c r="D1894" s="475"/>
      <c r="E1894" s="475"/>
      <c r="F1894" s="475"/>
      <c r="G1894" s="475"/>
      <c r="H1894" s="476"/>
      <c r="I1894" s="627"/>
      <c r="J1894" s="458"/>
      <c r="K1894" s="475"/>
      <c r="L1894" s="475"/>
      <c r="M1894" s="476"/>
      <c r="N1894" s="475"/>
    </row>
    <row r="1895" spans="1:14" x14ac:dyDescent="0.2">
      <c r="A1895" s="475"/>
      <c r="B1895" s="475"/>
      <c r="C1895" s="475"/>
      <c r="D1895" s="475"/>
      <c r="E1895" s="475"/>
      <c r="F1895" s="475"/>
      <c r="G1895" s="475"/>
      <c r="H1895" s="476"/>
      <c r="I1895" s="627"/>
      <c r="J1895" s="458"/>
      <c r="K1895" s="475"/>
      <c r="L1895" s="475"/>
      <c r="M1895" s="476"/>
      <c r="N1895" s="475"/>
    </row>
    <row r="1896" spans="1:14" x14ac:dyDescent="0.2">
      <c r="A1896" s="475"/>
      <c r="B1896" s="475"/>
      <c r="C1896" s="475"/>
      <c r="D1896" s="475"/>
      <c r="E1896" s="475"/>
      <c r="F1896" s="475"/>
      <c r="G1896" s="475"/>
      <c r="H1896" s="476"/>
      <c r="I1896" s="627"/>
      <c r="J1896" s="458"/>
      <c r="K1896" s="475"/>
      <c r="L1896" s="475"/>
      <c r="M1896" s="476"/>
      <c r="N1896" s="475"/>
    </row>
    <row r="1897" spans="1:14" x14ac:dyDescent="0.2">
      <c r="A1897" s="475"/>
      <c r="B1897" s="475"/>
      <c r="C1897" s="475"/>
      <c r="D1897" s="475"/>
      <c r="E1897" s="475"/>
      <c r="F1897" s="475"/>
      <c r="G1897" s="475"/>
      <c r="H1897" s="476"/>
      <c r="I1897" s="627"/>
      <c r="J1897" s="458"/>
      <c r="K1897" s="475"/>
      <c r="L1897" s="475"/>
      <c r="M1897" s="476"/>
      <c r="N1897" s="475"/>
    </row>
    <row r="1898" spans="1:14" x14ac:dyDescent="0.2">
      <c r="A1898" s="475"/>
      <c r="B1898" s="475"/>
      <c r="C1898" s="475"/>
      <c r="D1898" s="475"/>
      <c r="E1898" s="475"/>
      <c r="F1898" s="475"/>
      <c r="G1898" s="475"/>
      <c r="H1898" s="476"/>
      <c r="I1898" s="627"/>
      <c r="J1898" s="458"/>
      <c r="K1898" s="475"/>
      <c r="L1898" s="475"/>
      <c r="M1898" s="476"/>
      <c r="N1898" s="475"/>
    </row>
    <row r="1899" spans="1:14" x14ac:dyDescent="0.2">
      <c r="A1899" s="475"/>
      <c r="B1899" s="475"/>
      <c r="C1899" s="475"/>
      <c r="D1899" s="475"/>
      <c r="E1899" s="475"/>
      <c r="F1899" s="475"/>
      <c r="G1899" s="475"/>
      <c r="H1899" s="476"/>
      <c r="I1899" s="627"/>
      <c r="J1899" s="458"/>
      <c r="K1899" s="475"/>
      <c r="L1899" s="475"/>
      <c r="M1899" s="476"/>
      <c r="N1899" s="475"/>
    </row>
    <row r="1900" spans="1:14" x14ac:dyDescent="0.2">
      <c r="A1900" s="475"/>
      <c r="B1900" s="475"/>
      <c r="C1900" s="475"/>
      <c r="D1900" s="475"/>
      <c r="E1900" s="475"/>
      <c r="F1900" s="475"/>
      <c r="G1900" s="475"/>
      <c r="H1900" s="476"/>
      <c r="I1900" s="627"/>
      <c r="J1900" s="458"/>
      <c r="K1900" s="475"/>
      <c r="L1900" s="475"/>
      <c r="M1900" s="476"/>
      <c r="N1900" s="475"/>
    </row>
    <row r="1901" spans="1:14" x14ac:dyDescent="0.2">
      <c r="A1901" s="475"/>
      <c r="B1901" s="475"/>
      <c r="C1901" s="475"/>
      <c r="D1901" s="475"/>
      <c r="E1901" s="475"/>
      <c r="F1901" s="475"/>
      <c r="G1901" s="475"/>
      <c r="H1901" s="476"/>
      <c r="I1901" s="627"/>
      <c r="J1901" s="458"/>
      <c r="K1901" s="475"/>
      <c r="L1901" s="475"/>
      <c r="M1901" s="476"/>
      <c r="N1901" s="475"/>
    </row>
    <row r="1902" spans="1:14" x14ac:dyDescent="0.2">
      <c r="A1902" s="475"/>
      <c r="B1902" s="475"/>
      <c r="C1902" s="475"/>
      <c r="D1902" s="475"/>
      <c r="E1902" s="475"/>
      <c r="F1902" s="475"/>
      <c r="G1902" s="475"/>
      <c r="H1902" s="476"/>
      <c r="I1902" s="627"/>
      <c r="J1902" s="458"/>
      <c r="K1902" s="475"/>
      <c r="L1902" s="475"/>
      <c r="M1902" s="476"/>
      <c r="N1902" s="475"/>
    </row>
    <row r="1903" spans="1:14" x14ac:dyDescent="0.2">
      <c r="A1903" s="475"/>
      <c r="B1903" s="475"/>
      <c r="C1903" s="475"/>
      <c r="D1903" s="475"/>
      <c r="E1903" s="475"/>
      <c r="F1903" s="475"/>
      <c r="G1903" s="475"/>
      <c r="H1903" s="476"/>
      <c r="I1903" s="627"/>
      <c r="J1903" s="458"/>
      <c r="K1903" s="475"/>
      <c r="L1903" s="475"/>
      <c r="M1903" s="476"/>
      <c r="N1903" s="475"/>
    </row>
    <row r="1904" spans="1:14" x14ac:dyDescent="0.2">
      <c r="A1904" s="475"/>
      <c r="B1904" s="475"/>
      <c r="C1904" s="475"/>
      <c r="D1904" s="475"/>
      <c r="E1904" s="475"/>
      <c r="F1904" s="475"/>
      <c r="G1904" s="475"/>
      <c r="H1904" s="476"/>
      <c r="I1904" s="627"/>
      <c r="J1904" s="458"/>
      <c r="K1904" s="475"/>
      <c r="L1904" s="475"/>
      <c r="M1904" s="476"/>
      <c r="N1904" s="475"/>
    </row>
    <row r="1905" spans="1:14" x14ac:dyDescent="0.2">
      <c r="A1905" s="475"/>
      <c r="B1905" s="475"/>
      <c r="C1905" s="475"/>
      <c r="D1905" s="475"/>
      <c r="E1905" s="475"/>
      <c r="F1905" s="475"/>
      <c r="G1905" s="475"/>
      <c r="H1905" s="476"/>
      <c r="I1905" s="627"/>
      <c r="J1905" s="458"/>
      <c r="K1905" s="475"/>
      <c r="L1905" s="475"/>
      <c r="M1905" s="476"/>
      <c r="N1905" s="475"/>
    </row>
    <row r="1906" spans="1:14" x14ac:dyDescent="0.2">
      <c r="A1906" s="475"/>
      <c r="B1906" s="475"/>
      <c r="C1906" s="475"/>
      <c r="D1906" s="475"/>
      <c r="E1906" s="475"/>
      <c r="F1906" s="475"/>
      <c r="G1906" s="475"/>
      <c r="H1906" s="476"/>
      <c r="I1906" s="627"/>
      <c r="J1906" s="458"/>
      <c r="K1906" s="475"/>
      <c r="L1906" s="475"/>
      <c r="M1906" s="476"/>
      <c r="N1906" s="475"/>
    </row>
    <row r="1907" spans="1:14" x14ac:dyDescent="0.2">
      <c r="A1907" s="475"/>
      <c r="B1907" s="475"/>
      <c r="C1907" s="475"/>
      <c r="D1907" s="475"/>
      <c r="E1907" s="475"/>
      <c r="F1907" s="475"/>
      <c r="G1907" s="475"/>
      <c r="H1907" s="476"/>
      <c r="I1907" s="627"/>
      <c r="J1907" s="458"/>
      <c r="K1907" s="475"/>
      <c r="L1907" s="475"/>
      <c r="M1907" s="476"/>
      <c r="N1907" s="475"/>
    </row>
    <row r="1908" spans="1:14" x14ac:dyDescent="0.2">
      <c r="A1908" s="475"/>
      <c r="B1908" s="475"/>
      <c r="C1908" s="475"/>
      <c r="D1908" s="475"/>
      <c r="E1908" s="475"/>
      <c r="F1908" s="475"/>
      <c r="G1908" s="475"/>
      <c r="H1908" s="476"/>
      <c r="I1908" s="627"/>
      <c r="J1908" s="458"/>
      <c r="K1908" s="475"/>
      <c r="L1908" s="475"/>
      <c r="M1908" s="476"/>
      <c r="N1908" s="475"/>
    </row>
    <row r="1909" spans="1:14" x14ac:dyDescent="0.2">
      <c r="A1909" s="475"/>
      <c r="B1909" s="475"/>
      <c r="C1909" s="475"/>
      <c r="D1909" s="475"/>
      <c r="E1909" s="475"/>
      <c r="F1909" s="475"/>
      <c r="G1909" s="475"/>
      <c r="H1909" s="476"/>
      <c r="I1909" s="627"/>
      <c r="J1909" s="458"/>
      <c r="K1909" s="475"/>
      <c r="L1909" s="475"/>
      <c r="M1909" s="476"/>
      <c r="N1909" s="475"/>
    </row>
    <row r="1910" spans="1:14" x14ac:dyDescent="0.2">
      <c r="A1910" s="475"/>
      <c r="B1910" s="475"/>
      <c r="C1910" s="475"/>
      <c r="D1910" s="475"/>
      <c r="E1910" s="475"/>
      <c r="F1910" s="475"/>
      <c r="G1910" s="475"/>
      <c r="H1910" s="476"/>
      <c r="I1910" s="627"/>
      <c r="J1910" s="458"/>
      <c r="K1910" s="475"/>
      <c r="L1910" s="475"/>
      <c r="M1910" s="476"/>
      <c r="N1910" s="475"/>
    </row>
    <row r="1911" spans="1:14" x14ac:dyDescent="0.2">
      <c r="A1911" s="475"/>
      <c r="B1911" s="475"/>
      <c r="C1911" s="475"/>
      <c r="D1911" s="475"/>
      <c r="E1911" s="475"/>
      <c r="F1911" s="475"/>
      <c r="G1911" s="475"/>
      <c r="H1911" s="476"/>
      <c r="I1911" s="627"/>
      <c r="J1911" s="458"/>
      <c r="K1911" s="475"/>
      <c r="L1911" s="475"/>
      <c r="M1911" s="476"/>
      <c r="N1911" s="475"/>
    </row>
    <row r="1912" spans="1:14" x14ac:dyDescent="0.2">
      <c r="A1912" s="475"/>
      <c r="B1912" s="475"/>
      <c r="C1912" s="475"/>
      <c r="D1912" s="475"/>
      <c r="E1912" s="475"/>
      <c r="F1912" s="475"/>
      <c r="G1912" s="475"/>
      <c r="H1912" s="476"/>
      <c r="I1912" s="627"/>
      <c r="J1912" s="458"/>
      <c r="K1912" s="475"/>
      <c r="L1912" s="475"/>
      <c r="M1912" s="476"/>
      <c r="N1912" s="475"/>
    </row>
    <row r="1913" spans="1:14" x14ac:dyDescent="0.2">
      <c r="A1913" s="475"/>
      <c r="B1913" s="475"/>
      <c r="C1913" s="475"/>
      <c r="D1913" s="475"/>
      <c r="E1913" s="475"/>
      <c r="F1913" s="475"/>
      <c r="G1913" s="475"/>
      <c r="H1913" s="476"/>
      <c r="I1913" s="627"/>
      <c r="J1913" s="458"/>
      <c r="K1913" s="475"/>
      <c r="L1913" s="475"/>
      <c r="M1913" s="476"/>
      <c r="N1913" s="475"/>
    </row>
    <row r="1914" spans="1:14" x14ac:dyDescent="0.2">
      <c r="A1914" s="475"/>
      <c r="B1914" s="475"/>
      <c r="C1914" s="475"/>
      <c r="D1914" s="475"/>
      <c r="E1914" s="475"/>
      <c r="F1914" s="475"/>
      <c r="G1914" s="475"/>
      <c r="H1914" s="476"/>
      <c r="I1914" s="627"/>
      <c r="J1914" s="458"/>
      <c r="K1914" s="475"/>
      <c r="L1914" s="475"/>
      <c r="M1914" s="476"/>
      <c r="N1914" s="475"/>
    </row>
    <row r="1915" spans="1:14" x14ac:dyDescent="0.2">
      <c r="A1915" s="475"/>
      <c r="B1915" s="475"/>
      <c r="C1915" s="475"/>
      <c r="D1915" s="475"/>
      <c r="E1915" s="475"/>
      <c r="F1915" s="475"/>
      <c r="G1915" s="475"/>
      <c r="H1915" s="476"/>
      <c r="I1915" s="627"/>
      <c r="J1915" s="458"/>
      <c r="K1915" s="475"/>
      <c r="L1915" s="475"/>
      <c r="M1915" s="476"/>
      <c r="N1915" s="475"/>
    </row>
    <row r="1916" spans="1:14" x14ac:dyDescent="0.2">
      <c r="A1916" s="475"/>
      <c r="B1916" s="475"/>
      <c r="C1916" s="475"/>
      <c r="D1916" s="475"/>
      <c r="E1916" s="475"/>
      <c r="F1916" s="475"/>
      <c r="G1916" s="475"/>
      <c r="H1916" s="476"/>
      <c r="I1916" s="627"/>
      <c r="J1916" s="458"/>
      <c r="K1916" s="475"/>
      <c r="L1916" s="475"/>
      <c r="M1916" s="476"/>
      <c r="N1916" s="475"/>
    </row>
    <row r="1917" spans="1:14" x14ac:dyDescent="0.2">
      <c r="A1917" s="475"/>
      <c r="B1917" s="475"/>
      <c r="C1917" s="475"/>
      <c r="D1917" s="475"/>
      <c r="E1917" s="475"/>
      <c r="F1917" s="475"/>
      <c r="G1917" s="475"/>
      <c r="H1917" s="476"/>
      <c r="I1917" s="627"/>
      <c r="J1917" s="458"/>
      <c r="K1917" s="475"/>
      <c r="L1917" s="475"/>
      <c r="M1917" s="476"/>
      <c r="N1917" s="475"/>
    </row>
    <row r="1918" spans="1:14" x14ac:dyDescent="0.2">
      <c r="A1918" s="475"/>
      <c r="B1918" s="475"/>
      <c r="C1918" s="475"/>
      <c r="D1918" s="475"/>
      <c r="E1918" s="475"/>
      <c r="F1918" s="475"/>
      <c r="G1918" s="475"/>
      <c r="H1918" s="476"/>
      <c r="I1918" s="627"/>
      <c r="J1918" s="458"/>
      <c r="K1918" s="475"/>
      <c r="L1918" s="475"/>
      <c r="M1918" s="476"/>
      <c r="N1918" s="475"/>
    </row>
    <row r="1919" spans="1:14" x14ac:dyDescent="0.2">
      <c r="A1919" s="475"/>
      <c r="B1919" s="475"/>
      <c r="C1919" s="475"/>
      <c r="D1919" s="475"/>
      <c r="E1919" s="475"/>
      <c r="F1919" s="475"/>
      <c r="G1919" s="475"/>
      <c r="H1919" s="476"/>
      <c r="I1919" s="627"/>
      <c r="J1919" s="458"/>
      <c r="K1919" s="475"/>
      <c r="L1919" s="475"/>
      <c r="M1919" s="476"/>
      <c r="N1919" s="475"/>
    </row>
    <row r="1920" spans="1:14" x14ac:dyDescent="0.2">
      <c r="A1920" s="475"/>
      <c r="B1920" s="475"/>
      <c r="C1920" s="475"/>
      <c r="D1920" s="475"/>
      <c r="E1920" s="475"/>
      <c r="F1920" s="475"/>
      <c r="G1920" s="475"/>
      <c r="H1920" s="476"/>
      <c r="I1920" s="627"/>
      <c r="J1920" s="458"/>
      <c r="K1920" s="475"/>
      <c r="L1920" s="475"/>
      <c r="M1920" s="476"/>
      <c r="N1920" s="475"/>
    </row>
    <row r="1921" spans="1:14" x14ac:dyDescent="0.2">
      <c r="A1921" s="475"/>
      <c r="B1921" s="475"/>
      <c r="C1921" s="475"/>
      <c r="D1921" s="475"/>
      <c r="E1921" s="475"/>
      <c r="F1921" s="475"/>
      <c r="G1921" s="475"/>
      <c r="H1921" s="476"/>
      <c r="I1921" s="627"/>
      <c r="J1921" s="458"/>
      <c r="K1921" s="475"/>
      <c r="L1921" s="475"/>
      <c r="M1921" s="476"/>
      <c r="N1921" s="475"/>
    </row>
    <row r="1922" spans="1:14" x14ac:dyDescent="0.2">
      <c r="A1922" s="475"/>
      <c r="B1922" s="475"/>
      <c r="C1922" s="475"/>
      <c r="D1922" s="475"/>
      <c r="E1922" s="475"/>
      <c r="F1922" s="475"/>
      <c r="G1922" s="475"/>
      <c r="H1922" s="476"/>
      <c r="I1922" s="627"/>
      <c r="J1922" s="458"/>
      <c r="K1922" s="475"/>
      <c r="L1922" s="475"/>
      <c r="M1922" s="476"/>
      <c r="N1922" s="475"/>
    </row>
    <row r="1923" spans="1:14" x14ac:dyDescent="0.2">
      <c r="A1923" s="475"/>
      <c r="B1923" s="475"/>
      <c r="C1923" s="475"/>
      <c r="D1923" s="475"/>
      <c r="E1923" s="475"/>
      <c r="F1923" s="475"/>
      <c r="G1923" s="475"/>
      <c r="H1923" s="476"/>
      <c r="I1923" s="627"/>
      <c r="J1923" s="458"/>
      <c r="K1923" s="475"/>
      <c r="L1923" s="475"/>
      <c r="M1923" s="476"/>
      <c r="N1923" s="475"/>
    </row>
    <row r="1924" spans="1:14" x14ac:dyDescent="0.2">
      <c r="A1924" s="475"/>
      <c r="B1924" s="475"/>
      <c r="C1924" s="475"/>
      <c r="D1924" s="475"/>
      <c r="E1924" s="475"/>
      <c r="F1924" s="475"/>
      <c r="G1924" s="475"/>
      <c r="H1924" s="476"/>
      <c r="I1924" s="627"/>
      <c r="J1924" s="458"/>
      <c r="K1924" s="475"/>
      <c r="L1924" s="475"/>
      <c r="M1924" s="476"/>
      <c r="N1924" s="475"/>
    </row>
    <row r="1925" spans="1:14" x14ac:dyDescent="0.2">
      <c r="A1925" s="475"/>
      <c r="B1925" s="475"/>
      <c r="C1925" s="475"/>
      <c r="D1925" s="475"/>
      <c r="E1925" s="475"/>
      <c r="F1925" s="475"/>
      <c r="G1925" s="475"/>
      <c r="H1925" s="476"/>
      <c r="I1925" s="627"/>
      <c r="J1925" s="458"/>
      <c r="K1925" s="475"/>
      <c r="L1925" s="475"/>
      <c r="M1925" s="476"/>
      <c r="N1925" s="475"/>
    </row>
    <row r="1926" spans="1:14" x14ac:dyDescent="0.2">
      <c r="A1926" s="475"/>
      <c r="B1926" s="475"/>
      <c r="C1926" s="475"/>
      <c r="D1926" s="475"/>
      <c r="E1926" s="475"/>
      <c r="F1926" s="475"/>
      <c r="G1926" s="475"/>
      <c r="H1926" s="476"/>
      <c r="I1926" s="627"/>
      <c r="J1926" s="458"/>
      <c r="K1926" s="475"/>
      <c r="L1926" s="475"/>
      <c r="M1926" s="476"/>
      <c r="N1926" s="475"/>
    </row>
    <row r="1927" spans="1:14" x14ac:dyDescent="0.2">
      <c r="A1927" s="475"/>
      <c r="B1927" s="475"/>
      <c r="C1927" s="475"/>
      <c r="D1927" s="475"/>
      <c r="E1927" s="475"/>
      <c r="F1927" s="475"/>
      <c r="G1927" s="475"/>
      <c r="H1927" s="476"/>
      <c r="I1927" s="627"/>
      <c r="J1927" s="458"/>
      <c r="K1927" s="475"/>
      <c r="L1927" s="475"/>
      <c r="M1927" s="476"/>
      <c r="N1927" s="475"/>
    </row>
    <row r="1928" spans="1:14" x14ac:dyDescent="0.2">
      <c r="A1928" s="475"/>
      <c r="B1928" s="475"/>
      <c r="C1928" s="475"/>
      <c r="D1928" s="475"/>
      <c r="E1928" s="475"/>
      <c r="F1928" s="475"/>
      <c r="G1928" s="475"/>
      <c r="H1928" s="476"/>
      <c r="I1928" s="627"/>
      <c r="J1928" s="458"/>
      <c r="K1928" s="475"/>
      <c r="L1928" s="475"/>
      <c r="M1928" s="476"/>
      <c r="N1928" s="475"/>
    </row>
    <row r="1929" spans="1:14" x14ac:dyDescent="0.2">
      <c r="A1929" s="475"/>
      <c r="B1929" s="475"/>
      <c r="C1929" s="475"/>
      <c r="D1929" s="475"/>
      <c r="E1929" s="475"/>
      <c r="F1929" s="475"/>
      <c r="G1929" s="475"/>
      <c r="H1929" s="476"/>
      <c r="I1929" s="627"/>
      <c r="J1929" s="458"/>
      <c r="K1929" s="475"/>
      <c r="L1929" s="475"/>
      <c r="M1929" s="476"/>
      <c r="N1929" s="475"/>
    </row>
    <row r="1930" spans="1:14" x14ac:dyDescent="0.2">
      <c r="A1930" s="475"/>
      <c r="B1930" s="475"/>
      <c r="C1930" s="475"/>
      <c r="D1930" s="475"/>
      <c r="E1930" s="475"/>
      <c r="F1930" s="475"/>
      <c r="G1930" s="475"/>
      <c r="H1930" s="476"/>
      <c r="I1930" s="627"/>
      <c r="J1930" s="458"/>
      <c r="K1930" s="475"/>
      <c r="L1930" s="475"/>
      <c r="M1930" s="476"/>
      <c r="N1930" s="475"/>
    </row>
    <row r="1931" spans="1:14" x14ac:dyDescent="0.2">
      <c r="A1931" s="475"/>
      <c r="B1931" s="475"/>
      <c r="C1931" s="475"/>
      <c r="D1931" s="475"/>
      <c r="E1931" s="475"/>
      <c r="F1931" s="475"/>
      <c r="G1931" s="475"/>
      <c r="H1931" s="476"/>
      <c r="I1931" s="627"/>
      <c r="J1931" s="458"/>
      <c r="K1931" s="475"/>
      <c r="L1931" s="475"/>
      <c r="M1931" s="476"/>
      <c r="N1931" s="475"/>
    </row>
    <row r="1932" spans="1:14" x14ac:dyDescent="0.2">
      <c r="A1932" s="475"/>
      <c r="B1932" s="475"/>
      <c r="C1932" s="475"/>
      <c r="D1932" s="475"/>
      <c r="E1932" s="475"/>
      <c r="F1932" s="475"/>
      <c r="G1932" s="475"/>
      <c r="H1932" s="476"/>
      <c r="I1932" s="627"/>
      <c r="J1932" s="458"/>
      <c r="K1932" s="475"/>
      <c r="L1932" s="475"/>
      <c r="M1932" s="476"/>
      <c r="N1932" s="475"/>
    </row>
    <row r="1933" spans="1:14" x14ac:dyDescent="0.2">
      <c r="A1933" s="475"/>
      <c r="B1933" s="475"/>
      <c r="C1933" s="475"/>
      <c r="D1933" s="475"/>
      <c r="E1933" s="475"/>
      <c r="F1933" s="475"/>
      <c r="G1933" s="475"/>
      <c r="H1933" s="476"/>
      <c r="I1933" s="627"/>
      <c r="J1933" s="458"/>
      <c r="K1933" s="475"/>
      <c r="L1933" s="475"/>
      <c r="M1933" s="476"/>
      <c r="N1933" s="475"/>
    </row>
    <row r="1934" spans="1:14" x14ac:dyDescent="0.2">
      <c r="A1934" s="475"/>
      <c r="B1934" s="475"/>
      <c r="C1934" s="475"/>
      <c r="D1934" s="475"/>
      <c r="E1934" s="475"/>
      <c r="F1934" s="475"/>
      <c r="G1934" s="475"/>
      <c r="H1934" s="476"/>
      <c r="I1934" s="627"/>
      <c r="J1934" s="458"/>
      <c r="K1934" s="475"/>
      <c r="L1934" s="475"/>
      <c r="M1934" s="476"/>
      <c r="N1934" s="475"/>
    </row>
    <row r="1935" spans="1:14" x14ac:dyDescent="0.2">
      <c r="A1935" s="475"/>
      <c r="B1935" s="475"/>
      <c r="C1935" s="475"/>
      <c r="D1935" s="475"/>
      <c r="E1935" s="475"/>
      <c r="F1935" s="475"/>
      <c r="G1935" s="475"/>
      <c r="H1935" s="476"/>
      <c r="I1935" s="627"/>
      <c r="J1935" s="458"/>
      <c r="K1935" s="475"/>
      <c r="L1935" s="475"/>
      <c r="M1935" s="476"/>
      <c r="N1935" s="475"/>
    </row>
    <row r="1936" spans="1:14" x14ac:dyDescent="0.2">
      <c r="A1936" s="475"/>
      <c r="B1936" s="475"/>
      <c r="C1936" s="475"/>
      <c r="D1936" s="475"/>
      <c r="E1936" s="475"/>
      <c r="F1936" s="475"/>
      <c r="G1936" s="475"/>
      <c r="H1936" s="476"/>
      <c r="I1936" s="627"/>
      <c r="J1936" s="458"/>
      <c r="K1936" s="475"/>
      <c r="L1936" s="475"/>
      <c r="M1936" s="476"/>
      <c r="N1936" s="475"/>
    </row>
    <row r="1937" spans="1:14" x14ac:dyDescent="0.2">
      <c r="A1937" s="475"/>
      <c r="B1937" s="475"/>
      <c r="C1937" s="475"/>
      <c r="D1937" s="475"/>
      <c r="E1937" s="475"/>
      <c r="F1937" s="475"/>
      <c r="G1937" s="475"/>
      <c r="H1937" s="476"/>
      <c r="I1937" s="627"/>
      <c r="J1937" s="458"/>
      <c r="K1937" s="475"/>
      <c r="L1937" s="475"/>
      <c r="M1937" s="476"/>
      <c r="N1937" s="475"/>
    </row>
    <row r="1938" spans="1:14" x14ac:dyDescent="0.2">
      <c r="A1938" s="475"/>
      <c r="B1938" s="475"/>
      <c r="C1938" s="475"/>
      <c r="D1938" s="475"/>
      <c r="E1938" s="475"/>
      <c r="F1938" s="475"/>
      <c r="G1938" s="475"/>
      <c r="H1938" s="476"/>
      <c r="I1938" s="627"/>
      <c r="J1938" s="458"/>
      <c r="K1938" s="475"/>
      <c r="L1938" s="475"/>
      <c r="M1938" s="476"/>
      <c r="N1938" s="475"/>
    </row>
    <row r="1939" spans="1:14" x14ac:dyDescent="0.2">
      <c r="A1939" s="475"/>
      <c r="B1939" s="475"/>
      <c r="C1939" s="475"/>
      <c r="D1939" s="475"/>
      <c r="E1939" s="475"/>
      <c r="F1939" s="475"/>
      <c r="G1939" s="475"/>
      <c r="H1939" s="476"/>
      <c r="I1939" s="627"/>
      <c r="J1939" s="458"/>
      <c r="K1939" s="475"/>
      <c r="L1939" s="475"/>
      <c r="M1939" s="476"/>
      <c r="N1939" s="475"/>
    </row>
    <row r="1940" spans="1:14" x14ac:dyDescent="0.2">
      <c r="A1940" s="475"/>
      <c r="B1940" s="475"/>
      <c r="C1940" s="475"/>
      <c r="D1940" s="475"/>
      <c r="E1940" s="475"/>
      <c r="F1940" s="475"/>
      <c r="G1940" s="475"/>
      <c r="H1940" s="476"/>
      <c r="I1940" s="627"/>
      <c r="J1940" s="458"/>
      <c r="K1940" s="475"/>
      <c r="L1940" s="475"/>
      <c r="M1940" s="476"/>
      <c r="N1940" s="475"/>
    </row>
    <row r="1941" spans="1:14" x14ac:dyDescent="0.2">
      <c r="A1941" s="475"/>
      <c r="B1941" s="475"/>
      <c r="C1941" s="475"/>
      <c r="D1941" s="475"/>
      <c r="E1941" s="475"/>
      <c r="F1941" s="475"/>
      <c r="G1941" s="475"/>
      <c r="H1941" s="476"/>
      <c r="I1941" s="627"/>
      <c r="J1941" s="458"/>
      <c r="K1941" s="475"/>
      <c r="L1941" s="475"/>
      <c r="M1941" s="476"/>
      <c r="N1941" s="475"/>
    </row>
    <row r="1942" spans="1:14" x14ac:dyDescent="0.2">
      <c r="A1942" s="475"/>
      <c r="B1942" s="475"/>
      <c r="C1942" s="475"/>
      <c r="D1942" s="475"/>
      <c r="E1942" s="475"/>
      <c r="F1942" s="475"/>
      <c r="G1942" s="475"/>
      <c r="H1942" s="476"/>
      <c r="I1942" s="627"/>
      <c r="J1942" s="458"/>
      <c r="K1942" s="475"/>
      <c r="L1942" s="475"/>
      <c r="M1942" s="476"/>
      <c r="N1942" s="475"/>
    </row>
    <row r="1943" spans="1:14" x14ac:dyDescent="0.2">
      <c r="A1943" s="475"/>
      <c r="B1943" s="475"/>
      <c r="C1943" s="475"/>
      <c r="D1943" s="475"/>
      <c r="E1943" s="475"/>
      <c r="F1943" s="475"/>
      <c r="G1943" s="475"/>
      <c r="H1943" s="476"/>
      <c r="I1943" s="627"/>
      <c r="J1943" s="458"/>
      <c r="K1943" s="475"/>
      <c r="L1943" s="475"/>
      <c r="M1943" s="476"/>
      <c r="N1943" s="475"/>
    </row>
    <row r="1944" spans="1:14" x14ac:dyDescent="0.2">
      <c r="A1944" s="475"/>
      <c r="B1944" s="475"/>
      <c r="C1944" s="475"/>
      <c r="D1944" s="475"/>
      <c r="E1944" s="475"/>
      <c r="F1944" s="475"/>
      <c r="G1944" s="475"/>
      <c r="H1944" s="476"/>
      <c r="I1944" s="627"/>
      <c r="J1944" s="458"/>
      <c r="K1944" s="475"/>
      <c r="L1944" s="475"/>
      <c r="M1944" s="476"/>
      <c r="N1944" s="475"/>
    </row>
    <row r="1945" spans="1:14" x14ac:dyDescent="0.2">
      <c r="A1945" s="475"/>
      <c r="B1945" s="475"/>
      <c r="C1945" s="475"/>
      <c r="D1945" s="475"/>
      <c r="E1945" s="475"/>
      <c r="F1945" s="475"/>
      <c r="G1945" s="475"/>
      <c r="H1945" s="476"/>
      <c r="I1945" s="627"/>
      <c r="J1945" s="458"/>
      <c r="K1945" s="475"/>
      <c r="L1945" s="475"/>
      <c r="M1945" s="476"/>
      <c r="N1945" s="475"/>
    </row>
    <row r="1946" spans="1:14" x14ac:dyDescent="0.2">
      <c r="A1946" s="475"/>
      <c r="B1946" s="475"/>
      <c r="C1946" s="475"/>
      <c r="D1946" s="475"/>
      <c r="E1946" s="475"/>
      <c r="F1946" s="475"/>
      <c r="G1946" s="475"/>
      <c r="H1946" s="476"/>
      <c r="I1946" s="627"/>
      <c r="J1946" s="458"/>
      <c r="K1946" s="475"/>
      <c r="L1946" s="475"/>
      <c r="M1946" s="476"/>
      <c r="N1946" s="475"/>
    </row>
    <row r="1947" spans="1:14" x14ac:dyDescent="0.2">
      <c r="A1947" s="475"/>
      <c r="B1947" s="475"/>
      <c r="C1947" s="475"/>
      <c r="D1947" s="475"/>
      <c r="E1947" s="475"/>
      <c r="F1947" s="475"/>
      <c r="G1947" s="475"/>
      <c r="H1947" s="476"/>
      <c r="I1947" s="627"/>
      <c r="J1947" s="458"/>
      <c r="K1947" s="475"/>
      <c r="L1947" s="475"/>
      <c r="M1947" s="476"/>
      <c r="N1947" s="475"/>
    </row>
    <row r="1948" spans="1:14" x14ac:dyDescent="0.2">
      <c r="A1948" s="475"/>
      <c r="B1948" s="475"/>
      <c r="C1948" s="475"/>
      <c r="D1948" s="475"/>
      <c r="E1948" s="475"/>
      <c r="F1948" s="475"/>
      <c r="G1948" s="475"/>
      <c r="H1948" s="476"/>
      <c r="I1948" s="627"/>
      <c r="J1948" s="458"/>
      <c r="K1948" s="475"/>
      <c r="L1948" s="475"/>
      <c r="M1948" s="476"/>
      <c r="N1948" s="475"/>
    </row>
    <row r="1949" spans="1:14" x14ac:dyDescent="0.2">
      <c r="A1949" s="475"/>
      <c r="B1949" s="475"/>
      <c r="C1949" s="475"/>
      <c r="D1949" s="475"/>
      <c r="E1949" s="475"/>
      <c r="F1949" s="475"/>
      <c r="G1949" s="475"/>
      <c r="H1949" s="476"/>
      <c r="I1949" s="627"/>
      <c r="J1949" s="458"/>
      <c r="K1949" s="475"/>
      <c r="L1949" s="475"/>
      <c r="M1949" s="476"/>
      <c r="N1949" s="475"/>
    </row>
    <row r="1950" spans="1:14" x14ac:dyDescent="0.2">
      <c r="A1950" s="475"/>
      <c r="B1950" s="475"/>
      <c r="C1950" s="475"/>
      <c r="D1950" s="475"/>
      <c r="E1950" s="475"/>
      <c r="F1950" s="475"/>
      <c r="G1950" s="475"/>
      <c r="H1950" s="476"/>
      <c r="I1950" s="627"/>
      <c r="J1950" s="458"/>
      <c r="K1950" s="475"/>
      <c r="L1950" s="475"/>
      <c r="M1950" s="476"/>
      <c r="N1950" s="475"/>
    </row>
    <row r="1951" spans="1:14" x14ac:dyDescent="0.2">
      <c r="A1951" s="475"/>
      <c r="B1951" s="475"/>
      <c r="C1951" s="475"/>
      <c r="D1951" s="475"/>
      <c r="E1951" s="475"/>
      <c r="F1951" s="475"/>
      <c r="G1951" s="475"/>
      <c r="H1951" s="476"/>
      <c r="I1951" s="627"/>
      <c r="J1951" s="458"/>
      <c r="K1951" s="475"/>
      <c r="L1951" s="475"/>
      <c r="M1951" s="476"/>
      <c r="N1951" s="475"/>
    </row>
  </sheetData>
  <sortState ref="A2:O2053">
    <sortCondition ref="C2:C2053"/>
  </sortState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86"/>
  <sheetViews>
    <sheetView workbookViewId="0">
      <selection activeCell="A2" sqref="A2:XFD11"/>
    </sheetView>
  </sheetViews>
  <sheetFormatPr defaultColWidth="12.140625" defaultRowHeight="12.75" x14ac:dyDescent="0.2"/>
  <cols>
    <col min="3" max="3" width="4.28515625" customWidth="1"/>
    <col min="9" max="9" width="12.140625" style="341"/>
    <col min="10" max="10" width="12.140625" style="340"/>
    <col min="11" max="11" width="17.140625" style="341" customWidth="1"/>
    <col min="12" max="12" width="15.85546875" customWidth="1"/>
  </cols>
  <sheetData>
    <row r="1" spans="1:15" s="340" customFormat="1" x14ac:dyDescent="0.2">
      <c r="A1" s="468" t="s">
        <v>388</v>
      </c>
      <c r="B1" s="468" t="s">
        <v>0</v>
      </c>
      <c r="C1" s="468" t="s">
        <v>389</v>
      </c>
      <c r="D1" s="468" t="s">
        <v>1</v>
      </c>
      <c r="E1" s="468" t="s">
        <v>31</v>
      </c>
      <c r="F1" s="468" t="s">
        <v>32</v>
      </c>
      <c r="G1" s="468" t="s">
        <v>40</v>
      </c>
      <c r="H1" s="468" t="s">
        <v>33</v>
      </c>
      <c r="I1" s="626" t="s">
        <v>2</v>
      </c>
      <c r="J1" s="468" t="s">
        <v>36</v>
      </c>
      <c r="K1" s="468" t="s">
        <v>3</v>
      </c>
      <c r="L1" s="468" t="s">
        <v>34</v>
      </c>
      <c r="M1" s="468" t="s">
        <v>35</v>
      </c>
    </row>
    <row r="2" spans="1:15" s="645" customFormat="1" x14ac:dyDescent="0.2">
      <c r="A2" s="645" t="s">
        <v>393</v>
      </c>
      <c r="B2" s="645" t="s">
        <v>395</v>
      </c>
      <c r="C2" s="645" t="s">
        <v>391</v>
      </c>
      <c r="D2" s="645" t="s">
        <v>81</v>
      </c>
      <c r="E2" s="645" t="s">
        <v>82</v>
      </c>
      <c r="F2" s="645" t="s">
        <v>83</v>
      </c>
      <c r="G2" s="645" t="s">
        <v>539</v>
      </c>
      <c r="H2" s="646">
        <v>42490</v>
      </c>
      <c r="I2" s="647">
        <v>233.87</v>
      </c>
      <c r="J2" s="645" t="s">
        <v>801</v>
      </c>
      <c r="K2" s="645" t="s">
        <v>84</v>
      </c>
      <c r="L2" s="646">
        <v>42494</v>
      </c>
      <c r="M2" s="645" t="s">
        <v>71</v>
      </c>
      <c r="N2" s="645" t="s">
        <v>801</v>
      </c>
    </row>
    <row r="3" spans="1:15" s="645" customFormat="1" x14ac:dyDescent="0.2">
      <c r="A3" s="645" t="s">
        <v>390</v>
      </c>
      <c r="B3" s="645" t="s">
        <v>395</v>
      </c>
      <c r="C3" s="645" t="s">
        <v>391</v>
      </c>
      <c r="D3" s="645" t="s">
        <v>485</v>
      </c>
      <c r="E3" s="645" t="s">
        <v>486</v>
      </c>
      <c r="F3" s="645" t="s">
        <v>487</v>
      </c>
      <c r="G3" s="645" t="s">
        <v>546</v>
      </c>
      <c r="H3" s="646">
        <v>42486</v>
      </c>
      <c r="I3" s="647">
        <v>2657.16</v>
      </c>
      <c r="J3" s="645" t="s">
        <v>801</v>
      </c>
      <c r="K3" s="645" t="s">
        <v>85</v>
      </c>
      <c r="L3" s="646">
        <v>42492</v>
      </c>
      <c r="M3" s="645" t="s">
        <v>71</v>
      </c>
      <c r="N3" s="645" t="s">
        <v>801</v>
      </c>
    </row>
    <row r="4" spans="1:15" s="645" customFormat="1" x14ac:dyDescent="0.2">
      <c r="A4" s="645" t="s">
        <v>390</v>
      </c>
      <c r="B4" s="645" t="s">
        <v>395</v>
      </c>
      <c r="C4" s="645" t="s">
        <v>391</v>
      </c>
      <c r="D4" s="645" t="s">
        <v>485</v>
      </c>
      <c r="E4" s="645" t="s">
        <v>486</v>
      </c>
      <c r="F4" s="645" t="s">
        <v>487</v>
      </c>
      <c r="G4" s="645" t="s">
        <v>547</v>
      </c>
      <c r="H4" s="646">
        <v>42486</v>
      </c>
      <c r="I4" s="647">
        <v>508.2</v>
      </c>
      <c r="J4" s="645" t="s">
        <v>801</v>
      </c>
      <c r="K4" s="645" t="s">
        <v>85</v>
      </c>
      <c r="L4" s="646">
        <v>42492</v>
      </c>
      <c r="M4" s="645" t="s">
        <v>71</v>
      </c>
      <c r="N4" s="645" t="s">
        <v>801</v>
      </c>
    </row>
    <row r="5" spans="1:15" s="645" customFormat="1" x14ac:dyDescent="0.2">
      <c r="A5" s="645" t="s">
        <v>390</v>
      </c>
      <c r="B5" s="645" t="s">
        <v>395</v>
      </c>
      <c r="C5" s="645" t="s">
        <v>391</v>
      </c>
      <c r="D5" s="645" t="s">
        <v>485</v>
      </c>
      <c r="E5" s="645" t="s">
        <v>486</v>
      </c>
      <c r="F5" s="645" t="s">
        <v>487</v>
      </c>
      <c r="G5" s="645" t="s">
        <v>548</v>
      </c>
      <c r="H5" s="646">
        <v>42486</v>
      </c>
      <c r="I5" s="647">
        <v>169.4</v>
      </c>
      <c r="J5" s="645" t="s">
        <v>801</v>
      </c>
      <c r="K5" s="645" t="s">
        <v>85</v>
      </c>
      <c r="L5" s="646">
        <v>42492</v>
      </c>
      <c r="M5" s="645" t="s">
        <v>71</v>
      </c>
      <c r="N5" s="645" t="s">
        <v>801</v>
      </c>
    </row>
    <row r="6" spans="1:15" s="645" customFormat="1" x14ac:dyDescent="0.2">
      <c r="A6" s="645" t="s">
        <v>390</v>
      </c>
      <c r="B6" s="645" t="s">
        <v>395</v>
      </c>
      <c r="C6" s="645" t="s">
        <v>391</v>
      </c>
      <c r="D6" s="645" t="s">
        <v>485</v>
      </c>
      <c r="E6" s="645" t="s">
        <v>486</v>
      </c>
      <c r="F6" s="645" t="s">
        <v>487</v>
      </c>
      <c r="G6" s="645" t="s">
        <v>549</v>
      </c>
      <c r="H6" s="646">
        <v>42486</v>
      </c>
      <c r="I6" s="647">
        <v>1016.4</v>
      </c>
      <c r="J6" s="645" t="s">
        <v>801</v>
      </c>
      <c r="K6" s="645" t="s">
        <v>85</v>
      </c>
      <c r="L6" s="646">
        <v>42492</v>
      </c>
      <c r="M6" s="645" t="s">
        <v>71</v>
      </c>
      <c r="N6" s="645" t="s">
        <v>801</v>
      </c>
    </row>
    <row r="7" spans="1:15" s="645" customFormat="1" x14ac:dyDescent="0.2">
      <c r="A7" s="645" t="s">
        <v>390</v>
      </c>
      <c r="B7" s="645" t="s">
        <v>395</v>
      </c>
      <c r="C7" s="645" t="s">
        <v>391</v>
      </c>
      <c r="D7" s="645" t="s">
        <v>553</v>
      </c>
      <c r="E7" s="645" t="s">
        <v>554</v>
      </c>
      <c r="F7" s="645" t="s">
        <v>555</v>
      </c>
      <c r="G7" s="645" t="s">
        <v>556</v>
      </c>
      <c r="H7" s="646">
        <v>42499</v>
      </c>
      <c r="I7" s="647">
        <v>500</v>
      </c>
      <c r="J7" s="645" t="s">
        <v>801</v>
      </c>
      <c r="K7" s="645" t="s">
        <v>676</v>
      </c>
      <c r="L7" s="646">
        <v>42500</v>
      </c>
      <c r="M7" s="645" t="s">
        <v>71</v>
      </c>
      <c r="N7" s="645" t="s">
        <v>801</v>
      </c>
    </row>
    <row r="8" spans="1:15" s="645" customFormat="1" x14ac:dyDescent="0.2">
      <c r="A8" s="645" t="s">
        <v>390</v>
      </c>
      <c r="B8" s="645" t="s">
        <v>395</v>
      </c>
      <c r="C8" s="645" t="s">
        <v>391</v>
      </c>
      <c r="D8" s="645" t="s">
        <v>431</v>
      </c>
      <c r="E8" s="645" t="s">
        <v>432</v>
      </c>
      <c r="F8" s="645" t="s">
        <v>433</v>
      </c>
      <c r="G8" s="645" t="s">
        <v>557</v>
      </c>
      <c r="H8" s="646">
        <v>42490</v>
      </c>
      <c r="I8" s="647">
        <v>1000</v>
      </c>
      <c r="J8" s="645" t="s">
        <v>801</v>
      </c>
      <c r="K8" s="645" t="s">
        <v>207</v>
      </c>
      <c r="L8" s="646">
        <v>42501</v>
      </c>
      <c r="M8" s="645" t="s">
        <v>71</v>
      </c>
      <c r="N8" s="645" t="s">
        <v>801</v>
      </c>
    </row>
    <row r="9" spans="1:15" s="645" customFormat="1" x14ac:dyDescent="0.2">
      <c r="A9" s="645" t="s">
        <v>390</v>
      </c>
      <c r="B9" s="645" t="s">
        <v>395</v>
      </c>
      <c r="C9" s="645" t="s">
        <v>391</v>
      </c>
      <c r="D9" s="645" t="s">
        <v>563</v>
      </c>
      <c r="E9" s="645" t="s">
        <v>564</v>
      </c>
      <c r="F9" s="645" t="s">
        <v>565</v>
      </c>
      <c r="G9" s="645" t="s">
        <v>566</v>
      </c>
      <c r="H9" s="646">
        <v>42429</v>
      </c>
      <c r="I9" s="647">
        <v>176.42</v>
      </c>
      <c r="J9" s="645" t="s">
        <v>567</v>
      </c>
      <c r="K9" s="645" t="s">
        <v>544</v>
      </c>
      <c r="L9" s="646">
        <v>42492</v>
      </c>
      <c r="M9" s="645" t="s">
        <v>71</v>
      </c>
      <c r="N9" s="645" t="s">
        <v>4057</v>
      </c>
    </row>
    <row r="10" spans="1:15" s="645" customFormat="1" x14ac:dyDescent="0.2">
      <c r="A10" s="645" t="s">
        <v>390</v>
      </c>
      <c r="B10" s="645" t="s">
        <v>395</v>
      </c>
      <c r="C10" s="645" t="s">
        <v>391</v>
      </c>
      <c r="D10" s="645" t="s">
        <v>150</v>
      </c>
      <c r="E10" s="645" t="s">
        <v>151</v>
      </c>
      <c r="F10" s="645" t="s">
        <v>152</v>
      </c>
      <c r="G10" s="645" t="s">
        <v>571</v>
      </c>
      <c r="H10" s="646">
        <v>42490</v>
      </c>
      <c r="I10" s="647">
        <v>207.93</v>
      </c>
      <c r="J10" s="645" t="s">
        <v>801</v>
      </c>
      <c r="K10" s="645" t="s">
        <v>126</v>
      </c>
      <c r="L10" s="646">
        <v>42492</v>
      </c>
      <c r="M10" s="645" t="s">
        <v>71</v>
      </c>
      <c r="N10" s="645" t="s">
        <v>801</v>
      </c>
    </row>
    <row r="11" spans="1:15" s="645" customFormat="1" x14ac:dyDescent="0.2">
      <c r="A11" s="645" t="s">
        <v>390</v>
      </c>
      <c r="B11" s="645" t="s">
        <v>193</v>
      </c>
      <c r="C11" s="645" t="s">
        <v>391</v>
      </c>
      <c r="D11" s="645" t="s">
        <v>586</v>
      </c>
      <c r="E11" s="645" t="s">
        <v>587</v>
      </c>
      <c r="F11" s="645" t="s">
        <v>588</v>
      </c>
      <c r="G11" s="645" t="s">
        <v>589</v>
      </c>
      <c r="H11" s="646">
        <v>42036</v>
      </c>
      <c r="I11" s="647">
        <v>839</v>
      </c>
      <c r="J11" s="645" t="s">
        <v>801</v>
      </c>
      <c r="K11" s="645" t="s">
        <v>434</v>
      </c>
      <c r="L11" s="646">
        <v>42521</v>
      </c>
      <c r="M11" s="645" t="s">
        <v>71</v>
      </c>
      <c r="N11" s="645" t="s">
        <v>801</v>
      </c>
    </row>
    <row r="12" spans="1:15" x14ac:dyDescent="0.2">
      <c r="A12" s="471"/>
      <c r="B12" s="471"/>
      <c r="C12" s="471"/>
      <c r="D12" s="471"/>
      <c r="E12" s="471"/>
      <c r="F12" s="471"/>
      <c r="G12" s="471"/>
      <c r="H12" s="472"/>
      <c r="I12" s="460">
        <f>SUM(I2:I11)</f>
        <v>7308.38</v>
      </c>
      <c r="J12" s="473"/>
      <c r="K12" s="460"/>
      <c r="L12" s="471"/>
      <c r="M12" s="471"/>
      <c r="N12" s="472"/>
      <c r="O12" s="471"/>
    </row>
    <row r="13" spans="1:15" x14ac:dyDescent="0.2">
      <c r="A13" s="471"/>
      <c r="B13" s="471"/>
      <c r="C13" s="471"/>
      <c r="D13" s="471"/>
      <c r="E13" s="471"/>
      <c r="F13" s="471"/>
      <c r="G13" s="471"/>
      <c r="H13" s="472"/>
      <c r="I13" s="460"/>
      <c r="J13" s="473"/>
      <c r="K13" s="460"/>
      <c r="L13" s="471"/>
      <c r="M13" s="471"/>
      <c r="N13" s="472"/>
      <c r="O13" s="471"/>
    </row>
    <row r="14" spans="1:15" x14ac:dyDescent="0.2">
      <c r="A14" s="471"/>
      <c r="B14" s="471"/>
      <c r="C14" s="471"/>
      <c r="D14" s="471"/>
      <c r="E14" s="471"/>
      <c r="F14" s="471"/>
      <c r="G14" s="471"/>
      <c r="H14" s="472"/>
      <c r="I14" s="460"/>
      <c r="J14" s="473"/>
      <c r="K14" s="460"/>
      <c r="L14" s="471"/>
      <c r="M14" s="471"/>
      <c r="N14" s="472"/>
      <c r="O14" s="471"/>
    </row>
    <row r="15" spans="1:15" x14ac:dyDescent="0.2">
      <c r="A15" s="471"/>
      <c r="B15" s="471"/>
      <c r="C15" s="471"/>
      <c r="D15" s="471"/>
      <c r="E15" s="471"/>
      <c r="F15" s="471"/>
      <c r="G15" s="471"/>
      <c r="H15" s="472"/>
      <c r="I15" s="460"/>
      <c r="J15" s="473"/>
      <c r="K15" s="460"/>
      <c r="L15" s="471"/>
      <c r="M15" s="471"/>
      <c r="N15" s="472"/>
      <c r="O15" s="471"/>
    </row>
    <row r="16" spans="1:15" x14ac:dyDescent="0.2">
      <c r="A16" s="471"/>
      <c r="B16" s="471"/>
      <c r="C16" s="471"/>
      <c r="D16" s="471"/>
      <c r="E16" s="471"/>
      <c r="F16" s="471"/>
      <c r="G16" s="471"/>
      <c r="H16" s="472"/>
      <c r="I16" s="460"/>
      <c r="J16" s="473"/>
      <c r="K16" s="460"/>
      <c r="L16" s="471"/>
      <c r="M16" s="471"/>
      <c r="N16" s="472"/>
      <c r="O16" s="471"/>
    </row>
    <row r="17" spans="1:15" x14ac:dyDescent="0.2">
      <c r="A17" s="471"/>
      <c r="B17" s="471"/>
      <c r="C17" s="471"/>
      <c r="D17" s="471"/>
      <c r="E17" s="471"/>
      <c r="F17" s="471"/>
      <c r="G17" s="471"/>
      <c r="H17" s="472"/>
      <c r="I17" s="460"/>
      <c r="J17" s="473"/>
      <c r="K17" s="460"/>
      <c r="L17" s="471"/>
      <c r="M17" s="471"/>
      <c r="N17" s="472"/>
      <c r="O17" s="471"/>
    </row>
    <row r="18" spans="1:15" x14ac:dyDescent="0.2">
      <c r="A18" s="471"/>
      <c r="B18" s="471"/>
      <c r="C18" s="471"/>
      <c r="D18" s="471"/>
      <c r="E18" s="471"/>
      <c r="F18" s="471"/>
      <c r="G18" s="471"/>
      <c r="H18" s="472"/>
      <c r="I18" s="460"/>
      <c r="J18" s="473"/>
      <c r="K18" s="460"/>
      <c r="L18" s="471"/>
      <c r="M18" s="471"/>
      <c r="N18" s="472"/>
      <c r="O18" s="471"/>
    </row>
    <row r="19" spans="1:15" x14ac:dyDescent="0.2">
      <c r="A19" s="471"/>
      <c r="B19" s="471"/>
      <c r="C19" s="471"/>
      <c r="D19" s="471"/>
      <c r="E19" s="471"/>
      <c r="F19" s="471"/>
      <c r="G19" s="471"/>
      <c r="H19" s="472"/>
      <c r="I19" s="460"/>
      <c r="J19" s="473"/>
      <c r="K19" s="460"/>
      <c r="L19" s="471"/>
      <c r="M19" s="471"/>
      <c r="N19" s="472"/>
      <c r="O19" s="471"/>
    </row>
    <row r="20" spans="1:15" x14ac:dyDescent="0.2">
      <c r="A20" s="471"/>
      <c r="B20" s="471"/>
      <c r="C20" s="471"/>
      <c r="D20" s="471"/>
      <c r="E20" s="471"/>
      <c r="F20" s="471"/>
      <c r="G20" s="471"/>
      <c r="H20" s="472"/>
      <c r="I20" s="460"/>
      <c r="J20" s="473"/>
      <c r="K20" s="460"/>
      <c r="L20" s="471"/>
      <c r="M20" s="471"/>
      <c r="N20" s="472"/>
      <c r="O20" s="471"/>
    </row>
    <row r="21" spans="1:15" x14ac:dyDescent="0.2">
      <c r="A21" s="471"/>
      <c r="B21" s="471"/>
      <c r="C21" s="471"/>
      <c r="D21" s="471"/>
      <c r="E21" s="471"/>
      <c r="F21" s="471"/>
      <c r="G21" s="471"/>
      <c r="H21" s="472"/>
      <c r="I21" s="460"/>
      <c r="J21" s="473"/>
      <c r="K21" s="460"/>
      <c r="L21" s="471"/>
      <c r="M21" s="471"/>
      <c r="N21" s="472"/>
      <c r="O21" s="471"/>
    </row>
    <row r="22" spans="1:15" x14ac:dyDescent="0.2">
      <c r="A22" s="471"/>
      <c r="B22" s="471"/>
      <c r="C22" s="471"/>
      <c r="D22" s="471"/>
      <c r="E22" s="471"/>
      <c r="F22" s="471"/>
      <c r="G22" s="471"/>
      <c r="H22" s="472"/>
      <c r="I22" s="460"/>
      <c r="J22" s="473"/>
      <c r="K22" s="460"/>
      <c r="L22" s="471"/>
      <c r="M22" s="471"/>
      <c r="N22" s="472"/>
      <c r="O22" s="471"/>
    </row>
    <row r="23" spans="1:15" x14ac:dyDescent="0.2">
      <c r="A23" s="471"/>
      <c r="B23" s="471"/>
      <c r="C23" s="471"/>
      <c r="D23" s="471"/>
      <c r="E23" s="471"/>
      <c r="F23" s="471"/>
      <c r="G23" s="471"/>
      <c r="H23" s="472"/>
      <c r="I23" s="460"/>
      <c r="J23" s="473"/>
      <c r="K23" s="460"/>
      <c r="L23" s="471"/>
      <c r="M23" s="471"/>
      <c r="N23" s="472"/>
      <c r="O23" s="471"/>
    </row>
    <row r="24" spans="1:15" x14ac:dyDescent="0.2">
      <c r="A24" s="471"/>
      <c r="B24" s="471"/>
      <c r="C24" s="471"/>
      <c r="D24" s="471"/>
      <c r="E24" s="471"/>
      <c r="F24" s="471"/>
      <c r="G24" s="471"/>
      <c r="H24" s="472"/>
      <c r="I24" s="460"/>
      <c r="J24" s="473"/>
      <c r="K24" s="460"/>
      <c r="L24" s="471"/>
      <c r="M24" s="471"/>
      <c r="N24" s="472"/>
      <c r="O24" s="471"/>
    </row>
    <row r="25" spans="1:15" x14ac:dyDescent="0.2">
      <c r="A25" s="471"/>
      <c r="B25" s="471"/>
      <c r="C25" s="471"/>
      <c r="D25" s="471"/>
      <c r="E25" s="471"/>
      <c r="F25" s="471"/>
      <c r="G25" s="471"/>
      <c r="H25" s="472"/>
      <c r="I25" s="460"/>
      <c r="J25" s="473"/>
      <c r="K25" s="460"/>
      <c r="L25" s="471"/>
      <c r="M25" s="471"/>
      <c r="N25" s="472"/>
      <c r="O25" s="471"/>
    </row>
    <row r="26" spans="1:15" x14ac:dyDescent="0.2">
      <c r="A26" s="471"/>
      <c r="B26" s="471"/>
      <c r="C26" s="471"/>
      <c r="D26" s="471"/>
      <c r="E26" s="471"/>
      <c r="F26" s="471"/>
      <c r="G26" s="471"/>
      <c r="H26" s="472"/>
      <c r="I26" s="460"/>
      <c r="J26" s="473"/>
      <c r="K26" s="460"/>
      <c r="L26" s="471"/>
      <c r="M26" s="471"/>
      <c r="N26" s="472"/>
      <c r="O26" s="471"/>
    </row>
    <row r="27" spans="1:15" x14ac:dyDescent="0.2">
      <c r="A27" s="471"/>
      <c r="B27" s="471"/>
      <c r="C27" s="471"/>
      <c r="D27" s="471"/>
      <c r="E27" s="471"/>
      <c r="F27" s="471"/>
      <c r="G27" s="471"/>
      <c r="H27" s="472"/>
      <c r="I27" s="460"/>
      <c r="J27" s="473"/>
      <c r="K27" s="460"/>
      <c r="L27" s="471"/>
      <c r="M27" s="471"/>
      <c r="N27" s="472"/>
      <c r="O27" s="471"/>
    </row>
    <row r="28" spans="1:15" x14ac:dyDescent="0.2">
      <c r="A28" s="471"/>
      <c r="B28" s="471"/>
      <c r="C28" s="471"/>
      <c r="D28" s="471"/>
      <c r="E28" s="471"/>
      <c r="F28" s="471"/>
      <c r="G28" s="471"/>
      <c r="H28" s="472"/>
      <c r="I28" s="460"/>
      <c r="J28" s="473"/>
      <c r="K28" s="460"/>
      <c r="L28" s="471"/>
      <c r="M28" s="471"/>
      <c r="N28" s="472"/>
      <c r="O28" s="471"/>
    </row>
    <row r="29" spans="1:15" x14ac:dyDescent="0.2">
      <c r="A29" s="471"/>
      <c r="B29" s="471"/>
      <c r="C29" s="471"/>
      <c r="D29" s="471"/>
      <c r="E29" s="471"/>
      <c r="F29" s="471"/>
      <c r="G29" s="471"/>
      <c r="H29" s="472"/>
      <c r="I29" s="460"/>
      <c r="J29" s="473"/>
      <c r="K29" s="460"/>
      <c r="L29" s="471"/>
      <c r="M29" s="471"/>
      <c r="N29" s="472"/>
      <c r="O29" s="471"/>
    </row>
    <row r="30" spans="1:15" x14ac:dyDescent="0.2">
      <c r="A30" s="471"/>
      <c r="B30" s="471"/>
      <c r="C30" s="471"/>
      <c r="D30" s="471"/>
      <c r="E30" s="471"/>
      <c r="F30" s="471"/>
      <c r="G30" s="471"/>
      <c r="H30" s="472"/>
      <c r="I30" s="460"/>
      <c r="J30" s="473"/>
      <c r="K30" s="460"/>
      <c r="L30" s="471"/>
      <c r="M30" s="471"/>
      <c r="N30" s="472"/>
      <c r="O30" s="471"/>
    </row>
    <row r="31" spans="1:15" x14ac:dyDescent="0.2">
      <c r="A31" s="471"/>
      <c r="B31" s="471"/>
      <c r="C31" s="471"/>
      <c r="D31" s="471"/>
      <c r="E31" s="471"/>
      <c r="F31" s="471"/>
      <c r="G31" s="471"/>
      <c r="H31" s="472"/>
      <c r="I31" s="460"/>
      <c r="J31" s="473"/>
      <c r="K31" s="460"/>
      <c r="L31" s="471"/>
      <c r="M31" s="471"/>
      <c r="N31" s="472"/>
      <c r="O31" s="471"/>
    </row>
    <row r="32" spans="1:15" x14ac:dyDescent="0.2">
      <c r="A32" s="471"/>
      <c r="B32" s="471"/>
      <c r="C32" s="471"/>
      <c r="D32" s="471"/>
      <c r="E32" s="471"/>
      <c r="F32" s="471"/>
      <c r="G32" s="471"/>
      <c r="H32" s="472"/>
      <c r="I32" s="460"/>
      <c r="J32" s="473"/>
      <c r="K32" s="460"/>
      <c r="L32" s="471"/>
      <c r="M32" s="471"/>
      <c r="N32" s="472"/>
      <c r="O32" s="471"/>
    </row>
    <row r="33" spans="1:15" x14ac:dyDescent="0.2">
      <c r="A33" s="471"/>
      <c r="B33" s="471"/>
      <c r="C33" s="471"/>
      <c r="D33" s="471"/>
      <c r="E33" s="471"/>
      <c r="F33" s="471"/>
      <c r="G33" s="471"/>
      <c r="H33" s="472"/>
      <c r="I33" s="460"/>
      <c r="J33" s="473"/>
      <c r="K33" s="460"/>
      <c r="L33" s="471"/>
      <c r="M33" s="471"/>
      <c r="N33" s="472"/>
      <c r="O33" s="471"/>
    </row>
    <row r="34" spans="1:15" x14ac:dyDescent="0.2">
      <c r="A34" s="471"/>
      <c r="B34" s="471"/>
      <c r="C34" s="471"/>
      <c r="D34" s="471"/>
      <c r="E34" s="471"/>
      <c r="F34" s="471"/>
      <c r="G34" s="471"/>
      <c r="H34" s="472"/>
      <c r="I34" s="460"/>
      <c r="J34" s="473"/>
      <c r="K34" s="460"/>
      <c r="L34" s="471"/>
      <c r="M34" s="471"/>
      <c r="N34" s="472"/>
      <c r="O34" s="471"/>
    </row>
    <row r="35" spans="1:15" x14ac:dyDescent="0.2">
      <c r="A35" s="471"/>
      <c r="B35" s="471"/>
      <c r="C35" s="471"/>
      <c r="D35" s="471"/>
      <c r="E35" s="471"/>
      <c r="F35" s="471"/>
      <c r="G35" s="471"/>
      <c r="H35" s="472"/>
      <c r="I35" s="460"/>
      <c r="J35" s="473"/>
      <c r="K35" s="460"/>
      <c r="L35" s="471"/>
      <c r="M35" s="471"/>
      <c r="N35" s="472"/>
      <c r="O35" s="471"/>
    </row>
    <row r="36" spans="1:15" x14ac:dyDescent="0.2">
      <c r="A36" s="471"/>
      <c r="B36" s="471"/>
      <c r="C36" s="471"/>
      <c r="D36" s="471"/>
      <c r="E36" s="471"/>
      <c r="F36" s="471"/>
      <c r="G36" s="471"/>
      <c r="H36" s="472"/>
      <c r="I36" s="460"/>
      <c r="J36" s="473"/>
      <c r="K36" s="460"/>
      <c r="L36" s="471"/>
      <c r="M36" s="471"/>
      <c r="N36" s="472"/>
      <c r="O36" s="471"/>
    </row>
    <row r="37" spans="1:15" x14ac:dyDescent="0.2">
      <c r="A37" s="471"/>
      <c r="B37" s="471"/>
      <c r="C37" s="471"/>
      <c r="D37" s="471"/>
      <c r="E37" s="471"/>
      <c r="F37" s="471"/>
      <c r="G37" s="471"/>
      <c r="H37" s="472"/>
      <c r="I37" s="460"/>
      <c r="J37" s="473"/>
      <c r="K37" s="460"/>
      <c r="L37" s="471"/>
      <c r="M37" s="471"/>
      <c r="N37" s="472"/>
      <c r="O37" s="471"/>
    </row>
    <row r="38" spans="1:15" x14ac:dyDescent="0.2">
      <c r="A38" s="471"/>
      <c r="B38" s="471"/>
      <c r="C38" s="471"/>
      <c r="D38" s="471"/>
      <c r="E38" s="471"/>
      <c r="F38" s="471"/>
      <c r="G38" s="471"/>
      <c r="H38" s="472"/>
      <c r="I38" s="460"/>
      <c r="J38" s="473"/>
      <c r="K38" s="460"/>
      <c r="L38" s="471"/>
      <c r="M38" s="471"/>
      <c r="N38" s="472"/>
      <c r="O38" s="471"/>
    </row>
    <row r="39" spans="1:15" x14ac:dyDescent="0.2">
      <c r="A39" s="471"/>
      <c r="B39" s="471"/>
      <c r="C39" s="471"/>
      <c r="D39" s="471"/>
      <c r="E39" s="471"/>
      <c r="F39" s="471"/>
      <c r="G39" s="471"/>
      <c r="H39" s="472"/>
      <c r="I39" s="460"/>
      <c r="J39" s="473"/>
      <c r="K39" s="460"/>
      <c r="L39" s="471"/>
      <c r="M39" s="471"/>
      <c r="N39" s="472"/>
      <c r="O39" s="471"/>
    </row>
    <row r="40" spans="1:15" x14ac:dyDescent="0.2">
      <c r="A40" s="471"/>
      <c r="B40" s="471"/>
      <c r="C40" s="471"/>
      <c r="D40" s="471"/>
      <c r="E40" s="471"/>
      <c r="F40" s="471"/>
      <c r="G40" s="471"/>
      <c r="H40" s="472"/>
      <c r="I40" s="460"/>
      <c r="J40" s="473"/>
      <c r="K40" s="460"/>
      <c r="L40" s="471"/>
      <c r="M40" s="471"/>
      <c r="N40" s="472"/>
      <c r="O40" s="471"/>
    </row>
    <row r="41" spans="1:15" x14ac:dyDescent="0.2">
      <c r="A41" s="471"/>
      <c r="B41" s="471"/>
      <c r="C41" s="471"/>
      <c r="D41" s="471"/>
      <c r="E41" s="471"/>
      <c r="F41" s="471"/>
      <c r="G41" s="471"/>
      <c r="H41" s="472"/>
      <c r="I41" s="460"/>
      <c r="J41" s="473"/>
      <c r="K41" s="460"/>
      <c r="L41" s="471"/>
      <c r="M41" s="471"/>
      <c r="N41" s="472"/>
      <c r="O41" s="471"/>
    </row>
    <row r="42" spans="1:15" x14ac:dyDescent="0.2">
      <c r="A42" s="471"/>
      <c r="B42" s="471"/>
      <c r="C42" s="471"/>
      <c r="D42" s="471"/>
      <c r="E42" s="471"/>
      <c r="F42" s="471"/>
      <c r="G42" s="471"/>
      <c r="H42" s="472"/>
      <c r="I42" s="460"/>
      <c r="J42" s="473"/>
      <c r="K42" s="460"/>
      <c r="L42" s="471"/>
      <c r="M42" s="471"/>
      <c r="N42" s="472"/>
      <c r="O42" s="471"/>
    </row>
    <row r="43" spans="1:15" x14ac:dyDescent="0.2">
      <c r="A43" s="471"/>
      <c r="B43" s="471"/>
      <c r="C43" s="471"/>
      <c r="D43" s="471"/>
      <c r="E43" s="471"/>
      <c r="F43" s="471"/>
      <c r="G43" s="471"/>
      <c r="H43" s="472"/>
      <c r="I43" s="460"/>
      <c r="J43" s="473"/>
      <c r="K43" s="460"/>
      <c r="L43" s="471"/>
      <c r="M43" s="471"/>
      <c r="N43" s="472"/>
      <c r="O43" s="471"/>
    </row>
    <row r="44" spans="1:15" x14ac:dyDescent="0.2">
      <c r="A44" s="471"/>
      <c r="B44" s="471"/>
      <c r="C44" s="471"/>
      <c r="D44" s="471"/>
      <c r="E44" s="471"/>
      <c r="F44" s="471"/>
      <c r="G44" s="471"/>
      <c r="H44" s="472"/>
      <c r="I44" s="460"/>
      <c r="J44" s="473"/>
      <c r="K44" s="460"/>
      <c r="L44" s="471"/>
      <c r="M44" s="471"/>
      <c r="N44" s="472"/>
      <c r="O44" s="471"/>
    </row>
    <row r="45" spans="1:15" x14ac:dyDescent="0.2">
      <c r="A45" s="471"/>
      <c r="B45" s="471"/>
      <c r="C45" s="471"/>
      <c r="D45" s="471"/>
      <c r="E45" s="471"/>
      <c r="F45" s="471"/>
      <c r="G45" s="471"/>
      <c r="H45" s="472"/>
      <c r="I45" s="460"/>
      <c r="J45" s="473"/>
      <c r="K45" s="460"/>
      <c r="L45" s="471"/>
      <c r="M45" s="471"/>
      <c r="N45" s="472"/>
      <c r="O45" s="471"/>
    </row>
    <row r="46" spans="1:15" x14ac:dyDescent="0.2">
      <c r="A46" s="471"/>
      <c r="B46" s="471"/>
      <c r="C46" s="471"/>
      <c r="D46" s="471"/>
      <c r="E46" s="471"/>
      <c r="F46" s="471"/>
      <c r="G46" s="471"/>
      <c r="H46" s="472"/>
      <c r="I46" s="460"/>
      <c r="J46" s="473"/>
      <c r="K46" s="460"/>
      <c r="L46" s="471"/>
      <c r="M46" s="471"/>
      <c r="N46" s="472"/>
      <c r="O46" s="471"/>
    </row>
    <row r="47" spans="1:15" x14ac:dyDescent="0.2">
      <c r="A47" s="471"/>
      <c r="B47" s="471"/>
      <c r="C47" s="471"/>
      <c r="D47" s="471"/>
      <c r="E47" s="471"/>
      <c r="F47" s="471"/>
      <c r="G47" s="471"/>
      <c r="H47" s="472"/>
      <c r="I47" s="460"/>
      <c r="J47" s="473"/>
      <c r="K47" s="460"/>
      <c r="L47" s="471"/>
      <c r="M47" s="471"/>
      <c r="N47" s="472"/>
      <c r="O47" s="471"/>
    </row>
    <row r="48" spans="1:15" x14ac:dyDescent="0.2">
      <c r="A48" s="471"/>
      <c r="B48" s="471"/>
      <c r="C48" s="471"/>
      <c r="D48" s="471"/>
      <c r="E48" s="471"/>
      <c r="F48" s="471"/>
      <c r="G48" s="471"/>
      <c r="H48" s="472"/>
      <c r="I48" s="460"/>
      <c r="J48" s="473"/>
      <c r="K48" s="460"/>
      <c r="L48" s="471"/>
      <c r="M48" s="471"/>
      <c r="N48" s="472"/>
      <c r="O48" s="471"/>
    </row>
    <row r="49" spans="1:15" x14ac:dyDescent="0.2">
      <c r="A49" s="471"/>
      <c r="B49" s="471"/>
      <c r="C49" s="471"/>
      <c r="D49" s="471"/>
      <c r="E49" s="471"/>
      <c r="F49" s="471"/>
      <c r="G49" s="471"/>
      <c r="H49" s="472"/>
      <c r="I49" s="460"/>
      <c r="J49" s="473"/>
      <c r="K49" s="460"/>
      <c r="L49" s="471"/>
      <c r="M49" s="471"/>
      <c r="N49" s="472"/>
      <c r="O49" s="471"/>
    </row>
    <row r="50" spans="1:15" x14ac:dyDescent="0.2">
      <c r="A50" s="471"/>
      <c r="B50" s="471"/>
      <c r="C50" s="471"/>
      <c r="D50" s="471"/>
      <c r="E50" s="471"/>
      <c r="F50" s="471"/>
      <c r="G50" s="471"/>
      <c r="H50" s="472"/>
      <c r="I50" s="460"/>
      <c r="J50" s="473"/>
      <c r="K50" s="460"/>
      <c r="L50" s="471"/>
      <c r="M50" s="471"/>
      <c r="N50" s="472"/>
      <c r="O50" s="471"/>
    </row>
    <row r="51" spans="1:15" x14ac:dyDescent="0.2">
      <c r="A51" s="471"/>
      <c r="B51" s="471"/>
      <c r="C51" s="471"/>
      <c r="D51" s="471"/>
      <c r="E51" s="471"/>
      <c r="F51" s="471"/>
      <c r="G51" s="471"/>
      <c r="H51" s="472"/>
      <c r="I51" s="460"/>
      <c r="J51" s="473"/>
      <c r="K51" s="460"/>
      <c r="L51" s="471"/>
      <c r="M51" s="471"/>
      <c r="N51" s="472"/>
      <c r="O51" s="471"/>
    </row>
    <row r="52" spans="1:15" x14ac:dyDescent="0.2">
      <c r="A52" s="471"/>
      <c r="B52" s="471"/>
      <c r="C52" s="471"/>
      <c r="D52" s="471"/>
      <c r="E52" s="471"/>
      <c r="F52" s="471"/>
      <c r="G52" s="471"/>
      <c r="H52" s="472"/>
      <c r="I52" s="460"/>
      <c r="J52" s="473"/>
      <c r="K52" s="460"/>
      <c r="L52" s="471"/>
      <c r="M52" s="471"/>
      <c r="N52" s="472"/>
      <c r="O52" s="471"/>
    </row>
    <row r="53" spans="1:15" x14ac:dyDescent="0.2">
      <c r="A53" s="471"/>
      <c r="B53" s="471"/>
      <c r="C53" s="471"/>
      <c r="D53" s="471"/>
      <c r="E53" s="471"/>
      <c r="F53" s="471"/>
      <c r="G53" s="471"/>
      <c r="H53" s="472"/>
      <c r="I53" s="460"/>
      <c r="J53" s="473"/>
      <c r="K53" s="460"/>
      <c r="L53" s="471"/>
      <c r="M53" s="471"/>
      <c r="N53" s="472"/>
      <c r="O53" s="471"/>
    </row>
    <row r="54" spans="1:15" x14ac:dyDescent="0.2">
      <c r="A54" s="471"/>
      <c r="B54" s="471"/>
      <c r="C54" s="471"/>
      <c r="D54" s="471"/>
      <c r="E54" s="471"/>
      <c r="F54" s="471"/>
      <c r="G54" s="471"/>
      <c r="H54" s="472"/>
      <c r="I54" s="460"/>
      <c r="J54" s="473"/>
      <c r="K54" s="460"/>
      <c r="L54" s="471"/>
      <c r="M54" s="471"/>
      <c r="N54" s="472"/>
      <c r="O54" s="471"/>
    </row>
    <row r="55" spans="1:15" x14ac:dyDescent="0.2">
      <c r="A55" s="471"/>
      <c r="B55" s="471"/>
      <c r="C55" s="471"/>
      <c r="D55" s="471"/>
      <c r="E55" s="471"/>
      <c r="F55" s="471"/>
      <c r="G55" s="471"/>
      <c r="H55" s="472"/>
      <c r="I55" s="460"/>
      <c r="J55" s="473"/>
      <c r="K55" s="460"/>
      <c r="L55" s="471"/>
      <c r="M55" s="471"/>
      <c r="N55" s="472"/>
      <c r="O55" s="471"/>
    </row>
    <row r="56" spans="1:15" x14ac:dyDescent="0.2">
      <c r="A56" s="471"/>
      <c r="B56" s="471"/>
      <c r="C56" s="471"/>
      <c r="D56" s="471"/>
      <c r="E56" s="471"/>
      <c r="F56" s="471"/>
      <c r="G56" s="471"/>
      <c r="H56" s="472"/>
      <c r="I56" s="460"/>
      <c r="J56" s="473"/>
      <c r="K56" s="460"/>
      <c r="L56" s="471"/>
      <c r="M56" s="471"/>
      <c r="N56" s="472"/>
      <c r="O56" s="471"/>
    </row>
    <row r="57" spans="1:15" x14ac:dyDescent="0.2">
      <c r="A57" s="471"/>
      <c r="B57" s="471"/>
      <c r="C57" s="471"/>
      <c r="D57" s="471"/>
      <c r="E57" s="471"/>
      <c r="F57" s="471"/>
      <c r="G57" s="471"/>
      <c r="H57" s="472"/>
      <c r="I57" s="460"/>
      <c r="J57" s="473"/>
      <c r="K57" s="460"/>
      <c r="L57" s="471"/>
      <c r="M57" s="471"/>
      <c r="N57" s="472"/>
      <c r="O57" s="471"/>
    </row>
    <row r="58" spans="1:15" x14ac:dyDescent="0.2">
      <c r="A58" s="471"/>
      <c r="B58" s="471"/>
      <c r="C58" s="471"/>
      <c r="D58" s="471"/>
      <c r="E58" s="471"/>
      <c r="F58" s="471"/>
      <c r="G58" s="471"/>
      <c r="H58" s="472"/>
      <c r="I58" s="460"/>
      <c r="J58" s="473"/>
      <c r="K58" s="460"/>
      <c r="L58" s="471"/>
      <c r="M58" s="471"/>
      <c r="N58" s="472"/>
      <c r="O58" s="471"/>
    </row>
    <row r="59" spans="1:15" x14ac:dyDescent="0.2">
      <c r="A59" s="471"/>
      <c r="B59" s="471"/>
      <c r="C59" s="471"/>
      <c r="D59" s="471"/>
      <c r="E59" s="471"/>
      <c r="F59" s="471"/>
      <c r="G59" s="471"/>
      <c r="H59" s="472"/>
      <c r="I59" s="460"/>
      <c r="J59" s="473"/>
      <c r="K59" s="460"/>
      <c r="L59" s="471"/>
      <c r="M59" s="471"/>
      <c r="N59" s="472"/>
      <c r="O59" s="471"/>
    </row>
    <row r="60" spans="1:15" x14ac:dyDescent="0.2">
      <c r="A60" s="471"/>
      <c r="B60" s="471"/>
      <c r="C60" s="471"/>
      <c r="D60" s="471"/>
      <c r="E60" s="471"/>
      <c r="F60" s="471"/>
      <c r="G60" s="471"/>
      <c r="H60" s="472"/>
      <c r="I60" s="460"/>
      <c r="J60" s="473"/>
      <c r="K60" s="460"/>
      <c r="L60" s="471"/>
      <c r="M60" s="471"/>
      <c r="N60" s="472"/>
      <c r="O60" s="471"/>
    </row>
    <row r="61" spans="1:15" x14ac:dyDescent="0.2">
      <c r="A61" s="471"/>
      <c r="B61" s="471"/>
      <c r="C61" s="471"/>
      <c r="D61" s="471"/>
      <c r="E61" s="471"/>
      <c r="F61" s="471"/>
      <c r="G61" s="471"/>
      <c r="H61" s="472"/>
      <c r="I61" s="460"/>
      <c r="J61" s="473"/>
      <c r="K61" s="460"/>
      <c r="L61" s="471"/>
      <c r="M61" s="471"/>
      <c r="N61" s="472"/>
      <c r="O61" s="471"/>
    </row>
    <row r="62" spans="1:15" x14ac:dyDescent="0.2">
      <c r="A62" s="471"/>
      <c r="B62" s="471"/>
      <c r="C62" s="471"/>
      <c r="D62" s="471"/>
      <c r="E62" s="471"/>
      <c r="F62" s="471"/>
      <c r="G62" s="471"/>
      <c r="H62" s="472"/>
      <c r="I62" s="460"/>
      <c r="J62" s="473"/>
      <c r="K62" s="460"/>
      <c r="L62" s="471"/>
      <c r="M62" s="471"/>
      <c r="N62" s="472"/>
      <c r="O62" s="471"/>
    </row>
    <row r="63" spans="1:15" x14ac:dyDescent="0.2">
      <c r="A63" s="471"/>
      <c r="B63" s="471"/>
      <c r="C63" s="471"/>
      <c r="D63" s="471"/>
      <c r="E63" s="471"/>
      <c r="F63" s="471"/>
      <c r="G63" s="471"/>
      <c r="H63" s="472"/>
      <c r="I63" s="460"/>
      <c r="J63" s="473"/>
      <c r="K63" s="460"/>
      <c r="L63" s="471"/>
      <c r="M63" s="471"/>
      <c r="N63" s="472"/>
      <c r="O63" s="471"/>
    </row>
    <row r="64" spans="1:15" x14ac:dyDescent="0.2">
      <c r="A64" s="471"/>
      <c r="B64" s="471"/>
      <c r="C64" s="471"/>
      <c r="D64" s="471"/>
      <c r="E64" s="471"/>
      <c r="F64" s="471"/>
      <c r="G64" s="471"/>
      <c r="H64" s="472"/>
      <c r="I64" s="460"/>
      <c r="J64" s="473"/>
      <c r="K64" s="460"/>
      <c r="L64" s="471"/>
      <c r="M64" s="471"/>
      <c r="N64" s="472"/>
      <c r="O64" s="471"/>
    </row>
    <row r="65" spans="1:15" x14ac:dyDescent="0.2">
      <c r="A65" s="471"/>
      <c r="B65" s="471"/>
      <c r="C65" s="471"/>
      <c r="D65" s="471"/>
      <c r="E65" s="471"/>
      <c r="F65" s="471"/>
      <c r="G65" s="471"/>
      <c r="H65" s="472"/>
      <c r="I65" s="460"/>
      <c r="J65" s="473"/>
      <c r="K65" s="460"/>
      <c r="L65" s="471"/>
      <c r="M65" s="471"/>
      <c r="N65" s="472"/>
      <c r="O65" s="471"/>
    </row>
    <row r="66" spans="1:15" x14ac:dyDescent="0.2">
      <c r="A66" s="471"/>
      <c r="B66" s="471"/>
      <c r="C66" s="471"/>
      <c r="D66" s="471"/>
      <c r="E66" s="471"/>
      <c r="F66" s="471"/>
      <c r="G66" s="471"/>
      <c r="H66" s="472"/>
      <c r="I66" s="460"/>
      <c r="J66" s="473"/>
      <c r="K66" s="460"/>
      <c r="L66" s="471"/>
      <c r="M66" s="471"/>
      <c r="N66" s="472"/>
      <c r="O66" s="471"/>
    </row>
    <row r="67" spans="1:15" x14ac:dyDescent="0.2">
      <c r="A67" s="471"/>
      <c r="B67" s="471"/>
      <c r="C67" s="471"/>
      <c r="D67" s="471"/>
      <c r="E67" s="471"/>
      <c r="F67" s="471"/>
      <c r="G67" s="471"/>
      <c r="H67" s="472"/>
      <c r="I67" s="460"/>
      <c r="J67" s="473"/>
      <c r="K67" s="460"/>
      <c r="L67" s="471"/>
      <c r="M67" s="471"/>
      <c r="N67" s="472"/>
      <c r="O67" s="471"/>
    </row>
    <row r="68" spans="1:15" x14ac:dyDescent="0.2">
      <c r="A68" s="471"/>
      <c r="B68" s="471"/>
      <c r="C68" s="471"/>
      <c r="D68" s="471"/>
      <c r="E68" s="471"/>
      <c r="F68" s="471"/>
      <c r="G68" s="471"/>
      <c r="H68" s="472"/>
      <c r="I68" s="460"/>
      <c r="J68" s="473"/>
      <c r="K68" s="460"/>
      <c r="L68" s="471"/>
      <c r="M68" s="471"/>
      <c r="N68" s="472"/>
      <c r="O68" s="471"/>
    </row>
    <row r="69" spans="1:15" x14ac:dyDescent="0.2">
      <c r="A69" s="471"/>
      <c r="B69" s="471"/>
      <c r="C69" s="471"/>
      <c r="D69" s="471"/>
      <c r="E69" s="471"/>
      <c r="F69" s="471"/>
      <c r="G69" s="471"/>
      <c r="H69" s="472"/>
      <c r="I69" s="460"/>
      <c r="J69" s="473"/>
      <c r="K69" s="460"/>
      <c r="L69" s="471"/>
      <c r="M69" s="471"/>
      <c r="N69" s="472"/>
      <c r="O69" s="471"/>
    </row>
    <row r="70" spans="1:15" x14ac:dyDescent="0.2">
      <c r="A70" s="471"/>
      <c r="B70" s="471"/>
      <c r="C70" s="471"/>
      <c r="D70" s="471"/>
      <c r="E70" s="471"/>
      <c r="F70" s="471"/>
      <c r="G70" s="471"/>
      <c r="H70" s="472"/>
      <c r="I70" s="460"/>
      <c r="J70" s="473"/>
      <c r="K70" s="460"/>
      <c r="L70" s="471"/>
      <c r="M70" s="471"/>
      <c r="N70" s="472"/>
      <c r="O70" s="471"/>
    </row>
    <row r="71" spans="1:15" x14ac:dyDescent="0.2">
      <c r="A71" s="471"/>
      <c r="B71" s="471"/>
      <c r="C71" s="471"/>
      <c r="D71" s="471"/>
      <c r="E71" s="471"/>
      <c r="F71" s="471"/>
      <c r="G71" s="471"/>
      <c r="H71" s="472"/>
      <c r="I71" s="460"/>
      <c r="J71" s="473"/>
      <c r="K71" s="460"/>
      <c r="L71" s="471"/>
      <c r="M71" s="471"/>
      <c r="N71" s="472"/>
      <c r="O71" s="471"/>
    </row>
    <row r="72" spans="1:15" x14ac:dyDescent="0.2">
      <c r="A72" s="471"/>
      <c r="B72" s="471"/>
      <c r="C72" s="471"/>
      <c r="D72" s="471"/>
      <c r="E72" s="471"/>
      <c r="F72" s="471"/>
      <c r="G72" s="471"/>
      <c r="H72" s="472"/>
      <c r="I72" s="460"/>
      <c r="J72" s="473"/>
      <c r="K72" s="460"/>
      <c r="L72" s="471"/>
      <c r="M72" s="471"/>
      <c r="N72" s="472"/>
      <c r="O72" s="471"/>
    </row>
    <row r="73" spans="1:15" x14ac:dyDescent="0.2">
      <c r="A73" s="471"/>
      <c r="B73" s="471"/>
      <c r="C73" s="471"/>
      <c r="D73" s="471"/>
      <c r="E73" s="471"/>
      <c r="F73" s="471"/>
      <c r="G73" s="471"/>
      <c r="H73" s="472"/>
      <c r="I73" s="460"/>
      <c r="J73" s="473"/>
      <c r="K73" s="460"/>
      <c r="L73" s="471"/>
      <c r="M73" s="471"/>
      <c r="N73" s="472"/>
      <c r="O73" s="471"/>
    </row>
    <row r="74" spans="1:15" x14ac:dyDescent="0.2">
      <c r="A74" s="471"/>
      <c r="B74" s="471"/>
      <c r="C74" s="471"/>
      <c r="D74" s="471"/>
      <c r="E74" s="471"/>
      <c r="F74" s="471"/>
      <c r="G74" s="471"/>
      <c r="H74" s="472"/>
      <c r="I74" s="460"/>
      <c r="J74" s="473"/>
      <c r="K74" s="460"/>
      <c r="L74" s="471"/>
      <c r="M74" s="471"/>
      <c r="N74" s="472"/>
      <c r="O74" s="471"/>
    </row>
    <row r="75" spans="1:15" x14ac:dyDescent="0.2">
      <c r="A75" s="471"/>
      <c r="B75" s="471"/>
      <c r="C75" s="471"/>
      <c r="D75" s="471"/>
      <c r="E75" s="471"/>
      <c r="F75" s="471"/>
      <c r="G75" s="471"/>
      <c r="H75" s="472"/>
      <c r="I75" s="460"/>
      <c r="J75" s="473"/>
      <c r="K75" s="460"/>
      <c r="L75" s="471"/>
      <c r="M75" s="471"/>
      <c r="N75" s="472"/>
      <c r="O75" s="471"/>
    </row>
    <row r="76" spans="1:15" x14ac:dyDescent="0.2">
      <c r="A76" s="471"/>
      <c r="B76" s="471"/>
      <c r="C76" s="471"/>
      <c r="D76" s="471"/>
      <c r="E76" s="471"/>
      <c r="F76" s="471"/>
      <c r="G76" s="471"/>
      <c r="H76" s="472"/>
      <c r="I76" s="460"/>
      <c r="J76" s="473"/>
      <c r="K76" s="460"/>
      <c r="L76" s="471"/>
      <c r="M76" s="471"/>
      <c r="N76" s="472"/>
      <c r="O76" s="471"/>
    </row>
    <row r="77" spans="1:15" x14ac:dyDescent="0.2">
      <c r="A77" s="471"/>
      <c r="B77" s="471"/>
      <c r="C77" s="471"/>
      <c r="D77" s="471"/>
      <c r="E77" s="471"/>
      <c r="F77" s="471"/>
      <c r="G77" s="471"/>
      <c r="H77" s="472"/>
      <c r="I77" s="460"/>
      <c r="J77" s="473"/>
      <c r="K77" s="460"/>
      <c r="L77" s="471"/>
      <c r="M77" s="471"/>
      <c r="N77" s="472"/>
      <c r="O77" s="471"/>
    </row>
    <row r="78" spans="1:15" x14ac:dyDescent="0.2">
      <c r="A78" s="471"/>
      <c r="B78" s="471"/>
      <c r="C78" s="471"/>
      <c r="D78" s="471"/>
      <c r="E78" s="471"/>
      <c r="F78" s="471"/>
      <c r="G78" s="471"/>
      <c r="H78" s="472"/>
      <c r="I78" s="460"/>
      <c r="J78" s="473"/>
      <c r="K78" s="460"/>
      <c r="L78" s="471"/>
      <c r="M78" s="471"/>
      <c r="N78" s="472"/>
      <c r="O78" s="471"/>
    </row>
    <row r="79" spans="1:15" x14ac:dyDescent="0.2">
      <c r="A79" s="471"/>
      <c r="B79" s="471"/>
      <c r="C79" s="471"/>
      <c r="D79" s="471"/>
      <c r="E79" s="471"/>
      <c r="F79" s="471"/>
      <c r="G79" s="471"/>
      <c r="H79" s="472"/>
      <c r="I79" s="460"/>
      <c r="J79" s="473"/>
      <c r="K79" s="460"/>
      <c r="L79" s="471"/>
      <c r="M79" s="471"/>
      <c r="N79" s="472"/>
      <c r="O79" s="471"/>
    </row>
    <row r="80" spans="1:15" x14ac:dyDescent="0.2">
      <c r="A80" s="471"/>
      <c r="B80" s="471"/>
      <c r="C80" s="471"/>
      <c r="D80" s="471"/>
      <c r="E80" s="471"/>
      <c r="F80" s="471"/>
      <c r="G80" s="471"/>
      <c r="H80" s="472"/>
      <c r="I80" s="460"/>
      <c r="J80" s="473"/>
      <c r="K80" s="460"/>
      <c r="L80" s="471"/>
      <c r="M80" s="471"/>
      <c r="N80" s="472"/>
      <c r="O80" s="471"/>
    </row>
    <row r="81" spans="1:15" x14ac:dyDescent="0.2">
      <c r="A81" s="471"/>
      <c r="B81" s="471"/>
      <c r="C81" s="471"/>
      <c r="D81" s="471"/>
      <c r="E81" s="471"/>
      <c r="F81" s="471"/>
      <c r="G81" s="471"/>
      <c r="H81" s="472"/>
      <c r="I81" s="460"/>
      <c r="J81" s="473"/>
      <c r="K81" s="460"/>
      <c r="L81" s="471"/>
      <c r="M81" s="471"/>
      <c r="N81" s="472"/>
      <c r="O81" s="471"/>
    </row>
    <row r="82" spans="1:15" x14ac:dyDescent="0.2">
      <c r="A82" s="471"/>
      <c r="B82" s="471"/>
      <c r="C82" s="471"/>
      <c r="D82" s="471"/>
      <c r="E82" s="471"/>
      <c r="F82" s="471"/>
      <c r="G82" s="471"/>
      <c r="H82" s="472"/>
      <c r="I82" s="460"/>
      <c r="J82" s="473"/>
      <c r="K82" s="460"/>
      <c r="L82" s="471"/>
      <c r="M82" s="471"/>
      <c r="N82" s="472"/>
      <c r="O82" s="471"/>
    </row>
    <row r="83" spans="1:15" x14ac:dyDescent="0.2">
      <c r="A83" s="471"/>
      <c r="B83" s="471"/>
      <c r="C83" s="471"/>
      <c r="D83" s="471"/>
      <c r="E83" s="471"/>
      <c r="F83" s="471"/>
      <c r="G83" s="471"/>
      <c r="H83" s="472"/>
      <c r="I83" s="460"/>
      <c r="J83" s="473"/>
      <c r="K83" s="460"/>
      <c r="L83" s="471"/>
      <c r="M83" s="471"/>
      <c r="N83" s="472"/>
      <c r="O83" s="471"/>
    </row>
    <row r="84" spans="1:15" x14ac:dyDescent="0.2">
      <c r="A84" s="471"/>
      <c r="B84" s="471"/>
      <c r="C84" s="471"/>
      <c r="D84" s="471"/>
      <c r="E84" s="471"/>
      <c r="F84" s="471"/>
      <c r="G84" s="471"/>
      <c r="H84" s="472"/>
      <c r="I84" s="460"/>
      <c r="J84" s="473"/>
      <c r="K84" s="460"/>
      <c r="L84" s="471"/>
      <c r="M84" s="471"/>
      <c r="N84" s="472"/>
      <c r="O84" s="471"/>
    </row>
    <row r="85" spans="1:15" x14ac:dyDescent="0.2">
      <c r="A85" s="471"/>
      <c r="B85" s="471"/>
      <c r="C85" s="471"/>
      <c r="D85" s="471"/>
      <c r="E85" s="471"/>
      <c r="F85" s="471"/>
      <c r="G85" s="471"/>
      <c r="H85" s="472"/>
      <c r="I85" s="460"/>
      <c r="J85" s="473"/>
      <c r="K85" s="460"/>
      <c r="L85" s="471"/>
      <c r="M85" s="471"/>
      <c r="N85" s="472"/>
      <c r="O85" s="471"/>
    </row>
    <row r="86" spans="1:15" x14ac:dyDescent="0.2">
      <c r="A86" s="471"/>
      <c r="B86" s="471"/>
      <c r="C86" s="471"/>
      <c r="D86" s="471"/>
      <c r="E86" s="471"/>
      <c r="F86" s="471"/>
      <c r="G86" s="471"/>
      <c r="H86" s="472"/>
      <c r="I86" s="460"/>
      <c r="J86" s="473"/>
      <c r="K86" s="460"/>
      <c r="L86" s="471"/>
      <c r="M86" s="471"/>
      <c r="N86" s="472"/>
      <c r="O86" s="471"/>
    </row>
    <row r="87" spans="1:15" x14ac:dyDescent="0.2">
      <c r="A87" s="471"/>
      <c r="B87" s="471"/>
      <c r="C87" s="471"/>
      <c r="D87" s="471"/>
      <c r="E87" s="471"/>
      <c r="F87" s="471"/>
      <c r="G87" s="471"/>
      <c r="H87" s="472"/>
      <c r="I87" s="460"/>
      <c r="J87" s="473"/>
      <c r="K87" s="460"/>
      <c r="L87" s="471"/>
      <c r="M87" s="471"/>
      <c r="N87" s="472"/>
      <c r="O87" s="471"/>
    </row>
    <row r="88" spans="1:15" x14ac:dyDescent="0.2">
      <c r="A88" s="471"/>
      <c r="B88" s="471"/>
      <c r="C88" s="471"/>
      <c r="D88" s="471"/>
      <c r="E88" s="471"/>
      <c r="F88" s="471"/>
      <c r="G88" s="471"/>
      <c r="H88" s="472"/>
      <c r="I88" s="460"/>
      <c r="J88" s="473"/>
      <c r="K88" s="460"/>
      <c r="L88" s="471"/>
      <c r="M88" s="471"/>
      <c r="N88" s="472"/>
      <c r="O88" s="471"/>
    </row>
    <row r="89" spans="1:15" x14ac:dyDescent="0.2">
      <c r="A89" s="471"/>
      <c r="B89" s="471"/>
      <c r="C89" s="471"/>
      <c r="D89" s="471"/>
      <c r="E89" s="471"/>
      <c r="F89" s="471"/>
      <c r="G89" s="471"/>
      <c r="H89" s="472"/>
      <c r="I89" s="460"/>
      <c r="J89" s="473"/>
      <c r="K89" s="460"/>
      <c r="L89" s="471"/>
      <c r="M89" s="471"/>
      <c r="N89" s="472"/>
      <c r="O89" s="471"/>
    </row>
    <row r="90" spans="1:15" x14ac:dyDescent="0.2">
      <c r="A90" s="471"/>
      <c r="B90" s="471"/>
      <c r="C90" s="471"/>
      <c r="D90" s="471"/>
      <c r="E90" s="471"/>
      <c r="F90" s="471"/>
      <c r="G90" s="471"/>
      <c r="H90" s="472"/>
      <c r="I90" s="460"/>
      <c r="J90" s="473"/>
      <c r="K90" s="460"/>
      <c r="L90" s="471"/>
      <c r="M90" s="471"/>
      <c r="N90" s="472"/>
      <c r="O90" s="471"/>
    </row>
    <row r="91" spans="1:15" x14ac:dyDescent="0.2">
      <c r="A91" s="471"/>
      <c r="B91" s="471"/>
      <c r="C91" s="471"/>
      <c r="D91" s="471"/>
      <c r="E91" s="471"/>
      <c r="F91" s="471"/>
      <c r="G91" s="471"/>
      <c r="H91" s="472"/>
      <c r="I91" s="460"/>
      <c r="J91" s="473"/>
      <c r="K91" s="460"/>
      <c r="L91" s="471"/>
      <c r="M91" s="471"/>
      <c r="N91" s="472"/>
      <c r="O91" s="471"/>
    </row>
    <row r="92" spans="1:15" x14ac:dyDescent="0.2">
      <c r="A92" s="471"/>
      <c r="B92" s="471"/>
      <c r="C92" s="471"/>
      <c r="D92" s="471"/>
      <c r="E92" s="471"/>
      <c r="F92" s="471"/>
      <c r="G92" s="471"/>
      <c r="H92" s="472"/>
      <c r="I92" s="460"/>
      <c r="J92" s="473"/>
      <c r="K92" s="460"/>
      <c r="L92" s="471"/>
      <c r="M92" s="471"/>
      <c r="N92" s="472"/>
      <c r="O92" s="471"/>
    </row>
    <row r="93" spans="1:15" x14ac:dyDescent="0.2">
      <c r="A93" s="471"/>
      <c r="B93" s="471"/>
      <c r="C93" s="471"/>
      <c r="D93" s="471"/>
      <c r="E93" s="471"/>
      <c r="F93" s="471"/>
      <c r="G93" s="471"/>
      <c r="H93" s="472"/>
      <c r="I93" s="460"/>
      <c r="J93" s="473"/>
      <c r="K93" s="460"/>
      <c r="L93" s="471"/>
      <c r="M93" s="471"/>
      <c r="N93" s="472"/>
      <c r="O93" s="471"/>
    </row>
    <row r="94" spans="1:15" x14ac:dyDescent="0.2">
      <c r="A94" s="471"/>
      <c r="B94" s="471"/>
      <c r="C94" s="471"/>
      <c r="D94" s="471"/>
      <c r="E94" s="471"/>
      <c r="F94" s="471"/>
      <c r="G94" s="471"/>
      <c r="H94" s="472"/>
      <c r="I94" s="460"/>
      <c r="J94" s="473"/>
      <c r="K94" s="460"/>
      <c r="L94" s="471"/>
      <c r="M94" s="471"/>
      <c r="N94" s="472"/>
      <c r="O94" s="471"/>
    </row>
    <row r="95" spans="1:15" x14ac:dyDescent="0.2">
      <c r="A95" s="471"/>
      <c r="B95" s="471"/>
      <c r="C95" s="471"/>
      <c r="D95" s="471"/>
      <c r="E95" s="471"/>
      <c r="F95" s="471"/>
      <c r="G95" s="471"/>
      <c r="H95" s="472"/>
      <c r="I95" s="460"/>
      <c r="J95" s="473"/>
      <c r="K95" s="460"/>
      <c r="L95" s="471"/>
      <c r="M95" s="471"/>
      <c r="N95" s="472"/>
      <c r="O95" s="471"/>
    </row>
    <row r="96" spans="1:15" x14ac:dyDescent="0.2">
      <c r="A96" s="471"/>
      <c r="B96" s="471"/>
      <c r="C96" s="471"/>
      <c r="D96" s="471"/>
      <c r="E96" s="471"/>
      <c r="F96" s="471"/>
      <c r="G96" s="471"/>
      <c r="H96" s="472"/>
      <c r="I96" s="460"/>
      <c r="J96" s="473"/>
      <c r="K96" s="460"/>
      <c r="L96" s="471"/>
      <c r="M96" s="471"/>
      <c r="N96" s="472"/>
      <c r="O96" s="471"/>
    </row>
    <row r="97" spans="1:15" x14ac:dyDescent="0.2">
      <c r="A97" s="471"/>
      <c r="B97" s="471"/>
      <c r="C97" s="471"/>
      <c r="D97" s="471"/>
      <c r="E97" s="471"/>
      <c r="F97" s="471"/>
      <c r="G97" s="471"/>
      <c r="H97" s="472"/>
      <c r="I97" s="460"/>
      <c r="J97" s="473"/>
      <c r="K97" s="460"/>
      <c r="L97" s="471"/>
      <c r="M97" s="471"/>
      <c r="N97" s="472"/>
      <c r="O97" s="471"/>
    </row>
    <row r="98" spans="1:15" x14ac:dyDescent="0.2">
      <c r="A98" s="471"/>
      <c r="B98" s="471"/>
      <c r="C98" s="471"/>
      <c r="D98" s="471"/>
      <c r="E98" s="471"/>
      <c r="F98" s="471"/>
      <c r="G98" s="471"/>
      <c r="H98" s="472"/>
      <c r="I98" s="460"/>
      <c r="J98" s="473"/>
      <c r="K98" s="460"/>
      <c r="L98" s="471"/>
      <c r="M98" s="471"/>
      <c r="N98" s="472"/>
      <c r="O98" s="471"/>
    </row>
    <row r="99" spans="1:15" x14ac:dyDescent="0.2">
      <c r="A99" s="471"/>
      <c r="B99" s="471"/>
      <c r="C99" s="471"/>
      <c r="D99" s="471"/>
      <c r="E99" s="471"/>
      <c r="F99" s="471"/>
      <c r="G99" s="471"/>
      <c r="H99" s="472"/>
      <c r="I99" s="460"/>
      <c r="J99" s="473"/>
      <c r="K99" s="460"/>
      <c r="L99" s="471"/>
      <c r="M99" s="471"/>
      <c r="N99" s="472"/>
      <c r="O99" s="471"/>
    </row>
    <row r="100" spans="1:15" x14ac:dyDescent="0.2">
      <c r="A100" s="471"/>
      <c r="B100" s="471"/>
      <c r="C100" s="471"/>
      <c r="D100" s="471"/>
      <c r="E100" s="471"/>
      <c r="F100" s="471"/>
      <c r="G100" s="471"/>
      <c r="H100" s="472"/>
      <c r="I100" s="460"/>
      <c r="J100" s="473"/>
      <c r="K100" s="460"/>
      <c r="L100" s="471"/>
      <c r="M100" s="471"/>
      <c r="N100" s="472"/>
      <c r="O100" s="471"/>
    </row>
    <row r="101" spans="1:15" x14ac:dyDescent="0.2">
      <c r="A101" s="471"/>
      <c r="B101" s="471"/>
      <c r="C101" s="471"/>
      <c r="D101" s="471"/>
      <c r="E101" s="471"/>
      <c r="F101" s="471"/>
      <c r="G101" s="471"/>
      <c r="H101" s="472"/>
      <c r="I101" s="460"/>
      <c r="J101" s="473"/>
      <c r="K101" s="460"/>
      <c r="L101" s="471"/>
      <c r="M101" s="471"/>
      <c r="N101" s="472"/>
      <c r="O101" s="471"/>
    </row>
    <row r="102" spans="1:15" x14ac:dyDescent="0.2">
      <c r="A102" s="471"/>
      <c r="B102" s="471"/>
      <c r="C102" s="471"/>
      <c r="D102" s="471"/>
      <c r="E102" s="471"/>
      <c r="F102" s="471"/>
      <c r="G102" s="471"/>
      <c r="H102" s="472"/>
      <c r="I102" s="460"/>
      <c r="J102" s="473"/>
      <c r="K102" s="460"/>
      <c r="L102" s="471"/>
      <c r="M102" s="471"/>
      <c r="N102" s="472"/>
      <c r="O102" s="471"/>
    </row>
    <row r="103" spans="1:15" x14ac:dyDescent="0.2">
      <c r="A103" s="471"/>
      <c r="B103" s="471"/>
      <c r="C103" s="471"/>
      <c r="D103" s="471"/>
      <c r="E103" s="471"/>
      <c r="F103" s="471"/>
      <c r="G103" s="471"/>
      <c r="H103" s="472"/>
      <c r="I103" s="460"/>
      <c r="J103" s="473"/>
      <c r="K103" s="460"/>
      <c r="L103" s="471"/>
      <c r="M103" s="471"/>
      <c r="N103" s="472"/>
      <c r="O103" s="471"/>
    </row>
    <row r="104" spans="1:15" x14ac:dyDescent="0.2">
      <c r="A104" s="471"/>
      <c r="B104" s="471"/>
      <c r="C104" s="471"/>
      <c r="D104" s="471"/>
      <c r="E104" s="471"/>
      <c r="F104" s="471"/>
      <c r="G104" s="471"/>
      <c r="H104" s="472"/>
      <c r="I104" s="460"/>
      <c r="J104" s="473"/>
      <c r="K104" s="460"/>
      <c r="L104" s="471"/>
      <c r="M104" s="471"/>
      <c r="N104" s="472"/>
      <c r="O104" s="471"/>
    </row>
    <row r="105" spans="1:15" x14ac:dyDescent="0.2">
      <c r="A105" s="471"/>
      <c r="B105" s="471"/>
      <c r="C105" s="471"/>
      <c r="D105" s="471"/>
      <c r="E105" s="471"/>
      <c r="F105" s="471"/>
      <c r="G105" s="471"/>
      <c r="H105" s="472"/>
      <c r="I105" s="460"/>
      <c r="J105" s="473"/>
      <c r="K105" s="460"/>
      <c r="L105" s="471"/>
      <c r="M105" s="471"/>
      <c r="N105" s="472"/>
      <c r="O105" s="471"/>
    </row>
    <row r="106" spans="1:15" x14ac:dyDescent="0.2">
      <c r="A106" s="471"/>
      <c r="B106" s="471"/>
      <c r="C106" s="471"/>
      <c r="D106" s="471"/>
      <c r="E106" s="471"/>
      <c r="F106" s="471"/>
      <c r="G106" s="471"/>
      <c r="H106" s="472"/>
      <c r="I106" s="460"/>
      <c r="J106" s="473"/>
      <c r="K106" s="460"/>
      <c r="L106" s="471"/>
      <c r="M106" s="471"/>
      <c r="N106" s="472"/>
      <c r="O106" s="471"/>
    </row>
    <row r="107" spans="1:15" x14ac:dyDescent="0.2">
      <c r="A107" s="471"/>
      <c r="B107" s="471"/>
      <c r="C107" s="471"/>
      <c r="D107" s="471"/>
      <c r="E107" s="471"/>
      <c r="F107" s="471"/>
      <c r="G107" s="471"/>
      <c r="H107" s="472"/>
      <c r="I107" s="460"/>
      <c r="J107" s="473"/>
      <c r="K107" s="460"/>
      <c r="L107" s="471"/>
      <c r="M107" s="471"/>
      <c r="N107" s="472"/>
      <c r="O107" s="471"/>
    </row>
    <row r="108" spans="1:15" x14ac:dyDescent="0.2">
      <c r="A108" s="471"/>
      <c r="B108" s="471"/>
      <c r="C108" s="471"/>
      <c r="D108" s="471"/>
      <c r="E108" s="471"/>
      <c r="F108" s="471"/>
      <c r="G108" s="471"/>
      <c r="H108" s="472"/>
      <c r="I108" s="460"/>
      <c r="J108" s="473"/>
      <c r="K108" s="460"/>
      <c r="L108" s="471"/>
      <c r="M108" s="471"/>
      <c r="N108" s="472"/>
      <c r="O108" s="471"/>
    </row>
    <row r="109" spans="1:15" x14ac:dyDescent="0.2">
      <c r="A109" s="471"/>
      <c r="B109" s="471"/>
      <c r="C109" s="471"/>
      <c r="D109" s="471"/>
      <c r="E109" s="471"/>
      <c r="F109" s="471"/>
      <c r="G109" s="471"/>
      <c r="H109" s="472"/>
      <c r="I109" s="460"/>
      <c r="J109" s="473"/>
      <c r="K109" s="460"/>
      <c r="L109" s="471"/>
      <c r="M109" s="471"/>
      <c r="N109" s="472"/>
      <c r="O109" s="471"/>
    </row>
    <row r="110" spans="1:15" x14ac:dyDescent="0.2">
      <c r="A110" s="471"/>
      <c r="B110" s="471"/>
      <c r="C110" s="471"/>
      <c r="D110" s="471"/>
      <c r="E110" s="471"/>
      <c r="F110" s="471"/>
      <c r="G110" s="471"/>
      <c r="H110" s="472"/>
      <c r="I110" s="460"/>
      <c r="J110" s="473"/>
      <c r="K110" s="460"/>
      <c r="L110" s="471"/>
      <c r="M110" s="471"/>
      <c r="N110" s="472"/>
      <c r="O110" s="471"/>
    </row>
    <row r="111" spans="1:15" x14ac:dyDescent="0.2">
      <c r="A111" s="471"/>
      <c r="B111" s="471"/>
      <c r="C111" s="471"/>
      <c r="D111" s="471"/>
      <c r="E111" s="471"/>
      <c r="F111" s="471"/>
      <c r="G111" s="471"/>
      <c r="H111" s="472"/>
      <c r="I111" s="460"/>
      <c r="J111" s="473"/>
      <c r="K111" s="460"/>
      <c r="L111" s="471"/>
      <c r="M111" s="471"/>
      <c r="N111" s="472"/>
      <c r="O111" s="471"/>
    </row>
    <row r="112" spans="1:15" x14ac:dyDescent="0.2">
      <c r="A112" s="471"/>
      <c r="B112" s="471"/>
      <c r="C112" s="471"/>
      <c r="D112" s="471"/>
      <c r="E112" s="471"/>
      <c r="F112" s="471"/>
      <c r="G112" s="471"/>
      <c r="H112" s="472"/>
      <c r="I112" s="460"/>
      <c r="J112" s="473"/>
      <c r="K112" s="460"/>
      <c r="L112" s="471"/>
      <c r="M112" s="471"/>
      <c r="N112" s="472"/>
      <c r="O112" s="471"/>
    </row>
    <row r="113" spans="1:15" x14ac:dyDescent="0.2">
      <c r="A113" s="471"/>
      <c r="B113" s="471"/>
      <c r="C113" s="471"/>
      <c r="D113" s="471"/>
      <c r="E113" s="471"/>
      <c r="F113" s="471"/>
      <c r="G113" s="471"/>
      <c r="H113" s="472"/>
      <c r="I113" s="460"/>
      <c r="J113" s="473"/>
      <c r="K113" s="460"/>
      <c r="L113" s="471"/>
      <c r="M113" s="471"/>
      <c r="N113" s="472"/>
      <c r="O113" s="471"/>
    </row>
    <row r="114" spans="1:15" x14ac:dyDescent="0.2">
      <c r="A114" s="471"/>
      <c r="B114" s="471"/>
      <c r="C114" s="471"/>
      <c r="D114" s="471"/>
      <c r="E114" s="471"/>
      <c r="F114" s="471"/>
      <c r="G114" s="471"/>
      <c r="H114" s="472"/>
      <c r="I114" s="460"/>
      <c r="J114" s="473"/>
      <c r="K114" s="460"/>
      <c r="L114" s="471"/>
      <c r="M114" s="471"/>
      <c r="N114" s="472"/>
      <c r="O114" s="471"/>
    </row>
    <row r="115" spans="1:15" x14ac:dyDescent="0.2">
      <c r="A115" s="471"/>
      <c r="B115" s="471"/>
      <c r="C115" s="471"/>
      <c r="D115" s="471"/>
      <c r="E115" s="471"/>
      <c r="F115" s="471"/>
      <c r="G115" s="471"/>
      <c r="H115" s="472"/>
      <c r="I115" s="460"/>
      <c r="J115" s="473"/>
      <c r="K115" s="460"/>
      <c r="L115" s="471"/>
      <c r="M115" s="471"/>
      <c r="N115" s="472"/>
      <c r="O115" s="471"/>
    </row>
    <row r="116" spans="1:15" x14ac:dyDescent="0.2">
      <c r="A116" s="471"/>
      <c r="B116" s="471"/>
      <c r="C116" s="471"/>
      <c r="D116" s="471"/>
      <c r="E116" s="471"/>
      <c r="F116" s="471"/>
      <c r="G116" s="471"/>
      <c r="H116" s="472"/>
      <c r="I116" s="460"/>
      <c r="J116" s="473"/>
      <c r="K116" s="460"/>
      <c r="L116" s="471"/>
      <c r="M116" s="471"/>
      <c r="N116" s="472"/>
      <c r="O116" s="471"/>
    </row>
    <row r="117" spans="1:15" x14ac:dyDescent="0.2">
      <c r="A117" s="471"/>
      <c r="B117" s="471"/>
      <c r="C117" s="471"/>
      <c r="D117" s="471"/>
      <c r="E117" s="471"/>
      <c r="F117" s="471"/>
      <c r="G117" s="471"/>
      <c r="H117" s="472"/>
      <c r="I117" s="460"/>
      <c r="J117" s="473"/>
      <c r="K117" s="460"/>
      <c r="L117" s="471"/>
      <c r="M117" s="471"/>
      <c r="N117" s="472"/>
      <c r="O117" s="471"/>
    </row>
    <row r="118" spans="1:15" x14ac:dyDescent="0.2">
      <c r="A118" s="471"/>
      <c r="B118" s="471"/>
      <c r="C118" s="471"/>
      <c r="D118" s="471"/>
      <c r="E118" s="471"/>
      <c r="F118" s="471"/>
      <c r="G118" s="471"/>
      <c r="H118" s="472"/>
      <c r="I118" s="460"/>
      <c r="J118" s="473"/>
      <c r="K118" s="460"/>
      <c r="L118" s="471"/>
      <c r="M118" s="471"/>
      <c r="N118" s="472"/>
      <c r="O118" s="471"/>
    </row>
    <row r="119" spans="1:15" x14ac:dyDescent="0.2">
      <c r="A119" s="471"/>
      <c r="B119" s="471"/>
      <c r="C119" s="471"/>
      <c r="D119" s="471"/>
      <c r="E119" s="471"/>
      <c r="F119" s="471"/>
      <c r="G119" s="471"/>
      <c r="H119" s="472"/>
      <c r="I119" s="460"/>
      <c r="J119" s="473"/>
      <c r="K119" s="460"/>
      <c r="L119" s="471"/>
      <c r="M119" s="471"/>
      <c r="N119" s="472"/>
      <c r="O119" s="471"/>
    </row>
    <row r="120" spans="1:15" x14ac:dyDescent="0.2">
      <c r="A120" s="471"/>
      <c r="B120" s="471"/>
      <c r="C120" s="471"/>
      <c r="D120" s="471"/>
      <c r="E120" s="471"/>
      <c r="F120" s="471"/>
      <c r="G120" s="471"/>
      <c r="H120" s="472"/>
      <c r="I120" s="460"/>
      <c r="J120" s="473"/>
      <c r="K120" s="460"/>
      <c r="L120" s="471"/>
      <c r="M120" s="471"/>
      <c r="N120" s="472"/>
      <c r="O120" s="471"/>
    </row>
    <row r="121" spans="1:15" x14ac:dyDescent="0.2">
      <c r="A121" s="471"/>
      <c r="B121" s="471"/>
      <c r="C121" s="471"/>
      <c r="D121" s="471"/>
      <c r="E121" s="471"/>
      <c r="F121" s="471"/>
      <c r="G121" s="471"/>
      <c r="H121" s="472"/>
      <c r="I121" s="460"/>
      <c r="J121" s="473"/>
      <c r="K121" s="460"/>
      <c r="L121" s="471"/>
      <c r="M121" s="471"/>
      <c r="N121" s="472"/>
      <c r="O121" s="471"/>
    </row>
    <row r="122" spans="1:15" x14ac:dyDescent="0.2">
      <c r="A122" s="471"/>
      <c r="B122" s="471"/>
      <c r="C122" s="471"/>
      <c r="D122" s="471"/>
      <c r="E122" s="471"/>
      <c r="F122" s="471"/>
      <c r="G122" s="471"/>
      <c r="H122" s="472"/>
      <c r="I122" s="460"/>
      <c r="J122" s="473"/>
      <c r="K122" s="460"/>
      <c r="L122" s="471"/>
      <c r="M122" s="471"/>
      <c r="N122" s="472"/>
      <c r="O122" s="471"/>
    </row>
    <row r="123" spans="1:15" x14ac:dyDescent="0.2">
      <c r="A123" s="471"/>
      <c r="B123" s="471"/>
      <c r="C123" s="471"/>
      <c r="D123" s="471"/>
      <c r="E123" s="471"/>
      <c r="F123" s="471"/>
      <c r="G123" s="471"/>
      <c r="H123" s="472"/>
      <c r="I123" s="460"/>
      <c r="J123" s="473"/>
      <c r="K123" s="460"/>
      <c r="L123" s="471"/>
      <c r="M123" s="471"/>
      <c r="N123" s="472"/>
      <c r="O123" s="471"/>
    </row>
    <row r="124" spans="1:15" x14ac:dyDescent="0.2">
      <c r="A124" s="471"/>
      <c r="B124" s="471"/>
      <c r="C124" s="471"/>
      <c r="D124" s="471"/>
      <c r="E124" s="471"/>
      <c r="F124" s="471"/>
      <c r="G124" s="471"/>
      <c r="H124" s="472"/>
      <c r="I124" s="460"/>
      <c r="J124" s="473"/>
      <c r="K124" s="460"/>
      <c r="L124" s="471"/>
      <c r="M124" s="471"/>
      <c r="N124" s="472"/>
      <c r="O124" s="471"/>
    </row>
    <row r="125" spans="1:15" x14ac:dyDescent="0.2">
      <c r="A125" s="471"/>
      <c r="B125" s="471"/>
      <c r="C125" s="471"/>
      <c r="D125" s="471"/>
      <c r="E125" s="471"/>
      <c r="F125" s="471"/>
      <c r="G125" s="471"/>
      <c r="H125" s="472"/>
      <c r="I125" s="460"/>
      <c r="J125" s="473"/>
      <c r="K125" s="460"/>
      <c r="L125" s="471"/>
      <c r="M125" s="471"/>
      <c r="N125" s="472"/>
      <c r="O125" s="471"/>
    </row>
    <row r="126" spans="1:15" x14ac:dyDescent="0.2">
      <c r="A126" s="471"/>
      <c r="B126" s="471"/>
      <c r="C126" s="471"/>
      <c r="D126" s="471"/>
      <c r="E126" s="471"/>
      <c r="F126" s="471"/>
      <c r="G126" s="471"/>
      <c r="H126" s="472"/>
      <c r="I126" s="460"/>
      <c r="J126" s="473"/>
      <c r="K126" s="460"/>
      <c r="L126" s="471"/>
      <c r="M126" s="471"/>
      <c r="N126" s="472"/>
      <c r="O126" s="471"/>
    </row>
    <row r="127" spans="1:15" x14ac:dyDescent="0.2">
      <c r="A127" s="471"/>
      <c r="B127" s="471"/>
      <c r="C127" s="471"/>
      <c r="D127" s="471"/>
      <c r="E127" s="471"/>
      <c r="F127" s="471"/>
      <c r="G127" s="471"/>
      <c r="H127" s="472"/>
      <c r="I127" s="460"/>
      <c r="J127" s="473"/>
      <c r="K127" s="460"/>
      <c r="L127" s="471"/>
      <c r="M127" s="471"/>
      <c r="N127" s="472"/>
      <c r="O127" s="471"/>
    </row>
    <row r="128" spans="1:15" x14ac:dyDescent="0.2">
      <c r="A128" s="471"/>
      <c r="B128" s="471"/>
      <c r="C128" s="471"/>
      <c r="D128" s="471"/>
      <c r="E128" s="471"/>
      <c r="F128" s="471"/>
      <c r="G128" s="471"/>
      <c r="H128" s="472"/>
      <c r="I128" s="460"/>
      <c r="J128" s="473"/>
      <c r="K128" s="460"/>
      <c r="L128" s="471"/>
      <c r="M128" s="471"/>
      <c r="N128" s="472"/>
      <c r="O128" s="471"/>
    </row>
    <row r="129" spans="1:15" x14ac:dyDescent="0.2">
      <c r="A129" s="471"/>
      <c r="B129" s="471"/>
      <c r="C129" s="471"/>
      <c r="D129" s="471"/>
      <c r="E129" s="471"/>
      <c r="F129" s="471"/>
      <c r="G129" s="471"/>
      <c r="H129" s="472"/>
      <c r="I129" s="460"/>
      <c r="J129" s="473"/>
      <c r="K129" s="460"/>
      <c r="L129" s="471"/>
      <c r="M129" s="471"/>
      <c r="N129" s="472"/>
      <c r="O129" s="471"/>
    </row>
    <row r="130" spans="1:15" x14ac:dyDescent="0.2">
      <c r="A130" s="471"/>
      <c r="B130" s="471"/>
      <c r="C130" s="471"/>
      <c r="D130" s="471"/>
      <c r="E130" s="471"/>
      <c r="F130" s="471"/>
      <c r="G130" s="471"/>
      <c r="H130" s="472"/>
      <c r="I130" s="460"/>
      <c r="J130" s="473"/>
      <c r="K130" s="460"/>
      <c r="L130" s="471"/>
      <c r="M130" s="471"/>
      <c r="N130" s="472"/>
      <c r="O130" s="471"/>
    </row>
    <row r="131" spans="1:15" x14ac:dyDescent="0.2">
      <c r="A131" s="471"/>
      <c r="B131" s="471"/>
      <c r="C131" s="471"/>
      <c r="D131" s="471"/>
      <c r="E131" s="471"/>
      <c r="F131" s="471"/>
      <c r="G131" s="471"/>
      <c r="H131" s="472"/>
      <c r="I131" s="460"/>
      <c r="J131" s="473"/>
      <c r="K131" s="460"/>
      <c r="L131" s="471"/>
      <c r="M131" s="471"/>
      <c r="N131" s="472"/>
      <c r="O131" s="471"/>
    </row>
    <row r="132" spans="1:15" x14ac:dyDescent="0.2">
      <c r="A132" s="471"/>
      <c r="B132" s="471"/>
      <c r="C132" s="471"/>
      <c r="D132" s="471"/>
      <c r="E132" s="471"/>
      <c r="F132" s="471"/>
      <c r="G132" s="471"/>
      <c r="H132" s="472"/>
      <c r="I132" s="460"/>
      <c r="J132" s="473"/>
      <c r="K132" s="460"/>
      <c r="L132" s="471"/>
      <c r="M132" s="471"/>
      <c r="N132" s="472"/>
      <c r="O132" s="471"/>
    </row>
    <row r="133" spans="1:15" x14ac:dyDescent="0.2">
      <c r="A133" s="471"/>
      <c r="B133" s="471"/>
      <c r="C133" s="471"/>
      <c r="D133" s="471"/>
      <c r="E133" s="471"/>
      <c r="F133" s="471"/>
      <c r="G133" s="471"/>
      <c r="H133" s="472"/>
      <c r="I133" s="460"/>
      <c r="J133" s="473"/>
      <c r="K133" s="460"/>
      <c r="L133" s="471"/>
      <c r="M133" s="471"/>
      <c r="N133" s="472"/>
      <c r="O133" s="471"/>
    </row>
    <row r="134" spans="1:15" x14ac:dyDescent="0.2">
      <c r="A134" s="471"/>
      <c r="B134" s="471"/>
      <c r="C134" s="471"/>
      <c r="D134" s="471"/>
      <c r="E134" s="471"/>
      <c r="F134" s="471"/>
      <c r="G134" s="471"/>
      <c r="H134" s="472"/>
      <c r="I134" s="460"/>
      <c r="J134" s="473"/>
      <c r="K134" s="460"/>
      <c r="L134" s="471"/>
      <c r="M134" s="471"/>
      <c r="N134" s="472"/>
      <c r="O134" s="471"/>
    </row>
    <row r="135" spans="1:15" x14ac:dyDescent="0.2">
      <c r="A135" s="471"/>
      <c r="B135" s="471"/>
      <c r="C135" s="471"/>
      <c r="D135" s="471"/>
      <c r="E135" s="471"/>
      <c r="F135" s="471"/>
      <c r="G135" s="471"/>
      <c r="H135" s="472"/>
      <c r="I135" s="460"/>
      <c r="J135" s="473"/>
      <c r="K135" s="460"/>
      <c r="L135" s="471"/>
      <c r="M135" s="471"/>
      <c r="N135" s="472"/>
      <c r="O135" s="471"/>
    </row>
    <row r="136" spans="1:15" x14ac:dyDescent="0.2">
      <c r="A136" s="471"/>
      <c r="B136" s="471"/>
      <c r="C136" s="471"/>
      <c r="D136" s="471"/>
      <c r="E136" s="471"/>
      <c r="F136" s="471"/>
      <c r="G136" s="471"/>
      <c r="H136" s="472"/>
      <c r="I136" s="460"/>
      <c r="J136" s="473"/>
      <c r="K136" s="460"/>
      <c r="L136" s="471"/>
      <c r="M136" s="471"/>
      <c r="N136" s="472"/>
      <c r="O136" s="471"/>
    </row>
    <row r="137" spans="1:15" x14ac:dyDescent="0.2">
      <c r="A137" s="471"/>
      <c r="B137" s="471"/>
      <c r="C137" s="471"/>
      <c r="D137" s="471"/>
      <c r="E137" s="471"/>
      <c r="F137" s="471"/>
      <c r="G137" s="471"/>
      <c r="H137" s="472"/>
      <c r="I137" s="460"/>
      <c r="J137" s="473"/>
      <c r="K137" s="460"/>
      <c r="L137" s="471"/>
      <c r="M137" s="471"/>
      <c r="N137" s="472"/>
      <c r="O137" s="471"/>
    </row>
    <row r="138" spans="1:15" x14ac:dyDescent="0.2">
      <c r="A138" s="471"/>
      <c r="B138" s="471"/>
      <c r="C138" s="471"/>
      <c r="D138" s="471"/>
      <c r="E138" s="471"/>
      <c r="F138" s="471"/>
      <c r="G138" s="471"/>
      <c r="H138" s="472"/>
      <c r="I138" s="460"/>
      <c r="J138" s="473"/>
      <c r="K138" s="460"/>
      <c r="L138" s="471"/>
      <c r="M138" s="471"/>
      <c r="N138" s="472"/>
      <c r="O138" s="471"/>
    </row>
    <row r="139" spans="1:15" x14ac:dyDescent="0.2">
      <c r="A139" s="471"/>
      <c r="B139" s="471"/>
      <c r="C139" s="471"/>
      <c r="D139" s="471"/>
      <c r="E139" s="471"/>
      <c r="F139" s="471"/>
      <c r="G139" s="471"/>
      <c r="H139" s="472"/>
      <c r="I139" s="460"/>
      <c r="J139" s="473"/>
      <c r="K139" s="460"/>
      <c r="L139" s="471"/>
      <c r="M139" s="471"/>
      <c r="N139" s="472"/>
      <c r="O139" s="471"/>
    </row>
    <row r="140" spans="1:15" x14ac:dyDescent="0.2">
      <c r="A140" s="471"/>
      <c r="B140" s="471"/>
      <c r="C140" s="471"/>
      <c r="D140" s="471"/>
      <c r="E140" s="471"/>
      <c r="F140" s="471"/>
      <c r="G140" s="471"/>
      <c r="H140" s="472"/>
      <c r="I140" s="460"/>
      <c r="J140" s="473"/>
      <c r="K140" s="460"/>
      <c r="L140" s="471"/>
      <c r="M140" s="471"/>
      <c r="N140" s="472"/>
      <c r="O140" s="471"/>
    </row>
    <row r="141" spans="1:15" x14ac:dyDescent="0.2">
      <c r="A141" s="471"/>
      <c r="B141" s="471"/>
      <c r="C141" s="471"/>
      <c r="D141" s="471"/>
      <c r="E141" s="471"/>
      <c r="F141" s="471"/>
      <c r="G141" s="471"/>
      <c r="H141" s="472"/>
      <c r="I141" s="460"/>
      <c r="J141" s="473"/>
      <c r="K141" s="460"/>
      <c r="L141" s="471"/>
      <c r="M141" s="471"/>
      <c r="N141" s="472"/>
      <c r="O141" s="471"/>
    </row>
    <row r="142" spans="1:15" x14ac:dyDescent="0.2">
      <c r="A142" s="471"/>
      <c r="B142" s="471"/>
      <c r="C142" s="471"/>
      <c r="D142" s="471"/>
      <c r="E142" s="471"/>
      <c r="F142" s="471"/>
      <c r="G142" s="471"/>
      <c r="H142" s="472"/>
      <c r="I142" s="460"/>
      <c r="J142" s="473"/>
      <c r="K142" s="460"/>
      <c r="L142" s="471"/>
      <c r="M142" s="471"/>
      <c r="N142" s="472"/>
      <c r="O142" s="471"/>
    </row>
    <row r="143" spans="1:15" x14ac:dyDescent="0.2">
      <c r="A143" s="471"/>
      <c r="B143" s="471"/>
      <c r="C143" s="471"/>
      <c r="D143" s="471"/>
      <c r="E143" s="471"/>
      <c r="F143" s="471"/>
      <c r="G143" s="471"/>
      <c r="H143" s="472"/>
      <c r="I143" s="460"/>
      <c r="J143" s="473"/>
      <c r="K143" s="460"/>
      <c r="L143" s="471"/>
      <c r="M143" s="471"/>
      <c r="N143" s="472"/>
      <c r="O143" s="471"/>
    </row>
    <row r="144" spans="1:15" x14ac:dyDescent="0.2">
      <c r="A144" s="471"/>
      <c r="B144" s="471"/>
      <c r="C144" s="471"/>
      <c r="D144" s="471"/>
      <c r="E144" s="471"/>
      <c r="F144" s="471"/>
      <c r="G144" s="471"/>
      <c r="H144" s="472"/>
      <c r="I144" s="460"/>
      <c r="J144" s="473"/>
      <c r="K144" s="460"/>
      <c r="L144" s="471"/>
      <c r="M144" s="471"/>
      <c r="N144" s="472"/>
      <c r="O144" s="471"/>
    </row>
    <row r="145" spans="1:15" x14ac:dyDescent="0.2">
      <c r="A145" s="471"/>
      <c r="B145" s="471"/>
      <c r="C145" s="471"/>
      <c r="D145" s="471"/>
      <c r="E145" s="471"/>
      <c r="F145" s="471"/>
      <c r="G145" s="471"/>
      <c r="H145" s="472"/>
      <c r="I145" s="460"/>
      <c r="J145" s="473"/>
      <c r="K145" s="460"/>
      <c r="L145" s="471"/>
      <c r="M145" s="471"/>
      <c r="N145" s="472"/>
      <c r="O145" s="471"/>
    </row>
    <row r="146" spans="1:15" x14ac:dyDescent="0.2">
      <c r="A146" s="471"/>
      <c r="B146" s="471"/>
      <c r="C146" s="471"/>
      <c r="D146" s="471"/>
      <c r="E146" s="471"/>
      <c r="F146" s="471"/>
      <c r="G146" s="471"/>
      <c r="H146" s="472"/>
      <c r="I146" s="460"/>
      <c r="J146" s="473"/>
      <c r="K146" s="460"/>
      <c r="L146" s="471"/>
      <c r="M146" s="471"/>
      <c r="N146" s="472"/>
      <c r="O146" s="471"/>
    </row>
    <row r="147" spans="1:15" x14ac:dyDescent="0.2">
      <c r="A147" s="471"/>
      <c r="B147" s="471"/>
      <c r="C147" s="471"/>
      <c r="D147" s="471"/>
      <c r="E147" s="471"/>
      <c r="F147" s="471"/>
      <c r="G147" s="471"/>
      <c r="H147" s="472"/>
      <c r="I147" s="460"/>
      <c r="J147" s="473"/>
      <c r="K147" s="460"/>
      <c r="L147" s="471"/>
      <c r="M147" s="471"/>
      <c r="N147" s="472"/>
      <c r="O147" s="471"/>
    </row>
    <row r="148" spans="1:15" x14ac:dyDescent="0.2">
      <c r="A148" s="471"/>
      <c r="B148" s="471"/>
      <c r="C148" s="471"/>
      <c r="D148" s="471"/>
      <c r="E148" s="471"/>
      <c r="F148" s="471"/>
      <c r="G148" s="471"/>
      <c r="H148" s="472"/>
      <c r="I148" s="460"/>
      <c r="J148" s="473"/>
      <c r="K148" s="460"/>
      <c r="L148" s="471"/>
      <c r="M148" s="471"/>
      <c r="N148" s="472"/>
      <c r="O148" s="471"/>
    </row>
    <row r="149" spans="1:15" x14ac:dyDescent="0.2">
      <c r="A149" s="471"/>
      <c r="B149" s="471"/>
      <c r="C149" s="471"/>
      <c r="D149" s="471"/>
      <c r="E149" s="471"/>
      <c r="F149" s="471"/>
      <c r="G149" s="471"/>
      <c r="H149" s="472"/>
      <c r="I149" s="460"/>
      <c r="J149" s="473"/>
      <c r="K149" s="460"/>
      <c r="L149" s="471"/>
      <c r="M149" s="471"/>
      <c r="N149" s="472"/>
      <c r="O149" s="471"/>
    </row>
    <row r="150" spans="1:15" x14ac:dyDescent="0.2">
      <c r="A150" s="471"/>
      <c r="B150" s="471"/>
      <c r="C150" s="471"/>
      <c r="D150" s="471"/>
      <c r="E150" s="471"/>
      <c r="F150" s="471"/>
      <c r="G150" s="471"/>
      <c r="H150" s="472"/>
      <c r="I150" s="460"/>
      <c r="J150" s="473"/>
      <c r="K150" s="460"/>
      <c r="L150" s="471"/>
      <c r="M150" s="471"/>
      <c r="N150" s="472"/>
      <c r="O150" s="471"/>
    </row>
    <row r="151" spans="1:15" x14ac:dyDescent="0.2">
      <c r="A151" s="471"/>
      <c r="B151" s="471"/>
      <c r="C151" s="471"/>
      <c r="D151" s="471"/>
      <c r="E151" s="471"/>
      <c r="F151" s="471"/>
      <c r="G151" s="471"/>
      <c r="H151" s="472"/>
      <c r="I151" s="460"/>
      <c r="J151" s="473"/>
      <c r="K151" s="460"/>
      <c r="L151" s="471"/>
      <c r="M151" s="471"/>
      <c r="N151" s="472"/>
      <c r="O151" s="471"/>
    </row>
    <row r="152" spans="1:15" x14ac:dyDescent="0.2">
      <c r="A152" s="471"/>
      <c r="B152" s="471"/>
      <c r="C152" s="471"/>
      <c r="D152" s="471"/>
      <c r="E152" s="471"/>
      <c r="F152" s="471"/>
      <c r="G152" s="471"/>
      <c r="H152" s="472"/>
      <c r="I152" s="460"/>
      <c r="J152" s="473"/>
      <c r="K152" s="460"/>
      <c r="L152" s="471"/>
      <c r="M152" s="471"/>
      <c r="N152" s="472"/>
      <c r="O152" s="471"/>
    </row>
    <row r="153" spans="1:15" x14ac:dyDescent="0.2">
      <c r="A153" s="471"/>
      <c r="B153" s="471"/>
      <c r="C153" s="471"/>
      <c r="D153" s="471"/>
      <c r="E153" s="471"/>
      <c r="F153" s="471"/>
      <c r="G153" s="471"/>
      <c r="H153" s="472"/>
      <c r="I153" s="460"/>
      <c r="J153" s="473"/>
      <c r="K153" s="460"/>
      <c r="L153" s="471"/>
      <c r="M153" s="471"/>
      <c r="N153" s="472"/>
      <c r="O153" s="471"/>
    </row>
    <row r="154" spans="1:15" x14ac:dyDescent="0.2">
      <c r="A154" s="471"/>
      <c r="B154" s="471"/>
      <c r="C154" s="471"/>
      <c r="D154" s="471"/>
      <c r="E154" s="471"/>
      <c r="F154" s="471"/>
      <c r="G154" s="471"/>
      <c r="H154" s="472"/>
      <c r="I154" s="460"/>
      <c r="J154" s="473"/>
      <c r="K154" s="460"/>
      <c r="L154" s="471"/>
      <c r="M154" s="471"/>
      <c r="N154" s="472"/>
      <c r="O154" s="471"/>
    </row>
    <row r="155" spans="1:15" x14ac:dyDescent="0.2">
      <c r="A155" s="471"/>
      <c r="B155" s="471"/>
      <c r="C155" s="471"/>
      <c r="D155" s="471"/>
      <c r="E155" s="471"/>
      <c r="F155" s="471"/>
      <c r="G155" s="471"/>
      <c r="H155" s="472"/>
      <c r="I155" s="460"/>
      <c r="J155" s="473"/>
      <c r="K155" s="460"/>
      <c r="L155" s="471"/>
      <c r="M155" s="471"/>
      <c r="N155" s="472"/>
      <c r="O155" s="471"/>
    </row>
    <row r="156" spans="1:15" x14ac:dyDescent="0.2">
      <c r="A156" s="471"/>
      <c r="B156" s="471"/>
      <c r="C156" s="471"/>
      <c r="D156" s="471"/>
      <c r="E156" s="471"/>
      <c r="F156" s="471"/>
      <c r="G156" s="471"/>
      <c r="H156" s="472"/>
      <c r="I156" s="460"/>
      <c r="J156" s="473"/>
      <c r="K156" s="460"/>
      <c r="L156" s="471"/>
      <c r="M156" s="471"/>
      <c r="N156" s="472"/>
      <c r="O156" s="471"/>
    </row>
    <row r="157" spans="1:15" x14ac:dyDescent="0.2">
      <c r="A157" s="471"/>
      <c r="B157" s="471"/>
      <c r="C157" s="471"/>
      <c r="D157" s="471"/>
      <c r="E157" s="471"/>
      <c r="F157" s="471"/>
      <c r="G157" s="471"/>
      <c r="H157" s="472"/>
      <c r="I157" s="460"/>
      <c r="J157" s="473"/>
      <c r="K157" s="460"/>
      <c r="L157" s="471"/>
      <c r="M157" s="471"/>
      <c r="N157" s="472"/>
      <c r="O157" s="471"/>
    </row>
    <row r="158" spans="1:15" x14ac:dyDescent="0.2">
      <c r="A158" s="471"/>
      <c r="B158" s="471"/>
      <c r="C158" s="471"/>
      <c r="D158" s="471"/>
      <c r="E158" s="471"/>
      <c r="F158" s="471"/>
      <c r="G158" s="471"/>
      <c r="H158" s="472"/>
      <c r="I158" s="460"/>
      <c r="J158" s="473"/>
      <c r="K158" s="460"/>
      <c r="L158" s="471"/>
      <c r="M158" s="471"/>
      <c r="N158" s="472"/>
      <c r="O158" s="471"/>
    </row>
    <row r="159" spans="1:15" x14ac:dyDescent="0.2">
      <c r="A159" s="471"/>
      <c r="B159" s="471"/>
      <c r="C159" s="471"/>
      <c r="D159" s="471"/>
      <c r="E159" s="471"/>
      <c r="F159" s="471"/>
      <c r="G159" s="471"/>
      <c r="H159" s="472"/>
      <c r="I159" s="460"/>
      <c r="J159" s="473"/>
      <c r="K159" s="460"/>
      <c r="L159" s="471"/>
      <c r="M159" s="471"/>
      <c r="N159" s="472"/>
      <c r="O159" s="471"/>
    </row>
    <row r="160" spans="1:15" x14ac:dyDescent="0.2">
      <c r="A160" s="471"/>
      <c r="B160" s="471"/>
      <c r="C160" s="471"/>
      <c r="D160" s="471"/>
      <c r="E160" s="471"/>
      <c r="F160" s="471"/>
      <c r="G160" s="471"/>
      <c r="H160" s="472"/>
      <c r="I160" s="460"/>
      <c r="J160" s="473"/>
      <c r="K160" s="460"/>
      <c r="L160" s="471"/>
      <c r="M160" s="471"/>
      <c r="N160" s="472"/>
      <c r="O160" s="471"/>
    </row>
    <row r="161" spans="1:15" x14ac:dyDescent="0.2">
      <c r="A161" s="471"/>
      <c r="B161" s="471"/>
      <c r="C161" s="471"/>
      <c r="D161" s="471"/>
      <c r="E161" s="471"/>
      <c r="F161" s="471"/>
      <c r="G161" s="471"/>
      <c r="H161" s="472"/>
      <c r="I161" s="460"/>
      <c r="J161" s="473"/>
      <c r="K161" s="460"/>
      <c r="L161" s="471"/>
      <c r="M161" s="471"/>
      <c r="N161" s="472"/>
      <c r="O161" s="471"/>
    </row>
    <row r="162" spans="1:15" x14ac:dyDescent="0.2">
      <c r="A162" s="471"/>
      <c r="B162" s="471"/>
      <c r="C162" s="471"/>
      <c r="D162" s="471"/>
      <c r="E162" s="471"/>
      <c r="F162" s="471"/>
      <c r="G162" s="471"/>
      <c r="H162" s="472"/>
      <c r="I162" s="460"/>
      <c r="J162" s="473"/>
      <c r="K162" s="460"/>
      <c r="L162" s="471"/>
      <c r="M162" s="471"/>
      <c r="N162" s="472"/>
      <c r="O162" s="471"/>
    </row>
    <row r="163" spans="1:15" x14ac:dyDescent="0.2">
      <c r="A163" s="471"/>
      <c r="B163" s="471"/>
      <c r="C163" s="471"/>
      <c r="D163" s="471"/>
      <c r="E163" s="471"/>
      <c r="F163" s="471"/>
      <c r="G163" s="471"/>
      <c r="H163" s="472"/>
      <c r="I163" s="460"/>
      <c r="J163" s="473"/>
      <c r="K163" s="460"/>
      <c r="L163" s="471"/>
      <c r="M163" s="471"/>
      <c r="N163" s="472"/>
      <c r="O163" s="471"/>
    </row>
    <row r="164" spans="1:15" x14ac:dyDescent="0.2">
      <c r="A164" s="471"/>
      <c r="B164" s="471"/>
      <c r="C164" s="471"/>
      <c r="D164" s="471"/>
      <c r="E164" s="471"/>
      <c r="F164" s="471"/>
      <c r="G164" s="471"/>
      <c r="H164" s="472"/>
      <c r="I164" s="460"/>
      <c r="J164" s="473"/>
      <c r="K164" s="460"/>
      <c r="L164" s="471"/>
      <c r="M164" s="471"/>
      <c r="N164" s="472"/>
      <c r="O164" s="471"/>
    </row>
    <row r="165" spans="1:15" x14ac:dyDescent="0.2">
      <c r="A165" s="471"/>
      <c r="B165" s="471"/>
      <c r="C165" s="471"/>
      <c r="D165" s="471"/>
      <c r="E165" s="471"/>
      <c r="F165" s="471"/>
      <c r="G165" s="471"/>
      <c r="H165" s="472"/>
      <c r="I165" s="460"/>
      <c r="J165" s="473"/>
      <c r="K165" s="460"/>
      <c r="L165" s="471"/>
      <c r="M165" s="471"/>
      <c r="N165" s="472"/>
      <c r="O165" s="471"/>
    </row>
    <row r="166" spans="1:15" x14ac:dyDescent="0.2">
      <c r="A166" s="471"/>
      <c r="B166" s="471"/>
      <c r="C166" s="471"/>
      <c r="D166" s="471"/>
      <c r="E166" s="471"/>
      <c r="F166" s="471"/>
      <c r="G166" s="471"/>
      <c r="H166" s="472"/>
      <c r="I166" s="460"/>
      <c r="J166" s="473"/>
      <c r="K166" s="460"/>
      <c r="L166" s="471"/>
      <c r="M166" s="471"/>
      <c r="N166" s="472"/>
      <c r="O166" s="471"/>
    </row>
    <row r="167" spans="1:15" x14ac:dyDescent="0.2">
      <c r="A167" s="471"/>
      <c r="B167" s="471"/>
      <c r="C167" s="471"/>
      <c r="D167" s="471"/>
      <c r="E167" s="471"/>
      <c r="F167" s="471"/>
      <c r="G167" s="471"/>
      <c r="H167" s="472"/>
      <c r="I167" s="460"/>
      <c r="J167" s="473"/>
      <c r="K167" s="460"/>
      <c r="L167" s="471"/>
      <c r="M167" s="471"/>
      <c r="N167" s="472"/>
      <c r="O167" s="471"/>
    </row>
    <row r="168" spans="1:15" x14ac:dyDescent="0.2">
      <c r="A168" s="471"/>
      <c r="B168" s="471"/>
      <c r="C168" s="471"/>
      <c r="D168" s="471"/>
      <c r="E168" s="471"/>
      <c r="F168" s="471"/>
      <c r="G168" s="471"/>
      <c r="H168" s="472"/>
      <c r="I168" s="460"/>
      <c r="J168" s="473"/>
      <c r="K168" s="460"/>
      <c r="L168" s="471"/>
      <c r="M168" s="471"/>
      <c r="N168" s="472"/>
      <c r="O168" s="471"/>
    </row>
    <row r="169" spans="1:15" x14ac:dyDescent="0.2">
      <c r="A169" s="471"/>
      <c r="B169" s="471"/>
      <c r="C169" s="471"/>
      <c r="D169" s="471"/>
      <c r="E169" s="471"/>
      <c r="F169" s="471"/>
      <c r="G169" s="471"/>
      <c r="H169" s="472"/>
      <c r="I169" s="460"/>
      <c r="J169" s="473"/>
      <c r="K169" s="460"/>
      <c r="L169" s="471"/>
      <c r="M169" s="471"/>
      <c r="N169" s="472"/>
      <c r="O169" s="471"/>
    </row>
    <row r="170" spans="1:15" x14ac:dyDescent="0.2">
      <c r="A170" s="471"/>
      <c r="B170" s="471"/>
      <c r="C170" s="471"/>
      <c r="D170" s="471"/>
      <c r="E170" s="471"/>
      <c r="F170" s="471"/>
      <c r="G170" s="471"/>
      <c r="H170" s="472"/>
      <c r="I170" s="460"/>
      <c r="J170" s="473"/>
      <c r="K170" s="460"/>
      <c r="L170" s="471"/>
      <c r="M170" s="471"/>
      <c r="N170" s="472"/>
      <c r="O170" s="471"/>
    </row>
    <row r="171" spans="1:15" x14ac:dyDescent="0.2">
      <c r="A171" s="471"/>
      <c r="B171" s="471"/>
      <c r="C171" s="471"/>
      <c r="D171" s="471"/>
      <c r="E171" s="471"/>
      <c r="F171" s="471"/>
      <c r="G171" s="471"/>
      <c r="H171" s="472"/>
      <c r="I171" s="460"/>
      <c r="J171" s="473"/>
      <c r="K171" s="460"/>
      <c r="L171" s="471"/>
      <c r="M171" s="471"/>
      <c r="N171" s="472"/>
      <c r="O171" s="471"/>
    </row>
    <row r="172" spans="1:15" x14ac:dyDescent="0.2">
      <c r="A172" s="471"/>
      <c r="B172" s="471"/>
      <c r="C172" s="471"/>
      <c r="D172" s="471"/>
      <c r="E172" s="471"/>
      <c r="F172" s="471"/>
      <c r="G172" s="471"/>
      <c r="H172" s="472"/>
      <c r="I172" s="460"/>
      <c r="J172" s="473"/>
      <c r="K172" s="460"/>
      <c r="L172" s="471"/>
      <c r="M172" s="471"/>
      <c r="N172" s="472"/>
      <c r="O172" s="471"/>
    </row>
    <row r="173" spans="1:15" x14ac:dyDescent="0.2">
      <c r="A173" s="471"/>
      <c r="B173" s="471"/>
      <c r="C173" s="471"/>
      <c r="D173" s="471"/>
      <c r="E173" s="471"/>
      <c r="F173" s="471"/>
      <c r="G173" s="471"/>
      <c r="H173" s="472"/>
      <c r="I173" s="460"/>
      <c r="J173" s="473"/>
      <c r="K173" s="460"/>
      <c r="L173" s="471"/>
      <c r="M173" s="471"/>
      <c r="N173" s="472"/>
      <c r="O173" s="471"/>
    </row>
    <row r="174" spans="1:15" x14ac:dyDescent="0.2">
      <c r="A174" s="471"/>
      <c r="B174" s="471"/>
      <c r="C174" s="471"/>
      <c r="D174" s="471"/>
      <c r="E174" s="471"/>
      <c r="F174" s="471"/>
      <c r="G174" s="471"/>
      <c r="H174" s="472"/>
      <c r="I174" s="460"/>
      <c r="J174" s="473"/>
      <c r="K174" s="460"/>
      <c r="L174" s="471"/>
      <c r="M174" s="471"/>
      <c r="N174" s="472"/>
      <c r="O174" s="471"/>
    </row>
    <row r="175" spans="1:15" x14ac:dyDescent="0.2">
      <c r="A175" s="471"/>
      <c r="B175" s="471"/>
      <c r="C175" s="471"/>
      <c r="D175" s="471"/>
      <c r="E175" s="471"/>
      <c r="F175" s="471"/>
      <c r="G175" s="471"/>
      <c r="H175" s="472"/>
      <c r="I175" s="460"/>
      <c r="J175" s="473"/>
      <c r="K175" s="460"/>
      <c r="L175" s="471"/>
      <c r="M175" s="471"/>
      <c r="N175" s="472"/>
      <c r="O175" s="471"/>
    </row>
    <row r="176" spans="1:15" x14ac:dyDescent="0.2">
      <c r="A176" s="471"/>
      <c r="B176" s="471"/>
      <c r="C176" s="471"/>
      <c r="D176" s="471"/>
      <c r="E176" s="471"/>
      <c r="F176" s="471"/>
      <c r="G176" s="471"/>
      <c r="H176" s="472"/>
      <c r="I176" s="460"/>
      <c r="J176" s="473"/>
      <c r="K176" s="460"/>
      <c r="L176" s="471"/>
      <c r="M176" s="471"/>
      <c r="N176" s="472"/>
      <c r="O176" s="471"/>
    </row>
    <row r="177" spans="1:15" x14ac:dyDescent="0.2">
      <c r="A177" s="471"/>
      <c r="B177" s="471"/>
      <c r="C177" s="471"/>
      <c r="D177" s="471"/>
      <c r="E177" s="471"/>
      <c r="F177" s="471"/>
      <c r="G177" s="471"/>
      <c r="H177" s="472"/>
      <c r="I177" s="460"/>
      <c r="J177" s="473"/>
      <c r="K177" s="460"/>
      <c r="L177" s="471"/>
      <c r="M177" s="471"/>
      <c r="N177" s="472"/>
      <c r="O177" s="471"/>
    </row>
    <row r="178" spans="1:15" x14ac:dyDescent="0.2">
      <c r="A178" s="471"/>
      <c r="B178" s="471"/>
      <c r="C178" s="471"/>
      <c r="D178" s="471"/>
      <c r="E178" s="471"/>
      <c r="F178" s="471"/>
      <c r="G178" s="471"/>
      <c r="H178" s="472"/>
      <c r="I178" s="460"/>
      <c r="J178" s="473"/>
      <c r="K178" s="460"/>
      <c r="L178" s="471"/>
      <c r="M178" s="471"/>
      <c r="N178" s="472"/>
      <c r="O178" s="471"/>
    </row>
    <row r="179" spans="1:15" x14ac:dyDescent="0.2">
      <c r="A179" s="471"/>
      <c r="B179" s="471"/>
      <c r="C179" s="471"/>
      <c r="D179" s="471"/>
      <c r="E179" s="471"/>
      <c r="F179" s="471"/>
      <c r="G179" s="471"/>
      <c r="H179" s="472"/>
      <c r="I179" s="460"/>
      <c r="J179" s="473"/>
      <c r="K179" s="460"/>
      <c r="L179" s="471"/>
      <c r="M179" s="471"/>
      <c r="N179" s="472"/>
      <c r="O179" s="471"/>
    </row>
    <row r="180" spans="1:15" x14ac:dyDescent="0.2">
      <c r="A180" s="471"/>
      <c r="B180" s="471"/>
      <c r="C180" s="471"/>
      <c r="D180" s="471"/>
      <c r="E180" s="471"/>
      <c r="F180" s="471"/>
      <c r="G180" s="471"/>
      <c r="H180" s="472"/>
      <c r="I180" s="460"/>
      <c r="J180" s="473"/>
      <c r="K180" s="460"/>
      <c r="L180" s="471"/>
      <c r="M180" s="471"/>
      <c r="N180" s="472"/>
      <c r="O180" s="471"/>
    </row>
    <row r="181" spans="1:15" x14ac:dyDescent="0.2">
      <c r="A181" s="471"/>
      <c r="B181" s="471"/>
      <c r="C181" s="471"/>
      <c r="D181" s="471"/>
      <c r="E181" s="471"/>
      <c r="F181" s="471"/>
      <c r="G181" s="471"/>
      <c r="H181" s="472"/>
      <c r="I181" s="460"/>
      <c r="J181" s="473"/>
      <c r="K181" s="460"/>
      <c r="L181" s="471"/>
      <c r="M181" s="471"/>
      <c r="N181" s="472"/>
      <c r="O181" s="471"/>
    </row>
    <row r="182" spans="1:15" x14ac:dyDescent="0.2">
      <c r="A182" s="471"/>
      <c r="B182" s="471"/>
      <c r="C182" s="471"/>
      <c r="D182" s="471"/>
      <c r="E182" s="471"/>
      <c r="F182" s="471"/>
      <c r="G182" s="471"/>
      <c r="H182" s="472"/>
      <c r="I182" s="460"/>
      <c r="J182" s="473"/>
      <c r="K182" s="460"/>
      <c r="L182" s="471"/>
      <c r="M182" s="471"/>
      <c r="N182" s="472"/>
      <c r="O182" s="471"/>
    </row>
    <row r="183" spans="1:15" x14ac:dyDescent="0.2">
      <c r="A183" s="471"/>
      <c r="B183" s="471"/>
      <c r="C183" s="471"/>
      <c r="D183" s="471"/>
      <c r="E183" s="471"/>
      <c r="F183" s="471"/>
      <c r="G183" s="471"/>
      <c r="H183" s="472"/>
      <c r="I183" s="460"/>
      <c r="J183" s="473"/>
      <c r="K183" s="460"/>
      <c r="L183" s="471"/>
      <c r="M183" s="471"/>
      <c r="N183" s="472"/>
      <c r="O183" s="471"/>
    </row>
    <row r="184" spans="1:15" x14ac:dyDescent="0.2">
      <c r="A184" s="471"/>
      <c r="B184" s="471"/>
      <c r="C184" s="471"/>
      <c r="D184" s="471"/>
      <c r="E184" s="471"/>
      <c r="F184" s="471"/>
      <c r="G184" s="471"/>
      <c r="H184" s="472"/>
      <c r="I184" s="460"/>
      <c r="J184" s="473"/>
      <c r="K184" s="460"/>
      <c r="L184" s="471"/>
      <c r="M184" s="471"/>
      <c r="N184" s="472"/>
      <c r="O184" s="471"/>
    </row>
    <row r="185" spans="1:15" x14ac:dyDescent="0.2">
      <c r="A185" s="471"/>
      <c r="B185" s="471"/>
      <c r="C185" s="471"/>
      <c r="D185" s="471"/>
      <c r="E185" s="471"/>
      <c r="F185" s="471"/>
      <c r="G185" s="471"/>
      <c r="H185" s="472"/>
      <c r="I185" s="460"/>
      <c r="J185" s="473"/>
      <c r="K185" s="460"/>
      <c r="L185" s="471"/>
      <c r="M185" s="471"/>
      <c r="N185" s="472"/>
      <c r="O185" s="471"/>
    </row>
    <row r="186" spans="1:15" x14ac:dyDescent="0.2">
      <c r="A186" s="471"/>
      <c r="B186" s="471"/>
      <c r="C186" s="471"/>
      <c r="D186" s="471"/>
      <c r="E186" s="471"/>
      <c r="F186" s="471"/>
      <c r="G186" s="471"/>
      <c r="H186" s="472"/>
      <c r="I186" s="460"/>
      <c r="J186" s="473"/>
      <c r="K186" s="460"/>
      <c r="L186" s="471"/>
      <c r="M186" s="471"/>
      <c r="N186" s="472"/>
      <c r="O186" s="471"/>
    </row>
    <row r="187" spans="1:15" x14ac:dyDescent="0.2">
      <c r="A187" s="471"/>
      <c r="B187" s="471"/>
      <c r="C187" s="471"/>
      <c r="D187" s="471"/>
      <c r="E187" s="471"/>
      <c r="F187" s="471"/>
      <c r="G187" s="471"/>
      <c r="H187" s="472"/>
      <c r="I187" s="460"/>
      <c r="J187" s="473"/>
      <c r="K187" s="460"/>
      <c r="L187" s="471"/>
      <c r="M187" s="471"/>
      <c r="N187" s="472"/>
      <c r="O187" s="471"/>
    </row>
    <row r="188" spans="1:15" x14ac:dyDescent="0.2">
      <c r="A188" s="471"/>
      <c r="B188" s="471"/>
      <c r="C188" s="471"/>
      <c r="D188" s="471"/>
      <c r="E188" s="471"/>
      <c r="F188" s="471"/>
      <c r="G188" s="471"/>
      <c r="H188" s="472"/>
      <c r="I188" s="460"/>
      <c r="J188" s="473"/>
      <c r="K188" s="460"/>
      <c r="L188" s="471"/>
      <c r="M188" s="471"/>
      <c r="N188" s="472"/>
      <c r="O188" s="471"/>
    </row>
    <row r="189" spans="1:15" x14ac:dyDescent="0.2">
      <c r="A189" s="471"/>
      <c r="B189" s="471"/>
      <c r="C189" s="471"/>
      <c r="D189" s="471"/>
      <c r="E189" s="471"/>
      <c r="F189" s="471"/>
      <c r="G189" s="471"/>
      <c r="H189" s="472"/>
      <c r="I189" s="460"/>
      <c r="J189" s="473"/>
      <c r="K189" s="460"/>
      <c r="L189" s="471"/>
      <c r="M189" s="471"/>
      <c r="N189" s="472"/>
      <c r="O189" s="471"/>
    </row>
    <row r="190" spans="1:15" x14ac:dyDescent="0.2">
      <c r="A190" s="471"/>
      <c r="B190" s="471"/>
      <c r="C190" s="471"/>
      <c r="D190" s="471"/>
      <c r="E190" s="471"/>
      <c r="F190" s="471"/>
      <c r="G190" s="471"/>
      <c r="H190" s="472"/>
      <c r="I190" s="460"/>
      <c r="J190" s="473"/>
      <c r="K190" s="460"/>
      <c r="L190" s="471"/>
      <c r="M190" s="471"/>
      <c r="N190" s="472"/>
      <c r="O190" s="471"/>
    </row>
    <row r="191" spans="1:15" x14ac:dyDescent="0.2">
      <c r="A191" s="471"/>
      <c r="B191" s="471"/>
      <c r="C191" s="471"/>
      <c r="D191" s="471"/>
      <c r="E191" s="471"/>
      <c r="F191" s="471"/>
      <c r="G191" s="471"/>
      <c r="H191" s="472"/>
      <c r="I191" s="460"/>
      <c r="J191" s="473"/>
      <c r="K191" s="460"/>
      <c r="L191" s="471"/>
      <c r="M191" s="471"/>
      <c r="N191" s="472"/>
      <c r="O191" s="471"/>
    </row>
    <row r="192" spans="1:15" x14ac:dyDescent="0.2">
      <c r="A192" s="471"/>
      <c r="B192" s="471"/>
      <c r="C192" s="471"/>
      <c r="D192" s="471"/>
      <c r="E192" s="471"/>
      <c r="F192" s="471"/>
      <c r="G192" s="471"/>
      <c r="H192" s="472"/>
      <c r="I192" s="460"/>
      <c r="J192" s="473"/>
      <c r="K192" s="460"/>
      <c r="L192" s="471"/>
      <c r="M192" s="471"/>
      <c r="N192" s="472"/>
      <c r="O192" s="471"/>
    </row>
    <row r="193" spans="1:15" x14ac:dyDescent="0.2">
      <c r="A193" s="471"/>
      <c r="B193" s="471"/>
      <c r="C193" s="471"/>
      <c r="D193" s="471"/>
      <c r="E193" s="471"/>
      <c r="F193" s="471"/>
      <c r="G193" s="471"/>
      <c r="H193" s="472"/>
      <c r="I193" s="460"/>
      <c r="J193" s="473"/>
      <c r="K193" s="460"/>
      <c r="L193" s="471"/>
      <c r="M193" s="471"/>
      <c r="N193" s="472"/>
      <c r="O193" s="471"/>
    </row>
    <row r="194" spans="1:15" x14ac:dyDescent="0.2">
      <c r="A194" s="471"/>
      <c r="B194" s="471"/>
      <c r="C194" s="471"/>
      <c r="D194" s="471"/>
      <c r="E194" s="471"/>
      <c r="F194" s="471"/>
      <c r="G194" s="471"/>
      <c r="H194" s="472"/>
      <c r="I194" s="460"/>
      <c r="J194" s="473"/>
      <c r="K194" s="460"/>
      <c r="L194" s="471"/>
      <c r="M194" s="471"/>
      <c r="N194" s="472"/>
      <c r="O194" s="471"/>
    </row>
    <row r="195" spans="1:15" x14ac:dyDescent="0.2">
      <c r="A195" s="471"/>
      <c r="B195" s="471"/>
      <c r="C195" s="471"/>
      <c r="D195" s="471"/>
      <c r="E195" s="471"/>
      <c r="F195" s="471"/>
      <c r="G195" s="471"/>
      <c r="H195" s="472"/>
      <c r="I195" s="460"/>
      <c r="J195" s="473"/>
      <c r="K195" s="460"/>
      <c r="L195" s="471"/>
      <c r="M195" s="471"/>
      <c r="N195" s="472"/>
      <c r="O195" s="471"/>
    </row>
    <row r="196" spans="1:15" x14ac:dyDescent="0.2">
      <c r="A196" s="471"/>
      <c r="B196" s="471"/>
      <c r="C196" s="471"/>
      <c r="D196" s="471"/>
      <c r="E196" s="471"/>
      <c r="F196" s="471"/>
      <c r="G196" s="471"/>
      <c r="H196" s="472"/>
      <c r="I196" s="460"/>
      <c r="J196" s="473"/>
      <c r="K196" s="460"/>
      <c r="L196" s="471"/>
      <c r="M196" s="471"/>
      <c r="N196" s="472"/>
      <c r="O196" s="471"/>
    </row>
    <row r="197" spans="1:15" x14ac:dyDescent="0.2">
      <c r="A197" s="471"/>
      <c r="B197" s="471"/>
      <c r="C197" s="471"/>
      <c r="D197" s="471"/>
      <c r="E197" s="471"/>
      <c r="F197" s="471"/>
      <c r="G197" s="471"/>
      <c r="H197" s="472"/>
      <c r="I197" s="460"/>
      <c r="J197" s="473"/>
      <c r="K197" s="460"/>
      <c r="L197" s="471"/>
      <c r="M197" s="471"/>
      <c r="N197" s="472"/>
      <c r="O197" s="471"/>
    </row>
    <row r="198" spans="1:15" x14ac:dyDescent="0.2">
      <c r="A198" s="471"/>
      <c r="B198" s="471"/>
      <c r="C198" s="471"/>
      <c r="D198" s="471"/>
      <c r="E198" s="471"/>
      <c r="F198" s="471"/>
      <c r="G198" s="471"/>
      <c r="H198" s="472"/>
      <c r="I198" s="460"/>
      <c r="J198" s="473"/>
      <c r="K198" s="460"/>
      <c r="L198" s="471"/>
      <c r="M198" s="471"/>
      <c r="N198" s="472"/>
      <c r="O198" s="471"/>
    </row>
    <row r="199" spans="1:15" x14ac:dyDescent="0.2">
      <c r="A199" s="471"/>
      <c r="B199" s="471"/>
      <c r="C199" s="471"/>
      <c r="D199" s="471"/>
      <c r="E199" s="471"/>
      <c r="F199" s="471"/>
      <c r="G199" s="471"/>
      <c r="H199" s="472"/>
      <c r="I199" s="460"/>
      <c r="J199" s="473"/>
      <c r="K199" s="460"/>
      <c r="L199" s="471"/>
      <c r="M199" s="471"/>
      <c r="N199" s="472"/>
      <c r="O199" s="471"/>
    </row>
    <row r="200" spans="1:15" x14ac:dyDescent="0.2">
      <c r="A200" s="471"/>
      <c r="B200" s="471"/>
      <c r="C200" s="471"/>
      <c r="D200" s="471"/>
      <c r="E200" s="471"/>
      <c r="F200" s="471"/>
      <c r="G200" s="471"/>
      <c r="H200" s="472"/>
      <c r="I200" s="460"/>
      <c r="J200" s="473"/>
      <c r="K200" s="460"/>
      <c r="L200" s="471"/>
      <c r="M200" s="471"/>
      <c r="N200" s="472"/>
      <c r="O200" s="471"/>
    </row>
    <row r="201" spans="1:15" x14ac:dyDescent="0.2">
      <c r="A201" s="471"/>
      <c r="B201" s="471"/>
      <c r="C201" s="471"/>
      <c r="D201" s="471"/>
      <c r="E201" s="471"/>
      <c r="F201" s="471"/>
      <c r="G201" s="471"/>
      <c r="H201" s="472"/>
      <c r="I201" s="460"/>
      <c r="J201" s="473"/>
      <c r="K201" s="460"/>
      <c r="L201" s="471"/>
      <c r="M201" s="471"/>
      <c r="N201" s="472"/>
      <c r="O201" s="471"/>
    </row>
    <row r="202" spans="1:15" x14ac:dyDescent="0.2">
      <c r="A202" s="471"/>
      <c r="B202" s="471"/>
      <c r="C202" s="471"/>
      <c r="D202" s="471"/>
      <c r="E202" s="471"/>
      <c r="F202" s="471"/>
      <c r="G202" s="471"/>
      <c r="H202" s="472"/>
      <c r="I202" s="460"/>
      <c r="J202" s="473"/>
      <c r="K202" s="460"/>
      <c r="L202" s="471"/>
      <c r="M202" s="471"/>
      <c r="N202" s="472"/>
      <c r="O202" s="471"/>
    </row>
    <row r="203" spans="1:15" x14ac:dyDescent="0.2">
      <c r="A203" s="471"/>
      <c r="B203" s="471"/>
      <c r="C203" s="471"/>
      <c r="D203" s="471"/>
      <c r="E203" s="471"/>
      <c r="F203" s="471"/>
      <c r="G203" s="471"/>
      <c r="H203" s="472"/>
      <c r="I203" s="460"/>
      <c r="J203" s="473"/>
      <c r="K203" s="460"/>
      <c r="L203" s="471"/>
      <c r="M203" s="471"/>
      <c r="N203" s="472"/>
      <c r="O203" s="471"/>
    </row>
    <row r="204" spans="1:15" x14ac:dyDescent="0.2">
      <c r="A204" s="471"/>
      <c r="B204" s="471"/>
      <c r="C204" s="471"/>
      <c r="D204" s="471"/>
      <c r="E204" s="471"/>
      <c r="F204" s="471"/>
      <c r="G204" s="471"/>
      <c r="H204" s="472"/>
      <c r="I204" s="460"/>
      <c r="J204" s="473"/>
      <c r="K204" s="460"/>
      <c r="L204" s="471"/>
      <c r="M204" s="471"/>
      <c r="N204" s="472"/>
      <c r="O204" s="471"/>
    </row>
    <row r="205" spans="1:15" x14ac:dyDescent="0.2">
      <c r="A205" s="471"/>
      <c r="B205" s="471"/>
      <c r="C205" s="471"/>
      <c r="D205" s="471"/>
      <c r="E205" s="471"/>
      <c r="F205" s="471"/>
      <c r="G205" s="471"/>
      <c r="H205" s="472"/>
      <c r="I205" s="460"/>
      <c r="J205" s="473"/>
      <c r="K205" s="460"/>
      <c r="L205" s="471"/>
      <c r="M205" s="471"/>
      <c r="N205" s="472"/>
      <c r="O205" s="471"/>
    </row>
    <row r="206" spans="1:15" x14ac:dyDescent="0.2">
      <c r="A206" s="471"/>
      <c r="B206" s="471"/>
      <c r="C206" s="471"/>
      <c r="D206" s="471"/>
      <c r="E206" s="471"/>
      <c r="F206" s="471"/>
      <c r="G206" s="471"/>
      <c r="H206" s="472"/>
      <c r="I206" s="460"/>
      <c r="J206" s="473"/>
      <c r="K206" s="460"/>
      <c r="L206" s="471"/>
      <c r="M206" s="471"/>
      <c r="N206" s="472"/>
      <c r="O206" s="471"/>
    </row>
    <row r="207" spans="1:15" x14ac:dyDescent="0.2">
      <c r="A207" s="471"/>
      <c r="B207" s="471"/>
      <c r="C207" s="471"/>
      <c r="D207" s="471"/>
      <c r="E207" s="471"/>
      <c r="F207" s="471"/>
      <c r="G207" s="471"/>
      <c r="H207" s="472"/>
      <c r="I207" s="460"/>
      <c r="J207" s="473"/>
      <c r="K207" s="460"/>
      <c r="L207" s="471"/>
      <c r="M207" s="471"/>
      <c r="N207" s="472"/>
      <c r="O207" s="471"/>
    </row>
    <row r="208" spans="1:15" x14ac:dyDescent="0.2">
      <c r="A208" s="471"/>
      <c r="B208" s="471"/>
      <c r="C208" s="471"/>
      <c r="D208" s="471"/>
      <c r="E208" s="471"/>
      <c r="F208" s="471"/>
      <c r="G208" s="471"/>
      <c r="H208" s="472"/>
      <c r="I208" s="460"/>
      <c r="J208" s="473"/>
      <c r="K208" s="460"/>
      <c r="L208" s="471"/>
      <c r="M208" s="471"/>
      <c r="N208" s="472"/>
      <c r="O208" s="471"/>
    </row>
    <row r="209" spans="1:15" x14ac:dyDescent="0.2">
      <c r="A209" s="471"/>
      <c r="B209" s="471"/>
      <c r="C209" s="471"/>
      <c r="D209" s="471"/>
      <c r="E209" s="471"/>
      <c r="F209" s="471"/>
      <c r="G209" s="471"/>
      <c r="H209" s="472"/>
      <c r="I209" s="460"/>
      <c r="J209" s="473"/>
      <c r="K209" s="460"/>
      <c r="L209" s="471"/>
      <c r="M209" s="471"/>
      <c r="N209" s="472"/>
      <c r="O209" s="471"/>
    </row>
    <row r="210" spans="1:15" x14ac:dyDescent="0.2">
      <c r="A210" s="471"/>
      <c r="B210" s="471"/>
      <c r="C210" s="471"/>
      <c r="D210" s="471"/>
      <c r="E210" s="471"/>
      <c r="F210" s="471"/>
      <c r="G210" s="471"/>
      <c r="H210" s="472"/>
      <c r="I210" s="460"/>
      <c r="J210" s="473"/>
      <c r="K210" s="460"/>
      <c r="L210" s="471"/>
      <c r="M210" s="471"/>
      <c r="N210" s="472"/>
      <c r="O210" s="471"/>
    </row>
    <row r="211" spans="1:15" x14ac:dyDescent="0.2">
      <c r="A211" s="471"/>
      <c r="B211" s="471"/>
      <c r="C211" s="471"/>
      <c r="D211" s="471"/>
      <c r="E211" s="471"/>
      <c r="F211" s="471"/>
      <c r="G211" s="471"/>
      <c r="H211" s="472"/>
      <c r="I211" s="460"/>
      <c r="J211" s="473"/>
      <c r="K211" s="460"/>
      <c r="L211" s="471"/>
      <c r="M211" s="471"/>
      <c r="N211" s="472"/>
      <c r="O211" s="471"/>
    </row>
    <row r="212" spans="1:15" x14ac:dyDescent="0.2">
      <c r="A212" s="471"/>
      <c r="B212" s="471"/>
      <c r="C212" s="471"/>
      <c r="D212" s="471"/>
      <c r="E212" s="471"/>
      <c r="F212" s="471"/>
      <c r="G212" s="471"/>
      <c r="H212" s="472"/>
      <c r="I212" s="460"/>
      <c r="J212" s="473"/>
      <c r="K212" s="460"/>
      <c r="L212" s="471"/>
      <c r="M212" s="471"/>
      <c r="N212" s="472"/>
      <c r="O212" s="471"/>
    </row>
    <row r="213" spans="1:15" x14ac:dyDescent="0.2">
      <c r="A213" s="471"/>
      <c r="B213" s="471"/>
      <c r="C213" s="471"/>
      <c r="D213" s="471"/>
      <c r="E213" s="471"/>
      <c r="F213" s="471"/>
      <c r="G213" s="471"/>
      <c r="H213" s="472"/>
      <c r="I213" s="460"/>
      <c r="J213" s="473"/>
      <c r="K213" s="460"/>
      <c r="L213" s="471"/>
      <c r="M213" s="471"/>
      <c r="N213" s="472"/>
      <c r="O213" s="471"/>
    </row>
    <row r="214" spans="1:15" x14ac:dyDescent="0.2">
      <c r="A214" s="471"/>
      <c r="B214" s="471"/>
      <c r="C214" s="471"/>
      <c r="D214" s="471"/>
      <c r="E214" s="471"/>
      <c r="F214" s="471"/>
      <c r="G214" s="471"/>
      <c r="H214" s="472"/>
      <c r="I214" s="460"/>
      <c r="J214" s="473"/>
      <c r="K214" s="460"/>
      <c r="L214" s="471"/>
      <c r="M214" s="471"/>
      <c r="N214" s="472"/>
      <c r="O214" s="471"/>
    </row>
    <row r="215" spans="1:15" x14ac:dyDescent="0.2">
      <c r="A215" s="471"/>
      <c r="B215" s="471"/>
      <c r="C215" s="471"/>
      <c r="D215" s="471"/>
      <c r="E215" s="471"/>
      <c r="F215" s="471"/>
      <c r="G215" s="471"/>
      <c r="H215" s="472"/>
      <c r="I215" s="460"/>
      <c r="J215" s="473"/>
      <c r="K215" s="460"/>
      <c r="L215" s="471"/>
      <c r="M215" s="471"/>
      <c r="N215" s="472"/>
      <c r="O215" s="471"/>
    </row>
    <row r="216" spans="1:15" x14ac:dyDescent="0.2">
      <c r="A216" s="471"/>
      <c r="B216" s="471"/>
      <c r="C216" s="471"/>
      <c r="D216" s="471"/>
      <c r="E216" s="471"/>
      <c r="F216" s="471"/>
      <c r="G216" s="471"/>
      <c r="H216" s="472"/>
      <c r="I216" s="460"/>
      <c r="J216" s="473"/>
      <c r="K216" s="460"/>
      <c r="L216" s="471"/>
      <c r="M216" s="471"/>
      <c r="N216" s="472"/>
      <c r="O216" s="471"/>
    </row>
    <row r="217" spans="1:15" x14ac:dyDescent="0.2">
      <c r="A217" s="471"/>
      <c r="B217" s="471"/>
      <c r="C217" s="471"/>
      <c r="D217" s="471"/>
      <c r="E217" s="471"/>
      <c r="F217" s="471"/>
      <c r="G217" s="471"/>
      <c r="H217" s="472"/>
      <c r="I217" s="460"/>
      <c r="J217" s="473"/>
      <c r="K217" s="460"/>
      <c r="L217" s="471"/>
      <c r="M217" s="471"/>
      <c r="N217" s="472"/>
      <c r="O217" s="471"/>
    </row>
    <row r="218" spans="1:15" x14ac:dyDescent="0.2">
      <c r="A218" s="471"/>
      <c r="B218" s="471"/>
      <c r="C218" s="471"/>
      <c r="D218" s="471"/>
      <c r="E218" s="471"/>
      <c r="F218" s="471"/>
      <c r="G218" s="471"/>
      <c r="H218" s="472"/>
      <c r="I218" s="460"/>
      <c r="J218" s="473"/>
      <c r="K218" s="460"/>
      <c r="L218" s="471"/>
      <c r="M218" s="471"/>
      <c r="N218" s="472"/>
      <c r="O218" s="471"/>
    </row>
    <row r="219" spans="1:15" x14ac:dyDescent="0.2">
      <c r="A219" s="471"/>
      <c r="B219" s="471"/>
      <c r="C219" s="471"/>
      <c r="D219" s="471"/>
      <c r="E219" s="471"/>
      <c r="F219" s="471"/>
      <c r="G219" s="471"/>
      <c r="H219" s="472"/>
      <c r="I219" s="460"/>
      <c r="J219" s="473"/>
      <c r="K219" s="460"/>
      <c r="L219" s="471"/>
      <c r="M219" s="471"/>
      <c r="N219" s="472"/>
      <c r="O219" s="471"/>
    </row>
    <row r="220" spans="1:15" x14ac:dyDescent="0.2">
      <c r="A220" s="471"/>
      <c r="B220" s="471"/>
      <c r="C220" s="471"/>
      <c r="D220" s="471"/>
      <c r="E220" s="471"/>
      <c r="F220" s="471"/>
      <c r="G220" s="471"/>
      <c r="H220" s="472"/>
      <c r="I220" s="460"/>
      <c r="J220" s="473"/>
      <c r="K220" s="460"/>
      <c r="L220" s="471"/>
      <c r="M220" s="471"/>
      <c r="N220" s="472"/>
      <c r="O220" s="471"/>
    </row>
    <row r="221" spans="1:15" x14ac:dyDescent="0.2">
      <c r="A221" s="471"/>
      <c r="B221" s="471"/>
      <c r="C221" s="471"/>
      <c r="D221" s="471"/>
      <c r="E221" s="471"/>
      <c r="F221" s="471"/>
      <c r="G221" s="471"/>
      <c r="H221" s="472"/>
      <c r="I221" s="460"/>
      <c r="J221" s="473"/>
      <c r="K221" s="460"/>
      <c r="L221" s="471"/>
      <c r="M221" s="471"/>
      <c r="N221" s="472"/>
      <c r="O221" s="471"/>
    </row>
    <row r="222" spans="1:15" x14ac:dyDescent="0.2">
      <c r="A222" s="471"/>
      <c r="B222" s="471"/>
      <c r="C222" s="471"/>
      <c r="D222" s="471"/>
      <c r="E222" s="471"/>
      <c r="F222" s="471"/>
      <c r="G222" s="471"/>
      <c r="H222" s="472"/>
      <c r="I222" s="460"/>
      <c r="J222" s="473"/>
      <c r="K222" s="460"/>
      <c r="L222" s="471"/>
      <c r="M222" s="471"/>
      <c r="N222" s="472"/>
      <c r="O222" s="471"/>
    </row>
    <row r="223" spans="1:15" x14ac:dyDescent="0.2">
      <c r="A223" s="471"/>
      <c r="B223" s="471"/>
      <c r="C223" s="471"/>
      <c r="D223" s="471"/>
      <c r="E223" s="471"/>
      <c r="F223" s="471"/>
      <c r="G223" s="471"/>
      <c r="H223" s="472"/>
      <c r="I223" s="460"/>
      <c r="J223" s="473"/>
      <c r="K223" s="460"/>
      <c r="L223" s="471"/>
      <c r="M223" s="471"/>
      <c r="N223" s="472"/>
      <c r="O223" s="471"/>
    </row>
    <row r="224" spans="1:15" x14ac:dyDescent="0.2">
      <c r="A224" s="471"/>
      <c r="B224" s="471"/>
      <c r="C224" s="471"/>
      <c r="D224" s="471"/>
      <c r="E224" s="471"/>
      <c r="F224" s="471"/>
      <c r="G224" s="471"/>
      <c r="H224" s="472"/>
      <c r="I224" s="460"/>
      <c r="J224" s="473"/>
      <c r="K224" s="460"/>
      <c r="L224" s="471"/>
      <c r="M224" s="471"/>
      <c r="N224" s="472"/>
      <c r="O224" s="471"/>
    </row>
    <row r="225" spans="1:15" x14ac:dyDescent="0.2">
      <c r="A225" s="471"/>
      <c r="B225" s="471"/>
      <c r="C225" s="471"/>
      <c r="D225" s="471"/>
      <c r="E225" s="471"/>
      <c r="F225" s="471"/>
      <c r="G225" s="471"/>
      <c r="H225" s="472"/>
      <c r="I225" s="460"/>
      <c r="J225" s="473"/>
      <c r="K225" s="460"/>
      <c r="L225" s="471"/>
      <c r="M225" s="471"/>
      <c r="N225" s="472"/>
      <c r="O225" s="471"/>
    </row>
    <row r="226" spans="1:15" x14ac:dyDescent="0.2">
      <c r="A226" s="471"/>
      <c r="B226" s="471"/>
      <c r="C226" s="471"/>
      <c r="D226" s="471"/>
      <c r="E226" s="471"/>
      <c r="F226" s="471"/>
      <c r="G226" s="471"/>
      <c r="H226" s="472"/>
      <c r="I226" s="460"/>
      <c r="J226" s="473"/>
      <c r="K226" s="460"/>
      <c r="L226" s="471"/>
      <c r="M226" s="471"/>
      <c r="N226" s="472"/>
      <c r="O226" s="471"/>
    </row>
    <row r="227" spans="1:15" x14ac:dyDescent="0.2">
      <c r="A227" s="471"/>
      <c r="B227" s="471"/>
      <c r="C227" s="471"/>
      <c r="D227" s="471"/>
      <c r="E227" s="471"/>
      <c r="F227" s="471"/>
      <c r="G227" s="471"/>
      <c r="H227" s="472"/>
      <c r="I227" s="460"/>
      <c r="J227" s="473"/>
      <c r="K227" s="460"/>
      <c r="L227" s="471"/>
      <c r="M227" s="471"/>
      <c r="N227" s="472"/>
      <c r="O227" s="471"/>
    </row>
    <row r="228" spans="1:15" x14ac:dyDescent="0.2">
      <c r="A228" s="471"/>
      <c r="B228" s="471"/>
      <c r="C228" s="471"/>
      <c r="D228" s="471"/>
      <c r="E228" s="471"/>
      <c r="F228" s="471"/>
      <c r="G228" s="471"/>
      <c r="H228" s="472"/>
      <c r="I228" s="460"/>
      <c r="J228" s="473"/>
      <c r="K228" s="460"/>
      <c r="L228" s="471"/>
      <c r="M228" s="471"/>
      <c r="N228" s="472"/>
      <c r="O228" s="471"/>
    </row>
    <row r="229" spans="1:15" x14ac:dyDescent="0.2">
      <c r="A229" s="471"/>
      <c r="B229" s="471"/>
      <c r="C229" s="471"/>
      <c r="D229" s="471"/>
      <c r="E229" s="471"/>
      <c r="F229" s="471"/>
      <c r="G229" s="471"/>
      <c r="H229" s="472"/>
      <c r="I229" s="460"/>
      <c r="J229" s="473"/>
      <c r="K229" s="460"/>
      <c r="L229" s="471"/>
      <c r="M229" s="471"/>
      <c r="N229" s="472"/>
      <c r="O229" s="471"/>
    </row>
    <row r="230" spans="1:15" x14ac:dyDescent="0.2">
      <c r="A230" s="471"/>
      <c r="B230" s="471"/>
      <c r="C230" s="471"/>
      <c r="D230" s="471"/>
      <c r="E230" s="471"/>
      <c r="F230" s="471"/>
      <c r="G230" s="471"/>
      <c r="H230" s="472"/>
      <c r="I230" s="460"/>
      <c r="J230" s="473"/>
      <c r="K230" s="460"/>
      <c r="L230" s="471"/>
      <c r="M230" s="471"/>
      <c r="N230" s="472"/>
      <c r="O230" s="471"/>
    </row>
    <row r="231" spans="1:15" x14ac:dyDescent="0.2">
      <c r="A231" s="471"/>
      <c r="B231" s="471"/>
      <c r="C231" s="471"/>
      <c r="D231" s="471"/>
      <c r="E231" s="471"/>
      <c r="F231" s="471"/>
      <c r="G231" s="471"/>
      <c r="H231" s="472"/>
      <c r="I231" s="460"/>
      <c r="J231" s="473"/>
      <c r="K231" s="460"/>
      <c r="L231" s="471"/>
      <c r="M231" s="471"/>
      <c r="N231" s="472"/>
      <c r="O231" s="471"/>
    </row>
    <row r="232" spans="1:15" x14ac:dyDescent="0.2">
      <c r="A232" s="471"/>
      <c r="B232" s="471"/>
      <c r="C232" s="471"/>
      <c r="D232" s="471"/>
      <c r="E232" s="471"/>
      <c r="F232" s="471"/>
      <c r="G232" s="471"/>
      <c r="H232" s="472"/>
      <c r="I232" s="460"/>
      <c r="J232" s="473"/>
      <c r="K232" s="460"/>
      <c r="L232" s="471"/>
      <c r="M232" s="471"/>
      <c r="N232" s="472"/>
      <c r="O232" s="471"/>
    </row>
    <row r="233" spans="1:15" x14ac:dyDescent="0.2">
      <c r="A233" s="471"/>
      <c r="B233" s="471"/>
      <c r="C233" s="471"/>
      <c r="D233" s="471"/>
      <c r="E233" s="471"/>
      <c r="F233" s="471"/>
      <c r="G233" s="471"/>
      <c r="H233" s="472"/>
      <c r="I233" s="460"/>
      <c r="J233" s="473"/>
      <c r="K233" s="460"/>
      <c r="L233" s="471"/>
      <c r="M233" s="471"/>
      <c r="N233" s="472"/>
      <c r="O233" s="471"/>
    </row>
    <row r="234" spans="1:15" x14ac:dyDescent="0.2">
      <c r="A234" s="471"/>
      <c r="B234" s="471"/>
      <c r="C234" s="471"/>
      <c r="D234" s="471"/>
      <c r="E234" s="471"/>
      <c r="F234" s="471"/>
      <c r="G234" s="471"/>
      <c r="H234" s="472"/>
      <c r="I234" s="460"/>
      <c r="J234" s="473"/>
      <c r="K234" s="460"/>
      <c r="L234" s="471"/>
      <c r="M234" s="471"/>
      <c r="N234" s="472"/>
      <c r="O234" s="471"/>
    </row>
    <row r="235" spans="1:15" x14ac:dyDescent="0.2">
      <c r="A235" s="471"/>
      <c r="B235" s="471"/>
      <c r="C235" s="471"/>
      <c r="D235" s="471"/>
      <c r="E235" s="471"/>
      <c r="F235" s="471"/>
      <c r="G235" s="471"/>
      <c r="H235" s="472"/>
      <c r="I235" s="460"/>
      <c r="J235" s="473"/>
      <c r="K235" s="460"/>
      <c r="L235" s="471"/>
      <c r="M235" s="471"/>
      <c r="N235" s="472"/>
      <c r="O235" s="471"/>
    </row>
    <row r="236" spans="1:15" x14ac:dyDescent="0.2">
      <c r="A236" s="471"/>
      <c r="B236" s="471"/>
      <c r="C236" s="471"/>
      <c r="D236" s="471"/>
      <c r="E236" s="471"/>
      <c r="F236" s="471"/>
      <c r="G236" s="471"/>
      <c r="H236" s="472"/>
      <c r="I236" s="460"/>
      <c r="J236" s="473"/>
      <c r="K236" s="460"/>
      <c r="L236" s="471"/>
      <c r="M236" s="471"/>
      <c r="N236" s="472"/>
      <c r="O236" s="471"/>
    </row>
    <row r="237" spans="1:15" x14ac:dyDescent="0.2">
      <c r="A237" s="471"/>
      <c r="B237" s="471"/>
      <c r="C237" s="471"/>
      <c r="D237" s="471"/>
      <c r="E237" s="471"/>
      <c r="F237" s="471"/>
      <c r="G237" s="471"/>
      <c r="H237" s="472"/>
      <c r="I237" s="460"/>
      <c r="J237" s="473"/>
      <c r="K237" s="460"/>
      <c r="L237" s="471"/>
      <c r="M237" s="471"/>
      <c r="N237" s="472"/>
      <c r="O237" s="471"/>
    </row>
    <row r="238" spans="1:15" x14ac:dyDescent="0.2">
      <c r="A238" s="471"/>
      <c r="B238" s="471"/>
      <c r="C238" s="471"/>
      <c r="D238" s="471"/>
      <c r="E238" s="471"/>
      <c r="F238" s="471"/>
      <c r="G238" s="471"/>
      <c r="H238" s="472"/>
      <c r="I238" s="460"/>
      <c r="J238" s="473"/>
      <c r="K238" s="460"/>
      <c r="L238" s="471"/>
      <c r="M238" s="471"/>
      <c r="N238" s="472"/>
      <c r="O238" s="471"/>
    </row>
    <row r="239" spans="1:15" x14ac:dyDescent="0.2">
      <c r="A239" s="471"/>
      <c r="B239" s="471"/>
      <c r="C239" s="471"/>
      <c r="D239" s="471"/>
      <c r="E239" s="471"/>
      <c r="F239" s="471"/>
      <c r="G239" s="471"/>
      <c r="H239" s="472"/>
      <c r="I239" s="460"/>
      <c r="J239" s="473"/>
      <c r="K239" s="460"/>
      <c r="L239" s="471"/>
      <c r="M239" s="471"/>
      <c r="N239" s="472"/>
      <c r="O239" s="471"/>
    </row>
    <row r="240" spans="1:15" x14ac:dyDescent="0.2">
      <c r="A240" s="471"/>
      <c r="B240" s="471"/>
      <c r="C240" s="471"/>
      <c r="D240" s="471"/>
      <c r="E240" s="471"/>
      <c r="F240" s="471"/>
      <c r="G240" s="471"/>
      <c r="H240" s="472"/>
      <c r="I240" s="460"/>
      <c r="J240" s="473"/>
      <c r="K240" s="460"/>
      <c r="L240" s="471"/>
      <c r="M240" s="471"/>
      <c r="N240" s="472"/>
      <c r="O240" s="471"/>
    </row>
    <row r="241" spans="1:15" x14ac:dyDescent="0.2">
      <c r="A241" s="471"/>
      <c r="B241" s="471"/>
      <c r="C241" s="471"/>
      <c r="D241" s="471"/>
      <c r="E241" s="471"/>
      <c r="F241" s="471"/>
      <c r="G241" s="471"/>
      <c r="H241" s="472"/>
      <c r="I241" s="460"/>
      <c r="J241" s="473"/>
      <c r="K241" s="460"/>
      <c r="L241" s="471"/>
      <c r="M241" s="471"/>
      <c r="N241" s="472"/>
      <c r="O241" s="471"/>
    </row>
    <row r="242" spans="1:15" x14ac:dyDescent="0.2">
      <c r="A242" s="471"/>
      <c r="B242" s="471"/>
      <c r="C242" s="471"/>
      <c r="D242" s="471"/>
      <c r="E242" s="471"/>
      <c r="F242" s="471"/>
      <c r="G242" s="471"/>
      <c r="H242" s="472"/>
      <c r="I242" s="460"/>
      <c r="J242" s="473"/>
      <c r="K242" s="460"/>
      <c r="L242" s="471"/>
      <c r="M242" s="471"/>
      <c r="N242" s="472"/>
      <c r="O242" s="471"/>
    </row>
    <row r="243" spans="1:15" x14ac:dyDescent="0.2">
      <c r="A243" s="471"/>
      <c r="B243" s="471"/>
      <c r="C243" s="471"/>
      <c r="D243" s="471"/>
      <c r="E243" s="471"/>
      <c r="F243" s="471"/>
      <c r="G243" s="471"/>
      <c r="H243" s="472"/>
      <c r="I243" s="460"/>
      <c r="J243" s="473"/>
      <c r="K243" s="460"/>
      <c r="L243" s="471"/>
      <c r="M243" s="471"/>
      <c r="N243" s="472"/>
      <c r="O243" s="471"/>
    </row>
    <row r="244" spans="1:15" x14ac:dyDescent="0.2">
      <c r="A244" s="471"/>
      <c r="B244" s="471"/>
      <c r="C244" s="471"/>
      <c r="D244" s="471"/>
      <c r="E244" s="471"/>
      <c r="F244" s="471"/>
      <c r="G244" s="471"/>
      <c r="H244" s="472"/>
      <c r="I244" s="460"/>
      <c r="J244" s="473"/>
      <c r="K244" s="460"/>
      <c r="L244" s="471"/>
      <c r="M244" s="471"/>
      <c r="N244" s="472"/>
      <c r="O244" s="471"/>
    </row>
    <row r="245" spans="1:15" x14ac:dyDescent="0.2">
      <c r="A245" s="471"/>
      <c r="B245" s="471"/>
      <c r="C245" s="471"/>
      <c r="D245" s="471"/>
      <c r="E245" s="471"/>
      <c r="F245" s="471"/>
      <c r="G245" s="471"/>
      <c r="H245" s="472"/>
      <c r="I245" s="460"/>
      <c r="J245" s="473"/>
      <c r="K245" s="460"/>
      <c r="L245" s="471"/>
      <c r="M245" s="471"/>
      <c r="N245" s="472"/>
      <c r="O245" s="471"/>
    </row>
    <row r="246" spans="1:15" x14ac:dyDescent="0.2">
      <c r="A246" s="471"/>
      <c r="B246" s="471"/>
      <c r="C246" s="471"/>
      <c r="D246" s="471"/>
      <c r="E246" s="471"/>
      <c r="F246" s="471"/>
      <c r="G246" s="471"/>
      <c r="H246" s="472"/>
      <c r="I246" s="460"/>
      <c r="J246" s="473"/>
      <c r="K246" s="460"/>
      <c r="L246" s="471"/>
      <c r="M246" s="471"/>
      <c r="N246" s="472"/>
      <c r="O246" s="471"/>
    </row>
    <row r="247" spans="1:15" x14ac:dyDescent="0.2">
      <c r="A247" s="471"/>
      <c r="B247" s="471"/>
      <c r="C247" s="471"/>
      <c r="D247" s="471"/>
      <c r="E247" s="471"/>
      <c r="F247" s="471"/>
      <c r="G247" s="471"/>
      <c r="H247" s="472"/>
      <c r="I247" s="460"/>
      <c r="J247" s="473"/>
      <c r="K247" s="460"/>
      <c r="L247" s="471"/>
      <c r="M247" s="471"/>
      <c r="N247" s="472"/>
      <c r="O247" s="471"/>
    </row>
    <row r="248" spans="1:15" x14ac:dyDescent="0.2">
      <c r="A248" s="471"/>
      <c r="B248" s="471"/>
      <c r="C248" s="471"/>
      <c r="D248" s="471"/>
      <c r="E248" s="471"/>
      <c r="F248" s="471"/>
      <c r="G248" s="471"/>
      <c r="H248" s="472"/>
      <c r="I248" s="460"/>
      <c r="J248" s="473"/>
      <c r="K248" s="460"/>
      <c r="L248" s="471"/>
      <c r="M248" s="471"/>
      <c r="N248" s="472"/>
      <c r="O248" s="471"/>
    </row>
    <row r="249" spans="1:15" x14ac:dyDescent="0.2">
      <c r="A249" s="471"/>
      <c r="B249" s="471"/>
      <c r="C249" s="471"/>
      <c r="D249" s="471"/>
      <c r="E249" s="471"/>
      <c r="F249" s="471"/>
      <c r="G249" s="471"/>
      <c r="H249" s="472"/>
      <c r="I249" s="460"/>
      <c r="J249" s="473"/>
      <c r="K249" s="460"/>
      <c r="L249" s="471"/>
      <c r="M249" s="471"/>
      <c r="N249" s="472"/>
      <c r="O249" s="471"/>
    </row>
    <row r="250" spans="1:15" x14ac:dyDescent="0.2">
      <c r="A250" s="471"/>
      <c r="B250" s="471"/>
      <c r="C250" s="471"/>
      <c r="D250" s="471"/>
      <c r="E250" s="471"/>
      <c r="F250" s="471"/>
      <c r="G250" s="471"/>
      <c r="H250" s="472"/>
      <c r="I250" s="460"/>
      <c r="J250" s="473"/>
      <c r="K250" s="460"/>
      <c r="L250" s="471"/>
      <c r="M250" s="471"/>
      <c r="N250" s="472"/>
      <c r="O250" s="471"/>
    </row>
    <row r="251" spans="1:15" x14ac:dyDescent="0.2">
      <c r="A251" s="471"/>
      <c r="B251" s="471"/>
      <c r="C251" s="471"/>
      <c r="D251" s="471"/>
      <c r="E251" s="471"/>
      <c r="F251" s="471"/>
      <c r="G251" s="471"/>
      <c r="H251" s="472"/>
      <c r="I251" s="460"/>
      <c r="J251" s="473"/>
      <c r="K251" s="460"/>
      <c r="L251" s="471"/>
      <c r="M251" s="471"/>
      <c r="N251" s="472"/>
      <c r="O251" s="471"/>
    </row>
    <row r="252" spans="1:15" x14ac:dyDescent="0.2">
      <c r="A252" s="471"/>
      <c r="B252" s="471"/>
      <c r="C252" s="471"/>
      <c r="D252" s="471"/>
      <c r="E252" s="471"/>
      <c r="F252" s="471"/>
      <c r="G252" s="471"/>
      <c r="H252" s="472"/>
      <c r="I252" s="460"/>
      <c r="J252" s="473"/>
      <c r="K252" s="460"/>
      <c r="L252" s="471"/>
      <c r="M252" s="471"/>
      <c r="N252" s="472"/>
      <c r="O252" s="471"/>
    </row>
    <row r="253" spans="1:15" x14ac:dyDescent="0.2">
      <c r="A253" s="471"/>
      <c r="B253" s="471"/>
      <c r="C253" s="471"/>
      <c r="D253" s="471"/>
      <c r="E253" s="471"/>
      <c r="F253" s="471"/>
      <c r="G253" s="471"/>
      <c r="H253" s="472"/>
      <c r="I253" s="460"/>
      <c r="J253" s="473"/>
      <c r="K253" s="460"/>
      <c r="L253" s="471"/>
      <c r="M253" s="471"/>
      <c r="N253" s="472"/>
      <c r="O253" s="471"/>
    </row>
    <row r="254" spans="1:15" x14ac:dyDescent="0.2">
      <c r="A254" s="471"/>
      <c r="B254" s="471"/>
      <c r="C254" s="471"/>
      <c r="D254" s="471"/>
      <c r="E254" s="471"/>
      <c r="F254" s="471"/>
      <c r="G254" s="471"/>
      <c r="H254" s="472"/>
      <c r="I254" s="460"/>
      <c r="J254" s="473"/>
      <c r="K254" s="460"/>
      <c r="L254" s="471"/>
      <c r="M254" s="471"/>
      <c r="N254" s="472"/>
      <c r="O254" s="471"/>
    </row>
    <row r="255" spans="1:15" x14ac:dyDescent="0.2">
      <c r="A255" s="471"/>
      <c r="B255" s="471"/>
      <c r="C255" s="471"/>
      <c r="D255" s="471"/>
      <c r="E255" s="471"/>
      <c r="F255" s="471"/>
      <c r="G255" s="471"/>
      <c r="H255" s="472"/>
      <c r="I255" s="460"/>
      <c r="J255" s="473"/>
      <c r="K255" s="460"/>
      <c r="L255" s="471"/>
      <c r="M255" s="471"/>
      <c r="N255" s="472"/>
      <c r="O255" s="471"/>
    </row>
    <row r="256" spans="1:15" x14ac:dyDescent="0.2">
      <c r="A256" s="471"/>
      <c r="B256" s="471"/>
      <c r="C256" s="471"/>
      <c r="D256" s="471"/>
      <c r="E256" s="471"/>
      <c r="F256" s="471"/>
      <c r="G256" s="471"/>
      <c r="H256" s="472"/>
      <c r="I256" s="460"/>
      <c r="J256" s="473"/>
      <c r="K256" s="460"/>
      <c r="L256" s="471"/>
      <c r="M256" s="471"/>
      <c r="N256" s="472"/>
      <c r="O256" s="471"/>
    </row>
    <row r="257" spans="1:15" x14ac:dyDescent="0.2">
      <c r="A257" s="471"/>
      <c r="B257" s="471"/>
      <c r="C257" s="471"/>
      <c r="D257" s="471"/>
      <c r="E257" s="471"/>
      <c r="F257" s="471"/>
      <c r="G257" s="471"/>
      <c r="H257" s="472"/>
      <c r="I257" s="460"/>
      <c r="J257" s="473"/>
      <c r="K257" s="460"/>
      <c r="L257" s="471"/>
      <c r="M257" s="471"/>
      <c r="N257" s="472"/>
      <c r="O257" s="471"/>
    </row>
    <row r="258" spans="1:15" x14ac:dyDescent="0.2">
      <c r="A258" s="471"/>
      <c r="B258" s="471"/>
      <c r="C258" s="471"/>
      <c r="D258" s="471"/>
      <c r="E258" s="471"/>
      <c r="F258" s="471"/>
      <c r="G258" s="471"/>
      <c r="H258" s="472"/>
      <c r="I258" s="460"/>
      <c r="J258" s="473"/>
      <c r="K258" s="460"/>
      <c r="L258" s="471"/>
      <c r="M258" s="471"/>
      <c r="N258" s="472"/>
      <c r="O258" s="471"/>
    </row>
    <row r="259" spans="1:15" x14ac:dyDescent="0.2">
      <c r="A259" s="471"/>
      <c r="B259" s="471"/>
      <c r="C259" s="471"/>
      <c r="D259" s="471"/>
      <c r="E259" s="471"/>
      <c r="F259" s="471"/>
      <c r="G259" s="471"/>
      <c r="H259" s="472"/>
      <c r="I259" s="460"/>
      <c r="J259" s="473"/>
      <c r="K259" s="460"/>
      <c r="L259" s="471"/>
      <c r="M259" s="471"/>
      <c r="N259" s="472"/>
      <c r="O259" s="471"/>
    </row>
    <row r="260" spans="1:15" x14ac:dyDescent="0.2">
      <c r="A260" s="471"/>
      <c r="B260" s="471"/>
      <c r="C260" s="471"/>
      <c r="D260" s="471"/>
      <c r="E260" s="471"/>
      <c r="F260" s="471"/>
      <c r="G260" s="471"/>
      <c r="H260" s="472"/>
      <c r="I260" s="460"/>
      <c r="J260" s="473"/>
      <c r="K260" s="460"/>
      <c r="L260" s="471"/>
      <c r="M260" s="471"/>
      <c r="N260" s="472"/>
      <c r="O260" s="471"/>
    </row>
    <row r="261" spans="1:15" x14ac:dyDescent="0.2">
      <c r="A261" s="471"/>
      <c r="B261" s="471"/>
      <c r="C261" s="471"/>
      <c r="D261" s="471"/>
      <c r="E261" s="471"/>
      <c r="F261" s="471"/>
      <c r="G261" s="471"/>
      <c r="H261" s="472"/>
      <c r="I261" s="460"/>
      <c r="J261" s="473"/>
      <c r="K261" s="460"/>
      <c r="L261" s="471"/>
      <c r="M261" s="471"/>
      <c r="N261" s="472"/>
      <c r="O261" s="471"/>
    </row>
    <row r="262" spans="1:15" x14ac:dyDescent="0.2">
      <c r="A262" s="471"/>
      <c r="B262" s="471"/>
      <c r="C262" s="471"/>
      <c r="D262" s="471"/>
      <c r="E262" s="471"/>
      <c r="F262" s="471"/>
      <c r="G262" s="471"/>
      <c r="H262" s="472"/>
      <c r="I262" s="460"/>
      <c r="J262" s="473"/>
      <c r="K262" s="460"/>
      <c r="L262" s="471"/>
      <c r="M262" s="471"/>
      <c r="N262" s="472"/>
      <c r="O262" s="471"/>
    </row>
    <row r="263" spans="1:15" x14ac:dyDescent="0.2">
      <c r="A263" s="471"/>
      <c r="B263" s="471"/>
      <c r="C263" s="471"/>
      <c r="D263" s="471"/>
      <c r="E263" s="471"/>
      <c r="F263" s="471"/>
      <c r="G263" s="471"/>
      <c r="H263" s="472"/>
      <c r="I263" s="460"/>
      <c r="J263" s="473"/>
      <c r="K263" s="460"/>
      <c r="L263" s="471"/>
      <c r="M263" s="471"/>
      <c r="N263" s="472"/>
      <c r="O263" s="471"/>
    </row>
    <row r="264" spans="1:15" x14ac:dyDescent="0.2">
      <c r="A264" s="471"/>
      <c r="B264" s="471"/>
      <c r="C264" s="471"/>
      <c r="D264" s="471"/>
      <c r="E264" s="471"/>
      <c r="F264" s="471"/>
      <c r="G264" s="471"/>
      <c r="H264" s="472"/>
      <c r="I264" s="460"/>
      <c r="J264" s="473"/>
      <c r="K264" s="460"/>
      <c r="L264" s="471"/>
      <c r="M264" s="471"/>
      <c r="N264" s="472"/>
      <c r="O264" s="471"/>
    </row>
    <row r="265" spans="1:15" x14ac:dyDescent="0.2">
      <c r="A265" s="471"/>
      <c r="B265" s="471"/>
      <c r="C265" s="471"/>
      <c r="D265" s="471"/>
      <c r="E265" s="471"/>
      <c r="F265" s="471"/>
      <c r="G265" s="471"/>
      <c r="H265" s="472"/>
      <c r="I265" s="460"/>
      <c r="J265" s="473"/>
      <c r="K265" s="460"/>
      <c r="L265" s="471"/>
      <c r="M265" s="471"/>
      <c r="N265" s="472"/>
      <c r="O265" s="471"/>
    </row>
    <row r="266" spans="1:15" x14ac:dyDescent="0.2">
      <c r="A266" s="471"/>
      <c r="B266" s="471"/>
      <c r="C266" s="471"/>
      <c r="D266" s="471"/>
      <c r="E266" s="471"/>
      <c r="F266" s="471"/>
      <c r="G266" s="471"/>
      <c r="H266" s="472"/>
      <c r="I266" s="460"/>
      <c r="J266" s="473"/>
      <c r="K266" s="460"/>
      <c r="L266" s="471"/>
      <c r="M266" s="471"/>
      <c r="N266" s="472"/>
      <c r="O266" s="471"/>
    </row>
    <row r="267" spans="1:15" x14ac:dyDescent="0.2">
      <c r="A267" s="471"/>
      <c r="B267" s="471"/>
      <c r="C267" s="471"/>
      <c r="D267" s="471"/>
      <c r="E267" s="471"/>
      <c r="F267" s="471"/>
      <c r="G267" s="471"/>
      <c r="H267" s="472"/>
      <c r="I267" s="460"/>
      <c r="J267" s="473"/>
      <c r="K267" s="460"/>
      <c r="L267" s="471"/>
      <c r="M267" s="471"/>
      <c r="N267" s="472"/>
      <c r="O267" s="471"/>
    </row>
    <row r="268" spans="1:15" x14ac:dyDescent="0.2">
      <c r="A268" s="471"/>
      <c r="B268" s="471"/>
      <c r="C268" s="471"/>
      <c r="D268" s="471"/>
      <c r="E268" s="471"/>
      <c r="F268" s="471"/>
      <c r="G268" s="471"/>
      <c r="H268" s="472"/>
      <c r="I268" s="460"/>
      <c r="J268" s="473"/>
      <c r="K268" s="460"/>
      <c r="L268" s="471"/>
      <c r="M268" s="471"/>
      <c r="N268" s="472"/>
      <c r="O268" s="471"/>
    </row>
    <row r="269" spans="1:15" x14ac:dyDescent="0.2">
      <c r="A269" s="471"/>
      <c r="B269" s="471"/>
      <c r="C269" s="471"/>
      <c r="D269" s="471"/>
      <c r="E269" s="471"/>
      <c r="F269" s="471"/>
      <c r="G269" s="471"/>
      <c r="H269" s="472"/>
      <c r="I269" s="460"/>
      <c r="J269" s="473"/>
      <c r="K269" s="460"/>
      <c r="L269" s="471"/>
      <c r="M269" s="471"/>
      <c r="N269" s="472"/>
      <c r="O269" s="471"/>
    </row>
    <row r="270" spans="1:15" x14ac:dyDescent="0.2">
      <c r="A270" s="471"/>
      <c r="B270" s="471"/>
      <c r="C270" s="471"/>
      <c r="D270" s="471"/>
      <c r="E270" s="471"/>
      <c r="F270" s="471"/>
      <c r="G270" s="471"/>
      <c r="H270" s="472"/>
      <c r="I270" s="460"/>
      <c r="J270" s="473"/>
      <c r="K270" s="460"/>
      <c r="L270" s="471"/>
      <c r="M270" s="471"/>
      <c r="N270" s="472"/>
      <c r="O270" s="471"/>
    </row>
    <row r="271" spans="1:15" x14ac:dyDescent="0.2">
      <c r="A271" s="471"/>
      <c r="B271" s="471"/>
      <c r="C271" s="471"/>
      <c r="D271" s="471"/>
      <c r="E271" s="471"/>
      <c r="F271" s="471"/>
      <c r="G271" s="471"/>
      <c r="H271" s="472"/>
      <c r="I271" s="460"/>
      <c r="J271" s="473"/>
      <c r="K271" s="460"/>
      <c r="L271" s="471"/>
      <c r="M271" s="471"/>
      <c r="N271" s="472"/>
      <c r="O271" s="471"/>
    </row>
    <row r="272" spans="1:15" x14ac:dyDescent="0.2">
      <c r="A272" s="471"/>
      <c r="B272" s="471"/>
      <c r="C272" s="471"/>
      <c r="D272" s="471"/>
      <c r="E272" s="471"/>
      <c r="F272" s="471"/>
      <c r="G272" s="471"/>
      <c r="H272" s="472"/>
      <c r="I272" s="460"/>
      <c r="J272" s="473"/>
      <c r="K272" s="460"/>
      <c r="L272" s="471"/>
      <c r="M272" s="471"/>
      <c r="N272" s="472"/>
      <c r="O272" s="471"/>
    </row>
    <row r="273" spans="1:15" x14ac:dyDescent="0.2">
      <c r="A273" s="471"/>
      <c r="B273" s="471"/>
      <c r="C273" s="471"/>
      <c r="D273" s="471"/>
      <c r="E273" s="471"/>
      <c r="F273" s="471"/>
      <c r="G273" s="471"/>
      <c r="H273" s="472"/>
      <c r="I273" s="460"/>
      <c r="J273" s="473"/>
      <c r="K273" s="460"/>
      <c r="L273" s="471"/>
      <c r="M273" s="471"/>
      <c r="N273" s="472"/>
      <c r="O273" s="471"/>
    </row>
    <row r="274" spans="1:15" x14ac:dyDescent="0.2">
      <c r="A274" s="471"/>
      <c r="B274" s="471"/>
      <c r="C274" s="471"/>
      <c r="D274" s="471"/>
      <c r="E274" s="471"/>
      <c r="F274" s="471"/>
      <c r="G274" s="471"/>
      <c r="H274" s="472"/>
      <c r="I274" s="460"/>
      <c r="J274" s="473"/>
      <c r="K274" s="460"/>
      <c r="L274" s="471"/>
      <c r="M274" s="471"/>
      <c r="N274" s="472"/>
      <c r="O274" s="471"/>
    </row>
    <row r="275" spans="1:15" x14ac:dyDescent="0.2">
      <c r="A275" s="471"/>
      <c r="B275" s="471"/>
      <c r="C275" s="471"/>
      <c r="D275" s="471"/>
      <c r="E275" s="471"/>
      <c r="F275" s="471"/>
      <c r="G275" s="471"/>
      <c r="H275" s="472"/>
      <c r="I275" s="460"/>
      <c r="J275" s="473"/>
      <c r="K275" s="460"/>
      <c r="L275" s="471"/>
      <c r="M275" s="471"/>
      <c r="N275" s="472"/>
      <c r="O275" s="471"/>
    </row>
    <row r="276" spans="1:15" x14ac:dyDescent="0.2">
      <c r="A276" s="471"/>
      <c r="B276" s="471"/>
      <c r="C276" s="471"/>
      <c r="D276" s="471"/>
      <c r="E276" s="471"/>
      <c r="F276" s="471"/>
      <c r="G276" s="471"/>
      <c r="H276" s="472"/>
      <c r="I276" s="460"/>
      <c r="J276" s="473"/>
      <c r="K276" s="460"/>
      <c r="L276" s="471"/>
      <c r="M276" s="471"/>
      <c r="N276" s="472"/>
      <c r="O276" s="471"/>
    </row>
    <row r="277" spans="1:15" x14ac:dyDescent="0.2">
      <c r="A277" s="471"/>
      <c r="B277" s="471"/>
      <c r="C277" s="471"/>
      <c r="D277" s="471"/>
      <c r="E277" s="471"/>
      <c r="F277" s="471"/>
      <c r="G277" s="471"/>
      <c r="H277" s="472"/>
      <c r="I277" s="460"/>
      <c r="J277" s="473"/>
      <c r="K277" s="460"/>
      <c r="L277" s="471"/>
      <c r="M277" s="471"/>
      <c r="N277" s="472"/>
      <c r="O277" s="471"/>
    </row>
    <row r="278" spans="1:15" x14ac:dyDescent="0.2">
      <c r="A278" s="471"/>
      <c r="B278" s="471"/>
      <c r="C278" s="471"/>
      <c r="D278" s="471"/>
      <c r="E278" s="471"/>
      <c r="F278" s="471"/>
      <c r="G278" s="471"/>
      <c r="H278" s="472"/>
      <c r="I278" s="460"/>
      <c r="J278" s="473"/>
      <c r="K278" s="460"/>
      <c r="L278" s="471"/>
      <c r="M278" s="471"/>
      <c r="N278" s="472"/>
      <c r="O278" s="471"/>
    </row>
    <row r="279" spans="1:15" x14ac:dyDescent="0.2">
      <c r="A279" s="471"/>
      <c r="B279" s="471"/>
      <c r="C279" s="471"/>
      <c r="D279" s="471"/>
      <c r="E279" s="471"/>
      <c r="F279" s="471"/>
      <c r="G279" s="471"/>
      <c r="H279" s="472"/>
      <c r="I279" s="460"/>
      <c r="J279" s="473"/>
      <c r="K279" s="460"/>
      <c r="L279" s="471"/>
      <c r="M279" s="471"/>
      <c r="N279" s="472"/>
      <c r="O279" s="471"/>
    </row>
    <row r="280" spans="1:15" x14ac:dyDescent="0.2">
      <c r="A280" s="471"/>
      <c r="B280" s="471"/>
      <c r="C280" s="471"/>
      <c r="D280" s="471"/>
      <c r="E280" s="471"/>
      <c r="F280" s="471"/>
      <c r="G280" s="471"/>
      <c r="H280" s="472"/>
      <c r="I280" s="460"/>
      <c r="J280" s="473"/>
      <c r="K280" s="460"/>
      <c r="L280" s="471"/>
      <c r="M280" s="471"/>
      <c r="N280" s="472"/>
      <c r="O280" s="471"/>
    </row>
    <row r="281" spans="1:15" x14ac:dyDescent="0.2">
      <c r="A281" s="471"/>
      <c r="B281" s="471"/>
      <c r="C281" s="471"/>
      <c r="D281" s="471"/>
      <c r="E281" s="471"/>
      <c r="F281" s="471"/>
      <c r="G281" s="471"/>
      <c r="H281" s="472"/>
      <c r="I281" s="460"/>
      <c r="J281" s="473"/>
      <c r="K281" s="460"/>
      <c r="L281" s="471"/>
      <c r="M281" s="471"/>
      <c r="N281" s="472"/>
      <c r="O281" s="471"/>
    </row>
    <row r="282" spans="1:15" x14ac:dyDescent="0.2">
      <c r="A282" s="471"/>
      <c r="B282" s="471"/>
      <c r="C282" s="471"/>
      <c r="D282" s="471"/>
      <c r="E282" s="471"/>
      <c r="F282" s="471"/>
      <c r="G282" s="471"/>
      <c r="H282" s="472"/>
      <c r="I282" s="460"/>
      <c r="J282" s="473"/>
      <c r="K282" s="460"/>
      <c r="L282" s="471"/>
      <c r="M282" s="471"/>
      <c r="N282" s="472"/>
      <c r="O282" s="471"/>
    </row>
    <row r="283" spans="1:15" x14ac:dyDescent="0.2">
      <c r="A283" s="471"/>
      <c r="B283" s="471"/>
      <c r="C283" s="471"/>
      <c r="D283" s="471"/>
      <c r="E283" s="471"/>
      <c r="F283" s="471"/>
      <c r="G283" s="471"/>
      <c r="H283" s="472"/>
      <c r="I283" s="460"/>
      <c r="J283" s="473"/>
      <c r="K283" s="460"/>
      <c r="L283" s="471"/>
      <c r="M283" s="471"/>
      <c r="N283" s="472"/>
      <c r="O283" s="471"/>
    </row>
    <row r="284" spans="1:15" x14ac:dyDescent="0.2">
      <c r="A284" s="471"/>
      <c r="B284" s="471"/>
      <c r="C284" s="471"/>
      <c r="D284" s="471"/>
      <c r="E284" s="471"/>
      <c r="F284" s="471"/>
      <c r="G284" s="471"/>
      <c r="H284" s="472"/>
      <c r="I284" s="460"/>
      <c r="J284" s="473"/>
      <c r="K284" s="460"/>
      <c r="L284" s="471"/>
      <c r="M284" s="471"/>
      <c r="N284" s="472"/>
      <c r="O284" s="471"/>
    </row>
    <row r="285" spans="1:15" x14ac:dyDescent="0.2">
      <c r="A285" s="471"/>
      <c r="B285" s="471"/>
      <c r="C285" s="471"/>
      <c r="D285" s="471"/>
      <c r="E285" s="471"/>
      <c r="F285" s="471"/>
      <c r="G285" s="471"/>
      <c r="H285" s="472"/>
      <c r="I285" s="460"/>
      <c r="J285" s="473"/>
      <c r="K285" s="460"/>
      <c r="L285" s="471"/>
      <c r="M285" s="471"/>
      <c r="N285" s="472"/>
      <c r="O285" s="471"/>
    </row>
    <row r="286" spans="1:15" x14ac:dyDescent="0.2">
      <c r="A286" s="471"/>
      <c r="B286" s="471"/>
      <c r="C286" s="471"/>
      <c r="D286" s="471"/>
      <c r="E286" s="471"/>
      <c r="F286" s="471"/>
      <c r="G286" s="471"/>
      <c r="H286" s="472"/>
      <c r="I286" s="460"/>
      <c r="J286" s="473"/>
      <c r="K286" s="460"/>
      <c r="L286" s="471"/>
      <c r="M286" s="471"/>
      <c r="N286" s="472"/>
      <c r="O286" s="471"/>
    </row>
    <row r="287" spans="1:15" x14ac:dyDescent="0.2">
      <c r="A287" s="471"/>
      <c r="B287" s="471"/>
      <c r="C287" s="471"/>
      <c r="D287" s="471"/>
      <c r="E287" s="471"/>
      <c r="F287" s="471"/>
      <c r="G287" s="471"/>
      <c r="H287" s="472"/>
      <c r="I287" s="460"/>
      <c r="J287" s="473"/>
      <c r="K287" s="460"/>
      <c r="L287" s="471"/>
      <c r="M287" s="471"/>
      <c r="N287" s="472"/>
      <c r="O287" s="471"/>
    </row>
    <row r="288" spans="1:15" x14ac:dyDescent="0.2">
      <c r="A288" s="471"/>
      <c r="B288" s="471"/>
      <c r="C288" s="471"/>
      <c r="D288" s="471"/>
      <c r="E288" s="471"/>
      <c r="F288" s="471"/>
      <c r="G288" s="471"/>
      <c r="H288" s="472"/>
      <c r="I288" s="460"/>
      <c r="J288" s="473"/>
      <c r="K288" s="460"/>
      <c r="L288" s="471"/>
      <c r="M288" s="471"/>
      <c r="N288" s="472"/>
      <c r="O288" s="471"/>
    </row>
    <row r="289" spans="1:15" x14ac:dyDescent="0.2">
      <c r="A289" s="471"/>
      <c r="B289" s="471"/>
      <c r="C289" s="471"/>
      <c r="D289" s="471"/>
      <c r="E289" s="471"/>
      <c r="F289" s="471"/>
      <c r="G289" s="471"/>
      <c r="H289" s="472"/>
      <c r="I289" s="460"/>
      <c r="J289" s="473"/>
      <c r="K289" s="460"/>
      <c r="L289" s="471"/>
      <c r="M289" s="471"/>
      <c r="N289" s="472"/>
      <c r="O289" s="471"/>
    </row>
    <row r="290" spans="1:15" x14ac:dyDescent="0.2">
      <c r="A290" s="471"/>
      <c r="B290" s="471"/>
      <c r="C290" s="471"/>
      <c r="D290" s="471"/>
      <c r="E290" s="471"/>
      <c r="F290" s="471"/>
      <c r="G290" s="471"/>
      <c r="H290" s="472"/>
      <c r="I290" s="460"/>
      <c r="J290" s="473"/>
      <c r="K290" s="460"/>
      <c r="L290" s="471"/>
      <c r="M290" s="471"/>
      <c r="N290" s="472"/>
      <c r="O290" s="471"/>
    </row>
    <row r="291" spans="1:15" x14ac:dyDescent="0.2">
      <c r="A291" s="471"/>
      <c r="B291" s="471"/>
      <c r="C291" s="471"/>
      <c r="D291" s="471"/>
      <c r="E291" s="471"/>
      <c r="F291" s="471"/>
      <c r="G291" s="471"/>
      <c r="H291" s="472"/>
      <c r="I291" s="460"/>
      <c r="J291" s="473"/>
      <c r="K291" s="460"/>
      <c r="L291" s="471"/>
      <c r="M291" s="471"/>
      <c r="N291" s="472"/>
      <c r="O291" s="471"/>
    </row>
    <row r="292" spans="1:15" x14ac:dyDescent="0.2">
      <c r="A292" s="471"/>
      <c r="B292" s="471"/>
      <c r="C292" s="471"/>
      <c r="D292" s="471"/>
      <c r="E292" s="471"/>
      <c r="F292" s="471"/>
      <c r="G292" s="471"/>
      <c r="H292" s="472"/>
      <c r="I292" s="460"/>
      <c r="J292" s="473"/>
      <c r="K292" s="460"/>
      <c r="L292" s="471"/>
      <c r="M292" s="471"/>
      <c r="N292" s="472"/>
      <c r="O292" s="471"/>
    </row>
    <row r="293" spans="1:15" x14ac:dyDescent="0.2">
      <c r="A293" s="471"/>
      <c r="B293" s="471"/>
      <c r="C293" s="471"/>
      <c r="D293" s="471"/>
      <c r="E293" s="471"/>
      <c r="F293" s="471"/>
      <c r="G293" s="471"/>
      <c r="H293" s="472"/>
      <c r="I293" s="460"/>
      <c r="J293" s="473"/>
      <c r="K293" s="460"/>
      <c r="L293" s="471"/>
      <c r="M293" s="471"/>
      <c r="N293" s="472"/>
      <c r="O293" s="471"/>
    </row>
    <row r="294" spans="1:15" x14ac:dyDescent="0.2">
      <c r="A294" s="471"/>
      <c r="B294" s="471"/>
      <c r="C294" s="471"/>
      <c r="D294" s="471"/>
      <c r="E294" s="471"/>
      <c r="F294" s="471"/>
      <c r="G294" s="471"/>
      <c r="H294" s="472"/>
      <c r="I294" s="460"/>
      <c r="J294" s="473"/>
      <c r="K294" s="460"/>
      <c r="L294" s="471"/>
      <c r="M294" s="471"/>
      <c r="N294" s="472"/>
      <c r="O294" s="471"/>
    </row>
    <row r="295" spans="1:15" x14ac:dyDescent="0.2">
      <c r="A295" s="471"/>
      <c r="B295" s="471"/>
      <c r="C295" s="471"/>
      <c r="D295" s="471"/>
      <c r="E295" s="471"/>
      <c r="F295" s="471"/>
      <c r="G295" s="471"/>
      <c r="H295" s="472"/>
      <c r="I295" s="460"/>
      <c r="J295" s="473"/>
      <c r="K295" s="460"/>
      <c r="L295" s="471"/>
      <c r="M295" s="471"/>
      <c r="N295" s="472"/>
      <c r="O295" s="471"/>
    </row>
    <row r="296" spans="1:15" x14ac:dyDescent="0.2">
      <c r="A296" s="471"/>
      <c r="B296" s="471"/>
      <c r="C296" s="471"/>
      <c r="D296" s="471"/>
      <c r="E296" s="471"/>
      <c r="F296" s="471"/>
      <c r="G296" s="471"/>
      <c r="H296" s="472"/>
      <c r="I296" s="460"/>
      <c r="J296" s="473"/>
      <c r="K296" s="460"/>
      <c r="L296" s="471"/>
      <c r="M296" s="471"/>
      <c r="N296" s="472"/>
      <c r="O296" s="471"/>
    </row>
    <row r="297" spans="1:15" x14ac:dyDescent="0.2">
      <c r="A297" s="471"/>
      <c r="B297" s="471"/>
      <c r="C297" s="471"/>
      <c r="D297" s="471"/>
      <c r="E297" s="471"/>
      <c r="F297" s="471"/>
      <c r="G297" s="471"/>
      <c r="H297" s="472"/>
      <c r="I297" s="460"/>
      <c r="J297" s="473"/>
      <c r="K297" s="460"/>
      <c r="L297" s="471"/>
      <c r="M297" s="471"/>
      <c r="N297" s="472"/>
      <c r="O297" s="471"/>
    </row>
    <row r="298" spans="1:15" x14ac:dyDescent="0.2">
      <c r="A298" s="471"/>
      <c r="B298" s="471"/>
      <c r="C298" s="471"/>
      <c r="D298" s="471"/>
      <c r="E298" s="471"/>
      <c r="F298" s="471"/>
      <c r="G298" s="471"/>
      <c r="H298" s="472"/>
      <c r="I298" s="460"/>
      <c r="J298" s="473"/>
      <c r="K298" s="460"/>
      <c r="L298" s="471"/>
      <c r="M298" s="471"/>
      <c r="N298" s="472"/>
      <c r="O298" s="471"/>
    </row>
    <row r="299" spans="1:15" x14ac:dyDescent="0.2">
      <c r="A299" s="471"/>
      <c r="B299" s="471"/>
      <c r="C299" s="471"/>
      <c r="D299" s="471"/>
      <c r="E299" s="471"/>
      <c r="F299" s="471"/>
      <c r="G299" s="471"/>
      <c r="H299" s="472"/>
      <c r="I299" s="460"/>
      <c r="J299" s="473"/>
      <c r="K299" s="460"/>
      <c r="L299" s="471"/>
      <c r="M299" s="471"/>
      <c r="N299" s="472"/>
      <c r="O299" s="471"/>
    </row>
    <row r="300" spans="1:15" x14ac:dyDescent="0.2">
      <c r="A300" s="471"/>
      <c r="B300" s="471"/>
      <c r="C300" s="471"/>
      <c r="D300" s="471"/>
      <c r="E300" s="471"/>
      <c r="F300" s="471"/>
      <c r="G300" s="471"/>
      <c r="H300" s="472"/>
      <c r="I300" s="460"/>
      <c r="J300" s="473"/>
      <c r="K300" s="460"/>
      <c r="L300" s="471"/>
      <c r="M300" s="471"/>
      <c r="N300" s="472"/>
      <c r="O300" s="471"/>
    </row>
    <row r="301" spans="1:15" x14ac:dyDescent="0.2">
      <c r="A301" s="471"/>
      <c r="B301" s="471"/>
      <c r="C301" s="471"/>
      <c r="D301" s="471"/>
      <c r="E301" s="471"/>
      <c r="F301" s="471"/>
      <c r="G301" s="471"/>
      <c r="H301" s="472"/>
      <c r="I301" s="460"/>
      <c r="J301" s="473"/>
      <c r="K301" s="460"/>
      <c r="L301" s="471"/>
      <c r="M301" s="471"/>
      <c r="N301" s="472"/>
      <c r="O301" s="471"/>
    </row>
    <row r="302" spans="1:15" x14ac:dyDescent="0.2">
      <c r="A302" s="471"/>
      <c r="B302" s="471"/>
      <c r="C302" s="471"/>
      <c r="D302" s="471"/>
      <c r="E302" s="471"/>
      <c r="F302" s="471"/>
      <c r="G302" s="471"/>
      <c r="H302" s="472"/>
      <c r="I302" s="460"/>
      <c r="J302" s="473"/>
      <c r="K302" s="460"/>
      <c r="L302" s="471"/>
      <c r="M302" s="471"/>
      <c r="N302" s="472"/>
      <c r="O302" s="471"/>
    </row>
    <row r="303" spans="1:15" x14ac:dyDescent="0.2">
      <c r="A303" s="471"/>
      <c r="B303" s="471"/>
      <c r="C303" s="471"/>
      <c r="D303" s="471"/>
      <c r="E303" s="471"/>
      <c r="F303" s="471"/>
      <c r="G303" s="471"/>
      <c r="H303" s="472"/>
      <c r="I303" s="460"/>
      <c r="J303" s="473"/>
      <c r="K303" s="460"/>
      <c r="L303" s="471"/>
      <c r="M303" s="471"/>
      <c r="N303" s="472"/>
      <c r="O303" s="471"/>
    </row>
    <row r="304" spans="1:15" x14ac:dyDescent="0.2">
      <c r="A304" s="471"/>
      <c r="B304" s="471"/>
      <c r="C304" s="471"/>
      <c r="D304" s="471"/>
      <c r="E304" s="471"/>
      <c r="F304" s="471"/>
      <c r="G304" s="471"/>
      <c r="H304" s="472"/>
      <c r="I304" s="460"/>
      <c r="J304" s="473"/>
      <c r="K304" s="460"/>
      <c r="L304" s="471"/>
      <c r="M304" s="471"/>
      <c r="N304" s="472"/>
      <c r="O304" s="471"/>
    </row>
    <row r="305" spans="1:15" x14ac:dyDescent="0.2">
      <c r="A305" s="471"/>
      <c r="B305" s="471"/>
      <c r="C305" s="471"/>
      <c r="D305" s="471"/>
      <c r="E305" s="471"/>
      <c r="F305" s="471"/>
      <c r="G305" s="471"/>
      <c r="H305" s="472"/>
      <c r="I305" s="460"/>
      <c r="J305" s="473"/>
      <c r="K305" s="460"/>
      <c r="L305" s="471"/>
      <c r="M305" s="471"/>
      <c r="N305" s="472"/>
      <c r="O305" s="471"/>
    </row>
    <row r="306" spans="1:15" x14ac:dyDescent="0.2">
      <c r="A306" s="471"/>
      <c r="B306" s="471"/>
      <c r="C306" s="471"/>
      <c r="D306" s="471"/>
      <c r="E306" s="471"/>
      <c r="F306" s="471"/>
      <c r="G306" s="471"/>
      <c r="H306" s="472"/>
      <c r="I306" s="460"/>
      <c r="J306" s="473"/>
      <c r="K306" s="460"/>
      <c r="L306" s="471"/>
      <c r="M306" s="471"/>
      <c r="N306" s="472"/>
      <c r="O306" s="471"/>
    </row>
    <row r="307" spans="1:15" x14ac:dyDescent="0.2">
      <c r="A307" s="471"/>
      <c r="B307" s="471"/>
      <c r="C307" s="471"/>
      <c r="D307" s="471"/>
      <c r="E307" s="471"/>
      <c r="F307" s="471"/>
      <c r="G307" s="471"/>
      <c r="H307" s="472"/>
      <c r="I307" s="460"/>
      <c r="J307" s="473"/>
      <c r="K307" s="460"/>
      <c r="L307" s="471"/>
      <c r="M307" s="471"/>
      <c r="N307" s="472"/>
      <c r="O307" s="471"/>
    </row>
    <row r="308" spans="1:15" x14ac:dyDescent="0.2">
      <c r="A308" s="471"/>
      <c r="B308" s="471"/>
      <c r="C308" s="471"/>
      <c r="D308" s="471"/>
      <c r="E308" s="471"/>
      <c r="F308" s="471"/>
      <c r="G308" s="471"/>
      <c r="H308" s="472"/>
      <c r="I308" s="460"/>
      <c r="J308" s="473"/>
      <c r="K308" s="460"/>
      <c r="L308" s="471"/>
      <c r="M308" s="471"/>
      <c r="N308" s="472"/>
      <c r="O308" s="471"/>
    </row>
    <row r="309" spans="1:15" x14ac:dyDescent="0.2">
      <c r="A309" s="471"/>
      <c r="B309" s="471"/>
      <c r="C309" s="471"/>
      <c r="D309" s="471"/>
      <c r="E309" s="471"/>
      <c r="F309" s="471"/>
      <c r="G309" s="471"/>
      <c r="H309" s="472"/>
      <c r="I309" s="460"/>
      <c r="J309" s="473"/>
      <c r="K309" s="460"/>
      <c r="L309" s="471"/>
      <c r="M309" s="471"/>
      <c r="N309" s="472"/>
      <c r="O309" s="471"/>
    </row>
    <row r="310" spans="1:15" x14ac:dyDescent="0.2">
      <c r="A310" s="471"/>
      <c r="B310" s="471"/>
      <c r="C310" s="471"/>
      <c r="D310" s="471"/>
      <c r="E310" s="471"/>
      <c r="F310" s="471"/>
      <c r="G310" s="471"/>
      <c r="H310" s="472"/>
      <c r="I310" s="460"/>
      <c r="J310" s="473"/>
      <c r="K310" s="460"/>
      <c r="L310" s="471"/>
      <c r="M310" s="471"/>
      <c r="N310" s="472"/>
      <c r="O310" s="471"/>
    </row>
    <row r="311" spans="1:15" x14ac:dyDescent="0.2">
      <c r="A311" s="471"/>
      <c r="B311" s="471"/>
      <c r="C311" s="471"/>
      <c r="D311" s="471"/>
      <c r="E311" s="471"/>
      <c r="F311" s="471"/>
      <c r="G311" s="471"/>
      <c r="H311" s="472"/>
      <c r="I311" s="460"/>
      <c r="J311" s="473"/>
      <c r="K311" s="460"/>
      <c r="L311" s="471"/>
      <c r="M311" s="471"/>
      <c r="N311" s="472"/>
      <c r="O311" s="471"/>
    </row>
    <row r="312" spans="1:15" x14ac:dyDescent="0.2">
      <c r="A312" s="471"/>
      <c r="B312" s="471"/>
      <c r="C312" s="471"/>
      <c r="D312" s="471"/>
      <c r="E312" s="471"/>
      <c r="F312" s="471"/>
      <c r="G312" s="471"/>
      <c r="H312" s="472"/>
      <c r="I312" s="460"/>
      <c r="J312" s="473"/>
      <c r="K312" s="460"/>
      <c r="L312" s="471"/>
      <c r="M312" s="471"/>
      <c r="N312" s="472"/>
      <c r="O312" s="471"/>
    </row>
    <row r="313" spans="1:15" x14ac:dyDescent="0.2">
      <c r="A313" s="471"/>
      <c r="B313" s="471"/>
      <c r="C313" s="471"/>
      <c r="D313" s="471"/>
      <c r="E313" s="471"/>
      <c r="F313" s="471"/>
      <c r="G313" s="471"/>
      <c r="H313" s="472"/>
      <c r="I313" s="460"/>
      <c r="J313" s="473"/>
      <c r="K313" s="460"/>
      <c r="L313" s="471"/>
      <c r="M313" s="471"/>
      <c r="N313" s="472"/>
      <c r="O313" s="471"/>
    </row>
    <row r="314" spans="1:15" x14ac:dyDescent="0.2">
      <c r="A314" s="471"/>
      <c r="B314" s="471"/>
      <c r="C314" s="471"/>
      <c r="D314" s="471"/>
      <c r="E314" s="471"/>
      <c r="F314" s="471"/>
      <c r="G314" s="471"/>
      <c r="H314" s="472"/>
      <c r="I314" s="460"/>
      <c r="J314" s="473"/>
      <c r="K314" s="460"/>
      <c r="L314" s="471"/>
      <c r="M314" s="471"/>
      <c r="N314" s="472"/>
      <c r="O314" s="471"/>
    </row>
    <row r="315" spans="1:15" x14ac:dyDescent="0.2">
      <c r="A315" s="471"/>
      <c r="B315" s="471"/>
      <c r="C315" s="471"/>
      <c r="D315" s="471"/>
      <c r="E315" s="471"/>
      <c r="F315" s="471"/>
      <c r="G315" s="471"/>
      <c r="H315" s="472"/>
      <c r="I315" s="460"/>
      <c r="J315" s="473"/>
      <c r="K315" s="460"/>
      <c r="L315" s="471"/>
      <c r="M315" s="471"/>
      <c r="N315" s="472"/>
      <c r="O315" s="471"/>
    </row>
    <row r="316" spans="1:15" x14ac:dyDescent="0.2">
      <c r="A316" s="471"/>
      <c r="B316" s="471"/>
      <c r="C316" s="471"/>
      <c r="D316" s="471"/>
      <c r="E316" s="471"/>
      <c r="F316" s="471"/>
      <c r="G316" s="471"/>
      <c r="H316" s="472"/>
      <c r="I316" s="460"/>
      <c r="J316" s="473"/>
      <c r="K316" s="460"/>
      <c r="L316" s="471"/>
      <c r="M316" s="471"/>
      <c r="N316" s="472"/>
      <c r="O316" s="471"/>
    </row>
    <row r="317" spans="1:15" x14ac:dyDescent="0.2">
      <c r="A317" s="471"/>
      <c r="B317" s="471"/>
      <c r="C317" s="471"/>
      <c r="D317" s="471"/>
      <c r="E317" s="471"/>
      <c r="F317" s="471"/>
      <c r="G317" s="471"/>
      <c r="H317" s="472"/>
      <c r="I317" s="460"/>
      <c r="J317" s="473"/>
      <c r="K317" s="460"/>
      <c r="L317" s="471"/>
      <c r="M317" s="471"/>
      <c r="N317" s="472"/>
      <c r="O317" s="471"/>
    </row>
    <row r="318" spans="1:15" x14ac:dyDescent="0.2">
      <c r="A318" s="471"/>
      <c r="B318" s="471"/>
      <c r="C318" s="471"/>
      <c r="D318" s="471"/>
      <c r="E318" s="471"/>
      <c r="F318" s="471"/>
      <c r="G318" s="471"/>
      <c r="H318" s="472"/>
      <c r="I318" s="460"/>
      <c r="J318" s="473"/>
      <c r="K318" s="460"/>
      <c r="L318" s="471"/>
      <c r="M318" s="471"/>
      <c r="N318" s="472"/>
      <c r="O318" s="471"/>
    </row>
    <row r="319" spans="1:15" x14ac:dyDescent="0.2">
      <c r="A319" s="471"/>
      <c r="B319" s="471"/>
      <c r="C319" s="471"/>
      <c r="D319" s="471"/>
      <c r="E319" s="471"/>
      <c r="F319" s="471"/>
      <c r="G319" s="471"/>
      <c r="H319" s="472"/>
      <c r="I319" s="460"/>
      <c r="J319" s="473"/>
      <c r="K319" s="460"/>
      <c r="L319" s="471"/>
      <c r="M319" s="471"/>
      <c r="N319" s="472"/>
      <c r="O319" s="471"/>
    </row>
    <row r="320" spans="1:15" x14ac:dyDescent="0.2">
      <c r="A320" s="471"/>
      <c r="B320" s="471"/>
      <c r="C320" s="471"/>
      <c r="D320" s="471"/>
      <c r="E320" s="471"/>
      <c r="F320" s="471"/>
      <c r="G320" s="471"/>
      <c r="H320" s="472"/>
      <c r="I320" s="460"/>
      <c r="J320" s="473"/>
      <c r="K320" s="460"/>
      <c r="L320" s="471"/>
      <c r="M320" s="471"/>
      <c r="N320" s="472"/>
      <c r="O320" s="471"/>
    </row>
    <row r="321" spans="1:15" x14ac:dyDescent="0.2">
      <c r="A321" s="471"/>
      <c r="B321" s="471"/>
      <c r="C321" s="471"/>
      <c r="D321" s="471"/>
      <c r="E321" s="471"/>
      <c r="F321" s="471"/>
      <c r="G321" s="471"/>
      <c r="H321" s="472"/>
      <c r="I321" s="460"/>
      <c r="J321" s="473"/>
      <c r="K321" s="460"/>
      <c r="L321" s="471"/>
      <c r="M321" s="471"/>
      <c r="N321" s="472"/>
      <c r="O321" s="471"/>
    </row>
    <row r="322" spans="1:15" x14ac:dyDescent="0.2">
      <c r="A322" s="471"/>
      <c r="B322" s="471"/>
      <c r="C322" s="471"/>
      <c r="D322" s="471"/>
      <c r="E322" s="471"/>
      <c r="F322" s="471"/>
      <c r="G322" s="471"/>
      <c r="H322" s="472"/>
      <c r="I322" s="460"/>
      <c r="J322" s="473"/>
      <c r="K322" s="460"/>
      <c r="L322" s="471"/>
      <c r="M322" s="471"/>
      <c r="N322" s="472"/>
      <c r="O322" s="471"/>
    </row>
    <row r="323" spans="1:15" x14ac:dyDescent="0.2">
      <c r="A323" s="471"/>
      <c r="B323" s="471"/>
      <c r="C323" s="471"/>
      <c r="D323" s="471"/>
      <c r="E323" s="471"/>
      <c r="F323" s="471"/>
      <c r="G323" s="471"/>
      <c r="H323" s="472"/>
      <c r="I323" s="460"/>
      <c r="J323" s="473"/>
      <c r="K323" s="460"/>
      <c r="L323" s="471"/>
      <c r="M323" s="471"/>
      <c r="N323" s="472"/>
      <c r="O323" s="471"/>
    </row>
    <row r="324" spans="1:15" x14ac:dyDescent="0.2">
      <c r="A324" s="471"/>
      <c r="B324" s="471"/>
      <c r="C324" s="471"/>
      <c r="D324" s="471"/>
      <c r="E324" s="471"/>
      <c r="F324" s="471"/>
      <c r="G324" s="471"/>
      <c r="H324" s="472"/>
      <c r="I324" s="460"/>
      <c r="J324" s="473"/>
      <c r="K324" s="460"/>
      <c r="L324" s="471"/>
      <c r="M324" s="471"/>
      <c r="N324" s="472"/>
      <c r="O324" s="471"/>
    </row>
    <row r="325" spans="1:15" x14ac:dyDescent="0.2">
      <c r="A325" s="471"/>
      <c r="B325" s="471"/>
      <c r="C325" s="471"/>
      <c r="D325" s="471"/>
      <c r="E325" s="471"/>
      <c r="F325" s="471"/>
      <c r="G325" s="471"/>
      <c r="H325" s="472"/>
      <c r="I325" s="460"/>
      <c r="J325" s="473"/>
      <c r="K325" s="460"/>
      <c r="L325" s="471"/>
      <c r="M325" s="471"/>
      <c r="N325" s="472"/>
      <c r="O325" s="471"/>
    </row>
    <row r="326" spans="1:15" x14ac:dyDescent="0.2">
      <c r="A326" s="471"/>
      <c r="B326" s="471"/>
      <c r="C326" s="471"/>
      <c r="D326" s="471"/>
      <c r="E326" s="471"/>
      <c r="F326" s="471"/>
      <c r="G326" s="471"/>
      <c r="H326" s="472"/>
      <c r="I326" s="460"/>
      <c r="J326" s="473"/>
      <c r="K326" s="460"/>
      <c r="L326" s="471"/>
      <c r="M326" s="471"/>
      <c r="N326" s="472"/>
      <c r="O326" s="471"/>
    </row>
    <row r="327" spans="1:15" x14ac:dyDescent="0.2">
      <c r="A327" s="471"/>
      <c r="B327" s="471"/>
      <c r="C327" s="471"/>
      <c r="D327" s="471"/>
      <c r="E327" s="471"/>
      <c r="F327" s="471"/>
      <c r="G327" s="471"/>
      <c r="H327" s="472"/>
      <c r="I327" s="460"/>
      <c r="J327" s="473"/>
      <c r="K327" s="460"/>
      <c r="L327" s="471"/>
      <c r="M327" s="471"/>
      <c r="N327" s="472"/>
      <c r="O327" s="471"/>
    </row>
    <row r="328" spans="1:15" x14ac:dyDescent="0.2">
      <c r="A328" s="471"/>
      <c r="B328" s="471"/>
      <c r="C328" s="471"/>
      <c r="D328" s="471"/>
      <c r="E328" s="471"/>
      <c r="F328" s="471"/>
      <c r="G328" s="471"/>
      <c r="H328" s="472"/>
      <c r="I328" s="460"/>
      <c r="J328" s="473"/>
      <c r="K328" s="460"/>
      <c r="L328" s="471"/>
      <c r="M328" s="471"/>
      <c r="N328" s="472"/>
      <c r="O328" s="471"/>
    </row>
    <row r="329" spans="1:15" x14ac:dyDescent="0.2">
      <c r="A329" s="471"/>
      <c r="B329" s="471"/>
      <c r="C329" s="471"/>
      <c r="D329" s="471"/>
      <c r="E329" s="471"/>
      <c r="F329" s="471"/>
      <c r="G329" s="471"/>
      <c r="H329" s="472"/>
      <c r="I329" s="460"/>
      <c r="J329" s="473"/>
      <c r="K329" s="460"/>
      <c r="L329" s="471"/>
      <c r="M329" s="471"/>
      <c r="N329" s="472"/>
      <c r="O329" s="471"/>
    </row>
    <row r="330" spans="1:15" x14ac:dyDescent="0.2">
      <c r="A330" s="471"/>
      <c r="B330" s="471"/>
      <c r="C330" s="471"/>
      <c r="D330" s="471"/>
      <c r="E330" s="471"/>
      <c r="F330" s="471"/>
      <c r="G330" s="471"/>
      <c r="H330" s="472"/>
      <c r="I330" s="460"/>
      <c r="J330" s="473"/>
      <c r="K330" s="460"/>
      <c r="L330" s="471"/>
      <c r="M330" s="471"/>
      <c r="N330" s="472"/>
      <c r="O330" s="471"/>
    </row>
    <row r="331" spans="1:15" x14ac:dyDescent="0.2">
      <c r="A331" s="471"/>
      <c r="B331" s="471"/>
      <c r="C331" s="471"/>
      <c r="D331" s="471"/>
      <c r="E331" s="471"/>
      <c r="F331" s="471"/>
      <c r="G331" s="471"/>
      <c r="H331" s="472"/>
      <c r="I331" s="460"/>
      <c r="J331" s="473"/>
      <c r="K331" s="460"/>
      <c r="L331" s="471"/>
      <c r="M331" s="471"/>
      <c r="N331" s="472"/>
      <c r="O331" s="471"/>
    </row>
    <row r="332" spans="1:15" x14ac:dyDescent="0.2">
      <c r="A332" s="471"/>
      <c r="B332" s="471"/>
      <c r="C332" s="471"/>
      <c r="D332" s="471"/>
      <c r="E332" s="471"/>
      <c r="F332" s="471"/>
      <c r="G332" s="471"/>
      <c r="H332" s="472"/>
      <c r="I332" s="460"/>
      <c r="J332" s="473"/>
      <c r="K332" s="460"/>
      <c r="L332" s="471"/>
      <c r="M332" s="471"/>
      <c r="N332" s="472"/>
      <c r="O332" s="471"/>
    </row>
    <row r="333" spans="1:15" x14ac:dyDescent="0.2">
      <c r="A333" s="471"/>
      <c r="B333" s="471"/>
      <c r="C333" s="471"/>
      <c r="D333" s="471"/>
      <c r="E333" s="471"/>
      <c r="F333" s="471"/>
      <c r="G333" s="471"/>
      <c r="H333" s="472"/>
      <c r="I333" s="460"/>
      <c r="J333" s="473"/>
      <c r="K333" s="460"/>
      <c r="L333" s="471"/>
      <c r="M333" s="471"/>
      <c r="N333" s="472"/>
      <c r="O333" s="471"/>
    </row>
    <row r="334" spans="1:15" x14ac:dyDescent="0.2">
      <c r="A334" s="471"/>
      <c r="B334" s="471"/>
      <c r="C334" s="471"/>
      <c r="D334" s="471"/>
      <c r="E334" s="471"/>
      <c r="F334" s="471"/>
      <c r="G334" s="471"/>
      <c r="H334" s="472"/>
      <c r="I334" s="460"/>
      <c r="J334" s="473"/>
      <c r="K334" s="460"/>
      <c r="L334" s="471"/>
      <c r="M334" s="471"/>
      <c r="N334" s="472"/>
      <c r="O334" s="471"/>
    </row>
    <row r="335" spans="1:15" x14ac:dyDescent="0.2">
      <c r="A335" s="471"/>
      <c r="B335" s="471"/>
      <c r="C335" s="471"/>
      <c r="D335" s="471"/>
      <c r="E335" s="471"/>
      <c r="F335" s="471"/>
      <c r="G335" s="471"/>
      <c r="H335" s="472"/>
      <c r="I335" s="460"/>
      <c r="J335" s="473"/>
      <c r="K335" s="460"/>
      <c r="L335" s="471"/>
      <c r="M335" s="471"/>
      <c r="N335" s="472"/>
      <c r="O335" s="471"/>
    </row>
    <row r="336" spans="1:15" x14ac:dyDescent="0.2">
      <c r="A336" s="471"/>
      <c r="B336" s="471"/>
      <c r="C336" s="471"/>
      <c r="D336" s="471"/>
      <c r="E336" s="471"/>
      <c r="F336" s="471"/>
      <c r="G336" s="471"/>
      <c r="H336" s="472"/>
      <c r="I336" s="460"/>
      <c r="J336" s="473"/>
      <c r="K336" s="460"/>
      <c r="L336" s="471"/>
      <c r="M336" s="471"/>
      <c r="N336" s="472"/>
      <c r="O336" s="471"/>
    </row>
    <row r="337" spans="1:15" x14ac:dyDescent="0.2">
      <c r="A337" s="471"/>
      <c r="B337" s="471"/>
      <c r="C337" s="471"/>
      <c r="D337" s="471"/>
      <c r="E337" s="471"/>
      <c r="F337" s="471"/>
      <c r="G337" s="471"/>
      <c r="H337" s="472"/>
      <c r="I337" s="460"/>
      <c r="J337" s="473"/>
      <c r="K337" s="460"/>
      <c r="L337" s="471"/>
      <c r="M337" s="471"/>
      <c r="N337" s="472"/>
      <c r="O337" s="471"/>
    </row>
    <row r="338" spans="1:15" x14ac:dyDescent="0.2">
      <c r="A338" s="471"/>
      <c r="B338" s="471"/>
      <c r="C338" s="471"/>
      <c r="D338" s="471"/>
      <c r="E338" s="471"/>
      <c r="F338" s="471"/>
      <c r="G338" s="471"/>
      <c r="H338" s="472"/>
      <c r="I338" s="460"/>
      <c r="J338" s="473"/>
      <c r="K338" s="460"/>
      <c r="L338" s="471"/>
      <c r="M338" s="471"/>
      <c r="N338" s="472"/>
      <c r="O338" s="471"/>
    </row>
    <row r="339" spans="1:15" x14ac:dyDescent="0.2">
      <c r="A339" s="471"/>
      <c r="B339" s="471"/>
      <c r="C339" s="471"/>
      <c r="D339" s="471"/>
      <c r="E339" s="471"/>
      <c r="F339" s="471"/>
      <c r="G339" s="471"/>
      <c r="H339" s="472"/>
      <c r="I339" s="460"/>
      <c r="J339" s="473"/>
      <c r="K339" s="460"/>
      <c r="L339" s="471"/>
      <c r="M339" s="471"/>
      <c r="N339" s="472"/>
      <c r="O339" s="471"/>
    </row>
    <row r="340" spans="1:15" x14ac:dyDescent="0.2">
      <c r="A340" s="471"/>
      <c r="B340" s="471"/>
      <c r="C340" s="471"/>
      <c r="D340" s="471"/>
      <c r="E340" s="471"/>
      <c r="F340" s="471"/>
      <c r="G340" s="471"/>
      <c r="H340" s="472"/>
      <c r="I340" s="460"/>
      <c r="J340" s="473"/>
      <c r="K340" s="460"/>
      <c r="L340" s="471"/>
      <c r="M340" s="471"/>
      <c r="N340" s="472"/>
      <c r="O340" s="471"/>
    </row>
    <row r="341" spans="1:15" x14ac:dyDescent="0.2">
      <c r="A341" s="471"/>
      <c r="B341" s="471"/>
      <c r="C341" s="471"/>
      <c r="D341" s="471"/>
      <c r="E341" s="471"/>
      <c r="F341" s="471"/>
      <c r="G341" s="471"/>
      <c r="H341" s="472"/>
      <c r="I341" s="460"/>
      <c r="J341" s="473"/>
      <c r="K341" s="460"/>
      <c r="L341" s="471"/>
      <c r="M341" s="471"/>
      <c r="N341" s="472"/>
      <c r="O341" s="471"/>
    </row>
    <row r="342" spans="1:15" x14ac:dyDescent="0.2">
      <c r="A342" s="471"/>
      <c r="B342" s="471"/>
      <c r="C342" s="471"/>
      <c r="D342" s="471"/>
      <c r="E342" s="471"/>
      <c r="F342" s="471"/>
      <c r="G342" s="471"/>
      <c r="H342" s="472"/>
      <c r="I342" s="460"/>
      <c r="J342" s="473"/>
      <c r="K342" s="460"/>
      <c r="L342" s="471"/>
      <c r="M342" s="471"/>
      <c r="N342" s="472"/>
      <c r="O342" s="471"/>
    </row>
    <row r="343" spans="1:15" x14ac:dyDescent="0.2">
      <c r="A343" s="471"/>
      <c r="B343" s="471"/>
      <c r="C343" s="471"/>
      <c r="D343" s="471"/>
      <c r="E343" s="471"/>
      <c r="F343" s="471"/>
      <c r="G343" s="471"/>
      <c r="H343" s="472"/>
      <c r="I343" s="460"/>
      <c r="J343" s="473"/>
      <c r="K343" s="460"/>
      <c r="L343" s="471"/>
      <c r="M343" s="471"/>
      <c r="N343" s="472"/>
      <c r="O343" s="471"/>
    </row>
    <row r="344" spans="1:15" x14ac:dyDescent="0.2">
      <c r="A344" s="471"/>
      <c r="B344" s="471"/>
      <c r="C344" s="471"/>
      <c r="D344" s="471"/>
      <c r="E344" s="471"/>
      <c r="F344" s="471"/>
      <c r="G344" s="471"/>
      <c r="H344" s="472"/>
      <c r="I344" s="460"/>
      <c r="J344" s="473"/>
      <c r="K344" s="460"/>
      <c r="L344" s="471"/>
      <c r="M344" s="471"/>
      <c r="N344" s="472"/>
      <c r="O344" s="471"/>
    </row>
    <row r="345" spans="1:15" x14ac:dyDescent="0.2">
      <c r="A345" s="471"/>
      <c r="B345" s="471"/>
      <c r="C345" s="471"/>
      <c r="D345" s="471"/>
      <c r="E345" s="471"/>
      <c r="F345" s="471"/>
      <c r="G345" s="471"/>
      <c r="H345" s="472"/>
      <c r="I345" s="460"/>
      <c r="J345" s="473"/>
      <c r="K345" s="460"/>
      <c r="L345" s="471"/>
      <c r="M345" s="471"/>
      <c r="N345" s="472"/>
      <c r="O345" s="471"/>
    </row>
    <row r="346" spans="1:15" x14ac:dyDescent="0.2">
      <c r="A346" s="471"/>
      <c r="B346" s="471"/>
      <c r="C346" s="471"/>
      <c r="D346" s="471"/>
      <c r="E346" s="471"/>
      <c r="F346" s="471"/>
      <c r="G346" s="471"/>
      <c r="H346" s="472"/>
      <c r="I346" s="460"/>
      <c r="J346" s="473"/>
      <c r="K346" s="460"/>
      <c r="L346" s="471"/>
      <c r="M346" s="471"/>
      <c r="N346" s="472"/>
      <c r="O346" s="471"/>
    </row>
    <row r="347" spans="1:15" x14ac:dyDescent="0.2">
      <c r="A347" s="471"/>
      <c r="B347" s="471"/>
      <c r="C347" s="471"/>
      <c r="D347" s="471"/>
      <c r="E347" s="471"/>
      <c r="F347" s="471"/>
      <c r="G347" s="471"/>
      <c r="H347" s="472"/>
      <c r="I347" s="460"/>
      <c r="J347" s="473"/>
      <c r="K347" s="460"/>
      <c r="L347" s="471"/>
      <c r="M347" s="471"/>
      <c r="N347" s="472"/>
      <c r="O347" s="471"/>
    </row>
    <row r="348" spans="1:15" x14ac:dyDescent="0.2">
      <c r="A348" s="471"/>
      <c r="B348" s="471"/>
      <c r="C348" s="471"/>
      <c r="D348" s="471"/>
      <c r="E348" s="471"/>
      <c r="F348" s="471"/>
      <c r="G348" s="471"/>
      <c r="H348" s="472"/>
      <c r="I348" s="460"/>
      <c r="J348" s="473"/>
      <c r="K348" s="460"/>
      <c r="L348" s="471"/>
      <c r="M348" s="471"/>
      <c r="N348" s="472"/>
      <c r="O348" s="471"/>
    </row>
    <row r="349" spans="1:15" x14ac:dyDescent="0.2">
      <c r="A349" s="471"/>
      <c r="B349" s="471"/>
      <c r="C349" s="471"/>
      <c r="D349" s="471"/>
      <c r="E349" s="471"/>
      <c r="F349" s="471"/>
      <c r="G349" s="471"/>
      <c r="H349" s="472"/>
      <c r="I349" s="460"/>
      <c r="J349" s="473"/>
      <c r="K349" s="460"/>
      <c r="L349" s="471"/>
      <c r="M349" s="471"/>
      <c r="N349" s="472"/>
      <c r="O349" s="471"/>
    </row>
    <row r="350" spans="1:15" x14ac:dyDescent="0.2">
      <c r="A350" s="471"/>
      <c r="B350" s="471"/>
      <c r="C350" s="471"/>
      <c r="D350" s="471"/>
      <c r="E350" s="471"/>
      <c r="F350" s="471"/>
      <c r="G350" s="471"/>
      <c r="H350" s="472"/>
      <c r="I350" s="460"/>
      <c r="J350" s="473"/>
      <c r="K350" s="460"/>
      <c r="L350" s="471"/>
      <c r="M350" s="471"/>
      <c r="N350" s="472"/>
      <c r="O350" s="471"/>
    </row>
    <row r="351" spans="1:15" x14ac:dyDescent="0.2">
      <c r="A351" s="471"/>
      <c r="B351" s="471"/>
      <c r="C351" s="471"/>
      <c r="D351" s="471"/>
      <c r="E351" s="471"/>
      <c r="F351" s="471"/>
      <c r="G351" s="471"/>
      <c r="H351" s="472"/>
      <c r="I351" s="460"/>
      <c r="J351" s="473"/>
      <c r="K351" s="460"/>
      <c r="L351" s="471"/>
      <c r="M351" s="471"/>
      <c r="N351" s="472"/>
      <c r="O351" s="471"/>
    </row>
    <row r="352" spans="1:15" x14ac:dyDescent="0.2">
      <c r="A352" s="471"/>
      <c r="B352" s="471"/>
      <c r="C352" s="471"/>
      <c r="D352" s="471"/>
      <c r="E352" s="471"/>
      <c r="F352" s="471"/>
      <c r="G352" s="471"/>
      <c r="H352" s="472"/>
      <c r="I352" s="460"/>
      <c r="J352" s="473"/>
      <c r="K352" s="460"/>
      <c r="L352" s="471"/>
      <c r="M352" s="471"/>
      <c r="N352" s="472"/>
      <c r="O352" s="471"/>
    </row>
    <row r="353" spans="1:15" x14ac:dyDescent="0.2">
      <c r="A353" s="471"/>
      <c r="B353" s="471"/>
      <c r="C353" s="471"/>
      <c r="D353" s="471"/>
      <c r="E353" s="471"/>
      <c r="F353" s="471"/>
      <c r="G353" s="471"/>
      <c r="H353" s="472"/>
      <c r="I353" s="460"/>
      <c r="J353" s="473"/>
      <c r="K353" s="460"/>
      <c r="L353" s="471"/>
      <c r="M353" s="471"/>
      <c r="N353" s="472"/>
      <c r="O353" s="471"/>
    </row>
    <row r="354" spans="1:15" x14ac:dyDescent="0.2">
      <c r="A354" s="471"/>
      <c r="B354" s="471"/>
      <c r="C354" s="471"/>
      <c r="D354" s="471"/>
      <c r="E354" s="471"/>
      <c r="F354" s="471"/>
      <c r="G354" s="471"/>
      <c r="H354" s="472"/>
      <c r="I354" s="460"/>
      <c r="J354" s="473"/>
      <c r="K354" s="460"/>
      <c r="L354" s="471"/>
      <c r="M354" s="471"/>
      <c r="N354" s="472"/>
      <c r="O354" s="471"/>
    </row>
    <row r="355" spans="1:15" x14ac:dyDescent="0.2">
      <c r="A355" s="471"/>
      <c r="B355" s="471"/>
      <c r="C355" s="471"/>
      <c r="D355" s="471"/>
      <c r="E355" s="471"/>
      <c r="F355" s="471"/>
      <c r="G355" s="471"/>
      <c r="H355" s="472"/>
      <c r="I355" s="460"/>
      <c r="J355" s="473"/>
      <c r="K355" s="460"/>
      <c r="L355" s="471"/>
      <c r="M355" s="471"/>
      <c r="N355" s="472"/>
      <c r="O355" s="471"/>
    </row>
    <row r="356" spans="1:15" x14ac:dyDescent="0.2">
      <c r="A356" s="471"/>
      <c r="B356" s="471"/>
      <c r="C356" s="471"/>
      <c r="D356" s="471"/>
      <c r="E356" s="471"/>
      <c r="F356" s="471"/>
      <c r="G356" s="471"/>
      <c r="H356" s="472"/>
      <c r="I356" s="460"/>
      <c r="J356" s="473"/>
      <c r="K356" s="460"/>
      <c r="L356" s="471"/>
      <c r="M356" s="471"/>
      <c r="N356" s="472"/>
      <c r="O356" s="471"/>
    </row>
    <row r="357" spans="1:15" x14ac:dyDescent="0.2">
      <c r="A357" s="471"/>
      <c r="B357" s="471"/>
      <c r="C357" s="471"/>
      <c r="D357" s="471"/>
      <c r="E357" s="471"/>
      <c r="F357" s="471"/>
      <c r="G357" s="471"/>
      <c r="H357" s="472"/>
      <c r="I357" s="460"/>
      <c r="J357" s="473"/>
      <c r="K357" s="460"/>
      <c r="L357" s="471"/>
      <c r="M357" s="471"/>
      <c r="N357" s="472"/>
      <c r="O357" s="471"/>
    </row>
    <row r="358" spans="1:15" x14ac:dyDescent="0.2">
      <c r="A358" s="471"/>
      <c r="B358" s="471"/>
      <c r="C358" s="471"/>
      <c r="D358" s="471"/>
      <c r="E358" s="471"/>
      <c r="F358" s="471"/>
      <c r="G358" s="471"/>
      <c r="H358" s="472"/>
      <c r="I358" s="460"/>
      <c r="J358" s="473"/>
      <c r="K358" s="460"/>
      <c r="L358" s="471"/>
      <c r="M358" s="471"/>
      <c r="N358" s="472"/>
      <c r="O358" s="471"/>
    </row>
    <row r="359" spans="1:15" x14ac:dyDescent="0.2">
      <c r="A359" s="471"/>
      <c r="B359" s="471"/>
      <c r="C359" s="471"/>
      <c r="D359" s="471"/>
      <c r="E359" s="471"/>
      <c r="F359" s="471"/>
      <c r="G359" s="471"/>
      <c r="H359" s="472"/>
      <c r="I359" s="460"/>
      <c r="J359" s="473"/>
      <c r="K359" s="460"/>
      <c r="L359" s="471"/>
      <c r="M359" s="471"/>
      <c r="N359" s="472"/>
      <c r="O359" s="471"/>
    </row>
    <row r="360" spans="1:15" x14ac:dyDescent="0.2">
      <c r="A360" s="471"/>
      <c r="B360" s="471"/>
      <c r="C360" s="471"/>
      <c r="D360" s="471"/>
      <c r="E360" s="471"/>
      <c r="F360" s="471"/>
      <c r="G360" s="471"/>
      <c r="H360" s="472"/>
      <c r="I360" s="460"/>
      <c r="J360" s="473"/>
      <c r="K360" s="460"/>
      <c r="L360" s="471"/>
      <c r="M360" s="471"/>
      <c r="N360" s="472"/>
      <c r="O360" s="471"/>
    </row>
    <row r="361" spans="1:15" x14ac:dyDescent="0.2">
      <c r="A361" s="471"/>
      <c r="B361" s="471"/>
      <c r="C361" s="471"/>
      <c r="D361" s="471"/>
      <c r="E361" s="471"/>
      <c r="F361" s="471"/>
      <c r="G361" s="471"/>
      <c r="H361" s="472"/>
      <c r="I361" s="460"/>
      <c r="J361" s="473"/>
      <c r="K361" s="460"/>
      <c r="L361" s="471"/>
      <c r="M361" s="471"/>
      <c r="N361" s="472"/>
      <c r="O361" s="471"/>
    </row>
    <row r="362" spans="1:15" x14ac:dyDescent="0.2">
      <c r="A362" s="471"/>
      <c r="B362" s="471"/>
      <c r="C362" s="471"/>
      <c r="D362" s="471"/>
      <c r="E362" s="471"/>
      <c r="F362" s="471"/>
      <c r="G362" s="471"/>
      <c r="H362" s="472"/>
      <c r="I362" s="460"/>
      <c r="J362" s="473"/>
      <c r="K362" s="460"/>
      <c r="L362" s="471"/>
      <c r="M362" s="471"/>
      <c r="N362" s="472"/>
      <c r="O362" s="471"/>
    </row>
    <row r="363" spans="1:15" x14ac:dyDescent="0.2">
      <c r="A363" s="471"/>
      <c r="B363" s="471"/>
      <c r="C363" s="471"/>
      <c r="D363" s="471"/>
      <c r="E363" s="471"/>
      <c r="F363" s="471"/>
      <c r="G363" s="471"/>
      <c r="H363" s="472"/>
      <c r="I363" s="460"/>
      <c r="J363" s="473"/>
      <c r="K363" s="460"/>
      <c r="L363" s="471"/>
      <c r="M363" s="471"/>
      <c r="N363" s="472"/>
      <c r="O363" s="471"/>
    </row>
    <row r="364" spans="1:15" x14ac:dyDescent="0.2">
      <c r="A364" s="471"/>
      <c r="B364" s="471"/>
      <c r="C364" s="471"/>
      <c r="D364" s="471"/>
      <c r="E364" s="471"/>
      <c r="F364" s="471"/>
      <c r="G364" s="471"/>
      <c r="H364" s="472"/>
      <c r="I364" s="460"/>
      <c r="J364" s="473"/>
      <c r="K364" s="460"/>
      <c r="L364" s="471"/>
      <c r="M364" s="471"/>
      <c r="N364" s="472"/>
      <c r="O364" s="471"/>
    </row>
    <row r="365" spans="1:15" x14ac:dyDescent="0.2">
      <c r="A365" s="471"/>
      <c r="B365" s="471"/>
      <c r="C365" s="471"/>
      <c r="D365" s="471"/>
      <c r="E365" s="471"/>
      <c r="F365" s="471"/>
      <c r="G365" s="471"/>
      <c r="H365" s="472"/>
      <c r="I365" s="460"/>
      <c r="J365" s="473"/>
      <c r="K365" s="460"/>
      <c r="L365" s="471"/>
      <c r="M365" s="471"/>
      <c r="N365" s="472"/>
      <c r="O365" s="471"/>
    </row>
    <row r="366" spans="1:15" x14ac:dyDescent="0.2">
      <c r="A366" s="471"/>
      <c r="B366" s="471"/>
      <c r="C366" s="471"/>
      <c r="D366" s="471"/>
      <c r="E366" s="471"/>
      <c r="F366" s="471"/>
      <c r="G366" s="471"/>
      <c r="H366" s="472"/>
      <c r="I366" s="460"/>
      <c r="J366" s="473"/>
      <c r="K366" s="460"/>
      <c r="L366" s="471"/>
      <c r="M366" s="471"/>
      <c r="N366" s="472"/>
      <c r="O366" s="471"/>
    </row>
    <row r="367" spans="1:15" x14ac:dyDescent="0.2">
      <c r="A367" s="471"/>
      <c r="B367" s="471"/>
      <c r="C367" s="471"/>
      <c r="D367" s="471"/>
      <c r="E367" s="471"/>
      <c r="F367" s="471"/>
      <c r="G367" s="471"/>
      <c r="H367" s="472"/>
      <c r="I367" s="460"/>
      <c r="J367" s="473"/>
      <c r="K367" s="460"/>
      <c r="L367" s="471"/>
      <c r="M367" s="471"/>
      <c r="N367" s="472"/>
      <c r="O367" s="471"/>
    </row>
    <row r="368" spans="1:15" x14ac:dyDescent="0.2">
      <c r="A368" s="471"/>
      <c r="B368" s="471"/>
      <c r="C368" s="471"/>
      <c r="D368" s="471"/>
      <c r="E368" s="471"/>
      <c r="F368" s="471"/>
      <c r="G368" s="471"/>
      <c r="H368" s="472"/>
      <c r="I368" s="460"/>
      <c r="J368" s="473"/>
      <c r="K368" s="460"/>
      <c r="L368" s="471"/>
      <c r="M368" s="471"/>
      <c r="N368" s="472"/>
      <c r="O368" s="471"/>
    </row>
    <row r="369" spans="1:15" x14ac:dyDescent="0.2">
      <c r="A369" s="471"/>
      <c r="B369" s="471"/>
      <c r="C369" s="471"/>
      <c r="D369" s="471"/>
      <c r="E369" s="471"/>
      <c r="F369" s="471"/>
      <c r="G369" s="471"/>
      <c r="H369" s="472"/>
      <c r="I369" s="460"/>
      <c r="J369" s="473"/>
      <c r="K369" s="460"/>
      <c r="L369" s="471"/>
      <c r="M369" s="471"/>
      <c r="N369" s="472"/>
      <c r="O369" s="471"/>
    </row>
    <row r="370" spans="1:15" x14ac:dyDescent="0.2">
      <c r="A370" s="471"/>
      <c r="B370" s="471"/>
      <c r="C370" s="471"/>
      <c r="D370" s="471"/>
      <c r="E370" s="471"/>
      <c r="F370" s="471"/>
      <c r="G370" s="471"/>
      <c r="H370" s="472"/>
      <c r="I370" s="460"/>
      <c r="J370" s="473"/>
      <c r="K370" s="460"/>
      <c r="L370" s="471"/>
      <c r="M370" s="471"/>
      <c r="N370" s="472"/>
      <c r="O370" s="471"/>
    </row>
    <row r="371" spans="1:15" x14ac:dyDescent="0.2">
      <c r="A371" s="471"/>
      <c r="B371" s="471"/>
      <c r="C371" s="471"/>
      <c r="D371" s="471"/>
      <c r="E371" s="471"/>
      <c r="F371" s="471"/>
      <c r="G371" s="471"/>
      <c r="H371" s="472"/>
      <c r="I371" s="460"/>
      <c r="J371" s="473"/>
      <c r="K371" s="460"/>
      <c r="L371" s="471"/>
      <c r="M371" s="471"/>
      <c r="N371" s="472"/>
      <c r="O371" s="471"/>
    </row>
    <row r="372" spans="1:15" x14ac:dyDescent="0.2">
      <c r="A372" s="471"/>
      <c r="B372" s="471"/>
      <c r="C372" s="471"/>
      <c r="D372" s="471"/>
      <c r="E372" s="471"/>
      <c r="F372" s="471"/>
      <c r="G372" s="471"/>
      <c r="H372" s="472"/>
      <c r="I372" s="460"/>
      <c r="J372" s="473"/>
      <c r="K372" s="460"/>
      <c r="L372" s="471"/>
      <c r="M372" s="471"/>
      <c r="N372" s="472"/>
      <c r="O372" s="471"/>
    </row>
    <row r="373" spans="1:15" x14ac:dyDescent="0.2">
      <c r="A373" s="471"/>
      <c r="B373" s="471"/>
      <c r="C373" s="471"/>
      <c r="D373" s="471"/>
      <c r="E373" s="471"/>
      <c r="F373" s="471"/>
      <c r="G373" s="471"/>
      <c r="H373" s="472"/>
      <c r="I373" s="460"/>
      <c r="J373" s="473"/>
      <c r="K373" s="460"/>
      <c r="L373" s="471"/>
      <c r="M373" s="471"/>
      <c r="N373" s="472"/>
      <c r="O373" s="471"/>
    </row>
    <row r="374" spans="1:15" x14ac:dyDescent="0.2">
      <c r="A374" s="471"/>
      <c r="B374" s="471"/>
      <c r="C374" s="471"/>
      <c r="D374" s="471"/>
      <c r="E374" s="471"/>
      <c r="F374" s="471"/>
      <c r="G374" s="471"/>
      <c r="H374" s="472"/>
      <c r="I374" s="460"/>
      <c r="J374" s="473"/>
      <c r="K374" s="460"/>
      <c r="L374" s="471"/>
      <c r="M374" s="471"/>
      <c r="N374" s="472"/>
      <c r="O374" s="471"/>
    </row>
    <row r="375" spans="1:15" x14ac:dyDescent="0.2">
      <c r="A375" s="471"/>
      <c r="B375" s="471"/>
      <c r="C375" s="471"/>
      <c r="D375" s="471"/>
      <c r="E375" s="471"/>
      <c r="F375" s="471"/>
      <c r="G375" s="471"/>
      <c r="H375" s="472"/>
      <c r="I375" s="460"/>
      <c r="J375" s="473"/>
      <c r="K375" s="460"/>
      <c r="L375" s="471"/>
      <c r="M375" s="471"/>
      <c r="N375" s="472"/>
      <c r="O375" s="471"/>
    </row>
    <row r="376" spans="1:15" x14ac:dyDescent="0.2">
      <c r="A376" s="471"/>
      <c r="B376" s="471"/>
      <c r="C376" s="471"/>
      <c r="D376" s="471"/>
      <c r="E376" s="471"/>
      <c r="F376" s="471"/>
      <c r="G376" s="471"/>
      <c r="H376" s="472"/>
      <c r="I376" s="460"/>
      <c r="J376" s="473"/>
      <c r="K376" s="460"/>
      <c r="L376" s="471"/>
      <c r="M376" s="471"/>
      <c r="N376" s="472"/>
      <c r="O376" s="471"/>
    </row>
    <row r="377" spans="1:15" x14ac:dyDescent="0.2">
      <c r="A377" s="471"/>
      <c r="B377" s="471"/>
      <c r="C377" s="471"/>
      <c r="D377" s="471"/>
      <c r="E377" s="471"/>
      <c r="F377" s="471"/>
      <c r="G377" s="471"/>
      <c r="H377" s="472"/>
      <c r="I377" s="460"/>
      <c r="J377" s="473"/>
      <c r="K377" s="460"/>
      <c r="L377" s="471"/>
      <c r="M377" s="471"/>
      <c r="N377" s="472"/>
      <c r="O377" s="471"/>
    </row>
    <row r="378" spans="1:15" x14ac:dyDescent="0.2">
      <c r="A378" s="471"/>
      <c r="B378" s="471"/>
      <c r="C378" s="471"/>
      <c r="D378" s="471"/>
      <c r="E378" s="471"/>
      <c r="F378" s="471"/>
      <c r="G378" s="471"/>
      <c r="H378" s="472"/>
      <c r="I378" s="460"/>
      <c r="J378" s="473"/>
      <c r="K378" s="460"/>
      <c r="L378" s="471"/>
      <c r="M378" s="471"/>
      <c r="N378" s="472"/>
      <c r="O378" s="471"/>
    </row>
    <row r="379" spans="1:15" x14ac:dyDescent="0.2">
      <c r="A379" s="471"/>
      <c r="B379" s="471"/>
      <c r="C379" s="471"/>
      <c r="D379" s="471"/>
      <c r="E379" s="471"/>
      <c r="F379" s="471"/>
      <c r="G379" s="471"/>
      <c r="H379" s="472"/>
      <c r="I379" s="460"/>
      <c r="J379" s="473"/>
      <c r="K379" s="460"/>
      <c r="L379" s="471"/>
      <c r="M379" s="471"/>
      <c r="N379" s="472"/>
      <c r="O379" s="471"/>
    </row>
    <row r="380" spans="1:15" x14ac:dyDescent="0.2">
      <c r="A380" s="471"/>
      <c r="B380" s="471"/>
      <c r="C380" s="471"/>
      <c r="D380" s="471"/>
      <c r="E380" s="471"/>
      <c r="F380" s="471"/>
      <c r="G380" s="471"/>
      <c r="H380" s="472"/>
      <c r="I380" s="460"/>
      <c r="J380" s="473"/>
      <c r="K380" s="460"/>
      <c r="L380" s="471"/>
      <c r="M380" s="471"/>
      <c r="N380" s="472"/>
      <c r="O380" s="471"/>
    </row>
    <row r="381" spans="1:15" x14ac:dyDescent="0.2">
      <c r="A381" s="471"/>
      <c r="B381" s="471"/>
      <c r="C381" s="471"/>
      <c r="D381" s="471"/>
      <c r="E381" s="471"/>
      <c r="F381" s="471"/>
      <c r="G381" s="471"/>
      <c r="H381" s="472"/>
      <c r="I381" s="460"/>
      <c r="J381" s="473"/>
      <c r="K381" s="460"/>
      <c r="L381" s="471"/>
      <c r="M381" s="471"/>
      <c r="N381" s="472"/>
      <c r="O381" s="471"/>
    </row>
    <row r="382" spans="1:15" x14ac:dyDescent="0.2">
      <c r="A382" s="471"/>
      <c r="B382" s="471"/>
      <c r="C382" s="471"/>
      <c r="D382" s="471"/>
      <c r="E382" s="471"/>
      <c r="F382" s="471"/>
      <c r="G382" s="471"/>
      <c r="H382" s="472"/>
      <c r="I382" s="460"/>
      <c r="J382" s="473"/>
      <c r="K382" s="460"/>
      <c r="L382" s="471"/>
      <c r="M382" s="471"/>
      <c r="N382" s="472"/>
      <c r="O382" s="471"/>
    </row>
    <row r="383" spans="1:15" x14ac:dyDescent="0.2">
      <c r="A383" s="471"/>
      <c r="B383" s="471"/>
      <c r="C383" s="471"/>
      <c r="D383" s="471"/>
      <c r="E383" s="471"/>
      <c r="F383" s="471"/>
      <c r="G383" s="471"/>
      <c r="H383" s="472"/>
      <c r="I383" s="460"/>
      <c r="J383" s="473"/>
      <c r="K383" s="460"/>
      <c r="L383" s="471"/>
      <c r="M383" s="471"/>
      <c r="N383" s="472"/>
      <c r="O383" s="471"/>
    </row>
    <row r="384" spans="1:15" x14ac:dyDescent="0.2">
      <c r="A384" s="471"/>
      <c r="B384" s="471"/>
      <c r="C384" s="471"/>
      <c r="D384" s="471"/>
      <c r="E384" s="471"/>
      <c r="F384" s="471"/>
      <c r="G384" s="471"/>
      <c r="H384" s="472"/>
      <c r="I384" s="460"/>
      <c r="J384" s="473"/>
      <c r="K384" s="460"/>
      <c r="L384" s="471"/>
      <c r="M384" s="471"/>
      <c r="N384" s="472"/>
      <c r="O384" s="471"/>
    </row>
    <row r="385" spans="1:15" x14ac:dyDescent="0.2">
      <c r="A385" s="471"/>
      <c r="B385" s="471"/>
      <c r="C385" s="471"/>
      <c r="D385" s="471"/>
      <c r="E385" s="471"/>
      <c r="F385" s="471"/>
      <c r="G385" s="471"/>
      <c r="H385" s="472"/>
      <c r="I385" s="460"/>
      <c r="J385" s="473"/>
      <c r="K385" s="460"/>
      <c r="L385" s="471"/>
      <c r="M385" s="471"/>
      <c r="N385" s="472"/>
      <c r="O385" s="471"/>
    </row>
    <row r="386" spans="1:15" x14ac:dyDescent="0.2">
      <c r="A386" s="471"/>
      <c r="B386" s="471"/>
      <c r="C386" s="471"/>
      <c r="D386" s="471"/>
      <c r="E386" s="471"/>
      <c r="F386" s="471"/>
      <c r="G386" s="471"/>
      <c r="H386" s="472"/>
      <c r="I386" s="460"/>
      <c r="J386" s="473"/>
      <c r="K386" s="460"/>
      <c r="L386" s="471"/>
      <c r="M386" s="471"/>
      <c r="N386" s="472"/>
      <c r="O386" s="471"/>
    </row>
    <row r="387" spans="1:15" x14ac:dyDescent="0.2">
      <c r="A387" s="471"/>
      <c r="B387" s="471"/>
      <c r="C387" s="471"/>
      <c r="D387" s="471"/>
      <c r="E387" s="471"/>
      <c r="F387" s="471"/>
      <c r="G387" s="471"/>
      <c r="H387" s="472"/>
      <c r="I387" s="460"/>
      <c r="J387" s="473"/>
      <c r="K387" s="460"/>
      <c r="L387" s="471"/>
      <c r="M387" s="471"/>
      <c r="N387" s="472"/>
      <c r="O387" s="471"/>
    </row>
    <row r="388" spans="1:15" x14ac:dyDescent="0.2">
      <c r="A388" s="471"/>
      <c r="B388" s="471"/>
      <c r="C388" s="471"/>
      <c r="D388" s="471"/>
      <c r="E388" s="471"/>
      <c r="F388" s="471"/>
      <c r="G388" s="471"/>
      <c r="H388" s="472"/>
      <c r="I388" s="460"/>
      <c r="J388" s="473"/>
      <c r="K388" s="460"/>
      <c r="L388" s="471"/>
      <c r="M388" s="471"/>
      <c r="N388" s="472"/>
      <c r="O388" s="471"/>
    </row>
    <row r="389" spans="1:15" x14ac:dyDescent="0.2">
      <c r="A389" s="471"/>
      <c r="B389" s="471"/>
      <c r="C389" s="471"/>
      <c r="D389" s="471"/>
      <c r="E389" s="471"/>
      <c r="F389" s="471"/>
      <c r="G389" s="471"/>
      <c r="H389" s="472"/>
      <c r="I389" s="460"/>
      <c r="J389" s="473"/>
      <c r="K389" s="460"/>
      <c r="L389" s="471"/>
      <c r="M389" s="471"/>
      <c r="N389" s="472"/>
      <c r="O389" s="471"/>
    </row>
    <row r="390" spans="1:15" x14ac:dyDescent="0.2">
      <c r="A390" s="471"/>
      <c r="B390" s="471"/>
      <c r="C390" s="471"/>
      <c r="D390" s="471"/>
      <c r="E390" s="471"/>
      <c r="F390" s="471"/>
      <c r="G390" s="471"/>
      <c r="H390" s="472"/>
      <c r="I390" s="460"/>
      <c r="J390" s="473"/>
      <c r="K390" s="460"/>
      <c r="L390" s="471"/>
      <c r="M390" s="471"/>
      <c r="N390" s="472"/>
      <c r="O390" s="471"/>
    </row>
    <row r="391" spans="1:15" x14ac:dyDescent="0.2">
      <c r="A391" s="471"/>
      <c r="B391" s="471"/>
      <c r="C391" s="471"/>
      <c r="D391" s="471"/>
      <c r="E391" s="471"/>
      <c r="F391" s="471"/>
      <c r="G391" s="471"/>
      <c r="H391" s="472"/>
      <c r="I391" s="460"/>
      <c r="J391" s="473"/>
      <c r="K391" s="460"/>
      <c r="L391" s="471"/>
      <c r="M391" s="471"/>
      <c r="N391" s="472"/>
      <c r="O391" s="471"/>
    </row>
    <row r="392" spans="1:15" x14ac:dyDescent="0.2">
      <c r="A392" s="471"/>
      <c r="B392" s="471"/>
      <c r="C392" s="471"/>
      <c r="D392" s="471"/>
      <c r="E392" s="471"/>
      <c r="F392" s="471"/>
      <c r="G392" s="471"/>
      <c r="H392" s="472"/>
      <c r="I392" s="460"/>
      <c r="J392" s="473"/>
      <c r="K392" s="460"/>
      <c r="L392" s="471"/>
      <c r="M392" s="471"/>
      <c r="N392" s="472"/>
      <c r="O392" s="471"/>
    </row>
    <row r="393" spans="1:15" x14ac:dyDescent="0.2">
      <c r="A393" s="471"/>
      <c r="B393" s="471"/>
      <c r="C393" s="471"/>
      <c r="D393" s="471"/>
      <c r="E393" s="471"/>
      <c r="F393" s="471"/>
      <c r="G393" s="471"/>
      <c r="H393" s="472"/>
      <c r="I393" s="460"/>
      <c r="J393" s="473"/>
      <c r="K393" s="460"/>
      <c r="L393" s="471"/>
      <c r="M393" s="471"/>
      <c r="N393" s="472"/>
      <c r="O393" s="471"/>
    </row>
    <row r="394" spans="1:15" x14ac:dyDescent="0.2">
      <c r="A394" s="471"/>
      <c r="B394" s="471"/>
      <c r="C394" s="471"/>
      <c r="D394" s="471"/>
      <c r="E394" s="471"/>
      <c r="F394" s="471"/>
      <c r="G394" s="471"/>
      <c r="H394" s="472"/>
      <c r="I394" s="460"/>
      <c r="J394" s="473"/>
      <c r="K394" s="460"/>
      <c r="L394" s="471"/>
      <c r="M394" s="471"/>
      <c r="N394" s="472"/>
      <c r="O394" s="471"/>
    </row>
    <row r="395" spans="1:15" x14ac:dyDescent="0.2">
      <c r="A395" s="471"/>
      <c r="B395" s="471"/>
      <c r="C395" s="471"/>
      <c r="D395" s="471"/>
      <c r="E395" s="471"/>
      <c r="F395" s="471"/>
      <c r="G395" s="471"/>
      <c r="H395" s="472"/>
      <c r="I395" s="460"/>
      <c r="J395" s="473"/>
      <c r="K395" s="460"/>
      <c r="L395" s="471"/>
      <c r="M395" s="471"/>
      <c r="N395" s="472"/>
      <c r="O395" s="471"/>
    </row>
    <row r="396" spans="1:15" x14ac:dyDescent="0.2">
      <c r="A396" s="471"/>
      <c r="B396" s="471"/>
      <c r="C396" s="471"/>
      <c r="D396" s="471"/>
      <c r="E396" s="471"/>
      <c r="F396" s="471"/>
      <c r="G396" s="471"/>
      <c r="H396" s="472"/>
      <c r="I396" s="460"/>
      <c r="J396" s="473"/>
      <c r="K396" s="460"/>
      <c r="L396" s="471"/>
      <c r="M396" s="471"/>
      <c r="N396" s="472"/>
      <c r="O396" s="471"/>
    </row>
    <row r="397" spans="1:15" x14ac:dyDescent="0.2">
      <c r="A397" s="471"/>
      <c r="B397" s="471"/>
      <c r="C397" s="471"/>
      <c r="D397" s="471"/>
      <c r="E397" s="471"/>
      <c r="F397" s="471"/>
      <c r="G397" s="471"/>
      <c r="H397" s="472"/>
      <c r="I397" s="460"/>
      <c r="J397" s="473"/>
      <c r="K397" s="460"/>
      <c r="L397" s="471"/>
      <c r="M397" s="471"/>
      <c r="N397" s="472"/>
      <c r="O397" s="471"/>
    </row>
    <row r="398" spans="1:15" x14ac:dyDescent="0.2">
      <c r="A398" s="471"/>
      <c r="B398" s="471"/>
      <c r="C398" s="471"/>
      <c r="D398" s="471"/>
      <c r="E398" s="471"/>
      <c r="F398" s="471"/>
      <c r="G398" s="471"/>
      <c r="H398" s="472"/>
      <c r="I398" s="460"/>
      <c r="J398" s="473"/>
      <c r="K398" s="460"/>
      <c r="L398" s="471"/>
      <c r="M398" s="471"/>
      <c r="N398" s="472"/>
      <c r="O398" s="471"/>
    </row>
    <row r="399" spans="1:15" x14ac:dyDescent="0.2">
      <c r="A399" s="471"/>
      <c r="B399" s="471"/>
      <c r="C399" s="471"/>
      <c r="D399" s="471"/>
      <c r="E399" s="471"/>
      <c r="F399" s="471"/>
      <c r="G399" s="471"/>
      <c r="H399" s="472"/>
      <c r="I399" s="460"/>
      <c r="J399" s="473"/>
      <c r="K399" s="460"/>
      <c r="L399" s="471"/>
      <c r="M399" s="471"/>
      <c r="N399" s="472"/>
      <c r="O399" s="471"/>
    </row>
    <row r="400" spans="1:15" x14ac:dyDescent="0.2">
      <c r="A400" s="471"/>
      <c r="B400" s="471"/>
      <c r="C400" s="471"/>
      <c r="D400" s="471"/>
      <c r="E400" s="471"/>
      <c r="F400" s="471"/>
      <c r="G400" s="471"/>
      <c r="H400" s="472"/>
      <c r="I400" s="460"/>
      <c r="J400" s="473"/>
      <c r="K400" s="460"/>
      <c r="L400" s="471"/>
      <c r="M400" s="471"/>
      <c r="N400" s="472"/>
      <c r="O400" s="471"/>
    </row>
    <row r="401" spans="1:15" x14ac:dyDescent="0.2">
      <c r="A401" s="471"/>
      <c r="B401" s="471"/>
      <c r="C401" s="471"/>
      <c r="D401" s="471"/>
      <c r="E401" s="471"/>
      <c r="F401" s="471"/>
      <c r="G401" s="471"/>
      <c r="H401" s="472"/>
      <c r="I401" s="460"/>
      <c r="J401" s="473"/>
      <c r="K401" s="460"/>
      <c r="L401" s="471"/>
      <c r="M401" s="471"/>
      <c r="N401" s="472"/>
      <c r="O401" s="471"/>
    </row>
    <row r="402" spans="1:15" x14ac:dyDescent="0.2">
      <c r="A402" s="471"/>
      <c r="B402" s="471"/>
      <c r="C402" s="471"/>
      <c r="D402" s="471"/>
      <c r="E402" s="471"/>
      <c r="F402" s="471"/>
      <c r="G402" s="471"/>
      <c r="H402" s="472"/>
      <c r="I402" s="460"/>
      <c r="J402" s="473"/>
      <c r="K402" s="460"/>
      <c r="L402" s="471"/>
      <c r="M402" s="471"/>
      <c r="N402" s="472"/>
      <c r="O402" s="471"/>
    </row>
    <row r="403" spans="1:15" x14ac:dyDescent="0.2">
      <c r="A403" s="471"/>
      <c r="B403" s="471"/>
      <c r="C403" s="471"/>
      <c r="D403" s="471"/>
      <c r="E403" s="471"/>
      <c r="F403" s="471"/>
      <c r="G403" s="471"/>
      <c r="H403" s="472"/>
      <c r="I403" s="460"/>
      <c r="J403" s="473"/>
      <c r="K403" s="460"/>
      <c r="L403" s="471"/>
      <c r="M403" s="471"/>
      <c r="N403" s="472"/>
      <c r="O403" s="471"/>
    </row>
    <row r="404" spans="1:15" x14ac:dyDescent="0.2">
      <c r="A404" s="471"/>
      <c r="B404" s="471"/>
      <c r="C404" s="471"/>
      <c r="D404" s="471"/>
      <c r="E404" s="471"/>
      <c r="F404" s="471"/>
      <c r="G404" s="471"/>
      <c r="H404" s="472"/>
      <c r="I404" s="460"/>
      <c r="J404" s="473"/>
      <c r="K404" s="460"/>
      <c r="L404" s="471"/>
      <c r="M404" s="471"/>
      <c r="N404" s="472"/>
      <c r="O404" s="471"/>
    </row>
    <row r="405" spans="1:15" x14ac:dyDescent="0.2">
      <c r="A405" s="471"/>
      <c r="B405" s="471"/>
      <c r="C405" s="471"/>
      <c r="D405" s="471"/>
      <c r="E405" s="471"/>
      <c r="F405" s="471"/>
      <c r="G405" s="471"/>
      <c r="H405" s="472"/>
      <c r="I405" s="460"/>
      <c r="J405" s="473"/>
      <c r="K405" s="460"/>
      <c r="L405" s="471"/>
      <c r="M405" s="471"/>
      <c r="N405" s="472"/>
      <c r="O405" s="471"/>
    </row>
    <row r="406" spans="1:15" x14ac:dyDescent="0.2">
      <c r="A406" s="471"/>
      <c r="B406" s="471"/>
      <c r="C406" s="471"/>
      <c r="D406" s="471"/>
      <c r="E406" s="471"/>
      <c r="F406" s="471"/>
      <c r="G406" s="471"/>
      <c r="H406" s="472"/>
      <c r="I406" s="460"/>
      <c r="J406" s="473"/>
      <c r="K406" s="460"/>
      <c r="L406" s="471"/>
      <c r="M406" s="471"/>
      <c r="N406" s="472"/>
      <c r="O406" s="471"/>
    </row>
    <row r="407" spans="1:15" x14ac:dyDescent="0.2">
      <c r="A407" s="471"/>
      <c r="B407" s="471"/>
      <c r="C407" s="471"/>
      <c r="D407" s="471"/>
      <c r="E407" s="471"/>
      <c r="F407" s="471"/>
      <c r="G407" s="471"/>
      <c r="H407" s="472"/>
      <c r="I407" s="460"/>
      <c r="J407" s="473"/>
      <c r="K407" s="460"/>
      <c r="L407" s="471"/>
      <c r="M407" s="471"/>
      <c r="N407" s="472"/>
      <c r="O407" s="471"/>
    </row>
    <row r="408" spans="1:15" x14ac:dyDescent="0.2">
      <c r="A408" s="471"/>
      <c r="B408" s="471"/>
      <c r="C408" s="471"/>
      <c r="D408" s="471"/>
      <c r="E408" s="471"/>
      <c r="F408" s="471"/>
      <c r="G408" s="471"/>
      <c r="H408" s="472"/>
      <c r="I408" s="460"/>
      <c r="J408" s="473"/>
      <c r="K408" s="460"/>
      <c r="L408" s="471"/>
      <c r="M408" s="471"/>
      <c r="N408" s="472"/>
      <c r="O408" s="471"/>
    </row>
    <row r="409" spans="1:15" x14ac:dyDescent="0.2">
      <c r="A409" s="471"/>
      <c r="B409" s="471"/>
      <c r="C409" s="471"/>
      <c r="D409" s="471"/>
      <c r="E409" s="471"/>
      <c r="F409" s="471"/>
      <c r="G409" s="471"/>
      <c r="H409" s="472"/>
      <c r="I409" s="460"/>
      <c r="J409" s="473"/>
      <c r="K409" s="460"/>
      <c r="L409" s="471"/>
      <c r="M409" s="471"/>
      <c r="N409" s="472"/>
      <c r="O409" s="471"/>
    </row>
    <row r="410" spans="1:15" x14ac:dyDescent="0.2">
      <c r="A410" s="471"/>
      <c r="B410" s="471"/>
      <c r="C410" s="471"/>
      <c r="D410" s="471"/>
      <c r="E410" s="471"/>
      <c r="F410" s="471"/>
      <c r="G410" s="471"/>
      <c r="H410" s="472"/>
      <c r="I410" s="460"/>
      <c r="J410" s="473"/>
      <c r="K410" s="460"/>
      <c r="L410" s="471"/>
      <c r="M410" s="471"/>
      <c r="N410" s="472"/>
      <c r="O410" s="471"/>
    </row>
    <row r="411" spans="1:15" x14ac:dyDescent="0.2">
      <c r="A411" s="471"/>
      <c r="B411" s="471"/>
      <c r="C411" s="471"/>
      <c r="D411" s="471"/>
      <c r="E411" s="471"/>
      <c r="F411" s="471"/>
      <c r="G411" s="471"/>
      <c r="H411" s="472"/>
      <c r="I411" s="460"/>
      <c r="J411" s="473"/>
      <c r="K411" s="460"/>
      <c r="L411" s="471"/>
      <c r="M411" s="471"/>
      <c r="N411" s="472"/>
      <c r="O411" s="471"/>
    </row>
    <row r="412" spans="1:15" x14ac:dyDescent="0.2">
      <c r="A412" s="471"/>
      <c r="B412" s="471"/>
      <c r="C412" s="471"/>
      <c r="D412" s="471"/>
      <c r="E412" s="471"/>
      <c r="F412" s="471"/>
      <c r="G412" s="471"/>
      <c r="H412" s="472"/>
      <c r="I412" s="460"/>
      <c r="J412" s="473"/>
      <c r="K412" s="460"/>
      <c r="L412" s="471"/>
      <c r="M412" s="471"/>
      <c r="N412" s="472"/>
      <c r="O412" s="471"/>
    </row>
    <row r="413" spans="1:15" x14ac:dyDescent="0.2">
      <c r="A413" s="471"/>
      <c r="B413" s="471"/>
      <c r="C413" s="471"/>
      <c r="D413" s="471"/>
      <c r="E413" s="471"/>
      <c r="F413" s="471"/>
      <c r="G413" s="471"/>
      <c r="H413" s="472"/>
      <c r="I413" s="460"/>
      <c r="J413" s="473"/>
      <c r="K413" s="460"/>
      <c r="L413" s="471"/>
      <c r="M413" s="471"/>
      <c r="N413" s="472"/>
      <c r="O413" s="471"/>
    </row>
    <row r="414" spans="1:15" x14ac:dyDescent="0.2">
      <c r="A414" s="471"/>
      <c r="B414" s="471"/>
      <c r="C414" s="471"/>
      <c r="D414" s="471"/>
      <c r="E414" s="471"/>
      <c r="F414" s="471"/>
      <c r="G414" s="471"/>
      <c r="H414" s="472"/>
      <c r="I414" s="460"/>
      <c r="J414" s="473"/>
      <c r="K414" s="460"/>
      <c r="L414" s="471"/>
      <c r="M414" s="471"/>
      <c r="N414" s="472"/>
      <c r="O414" s="471"/>
    </row>
    <row r="415" spans="1:15" x14ac:dyDescent="0.2">
      <c r="A415" s="471"/>
      <c r="B415" s="471"/>
      <c r="C415" s="471"/>
      <c r="D415" s="471"/>
      <c r="E415" s="471"/>
      <c r="F415" s="471"/>
      <c r="G415" s="471"/>
      <c r="H415" s="472"/>
      <c r="I415" s="460"/>
      <c r="J415" s="473"/>
      <c r="K415" s="460"/>
      <c r="L415" s="471"/>
      <c r="M415" s="471"/>
      <c r="N415" s="472"/>
      <c r="O415" s="471"/>
    </row>
    <row r="416" spans="1:15" x14ac:dyDescent="0.2">
      <c r="A416" s="471"/>
      <c r="B416" s="471"/>
      <c r="C416" s="471"/>
      <c r="D416" s="471"/>
      <c r="E416" s="471"/>
      <c r="F416" s="471"/>
      <c r="G416" s="471"/>
      <c r="H416" s="472"/>
      <c r="I416" s="460"/>
      <c r="J416" s="473"/>
      <c r="K416" s="460"/>
      <c r="L416" s="471"/>
      <c r="M416" s="471"/>
      <c r="N416" s="472"/>
      <c r="O416" s="471"/>
    </row>
    <row r="417" spans="1:15" x14ac:dyDescent="0.2">
      <c r="A417" s="471"/>
      <c r="B417" s="471"/>
      <c r="C417" s="471"/>
      <c r="D417" s="471"/>
      <c r="E417" s="471"/>
      <c r="F417" s="471"/>
      <c r="G417" s="471"/>
      <c r="H417" s="472"/>
      <c r="I417" s="460"/>
      <c r="J417" s="473"/>
      <c r="K417" s="460"/>
      <c r="L417" s="471"/>
      <c r="M417" s="471"/>
      <c r="N417" s="472"/>
      <c r="O417" s="471"/>
    </row>
    <row r="418" spans="1:15" x14ac:dyDescent="0.2">
      <c r="A418" s="471"/>
      <c r="B418" s="471"/>
      <c r="C418" s="471"/>
      <c r="D418" s="471"/>
      <c r="E418" s="471"/>
      <c r="F418" s="471"/>
      <c r="G418" s="471"/>
      <c r="H418" s="472"/>
      <c r="I418" s="460"/>
      <c r="J418" s="473"/>
      <c r="K418" s="460"/>
      <c r="L418" s="471"/>
      <c r="M418" s="471"/>
      <c r="N418" s="472"/>
      <c r="O418" s="471"/>
    </row>
    <row r="419" spans="1:15" x14ac:dyDescent="0.2">
      <c r="A419" s="471"/>
      <c r="B419" s="471"/>
      <c r="C419" s="471"/>
      <c r="D419" s="471"/>
      <c r="E419" s="471"/>
      <c r="F419" s="471"/>
      <c r="G419" s="471"/>
      <c r="H419" s="472"/>
      <c r="I419" s="460"/>
      <c r="J419" s="473"/>
      <c r="K419" s="460"/>
      <c r="L419" s="471"/>
      <c r="M419" s="471"/>
      <c r="N419" s="472"/>
      <c r="O419" s="471"/>
    </row>
    <row r="420" spans="1:15" x14ac:dyDescent="0.2">
      <c r="A420" s="471"/>
      <c r="B420" s="471"/>
      <c r="C420" s="471"/>
      <c r="D420" s="471"/>
      <c r="E420" s="471"/>
      <c r="F420" s="471"/>
      <c r="G420" s="471"/>
      <c r="H420" s="472"/>
      <c r="I420" s="460"/>
      <c r="J420" s="473"/>
      <c r="K420" s="460"/>
      <c r="L420" s="471"/>
      <c r="M420" s="471"/>
      <c r="N420" s="472"/>
      <c r="O420" s="471"/>
    </row>
    <row r="421" spans="1:15" x14ac:dyDescent="0.2">
      <c r="A421" s="471"/>
      <c r="B421" s="471"/>
      <c r="C421" s="471"/>
      <c r="D421" s="471"/>
      <c r="E421" s="471"/>
      <c r="F421" s="471"/>
      <c r="G421" s="471"/>
      <c r="H421" s="472"/>
      <c r="I421" s="460"/>
      <c r="J421" s="473"/>
      <c r="K421" s="460"/>
      <c r="L421" s="471"/>
      <c r="M421" s="471"/>
      <c r="N421" s="472"/>
      <c r="O421" s="471"/>
    </row>
    <row r="422" spans="1:15" x14ac:dyDescent="0.2">
      <c r="A422" s="471"/>
      <c r="B422" s="471"/>
      <c r="C422" s="471"/>
      <c r="D422" s="471"/>
      <c r="E422" s="471"/>
      <c r="F422" s="471"/>
      <c r="G422" s="471"/>
      <c r="H422" s="472"/>
      <c r="I422" s="460"/>
      <c r="J422" s="473"/>
      <c r="K422" s="460"/>
      <c r="L422" s="471"/>
      <c r="M422" s="471"/>
      <c r="N422" s="472"/>
      <c r="O422" s="471"/>
    </row>
    <row r="423" spans="1:15" x14ac:dyDescent="0.2">
      <c r="A423" s="471"/>
      <c r="B423" s="471"/>
      <c r="C423" s="471"/>
      <c r="D423" s="471"/>
      <c r="E423" s="471"/>
      <c r="F423" s="471"/>
      <c r="G423" s="471"/>
      <c r="H423" s="472"/>
      <c r="I423" s="460"/>
      <c r="J423" s="473"/>
      <c r="K423" s="460"/>
      <c r="L423" s="471"/>
      <c r="M423" s="471"/>
      <c r="N423" s="472"/>
      <c r="O423" s="471"/>
    </row>
    <row r="424" spans="1:15" x14ac:dyDescent="0.2">
      <c r="A424" s="471"/>
      <c r="B424" s="471"/>
      <c r="C424" s="471"/>
      <c r="D424" s="471"/>
      <c r="E424" s="471"/>
      <c r="F424" s="471"/>
      <c r="G424" s="471"/>
      <c r="H424" s="472"/>
      <c r="I424" s="460"/>
      <c r="J424" s="473"/>
      <c r="K424" s="460"/>
      <c r="L424" s="471"/>
      <c r="M424" s="471"/>
      <c r="N424" s="472"/>
      <c r="O424" s="471"/>
    </row>
    <row r="425" spans="1:15" x14ac:dyDescent="0.2">
      <c r="A425" s="471"/>
      <c r="B425" s="471"/>
      <c r="C425" s="471"/>
      <c r="D425" s="471"/>
      <c r="E425" s="471"/>
      <c r="F425" s="471"/>
      <c r="G425" s="471"/>
      <c r="H425" s="472"/>
      <c r="I425" s="460"/>
      <c r="J425" s="473"/>
      <c r="K425" s="460"/>
      <c r="L425" s="471"/>
      <c r="M425" s="471"/>
      <c r="N425" s="472"/>
      <c r="O425" s="471"/>
    </row>
    <row r="426" spans="1:15" x14ac:dyDescent="0.2">
      <c r="A426" s="471"/>
      <c r="B426" s="471"/>
      <c r="C426" s="471"/>
      <c r="D426" s="471"/>
      <c r="E426" s="471"/>
      <c r="F426" s="471"/>
      <c r="G426" s="471"/>
      <c r="H426" s="472"/>
      <c r="I426" s="460"/>
      <c r="J426" s="473"/>
      <c r="K426" s="460"/>
      <c r="L426" s="471"/>
      <c r="M426" s="471"/>
      <c r="N426" s="472"/>
      <c r="O426" s="471"/>
    </row>
    <row r="427" spans="1:15" x14ac:dyDescent="0.2">
      <c r="A427" s="471"/>
      <c r="B427" s="471"/>
      <c r="C427" s="471"/>
      <c r="D427" s="471"/>
      <c r="E427" s="471"/>
      <c r="F427" s="471"/>
      <c r="G427" s="471"/>
      <c r="H427" s="472"/>
      <c r="I427" s="460"/>
      <c r="J427" s="473"/>
      <c r="K427" s="460"/>
      <c r="L427" s="471"/>
      <c r="M427" s="471"/>
      <c r="N427" s="472"/>
      <c r="O427" s="471"/>
    </row>
    <row r="428" spans="1:15" x14ac:dyDescent="0.2">
      <c r="A428" s="471"/>
      <c r="B428" s="471"/>
      <c r="C428" s="471"/>
      <c r="D428" s="471"/>
      <c r="E428" s="471"/>
      <c r="F428" s="471"/>
      <c r="G428" s="471"/>
      <c r="H428" s="472"/>
      <c r="I428" s="460"/>
      <c r="J428" s="473"/>
      <c r="K428" s="460"/>
      <c r="L428" s="471"/>
      <c r="M428" s="471"/>
      <c r="N428" s="472"/>
      <c r="O428" s="471"/>
    </row>
    <row r="429" spans="1:15" x14ac:dyDescent="0.2">
      <c r="A429" s="471"/>
      <c r="B429" s="471"/>
      <c r="C429" s="471"/>
      <c r="D429" s="471"/>
      <c r="E429" s="471"/>
      <c r="F429" s="471"/>
      <c r="G429" s="471"/>
      <c r="H429" s="472"/>
      <c r="I429" s="460"/>
      <c r="J429" s="473"/>
      <c r="K429" s="460"/>
      <c r="L429" s="471"/>
      <c r="M429" s="471"/>
      <c r="N429" s="472"/>
      <c r="O429" s="471"/>
    </row>
    <row r="430" spans="1:15" x14ac:dyDescent="0.2">
      <c r="A430" s="471"/>
      <c r="B430" s="471"/>
      <c r="C430" s="471"/>
      <c r="D430" s="471"/>
      <c r="E430" s="471"/>
      <c r="F430" s="471"/>
      <c r="G430" s="471"/>
      <c r="H430" s="472"/>
      <c r="I430" s="460"/>
      <c r="J430" s="473"/>
      <c r="K430" s="460"/>
      <c r="L430" s="471"/>
      <c r="M430" s="471"/>
      <c r="N430" s="472"/>
      <c r="O430" s="471"/>
    </row>
    <row r="431" spans="1:15" x14ac:dyDescent="0.2">
      <c r="A431" s="471"/>
      <c r="B431" s="471"/>
      <c r="C431" s="471"/>
      <c r="D431" s="471"/>
      <c r="E431" s="471"/>
      <c r="F431" s="471"/>
      <c r="G431" s="471"/>
      <c r="H431" s="472"/>
      <c r="I431" s="460"/>
      <c r="J431" s="473"/>
      <c r="K431" s="460"/>
      <c r="L431" s="471"/>
      <c r="M431" s="471"/>
      <c r="N431" s="472"/>
      <c r="O431" s="471"/>
    </row>
    <row r="432" spans="1:15" x14ac:dyDescent="0.2">
      <c r="A432" s="471"/>
      <c r="B432" s="471"/>
      <c r="C432" s="471"/>
      <c r="D432" s="471"/>
      <c r="E432" s="471"/>
      <c r="F432" s="471"/>
      <c r="G432" s="471"/>
      <c r="H432" s="472"/>
      <c r="I432" s="460"/>
      <c r="J432" s="473"/>
      <c r="K432" s="460"/>
      <c r="L432" s="471"/>
      <c r="M432" s="471"/>
      <c r="N432" s="472"/>
      <c r="O432" s="471"/>
    </row>
    <row r="433" spans="1:15" x14ac:dyDescent="0.2">
      <c r="A433" s="471"/>
      <c r="B433" s="471"/>
      <c r="C433" s="471"/>
      <c r="D433" s="471"/>
      <c r="E433" s="471"/>
      <c r="F433" s="471"/>
      <c r="G433" s="471"/>
      <c r="H433" s="472"/>
      <c r="I433" s="460"/>
      <c r="J433" s="473"/>
      <c r="K433" s="460"/>
      <c r="L433" s="471"/>
      <c r="M433" s="471"/>
      <c r="N433" s="472"/>
      <c r="O433" s="471"/>
    </row>
    <row r="434" spans="1:15" x14ac:dyDescent="0.2">
      <c r="A434" s="471"/>
      <c r="B434" s="471"/>
      <c r="C434" s="471"/>
      <c r="D434" s="471"/>
      <c r="E434" s="471"/>
      <c r="F434" s="471"/>
      <c r="G434" s="471"/>
      <c r="H434" s="472"/>
      <c r="I434" s="460"/>
      <c r="J434" s="473"/>
      <c r="K434" s="460"/>
      <c r="L434" s="471"/>
      <c r="M434" s="471"/>
      <c r="N434" s="472"/>
      <c r="O434" s="471"/>
    </row>
    <row r="435" spans="1:15" x14ac:dyDescent="0.2">
      <c r="A435" s="471"/>
      <c r="B435" s="471"/>
      <c r="C435" s="471"/>
      <c r="D435" s="471"/>
      <c r="E435" s="471"/>
      <c r="F435" s="471"/>
      <c r="G435" s="471"/>
      <c r="H435" s="472"/>
      <c r="I435" s="460"/>
      <c r="J435" s="473"/>
      <c r="K435" s="460"/>
      <c r="L435" s="471"/>
      <c r="M435" s="471"/>
      <c r="N435" s="472"/>
      <c r="O435" s="471"/>
    </row>
    <row r="436" spans="1:15" x14ac:dyDescent="0.2">
      <c r="A436" s="471"/>
      <c r="B436" s="471"/>
      <c r="C436" s="471"/>
      <c r="D436" s="471"/>
      <c r="E436" s="471"/>
      <c r="F436" s="471"/>
      <c r="G436" s="471"/>
      <c r="H436" s="472"/>
      <c r="I436" s="460"/>
      <c r="J436" s="473"/>
      <c r="K436" s="460"/>
      <c r="L436" s="471"/>
      <c r="M436" s="471"/>
      <c r="N436" s="472"/>
      <c r="O436" s="471"/>
    </row>
    <row r="437" spans="1:15" x14ac:dyDescent="0.2">
      <c r="A437" s="471"/>
      <c r="B437" s="471"/>
      <c r="C437" s="471"/>
      <c r="D437" s="471"/>
      <c r="E437" s="471"/>
      <c r="F437" s="471"/>
      <c r="G437" s="471"/>
      <c r="H437" s="472"/>
      <c r="I437" s="460"/>
      <c r="J437" s="473"/>
      <c r="K437" s="460"/>
      <c r="L437" s="471"/>
      <c r="M437" s="471"/>
      <c r="N437" s="472"/>
      <c r="O437" s="471"/>
    </row>
    <row r="438" spans="1:15" x14ac:dyDescent="0.2">
      <c r="A438" s="471"/>
      <c r="B438" s="471"/>
      <c r="C438" s="471"/>
      <c r="D438" s="471"/>
      <c r="E438" s="471"/>
      <c r="F438" s="471"/>
      <c r="G438" s="471"/>
      <c r="H438" s="472"/>
      <c r="I438" s="460"/>
      <c r="J438" s="473"/>
      <c r="K438" s="460"/>
      <c r="L438" s="471"/>
      <c r="M438" s="471"/>
      <c r="N438" s="472"/>
      <c r="O438" s="471"/>
    </row>
    <row r="439" spans="1:15" x14ac:dyDescent="0.2">
      <c r="A439" s="471"/>
      <c r="B439" s="471"/>
      <c r="C439" s="471"/>
      <c r="D439" s="471"/>
      <c r="E439" s="471"/>
      <c r="F439" s="471"/>
      <c r="G439" s="471"/>
      <c r="H439" s="472"/>
      <c r="I439" s="460"/>
      <c r="J439" s="473"/>
      <c r="K439" s="460"/>
      <c r="L439" s="471"/>
      <c r="M439" s="471"/>
      <c r="N439" s="472"/>
      <c r="O439" s="471"/>
    </row>
    <row r="440" spans="1:15" x14ac:dyDescent="0.2">
      <c r="A440" s="471"/>
      <c r="B440" s="471"/>
      <c r="C440" s="471"/>
      <c r="D440" s="471"/>
      <c r="E440" s="471"/>
      <c r="F440" s="471"/>
      <c r="G440" s="471"/>
      <c r="H440" s="472"/>
      <c r="I440" s="460"/>
      <c r="J440" s="473"/>
      <c r="K440" s="460"/>
      <c r="L440" s="471"/>
      <c r="M440" s="471"/>
      <c r="N440" s="472"/>
      <c r="O440" s="471"/>
    </row>
    <row r="441" spans="1:15" x14ac:dyDescent="0.2">
      <c r="A441" s="471"/>
      <c r="B441" s="471"/>
      <c r="C441" s="471"/>
      <c r="D441" s="471"/>
      <c r="E441" s="471"/>
      <c r="F441" s="471"/>
      <c r="G441" s="471"/>
      <c r="H441" s="472"/>
      <c r="I441" s="460"/>
      <c r="J441" s="473"/>
      <c r="K441" s="460"/>
      <c r="L441" s="471"/>
      <c r="M441" s="471"/>
      <c r="N441" s="472"/>
      <c r="O441" s="471"/>
    </row>
    <row r="442" spans="1:15" x14ac:dyDescent="0.2">
      <c r="A442" s="471"/>
      <c r="B442" s="471"/>
      <c r="C442" s="471"/>
      <c r="D442" s="471"/>
      <c r="E442" s="471"/>
      <c r="F442" s="471"/>
      <c r="G442" s="471"/>
      <c r="H442" s="472"/>
      <c r="I442" s="460"/>
      <c r="J442" s="473"/>
      <c r="K442" s="460"/>
      <c r="L442" s="471"/>
      <c r="M442" s="471"/>
      <c r="N442" s="472"/>
      <c r="O442" s="471"/>
    </row>
    <row r="443" spans="1:15" x14ac:dyDescent="0.2">
      <c r="A443" s="471"/>
      <c r="B443" s="471"/>
      <c r="C443" s="471"/>
      <c r="D443" s="471"/>
      <c r="E443" s="471"/>
      <c r="F443" s="471"/>
      <c r="G443" s="471"/>
      <c r="H443" s="472"/>
      <c r="I443" s="460"/>
      <c r="J443" s="473"/>
      <c r="K443" s="460"/>
      <c r="L443" s="471"/>
      <c r="M443" s="471"/>
      <c r="N443" s="472"/>
      <c r="O443" s="471"/>
    </row>
    <row r="444" spans="1:15" x14ac:dyDescent="0.2">
      <c r="A444" s="471"/>
      <c r="B444" s="471"/>
      <c r="C444" s="471"/>
      <c r="D444" s="471"/>
      <c r="E444" s="471"/>
      <c r="F444" s="471"/>
      <c r="G444" s="471"/>
      <c r="H444" s="472"/>
      <c r="I444" s="460"/>
      <c r="J444" s="473"/>
      <c r="K444" s="460"/>
      <c r="L444" s="471"/>
      <c r="M444" s="471"/>
      <c r="N444" s="472"/>
      <c r="O444" s="471"/>
    </row>
    <row r="445" spans="1:15" x14ac:dyDescent="0.2">
      <c r="A445" s="471"/>
      <c r="B445" s="471"/>
      <c r="C445" s="471"/>
      <c r="D445" s="471"/>
      <c r="E445" s="471"/>
      <c r="F445" s="471"/>
      <c r="G445" s="471"/>
      <c r="H445" s="472"/>
      <c r="I445" s="460"/>
      <c r="J445" s="473"/>
      <c r="K445" s="460"/>
      <c r="L445" s="471"/>
      <c r="M445" s="471"/>
      <c r="N445" s="472"/>
      <c r="O445" s="471"/>
    </row>
    <row r="446" spans="1:15" x14ac:dyDescent="0.2">
      <c r="A446" s="471"/>
      <c r="B446" s="471"/>
      <c r="C446" s="471"/>
      <c r="D446" s="471"/>
      <c r="E446" s="471"/>
      <c r="F446" s="471"/>
      <c r="G446" s="471"/>
      <c r="H446" s="472"/>
      <c r="I446" s="460"/>
      <c r="J446" s="473"/>
      <c r="K446" s="460"/>
      <c r="L446" s="471"/>
      <c r="M446" s="471"/>
      <c r="N446" s="472"/>
      <c r="O446" s="471"/>
    </row>
    <row r="447" spans="1:15" x14ac:dyDescent="0.2">
      <c r="A447" s="471"/>
      <c r="B447" s="471"/>
      <c r="C447" s="471"/>
      <c r="D447" s="471"/>
      <c r="E447" s="471"/>
      <c r="F447" s="471"/>
      <c r="G447" s="471"/>
      <c r="H447" s="472"/>
      <c r="I447" s="460"/>
      <c r="J447" s="473"/>
      <c r="K447" s="460"/>
      <c r="L447" s="471"/>
      <c r="M447" s="471"/>
      <c r="N447" s="472"/>
      <c r="O447" s="471"/>
    </row>
    <row r="448" spans="1:15" x14ac:dyDescent="0.2">
      <c r="A448" s="471"/>
      <c r="B448" s="471"/>
      <c r="C448" s="471"/>
      <c r="D448" s="471"/>
      <c r="E448" s="471"/>
      <c r="F448" s="471"/>
      <c r="G448" s="471"/>
      <c r="H448" s="472"/>
      <c r="I448" s="460"/>
      <c r="J448" s="473"/>
      <c r="K448" s="460"/>
      <c r="L448" s="471"/>
      <c r="M448" s="471"/>
      <c r="N448" s="472"/>
      <c r="O448" s="471"/>
    </row>
    <row r="449" spans="1:15" x14ac:dyDescent="0.2">
      <c r="A449" s="471"/>
      <c r="B449" s="471"/>
      <c r="C449" s="471"/>
      <c r="D449" s="471"/>
      <c r="E449" s="471"/>
      <c r="F449" s="471"/>
      <c r="G449" s="471"/>
      <c r="H449" s="472"/>
      <c r="I449" s="460"/>
      <c r="J449" s="473"/>
      <c r="K449" s="460"/>
      <c r="L449" s="471"/>
      <c r="M449" s="471"/>
      <c r="N449" s="472"/>
      <c r="O449" s="471"/>
    </row>
    <row r="450" spans="1:15" x14ac:dyDescent="0.2">
      <c r="A450" s="471"/>
      <c r="B450" s="471"/>
      <c r="C450" s="471"/>
      <c r="D450" s="471"/>
      <c r="E450" s="471"/>
      <c r="F450" s="471"/>
      <c r="G450" s="471"/>
      <c r="H450" s="472"/>
      <c r="I450" s="460"/>
      <c r="J450" s="473"/>
      <c r="K450" s="460"/>
      <c r="L450" s="471"/>
      <c r="M450" s="471"/>
      <c r="N450" s="472"/>
      <c r="O450" s="471"/>
    </row>
    <row r="451" spans="1:15" x14ac:dyDescent="0.2">
      <c r="A451" s="471"/>
      <c r="B451" s="471"/>
      <c r="C451" s="471"/>
      <c r="D451" s="471"/>
      <c r="E451" s="471"/>
      <c r="F451" s="471"/>
      <c r="G451" s="471"/>
      <c r="H451" s="472"/>
      <c r="I451" s="460"/>
      <c r="J451" s="473"/>
      <c r="K451" s="460"/>
      <c r="L451" s="471"/>
      <c r="M451" s="471"/>
      <c r="N451" s="472"/>
      <c r="O451" s="471"/>
    </row>
    <row r="452" spans="1:15" x14ac:dyDescent="0.2">
      <c r="A452" s="471"/>
      <c r="B452" s="471"/>
      <c r="C452" s="471"/>
      <c r="D452" s="471"/>
      <c r="E452" s="471"/>
      <c r="F452" s="471"/>
      <c r="G452" s="471"/>
      <c r="H452" s="472"/>
      <c r="I452" s="460"/>
      <c r="J452" s="473"/>
      <c r="K452" s="460"/>
      <c r="L452" s="471"/>
      <c r="M452" s="471"/>
      <c r="N452" s="472"/>
      <c r="O452" s="471"/>
    </row>
    <row r="453" spans="1:15" x14ac:dyDescent="0.2">
      <c r="A453" s="471"/>
      <c r="B453" s="471"/>
      <c r="C453" s="471"/>
      <c r="D453" s="471"/>
      <c r="E453" s="471"/>
      <c r="F453" s="471"/>
      <c r="G453" s="471"/>
      <c r="H453" s="472"/>
      <c r="I453" s="460"/>
      <c r="J453" s="473"/>
      <c r="K453" s="460"/>
      <c r="L453" s="471"/>
      <c r="M453" s="471"/>
      <c r="N453" s="472"/>
      <c r="O453" s="471"/>
    </row>
    <row r="454" spans="1:15" x14ac:dyDescent="0.2">
      <c r="A454" s="471"/>
      <c r="B454" s="471"/>
      <c r="C454" s="471"/>
      <c r="D454" s="471"/>
      <c r="E454" s="471"/>
      <c r="F454" s="471"/>
      <c r="G454" s="471"/>
      <c r="H454" s="472"/>
      <c r="I454" s="460"/>
      <c r="J454" s="473"/>
      <c r="K454" s="460"/>
      <c r="L454" s="471"/>
      <c r="M454" s="471"/>
      <c r="N454" s="472"/>
      <c r="O454" s="471"/>
    </row>
    <row r="455" spans="1:15" x14ac:dyDescent="0.2">
      <c r="A455" s="471"/>
      <c r="B455" s="471"/>
      <c r="C455" s="471"/>
      <c r="D455" s="471"/>
      <c r="E455" s="471"/>
      <c r="F455" s="471"/>
      <c r="G455" s="471"/>
      <c r="H455" s="472"/>
      <c r="I455" s="460"/>
      <c r="J455" s="473"/>
      <c r="K455" s="460"/>
      <c r="L455" s="471"/>
      <c r="M455" s="471"/>
      <c r="N455" s="472"/>
      <c r="O455" s="471"/>
    </row>
    <row r="456" spans="1:15" x14ac:dyDescent="0.2">
      <c r="A456" s="471"/>
      <c r="B456" s="471"/>
      <c r="C456" s="471"/>
      <c r="D456" s="471"/>
      <c r="E456" s="471"/>
      <c r="F456" s="471"/>
      <c r="G456" s="471"/>
      <c r="H456" s="472"/>
      <c r="I456" s="460"/>
      <c r="J456" s="473"/>
      <c r="K456" s="460"/>
      <c r="L456" s="471"/>
      <c r="M456" s="471"/>
      <c r="N456" s="472"/>
      <c r="O456" s="471"/>
    </row>
    <row r="457" spans="1:15" x14ac:dyDescent="0.2">
      <c r="A457" s="471"/>
      <c r="B457" s="471"/>
      <c r="C457" s="471"/>
      <c r="D457" s="471"/>
      <c r="E457" s="471"/>
      <c r="F457" s="471"/>
      <c r="G457" s="471"/>
      <c r="H457" s="472"/>
      <c r="I457" s="460"/>
      <c r="J457" s="473"/>
      <c r="K457" s="460"/>
      <c r="L457" s="471"/>
      <c r="M457" s="471"/>
      <c r="N457" s="472"/>
      <c r="O457" s="471"/>
    </row>
    <row r="458" spans="1:15" x14ac:dyDescent="0.2">
      <c r="A458" s="471"/>
      <c r="B458" s="471"/>
      <c r="C458" s="471"/>
      <c r="D458" s="471"/>
      <c r="E458" s="471"/>
      <c r="F458" s="471"/>
      <c r="G458" s="471"/>
      <c r="H458" s="472"/>
      <c r="I458" s="460"/>
      <c r="J458" s="473"/>
      <c r="K458" s="460"/>
      <c r="L458" s="471"/>
      <c r="M458" s="471"/>
      <c r="N458" s="472"/>
      <c r="O458" s="471"/>
    </row>
    <row r="459" spans="1:15" x14ac:dyDescent="0.2">
      <c r="A459" s="471"/>
      <c r="B459" s="471"/>
      <c r="C459" s="471"/>
      <c r="D459" s="471"/>
      <c r="E459" s="471"/>
      <c r="F459" s="471"/>
      <c r="G459" s="471"/>
      <c r="H459" s="472"/>
      <c r="I459" s="460"/>
      <c r="J459" s="473"/>
      <c r="K459" s="460"/>
      <c r="L459" s="471"/>
      <c r="M459" s="471"/>
      <c r="N459" s="472"/>
      <c r="O459" s="471"/>
    </row>
    <row r="460" spans="1:15" x14ac:dyDescent="0.2">
      <c r="A460" s="471"/>
      <c r="B460" s="471"/>
      <c r="C460" s="471"/>
      <c r="D460" s="471"/>
      <c r="E460" s="471"/>
      <c r="F460" s="471"/>
      <c r="G460" s="471"/>
      <c r="H460" s="472"/>
      <c r="I460" s="460"/>
      <c r="J460" s="473"/>
      <c r="K460" s="460"/>
      <c r="L460" s="471"/>
      <c r="M460" s="471"/>
      <c r="N460" s="472"/>
      <c r="O460" s="471"/>
    </row>
    <row r="461" spans="1:15" x14ac:dyDescent="0.2">
      <c r="A461" s="471"/>
      <c r="B461" s="471"/>
      <c r="C461" s="471"/>
      <c r="D461" s="471"/>
      <c r="E461" s="471"/>
      <c r="F461" s="471"/>
      <c r="G461" s="471"/>
      <c r="H461" s="472"/>
      <c r="I461" s="460"/>
      <c r="J461" s="473"/>
      <c r="K461" s="460"/>
      <c r="L461" s="471"/>
      <c r="M461" s="471"/>
      <c r="N461" s="472"/>
      <c r="O461" s="471"/>
    </row>
    <row r="462" spans="1:15" x14ac:dyDescent="0.2">
      <c r="A462" s="471"/>
      <c r="B462" s="471"/>
      <c r="C462" s="471"/>
      <c r="D462" s="471"/>
      <c r="E462" s="471"/>
      <c r="F462" s="471"/>
      <c r="G462" s="471"/>
      <c r="H462" s="472"/>
      <c r="I462" s="460"/>
      <c r="J462" s="473"/>
      <c r="K462" s="460"/>
      <c r="L462" s="471"/>
      <c r="M462" s="471"/>
      <c r="N462" s="472"/>
      <c r="O462" s="471"/>
    </row>
    <row r="463" spans="1:15" x14ac:dyDescent="0.2">
      <c r="A463" s="471"/>
      <c r="B463" s="471"/>
      <c r="C463" s="471"/>
      <c r="D463" s="471"/>
      <c r="E463" s="471"/>
      <c r="F463" s="471"/>
      <c r="G463" s="471"/>
      <c r="H463" s="472"/>
      <c r="I463" s="460"/>
      <c r="J463" s="473"/>
      <c r="K463" s="460"/>
      <c r="L463" s="471"/>
      <c r="M463" s="471"/>
      <c r="N463" s="472"/>
      <c r="O463" s="471"/>
    </row>
    <row r="464" spans="1:15" x14ac:dyDescent="0.2">
      <c r="A464" s="471"/>
      <c r="B464" s="471"/>
      <c r="C464" s="471"/>
      <c r="D464" s="471"/>
      <c r="E464" s="471"/>
      <c r="F464" s="471"/>
      <c r="G464" s="471"/>
      <c r="H464" s="472"/>
      <c r="I464" s="460"/>
      <c r="J464" s="473"/>
      <c r="K464" s="460"/>
      <c r="L464" s="471"/>
      <c r="M464" s="471"/>
      <c r="N464" s="472"/>
      <c r="O464" s="471"/>
    </row>
    <row r="465" spans="1:15" x14ac:dyDescent="0.2">
      <c r="A465" s="471"/>
      <c r="B465" s="471"/>
      <c r="C465" s="471"/>
      <c r="D465" s="471"/>
      <c r="E465" s="471"/>
      <c r="F465" s="471"/>
      <c r="G465" s="471"/>
      <c r="H465" s="472"/>
      <c r="I465" s="460"/>
      <c r="J465" s="473"/>
      <c r="K465" s="460"/>
      <c r="L465" s="471"/>
      <c r="M465" s="471"/>
      <c r="N465" s="472"/>
      <c r="O465" s="471"/>
    </row>
    <row r="466" spans="1:15" x14ac:dyDescent="0.2">
      <c r="A466" s="471"/>
      <c r="B466" s="471"/>
      <c r="C466" s="471"/>
      <c r="D466" s="471"/>
      <c r="E466" s="471"/>
      <c r="F466" s="471"/>
      <c r="G466" s="471"/>
      <c r="H466" s="472"/>
      <c r="I466" s="460"/>
      <c r="J466" s="473"/>
      <c r="K466" s="460"/>
      <c r="L466" s="471"/>
      <c r="M466" s="471"/>
      <c r="N466" s="472"/>
      <c r="O466" s="471"/>
    </row>
    <row r="467" spans="1:15" x14ac:dyDescent="0.2">
      <c r="A467" s="471"/>
      <c r="B467" s="471"/>
      <c r="C467" s="471"/>
      <c r="D467" s="471"/>
      <c r="E467" s="471"/>
      <c r="F467" s="471"/>
      <c r="G467" s="471"/>
      <c r="H467" s="472"/>
      <c r="I467" s="460"/>
      <c r="J467" s="473"/>
      <c r="K467" s="460"/>
      <c r="L467" s="471"/>
      <c r="M467" s="471"/>
      <c r="N467" s="472"/>
      <c r="O467" s="471"/>
    </row>
    <row r="468" spans="1:15" x14ac:dyDescent="0.2">
      <c r="A468" s="471"/>
      <c r="B468" s="471"/>
      <c r="C468" s="471"/>
      <c r="D468" s="471"/>
      <c r="E468" s="471"/>
      <c r="F468" s="471"/>
      <c r="G468" s="471"/>
      <c r="H468" s="472"/>
      <c r="I468" s="460"/>
      <c r="J468" s="473"/>
      <c r="K468" s="460"/>
      <c r="L468" s="471"/>
      <c r="M468" s="471"/>
      <c r="N468" s="472"/>
      <c r="O468" s="471"/>
    </row>
    <row r="469" spans="1:15" x14ac:dyDescent="0.2">
      <c r="A469" s="471"/>
      <c r="B469" s="471"/>
      <c r="C469" s="471"/>
      <c r="D469" s="471"/>
      <c r="E469" s="471"/>
      <c r="F469" s="471"/>
      <c r="G469" s="471"/>
      <c r="H469" s="472"/>
      <c r="I469" s="460"/>
      <c r="J469" s="473"/>
      <c r="K469" s="460"/>
      <c r="L469" s="471"/>
      <c r="M469" s="471"/>
      <c r="N469" s="472"/>
      <c r="O469" s="471"/>
    </row>
    <row r="470" spans="1:15" x14ac:dyDescent="0.2">
      <c r="A470" s="471"/>
      <c r="B470" s="471"/>
      <c r="C470" s="471"/>
      <c r="D470" s="471"/>
      <c r="E470" s="471"/>
      <c r="F470" s="471"/>
      <c r="G470" s="471"/>
      <c r="H470" s="472"/>
      <c r="I470" s="460"/>
      <c r="J470" s="473"/>
      <c r="K470" s="460"/>
      <c r="L470" s="471"/>
      <c r="M470" s="471"/>
      <c r="N470" s="472"/>
      <c r="O470" s="471"/>
    </row>
    <row r="471" spans="1:15" x14ac:dyDescent="0.2">
      <c r="A471" s="471"/>
      <c r="B471" s="471"/>
      <c r="C471" s="471"/>
      <c r="D471" s="471"/>
      <c r="E471" s="471"/>
      <c r="F471" s="471"/>
      <c r="G471" s="471"/>
      <c r="H471" s="472"/>
      <c r="I471" s="460"/>
      <c r="J471" s="473"/>
      <c r="K471" s="460"/>
      <c r="L471" s="471"/>
      <c r="M471" s="471"/>
      <c r="N471" s="472"/>
      <c r="O471" s="471"/>
    </row>
    <row r="472" spans="1:15" x14ac:dyDescent="0.2">
      <c r="A472" s="471"/>
      <c r="B472" s="471"/>
      <c r="C472" s="471"/>
      <c r="D472" s="471"/>
      <c r="E472" s="471"/>
      <c r="F472" s="471"/>
      <c r="G472" s="471"/>
      <c r="H472" s="472"/>
      <c r="I472" s="460"/>
      <c r="J472" s="473"/>
      <c r="K472" s="460"/>
      <c r="L472" s="471"/>
      <c r="M472" s="471"/>
      <c r="N472" s="472"/>
      <c r="O472" s="471"/>
    </row>
    <row r="473" spans="1:15" x14ac:dyDescent="0.2">
      <c r="A473" s="471"/>
      <c r="B473" s="471"/>
      <c r="C473" s="471"/>
      <c r="D473" s="471"/>
      <c r="E473" s="471"/>
      <c r="F473" s="471"/>
      <c r="G473" s="471"/>
      <c r="H473" s="472"/>
      <c r="I473" s="460"/>
      <c r="J473" s="473"/>
      <c r="K473" s="460"/>
      <c r="L473" s="471"/>
      <c r="M473" s="471"/>
      <c r="N473" s="472"/>
      <c r="O473" s="471"/>
    </row>
    <row r="474" spans="1:15" x14ac:dyDescent="0.2">
      <c r="A474" s="471"/>
      <c r="B474" s="471"/>
      <c r="C474" s="471"/>
      <c r="D474" s="471"/>
      <c r="E474" s="471"/>
      <c r="F474" s="471"/>
      <c r="G474" s="471"/>
      <c r="H474" s="472"/>
      <c r="I474" s="460"/>
      <c r="J474" s="473"/>
      <c r="K474" s="460"/>
      <c r="L474" s="471"/>
      <c r="M474" s="471"/>
      <c r="N474" s="472"/>
      <c r="O474" s="471"/>
    </row>
    <row r="475" spans="1:15" x14ac:dyDescent="0.2">
      <c r="A475" s="471"/>
      <c r="B475" s="471"/>
      <c r="C475" s="471"/>
      <c r="D475" s="471"/>
      <c r="E475" s="471"/>
      <c r="F475" s="471"/>
      <c r="G475" s="471"/>
      <c r="H475" s="472"/>
      <c r="I475" s="460"/>
      <c r="J475" s="473"/>
      <c r="K475" s="460"/>
      <c r="L475" s="471"/>
      <c r="M475" s="471"/>
      <c r="N475" s="472"/>
      <c r="O475" s="471"/>
    </row>
    <row r="476" spans="1:15" x14ac:dyDescent="0.2">
      <c r="A476" s="471"/>
      <c r="B476" s="471"/>
      <c r="C476" s="471"/>
      <c r="D476" s="471"/>
      <c r="E476" s="471"/>
      <c r="F476" s="471"/>
      <c r="G476" s="471"/>
      <c r="H476" s="472"/>
      <c r="I476" s="460"/>
      <c r="J476" s="473"/>
      <c r="K476" s="460"/>
      <c r="L476" s="471"/>
      <c r="M476" s="471"/>
      <c r="N476" s="472"/>
      <c r="O476" s="471"/>
    </row>
    <row r="477" spans="1:15" x14ac:dyDescent="0.2">
      <c r="A477" s="471"/>
      <c r="B477" s="471"/>
      <c r="C477" s="471"/>
      <c r="D477" s="471"/>
      <c r="E477" s="471"/>
      <c r="F477" s="471"/>
      <c r="G477" s="471"/>
      <c r="H477" s="472"/>
      <c r="I477" s="460"/>
      <c r="J477" s="473"/>
      <c r="K477" s="460"/>
      <c r="L477" s="471"/>
      <c r="M477" s="471"/>
      <c r="N477" s="472"/>
      <c r="O477" s="471"/>
    </row>
    <row r="478" spans="1:15" x14ac:dyDescent="0.2">
      <c r="A478" s="471"/>
      <c r="B478" s="471"/>
      <c r="C478" s="471"/>
      <c r="D478" s="471"/>
      <c r="E478" s="471"/>
      <c r="F478" s="471"/>
      <c r="G478" s="471"/>
      <c r="H478" s="472"/>
      <c r="I478" s="460"/>
      <c r="J478" s="473"/>
      <c r="K478" s="460"/>
      <c r="L478" s="471"/>
      <c r="M478" s="471"/>
      <c r="N478" s="472"/>
      <c r="O478" s="471"/>
    </row>
    <row r="479" spans="1:15" x14ac:dyDescent="0.2">
      <c r="A479" s="471"/>
      <c r="B479" s="471"/>
      <c r="C479" s="471"/>
      <c r="D479" s="471"/>
      <c r="E479" s="471"/>
      <c r="F479" s="471"/>
      <c r="G479" s="471"/>
      <c r="H479" s="472"/>
      <c r="I479" s="460"/>
      <c r="J479" s="473"/>
      <c r="K479" s="460"/>
      <c r="L479" s="471"/>
      <c r="M479" s="471"/>
      <c r="N479" s="472"/>
      <c r="O479" s="471"/>
    </row>
    <row r="480" spans="1:15" x14ac:dyDescent="0.2">
      <c r="A480" s="471"/>
      <c r="B480" s="471"/>
      <c r="C480" s="471"/>
      <c r="D480" s="471"/>
      <c r="E480" s="471"/>
      <c r="F480" s="471"/>
      <c r="G480" s="471"/>
      <c r="H480" s="472"/>
      <c r="I480" s="460"/>
      <c r="J480" s="473"/>
      <c r="K480" s="460"/>
      <c r="L480" s="471"/>
      <c r="M480" s="471"/>
      <c r="N480" s="472"/>
      <c r="O480" s="471"/>
    </row>
    <row r="481" spans="1:15" x14ac:dyDescent="0.2">
      <c r="A481" s="471"/>
      <c r="B481" s="471"/>
      <c r="C481" s="471"/>
      <c r="D481" s="471"/>
      <c r="E481" s="471"/>
      <c r="F481" s="471"/>
      <c r="G481" s="471"/>
      <c r="H481" s="472"/>
      <c r="I481" s="460"/>
      <c r="J481" s="473"/>
      <c r="K481" s="460"/>
      <c r="L481" s="471"/>
      <c r="M481" s="471"/>
      <c r="N481" s="472"/>
      <c r="O481" s="471"/>
    </row>
    <row r="482" spans="1:15" x14ac:dyDescent="0.2">
      <c r="A482" s="471"/>
      <c r="B482" s="471"/>
      <c r="C482" s="471"/>
      <c r="D482" s="471"/>
      <c r="E482" s="471"/>
      <c r="F482" s="471"/>
      <c r="G482" s="471"/>
      <c r="H482" s="472"/>
      <c r="I482" s="460"/>
      <c r="J482" s="473"/>
      <c r="K482" s="460"/>
      <c r="L482" s="471"/>
      <c r="M482" s="471"/>
      <c r="N482" s="472"/>
      <c r="O482" s="471"/>
    </row>
    <row r="483" spans="1:15" x14ac:dyDescent="0.2">
      <c r="A483" s="471"/>
      <c r="B483" s="471"/>
      <c r="C483" s="471"/>
      <c r="D483" s="471"/>
      <c r="E483" s="471"/>
      <c r="F483" s="471"/>
      <c r="G483" s="471"/>
      <c r="H483" s="472"/>
      <c r="I483" s="460"/>
      <c r="J483" s="473"/>
      <c r="K483" s="460"/>
      <c r="L483" s="471"/>
      <c r="M483" s="471"/>
      <c r="N483" s="472"/>
      <c r="O483" s="471"/>
    </row>
    <row r="484" spans="1:15" x14ac:dyDescent="0.2">
      <c r="A484" s="471"/>
      <c r="B484" s="471"/>
      <c r="C484" s="471"/>
      <c r="D484" s="471"/>
      <c r="E484" s="471"/>
      <c r="F484" s="471"/>
      <c r="G484" s="471"/>
      <c r="H484" s="472"/>
      <c r="I484" s="460"/>
      <c r="J484" s="473"/>
      <c r="K484" s="460"/>
      <c r="L484" s="471"/>
      <c r="M484" s="471"/>
      <c r="N484" s="472"/>
      <c r="O484" s="471"/>
    </row>
    <row r="485" spans="1:15" x14ac:dyDescent="0.2">
      <c r="A485" s="471"/>
      <c r="B485" s="471"/>
      <c r="C485" s="471"/>
      <c r="D485" s="471"/>
      <c r="E485" s="471"/>
      <c r="F485" s="471"/>
      <c r="G485" s="471"/>
      <c r="H485" s="472"/>
      <c r="I485" s="460"/>
      <c r="J485" s="473"/>
      <c r="K485" s="460"/>
      <c r="L485" s="471"/>
      <c r="M485" s="471"/>
      <c r="N485" s="472"/>
      <c r="O485" s="471"/>
    </row>
    <row r="486" spans="1:15" x14ac:dyDescent="0.2">
      <c r="A486" s="471"/>
      <c r="B486" s="471"/>
      <c r="C486" s="471"/>
      <c r="D486" s="471"/>
      <c r="E486" s="471"/>
      <c r="F486" s="471"/>
      <c r="G486" s="471"/>
      <c r="H486" s="472"/>
      <c r="I486" s="460"/>
      <c r="J486" s="473"/>
      <c r="K486" s="460"/>
      <c r="L486" s="471"/>
      <c r="M486" s="471"/>
      <c r="N486" s="472"/>
      <c r="O486" s="471"/>
    </row>
    <row r="487" spans="1:15" x14ac:dyDescent="0.2">
      <c r="A487" s="471"/>
      <c r="B487" s="471"/>
      <c r="C487" s="471"/>
      <c r="D487" s="471"/>
      <c r="E487" s="471"/>
      <c r="F487" s="471"/>
      <c r="G487" s="471"/>
      <c r="H487" s="472"/>
      <c r="I487" s="460"/>
      <c r="J487" s="473"/>
      <c r="K487" s="460"/>
      <c r="L487" s="471"/>
      <c r="M487" s="471"/>
      <c r="N487" s="472"/>
      <c r="O487" s="471"/>
    </row>
    <row r="488" spans="1:15" x14ac:dyDescent="0.2">
      <c r="A488" s="471"/>
      <c r="B488" s="471"/>
      <c r="C488" s="471"/>
      <c r="D488" s="471"/>
      <c r="E488" s="471"/>
      <c r="F488" s="471"/>
      <c r="G488" s="471"/>
      <c r="H488" s="472"/>
      <c r="I488" s="460"/>
      <c r="J488" s="473"/>
      <c r="K488" s="460"/>
      <c r="L488" s="471"/>
      <c r="M488" s="471"/>
      <c r="N488" s="472"/>
      <c r="O488" s="471"/>
    </row>
    <row r="489" spans="1:15" x14ac:dyDescent="0.2">
      <c r="A489" s="471"/>
      <c r="B489" s="471"/>
      <c r="C489" s="471"/>
      <c r="D489" s="471"/>
      <c r="E489" s="471"/>
      <c r="F489" s="471"/>
      <c r="G489" s="471"/>
      <c r="H489" s="472"/>
      <c r="I489" s="460"/>
      <c r="J489" s="473"/>
      <c r="K489" s="460"/>
      <c r="L489" s="471"/>
      <c r="M489" s="471"/>
      <c r="N489" s="472"/>
      <c r="O489" s="471"/>
    </row>
    <row r="490" spans="1:15" x14ac:dyDescent="0.2">
      <c r="A490" s="471"/>
      <c r="B490" s="471"/>
      <c r="C490" s="471"/>
      <c r="D490" s="471"/>
      <c r="E490" s="471"/>
      <c r="F490" s="471"/>
      <c r="G490" s="471"/>
      <c r="H490" s="472"/>
      <c r="I490" s="460"/>
      <c r="J490" s="473"/>
      <c r="K490" s="460"/>
      <c r="L490" s="471"/>
      <c r="M490" s="471"/>
      <c r="N490" s="472"/>
      <c r="O490" s="471"/>
    </row>
    <row r="491" spans="1:15" x14ac:dyDescent="0.2">
      <c r="A491" s="471"/>
      <c r="B491" s="471"/>
      <c r="C491" s="471"/>
      <c r="D491" s="471"/>
      <c r="E491" s="471"/>
      <c r="F491" s="471"/>
      <c r="G491" s="471"/>
      <c r="H491" s="472"/>
      <c r="I491" s="460"/>
      <c r="J491" s="473"/>
      <c r="K491" s="460"/>
      <c r="L491" s="471"/>
      <c r="M491" s="471"/>
      <c r="N491" s="472"/>
      <c r="O491" s="471"/>
    </row>
    <row r="492" spans="1:15" x14ac:dyDescent="0.2">
      <c r="A492" s="471"/>
      <c r="B492" s="471"/>
      <c r="C492" s="471"/>
      <c r="D492" s="471"/>
      <c r="E492" s="471"/>
      <c r="F492" s="471"/>
      <c r="G492" s="471"/>
      <c r="H492" s="472"/>
      <c r="I492" s="460"/>
      <c r="J492" s="473"/>
      <c r="K492" s="460"/>
      <c r="L492" s="471"/>
      <c r="M492" s="471"/>
      <c r="N492" s="472"/>
      <c r="O492" s="471"/>
    </row>
    <row r="493" spans="1:15" x14ac:dyDescent="0.2">
      <c r="A493" s="471"/>
      <c r="B493" s="471"/>
      <c r="C493" s="471"/>
      <c r="D493" s="471"/>
      <c r="E493" s="471"/>
      <c r="F493" s="471"/>
      <c r="G493" s="471"/>
      <c r="H493" s="472"/>
      <c r="I493" s="460"/>
      <c r="J493" s="473"/>
      <c r="K493" s="460"/>
      <c r="L493" s="471"/>
      <c r="M493" s="471"/>
      <c r="N493" s="472"/>
      <c r="O493" s="471"/>
    </row>
    <row r="494" spans="1:15" x14ac:dyDescent="0.2">
      <c r="A494" s="471"/>
      <c r="B494" s="471"/>
      <c r="C494" s="471"/>
      <c r="D494" s="471"/>
      <c r="E494" s="471"/>
      <c r="F494" s="471"/>
      <c r="G494" s="471"/>
      <c r="H494" s="472"/>
      <c r="I494" s="460"/>
      <c r="J494" s="473"/>
      <c r="K494" s="460"/>
      <c r="L494" s="471"/>
      <c r="M494" s="471"/>
      <c r="N494" s="472"/>
      <c r="O494" s="471"/>
    </row>
    <row r="495" spans="1:15" x14ac:dyDescent="0.2">
      <c r="A495" s="471"/>
      <c r="B495" s="471"/>
      <c r="C495" s="471"/>
      <c r="D495" s="471"/>
      <c r="E495" s="471"/>
      <c r="F495" s="471"/>
      <c r="G495" s="471"/>
      <c r="H495" s="472"/>
      <c r="I495" s="460"/>
      <c r="J495" s="473"/>
      <c r="K495" s="460"/>
      <c r="L495" s="471"/>
      <c r="M495" s="471"/>
      <c r="N495" s="472"/>
      <c r="O495" s="471"/>
    </row>
    <row r="496" spans="1:15" x14ac:dyDescent="0.2">
      <c r="A496" s="471"/>
      <c r="B496" s="471"/>
      <c r="C496" s="471"/>
      <c r="D496" s="471"/>
      <c r="E496" s="471"/>
      <c r="F496" s="471"/>
      <c r="G496" s="471"/>
      <c r="H496" s="472"/>
      <c r="I496" s="460"/>
      <c r="J496" s="473"/>
      <c r="K496" s="460"/>
      <c r="L496" s="471"/>
      <c r="M496" s="471"/>
      <c r="N496" s="472"/>
      <c r="O496" s="471"/>
    </row>
    <row r="497" spans="1:15" x14ac:dyDescent="0.2">
      <c r="A497" s="471"/>
      <c r="B497" s="471"/>
      <c r="C497" s="471"/>
      <c r="D497" s="471"/>
      <c r="E497" s="471"/>
      <c r="F497" s="471"/>
      <c r="G497" s="471"/>
      <c r="H497" s="472"/>
      <c r="I497" s="460"/>
      <c r="J497" s="473"/>
      <c r="K497" s="460"/>
      <c r="L497" s="471"/>
      <c r="M497" s="471"/>
      <c r="N497" s="472"/>
      <c r="O497" s="471"/>
    </row>
    <row r="498" spans="1:15" x14ac:dyDescent="0.2">
      <c r="A498" s="471"/>
      <c r="B498" s="471"/>
      <c r="C498" s="471"/>
      <c r="D498" s="471"/>
      <c r="E498" s="471"/>
      <c r="F498" s="471"/>
      <c r="G498" s="471"/>
      <c r="H498" s="472"/>
      <c r="I498" s="460"/>
      <c r="J498" s="473"/>
      <c r="K498" s="460"/>
      <c r="L498" s="471"/>
      <c r="M498" s="471"/>
      <c r="N498" s="472"/>
      <c r="O498" s="471"/>
    </row>
    <row r="499" spans="1:15" x14ac:dyDescent="0.2">
      <c r="A499" s="471"/>
      <c r="B499" s="471"/>
      <c r="C499" s="471"/>
      <c r="D499" s="471"/>
      <c r="E499" s="471"/>
      <c r="F499" s="471"/>
      <c r="G499" s="471"/>
      <c r="H499" s="472"/>
      <c r="I499" s="460"/>
      <c r="J499" s="473"/>
      <c r="K499" s="460"/>
      <c r="L499" s="471"/>
      <c r="M499" s="471"/>
      <c r="N499" s="472"/>
      <c r="O499" s="471"/>
    </row>
    <row r="500" spans="1:15" x14ac:dyDescent="0.2">
      <c r="A500" s="471"/>
      <c r="B500" s="471"/>
      <c r="C500" s="471"/>
      <c r="D500" s="471"/>
      <c r="E500" s="471"/>
      <c r="F500" s="471"/>
      <c r="G500" s="471"/>
      <c r="H500" s="472"/>
      <c r="I500" s="460"/>
      <c r="J500" s="473"/>
      <c r="K500" s="460"/>
      <c r="L500" s="471"/>
      <c r="M500" s="471"/>
      <c r="N500" s="472"/>
      <c r="O500" s="471"/>
    </row>
    <row r="501" spans="1:15" x14ac:dyDescent="0.2">
      <c r="A501" s="471"/>
      <c r="B501" s="471"/>
      <c r="C501" s="471"/>
      <c r="D501" s="471"/>
      <c r="E501" s="471"/>
      <c r="F501" s="471"/>
      <c r="G501" s="471"/>
      <c r="H501" s="472"/>
      <c r="I501" s="460"/>
      <c r="J501" s="473"/>
      <c r="K501" s="460"/>
      <c r="L501" s="471"/>
      <c r="M501" s="471"/>
      <c r="N501" s="472"/>
      <c r="O501" s="471"/>
    </row>
    <row r="502" spans="1:15" x14ac:dyDescent="0.2">
      <c r="A502" s="471"/>
      <c r="B502" s="471"/>
      <c r="C502" s="471"/>
      <c r="D502" s="471"/>
      <c r="E502" s="471"/>
      <c r="F502" s="471"/>
      <c r="G502" s="471"/>
      <c r="H502" s="472"/>
      <c r="I502" s="460"/>
      <c r="J502" s="473"/>
      <c r="K502" s="460"/>
      <c r="L502" s="471"/>
      <c r="M502" s="471"/>
      <c r="N502" s="472"/>
      <c r="O502" s="471"/>
    </row>
    <row r="503" spans="1:15" x14ac:dyDescent="0.2">
      <c r="A503" s="471"/>
      <c r="B503" s="471"/>
      <c r="C503" s="471"/>
      <c r="D503" s="471"/>
      <c r="E503" s="471"/>
      <c r="F503" s="471"/>
      <c r="G503" s="471"/>
      <c r="H503" s="472"/>
      <c r="I503" s="460"/>
      <c r="J503" s="473"/>
      <c r="K503" s="460"/>
      <c r="L503" s="471"/>
      <c r="M503" s="471"/>
      <c r="N503" s="472"/>
      <c r="O503" s="471"/>
    </row>
    <row r="504" spans="1:15" x14ac:dyDescent="0.2">
      <c r="A504" s="471"/>
      <c r="B504" s="471"/>
      <c r="C504" s="471"/>
      <c r="D504" s="471"/>
      <c r="E504" s="471"/>
      <c r="F504" s="471"/>
      <c r="G504" s="471"/>
      <c r="H504" s="472"/>
      <c r="I504" s="460"/>
      <c r="J504" s="473"/>
      <c r="K504" s="460"/>
      <c r="L504" s="471"/>
      <c r="M504" s="471"/>
      <c r="N504" s="472"/>
      <c r="O504" s="471"/>
    </row>
    <row r="505" spans="1:15" x14ac:dyDescent="0.2">
      <c r="A505" s="471"/>
      <c r="B505" s="471"/>
      <c r="C505" s="471"/>
      <c r="D505" s="471"/>
      <c r="E505" s="471"/>
      <c r="F505" s="471"/>
      <c r="G505" s="471"/>
      <c r="H505" s="472"/>
      <c r="I505" s="460"/>
      <c r="J505" s="473"/>
      <c r="K505" s="460"/>
      <c r="L505" s="471"/>
      <c r="M505" s="471"/>
      <c r="N505" s="472"/>
      <c r="O505" s="471"/>
    </row>
    <row r="506" spans="1:15" x14ac:dyDescent="0.2">
      <c r="A506" s="471"/>
      <c r="B506" s="471"/>
      <c r="C506" s="471"/>
      <c r="D506" s="471"/>
      <c r="E506" s="471"/>
      <c r="F506" s="471"/>
      <c r="G506" s="471"/>
      <c r="H506" s="472"/>
      <c r="I506" s="460"/>
      <c r="J506" s="473"/>
      <c r="K506" s="460"/>
      <c r="L506" s="471"/>
      <c r="M506" s="471"/>
      <c r="N506" s="472"/>
      <c r="O506" s="471"/>
    </row>
    <row r="507" spans="1:15" x14ac:dyDescent="0.2">
      <c r="A507" s="471"/>
      <c r="B507" s="471"/>
      <c r="C507" s="471"/>
      <c r="D507" s="471"/>
      <c r="E507" s="471"/>
      <c r="F507" s="471"/>
      <c r="G507" s="471"/>
      <c r="H507" s="472"/>
      <c r="I507" s="460"/>
      <c r="J507" s="473"/>
      <c r="K507" s="460"/>
      <c r="L507" s="471"/>
      <c r="M507" s="471"/>
      <c r="N507" s="472"/>
      <c r="O507" s="471"/>
    </row>
    <row r="508" spans="1:15" x14ac:dyDescent="0.2">
      <c r="A508" s="471"/>
      <c r="B508" s="471"/>
      <c r="C508" s="471"/>
      <c r="D508" s="471"/>
      <c r="E508" s="471"/>
      <c r="F508" s="471"/>
      <c r="G508" s="471"/>
      <c r="H508" s="472"/>
      <c r="I508" s="460"/>
      <c r="J508" s="473"/>
      <c r="K508" s="460"/>
      <c r="L508" s="471"/>
      <c r="M508" s="471"/>
      <c r="N508" s="472"/>
      <c r="O508" s="471"/>
    </row>
    <row r="509" spans="1:15" x14ac:dyDescent="0.2">
      <c r="A509" s="471"/>
      <c r="B509" s="471"/>
      <c r="C509" s="471"/>
      <c r="D509" s="471"/>
      <c r="E509" s="471"/>
      <c r="F509" s="471"/>
      <c r="G509" s="471"/>
      <c r="H509" s="472"/>
      <c r="I509" s="460"/>
      <c r="J509" s="473"/>
      <c r="K509" s="460"/>
      <c r="L509" s="471"/>
      <c r="M509" s="471"/>
      <c r="N509" s="472"/>
      <c r="O509" s="471"/>
    </row>
    <row r="510" spans="1:15" x14ac:dyDescent="0.2">
      <c r="A510" s="471"/>
      <c r="B510" s="471"/>
      <c r="C510" s="471"/>
      <c r="D510" s="471"/>
      <c r="E510" s="471"/>
      <c r="F510" s="471"/>
      <c r="G510" s="471"/>
      <c r="H510" s="472"/>
      <c r="I510" s="460"/>
      <c r="J510" s="473"/>
      <c r="K510" s="460"/>
      <c r="L510" s="471"/>
      <c r="M510" s="471"/>
      <c r="N510" s="472"/>
      <c r="O510" s="471"/>
    </row>
    <row r="511" spans="1:15" x14ac:dyDescent="0.2">
      <c r="A511" s="471"/>
      <c r="B511" s="471"/>
      <c r="C511" s="471"/>
      <c r="D511" s="471"/>
      <c r="E511" s="471"/>
      <c r="F511" s="471"/>
      <c r="G511" s="471"/>
      <c r="H511" s="472"/>
      <c r="I511" s="460"/>
      <c r="J511" s="473"/>
      <c r="K511" s="460"/>
      <c r="L511" s="471"/>
      <c r="M511" s="471"/>
      <c r="N511" s="472"/>
      <c r="O511" s="471"/>
    </row>
    <row r="512" spans="1:15" x14ac:dyDescent="0.2">
      <c r="A512" s="471"/>
      <c r="B512" s="471"/>
      <c r="C512" s="471"/>
      <c r="D512" s="471"/>
      <c r="E512" s="471"/>
      <c r="F512" s="471"/>
      <c r="G512" s="471"/>
      <c r="H512" s="472"/>
      <c r="I512" s="460"/>
      <c r="J512" s="473"/>
      <c r="K512" s="460"/>
      <c r="L512" s="471"/>
      <c r="M512" s="471"/>
      <c r="N512" s="472"/>
      <c r="O512" s="471"/>
    </row>
    <row r="513" spans="1:15" x14ac:dyDescent="0.2">
      <c r="A513" s="471"/>
      <c r="B513" s="471"/>
      <c r="C513" s="471"/>
      <c r="D513" s="471"/>
      <c r="E513" s="471"/>
      <c r="F513" s="471"/>
      <c r="G513" s="471"/>
      <c r="H513" s="472"/>
      <c r="I513" s="460"/>
      <c r="J513" s="473"/>
      <c r="K513" s="460"/>
      <c r="L513" s="471"/>
      <c r="M513" s="471"/>
      <c r="N513" s="472"/>
      <c r="O513" s="471"/>
    </row>
    <row r="514" spans="1:15" x14ac:dyDescent="0.2">
      <c r="A514" s="471"/>
      <c r="B514" s="471"/>
      <c r="C514" s="471"/>
      <c r="D514" s="471"/>
      <c r="E514" s="471"/>
      <c r="F514" s="471"/>
      <c r="G514" s="471"/>
      <c r="H514" s="472"/>
      <c r="I514" s="460"/>
      <c r="J514" s="473"/>
      <c r="K514" s="460"/>
      <c r="L514" s="471"/>
      <c r="M514" s="471"/>
      <c r="N514" s="472"/>
      <c r="O514" s="471"/>
    </row>
    <row r="515" spans="1:15" x14ac:dyDescent="0.2">
      <c r="A515" s="471"/>
      <c r="B515" s="471"/>
      <c r="C515" s="471"/>
      <c r="D515" s="471"/>
      <c r="E515" s="471"/>
      <c r="F515" s="471"/>
      <c r="G515" s="471"/>
      <c r="H515" s="472"/>
      <c r="I515" s="460"/>
      <c r="J515" s="473"/>
      <c r="K515" s="460"/>
      <c r="L515" s="471"/>
      <c r="M515" s="471"/>
      <c r="N515" s="472"/>
      <c r="O515" s="471"/>
    </row>
    <row r="516" spans="1:15" x14ac:dyDescent="0.2">
      <c r="A516" s="471"/>
      <c r="B516" s="471"/>
      <c r="C516" s="471"/>
      <c r="D516" s="471"/>
      <c r="E516" s="471"/>
      <c r="F516" s="471"/>
      <c r="G516" s="471"/>
      <c r="H516" s="472"/>
      <c r="I516" s="460"/>
      <c r="J516" s="473"/>
      <c r="K516" s="460"/>
      <c r="L516" s="471"/>
      <c r="M516" s="471"/>
      <c r="N516" s="472"/>
      <c r="O516" s="471"/>
    </row>
    <row r="517" spans="1:15" x14ac:dyDescent="0.2">
      <c r="A517" s="471"/>
      <c r="B517" s="471"/>
      <c r="C517" s="471"/>
      <c r="D517" s="471"/>
      <c r="E517" s="471"/>
      <c r="F517" s="471"/>
      <c r="G517" s="471"/>
      <c r="H517" s="472"/>
      <c r="I517" s="460"/>
      <c r="J517" s="473"/>
      <c r="K517" s="460"/>
      <c r="L517" s="471"/>
      <c r="M517" s="471"/>
      <c r="N517" s="472"/>
      <c r="O517" s="471"/>
    </row>
    <row r="518" spans="1:15" x14ac:dyDescent="0.2">
      <c r="A518" s="471"/>
      <c r="B518" s="471"/>
      <c r="C518" s="471"/>
      <c r="D518" s="471"/>
      <c r="E518" s="471"/>
      <c r="F518" s="471"/>
      <c r="G518" s="471"/>
      <c r="H518" s="472"/>
      <c r="I518" s="460"/>
      <c r="J518" s="473"/>
      <c r="K518" s="460"/>
      <c r="L518" s="471"/>
      <c r="M518" s="471"/>
      <c r="N518" s="472"/>
      <c r="O518" s="471"/>
    </row>
    <row r="519" spans="1:15" x14ac:dyDescent="0.2">
      <c r="A519" s="471"/>
      <c r="B519" s="471"/>
      <c r="C519" s="471"/>
      <c r="D519" s="471"/>
      <c r="E519" s="471"/>
      <c r="F519" s="471"/>
      <c r="G519" s="471"/>
      <c r="H519" s="472"/>
      <c r="I519" s="460"/>
      <c r="J519" s="473"/>
      <c r="K519" s="460"/>
      <c r="L519" s="471"/>
      <c r="M519" s="471"/>
      <c r="N519" s="472"/>
      <c r="O519" s="471"/>
    </row>
    <row r="520" spans="1:15" x14ac:dyDescent="0.2">
      <c r="A520" s="471"/>
      <c r="B520" s="471"/>
      <c r="C520" s="471"/>
      <c r="D520" s="471"/>
      <c r="E520" s="471"/>
      <c r="F520" s="471"/>
      <c r="G520" s="471"/>
      <c r="H520" s="472"/>
      <c r="I520" s="460"/>
      <c r="J520" s="473"/>
      <c r="K520" s="460"/>
      <c r="L520" s="471"/>
      <c r="M520" s="471"/>
      <c r="N520" s="472"/>
      <c r="O520" s="471"/>
    </row>
    <row r="521" spans="1:15" x14ac:dyDescent="0.2">
      <c r="A521" s="471"/>
      <c r="B521" s="471"/>
      <c r="C521" s="471"/>
      <c r="D521" s="471"/>
      <c r="E521" s="471"/>
      <c r="F521" s="471"/>
      <c r="G521" s="471"/>
      <c r="H521" s="472"/>
      <c r="I521" s="460"/>
      <c r="J521" s="473"/>
      <c r="K521" s="460"/>
      <c r="L521" s="471"/>
      <c r="M521" s="471"/>
      <c r="N521" s="472"/>
      <c r="O521" s="471"/>
    </row>
    <row r="522" spans="1:15" x14ac:dyDescent="0.2">
      <c r="A522" s="471"/>
      <c r="B522" s="471"/>
      <c r="C522" s="471"/>
      <c r="D522" s="471"/>
      <c r="E522" s="471"/>
      <c r="F522" s="471"/>
      <c r="G522" s="471"/>
      <c r="H522" s="472"/>
      <c r="I522" s="460"/>
      <c r="J522" s="473"/>
      <c r="K522" s="460"/>
      <c r="L522" s="471"/>
      <c r="M522" s="471"/>
      <c r="N522" s="472"/>
      <c r="O522" s="471"/>
    </row>
    <row r="523" spans="1:15" x14ac:dyDescent="0.2">
      <c r="A523" s="471"/>
      <c r="B523" s="471"/>
      <c r="C523" s="471"/>
      <c r="D523" s="471"/>
      <c r="E523" s="471"/>
      <c r="F523" s="471"/>
      <c r="G523" s="471"/>
      <c r="H523" s="472"/>
      <c r="I523" s="460"/>
      <c r="J523" s="473"/>
      <c r="K523" s="460"/>
      <c r="L523" s="471"/>
      <c r="M523" s="471"/>
      <c r="N523" s="472"/>
      <c r="O523" s="471"/>
    </row>
    <row r="524" spans="1:15" x14ac:dyDescent="0.2">
      <c r="A524" s="471"/>
      <c r="B524" s="471"/>
      <c r="C524" s="471"/>
      <c r="D524" s="471"/>
      <c r="E524" s="471"/>
      <c r="F524" s="471"/>
      <c r="G524" s="471"/>
      <c r="H524" s="472"/>
      <c r="I524" s="460"/>
      <c r="J524" s="473"/>
      <c r="K524" s="460"/>
      <c r="L524" s="471"/>
      <c r="M524" s="471"/>
      <c r="N524" s="472"/>
      <c r="O524" s="471"/>
    </row>
    <row r="525" spans="1:15" x14ac:dyDescent="0.2">
      <c r="A525" s="471"/>
      <c r="B525" s="471"/>
      <c r="C525" s="471"/>
      <c r="D525" s="471"/>
      <c r="E525" s="471"/>
      <c r="F525" s="471"/>
      <c r="G525" s="471"/>
      <c r="H525" s="472"/>
      <c r="I525" s="460"/>
      <c r="J525" s="473"/>
      <c r="K525" s="460"/>
      <c r="L525" s="471"/>
      <c r="M525" s="471"/>
      <c r="N525" s="472"/>
      <c r="O525" s="471"/>
    </row>
    <row r="526" spans="1:15" x14ac:dyDescent="0.2">
      <c r="A526" s="471"/>
      <c r="B526" s="471"/>
      <c r="C526" s="471"/>
      <c r="D526" s="471"/>
      <c r="E526" s="471"/>
      <c r="F526" s="471"/>
      <c r="G526" s="471"/>
      <c r="H526" s="472"/>
      <c r="I526" s="460"/>
      <c r="J526" s="473"/>
      <c r="K526" s="460"/>
      <c r="L526" s="471"/>
      <c r="M526" s="471"/>
      <c r="N526" s="472"/>
      <c r="O526" s="471"/>
    </row>
    <row r="527" spans="1:15" x14ac:dyDescent="0.2">
      <c r="A527" s="471"/>
      <c r="B527" s="471"/>
      <c r="C527" s="471"/>
      <c r="D527" s="471"/>
      <c r="E527" s="471"/>
      <c r="F527" s="471"/>
      <c r="G527" s="471"/>
      <c r="H527" s="472"/>
      <c r="I527" s="460"/>
      <c r="J527" s="473"/>
      <c r="K527" s="460"/>
      <c r="L527" s="471"/>
      <c r="M527" s="471"/>
      <c r="N527" s="472"/>
      <c r="O527" s="471"/>
    </row>
    <row r="528" spans="1:15" x14ac:dyDescent="0.2">
      <c r="A528" s="471"/>
      <c r="B528" s="471"/>
      <c r="C528" s="471"/>
      <c r="D528" s="471"/>
      <c r="E528" s="471"/>
      <c r="F528" s="471"/>
      <c r="G528" s="471"/>
      <c r="H528" s="472"/>
      <c r="I528" s="460"/>
      <c r="J528" s="473"/>
      <c r="K528" s="460"/>
      <c r="L528" s="471"/>
      <c r="M528" s="471"/>
      <c r="N528" s="472"/>
      <c r="O528" s="471"/>
    </row>
    <row r="529" spans="1:15" x14ac:dyDescent="0.2">
      <c r="A529" s="471"/>
      <c r="B529" s="471"/>
      <c r="C529" s="471"/>
      <c r="D529" s="471"/>
      <c r="E529" s="471"/>
      <c r="F529" s="471"/>
      <c r="G529" s="471"/>
      <c r="H529" s="472"/>
      <c r="I529" s="460"/>
      <c r="J529" s="473"/>
      <c r="K529" s="460"/>
      <c r="L529" s="471"/>
      <c r="M529" s="471"/>
      <c r="N529" s="472"/>
      <c r="O529" s="471"/>
    </row>
    <row r="530" spans="1:15" x14ac:dyDescent="0.2">
      <c r="A530" s="471"/>
      <c r="B530" s="471"/>
      <c r="C530" s="471"/>
      <c r="D530" s="471"/>
      <c r="E530" s="471"/>
      <c r="F530" s="471"/>
      <c r="G530" s="471"/>
      <c r="H530" s="472"/>
      <c r="I530" s="460"/>
      <c r="J530" s="473"/>
      <c r="K530" s="460"/>
      <c r="L530" s="471"/>
      <c r="M530" s="471"/>
      <c r="N530" s="472"/>
      <c r="O530" s="471"/>
    </row>
    <row r="531" spans="1:15" x14ac:dyDescent="0.2">
      <c r="A531" s="471"/>
      <c r="B531" s="471"/>
      <c r="C531" s="471"/>
      <c r="D531" s="471"/>
      <c r="E531" s="471"/>
      <c r="F531" s="471"/>
      <c r="G531" s="471"/>
      <c r="H531" s="472"/>
      <c r="I531" s="460"/>
      <c r="J531" s="473"/>
      <c r="K531" s="460"/>
      <c r="L531" s="471"/>
      <c r="M531" s="471"/>
      <c r="N531" s="472"/>
      <c r="O531" s="471"/>
    </row>
    <row r="532" spans="1:15" x14ac:dyDescent="0.2">
      <c r="A532" s="471"/>
      <c r="B532" s="471"/>
      <c r="C532" s="471"/>
      <c r="D532" s="471"/>
      <c r="E532" s="471"/>
      <c r="F532" s="471"/>
      <c r="G532" s="471"/>
      <c r="H532" s="472"/>
      <c r="I532" s="460"/>
      <c r="J532" s="473"/>
      <c r="K532" s="460"/>
      <c r="L532" s="471"/>
      <c r="M532" s="471"/>
      <c r="N532" s="472"/>
      <c r="O532" s="471"/>
    </row>
    <row r="533" spans="1:15" x14ac:dyDescent="0.2">
      <c r="A533" s="471"/>
      <c r="B533" s="471"/>
      <c r="C533" s="471"/>
      <c r="D533" s="471"/>
      <c r="E533" s="471"/>
      <c r="F533" s="471"/>
      <c r="G533" s="471"/>
      <c r="H533" s="472"/>
      <c r="I533" s="460"/>
      <c r="J533" s="473"/>
      <c r="K533" s="460"/>
      <c r="L533" s="471"/>
      <c r="M533" s="471"/>
      <c r="N533" s="472"/>
      <c r="O533" s="471"/>
    </row>
    <row r="534" spans="1:15" x14ac:dyDescent="0.2">
      <c r="A534" s="471"/>
      <c r="B534" s="471"/>
      <c r="C534" s="471"/>
      <c r="D534" s="471"/>
      <c r="E534" s="471"/>
      <c r="F534" s="471"/>
      <c r="G534" s="471"/>
      <c r="H534" s="472"/>
      <c r="I534" s="460"/>
      <c r="J534" s="473"/>
      <c r="K534" s="460"/>
      <c r="L534" s="471"/>
      <c r="M534" s="471"/>
      <c r="N534" s="472"/>
      <c r="O534" s="471"/>
    </row>
    <row r="535" spans="1:15" x14ac:dyDescent="0.2">
      <c r="A535" s="471"/>
      <c r="B535" s="471"/>
      <c r="C535" s="471"/>
      <c r="D535" s="471"/>
      <c r="E535" s="471"/>
      <c r="F535" s="471"/>
      <c r="G535" s="471"/>
      <c r="H535" s="472"/>
      <c r="I535" s="460"/>
      <c r="J535" s="473"/>
      <c r="K535" s="460"/>
      <c r="L535" s="471"/>
      <c r="M535" s="471"/>
      <c r="N535" s="472"/>
      <c r="O535" s="471"/>
    </row>
    <row r="536" spans="1:15" x14ac:dyDescent="0.2">
      <c r="A536" s="471"/>
      <c r="B536" s="471"/>
      <c r="C536" s="471"/>
      <c r="D536" s="471"/>
      <c r="E536" s="471"/>
      <c r="F536" s="471"/>
      <c r="G536" s="471"/>
      <c r="H536" s="472"/>
      <c r="I536" s="460"/>
      <c r="J536" s="473"/>
      <c r="K536" s="460"/>
      <c r="L536" s="471"/>
      <c r="M536" s="471"/>
      <c r="N536" s="472"/>
      <c r="O536" s="471"/>
    </row>
    <row r="537" spans="1:15" x14ac:dyDescent="0.2">
      <c r="A537" s="471"/>
      <c r="B537" s="471"/>
      <c r="C537" s="471"/>
      <c r="D537" s="471"/>
      <c r="E537" s="471"/>
      <c r="F537" s="471"/>
      <c r="G537" s="471"/>
      <c r="H537" s="472"/>
      <c r="I537" s="460"/>
      <c r="J537" s="473"/>
      <c r="K537" s="460"/>
      <c r="L537" s="471"/>
      <c r="M537" s="471"/>
      <c r="N537" s="472"/>
      <c r="O537" s="471"/>
    </row>
    <row r="538" spans="1:15" x14ac:dyDescent="0.2">
      <c r="A538" s="471"/>
      <c r="B538" s="471"/>
      <c r="C538" s="471"/>
      <c r="D538" s="471"/>
      <c r="E538" s="471"/>
      <c r="F538" s="471"/>
      <c r="G538" s="471"/>
      <c r="H538" s="472"/>
      <c r="I538" s="460"/>
      <c r="J538" s="473"/>
      <c r="K538" s="460"/>
      <c r="L538" s="471"/>
      <c r="M538" s="471"/>
      <c r="N538" s="472"/>
      <c r="O538" s="471"/>
    </row>
    <row r="539" spans="1:15" x14ac:dyDescent="0.2">
      <c r="A539" s="471"/>
      <c r="B539" s="471"/>
      <c r="C539" s="471"/>
      <c r="D539" s="471"/>
      <c r="E539" s="471"/>
      <c r="F539" s="471"/>
      <c r="G539" s="471"/>
      <c r="H539" s="472"/>
      <c r="I539" s="460"/>
      <c r="J539" s="473"/>
      <c r="K539" s="460"/>
      <c r="L539" s="471"/>
      <c r="M539" s="471"/>
      <c r="N539" s="472"/>
      <c r="O539" s="471"/>
    </row>
    <row r="540" spans="1:15" x14ac:dyDescent="0.2">
      <c r="A540" s="471"/>
      <c r="B540" s="471"/>
      <c r="C540" s="471"/>
      <c r="D540" s="471"/>
      <c r="E540" s="471"/>
      <c r="F540" s="471"/>
      <c r="G540" s="471"/>
      <c r="H540" s="472"/>
      <c r="I540" s="460"/>
      <c r="J540" s="473"/>
      <c r="K540" s="460"/>
      <c r="L540" s="471"/>
      <c r="M540" s="471"/>
      <c r="N540" s="472"/>
      <c r="O540" s="471"/>
    </row>
    <row r="541" spans="1:15" x14ac:dyDescent="0.2">
      <c r="A541" s="471"/>
      <c r="B541" s="471"/>
      <c r="C541" s="471"/>
      <c r="D541" s="471"/>
      <c r="E541" s="471"/>
      <c r="F541" s="471"/>
      <c r="G541" s="471"/>
      <c r="H541" s="472"/>
      <c r="I541" s="460"/>
      <c r="J541" s="473"/>
      <c r="K541" s="460"/>
      <c r="L541" s="471"/>
      <c r="M541" s="471"/>
      <c r="N541" s="472"/>
      <c r="O541" s="471"/>
    </row>
    <row r="542" spans="1:15" x14ac:dyDescent="0.2">
      <c r="A542" s="471"/>
      <c r="B542" s="471"/>
      <c r="C542" s="471"/>
      <c r="D542" s="471"/>
      <c r="E542" s="471"/>
      <c r="F542" s="471"/>
      <c r="G542" s="471"/>
      <c r="H542" s="472"/>
      <c r="I542" s="460"/>
      <c r="J542" s="473"/>
      <c r="K542" s="460"/>
      <c r="L542" s="471"/>
      <c r="M542" s="471"/>
      <c r="N542" s="472"/>
      <c r="O542" s="471"/>
    </row>
    <row r="543" spans="1:15" x14ac:dyDescent="0.2">
      <c r="A543" s="471"/>
      <c r="B543" s="471"/>
      <c r="C543" s="471"/>
      <c r="D543" s="471"/>
      <c r="E543" s="471"/>
      <c r="F543" s="471"/>
      <c r="G543" s="471"/>
      <c r="H543" s="472"/>
      <c r="I543" s="460"/>
      <c r="J543" s="473"/>
      <c r="K543" s="460"/>
      <c r="L543" s="471"/>
      <c r="M543" s="471"/>
      <c r="N543" s="472"/>
      <c r="O543" s="471"/>
    </row>
    <row r="544" spans="1:15" x14ac:dyDescent="0.2">
      <c r="A544" s="471"/>
      <c r="B544" s="471"/>
      <c r="C544" s="471"/>
      <c r="D544" s="471"/>
      <c r="E544" s="471"/>
      <c r="F544" s="471"/>
      <c r="G544" s="471"/>
      <c r="H544" s="472"/>
      <c r="I544" s="460"/>
      <c r="J544" s="473"/>
      <c r="K544" s="460"/>
      <c r="L544" s="471"/>
      <c r="M544" s="471"/>
      <c r="N544" s="472"/>
      <c r="O544" s="471"/>
    </row>
    <row r="545" spans="1:15" x14ac:dyDescent="0.2">
      <c r="A545" s="471"/>
      <c r="B545" s="471"/>
      <c r="C545" s="471"/>
      <c r="D545" s="471"/>
      <c r="E545" s="471"/>
      <c r="F545" s="471"/>
      <c r="G545" s="471"/>
      <c r="H545" s="472"/>
      <c r="I545" s="460"/>
      <c r="J545" s="473"/>
      <c r="K545" s="460"/>
      <c r="L545" s="471"/>
      <c r="M545" s="471"/>
      <c r="N545" s="472"/>
      <c r="O545" s="471"/>
    </row>
    <row r="546" spans="1:15" x14ac:dyDescent="0.2">
      <c r="A546" s="471"/>
      <c r="B546" s="471"/>
      <c r="C546" s="471"/>
      <c r="D546" s="471"/>
      <c r="E546" s="471"/>
      <c r="F546" s="471"/>
      <c r="G546" s="471"/>
      <c r="H546" s="472"/>
      <c r="I546" s="460"/>
      <c r="J546" s="473"/>
      <c r="K546" s="460"/>
      <c r="L546" s="471"/>
      <c r="M546" s="471"/>
      <c r="N546" s="472"/>
      <c r="O546" s="471"/>
    </row>
    <row r="547" spans="1:15" x14ac:dyDescent="0.2">
      <c r="A547" s="471"/>
      <c r="B547" s="471"/>
      <c r="C547" s="471"/>
      <c r="D547" s="471"/>
      <c r="E547" s="471"/>
      <c r="F547" s="471"/>
      <c r="G547" s="471"/>
      <c r="H547" s="472"/>
      <c r="I547" s="460"/>
      <c r="J547" s="473"/>
      <c r="K547" s="460"/>
      <c r="L547" s="471"/>
      <c r="M547" s="471"/>
      <c r="N547" s="472"/>
      <c r="O547" s="471"/>
    </row>
    <row r="548" spans="1:15" x14ac:dyDescent="0.2">
      <c r="A548" s="471"/>
      <c r="B548" s="471"/>
      <c r="C548" s="471"/>
      <c r="D548" s="471"/>
      <c r="E548" s="471"/>
      <c r="F548" s="471"/>
      <c r="G548" s="471"/>
      <c r="H548" s="472"/>
      <c r="I548" s="460"/>
      <c r="J548" s="473"/>
      <c r="K548" s="460"/>
      <c r="L548" s="471"/>
      <c r="M548" s="471"/>
      <c r="N548" s="472"/>
      <c r="O548" s="471"/>
    </row>
    <row r="549" spans="1:15" x14ac:dyDescent="0.2">
      <c r="A549" s="471"/>
      <c r="B549" s="471"/>
      <c r="C549" s="471"/>
      <c r="D549" s="471"/>
      <c r="E549" s="471"/>
      <c r="F549" s="471"/>
      <c r="G549" s="471"/>
      <c r="H549" s="472"/>
      <c r="I549" s="460"/>
      <c r="J549" s="473"/>
      <c r="K549" s="460"/>
      <c r="L549" s="471"/>
      <c r="M549" s="471"/>
      <c r="N549" s="472"/>
      <c r="O549" s="471"/>
    </row>
    <row r="550" spans="1:15" x14ac:dyDescent="0.2">
      <c r="A550" s="471"/>
      <c r="B550" s="471"/>
      <c r="C550" s="471"/>
      <c r="D550" s="471"/>
      <c r="E550" s="471"/>
      <c r="F550" s="471"/>
      <c r="G550" s="471"/>
      <c r="H550" s="472"/>
      <c r="I550" s="460"/>
      <c r="J550" s="473"/>
      <c r="K550" s="460"/>
      <c r="L550" s="471"/>
      <c r="M550" s="471"/>
      <c r="N550" s="472"/>
      <c r="O550" s="471"/>
    </row>
    <row r="551" spans="1:15" x14ac:dyDescent="0.2">
      <c r="A551" s="471"/>
      <c r="B551" s="471"/>
      <c r="C551" s="471"/>
      <c r="D551" s="471"/>
      <c r="E551" s="471"/>
      <c r="F551" s="471"/>
      <c r="G551" s="471"/>
      <c r="H551" s="472"/>
      <c r="I551" s="460"/>
      <c r="J551" s="473"/>
      <c r="K551" s="460"/>
      <c r="L551" s="471"/>
      <c r="M551" s="471"/>
      <c r="N551" s="472"/>
      <c r="O551" s="471"/>
    </row>
    <row r="552" spans="1:15" x14ac:dyDescent="0.2">
      <c r="A552" s="471"/>
      <c r="B552" s="471"/>
      <c r="C552" s="471"/>
      <c r="D552" s="471"/>
      <c r="E552" s="471"/>
      <c r="F552" s="471"/>
      <c r="G552" s="471"/>
      <c r="H552" s="472"/>
      <c r="I552" s="460"/>
      <c r="J552" s="473"/>
      <c r="K552" s="460"/>
      <c r="L552" s="471"/>
      <c r="M552" s="471"/>
      <c r="N552" s="472"/>
      <c r="O552" s="471"/>
    </row>
    <row r="553" spans="1:15" x14ac:dyDescent="0.2">
      <c r="A553" s="471"/>
      <c r="B553" s="471"/>
      <c r="C553" s="471"/>
      <c r="D553" s="471"/>
      <c r="E553" s="471"/>
      <c r="F553" s="471"/>
      <c r="G553" s="471"/>
      <c r="H553" s="472"/>
      <c r="I553" s="460"/>
      <c r="J553" s="473"/>
      <c r="K553" s="460"/>
      <c r="L553" s="471"/>
      <c r="M553" s="471"/>
      <c r="N553" s="472"/>
      <c r="O553" s="471"/>
    </row>
    <row r="554" spans="1:15" x14ac:dyDescent="0.2">
      <c r="A554" s="471"/>
      <c r="B554" s="471"/>
      <c r="C554" s="471"/>
      <c r="D554" s="471"/>
      <c r="E554" s="471"/>
      <c r="F554" s="471"/>
      <c r="G554" s="471"/>
      <c r="H554" s="472"/>
      <c r="I554" s="460"/>
      <c r="J554" s="473"/>
      <c r="K554" s="460"/>
      <c r="L554" s="471"/>
      <c r="M554" s="471"/>
      <c r="N554" s="472"/>
      <c r="O554" s="471"/>
    </row>
    <row r="555" spans="1:15" x14ac:dyDescent="0.2">
      <c r="A555" s="471"/>
      <c r="B555" s="471"/>
      <c r="C555" s="471"/>
      <c r="D555" s="471"/>
      <c r="E555" s="471"/>
      <c r="F555" s="471"/>
      <c r="G555" s="471"/>
      <c r="H555" s="472"/>
      <c r="I555" s="460"/>
      <c r="J555" s="473"/>
      <c r="K555" s="460"/>
      <c r="L555" s="471"/>
      <c r="M555" s="471"/>
      <c r="N555" s="472"/>
      <c r="O555" s="471"/>
    </row>
    <row r="556" spans="1:15" x14ac:dyDescent="0.2">
      <c r="A556" s="471"/>
      <c r="B556" s="471"/>
      <c r="C556" s="471"/>
      <c r="D556" s="471"/>
      <c r="E556" s="471"/>
      <c r="F556" s="471"/>
      <c r="G556" s="471"/>
      <c r="H556" s="472"/>
      <c r="I556" s="460"/>
      <c r="J556" s="473"/>
      <c r="K556" s="460"/>
      <c r="L556" s="471"/>
      <c r="M556" s="471"/>
      <c r="N556" s="472"/>
      <c r="O556" s="471"/>
    </row>
    <row r="557" spans="1:15" x14ac:dyDescent="0.2">
      <c r="A557" s="471"/>
      <c r="B557" s="471"/>
      <c r="C557" s="471"/>
      <c r="D557" s="471"/>
      <c r="E557" s="471"/>
      <c r="F557" s="471"/>
      <c r="G557" s="471"/>
      <c r="H557" s="472"/>
      <c r="I557" s="460"/>
      <c r="J557" s="473"/>
      <c r="K557" s="460"/>
      <c r="L557" s="471"/>
      <c r="M557" s="471"/>
      <c r="N557" s="472"/>
      <c r="O557" s="471"/>
    </row>
    <row r="558" spans="1:15" x14ac:dyDescent="0.2">
      <c r="A558" s="471"/>
      <c r="B558" s="471"/>
      <c r="C558" s="471"/>
      <c r="D558" s="471"/>
      <c r="E558" s="471"/>
      <c r="F558" s="471"/>
      <c r="G558" s="471"/>
      <c r="H558" s="472"/>
      <c r="I558" s="460"/>
      <c r="J558" s="473"/>
      <c r="K558" s="460"/>
      <c r="L558" s="471"/>
      <c r="M558" s="471"/>
      <c r="N558" s="472"/>
      <c r="O558" s="471"/>
    </row>
    <row r="559" spans="1:15" x14ac:dyDescent="0.2">
      <c r="A559" s="471"/>
      <c r="B559" s="471"/>
      <c r="C559" s="471"/>
      <c r="D559" s="471"/>
      <c r="E559" s="471"/>
      <c r="F559" s="471"/>
      <c r="G559" s="471"/>
      <c r="H559" s="472"/>
      <c r="I559" s="460"/>
      <c r="J559" s="473"/>
      <c r="K559" s="460"/>
      <c r="L559" s="471"/>
      <c r="M559" s="471"/>
      <c r="N559" s="472"/>
      <c r="O559" s="471"/>
    </row>
    <row r="560" spans="1:15" x14ac:dyDescent="0.2">
      <c r="A560" s="471"/>
      <c r="B560" s="471"/>
      <c r="C560" s="471"/>
      <c r="D560" s="471"/>
      <c r="E560" s="471"/>
      <c r="F560" s="471"/>
      <c r="G560" s="471"/>
      <c r="H560" s="472"/>
      <c r="I560" s="460"/>
      <c r="J560" s="473"/>
      <c r="K560" s="460"/>
      <c r="L560" s="471"/>
      <c r="M560" s="471"/>
      <c r="N560" s="472"/>
      <c r="O560" s="471"/>
    </row>
    <row r="561" spans="1:15" x14ac:dyDescent="0.2">
      <c r="A561" s="471"/>
      <c r="B561" s="471"/>
      <c r="C561" s="471"/>
      <c r="D561" s="471"/>
      <c r="E561" s="471"/>
      <c r="F561" s="471"/>
      <c r="G561" s="471"/>
      <c r="H561" s="472"/>
      <c r="I561" s="460"/>
      <c r="J561" s="473"/>
      <c r="K561" s="460"/>
      <c r="L561" s="471"/>
      <c r="M561" s="471"/>
      <c r="N561" s="472"/>
      <c r="O561" s="471"/>
    </row>
    <row r="562" spans="1:15" x14ac:dyDescent="0.2">
      <c r="A562" s="471"/>
      <c r="B562" s="471"/>
      <c r="C562" s="471"/>
      <c r="D562" s="471"/>
      <c r="E562" s="471"/>
      <c r="F562" s="471"/>
      <c r="G562" s="471"/>
      <c r="H562" s="472"/>
      <c r="I562" s="460"/>
      <c r="J562" s="473"/>
      <c r="K562" s="460"/>
      <c r="L562" s="471"/>
      <c r="M562" s="471"/>
      <c r="N562" s="472"/>
      <c r="O562" s="471"/>
    </row>
    <row r="563" spans="1:15" x14ac:dyDescent="0.2">
      <c r="A563" s="471"/>
      <c r="B563" s="471"/>
      <c r="C563" s="471"/>
      <c r="D563" s="471"/>
      <c r="E563" s="471"/>
      <c r="F563" s="471"/>
      <c r="G563" s="471"/>
      <c r="H563" s="472"/>
      <c r="I563" s="460"/>
      <c r="J563" s="473"/>
      <c r="K563" s="460"/>
      <c r="L563" s="471"/>
      <c r="M563" s="471"/>
      <c r="N563" s="472"/>
      <c r="O563" s="471"/>
    </row>
    <row r="564" spans="1:15" x14ac:dyDescent="0.2">
      <c r="A564" s="471"/>
      <c r="B564" s="471"/>
      <c r="C564" s="471"/>
      <c r="D564" s="471"/>
      <c r="E564" s="471"/>
      <c r="F564" s="471"/>
      <c r="G564" s="471"/>
      <c r="H564" s="472"/>
      <c r="I564" s="460"/>
      <c r="J564" s="473"/>
      <c r="K564" s="460"/>
      <c r="L564" s="471"/>
      <c r="M564" s="471"/>
      <c r="N564" s="472"/>
      <c r="O564" s="471"/>
    </row>
    <row r="565" spans="1:15" x14ac:dyDescent="0.2">
      <c r="A565" s="471"/>
      <c r="B565" s="471"/>
      <c r="C565" s="471"/>
      <c r="D565" s="471"/>
      <c r="E565" s="471"/>
      <c r="F565" s="471"/>
      <c r="G565" s="471"/>
      <c r="H565" s="472"/>
      <c r="I565" s="460"/>
      <c r="J565" s="473"/>
      <c r="K565" s="460"/>
      <c r="L565" s="471"/>
      <c r="M565" s="471"/>
      <c r="N565" s="472"/>
      <c r="O565" s="471"/>
    </row>
    <row r="566" spans="1:15" x14ac:dyDescent="0.2">
      <c r="A566" s="471"/>
      <c r="B566" s="471"/>
      <c r="C566" s="471"/>
      <c r="D566" s="471"/>
      <c r="E566" s="471"/>
      <c r="F566" s="471"/>
      <c r="G566" s="471"/>
      <c r="H566" s="472"/>
      <c r="I566" s="460"/>
      <c r="J566" s="473"/>
      <c r="K566" s="460"/>
      <c r="L566" s="471"/>
      <c r="M566" s="471"/>
      <c r="N566" s="472"/>
      <c r="O566" s="471"/>
    </row>
    <row r="567" spans="1:15" x14ac:dyDescent="0.2">
      <c r="A567" s="471"/>
      <c r="B567" s="471"/>
      <c r="C567" s="471"/>
      <c r="D567" s="471"/>
      <c r="E567" s="471"/>
      <c r="F567" s="471"/>
      <c r="G567" s="471"/>
      <c r="H567" s="472"/>
      <c r="I567" s="460"/>
      <c r="J567" s="473"/>
      <c r="K567" s="460"/>
      <c r="L567" s="471"/>
      <c r="M567" s="471"/>
      <c r="N567" s="472"/>
      <c r="O567" s="471"/>
    </row>
    <row r="568" spans="1:15" x14ac:dyDescent="0.2">
      <c r="A568" s="471"/>
      <c r="B568" s="471"/>
      <c r="C568" s="471"/>
      <c r="D568" s="471"/>
      <c r="E568" s="471"/>
      <c r="F568" s="471"/>
      <c r="G568" s="471"/>
      <c r="H568" s="472"/>
      <c r="I568" s="460"/>
      <c r="J568" s="473"/>
      <c r="K568" s="460"/>
      <c r="L568" s="471"/>
      <c r="M568" s="471"/>
      <c r="N568" s="472"/>
      <c r="O568" s="471"/>
    </row>
    <row r="569" spans="1:15" x14ac:dyDescent="0.2">
      <c r="A569" s="471"/>
      <c r="B569" s="471"/>
      <c r="C569" s="471"/>
      <c r="D569" s="471"/>
      <c r="E569" s="471"/>
      <c r="F569" s="471"/>
      <c r="G569" s="471"/>
      <c r="H569" s="472"/>
      <c r="I569" s="460"/>
      <c r="J569" s="473"/>
      <c r="K569" s="460"/>
      <c r="L569" s="471"/>
      <c r="M569" s="471"/>
      <c r="N569" s="472"/>
      <c r="O569" s="471"/>
    </row>
    <row r="570" spans="1:15" x14ac:dyDescent="0.2">
      <c r="A570" s="471"/>
      <c r="B570" s="471"/>
      <c r="C570" s="471"/>
      <c r="D570" s="471"/>
      <c r="E570" s="471"/>
      <c r="F570" s="471"/>
      <c r="G570" s="471"/>
      <c r="H570" s="472"/>
      <c r="I570" s="460"/>
      <c r="J570" s="473"/>
      <c r="K570" s="460"/>
      <c r="L570" s="471"/>
      <c r="M570" s="471"/>
      <c r="N570" s="472"/>
      <c r="O570" s="471"/>
    </row>
    <row r="571" spans="1:15" x14ac:dyDescent="0.2">
      <c r="A571" s="471"/>
      <c r="B571" s="471"/>
      <c r="C571" s="471"/>
      <c r="D571" s="471"/>
      <c r="E571" s="471"/>
      <c r="F571" s="471"/>
      <c r="G571" s="471"/>
      <c r="H571" s="472"/>
      <c r="I571" s="460"/>
      <c r="J571" s="473"/>
      <c r="K571" s="460"/>
      <c r="L571" s="471"/>
      <c r="M571" s="471"/>
      <c r="N571" s="472"/>
      <c r="O571" s="471"/>
    </row>
    <row r="572" spans="1:15" x14ac:dyDescent="0.2">
      <c r="A572" s="471"/>
      <c r="B572" s="471"/>
      <c r="C572" s="471"/>
      <c r="D572" s="471"/>
      <c r="E572" s="471"/>
      <c r="F572" s="471"/>
      <c r="G572" s="471"/>
      <c r="H572" s="472"/>
      <c r="I572" s="460"/>
      <c r="J572" s="473"/>
      <c r="K572" s="460"/>
      <c r="L572" s="471"/>
      <c r="M572" s="471"/>
      <c r="N572" s="472"/>
      <c r="O572" s="471"/>
    </row>
    <row r="573" spans="1:15" x14ac:dyDescent="0.2">
      <c r="A573" s="471"/>
      <c r="B573" s="471"/>
      <c r="C573" s="471"/>
      <c r="D573" s="471"/>
      <c r="E573" s="471"/>
      <c r="F573" s="471"/>
      <c r="G573" s="471"/>
      <c r="H573" s="472"/>
      <c r="I573" s="460"/>
      <c r="J573" s="473"/>
      <c r="K573" s="460"/>
      <c r="L573" s="471"/>
      <c r="M573" s="471"/>
      <c r="N573" s="472"/>
      <c r="O573" s="471"/>
    </row>
    <row r="574" spans="1:15" x14ac:dyDescent="0.2">
      <c r="A574" s="471"/>
      <c r="B574" s="471"/>
      <c r="C574" s="471"/>
      <c r="D574" s="471"/>
      <c r="E574" s="471"/>
      <c r="F574" s="471"/>
      <c r="G574" s="471"/>
      <c r="H574" s="472"/>
      <c r="I574" s="460"/>
      <c r="J574" s="473"/>
      <c r="K574" s="460"/>
      <c r="L574" s="471"/>
      <c r="M574" s="471"/>
      <c r="N574" s="472"/>
      <c r="O574" s="471"/>
    </row>
    <row r="575" spans="1:15" x14ac:dyDescent="0.2">
      <c r="A575" s="471"/>
      <c r="B575" s="471"/>
      <c r="C575" s="471"/>
      <c r="D575" s="471"/>
      <c r="E575" s="471"/>
      <c r="F575" s="471"/>
      <c r="G575" s="471"/>
      <c r="H575" s="472"/>
      <c r="I575" s="460"/>
      <c r="J575" s="473"/>
      <c r="K575" s="460"/>
      <c r="L575" s="471"/>
      <c r="M575" s="471"/>
      <c r="N575" s="472"/>
      <c r="O575" s="471"/>
    </row>
    <row r="576" spans="1:15" x14ac:dyDescent="0.2">
      <c r="A576" s="471"/>
      <c r="B576" s="471"/>
      <c r="C576" s="471"/>
      <c r="D576" s="471"/>
      <c r="E576" s="471"/>
      <c r="F576" s="471"/>
      <c r="G576" s="471"/>
      <c r="H576" s="472"/>
      <c r="I576" s="460"/>
      <c r="J576" s="473"/>
      <c r="K576" s="460"/>
      <c r="L576" s="471"/>
      <c r="M576" s="471"/>
      <c r="N576" s="472"/>
      <c r="O576" s="471"/>
    </row>
    <row r="577" spans="1:15" x14ac:dyDescent="0.2">
      <c r="A577" s="471"/>
      <c r="B577" s="471"/>
      <c r="C577" s="471"/>
      <c r="D577" s="471"/>
      <c r="E577" s="471"/>
      <c r="F577" s="471"/>
      <c r="G577" s="471"/>
      <c r="H577" s="472"/>
      <c r="I577" s="460"/>
      <c r="J577" s="473"/>
      <c r="K577" s="460"/>
      <c r="L577" s="471"/>
      <c r="M577" s="471"/>
      <c r="N577" s="472"/>
      <c r="O577" s="471"/>
    </row>
    <row r="578" spans="1:15" x14ac:dyDescent="0.2">
      <c r="A578" s="471"/>
      <c r="B578" s="471"/>
      <c r="C578" s="471"/>
      <c r="D578" s="471"/>
      <c r="E578" s="471"/>
      <c r="F578" s="471"/>
      <c r="G578" s="471"/>
      <c r="H578" s="472"/>
      <c r="I578" s="460"/>
      <c r="J578" s="473"/>
      <c r="K578" s="460"/>
      <c r="L578" s="471"/>
      <c r="M578" s="471"/>
      <c r="N578" s="472"/>
      <c r="O578" s="471"/>
    </row>
    <row r="579" spans="1:15" x14ac:dyDescent="0.2">
      <c r="A579" s="471"/>
      <c r="B579" s="471"/>
      <c r="C579" s="471"/>
      <c r="D579" s="471"/>
      <c r="E579" s="471"/>
      <c r="F579" s="471"/>
      <c r="G579" s="471"/>
      <c r="H579" s="472"/>
      <c r="I579" s="460"/>
      <c r="J579" s="473"/>
      <c r="K579" s="460"/>
      <c r="L579" s="471"/>
      <c r="M579" s="471"/>
      <c r="N579" s="472"/>
      <c r="O579" s="471"/>
    </row>
    <row r="580" spans="1:15" x14ac:dyDescent="0.2">
      <c r="A580" s="471"/>
      <c r="B580" s="471"/>
      <c r="C580" s="471"/>
      <c r="D580" s="471"/>
      <c r="E580" s="471"/>
      <c r="F580" s="471"/>
      <c r="G580" s="471"/>
      <c r="H580" s="472"/>
      <c r="I580" s="460"/>
      <c r="J580" s="473"/>
      <c r="K580" s="460"/>
      <c r="L580" s="471"/>
      <c r="M580" s="471"/>
      <c r="N580" s="472"/>
      <c r="O580" s="471"/>
    </row>
    <row r="581" spans="1:15" x14ac:dyDescent="0.2">
      <c r="A581" s="471"/>
      <c r="B581" s="471"/>
      <c r="C581" s="471"/>
      <c r="D581" s="471"/>
      <c r="E581" s="471"/>
      <c r="F581" s="471"/>
      <c r="G581" s="471"/>
      <c r="H581" s="472"/>
      <c r="I581" s="460"/>
      <c r="J581" s="473"/>
      <c r="K581" s="460"/>
      <c r="L581" s="471"/>
      <c r="M581" s="471"/>
      <c r="N581" s="472"/>
      <c r="O581" s="471"/>
    </row>
    <row r="582" spans="1:15" x14ac:dyDescent="0.2">
      <c r="A582" s="471"/>
      <c r="B582" s="471"/>
      <c r="C582" s="471"/>
      <c r="D582" s="471"/>
      <c r="E582" s="471"/>
      <c r="F582" s="471"/>
      <c r="G582" s="471"/>
      <c r="H582" s="472"/>
      <c r="I582" s="460"/>
      <c r="J582" s="473"/>
      <c r="K582" s="460"/>
      <c r="L582" s="471"/>
      <c r="M582" s="471"/>
      <c r="N582" s="472"/>
      <c r="O582" s="471"/>
    </row>
    <row r="583" spans="1:15" x14ac:dyDescent="0.2">
      <c r="A583" s="471"/>
      <c r="B583" s="471"/>
      <c r="C583" s="471"/>
      <c r="D583" s="471"/>
      <c r="E583" s="471"/>
      <c r="F583" s="471"/>
      <c r="G583" s="471"/>
      <c r="H583" s="472"/>
      <c r="I583" s="460"/>
      <c r="J583" s="473"/>
      <c r="K583" s="460"/>
      <c r="L583" s="471"/>
      <c r="M583" s="471"/>
      <c r="N583" s="472"/>
      <c r="O583" s="471"/>
    </row>
    <row r="584" spans="1:15" x14ac:dyDescent="0.2">
      <c r="A584" s="471"/>
      <c r="B584" s="471"/>
      <c r="C584" s="471"/>
      <c r="D584" s="471"/>
      <c r="E584" s="471"/>
      <c r="F584" s="471"/>
      <c r="G584" s="471"/>
      <c r="H584" s="472"/>
      <c r="I584" s="460"/>
      <c r="J584" s="473"/>
      <c r="K584" s="460"/>
      <c r="L584" s="471"/>
      <c r="M584" s="471"/>
      <c r="N584" s="472"/>
      <c r="O584" s="471"/>
    </row>
    <row r="585" spans="1:15" x14ac:dyDescent="0.2">
      <c r="A585" s="471"/>
      <c r="B585" s="471"/>
      <c r="C585" s="471"/>
      <c r="D585" s="471"/>
      <c r="E585" s="471"/>
      <c r="F585" s="471"/>
      <c r="G585" s="471"/>
      <c r="H585" s="472"/>
      <c r="I585" s="460"/>
      <c r="J585" s="473"/>
      <c r="K585" s="460"/>
      <c r="L585" s="471"/>
      <c r="M585" s="471"/>
      <c r="N585" s="472"/>
      <c r="O585" s="471"/>
    </row>
    <row r="586" spans="1:15" x14ac:dyDescent="0.2">
      <c r="A586" s="471"/>
      <c r="B586" s="471"/>
      <c r="C586" s="471"/>
      <c r="D586" s="471"/>
      <c r="E586" s="471"/>
      <c r="F586" s="471"/>
      <c r="G586" s="471"/>
      <c r="H586" s="472"/>
      <c r="I586" s="460"/>
      <c r="J586" s="473"/>
      <c r="K586" s="460"/>
      <c r="L586" s="471"/>
      <c r="M586" s="471"/>
      <c r="N586" s="472"/>
      <c r="O586" s="471"/>
    </row>
    <row r="587" spans="1:15" x14ac:dyDescent="0.2">
      <c r="A587" s="471"/>
      <c r="B587" s="471"/>
      <c r="C587" s="471"/>
      <c r="D587" s="471"/>
      <c r="E587" s="471"/>
      <c r="F587" s="471"/>
      <c r="G587" s="471"/>
      <c r="H587" s="472"/>
      <c r="I587" s="460"/>
      <c r="J587" s="473"/>
      <c r="K587" s="460"/>
      <c r="L587" s="471"/>
      <c r="M587" s="471"/>
      <c r="N587" s="472"/>
      <c r="O587" s="471"/>
    </row>
    <row r="588" spans="1:15" x14ac:dyDescent="0.2">
      <c r="A588" s="471"/>
      <c r="B588" s="471"/>
      <c r="C588" s="471"/>
      <c r="D588" s="471"/>
      <c r="E588" s="471"/>
      <c r="F588" s="471"/>
      <c r="G588" s="471"/>
      <c r="H588" s="472"/>
      <c r="I588" s="460"/>
      <c r="J588" s="473"/>
      <c r="K588" s="460"/>
      <c r="L588" s="471"/>
      <c r="M588" s="471"/>
      <c r="N588" s="472"/>
      <c r="O588" s="471"/>
    </row>
    <row r="589" spans="1:15" x14ac:dyDescent="0.2">
      <c r="A589" s="471"/>
      <c r="B589" s="471"/>
      <c r="C589" s="471"/>
      <c r="D589" s="471"/>
      <c r="E589" s="471"/>
      <c r="F589" s="471"/>
      <c r="G589" s="471"/>
      <c r="H589" s="472"/>
      <c r="I589" s="460"/>
      <c r="J589" s="473"/>
      <c r="K589" s="460"/>
      <c r="L589" s="471"/>
      <c r="M589" s="471"/>
      <c r="N589" s="472"/>
      <c r="O589" s="471"/>
    </row>
    <row r="590" spans="1:15" x14ac:dyDescent="0.2">
      <c r="A590" s="471"/>
      <c r="B590" s="471"/>
      <c r="C590" s="471"/>
      <c r="D590" s="471"/>
      <c r="E590" s="471"/>
      <c r="F590" s="471"/>
      <c r="G590" s="471"/>
      <c r="H590" s="472"/>
      <c r="I590" s="460"/>
      <c r="J590" s="473"/>
      <c r="K590" s="460"/>
      <c r="L590" s="471"/>
      <c r="M590" s="471"/>
      <c r="N590" s="472"/>
      <c r="O590" s="471"/>
    </row>
    <row r="591" spans="1:15" x14ac:dyDescent="0.2">
      <c r="A591" s="471"/>
      <c r="B591" s="471"/>
      <c r="C591" s="471"/>
      <c r="D591" s="471"/>
      <c r="E591" s="471"/>
      <c r="F591" s="471"/>
      <c r="G591" s="471"/>
      <c r="H591" s="472"/>
      <c r="I591" s="460"/>
      <c r="J591" s="473"/>
      <c r="K591" s="460"/>
      <c r="L591" s="471"/>
      <c r="M591" s="471"/>
      <c r="N591" s="472"/>
      <c r="O591" s="471"/>
    </row>
    <row r="592" spans="1:15" x14ac:dyDescent="0.2">
      <c r="A592" s="471"/>
      <c r="B592" s="471"/>
      <c r="C592" s="471"/>
      <c r="D592" s="471"/>
      <c r="E592" s="471"/>
      <c r="F592" s="471"/>
      <c r="G592" s="471"/>
      <c r="H592" s="472"/>
      <c r="I592" s="460"/>
      <c r="J592" s="473"/>
      <c r="K592" s="460"/>
      <c r="L592" s="471"/>
      <c r="M592" s="471"/>
      <c r="N592" s="472"/>
      <c r="O592" s="471"/>
    </row>
    <row r="593" spans="1:15" x14ac:dyDescent="0.2">
      <c r="A593" s="471"/>
      <c r="B593" s="471"/>
      <c r="C593" s="471"/>
      <c r="D593" s="471"/>
      <c r="E593" s="471"/>
      <c r="F593" s="471"/>
      <c r="G593" s="471"/>
      <c r="H593" s="472"/>
      <c r="I593" s="460"/>
      <c r="J593" s="473"/>
      <c r="K593" s="460"/>
      <c r="L593" s="471"/>
      <c r="M593" s="471"/>
      <c r="N593" s="472"/>
      <c r="O593" s="471"/>
    </row>
    <row r="594" spans="1:15" x14ac:dyDescent="0.2">
      <c r="A594" s="471"/>
      <c r="B594" s="471"/>
      <c r="C594" s="471"/>
      <c r="D594" s="471"/>
      <c r="E594" s="471"/>
      <c r="F594" s="471"/>
      <c r="G594" s="471"/>
      <c r="H594" s="472"/>
      <c r="I594" s="460"/>
      <c r="J594" s="473"/>
      <c r="K594" s="460"/>
      <c r="L594" s="471"/>
      <c r="M594" s="471"/>
      <c r="N594" s="472"/>
      <c r="O594" s="471"/>
    </row>
    <row r="595" spans="1:15" x14ac:dyDescent="0.2">
      <c r="A595" s="471"/>
      <c r="B595" s="471"/>
      <c r="C595" s="471"/>
      <c r="D595" s="471"/>
      <c r="E595" s="471"/>
      <c r="F595" s="471"/>
      <c r="G595" s="471"/>
      <c r="H595" s="472"/>
      <c r="I595" s="460"/>
      <c r="J595" s="473"/>
      <c r="K595" s="460"/>
      <c r="L595" s="471"/>
      <c r="M595" s="471"/>
      <c r="N595" s="472"/>
      <c r="O595" s="471"/>
    </row>
    <row r="596" spans="1:15" x14ac:dyDescent="0.2">
      <c r="A596" s="471"/>
      <c r="B596" s="471"/>
      <c r="C596" s="471"/>
      <c r="D596" s="471"/>
      <c r="E596" s="471"/>
      <c r="F596" s="471"/>
      <c r="G596" s="471"/>
      <c r="H596" s="472"/>
      <c r="I596" s="460"/>
      <c r="J596" s="473"/>
      <c r="K596" s="460"/>
      <c r="L596" s="471"/>
      <c r="M596" s="471"/>
      <c r="N596" s="472"/>
      <c r="O596" s="471"/>
    </row>
    <row r="597" spans="1:15" x14ac:dyDescent="0.2">
      <c r="A597" s="471"/>
      <c r="B597" s="471"/>
      <c r="C597" s="471"/>
      <c r="D597" s="471"/>
      <c r="E597" s="471"/>
      <c r="F597" s="471"/>
      <c r="G597" s="471"/>
      <c r="H597" s="472"/>
      <c r="I597" s="460"/>
      <c r="J597" s="473"/>
      <c r="K597" s="460"/>
      <c r="L597" s="471"/>
      <c r="M597" s="471"/>
      <c r="N597" s="472"/>
      <c r="O597" s="471"/>
    </row>
    <row r="598" spans="1:15" x14ac:dyDescent="0.2">
      <c r="A598" s="471"/>
      <c r="B598" s="471"/>
      <c r="C598" s="471"/>
      <c r="D598" s="471"/>
      <c r="E598" s="471"/>
      <c r="F598" s="471"/>
      <c r="G598" s="471"/>
      <c r="H598" s="472"/>
      <c r="I598" s="460"/>
      <c r="J598" s="473"/>
      <c r="K598" s="460"/>
      <c r="L598" s="471"/>
      <c r="M598" s="471"/>
      <c r="N598" s="472"/>
      <c r="O598" s="471"/>
    </row>
    <row r="599" spans="1:15" x14ac:dyDescent="0.2">
      <c r="A599" s="471"/>
      <c r="B599" s="471"/>
      <c r="C599" s="471"/>
      <c r="D599" s="471"/>
      <c r="E599" s="471"/>
      <c r="F599" s="471"/>
      <c r="G599" s="471"/>
      <c r="H599" s="472"/>
      <c r="I599" s="460"/>
      <c r="J599" s="473"/>
      <c r="K599" s="460"/>
      <c r="L599" s="471"/>
      <c r="M599" s="471"/>
      <c r="N599" s="472"/>
      <c r="O599" s="471"/>
    </row>
    <row r="600" spans="1:15" x14ac:dyDescent="0.2">
      <c r="A600" s="471"/>
      <c r="B600" s="471"/>
      <c r="C600" s="471"/>
      <c r="D600" s="471"/>
      <c r="E600" s="471"/>
      <c r="F600" s="471"/>
      <c r="G600" s="471"/>
      <c r="H600" s="472"/>
      <c r="I600" s="460"/>
      <c r="J600" s="473"/>
      <c r="K600" s="460"/>
      <c r="L600" s="471"/>
      <c r="M600" s="471"/>
      <c r="N600" s="472"/>
      <c r="O600" s="471"/>
    </row>
    <row r="601" spans="1:15" x14ac:dyDescent="0.2">
      <c r="A601" s="471"/>
      <c r="B601" s="471"/>
      <c r="C601" s="471"/>
      <c r="D601" s="471"/>
      <c r="E601" s="471"/>
      <c r="F601" s="471"/>
      <c r="G601" s="471"/>
      <c r="H601" s="472"/>
      <c r="I601" s="460"/>
      <c r="J601" s="473"/>
      <c r="K601" s="460"/>
      <c r="L601" s="471"/>
      <c r="M601" s="471"/>
      <c r="N601" s="472"/>
      <c r="O601" s="471"/>
    </row>
    <row r="602" spans="1:15" x14ac:dyDescent="0.2">
      <c r="A602" s="471"/>
      <c r="B602" s="471"/>
      <c r="C602" s="471"/>
      <c r="D602" s="471"/>
      <c r="E602" s="471"/>
      <c r="F602" s="471"/>
      <c r="G602" s="471"/>
      <c r="H602" s="472"/>
      <c r="I602" s="460"/>
      <c r="J602" s="473"/>
      <c r="K602" s="460"/>
      <c r="L602" s="471"/>
      <c r="M602" s="471"/>
      <c r="N602" s="472"/>
      <c r="O602" s="471"/>
    </row>
    <row r="603" spans="1:15" x14ac:dyDescent="0.2">
      <c r="A603" s="471"/>
      <c r="B603" s="471"/>
      <c r="C603" s="471"/>
      <c r="D603" s="471"/>
      <c r="E603" s="471"/>
      <c r="F603" s="471"/>
      <c r="G603" s="471"/>
      <c r="H603" s="472"/>
      <c r="I603" s="460"/>
      <c r="J603" s="473"/>
      <c r="K603" s="460"/>
      <c r="L603" s="471"/>
      <c r="M603" s="471"/>
      <c r="N603" s="472"/>
      <c r="O603" s="471"/>
    </row>
    <row r="604" spans="1:15" x14ac:dyDescent="0.2">
      <c r="A604" s="471"/>
      <c r="B604" s="471"/>
      <c r="C604" s="471"/>
      <c r="D604" s="471"/>
      <c r="E604" s="471"/>
      <c r="F604" s="471"/>
      <c r="G604" s="471"/>
      <c r="H604" s="472"/>
      <c r="I604" s="460"/>
      <c r="J604" s="473"/>
      <c r="K604" s="460"/>
      <c r="L604" s="471"/>
      <c r="M604" s="471"/>
      <c r="N604" s="472"/>
      <c r="O604" s="471"/>
    </row>
    <row r="605" spans="1:15" x14ac:dyDescent="0.2">
      <c r="A605" s="471"/>
      <c r="B605" s="471"/>
      <c r="C605" s="471"/>
      <c r="D605" s="471"/>
      <c r="E605" s="471"/>
      <c r="F605" s="471"/>
      <c r="G605" s="471"/>
      <c r="H605" s="472"/>
      <c r="I605" s="460"/>
      <c r="J605" s="473"/>
      <c r="K605" s="460"/>
      <c r="L605" s="471"/>
      <c r="M605" s="471"/>
      <c r="N605" s="472"/>
      <c r="O605" s="471"/>
    </row>
    <row r="606" spans="1:15" x14ac:dyDescent="0.2">
      <c r="A606" s="471"/>
      <c r="B606" s="471"/>
      <c r="C606" s="471"/>
      <c r="D606" s="471"/>
      <c r="E606" s="471"/>
      <c r="F606" s="471"/>
      <c r="G606" s="471"/>
      <c r="H606" s="472"/>
      <c r="I606" s="460"/>
      <c r="J606" s="473"/>
      <c r="K606" s="460"/>
      <c r="L606" s="471"/>
      <c r="M606" s="471"/>
      <c r="N606" s="472"/>
      <c r="O606" s="471"/>
    </row>
    <row r="607" spans="1:15" x14ac:dyDescent="0.2">
      <c r="A607" s="471"/>
      <c r="B607" s="471"/>
      <c r="C607" s="471"/>
      <c r="D607" s="471"/>
      <c r="E607" s="471"/>
      <c r="F607" s="471"/>
      <c r="G607" s="471"/>
      <c r="H607" s="472"/>
      <c r="I607" s="460"/>
      <c r="J607" s="473"/>
      <c r="K607" s="460"/>
      <c r="L607" s="471"/>
      <c r="M607" s="471"/>
      <c r="N607" s="472"/>
      <c r="O607" s="471"/>
    </row>
    <row r="608" spans="1:15" x14ac:dyDescent="0.2">
      <c r="A608" s="471"/>
      <c r="B608" s="471"/>
      <c r="C608" s="471"/>
      <c r="D608" s="471"/>
      <c r="E608" s="471"/>
      <c r="F608" s="471"/>
      <c r="G608" s="471"/>
      <c r="H608" s="472"/>
      <c r="I608" s="460"/>
      <c r="J608" s="473"/>
      <c r="K608" s="460"/>
      <c r="L608" s="471"/>
      <c r="M608" s="471"/>
      <c r="N608" s="472"/>
      <c r="O608" s="471"/>
    </row>
    <row r="609" spans="1:15" x14ac:dyDescent="0.2">
      <c r="A609" s="471"/>
      <c r="B609" s="471"/>
      <c r="C609" s="471"/>
      <c r="D609" s="471"/>
      <c r="E609" s="471"/>
      <c r="F609" s="471"/>
      <c r="G609" s="471"/>
      <c r="H609" s="472"/>
      <c r="I609" s="460"/>
      <c r="J609" s="473"/>
      <c r="K609" s="460"/>
      <c r="L609" s="471"/>
      <c r="M609" s="471"/>
      <c r="N609" s="472"/>
      <c r="O609" s="471"/>
    </row>
    <row r="610" spans="1:15" x14ac:dyDescent="0.2">
      <c r="A610" s="471"/>
      <c r="B610" s="471"/>
      <c r="C610" s="471"/>
      <c r="D610" s="471"/>
      <c r="E610" s="471"/>
      <c r="F610" s="471"/>
      <c r="G610" s="471"/>
      <c r="H610" s="472"/>
      <c r="I610" s="460"/>
      <c r="J610" s="473"/>
      <c r="K610" s="460"/>
      <c r="L610" s="471"/>
      <c r="M610" s="471"/>
      <c r="N610" s="472"/>
      <c r="O610" s="471"/>
    </row>
    <row r="611" spans="1:15" x14ac:dyDescent="0.2">
      <c r="A611" s="471"/>
      <c r="B611" s="471"/>
      <c r="C611" s="471"/>
      <c r="D611" s="471"/>
      <c r="E611" s="471"/>
      <c r="F611" s="471"/>
      <c r="G611" s="471"/>
      <c r="H611" s="472"/>
      <c r="I611" s="460"/>
      <c r="J611" s="473"/>
      <c r="K611" s="460"/>
      <c r="L611" s="471"/>
      <c r="M611" s="471"/>
      <c r="N611" s="472"/>
      <c r="O611" s="471"/>
    </row>
    <row r="612" spans="1:15" x14ac:dyDescent="0.2">
      <c r="A612" s="471"/>
      <c r="B612" s="471"/>
      <c r="C612" s="471"/>
      <c r="D612" s="471"/>
      <c r="E612" s="471"/>
      <c r="F612" s="471"/>
      <c r="G612" s="471"/>
      <c r="H612" s="472"/>
      <c r="I612" s="460"/>
      <c r="J612" s="473"/>
      <c r="K612" s="460"/>
      <c r="L612" s="471"/>
      <c r="M612" s="471"/>
      <c r="N612" s="472"/>
      <c r="O612" s="471"/>
    </row>
    <row r="613" spans="1:15" x14ac:dyDescent="0.2">
      <c r="A613" s="471"/>
      <c r="B613" s="471"/>
      <c r="C613" s="471"/>
      <c r="D613" s="471"/>
      <c r="E613" s="471"/>
      <c r="F613" s="471"/>
      <c r="G613" s="471"/>
      <c r="H613" s="472"/>
      <c r="I613" s="460"/>
      <c r="J613" s="473"/>
      <c r="K613" s="460"/>
      <c r="L613" s="471"/>
      <c r="M613" s="471"/>
      <c r="N613" s="472"/>
      <c r="O613" s="471"/>
    </row>
    <row r="614" spans="1:15" x14ac:dyDescent="0.2">
      <c r="A614" s="471"/>
      <c r="B614" s="471"/>
      <c r="C614" s="471"/>
      <c r="D614" s="471"/>
      <c r="E614" s="471"/>
      <c r="F614" s="471"/>
      <c r="G614" s="471"/>
      <c r="H614" s="472"/>
      <c r="I614" s="460"/>
      <c r="J614" s="473"/>
      <c r="K614" s="460"/>
      <c r="L614" s="471"/>
      <c r="M614" s="471"/>
      <c r="N614" s="472"/>
      <c r="O614" s="471"/>
    </row>
    <row r="615" spans="1:15" x14ac:dyDescent="0.2">
      <c r="A615" s="471"/>
      <c r="B615" s="471"/>
      <c r="C615" s="471"/>
      <c r="D615" s="471"/>
      <c r="E615" s="471"/>
      <c r="F615" s="471"/>
      <c r="G615" s="471"/>
      <c r="H615" s="472"/>
      <c r="I615" s="460"/>
      <c r="J615" s="473"/>
      <c r="K615" s="460"/>
      <c r="L615" s="471"/>
      <c r="M615" s="471"/>
      <c r="N615" s="472"/>
      <c r="O615" s="471"/>
    </row>
    <row r="616" spans="1:15" x14ac:dyDescent="0.2">
      <c r="A616" s="471"/>
      <c r="B616" s="471"/>
      <c r="C616" s="471"/>
      <c r="D616" s="471"/>
      <c r="E616" s="471"/>
      <c r="F616" s="471"/>
      <c r="G616" s="471"/>
      <c r="H616" s="472"/>
      <c r="I616" s="460"/>
      <c r="J616" s="473"/>
      <c r="K616" s="460"/>
      <c r="L616" s="471"/>
      <c r="M616" s="471"/>
      <c r="N616" s="472"/>
      <c r="O616" s="471"/>
    </row>
    <row r="617" spans="1:15" x14ac:dyDescent="0.2">
      <c r="A617" s="471"/>
      <c r="B617" s="471"/>
      <c r="C617" s="471"/>
      <c r="D617" s="471"/>
      <c r="E617" s="471"/>
      <c r="F617" s="471"/>
      <c r="G617" s="471"/>
      <c r="H617" s="472"/>
      <c r="I617" s="460"/>
      <c r="J617" s="473"/>
      <c r="K617" s="460"/>
      <c r="L617" s="471"/>
      <c r="M617" s="471"/>
      <c r="N617" s="472"/>
      <c r="O617" s="471"/>
    </row>
    <row r="618" spans="1:15" x14ac:dyDescent="0.2">
      <c r="A618" s="471"/>
      <c r="B618" s="471"/>
      <c r="C618" s="471"/>
      <c r="D618" s="471"/>
      <c r="E618" s="471"/>
      <c r="F618" s="471"/>
      <c r="G618" s="471"/>
      <c r="H618" s="472"/>
      <c r="I618" s="460"/>
      <c r="J618" s="473"/>
      <c r="K618" s="460"/>
      <c r="L618" s="471"/>
      <c r="M618" s="471"/>
      <c r="N618" s="472"/>
      <c r="O618" s="471"/>
    </row>
    <row r="619" spans="1:15" x14ac:dyDescent="0.2">
      <c r="A619" s="471"/>
      <c r="B619" s="471"/>
      <c r="C619" s="471"/>
      <c r="D619" s="471"/>
      <c r="E619" s="471"/>
      <c r="F619" s="471"/>
      <c r="G619" s="471"/>
      <c r="H619" s="472"/>
      <c r="I619" s="460"/>
      <c r="J619" s="473"/>
      <c r="K619" s="460"/>
      <c r="L619" s="471"/>
      <c r="M619" s="471"/>
      <c r="N619" s="472"/>
      <c r="O619" s="471"/>
    </row>
    <row r="620" spans="1:15" x14ac:dyDescent="0.2">
      <c r="A620" s="471"/>
      <c r="B620" s="471"/>
      <c r="C620" s="471"/>
      <c r="D620" s="471"/>
      <c r="E620" s="471"/>
      <c r="F620" s="471"/>
      <c r="G620" s="471"/>
      <c r="H620" s="472"/>
      <c r="I620" s="460"/>
      <c r="J620" s="473"/>
      <c r="K620" s="460"/>
      <c r="L620" s="471"/>
      <c r="M620" s="471"/>
      <c r="N620" s="472"/>
      <c r="O620" s="471"/>
    </row>
    <row r="621" spans="1:15" x14ac:dyDescent="0.2">
      <c r="A621" s="471"/>
      <c r="B621" s="471"/>
      <c r="C621" s="471"/>
      <c r="D621" s="471"/>
      <c r="E621" s="471"/>
      <c r="F621" s="471"/>
      <c r="G621" s="471"/>
      <c r="H621" s="472"/>
      <c r="I621" s="460"/>
      <c r="J621" s="473"/>
      <c r="K621" s="460"/>
      <c r="L621" s="471"/>
      <c r="M621" s="471"/>
      <c r="N621" s="472"/>
      <c r="O621" s="471"/>
    </row>
    <row r="622" spans="1:15" x14ac:dyDescent="0.2">
      <c r="A622" s="471"/>
      <c r="B622" s="471"/>
      <c r="C622" s="471"/>
      <c r="D622" s="471"/>
      <c r="E622" s="471"/>
      <c r="F622" s="471"/>
      <c r="G622" s="471"/>
      <c r="H622" s="472"/>
      <c r="I622" s="460"/>
      <c r="J622" s="473"/>
      <c r="K622" s="460"/>
      <c r="L622" s="471"/>
      <c r="M622" s="471"/>
      <c r="N622" s="472"/>
      <c r="O622" s="471"/>
    </row>
    <row r="623" spans="1:15" x14ac:dyDescent="0.2">
      <c r="A623" s="471"/>
      <c r="B623" s="471"/>
      <c r="C623" s="471"/>
      <c r="D623" s="471"/>
      <c r="E623" s="471"/>
      <c r="F623" s="471"/>
      <c r="G623" s="471"/>
      <c r="H623" s="472"/>
      <c r="I623" s="460"/>
      <c r="J623" s="473"/>
      <c r="K623" s="460"/>
      <c r="L623" s="471"/>
      <c r="M623" s="471"/>
      <c r="N623" s="472"/>
      <c r="O623" s="471"/>
    </row>
    <row r="624" spans="1:15" x14ac:dyDescent="0.2">
      <c r="A624" s="471"/>
      <c r="B624" s="471"/>
      <c r="C624" s="471"/>
      <c r="D624" s="471"/>
      <c r="E624" s="471"/>
      <c r="F624" s="471"/>
      <c r="G624" s="471"/>
      <c r="H624" s="472"/>
      <c r="I624" s="460"/>
      <c r="J624" s="473"/>
      <c r="K624" s="460"/>
      <c r="L624" s="471"/>
      <c r="M624" s="471"/>
      <c r="N624" s="472"/>
      <c r="O624" s="471"/>
    </row>
    <row r="625" spans="1:15" x14ac:dyDescent="0.2">
      <c r="A625" s="471"/>
      <c r="B625" s="471"/>
      <c r="C625" s="471"/>
      <c r="D625" s="471"/>
      <c r="E625" s="471"/>
      <c r="F625" s="471"/>
      <c r="G625" s="471"/>
      <c r="H625" s="472"/>
      <c r="I625" s="460"/>
      <c r="J625" s="473"/>
      <c r="K625" s="460"/>
      <c r="L625" s="471"/>
      <c r="M625" s="471"/>
      <c r="N625" s="472"/>
      <c r="O625" s="471"/>
    </row>
    <row r="626" spans="1:15" x14ac:dyDescent="0.2">
      <c r="A626" s="471"/>
      <c r="B626" s="471"/>
      <c r="C626" s="471"/>
      <c r="D626" s="471"/>
      <c r="E626" s="471"/>
      <c r="F626" s="471"/>
      <c r="G626" s="471"/>
      <c r="H626" s="472"/>
      <c r="I626" s="460"/>
      <c r="J626" s="473"/>
      <c r="K626" s="460"/>
      <c r="L626" s="471"/>
      <c r="M626" s="471"/>
      <c r="N626" s="472"/>
      <c r="O626" s="471"/>
    </row>
    <row r="627" spans="1:15" x14ac:dyDescent="0.2">
      <c r="A627" s="471"/>
      <c r="B627" s="471"/>
      <c r="C627" s="471"/>
      <c r="D627" s="471"/>
      <c r="E627" s="471"/>
      <c r="F627" s="471"/>
      <c r="G627" s="471"/>
      <c r="H627" s="472"/>
      <c r="I627" s="460"/>
      <c r="J627" s="473"/>
      <c r="K627" s="460"/>
      <c r="L627" s="471"/>
      <c r="M627" s="471"/>
      <c r="N627" s="472"/>
      <c r="O627" s="471"/>
    </row>
    <row r="628" spans="1:15" x14ac:dyDescent="0.2">
      <c r="A628" s="471"/>
      <c r="B628" s="471"/>
      <c r="C628" s="471"/>
      <c r="D628" s="471"/>
      <c r="E628" s="471"/>
      <c r="F628" s="471"/>
      <c r="G628" s="471"/>
      <c r="H628" s="472"/>
      <c r="I628" s="460"/>
      <c r="J628" s="473"/>
      <c r="K628" s="460"/>
      <c r="L628" s="471"/>
      <c r="M628" s="471"/>
      <c r="N628" s="472"/>
      <c r="O628" s="471"/>
    </row>
    <row r="629" spans="1:15" x14ac:dyDescent="0.2">
      <c r="A629" s="471"/>
      <c r="B629" s="471"/>
      <c r="C629" s="471"/>
      <c r="D629" s="471"/>
      <c r="E629" s="471"/>
      <c r="F629" s="471"/>
      <c r="G629" s="471"/>
      <c r="H629" s="472"/>
      <c r="I629" s="460"/>
      <c r="J629" s="473"/>
      <c r="K629" s="460"/>
      <c r="L629" s="471"/>
      <c r="M629" s="471"/>
      <c r="N629" s="472"/>
      <c r="O629" s="471"/>
    </row>
    <row r="630" spans="1:15" x14ac:dyDescent="0.2">
      <c r="A630" s="471"/>
      <c r="B630" s="471"/>
      <c r="C630" s="471"/>
      <c r="D630" s="471"/>
      <c r="E630" s="471"/>
      <c r="F630" s="471"/>
      <c r="G630" s="471"/>
      <c r="H630" s="472"/>
      <c r="I630" s="460"/>
      <c r="J630" s="473"/>
      <c r="K630" s="460"/>
      <c r="L630" s="471"/>
      <c r="M630" s="471"/>
      <c r="N630" s="472"/>
      <c r="O630" s="471"/>
    </row>
    <row r="631" spans="1:15" x14ac:dyDescent="0.2">
      <c r="A631" s="471"/>
      <c r="B631" s="471"/>
      <c r="C631" s="471"/>
      <c r="D631" s="471"/>
      <c r="E631" s="471"/>
      <c r="F631" s="471"/>
      <c r="G631" s="471"/>
      <c r="H631" s="472"/>
      <c r="I631" s="460"/>
      <c r="J631" s="473"/>
      <c r="K631" s="460"/>
      <c r="L631" s="471"/>
      <c r="M631" s="471"/>
      <c r="N631" s="472"/>
      <c r="O631" s="471"/>
    </row>
    <row r="632" spans="1:15" x14ac:dyDescent="0.2">
      <c r="A632" s="471"/>
      <c r="B632" s="471"/>
      <c r="C632" s="471"/>
      <c r="D632" s="471"/>
      <c r="E632" s="471"/>
      <c r="F632" s="471"/>
      <c r="G632" s="471"/>
      <c r="H632" s="472"/>
      <c r="I632" s="460"/>
      <c r="J632" s="473"/>
      <c r="K632" s="460"/>
      <c r="L632" s="471"/>
      <c r="M632" s="471"/>
      <c r="N632" s="472"/>
      <c r="O632" s="471"/>
    </row>
    <row r="633" spans="1:15" x14ac:dyDescent="0.2">
      <c r="A633" s="471"/>
      <c r="B633" s="471"/>
      <c r="C633" s="471"/>
      <c r="D633" s="471"/>
      <c r="E633" s="471"/>
      <c r="F633" s="471"/>
      <c r="G633" s="471"/>
      <c r="H633" s="472"/>
      <c r="I633" s="460"/>
      <c r="J633" s="473"/>
      <c r="K633" s="460"/>
      <c r="L633" s="471"/>
      <c r="M633" s="471"/>
      <c r="N633" s="472"/>
      <c r="O633" s="471"/>
    </row>
    <row r="634" spans="1:15" x14ac:dyDescent="0.2">
      <c r="A634" s="471"/>
      <c r="B634" s="471"/>
      <c r="C634" s="471"/>
      <c r="D634" s="471"/>
      <c r="E634" s="471"/>
      <c r="F634" s="471"/>
      <c r="G634" s="471"/>
      <c r="H634" s="472"/>
      <c r="I634" s="460"/>
      <c r="J634" s="473"/>
      <c r="K634" s="460"/>
      <c r="L634" s="471"/>
      <c r="M634" s="471"/>
      <c r="N634" s="472"/>
      <c r="O634" s="471"/>
    </row>
    <row r="635" spans="1:15" x14ac:dyDescent="0.2">
      <c r="A635" s="471"/>
      <c r="B635" s="471"/>
      <c r="C635" s="471"/>
      <c r="D635" s="471"/>
      <c r="E635" s="471"/>
      <c r="F635" s="471"/>
      <c r="G635" s="471"/>
      <c r="H635" s="472"/>
      <c r="I635" s="460"/>
      <c r="J635" s="473"/>
      <c r="K635" s="460"/>
      <c r="L635" s="471"/>
      <c r="M635" s="471"/>
      <c r="N635" s="472"/>
      <c r="O635" s="471"/>
    </row>
    <row r="636" spans="1:15" x14ac:dyDescent="0.2">
      <c r="A636" s="471"/>
      <c r="B636" s="471"/>
      <c r="C636" s="471"/>
      <c r="D636" s="471"/>
      <c r="E636" s="471"/>
      <c r="F636" s="471"/>
      <c r="G636" s="471"/>
      <c r="H636" s="472"/>
      <c r="I636" s="460"/>
      <c r="J636" s="473"/>
      <c r="K636" s="460"/>
      <c r="L636" s="471"/>
      <c r="M636" s="471"/>
      <c r="N636" s="472"/>
      <c r="O636" s="471"/>
    </row>
    <row r="637" spans="1:15" x14ac:dyDescent="0.2">
      <c r="A637" s="471"/>
      <c r="B637" s="471"/>
      <c r="C637" s="471"/>
      <c r="D637" s="471"/>
      <c r="E637" s="471"/>
      <c r="F637" s="471"/>
      <c r="G637" s="471"/>
      <c r="H637" s="472"/>
      <c r="I637" s="460"/>
      <c r="J637" s="473"/>
      <c r="K637" s="460"/>
      <c r="L637" s="471"/>
      <c r="M637" s="471"/>
      <c r="N637" s="472"/>
      <c r="O637" s="471"/>
    </row>
    <row r="638" spans="1:15" x14ac:dyDescent="0.2">
      <c r="A638" s="471"/>
      <c r="B638" s="471"/>
      <c r="C638" s="471"/>
      <c r="D638" s="471"/>
      <c r="E638" s="471"/>
      <c r="F638" s="471"/>
      <c r="G638" s="471"/>
      <c r="H638" s="472"/>
      <c r="I638" s="460"/>
      <c r="J638" s="473"/>
      <c r="K638" s="460"/>
      <c r="L638" s="471"/>
      <c r="M638" s="471"/>
      <c r="N638" s="472"/>
      <c r="O638" s="471"/>
    </row>
    <row r="639" spans="1:15" x14ac:dyDescent="0.2">
      <c r="A639" s="471"/>
      <c r="B639" s="471"/>
      <c r="C639" s="471"/>
      <c r="D639" s="471"/>
      <c r="E639" s="471"/>
      <c r="F639" s="471"/>
      <c r="G639" s="471"/>
      <c r="H639" s="472"/>
      <c r="I639" s="460"/>
      <c r="J639" s="473"/>
      <c r="K639" s="460"/>
      <c r="L639" s="471"/>
      <c r="M639" s="471"/>
      <c r="N639" s="472"/>
      <c r="O639" s="471"/>
    </row>
    <row r="640" spans="1:15" x14ac:dyDescent="0.2">
      <c r="A640" s="471"/>
      <c r="B640" s="471"/>
      <c r="C640" s="471"/>
      <c r="D640" s="471"/>
      <c r="E640" s="471"/>
      <c r="F640" s="471"/>
      <c r="G640" s="471"/>
      <c r="H640" s="472"/>
      <c r="I640" s="460"/>
      <c r="J640" s="473"/>
      <c r="K640" s="460"/>
      <c r="L640" s="471"/>
      <c r="M640" s="471"/>
      <c r="N640" s="472"/>
      <c r="O640" s="471"/>
    </row>
    <row r="641" spans="1:15" x14ac:dyDescent="0.2">
      <c r="A641" s="471"/>
      <c r="B641" s="471"/>
      <c r="C641" s="471"/>
      <c r="D641" s="471"/>
      <c r="E641" s="471"/>
      <c r="F641" s="471"/>
      <c r="G641" s="471"/>
      <c r="H641" s="472"/>
      <c r="I641" s="460"/>
      <c r="J641" s="473"/>
      <c r="K641" s="460"/>
      <c r="L641" s="471"/>
      <c r="M641" s="471"/>
      <c r="N641" s="472"/>
      <c r="O641" s="471"/>
    </row>
    <row r="642" spans="1:15" x14ac:dyDescent="0.2">
      <c r="A642" s="471"/>
      <c r="B642" s="471"/>
      <c r="C642" s="471"/>
      <c r="D642" s="471"/>
      <c r="E642" s="471"/>
      <c r="F642" s="471"/>
      <c r="G642" s="471"/>
      <c r="H642" s="472"/>
      <c r="I642" s="460"/>
      <c r="J642" s="473"/>
      <c r="K642" s="460"/>
      <c r="L642" s="471"/>
      <c r="M642" s="471"/>
      <c r="N642" s="472"/>
      <c r="O642" s="471"/>
    </row>
    <row r="643" spans="1:15" x14ac:dyDescent="0.2">
      <c r="A643" s="471"/>
      <c r="B643" s="471"/>
      <c r="C643" s="471"/>
      <c r="D643" s="471"/>
      <c r="E643" s="471"/>
      <c r="F643" s="471"/>
      <c r="G643" s="471"/>
      <c r="H643" s="472"/>
      <c r="I643" s="460"/>
      <c r="J643" s="473"/>
      <c r="K643" s="460"/>
      <c r="L643" s="471"/>
      <c r="M643" s="471"/>
      <c r="N643" s="472"/>
      <c r="O643" s="471"/>
    </row>
    <row r="644" spans="1:15" x14ac:dyDescent="0.2">
      <c r="A644" s="471"/>
      <c r="B644" s="471"/>
      <c r="C644" s="471"/>
      <c r="D644" s="471"/>
      <c r="E644" s="471"/>
      <c r="F644" s="471"/>
      <c r="G644" s="471"/>
      <c r="H644" s="472"/>
      <c r="I644" s="460"/>
      <c r="J644" s="473"/>
      <c r="K644" s="460"/>
      <c r="L644" s="471"/>
      <c r="M644" s="471"/>
      <c r="N644" s="472"/>
      <c r="O644" s="471"/>
    </row>
    <row r="645" spans="1:15" x14ac:dyDescent="0.2">
      <c r="A645" s="471"/>
      <c r="B645" s="471"/>
      <c r="C645" s="471"/>
      <c r="D645" s="471"/>
      <c r="E645" s="471"/>
      <c r="F645" s="471"/>
      <c r="G645" s="471"/>
      <c r="H645" s="472"/>
      <c r="I645" s="460"/>
      <c r="J645" s="473"/>
      <c r="K645" s="460"/>
      <c r="L645" s="471"/>
      <c r="M645" s="471"/>
      <c r="N645" s="472"/>
      <c r="O645" s="471"/>
    </row>
    <row r="646" spans="1:15" x14ac:dyDescent="0.2">
      <c r="A646" s="471"/>
      <c r="B646" s="471"/>
      <c r="C646" s="471"/>
      <c r="D646" s="471"/>
      <c r="E646" s="471"/>
      <c r="F646" s="471"/>
      <c r="G646" s="471"/>
      <c r="H646" s="472"/>
      <c r="I646" s="460"/>
      <c r="J646" s="473"/>
      <c r="K646" s="460"/>
      <c r="L646" s="471"/>
      <c r="M646" s="471"/>
      <c r="N646" s="472"/>
      <c r="O646" s="471"/>
    </row>
    <row r="647" spans="1:15" x14ac:dyDescent="0.2">
      <c r="A647" s="471"/>
      <c r="B647" s="471"/>
      <c r="C647" s="471"/>
      <c r="D647" s="471"/>
      <c r="E647" s="471"/>
      <c r="F647" s="471"/>
      <c r="G647" s="471"/>
      <c r="H647" s="472"/>
      <c r="I647" s="460"/>
      <c r="J647" s="473"/>
      <c r="K647" s="460"/>
      <c r="L647" s="471"/>
      <c r="M647" s="471"/>
      <c r="N647" s="472"/>
      <c r="O647" s="471"/>
    </row>
    <row r="648" spans="1:15" x14ac:dyDescent="0.2">
      <c r="A648" s="471"/>
      <c r="B648" s="471"/>
      <c r="C648" s="471"/>
      <c r="D648" s="471"/>
      <c r="E648" s="471"/>
      <c r="F648" s="471"/>
      <c r="G648" s="471"/>
      <c r="H648" s="472"/>
      <c r="I648" s="460"/>
      <c r="J648" s="473"/>
      <c r="K648" s="460"/>
      <c r="L648" s="471"/>
      <c r="M648" s="471"/>
      <c r="N648" s="472"/>
      <c r="O648" s="471"/>
    </row>
    <row r="649" spans="1:15" x14ac:dyDescent="0.2">
      <c r="A649" s="471"/>
      <c r="B649" s="471"/>
      <c r="C649" s="471"/>
      <c r="D649" s="471"/>
      <c r="E649" s="471"/>
      <c r="F649" s="471"/>
      <c r="G649" s="471"/>
      <c r="H649" s="472"/>
      <c r="I649" s="460"/>
      <c r="J649" s="473"/>
      <c r="K649" s="460"/>
      <c r="L649" s="471"/>
      <c r="M649" s="471"/>
      <c r="N649" s="472"/>
      <c r="O649" s="471"/>
    </row>
    <row r="650" spans="1:15" x14ac:dyDescent="0.2">
      <c r="A650" s="471"/>
      <c r="B650" s="471"/>
      <c r="C650" s="471"/>
      <c r="D650" s="471"/>
      <c r="E650" s="471"/>
      <c r="F650" s="471"/>
      <c r="G650" s="471"/>
      <c r="H650" s="472"/>
      <c r="I650" s="460"/>
      <c r="J650" s="473"/>
      <c r="K650" s="460"/>
      <c r="L650" s="471"/>
      <c r="M650" s="471"/>
      <c r="N650" s="472"/>
      <c r="O650" s="471"/>
    </row>
    <row r="651" spans="1:15" x14ac:dyDescent="0.2">
      <c r="A651" s="471"/>
      <c r="B651" s="471"/>
      <c r="C651" s="471"/>
      <c r="D651" s="471"/>
      <c r="E651" s="471"/>
      <c r="F651" s="471"/>
      <c r="G651" s="471"/>
      <c r="H651" s="472"/>
      <c r="I651" s="460"/>
      <c r="J651" s="473"/>
      <c r="K651" s="460"/>
      <c r="L651" s="471"/>
      <c r="M651" s="471"/>
      <c r="N651" s="472"/>
      <c r="O651" s="471"/>
    </row>
    <row r="652" spans="1:15" x14ac:dyDescent="0.2">
      <c r="A652" s="471"/>
      <c r="B652" s="471"/>
      <c r="C652" s="471"/>
      <c r="D652" s="471"/>
      <c r="E652" s="471"/>
      <c r="F652" s="471"/>
      <c r="G652" s="471"/>
      <c r="H652" s="472"/>
      <c r="I652" s="460"/>
      <c r="J652" s="473"/>
      <c r="K652" s="460"/>
      <c r="L652" s="471"/>
      <c r="M652" s="471"/>
      <c r="N652" s="472"/>
      <c r="O652" s="471"/>
    </row>
    <row r="653" spans="1:15" x14ac:dyDescent="0.2">
      <c r="A653" s="471"/>
      <c r="B653" s="471"/>
      <c r="C653" s="471"/>
      <c r="D653" s="471"/>
      <c r="E653" s="471"/>
      <c r="F653" s="471"/>
      <c r="G653" s="471"/>
      <c r="H653" s="472"/>
      <c r="I653" s="460"/>
      <c r="J653" s="473"/>
      <c r="K653" s="460"/>
      <c r="L653" s="471"/>
      <c r="M653" s="471"/>
      <c r="N653" s="472"/>
      <c r="O653" s="471"/>
    </row>
    <row r="654" spans="1:15" x14ac:dyDescent="0.2">
      <c r="A654" s="471"/>
      <c r="B654" s="471"/>
      <c r="C654" s="471"/>
      <c r="D654" s="471"/>
      <c r="E654" s="471"/>
      <c r="F654" s="471"/>
      <c r="G654" s="471"/>
      <c r="H654" s="472"/>
      <c r="I654" s="460"/>
      <c r="J654" s="473"/>
      <c r="K654" s="460"/>
      <c r="L654" s="471"/>
      <c r="M654" s="471"/>
      <c r="N654" s="472"/>
      <c r="O654" s="471"/>
    </row>
    <row r="655" spans="1:15" x14ac:dyDescent="0.2">
      <c r="A655" s="471"/>
      <c r="B655" s="471"/>
      <c r="C655" s="471"/>
      <c r="D655" s="471"/>
      <c r="E655" s="471"/>
      <c r="F655" s="471"/>
      <c r="G655" s="471"/>
      <c r="H655" s="472"/>
      <c r="I655" s="460"/>
      <c r="J655" s="473"/>
      <c r="K655" s="460"/>
      <c r="L655" s="471"/>
      <c r="M655" s="471"/>
      <c r="N655" s="472"/>
      <c r="O655" s="471"/>
    </row>
    <row r="656" spans="1:15" x14ac:dyDescent="0.2">
      <c r="A656" s="471"/>
      <c r="B656" s="471"/>
      <c r="C656" s="471"/>
      <c r="D656" s="471"/>
      <c r="E656" s="471"/>
      <c r="F656" s="471"/>
      <c r="G656" s="471"/>
      <c r="H656" s="472"/>
      <c r="I656" s="460"/>
      <c r="J656" s="473"/>
      <c r="K656" s="460"/>
      <c r="L656" s="471"/>
      <c r="M656" s="471"/>
      <c r="N656" s="472"/>
      <c r="O656" s="471"/>
    </row>
    <row r="657" spans="1:15" x14ac:dyDescent="0.2">
      <c r="A657" s="471"/>
      <c r="B657" s="471"/>
      <c r="C657" s="471"/>
      <c r="D657" s="471"/>
      <c r="E657" s="471"/>
      <c r="F657" s="471"/>
      <c r="G657" s="471"/>
      <c r="H657" s="472"/>
      <c r="I657" s="460"/>
      <c r="J657" s="473"/>
      <c r="K657" s="460"/>
      <c r="L657" s="471"/>
      <c r="M657" s="471"/>
      <c r="N657" s="472"/>
      <c r="O657" s="471"/>
    </row>
    <row r="658" spans="1:15" x14ac:dyDescent="0.2">
      <c r="A658" s="471"/>
      <c r="B658" s="471"/>
      <c r="C658" s="471"/>
      <c r="D658" s="471"/>
      <c r="E658" s="471"/>
      <c r="F658" s="471"/>
      <c r="G658" s="471"/>
      <c r="H658" s="472"/>
      <c r="I658" s="460"/>
      <c r="J658" s="473"/>
      <c r="K658" s="460"/>
      <c r="L658" s="471"/>
      <c r="M658" s="471"/>
      <c r="N658" s="472"/>
      <c r="O658" s="471"/>
    </row>
    <row r="659" spans="1:15" x14ac:dyDescent="0.2">
      <c r="A659" s="471"/>
      <c r="B659" s="471"/>
      <c r="C659" s="471"/>
      <c r="D659" s="471"/>
      <c r="E659" s="471"/>
      <c r="F659" s="471"/>
      <c r="G659" s="471"/>
      <c r="H659" s="472"/>
      <c r="I659" s="460"/>
      <c r="J659" s="473"/>
      <c r="K659" s="460"/>
      <c r="L659" s="471"/>
      <c r="M659" s="471"/>
      <c r="N659" s="472"/>
      <c r="O659" s="471"/>
    </row>
    <row r="660" spans="1:15" x14ac:dyDescent="0.2">
      <c r="A660" s="471"/>
      <c r="B660" s="471"/>
      <c r="C660" s="471"/>
      <c r="D660" s="471"/>
      <c r="E660" s="471"/>
      <c r="F660" s="471"/>
      <c r="G660" s="471"/>
      <c r="H660" s="472"/>
      <c r="I660" s="460"/>
      <c r="J660" s="473"/>
      <c r="K660" s="460"/>
      <c r="L660" s="471"/>
      <c r="M660" s="471"/>
      <c r="N660" s="472"/>
      <c r="O660" s="471"/>
    </row>
    <row r="661" spans="1:15" x14ac:dyDescent="0.2">
      <c r="A661" s="471"/>
      <c r="B661" s="471"/>
      <c r="C661" s="471"/>
      <c r="D661" s="471"/>
      <c r="E661" s="471"/>
      <c r="F661" s="471"/>
      <c r="G661" s="471"/>
      <c r="H661" s="472"/>
      <c r="I661" s="460"/>
      <c r="J661" s="473"/>
      <c r="K661" s="460"/>
      <c r="L661" s="471"/>
      <c r="M661" s="471"/>
      <c r="N661" s="472"/>
      <c r="O661" s="471"/>
    </row>
    <row r="662" spans="1:15" x14ac:dyDescent="0.2">
      <c r="A662" s="471"/>
      <c r="B662" s="471"/>
      <c r="C662" s="471"/>
      <c r="D662" s="471"/>
      <c r="E662" s="471"/>
      <c r="F662" s="471"/>
      <c r="G662" s="471"/>
      <c r="H662" s="472"/>
      <c r="I662" s="460"/>
      <c r="J662" s="473"/>
      <c r="K662" s="460"/>
      <c r="L662" s="471"/>
      <c r="M662" s="471"/>
      <c r="N662" s="472"/>
      <c r="O662" s="471"/>
    </row>
    <row r="663" spans="1:15" x14ac:dyDescent="0.2">
      <c r="A663" s="471"/>
      <c r="B663" s="471"/>
      <c r="C663" s="471"/>
      <c r="D663" s="471"/>
      <c r="E663" s="471"/>
      <c r="F663" s="471"/>
      <c r="G663" s="471"/>
      <c r="H663" s="472"/>
      <c r="I663" s="460"/>
      <c r="J663" s="473"/>
      <c r="K663" s="460"/>
      <c r="L663" s="471"/>
      <c r="M663" s="471"/>
      <c r="N663" s="472"/>
      <c r="O663" s="471"/>
    </row>
    <row r="664" spans="1:15" x14ac:dyDescent="0.2">
      <c r="A664" s="471"/>
      <c r="B664" s="471"/>
      <c r="C664" s="471"/>
      <c r="D664" s="471"/>
      <c r="E664" s="471"/>
      <c r="F664" s="471"/>
      <c r="G664" s="471"/>
      <c r="H664" s="472"/>
      <c r="I664" s="460"/>
      <c r="J664" s="473"/>
      <c r="K664" s="460"/>
      <c r="L664" s="471"/>
      <c r="M664" s="471"/>
      <c r="N664" s="472"/>
      <c r="O664" s="471"/>
    </row>
    <row r="665" spans="1:15" x14ac:dyDescent="0.2">
      <c r="A665" s="471"/>
      <c r="B665" s="471"/>
      <c r="C665" s="471"/>
      <c r="D665" s="471"/>
      <c r="E665" s="471"/>
      <c r="F665" s="471"/>
      <c r="G665" s="471"/>
      <c r="H665" s="472"/>
      <c r="I665" s="460"/>
      <c r="J665" s="473"/>
      <c r="K665" s="460"/>
      <c r="L665" s="471"/>
      <c r="M665" s="471"/>
      <c r="N665" s="472"/>
      <c r="O665" s="471"/>
    </row>
    <row r="666" spans="1:15" x14ac:dyDescent="0.2">
      <c r="A666" s="471"/>
      <c r="B666" s="471"/>
      <c r="C666" s="471"/>
      <c r="D666" s="471"/>
      <c r="E666" s="471"/>
      <c r="F666" s="471"/>
      <c r="G666" s="471"/>
      <c r="H666" s="472"/>
      <c r="I666" s="460"/>
      <c r="J666" s="473"/>
      <c r="K666" s="460"/>
      <c r="L666" s="471"/>
      <c r="M666" s="471"/>
      <c r="N666" s="472"/>
      <c r="O666" s="471"/>
    </row>
    <row r="667" spans="1:15" x14ac:dyDescent="0.2">
      <c r="A667" s="471"/>
      <c r="B667" s="471"/>
      <c r="C667" s="471"/>
      <c r="D667" s="471"/>
      <c r="E667" s="471"/>
      <c r="F667" s="471"/>
      <c r="G667" s="471"/>
      <c r="H667" s="472"/>
      <c r="I667" s="460"/>
      <c r="J667" s="473"/>
      <c r="K667" s="460"/>
      <c r="L667" s="471"/>
      <c r="M667" s="471"/>
      <c r="N667" s="472"/>
      <c r="O667" s="471"/>
    </row>
    <row r="668" spans="1:15" x14ac:dyDescent="0.2">
      <c r="A668" s="471"/>
      <c r="B668" s="471"/>
      <c r="C668" s="471"/>
      <c r="D668" s="471"/>
      <c r="E668" s="471"/>
      <c r="F668" s="471"/>
      <c r="G668" s="471"/>
      <c r="H668" s="472"/>
      <c r="I668" s="460"/>
      <c r="J668" s="473"/>
      <c r="K668" s="460"/>
      <c r="L668" s="471"/>
      <c r="M668" s="471"/>
      <c r="N668" s="472"/>
      <c r="O668" s="471"/>
    </row>
    <row r="669" spans="1:15" x14ac:dyDescent="0.2">
      <c r="A669" s="471"/>
      <c r="B669" s="471"/>
      <c r="C669" s="471"/>
      <c r="D669" s="471"/>
      <c r="E669" s="471"/>
      <c r="F669" s="471"/>
      <c r="G669" s="471"/>
      <c r="H669" s="472"/>
      <c r="I669" s="460"/>
      <c r="J669" s="473"/>
      <c r="K669" s="460"/>
      <c r="L669" s="471"/>
      <c r="M669" s="471"/>
      <c r="N669" s="472"/>
      <c r="O669" s="471"/>
    </row>
    <row r="670" spans="1:15" x14ac:dyDescent="0.2">
      <c r="A670" s="471"/>
      <c r="B670" s="471"/>
      <c r="C670" s="471"/>
      <c r="D670" s="471"/>
      <c r="E670" s="471"/>
      <c r="F670" s="471"/>
      <c r="G670" s="471"/>
      <c r="H670" s="472"/>
      <c r="I670" s="460"/>
      <c r="J670" s="473"/>
      <c r="K670" s="460"/>
      <c r="L670" s="471"/>
      <c r="M670" s="471"/>
      <c r="N670" s="472"/>
      <c r="O670" s="471"/>
    </row>
    <row r="671" spans="1:15" x14ac:dyDescent="0.2">
      <c r="A671" s="471"/>
      <c r="B671" s="471"/>
      <c r="C671" s="471"/>
      <c r="D671" s="471"/>
      <c r="E671" s="471"/>
      <c r="F671" s="471"/>
      <c r="G671" s="471"/>
      <c r="H671" s="472"/>
      <c r="I671" s="460"/>
      <c r="J671" s="473"/>
      <c r="K671" s="460"/>
      <c r="L671" s="471"/>
      <c r="M671" s="471"/>
      <c r="N671" s="472"/>
      <c r="O671" s="471"/>
    </row>
    <row r="672" spans="1:15" x14ac:dyDescent="0.2">
      <c r="A672" s="471"/>
      <c r="B672" s="471"/>
      <c r="C672" s="471"/>
      <c r="D672" s="471"/>
      <c r="E672" s="471"/>
      <c r="F672" s="471"/>
      <c r="G672" s="471"/>
      <c r="H672" s="472"/>
      <c r="I672" s="460"/>
      <c r="J672" s="473"/>
      <c r="K672" s="460"/>
      <c r="L672" s="471"/>
      <c r="M672" s="471"/>
      <c r="N672" s="472"/>
      <c r="O672" s="471"/>
    </row>
    <row r="673" spans="1:15" x14ac:dyDescent="0.2">
      <c r="A673" s="471"/>
      <c r="B673" s="471"/>
      <c r="C673" s="471"/>
      <c r="D673" s="471"/>
      <c r="E673" s="471"/>
      <c r="F673" s="471"/>
      <c r="G673" s="471"/>
      <c r="H673" s="472"/>
      <c r="I673" s="460"/>
      <c r="J673" s="473"/>
      <c r="K673" s="460"/>
      <c r="L673" s="471"/>
      <c r="M673" s="471"/>
      <c r="N673" s="472"/>
      <c r="O673" s="471"/>
    </row>
    <row r="674" spans="1:15" x14ac:dyDescent="0.2">
      <c r="A674" s="471"/>
      <c r="B674" s="471"/>
      <c r="C674" s="471"/>
      <c r="D674" s="471"/>
      <c r="E674" s="471"/>
      <c r="F674" s="471"/>
      <c r="G674" s="471"/>
      <c r="H674" s="472"/>
      <c r="I674" s="460"/>
      <c r="J674" s="473"/>
      <c r="K674" s="460"/>
      <c r="L674" s="471"/>
      <c r="M674" s="471"/>
      <c r="N674" s="472"/>
      <c r="O674" s="471"/>
    </row>
    <row r="675" spans="1:15" x14ac:dyDescent="0.2">
      <c r="A675" s="471"/>
      <c r="B675" s="471"/>
      <c r="C675" s="471"/>
      <c r="D675" s="471"/>
      <c r="E675" s="471"/>
      <c r="F675" s="471"/>
      <c r="G675" s="471"/>
      <c r="H675" s="472"/>
      <c r="I675" s="460"/>
      <c r="J675" s="473"/>
      <c r="K675" s="460"/>
      <c r="L675" s="471"/>
      <c r="M675" s="471"/>
      <c r="N675" s="472"/>
      <c r="O675" s="471"/>
    </row>
    <row r="676" spans="1:15" x14ac:dyDescent="0.2">
      <c r="A676" s="471"/>
      <c r="B676" s="471"/>
      <c r="C676" s="471"/>
      <c r="D676" s="471"/>
      <c r="E676" s="471"/>
      <c r="F676" s="471"/>
      <c r="G676" s="471"/>
      <c r="H676" s="472"/>
      <c r="I676" s="460"/>
      <c r="J676" s="473"/>
      <c r="K676" s="460"/>
      <c r="L676" s="471"/>
      <c r="M676" s="471"/>
      <c r="N676" s="472"/>
      <c r="O676" s="471"/>
    </row>
    <row r="677" spans="1:15" x14ac:dyDescent="0.2">
      <c r="A677" s="471"/>
      <c r="B677" s="471"/>
      <c r="C677" s="471"/>
      <c r="D677" s="471"/>
      <c r="E677" s="471"/>
      <c r="F677" s="471"/>
      <c r="G677" s="471"/>
      <c r="H677" s="472"/>
      <c r="I677" s="460"/>
      <c r="J677" s="473"/>
      <c r="K677" s="460"/>
      <c r="L677" s="471"/>
      <c r="M677" s="471"/>
      <c r="N677" s="472"/>
      <c r="O677" s="471"/>
    </row>
    <row r="678" spans="1:15" x14ac:dyDescent="0.2">
      <c r="A678" s="471"/>
      <c r="B678" s="471"/>
      <c r="C678" s="471"/>
      <c r="D678" s="471"/>
      <c r="E678" s="471"/>
      <c r="F678" s="471"/>
      <c r="G678" s="471"/>
      <c r="H678" s="472"/>
      <c r="I678" s="460"/>
      <c r="J678" s="473"/>
      <c r="K678" s="460"/>
      <c r="L678" s="471"/>
      <c r="M678" s="471"/>
      <c r="N678" s="472"/>
      <c r="O678" s="471"/>
    </row>
    <row r="679" spans="1:15" x14ac:dyDescent="0.2">
      <c r="A679" s="471"/>
      <c r="B679" s="471"/>
      <c r="C679" s="471"/>
      <c r="D679" s="471"/>
      <c r="E679" s="471"/>
      <c r="F679" s="471"/>
      <c r="G679" s="471"/>
      <c r="H679" s="472"/>
      <c r="I679" s="460"/>
      <c r="J679" s="473"/>
      <c r="K679" s="460"/>
      <c r="L679" s="471"/>
      <c r="M679" s="471"/>
      <c r="N679" s="472"/>
      <c r="O679" s="471"/>
    </row>
    <row r="680" spans="1:15" x14ac:dyDescent="0.2">
      <c r="A680" s="471"/>
      <c r="B680" s="471"/>
      <c r="C680" s="471"/>
      <c r="D680" s="471"/>
      <c r="E680" s="471"/>
      <c r="F680" s="471"/>
      <c r="G680" s="471"/>
      <c r="H680" s="472"/>
      <c r="I680" s="460"/>
      <c r="J680" s="473"/>
      <c r="K680" s="460"/>
      <c r="L680" s="471"/>
      <c r="M680" s="471"/>
      <c r="N680" s="472"/>
      <c r="O680" s="471"/>
    </row>
    <row r="681" spans="1:15" x14ac:dyDescent="0.2">
      <c r="A681" s="471"/>
      <c r="B681" s="471"/>
      <c r="C681" s="471"/>
      <c r="D681" s="471"/>
      <c r="E681" s="471"/>
      <c r="F681" s="471"/>
      <c r="G681" s="471"/>
      <c r="H681" s="472"/>
      <c r="I681" s="460"/>
      <c r="J681" s="473"/>
      <c r="K681" s="460"/>
      <c r="L681" s="471"/>
      <c r="M681" s="471"/>
      <c r="N681" s="472"/>
      <c r="O681" s="471"/>
    </row>
    <row r="682" spans="1:15" x14ac:dyDescent="0.2">
      <c r="A682" s="471"/>
      <c r="B682" s="471"/>
      <c r="C682" s="471"/>
      <c r="D682" s="471"/>
      <c r="E682" s="471"/>
      <c r="F682" s="471"/>
      <c r="G682" s="471"/>
      <c r="H682" s="472"/>
      <c r="I682" s="460"/>
      <c r="J682" s="473"/>
      <c r="K682" s="460"/>
      <c r="L682" s="471"/>
      <c r="M682" s="471"/>
      <c r="N682" s="472"/>
      <c r="O682" s="471"/>
    </row>
    <row r="683" spans="1:15" x14ac:dyDescent="0.2">
      <c r="A683" s="471"/>
      <c r="B683" s="471"/>
      <c r="C683" s="471"/>
      <c r="D683" s="471"/>
      <c r="E683" s="471"/>
      <c r="F683" s="471"/>
      <c r="G683" s="471"/>
      <c r="H683" s="472"/>
      <c r="I683" s="460"/>
      <c r="J683" s="473"/>
      <c r="K683" s="460"/>
      <c r="L683" s="471"/>
      <c r="M683" s="471"/>
      <c r="N683" s="472"/>
      <c r="O683" s="471"/>
    </row>
    <row r="684" spans="1:15" x14ac:dyDescent="0.2">
      <c r="A684" s="471"/>
      <c r="B684" s="471"/>
      <c r="C684" s="471"/>
      <c r="D684" s="471"/>
      <c r="E684" s="471"/>
      <c r="F684" s="471"/>
      <c r="G684" s="471"/>
      <c r="H684" s="472"/>
      <c r="I684" s="460"/>
      <c r="J684" s="473"/>
      <c r="K684" s="460"/>
      <c r="L684" s="471"/>
      <c r="M684" s="471"/>
      <c r="N684" s="472"/>
      <c r="O684" s="471"/>
    </row>
    <row r="685" spans="1:15" x14ac:dyDescent="0.2">
      <c r="A685" s="471"/>
      <c r="B685" s="471"/>
      <c r="C685" s="471"/>
      <c r="D685" s="471"/>
      <c r="E685" s="471"/>
      <c r="F685" s="471"/>
      <c r="G685" s="471"/>
      <c r="H685" s="472"/>
      <c r="I685" s="460"/>
      <c r="J685" s="473"/>
      <c r="K685" s="460"/>
      <c r="L685" s="471"/>
      <c r="M685" s="471"/>
      <c r="N685" s="472"/>
      <c r="O685" s="471"/>
    </row>
    <row r="686" spans="1:15" x14ac:dyDescent="0.2">
      <c r="A686" s="471"/>
      <c r="B686" s="471"/>
      <c r="C686" s="471"/>
      <c r="D686" s="471"/>
      <c r="E686" s="471"/>
      <c r="F686" s="471"/>
      <c r="G686" s="471"/>
      <c r="H686" s="472"/>
      <c r="I686" s="460"/>
      <c r="J686" s="473"/>
      <c r="K686" s="460"/>
      <c r="L686" s="471"/>
      <c r="M686" s="471"/>
      <c r="N686" s="472"/>
      <c r="O686" s="471"/>
    </row>
    <row r="687" spans="1:15" x14ac:dyDescent="0.2">
      <c r="A687" s="471"/>
      <c r="B687" s="471"/>
      <c r="C687" s="471"/>
      <c r="D687" s="471"/>
      <c r="E687" s="471"/>
      <c r="F687" s="471"/>
      <c r="G687" s="471"/>
      <c r="H687" s="472"/>
      <c r="I687" s="460"/>
      <c r="J687" s="473"/>
      <c r="K687" s="460"/>
      <c r="L687" s="471"/>
      <c r="M687" s="471"/>
      <c r="N687" s="472"/>
      <c r="O687" s="471"/>
    </row>
    <row r="688" spans="1:15" x14ac:dyDescent="0.2">
      <c r="A688" s="471"/>
      <c r="B688" s="471"/>
      <c r="C688" s="471"/>
      <c r="D688" s="471"/>
      <c r="E688" s="471"/>
      <c r="F688" s="471"/>
      <c r="G688" s="471"/>
      <c r="H688" s="472"/>
      <c r="I688" s="460"/>
      <c r="J688" s="473"/>
      <c r="K688" s="460"/>
      <c r="L688" s="471"/>
      <c r="M688" s="471"/>
      <c r="N688" s="472"/>
      <c r="O688" s="471"/>
    </row>
    <row r="689" spans="1:15" x14ac:dyDescent="0.2">
      <c r="A689" s="471"/>
      <c r="B689" s="471"/>
      <c r="C689" s="471"/>
      <c r="D689" s="471"/>
      <c r="E689" s="471"/>
      <c r="F689" s="471"/>
      <c r="G689" s="471"/>
      <c r="H689" s="472"/>
      <c r="I689" s="460"/>
      <c r="J689" s="473"/>
      <c r="K689" s="460"/>
      <c r="L689" s="471"/>
      <c r="M689" s="471"/>
      <c r="N689" s="472"/>
      <c r="O689" s="471"/>
    </row>
    <row r="690" spans="1:15" x14ac:dyDescent="0.2">
      <c r="A690" s="471"/>
      <c r="B690" s="471"/>
      <c r="C690" s="471"/>
      <c r="D690" s="471"/>
      <c r="E690" s="471"/>
      <c r="F690" s="471"/>
      <c r="G690" s="471"/>
      <c r="H690" s="472"/>
      <c r="I690" s="460"/>
      <c r="J690" s="473"/>
      <c r="K690" s="460"/>
      <c r="L690" s="471"/>
      <c r="M690" s="471"/>
      <c r="N690" s="472"/>
      <c r="O690" s="471"/>
    </row>
    <row r="691" spans="1:15" x14ac:dyDescent="0.2">
      <c r="A691" s="471"/>
      <c r="B691" s="471"/>
      <c r="C691" s="471"/>
      <c r="D691" s="471"/>
      <c r="E691" s="471"/>
      <c r="F691" s="471"/>
      <c r="G691" s="471"/>
      <c r="H691" s="472"/>
      <c r="I691" s="460"/>
      <c r="J691" s="473"/>
      <c r="K691" s="460"/>
      <c r="L691" s="471"/>
      <c r="M691" s="471"/>
      <c r="N691" s="472"/>
      <c r="O691" s="471"/>
    </row>
    <row r="692" spans="1:15" x14ac:dyDescent="0.2">
      <c r="A692" s="471"/>
      <c r="B692" s="471"/>
      <c r="C692" s="471"/>
      <c r="D692" s="471"/>
      <c r="E692" s="471"/>
      <c r="F692" s="471"/>
      <c r="G692" s="471"/>
      <c r="H692" s="472"/>
      <c r="I692" s="460"/>
      <c r="J692" s="473"/>
      <c r="K692" s="460"/>
      <c r="L692" s="471"/>
      <c r="M692" s="471"/>
      <c r="N692" s="472"/>
      <c r="O692" s="471"/>
    </row>
    <row r="693" spans="1:15" x14ac:dyDescent="0.2">
      <c r="A693" s="471"/>
      <c r="B693" s="471"/>
      <c r="C693" s="471"/>
      <c r="D693" s="471"/>
      <c r="E693" s="471"/>
      <c r="F693" s="471"/>
      <c r="G693" s="471"/>
      <c r="H693" s="472"/>
      <c r="I693" s="460"/>
      <c r="J693" s="473"/>
      <c r="K693" s="460"/>
      <c r="L693" s="471"/>
      <c r="M693" s="471"/>
      <c r="N693" s="472"/>
      <c r="O693" s="471"/>
    </row>
    <row r="694" spans="1:15" x14ac:dyDescent="0.2">
      <c r="A694" s="471"/>
      <c r="B694" s="471"/>
      <c r="C694" s="471"/>
      <c r="D694" s="471"/>
      <c r="E694" s="471"/>
      <c r="F694" s="471"/>
      <c r="G694" s="471"/>
      <c r="H694" s="472"/>
      <c r="I694" s="460"/>
      <c r="J694" s="473"/>
      <c r="K694" s="460"/>
      <c r="L694" s="471"/>
      <c r="M694" s="471"/>
      <c r="N694" s="472"/>
      <c r="O694" s="471"/>
    </row>
    <row r="695" spans="1:15" x14ac:dyDescent="0.2">
      <c r="A695" s="471"/>
      <c r="B695" s="471"/>
      <c r="C695" s="471"/>
      <c r="D695" s="471"/>
      <c r="E695" s="471"/>
      <c r="F695" s="471"/>
      <c r="G695" s="471"/>
      <c r="H695" s="472"/>
      <c r="I695" s="460"/>
      <c r="J695" s="473"/>
      <c r="K695" s="460"/>
      <c r="L695" s="471"/>
      <c r="M695" s="471"/>
      <c r="N695" s="472"/>
      <c r="O695" s="471"/>
    </row>
    <row r="696" spans="1:15" x14ac:dyDescent="0.2">
      <c r="A696" s="471"/>
      <c r="B696" s="471"/>
      <c r="C696" s="471"/>
      <c r="D696" s="471"/>
      <c r="E696" s="471"/>
      <c r="F696" s="471"/>
      <c r="G696" s="471"/>
      <c r="H696" s="472"/>
      <c r="I696" s="460"/>
      <c r="J696" s="473"/>
      <c r="K696" s="460"/>
      <c r="L696" s="471"/>
      <c r="M696" s="471"/>
      <c r="N696" s="472"/>
      <c r="O696" s="471"/>
    </row>
    <row r="697" spans="1:15" x14ac:dyDescent="0.2">
      <c r="A697" s="471"/>
      <c r="B697" s="471"/>
      <c r="C697" s="471"/>
      <c r="D697" s="471"/>
      <c r="E697" s="471"/>
      <c r="F697" s="471"/>
      <c r="G697" s="471"/>
      <c r="H697" s="472"/>
      <c r="I697" s="460"/>
      <c r="J697" s="473"/>
      <c r="K697" s="460"/>
      <c r="L697" s="471"/>
      <c r="M697" s="471"/>
      <c r="N697" s="472"/>
      <c r="O697" s="471"/>
    </row>
    <row r="698" spans="1:15" x14ac:dyDescent="0.2">
      <c r="A698" s="471"/>
      <c r="B698" s="471"/>
      <c r="C698" s="471"/>
      <c r="D698" s="471"/>
      <c r="E698" s="471"/>
      <c r="F698" s="471"/>
      <c r="G698" s="471"/>
      <c r="H698" s="472"/>
      <c r="I698" s="460"/>
      <c r="J698" s="473"/>
      <c r="K698" s="460"/>
      <c r="L698" s="471"/>
      <c r="M698" s="471"/>
      <c r="N698" s="472"/>
      <c r="O698" s="471"/>
    </row>
    <row r="699" spans="1:15" x14ac:dyDescent="0.2">
      <c r="A699" s="471"/>
      <c r="B699" s="471"/>
      <c r="C699" s="471"/>
      <c r="D699" s="471"/>
      <c r="E699" s="471"/>
      <c r="F699" s="471"/>
      <c r="G699" s="471"/>
      <c r="H699" s="472"/>
      <c r="I699" s="460"/>
      <c r="J699" s="473"/>
      <c r="K699" s="460"/>
      <c r="L699" s="471"/>
      <c r="M699" s="471"/>
      <c r="N699" s="472"/>
      <c r="O699" s="471"/>
    </row>
    <row r="700" spans="1:15" x14ac:dyDescent="0.2">
      <c r="A700" s="471"/>
      <c r="B700" s="471"/>
      <c r="C700" s="471"/>
      <c r="D700" s="471"/>
      <c r="E700" s="471"/>
      <c r="F700" s="471"/>
      <c r="G700" s="471"/>
      <c r="H700" s="472"/>
      <c r="I700" s="460"/>
      <c r="J700" s="473"/>
      <c r="K700" s="460"/>
      <c r="L700" s="471"/>
      <c r="M700" s="471"/>
      <c r="N700" s="472"/>
      <c r="O700" s="471"/>
    </row>
    <row r="701" spans="1:15" x14ac:dyDescent="0.2">
      <c r="A701" s="471"/>
      <c r="B701" s="471"/>
      <c r="C701" s="471"/>
      <c r="D701" s="471"/>
      <c r="E701" s="471"/>
      <c r="F701" s="471"/>
      <c r="G701" s="471"/>
      <c r="H701" s="472"/>
      <c r="I701" s="460"/>
      <c r="J701" s="473"/>
      <c r="K701" s="460"/>
      <c r="L701" s="471"/>
      <c r="M701" s="471"/>
      <c r="N701" s="472"/>
      <c r="O701" s="471"/>
    </row>
    <row r="702" spans="1:15" x14ac:dyDescent="0.2">
      <c r="A702" s="471"/>
      <c r="B702" s="471"/>
      <c r="C702" s="471"/>
      <c r="D702" s="471"/>
      <c r="E702" s="471"/>
      <c r="F702" s="471"/>
      <c r="G702" s="471"/>
      <c r="H702" s="472"/>
      <c r="I702" s="460"/>
      <c r="J702" s="473"/>
      <c r="K702" s="460"/>
      <c r="L702" s="471"/>
      <c r="M702" s="471"/>
      <c r="N702" s="472"/>
      <c r="O702" s="471"/>
    </row>
    <row r="703" spans="1:15" x14ac:dyDescent="0.2">
      <c r="A703" s="471"/>
      <c r="B703" s="471"/>
      <c r="C703" s="471"/>
      <c r="D703" s="471"/>
      <c r="E703" s="471"/>
      <c r="F703" s="471"/>
      <c r="G703" s="471"/>
      <c r="H703" s="472"/>
      <c r="I703" s="460"/>
      <c r="J703" s="473"/>
      <c r="K703" s="460"/>
      <c r="L703" s="471"/>
      <c r="M703" s="471"/>
      <c r="N703" s="472"/>
      <c r="O703" s="471"/>
    </row>
    <row r="704" spans="1:15" x14ac:dyDescent="0.2">
      <c r="A704" s="471"/>
      <c r="B704" s="471"/>
      <c r="C704" s="471"/>
      <c r="D704" s="471"/>
      <c r="E704" s="471"/>
      <c r="F704" s="471"/>
      <c r="G704" s="471"/>
      <c r="H704" s="472"/>
      <c r="I704" s="460"/>
      <c r="J704" s="473"/>
      <c r="K704" s="460"/>
      <c r="L704" s="471"/>
      <c r="M704" s="471"/>
      <c r="N704" s="472"/>
      <c r="O704" s="471"/>
    </row>
    <row r="705" spans="1:15" x14ac:dyDescent="0.2">
      <c r="A705" s="471"/>
      <c r="B705" s="471"/>
      <c r="C705" s="471"/>
      <c r="D705" s="471"/>
      <c r="E705" s="471"/>
      <c r="F705" s="471"/>
      <c r="G705" s="471"/>
      <c r="H705" s="472"/>
      <c r="I705" s="460"/>
      <c r="J705" s="473"/>
      <c r="K705" s="460"/>
      <c r="L705" s="471"/>
      <c r="M705" s="471"/>
      <c r="N705" s="472"/>
      <c r="O705" s="471"/>
    </row>
    <row r="706" spans="1:15" x14ac:dyDescent="0.2">
      <c r="A706" s="471"/>
      <c r="B706" s="471"/>
      <c r="C706" s="471"/>
      <c r="D706" s="471"/>
      <c r="E706" s="471"/>
      <c r="F706" s="471"/>
      <c r="G706" s="471"/>
      <c r="H706" s="472"/>
      <c r="I706" s="460"/>
      <c r="J706" s="473"/>
      <c r="K706" s="460"/>
      <c r="L706" s="471"/>
      <c r="M706" s="471"/>
      <c r="N706" s="472"/>
      <c r="O706" s="471"/>
    </row>
    <row r="707" spans="1:15" x14ac:dyDescent="0.2">
      <c r="A707" s="471"/>
      <c r="B707" s="471"/>
      <c r="C707" s="471"/>
      <c r="D707" s="471"/>
      <c r="E707" s="471"/>
      <c r="F707" s="471"/>
      <c r="G707" s="471"/>
      <c r="H707" s="472"/>
      <c r="I707" s="460"/>
      <c r="J707" s="473"/>
      <c r="K707" s="460"/>
      <c r="L707" s="471"/>
      <c r="M707" s="471"/>
      <c r="N707" s="472"/>
      <c r="O707" s="471"/>
    </row>
    <row r="708" spans="1:15" x14ac:dyDescent="0.2">
      <c r="A708" s="471"/>
      <c r="B708" s="471"/>
      <c r="C708" s="471"/>
      <c r="D708" s="471"/>
      <c r="E708" s="471"/>
      <c r="F708" s="471"/>
      <c r="G708" s="471"/>
      <c r="H708" s="472"/>
      <c r="I708" s="460"/>
      <c r="J708" s="473"/>
      <c r="K708" s="460"/>
      <c r="L708" s="471"/>
      <c r="M708" s="471"/>
      <c r="N708" s="472"/>
      <c r="O708" s="471"/>
    </row>
    <row r="709" spans="1:15" x14ac:dyDescent="0.2">
      <c r="A709" s="471"/>
      <c r="B709" s="471"/>
      <c r="C709" s="471"/>
      <c r="D709" s="471"/>
      <c r="E709" s="471"/>
      <c r="F709" s="471"/>
      <c r="G709" s="471"/>
      <c r="H709" s="472"/>
      <c r="I709" s="460"/>
      <c r="J709" s="473"/>
      <c r="K709" s="460"/>
      <c r="L709" s="471"/>
      <c r="M709" s="471"/>
      <c r="N709" s="472"/>
      <c r="O709" s="471"/>
    </row>
    <row r="710" spans="1:15" x14ac:dyDescent="0.2">
      <c r="A710" s="471"/>
      <c r="B710" s="471"/>
      <c r="C710" s="471"/>
      <c r="D710" s="471"/>
      <c r="E710" s="471"/>
      <c r="F710" s="471"/>
      <c r="G710" s="471"/>
      <c r="H710" s="472"/>
      <c r="I710" s="460"/>
      <c r="J710" s="473"/>
      <c r="K710" s="460"/>
      <c r="L710" s="471"/>
      <c r="M710" s="471"/>
      <c r="N710" s="472"/>
      <c r="O710" s="471"/>
    </row>
    <row r="711" spans="1:15" x14ac:dyDescent="0.2">
      <c r="A711" s="471"/>
      <c r="B711" s="471"/>
      <c r="C711" s="471"/>
      <c r="D711" s="471"/>
      <c r="E711" s="471"/>
      <c r="F711" s="471"/>
      <c r="G711" s="471"/>
      <c r="H711" s="472"/>
      <c r="I711" s="460"/>
      <c r="J711" s="473"/>
      <c r="K711" s="460"/>
      <c r="L711" s="471"/>
      <c r="M711" s="471"/>
      <c r="N711" s="472"/>
      <c r="O711" s="471"/>
    </row>
    <row r="712" spans="1:15" x14ac:dyDescent="0.2">
      <c r="A712" s="471"/>
      <c r="B712" s="471"/>
      <c r="C712" s="471"/>
      <c r="D712" s="471"/>
      <c r="E712" s="471"/>
      <c r="F712" s="471"/>
      <c r="G712" s="471"/>
      <c r="H712" s="472"/>
      <c r="I712" s="460"/>
      <c r="J712" s="473"/>
      <c r="K712" s="460"/>
      <c r="L712" s="471"/>
      <c r="M712" s="471"/>
      <c r="N712" s="472"/>
      <c r="O712" s="471"/>
    </row>
    <row r="713" spans="1:15" x14ac:dyDescent="0.2">
      <c r="A713" s="471"/>
      <c r="B713" s="471"/>
      <c r="C713" s="471"/>
      <c r="D713" s="471"/>
      <c r="E713" s="471"/>
      <c r="F713" s="471"/>
      <c r="G713" s="471"/>
      <c r="H713" s="472"/>
      <c r="I713" s="460"/>
      <c r="J713" s="473"/>
      <c r="K713" s="460"/>
      <c r="L713" s="471"/>
      <c r="M713" s="471"/>
      <c r="N713" s="472"/>
      <c r="O713" s="471"/>
    </row>
    <row r="714" spans="1:15" x14ac:dyDescent="0.2">
      <c r="A714" s="471"/>
      <c r="B714" s="471"/>
      <c r="C714" s="471"/>
      <c r="D714" s="471"/>
      <c r="E714" s="471"/>
      <c r="F714" s="471"/>
      <c r="G714" s="471"/>
      <c r="H714" s="472"/>
      <c r="I714" s="460"/>
      <c r="J714" s="473"/>
      <c r="K714" s="460"/>
      <c r="L714" s="471"/>
      <c r="M714" s="471"/>
      <c r="N714" s="472"/>
      <c r="O714" s="471"/>
    </row>
    <row r="715" spans="1:15" x14ac:dyDescent="0.2">
      <c r="A715" s="471"/>
      <c r="B715" s="471"/>
      <c r="C715" s="471"/>
      <c r="D715" s="471"/>
      <c r="E715" s="471"/>
      <c r="F715" s="471"/>
      <c r="G715" s="471"/>
      <c r="H715" s="472"/>
      <c r="I715" s="460"/>
      <c r="J715" s="473"/>
      <c r="K715" s="460"/>
      <c r="L715" s="471"/>
      <c r="M715" s="471"/>
      <c r="N715" s="472"/>
      <c r="O715" s="471"/>
    </row>
    <row r="716" spans="1:15" x14ac:dyDescent="0.2">
      <c r="A716" s="471"/>
      <c r="B716" s="471"/>
      <c r="C716" s="471"/>
      <c r="D716" s="471"/>
      <c r="E716" s="471"/>
      <c r="F716" s="471"/>
      <c r="G716" s="471"/>
      <c r="H716" s="472"/>
      <c r="I716" s="460"/>
      <c r="J716" s="473"/>
      <c r="K716" s="460"/>
      <c r="L716" s="471"/>
      <c r="M716" s="471"/>
      <c r="N716" s="472"/>
      <c r="O716" s="471"/>
    </row>
    <row r="717" spans="1:15" x14ac:dyDescent="0.2">
      <c r="A717" s="471"/>
      <c r="B717" s="471"/>
      <c r="C717" s="471"/>
      <c r="D717" s="471"/>
      <c r="E717" s="471"/>
      <c r="F717" s="471"/>
      <c r="G717" s="471"/>
      <c r="H717" s="472"/>
      <c r="I717" s="460"/>
      <c r="J717" s="473"/>
      <c r="K717" s="460"/>
      <c r="L717" s="471"/>
      <c r="M717" s="471"/>
      <c r="N717" s="472"/>
      <c r="O717" s="471"/>
    </row>
    <row r="718" spans="1:15" x14ac:dyDescent="0.2">
      <c r="A718" s="471"/>
      <c r="B718" s="471"/>
      <c r="C718" s="471"/>
      <c r="D718" s="471"/>
      <c r="E718" s="471"/>
      <c r="F718" s="471"/>
      <c r="G718" s="471"/>
      <c r="H718" s="472"/>
      <c r="I718" s="460"/>
      <c r="J718" s="473"/>
      <c r="K718" s="460"/>
      <c r="L718" s="471"/>
      <c r="M718" s="471"/>
      <c r="N718" s="472"/>
      <c r="O718" s="471"/>
    </row>
    <row r="719" spans="1:15" x14ac:dyDescent="0.2">
      <c r="A719" s="471"/>
      <c r="B719" s="471"/>
      <c r="C719" s="471"/>
      <c r="D719" s="471"/>
      <c r="E719" s="471"/>
      <c r="F719" s="471"/>
      <c r="G719" s="471"/>
      <c r="H719" s="472"/>
      <c r="I719" s="460"/>
      <c r="J719" s="473"/>
      <c r="K719" s="460"/>
      <c r="L719" s="471"/>
      <c r="M719" s="471"/>
      <c r="N719" s="472"/>
      <c r="O719" s="471"/>
    </row>
    <row r="720" spans="1:15" x14ac:dyDescent="0.2">
      <c r="A720" s="471"/>
      <c r="B720" s="471"/>
      <c r="C720" s="471"/>
      <c r="D720" s="471"/>
      <c r="E720" s="471"/>
      <c r="F720" s="471"/>
      <c r="G720" s="471"/>
      <c r="H720" s="472"/>
      <c r="I720" s="460"/>
      <c r="J720" s="473"/>
      <c r="K720" s="460"/>
      <c r="L720" s="471"/>
      <c r="M720" s="471"/>
      <c r="N720" s="472"/>
      <c r="O720" s="471"/>
    </row>
    <row r="721" spans="1:15" x14ac:dyDescent="0.2">
      <c r="A721" s="471"/>
      <c r="B721" s="471"/>
      <c r="C721" s="471"/>
      <c r="D721" s="471"/>
      <c r="E721" s="471"/>
      <c r="F721" s="471"/>
      <c r="G721" s="471"/>
      <c r="H721" s="472"/>
      <c r="I721" s="460"/>
      <c r="J721" s="473"/>
      <c r="K721" s="460"/>
      <c r="L721" s="471"/>
      <c r="M721" s="471"/>
      <c r="N721" s="472"/>
      <c r="O721" s="471"/>
    </row>
    <row r="722" spans="1:15" x14ac:dyDescent="0.2">
      <c r="A722" s="471"/>
      <c r="B722" s="471"/>
      <c r="C722" s="471"/>
      <c r="D722" s="471"/>
      <c r="E722" s="471"/>
      <c r="F722" s="471"/>
      <c r="G722" s="471"/>
      <c r="H722" s="472"/>
      <c r="I722" s="460"/>
      <c r="J722" s="473"/>
      <c r="K722" s="460"/>
      <c r="L722" s="471"/>
      <c r="M722" s="471"/>
      <c r="N722" s="472"/>
      <c r="O722" s="471"/>
    </row>
    <row r="723" spans="1:15" x14ac:dyDescent="0.2">
      <c r="A723" s="471"/>
      <c r="B723" s="471"/>
      <c r="C723" s="471"/>
      <c r="D723" s="471"/>
      <c r="E723" s="471"/>
      <c r="F723" s="471"/>
      <c r="G723" s="471"/>
      <c r="H723" s="472"/>
      <c r="I723" s="460"/>
      <c r="J723" s="473"/>
      <c r="K723" s="460"/>
      <c r="L723" s="471"/>
      <c r="M723" s="471"/>
      <c r="N723" s="472"/>
      <c r="O723" s="471"/>
    </row>
    <row r="724" spans="1:15" x14ac:dyDescent="0.2">
      <c r="A724" s="471"/>
      <c r="B724" s="471"/>
      <c r="C724" s="471"/>
      <c r="D724" s="471"/>
      <c r="E724" s="471"/>
      <c r="F724" s="471"/>
      <c r="G724" s="471"/>
      <c r="H724" s="472"/>
      <c r="I724" s="460"/>
      <c r="J724" s="473"/>
      <c r="K724" s="460"/>
      <c r="L724" s="471"/>
      <c r="M724" s="471"/>
      <c r="N724" s="472"/>
      <c r="O724" s="471"/>
    </row>
    <row r="725" spans="1:15" x14ac:dyDescent="0.2">
      <c r="A725" s="471"/>
      <c r="B725" s="471"/>
      <c r="C725" s="471"/>
      <c r="D725" s="471"/>
      <c r="E725" s="471"/>
      <c r="F725" s="471"/>
      <c r="G725" s="471"/>
      <c r="H725" s="472"/>
      <c r="I725" s="460"/>
      <c r="J725" s="473"/>
      <c r="K725" s="460"/>
      <c r="L725" s="471"/>
      <c r="M725" s="471"/>
      <c r="N725" s="472"/>
      <c r="O725" s="471"/>
    </row>
    <row r="726" spans="1:15" x14ac:dyDescent="0.2">
      <c r="A726" s="471"/>
      <c r="B726" s="471"/>
      <c r="C726" s="471"/>
      <c r="D726" s="471"/>
      <c r="E726" s="471"/>
      <c r="F726" s="471"/>
      <c r="G726" s="471"/>
      <c r="H726" s="472"/>
      <c r="I726" s="460"/>
      <c r="J726" s="473"/>
      <c r="K726" s="460"/>
      <c r="L726" s="471"/>
      <c r="M726" s="471"/>
      <c r="N726" s="472"/>
      <c r="O726" s="471"/>
    </row>
    <row r="727" spans="1:15" x14ac:dyDescent="0.2">
      <c r="A727" s="471"/>
      <c r="B727" s="471"/>
      <c r="C727" s="471"/>
      <c r="D727" s="471"/>
      <c r="E727" s="471"/>
      <c r="F727" s="471"/>
      <c r="G727" s="471"/>
      <c r="H727" s="472"/>
      <c r="I727" s="460"/>
      <c r="J727" s="473"/>
      <c r="K727" s="460"/>
      <c r="L727" s="471"/>
      <c r="M727" s="471"/>
      <c r="N727" s="472"/>
      <c r="O727" s="471"/>
    </row>
    <row r="728" spans="1:15" x14ac:dyDescent="0.2">
      <c r="A728" s="471"/>
      <c r="B728" s="471"/>
      <c r="C728" s="471"/>
      <c r="D728" s="471"/>
      <c r="E728" s="471"/>
      <c r="F728" s="471"/>
      <c r="G728" s="471"/>
      <c r="H728" s="472"/>
      <c r="I728" s="460"/>
      <c r="J728" s="473"/>
      <c r="K728" s="460"/>
      <c r="L728" s="471"/>
      <c r="M728" s="471"/>
      <c r="N728" s="472"/>
      <c r="O728" s="471"/>
    </row>
    <row r="729" spans="1:15" x14ac:dyDescent="0.2">
      <c r="A729" s="471"/>
      <c r="B729" s="471"/>
      <c r="C729" s="471"/>
      <c r="D729" s="471"/>
      <c r="E729" s="471"/>
      <c r="F729" s="471"/>
      <c r="G729" s="471"/>
      <c r="H729" s="472"/>
      <c r="I729" s="460"/>
      <c r="J729" s="473"/>
      <c r="K729" s="460"/>
      <c r="L729" s="471"/>
      <c r="M729" s="471"/>
      <c r="N729" s="472"/>
      <c r="O729" s="471"/>
    </row>
    <row r="730" spans="1:15" x14ac:dyDescent="0.2">
      <c r="A730" s="471"/>
      <c r="B730" s="471"/>
      <c r="C730" s="471"/>
      <c r="D730" s="471"/>
      <c r="E730" s="471"/>
      <c r="F730" s="471"/>
      <c r="G730" s="471"/>
      <c r="H730" s="472"/>
      <c r="I730" s="460"/>
      <c r="J730" s="473"/>
      <c r="K730" s="460"/>
      <c r="L730" s="471"/>
      <c r="M730" s="471"/>
      <c r="N730" s="472"/>
      <c r="O730" s="471"/>
    </row>
    <row r="731" spans="1:15" x14ac:dyDescent="0.2">
      <c r="A731" s="471"/>
      <c r="B731" s="471"/>
      <c r="C731" s="471"/>
      <c r="D731" s="471"/>
      <c r="E731" s="471"/>
      <c r="F731" s="471"/>
      <c r="G731" s="471"/>
      <c r="H731" s="472"/>
      <c r="I731" s="460"/>
      <c r="J731" s="473"/>
      <c r="K731" s="460"/>
      <c r="L731" s="471"/>
      <c r="M731" s="471"/>
      <c r="N731" s="472"/>
      <c r="O731" s="471"/>
    </row>
    <row r="732" spans="1:15" x14ac:dyDescent="0.2">
      <c r="A732" s="471"/>
      <c r="B732" s="471"/>
      <c r="C732" s="471"/>
      <c r="D732" s="471"/>
      <c r="E732" s="471"/>
      <c r="F732" s="471"/>
      <c r="G732" s="471"/>
      <c r="H732" s="472"/>
      <c r="I732" s="460"/>
      <c r="J732" s="473"/>
      <c r="K732" s="460"/>
      <c r="L732" s="471"/>
      <c r="M732" s="471"/>
      <c r="N732" s="472"/>
      <c r="O732" s="471"/>
    </row>
    <row r="733" spans="1:15" x14ac:dyDescent="0.2">
      <c r="A733" s="471"/>
      <c r="B733" s="471"/>
      <c r="C733" s="471"/>
      <c r="D733" s="471"/>
      <c r="E733" s="471"/>
      <c r="F733" s="471"/>
      <c r="G733" s="471"/>
      <c r="H733" s="472"/>
      <c r="I733" s="460"/>
      <c r="J733" s="473"/>
      <c r="K733" s="460"/>
      <c r="L733" s="471"/>
      <c r="M733" s="471"/>
      <c r="N733" s="472"/>
      <c r="O733" s="471"/>
    </row>
    <row r="734" spans="1:15" x14ac:dyDescent="0.2">
      <c r="A734" s="471"/>
      <c r="B734" s="471"/>
      <c r="C734" s="471"/>
      <c r="D734" s="471"/>
      <c r="E734" s="471"/>
      <c r="F734" s="471"/>
      <c r="G734" s="471"/>
      <c r="H734" s="472"/>
      <c r="I734" s="460"/>
      <c r="J734" s="473"/>
      <c r="K734" s="460"/>
      <c r="L734" s="471"/>
      <c r="M734" s="471"/>
      <c r="N734" s="472"/>
      <c r="O734" s="471"/>
    </row>
    <row r="735" spans="1:15" x14ac:dyDescent="0.2">
      <c r="A735" s="471"/>
      <c r="B735" s="471"/>
      <c r="C735" s="471"/>
      <c r="D735" s="471"/>
      <c r="E735" s="471"/>
      <c r="F735" s="471"/>
      <c r="G735" s="471"/>
      <c r="H735" s="472"/>
      <c r="I735" s="460"/>
      <c r="J735" s="473"/>
      <c r="K735" s="460"/>
      <c r="L735" s="471"/>
      <c r="M735" s="471"/>
      <c r="N735" s="472"/>
      <c r="O735" s="471"/>
    </row>
    <row r="736" spans="1:15" x14ac:dyDescent="0.2">
      <c r="A736" s="471"/>
      <c r="B736" s="471"/>
      <c r="C736" s="471"/>
      <c r="D736" s="471"/>
      <c r="E736" s="471"/>
      <c r="F736" s="471"/>
      <c r="G736" s="471"/>
      <c r="H736" s="472"/>
      <c r="I736" s="460"/>
      <c r="J736" s="473"/>
      <c r="K736" s="460"/>
      <c r="L736" s="471"/>
      <c r="M736" s="471"/>
      <c r="N736" s="472"/>
      <c r="O736" s="471"/>
    </row>
    <row r="737" spans="1:15" x14ac:dyDescent="0.2">
      <c r="A737" s="471"/>
      <c r="B737" s="471"/>
      <c r="C737" s="471"/>
      <c r="D737" s="471"/>
      <c r="E737" s="471"/>
      <c r="F737" s="471"/>
      <c r="G737" s="471"/>
      <c r="H737" s="472"/>
      <c r="I737" s="460"/>
      <c r="J737" s="473"/>
      <c r="K737" s="460"/>
      <c r="L737" s="471"/>
      <c r="M737" s="471"/>
      <c r="N737" s="472"/>
      <c r="O737" s="471"/>
    </row>
    <row r="738" spans="1:15" x14ac:dyDescent="0.2">
      <c r="A738" s="471"/>
      <c r="B738" s="471"/>
      <c r="C738" s="471"/>
      <c r="D738" s="471"/>
      <c r="E738" s="471"/>
      <c r="F738" s="471"/>
      <c r="G738" s="471"/>
      <c r="H738" s="472"/>
      <c r="I738" s="460"/>
      <c r="J738" s="473"/>
      <c r="K738" s="460"/>
      <c r="L738" s="471"/>
      <c r="M738" s="471"/>
      <c r="N738" s="472"/>
      <c r="O738" s="471"/>
    </row>
    <row r="739" spans="1:15" x14ac:dyDescent="0.2">
      <c r="A739" s="471"/>
      <c r="B739" s="471"/>
      <c r="C739" s="471"/>
      <c r="D739" s="471"/>
      <c r="E739" s="471"/>
      <c r="F739" s="471"/>
      <c r="G739" s="471"/>
      <c r="H739" s="472"/>
      <c r="I739" s="460"/>
      <c r="J739" s="473"/>
      <c r="K739" s="460"/>
      <c r="L739" s="471"/>
      <c r="M739" s="471"/>
      <c r="N739" s="472"/>
      <c r="O739" s="471"/>
    </row>
    <row r="740" spans="1:15" x14ac:dyDescent="0.2">
      <c r="A740" s="471"/>
      <c r="B740" s="471"/>
      <c r="C740" s="471"/>
      <c r="D740" s="471"/>
      <c r="E740" s="471"/>
      <c r="F740" s="471"/>
      <c r="G740" s="471"/>
      <c r="H740" s="472"/>
      <c r="I740" s="460"/>
      <c r="J740" s="473"/>
      <c r="K740" s="460"/>
      <c r="L740" s="471"/>
      <c r="M740" s="471"/>
      <c r="N740" s="472"/>
      <c r="O740" s="471"/>
    </row>
    <row r="741" spans="1:15" x14ac:dyDescent="0.2">
      <c r="A741" s="471"/>
      <c r="B741" s="471"/>
      <c r="C741" s="471"/>
      <c r="D741" s="471"/>
      <c r="E741" s="471"/>
      <c r="F741" s="471"/>
      <c r="G741" s="471"/>
      <c r="H741" s="472"/>
      <c r="I741" s="460"/>
      <c r="J741" s="473"/>
      <c r="K741" s="460"/>
      <c r="L741" s="471"/>
      <c r="M741" s="471"/>
      <c r="N741" s="472"/>
      <c r="O741" s="471"/>
    </row>
    <row r="742" spans="1:15" x14ac:dyDescent="0.2">
      <c r="A742" s="471"/>
      <c r="B742" s="471"/>
      <c r="C742" s="471"/>
      <c r="D742" s="471"/>
      <c r="E742" s="471"/>
      <c r="F742" s="471"/>
      <c r="G742" s="471"/>
      <c r="H742" s="472"/>
      <c r="I742" s="460"/>
      <c r="J742" s="473"/>
      <c r="K742" s="460"/>
      <c r="L742" s="471"/>
      <c r="M742" s="471"/>
      <c r="N742" s="472"/>
      <c r="O742" s="471"/>
    </row>
    <row r="743" spans="1:15" x14ac:dyDescent="0.2">
      <c r="A743" s="471"/>
      <c r="B743" s="471"/>
      <c r="C743" s="471"/>
      <c r="D743" s="471"/>
      <c r="E743" s="471"/>
      <c r="F743" s="471"/>
      <c r="G743" s="471"/>
      <c r="H743" s="472"/>
      <c r="I743" s="460"/>
      <c r="J743" s="473"/>
      <c r="K743" s="460"/>
      <c r="L743" s="471"/>
      <c r="M743" s="471"/>
      <c r="N743" s="472"/>
      <c r="O743" s="471"/>
    </row>
    <row r="744" spans="1:15" x14ac:dyDescent="0.2">
      <c r="A744" s="471"/>
      <c r="B744" s="471"/>
      <c r="C744" s="471"/>
      <c r="D744" s="471"/>
      <c r="E744" s="471"/>
      <c r="F744" s="471"/>
      <c r="G744" s="471"/>
      <c r="H744" s="472"/>
      <c r="I744" s="460"/>
      <c r="J744" s="473"/>
      <c r="K744" s="460"/>
      <c r="L744" s="471"/>
      <c r="M744" s="471"/>
      <c r="N744" s="472"/>
      <c r="O744" s="471"/>
    </row>
    <row r="745" spans="1:15" x14ac:dyDescent="0.2">
      <c r="A745" s="471"/>
      <c r="B745" s="471"/>
      <c r="C745" s="471"/>
      <c r="D745" s="471"/>
      <c r="E745" s="471"/>
      <c r="F745" s="471"/>
      <c r="G745" s="471"/>
      <c r="H745" s="472"/>
      <c r="I745" s="460"/>
      <c r="J745" s="473"/>
      <c r="K745" s="460"/>
      <c r="L745" s="471"/>
      <c r="M745" s="471"/>
      <c r="N745" s="472"/>
      <c r="O745" s="471"/>
    </row>
    <row r="746" spans="1:15" x14ac:dyDescent="0.2">
      <c r="A746" s="471"/>
      <c r="B746" s="471"/>
      <c r="C746" s="471"/>
      <c r="D746" s="471"/>
      <c r="E746" s="471"/>
      <c r="F746" s="471"/>
      <c r="G746" s="471"/>
      <c r="H746" s="472"/>
      <c r="I746" s="460"/>
      <c r="J746" s="473"/>
      <c r="K746" s="460"/>
      <c r="L746" s="471"/>
      <c r="M746" s="471"/>
      <c r="N746" s="472"/>
      <c r="O746" s="471"/>
    </row>
    <row r="747" spans="1:15" x14ac:dyDescent="0.2">
      <c r="A747" s="471"/>
      <c r="B747" s="471"/>
      <c r="C747" s="471"/>
      <c r="D747" s="471"/>
      <c r="E747" s="471"/>
      <c r="F747" s="471"/>
      <c r="G747" s="471"/>
      <c r="H747" s="472"/>
      <c r="I747" s="460"/>
      <c r="J747" s="473"/>
      <c r="K747" s="460"/>
      <c r="L747" s="471"/>
      <c r="M747" s="471"/>
      <c r="N747" s="472"/>
      <c r="O747" s="471"/>
    </row>
    <row r="748" spans="1:15" x14ac:dyDescent="0.2">
      <c r="A748" s="471"/>
      <c r="B748" s="471"/>
      <c r="C748" s="471"/>
      <c r="D748" s="471"/>
      <c r="E748" s="471"/>
      <c r="F748" s="471"/>
      <c r="G748" s="471"/>
      <c r="H748" s="472"/>
      <c r="I748" s="460"/>
      <c r="J748" s="473"/>
      <c r="K748" s="460"/>
      <c r="L748" s="471"/>
      <c r="M748" s="471"/>
      <c r="N748" s="472"/>
      <c r="O748" s="471"/>
    </row>
    <row r="749" spans="1:15" x14ac:dyDescent="0.2">
      <c r="A749" s="471"/>
      <c r="B749" s="471"/>
      <c r="C749" s="471"/>
      <c r="D749" s="471"/>
      <c r="E749" s="471"/>
      <c r="F749" s="471"/>
      <c r="G749" s="471"/>
      <c r="H749" s="472"/>
      <c r="I749" s="460"/>
      <c r="J749" s="473"/>
      <c r="K749" s="460"/>
      <c r="L749" s="471"/>
      <c r="M749" s="471"/>
      <c r="N749" s="472"/>
      <c r="O749" s="471"/>
    </row>
    <row r="750" spans="1:15" x14ac:dyDescent="0.2">
      <c r="A750" s="471"/>
      <c r="B750" s="471"/>
      <c r="C750" s="471"/>
      <c r="D750" s="471"/>
      <c r="E750" s="471"/>
      <c r="F750" s="471"/>
      <c r="G750" s="471"/>
      <c r="H750" s="472"/>
      <c r="I750" s="460"/>
      <c r="J750" s="473"/>
      <c r="K750" s="460"/>
      <c r="L750" s="471"/>
      <c r="M750" s="471"/>
      <c r="N750" s="472"/>
      <c r="O750" s="471"/>
    </row>
    <row r="751" spans="1:15" x14ac:dyDescent="0.2">
      <c r="A751" s="471"/>
      <c r="B751" s="471"/>
      <c r="C751" s="471"/>
      <c r="D751" s="471"/>
      <c r="E751" s="471"/>
      <c r="F751" s="471"/>
      <c r="G751" s="471"/>
      <c r="H751" s="472"/>
      <c r="I751" s="460"/>
      <c r="J751" s="473"/>
      <c r="K751" s="460"/>
      <c r="L751" s="471"/>
      <c r="M751" s="471"/>
      <c r="N751" s="472"/>
      <c r="O751" s="471"/>
    </row>
    <row r="752" spans="1:15" x14ac:dyDescent="0.2">
      <c r="A752" s="471"/>
      <c r="B752" s="471"/>
      <c r="C752" s="471"/>
      <c r="D752" s="471"/>
      <c r="E752" s="471"/>
      <c r="F752" s="471"/>
      <c r="G752" s="471"/>
      <c r="H752" s="472"/>
      <c r="I752" s="460"/>
      <c r="J752" s="473"/>
      <c r="K752" s="460"/>
      <c r="L752" s="471"/>
      <c r="M752" s="471"/>
      <c r="N752" s="472"/>
      <c r="O752" s="471"/>
    </row>
    <row r="753" spans="1:15" x14ac:dyDescent="0.2">
      <c r="A753" s="471"/>
      <c r="B753" s="471"/>
      <c r="C753" s="471"/>
      <c r="D753" s="471"/>
      <c r="E753" s="471"/>
      <c r="F753" s="471"/>
      <c r="G753" s="471"/>
      <c r="H753" s="472"/>
      <c r="I753" s="460"/>
      <c r="J753" s="473"/>
      <c r="K753" s="460"/>
      <c r="L753" s="471"/>
      <c r="M753" s="471"/>
      <c r="N753" s="472"/>
      <c r="O753" s="471"/>
    </row>
    <row r="754" spans="1:15" x14ac:dyDescent="0.2">
      <c r="A754" s="471"/>
      <c r="B754" s="471"/>
      <c r="C754" s="471"/>
      <c r="D754" s="471"/>
      <c r="E754" s="471"/>
      <c r="F754" s="471"/>
      <c r="G754" s="471"/>
      <c r="H754" s="472"/>
      <c r="I754" s="460"/>
      <c r="J754" s="473"/>
      <c r="K754" s="460"/>
      <c r="L754" s="471"/>
      <c r="M754" s="471"/>
      <c r="N754" s="472"/>
      <c r="O754" s="471"/>
    </row>
    <row r="755" spans="1:15" x14ac:dyDescent="0.2">
      <c r="A755" s="471"/>
      <c r="B755" s="471"/>
      <c r="C755" s="471"/>
      <c r="D755" s="471"/>
      <c r="E755" s="471"/>
      <c r="F755" s="471"/>
      <c r="G755" s="471"/>
      <c r="H755" s="472"/>
      <c r="I755" s="460"/>
      <c r="J755" s="473"/>
      <c r="K755" s="460"/>
      <c r="L755" s="471"/>
      <c r="M755" s="471"/>
      <c r="N755" s="472"/>
      <c r="O755" s="471"/>
    </row>
    <row r="756" spans="1:15" x14ac:dyDescent="0.2">
      <c r="A756" s="471"/>
      <c r="B756" s="471"/>
      <c r="C756" s="471"/>
      <c r="D756" s="471"/>
      <c r="E756" s="471"/>
      <c r="F756" s="471"/>
      <c r="G756" s="471"/>
      <c r="H756" s="472"/>
      <c r="I756" s="460"/>
      <c r="J756" s="473"/>
      <c r="K756" s="460"/>
      <c r="L756" s="471"/>
      <c r="M756" s="471"/>
      <c r="N756" s="472"/>
      <c r="O756" s="471"/>
    </row>
    <row r="757" spans="1:15" x14ac:dyDescent="0.2">
      <c r="A757" s="471"/>
      <c r="B757" s="471"/>
      <c r="C757" s="471"/>
      <c r="D757" s="471"/>
      <c r="E757" s="471"/>
      <c r="F757" s="471"/>
      <c r="G757" s="471"/>
      <c r="H757" s="472"/>
      <c r="I757" s="460"/>
      <c r="J757" s="473"/>
      <c r="K757" s="460"/>
      <c r="L757" s="471"/>
      <c r="M757" s="471"/>
      <c r="N757" s="472"/>
      <c r="O757" s="471"/>
    </row>
    <row r="758" spans="1:15" x14ac:dyDescent="0.2">
      <c r="A758" s="471"/>
      <c r="B758" s="471"/>
      <c r="C758" s="471"/>
      <c r="D758" s="471"/>
      <c r="E758" s="471"/>
      <c r="F758" s="471"/>
      <c r="G758" s="471"/>
      <c r="H758" s="472"/>
      <c r="I758" s="460"/>
      <c r="J758" s="473"/>
      <c r="K758" s="460"/>
      <c r="L758" s="471"/>
      <c r="M758" s="471"/>
      <c r="N758" s="472"/>
      <c r="O758" s="471"/>
    </row>
    <row r="759" spans="1:15" x14ac:dyDescent="0.2">
      <c r="A759" s="471"/>
      <c r="B759" s="471"/>
      <c r="C759" s="471"/>
      <c r="D759" s="471"/>
      <c r="E759" s="471"/>
      <c r="F759" s="471"/>
      <c r="G759" s="471"/>
      <c r="H759" s="472"/>
      <c r="I759" s="460"/>
      <c r="J759" s="473"/>
      <c r="K759" s="460"/>
      <c r="L759" s="471"/>
      <c r="M759" s="471"/>
      <c r="N759" s="472"/>
      <c r="O759" s="471"/>
    </row>
    <row r="760" spans="1:15" x14ac:dyDescent="0.2">
      <c r="A760" s="471"/>
      <c r="B760" s="471"/>
      <c r="C760" s="471"/>
      <c r="D760" s="471"/>
      <c r="E760" s="471"/>
      <c r="F760" s="471"/>
      <c r="G760" s="471"/>
      <c r="H760" s="472"/>
      <c r="I760" s="460"/>
      <c r="J760" s="473"/>
      <c r="K760" s="460"/>
      <c r="L760" s="471"/>
      <c r="M760" s="471"/>
      <c r="N760" s="472"/>
      <c r="O760" s="471"/>
    </row>
    <row r="761" spans="1:15" x14ac:dyDescent="0.2">
      <c r="A761" s="471"/>
      <c r="B761" s="471"/>
      <c r="C761" s="471"/>
      <c r="D761" s="471"/>
      <c r="E761" s="471"/>
      <c r="F761" s="471"/>
      <c r="G761" s="471"/>
      <c r="H761" s="472"/>
      <c r="I761" s="460"/>
      <c r="J761" s="473"/>
      <c r="K761" s="460"/>
      <c r="L761" s="471"/>
      <c r="M761" s="471"/>
      <c r="N761" s="472"/>
      <c r="O761" s="471"/>
    </row>
    <row r="762" spans="1:15" x14ac:dyDescent="0.2">
      <c r="A762" s="471"/>
      <c r="B762" s="471"/>
      <c r="C762" s="471"/>
      <c r="D762" s="471"/>
      <c r="E762" s="471"/>
      <c r="F762" s="471"/>
      <c r="G762" s="471"/>
      <c r="H762" s="472"/>
      <c r="I762" s="460"/>
      <c r="J762" s="473"/>
      <c r="K762" s="460"/>
      <c r="L762" s="471"/>
      <c r="M762" s="471"/>
      <c r="N762" s="472"/>
      <c r="O762" s="471"/>
    </row>
    <row r="763" spans="1:15" x14ac:dyDescent="0.2">
      <c r="A763" s="471"/>
      <c r="B763" s="471"/>
      <c r="C763" s="471"/>
      <c r="D763" s="471"/>
      <c r="E763" s="471"/>
      <c r="F763" s="471"/>
      <c r="G763" s="471"/>
      <c r="H763" s="472"/>
      <c r="I763" s="460"/>
      <c r="J763" s="473"/>
      <c r="K763" s="460"/>
      <c r="L763" s="471"/>
      <c r="M763" s="471"/>
      <c r="N763" s="472"/>
      <c r="O763" s="471"/>
    </row>
    <row r="764" spans="1:15" x14ac:dyDescent="0.2">
      <c r="A764" s="471"/>
      <c r="B764" s="471"/>
      <c r="C764" s="471"/>
      <c r="D764" s="471"/>
      <c r="E764" s="471"/>
      <c r="F764" s="471"/>
      <c r="G764" s="471"/>
      <c r="H764" s="472"/>
      <c r="I764" s="460"/>
      <c r="J764" s="473"/>
      <c r="K764" s="460"/>
      <c r="L764" s="471"/>
      <c r="M764" s="471"/>
      <c r="N764" s="472"/>
      <c r="O764" s="471"/>
    </row>
    <row r="765" spans="1:15" x14ac:dyDescent="0.2">
      <c r="A765" s="471"/>
      <c r="B765" s="471"/>
      <c r="C765" s="471"/>
      <c r="D765" s="471"/>
      <c r="E765" s="471"/>
      <c r="F765" s="471"/>
      <c r="G765" s="471"/>
      <c r="H765" s="472"/>
      <c r="I765" s="460"/>
      <c r="J765" s="473"/>
      <c r="K765" s="460"/>
      <c r="L765" s="471"/>
      <c r="M765" s="471"/>
      <c r="N765" s="472"/>
      <c r="O765" s="471"/>
    </row>
    <row r="766" spans="1:15" x14ac:dyDescent="0.2">
      <c r="A766" s="471"/>
      <c r="B766" s="471"/>
      <c r="C766" s="471"/>
      <c r="D766" s="471"/>
      <c r="E766" s="471"/>
      <c r="F766" s="471"/>
      <c r="G766" s="471"/>
      <c r="H766" s="472"/>
      <c r="I766" s="460"/>
      <c r="J766" s="473"/>
      <c r="K766" s="460"/>
      <c r="L766" s="471"/>
      <c r="M766" s="471"/>
      <c r="N766" s="472"/>
      <c r="O766" s="471"/>
    </row>
    <row r="767" spans="1:15" x14ac:dyDescent="0.2">
      <c r="A767" s="471"/>
      <c r="B767" s="471"/>
      <c r="C767" s="471"/>
      <c r="D767" s="471"/>
      <c r="E767" s="471"/>
      <c r="F767" s="471"/>
      <c r="G767" s="471"/>
      <c r="H767" s="472"/>
      <c r="I767" s="460"/>
      <c r="J767" s="473"/>
      <c r="K767" s="460"/>
      <c r="L767" s="471"/>
      <c r="M767" s="471"/>
      <c r="N767" s="472"/>
      <c r="O767" s="471"/>
    </row>
    <row r="768" spans="1:15" x14ac:dyDescent="0.2">
      <c r="A768" s="471"/>
      <c r="B768" s="471"/>
      <c r="C768" s="471"/>
      <c r="D768" s="471"/>
      <c r="E768" s="471"/>
      <c r="F768" s="471"/>
      <c r="G768" s="471"/>
      <c r="H768" s="472"/>
      <c r="I768" s="460"/>
      <c r="J768" s="473"/>
      <c r="K768" s="460"/>
      <c r="L768" s="471"/>
      <c r="M768" s="471"/>
      <c r="N768" s="472"/>
      <c r="O768" s="471"/>
    </row>
    <row r="769" spans="1:15" x14ac:dyDescent="0.2">
      <c r="A769" s="471"/>
      <c r="B769" s="471"/>
      <c r="C769" s="471"/>
      <c r="D769" s="471"/>
      <c r="E769" s="471"/>
      <c r="F769" s="471"/>
      <c r="G769" s="471"/>
      <c r="H769" s="472"/>
      <c r="I769" s="460"/>
      <c r="J769" s="473"/>
      <c r="K769" s="460"/>
      <c r="L769" s="471"/>
      <c r="M769" s="471"/>
      <c r="N769" s="472"/>
      <c r="O769" s="471"/>
    </row>
    <row r="770" spans="1:15" x14ac:dyDescent="0.2">
      <c r="A770" s="471"/>
      <c r="B770" s="471"/>
      <c r="C770" s="471"/>
      <c r="D770" s="471"/>
      <c r="E770" s="471"/>
      <c r="F770" s="471"/>
      <c r="G770" s="471"/>
      <c r="H770" s="472"/>
      <c r="I770" s="460"/>
      <c r="J770" s="473"/>
      <c r="K770" s="460"/>
      <c r="L770" s="471"/>
      <c r="M770" s="471"/>
      <c r="N770" s="472"/>
      <c r="O770" s="471"/>
    </row>
    <row r="771" spans="1:15" x14ac:dyDescent="0.2">
      <c r="A771" s="471"/>
      <c r="B771" s="471"/>
      <c r="C771" s="471"/>
      <c r="D771" s="471"/>
      <c r="E771" s="471"/>
      <c r="F771" s="471"/>
      <c r="G771" s="471"/>
      <c r="H771" s="472"/>
      <c r="I771" s="460"/>
      <c r="J771" s="473"/>
      <c r="K771" s="460"/>
      <c r="L771" s="471"/>
      <c r="M771" s="471"/>
      <c r="N771" s="472"/>
      <c r="O771" s="471"/>
    </row>
    <row r="772" spans="1:15" x14ac:dyDescent="0.2">
      <c r="A772" s="471"/>
      <c r="B772" s="471"/>
      <c r="C772" s="471"/>
      <c r="D772" s="471"/>
      <c r="E772" s="471"/>
      <c r="F772" s="471"/>
      <c r="G772" s="471"/>
      <c r="H772" s="472"/>
      <c r="I772" s="460"/>
      <c r="J772" s="473"/>
      <c r="K772" s="460"/>
      <c r="L772" s="471"/>
      <c r="M772" s="471"/>
      <c r="N772" s="472"/>
      <c r="O772" s="471"/>
    </row>
    <row r="773" spans="1:15" x14ac:dyDescent="0.2">
      <c r="A773" s="471"/>
      <c r="B773" s="471"/>
      <c r="C773" s="471"/>
      <c r="D773" s="471"/>
      <c r="E773" s="471"/>
      <c r="F773" s="471"/>
      <c r="G773" s="471"/>
      <c r="H773" s="472"/>
      <c r="I773" s="460"/>
      <c r="J773" s="473"/>
      <c r="K773" s="460"/>
      <c r="L773" s="471"/>
      <c r="M773" s="471"/>
      <c r="N773" s="472"/>
      <c r="O773" s="471"/>
    </row>
    <row r="774" spans="1:15" x14ac:dyDescent="0.2">
      <c r="A774" s="471"/>
      <c r="B774" s="471"/>
      <c r="C774" s="471"/>
      <c r="D774" s="471"/>
      <c r="E774" s="471"/>
      <c r="F774" s="471"/>
      <c r="G774" s="471"/>
      <c r="H774" s="472"/>
      <c r="I774" s="460"/>
      <c r="J774" s="473"/>
      <c r="K774" s="460"/>
      <c r="L774" s="471"/>
      <c r="M774" s="471"/>
      <c r="N774" s="472"/>
      <c r="O774" s="471"/>
    </row>
    <row r="775" spans="1:15" x14ac:dyDescent="0.2">
      <c r="A775" s="471"/>
      <c r="B775" s="471"/>
      <c r="C775" s="471"/>
      <c r="D775" s="471"/>
      <c r="E775" s="471"/>
      <c r="F775" s="471"/>
      <c r="G775" s="471"/>
      <c r="H775" s="472"/>
      <c r="I775" s="460"/>
      <c r="J775" s="473"/>
      <c r="K775" s="460"/>
      <c r="L775" s="471"/>
      <c r="M775" s="471"/>
      <c r="N775" s="472"/>
      <c r="O775" s="471"/>
    </row>
    <row r="776" spans="1:15" x14ac:dyDescent="0.2">
      <c r="A776" s="471"/>
      <c r="B776" s="471"/>
      <c r="C776" s="471"/>
      <c r="D776" s="471"/>
      <c r="E776" s="471"/>
      <c r="F776" s="471"/>
      <c r="G776" s="471"/>
      <c r="H776" s="472"/>
      <c r="I776" s="460"/>
      <c r="J776" s="473"/>
      <c r="K776" s="460"/>
      <c r="L776" s="471"/>
      <c r="M776" s="471"/>
      <c r="N776" s="472"/>
      <c r="O776" s="471"/>
    </row>
    <row r="777" spans="1:15" x14ac:dyDescent="0.2">
      <c r="A777" s="471"/>
      <c r="B777" s="471"/>
      <c r="C777" s="471"/>
      <c r="D777" s="471"/>
      <c r="E777" s="471"/>
      <c r="F777" s="471"/>
      <c r="G777" s="471"/>
      <c r="H777" s="472"/>
      <c r="I777" s="460"/>
      <c r="J777" s="473"/>
      <c r="K777" s="460"/>
      <c r="L777" s="471"/>
      <c r="M777" s="471"/>
      <c r="N777" s="472"/>
      <c r="O777" s="471"/>
    </row>
    <row r="778" spans="1:15" x14ac:dyDescent="0.2">
      <c r="A778" s="471"/>
      <c r="B778" s="471"/>
      <c r="C778" s="471"/>
      <c r="D778" s="471"/>
      <c r="E778" s="471"/>
      <c r="F778" s="471"/>
      <c r="G778" s="471"/>
      <c r="H778" s="472"/>
      <c r="I778" s="460"/>
      <c r="J778" s="473"/>
      <c r="K778" s="460"/>
      <c r="L778" s="471"/>
      <c r="M778" s="471"/>
      <c r="N778" s="472"/>
      <c r="O778" s="471"/>
    </row>
    <row r="779" spans="1:15" x14ac:dyDescent="0.2">
      <c r="A779" s="471"/>
      <c r="B779" s="471"/>
      <c r="C779" s="471"/>
      <c r="D779" s="471"/>
      <c r="E779" s="471"/>
      <c r="F779" s="471"/>
      <c r="G779" s="471"/>
      <c r="H779" s="472"/>
      <c r="I779" s="460"/>
      <c r="J779" s="473"/>
      <c r="K779" s="460"/>
      <c r="L779" s="471"/>
      <c r="M779" s="471"/>
      <c r="N779" s="472"/>
      <c r="O779" s="471"/>
    </row>
    <row r="780" spans="1:15" x14ac:dyDescent="0.2">
      <c r="A780" s="471"/>
      <c r="B780" s="471"/>
      <c r="C780" s="471"/>
      <c r="D780" s="471"/>
      <c r="E780" s="471"/>
      <c r="F780" s="471"/>
      <c r="G780" s="471"/>
      <c r="H780" s="472"/>
      <c r="I780" s="460"/>
      <c r="J780" s="473"/>
      <c r="K780" s="460"/>
      <c r="L780" s="471"/>
      <c r="M780" s="471"/>
      <c r="N780" s="472"/>
      <c r="O780" s="471"/>
    </row>
    <row r="781" spans="1:15" x14ac:dyDescent="0.2">
      <c r="A781" s="471"/>
      <c r="B781" s="471"/>
      <c r="C781" s="471"/>
      <c r="D781" s="471"/>
      <c r="E781" s="471"/>
      <c r="F781" s="471"/>
      <c r="G781" s="471"/>
      <c r="H781" s="472"/>
      <c r="I781" s="460"/>
      <c r="J781" s="473"/>
      <c r="K781" s="460"/>
      <c r="L781" s="471"/>
      <c r="M781" s="471"/>
      <c r="N781" s="472"/>
      <c r="O781" s="471"/>
    </row>
    <row r="782" spans="1:15" x14ac:dyDescent="0.2">
      <c r="A782" s="471"/>
      <c r="B782" s="471"/>
      <c r="C782" s="471"/>
      <c r="D782" s="471"/>
      <c r="E782" s="471"/>
      <c r="F782" s="471"/>
      <c r="G782" s="471"/>
      <c r="H782" s="472"/>
      <c r="I782" s="460"/>
      <c r="J782" s="473"/>
      <c r="K782" s="460"/>
      <c r="L782" s="471"/>
      <c r="M782" s="471"/>
      <c r="N782" s="472"/>
      <c r="O782" s="471"/>
    </row>
    <row r="783" spans="1:15" x14ac:dyDescent="0.2">
      <c r="A783" s="471"/>
      <c r="B783" s="471"/>
      <c r="C783" s="471"/>
      <c r="D783" s="471"/>
      <c r="E783" s="471"/>
      <c r="F783" s="471"/>
      <c r="G783" s="471"/>
      <c r="H783" s="472"/>
      <c r="I783" s="460"/>
      <c r="J783" s="473"/>
      <c r="K783" s="460"/>
      <c r="L783" s="471"/>
      <c r="M783" s="471"/>
      <c r="N783" s="472"/>
      <c r="O783" s="471"/>
    </row>
    <row r="784" spans="1:15" x14ac:dyDescent="0.2">
      <c r="A784" s="471"/>
      <c r="B784" s="471"/>
      <c r="C784" s="471"/>
      <c r="D784" s="471"/>
      <c r="E784" s="471"/>
      <c r="F784" s="471"/>
      <c r="G784" s="471"/>
      <c r="H784" s="472"/>
      <c r="I784" s="460"/>
      <c r="J784" s="473"/>
      <c r="K784" s="460"/>
      <c r="L784" s="471"/>
      <c r="M784" s="471"/>
      <c r="N784" s="472"/>
      <c r="O784" s="471"/>
    </row>
    <row r="785" spans="1:15" x14ac:dyDescent="0.2">
      <c r="A785" s="471"/>
      <c r="B785" s="471"/>
      <c r="C785" s="471"/>
      <c r="D785" s="471"/>
      <c r="E785" s="471"/>
      <c r="F785" s="471"/>
      <c r="G785" s="471"/>
      <c r="H785" s="472"/>
      <c r="I785" s="460"/>
      <c r="J785" s="473"/>
      <c r="K785" s="460"/>
      <c r="L785" s="471"/>
      <c r="M785" s="471"/>
      <c r="N785" s="472"/>
      <c r="O785" s="471"/>
    </row>
    <row r="786" spans="1:15" x14ac:dyDescent="0.2">
      <c r="A786" s="471"/>
      <c r="B786" s="471"/>
      <c r="C786" s="471"/>
      <c r="D786" s="471"/>
      <c r="E786" s="471"/>
      <c r="F786" s="471"/>
      <c r="G786" s="471"/>
      <c r="H786" s="472"/>
      <c r="I786" s="460"/>
      <c r="J786" s="473"/>
      <c r="K786" s="460"/>
      <c r="L786" s="471"/>
      <c r="M786" s="471"/>
      <c r="N786" s="472"/>
      <c r="O786" s="471"/>
    </row>
    <row r="787" spans="1:15" x14ac:dyDescent="0.2">
      <c r="A787" s="471"/>
      <c r="B787" s="471"/>
      <c r="C787" s="471"/>
      <c r="D787" s="471"/>
      <c r="E787" s="471"/>
      <c r="F787" s="471"/>
      <c r="G787" s="471"/>
      <c r="H787" s="472"/>
      <c r="I787" s="460"/>
      <c r="J787" s="473"/>
      <c r="K787" s="460"/>
      <c r="L787" s="471"/>
      <c r="M787" s="471"/>
      <c r="N787" s="472"/>
      <c r="O787" s="471"/>
    </row>
    <row r="788" spans="1:15" x14ac:dyDescent="0.2">
      <c r="A788" s="471"/>
      <c r="B788" s="471"/>
      <c r="C788" s="471"/>
      <c r="D788" s="471"/>
      <c r="E788" s="471"/>
      <c r="F788" s="471"/>
      <c r="G788" s="471"/>
      <c r="H788" s="472"/>
      <c r="I788" s="460"/>
      <c r="J788" s="473"/>
      <c r="K788" s="460"/>
      <c r="L788" s="471"/>
      <c r="M788" s="471"/>
      <c r="N788" s="472"/>
      <c r="O788" s="471"/>
    </row>
    <row r="789" spans="1:15" x14ac:dyDescent="0.2">
      <c r="A789" s="471"/>
      <c r="B789" s="471"/>
      <c r="C789" s="471"/>
      <c r="D789" s="471"/>
      <c r="E789" s="471"/>
      <c r="F789" s="471"/>
      <c r="G789" s="471"/>
      <c r="H789" s="472"/>
      <c r="I789" s="460"/>
      <c r="J789" s="473"/>
      <c r="K789" s="460"/>
      <c r="L789" s="471"/>
      <c r="M789" s="471"/>
      <c r="N789" s="472"/>
      <c r="O789" s="471"/>
    </row>
    <row r="790" spans="1:15" x14ac:dyDescent="0.2">
      <c r="A790" s="471"/>
      <c r="B790" s="471"/>
      <c r="C790" s="471"/>
      <c r="D790" s="471"/>
      <c r="E790" s="471"/>
      <c r="F790" s="471"/>
      <c r="G790" s="471"/>
      <c r="H790" s="472"/>
      <c r="I790" s="460"/>
      <c r="J790" s="473"/>
      <c r="K790" s="460"/>
      <c r="L790" s="471"/>
      <c r="M790" s="471"/>
      <c r="N790" s="472"/>
      <c r="O790" s="471"/>
    </row>
    <row r="791" spans="1:15" x14ac:dyDescent="0.2">
      <c r="A791" s="471"/>
      <c r="B791" s="471"/>
      <c r="C791" s="471"/>
      <c r="D791" s="471"/>
      <c r="E791" s="471"/>
      <c r="F791" s="471"/>
      <c r="G791" s="471"/>
      <c r="H791" s="472"/>
      <c r="I791" s="460"/>
      <c r="J791" s="473"/>
      <c r="K791" s="460"/>
      <c r="L791" s="471"/>
      <c r="M791" s="471"/>
      <c r="N791" s="472"/>
      <c r="O791" s="471"/>
    </row>
    <row r="792" spans="1:15" x14ac:dyDescent="0.2">
      <c r="A792" s="471"/>
      <c r="B792" s="471"/>
      <c r="C792" s="471"/>
      <c r="D792" s="471"/>
      <c r="E792" s="471"/>
      <c r="F792" s="471"/>
      <c r="G792" s="471"/>
      <c r="H792" s="472"/>
      <c r="I792" s="460"/>
      <c r="J792" s="473"/>
      <c r="K792" s="460"/>
      <c r="L792" s="471"/>
      <c r="M792" s="471"/>
      <c r="N792" s="472"/>
      <c r="O792" s="471"/>
    </row>
    <row r="793" spans="1:15" x14ac:dyDescent="0.2">
      <c r="A793" s="471"/>
      <c r="B793" s="471"/>
      <c r="C793" s="471"/>
      <c r="D793" s="471"/>
      <c r="E793" s="471"/>
      <c r="F793" s="471"/>
      <c r="G793" s="471"/>
      <c r="H793" s="472"/>
      <c r="I793" s="460"/>
      <c r="J793" s="473"/>
      <c r="K793" s="460"/>
      <c r="L793" s="471"/>
      <c r="M793" s="471"/>
      <c r="N793" s="472"/>
      <c r="O793" s="471"/>
    </row>
    <row r="794" spans="1:15" x14ac:dyDescent="0.2">
      <c r="A794" s="471"/>
      <c r="B794" s="471"/>
      <c r="C794" s="471"/>
      <c r="D794" s="471"/>
      <c r="E794" s="471"/>
      <c r="F794" s="471"/>
      <c r="G794" s="471"/>
      <c r="H794" s="472"/>
      <c r="I794" s="460"/>
      <c r="J794" s="473"/>
      <c r="K794" s="460"/>
      <c r="L794" s="471"/>
      <c r="M794" s="471"/>
      <c r="N794" s="472"/>
      <c r="O794" s="471"/>
    </row>
    <row r="795" spans="1:15" x14ac:dyDescent="0.2">
      <c r="A795" s="471"/>
      <c r="B795" s="471"/>
      <c r="C795" s="471"/>
      <c r="D795" s="471"/>
      <c r="E795" s="471"/>
      <c r="F795" s="471"/>
      <c r="G795" s="471"/>
      <c r="H795" s="472"/>
      <c r="I795" s="460"/>
      <c r="J795" s="473"/>
      <c r="K795" s="460"/>
      <c r="L795" s="471"/>
      <c r="M795" s="471"/>
      <c r="N795" s="472"/>
      <c r="O795" s="471"/>
    </row>
    <row r="796" spans="1:15" x14ac:dyDescent="0.2">
      <c r="A796" s="471"/>
      <c r="B796" s="471"/>
      <c r="C796" s="471"/>
      <c r="D796" s="471"/>
      <c r="E796" s="471"/>
      <c r="F796" s="471"/>
      <c r="G796" s="471"/>
      <c r="H796" s="472"/>
      <c r="I796" s="460"/>
      <c r="J796" s="473"/>
      <c r="K796" s="460"/>
      <c r="L796" s="471"/>
      <c r="M796" s="471"/>
      <c r="N796" s="472"/>
      <c r="O796" s="471"/>
    </row>
    <row r="797" spans="1:15" x14ac:dyDescent="0.2">
      <c r="A797" s="471"/>
      <c r="B797" s="471"/>
      <c r="C797" s="471"/>
      <c r="D797" s="471"/>
      <c r="E797" s="471"/>
      <c r="F797" s="471"/>
      <c r="G797" s="471"/>
      <c r="H797" s="472"/>
      <c r="I797" s="460"/>
      <c r="J797" s="473"/>
      <c r="K797" s="460"/>
      <c r="L797" s="471"/>
      <c r="M797" s="471"/>
      <c r="N797" s="472"/>
      <c r="O797" s="471"/>
    </row>
    <row r="798" spans="1:15" x14ac:dyDescent="0.2">
      <c r="A798" s="471"/>
      <c r="B798" s="471"/>
      <c r="C798" s="471"/>
      <c r="D798" s="471"/>
      <c r="E798" s="471"/>
      <c r="F798" s="471"/>
      <c r="G798" s="471"/>
      <c r="H798" s="472"/>
      <c r="I798" s="460"/>
      <c r="J798" s="473"/>
      <c r="K798" s="460"/>
      <c r="L798" s="471"/>
      <c r="M798" s="471"/>
      <c r="N798" s="472"/>
      <c r="O798" s="471"/>
    </row>
    <row r="799" spans="1:15" x14ac:dyDescent="0.2">
      <c r="A799" s="471"/>
      <c r="B799" s="471"/>
      <c r="C799" s="471"/>
      <c r="D799" s="471"/>
      <c r="E799" s="471"/>
      <c r="F799" s="471"/>
      <c r="G799" s="471"/>
      <c r="H799" s="472"/>
      <c r="I799" s="460"/>
      <c r="J799" s="473"/>
      <c r="K799" s="460"/>
      <c r="L799" s="471"/>
      <c r="M799" s="471"/>
      <c r="N799" s="472"/>
      <c r="O799" s="471"/>
    </row>
    <row r="800" spans="1:15" x14ac:dyDescent="0.2">
      <c r="A800" s="471"/>
      <c r="B800" s="471"/>
      <c r="C800" s="471"/>
      <c r="D800" s="471"/>
      <c r="E800" s="471"/>
      <c r="F800" s="471"/>
      <c r="G800" s="471"/>
      <c r="H800" s="472"/>
      <c r="I800" s="460"/>
      <c r="J800" s="473"/>
      <c r="K800" s="460"/>
      <c r="L800" s="471"/>
      <c r="M800" s="471"/>
      <c r="N800" s="472"/>
      <c r="O800" s="471"/>
    </row>
    <row r="801" spans="1:15" x14ac:dyDescent="0.2">
      <c r="A801" s="471"/>
      <c r="B801" s="471"/>
      <c r="C801" s="471"/>
      <c r="D801" s="471"/>
      <c r="E801" s="471"/>
      <c r="F801" s="471"/>
      <c r="G801" s="471"/>
      <c r="H801" s="472"/>
      <c r="I801" s="460"/>
      <c r="J801" s="473"/>
      <c r="K801" s="460"/>
      <c r="L801" s="471"/>
      <c r="M801" s="471"/>
      <c r="N801" s="472"/>
      <c r="O801" s="471"/>
    </row>
    <row r="802" spans="1:15" x14ac:dyDescent="0.2">
      <c r="A802" s="471"/>
      <c r="B802" s="471"/>
      <c r="C802" s="471"/>
      <c r="D802" s="471"/>
      <c r="E802" s="471"/>
      <c r="F802" s="471"/>
      <c r="G802" s="471"/>
      <c r="H802" s="472"/>
      <c r="I802" s="460"/>
      <c r="J802" s="473"/>
      <c r="K802" s="460"/>
      <c r="L802" s="471"/>
      <c r="M802" s="471"/>
      <c r="N802" s="472"/>
      <c r="O802" s="471"/>
    </row>
    <row r="803" spans="1:15" x14ac:dyDescent="0.2">
      <c r="A803" s="471"/>
      <c r="B803" s="471"/>
      <c r="C803" s="471"/>
      <c r="D803" s="471"/>
      <c r="E803" s="471"/>
      <c r="F803" s="471"/>
      <c r="G803" s="471"/>
      <c r="H803" s="472"/>
      <c r="I803" s="460"/>
      <c r="J803" s="473"/>
      <c r="K803" s="460"/>
      <c r="L803" s="471"/>
      <c r="M803" s="471"/>
      <c r="N803" s="472"/>
      <c r="O803" s="471"/>
    </row>
    <row r="804" spans="1:15" x14ac:dyDescent="0.2">
      <c r="A804" s="471"/>
      <c r="B804" s="471"/>
      <c r="C804" s="471"/>
      <c r="D804" s="471"/>
      <c r="E804" s="471"/>
      <c r="F804" s="471"/>
      <c r="G804" s="471"/>
      <c r="H804" s="472"/>
      <c r="I804" s="460"/>
      <c r="J804" s="473"/>
      <c r="K804" s="460"/>
      <c r="L804" s="471"/>
      <c r="M804" s="471"/>
      <c r="N804" s="472"/>
      <c r="O804" s="471"/>
    </row>
    <row r="805" spans="1:15" x14ac:dyDescent="0.2">
      <c r="A805" s="471"/>
      <c r="B805" s="471"/>
      <c r="C805" s="471"/>
      <c r="D805" s="471"/>
      <c r="E805" s="471"/>
      <c r="F805" s="471"/>
      <c r="G805" s="471"/>
      <c r="H805" s="472"/>
      <c r="I805" s="460"/>
      <c r="J805" s="473"/>
      <c r="K805" s="460"/>
      <c r="L805" s="471"/>
      <c r="M805" s="471"/>
      <c r="N805" s="472"/>
      <c r="O805" s="471"/>
    </row>
    <row r="806" spans="1:15" x14ac:dyDescent="0.2">
      <c r="A806" s="471"/>
      <c r="B806" s="471"/>
      <c r="C806" s="471"/>
      <c r="D806" s="471"/>
      <c r="E806" s="471"/>
      <c r="F806" s="471"/>
      <c r="G806" s="471"/>
      <c r="H806" s="472"/>
      <c r="I806" s="460"/>
      <c r="J806" s="473"/>
      <c r="K806" s="460"/>
      <c r="L806" s="471"/>
      <c r="M806" s="471"/>
      <c r="N806" s="472"/>
      <c r="O806" s="471"/>
    </row>
    <row r="807" spans="1:15" x14ac:dyDescent="0.2">
      <c r="A807" s="471"/>
      <c r="B807" s="471"/>
      <c r="C807" s="471"/>
      <c r="D807" s="471"/>
      <c r="E807" s="471"/>
      <c r="F807" s="471"/>
      <c r="G807" s="471"/>
      <c r="H807" s="472"/>
      <c r="I807" s="460"/>
      <c r="J807" s="473"/>
      <c r="K807" s="460"/>
      <c r="L807" s="471"/>
      <c r="M807" s="471"/>
      <c r="N807" s="472"/>
      <c r="O807" s="471"/>
    </row>
    <row r="808" spans="1:15" x14ac:dyDescent="0.2">
      <c r="A808" s="471"/>
      <c r="B808" s="471"/>
      <c r="C808" s="471"/>
      <c r="D808" s="471"/>
      <c r="E808" s="471"/>
      <c r="F808" s="471"/>
      <c r="G808" s="471"/>
      <c r="H808" s="472"/>
      <c r="I808" s="460"/>
      <c r="J808" s="473"/>
      <c r="K808" s="460"/>
      <c r="L808" s="471"/>
      <c r="M808" s="471"/>
      <c r="N808" s="472"/>
      <c r="O808" s="471"/>
    </row>
    <row r="809" spans="1:15" x14ac:dyDescent="0.2">
      <c r="A809" s="471"/>
      <c r="B809" s="471"/>
      <c r="C809" s="471"/>
      <c r="D809" s="471"/>
      <c r="E809" s="471"/>
      <c r="F809" s="471"/>
      <c r="G809" s="471"/>
      <c r="H809" s="472"/>
      <c r="I809" s="460"/>
      <c r="J809" s="473"/>
      <c r="K809" s="460"/>
      <c r="L809" s="471"/>
      <c r="M809" s="471"/>
      <c r="N809" s="472"/>
      <c r="O809" s="471"/>
    </row>
    <row r="810" spans="1:15" x14ac:dyDescent="0.2">
      <c r="A810" s="471"/>
      <c r="B810" s="471"/>
      <c r="C810" s="471"/>
      <c r="D810" s="471"/>
      <c r="E810" s="471"/>
      <c r="F810" s="471"/>
      <c r="G810" s="471"/>
      <c r="H810" s="472"/>
      <c r="I810" s="460"/>
      <c r="J810" s="473"/>
      <c r="K810" s="460"/>
      <c r="L810" s="471"/>
      <c r="M810" s="471"/>
      <c r="N810" s="472"/>
      <c r="O810" s="471"/>
    </row>
    <row r="811" spans="1:15" x14ac:dyDescent="0.2">
      <c r="A811" s="471"/>
      <c r="B811" s="471"/>
      <c r="C811" s="471"/>
      <c r="D811" s="471"/>
      <c r="E811" s="471"/>
      <c r="F811" s="471"/>
      <c r="G811" s="471"/>
      <c r="H811" s="472"/>
      <c r="I811" s="460"/>
      <c r="J811" s="473"/>
      <c r="K811" s="460"/>
      <c r="L811" s="471"/>
      <c r="M811" s="471"/>
      <c r="N811" s="472"/>
      <c r="O811" s="471"/>
    </row>
    <row r="812" spans="1:15" x14ac:dyDescent="0.2">
      <c r="A812" s="471"/>
      <c r="B812" s="471"/>
      <c r="C812" s="471"/>
      <c r="D812" s="471"/>
      <c r="E812" s="471"/>
      <c r="F812" s="471"/>
      <c r="G812" s="471"/>
      <c r="H812" s="472"/>
      <c r="I812" s="460"/>
      <c r="J812" s="473"/>
      <c r="K812" s="460"/>
      <c r="L812" s="471"/>
      <c r="M812" s="471"/>
      <c r="N812" s="472"/>
      <c r="O812" s="471"/>
    </row>
    <row r="813" spans="1:15" x14ac:dyDescent="0.2">
      <c r="A813" s="471"/>
      <c r="B813" s="471"/>
      <c r="C813" s="471"/>
      <c r="D813" s="471"/>
      <c r="E813" s="471"/>
      <c r="F813" s="471"/>
      <c r="G813" s="471"/>
      <c r="H813" s="472"/>
      <c r="I813" s="460"/>
      <c r="J813" s="473"/>
      <c r="K813" s="460"/>
      <c r="L813" s="471"/>
      <c r="M813" s="471"/>
      <c r="N813" s="472"/>
      <c r="O813" s="471"/>
    </row>
    <row r="814" spans="1:15" x14ac:dyDescent="0.2">
      <c r="A814" s="471"/>
      <c r="B814" s="471"/>
      <c r="C814" s="471"/>
      <c r="D814" s="471"/>
      <c r="E814" s="471"/>
      <c r="F814" s="471"/>
      <c r="G814" s="471"/>
      <c r="H814" s="472"/>
      <c r="I814" s="460"/>
      <c r="J814" s="473"/>
      <c r="K814" s="460"/>
      <c r="L814" s="471"/>
      <c r="M814" s="471"/>
      <c r="N814" s="472"/>
      <c r="O814" s="471"/>
    </row>
    <row r="815" spans="1:15" x14ac:dyDescent="0.2">
      <c r="A815" s="471"/>
      <c r="B815" s="471"/>
      <c r="C815" s="471"/>
      <c r="D815" s="471"/>
      <c r="E815" s="471"/>
      <c r="F815" s="471"/>
      <c r="G815" s="471"/>
      <c r="H815" s="472"/>
      <c r="I815" s="460"/>
      <c r="J815" s="473"/>
      <c r="K815" s="460"/>
      <c r="L815" s="471"/>
      <c r="M815" s="471"/>
      <c r="N815" s="472"/>
      <c r="O815" s="471"/>
    </row>
    <row r="816" spans="1:15" x14ac:dyDescent="0.2">
      <c r="A816" s="471"/>
      <c r="B816" s="471"/>
      <c r="C816" s="471"/>
      <c r="D816" s="471"/>
      <c r="E816" s="471"/>
      <c r="F816" s="471"/>
      <c r="G816" s="471"/>
      <c r="H816" s="472"/>
      <c r="I816" s="460"/>
      <c r="J816" s="473"/>
      <c r="K816" s="460"/>
      <c r="L816" s="471"/>
      <c r="M816" s="471"/>
      <c r="N816" s="472"/>
      <c r="O816" s="471"/>
    </row>
    <row r="817" spans="1:15" x14ac:dyDescent="0.2">
      <c r="A817" s="471"/>
      <c r="B817" s="471"/>
      <c r="C817" s="471"/>
      <c r="D817" s="471"/>
      <c r="E817" s="471"/>
      <c r="F817" s="471"/>
      <c r="G817" s="471"/>
      <c r="H817" s="472"/>
      <c r="I817" s="460"/>
      <c r="J817" s="473"/>
      <c r="K817" s="460"/>
      <c r="L817" s="471"/>
      <c r="M817" s="471"/>
      <c r="N817" s="472"/>
      <c r="O817" s="471"/>
    </row>
    <row r="818" spans="1:15" x14ac:dyDescent="0.2">
      <c r="A818" s="471"/>
      <c r="B818" s="471"/>
      <c r="C818" s="471"/>
      <c r="D818" s="471"/>
      <c r="E818" s="471"/>
      <c r="F818" s="471"/>
      <c r="G818" s="471"/>
      <c r="H818" s="472"/>
      <c r="I818" s="460"/>
      <c r="J818" s="473"/>
      <c r="K818" s="460"/>
      <c r="L818" s="471"/>
      <c r="M818" s="471"/>
      <c r="N818" s="472"/>
      <c r="O818" s="471"/>
    </row>
    <row r="819" spans="1:15" x14ac:dyDescent="0.2">
      <c r="A819" s="471"/>
      <c r="B819" s="471"/>
      <c r="C819" s="471"/>
      <c r="D819" s="471"/>
      <c r="E819" s="471"/>
      <c r="F819" s="471"/>
      <c r="G819" s="471"/>
      <c r="H819" s="472"/>
      <c r="I819" s="460"/>
      <c r="J819" s="473"/>
      <c r="K819" s="460"/>
      <c r="L819" s="471"/>
      <c r="M819" s="471"/>
      <c r="N819" s="472"/>
      <c r="O819" s="471"/>
    </row>
    <row r="820" spans="1:15" x14ac:dyDescent="0.2">
      <c r="A820" s="471"/>
      <c r="B820" s="471"/>
      <c r="C820" s="471"/>
      <c r="D820" s="471"/>
      <c r="E820" s="471"/>
      <c r="F820" s="471"/>
      <c r="G820" s="471"/>
      <c r="H820" s="472"/>
      <c r="I820" s="460"/>
      <c r="J820" s="473"/>
      <c r="K820" s="460"/>
      <c r="L820" s="471"/>
      <c r="M820" s="471"/>
      <c r="N820" s="472"/>
      <c r="O820" s="471"/>
    </row>
    <row r="821" spans="1:15" x14ac:dyDescent="0.2">
      <c r="A821" s="471"/>
      <c r="B821" s="471"/>
      <c r="C821" s="471"/>
      <c r="D821" s="471"/>
      <c r="E821" s="471"/>
      <c r="F821" s="471"/>
      <c r="G821" s="471"/>
      <c r="H821" s="472"/>
      <c r="I821" s="460"/>
      <c r="J821" s="473"/>
      <c r="K821" s="460"/>
      <c r="L821" s="471"/>
      <c r="M821" s="471"/>
      <c r="N821" s="472"/>
      <c r="O821" s="471"/>
    </row>
    <row r="822" spans="1:15" x14ac:dyDescent="0.2">
      <c r="A822" s="471"/>
      <c r="B822" s="471"/>
      <c r="C822" s="471"/>
      <c r="D822" s="471"/>
      <c r="E822" s="471"/>
      <c r="F822" s="471"/>
      <c r="G822" s="471"/>
      <c r="H822" s="472"/>
      <c r="I822" s="460"/>
      <c r="J822" s="473"/>
      <c r="K822" s="460"/>
      <c r="L822" s="471"/>
      <c r="M822" s="471"/>
      <c r="N822" s="472"/>
      <c r="O822" s="471"/>
    </row>
    <row r="823" spans="1:15" x14ac:dyDescent="0.2">
      <c r="A823" s="471"/>
      <c r="B823" s="471"/>
      <c r="C823" s="471"/>
      <c r="D823" s="471"/>
      <c r="E823" s="471"/>
      <c r="F823" s="471"/>
      <c r="G823" s="471"/>
      <c r="H823" s="472"/>
      <c r="I823" s="460"/>
      <c r="J823" s="473"/>
      <c r="K823" s="460"/>
      <c r="L823" s="471"/>
      <c r="M823" s="471"/>
      <c r="N823" s="472"/>
      <c r="O823" s="471"/>
    </row>
    <row r="824" spans="1:15" x14ac:dyDescent="0.2">
      <c r="A824" s="471"/>
      <c r="B824" s="471"/>
      <c r="C824" s="471"/>
      <c r="D824" s="471"/>
      <c r="E824" s="471"/>
      <c r="F824" s="471"/>
      <c r="G824" s="471"/>
      <c r="H824" s="472"/>
      <c r="I824" s="460"/>
      <c r="J824" s="473"/>
      <c r="K824" s="460"/>
      <c r="L824" s="471"/>
      <c r="M824" s="471"/>
      <c r="N824" s="472"/>
      <c r="O824" s="471"/>
    </row>
    <row r="825" spans="1:15" x14ac:dyDescent="0.2">
      <c r="A825" s="471"/>
      <c r="B825" s="471"/>
      <c r="C825" s="471"/>
      <c r="D825" s="471"/>
      <c r="E825" s="471"/>
      <c r="F825" s="471"/>
      <c r="G825" s="471"/>
      <c r="H825" s="472"/>
      <c r="I825" s="460"/>
      <c r="J825" s="473"/>
      <c r="K825" s="460"/>
      <c r="L825" s="471"/>
      <c r="M825" s="471"/>
      <c r="N825" s="472"/>
      <c r="O825" s="471"/>
    </row>
    <row r="826" spans="1:15" x14ac:dyDescent="0.2">
      <c r="A826" s="471"/>
      <c r="B826" s="471"/>
      <c r="C826" s="471"/>
      <c r="D826" s="471"/>
      <c r="E826" s="471"/>
      <c r="F826" s="471"/>
      <c r="G826" s="471"/>
      <c r="H826" s="472"/>
      <c r="I826" s="460"/>
      <c r="J826" s="473"/>
      <c r="K826" s="460"/>
      <c r="L826" s="471"/>
      <c r="M826" s="471"/>
      <c r="N826" s="472"/>
      <c r="O826" s="471"/>
    </row>
    <row r="827" spans="1:15" x14ac:dyDescent="0.2">
      <c r="A827" s="471"/>
      <c r="B827" s="471"/>
      <c r="C827" s="471"/>
      <c r="D827" s="471"/>
      <c r="E827" s="471"/>
      <c r="F827" s="471"/>
      <c r="G827" s="471"/>
      <c r="H827" s="472"/>
      <c r="I827" s="460"/>
      <c r="J827" s="473"/>
      <c r="K827" s="460"/>
      <c r="L827" s="471"/>
      <c r="M827" s="471"/>
      <c r="N827" s="472"/>
      <c r="O827" s="471"/>
    </row>
    <row r="828" spans="1:15" x14ac:dyDescent="0.2">
      <c r="A828" s="471"/>
      <c r="B828" s="471"/>
      <c r="C828" s="471"/>
      <c r="D828" s="471"/>
      <c r="E828" s="471"/>
      <c r="F828" s="471"/>
      <c r="G828" s="471"/>
      <c r="H828" s="472"/>
      <c r="I828" s="460"/>
      <c r="J828" s="473"/>
      <c r="K828" s="460"/>
      <c r="L828" s="471"/>
      <c r="M828" s="471"/>
      <c r="N828" s="472"/>
      <c r="O828" s="471"/>
    </row>
    <row r="829" spans="1:15" x14ac:dyDescent="0.2">
      <c r="A829" s="471"/>
      <c r="B829" s="471"/>
      <c r="C829" s="471"/>
      <c r="D829" s="471"/>
      <c r="E829" s="471"/>
      <c r="F829" s="471"/>
      <c r="G829" s="471"/>
      <c r="H829" s="472"/>
      <c r="I829" s="460"/>
      <c r="J829" s="473"/>
      <c r="K829" s="460"/>
      <c r="L829" s="471"/>
      <c r="M829" s="471"/>
      <c r="N829" s="472"/>
      <c r="O829" s="471"/>
    </row>
    <row r="830" spans="1:15" x14ac:dyDescent="0.2">
      <c r="A830" s="471"/>
      <c r="B830" s="471"/>
      <c r="C830" s="471"/>
      <c r="D830" s="471"/>
      <c r="E830" s="471"/>
      <c r="F830" s="471"/>
      <c r="G830" s="471"/>
      <c r="H830" s="472"/>
      <c r="I830" s="460"/>
      <c r="J830" s="473"/>
      <c r="K830" s="460"/>
      <c r="L830" s="471"/>
      <c r="M830" s="471"/>
      <c r="N830" s="472"/>
      <c r="O830" s="471"/>
    </row>
    <row r="831" spans="1:15" x14ac:dyDescent="0.2">
      <c r="A831" s="471"/>
      <c r="B831" s="471"/>
      <c r="C831" s="471"/>
      <c r="D831" s="471"/>
      <c r="E831" s="471"/>
      <c r="F831" s="471"/>
      <c r="G831" s="471"/>
      <c r="H831" s="472"/>
      <c r="I831" s="460"/>
      <c r="J831" s="473"/>
      <c r="K831" s="460"/>
      <c r="L831" s="471"/>
      <c r="M831" s="471"/>
      <c r="N831" s="472"/>
      <c r="O831" s="471"/>
    </row>
    <row r="832" spans="1:15" x14ac:dyDescent="0.2">
      <c r="A832" s="471"/>
      <c r="B832" s="471"/>
      <c r="C832" s="471"/>
      <c r="D832" s="471"/>
      <c r="E832" s="471"/>
      <c r="F832" s="471"/>
      <c r="G832" s="471"/>
      <c r="H832" s="472"/>
      <c r="I832" s="460"/>
      <c r="J832" s="473"/>
      <c r="K832" s="460"/>
      <c r="L832" s="471"/>
      <c r="M832" s="471"/>
      <c r="N832" s="472"/>
      <c r="O832" s="471"/>
    </row>
    <row r="833" spans="1:15" x14ac:dyDescent="0.2">
      <c r="A833" s="471"/>
      <c r="B833" s="471"/>
      <c r="C833" s="471"/>
      <c r="D833" s="471"/>
      <c r="E833" s="471"/>
      <c r="F833" s="471"/>
      <c r="G833" s="471"/>
      <c r="H833" s="472"/>
      <c r="I833" s="460"/>
      <c r="J833" s="473"/>
      <c r="K833" s="460"/>
      <c r="L833" s="471"/>
      <c r="M833" s="471"/>
      <c r="N833" s="472"/>
      <c r="O833" s="471"/>
    </row>
    <row r="834" spans="1:15" x14ac:dyDescent="0.2">
      <c r="A834" s="471"/>
      <c r="B834" s="471"/>
      <c r="C834" s="471"/>
      <c r="D834" s="471"/>
      <c r="E834" s="471"/>
      <c r="F834" s="471"/>
      <c r="G834" s="471"/>
      <c r="H834" s="472"/>
      <c r="I834" s="460"/>
      <c r="J834" s="473"/>
      <c r="K834" s="460"/>
      <c r="L834" s="471"/>
      <c r="M834" s="471"/>
      <c r="N834" s="472"/>
      <c r="O834" s="471"/>
    </row>
    <row r="835" spans="1:15" x14ac:dyDescent="0.2">
      <c r="A835" s="471"/>
      <c r="B835" s="471"/>
      <c r="C835" s="471"/>
      <c r="D835" s="471"/>
      <c r="E835" s="471"/>
      <c r="F835" s="471"/>
      <c r="G835" s="471"/>
      <c r="H835" s="472"/>
      <c r="I835" s="460"/>
      <c r="J835" s="473"/>
      <c r="K835" s="460"/>
      <c r="L835" s="471"/>
      <c r="M835" s="471"/>
      <c r="N835" s="472"/>
      <c r="O835" s="471"/>
    </row>
    <row r="836" spans="1:15" x14ac:dyDescent="0.2">
      <c r="A836" s="471"/>
      <c r="B836" s="471"/>
      <c r="C836" s="471"/>
      <c r="D836" s="471"/>
      <c r="E836" s="471"/>
      <c r="F836" s="471"/>
      <c r="G836" s="471"/>
      <c r="H836" s="472"/>
      <c r="I836" s="460"/>
      <c r="J836" s="473"/>
      <c r="K836" s="460"/>
      <c r="L836" s="471"/>
      <c r="M836" s="471"/>
      <c r="N836" s="472"/>
      <c r="O836" s="471"/>
    </row>
    <row r="837" spans="1:15" x14ac:dyDescent="0.2">
      <c r="A837" s="471"/>
      <c r="B837" s="471"/>
      <c r="C837" s="471"/>
      <c r="D837" s="471"/>
      <c r="E837" s="471"/>
      <c r="F837" s="471"/>
      <c r="G837" s="471"/>
      <c r="H837" s="472"/>
      <c r="I837" s="460"/>
      <c r="J837" s="473"/>
      <c r="K837" s="460"/>
      <c r="L837" s="471"/>
      <c r="M837" s="471"/>
      <c r="N837" s="472"/>
      <c r="O837" s="471"/>
    </row>
    <row r="838" spans="1:15" x14ac:dyDescent="0.2">
      <c r="A838" s="471"/>
      <c r="B838" s="471"/>
      <c r="C838" s="471"/>
      <c r="D838" s="471"/>
      <c r="E838" s="471"/>
      <c r="F838" s="471"/>
      <c r="G838" s="471"/>
      <c r="H838" s="472"/>
      <c r="I838" s="460"/>
      <c r="J838" s="473"/>
      <c r="K838" s="460"/>
      <c r="L838" s="471"/>
      <c r="M838" s="471"/>
      <c r="N838" s="472"/>
      <c r="O838" s="471"/>
    </row>
    <row r="839" spans="1:15" x14ac:dyDescent="0.2">
      <c r="A839" s="471"/>
      <c r="B839" s="471"/>
      <c r="C839" s="471"/>
      <c r="D839" s="471"/>
      <c r="E839" s="471"/>
      <c r="F839" s="471"/>
      <c r="G839" s="471"/>
      <c r="H839" s="472"/>
      <c r="I839" s="460"/>
      <c r="J839" s="473"/>
      <c r="K839" s="460"/>
      <c r="L839" s="471"/>
      <c r="M839" s="471"/>
      <c r="N839" s="472"/>
      <c r="O839" s="471"/>
    </row>
    <row r="840" spans="1:15" x14ac:dyDescent="0.2">
      <c r="A840" s="471"/>
      <c r="B840" s="471"/>
      <c r="C840" s="471"/>
      <c r="D840" s="471"/>
      <c r="E840" s="471"/>
      <c r="F840" s="471"/>
      <c r="G840" s="471"/>
      <c r="H840" s="472"/>
      <c r="I840" s="460"/>
      <c r="J840" s="473"/>
      <c r="K840" s="460"/>
      <c r="L840" s="471"/>
      <c r="M840" s="471"/>
      <c r="N840" s="472"/>
      <c r="O840" s="471"/>
    </row>
    <row r="841" spans="1:15" x14ac:dyDescent="0.2">
      <c r="A841" s="471"/>
      <c r="B841" s="471"/>
      <c r="C841" s="471"/>
      <c r="D841" s="471"/>
      <c r="E841" s="471"/>
      <c r="F841" s="471"/>
      <c r="G841" s="471"/>
      <c r="H841" s="472"/>
      <c r="I841" s="460"/>
      <c r="J841" s="473"/>
      <c r="K841" s="460"/>
      <c r="L841" s="471"/>
      <c r="M841" s="471"/>
      <c r="N841" s="472"/>
      <c r="O841" s="471"/>
    </row>
    <row r="842" spans="1:15" x14ac:dyDescent="0.2">
      <c r="A842" s="471"/>
      <c r="B842" s="471"/>
      <c r="C842" s="471"/>
      <c r="D842" s="471"/>
      <c r="E842" s="471"/>
      <c r="F842" s="471"/>
      <c r="G842" s="471"/>
      <c r="H842" s="472"/>
      <c r="I842" s="460"/>
      <c r="J842" s="473"/>
      <c r="K842" s="460"/>
      <c r="L842" s="471"/>
      <c r="M842" s="471"/>
      <c r="N842" s="472"/>
      <c r="O842" s="471"/>
    </row>
    <row r="843" spans="1:15" x14ac:dyDescent="0.2">
      <c r="A843" s="471"/>
      <c r="B843" s="471"/>
      <c r="C843" s="471"/>
      <c r="D843" s="471"/>
      <c r="E843" s="471"/>
      <c r="F843" s="471"/>
      <c r="G843" s="471"/>
      <c r="H843" s="472"/>
      <c r="I843" s="460"/>
      <c r="J843" s="473"/>
      <c r="K843" s="460"/>
      <c r="L843" s="471"/>
      <c r="M843" s="471"/>
      <c r="N843" s="472"/>
      <c r="O843" s="471"/>
    </row>
    <row r="844" spans="1:15" x14ac:dyDescent="0.2">
      <c r="A844" s="471"/>
      <c r="B844" s="471"/>
      <c r="C844" s="471"/>
      <c r="D844" s="471"/>
      <c r="E844" s="471"/>
      <c r="F844" s="471"/>
      <c r="G844" s="471"/>
      <c r="H844" s="472"/>
      <c r="I844" s="460"/>
      <c r="J844" s="473"/>
      <c r="K844" s="460"/>
      <c r="L844" s="471"/>
      <c r="M844" s="471"/>
      <c r="N844" s="472"/>
      <c r="O844" s="471"/>
    </row>
    <row r="845" spans="1:15" x14ac:dyDescent="0.2">
      <c r="A845" s="471"/>
      <c r="B845" s="471"/>
      <c r="C845" s="471"/>
      <c r="D845" s="471"/>
      <c r="E845" s="471"/>
      <c r="F845" s="471"/>
      <c r="G845" s="471"/>
      <c r="H845" s="472"/>
      <c r="I845" s="460"/>
      <c r="J845" s="473"/>
      <c r="K845" s="460"/>
      <c r="L845" s="471"/>
      <c r="M845" s="471"/>
      <c r="N845" s="472"/>
      <c r="O845" s="471"/>
    </row>
    <row r="846" spans="1:15" x14ac:dyDescent="0.2">
      <c r="A846" s="471"/>
      <c r="B846" s="471"/>
      <c r="C846" s="471"/>
      <c r="D846" s="471"/>
      <c r="E846" s="471"/>
      <c r="F846" s="471"/>
      <c r="G846" s="471"/>
      <c r="H846" s="472"/>
      <c r="I846" s="460"/>
      <c r="J846" s="473"/>
      <c r="K846" s="460"/>
      <c r="L846" s="471"/>
      <c r="M846" s="471"/>
      <c r="N846" s="472"/>
      <c r="O846" s="471"/>
    </row>
    <row r="847" spans="1:15" x14ac:dyDescent="0.2">
      <c r="A847" s="471"/>
      <c r="B847" s="471"/>
      <c r="C847" s="471"/>
      <c r="D847" s="471"/>
      <c r="E847" s="471"/>
      <c r="F847" s="471"/>
      <c r="G847" s="471"/>
      <c r="H847" s="472"/>
      <c r="I847" s="460"/>
      <c r="J847" s="473"/>
      <c r="K847" s="460"/>
      <c r="L847" s="471"/>
      <c r="M847" s="471"/>
      <c r="N847" s="472"/>
      <c r="O847" s="471"/>
    </row>
    <row r="848" spans="1:15" x14ac:dyDescent="0.2">
      <c r="A848" s="471"/>
      <c r="B848" s="471"/>
      <c r="C848" s="471"/>
      <c r="D848" s="471"/>
      <c r="E848" s="471"/>
      <c r="F848" s="471"/>
      <c r="G848" s="471"/>
      <c r="H848" s="472"/>
      <c r="I848" s="460"/>
      <c r="J848" s="473"/>
      <c r="K848" s="460"/>
      <c r="L848" s="471"/>
      <c r="M848" s="471"/>
      <c r="N848" s="472"/>
      <c r="O848" s="471"/>
    </row>
    <row r="849" spans="1:15" x14ac:dyDescent="0.2">
      <c r="A849" s="471"/>
      <c r="B849" s="471"/>
      <c r="C849" s="471"/>
      <c r="D849" s="471"/>
      <c r="E849" s="471"/>
      <c r="F849" s="471"/>
      <c r="G849" s="471"/>
      <c r="H849" s="472"/>
      <c r="I849" s="460"/>
      <c r="J849" s="473"/>
      <c r="K849" s="460"/>
      <c r="L849" s="471"/>
      <c r="M849" s="471"/>
      <c r="N849" s="472"/>
      <c r="O849" s="471"/>
    </row>
    <row r="850" spans="1:15" x14ac:dyDescent="0.2">
      <c r="A850" s="471"/>
      <c r="B850" s="471"/>
      <c r="C850" s="471"/>
      <c r="D850" s="471"/>
      <c r="E850" s="471"/>
      <c r="F850" s="471"/>
      <c r="G850" s="471"/>
      <c r="H850" s="472"/>
      <c r="I850" s="460"/>
      <c r="J850" s="473"/>
      <c r="K850" s="460"/>
      <c r="L850" s="471"/>
      <c r="M850" s="471"/>
      <c r="N850" s="472"/>
      <c r="O850" s="471"/>
    </row>
    <row r="851" spans="1:15" x14ac:dyDescent="0.2">
      <c r="A851" s="471"/>
      <c r="B851" s="471"/>
      <c r="C851" s="471"/>
      <c r="D851" s="471"/>
      <c r="E851" s="471"/>
      <c r="F851" s="471"/>
      <c r="G851" s="471"/>
      <c r="H851" s="472"/>
      <c r="I851" s="460"/>
      <c r="J851" s="473"/>
      <c r="K851" s="460"/>
      <c r="L851" s="471"/>
      <c r="M851" s="471"/>
      <c r="N851" s="472"/>
      <c r="O851" s="471"/>
    </row>
    <row r="852" spans="1:15" x14ac:dyDescent="0.2">
      <c r="A852" s="471"/>
      <c r="B852" s="471"/>
      <c r="C852" s="471"/>
      <c r="D852" s="471"/>
      <c r="E852" s="471"/>
      <c r="F852" s="471"/>
      <c r="G852" s="471"/>
      <c r="H852" s="472"/>
      <c r="I852" s="460"/>
      <c r="J852" s="473"/>
      <c r="K852" s="460"/>
      <c r="L852" s="471"/>
      <c r="M852" s="471"/>
      <c r="N852" s="472"/>
      <c r="O852" s="471"/>
    </row>
    <row r="853" spans="1:15" x14ac:dyDescent="0.2">
      <c r="A853" s="471"/>
      <c r="B853" s="471"/>
      <c r="C853" s="471"/>
      <c r="D853" s="471"/>
      <c r="E853" s="471"/>
      <c r="F853" s="471"/>
      <c r="G853" s="471"/>
      <c r="H853" s="472"/>
      <c r="I853" s="460"/>
      <c r="J853" s="473"/>
      <c r="K853" s="460"/>
      <c r="L853" s="471"/>
      <c r="M853" s="471"/>
      <c r="N853" s="472"/>
      <c r="O853" s="471"/>
    </row>
    <row r="854" spans="1:15" x14ac:dyDescent="0.2">
      <c r="A854" s="471"/>
      <c r="B854" s="471"/>
      <c r="C854" s="471"/>
      <c r="D854" s="471"/>
      <c r="E854" s="471"/>
      <c r="F854" s="471"/>
      <c r="G854" s="471"/>
      <c r="H854" s="472"/>
      <c r="I854" s="460"/>
      <c r="J854" s="473"/>
      <c r="K854" s="460"/>
      <c r="L854" s="471"/>
      <c r="M854" s="471"/>
      <c r="N854" s="472"/>
      <c r="O854" s="471"/>
    </row>
    <row r="855" spans="1:15" x14ac:dyDescent="0.2">
      <c r="A855" s="471"/>
      <c r="B855" s="471"/>
      <c r="C855" s="471"/>
      <c r="D855" s="471"/>
      <c r="E855" s="471"/>
      <c r="F855" s="471"/>
      <c r="G855" s="471"/>
      <c r="H855" s="472"/>
      <c r="I855" s="460"/>
      <c r="J855" s="473"/>
      <c r="K855" s="460"/>
      <c r="L855" s="471"/>
      <c r="M855" s="471"/>
      <c r="N855" s="472"/>
      <c r="O855" s="471"/>
    </row>
    <row r="856" spans="1:15" x14ac:dyDescent="0.2">
      <c r="A856" s="471"/>
      <c r="B856" s="471"/>
      <c r="C856" s="471"/>
      <c r="D856" s="471"/>
      <c r="E856" s="471"/>
      <c r="F856" s="471"/>
      <c r="G856" s="471"/>
      <c r="H856" s="472"/>
      <c r="I856" s="460"/>
      <c r="J856" s="473"/>
      <c r="K856" s="460"/>
      <c r="L856" s="471"/>
      <c r="M856" s="471"/>
      <c r="N856" s="472"/>
      <c r="O856" s="471"/>
    </row>
    <row r="857" spans="1:15" x14ac:dyDescent="0.2">
      <c r="A857" s="471"/>
      <c r="B857" s="471"/>
      <c r="C857" s="471"/>
      <c r="D857" s="471"/>
      <c r="E857" s="471"/>
      <c r="F857" s="471"/>
      <c r="G857" s="471"/>
      <c r="H857" s="472"/>
      <c r="I857" s="460"/>
      <c r="J857" s="473"/>
      <c r="K857" s="460"/>
      <c r="L857" s="471"/>
      <c r="M857" s="471"/>
      <c r="N857" s="472"/>
      <c r="O857" s="471"/>
    </row>
    <row r="858" spans="1:15" x14ac:dyDescent="0.2">
      <c r="A858" s="471"/>
      <c r="B858" s="471"/>
      <c r="C858" s="471"/>
      <c r="D858" s="471"/>
      <c r="E858" s="471"/>
      <c r="F858" s="471"/>
      <c r="G858" s="471"/>
      <c r="H858" s="472"/>
      <c r="I858" s="460"/>
      <c r="J858" s="473"/>
      <c r="K858" s="460"/>
      <c r="L858" s="471"/>
      <c r="M858" s="471"/>
      <c r="N858" s="472"/>
      <c r="O858" s="471"/>
    </row>
    <row r="859" spans="1:15" x14ac:dyDescent="0.2">
      <c r="A859" s="471"/>
      <c r="B859" s="471"/>
      <c r="C859" s="471"/>
      <c r="D859" s="471"/>
      <c r="E859" s="471"/>
      <c r="F859" s="471"/>
      <c r="G859" s="471"/>
      <c r="H859" s="472"/>
      <c r="I859" s="460"/>
      <c r="J859" s="473"/>
      <c r="K859" s="460"/>
      <c r="L859" s="471"/>
      <c r="M859" s="471"/>
      <c r="N859" s="472"/>
      <c r="O859" s="471"/>
    </row>
    <row r="860" spans="1:15" x14ac:dyDescent="0.2">
      <c r="A860" s="471"/>
      <c r="B860" s="471"/>
      <c r="C860" s="471"/>
      <c r="D860" s="471"/>
      <c r="E860" s="471"/>
      <c r="F860" s="471"/>
      <c r="G860" s="471"/>
      <c r="H860" s="472"/>
      <c r="I860" s="460"/>
      <c r="J860" s="473"/>
      <c r="K860" s="460"/>
      <c r="L860" s="471"/>
      <c r="M860" s="471"/>
      <c r="N860" s="472"/>
      <c r="O860" s="471"/>
    </row>
    <row r="861" spans="1:15" x14ac:dyDescent="0.2">
      <c r="A861" s="471"/>
      <c r="B861" s="471"/>
      <c r="C861" s="471"/>
      <c r="D861" s="471"/>
      <c r="E861" s="471"/>
      <c r="F861" s="471"/>
      <c r="G861" s="471"/>
      <c r="H861" s="472"/>
      <c r="I861" s="460"/>
      <c r="J861" s="473"/>
      <c r="K861" s="460"/>
      <c r="L861" s="471"/>
      <c r="M861" s="471"/>
      <c r="N861" s="472"/>
      <c r="O861" s="471"/>
    </row>
    <row r="862" spans="1:15" x14ac:dyDescent="0.2">
      <c r="A862" s="471"/>
      <c r="B862" s="471"/>
      <c r="C862" s="471"/>
      <c r="D862" s="471"/>
      <c r="E862" s="471"/>
      <c r="F862" s="471"/>
      <c r="G862" s="471"/>
      <c r="H862" s="472"/>
      <c r="I862" s="460"/>
      <c r="J862" s="473"/>
      <c r="K862" s="460"/>
      <c r="L862" s="471"/>
      <c r="M862" s="471"/>
      <c r="N862" s="472"/>
      <c r="O862" s="471"/>
    </row>
    <row r="863" spans="1:15" x14ac:dyDescent="0.2">
      <c r="A863" s="471"/>
      <c r="B863" s="471"/>
      <c r="C863" s="471"/>
      <c r="D863" s="471"/>
      <c r="E863" s="471"/>
      <c r="F863" s="471"/>
      <c r="G863" s="471"/>
      <c r="H863" s="472"/>
      <c r="I863" s="460"/>
      <c r="J863" s="473"/>
      <c r="K863" s="460"/>
      <c r="L863" s="471"/>
      <c r="M863" s="471"/>
      <c r="N863" s="472"/>
      <c r="O863" s="471"/>
    </row>
    <row r="864" spans="1:15" x14ac:dyDescent="0.2">
      <c r="A864" s="471"/>
      <c r="B864" s="471"/>
      <c r="C864" s="471"/>
      <c r="D864" s="471"/>
      <c r="E864" s="471"/>
      <c r="F864" s="471"/>
      <c r="G864" s="471"/>
      <c r="H864" s="472"/>
      <c r="I864" s="460"/>
      <c r="J864" s="473"/>
      <c r="K864" s="460"/>
      <c r="L864" s="471"/>
      <c r="M864" s="471"/>
      <c r="N864" s="472"/>
      <c r="O864" s="471"/>
    </row>
    <row r="865" spans="1:15" x14ac:dyDescent="0.2">
      <c r="A865" s="471"/>
      <c r="B865" s="471"/>
      <c r="C865" s="471"/>
      <c r="D865" s="471"/>
      <c r="E865" s="471"/>
      <c r="F865" s="471"/>
      <c r="G865" s="471"/>
      <c r="H865" s="472"/>
      <c r="I865" s="460"/>
      <c r="J865" s="473"/>
      <c r="K865" s="460"/>
      <c r="L865" s="471"/>
      <c r="M865" s="471"/>
      <c r="N865" s="472"/>
      <c r="O865" s="471"/>
    </row>
    <row r="866" spans="1:15" x14ac:dyDescent="0.2">
      <c r="A866" s="471"/>
      <c r="B866" s="471"/>
      <c r="C866" s="471"/>
      <c r="D866" s="471"/>
      <c r="E866" s="471"/>
      <c r="F866" s="471"/>
      <c r="G866" s="471"/>
      <c r="H866" s="472"/>
      <c r="I866" s="460"/>
      <c r="J866" s="473"/>
      <c r="K866" s="460"/>
      <c r="L866" s="471"/>
      <c r="M866" s="471"/>
      <c r="N866" s="472"/>
      <c r="O866" s="471"/>
    </row>
    <row r="867" spans="1:15" x14ac:dyDescent="0.2">
      <c r="A867" s="471"/>
      <c r="B867" s="471"/>
      <c r="C867" s="471"/>
      <c r="D867" s="471"/>
      <c r="E867" s="471"/>
      <c r="F867" s="471"/>
      <c r="G867" s="471"/>
      <c r="H867" s="472"/>
      <c r="I867" s="460"/>
      <c r="J867" s="473"/>
      <c r="K867" s="460"/>
      <c r="L867" s="471"/>
      <c r="M867" s="471"/>
      <c r="N867" s="472"/>
      <c r="O867" s="471"/>
    </row>
    <row r="868" spans="1:15" x14ac:dyDescent="0.2">
      <c r="A868" s="471"/>
      <c r="B868" s="471"/>
      <c r="C868" s="471"/>
      <c r="D868" s="471"/>
      <c r="E868" s="471"/>
      <c r="F868" s="471"/>
      <c r="G868" s="471"/>
      <c r="H868" s="472"/>
      <c r="I868" s="460"/>
      <c r="J868" s="473"/>
      <c r="K868" s="460"/>
      <c r="L868" s="471"/>
      <c r="M868" s="471"/>
      <c r="N868" s="472"/>
      <c r="O868" s="471"/>
    </row>
    <row r="869" spans="1:15" x14ac:dyDescent="0.2">
      <c r="A869" s="471"/>
      <c r="B869" s="471"/>
      <c r="C869" s="471"/>
      <c r="D869" s="471"/>
      <c r="E869" s="471"/>
      <c r="F869" s="471"/>
      <c r="G869" s="471"/>
      <c r="H869" s="472"/>
      <c r="I869" s="460"/>
      <c r="J869" s="473"/>
      <c r="K869" s="460"/>
      <c r="L869" s="471"/>
      <c r="M869" s="471"/>
      <c r="N869" s="472"/>
      <c r="O869" s="471"/>
    </row>
    <row r="870" spans="1:15" x14ac:dyDescent="0.2">
      <c r="A870" s="471"/>
      <c r="B870" s="471"/>
      <c r="C870" s="471"/>
      <c r="D870" s="471"/>
      <c r="E870" s="471"/>
      <c r="F870" s="471"/>
      <c r="G870" s="471"/>
      <c r="H870" s="472"/>
      <c r="I870" s="460"/>
      <c r="J870" s="473"/>
      <c r="K870" s="460"/>
      <c r="L870" s="471"/>
      <c r="M870" s="471"/>
      <c r="N870" s="472"/>
      <c r="O870" s="471"/>
    </row>
    <row r="871" spans="1:15" x14ac:dyDescent="0.2">
      <c r="A871" s="471"/>
      <c r="B871" s="471"/>
      <c r="C871" s="471"/>
      <c r="D871" s="471"/>
      <c r="E871" s="471"/>
      <c r="F871" s="471"/>
      <c r="G871" s="471"/>
      <c r="H871" s="472"/>
      <c r="I871" s="460"/>
      <c r="J871" s="473"/>
      <c r="K871" s="460"/>
      <c r="L871" s="471"/>
      <c r="M871" s="471"/>
      <c r="N871" s="472"/>
      <c r="O871" s="471"/>
    </row>
    <row r="872" spans="1:15" x14ac:dyDescent="0.2">
      <c r="A872" s="471"/>
      <c r="B872" s="471"/>
      <c r="C872" s="471"/>
      <c r="D872" s="471"/>
      <c r="E872" s="471"/>
      <c r="F872" s="471"/>
      <c r="G872" s="471"/>
      <c r="H872" s="472"/>
      <c r="I872" s="460"/>
      <c r="J872" s="473"/>
      <c r="K872" s="460"/>
      <c r="L872" s="471"/>
      <c r="M872" s="471"/>
      <c r="N872" s="472"/>
      <c r="O872" s="471"/>
    </row>
    <row r="873" spans="1:15" x14ac:dyDescent="0.2">
      <c r="A873" s="471"/>
      <c r="B873" s="471"/>
      <c r="C873" s="471"/>
      <c r="D873" s="471"/>
      <c r="E873" s="471"/>
      <c r="F873" s="471"/>
      <c r="G873" s="471"/>
      <c r="H873" s="472"/>
      <c r="I873" s="460"/>
      <c r="J873" s="473"/>
      <c r="K873" s="460"/>
      <c r="L873" s="471"/>
      <c r="M873" s="471"/>
      <c r="N873" s="472"/>
      <c r="O873" s="471"/>
    </row>
    <row r="874" spans="1:15" x14ac:dyDescent="0.2">
      <c r="A874" s="471"/>
      <c r="B874" s="471"/>
      <c r="C874" s="471"/>
      <c r="D874" s="471"/>
      <c r="E874" s="471"/>
      <c r="F874" s="471"/>
      <c r="G874" s="471"/>
      <c r="H874" s="472"/>
      <c r="I874" s="460"/>
      <c r="J874" s="473"/>
      <c r="K874" s="460"/>
      <c r="L874" s="471"/>
      <c r="M874" s="471"/>
      <c r="N874" s="472"/>
      <c r="O874" s="471"/>
    </row>
    <row r="875" spans="1:15" x14ac:dyDescent="0.2">
      <c r="A875" s="471"/>
      <c r="B875" s="471"/>
      <c r="C875" s="471"/>
      <c r="D875" s="471"/>
      <c r="E875" s="471"/>
      <c r="F875" s="471"/>
      <c r="G875" s="471"/>
      <c r="H875" s="472"/>
      <c r="I875" s="460"/>
      <c r="J875" s="473"/>
      <c r="K875" s="460"/>
      <c r="L875" s="471"/>
      <c r="M875" s="471"/>
      <c r="N875" s="472"/>
      <c r="O875" s="471"/>
    </row>
    <row r="876" spans="1:15" x14ac:dyDescent="0.2">
      <c r="A876" s="471"/>
      <c r="B876" s="471"/>
      <c r="C876" s="471"/>
      <c r="D876" s="471"/>
      <c r="E876" s="471"/>
      <c r="F876" s="471"/>
      <c r="G876" s="471"/>
      <c r="H876" s="472"/>
      <c r="I876" s="460"/>
      <c r="J876" s="473"/>
      <c r="K876" s="460"/>
      <c r="L876" s="471"/>
      <c r="M876" s="471"/>
      <c r="N876" s="472"/>
      <c r="O876" s="471"/>
    </row>
    <row r="877" spans="1:15" x14ac:dyDescent="0.2">
      <c r="A877" s="471"/>
      <c r="B877" s="471"/>
      <c r="C877" s="471"/>
      <c r="D877" s="471"/>
      <c r="E877" s="471"/>
      <c r="F877" s="471"/>
      <c r="G877" s="471"/>
      <c r="H877" s="472"/>
      <c r="I877" s="460"/>
      <c r="J877" s="473"/>
      <c r="K877" s="460"/>
      <c r="L877" s="471"/>
      <c r="M877" s="471"/>
      <c r="N877" s="472"/>
      <c r="O877" s="471"/>
    </row>
    <row r="878" spans="1:15" x14ac:dyDescent="0.2">
      <c r="A878" s="471"/>
      <c r="B878" s="471"/>
      <c r="C878" s="471"/>
      <c r="D878" s="471"/>
      <c r="E878" s="471"/>
      <c r="F878" s="471"/>
      <c r="G878" s="471"/>
      <c r="H878" s="472"/>
      <c r="I878" s="460"/>
      <c r="J878" s="473"/>
      <c r="K878" s="460"/>
      <c r="L878" s="471"/>
      <c r="M878" s="471"/>
      <c r="N878" s="472"/>
      <c r="O878" s="471"/>
    </row>
    <row r="879" spans="1:15" x14ac:dyDescent="0.2">
      <c r="A879" s="471"/>
      <c r="B879" s="471"/>
      <c r="C879" s="471"/>
      <c r="D879" s="471"/>
      <c r="E879" s="471"/>
      <c r="F879" s="471"/>
      <c r="G879" s="471"/>
      <c r="H879" s="472"/>
      <c r="I879" s="460"/>
      <c r="J879" s="473"/>
      <c r="K879" s="460"/>
      <c r="L879" s="471"/>
      <c r="M879" s="471"/>
      <c r="N879" s="472"/>
      <c r="O879" s="471"/>
    </row>
    <row r="880" spans="1:15" x14ac:dyDescent="0.2">
      <c r="A880" s="471"/>
      <c r="B880" s="471"/>
      <c r="C880" s="471"/>
      <c r="D880" s="471"/>
      <c r="E880" s="471"/>
      <c r="F880" s="471"/>
      <c r="G880" s="471"/>
      <c r="H880" s="472"/>
      <c r="I880" s="460"/>
      <c r="J880" s="473"/>
      <c r="K880" s="460"/>
      <c r="L880" s="471"/>
      <c r="M880" s="471"/>
      <c r="N880" s="472"/>
      <c r="O880" s="471"/>
    </row>
    <row r="881" spans="1:15" x14ac:dyDescent="0.2">
      <c r="A881" s="471"/>
      <c r="B881" s="471"/>
      <c r="C881" s="471"/>
      <c r="D881" s="471"/>
      <c r="E881" s="471"/>
      <c r="F881" s="471"/>
      <c r="G881" s="471"/>
      <c r="H881" s="472"/>
      <c r="I881" s="460"/>
      <c r="J881" s="473"/>
      <c r="K881" s="460"/>
      <c r="L881" s="471"/>
      <c r="M881" s="471"/>
      <c r="N881" s="472"/>
      <c r="O881" s="471"/>
    </row>
    <row r="882" spans="1:15" x14ac:dyDescent="0.2">
      <c r="A882" s="471"/>
      <c r="B882" s="471"/>
      <c r="C882" s="471"/>
      <c r="D882" s="471"/>
      <c r="E882" s="471"/>
      <c r="F882" s="471"/>
      <c r="G882" s="471"/>
      <c r="H882" s="472"/>
      <c r="I882" s="460"/>
      <c r="J882" s="473"/>
      <c r="K882" s="460"/>
      <c r="L882" s="471"/>
      <c r="M882" s="471"/>
      <c r="N882" s="472"/>
      <c r="O882" s="471"/>
    </row>
    <row r="883" spans="1:15" x14ac:dyDescent="0.2">
      <c r="A883" s="471"/>
      <c r="B883" s="471"/>
      <c r="C883" s="471"/>
      <c r="D883" s="471"/>
      <c r="E883" s="471"/>
      <c r="F883" s="471"/>
      <c r="G883" s="471"/>
      <c r="H883" s="472"/>
      <c r="I883" s="460"/>
      <c r="J883" s="473"/>
      <c r="K883" s="460"/>
      <c r="L883" s="471"/>
      <c r="M883" s="471"/>
      <c r="N883" s="472"/>
      <c r="O883" s="471"/>
    </row>
    <row r="884" spans="1:15" x14ac:dyDescent="0.2">
      <c r="A884" s="471"/>
      <c r="B884" s="471"/>
      <c r="C884" s="471"/>
      <c r="D884" s="471"/>
      <c r="E884" s="471"/>
      <c r="F884" s="471"/>
      <c r="G884" s="471"/>
      <c r="H884" s="472"/>
      <c r="I884" s="460"/>
      <c r="J884" s="473"/>
      <c r="K884" s="460"/>
      <c r="L884" s="471"/>
      <c r="M884" s="471"/>
      <c r="N884" s="472"/>
      <c r="O884" s="471"/>
    </row>
    <row r="885" spans="1:15" x14ac:dyDescent="0.2">
      <c r="A885" s="471"/>
      <c r="B885" s="471"/>
      <c r="C885" s="471"/>
      <c r="D885" s="471"/>
      <c r="E885" s="471"/>
      <c r="F885" s="471"/>
      <c r="G885" s="471"/>
      <c r="H885" s="472"/>
      <c r="I885" s="460"/>
      <c r="J885" s="473"/>
      <c r="K885" s="460"/>
      <c r="L885" s="471"/>
      <c r="M885" s="471"/>
      <c r="N885" s="472"/>
      <c r="O885" s="471"/>
    </row>
    <row r="886" spans="1:15" x14ac:dyDescent="0.2">
      <c r="A886" s="471"/>
      <c r="B886" s="471"/>
      <c r="C886" s="471"/>
      <c r="D886" s="471"/>
      <c r="E886" s="471"/>
      <c r="F886" s="471"/>
      <c r="G886" s="471"/>
      <c r="H886" s="472"/>
      <c r="I886" s="460"/>
      <c r="J886" s="473"/>
      <c r="K886" s="460"/>
      <c r="L886" s="471"/>
      <c r="M886" s="471"/>
      <c r="N886" s="472"/>
      <c r="O886" s="471"/>
    </row>
    <row r="887" spans="1:15" x14ac:dyDescent="0.2">
      <c r="A887" s="471"/>
      <c r="B887" s="471"/>
      <c r="C887" s="471"/>
      <c r="D887" s="471"/>
      <c r="E887" s="471"/>
      <c r="F887" s="471"/>
      <c r="G887" s="471"/>
      <c r="H887" s="472"/>
      <c r="I887" s="460"/>
      <c r="J887" s="473"/>
      <c r="K887" s="460"/>
      <c r="L887" s="471"/>
      <c r="M887" s="471"/>
      <c r="N887" s="472"/>
      <c r="O887" s="471"/>
    </row>
    <row r="888" spans="1:15" x14ac:dyDescent="0.2">
      <c r="A888" s="471"/>
      <c r="B888" s="471"/>
      <c r="C888" s="471"/>
      <c r="D888" s="471"/>
      <c r="E888" s="471"/>
      <c r="F888" s="471"/>
      <c r="G888" s="471"/>
      <c r="H888" s="472"/>
      <c r="I888" s="460"/>
      <c r="J888" s="473"/>
      <c r="K888" s="460"/>
      <c r="L888" s="471"/>
      <c r="M888" s="471"/>
      <c r="N888" s="472"/>
      <c r="O888" s="471"/>
    </row>
    <row r="889" spans="1:15" x14ac:dyDescent="0.2">
      <c r="A889" s="471"/>
      <c r="B889" s="471"/>
      <c r="C889" s="471"/>
      <c r="D889" s="471"/>
      <c r="E889" s="471"/>
      <c r="F889" s="471"/>
      <c r="G889" s="471"/>
      <c r="H889" s="472"/>
      <c r="I889" s="460"/>
      <c r="J889" s="473"/>
      <c r="K889" s="460"/>
      <c r="L889" s="471"/>
      <c r="M889" s="471"/>
      <c r="N889" s="472"/>
      <c r="O889" s="471"/>
    </row>
    <row r="890" spans="1:15" x14ac:dyDescent="0.2">
      <c r="A890" s="471"/>
      <c r="B890" s="471"/>
      <c r="C890" s="471"/>
      <c r="D890" s="471"/>
      <c r="E890" s="471"/>
      <c r="F890" s="471"/>
      <c r="G890" s="471"/>
      <c r="H890" s="472"/>
      <c r="I890" s="460"/>
      <c r="J890" s="473"/>
      <c r="K890" s="460"/>
      <c r="L890" s="471"/>
      <c r="M890" s="471"/>
      <c r="N890" s="472"/>
      <c r="O890" s="471"/>
    </row>
    <row r="891" spans="1:15" x14ac:dyDescent="0.2">
      <c r="A891" s="471"/>
      <c r="B891" s="471"/>
      <c r="C891" s="471"/>
      <c r="D891" s="471"/>
      <c r="E891" s="471"/>
      <c r="F891" s="471"/>
      <c r="G891" s="471"/>
      <c r="H891" s="472"/>
      <c r="I891" s="460"/>
      <c r="J891" s="473"/>
      <c r="K891" s="460"/>
      <c r="L891" s="471"/>
      <c r="M891" s="471"/>
      <c r="N891" s="472"/>
      <c r="O891" s="471"/>
    </row>
    <row r="892" spans="1:15" x14ac:dyDescent="0.2">
      <c r="A892" s="471"/>
      <c r="B892" s="471"/>
      <c r="C892" s="471"/>
      <c r="D892" s="471"/>
      <c r="E892" s="471"/>
      <c r="F892" s="471"/>
      <c r="G892" s="471"/>
      <c r="H892" s="472"/>
      <c r="I892" s="460"/>
      <c r="J892" s="473"/>
      <c r="K892" s="460"/>
      <c r="L892" s="471"/>
      <c r="M892" s="471"/>
      <c r="N892" s="472"/>
      <c r="O892" s="471"/>
    </row>
    <row r="893" spans="1:15" x14ac:dyDescent="0.2">
      <c r="A893" s="471"/>
      <c r="B893" s="471"/>
      <c r="C893" s="471"/>
      <c r="D893" s="471"/>
      <c r="E893" s="471"/>
      <c r="F893" s="471"/>
      <c r="G893" s="471"/>
      <c r="H893" s="472"/>
      <c r="I893" s="460"/>
      <c r="J893" s="473"/>
      <c r="K893" s="460"/>
      <c r="L893" s="471"/>
      <c r="M893" s="471"/>
      <c r="N893" s="472"/>
      <c r="O893" s="471"/>
    </row>
    <row r="894" spans="1:15" x14ac:dyDescent="0.2">
      <c r="A894" s="471"/>
      <c r="B894" s="471"/>
      <c r="C894" s="471"/>
      <c r="D894" s="471"/>
      <c r="E894" s="471"/>
      <c r="F894" s="471"/>
      <c r="G894" s="471"/>
      <c r="H894" s="472"/>
      <c r="I894" s="460"/>
      <c r="J894" s="473"/>
      <c r="K894" s="460"/>
      <c r="L894" s="471"/>
      <c r="M894" s="471"/>
      <c r="N894" s="472"/>
      <c r="O894" s="471"/>
    </row>
    <row r="895" spans="1:15" x14ac:dyDescent="0.2">
      <c r="A895" s="471"/>
      <c r="B895" s="471"/>
      <c r="C895" s="471"/>
      <c r="D895" s="471"/>
      <c r="E895" s="471"/>
      <c r="F895" s="471"/>
      <c r="G895" s="471"/>
      <c r="H895" s="472"/>
      <c r="I895" s="460"/>
      <c r="J895" s="473"/>
      <c r="K895" s="460"/>
      <c r="L895" s="471"/>
      <c r="M895" s="471"/>
      <c r="N895" s="472"/>
      <c r="O895" s="471"/>
    </row>
    <row r="896" spans="1:15" x14ac:dyDescent="0.2">
      <c r="A896" s="471"/>
      <c r="B896" s="471"/>
      <c r="C896" s="471"/>
      <c r="D896" s="471"/>
      <c r="E896" s="471"/>
      <c r="F896" s="471"/>
      <c r="G896" s="471"/>
      <c r="H896" s="472"/>
      <c r="I896" s="460"/>
      <c r="J896" s="473"/>
      <c r="K896" s="460"/>
      <c r="L896" s="471"/>
      <c r="M896" s="471"/>
      <c r="N896" s="472"/>
      <c r="O896" s="471"/>
    </row>
    <row r="897" spans="1:15" x14ac:dyDescent="0.2">
      <c r="A897" s="471"/>
      <c r="B897" s="471"/>
      <c r="C897" s="471"/>
      <c r="D897" s="471"/>
      <c r="E897" s="471"/>
      <c r="F897" s="471"/>
      <c r="G897" s="471"/>
      <c r="H897" s="472"/>
      <c r="I897" s="460"/>
      <c r="J897" s="473"/>
      <c r="K897" s="460"/>
      <c r="L897" s="471"/>
      <c r="M897" s="471"/>
      <c r="N897" s="472"/>
      <c r="O897" s="471"/>
    </row>
    <row r="898" spans="1:15" x14ac:dyDescent="0.2">
      <c r="A898" s="471"/>
      <c r="B898" s="471"/>
      <c r="C898" s="471"/>
      <c r="D898" s="471"/>
      <c r="E898" s="471"/>
      <c r="F898" s="471"/>
      <c r="G898" s="471"/>
      <c r="H898" s="472"/>
      <c r="I898" s="460"/>
      <c r="J898" s="473"/>
      <c r="K898" s="460"/>
      <c r="L898" s="471"/>
      <c r="M898" s="471"/>
      <c r="N898" s="472"/>
      <c r="O898" s="471"/>
    </row>
    <row r="899" spans="1:15" x14ac:dyDescent="0.2">
      <c r="A899" s="471"/>
      <c r="B899" s="471"/>
      <c r="C899" s="471"/>
      <c r="D899" s="471"/>
      <c r="E899" s="471"/>
      <c r="F899" s="471"/>
      <c r="G899" s="471"/>
      <c r="H899" s="472"/>
      <c r="I899" s="460"/>
      <c r="J899" s="473"/>
      <c r="K899" s="460"/>
      <c r="L899" s="471"/>
      <c r="M899" s="471"/>
      <c r="N899" s="472"/>
      <c r="O899" s="471"/>
    </row>
    <row r="900" spans="1:15" x14ac:dyDescent="0.2">
      <c r="A900" s="471"/>
      <c r="B900" s="471"/>
      <c r="C900" s="471"/>
      <c r="D900" s="471"/>
      <c r="E900" s="471"/>
      <c r="F900" s="471"/>
      <c r="G900" s="471"/>
      <c r="H900" s="472"/>
      <c r="I900" s="460"/>
      <c r="J900" s="473"/>
      <c r="K900" s="460"/>
      <c r="L900" s="471"/>
      <c r="M900" s="471"/>
      <c r="N900" s="472"/>
      <c r="O900" s="471"/>
    </row>
    <row r="901" spans="1:15" x14ac:dyDescent="0.2">
      <c r="A901" s="471"/>
      <c r="B901" s="471"/>
      <c r="C901" s="471"/>
      <c r="D901" s="471"/>
      <c r="E901" s="471"/>
      <c r="F901" s="471"/>
      <c r="G901" s="471"/>
      <c r="H901" s="472"/>
      <c r="I901" s="460"/>
      <c r="J901" s="473"/>
      <c r="K901" s="460"/>
      <c r="L901" s="471"/>
      <c r="M901" s="471"/>
      <c r="N901" s="472"/>
      <c r="O901" s="471"/>
    </row>
    <row r="902" spans="1:15" x14ac:dyDescent="0.2">
      <c r="A902" s="471"/>
      <c r="B902" s="471"/>
      <c r="C902" s="471"/>
      <c r="D902" s="471"/>
      <c r="E902" s="471"/>
      <c r="F902" s="471"/>
      <c r="G902" s="471"/>
      <c r="H902" s="472"/>
      <c r="I902" s="460"/>
      <c r="J902" s="473"/>
      <c r="K902" s="460"/>
      <c r="L902" s="471"/>
      <c r="M902" s="471"/>
      <c r="N902" s="472"/>
      <c r="O902" s="471"/>
    </row>
    <row r="903" spans="1:15" x14ac:dyDescent="0.2">
      <c r="A903" s="471"/>
      <c r="B903" s="471"/>
      <c r="C903" s="471"/>
      <c r="D903" s="471"/>
      <c r="E903" s="471"/>
      <c r="F903" s="471"/>
      <c r="G903" s="471"/>
      <c r="H903" s="472"/>
      <c r="I903" s="460"/>
      <c r="J903" s="473"/>
      <c r="K903" s="460"/>
      <c r="L903" s="471"/>
      <c r="M903" s="471"/>
      <c r="N903" s="472"/>
      <c r="O903" s="471"/>
    </row>
    <row r="904" spans="1:15" x14ac:dyDescent="0.2">
      <c r="A904" s="471"/>
      <c r="B904" s="471"/>
      <c r="C904" s="471"/>
      <c r="D904" s="471"/>
      <c r="E904" s="471"/>
      <c r="F904" s="471"/>
      <c r="G904" s="471"/>
      <c r="H904" s="472"/>
      <c r="I904" s="460"/>
      <c r="J904" s="473"/>
      <c r="K904" s="460"/>
      <c r="L904" s="471"/>
      <c r="M904" s="471"/>
      <c r="N904" s="472"/>
      <c r="O904" s="471"/>
    </row>
    <row r="905" spans="1:15" x14ac:dyDescent="0.2">
      <c r="A905" s="471"/>
      <c r="B905" s="471"/>
      <c r="C905" s="471"/>
      <c r="D905" s="471"/>
      <c r="E905" s="471"/>
      <c r="F905" s="471"/>
      <c r="G905" s="471"/>
      <c r="H905" s="472"/>
      <c r="I905" s="460"/>
      <c r="J905" s="473"/>
      <c r="K905" s="460"/>
      <c r="L905" s="471"/>
      <c r="M905" s="471"/>
      <c r="N905" s="472"/>
      <c r="O905" s="471"/>
    </row>
    <row r="906" spans="1:15" x14ac:dyDescent="0.2">
      <c r="A906" s="471"/>
      <c r="B906" s="471"/>
      <c r="C906" s="471"/>
      <c r="D906" s="471"/>
      <c r="E906" s="471"/>
      <c r="F906" s="471"/>
      <c r="G906" s="471"/>
      <c r="H906" s="472"/>
      <c r="I906" s="460"/>
      <c r="J906" s="473"/>
      <c r="K906" s="460"/>
      <c r="L906" s="471"/>
      <c r="M906" s="471"/>
      <c r="N906" s="472"/>
      <c r="O906" s="471"/>
    </row>
    <row r="907" spans="1:15" x14ac:dyDescent="0.2">
      <c r="A907" s="471"/>
      <c r="B907" s="471"/>
      <c r="C907" s="471"/>
      <c r="D907" s="471"/>
      <c r="E907" s="471"/>
      <c r="F907" s="471"/>
      <c r="G907" s="471"/>
      <c r="H907" s="472"/>
      <c r="I907" s="460"/>
      <c r="J907" s="473"/>
      <c r="K907" s="460"/>
      <c r="L907" s="471"/>
      <c r="M907" s="471"/>
      <c r="N907" s="472"/>
      <c r="O907" s="471"/>
    </row>
    <row r="908" spans="1:15" x14ac:dyDescent="0.2">
      <c r="A908" s="471"/>
      <c r="B908" s="471"/>
      <c r="C908" s="471"/>
      <c r="D908" s="471"/>
      <c r="E908" s="471"/>
      <c r="F908" s="471"/>
      <c r="G908" s="471"/>
      <c r="H908" s="472"/>
      <c r="I908" s="460"/>
      <c r="J908" s="473"/>
      <c r="K908" s="460"/>
      <c r="L908" s="471"/>
      <c r="M908" s="471"/>
      <c r="N908" s="472"/>
      <c r="O908" s="471"/>
    </row>
    <row r="909" spans="1:15" x14ac:dyDescent="0.2">
      <c r="A909" s="471"/>
      <c r="B909" s="471"/>
      <c r="C909" s="471"/>
      <c r="D909" s="471"/>
      <c r="E909" s="471"/>
      <c r="F909" s="471"/>
      <c r="G909" s="471"/>
      <c r="H909" s="472"/>
      <c r="I909" s="460"/>
      <c r="J909" s="473"/>
      <c r="K909" s="460"/>
      <c r="L909" s="471"/>
      <c r="M909" s="471"/>
      <c r="N909" s="472"/>
      <c r="O909" s="471"/>
    </row>
    <row r="910" spans="1:15" x14ac:dyDescent="0.2">
      <c r="A910" s="471"/>
      <c r="B910" s="471"/>
      <c r="C910" s="471"/>
      <c r="D910" s="471"/>
      <c r="E910" s="471"/>
      <c r="F910" s="471"/>
      <c r="G910" s="471"/>
      <c r="H910" s="472"/>
      <c r="I910" s="460"/>
      <c r="J910" s="473"/>
      <c r="K910" s="460"/>
      <c r="L910" s="471"/>
      <c r="M910" s="471"/>
      <c r="N910" s="472"/>
      <c r="O910" s="471"/>
    </row>
    <row r="911" spans="1:15" x14ac:dyDescent="0.2">
      <c r="A911" s="471"/>
      <c r="B911" s="471"/>
      <c r="C911" s="471"/>
      <c r="D911" s="471"/>
      <c r="E911" s="471"/>
      <c r="F911" s="471"/>
      <c r="G911" s="471"/>
      <c r="H911" s="472"/>
      <c r="I911" s="460"/>
      <c r="J911" s="473"/>
      <c r="K911" s="460"/>
      <c r="L911" s="471"/>
      <c r="M911" s="471"/>
      <c r="N911" s="472"/>
      <c r="O911" s="471"/>
    </row>
    <row r="912" spans="1:15" x14ac:dyDescent="0.2">
      <c r="A912" s="471"/>
      <c r="B912" s="471"/>
      <c r="C912" s="471"/>
      <c r="D912" s="471"/>
      <c r="E912" s="471"/>
      <c r="F912" s="471"/>
      <c r="G912" s="471"/>
      <c r="H912" s="472"/>
      <c r="I912" s="460"/>
      <c r="J912" s="473"/>
      <c r="K912" s="460"/>
      <c r="L912" s="471"/>
      <c r="M912" s="471"/>
      <c r="N912" s="472"/>
      <c r="O912" s="471"/>
    </row>
    <row r="913" spans="1:15" x14ac:dyDescent="0.2">
      <c r="A913" s="471"/>
      <c r="B913" s="471"/>
      <c r="C913" s="471"/>
      <c r="D913" s="471"/>
      <c r="E913" s="471"/>
      <c r="F913" s="471"/>
      <c r="G913" s="471"/>
      <c r="H913" s="472"/>
      <c r="I913" s="460"/>
      <c r="J913" s="473"/>
      <c r="K913" s="460"/>
      <c r="L913" s="471"/>
      <c r="M913" s="471"/>
      <c r="N913" s="472"/>
      <c r="O913" s="471"/>
    </row>
    <row r="914" spans="1:15" x14ac:dyDescent="0.2">
      <c r="A914" s="471"/>
      <c r="B914" s="471"/>
      <c r="C914" s="471"/>
      <c r="D914" s="471"/>
      <c r="E914" s="471"/>
      <c r="F914" s="471"/>
      <c r="G914" s="471"/>
      <c r="H914" s="472"/>
      <c r="I914" s="460"/>
      <c r="J914" s="473"/>
      <c r="K914" s="460"/>
      <c r="L914" s="471"/>
      <c r="M914" s="471"/>
      <c r="N914" s="472"/>
      <c r="O914" s="471"/>
    </row>
    <row r="915" spans="1:15" x14ac:dyDescent="0.2">
      <c r="A915" s="471"/>
      <c r="B915" s="471"/>
      <c r="C915" s="471"/>
      <c r="D915" s="471"/>
      <c r="E915" s="471"/>
      <c r="F915" s="471"/>
      <c r="G915" s="471"/>
      <c r="H915" s="472"/>
      <c r="I915" s="460"/>
      <c r="J915" s="473"/>
      <c r="K915" s="460"/>
      <c r="L915" s="471"/>
      <c r="M915" s="471"/>
      <c r="N915" s="472"/>
      <c r="O915" s="471"/>
    </row>
    <row r="916" spans="1:15" x14ac:dyDescent="0.2">
      <c r="A916" s="471"/>
      <c r="B916" s="471"/>
      <c r="C916" s="471"/>
      <c r="D916" s="471"/>
      <c r="E916" s="471"/>
      <c r="F916" s="471"/>
      <c r="G916" s="471"/>
      <c r="H916" s="472"/>
      <c r="I916" s="460"/>
      <c r="J916" s="473"/>
      <c r="K916" s="460"/>
      <c r="L916" s="471"/>
      <c r="M916" s="471"/>
      <c r="N916" s="472"/>
      <c r="O916" s="471"/>
    </row>
    <row r="917" spans="1:15" x14ac:dyDescent="0.2">
      <c r="A917" s="471"/>
      <c r="B917" s="471"/>
      <c r="C917" s="471"/>
      <c r="D917" s="471"/>
      <c r="E917" s="471"/>
      <c r="F917" s="471"/>
      <c r="G917" s="471"/>
      <c r="H917" s="472"/>
      <c r="I917" s="460"/>
      <c r="J917" s="473"/>
      <c r="K917" s="460"/>
      <c r="L917" s="471"/>
      <c r="M917" s="471"/>
      <c r="N917" s="472"/>
      <c r="O917" s="471"/>
    </row>
    <row r="918" spans="1:15" x14ac:dyDescent="0.2">
      <c r="A918" s="471"/>
      <c r="B918" s="471"/>
      <c r="C918" s="471"/>
      <c r="D918" s="471"/>
      <c r="E918" s="471"/>
      <c r="F918" s="471"/>
      <c r="G918" s="471"/>
      <c r="H918" s="472"/>
      <c r="I918" s="460"/>
      <c r="J918" s="473"/>
      <c r="K918" s="460"/>
      <c r="L918" s="471"/>
      <c r="M918" s="471"/>
      <c r="N918" s="472"/>
      <c r="O918" s="471"/>
    </row>
    <row r="919" spans="1:15" x14ac:dyDescent="0.2">
      <c r="A919" s="471"/>
      <c r="B919" s="471"/>
      <c r="C919" s="471"/>
      <c r="D919" s="471"/>
      <c r="E919" s="471"/>
      <c r="F919" s="471"/>
      <c r="G919" s="471"/>
      <c r="H919" s="472"/>
      <c r="I919" s="460"/>
      <c r="J919" s="473"/>
      <c r="K919" s="460"/>
      <c r="L919" s="471"/>
      <c r="M919" s="471"/>
      <c r="N919" s="472"/>
      <c r="O919" s="471"/>
    </row>
    <row r="920" spans="1:15" x14ac:dyDescent="0.2">
      <c r="A920" s="471"/>
      <c r="B920" s="471"/>
      <c r="C920" s="471"/>
      <c r="D920" s="471"/>
      <c r="E920" s="471"/>
      <c r="F920" s="471"/>
      <c r="G920" s="471"/>
      <c r="H920" s="472"/>
      <c r="I920" s="460"/>
      <c r="J920" s="473"/>
      <c r="K920" s="460"/>
      <c r="L920" s="471"/>
      <c r="M920" s="471"/>
      <c r="N920" s="472"/>
      <c r="O920" s="471"/>
    </row>
    <row r="921" spans="1:15" x14ac:dyDescent="0.2">
      <c r="A921" s="471"/>
      <c r="B921" s="471"/>
      <c r="C921" s="471"/>
      <c r="D921" s="471"/>
      <c r="E921" s="471"/>
      <c r="F921" s="471"/>
      <c r="G921" s="471"/>
      <c r="H921" s="472"/>
      <c r="I921" s="460"/>
      <c r="J921" s="473"/>
      <c r="K921" s="460"/>
      <c r="L921" s="471"/>
      <c r="M921" s="471"/>
      <c r="N921" s="472"/>
      <c r="O921" s="471"/>
    </row>
    <row r="922" spans="1:15" x14ac:dyDescent="0.2">
      <c r="A922" s="471"/>
      <c r="B922" s="471"/>
      <c r="C922" s="471"/>
      <c r="D922" s="471"/>
      <c r="E922" s="471"/>
      <c r="F922" s="471"/>
      <c r="G922" s="471"/>
      <c r="H922" s="472"/>
      <c r="I922" s="460"/>
      <c r="J922" s="473"/>
      <c r="K922" s="460"/>
      <c r="L922" s="471"/>
      <c r="M922" s="471"/>
      <c r="N922" s="472"/>
      <c r="O922" s="471"/>
    </row>
    <row r="923" spans="1:15" x14ac:dyDescent="0.2">
      <c r="A923" s="471"/>
      <c r="B923" s="471"/>
      <c r="C923" s="471"/>
      <c r="D923" s="471"/>
      <c r="E923" s="471"/>
      <c r="F923" s="471"/>
      <c r="G923" s="471"/>
      <c r="H923" s="472"/>
      <c r="I923" s="460"/>
      <c r="J923" s="473"/>
      <c r="K923" s="460"/>
      <c r="L923" s="471"/>
      <c r="M923" s="471"/>
      <c r="N923" s="472"/>
      <c r="O923" s="471"/>
    </row>
    <row r="924" spans="1:15" x14ac:dyDescent="0.2">
      <c r="A924" s="471"/>
      <c r="B924" s="471"/>
      <c r="C924" s="471"/>
      <c r="D924" s="471"/>
      <c r="E924" s="471"/>
      <c r="F924" s="471"/>
      <c r="G924" s="471"/>
      <c r="H924" s="472"/>
      <c r="I924" s="460"/>
      <c r="J924" s="473"/>
      <c r="K924" s="460"/>
      <c r="L924" s="471"/>
      <c r="M924" s="471"/>
      <c r="N924" s="472"/>
      <c r="O924" s="471"/>
    </row>
    <row r="925" spans="1:15" x14ac:dyDescent="0.2">
      <c r="A925" s="471"/>
      <c r="B925" s="471"/>
      <c r="C925" s="471"/>
      <c r="D925" s="471"/>
      <c r="E925" s="471"/>
      <c r="F925" s="471"/>
      <c r="G925" s="471"/>
      <c r="H925" s="472"/>
      <c r="I925" s="460"/>
      <c r="J925" s="473"/>
      <c r="K925" s="460"/>
      <c r="L925" s="471"/>
      <c r="M925" s="471"/>
      <c r="N925" s="472"/>
      <c r="O925" s="471"/>
    </row>
    <row r="926" spans="1:15" x14ac:dyDescent="0.2">
      <c r="A926" s="471"/>
      <c r="B926" s="471"/>
      <c r="C926" s="471"/>
      <c r="D926" s="471"/>
      <c r="E926" s="471"/>
      <c r="F926" s="471"/>
      <c r="G926" s="471"/>
      <c r="H926" s="472"/>
      <c r="I926" s="460"/>
      <c r="J926" s="473"/>
      <c r="K926" s="460"/>
      <c r="L926" s="471"/>
      <c r="M926" s="471"/>
      <c r="N926" s="472"/>
      <c r="O926" s="471"/>
    </row>
    <row r="927" spans="1:15" x14ac:dyDescent="0.2">
      <c r="A927" s="471"/>
      <c r="B927" s="471"/>
      <c r="C927" s="471"/>
      <c r="D927" s="471"/>
      <c r="E927" s="471"/>
      <c r="F927" s="471"/>
      <c r="G927" s="471"/>
      <c r="H927" s="472"/>
      <c r="I927" s="460"/>
      <c r="J927" s="473"/>
      <c r="K927" s="460"/>
      <c r="L927" s="471"/>
      <c r="M927" s="471"/>
      <c r="N927" s="472"/>
      <c r="O927" s="471"/>
    </row>
    <row r="928" spans="1:15" x14ac:dyDescent="0.2">
      <c r="A928" s="471"/>
      <c r="B928" s="471"/>
      <c r="C928" s="471"/>
      <c r="D928" s="471"/>
      <c r="E928" s="471"/>
      <c r="F928" s="471"/>
      <c r="G928" s="471"/>
      <c r="H928" s="472"/>
      <c r="I928" s="460"/>
      <c r="J928" s="473"/>
      <c r="K928" s="460"/>
      <c r="L928" s="471"/>
      <c r="M928" s="471"/>
      <c r="N928" s="472"/>
      <c r="O928" s="471"/>
    </row>
    <row r="929" spans="1:15" x14ac:dyDescent="0.2">
      <c r="A929" s="471"/>
      <c r="B929" s="471"/>
      <c r="C929" s="471"/>
      <c r="D929" s="471"/>
      <c r="E929" s="471"/>
      <c r="F929" s="471"/>
      <c r="G929" s="471"/>
      <c r="H929" s="472"/>
      <c r="I929" s="460"/>
      <c r="J929" s="473"/>
      <c r="K929" s="460"/>
      <c r="L929" s="471"/>
      <c r="M929" s="471"/>
      <c r="N929" s="472"/>
      <c r="O929" s="471"/>
    </row>
    <row r="930" spans="1:15" x14ac:dyDescent="0.2">
      <c r="A930" s="471"/>
      <c r="B930" s="471"/>
      <c r="C930" s="471"/>
      <c r="D930" s="471"/>
      <c r="E930" s="471"/>
      <c r="F930" s="471"/>
      <c r="G930" s="471"/>
      <c r="H930" s="472"/>
      <c r="I930" s="460"/>
      <c r="J930" s="473"/>
      <c r="K930" s="460"/>
      <c r="L930" s="471"/>
      <c r="M930" s="471"/>
      <c r="N930" s="472"/>
      <c r="O930" s="471"/>
    </row>
    <row r="931" spans="1:15" x14ac:dyDescent="0.2">
      <c r="A931" s="471"/>
      <c r="B931" s="471"/>
      <c r="C931" s="471"/>
      <c r="D931" s="471"/>
      <c r="E931" s="471"/>
      <c r="F931" s="471"/>
      <c r="G931" s="471"/>
      <c r="H931" s="472"/>
      <c r="I931" s="460"/>
      <c r="J931" s="473"/>
      <c r="K931" s="460"/>
      <c r="L931" s="471"/>
      <c r="M931" s="471"/>
      <c r="N931" s="472"/>
      <c r="O931" s="471"/>
    </row>
    <row r="932" spans="1:15" x14ac:dyDescent="0.2">
      <c r="A932" s="471"/>
      <c r="B932" s="471"/>
      <c r="C932" s="471"/>
      <c r="D932" s="471"/>
      <c r="E932" s="471"/>
      <c r="F932" s="471"/>
      <c r="G932" s="471"/>
      <c r="H932" s="472"/>
      <c r="I932" s="460"/>
      <c r="J932" s="473"/>
      <c r="K932" s="460"/>
      <c r="L932" s="471"/>
      <c r="M932" s="471"/>
      <c r="N932" s="472"/>
      <c r="O932" s="471"/>
    </row>
    <row r="933" spans="1:15" x14ac:dyDescent="0.2">
      <c r="A933" s="471"/>
      <c r="B933" s="471"/>
      <c r="C933" s="471"/>
      <c r="D933" s="471"/>
      <c r="E933" s="471"/>
      <c r="F933" s="471"/>
      <c r="G933" s="471"/>
      <c r="H933" s="472"/>
      <c r="I933" s="460"/>
      <c r="J933" s="473"/>
      <c r="K933" s="460"/>
      <c r="L933" s="471"/>
      <c r="M933" s="471"/>
      <c r="N933" s="472"/>
      <c r="O933" s="471"/>
    </row>
    <row r="934" spans="1:15" x14ac:dyDescent="0.2">
      <c r="A934" s="471"/>
      <c r="B934" s="471"/>
      <c r="C934" s="471"/>
      <c r="D934" s="471"/>
      <c r="E934" s="471"/>
      <c r="F934" s="471"/>
      <c r="G934" s="471"/>
      <c r="H934" s="472"/>
      <c r="I934" s="460"/>
      <c r="J934" s="473"/>
      <c r="K934" s="460"/>
      <c r="L934" s="471"/>
      <c r="M934" s="471"/>
      <c r="N934" s="472"/>
      <c r="O934" s="471"/>
    </row>
    <row r="935" spans="1:15" x14ac:dyDescent="0.2">
      <c r="A935" s="471"/>
      <c r="B935" s="471"/>
      <c r="C935" s="471"/>
      <c r="D935" s="471"/>
      <c r="E935" s="471"/>
      <c r="F935" s="471"/>
      <c r="G935" s="471"/>
      <c r="H935" s="472"/>
      <c r="I935" s="460"/>
      <c r="J935" s="473"/>
      <c r="K935" s="460"/>
      <c r="L935" s="471"/>
      <c r="M935" s="471"/>
      <c r="N935" s="472"/>
      <c r="O935" s="471"/>
    </row>
    <row r="936" spans="1:15" x14ac:dyDescent="0.2">
      <c r="A936" s="471"/>
      <c r="B936" s="471"/>
      <c r="C936" s="471"/>
      <c r="D936" s="471"/>
      <c r="E936" s="471"/>
      <c r="F936" s="471"/>
      <c r="G936" s="471"/>
      <c r="H936" s="472"/>
      <c r="I936" s="460"/>
      <c r="J936" s="473"/>
      <c r="K936" s="460"/>
      <c r="L936" s="471"/>
      <c r="M936" s="471"/>
      <c r="N936" s="472"/>
      <c r="O936" s="471"/>
    </row>
    <row r="937" spans="1:15" x14ac:dyDescent="0.2">
      <c r="A937" s="471"/>
      <c r="B937" s="471"/>
      <c r="C937" s="471"/>
      <c r="D937" s="471"/>
      <c r="E937" s="471"/>
      <c r="F937" s="471"/>
      <c r="G937" s="471"/>
      <c r="H937" s="472"/>
      <c r="I937" s="460"/>
      <c r="J937" s="473"/>
      <c r="K937" s="460"/>
      <c r="L937" s="471"/>
      <c r="M937" s="471"/>
      <c r="N937" s="472"/>
      <c r="O937" s="471"/>
    </row>
    <row r="938" spans="1:15" x14ac:dyDescent="0.2">
      <c r="A938" s="471"/>
      <c r="B938" s="471"/>
      <c r="C938" s="471"/>
      <c r="D938" s="471"/>
      <c r="E938" s="471"/>
      <c r="F938" s="471"/>
      <c r="G938" s="471"/>
      <c r="H938" s="472"/>
      <c r="I938" s="460"/>
      <c r="J938" s="473"/>
      <c r="K938" s="460"/>
      <c r="L938" s="471"/>
      <c r="M938" s="471"/>
      <c r="N938" s="472"/>
      <c r="O938" s="471"/>
    </row>
    <row r="939" spans="1:15" x14ac:dyDescent="0.2">
      <c r="A939" s="471"/>
      <c r="B939" s="471"/>
      <c r="C939" s="471"/>
      <c r="D939" s="471"/>
      <c r="E939" s="471"/>
      <c r="F939" s="471"/>
      <c r="G939" s="471"/>
      <c r="H939" s="472"/>
      <c r="I939" s="460"/>
      <c r="J939" s="473"/>
      <c r="K939" s="460"/>
      <c r="L939" s="471"/>
      <c r="M939" s="471"/>
      <c r="N939" s="472"/>
      <c r="O939" s="471"/>
    </row>
    <row r="940" spans="1:15" x14ac:dyDescent="0.2">
      <c r="A940" s="471"/>
      <c r="B940" s="471"/>
      <c r="C940" s="471"/>
      <c r="D940" s="471"/>
      <c r="E940" s="471"/>
      <c r="F940" s="471"/>
      <c r="G940" s="471"/>
      <c r="H940" s="472"/>
      <c r="I940" s="460"/>
      <c r="J940" s="473"/>
      <c r="K940" s="460"/>
      <c r="L940" s="471"/>
      <c r="M940" s="471"/>
      <c r="N940" s="472"/>
      <c r="O940" s="471"/>
    </row>
    <row r="941" spans="1:15" x14ac:dyDescent="0.2">
      <c r="A941" s="471"/>
      <c r="B941" s="471"/>
      <c r="C941" s="471"/>
      <c r="D941" s="471"/>
      <c r="E941" s="471"/>
      <c r="F941" s="471"/>
      <c r="G941" s="471"/>
      <c r="H941" s="472"/>
      <c r="I941" s="460"/>
      <c r="J941" s="473"/>
      <c r="K941" s="460"/>
      <c r="L941" s="471"/>
      <c r="M941" s="471"/>
      <c r="N941" s="472"/>
      <c r="O941" s="471"/>
    </row>
    <row r="942" spans="1:15" x14ac:dyDescent="0.2">
      <c r="A942" s="471"/>
      <c r="B942" s="471"/>
      <c r="C942" s="471"/>
      <c r="D942" s="471"/>
      <c r="E942" s="471"/>
      <c r="F942" s="471"/>
      <c r="G942" s="471"/>
      <c r="H942" s="472"/>
      <c r="I942" s="460"/>
      <c r="J942" s="473"/>
      <c r="K942" s="460"/>
      <c r="L942" s="471"/>
      <c r="M942" s="471"/>
      <c r="N942" s="472"/>
      <c r="O942" s="471"/>
    </row>
    <row r="943" spans="1:15" x14ac:dyDescent="0.2">
      <c r="A943" s="471"/>
      <c r="B943" s="471"/>
      <c r="C943" s="471"/>
      <c r="D943" s="471"/>
      <c r="E943" s="471"/>
      <c r="F943" s="471"/>
      <c r="G943" s="471"/>
      <c r="H943" s="472"/>
      <c r="I943" s="460"/>
      <c r="J943" s="473"/>
      <c r="K943" s="460"/>
      <c r="L943" s="471"/>
      <c r="M943" s="471"/>
      <c r="N943" s="472"/>
      <c r="O943" s="471"/>
    </row>
    <row r="944" spans="1:15" x14ac:dyDescent="0.2">
      <c r="A944" s="471"/>
      <c r="B944" s="471"/>
      <c r="C944" s="471"/>
      <c r="D944" s="471"/>
      <c r="E944" s="471"/>
      <c r="F944" s="471"/>
      <c r="G944" s="471"/>
      <c r="H944" s="472"/>
      <c r="I944" s="460"/>
      <c r="J944" s="473"/>
      <c r="K944" s="460"/>
      <c r="L944" s="471"/>
      <c r="M944" s="471"/>
      <c r="N944" s="472"/>
      <c r="O944" s="471"/>
    </row>
    <row r="945" spans="1:15" x14ac:dyDescent="0.2">
      <c r="A945" s="471"/>
      <c r="B945" s="471"/>
      <c r="C945" s="471"/>
      <c r="D945" s="471"/>
      <c r="E945" s="471"/>
      <c r="F945" s="471"/>
      <c r="G945" s="471"/>
      <c r="H945" s="472"/>
      <c r="I945" s="460"/>
      <c r="J945" s="473"/>
      <c r="K945" s="460"/>
      <c r="L945" s="471"/>
      <c r="M945" s="471"/>
      <c r="N945" s="472"/>
      <c r="O945" s="471"/>
    </row>
    <row r="946" spans="1:15" x14ac:dyDescent="0.2">
      <c r="A946" s="471"/>
      <c r="B946" s="471"/>
      <c r="C946" s="471"/>
      <c r="D946" s="471"/>
      <c r="E946" s="471"/>
      <c r="F946" s="471"/>
      <c r="G946" s="471"/>
      <c r="H946" s="472"/>
      <c r="I946" s="460"/>
      <c r="J946" s="473"/>
      <c r="K946" s="460"/>
      <c r="L946" s="471"/>
      <c r="M946" s="471"/>
      <c r="N946" s="472"/>
      <c r="O946" s="471"/>
    </row>
    <row r="947" spans="1:15" x14ac:dyDescent="0.2">
      <c r="A947" s="471"/>
      <c r="B947" s="471"/>
      <c r="C947" s="471"/>
      <c r="D947" s="471"/>
      <c r="E947" s="471"/>
      <c r="F947" s="471"/>
      <c r="G947" s="471"/>
      <c r="H947" s="472"/>
      <c r="I947" s="460"/>
      <c r="J947" s="473"/>
      <c r="K947" s="460"/>
      <c r="L947" s="471"/>
      <c r="M947" s="471"/>
      <c r="N947" s="472"/>
      <c r="O947" s="471"/>
    </row>
    <row r="948" spans="1:15" x14ac:dyDescent="0.2">
      <c r="A948" s="471"/>
      <c r="B948" s="471"/>
      <c r="C948" s="471"/>
      <c r="D948" s="471"/>
      <c r="E948" s="471"/>
      <c r="F948" s="471"/>
      <c r="G948" s="471"/>
      <c r="H948" s="472"/>
      <c r="I948" s="460"/>
      <c r="J948" s="473"/>
      <c r="K948" s="460"/>
      <c r="L948" s="471"/>
      <c r="M948" s="471"/>
      <c r="N948" s="472"/>
      <c r="O948" s="471"/>
    </row>
    <row r="949" spans="1:15" x14ac:dyDescent="0.2">
      <c r="A949" s="471"/>
      <c r="B949" s="471"/>
      <c r="C949" s="471"/>
      <c r="D949" s="471"/>
      <c r="E949" s="471"/>
      <c r="F949" s="471"/>
      <c r="G949" s="471"/>
      <c r="H949" s="472"/>
      <c r="I949" s="460"/>
      <c r="J949" s="473"/>
      <c r="K949" s="460"/>
      <c r="L949" s="471"/>
      <c r="M949" s="471"/>
      <c r="N949" s="472"/>
      <c r="O949" s="471"/>
    </row>
    <row r="950" spans="1:15" x14ac:dyDescent="0.2">
      <c r="A950" s="471"/>
      <c r="B950" s="471"/>
      <c r="C950" s="471"/>
      <c r="D950" s="471"/>
      <c r="E950" s="471"/>
      <c r="F950" s="471"/>
      <c r="G950" s="471"/>
      <c r="H950" s="472"/>
      <c r="I950" s="460"/>
      <c r="J950" s="473"/>
      <c r="K950" s="460"/>
      <c r="L950" s="471"/>
      <c r="M950" s="471"/>
      <c r="N950" s="472"/>
      <c r="O950" s="471"/>
    </row>
    <row r="951" spans="1:15" x14ac:dyDescent="0.2">
      <c r="A951" s="471"/>
      <c r="B951" s="471"/>
      <c r="C951" s="471"/>
      <c r="D951" s="471"/>
      <c r="E951" s="471"/>
      <c r="F951" s="471"/>
      <c r="G951" s="471"/>
      <c r="H951" s="472"/>
      <c r="I951" s="460"/>
      <c r="J951" s="473"/>
      <c r="K951" s="460"/>
      <c r="L951" s="471"/>
      <c r="M951" s="471"/>
      <c r="N951" s="472"/>
      <c r="O951" s="471"/>
    </row>
    <row r="952" spans="1:15" x14ac:dyDescent="0.2">
      <c r="A952" s="471"/>
      <c r="B952" s="471"/>
      <c r="C952" s="471"/>
      <c r="D952" s="471"/>
      <c r="E952" s="471"/>
      <c r="F952" s="471"/>
      <c r="G952" s="471"/>
      <c r="H952" s="472"/>
      <c r="I952" s="460"/>
      <c r="J952" s="473"/>
      <c r="K952" s="460"/>
      <c r="L952" s="471"/>
      <c r="M952" s="471"/>
      <c r="N952" s="472"/>
      <c r="O952" s="471"/>
    </row>
    <row r="953" spans="1:15" x14ac:dyDescent="0.2">
      <c r="A953" s="471"/>
      <c r="B953" s="471"/>
      <c r="C953" s="471"/>
      <c r="D953" s="471"/>
      <c r="E953" s="471"/>
      <c r="F953" s="471"/>
      <c r="G953" s="471"/>
      <c r="H953" s="472"/>
      <c r="I953" s="460"/>
      <c r="J953" s="473"/>
      <c r="K953" s="460"/>
      <c r="L953" s="471"/>
      <c r="M953" s="471"/>
      <c r="N953" s="472"/>
      <c r="O953" s="471"/>
    </row>
    <row r="954" spans="1:15" x14ac:dyDescent="0.2">
      <c r="A954" s="471"/>
      <c r="B954" s="471"/>
      <c r="C954" s="471"/>
      <c r="D954" s="471"/>
      <c r="E954" s="471"/>
      <c r="F954" s="471"/>
      <c r="G954" s="471"/>
      <c r="H954" s="472"/>
      <c r="I954" s="460"/>
      <c r="J954" s="473"/>
      <c r="K954" s="460"/>
      <c r="L954" s="471"/>
      <c r="M954" s="471"/>
      <c r="N954" s="472"/>
      <c r="O954" s="471"/>
    </row>
    <row r="955" spans="1:15" x14ac:dyDescent="0.2">
      <c r="A955" s="471"/>
      <c r="B955" s="471"/>
      <c r="C955" s="471"/>
      <c r="D955" s="471"/>
      <c r="E955" s="471"/>
      <c r="F955" s="471"/>
      <c r="G955" s="471"/>
      <c r="H955" s="472"/>
      <c r="I955" s="460"/>
      <c r="J955" s="473"/>
      <c r="K955" s="460"/>
      <c r="L955" s="471"/>
      <c r="M955" s="471"/>
      <c r="N955" s="472"/>
      <c r="O955" s="471"/>
    </row>
    <row r="956" spans="1:15" x14ac:dyDescent="0.2">
      <c r="A956" s="471"/>
      <c r="B956" s="471"/>
      <c r="C956" s="471"/>
      <c r="D956" s="471"/>
      <c r="E956" s="471"/>
      <c r="F956" s="471"/>
      <c r="G956" s="471"/>
      <c r="H956" s="472"/>
      <c r="I956" s="460"/>
      <c r="J956" s="473"/>
      <c r="K956" s="460"/>
      <c r="L956" s="471"/>
      <c r="M956" s="471"/>
      <c r="N956" s="472"/>
      <c r="O956" s="471"/>
    </row>
    <row r="957" spans="1:15" x14ac:dyDescent="0.2">
      <c r="A957" s="471"/>
      <c r="B957" s="471"/>
      <c r="C957" s="471"/>
      <c r="D957" s="471"/>
      <c r="E957" s="471"/>
      <c r="F957" s="471"/>
      <c r="G957" s="471"/>
      <c r="H957" s="472"/>
      <c r="I957" s="460"/>
      <c r="J957" s="473"/>
      <c r="K957" s="460"/>
      <c r="L957" s="471"/>
      <c r="M957" s="471"/>
      <c r="N957" s="472"/>
      <c r="O957" s="471"/>
    </row>
    <row r="958" spans="1:15" x14ac:dyDescent="0.2">
      <c r="A958" s="471"/>
      <c r="B958" s="471"/>
      <c r="C958" s="471"/>
      <c r="D958" s="471"/>
      <c r="E958" s="471"/>
      <c r="F958" s="471"/>
      <c r="G958" s="471"/>
      <c r="H958" s="472"/>
      <c r="I958" s="460"/>
      <c r="J958" s="473"/>
      <c r="K958" s="460"/>
      <c r="L958" s="471"/>
      <c r="M958" s="471"/>
      <c r="N958" s="472"/>
      <c r="O958" s="471"/>
    </row>
    <row r="959" spans="1:15" x14ac:dyDescent="0.2">
      <c r="A959" s="471"/>
      <c r="B959" s="471"/>
      <c r="C959" s="471"/>
      <c r="D959" s="471"/>
      <c r="E959" s="471"/>
      <c r="F959" s="471"/>
      <c r="G959" s="471"/>
      <c r="H959" s="472"/>
      <c r="I959" s="460"/>
      <c r="J959" s="473"/>
      <c r="K959" s="460"/>
      <c r="L959" s="471"/>
      <c r="M959" s="471"/>
      <c r="N959" s="472"/>
      <c r="O959" s="471"/>
    </row>
    <row r="960" spans="1:15" x14ac:dyDescent="0.2">
      <c r="A960" s="471"/>
      <c r="B960" s="471"/>
      <c r="C960" s="471"/>
      <c r="D960" s="471"/>
      <c r="E960" s="471"/>
      <c r="F960" s="471"/>
      <c r="G960" s="471"/>
      <c r="H960" s="472"/>
      <c r="I960" s="460"/>
      <c r="J960" s="473"/>
      <c r="K960" s="460"/>
      <c r="L960" s="471"/>
      <c r="M960" s="471"/>
      <c r="N960" s="472"/>
      <c r="O960" s="471"/>
    </row>
    <row r="961" spans="1:15" x14ac:dyDescent="0.2">
      <c r="A961" s="471"/>
      <c r="B961" s="471"/>
      <c r="C961" s="471"/>
      <c r="D961" s="471"/>
      <c r="E961" s="471"/>
      <c r="F961" s="471"/>
      <c r="G961" s="471"/>
      <c r="H961" s="472"/>
      <c r="I961" s="460"/>
      <c r="J961" s="473"/>
      <c r="K961" s="460"/>
      <c r="L961" s="471"/>
      <c r="M961" s="471"/>
      <c r="N961" s="472"/>
      <c r="O961" s="471"/>
    </row>
    <row r="962" spans="1:15" x14ac:dyDescent="0.2">
      <c r="A962" s="471"/>
      <c r="B962" s="471"/>
      <c r="C962" s="471"/>
      <c r="D962" s="471"/>
      <c r="E962" s="471"/>
      <c r="F962" s="471"/>
      <c r="G962" s="471"/>
      <c r="H962" s="472"/>
      <c r="I962" s="460"/>
      <c r="J962" s="473"/>
      <c r="K962" s="460"/>
      <c r="L962" s="471"/>
      <c r="M962" s="471"/>
      <c r="N962" s="472"/>
      <c r="O962" s="471"/>
    </row>
    <row r="963" spans="1:15" x14ac:dyDescent="0.2">
      <c r="A963" s="471"/>
      <c r="B963" s="471"/>
      <c r="C963" s="471"/>
      <c r="D963" s="471"/>
      <c r="E963" s="471"/>
      <c r="F963" s="471"/>
      <c r="G963" s="471"/>
      <c r="H963" s="472"/>
      <c r="I963" s="460"/>
      <c r="J963" s="473"/>
      <c r="K963" s="460"/>
      <c r="L963" s="471"/>
      <c r="M963" s="471"/>
      <c r="N963" s="472"/>
      <c r="O963" s="471"/>
    </row>
    <row r="964" spans="1:15" x14ac:dyDescent="0.2">
      <c r="A964" s="471"/>
      <c r="B964" s="471"/>
      <c r="C964" s="471"/>
      <c r="D964" s="471"/>
      <c r="E964" s="471"/>
      <c r="F964" s="471"/>
      <c r="G964" s="471"/>
      <c r="H964" s="472"/>
      <c r="I964" s="460"/>
      <c r="J964" s="473"/>
      <c r="K964" s="460"/>
      <c r="L964" s="471"/>
      <c r="M964" s="471"/>
      <c r="N964" s="472"/>
      <c r="O964" s="471"/>
    </row>
    <row r="965" spans="1:15" x14ac:dyDescent="0.2">
      <c r="A965" s="471"/>
      <c r="B965" s="471"/>
      <c r="C965" s="471"/>
      <c r="D965" s="471"/>
      <c r="E965" s="471"/>
      <c r="F965" s="471"/>
      <c r="G965" s="471"/>
      <c r="H965" s="472"/>
      <c r="I965" s="460"/>
      <c r="J965" s="473"/>
      <c r="K965" s="460"/>
      <c r="L965" s="471"/>
      <c r="M965" s="471"/>
      <c r="N965" s="472"/>
      <c r="O965" s="471"/>
    </row>
    <row r="966" spans="1:15" x14ac:dyDescent="0.2">
      <c r="A966" s="471"/>
      <c r="B966" s="471"/>
      <c r="C966" s="471"/>
      <c r="D966" s="471"/>
      <c r="E966" s="471"/>
      <c r="F966" s="471"/>
      <c r="G966" s="471"/>
      <c r="H966" s="472"/>
      <c r="I966" s="460"/>
      <c r="J966" s="473"/>
      <c r="K966" s="460"/>
      <c r="L966" s="471"/>
      <c r="M966" s="471"/>
      <c r="N966" s="472"/>
      <c r="O966" s="471"/>
    </row>
    <row r="967" spans="1:15" x14ac:dyDescent="0.2">
      <c r="A967" s="471"/>
      <c r="B967" s="471"/>
      <c r="C967" s="471"/>
      <c r="D967" s="471"/>
      <c r="E967" s="471"/>
      <c r="F967" s="471"/>
      <c r="G967" s="471"/>
      <c r="H967" s="472"/>
      <c r="I967" s="460"/>
      <c r="J967" s="473"/>
      <c r="K967" s="460"/>
      <c r="L967" s="471"/>
      <c r="M967" s="471"/>
      <c r="N967" s="472"/>
      <c r="O967" s="471"/>
    </row>
    <row r="968" spans="1:15" x14ac:dyDescent="0.2">
      <c r="A968" s="471"/>
      <c r="B968" s="471"/>
      <c r="C968" s="471"/>
      <c r="D968" s="471"/>
      <c r="E968" s="471"/>
      <c r="F968" s="471"/>
      <c r="G968" s="471"/>
      <c r="H968" s="472"/>
      <c r="I968" s="460"/>
      <c r="J968" s="473"/>
      <c r="K968" s="460"/>
      <c r="L968" s="471"/>
      <c r="M968" s="471"/>
      <c r="N968" s="472"/>
      <c r="O968" s="471"/>
    </row>
    <row r="969" spans="1:15" x14ac:dyDescent="0.2">
      <c r="A969" s="471"/>
      <c r="B969" s="471"/>
      <c r="C969" s="471"/>
      <c r="D969" s="471"/>
      <c r="E969" s="471"/>
      <c r="F969" s="471"/>
      <c r="G969" s="471"/>
      <c r="H969" s="472"/>
      <c r="I969" s="460"/>
      <c r="J969" s="473"/>
      <c r="K969" s="460"/>
      <c r="L969" s="471"/>
      <c r="M969" s="471"/>
      <c r="N969" s="472"/>
      <c r="O969" s="471"/>
    </row>
    <row r="970" spans="1:15" x14ac:dyDescent="0.2">
      <c r="A970" s="471"/>
      <c r="B970" s="471"/>
      <c r="C970" s="471"/>
      <c r="D970" s="471"/>
      <c r="E970" s="471"/>
      <c r="F970" s="471"/>
      <c r="G970" s="471"/>
      <c r="H970" s="472"/>
      <c r="I970" s="460"/>
      <c r="J970" s="473"/>
      <c r="K970" s="460"/>
      <c r="L970" s="471"/>
      <c r="M970" s="471"/>
      <c r="N970" s="472"/>
      <c r="O970" s="471"/>
    </row>
    <row r="971" spans="1:15" x14ac:dyDescent="0.2">
      <c r="A971" s="471"/>
      <c r="B971" s="471"/>
      <c r="C971" s="471"/>
      <c r="D971" s="471"/>
      <c r="E971" s="471"/>
      <c r="F971" s="471"/>
      <c r="G971" s="471"/>
      <c r="H971" s="472"/>
      <c r="I971" s="460"/>
      <c r="J971" s="473"/>
      <c r="K971" s="460"/>
      <c r="L971" s="471"/>
      <c r="M971" s="471"/>
      <c r="N971" s="472"/>
      <c r="O971" s="471"/>
    </row>
    <row r="972" spans="1:15" x14ac:dyDescent="0.2">
      <c r="A972" s="471"/>
      <c r="B972" s="471"/>
      <c r="C972" s="471"/>
      <c r="D972" s="471"/>
      <c r="E972" s="471"/>
      <c r="F972" s="471"/>
      <c r="G972" s="471"/>
      <c r="H972" s="472"/>
      <c r="I972" s="460"/>
      <c r="J972" s="473"/>
      <c r="K972" s="460"/>
      <c r="L972" s="471"/>
      <c r="M972" s="471"/>
      <c r="N972" s="472"/>
      <c r="O972" s="471"/>
    </row>
    <row r="973" spans="1:15" x14ac:dyDescent="0.2">
      <c r="A973" s="471"/>
      <c r="B973" s="471"/>
      <c r="C973" s="471"/>
      <c r="D973" s="471"/>
      <c r="E973" s="471"/>
      <c r="F973" s="471"/>
      <c r="G973" s="471"/>
      <c r="H973" s="472"/>
      <c r="I973" s="460"/>
      <c r="J973" s="473"/>
      <c r="K973" s="460"/>
      <c r="L973" s="471"/>
      <c r="M973" s="471"/>
      <c r="N973" s="472"/>
      <c r="O973" s="471"/>
    </row>
    <row r="974" spans="1:15" x14ac:dyDescent="0.2">
      <c r="A974" s="471"/>
      <c r="B974" s="471"/>
      <c r="C974" s="471"/>
      <c r="D974" s="471"/>
      <c r="E974" s="471"/>
      <c r="F974" s="471"/>
      <c r="G974" s="471"/>
      <c r="H974" s="472"/>
      <c r="I974" s="460"/>
      <c r="J974" s="473"/>
      <c r="K974" s="460"/>
      <c r="L974" s="471"/>
      <c r="M974" s="471"/>
      <c r="N974" s="472"/>
      <c r="O974" s="471"/>
    </row>
    <row r="975" spans="1:15" x14ac:dyDescent="0.2">
      <c r="A975" s="471"/>
      <c r="B975" s="471"/>
      <c r="C975" s="471"/>
      <c r="D975" s="471"/>
      <c r="E975" s="471"/>
      <c r="F975" s="471"/>
      <c r="G975" s="471"/>
      <c r="H975" s="472"/>
      <c r="I975" s="460"/>
      <c r="J975" s="473"/>
      <c r="K975" s="460"/>
      <c r="L975" s="471"/>
      <c r="M975" s="471"/>
      <c r="N975" s="472"/>
      <c r="O975" s="471"/>
    </row>
    <row r="976" spans="1:15" x14ac:dyDescent="0.2">
      <c r="A976" s="471"/>
      <c r="B976" s="471"/>
      <c r="C976" s="471"/>
      <c r="D976" s="471"/>
      <c r="E976" s="471"/>
      <c r="F976" s="471"/>
      <c r="G976" s="471"/>
      <c r="H976" s="472"/>
      <c r="I976" s="460"/>
      <c r="J976" s="473"/>
      <c r="K976" s="460"/>
      <c r="L976" s="471"/>
      <c r="M976" s="471"/>
      <c r="N976" s="472"/>
      <c r="O976" s="471"/>
    </row>
    <row r="977" spans="1:15" x14ac:dyDescent="0.2">
      <c r="A977" s="471"/>
      <c r="B977" s="471"/>
      <c r="C977" s="471"/>
      <c r="D977" s="471"/>
      <c r="E977" s="471"/>
      <c r="F977" s="471"/>
      <c r="G977" s="471"/>
      <c r="H977" s="472"/>
      <c r="I977" s="460"/>
      <c r="J977" s="473"/>
      <c r="K977" s="460"/>
      <c r="L977" s="471"/>
      <c r="M977" s="471"/>
      <c r="N977" s="472"/>
      <c r="O977" s="471"/>
    </row>
    <row r="978" spans="1:15" x14ac:dyDescent="0.2">
      <c r="A978" s="471"/>
      <c r="B978" s="471"/>
      <c r="C978" s="471"/>
      <c r="D978" s="471"/>
      <c r="E978" s="471"/>
      <c r="F978" s="471"/>
      <c r="G978" s="471"/>
      <c r="H978" s="472"/>
      <c r="I978" s="460"/>
      <c r="J978" s="473"/>
      <c r="K978" s="460"/>
      <c r="L978" s="471"/>
      <c r="M978" s="471"/>
      <c r="N978" s="472"/>
      <c r="O978" s="471"/>
    </row>
    <row r="979" spans="1:15" x14ac:dyDescent="0.2">
      <c r="A979" s="471"/>
      <c r="B979" s="471"/>
      <c r="C979" s="471"/>
      <c r="D979" s="471"/>
      <c r="E979" s="471"/>
      <c r="F979" s="471"/>
      <c r="G979" s="471"/>
      <c r="H979" s="472"/>
      <c r="I979" s="460"/>
      <c r="J979" s="473"/>
      <c r="K979" s="460"/>
      <c r="L979" s="471"/>
      <c r="M979" s="471"/>
      <c r="N979" s="472"/>
      <c r="O979" s="471"/>
    </row>
    <row r="980" spans="1:15" x14ac:dyDescent="0.2">
      <c r="A980" s="471"/>
      <c r="B980" s="471"/>
      <c r="C980" s="471"/>
      <c r="D980" s="471"/>
      <c r="E980" s="471"/>
      <c r="F980" s="471"/>
      <c r="G980" s="471"/>
      <c r="H980" s="472"/>
      <c r="I980" s="460"/>
      <c r="J980" s="473"/>
      <c r="K980" s="460"/>
      <c r="L980" s="471"/>
      <c r="M980" s="471"/>
      <c r="N980" s="472"/>
      <c r="O980" s="471"/>
    </row>
    <row r="981" spans="1:15" x14ac:dyDescent="0.2">
      <c r="A981" s="471"/>
      <c r="B981" s="471"/>
      <c r="C981" s="471"/>
      <c r="D981" s="471"/>
      <c r="E981" s="471"/>
      <c r="F981" s="471"/>
      <c r="G981" s="471"/>
      <c r="H981" s="472"/>
      <c r="I981" s="460"/>
      <c r="J981" s="473"/>
      <c r="K981" s="460"/>
      <c r="L981" s="471"/>
      <c r="M981" s="471"/>
      <c r="N981" s="472"/>
      <c r="O981" s="471"/>
    </row>
    <row r="982" spans="1:15" x14ac:dyDescent="0.2">
      <c r="A982" s="471"/>
      <c r="B982" s="471"/>
      <c r="C982" s="471"/>
      <c r="D982" s="471"/>
      <c r="E982" s="471"/>
      <c r="F982" s="471"/>
      <c r="G982" s="471"/>
      <c r="H982" s="472"/>
      <c r="I982" s="460"/>
      <c r="J982" s="473"/>
      <c r="K982" s="460"/>
      <c r="L982" s="471"/>
      <c r="M982" s="471"/>
      <c r="N982" s="472"/>
      <c r="O982" s="471"/>
    </row>
    <row r="983" spans="1:15" x14ac:dyDescent="0.2">
      <c r="A983" s="471"/>
      <c r="B983" s="471"/>
      <c r="C983" s="471"/>
      <c r="D983" s="471"/>
      <c r="E983" s="471"/>
      <c r="F983" s="471"/>
      <c r="G983" s="471"/>
      <c r="H983" s="472"/>
      <c r="I983" s="460"/>
      <c r="J983" s="473"/>
      <c r="K983" s="460"/>
      <c r="L983" s="471"/>
      <c r="M983" s="471"/>
      <c r="N983" s="472"/>
      <c r="O983" s="471"/>
    </row>
    <row r="984" spans="1:15" x14ac:dyDescent="0.2">
      <c r="A984" s="471"/>
      <c r="B984" s="471"/>
      <c r="C984" s="471"/>
      <c r="D984" s="471"/>
      <c r="E984" s="471"/>
      <c r="F984" s="471"/>
      <c r="G984" s="471"/>
      <c r="H984" s="472"/>
      <c r="I984" s="460"/>
      <c r="J984" s="473"/>
      <c r="K984" s="460"/>
      <c r="L984" s="471"/>
      <c r="M984" s="471"/>
      <c r="N984" s="472"/>
      <c r="O984" s="471"/>
    </row>
    <row r="985" spans="1:15" x14ac:dyDescent="0.2">
      <c r="A985" s="471"/>
      <c r="B985" s="471"/>
      <c r="C985" s="471"/>
      <c r="D985" s="471"/>
      <c r="E985" s="471"/>
      <c r="F985" s="471"/>
      <c r="G985" s="471"/>
      <c r="H985" s="472"/>
      <c r="I985" s="460"/>
      <c r="J985" s="473"/>
      <c r="K985" s="460"/>
      <c r="L985" s="471"/>
      <c r="M985" s="471"/>
      <c r="N985" s="472"/>
      <c r="O985" s="471"/>
    </row>
    <row r="986" spans="1:15" x14ac:dyDescent="0.2">
      <c r="A986" s="471"/>
      <c r="B986" s="471"/>
      <c r="C986" s="471"/>
      <c r="D986" s="471"/>
      <c r="E986" s="471"/>
      <c r="F986" s="471"/>
      <c r="G986" s="471"/>
      <c r="H986" s="472"/>
      <c r="I986" s="460"/>
      <c r="J986" s="473"/>
      <c r="K986" s="460"/>
      <c r="L986" s="471"/>
      <c r="M986" s="471"/>
      <c r="N986" s="472"/>
      <c r="O986" s="471"/>
    </row>
  </sheetData>
  <sortState ref="A2:M2052">
    <sortCondition ref="C2:C205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6"/>
  <dimension ref="A1:M7"/>
  <sheetViews>
    <sheetView workbookViewId="0">
      <selection activeCell="E7" sqref="E7"/>
    </sheetView>
  </sheetViews>
  <sheetFormatPr defaultColWidth="11.42578125" defaultRowHeight="12.75" x14ac:dyDescent="0.2"/>
  <cols>
    <col min="1" max="1" width="8.28515625" customWidth="1"/>
    <col min="2" max="2" width="11.7109375" customWidth="1"/>
    <col min="6" max="7" width="11.42578125" style="100"/>
    <col min="8" max="8" width="16.140625" customWidth="1"/>
    <col min="9" max="9" width="11.42578125" style="341"/>
    <col min="11" max="11" width="22" customWidth="1"/>
  </cols>
  <sheetData>
    <row r="1" spans="1:13" x14ac:dyDescent="0.2">
      <c r="A1" s="319" t="s">
        <v>388</v>
      </c>
      <c r="B1" s="319" t="s">
        <v>0</v>
      </c>
      <c r="C1" s="319" t="s">
        <v>389</v>
      </c>
      <c r="D1" s="319" t="s">
        <v>1</v>
      </c>
      <c r="E1" s="319" t="s">
        <v>31</v>
      </c>
      <c r="F1" s="319" t="s">
        <v>32</v>
      </c>
      <c r="G1" s="319" t="s">
        <v>40</v>
      </c>
      <c r="H1" s="319" t="s">
        <v>33</v>
      </c>
      <c r="I1" s="511" t="s">
        <v>2</v>
      </c>
      <c r="J1" s="319" t="s">
        <v>36</v>
      </c>
      <c r="K1" s="319" t="s">
        <v>3</v>
      </c>
      <c r="L1" s="319" t="s">
        <v>34</v>
      </c>
      <c r="M1" s="319" t="s">
        <v>35</v>
      </c>
    </row>
    <row r="2" spans="1:13" s="645" customFormat="1" x14ac:dyDescent="0.2">
      <c r="A2" s="645" t="s">
        <v>390</v>
      </c>
      <c r="B2" s="645" t="s">
        <v>193</v>
      </c>
      <c r="C2" s="645" t="s">
        <v>392</v>
      </c>
      <c r="D2" s="645" t="s">
        <v>136</v>
      </c>
      <c r="E2" s="645" t="s">
        <v>137</v>
      </c>
      <c r="F2" s="645" t="s">
        <v>138</v>
      </c>
      <c r="G2" s="645" t="s">
        <v>800</v>
      </c>
      <c r="H2" s="646">
        <v>42027</v>
      </c>
      <c r="I2" s="647">
        <f>162.33*-1</f>
        <v>-162.33000000000001</v>
      </c>
      <c r="J2" s="645" t="s">
        <v>801</v>
      </c>
      <c r="K2" s="645" t="s">
        <v>169</v>
      </c>
      <c r="L2" s="646">
        <v>42031</v>
      </c>
      <c r="M2" s="645" t="s">
        <v>4</v>
      </c>
    </row>
    <row r="3" spans="1:13" s="645" customFormat="1" x14ac:dyDescent="0.2">
      <c r="A3" s="645" t="s">
        <v>390</v>
      </c>
      <c r="B3" s="645" t="s">
        <v>193</v>
      </c>
      <c r="C3" s="645" t="s">
        <v>392</v>
      </c>
      <c r="D3" s="645" t="s">
        <v>136</v>
      </c>
      <c r="E3" s="645" t="s">
        <v>137</v>
      </c>
      <c r="F3" s="645" t="s">
        <v>138</v>
      </c>
      <c r="G3" s="645" t="s">
        <v>802</v>
      </c>
      <c r="H3" s="646">
        <v>42027</v>
      </c>
      <c r="I3" s="647">
        <f>1073.44*-1</f>
        <v>-1073.44</v>
      </c>
      <c r="J3" s="645" t="s">
        <v>801</v>
      </c>
      <c r="K3" s="645" t="s">
        <v>169</v>
      </c>
      <c r="L3" s="646">
        <v>42031</v>
      </c>
      <c r="M3" s="645" t="s">
        <v>4</v>
      </c>
    </row>
    <row r="4" spans="1:13" s="645" customFormat="1" x14ac:dyDescent="0.2">
      <c r="A4" s="645" t="s">
        <v>390</v>
      </c>
      <c r="B4" s="645" t="s">
        <v>193</v>
      </c>
      <c r="C4" s="645" t="s">
        <v>392</v>
      </c>
      <c r="D4" s="645" t="s">
        <v>136</v>
      </c>
      <c r="E4" s="645" t="s">
        <v>137</v>
      </c>
      <c r="F4" s="645" t="s">
        <v>138</v>
      </c>
      <c r="G4" s="645" t="s">
        <v>803</v>
      </c>
      <c r="H4" s="646">
        <v>42027</v>
      </c>
      <c r="I4" s="647">
        <f>1997*-1</f>
        <v>-1997</v>
      </c>
      <c r="J4" s="645" t="s">
        <v>801</v>
      </c>
      <c r="K4" s="645" t="s">
        <v>169</v>
      </c>
      <c r="L4" s="646">
        <v>42031</v>
      </c>
      <c r="M4" s="645" t="s">
        <v>4</v>
      </c>
    </row>
    <row r="5" spans="1:13" s="645" customFormat="1" x14ac:dyDescent="0.2">
      <c r="A5" s="645" t="s">
        <v>390</v>
      </c>
      <c r="B5" s="645" t="s">
        <v>193</v>
      </c>
      <c r="C5" s="645" t="s">
        <v>392</v>
      </c>
      <c r="D5" s="645" t="s">
        <v>136</v>
      </c>
      <c r="E5" s="645" t="s">
        <v>137</v>
      </c>
      <c r="F5" s="645" t="s">
        <v>138</v>
      </c>
      <c r="G5" s="645" t="s">
        <v>804</v>
      </c>
      <c r="H5" s="646">
        <v>42027</v>
      </c>
      <c r="I5" s="647">
        <f>588.68*-1</f>
        <v>-588.67999999999995</v>
      </c>
      <c r="J5" s="645" t="s">
        <v>801</v>
      </c>
      <c r="K5" s="645" t="s">
        <v>169</v>
      </c>
      <c r="L5" s="646">
        <v>42031</v>
      </c>
      <c r="M5" s="645" t="s">
        <v>4</v>
      </c>
    </row>
    <row r="6" spans="1:13" s="645" customFormat="1" x14ac:dyDescent="0.2">
      <c r="A6" s="645" t="s">
        <v>390</v>
      </c>
      <c r="B6" s="645" t="s">
        <v>193</v>
      </c>
      <c r="C6" s="645" t="s">
        <v>392</v>
      </c>
      <c r="D6" s="645" t="s">
        <v>136</v>
      </c>
      <c r="E6" s="645" t="s">
        <v>137</v>
      </c>
      <c r="F6" s="645" t="s">
        <v>138</v>
      </c>
      <c r="G6" s="645" t="s">
        <v>805</v>
      </c>
      <c r="H6" s="646">
        <v>42027</v>
      </c>
      <c r="I6" s="647">
        <f>2566.93*-1</f>
        <v>-2566.9299999999998</v>
      </c>
      <c r="J6" s="645" t="s">
        <v>801</v>
      </c>
      <c r="K6" s="645" t="s">
        <v>169</v>
      </c>
      <c r="L6" s="646">
        <v>42031</v>
      </c>
      <c r="M6" s="645" t="s">
        <v>4</v>
      </c>
    </row>
    <row r="7" spans="1:13" x14ac:dyDescent="0.2">
      <c r="A7" s="574"/>
      <c r="B7" s="574"/>
      <c r="C7" s="574"/>
      <c r="D7" s="574"/>
      <c r="E7" s="574"/>
      <c r="F7" s="574"/>
      <c r="G7" s="574"/>
      <c r="H7" s="575"/>
      <c r="I7" s="576">
        <f>SUM(I2:I6)</f>
        <v>-6388.3799999999992</v>
      </c>
      <c r="J7" s="574"/>
      <c r="K7" s="574"/>
      <c r="L7" s="575"/>
      <c r="M7" s="574"/>
    </row>
  </sheetData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"/>
  <sheetViews>
    <sheetView workbookViewId="0">
      <selection activeCell="A2" sqref="A2:XFD11"/>
    </sheetView>
  </sheetViews>
  <sheetFormatPr defaultRowHeight="12.75" x14ac:dyDescent="0.2"/>
  <cols>
    <col min="1" max="1" width="15" customWidth="1"/>
    <col min="3" max="3" width="5.5703125" customWidth="1"/>
    <col min="5" max="5" width="27" customWidth="1"/>
    <col min="6" max="6" width="14.5703125" customWidth="1"/>
    <col min="7" max="7" width="17.28515625" customWidth="1"/>
    <col min="8" max="8" width="16.28515625" customWidth="1"/>
    <col min="9" max="9" width="12.140625" customWidth="1"/>
    <col min="10" max="11" width="12.140625" style="340" customWidth="1"/>
    <col min="12" max="12" width="17.140625" customWidth="1"/>
    <col min="13" max="13" width="18.28515625" customWidth="1"/>
    <col min="14" max="14" width="20.42578125" customWidth="1"/>
    <col min="15" max="15" width="21.7109375" customWidth="1"/>
  </cols>
  <sheetData>
    <row r="1" spans="1:14" s="551" customFormat="1" x14ac:dyDescent="0.2">
      <c r="A1" s="372" t="s">
        <v>388</v>
      </c>
      <c r="B1" s="372" t="s">
        <v>0</v>
      </c>
      <c r="C1" s="372" t="s">
        <v>389</v>
      </c>
      <c r="D1" s="372" t="s">
        <v>1</v>
      </c>
      <c r="E1" s="372" t="s">
        <v>31</v>
      </c>
      <c r="F1" s="372" t="s">
        <v>32</v>
      </c>
      <c r="G1" s="372" t="s">
        <v>40</v>
      </c>
      <c r="H1" s="372" t="s">
        <v>33</v>
      </c>
      <c r="I1" s="372" t="s">
        <v>2</v>
      </c>
      <c r="J1" s="372" t="s">
        <v>36</v>
      </c>
      <c r="K1" s="372" t="s">
        <v>3</v>
      </c>
      <c r="L1" s="372" t="s">
        <v>34</v>
      </c>
      <c r="M1" s="372" t="s">
        <v>35</v>
      </c>
    </row>
    <row r="2" spans="1:14" s="645" customFormat="1" x14ac:dyDescent="0.2">
      <c r="A2" s="645" t="s">
        <v>393</v>
      </c>
      <c r="B2" s="645" t="s">
        <v>395</v>
      </c>
      <c r="C2" s="645" t="s">
        <v>391</v>
      </c>
      <c r="D2" s="645" t="s">
        <v>154</v>
      </c>
      <c r="E2" s="645" t="s">
        <v>583</v>
      </c>
      <c r="F2" s="645" t="s">
        <v>155</v>
      </c>
      <c r="G2" s="645" t="s">
        <v>601</v>
      </c>
      <c r="H2" s="646">
        <v>42538</v>
      </c>
      <c r="I2" s="647">
        <v>254.92</v>
      </c>
      <c r="J2" s="645" t="s">
        <v>801</v>
      </c>
      <c r="K2" s="645" t="s">
        <v>262</v>
      </c>
      <c r="L2" s="646">
        <v>42544</v>
      </c>
      <c r="M2" s="645" t="s">
        <v>71</v>
      </c>
      <c r="N2" s="645" t="s">
        <v>801</v>
      </c>
    </row>
    <row r="3" spans="1:14" s="645" customFormat="1" x14ac:dyDescent="0.2">
      <c r="A3" s="645" t="s">
        <v>393</v>
      </c>
      <c r="B3" s="645" t="s">
        <v>395</v>
      </c>
      <c r="C3" s="645" t="s">
        <v>391</v>
      </c>
      <c r="D3" s="645" t="s">
        <v>103</v>
      </c>
      <c r="E3" s="645" t="s">
        <v>104</v>
      </c>
      <c r="F3" s="645" t="s">
        <v>105</v>
      </c>
      <c r="G3" s="645" t="s">
        <v>602</v>
      </c>
      <c r="H3" s="646">
        <v>42516</v>
      </c>
      <c r="I3" s="647">
        <v>98.74</v>
      </c>
      <c r="J3" s="645" t="s">
        <v>603</v>
      </c>
      <c r="K3" s="645" t="s">
        <v>277</v>
      </c>
      <c r="L3" s="646">
        <v>42538</v>
      </c>
      <c r="M3" s="645" t="s">
        <v>71</v>
      </c>
      <c r="N3" s="645" t="s">
        <v>4059</v>
      </c>
    </row>
    <row r="4" spans="1:14" s="645" customFormat="1" x14ac:dyDescent="0.2">
      <c r="A4" s="645" t="s">
        <v>393</v>
      </c>
      <c r="B4" s="645" t="s">
        <v>395</v>
      </c>
      <c r="C4" s="645" t="s">
        <v>391</v>
      </c>
      <c r="D4" s="645" t="s">
        <v>103</v>
      </c>
      <c r="E4" s="645" t="s">
        <v>104</v>
      </c>
      <c r="F4" s="645" t="s">
        <v>105</v>
      </c>
      <c r="G4" s="645" t="s">
        <v>604</v>
      </c>
      <c r="H4" s="646">
        <v>42494</v>
      </c>
      <c r="I4" s="647">
        <v>991.72</v>
      </c>
      <c r="J4" s="645" t="s">
        <v>605</v>
      </c>
      <c r="K4" s="645" t="s">
        <v>277</v>
      </c>
      <c r="L4" s="646">
        <v>42538</v>
      </c>
      <c r="M4" s="645" t="s">
        <v>71</v>
      </c>
      <c r="N4" s="645" t="s">
        <v>4060</v>
      </c>
    </row>
    <row r="5" spans="1:14" s="645" customFormat="1" x14ac:dyDescent="0.2">
      <c r="A5" s="645" t="s">
        <v>390</v>
      </c>
      <c r="B5" s="645" t="s">
        <v>395</v>
      </c>
      <c r="C5" s="645" t="s">
        <v>391</v>
      </c>
      <c r="D5" s="645" t="s">
        <v>431</v>
      </c>
      <c r="E5" s="645" t="s">
        <v>432</v>
      </c>
      <c r="F5" s="645" t="s">
        <v>433</v>
      </c>
      <c r="G5" s="645" t="s">
        <v>616</v>
      </c>
      <c r="H5" s="646">
        <v>42524</v>
      </c>
      <c r="I5" s="647">
        <v>2000</v>
      </c>
      <c r="J5" s="645" t="s">
        <v>801</v>
      </c>
      <c r="K5" s="645" t="s">
        <v>207</v>
      </c>
      <c r="L5" s="646">
        <v>42529</v>
      </c>
      <c r="M5" s="645" t="s">
        <v>71</v>
      </c>
      <c r="N5" s="645" t="s">
        <v>801</v>
      </c>
    </row>
    <row r="6" spans="1:14" s="645" customFormat="1" x14ac:dyDescent="0.2">
      <c r="A6" s="645" t="s">
        <v>390</v>
      </c>
      <c r="B6" s="645" t="s">
        <v>395</v>
      </c>
      <c r="C6" s="645" t="s">
        <v>391</v>
      </c>
      <c r="D6" s="645" t="s">
        <v>157</v>
      </c>
      <c r="E6" s="645" t="s">
        <v>158</v>
      </c>
      <c r="F6" s="645" t="s">
        <v>159</v>
      </c>
      <c r="G6" s="645" t="s">
        <v>624</v>
      </c>
      <c r="H6" s="646">
        <v>42550</v>
      </c>
      <c r="I6" s="647">
        <v>599.70000000000005</v>
      </c>
      <c r="J6" s="645" t="s">
        <v>801</v>
      </c>
      <c r="K6" s="645" t="s">
        <v>122</v>
      </c>
      <c r="L6" s="646">
        <v>42550</v>
      </c>
      <c r="M6" s="645" t="s">
        <v>71</v>
      </c>
      <c r="N6" s="645" t="s">
        <v>801</v>
      </c>
    </row>
    <row r="7" spans="1:14" s="645" customFormat="1" x14ac:dyDescent="0.2">
      <c r="A7" s="645" t="s">
        <v>390</v>
      </c>
      <c r="B7" s="645" t="s">
        <v>395</v>
      </c>
      <c r="C7" s="645" t="s">
        <v>392</v>
      </c>
      <c r="D7" s="645" t="s">
        <v>78</v>
      </c>
      <c r="E7" s="645" t="s">
        <v>79</v>
      </c>
      <c r="F7" s="645" t="s">
        <v>80</v>
      </c>
      <c r="G7" s="645" t="s">
        <v>629</v>
      </c>
      <c r="H7" s="646">
        <v>42521</v>
      </c>
      <c r="I7" s="647">
        <f>34.8*-1</f>
        <v>-34.799999999999997</v>
      </c>
      <c r="J7" s="645" t="s">
        <v>801</v>
      </c>
      <c r="K7" s="645" t="s">
        <v>541</v>
      </c>
      <c r="L7" s="646">
        <v>42523</v>
      </c>
      <c r="M7" s="645" t="s">
        <v>71</v>
      </c>
      <c r="N7" s="645" t="s">
        <v>801</v>
      </c>
    </row>
    <row r="8" spans="1:14" s="645" customFormat="1" x14ac:dyDescent="0.2">
      <c r="A8" s="645" t="s">
        <v>390</v>
      </c>
      <c r="B8" s="645" t="s">
        <v>395</v>
      </c>
      <c r="C8" s="645" t="s">
        <v>391</v>
      </c>
      <c r="D8" s="645" t="s">
        <v>268</v>
      </c>
      <c r="E8" s="645" t="s">
        <v>269</v>
      </c>
      <c r="F8" s="645" t="s">
        <v>270</v>
      </c>
      <c r="G8" s="645" t="s">
        <v>651</v>
      </c>
      <c r="H8" s="646">
        <v>42543</v>
      </c>
      <c r="I8" s="647">
        <v>71287.47</v>
      </c>
      <c r="J8" s="645" t="s">
        <v>801</v>
      </c>
      <c r="K8" s="645" t="s">
        <v>272</v>
      </c>
      <c r="L8" s="646">
        <v>42549</v>
      </c>
      <c r="M8" s="645" t="s">
        <v>71</v>
      </c>
      <c r="N8" s="645" t="s">
        <v>801</v>
      </c>
    </row>
    <row r="9" spans="1:14" s="645" customFormat="1" x14ac:dyDescent="0.2">
      <c r="A9" s="645" t="s">
        <v>390</v>
      </c>
      <c r="B9" s="645" t="s">
        <v>395</v>
      </c>
      <c r="C9" s="645" t="s">
        <v>391</v>
      </c>
      <c r="D9" s="645" t="s">
        <v>136</v>
      </c>
      <c r="E9" s="645" t="s">
        <v>137</v>
      </c>
      <c r="F9" s="645" t="s">
        <v>138</v>
      </c>
      <c r="G9" s="645" t="s">
        <v>652</v>
      </c>
      <c r="H9" s="646">
        <v>42550</v>
      </c>
      <c r="I9" s="647">
        <v>54.97</v>
      </c>
      <c r="J9" s="645" t="s">
        <v>801</v>
      </c>
      <c r="K9" s="645" t="s">
        <v>740</v>
      </c>
      <c r="L9" s="646">
        <v>42551</v>
      </c>
      <c r="M9" s="645" t="s">
        <v>71</v>
      </c>
      <c r="N9" s="645" t="s">
        <v>801</v>
      </c>
    </row>
    <row r="10" spans="1:14" s="645" customFormat="1" x14ac:dyDescent="0.2">
      <c r="A10" s="645" t="s">
        <v>390</v>
      </c>
      <c r="B10" s="645" t="s">
        <v>395</v>
      </c>
      <c r="C10" s="645" t="s">
        <v>391</v>
      </c>
      <c r="D10" s="645" t="s">
        <v>136</v>
      </c>
      <c r="E10" s="645" t="s">
        <v>137</v>
      </c>
      <c r="F10" s="645" t="s">
        <v>138</v>
      </c>
      <c r="G10" s="645" t="s">
        <v>667</v>
      </c>
      <c r="H10" s="646">
        <v>42520</v>
      </c>
      <c r="I10" s="647">
        <v>156.94</v>
      </c>
      <c r="J10" s="645" t="s">
        <v>668</v>
      </c>
      <c r="K10" s="645" t="s">
        <v>394</v>
      </c>
      <c r="L10" s="646">
        <v>42522</v>
      </c>
      <c r="M10" s="645" t="s">
        <v>71</v>
      </c>
      <c r="N10" s="645" t="s">
        <v>4061</v>
      </c>
    </row>
    <row r="11" spans="1:14" s="645" customFormat="1" x14ac:dyDescent="0.2">
      <c r="A11" s="645" t="s">
        <v>390</v>
      </c>
      <c r="B11" s="645" t="s">
        <v>395</v>
      </c>
      <c r="C11" s="645" t="s">
        <v>391</v>
      </c>
      <c r="D11" s="645" t="s">
        <v>136</v>
      </c>
      <c r="E11" s="645" t="s">
        <v>137</v>
      </c>
      <c r="F11" s="645" t="s">
        <v>138</v>
      </c>
      <c r="G11" s="645" t="s">
        <v>669</v>
      </c>
      <c r="H11" s="646">
        <v>42520</v>
      </c>
      <c r="I11" s="647">
        <v>32.07</v>
      </c>
      <c r="J11" s="645" t="s">
        <v>670</v>
      </c>
      <c r="K11" s="645" t="s">
        <v>394</v>
      </c>
      <c r="L11" s="646">
        <v>42522</v>
      </c>
      <c r="M11" s="645" t="s">
        <v>71</v>
      </c>
      <c r="N11" s="645" t="s">
        <v>4062</v>
      </c>
    </row>
    <row r="12" spans="1:14" x14ac:dyDescent="0.2">
      <c r="I12" s="461">
        <f>SUM(I2:I11)</f>
        <v>75441.73000000001</v>
      </c>
    </row>
  </sheetData>
  <sortState ref="A2:M329">
    <sortCondition ref="C2:C329"/>
  </sortState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workbookViewId="0">
      <selection activeCell="A2" sqref="A2:XFD4"/>
    </sheetView>
  </sheetViews>
  <sheetFormatPr defaultRowHeight="12.75" x14ac:dyDescent="0.2"/>
  <cols>
    <col min="1" max="1" width="15.5703125" customWidth="1"/>
    <col min="8" max="8" width="14.7109375" customWidth="1"/>
    <col min="9" max="9" width="12" style="341" customWidth="1"/>
    <col min="10" max="10" width="23" customWidth="1"/>
    <col min="11" max="11" width="19.140625" customWidth="1"/>
    <col min="12" max="12" width="22.42578125" customWidth="1"/>
  </cols>
  <sheetData>
    <row r="1" spans="1:13" s="551" customFormat="1" x14ac:dyDescent="0.2">
      <c r="A1" s="372" t="s">
        <v>388</v>
      </c>
      <c r="B1" s="372" t="s">
        <v>0</v>
      </c>
      <c r="C1" s="372" t="s">
        <v>389</v>
      </c>
      <c r="D1" s="372" t="s">
        <v>1</v>
      </c>
      <c r="E1" s="372" t="s">
        <v>31</v>
      </c>
      <c r="F1" s="372" t="s">
        <v>32</v>
      </c>
      <c r="G1" s="372" t="s">
        <v>40</v>
      </c>
      <c r="H1" s="372" t="s">
        <v>33</v>
      </c>
      <c r="I1" s="336" t="s">
        <v>2</v>
      </c>
      <c r="J1" s="372" t="s">
        <v>36</v>
      </c>
      <c r="K1" s="372" t="s">
        <v>3</v>
      </c>
      <c r="L1" s="372" t="s">
        <v>34</v>
      </c>
      <c r="M1" s="372" t="s">
        <v>35</v>
      </c>
    </row>
    <row r="2" spans="1:13" s="645" customFormat="1" x14ac:dyDescent="0.2">
      <c r="H2" s="646"/>
      <c r="I2" s="647"/>
      <c r="L2" s="646"/>
    </row>
    <row r="3" spans="1:13" s="645" customFormat="1" x14ac:dyDescent="0.2">
      <c r="H3" s="646"/>
      <c r="I3" s="647"/>
      <c r="L3" s="646"/>
    </row>
    <row r="4" spans="1:13" x14ac:dyDescent="0.2">
      <c r="I4" s="461"/>
    </row>
    <row r="5" spans="1:13" ht="6" customHeight="1" x14ac:dyDescent="0.2"/>
    <row r="6" spans="1:13" s="645" customFormat="1" x14ac:dyDescent="0.2">
      <c r="H6" s="646"/>
      <c r="I6" s="647"/>
      <c r="L6" s="646"/>
    </row>
    <row r="7" spans="1:13" s="645" customFormat="1" x14ac:dyDescent="0.2">
      <c r="H7" s="646"/>
      <c r="I7" s="647"/>
      <c r="L7" s="646"/>
    </row>
    <row r="8" spans="1:13" s="645" customFormat="1" x14ac:dyDescent="0.2">
      <c r="H8" s="646"/>
      <c r="I8" s="647"/>
      <c r="L8" s="646"/>
    </row>
    <row r="9" spans="1:13" s="645" customFormat="1" x14ac:dyDescent="0.2">
      <c r="H9" s="646"/>
      <c r="I9" s="647"/>
      <c r="L9" s="646"/>
    </row>
    <row r="10" spans="1:13" s="645" customFormat="1" x14ac:dyDescent="0.2">
      <c r="H10" s="646"/>
      <c r="I10" s="647"/>
      <c r="L10" s="646"/>
    </row>
    <row r="11" spans="1:13" s="645" customFormat="1" x14ac:dyDescent="0.2">
      <c r="H11" s="646"/>
      <c r="I11" s="647"/>
      <c r="L11" s="646"/>
    </row>
    <row r="12" spans="1:13" s="645" customFormat="1" x14ac:dyDescent="0.2">
      <c r="H12" s="646"/>
      <c r="I12" s="647"/>
      <c r="L12" s="646"/>
    </row>
    <row r="13" spans="1:13" s="645" customFormat="1" x14ac:dyDescent="0.2">
      <c r="H13" s="646"/>
      <c r="I13" s="647"/>
      <c r="L13" s="646"/>
    </row>
    <row r="14" spans="1:13" s="645" customFormat="1" x14ac:dyDescent="0.2">
      <c r="H14" s="646"/>
      <c r="I14" s="647"/>
      <c r="L14" s="646"/>
    </row>
    <row r="15" spans="1:13" s="645" customFormat="1" x14ac:dyDescent="0.2">
      <c r="H15" s="646"/>
      <c r="I15" s="647"/>
      <c r="L15" s="646"/>
    </row>
    <row r="16" spans="1:13" s="645" customFormat="1" x14ac:dyDescent="0.2">
      <c r="H16" s="646"/>
      <c r="I16" s="647"/>
      <c r="L16" s="646"/>
    </row>
    <row r="17" spans="8:12" s="645" customFormat="1" x14ac:dyDescent="0.2">
      <c r="H17" s="646"/>
      <c r="I17" s="647"/>
      <c r="L17" s="646"/>
    </row>
    <row r="18" spans="8:12" s="645" customFormat="1" x14ac:dyDescent="0.2">
      <c r="H18" s="646"/>
      <c r="I18" s="647"/>
      <c r="L18" s="646"/>
    </row>
    <row r="19" spans="8:12" s="645" customFormat="1" x14ac:dyDescent="0.2">
      <c r="H19" s="646"/>
      <c r="I19" s="647"/>
      <c r="L19" s="646"/>
    </row>
    <row r="20" spans="8:12" s="645" customFormat="1" x14ac:dyDescent="0.2">
      <c r="H20" s="646"/>
      <c r="I20" s="647"/>
      <c r="L20" s="646"/>
    </row>
    <row r="21" spans="8:12" s="645" customFormat="1" x14ac:dyDescent="0.2">
      <c r="H21" s="646"/>
      <c r="I21" s="647"/>
      <c r="L21" s="646"/>
    </row>
    <row r="22" spans="8:12" s="645" customFormat="1" x14ac:dyDescent="0.2">
      <c r="H22" s="646"/>
      <c r="I22" s="647"/>
      <c r="L22" s="646"/>
    </row>
    <row r="23" spans="8:12" s="645" customFormat="1" x14ac:dyDescent="0.2">
      <c r="H23" s="646"/>
      <c r="I23" s="647"/>
      <c r="L23" s="646"/>
    </row>
    <row r="24" spans="8:12" s="645" customFormat="1" x14ac:dyDescent="0.2">
      <c r="H24" s="646"/>
      <c r="I24" s="647"/>
      <c r="L24" s="646"/>
    </row>
  </sheetData>
  <sortState ref="A2:M74">
    <sortCondition ref="C2:C74"/>
  </sortState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activeCell="A2" sqref="A2:XFD2"/>
    </sheetView>
  </sheetViews>
  <sheetFormatPr defaultRowHeight="12.75" x14ac:dyDescent="0.2"/>
  <cols>
    <col min="1" max="1" width="11.5703125" customWidth="1"/>
    <col min="6" max="6" width="10.140625" bestFit="1" customWidth="1"/>
    <col min="7" max="7" width="13.5703125" customWidth="1"/>
    <col min="8" max="8" width="12.5703125" customWidth="1"/>
    <col min="9" max="9" width="12.140625" style="341" customWidth="1"/>
    <col min="10" max="10" width="14.42578125" customWidth="1"/>
    <col min="11" max="11" width="12.28515625" customWidth="1"/>
    <col min="12" max="12" width="13" customWidth="1"/>
  </cols>
  <sheetData>
    <row r="1" spans="1:13" ht="14.25" customHeight="1" x14ac:dyDescent="0.2">
      <c r="A1" s="393" t="s">
        <v>388</v>
      </c>
      <c r="B1" s="393" t="s">
        <v>0</v>
      </c>
      <c r="C1" s="393" t="s">
        <v>389</v>
      </c>
      <c r="D1" s="393" t="s">
        <v>1</v>
      </c>
      <c r="E1" s="393" t="s">
        <v>31</v>
      </c>
      <c r="F1" s="393" t="s">
        <v>32</v>
      </c>
      <c r="G1" s="393" t="s">
        <v>40</v>
      </c>
      <c r="H1" s="393" t="s">
        <v>33</v>
      </c>
      <c r="I1" s="457" t="s">
        <v>2</v>
      </c>
      <c r="J1" s="393" t="s">
        <v>36</v>
      </c>
      <c r="K1" s="393" t="s">
        <v>3</v>
      </c>
      <c r="L1" s="393" t="s">
        <v>34</v>
      </c>
      <c r="M1" s="393" t="s">
        <v>35</v>
      </c>
    </row>
    <row r="2" spans="1:13" x14ac:dyDescent="0.2">
      <c r="A2" s="591" t="s">
        <v>390</v>
      </c>
      <c r="B2" s="591" t="s">
        <v>193</v>
      </c>
      <c r="C2" s="591" t="s">
        <v>391</v>
      </c>
      <c r="D2" s="591" t="s">
        <v>241</v>
      </c>
      <c r="E2" s="591" t="s">
        <v>242</v>
      </c>
      <c r="F2" s="591" t="s">
        <v>243</v>
      </c>
      <c r="G2" s="591" t="s">
        <v>386</v>
      </c>
      <c r="H2" s="592">
        <v>42355</v>
      </c>
      <c r="I2" s="593">
        <v>296.83</v>
      </c>
      <c r="J2" s="591"/>
      <c r="K2" s="591" t="s">
        <v>206</v>
      </c>
      <c r="L2" s="592">
        <v>42355</v>
      </c>
      <c r="M2" s="591" t="s">
        <v>4</v>
      </c>
    </row>
    <row r="4" spans="1:13" x14ac:dyDescent="0.2">
      <c r="A4" s="353"/>
      <c r="B4" s="353"/>
      <c r="C4" s="353"/>
      <c r="D4" s="353"/>
      <c r="E4" s="353"/>
      <c r="F4" s="353"/>
      <c r="G4" s="353"/>
      <c r="H4" s="354"/>
      <c r="I4" s="458"/>
      <c r="J4" s="353"/>
      <c r="K4" s="353"/>
      <c r="L4" s="354"/>
      <c r="M4" s="353"/>
    </row>
    <row r="5" spans="1:13" x14ac:dyDescent="0.2">
      <c r="A5" s="353"/>
      <c r="B5" s="353"/>
      <c r="C5" s="353"/>
      <c r="D5" s="353"/>
      <c r="E5" s="353"/>
      <c r="F5" s="353"/>
      <c r="G5" s="353"/>
      <c r="H5" s="354"/>
      <c r="I5" s="458"/>
      <c r="J5" s="353"/>
      <c r="K5" s="353"/>
      <c r="L5" s="354"/>
      <c r="M5" s="353"/>
    </row>
    <row r="6" spans="1:13" x14ac:dyDescent="0.2">
      <c r="A6" s="353"/>
      <c r="B6" s="353"/>
      <c r="C6" s="353"/>
      <c r="D6" s="353"/>
      <c r="E6" s="353"/>
      <c r="F6" s="353"/>
      <c r="G6" s="353"/>
      <c r="H6" s="354"/>
      <c r="I6" s="458"/>
      <c r="J6" s="353"/>
      <c r="K6" s="353"/>
      <c r="L6" s="354"/>
      <c r="M6" s="353"/>
    </row>
    <row r="7" spans="1:13" s="645" customFormat="1" x14ac:dyDescent="0.2">
      <c r="H7" s="646"/>
      <c r="I7" s="647"/>
      <c r="L7" s="646"/>
    </row>
    <row r="8" spans="1:13" s="645" customFormat="1" x14ac:dyDescent="0.2">
      <c r="H8" s="646"/>
      <c r="I8" s="647"/>
      <c r="L8" s="646"/>
    </row>
    <row r="9" spans="1:13" s="645" customFormat="1" x14ac:dyDescent="0.2">
      <c r="H9" s="646"/>
      <c r="I9" s="647"/>
      <c r="L9" s="646"/>
    </row>
    <row r="10" spans="1:13" s="645" customFormat="1" x14ac:dyDescent="0.2">
      <c r="H10" s="646"/>
      <c r="I10" s="647"/>
      <c r="L10" s="646"/>
    </row>
    <row r="11" spans="1:13" s="645" customFormat="1" x14ac:dyDescent="0.2">
      <c r="H11" s="646"/>
      <c r="I11" s="647"/>
      <c r="L11" s="646"/>
    </row>
    <row r="12" spans="1:13" s="645" customFormat="1" x14ac:dyDescent="0.2">
      <c r="H12" s="646"/>
      <c r="I12" s="647"/>
      <c r="L12" s="646"/>
    </row>
    <row r="13" spans="1:13" s="645" customFormat="1" x14ac:dyDescent="0.2"/>
    <row r="14" spans="1:13" x14ac:dyDescent="0.2">
      <c r="A14" s="620"/>
      <c r="B14" s="620"/>
      <c r="C14" s="620"/>
      <c r="D14" s="620"/>
      <c r="E14" s="620"/>
      <c r="F14" s="620"/>
      <c r="G14" s="620"/>
      <c r="H14" s="621"/>
      <c r="I14" s="622"/>
      <c r="J14" s="620"/>
      <c r="K14" s="620"/>
      <c r="L14" s="621"/>
      <c r="M14" s="620"/>
    </row>
    <row r="15" spans="1:13" x14ac:dyDescent="0.2">
      <c r="A15" s="353"/>
      <c r="B15" s="353"/>
      <c r="C15" s="353"/>
      <c r="D15" s="353"/>
      <c r="E15" s="353"/>
      <c r="F15" s="353"/>
      <c r="G15" s="353"/>
      <c r="H15" s="354"/>
      <c r="I15" s="458"/>
      <c r="J15" s="353"/>
      <c r="K15" s="353"/>
      <c r="L15" s="354"/>
      <c r="M15" s="353"/>
    </row>
    <row r="16" spans="1:13" x14ac:dyDescent="0.2">
      <c r="A16" s="353"/>
      <c r="B16" s="353"/>
      <c r="C16" s="353"/>
      <c r="D16" s="353"/>
      <c r="E16" s="353"/>
      <c r="F16" s="353"/>
      <c r="G16" s="353"/>
      <c r="H16" s="354"/>
      <c r="I16" s="458"/>
      <c r="J16" s="353"/>
      <c r="K16" s="353"/>
      <c r="L16" s="354"/>
      <c r="M16" s="353"/>
    </row>
    <row r="17" spans="1:13" x14ac:dyDescent="0.2">
      <c r="A17" s="353"/>
      <c r="B17" s="353"/>
      <c r="C17" s="353"/>
      <c r="D17" s="353"/>
      <c r="E17" s="353"/>
      <c r="F17" s="353"/>
      <c r="G17" s="353"/>
      <c r="H17" s="354"/>
      <c r="I17" s="458"/>
      <c r="J17" s="353"/>
      <c r="K17" s="353"/>
      <c r="L17" s="354"/>
      <c r="M17" s="353"/>
    </row>
    <row r="18" spans="1:13" x14ac:dyDescent="0.2">
      <c r="A18" s="353"/>
      <c r="B18" s="353"/>
      <c r="C18" s="353"/>
      <c r="D18" s="353"/>
      <c r="E18" s="353"/>
      <c r="F18" s="353"/>
      <c r="G18" s="353"/>
      <c r="H18" s="354"/>
      <c r="I18" s="458"/>
      <c r="J18" s="353"/>
      <c r="K18" s="353"/>
      <c r="L18" s="354"/>
      <c r="M18" s="353"/>
    </row>
    <row r="19" spans="1:13" x14ac:dyDescent="0.2">
      <c r="A19" s="353"/>
      <c r="B19" s="353"/>
      <c r="C19" s="353"/>
      <c r="D19" s="353"/>
      <c r="E19" s="353"/>
      <c r="F19" s="353"/>
      <c r="G19" s="353"/>
      <c r="H19" s="354"/>
      <c r="I19" s="458"/>
      <c r="J19" s="353"/>
      <c r="K19" s="353"/>
      <c r="L19" s="354"/>
      <c r="M19" s="353"/>
    </row>
    <row r="20" spans="1:13" x14ac:dyDescent="0.2">
      <c r="A20" s="353"/>
      <c r="B20" s="353"/>
      <c r="C20" s="353"/>
      <c r="D20" s="353"/>
      <c r="E20" s="353"/>
      <c r="F20" s="353"/>
      <c r="G20" s="353"/>
      <c r="H20" s="354"/>
      <c r="I20" s="458"/>
      <c r="J20" s="353"/>
      <c r="K20" s="353"/>
      <c r="L20" s="354"/>
      <c r="M20" s="353"/>
    </row>
    <row r="21" spans="1:13" x14ac:dyDescent="0.2">
      <c r="A21" s="353"/>
      <c r="B21" s="353"/>
      <c r="C21" s="353"/>
      <c r="D21" s="353"/>
      <c r="E21" s="353"/>
      <c r="F21" s="353"/>
      <c r="G21" s="353"/>
      <c r="H21" s="354"/>
      <c r="I21" s="458"/>
      <c r="J21" s="353"/>
      <c r="K21" s="353"/>
      <c r="L21" s="354"/>
      <c r="M21" s="353"/>
    </row>
    <row r="22" spans="1:13" x14ac:dyDescent="0.2">
      <c r="A22" s="353"/>
      <c r="B22" s="353"/>
      <c r="C22" s="353"/>
      <c r="D22" s="353"/>
      <c r="E22" s="353"/>
      <c r="F22" s="353"/>
      <c r="G22" s="353"/>
      <c r="H22" s="354"/>
      <c r="I22" s="458"/>
      <c r="J22" s="353"/>
      <c r="K22" s="353"/>
      <c r="L22" s="354"/>
      <c r="M22" s="353"/>
    </row>
  </sheetData>
  <sortState ref="A2:M221">
    <sortCondition ref="C2:C221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66"/>
  <sheetViews>
    <sheetView workbookViewId="0">
      <selection activeCell="A2" sqref="A2:XFD21"/>
    </sheetView>
  </sheetViews>
  <sheetFormatPr defaultRowHeight="12.75" x14ac:dyDescent="0.2"/>
  <cols>
    <col min="5" max="5" width="30.140625" customWidth="1"/>
    <col min="6" max="6" width="16.140625" customWidth="1"/>
    <col min="7" max="7" width="17.85546875" customWidth="1"/>
    <col min="8" max="8" width="16.7109375" customWidth="1"/>
    <col min="9" max="9" width="13.85546875" customWidth="1"/>
    <col min="10" max="11" width="13.85546875" style="340" customWidth="1"/>
    <col min="12" max="12" width="16.28515625" customWidth="1"/>
    <col min="13" max="13" width="16.5703125" customWidth="1"/>
    <col min="14" max="14" width="13.85546875" customWidth="1"/>
    <col min="16" max="16" width="16" customWidth="1"/>
  </cols>
  <sheetData>
    <row r="1" spans="1:17" s="340" customFormat="1" ht="12" customHeight="1" x14ac:dyDescent="0.2">
      <c r="A1" s="633" t="s">
        <v>388</v>
      </c>
      <c r="B1" s="633" t="s">
        <v>0</v>
      </c>
      <c r="C1" s="633" t="s">
        <v>389</v>
      </c>
      <c r="D1" s="633" t="s">
        <v>1</v>
      </c>
      <c r="E1" s="633" t="s">
        <v>31</v>
      </c>
      <c r="F1" s="633" t="s">
        <v>32</v>
      </c>
      <c r="G1" s="633" t="s">
        <v>40</v>
      </c>
      <c r="H1" s="633" t="s">
        <v>33</v>
      </c>
      <c r="I1" s="633" t="s">
        <v>2</v>
      </c>
      <c r="J1" s="633"/>
      <c r="K1" s="633"/>
      <c r="L1" s="633" t="s">
        <v>36</v>
      </c>
      <c r="M1" s="633" t="s">
        <v>3</v>
      </c>
      <c r="N1" s="633" t="s">
        <v>34</v>
      </c>
      <c r="O1" s="633" t="s">
        <v>35</v>
      </c>
      <c r="P1" s="601"/>
      <c r="Q1" s="600"/>
    </row>
    <row r="2" spans="1:17" s="645" customFormat="1" x14ac:dyDescent="0.2">
      <c r="A2" s="645" t="s">
        <v>393</v>
      </c>
      <c r="B2" s="645" t="s">
        <v>395</v>
      </c>
      <c r="C2" s="645" t="s">
        <v>391</v>
      </c>
      <c r="D2" s="645" t="s">
        <v>594</v>
      </c>
      <c r="E2" s="645" t="s">
        <v>595</v>
      </c>
      <c r="F2" s="645" t="s">
        <v>596</v>
      </c>
      <c r="G2" s="645" t="s">
        <v>679</v>
      </c>
      <c r="H2" s="646">
        <v>42496</v>
      </c>
      <c r="I2" s="647">
        <v>494.21</v>
      </c>
      <c r="J2" s="645" t="s">
        <v>801</v>
      </c>
      <c r="K2" s="645" t="s">
        <v>153</v>
      </c>
      <c r="L2" s="646">
        <v>42571</v>
      </c>
      <c r="M2" s="645" t="s">
        <v>71</v>
      </c>
      <c r="N2" s="645" t="s">
        <v>801</v>
      </c>
    </row>
    <row r="3" spans="1:17" s="645" customFormat="1" x14ac:dyDescent="0.2">
      <c r="A3" s="645" t="s">
        <v>393</v>
      </c>
      <c r="B3" s="645" t="s">
        <v>395</v>
      </c>
      <c r="C3" s="645" t="s">
        <v>391</v>
      </c>
      <c r="D3" s="645" t="s">
        <v>235</v>
      </c>
      <c r="E3" s="645" t="s">
        <v>236</v>
      </c>
      <c r="F3" s="645" t="s">
        <v>237</v>
      </c>
      <c r="G3" s="645" t="s">
        <v>682</v>
      </c>
      <c r="H3" s="646">
        <v>42578</v>
      </c>
      <c r="I3" s="647">
        <v>2206.13</v>
      </c>
      <c r="J3" s="645" t="s">
        <v>683</v>
      </c>
      <c r="K3" s="645" t="s">
        <v>160</v>
      </c>
      <c r="L3" s="646">
        <v>42579</v>
      </c>
      <c r="M3" s="645" t="s">
        <v>71</v>
      </c>
      <c r="N3" s="645" t="s">
        <v>4063</v>
      </c>
    </row>
    <row r="4" spans="1:17" s="645" customFormat="1" x14ac:dyDescent="0.2">
      <c r="A4" s="645" t="s">
        <v>393</v>
      </c>
      <c r="B4" s="645" t="s">
        <v>395</v>
      </c>
      <c r="C4" s="645" t="s">
        <v>391</v>
      </c>
      <c r="D4" s="645" t="s">
        <v>184</v>
      </c>
      <c r="E4" s="645" t="s">
        <v>185</v>
      </c>
      <c r="F4" s="645" t="s">
        <v>186</v>
      </c>
      <c r="G4" s="645" t="s">
        <v>684</v>
      </c>
      <c r="H4" s="646">
        <v>42551</v>
      </c>
      <c r="I4" s="647">
        <v>25.81</v>
      </c>
      <c r="J4" s="645" t="s">
        <v>801</v>
      </c>
      <c r="K4" s="645" t="s">
        <v>153</v>
      </c>
      <c r="L4" s="646">
        <v>42555</v>
      </c>
      <c r="M4" s="645" t="s">
        <v>71</v>
      </c>
      <c r="N4" s="645" t="s">
        <v>801</v>
      </c>
    </row>
    <row r="5" spans="1:17" s="645" customFormat="1" x14ac:dyDescent="0.2">
      <c r="A5" s="645" t="s">
        <v>393</v>
      </c>
      <c r="B5" s="645" t="s">
        <v>193</v>
      </c>
      <c r="C5" s="645" t="s">
        <v>391</v>
      </c>
      <c r="D5" s="645" t="s">
        <v>154</v>
      </c>
      <c r="E5" s="645" t="s">
        <v>583</v>
      </c>
      <c r="F5" s="645" t="s">
        <v>155</v>
      </c>
      <c r="G5" s="645" t="s">
        <v>685</v>
      </c>
      <c r="H5" s="646">
        <v>42138</v>
      </c>
      <c r="I5" s="647">
        <v>326</v>
      </c>
      <c r="J5" s="645" t="s">
        <v>801</v>
      </c>
      <c r="K5" s="645" t="s">
        <v>262</v>
      </c>
      <c r="L5" s="646">
        <v>42563</v>
      </c>
      <c r="M5" s="645" t="s">
        <v>71</v>
      </c>
      <c r="N5" s="645" t="s">
        <v>801</v>
      </c>
    </row>
    <row r="6" spans="1:17" s="645" customFormat="1" x14ac:dyDescent="0.2">
      <c r="A6" s="645" t="s">
        <v>390</v>
      </c>
      <c r="B6" s="645" t="s">
        <v>395</v>
      </c>
      <c r="C6" s="645" t="s">
        <v>391</v>
      </c>
      <c r="D6" s="645" t="s">
        <v>686</v>
      </c>
      <c r="E6" s="645" t="s">
        <v>687</v>
      </c>
      <c r="F6" s="645" t="s">
        <v>688</v>
      </c>
      <c r="G6" s="645" t="s">
        <v>689</v>
      </c>
      <c r="H6" s="646">
        <v>42563</v>
      </c>
      <c r="I6" s="647">
        <v>840.05</v>
      </c>
      <c r="J6" s="645" t="s">
        <v>801</v>
      </c>
      <c r="K6" s="645" t="s">
        <v>434</v>
      </c>
      <c r="L6" s="646">
        <v>42572</v>
      </c>
      <c r="M6" s="645" t="s">
        <v>71</v>
      </c>
      <c r="N6" s="645" t="s">
        <v>801</v>
      </c>
    </row>
    <row r="7" spans="1:17" s="645" customFormat="1" x14ac:dyDescent="0.2">
      <c r="A7" s="645" t="s">
        <v>390</v>
      </c>
      <c r="B7" s="645" t="s">
        <v>395</v>
      </c>
      <c r="C7" s="645" t="s">
        <v>391</v>
      </c>
      <c r="D7" s="645" t="s">
        <v>431</v>
      </c>
      <c r="E7" s="645" t="s">
        <v>432</v>
      </c>
      <c r="F7" s="645" t="s">
        <v>433</v>
      </c>
      <c r="G7" s="645" t="s">
        <v>690</v>
      </c>
      <c r="H7" s="646">
        <v>42562</v>
      </c>
      <c r="I7" s="647">
        <v>800</v>
      </c>
      <c r="J7" s="645" t="s">
        <v>801</v>
      </c>
      <c r="K7" s="645" t="s">
        <v>207</v>
      </c>
      <c r="L7" s="646">
        <v>42562</v>
      </c>
      <c r="M7" s="645" t="s">
        <v>71</v>
      </c>
      <c r="N7" s="645" t="s">
        <v>801</v>
      </c>
    </row>
    <row r="8" spans="1:17" s="645" customFormat="1" x14ac:dyDescent="0.2">
      <c r="A8" s="645" t="s">
        <v>390</v>
      </c>
      <c r="B8" s="645" t="s">
        <v>395</v>
      </c>
      <c r="C8" s="645" t="s">
        <v>391</v>
      </c>
      <c r="D8" s="645" t="s">
        <v>431</v>
      </c>
      <c r="E8" s="645" t="s">
        <v>432</v>
      </c>
      <c r="F8" s="645" t="s">
        <v>433</v>
      </c>
      <c r="G8" s="645" t="s">
        <v>691</v>
      </c>
      <c r="H8" s="646">
        <v>42562</v>
      </c>
      <c r="I8" s="647">
        <v>800</v>
      </c>
      <c r="J8" s="645" t="s">
        <v>801</v>
      </c>
      <c r="K8" s="645" t="s">
        <v>207</v>
      </c>
      <c r="L8" s="646">
        <v>42562</v>
      </c>
      <c r="M8" s="645" t="s">
        <v>71</v>
      </c>
      <c r="N8" s="645" t="s">
        <v>801</v>
      </c>
    </row>
    <row r="9" spans="1:17" s="645" customFormat="1" x14ac:dyDescent="0.2">
      <c r="A9" s="645" t="s">
        <v>390</v>
      </c>
      <c r="B9" s="645" t="s">
        <v>395</v>
      </c>
      <c r="C9" s="645" t="s">
        <v>391</v>
      </c>
      <c r="D9" s="645" t="s">
        <v>431</v>
      </c>
      <c r="E9" s="645" t="s">
        <v>432</v>
      </c>
      <c r="F9" s="645" t="s">
        <v>433</v>
      </c>
      <c r="G9" s="645" t="s">
        <v>692</v>
      </c>
      <c r="H9" s="646">
        <v>42552</v>
      </c>
      <c r="I9" s="647">
        <v>2500</v>
      </c>
      <c r="J9" s="645" t="s">
        <v>801</v>
      </c>
      <c r="K9" s="645" t="s">
        <v>207</v>
      </c>
      <c r="L9" s="646">
        <v>42562</v>
      </c>
      <c r="M9" s="645" t="s">
        <v>71</v>
      </c>
      <c r="N9" s="645" t="s">
        <v>801</v>
      </c>
    </row>
    <row r="10" spans="1:17" s="645" customFormat="1" x14ac:dyDescent="0.2">
      <c r="A10" s="645" t="s">
        <v>390</v>
      </c>
      <c r="B10" s="645" t="s">
        <v>395</v>
      </c>
      <c r="C10" s="645" t="s">
        <v>391</v>
      </c>
      <c r="D10" s="645" t="s">
        <v>693</v>
      </c>
      <c r="E10" s="645" t="s">
        <v>694</v>
      </c>
      <c r="F10" s="645" t="s">
        <v>801</v>
      </c>
      <c r="G10" s="645" t="s">
        <v>695</v>
      </c>
      <c r="H10" s="646">
        <v>42553</v>
      </c>
      <c r="I10" s="647">
        <v>40</v>
      </c>
      <c r="J10" s="645" t="s">
        <v>801</v>
      </c>
      <c r="K10" s="645" t="s">
        <v>613</v>
      </c>
      <c r="L10" s="646">
        <v>42555</v>
      </c>
      <c r="M10" s="645" t="s">
        <v>71</v>
      </c>
      <c r="N10" s="645" t="s">
        <v>801</v>
      </c>
    </row>
    <row r="11" spans="1:17" s="645" customFormat="1" x14ac:dyDescent="0.2">
      <c r="A11" s="645" t="s">
        <v>390</v>
      </c>
      <c r="B11" s="645" t="s">
        <v>395</v>
      </c>
      <c r="C11" s="645" t="s">
        <v>391</v>
      </c>
      <c r="D11" s="645" t="s">
        <v>134</v>
      </c>
      <c r="E11" s="645" t="s">
        <v>385</v>
      </c>
      <c r="F11" s="645" t="s">
        <v>801</v>
      </c>
      <c r="G11" s="645" t="s">
        <v>696</v>
      </c>
      <c r="H11" s="646">
        <v>42572</v>
      </c>
      <c r="I11" s="647">
        <v>142.24</v>
      </c>
      <c r="J11" s="645" t="s">
        <v>801</v>
      </c>
      <c r="K11" s="645" t="s">
        <v>107</v>
      </c>
      <c r="L11" s="646">
        <v>42576</v>
      </c>
      <c r="M11" s="645" t="s">
        <v>71</v>
      </c>
      <c r="N11" s="645" t="s">
        <v>801</v>
      </c>
    </row>
    <row r="12" spans="1:17" s="645" customFormat="1" x14ac:dyDescent="0.2">
      <c r="A12" s="645" t="s">
        <v>390</v>
      </c>
      <c r="B12" s="645" t="s">
        <v>395</v>
      </c>
      <c r="C12" s="645" t="s">
        <v>391</v>
      </c>
      <c r="D12" s="645" t="s">
        <v>81</v>
      </c>
      <c r="E12" s="645" t="s">
        <v>82</v>
      </c>
      <c r="F12" s="645" t="s">
        <v>83</v>
      </c>
      <c r="G12" s="645" t="s">
        <v>702</v>
      </c>
      <c r="H12" s="646">
        <v>42551</v>
      </c>
      <c r="I12" s="647">
        <v>546</v>
      </c>
      <c r="J12" s="645" t="s">
        <v>801</v>
      </c>
      <c r="K12" s="645" t="s">
        <v>140</v>
      </c>
      <c r="L12" s="646">
        <v>42555</v>
      </c>
      <c r="M12" s="645" t="s">
        <v>71</v>
      </c>
      <c r="N12" s="645" t="s">
        <v>801</v>
      </c>
    </row>
    <row r="13" spans="1:17" s="645" customFormat="1" x14ac:dyDescent="0.2">
      <c r="A13" s="645" t="s">
        <v>390</v>
      </c>
      <c r="B13" s="645" t="s">
        <v>395</v>
      </c>
      <c r="C13" s="645" t="s">
        <v>391</v>
      </c>
      <c r="D13" s="645" t="s">
        <v>150</v>
      </c>
      <c r="E13" s="645" t="s">
        <v>151</v>
      </c>
      <c r="F13" s="645" t="s">
        <v>152</v>
      </c>
      <c r="G13" s="645" t="s">
        <v>703</v>
      </c>
      <c r="H13" s="646">
        <v>42551</v>
      </c>
      <c r="I13" s="647">
        <v>85.2</v>
      </c>
      <c r="J13" s="645" t="s">
        <v>801</v>
      </c>
      <c r="K13" s="645" t="s">
        <v>126</v>
      </c>
      <c r="L13" s="646">
        <v>42555</v>
      </c>
      <c r="M13" s="645" t="s">
        <v>71</v>
      </c>
      <c r="N13" s="645" t="s">
        <v>801</v>
      </c>
    </row>
    <row r="14" spans="1:17" s="645" customFormat="1" x14ac:dyDescent="0.2">
      <c r="A14" s="645" t="s">
        <v>390</v>
      </c>
      <c r="B14" s="645" t="s">
        <v>395</v>
      </c>
      <c r="C14" s="645" t="s">
        <v>391</v>
      </c>
      <c r="D14" s="645" t="s">
        <v>704</v>
      </c>
      <c r="E14" s="645" t="s">
        <v>705</v>
      </c>
      <c r="F14" s="645" t="s">
        <v>706</v>
      </c>
      <c r="G14" s="645" t="s">
        <v>707</v>
      </c>
      <c r="H14" s="646">
        <v>42565</v>
      </c>
      <c r="I14" s="647">
        <v>588.27</v>
      </c>
      <c r="J14" s="645" t="s">
        <v>708</v>
      </c>
      <c r="K14" s="645" t="s">
        <v>262</v>
      </c>
      <c r="L14" s="646">
        <v>42569</v>
      </c>
      <c r="M14" s="645" t="s">
        <v>71</v>
      </c>
      <c r="N14" s="645" t="s">
        <v>4064</v>
      </c>
    </row>
    <row r="15" spans="1:17" s="645" customFormat="1" x14ac:dyDescent="0.2">
      <c r="A15" s="645" t="s">
        <v>390</v>
      </c>
      <c r="B15" s="645" t="s">
        <v>395</v>
      </c>
      <c r="C15" s="645" t="s">
        <v>391</v>
      </c>
      <c r="D15" s="645" t="s">
        <v>709</v>
      </c>
      <c r="E15" s="645" t="s">
        <v>710</v>
      </c>
      <c r="F15" s="645" t="s">
        <v>711</v>
      </c>
      <c r="G15" s="645" t="s">
        <v>712</v>
      </c>
      <c r="H15" s="646">
        <v>42551</v>
      </c>
      <c r="I15" s="647">
        <v>137.08000000000001</v>
      </c>
      <c r="J15" s="645" t="s">
        <v>801</v>
      </c>
      <c r="K15" s="645" t="s">
        <v>713</v>
      </c>
      <c r="L15" s="646">
        <v>42558</v>
      </c>
      <c r="M15" s="645" t="s">
        <v>71</v>
      </c>
      <c r="N15" s="645" t="s">
        <v>801</v>
      </c>
    </row>
    <row r="16" spans="1:17" s="645" customFormat="1" x14ac:dyDescent="0.2">
      <c r="A16" s="645" t="s">
        <v>390</v>
      </c>
      <c r="B16" s="645" t="s">
        <v>395</v>
      </c>
      <c r="C16" s="645" t="s">
        <v>391</v>
      </c>
      <c r="D16" s="645" t="s">
        <v>221</v>
      </c>
      <c r="E16" s="645" t="s">
        <v>222</v>
      </c>
      <c r="F16" s="645" t="s">
        <v>223</v>
      </c>
      <c r="G16" s="645" t="s">
        <v>714</v>
      </c>
      <c r="H16" s="646">
        <v>42562</v>
      </c>
      <c r="I16" s="647">
        <v>297</v>
      </c>
      <c r="J16" s="645" t="s">
        <v>801</v>
      </c>
      <c r="K16" s="645" t="s">
        <v>303</v>
      </c>
      <c r="L16" s="646">
        <v>42571</v>
      </c>
      <c r="M16" s="645" t="s">
        <v>71</v>
      </c>
      <c r="N16" s="645" t="s">
        <v>801</v>
      </c>
    </row>
    <row r="17" spans="1:17" s="645" customFormat="1" x14ac:dyDescent="0.2">
      <c r="A17" s="645" t="s">
        <v>390</v>
      </c>
      <c r="B17" s="645" t="s">
        <v>395</v>
      </c>
      <c r="C17" s="645" t="s">
        <v>391</v>
      </c>
      <c r="D17" s="645" t="s">
        <v>513</v>
      </c>
      <c r="E17" s="645" t="s">
        <v>514</v>
      </c>
      <c r="F17" s="645" t="s">
        <v>515</v>
      </c>
      <c r="G17" s="645" t="s">
        <v>715</v>
      </c>
      <c r="H17" s="646">
        <v>42551</v>
      </c>
      <c r="I17" s="647">
        <v>50.42</v>
      </c>
      <c r="J17" s="645" t="s">
        <v>801</v>
      </c>
      <c r="K17" s="645" t="s">
        <v>716</v>
      </c>
      <c r="L17" s="646">
        <v>42573</v>
      </c>
      <c r="M17" s="645" t="s">
        <v>71</v>
      </c>
      <c r="N17" s="645" t="s">
        <v>801</v>
      </c>
    </row>
    <row r="18" spans="1:17" s="645" customFormat="1" x14ac:dyDescent="0.2">
      <c r="A18" s="645" t="s">
        <v>390</v>
      </c>
      <c r="B18" s="645" t="s">
        <v>395</v>
      </c>
      <c r="C18" s="645" t="s">
        <v>392</v>
      </c>
      <c r="D18" s="645" t="s">
        <v>672</v>
      </c>
      <c r="E18" s="645" t="s">
        <v>673</v>
      </c>
      <c r="F18" s="645" t="s">
        <v>674</v>
      </c>
      <c r="G18" s="645" t="s">
        <v>675</v>
      </c>
      <c r="H18" s="646">
        <v>42559</v>
      </c>
      <c r="I18" s="647">
        <f>168.94*-1</f>
        <v>-168.94</v>
      </c>
      <c r="J18" s="645" t="s">
        <v>801</v>
      </c>
      <c r="K18" s="645" t="s">
        <v>590</v>
      </c>
      <c r="L18" s="646">
        <v>42576</v>
      </c>
      <c r="M18" s="645" t="s">
        <v>71</v>
      </c>
      <c r="N18" s="645" t="s">
        <v>801</v>
      </c>
    </row>
    <row r="19" spans="1:17" s="645" customFormat="1" x14ac:dyDescent="0.2">
      <c r="A19" s="645" t="s">
        <v>390</v>
      </c>
      <c r="B19" s="645" t="s">
        <v>395</v>
      </c>
      <c r="C19" s="645" t="s">
        <v>391</v>
      </c>
      <c r="D19" s="645" t="s">
        <v>640</v>
      </c>
      <c r="E19" s="645" t="s">
        <v>641</v>
      </c>
      <c r="F19" s="645" t="s">
        <v>642</v>
      </c>
      <c r="G19" s="645" t="s">
        <v>717</v>
      </c>
      <c r="H19" s="646">
        <v>42572</v>
      </c>
      <c r="I19" s="647">
        <v>965.52</v>
      </c>
      <c r="J19" s="645" t="s">
        <v>718</v>
      </c>
      <c r="K19" s="645" t="s">
        <v>200</v>
      </c>
      <c r="L19" s="646">
        <v>42577</v>
      </c>
      <c r="M19" s="645" t="s">
        <v>71</v>
      </c>
      <c r="N19" s="645" t="s">
        <v>801</v>
      </c>
    </row>
    <row r="20" spans="1:17" s="645" customFormat="1" x14ac:dyDescent="0.2">
      <c r="A20" s="645" t="s">
        <v>390</v>
      </c>
      <c r="B20" s="645" t="s">
        <v>395</v>
      </c>
      <c r="C20" s="645" t="s">
        <v>392</v>
      </c>
      <c r="D20" s="645" t="s">
        <v>300</v>
      </c>
      <c r="E20" s="645" t="s">
        <v>301</v>
      </c>
      <c r="F20" s="645" t="s">
        <v>302</v>
      </c>
      <c r="G20" s="645" t="s">
        <v>677</v>
      </c>
      <c r="H20" s="646">
        <v>42445</v>
      </c>
      <c r="I20" s="647">
        <f>545.66*-1</f>
        <v>-545.66</v>
      </c>
      <c r="J20" s="645" t="s">
        <v>801</v>
      </c>
      <c r="K20" s="645" t="s">
        <v>262</v>
      </c>
      <c r="L20" s="646">
        <v>42579</v>
      </c>
      <c r="M20" s="645" t="s">
        <v>71</v>
      </c>
      <c r="N20" s="645" t="s">
        <v>801</v>
      </c>
    </row>
    <row r="21" spans="1:17" s="645" customFormat="1" x14ac:dyDescent="0.2">
      <c r="A21" s="645" t="s">
        <v>390</v>
      </c>
      <c r="B21" s="645" t="s">
        <v>87</v>
      </c>
      <c r="C21" s="645" t="s">
        <v>391</v>
      </c>
      <c r="D21" s="645" t="s">
        <v>721</v>
      </c>
      <c r="E21" s="645" t="s">
        <v>722</v>
      </c>
      <c r="F21" s="645" t="s">
        <v>723</v>
      </c>
      <c r="G21" s="645" t="s">
        <v>724</v>
      </c>
      <c r="H21" s="646">
        <v>41911</v>
      </c>
      <c r="I21" s="647">
        <v>174.24</v>
      </c>
      <c r="J21" s="645" t="s">
        <v>801</v>
      </c>
      <c r="K21" s="645" t="s">
        <v>720</v>
      </c>
      <c r="L21" s="646">
        <v>42572</v>
      </c>
      <c r="M21" s="645" t="s">
        <v>71</v>
      </c>
      <c r="N21" s="645" t="s">
        <v>801</v>
      </c>
    </row>
    <row r="22" spans="1:17" x14ac:dyDescent="0.2">
      <c r="A22" s="600"/>
      <c r="B22" s="600"/>
      <c r="C22" s="600"/>
      <c r="D22" s="600"/>
      <c r="E22" s="600"/>
      <c r="F22" s="600"/>
      <c r="G22" s="600"/>
      <c r="H22" s="601"/>
      <c r="I22" s="605">
        <f>SUM(I2:I21)</f>
        <v>10303.57</v>
      </c>
      <c r="J22" s="628"/>
      <c r="K22" s="628"/>
      <c r="L22" s="602"/>
      <c r="M22" s="604"/>
      <c r="N22" s="600"/>
      <c r="O22" s="600"/>
      <c r="P22" s="601"/>
      <c r="Q22" s="600"/>
    </row>
    <row r="23" spans="1:17" x14ac:dyDescent="0.2">
      <c r="A23" s="600"/>
      <c r="B23" s="600"/>
      <c r="C23" s="600"/>
      <c r="D23" s="600"/>
      <c r="E23" s="600"/>
      <c r="F23" s="600"/>
      <c r="G23" s="600"/>
      <c r="H23" s="601"/>
      <c r="I23" s="604"/>
      <c r="J23" s="628"/>
      <c r="K23" s="628"/>
      <c r="L23" s="602"/>
      <c r="M23" s="604"/>
      <c r="N23" s="600"/>
      <c r="O23" s="600"/>
      <c r="P23" s="601"/>
      <c r="Q23" s="600"/>
    </row>
    <row r="24" spans="1:17" x14ac:dyDescent="0.2">
      <c r="A24" s="600"/>
      <c r="B24" s="600"/>
      <c r="C24" s="600"/>
      <c r="D24" s="600"/>
      <c r="E24" s="600"/>
      <c r="F24" s="600"/>
      <c r="G24" s="600"/>
      <c r="H24" s="601"/>
      <c r="I24" s="604"/>
      <c r="J24" s="628"/>
      <c r="K24" s="628"/>
      <c r="L24" s="602"/>
      <c r="M24" s="604"/>
      <c r="N24" s="600"/>
      <c r="O24" s="600"/>
      <c r="P24" s="601"/>
      <c r="Q24" s="600"/>
    </row>
    <row r="25" spans="1:17" x14ac:dyDescent="0.2">
      <c r="A25" s="600"/>
      <c r="B25" s="600"/>
      <c r="C25" s="600"/>
      <c r="D25" s="600"/>
      <c r="E25" s="600"/>
      <c r="F25" s="600"/>
      <c r="G25" s="600"/>
      <c r="H25" s="601"/>
      <c r="I25" s="604"/>
      <c r="J25" s="628"/>
      <c r="K25" s="628"/>
      <c r="L25" s="602"/>
      <c r="M25" s="604"/>
      <c r="N25" s="600"/>
      <c r="O25" s="600"/>
      <c r="P25" s="601"/>
      <c r="Q25" s="600"/>
    </row>
    <row r="26" spans="1:17" x14ac:dyDescent="0.2">
      <c r="A26" s="600"/>
      <c r="B26" s="600"/>
      <c r="C26" s="600"/>
      <c r="D26" s="600"/>
      <c r="E26" s="600"/>
      <c r="F26" s="600"/>
      <c r="G26" s="600"/>
      <c r="H26" s="601"/>
      <c r="I26" s="604"/>
      <c r="J26" s="628"/>
      <c r="K26" s="628"/>
      <c r="L26" s="602"/>
      <c r="M26" s="604"/>
      <c r="N26" s="600"/>
      <c r="O26" s="600"/>
      <c r="P26" s="601"/>
      <c r="Q26" s="600"/>
    </row>
    <row r="27" spans="1:17" x14ac:dyDescent="0.2">
      <c r="A27" s="600"/>
      <c r="B27" s="600"/>
      <c r="C27" s="600"/>
      <c r="D27" s="600"/>
      <c r="E27" s="600"/>
      <c r="F27" s="600"/>
      <c r="G27" s="600"/>
      <c r="H27" s="601"/>
      <c r="I27" s="604"/>
      <c r="J27" s="628"/>
      <c r="K27" s="628"/>
      <c r="L27" s="602"/>
      <c r="M27" s="604"/>
      <c r="N27" s="600"/>
      <c r="O27" s="600"/>
      <c r="P27" s="601"/>
      <c r="Q27" s="600"/>
    </row>
    <row r="28" spans="1:17" x14ac:dyDescent="0.2">
      <c r="A28" s="600"/>
      <c r="B28" s="600"/>
      <c r="C28" s="600"/>
      <c r="D28" s="600"/>
      <c r="E28" s="600"/>
      <c r="F28" s="600"/>
      <c r="G28" s="600"/>
      <c r="H28" s="601"/>
      <c r="I28" s="604"/>
      <c r="J28" s="628"/>
      <c r="K28" s="628"/>
      <c r="L28" s="602"/>
      <c r="M28" s="604"/>
      <c r="N28" s="600"/>
      <c r="O28" s="600"/>
      <c r="P28" s="601"/>
      <c r="Q28" s="600"/>
    </row>
    <row r="29" spans="1:17" x14ac:dyDescent="0.2">
      <c r="A29" s="600"/>
      <c r="B29" s="600"/>
      <c r="C29" s="600"/>
      <c r="D29" s="600"/>
      <c r="E29" s="600"/>
      <c r="F29" s="600"/>
      <c r="G29" s="600"/>
      <c r="H29" s="601"/>
      <c r="I29" s="604"/>
      <c r="J29" s="628"/>
      <c r="K29" s="628"/>
      <c r="L29" s="602"/>
      <c r="M29" s="604"/>
      <c r="N29" s="600"/>
      <c r="O29" s="600"/>
      <c r="P29" s="601"/>
      <c r="Q29" s="600"/>
    </row>
    <row r="30" spans="1:17" x14ac:dyDescent="0.2">
      <c r="A30" s="600"/>
      <c r="B30" s="600"/>
      <c r="C30" s="600"/>
      <c r="D30" s="600"/>
      <c r="E30" s="600"/>
      <c r="F30" s="600"/>
      <c r="G30" s="600"/>
      <c r="H30" s="601"/>
      <c r="I30" s="604"/>
      <c r="J30" s="628"/>
      <c r="K30" s="628"/>
      <c r="L30" s="602"/>
      <c r="M30" s="604"/>
      <c r="N30" s="600"/>
      <c r="O30" s="600"/>
      <c r="P30" s="601"/>
      <c r="Q30" s="600"/>
    </row>
    <row r="31" spans="1:17" x14ac:dyDescent="0.2">
      <c r="A31" s="600"/>
      <c r="B31" s="600"/>
      <c r="C31" s="600"/>
      <c r="D31" s="600"/>
      <c r="E31" s="600"/>
      <c r="F31" s="600"/>
      <c r="G31" s="600"/>
      <c r="H31" s="601"/>
      <c r="I31" s="604"/>
      <c r="J31" s="628"/>
      <c r="K31" s="628"/>
      <c r="L31" s="602"/>
      <c r="M31" s="604"/>
      <c r="N31" s="600"/>
      <c r="O31" s="600"/>
      <c r="P31" s="601"/>
      <c r="Q31" s="600"/>
    </row>
    <row r="32" spans="1:17" x14ac:dyDescent="0.2">
      <c r="A32" s="600"/>
      <c r="B32" s="600"/>
      <c r="C32" s="600"/>
      <c r="D32" s="600"/>
      <c r="E32" s="600"/>
      <c r="F32" s="600"/>
      <c r="G32" s="600"/>
      <c r="H32" s="601"/>
      <c r="I32" s="604"/>
      <c r="J32" s="628"/>
      <c r="K32" s="628"/>
      <c r="L32" s="602"/>
      <c r="M32" s="604"/>
      <c r="N32" s="600"/>
      <c r="O32" s="600"/>
      <c r="P32" s="601"/>
      <c r="Q32" s="600"/>
    </row>
    <row r="33" spans="1:17" x14ac:dyDescent="0.2">
      <c r="A33" s="600"/>
      <c r="B33" s="600"/>
      <c r="C33" s="600"/>
      <c r="D33" s="600"/>
      <c r="E33" s="600"/>
      <c r="F33" s="600"/>
      <c r="G33" s="600"/>
      <c r="H33" s="601"/>
      <c r="I33" s="604"/>
      <c r="J33" s="628"/>
      <c r="K33" s="628"/>
      <c r="L33" s="602"/>
      <c r="M33" s="604"/>
      <c r="N33" s="600"/>
      <c r="O33" s="600"/>
      <c r="P33" s="601"/>
      <c r="Q33" s="600"/>
    </row>
    <row r="34" spans="1:17" x14ac:dyDescent="0.2">
      <c r="A34" s="600"/>
      <c r="B34" s="600"/>
      <c r="C34" s="600"/>
      <c r="D34" s="600"/>
      <c r="E34" s="600"/>
      <c r="F34" s="600"/>
      <c r="G34" s="600"/>
      <c r="H34" s="601"/>
      <c r="I34" s="604"/>
      <c r="J34" s="628"/>
      <c r="K34" s="628"/>
      <c r="L34" s="602"/>
      <c r="M34" s="604"/>
      <c r="N34" s="600"/>
      <c r="O34" s="600"/>
      <c r="P34" s="601"/>
      <c r="Q34" s="600"/>
    </row>
    <row r="35" spans="1:17" x14ac:dyDescent="0.2">
      <c r="A35" s="600"/>
      <c r="B35" s="600"/>
      <c r="C35" s="600"/>
      <c r="D35" s="600"/>
      <c r="E35" s="600"/>
      <c r="F35" s="600"/>
      <c r="G35" s="600"/>
      <c r="H35" s="601"/>
      <c r="I35" s="604"/>
      <c r="J35" s="628"/>
      <c r="K35" s="628"/>
      <c r="L35" s="602"/>
      <c r="M35" s="604"/>
      <c r="N35" s="600"/>
      <c r="O35" s="600"/>
      <c r="P35" s="601"/>
      <c r="Q35" s="600"/>
    </row>
    <row r="36" spans="1:17" x14ac:dyDescent="0.2">
      <c r="A36" s="600"/>
      <c r="B36" s="600"/>
      <c r="C36" s="600"/>
      <c r="D36" s="600"/>
      <c r="E36" s="600"/>
      <c r="F36" s="600"/>
      <c r="G36" s="600"/>
      <c r="H36" s="601"/>
      <c r="I36" s="604"/>
      <c r="J36" s="628"/>
      <c r="K36" s="628"/>
      <c r="L36" s="602"/>
      <c r="M36" s="604"/>
      <c r="N36" s="600"/>
      <c r="O36" s="600"/>
      <c r="P36" s="601"/>
      <c r="Q36" s="600"/>
    </row>
    <row r="37" spans="1:17" x14ac:dyDescent="0.2">
      <c r="A37" s="600"/>
      <c r="B37" s="600"/>
      <c r="C37" s="600"/>
      <c r="D37" s="600"/>
      <c r="E37" s="600"/>
      <c r="F37" s="600"/>
      <c r="G37" s="600"/>
      <c r="H37" s="601"/>
      <c r="I37" s="604"/>
      <c r="J37" s="628"/>
      <c r="K37" s="628"/>
      <c r="L37" s="602"/>
      <c r="M37" s="604"/>
      <c r="N37" s="600"/>
      <c r="O37" s="600"/>
      <c r="P37" s="601"/>
      <c r="Q37" s="600"/>
    </row>
    <row r="38" spans="1:17" x14ac:dyDescent="0.2">
      <c r="A38" s="600"/>
      <c r="B38" s="600"/>
      <c r="C38" s="600"/>
      <c r="D38" s="600"/>
      <c r="E38" s="600"/>
      <c r="F38" s="600"/>
      <c r="G38" s="600"/>
      <c r="H38" s="601"/>
      <c r="I38" s="604"/>
      <c r="J38" s="628"/>
      <c r="K38" s="628"/>
      <c r="L38" s="602"/>
      <c r="M38" s="604"/>
      <c r="N38" s="600"/>
      <c r="O38" s="600"/>
      <c r="P38" s="601"/>
      <c r="Q38" s="600"/>
    </row>
    <row r="39" spans="1:17" x14ac:dyDescent="0.2">
      <c r="A39" s="600"/>
      <c r="B39" s="600"/>
      <c r="C39" s="600"/>
      <c r="D39" s="600"/>
      <c r="E39" s="600"/>
      <c r="F39" s="600"/>
      <c r="G39" s="600"/>
      <c r="H39" s="601"/>
      <c r="I39" s="604"/>
      <c r="J39" s="628"/>
      <c r="K39" s="628"/>
      <c r="L39" s="602"/>
      <c r="M39" s="604"/>
      <c r="N39" s="600"/>
      <c r="O39" s="600"/>
      <c r="P39" s="601"/>
      <c r="Q39" s="600"/>
    </row>
    <row r="40" spans="1:17" x14ac:dyDescent="0.2">
      <c r="A40" s="600"/>
      <c r="B40" s="600"/>
      <c r="C40" s="600"/>
      <c r="D40" s="600"/>
      <c r="E40" s="600"/>
      <c r="F40" s="600"/>
      <c r="G40" s="600"/>
      <c r="H40" s="601"/>
      <c r="I40" s="604"/>
      <c r="J40" s="628"/>
      <c r="K40" s="628"/>
      <c r="L40" s="602"/>
      <c r="M40" s="604"/>
      <c r="N40" s="600"/>
      <c r="O40" s="600"/>
      <c r="P40" s="601"/>
      <c r="Q40" s="600"/>
    </row>
    <row r="41" spans="1:17" x14ac:dyDescent="0.2">
      <c r="A41" s="600"/>
      <c r="B41" s="600"/>
      <c r="C41" s="600"/>
      <c r="D41" s="600"/>
      <c r="E41" s="600"/>
      <c r="F41" s="600"/>
      <c r="G41" s="600"/>
      <c r="H41" s="601"/>
      <c r="I41" s="604"/>
      <c r="J41" s="628"/>
      <c r="K41" s="628"/>
      <c r="L41" s="602"/>
      <c r="M41" s="604"/>
      <c r="N41" s="600"/>
      <c r="O41" s="600"/>
      <c r="P41" s="601"/>
      <c r="Q41" s="600"/>
    </row>
    <row r="42" spans="1:17" x14ac:dyDescent="0.2">
      <c r="A42" s="600"/>
      <c r="B42" s="600"/>
      <c r="C42" s="600"/>
      <c r="D42" s="600"/>
      <c r="E42" s="600"/>
      <c r="F42" s="600"/>
      <c r="G42" s="600"/>
      <c r="H42" s="601"/>
      <c r="I42" s="604"/>
      <c r="J42" s="628"/>
      <c r="K42" s="628"/>
      <c r="L42" s="602"/>
      <c r="M42" s="604"/>
      <c r="N42" s="600"/>
      <c r="O42" s="600"/>
      <c r="P42" s="601"/>
      <c r="Q42" s="600"/>
    </row>
    <row r="43" spans="1:17" x14ac:dyDescent="0.2">
      <c r="A43" s="600"/>
      <c r="B43" s="600"/>
      <c r="C43" s="600"/>
      <c r="D43" s="600"/>
      <c r="E43" s="600"/>
      <c r="F43" s="600"/>
      <c r="G43" s="600"/>
      <c r="H43" s="601"/>
      <c r="I43" s="604"/>
      <c r="J43" s="628"/>
      <c r="K43" s="628"/>
      <c r="L43" s="602"/>
      <c r="M43" s="604"/>
      <c r="N43" s="600"/>
      <c r="O43" s="600"/>
      <c r="P43" s="601"/>
      <c r="Q43" s="600"/>
    </row>
    <row r="44" spans="1:17" x14ac:dyDescent="0.2">
      <c r="A44" s="600"/>
      <c r="B44" s="600"/>
      <c r="C44" s="600"/>
      <c r="D44" s="600"/>
      <c r="E44" s="600"/>
      <c r="F44" s="600"/>
      <c r="G44" s="600"/>
      <c r="H44" s="601"/>
      <c r="I44" s="604"/>
      <c r="J44" s="628"/>
      <c r="K44" s="628"/>
      <c r="L44" s="602"/>
      <c r="M44" s="604"/>
      <c r="N44" s="600"/>
      <c r="O44" s="600"/>
      <c r="P44" s="601"/>
      <c r="Q44" s="600"/>
    </row>
    <row r="45" spans="1:17" x14ac:dyDescent="0.2">
      <c r="A45" s="600"/>
      <c r="B45" s="600"/>
      <c r="C45" s="600"/>
      <c r="D45" s="600"/>
      <c r="E45" s="600"/>
      <c r="F45" s="600"/>
      <c r="G45" s="600"/>
      <c r="H45" s="601"/>
      <c r="I45" s="604"/>
      <c r="J45" s="628"/>
      <c r="K45" s="628"/>
      <c r="L45" s="602"/>
      <c r="M45" s="604"/>
      <c r="N45" s="600"/>
      <c r="O45" s="600"/>
      <c r="P45" s="601"/>
      <c r="Q45" s="600"/>
    </row>
    <row r="46" spans="1:17" x14ac:dyDescent="0.2">
      <c r="A46" s="600"/>
      <c r="B46" s="600"/>
      <c r="C46" s="600"/>
      <c r="D46" s="600"/>
      <c r="E46" s="600"/>
      <c r="F46" s="600"/>
      <c r="G46" s="600"/>
      <c r="H46" s="601"/>
      <c r="I46" s="604"/>
      <c r="J46" s="628"/>
      <c r="K46" s="628"/>
      <c r="L46" s="602"/>
      <c r="M46" s="604"/>
      <c r="N46" s="600"/>
      <c r="O46" s="600"/>
      <c r="P46" s="601"/>
      <c r="Q46" s="600"/>
    </row>
    <row r="47" spans="1:17" x14ac:dyDescent="0.2">
      <c r="A47" s="600"/>
      <c r="B47" s="600"/>
      <c r="C47" s="600"/>
      <c r="D47" s="600"/>
      <c r="E47" s="600"/>
      <c r="F47" s="600"/>
      <c r="G47" s="600"/>
      <c r="H47" s="601"/>
      <c r="I47" s="604"/>
      <c r="J47" s="628"/>
      <c r="K47" s="628"/>
      <c r="L47" s="602"/>
      <c r="M47" s="604"/>
      <c r="N47" s="600"/>
      <c r="O47" s="600"/>
      <c r="P47" s="601"/>
      <c r="Q47" s="600"/>
    </row>
    <row r="48" spans="1:17" x14ac:dyDescent="0.2">
      <c r="A48" s="600"/>
      <c r="B48" s="600"/>
      <c r="C48" s="600"/>
      <c r="D48" s="600"/>
      <c r="E48" s="600"/>
      <c r="F48" s="600"/>
      <c r="G48" s="600"/>
      <c r="H48" s="601"/>
      <c r="I48" s="604"/>
      <c r="J48" s="628"/>
      <c r="K48" s="628"/>
      <c r="L48" s="602"/>
      <c r="M48" s="604"/>
      <c r="N48" s="600"/>
      <c r="O48" s="600"/>
      <c r="P48" s="601"/>
      <c r="Q48" s="600"/>
    </row>
    <row r="49" spans="1:17" x14ac:dyDescent="0.2">
      <c r="A49" s="600"/>
      <c r="B49" s="600"/>
      <c r="C49" s="600"/>
      <c r="D49" s="600"/>
      <c r="E49" s="600"/>
      <c r="F49" s="600"/>
      <c r="G49" s="600"/>
      <c r="H49" s="601"/>
      <c r="I49" s="604"/>
      <c r="J49" s="628"/>
      <c r="K49" s="628"/>
      <c r="L49" s="602"/>
      <c r="M49" s="604"/>
      <c r="N49" s="600"/>
      <c r="O49" s="600"/>
      <c r="P49" s="601"/>
      <c r="Q49" s="600"/>
    </row>
    <row r="50" spans="1:17" x14ac:dyDescent="0.2">
      <c r="A50" s="600"/>
      <c r="B50" s="600"/>
      <c r="C50" s="600"/>
      <c r="D50" s="600"/>
      <c r="E50" s="600"/>
      <c r="F50" s="600"/>
      <c r="G50" s="600"/>
      <c r="H50" s="601"/>
      <c r="I50" s="604"/>
      <c r="J50" s="628"/>
      <c r="K50" s="628"/>
      <c r="L50" s="602"/>
      <c r="M50" s="604"/>
      <c r="N50" s="600"/>
      <c r="O50" s="600"/>
      <c r="P50" s="601"/>
      <c r="Q50" s="600"/>
    </row>
    <row r="51" spans="1:17" x14ac:dyDescent="0.2">
      <c r="A51" s="600"/>
      <c r="B51" s="600"/>
      <c r="C51" s="600"/>
      <c r="D51" s="600"/>
      <c r="E51" s="600"/>
      <c r="F51" s="600"/>
      <c r="G51" s="600"/>
      <c r="H51" s="601"/>
      <c r="I51" s="604"/>
      <c r="J51" s="628"/>
      <c r="K51" s="628"/>
      <c r="L51" s="602"/>
      <c r="M51" s="604"/>
      <c r="N51" s="600"/>
      <c r="O51" s="600"/>
      <c r="P51" s="601"/>
      <c r="Q51" s="600"/>
    </row>
    <row r="52" spans="1:17" x14ac:dyDescent="0.2">
      <c r="A52" s="600"/>
      <c r="B52" s="600"/>
      <c r="C52" s="600"/>
      <c r="D52" s="600"/>
      <c r="E52" s="600"/>
      <c r="F52" s="600"/>
      <c r="G52" s="600"/>
      <c r="H52" s="601"/>
      <c r="I52" s="604"/>
      <c r="J52" s="628"/>
      <c r="K52" s="628"/>
      <c r="L52" s="602"/>
      <c r="M52" s="604"/>
      <c r="N52" s="600"/>
      <c r="O52" s="600"/>
      <c r="P52" s="601"/>
      <c r="Q52" s="600"/>
    </row>
    <row r="53" spans="1:17" x14ac:dyDescent="0.2">
      <c r="A53" s="600"/>
      <c r="B53" s="600"/>
      <c r="C53" s="600"/>
      <c r="D53" s="600"/>
      <c r="E53" s="600"/>
      <c r="F53" s="600"/>
      <c r="G53" s="600"/>
      <c r="H53" s="601"/>
      <c r="I53" s="604"/>
      <c r="J53" s="628"/>
      <c r="K53" s="628"/>
      <c r="L53" s="602"/>
      <c r="M53" s="604"/>
      <c r="N53" s="600"/>
      <c r="O53" s="600"/>
      <c r="P53" s="601"/>
      <c r="Q53" s="600"/>
    </row>
    <row r="54" spans="1:17" x14ac:dyDescent="0.2">
      <c r="A54" s="600"/>
      <c r="B54" s="600"/>
      <c r="C54" s="600"/>
      <c r="D54" s="600"/>
      <c r="E54" s="600"/>
      <c r="F54" s="600"/>
      <c r="G54" s="600"/>
      <c r="H54" s="601"/>
      <c r="I54" s="604"/>
      <c r="J54" s="628"/>
      <c r="K54" s="628"/>
      <c r="L54" s="602"/>
      <c r="M54" s="604"/>
      <c r="N54" s="600"/>
      <c r="O54" s="600"/>
      <c r="P54" s="601"/>
      <c r="Q54" s="600"/>
    </row>
    <row r="55" spans="1:17" x14ac:dyDescent="0.2">
      <c r="A55" s="600"/>
      <c r="B55" s="600"/>
      <c r="C55" s="600"/>
      <c r="D55" s="600"/>
      <c r="E55" s="600"/>
      <c r="F55" s="600"/>
      <c r="G55" s="600"/>
      <c r="H55" s="601"/>
      <c r="I55" s="604"/>
      <c r="J55" s="628"/>
      <c r="K55" s="628"/>
      <c r="L55" s="602"/>
      <c r="M55" s="604"/>
      <c r="N55" s="600"/>
      <c r="O55" s="600"/>
      <c r="P55" s="601"/>
      <c r="Q55" s="600"/>
    </row>
    <row r="56" spans="1:17" x14ac:dyDescent="0.2">
      <c r="A56" s="600"/>
      <c r="B56" s="600"/>
      <c r="C56" s="600"/>
      <c r="D56" s="600"/>
      <c r="E56" s="600"/>
      <c r="F56" s="600"/>
      <c r="G56" s="600"/>
      <c r="H56" s="601"/>
      <c r="I56" s="604"/>
      <c r="J56" s="628"/>
      <c r="K56" s="628"/>
      <c r="L56" s="602"/>
      <c r="M56" s="604"/>
      <c r="N56" s="600"/>
      <c r="O56" s="600"/>
      <c r="P56" s="601"/>
      <c r="Q56" s="600"/>
    </row>
    <row r="57" spans="1:17" x14ac:dyDescent="0.2">
      <c r="A57" s="600"/>
      <c r="B57" s="600"/>
      <c r="C57" s="600"/>
      <c r="D57" s="600"/>
      <c r="E57" s="600"/>
      <c r="F57" s="600"/>
      <c r="G57" s="600"/>
      <c r="H57" s="601"/>
      <c r="I57" s="604"/>
      <c r="J57" s="628"/>
      <c r="K57" s="628"/>
      <c r="L57" s="602"/>
      <c r="M57" s="604"/>
      <c r="N57" s="600"/>
      <c r="O57" s="600"/>
      <c r="P57" s="601"/>
      <c r="Q57" s="600"/>
    </row>
    <row r="58" spans="1:17" x14ac:dyDescent="0.2">
      <c r="A58" s="600"/>
      <c r="B58" s="600"/>
      <c r="C58" s="600"/>
      <c r="D58" s="600"/>
      <c r="E58" s="600"/>
      <c r="F58" s="600"/>
      <c r="G58" s="600"/>
      <c r="H58" s="601"/>
      <c r="I58" s="604"/>
      <c r="J58" s="628"/>
      <c r="K58" s="628"/>
      <c r="L58" s="602"/>
      <c r="M58" s="604"/>
      <c r="N58" s="600"/>
      <c r="O58" s="600"/>
      <c r="P58" s="601"/>
      <c r="Q58" s="600"/>
    </row>
    <row r="59" spans="1:17" x14ac:dyDescent="0.2">
      <c r="A59" s="600"/>
      <c r="B59" s="600"/>
      <c r="C59" s="600"/>
      <c r="D59" s="600"/>
      <c r="E59" s="600"/>
      <c r="F59" s="600"/>
      <c r="G59" s="600"/>
      <c r="H59" s="601"/>
      <c r="I59" s="604"/>
      <c r="J59" s="628"/>
      <c r="K59" s="628"/>
      <c r="L59" s="602"/>
      <c r="M59" s="604"/>
      <c r="N59" s="600"/>
      <c r="O59" s="600"/>
      <c r="P59" s="601"/>
      <c r="Q59" s="600"/>
    </row>
    <row r="60" spans="1:17" x14ac:dyDescent="0.2">
      <c r="A60" s="600"/>
      <c r="B60" s="600"/>
      <c r="C60" s="600"/>
      <c r="D60" s="600"/>
      <c r="E60" s="600"/>
      <c r="F60" s="600"/>
      <c r="G60" s="600"/>
      <c r="H60" s="601"/>
      <c r="I60" s="604"/>
      <c r="J60" s="628"/>
      <c r="K60" s="628"/>
      <c r="L60" s="602"/>
      <c r="M60" s="604"/>
      <c r="N60" s="600"/>
      <c r="O60" s="600"/>
      <c r="P60" s="601"/>
      <c r="Q60" s="600"/>
    </row>
    <row r="61" spans="1:17" x14ac:dyDescent="0.2">
      <c r="A61" s="600"/>
      <c r="B61" s="600"/>
      <c r="C61" s="600"/>
      <c r="D61" s="600"/>
      <c r="E61" s="600"/>
      <c r="F61" s="600"/>
      <c r="G61" s="600"/>
      <c r="H61" s="601"/>
      <c r="I61" s="604"/>
      <c r="J61" s="628"/>
      <c r="K61" s="628"/>
      <c r="L61" s="602"/>
      <c r="M61" s="604"/>
      <c r="N61" s="600"/>
      <c r="O61" s="600"/>
      <c r="P61" s="601"/>
      <c r="Q61" s="600"/>
    </row>
    <row r="62" spans="1:17" x14ac:dyDescent="0.2">
      <c r="A62" s="600"/>
      <c r="B62" s="600"/>
      <c r="C62" s="600"/>
      <c r="D62" s="600"/>
      <c r="E62" s="600"/>
      <c r="F62" s="600"/>
      <c r="G62" s="600"/>
      <c r="H62" s="601"/>
      <c r="I62" s="604"/>
      <c r="J62" s="628"/>
      <c r="K62" s="628"/>
      <c r="L62" s="602"/>
      <c r="M62" s="604"/>
      <c r="N62" s="600"/>
      <c r="O62" s="600"/>
      <c r="P62" s="601"/>
      <c r="Q62" s="600"/>
    </row>
    <row r="63" spans="1:17" x14ac:dyDescent="0.2">
      <c r="A63" s="600"/>
      <c r="B63" s="600"/>
      <c r="C63" s="600"/>
      <c r="D63" s="600"/>
      <c r="E63" s="600"/>
      <c r="F63" s="600"/>
      <c r="G63" s="600"/>
      <c r="H63" s="601"/>
      <c r="I63" s="604"/>
      <c r="J63" s="628"/>
      <c r="K63" s="628"/>
      <c r="L63" s="602"/>
      <c r="M63" s="604"/>
      <c r="N63" s="600"/>
      <c r="O63" s="600"/>
      <c r="P63" s="601"/>
      <c r="Q63" s="600"/>
    </row>
    <row r="64" spans="1:17" x14ac:dyDescent="0.2">
      <c r="A64" s="600"/>
      <c r="B64" s="600"/>
      <c r="C64" s="600"/>
      <c r="D64" s="600"/>
      <c r="E64" s="600"/>
      <c r="F64" s="600"/>
      <c r="G64" s="600"/>
      <c r="H64" s="601"/>
      <c r="I64" s="604"/>
      <c r="J64" s="628"/>
      <c r="K64" s="628"/>
      <c r="L64" s="602"/>
      <c r="M64" s="604"/>
      <c r="N64" s="600"/>
      <c r="O64" s="600"/>
      <c r="P64" s="601"/>
      <c r="Q64" s="600"/>
    </row>
    <row r="65" spans="1:17" x14ac:dyDescent="0.2">
      <c r="A65" s="600"/>
      <c r="B65" s="600"/>
      <c r="C65" s="600"/>
      <c r="D65" s="600"/>
      <c r="E65" s="600"/>
      <c r="F65" s="600"/>
      <c r="G65" s="600"/>
      <c r="H65" s="601"/>
      <c r="I65" s="604"/>
      <c r="J65" s="628"/>
      <c r="K65" s="628"/>
      <c r="L65" s="602"/>
      <c r="M65" s="604"/>
      <c r="N65" s="600"/>
      <c r="O65" s="600"/>
      <c r="P65" s="601"/>
      <c r="Q65" s="600"/>
    </row>
    <row r="66" spans="1:17" x14ac:dyDescent="0.2">
      <c r="A66" s="600"/>
      <c r="B66" s="600"/>
      <c r="C66" s="600"/>
      <c r="D66" s="600"/>
      <c r="E66" s="600"/>
      <c r="F66" s="600"/>
      <c r="G66" s="600"/>
      <c r="H66" s="601"/>
      <c r="I66" s="604"/>
      <c r="J66" s="628"/>
      <c r="K66" s="628"/>
      <c r="L66" s="602"/>
      <c r="M66" s="604"/>
      <c r="N66" s="600"/>
      <c r="O66" s="600"/>
      <c r="P66" s="601"/>
      <c r="Q66" s="600"/>
    </row>
    <row r="67" spans="1:17" x14ac:dyDescent="0.2">
      <c r="A67" s="600"/>
      <c r="B67" s="600"/>
      <c r="C67" s="600"/>
      <c r="D67" s="600"/>
      <c r="E67" s="600"/>
      <c r="F67" s="600"/>
      <c r="G67" s="600"/>
      <c r="H67" s="601"/>
      <c r="I67" s="604"/>
      <c r="J67" s="628"/>
      <c r="K67" s="628"/>
      <c r="L67" s="602"/>
      <c r="M67" s="604"/>
      <c r="N67" s="600"/>
      <c r="O67" s="600"/>
      <c r="P67" s="601"/>
      <c r="Q67" s="600"/>
    </row>
    <row r="68" spans="1:17" x14ac:dyDescent="0.2">
      <c r="A68" s="600"/>
      <c r="B68" s="600"/>
      <c r="C68" s="600"/>
      <c r="D68" s="600"/>
      <c r="E68" s="600"/>
      <c r="F68" s="600"/>
      <c r="G68" s="600"/>
      <c r="H68" s="601"/>
      <c r="I68" s="604"/>
      <c r="J68" s="628"/>
      <c r="K68" s="628"/>
      <c r="L68" s="602"/>
      <c r="M68" s="604"/>
      <c r="N68" s="600"/>
      <c r="O68" s="600"/>
      <c r="P68" s="601"/>
      <c r="Q68" s="600"/>
    </row>
    <row r="69" spans="1:17" x14ac:dyDescent="0.2">
      <c r="A69" s="600"/>
      <c r="B69" s="600"/>
      <c r="C69" s="600"/>
      <c r="D69" s="600"/>
      <c r="E69" s="600"/>
      <c r="F69" s="600"/>
      <c r="G69" s="600"/>
      <c r="H69" s="601"/>
      <c r="I69" s="604"/>
      <c r="J69" s="628"/>
      <c r="K69" s="628"/>
      <c r="L69" s="602"/>
      <c r="M69" s="604"/>
      <c r="N69" s="600"/>
      <c r="O69" s="600"/>
      <c r="P69" s="601"/>
      <c r="Q69" s="600"/>
    </row>
    <row r="70" spans="1:17" x14ac:dyDescent="0.2">
      <c r="A70" s="600"/>
      <c r="B70" s="600"/>
      <c r="C70" s="600"/>
      <c r="D70" s="600"/>
      <c r="E70" s="600"/>
      <c r="F70" s="600"/>
      <c r="G70" s="600"/>
      <c r="H70" s="601"/>
      <c r="I70" s="604"/>
      <c r="J70" s="628"/>
      <c r="K70" s="628"/>
      <c r="L70" s="602"/>
      <c r="M70" s="604"/>
      <c r="N70" s="600"/>
      <c r="O70" s="600"/>
      <c r="P70" s="601"/>
      <c r="Q70" s="600"/>
    </row>
    <row r="71" spans="1:17" x14ac:dyDescent="0.2">
      <c r="A71" s="600"/>
      <c r="B71" s="600"/>
      <c r="C71" s="600"/>
      <c r="D71" s="600"/>
      <c r="E71" s="600"/>
      <c r="F71" s="600"/>
      <c r="G71" s="600"/>
      <c r="H71" s="601"/>
      <c r="I71" s="604"/>
      <c r="J71" s="628"/>
      <c r="K71" s="628"/>
      <c r="L71" s="602"/>
      <c r="M71" s="604"/>
      <c r="N71" s="600"/>
      <c r="O71" s="600"/>
      <c r="P71" s="601"/>
      <c r="Q71" s="600"/>
    </row>
    <row r="72" spans="1:17" x14ac:dyDescent="0.2">
      <c r="A72" s="600"/>
      <c r="B72" s="600"/>
      <c r="C72" s="600"/>
      <c r="D72" s="600"/>
      <c r="E72" s="600"/>
      <c r="F72" s="600"/>
      <c r="G72" s="600"/>
      <c r="H72" s="601"/>
      <c r="I72" s="604"/>
      <c r="J72" s="628"/>
      <c r="K72" s="628"/>
      <c r="L72" s="602"/>
      <c r="M72" s="604"/>
      <c r="N72" s="600"/>
      <c r="O72" s="600"/>
      <c r="P72" s="601"/>
      <c r="Q72" s="600"/>
    </row>
    <row r="73" spans="1:17" x14ac:dyDescent="0.2">
      <c r="A73" s="600"/>
      <c r="B73" s="600"/>
      <c r="C73" s="600"/>
      <c r="D73" s="600"/>
      <c r="E73" s="600"/>
      <c r="F73" s="600"/>
      <c r="G73" s="600"/>
      <c r="H73" s="601"/>
      <c r="I73" s="604"/>
      <c r="J73" s="628"/>
      <c r="K73" s="628"/>
      <c r="L73" s="602"/>
      <c r="M73" s="604"/>
      <c r="N73" s="600"/>
      <c r="O73" s="600"/>
      <c r="P73" s="601"/>
      <c r="Q73" s="600"/>
    </row>
    <row r="74" spans="1:17" x14ac:dyDescent="0.2">
      <c r="A74" s="600"/>
      <c r="B74" s="600"/>
      <c r="C74" s="600"/>
      <c r="D74" s="600"/>
      <c r="E74" s="600"/>
      <c r="F74" s="600"/>
      <c r="G74" s="600"/>
      <c r="H74" s="601"/>
      <c r="I74" s="604"/>
      <c r="J74" s="628"/>
      <c r="K74" s="628"/>
      <c r="L74" s="602"/>
      <c r="M74" s="604"/>
      <c r="N74" s="600"/>
      <c r="O74" s="600"/>
      <c r="P74" s="601"/>
      <c r="Q74" s="600"/>
    </row>
    <row r="75" spans="1:17" x14ac:dyDescent="0.2">
      <c r="A75" s="600"/>
      <c r="B75" s="600"/>
      <c r="C75" s="600"/>
      <c r="D75" s="600"/>
      <c r="E75" s="600"/>
      <c r="F75" s="600"/>
      <c r="G75" s="600"/>
      <c r="H75" s="601"/>
      <c r="I75" s="604"/>
      <c r="J75" s="628"/>
      <c r="K75" s="628"/>
      <c r="L75" s="602"/>
      <c r="M75" s="604"/>
      <c r="N75" s="600"/>
      <c r="O75" s="600"/>
      <c r="P75" s="601"/>
      <c r="Q75" s="600"/>
    </row>
    <row r="76" spans="1:17" x14ac:dyDescent="0.2">
      <c r="A76" s="600"/>
      <c r="B76" s="600"/>
      <c r="C76" s="600"/>
      <c r="D76" s="600"/>
      <c r="E76" s="600"/>
      <c r="F76" s="600"/>
      <c r="G76" s="600"/>
      <c r="H76" s="601"/>
      <c r="I76" s="604"/>
      <c r="J76" s="628"/>
      <c r="K76" s="628"/>
      <c r="L76" s="602"/>
      <c r="M76" s="604"/>
      <c r="N76" s="600"/>
      <c r="O76" s="600"/>
      <c r="P76" s="601"/>
      <c r="Q76" s="600"/>
    </row>
    <row r="77" spans="1:17" x14ac:dyDescent="0.2">
      <c r="A77" s="600"/>
      <c r="B77" s="600"/>
      <c r="C77" s="600"/>
      <c r="D77" s="600"/>
      <c r="E77" s="600"/>
      <c r="F77" s="600"/>
      <c r="G77" s="600"/>
      <c r="H77" s="601"/>
      <c r="I77" s="604"/>
      <c r="J77" s="628"/>
      <c r="K77" s="628"/>
      <c r="L77" s="602"/>
      <c r="M77" s="604"/>
      <c r="N77" s="600"/>
      <c r="O77" s="600"/>
      <c r="P77" s="601"/>
      <c r="Q77" s="600"/>
    </row>
    <row r="78" spans="1:17" x14ac:dyDescent="0.2">
      <c r="A78" s="600"/>
      <c r="B78" s="600"/>
      <c r="C78" s="600"/>
      <c r="D78" s="600"/>
      <c r="E78" s="600"/>
      <c r="F78" s="600"/>
      <c r="G78" s="600"/>
      <c r="H78" s="601"/>
      <c r="I78" s="604"/>
      <c r="J78" s="628"/>
      <c r="K78" s="628"/>
      <c r="L78" s="602"/>
      <c r="M78" s="604"/>
      <c r="N78" s="600"/>
      <c r="O78" s="600"/>
      <c r="P78" s="601"/>
      <c r="Q78" s="600"/>
    </row>
    <row r="79" spans="1:17" x14ac:dyDescent="0.2">
      <c r="A79" s="600"/>
      <c r="B79" s="600"/>
      <c r="C79" s="600"/>
      <c r="D79" s="600"/>
      <c r="E79" s="600"/>
      <c r="F79" s="600"/>
      <c r="G79" s="600"/>
      <c r="H79" s="601"/>
      <c r="I79" s="604"/>
      <c r="J79" s="628"/>
      <c r="K79" s="628"/>
      <c r="L79" s="602"/>
      <c r="M79" s="604"/>
      <c r="N79" s="600"/>
      <c r="O79" s="600"/>
      <c r="P79" s="601"/>
      <c r="Q79" s="600"/>
    </row>
    <row r="80" spans="1:17" x14ac:dyDescent="0.2">
      <c r="A80" s="600"/>
      <c r="B80" s="600"/>
      <c r="C80" s="600"/>
      <c r="D80" s="600"/>
      <c r="E80" s="600"/>
      <c r="F80" s="600"/>
      <c r="G80" s="600"/>
      <c r="H80" s="601"/>
      <c r="I80" s="604"/>
      <c r="J80" s="628"/>
      <c r="K80" s="628"/>
      <c r="L80" s="602"/>
      <c r="M80" s="604"/>
      <c r="N80" s="600"/>
      <c r="O80" s="600"/>
      <c r="P80" s="601"/>
      <c r="Q80" s="600"/>
    </row>
    <row r="81" spans="1:17" x14ac:dyDescent="0.2">
      <c r="A81" s="600"/>
      <c r="B81" s="600"/>
      <c r="C81" s="600"/>
      <c r="D81" s="600"/>
      <c r="E81" s="600"/>
      <c r="F81" s="600"/>
      <c r="G81" s="600"/>
      <c r="H81" s="601"/>
      <c r="I81" s="604"/>
      <c r="J81" s="628"/>
      <c r="K81" s="628"/>
      <c r="L81" s="602"/>
      <c r="M81" s="604"/>
      <c r="N81" s="600"/>
      <c r="O81" s="600"/>
      <c r="P81" s="601"/>
      <c r="Q81" s="600"/>
    </row>
    <row r="82" spans="1:17" x14ac:dyDescent="0.2">
      <c r="A82" s="600"/>
      <c r="B82" s="600"/>
      <c r="C82" s="600"/>
      <c r="D82" s="600"/>
      <c r="E82" s="600"/>
      <c r="F82" s="600"/>
      <c r="G82" s="600"/>
      <c r="H82" s="601"/>
      <c r="I82" s="604"/>
      <c r="J82" s="628"/>
      <c r="K82" s="628"/>
      <c r="L82" s="602"/>
      <c r="M82" s="604"/>
      <c r="N82" s="600"/>
      <c r="O82" s="600"/>
      <c r="P82" s="601"/>
      <c r="Q82" s="600"/>
    </row>
    <row r="83" spans="1:17" x14ac:dyDescent="0.2">
      <c r="A83" s="600"/>
      <c r="B83" s="600"/>
      <c r="C83" s="600"/>
      <c r="D83" s="600"/>
      <c r="E83" s="600"/>
      <c r="F83" s="600"/>
      <c r="G83" s="600"/>
      <c r="H83" s="601"/>
      <c r="I83" s="604"/>
      <c r="J83" s="628"/>
      <c r="K83" s="628"/>
      <c r="L83" s="602"/>
      <c r="M83" s="604"/>
      <c r="N83" s="600"/>
      <c r="O83" s="600"/>
      <c r="P83" s="601"/>
      <c r="Q83" s="600"/>
    </row>
    <row r="84" spans="1:17" x14ac:dyDescent="0.2">
      <c r="A84" s="600"/>
      <c r="B84" s="600"/>
      <c r="C84" s="600"/>
      <c r="D84" s="600"/>
      <c r="E84" s="600"/>
      <c r="F84" s="600"/>
      <c r="G84" s="600"/>
      <c r="H84" s="601"/>
      <c r="I84" s="604"/>
      <c r="J84" s="628"/>
      <c r="K84" s="628"/>
      <c r="L84" s="602"/>
      <c r="M84" s="604"/>
      <c r="N84" s="600"/>
      <c r="O84" s="600"/>
      <c r="P84" s="601"/>
      <c r="Q84" s="600"/>
    </row>
    <row r="85" spans="1:17" x14ac:dyDescent="0.2">
      <c r="A85" s="600"/>
      <c r="B85" s="600"/>
      <c r="C85" s="600"/>
      <c r="D85" s="600"/>
      <c r="E85" s="600"/>
      <c r="F85" s="600"/>
      <c r="G85" s="600"/>
      <c r="H85" s="601"/>
      <c r="I85" s="604"/>
      <c r="J85" s="628"/>
      <c r="K85" s="628"/>
      <c r="L85" s="602"/>
      <c r="M85" s="604"/>
      <c r="N85" s="600"/>
      <c r="O85" s="600"/>
      <c r="P85" s="601"/>
      <c r="Q85" s="600"/>
    </row>
    <row r="86" spans="1:17" x14ac:dyDescent="0.2">
      <c r="A86" s="600"/>
      <c r="B86" s="600"/>
      <c r="C86" s="600"/>
      <c r="D86" s="600"/>
      <c r="E86" s="600"/>
      <c r="F86" s="600"/>
      <c r="G86" s="600"/>
      <c r="H86" s="601"/>
      <c r="I86" s="604"/>
      <c r="J86" s="628"/>
      <c r="K86" s="628"/>
      <c r="L86" s="602"/>
      <c r="M86" s="604"/>
      <c r="N86" s="600"/>
      <c r="O86" s="600"/>
      <c r="P86" s="601"/>
      <c r="Q86" s="600"/>
    </row>
    <row r="87" spans="1:17" x14ac:dyDescent="0.2">
      <c r="A87" s="600"/>
      <c r="B87" s="600"/>
      <c r="C87" s="600"/>
      <c r="D87" s="600"/>
      <c r="E87" s="600"/>
      <c r="F87" s="600"/>
      <c r="G87" s="600"/>
      <c r="H87" s="601"/>
      <c r="I87" s="604"/>
      <c r="J87" s="628"/>
      <c r="K87" s="628"/>
      <c r="L87" s="602"/>
      <c r="M87" s="604"/>
      <c r="N87" s="600"/>
      <c r="O87" s="600"/>
      <c r="P87" s="601"/>
      <c r="Q87" s="600"/>
    </row>
    <row r="88" spans="1:17" x14ac:dyDescent="0.2">
      <c r="A88" s="600"/>
      <c r="B88" s="600"/>
      <c r="C88" s="600"/>
      <c r="D88" s="600"/>
      <c r="E88" s="600"/>
      <c r="F88" s="600"/>
      <c r="G88" s="600"/>
      <c r="H88" s="601"/>
      <c r="I88" s="604"/>
      <c r="J88" s="628"/>
      <c r="K88" s="628"/>
      <c r="L88" s="602"/>
      <c r="M88" s="604"/>
      <c r="N88" s="600"/>
      <c r="O88" s="600"/>
      <c r="P88" s="601"/>
      <c r="Q88" s="600"/>
    </row>
    <row r="89" spans="1:17" x14ac:dyDescent="0.2">
      <c r="A89" s="600"/>
      <c r="B89" s="600"/>
      <c r="C89" s="600"/>
      <c r="D89" s="600"/>
      <c r="E89" s="600"/>
      <c r="F89" s="600"/>
      <c r="G89" s="600"/>
      <c r="H89" s="601"/>
      <c r="I89" s="604"/>
      <c r="J89" s="628"/>
      <c r="K89" s="628"/>
      <c r="L89" s="602"/>
      <c r="M89" s="604"/>
      <c r="N89" s="600"/>
      <c r="O89" s="600"/>
      <c r="P89" s="601"/>
      <c r="Q89" s="600"/>
    </row>
    <row r="90" spans="1:17" x14ac:dyDescent="0.2">
      <c r="A90" s="600"/>
      <c r="B90" s="600"/>
      <c r="C90" s="600"/>
      <c r="D90" s="600"/>
      <c r="E90" s="600"/>
      <c r="F90" s="600"/>
      <c r="G90" s="600"/>
      <c r="H90" s="601"/>
      <c r="I90" s="604"/>
      <c r="J90" s="628"/>
      <c r="K90" s="628"/>
      <c r="L90" s="602"/>
      <c r="M90" s="604"/>
      <c r="N90" s="600"/>
      <c r="O90" s="600"/>
      <c r="P90" s="601"/>
      <c r="Q90" s="600"/>
    </row>
    <row r="91" spans="1:17" x14ac:dyDescent="0.2">
      <c r="A91" s="600"/>
      <c r="B91" s="600"/>
      <c r="C91" s="600"/>
      <c r="D91" s="600"/>
      <c r="E91" s="600"/>
      <c r="F91" s="600"/>
      <c r="G91" s="600"/>
      <c r="H91" s="601"/>
      <c r="I91" s="604"/>
      <c r="J91" s="628"/>
      <c r="K91" s="628"/>
      <c r="L91" s="602"/>
      <c r="M91" s="604"/>
      <c r="N91" s="600"/>
      <c r="O91" s="600"/>
      <c r="P91" s="601"/>
      <c r="Q91" s="600"/>
    </row>
    <row r="92" spans="1:17" x14ac:dyDescent="0.2">
      <c r="A92" s="600"/>
      <c r="B92" s="600"/>
      <c r="C92" s="600"/>
      <c r="D92" s="600"/>
      <c r="E92" s="600"/>
      <c r="F92" s="600"/>
      <c r="G92" s="600"/>
      <c r="H92" s="601"/>
      <c r="I92" s="604"/>
      <c r="J92" s="628"/>
      <c r="K92" s="628"/>
      <c r="L92" s="602"/>
      <c r="M92" s="604"/>
      <c r="N92" s="600"/>
      <c r="O92" s="600"/>
      <c r="P92" s="601"/>
      <c r="Q92" s="600"/>
    </row>
    <row r="93" spans="1:17" x14ac:dyDescent="0.2">
      <c r="A93" s="600"/>
      <c r="B93" s="600"/>
      <c r="C93" s="600"/>
      <c r="D93" s="600"/>
      <c r="E93" s="600"/>
      <c r="F93" s="600"/>
      <c r="G93" s="600"/>
      <c r="H93" s="601"/>
      <c r="I93" s="604"/>
      <c r="J93" s="628"/>
      <c r="K93" s="628"/>
      <c r="L93" s="602"/>
      <c r="M93" s="604"/>
      <c r="N93" s="600"/>
      <c r="O93" s="600"/>
      <c r="P93" s="601"/>
      <c r="Q93" s="600"/>
    </row>
    <row r="94" spans="1:17" x14ac:dyDescent="0.2">
      <c r="A94" s="600"/>
      <c r="B94" s="600"/>
      <c r="C94" s="600"/>
      <c r="D94" s="600"/>
      <c r="E94" s="600"/>
      <c r="F94" s="600"/>
      <c r="G94" s="600"/>
      <c r="H94" s="601"/>
      <c r="I94" s="604"/>
      <c r="J94" s="628"/>
      <c r="K94" s="628"/>
      <c r="L94" s="602"/>
      <c r="M94" s="604"/>
      <c r="N94" s="600"/>
      <c r="O94" s="600"/>
      <c r="P94" s="601"/>
      <c r="Q94" s="600"/>
    </row>
    <row r="95" spans="1:17" x14ac:dyDescent="0.2">
      <c r="A95" s="600"/>
      <c r="B95" s="600"/>
      <c r="C95" s="600"/>
      <c r="D95" s="600"/>
      <c r="E95" s="600"/>
      <c r="F95" s="600"/>
      <c r="G95" s="600"/>
      <c r="H95" s="601"/>
      <c r="I95" s="604"/>
      <c r="J95" s="628"/>
      <c r="K95" s="628"/>
      <c r="L95" s="602"/>
      <c r="M95" s="604"/>
      <c r="N95" s="600"/>
      <c r="O95" s="600"/>
      <c r="P95" s="601"/>
      <c r="Q95" s="600"/>
    </row>
    <row r="96" spans="1:17" x14ac:dyDescent="0.2">
      <c r="A96" s="600"/>
      <c r="B96" s="600"/>
      <c r="C96" s="600"/>
      <c r="D96" s="600"/>
      <c r="E96" s="600"/>
      <c r="F96" s="600"/>
      <c r="G96" s="600"/>
      <c r="H96" s="601"/>
      <c r="I96" s="604"/>
      <c r="J96" s="628"/>
      <c r="K96" s="628"/>
      <c r="L96" s="602"/>
      <c r="M96" s="604"/>
      <c r="N96" s="600"/>
      <c r="O96" s="600"/>
      <c r="P96" s="601"/>
      <c r="Q96" s="600"/>
    </row>
    <row r="97" spans="1:17" x14ac:dyDescent="0.2">
      <c r="A97" s="600"/>
      <c r="B97" s="600"/>
      <c r="C97" s="600"/>
      <c r="D97" s="600"/>
      <c r="E97" s="600"/>
      <c r="F97" s="600"/>
      <c r="G97" s="600"/>
      <c r="H97" s="601"/>
      <c r="I97" s="604"/>
      <c r="J97" s="628"/>
      <c r="K97" s="628"/>
      <c r="L97" s="602"/>
      <c r="M97" s="604"/>
      <c r="N97" s="600"/>
      <c r="O97" s="600"/>
      <c r="P97" s="601"/>
      <c r="Q97" s="600"/>
    </row>
    <row r="98" spans="1:17" x14ac:dyDescent="0.2">
      <c r="A98" s="600"/>
      <c r="B98" s="600"/>
      <c r="C98" s="600"/>
      <c r="D98" s="600"/>
      <c r="E98" s="600"/>
      <c r="F98" s="600"/>
      <c r="G98" s="600"/>
      <c r="H98" s="601"/>
      <c r="I98" s="604"/>
      <c r="J98" s="628"/>
      <c r="K98" s="628"/>
      <c r="L98" s="602"/>
      <c r="M98" s="604"/>
      <c r="N98" s="600"/>
      <c r="O98" s="600"/>
      <c r="P98" s="601"/>
      <c r="Q98" s="600"/>
    </row>
    <row r="99" spans="1:17" x14ac:dyDescent="0.2">
      <c r="A99" s="600"/>
      <c r="B99" s="600"/>
      <c r="C99" s="600"/>
      <c r="D99" s="600"/>
      <c r="E99" s="600"/>
      <c r="F99" s="600"/>
      <c r="G99" s="600"/>
      <c r="H99" s="601"/>
      <c r="I99" s="604"/>
      <c r="J99" s="628"/>
      <c r="K99" s="628"/>
      <c r="L99" s="602"/>
      <c r="M99" s="604"/>
      <c r="N99" s="600"/>
      <c r="O99" s="600"/>
      <c r="P99" s="601"/>
      <c r="Q99" s="600"/>
    </row>
    <row r="100" spans="1:17" x14ac:dyDescent="0.2">
      <c r="A100" s="600"/>
      <c r="B100" s="600"/>
      <c r="C100" s="600"/>
      <c r="D100" s="600"/>
      <c r="E100" s="600"/>
      <c r="F100" s="600"/>
      <c r="G100" s="600"/>
      <c r="H100" s="601"/>
      <c r="I100" s="604"/>
      <c r="J100" s="628"/>
      <c r="K100" s="628"/>
      <c r="L100" s="602"/>
      <c r="M100" s="604"/>
      <c r="N100" s="600"/>
      <c r="O100" s="600"/>
      <c r="P100" s="601"/>
      <c r="Q100" s="600"/>
    </row>
    <row r="101" spans="1:17" x14ac:dyDescent="0.2">
      <c r="A101" s="600"/>
      <c r="B101" s="600"/>
      <c r="C101" s="600"/>
      <c r="D101" s="600"/>
      <c r="E101" s="600"/>
      <c r="F101" s="600"/>
      <c r="G101" s="600"/>
      <c r="H101" s="601"/>
      <c r="I101" s="604"/>
      <c r="J101" s="628"/>
      <c r="K101" s="628"/>
      <c r="L101" s="602"/>
      <c r="M101" s="604"/>
      <c r="N101" s="600"/>
      <c r="O101" s="600"/>
      <c r="P101" s="601"/>
      <c r="Q101" s="600"/>
    </row>
    <row r="102" spans="1:17" x14ac:dyDescent="0.2">
      <c r="A102" s="600"/>
      <c r="B102" s="600"/>
      <c r="C102" s="600"/>
      <c r="D102" s="600"/>
      <c r="E102" s="600"/>
      <c r="F102" s="600"/>
      <c r="G102" s="600"/>
      <c r="H102" s="601"/>
      <c r="I102" s="604"/>
      <c r="J102" s="628"/>
      <c r="K102" s="628"/>
      <c r="L102" s="602"/>
      <c r="M102" s="604"/>
      <c r="N102" s="600"/>
      <c r="O102" s="600"/>
      <c r="P102" s="601"/>
      <c r="Q102" s="600"/>
    </row>
    <row r="103" spans="1:17" x14ac:dyDescent="0.2">
      <c r="A103" s="600"/>
      <c r="B103" s="600"/>
      <c r="C103" s="600"/>
      <c r="D103" s="600"/>
      <c r="E103" s="600"/>
      <c r="F103" s="600"/>
      <c r="G103" s="600"/>
      <c r="H103" s="601"/>
      <c r="I103" s="604"/>
      <c r="J103" s="628"/>
      <c r="K103" s="628"/>
      <c r="L103" s="602"/>
      <c r="M103" s="604"/>
      <c r="N103" s="600"/>
      <c r="O103" s="600"/>
      <c r="P103" s="601"/>
      <c r="Q103" s="600"/>
    </row>
    <row r="104" spans="1:17" x14ac:dyDescent="0.2">
      <c r="A104" s="600"/>
      <c r="B104" s="600"/>
      <c r="C104" s="600"/>
      <c r="D104" s="600"/>
      <c r="E104" s="600"/>
      <c r="F104" s="600"/>
      <c r="G104" s="600"/>
      <c r="H104" s="601"/>
      <c r="I104" s="604"/>
      <c r="J104" s="628"/>
      <c r="K104" s="628"/>
      <c r="L104" s="602"/>
      <c r="M104" s="604"/>
      <c r="N104" s="600"/>
      <c r="O104" s="600"/>
      <c r="P104" s="601"/>
      <c r="Q104" s="600"/>
    </row>
    <row r="105" spans="1:17" x14ac:dyDescent="0.2">
      <c r="A105" s="600"/>
      <c r="B105" s="600"/>
      <c r="C105" s="600"/>
      <c r="D105" s="600"/>
      <c r="E105" s="600"/>
      <c r="F105" s="600"/>
      <c r="G105" s="600"/>
      <c r="H105" s="601"/>
      <c r="I105" s="604"/>
      <c r="J105" s="628"/>
      <c r="K105" s="628"/>
      <c r="L105" s="602"/>
      <c r="M105" s="604"/>
      <c r="N105" s="600"/>
      <c r="O105" s="600"/>
      <c r="P105" s="601"/>
      <c r="Q105" s="600"/>
    </row>
    <row r="106" spans="1:17" x14ac:dyDescent="0.2">
      <c r="A106" s="600"/>
      <c r="B106" s="600"/>
      <c r="C106" s="600"/>
      <c r="D106" s="600"/>
      <c r="E106" s="600"/>
      <c r="F106" s="600"/>
      <c r="G106" s="600"/>
      <c r="H106" s="601"/>
      <c r="I106" s="604"/>
      <c r="J106" s="628"/>
      <c r="K106" s="628"/>
      <c r="L106" s="602"/>
      <c r="M106" s="604"/>
      <c r="N106" s="600"/>
      <c r="O106" s="600"/>
      <c r="P106" s="601"/>
      <c r="Q106" s="600"/>
    </row>
    <row r="107" spans="1:17" x14ac:dyDescent="0.2">
      <c r="A107" s="600"/>
      <c r="B107" s="600"/>
      <c r="C107" s="600"/>
      <c r="D107" s="600"/>
      <c r="E107" s="600"/>
      <c r="F107" s="600"/>
      <c r="G107" s="600"/>
      <c r="H107" s="601"/>
      <c r="I107" s="604"/>
      <c r="J107" s="628"/>
      <c r="K107" s="628"/>
      <c r="L107" s="602"/>
      <c r="M107" s="604"/>
      <c r="N107" s="600"/>
      <c r="O107" s="600"/>
      <c r="P107" s="601"/>
      <c r="Q107" s="600"/>
    </row>
    <row r="108" spans="1:17" x14ac:dyDescent="0.2">
      <c r="A108" s="600"/>
      <c r="B108" s="600"/>
      <c r="C108" s="600"/>
      <c r="D108" s="600"/>
      <c r="E108" s="600"/>
      <c r="F108" s="600"/>
      <c r="G108" s="600"/>
      <c r="H108" s="601"/>
      <c r="I108" s="604"/>
      <c r="J108" s="628"/>
      <c r="K108" s="628"/>
      <c r="L108" s="602"/>
      <c r="M108" s="604"/>
      <c r="N108" s="600"/>
      <c r="O108" s="600"/>
      <c r="P108" s="601"/>
      <c r="Q108" s="600"/>
    </row>
    <row r="109" spans="1:17" x14ac:dyDescent="0.2">
      <c r="A109" s="600"/>
      <c r="B109" s="600"/>
      <c r="C109" s="600"/>
      <c r="D109" s="600"/>
      <c r="E109" s="600"/>
      <c r="F109" s="600"/>
      <c r="G109" s="600"/>
      <c r="H109" s="601"/>
      <c r="I109" s="604"/>
      <c r="J109" s="628"/>
      <c r="K109" s="628"/>
      <c r="L109" s="602"/>
      <c r="M109" s="604"/>
      <c r="N109" s="600"/>
      <c r="O109" s="600"/>
      <c r="P109" s="601"/>
      <c r="Q109" s="600"/>
    </row>
    <row r="110" spans="1:17" x14ac:dyDescent="0.2">
      <c r="A110" s="600"/>
      <c r="B110" s="600"/>
      <c r="C110" s="600"/>
      <c r="D110" s="600"/>
      <c r="E110" s="600"/>
      <c r="F110" s="600"/>
      <c r="G110" s="600"/>
      <c r="H110" s="601"/>
      <c r="I110" s="604"/>
      <c r="J110" s="628"/>
      <c r="K110" s="628"/>
      <c r="L110" s="602"/>
      <c r="M110" s="604"/>
      <c r="N110" s="600"/>
      <c r="O110" s="600"/>
      <c r="P110" s="601"/>
      <c r="Q110" s="600"/>
    </row>
    <row r="111" spans="1:17" x14ac:dyDescent="0.2">
      <c r="A111" s="600"/>
      <c r="B111" s="600"/>
      <c r="C111" s="600"/>
      <c r="D111" s="600"/>
      <c r="E111" s="600"/>
      <c r="F111" s="600"/>
      <c r="G111" s="600"/>
      <c r="H111" s="601"/>
      <c r="I111" s="604"/>
      <c r="J111" s="628"/>
      <c r="K111" s="628"/>
      <c r="L111" s="602"/>
      <c r="M111" s="604"/>
      <c r="N111" s="600"/>
      <c r="O111" s="600"/>
      <c r="P111" s="601"/>
      <c r="Q111" s="600"/>
    </row>
    <row r="112" spans="1:17" x14ac:dyDescent="0.2">
      <c r="A112" s="600"/>
      <c r="B112" s="600"/>
      <c r="C112" s="600"/>
      <c r="D112" s="600"/>
      <c r="E112" s="600"/>
      <c r="F112" s="600"/>
      <c r="G112" s="600"/>
      <c r="H112" s="601"/>
      <c r="I112" s="604"/>
      <c r="J112" s="628"/>
      <c r="K112" s="628"/>
      <c r="L112" s="602"/>
      <c r="M112" s="604"/>
      <c r="N112" s="600"/>
      <c r="O112" s="600"/>
      <c r="P112" s="601"/>
      <c r="Q112" s="600"/>
    </row>
    <row r="113" spans="1:17" x14ac:dyDescent="0.2">
      <c r="A113" s="600"/>
      <c r="B113" s="600"/>
      <c r="C113" s="600"/>
      <c r="D113" s="600"/>
      <c r="E113" s="600"/>
      <c r="F113" s="600"/>
      <c r="G113" s="600"/>
      <c r="H113" s="601"/>
      <c r="I113" s="604"/>
      <c r="J113" s="628"/>
      <c r="K113" s="628"/>
      <c r="L113" s="602"/>
      <c r="M113" s="604"/>
      <c r="N113" s="600"/>
      <c r="O113" s="600"/>
      <c r="P113" s="601"/>
      <c r="Q113" s="600"/>
    </row>
    <row r="114" spans="1:17" x14ac:dyDescent="0.2">
      <c r="A114" s="600"/>
      <c r="B114" s="600"/>
      <c r="C114" s="600"/>
      <c r="D114" s="600"/>
      <c r="E114" s="600"/>
      <c r="F114" s="600"/>
      <c r="G114" s="600"/>
      <c r="H114" s="601"/>
      <c r="I114" s="604"/>
      <c r="J114" s="628"/>
      <c r="K114" s="628"/>
      <c r="L114" s="602"/>
      <c r="M114" s="604"/>
      <c r="N114" s="600"/>
      <c r="O114" s="600"/>
      <c r="P114" s="601"/>
      <c r="Q114" s="600"/>
    </row>
    <row r="115" spans="1:17" x14ac:dyDescent="0.2">
      <c r="A115" s="600"/>
      <c r="B115" s="600"/>
      <c r="C115" s="600"/>
      <c r="D115" s="600"/>
      <c r="E115" s="600"/>
      <c r="F115" s="600"/>
      <c r="G115" s="600"/>
      <c r="H115" s="601"/>
      <c r="I115" s="604"/>
      <c r="J115" s="628"/>
      <c r="K115" s="628"/>
      <c r="L115" s="602"/>
      <c r="M115" s="604"/>
      <c r="N115" s="600"/>
      <c r="O115" s="600"/>
      <c r="P115" s="601"/>
      <c r="Q115" s="600"/>
    </row>
    <row r="116" spans="1:17" x14ac:dyDescent="0.2">
      <c r="A116" s="600"/>
      <c r="B116" s="600"/>
      <c r="C116" s="600"/>
      <c r="D116" s="600"/>
      <c r="E116" s="600"/>
      <c r="F116" s="600"/>
      <c r="G116" s="600"/>
      <c r="H116" s="601"/>
      <c r="I116" s="604"/>
      <c r="J116" s="628"/>
      <c r="K116" s="628"/>
      <c r="L116" s="602"/>
      <c r="M116" s="604"/>
      <c r="N116" s="600"/>
      <c r="O116" s="600"/>
      <c r="P116" s="601"/>
      <c r="Q116" s="600"/>
    </row>
    <row r="117" spans="1:17" x14ac:dyDescent="0.2">
      <c r="A117" s="600"/>
      <c r="B117" s="600"/>
      <c r="C117" s="600"/>
      <c r="D117" s="600"/>
      <c r="E117" s="600"/>
      <c r="F117" s="600"/>
      <c r="G117" s="600"/>
      <c r="H117" s="601"/>
      <c r="I117" s="604"/>
      <c r="J117" s="628"/>
      <c r="K117" s="628"/>
      <c r="L117" s="602"/>
      <c r="M117" s="604"/>
      <c r="N117" s="600"/>
      <c r="O117" s="600"/>
      <c r="P117" s="601"/>
      <c r="Q117" s="600"/>
    </row>
    <row r="118" spans="1:17" x14ac:dyDescent="0.2">
      <c r="A118" s="600"/>
      <c r="B118" s="600"/>
      <c r="C118" s="600"/>
      <c r="D118" s="600"/>
      <c r="E118" s="600"/>
      <c r="F118" s="600"/>
      <c r="G118" s="600"/>
      <c r="H118" s="601"/>
      <c r="I118" s="604"/>
      <c r="J118" s="628"/>
      <c r="K118" s="628"/>
      <c r="L118" s="602"/>
      <c r="M118" s="604"/>
      <c r="N118" s="600"/>
      <c r="O118" s="600"/>
      <c r="P118" s="601"/>
      <c r="Q118" s="600"/>
    </row>
    <row r="119" spans="1:17" x14ac:dyDescent="0.2">
      <c r="A119" s="600"/>
      <c r="B119" s="600"/>
      <c r="C119" s="600"/>
      <c r="D119" s="600"/>
      <c r="E119" s="600"/>
      <c r="F119" s="600"/>
      <c r="G119" s="600"/>
      <c r="H119" s="601"/>
      <c r="I119" s="604"/>
      <c r="J119" s="628"/>
      <c r="K119" s="628"/>
      <c r="L119" s="602"/>
      <c r="M119" s="604"/>
      <c r="N119" s="600"/>
      <c r="O119" s="600"/>
      <c r="P119" s="601"/>
      <c r="Q119" s="600"/>
    </row>
    <row r="120" spans="1:17" x14ac:dyDescent="0.2">
      <c r="A120" s="600"/>
      <c r="B120" s="600"/>
      <c r="C120" s="600"/>
      <c r="D120" s="600"/>
      <c r="E120" s="600"/>
      <c r="F120" s="600"/>
      <c r="G120" s="600"/>
      <c r="H120" s="601"/>
      <c r="I120" s="604"/>
      <c r="J120" s="628"/>
      <c r="K120" s="628"/>
      <c r="L120" s="602"/>
      <c r="M120" s="604"/>
      <c r="N120" s="600"/>
      <c r="O120" s="600"/>
      <c r="P120" s="601"/>
      <c r="Q120" s="600"/>
    </row>
    <row r="121" spans="1:17" x14ac:dyDescent="0.2">
      <c r="A121" s="600"/>
      <c r="B121" s="600"/>
      <c r="C121" s="600"/>
      <c r="D121" s="600"/>
      <c r="E121" s="600"/>
      <c r="F121" s="600"/>
      <c r="G121" s="600"/>
      <c r="H121" s="601"/>
      <c r="I121" s="604"/>
      <c r="J121" s="628"/>
      <c r="K121" s="628"/>
      <c r="L121" s="602"/>
      <c r="M121" s="604"/>
      <c r="N121" s="600"/>
      <c r="O121" s="600"/>
      <c r="P121" s="601"/>
      <c r="Q121" s="600"/>
    </row>
    <row r="122" spans="1:17" x14ac:dyDescent="0.2">
      <c r="A122" s="600"/>
      <c r="B122" s="600"/>
      <c r="C122" s="600"/>
      <c r="D122" s="600"/>
      <c r="E122" s="600"/>
      <c r="F122" s="600"/>
      <c r="G122" s="600"/>
      <c r="H122" s="601"/>
      <c r="I122" s="604"/>
      <c r="J122" s="628"/>
      <c r="K122" s="628"/>
      <c r="L122" s="602"/>
      <c r="M122" s="604"/>
      <c r="N122" s="600"/>
      <c r="O122" s="600"/>
      <c r="P122" s="601"/>
      <c r="Q122" s="600"/>
    </row>
    <row r="123" spans="1:17" x14ac:dyDescent="0.2">
      <c r="A123" s="600"/>
      <c r="B123" s="600"/>
      <c r="C123" s="600"/>
      <c r="D123" s="600"/>
      <c r="E123" s="600"/>
      <c r="F123" s="600"/>
      <c r="G123" s="600"/>
      <c r="H123" s="601"/>
      <c r="I123" s="604"/>
      <c r="J123" s="628"/>
      <c r="K123" s="628"/>
      <c r="L123" s="602"/>
      <c r="M123" s="604"/>
      <c r="N123" s="600"/>
      <c r="O123" s="600"/>
      <c r="P123" s="601"/>
      <c r="Q123" s="600"/>
    </row>
    <row r="124" spans="1:17" x14ac:dyDescent="0.2">
      <c r="A124" s="600"/>
      <c r="B124" s="600"/>
      <c r="C124" s="600"/>
      <c r="D124" s="600"/>
      <c r="E124" s="600"/>
      <c r="F124" s="600"/>
      <c r="G124" s="600"/>
      <c r="H124" s="601"/>
      <c r="I124" s="604"/>
      <c r="J124" s="628"/>
      <c r="K124" s="628"/>
      <c r="L124" s="602"/>
      <c r="M124" s="604"/>
      <c r="N124" s="600"/>
      <c r="O124" s="600"/>
      <c r="P124" s="601"/>
      <c r="Q124" s="600"/>
    </row>
    <row r="125" spans="1:17" x14ac:dyDescent="0.2">
      <c r="A125" s="600"/>
      <c r="B125" s="600"/>
      <c r="C125" s="600"/>
      <c r="D125" s="600"/>
      <c r="E125" s="600"/>
      <c r="F125" s="600"/>
      <c r="G125" s="600"/>
      <c r="H125" s="601"/>
      <c r="I125" s="604"/>
      <c r="J125" s="628"/>
      <c r="K125" s="628"/>
      <c r="L125" s="602"/>
      <c r="M125" s="604"/>
      <c r="N125" s="600"/>
      <c r="O125" s="600"/>
      <c r="P125" s="601"/>
      <c r="Q125" s="600"/>
    </row>
    <row r="126" spans="1:17" x14ac:dyDescent="0.2">
      <c r="A126" s="600"/>
      <c r="B126" s="600"/>
      <c r="C126" s="600"/>
      <c r="D126" s="600"/>
      <c r="E126" s="600"/>
      <c r="F126" s="600"/>
      <c r="G126" s="600"/>
      <c r="H126" s="601"/>
      <c r="I126" s="604"/>
      <c r="J126" s="628"/>
      <c r="K126" s="628"/>
      <c r="L126" s="602"/>
      <c r="M126" s="604"/>
      <c r="N126" s="600"/>
      <c r="O126" s="600"/>
      <c r="P126" s="601"/>
      <c r="Q126" s="600"/>
    </row>
    <row r="127" spans="1:17" x14ac:dyDescent="0.2">
      <c r="A127" s="600"/>
      <c r="B127" s="600"/>
      <c r="C127" s="600"/>
      <c r="D127" s="600"/>
      <c r="E127" s="600"/>
      <c r="F127" s="600"/>
      <c r="G127" s="600"/>
      <c r="H127" s="601"/>
      <c r="I127" s="604"/>
      <c r="J127" s="628"/>
      <c r="K127" s="628"/>
      <c r="L127" s="602"/>
      <c r="M127" s="604"/>
      <c r="N127" s="600"/>
      <c r="O127" s="600"/>
      <c r="P127" s="601"/>
      <c r="Q127" s="600"/>
    </row>
    <row r="128" spans="1:17" x14ac:dyDescent="0.2">
      <c r="A128" s="600"/>
      <c r="B128" s="600"/>
      <c r="C128" s="600"/>
      <c r="D128" s="600"/>
      <c r="E128" s="600"/>
      <c r="F128" s="600"/>
      <c r="G128" s="600"/>
      <c r="H128" s="601"/>
      <c r="I128" s="604"/>
      <c r="J128" s="628"/>
      <c r="K128" s="628"/>
      <c r="L128" s="602"/>
      <c r="M128" s="604"/>
      <c r="N128" s="600"/>
      <c r="O128" s="600"/>
      <c r="P128" s="601"/>
      <c r="Q128" s="600"/>
    </row>
    <row r="129" spans="1:17" x14ac:dyDescent="0.2">
      <c r="A129" s="600"/>
      <c r="B129" s="600"/>
      <c r="C129" s="600"/>
      <c r="D129" s="600"/>
      <c r="E129" s="600"/>
      <c r="F129" s="600"/>
      <c r="G129" s="600"/>
      <c r="H129" s="601"/>
      <c r="I129" s="604"/>
      <c r="J129" s="628"/>
      <c r="K129" s="628"/>
      <c r="L129" s="602"/>
      <c r="M129" s="604"/>
      <c r="N129" s="600"/>
      <c r="O129" s="600"/>
      <c r="P129" s="601"/>
      <c r="Q129" s="600"/>
    </row>
    <row r="130" spans="1:17" x14ac:dyDescent="0.2">
      <c r="A130" s="600"/>
      <c r="B130" s="600"/>
      <c r="C130" s="600"/>
      <c r="D130" s="600"/>
      <c r="E130" s="600"/>
      <c r="F130" s="600"/>
      <c r="G130" s="600"/>
      <c r="H130" s="601"/>
      <c r="I130" s="604"/>
      <c r="J130" s="628"/>
      <c r="K130" s="628"/>
      <c r="L130" s="602"/>
      <c r="M130" s="604"/>
      <c r="N130" s="600"/>
      <c r="O130" s="600"/>
      <c r="P130" s="601"/>
      <c r="Q130" s="600"/>
    </row>
    <row r="131" spans="1:17" x14ac:dyDescent="0.2">
      <c r="A131" s="600"/>
      <c r="B131" s="600"/>
      <c r="C131" s="600"/>
      <c r="D131" s="600"/>
      <c r="E131" s="600"/>
      <c r="F131" s="600"/>
      <c r="G131" s="600"/>
      <c r="H131" s="601"/>
      <c r="I131" s="604"/>
      <c r="J131" s="628"/>
      <c r="K131" s="628"/>
      <c r="L131" s="602"/>
      <c r="M131" s="604"/>
      <c r="N131" s="600"/>
      <c r="O131" s="600"/>
      <c r="P131" s="601"/>
      <c r="Q131" s="600"/>
    </row>
    <row r="132" spans="1:17" x14ac:dyDescent="0.2">
      <c r="A132" s="600"/>
      <c r="B132" s="600"/>
      <c r="C132" s="600"/>
      <c r="D132" s="600"/>
      <c r="E132" s="600"/>
      <c r="F132" s="600"/>
      <c r="G132" s="600"/>
      <c r="H132" s="601"/>
      <c r="I132" s="604"/>
      <c r="J132" s="628"/>
      <c r="K132" s="628"/>
      <c r="L132" s="602"/>
      <c r="M132" s="604"/>
      <c r="N132" s="600"/>
      <c r="O132" s="600"/>
      <c r="P132" s="601"/>
      <c r="Q132" s="600"/>
    </row>
    <row r="133" spans="1:17" x14ac:dyDescent="0.2">
      <c r="A133" s="600"/>
      <c r="B133" s="600"/>
      <c r="C133" s="600"/>
      <c r="D133" s="600"/>
      <c r="E133" s="600"/>
      <c r="F133" s="600"/>
      <c r="G133" s="600"/>
      <c r="H133" s="601"/>
      <c r="I133" s="604"/>
      <c r="J133" s="628"/>
      <c r="K133" s="628"/>
      <c r="L133" s="602"/>
      <c r="M133" s="604"/>
      <c r="N133" s="600"/>
      <c r="O133" s="600"/>
      <c r="P133" s="601"/>
      <c r="Q133" s="600"/>
    </row>
    <row r="134" spans="1:17" x14ac:dyDescent="0.2">
      <c r="A134" s="600"/>
      <c r="B134" s="600"/>
      <c r="C134" s="600"/>
      <c r="D134" s="600"/>
      <c r="E134" s="600"/>
      <c r="F134" s="600"/>
      <c r="G134" s="600"/>
      <c r="H134" s="601"/>
      <c r="I134" s="604"/>
      <c r="J134" s="628"/>
      <c r="K134" s="628"/>
      <c r="L134" s="602"/>
      <c r="M134" s="604"/>
      <c r="N134" s="600"/>
      <c r="O134" s="600"/>
      <c r="P134" s="601"/>
      <c r="Q134" s="600"/>
    </row>
    <row r="135" spans="1:17" x14ac:dyDescent="0.2">
      <c r="A135" s="600"/>
      <c r="B135" s="600"/>
      <c r="C135" s="600"/>
      <c r="D135" s="600"/>
      <c r="E135" s="600"/>
      <c r="F135" s="600"/>
      <c r="G135" s="600"/>
      <c r="H135" s="601"/>
      <c r="I135" s="604"/>
      <c r="J135" s="628"/>
      <c r="K135" s="628"/>
      <c r="L135" s="602"/>
      <c r="M135" s="604"/>
      <c r="N135" s="600"/>
      <c r="O135" s="600"/>
      <c r="P135" s="601"/>
      <c r="Q135" s="600"/>
    </row>
    <row r="136" spans="1:17" x14ac:dyDescent="0.2">
      <c r="A136" s="600"/>
      <c r="B136" s="600"/>
      <c r="C136" s="600"/>
      <c r="D136" s="600"/>
      <c r="E136" s="600"/>
      <c r="F136" s="600"/>
      <c r="G136" s="600"/>
      <c r="H136" s="601"/>
      <c r="I136" s="604"/>
      <c r="J136" s="628"/>
      <c r="K136" s="628"/>
      <c r="L136" s="602"/>
      <c r="M136" s="604"/>
      <c r="N136" s="600"/>
      <c r="O136" s="600"/>
      <c r="P136" s="601"/>
      <c r="Q136" s="600"/>
    </row>
    <row r="137" spans="1:17" x14ac:dyDescent="0.2">
      <c r="A137" s="600"/>
      <c r="B137" s="600"/>
      <c r="C137" s="600"/>
      <c r="D137" s="600"/>
      <c r="E137" s="600"/>
      <c r="F137" s="600"/>
      <c r="G137" s="600"/>
      <c r="H137" s="601"/>
      <c r="I137" s="604"/>
      <c r="J137" s="628"/>
      <c r="K137" s="628"/>
      <c r="L137" s="602"/>
      <c r="M137" s="604"/>
      <c r="N137" s="600"/>
      <c r="O137" s="600"/>
      <c r="P137" s="601"/>
      <c r="Q137" s="600"/>
    </row>
    <row r="138" spans="1:17" x14ac:dyDescent="0.2">
      <c r="A138" s="600"/>
      <c r="B138" s="600"/>
      <c r="C138" s="600"/>
      <c r="D138" s="600"/>
      <c r="E138" s="600"/>
      <c r="F138" s="600"/>
      <c r="G138" s="600"/>
      <c r="H138" s="601"/>
      <c r="I138" s="604"/>
      <c r="J138" s="628"/>
      <c r="K138" s="628"/>
      <c r="L138" s="602"/>
      <c r="M138" s="604"/>
      <c r="N138" s="600"/>
      <c r="O138" s="600"/>
      <c r="P138" s="601"/>
      <c r="Q138" s="600"/>
    </row>
    <row r="139" spans="1:17" x14ac:dyDescent="0.2">
      <c r="A139" s="600"/>
      <c r="B139" s="600"/>
      <c r="C139" s="600"/>
      <c r="D139" s="600"/>
      <c r="E139" s="600"/>
      <c r="F139" s="600"/>
      <c r="G139" s="600"/>
      <c r="H139" s="601"/>
      <c r="I139" s="604"/>
      <c r="J139" s="628"/>
      <c r="K139" s="628"/>
      <c r="L139" s="602"/>
      <c r="M139" s="604"/>
      <c r="N139" s="600"/>
      <c r="O139" s="600"/>
      <c r="P139" s="601"/>
      <c r="Q139" s="600"/>
    </row>
    <row r="140" spans="1:17" x14ac:dyDescent="0.2">
      <c r="A140" s="600"/>
      <c r="B140" s="600"/>
      <c r="C140" s="600"/>
      <c r="D140" s="600"/>
      <c r="E140" s="600"/>
      <c r="F140" s="600"/>
      <c r="G140" s="600"/>
      <c r="H140" s="601"/>
      <c r="I140" s="604"/>
      <c r="J140" s="628"/>
      <c r="K140" s="628"/>
      <c r="L140" s="602"/>
      <c r="M140" s="604"/>
      <c r="N140" s="600"/>
      <c r="O140" s="600"/>
      <c r="P140" s="601"/>
      <c r="Q140" s="600"/>
    </row>
    <row r="141" spans="1:17" x14ac:dyDescent="0.2">
      <c r="A141" s="600"/>
      <c r="B141" s="600"/>
      <c r="C141" s="600"/>
      <c r="D141" s="600"/>
      <c r="E141" s="600"/>
      <c r="F141" s="600"/>
      <c r="G141" s="600"/>
      <c r="H141" s="601"/>
      <c r="I141" s="604"/>
      <c r="J141" s="628"/>
      <c r="K141" s="628"/>
      <c r="L141" s="602"/>
      <c r="M141" s="604"/>
      <c r="N141" s="600"/>
      <c r="O141" s="600"/>
      <c r="P141" s="601"/>
      <c r="Q141" s="600"/>
    </row>
    <row r="142" spans="1:17" x14ac:dyDescent="0.2">
      <c r="A142" s="600"/>
      <c r="B142" s="600"/>
      <c r="C142" s="600"/>
      <c r="D142" s="600"/>
      <c r="E142" s="600"/>
      <c r="F142" s="600"/>
      <c r="G142" s="600"/>
      <c r="H142" s="601"/>
      <c r="I142" s="604"/>
      <c r="J142" s="628"/>
      <c r="K142" s="628"/>
      <c r="L142" s="602"/>
      <c r="M142" s="604"/>
      <c r="N142" s="600"/>
      <c r="O142" s="600"/>
      <c r="P142" s="601"/>
      <c r="Q142" s="600"/>
    </row>
    <row r="143" spans="1:17" x14ac:dyDescent="0.2">
      <c r="A143" s="600"/>
      <c r="B143" s="600"/>
      <c r="C143" s="600"/>
      <c r="D143" s="600"/>
      <c r="E143" s="600"/>
      <c r="F143" s="600"/>
      <c r="G143" s="600"/>
      <c r="H143" s="601"/>
      <c r="I143" s="604"/>
      <c r="J143" s="628"/>
      <c r="K143" s="628"/>
      <c r="L143" s="602"/>
      <c r="M143" s="604"/>
      <c r="N143" s="600"/>
      <c r="O143" s="600"/>
      <c r="P143" s="601"/>
      <c r="Q143" s="600"/>
    </row>
    <row r="144" spans="1:17" x14ac:dyDescent="0.2">
      <c r="A144" s="600"/>
      <c r="B144" s="600"/>
      <c r="C144" s="600"/>
      <c r="D144" s="600"/>
      <c r="E144" s="600"/>
      <c r="F144" s="600"/>
      <c r="G144" s="600"/>
      <c r="H144" s="601"/>
      <c r="I144" s="604"/>
      <c r="J144" s="628"/>
      <c r="K144" s="628"/>
      <c r="L144" s="602"/>
      <c r="M144" s="604"/>
      <c r="N144" s="600"/>
      <c r="O144" s="600"/>
      <c r="P144" s="601"/>
      <c r="Q144" s="600"/>
    </row>
    <row r="145" spans="1:17" x14ac:dyDescent="0.2">
      <c r="A145" s="600"/>
      <c r="B145" s="600"/>
      <c r="C145" s="600"/>
      <c r="D145" s="600"/>
      <c r="E145" s="600"/>
      <c r="F145" s="600"/>
      <c r="G145" s="600"/>
      <c r="H145" s="601"/>
      <c r="I145" s="604"/>
      <c r="J145" s="628"/>
      <c r="K145" s="628"/>
      <c r="L145" s="602"/>
      <c r="M145" s="604"/>
      <c r="N145" s="600"/>
      <c r="O145" s="600"/>
      <c r="P145" s="601"/>
      <c r="Q145" s="600"/>
    </row>
    <row r="146" spans="1:17" x14ac:dyDescent="0.2">
      <c r="A146" s="600"/>
      <c r="B146" s="600"/>
      <c r="C146" s="600"/>
      <c r="D146" s="600"/>
      <c r="E146" s="600"/>
      <c r="F146" s="600"/>
      <c r="G146" s="600"/>
      <c r="H146" s="601"/>
      <c r="I146" s="604"/>
      <c r="J146" s="628"/>
      <c r="K146" s="628"/>
      <c r="L146" s="602"/>
      <c r="M146" s="604"/>
      <c r="N146" s="600"/>
      <c r="O146" s="600"/>
      <c r="P146" s="601"/>
      <c r="Q146" s="600"/>
    </row>
    <row r="147" spans="1:17" x14ac:dyDescent="0.2">
      <c r="A147" s="600"/>
      <c r="B147" s="600"/>
      <c r="C147" s="600"/>
      <c r="D147" s="600"/>
      <c r="E147" s="600"/>
      <c r="F147" s="600"/>
      <c r="G147" s="600"/>
      <c r="H147" s="601"/>
      <c r="I147" s="604"/>
      <c r="J147" s="628"/>
      <c r="K147" s="628"/>
      <c r="L147" s="602"/>
      <c r="M147" s="604"/>
      <c r="N147" s="600"/>
      <c r="O147" s="600"/>
      <c r="P147" s="601"/>
      <c r="Q147" s="600"/>
    </row>
    <row r="148" spans="1:17" x14ac:dyDescent="0.2">
      <c r="A148" s="600"/>
      <c r="B148" s="600"/>
      <c r="C148" s="600"/>
      <c r="D148" s="600"/>
      <c r="E148" s="600"/>
      <c r="F148" s="600"/>
      <c r="G148" s="600"/>
      <c r="H148" s="601"/>
      <c r="I148" s="604"/>
      <c r="J148" s="628"/>
      <c r="K148" s="628"/>
      <c r="L148" s="602"/>
      <c r="M148" s="604"/>
      <c r="N148" s="600"/>
      <c r="O148" s="600"/>
      <c r="P148" s="601"/>
      <c r="Q148" s="600"/>
    </row>
    <row r="149" spans="1:17" x14ac:dyDescent="0.2">
      <c r="A149" s="600"/>
      <c r="B149" s="600"/>
      <c r="C149" s="600"/>
      <c r="D149" s="600"/>
      <c r="E149" s="600"/>
      <c r="F149" s="600"/>
      <c r="G149" s="600"/>
      <c r="H149" s="601"/>
      <c r="I149" s="604"/>
      <c r="J149" s="628"/>
      <c r="K149" s="628"/>
      <c r="L149" s="602"/>
      <c r="M149" s="604"/>
      <c r="N149" s="600"/>
      <c r="O149" s="600"/>
      <c r="P149" s="601"/>
      <c r="Q149" s="600"/>
    </row>
    <row r="150" spans="1:17" x14ac:dyDescent="0.2">
      <c r="A150" s="600"/>
      <c r="B150" s="600"/>
      <c r="C150" s="600"/>
      <c r="D150" s="600"/>
      <c r="E150" s="600"/>
      <c r="F150" s="600"/>
      <c r="G150" s="600"/>
      <c r="H150" s="601"/>
      <c r="I150" s="604"/>
      <c r="J150" s="628"/>
      <c r="K150" s="628"/>
      <c r="L150" s="602"/>
      <c r="M150" s="604"/>
      <c r="N150" s="600"/>
      <c r="O150" s="600"/>
      <c r="P150" s="601"/>
      <c r="Q150" s="600"/>
    </row>
    <row r="151" spans="1:17" x14ac:dyDescent="0.2">
      <c r="A151" s="600"/>
      <c r="B151" s="600"/>
      <c r="C151" s="600"/>
      <c r="D151" s="600"/>
      <c r="E151" s="600"/>
      <c r="F151" s="600"/>
      <c r="G151" s="600"/>
      <c r="H151" s="601"/>
      <c r="I151" s="604"/>
      <c r="J151" s="628"/>
      <c r="K151" s="628"/>
      <c r="L151" s="602"/>
      <c r="M151" s="604"/>
      <c r="N151" s="600"/>
      <c r="O151" s="600"/>
      <c r="P151" s="601"/>
      <c r="Q151" s="600"/>
    </row>
    <row r="152" spans="1:17" x14ac:dyDescent="0.2">
      <c r="A152" s="600"/>
      <c r="B152" s="600"/>
      <c r="C152" s="600"/>
      <c r="D152" s="600"/>
      <c r="E152" s="600"/>
      <c r="F152" s="600"/>
      <c r="G152" s="600"/>
      <c r="H152" s="601"/>
      <c r="I152" s="604"/>
      <c r="J152" s="628"/>
      <c r="K152" s="628"/>
      <c r="L152" s="602"/>
      <c r="M152" s="604"/>
      <c r="N152" s="600"/>
      <c r="O152" s="600"/>
      <c r="P152" s="601"/>
      <c r="Q152" s="600"/>
    </row>
    <row r="153" spans="1:17" x14ac:dyDescent="0.2">
      <c r="A153" s="600"/>
      <c r="B153" s="600"/>
      <c r="C153" s="600"/>
      <c r="D153" s="600"/>
      <c r="E153" s="600"/>
      <c r="F153" s="600"/>
      <c r="G153" s="600"/>
      <c r="H153" s="601"/>
      <c r="I153" s="604"/>
      <c r="J153" s="628"/>
      <c r="K153" s="628"/>
      <c r="L153" s="602"/>
      <c r="M153" s="604"/>
      <c r="N153" s="600"/>
      <c r="O153" s="600"/>
      <c r="P153" s="601"/>
      <c r="Q153" s="600"/>
    </row>
    <row r="154" spans="1:17" x14ac:dyDescent="0.2">
      <c r="A154" s="600"/>
      <c r="B154" s="600"/>
      <c r="C154" s="600"/>
      <c r="D154" s="600"/>
      <c r="E154" s="600"/>
      <c r="F154" s="600"/>
      <c r="G154" s="600"/>
      <c r="H154" s="601"/>
      <c r="I154" s="604"/>
      <c r="J154" s="628"/>
      <c r="K154" s="628"/>
      <c r="L154" s="602"/>
      <c r="M154" s="604"/>
      <c r="N154" s="600"/>
      <c r="O154" s="600"/>
      <c r="P154" s="601"/>
      <c r="Q154" s="600"/>
    </row>
    <row r="155" spans="1:17" x14ac:dyDescent="0.2">
      <c r="A155" s="600"/>
      <c r="B155" s="600"/>
      <c r="C155" s="600"/>
      <c r="D155" s="600"/>
      <c r="E155" s="600"/>
      <c r="F155" s="600"/>
      <c r="G155" s="600"/>
      <c r="H155" s="601"/>
      <c r="I155" s="604"/>
      <c r="J155" s="628"/>
      <c r="K155" s="628"/>
      <c r="L155" s="602"/>
      <c r="M155" s="604"/>
      <c r="N155" s="600"/>
      <c r="O155" s="600"/>
      <c r="P155" s="601"/>
      <c r="Q155" s="600"/>
    </row>
    <row r="156" spans="1:17" x14ac:dyDescent="0.2">
      <c r="A156" s="600"/>
      <c r="B156" s="600"/>
      <c r="C156" s="600"/>
      <c r="D156" s="600"/>
      <c r="E156" s="600"/>
      <c r="F156" s="600"/>
      <c r="G156" s="600"/>
      <c r="H156" s="601"/>
      <c r="I156" s="604"/>
      <c r="J156" s="628"/>
      <c r="K156" s="628"/>
      <c r="L156" s="602"/>
      <c r="M156" s="604"/>
      <c r="N156" s="600"/>
      <c r="O156" s="600"/>
      <c r="P156" s="601"/>
      <c r="Q156" s="600"/>
    </row>
    <row r="157" spans="1:17" x14ac:dyDescent="0.2">
      <c r="A157" s="600"/>
      <c r="B157" s="600"/>
      <c r="C157" s="600"/>
      <c r="D157" s="600"/>
      <c r="E157" s="600"/>
      <c r="F157" s="600"/>
      <c r="G157" s="600"/>
      <c r="H157" s="601"/>
      <c r="I157" s="604"/>
      <c r="J157" s="628"/>
      <c r="K157" s="628"/>
      <c r="L157" s="602"/>
      <c r="M157" s="604"/>
      <c r="N157" s="600"/>
      <c r="O157" s="600"/>
      <c r="P157" s="601"/>
      <c r="Q157" s="600"/>
    </row>
    <row r="158" spans="1:17" x14ac:dyDescent="0.2">
      <c r="A158" s="600"/>
      <c r="B158" s="600"/>
      <c r="C158" s="600"/>
      <c r="D158" s="600"/>
      <c r="E158" s="600"/>
      <c r="F158" s="600"/>
      <c r="G158" s="600"/>
      <c r="H158" s="601"/>
      <c r="I158" s="604"/>
      <c r="J158" s="628"/>
      <c r="K158" s="628"/>
      <c r="L158" s="602"/>
      <c r="M158" s="604"/>
      <c r="N158" s="600"/>
      <c r="O158" s="600"/>
      <c r="P158" s="601"/>
      <c r="Q158" s="600"/>
    </row>
    <row r="159" spans="1:17" x14ac:dyDescent="0.2">
      <c r="A159" s="600"/>
      <c r="B159" s="600"/>
      <c r="C159" s="600"/>
      <c r="D159" s="600"/>
      <c r="E159" s="600"/>
      <c r="F159" s="600"/>
      <c r="G159" s="600"/>
      <c r="H159" s="601"/>
      <c r="I159" s="604"/>
      <c r="J159" s="628"/>
      <c r="K159" s="628"/>
      <c r="L159" s="602"/>
      <c r="M159" s="604"/>
      <c r="N159" s="600"/>
      <c r="O159" s="600"/>
      <c r="P159" s="601"/>
      <c r="Q159" s="600"/>
    </row>
    <row r="160" spans="1:17" x14ac:dyDescent="0.2">
      <c r="A160" s="600"/>
      <c r="B160" s="600"/>
      <c r="C160" s="600"/>
      <c r="D160" s="600"/>
      <c r="E160" s="600"/>
      <c r="F160" s="600"/>
      <c r="G160" s="600"/>
      <c r="H160" s="601"/>
      <c r="I160" s="604"/>
      <c r="J160" s="628"/>
      <c r="K160" s="628"/>
      <c r="L160" s="602"/>
      <c r="M160" s="604"/>
      <c r="N160" s="600"/>
      <c r="O160" s="600"/>
      <c r="P160" s="601"/>
      <c r="Q160" s="600"/>
    </row>
    <row r="161" spans="1:17" x14ac:dyDescent="0.2">
      <c r="A161" s="600"/>
      <c r="B161" s="600"/>
      <c r="C161" s="600"/>
      <c r="D161" s="600"/>
      <c r="E161" s="600"/>
      <c r="F161" s="600"/>
      <c r="G161" s="600"/>
      <c r="H161" s="601"/>
      <c r="I161" s="604"/>
      <c r="J161" s="628"/>
      <c r="K161" s="628"/>
      <c r="L161" s="602"/>
      <c r="M161" s="604"/>
      <c r="N161" s="600"/>
      <c r="O161" s="600"/>
      <c r="P161" s="601"/>
      <c r="Q161" s="600"/>
    </row>
    <row r="162" spans="1:17" x14ac:dyDescent="0.2">
      <c r="A162" s="600"/>
      <c r="B162" s="600"/>
      <c r="C162" s="600"/>
      <c r="D162" s="600"/>
      <c r="E162" s="600"/>
      <c r="F162" s="600"/>
      <c r="G162" s="600"/>
      <c r="H162" s="601"/>
      <c r="I162" s="604"/>
      <c r="J162" s="628"/>
      <c r="K162" s="628"/>
      <c r="L162" s="602"/>
      <c r="M162" s="604"/>
      <c r="N162" s="600"/>
      <c r="O162" s="600"/>
      <c r="P162" s="601"/>
      <c r="Q162" s="600"/>
    </row>
    <row r="163" spans="1:17" x14ac:dyDescent="0.2">
      <c r="A163" s="600"/>
      <c r="B163" s="600"/>
      <c r="C163" s="600"/>
      <c r="D163" s="600"/>
      <c r="E163" s="600"/>
      <c r="F163" s="600"/>
      <c r="G163" s="600"/>
      <c r="H163" s="601"/>
      <c r="I163" s="604"/>
      <c r="J163" s="628"/>
      <c r="K163" s="628"/>
      <c r="L163" s="602"/>
      <c r="M163" s="604"/>
      <c r="N163" s="600"/>
      <c r="O163" s="600"/>
      <c r="P163" s="601"/>
      <c r="Q163" s="600"/>
    </row>
    <row r="164" spans="1:17" x14ac:dyDescent="0.2">
      <c r="A164" s="600"/>
      <c r="B164" s="600"/>
      <c r="C164" s="600"/>
      <c r="D164" s="600"/>
      <c r="E164" s="600"/>
      <c r="F164" s="600"/>
      <c r="G164" s="600"/>
      <c r="H164" s="601"/>
      <c r="I164" s="604"/>
      <c r="J164" s="628"/>
      <c r="K164" s="628"/>
      <c r="L164" s="602"/>
      <c r="M164" s="604"/>
      <c r="N164" s="600"/>
      <c r="O164" s="600"/>
      <c r="P164" s="601"/>
      <c r="Q164" s="600"/>
    </row>
    <row r="165" spans="1:17" x14ac:dyDescent="0.2">
      <c r="A165" s="600"/>
      <c r="B165" s="600"/>
      <c r="C165" s="600"/>
      <c r="D165" s="600"/>
      <c r="E165" s="600"/>
      <c r="F165" s="600"/>
      <c r="G165" s="600"/>
      <c r="H165" s="601"/>
      <c r="I165" s="604"/>
      <c r="J165" s="628"/>
      <c r="K165" s="628"/>
      <c r="L165" s="602"/>
      <c r="M165" s="604"/>
      <c r="N165" s="600"/>
      <c r="O165" s="600"/>
      <c r="P165" s="601"/>
      <c r="Q165" s="600"/>
    </row>
    <row r="166" spans="1:17" x14ac:dyDescent="0.2">
      <c r="A166" s="600"/>
      <c r="B166" s="600"/>
      <c r="C166" s="600"/>
      <c r="D166" s="600"/>
      <c r="E166" s="600"/>
      <c r="F166" s="600"/>
      <c r="G166" s="600"/>
      <c r="H166" s="601"/>
      <c r="I166" s="604"/>
      <c r="J166" s="628"/>
      <c r="K166" s="628"/>
      <c r="L166" s="602"/>
      <c r="M166" s="604"/>
      <c r="N166" s="600"/>
      <c r="O166" s="600"/>
      <c r="P166" s="601"/>
      <c r="Q166" s="600"/>
    </row>
    <row r="167" spans="1:17" x14ac:dyDescent="0.2">
      <c r="A167" s="600"/>
      <c r="B167" s="600"/>
      <c r="C167" s="600"/>
      <c r="D167" s="600"/>
      <c r="E167" s="600"/>
      <c r="F167" s="600"/>
      <c r="G167" s="600"/>
      <c r="H167" s="601"/>
      <c r="I167" s="604"/>
      <c r="J167" s="628"/>
      <c r="K167" s="628"/>
      <c r="L167" s="602"/>
      <c r="M167" s="604"/>
      <c r="N167" s="600"/>
      <c r="O167" s="600"/>
      <c r="P167" s="601"/>
      <c r="Q167" s="600"/>
    </row>
    <row r="168" spans="1:17" x14ac:dyDescent="0.2">
      <c r="A168" s="600"/>
      <c r="B168" s="600"/>
      <c r="C168" s="600"/>
      <c r="D168" s="600"/>
      <c r="E168" s="600"/>
      <c r="F168" s="600"/>
      <c r="G168" s="600"/>
      <c r="H168" s="601"/>
      <c r="I168" s="604"/>
      <c r="J168" s="628"/>
      <c r="K168" s="628"/>
      <c r="L168" s="602"/>
      <c r="M168" s="604"/>
      <c r="N168" s="600"/>
      <c r="O168" s="600"/>
      <c r="P168" s="601"/>
      <c r="Q168" s="600"/>
    </row>
    <row r="169" spans="1:17" x14ac:dyDescent="0.2">
      <c r="A169" s="600"/>
      <c r="B169" s="600"/>
      <c r="C169" s="600"/>
      <c r="D169" s="600"/>
      <c r="E169" s="600"/>
      <c r="F169" s="600"/>
      <c r="G169" s="600"/>
      <c r="H169" s="601"/>
      <c r="I169" s="604"/>
      <c r="J169" s="628"/>
      <c r="K169" s="628"/>
      <c r="L169" s="602"/>
      <c r="M169" s="604"/>
      <c r="N169" s="600"/>
      <c r="O169" s="600"/>
      <c r="P169" s="601"/>
      <c r="Q169" s="600"/>
    </row>
    <row r="170" spans="1:17" x14ac:dyDescent="0.2">
      <c r="A170" s="600"/>
      <c r="B170" s="600"/>
      <c r="C170" s="600"/>
      <c r="D170" s="600"/>
      <c r="E170" s="600"/>
      <c r="F170" s="600"/>
      <c r="G170" s="600"/>
      <c r="H170" s="601"/>
      <c r="I170" s="604"/>
      <c r="J170" s="628"/>
      <c r="K170" s="628"/>
      <c r="L170" s="602"/>
      <c r="M170" s="604"/>
      <c r="N170" s="600"/>
      <c r="O170" s="600"/>
      <c r="P170" s="601"/>
      <c r="Q170" s="600"/>
    </row>
    <row r="171" spans="1:17" x14ac:dyDescent="0.2">
      <c r="A171" s="600"/>
      <c r="B171" s="600"/>
      <c r="C171" s="600"/>
      <c r="D171" s="600"/>
      <c r="E171" s="600"/>
      <c r="F171" s="600"/>
      <c r="G171" s="600"/>
      <c r="H171" s="601"/>
      <c r="I171" s="604"/>
      <c r="J171" s="628"/>
      <c r="K171" s="628"/>
      <c r="L171" s="602"/>
      <c r="M171" s="604"/>
      <c r="N171" s="600"/>
      <c r="O171" s="600"/>
      <c r="P171" s="601"/>
      <c r="Q171" s="600"/>
    </row>
    <row r="172" spans="1:17" x14ac:dyDescent="0.2">
      <c r="A172" s="600"/>
      <c r="B172" s="600"/>
      <c r="C172" s="600"/>
      <c r="D172" s="600"/>
      <c r="E172" s="600"/>
      <c r="F172" s="600"/>
      <c r="G172" s="600"/>
      <c r="H172" s="601"/>
      <c r="I172" s="604"/>
      <c r="J172" s="628"/>
      <c r="K172" s="628"/>
      <c r="L172" s="602"/>
      <c r="M172" s="604"/>
      <c r="N172" s="600"/>
      <c r="O172" s="600"/>
      <c r="P172" s="601"/>
      <c r="Q172" s="600"/>
    </row>
    <row r="173" spans="1:17" x14ac:dyDescent="0.2">
      <c r="A173" s="600"/>
      <c r="B173" s="600"/>
      <c r="C173" s="600"/>
      <c r="D173" s="600"/>
      <c r="E173" s="600"/>
      <c r="F173" s="600"/>
      <c r="G173" s="600"/>
      <c r="H173" s="601"/>
      <c r="I173" s="604"/>
      <c r="J173" s="628"/>
      <c r="K173" s="628"/>
      <c r="L173" s="602"/>
      <c r="M173" s="604"/>
      <c r="N173" s="600"/>
      <c r="O173" s="600"/>
      <c r="P173" s="601"/>
      <c r="Q173" s="600"/>
    </row>
    <row r="174" spans="1:17" x14ac:dyDescent="0.2">
      <c r="A174" s="600"/>
      <c r="B174" s="600"/>
      <c r="C174" s="600"/>
      <c r="D174" s="600"/>
      <c r="E174" s="600"/>
      <c r="F174" s="600"/>
      <c r="G174" s="600"/>
      <c r="H174" s="601"/>
      <c r="I174" s="604"/>
      <c r="J174" s="628"/>
      <c r="K174" s="628"/>
      <c r="L174" s="602"/>
      <c r="M174" s="604"/>
      <c r="N174" s="600"/>
      <c r="O174" s="600"/>
      <c r="P174" s="601"/>
      <c r="Q174" s="600"/>
    </row>
    <row r="175" spans="1:17" x14ac:dyDescent="0.2">
      <c r="A175" s="600"/>
      <c r="B175" s="600"/>
      <c r="C175" s="600"/>
      <c r="D175" s="600"/>
      <c r="E175" s="600"/>
      <c r="F175" s="600"/>
      <c r="G175" s="600"/>
      <c r="H175" s="601"/>
      <c r="I175" s="604"/>
      <c r="J175" s="628"/>
      <c r="K175" s="628"/>
      <c r="L175" s="602"/>
      <c r="M175" s="604"/>
      <c r="N175" s="600"/>
      <c r="O175" s="600"/>
      <c r="P175" s="601"/>
      <c r="Q175" s="600"/>
    </row>
    <row r="176" spans="1:17" x14ac:dyDescent="0.2">
      <c r="A176" s="600"/>
      <c r="B176" s="600"/>
      <c r="C176" s="600"/>
      <c r="D176" s="600"/>
      <c r="E176" s="600"/>
      <c r="F176" s="600"/>
      <c r="G176" s="600"/>
      <c r="H176" s="601"/>
      <c r="I176" s="604"/>
      <c r="J176" s="628"/>
      <c r="K176" s="628"/>
      <c r="L176" s="602"/>
      <c r="M176" s="604"/>
      <c r="N176" s="600"/>
      <c r="O176" s="600"/>
      <c r="P176" s="601"/>
      <c r="Q176" s="600"/>
    </row>
    <row r="177" spans="1:17" x14ac:dyDescent="0.2">
      <c r="A177" s="600"/>
      <c r="B177" s="600"/>
      <c r="C177" s="600"/>
      <c r="D177" s="600"/>
      <c r="E177" s="600"/>
      <c r="F177" s="600"/>
      <c r="G177" s="600"/>
      <c r="H177" s="601"/>
      <c r="I177" s="604"/>
      <c r="J177" s="628"/>
      <c r="K177" s="628"/>
      <c r="L177" s="602"/>
      <c r="M177" s="604"/>
      <c r="N177" s="600"/>
      <c r="O177" s="600"/>
      <c r="P177" s="601"/>
      <c r="Q177" s="600"/>
    </row>
    <row r="178" spans="1:17" x14ac:dyDescent="0.2">
      <c r="A178" s="600"/>
      <c r="B178" s="600"/>
      <c r="C178" s="600"/>
      <c r="D178" s="600"/>
      <c r="E178" s="600"/>
      <c r="F178" s="600"/>
      <c r="G178" s="600"/>
      <c r="H178" s="601"/>
      <c r="I178" s="604"/>
      <c r="J178" s="628"/>
      <c r="K178" s="628"/>
      <c r="L178" s="602"/>
      <c r="M178" s="604"/>
      <c r="N178" s="600"/>
      <c r="O178" s="600"/>
      <c r="P178" s="601"/>
      <c r="Q178" s="600"/>
    </row>
    <row r="179" spans="1:17" x14ac:dyDescent="0.2">
      <c r="A179" s="600"/>
      <c r="B179" s="600"/>
      <c r="C179" s="600"/>
      <c r="D179" s="600"/>
      <c r="E179" s="600"/>
      <c r="F179" s="600"/>
      <c r="G179" s="600"/>
      <c r="H179" s="601"/>
      <c r="I179" s="604"/>
      <c r="J179" s="628"/>
      <c r="K179" s="628"/>
      <c r="L179" s="602"/>
      <c r="M179" s="604"/>
      <c r="N179" s="600"/>
      <c r="O179" s="600"/>
      <c r="P179" s="601"/>
      <c r="Q179" s="600"/>
    </row>
    <row r="180" spans="1:17" x14ac:dyDescent="0.2">
      <c r="A180" s="600"/>
      <c r="B180" s="600"/>
      <c r="C180" s="600"/>
      <c r="D180" s="600"/>
      <c r="E180" s="600"/>
      <c r="F180" s="600"/>
      <c r="G180" s="600"/>
      <c r="H180" s="601"/>
      <c r="I180" s="604"/>
      <c r="J180" s="628"/>
      <c r="K180" s="628"/>
      <c r="L180" s="602"/>
      <c r="M180" s="604"/>
      <c r="N180" s="600"/>
      <c r="O180" s="600"/>
      <c r="P180" s="601"/>
      <c r="Q180" s="600"/>
    </row>
    <row r="181" spans="1:17" x14ac:dyDescent="0.2">
      <c r="A181" s="600"/>
      <c r="B181" s="600"/>
      <c r="C181" s="600"/>
      <c r="D181" s="600"/>
      <c r="E181" s="600"/>
      <c r="F181" s="600"/>
      <c r="G181" s="600"/>
      <c r="H181" s="601"/>
      <c r="I181" s="604"/>
      <c r="J181" s="628"/>
      <c r="K181" s="628"/>
      <c r="L181" s="602"/>
      <c r="M181" s="604"/>
      <c r="N181" s="600"/>
      <c r="O181" s="600"/>
      <c r="P181" s="601"/>
      <c r="Q181" s="600"/>
    </row>
    <row r="182" spans="1:17" x14ac:dyDescent="0.2">
      <c r="A182" s="600"/>
      <c r="B182" s="600"/>
      <c r="C182" s="600"/>
      <c r="D182" s="600"/>
      <c r="E182" s="600"/>
      <c r="F182" s="600"/>
      <c r="G182" s="600"/>
      <c r="H182" s="601"/>
      <c r="I182" s="604"/>
      <c r="J182" s="628"/>
      <c r="K182" s="628"/>
      <c r="L182" s="602"/>
      <c r="M182" s="604"/>
      <c r="N182" s="600"/>
      <c r="O182" s="600"/>
      <c r="P182" s="601"/>
      <c r="Q182" s="600"/>
    </row>
    <row r="183" spans="1:17" x14ac:dyDescent="0.2">
      <c r="A183" s="600"/>
      <c r="B183" s="600"/>
      <c r="C183" s="600"/>
      <c r="D183" s="600"/>
      <c r="E183" s="600"/>
      <c r="F183" s="600"/>
      <c r="G183" s="600"/>
      <c r="H183" s="601"/>
      <c r="I183" s="604"/>
      <c r="J183" s="628"/>
      <c r="K183" s="628"/>
      <c r="L183" s="602"/>
      <c r="M183" s="604"/>
      <c r="N183" s="600"/>
      <c r="O183" s="600"/>
      <c r="P183" s="601"/>
      <c r="Q183" s="600"/>
    </row>
    <row r="184" spans="1:17" x14ac:dyDescent="0.2">
      <c r="A184" s="600"/>
      <c r="B184" s="600"/>
      <c r="C184" s="600"/>
      <c r="D184" s="600"/>
      <c r="E184" s="600"/>
      <c r="F184" s="600"/>
      <c r="G184" s="600"/>
      <c r="H184" s="601"/>
      <c r="I184" s="604"/>
      <c r="J184" s="628"/>
      <c r="K184" s="628"/>
      <c r="L184" s="602"/>
      <c r="M184" s="604"/>
      <c r="N184" s="600"/>
      <c r="O184" s="600"/>
      <c r="P184" s="601"/>
      <c r="Q184" s="600"/>
    </row>
    <row r="185" spans="1:17" x14ac:dyDescent="0.2">
      <c r="A185" s="600"/>
      <c r="B185" s="600"/>
      <c r="C185" s="600"/>
      <c r="D185" s="600"/>
      <c r="E185" s="600"/>
      <c r="F185" s="600"/>
      <c r="G185" s="600"/>
      <c r="H185" s="601"/>
      <c r="I185" s="604"/>
      <c r="J185" s="628"/>
      <c r="K185" s="628"/>
      <c r="L185" s="602"/>
      <c r="M185" s="604"/>
      <c r="N185" s="600"/>
      <c r="O185" s="600"/>
      <c r="P185" s="601"/>
      <c r="Q185" s="600"/>
    </row>
    <row r="186" spans="1:17" x14ac:dyDescent="0.2">
      <c r="A186" s="600"/>
      <c r="B186" s="600"/>
      <c r="C186" s="600"/>
      <c r="D186" s="600"/>
      <c r="E186" s="600"/>
      <c r="F186" s="600"/>
      <c r="G186" s="600"/>
      <c r="H186" s="601"/>
      <c r="I186" s="604"/>
      <c r="J186" s="628"/>
      <c r="K186" s="628"/>
      <c r="L186" s="602"/>
      <c r="M186" s="604"/>
      <c r="N186" s="600"/>
      <c r="O186" s="600"/>
      <c r="P186" s="601"/>
      <c r="Q186" s="600"/>
    </row>
    <row r="187" spans="1:17" x14ac:dyDescent="0.2">
      <c r="A187" s="600"/>
      <c r="B187" s="600"/>
      <c r="C187" s="600"/>
      <c r="D187" s="600"/>
      <c r="E187" s="600"/>
      <c r="F187" s="600"/>
      <c r="G187" s="600"/>
      <c r="H187" s="601"/>
      <c r="I187" s="604"/>
      <c r="J187" s="628"/>
      <c r="K187" s="628"/>
      <c r="L187" s="602"/>
      <c r="M187" s="604"/>
      <c r="N187" s="600"/>
      <c r="O187" s="600"/>
      <c r="P187" s="601"/>
      <c r="Q187" s="600"/>
    </row>
    <row r="188" spans="1:17" x14ac:dyDescent="0.2">
      <c r="A188" s="600"/>
      <c r="B188" s="600"/>
      <c r="C188" s="600"/>
      <c r="D188" s="600"/>
      <c r="E188" s="600"/>
      <c r="F188" s="600"/>
      <c r="G188" s="600"/>
      <c r="H188" s="601"/>
      <c r="I188" s="604"/>
      <c r="J188" s="628"/>
      <c r="K188" s="628"/>
      <c r="L188" s="602"/>
      <c r="M188" s="604"/>
      <c r="N188" s="600"/>
      <c r="O188" s="600"/>
      <c r="P188" s="601"/>
      <c r="Q188" s="600"/>
    </row>
    <row r="189" spans="1:17" x14ac:dyDescent="0.2">
      <c r="A189" s="600"/>
      <c r="B189" s="600"/>
      <c r="C189" s="600"/>
      <c r="D189" s="600"/>
      <c r="E189" s="600"/>
      <c r="F189" s="600"/>
      <c r="G189" s="600"/>
      <c r="H189" s="601"/>
      <c r="I189" s="604"/>
      <c r="J189" s="628"/>
      <c r="K189" s="628"/>
      <c r="L189" s="602"/>
      <c r="M189" s="604"/>
      <c r="N189" s="600"/>
      <c r="O189" s="600"/>
      <c r="P189" s="601"/>
      <c r="Q189" s="600"/>
    </row>
    <row r="190" spans="1:17" x14ac:dyDescent="0.2">
      <c r="A190" s="600"/>
      <c r="B190" s="600"/>
      <c r="C190" s="600"/>
      <c r="D190" s="600"/>
      <c r="E190" s="600"/>
      <c r="F190" s="600"/>
      <c r="G190" s="600"/>
      <c r="H190" s="601"/>
      <c r="I190" s="604"/>
      <c r="J190" s="628"/>
      <c r="K190" s="628"/>
      <c r="L190" s="602"/>
      <c r="M190" s="604"/>
      <c r="N190" s="600"/>
      <c r="O190" s="600"/>
      <c r="P190" s="601"/>
      <c r="Q190" s="600"/>
    </row>
    <row r="191" spans="1:17" x14ac:dyDescent="0.2">
      <c r="A191" s="600"/>
      <c r="B191" s="600"/>
      <c r="C191" s="600"/>
      <c r="D191" s="600"/>
      <c r="E191" s="600"/>
      <c r="F191" s="600"/>
      <c r="G191" s="600"/>
      <c r="H191" s="601"/>
      <c r="I191" s="604"/>
      <c r="J191" s="628"/>
      <c r="K191" s="628"/>
      <c r="L191" s="602"/>
      <c r="M191" s="604"/>
      <c r="N191" s="600"/>
      <c r="O191" s="600"/>
      <c r="P191" s="601"/>
      <c r="Q191" s="600"/>
    </row>
    <row r="192" spans="1:17" x14ac:dyDescent="0.2">
      <c r="A192" s="600"/>
      <c r="B192" s="600"/>
      <c r="C192" s="600"/>
      <c r="D192" s="600"/>
      <c r="E192" s="600"/>
      <c r="F192" s="600"/>
      <c r="G192" s="600"/>
      <c r="H192" s="601"/>
      <c r="I192" s="604"/>
      <c r="J192" s="628"/>
      <c r="K192" s="628"/>
      <c r="L192" s="602"/>
      <c r="M192" s="604"/>
      <c r="N192" s="600"/>
      <c r="O192" s="600"/>
      <c r="P192" s="601"/>
      <c r="Q192" s="600"/>
    </row>
    <row r="193" spans="1:17" x14ac:dyDescent="0.2">
      <c r="A193" s="600"/>
      <c r="B193" s="600"/>
      <c r="C193" s="600"/>
      <c r="D193" s="600"/>
      <c r="E193" s="600"/>
      <c r="F193" s="600"/>
      <c r="G193" s="600"/>
      <c r="H193" s="601"/>
      <c r="I193" s="604"/>
      <c r="J193" s="628"/>
      <c r="K193" s="628"/>
      <c r="L193" s="602"/>
      <c r="M193" s="604"/>
      <c r="N193" s="600"/>
      <c r="O193" s="600"/>
      <c r="P193" s="601"/>
      <c r="Q193" s="600"/>
    </row>
    <row r="194" spans="1:17" x14ac:dyDescent="0.2">
      <c r="A194" s="600"/>
      <c r="B194" s="600"/>
      <c r="C194" s="600"/>
      <c r="D194" s="600"/>
      <c r="E194" s="600"/>
      <c r="F194" s="600"/>
      <c r="G194" s="600"/>
      <c r="H194" s="601"/>
      <c r="I194" s="604"/>
      <c r="J194" s="628"/>
      <c r="K194" s="628"/>
      <c r="L194" s="602"/>
      <c r="M194" s="604"/>
      <c r="N194" s="600"/>
      <c r="O194" s="600"/>
      <c r="P194" s="601"/>
      <c r="Q194" s="600"/>
    </row>
    <row r="195" spans="1:17" x14ac:dyDescent="0.2">
      <c r="A195" s="600"/>
      <c r="B195" s="600"/>
      <c r="C195" s="600"/>
      <c r="D195" s="600"/>
      <c r="E195" s="600"/>
      <c r="F195" s="600"/>
      <c r="G195" s="600"/>
      <c r="H195" s="601"/>
      <c r="I195" s="604"/>
      <c r="J195" s="628"/>
      <c r="K195" s="628"/>
      <c r="L195" s="602"/>
      <c r="M195" s="604"/>
      <c r="N195" s="600"/>
      <c r="O195" s="600"/>
      <c r="P195" s="601"/>
      <c r="Q195" s="600"/>
    </row>
    <row r="196" spans="1:17" x14ac:dyDescent="0.2">
      <c r="A196" s="600"/>
      <c r="B196" s="600"/>
      <c r="C196" s="600"/>
      <c r="D196" s="600"/>
      <c r="E196" s="600"/>
      <c r="F196" s="600"/>
      <c r="G196" s="600"/>
      <c r="H196" s="601"/>
      <c r="I196" s="604"/>
      <c r="J196" s="628"/>
      <c r="K196" s="628"/>
      <c r="L196" s="602"/>
      <c r="M196" s="604"/>
      <c r="N196" s="600"/>
      <c r="O196" s="600"/>
      <c r="P196" s="601"/>
      <c r="Q196" s="600"/>
    </row>
    <row r="197" spans="1:17" x14ac:dyDescent="0.2">
      <c r="A197" s="600"/>
      <c r="B197" s="600"/>
      <c r="C197" s="600"/>
      <c r="D197" s="600"/>
      <c r="E197" s="600"/>
      <c r="F197" s="600"/>
      <c r="G197" s="600"/>
      <c r="H197" s="601"/>
      <c r="I197" s="604"/>
      <c r="J197" s="628"/>
      <c r="K197" s="628"/>
      <c r="L197" s="602"/>
      <c r="M197" s="604"/>
      <c r="N197" s="600"/>
      <c r="O197" s="600"/>
      <c r="P197" s="601"/>
      <c r="Q197" s="600"/>
    </row>
    <row r="198" spans="1:17" x14ac:dyDescent="0.2">
      <c r="A198" s="600"/>
      <c r="B198" s="600"/>
      <c r="C198" s="600"/>
      <c r="D198" s="600"/>
      <c r="E198" s="600"/>
      <c r="F198" s="600"/>
      <c r="G198" s="600"/>
      <c r="H198" s="601"/>
      <c r="I198" s="604"/>
      <c r="J198" s="628"/>
      <c r="K198" s="628"/>
      <c r="L198" s="602"/>
      <c r="M198" s="604"/>
      <c r="N198" s="600"/>
      <c r="O198" s="600"/>
      <c r="P198" s="601"/>
      <c r="Q198" s="600"/>
    </row>
    <row r="199" spans="1:17" x14ac:dyDescent="0.2">
      <c r="A199" s="600"/>
      <c r="B199" s="600"/>
      <c r="C199" s="600"/>
      <c r="D199" s="600"/>
      <c r="E199" s="600"/>
      <c r="F199" s="600"/>
      <c r="G199" s="600"/>
      <c r="H199" s="601"/>
      <c r="I199" s="604"/>
      <c r="J199" s="628"/>
      <c r="K199" s="628"/>
      <c r="L199" s="602"/>
      <c r="M199" s="604"/>
      <c r="N199" s="600"/>
      <c r="O199" s="600"/>
      <c r="P199" s="601"/>
      <c r="Q199" s="600"/>
    </row>
    <row r="200" spans="1:17" x14ac:dyDescent="0.2">
      <c r="A200" s="600"/>
      <c r="B200" s="600"/>
      <c r="C200" s="600"/>
      <c r="D200" s="600"/>
      <c r="E200" s="600"/>
      <c r="F200" s="600"/>
      <c r="G200" s="600"/>
      <c r="H200" s="601"/>
      <c r="I200" s="604"/>
      <c r="J200" s="628"/>
      <c r="K200" s="628"/>
      <c r="L200" s="602"/>
      <c r="M200" s="604"/>
      <c r="N200" s="600"/>
      <c r="O200" s="600"/>
      <c r="P200" s="601"/>
      <c r="Q200" s="600"/>
    </row>
    <row r="201" spans="1:17" x14ac:dyDescent="0.2">
      <c r="A201" s="600"/>
      <c r="B201" s="600"/>
      <c r="C201" s="600"/>
      <c r="D201" s="600"/>
      <c r="E201" s="600"/>
      <c r="F201" s="600"/>
      <c r="G201" s="600"/>
      <c r="H201" s="601"/>
      <c r="I201" s="604"/>
      <c r="J201" s="628"/>
      <c r="K201" s="628"/>
      <c r="L201" s="602"/>
      <c r="M201" s="604"/>
      <c r="N201" s="600"/>
      <c r="O201" s="600"/>
      <c r="P201" s="601"/>
      <c r="Q201" s="600"/>
    </row>
    <row r="202" spans="1:17" x14ac:dyDescent="0.2">
      <c r="A202" s="600"/>
      <c r="B202" s="600"/>
      <c r="C202" s="600"/>
      <c r="D202" s="600"/>
      <c r="E202" s="600"/>
      <c r="F202" s="600"/>
      <c r="G202" s="600"/>
      <c r="H202" s="601"/>
      <c r="I202" s="604"/>
      <c r="J202" s="628"/>
      <c r="K202" s="628"/>
      <c r="L202" s="602"/>
      <c r="M202" s="604"/>
      <c r="N202" s="600"/>
      <c r="O202" s="600"/>
      <c r="P202" s="601"/>
      <c r="Q202" s="600"/>
    </row>
    <row r="203" spans="1:17" x14ac:dyDescent="0.2">
      <c r="A203" s="600"/>
      <c r="B203" s="600"/>
      <c r="C203" s="600"/>
      <c r="D203" s="600"/>
      <c r="E203" s="600"/>
      <c r="F203" s="600"/>
      <c r="G203" s="600"/>
      <c r="H203" s="601"/>
      <c r="I203" s="604"/>
      <c r="J203" s="628"/>
      <c r="K203" s="628"/>
      <c r="L203" s="602"/>
      <c r="M203" s="604"/>
      <c r="N203" s="600"/>
      <c r="O203" s="600"/>
      <c r="P203" s="601"/>
      <c r="Q203" s="600"/>
    </row>
    <row r="204" spans="1:17" x14ac:dyDescent="0.2">
      <c r="A204" s="600"/>
      <c r="B204" s="600"/>
      <c r="C204" s="600"/>
      <c r="D204" s="600"/>
      <c r="E204" s="600"/>
      <c r="F204" s="600"/>
      <c r="G204" s="600"/>
      <c r="H204" s="601"/>
      <c r="I204" s="604"/>
      <c r="J204" s="628"/>
      <c r="K204" s="628"/>
      <c r="L204" s="602"/>
      <c r="M204" s="604"/>
      <c r="N204" s="600"/>
      <c r="O204" s="600"/>
      <c r="P204" s="601"/>
      <c r="Q204" s="600"/>
    </row>
    <row r="205" spans="1:17" x14ac:dyDescent="0.2">
      <c r="A205" s="600"/>
      <c r="B205" s="600"/>
      <c r="C205" s="600"/>
      <c r="D205" s="600"/>
      <c r="E205" s="600"/>
      <c r="F205" s="600"/>
      <c r="G205" s="600"/>
      <c r="H205" s="601"/>
      <c r="I205" s="604"/>
      <c r="J205" s="628"/>
      <c r="K205" s="628"/>
      <c r="L205" s="602"/>
      <c r="M205" s="604"/>
      <c r="N205" s="600"/>
      <c r="O205" s="600"/>
      <c r="P205" s="601"/>
      <c r="Q205" s="600"/>
    </row>
    <row r="206" spans="1:17" x14ac:dyDescent="0.2">
      <c r="A206" s="600"/>
      <c r="B206" s="600"/>
      <c r="C206" s="600"/>
      <c r="D206" s="600"/>
      <c r="E206" s="600"/>
      <c r="F206" s="600"/>
      <c r="G206" s="600"/>
      <c r="H206" s="601"/>
      <c r="I206" s="604"/>
      <c r="J206" s="628"/>
      <c r="K206" s="628"/>
      <c r="L206" s="602"/>
      <c r="M206" s="604"/>
      <c r="N206" s="600"/>
      <c r="O206" s="600"/>
      <c r="P206" s="601"/>
      <c r="Q206" s="600"/>
    </row>
    <row r="207" spans="1:17" x14ac:dyDescent="0.2">
      <c r="A207" s="600"/>
      <c r="B207" s="600"/>
      <c r="C207" s="600"/>
      <c r="D207" s="600"/>
      <c r="E207" s="600"/>
      <c r="F207" s="600"/>
      <c r="G207" s="600"/>
      <c r="H207" s="601"/>
      <c r="I207" s="604"/>
      <c r="J207" s="628"/>
      <c r="K207" s="628"/>
      <c r="L207" s="602"/>
      <c r="M207" s="604"/>
      <c r="N207" s="600"/>
      <c r="O207" s="600"/>
      <c r="P207" s="601"/>
      <c r="Q207" s="600"/>
    </row>
    <row r="208" spans="1:17" x14ac:dyDescent="0.2">
      <c r="A208" s="600"/>
      <c r="B208" s="600"/>
      <c r="C208" s="600"/>
      <c r="D208" s="600"/>
      <c r="E208" s="600"/>
      <c r="F208" s="600"/>
      <c r="G208" s="600"/>
      <c r="H208" s="601"/>
      <c r="I208" s="604"/>
      <c r="J208" s="628"/>
      <c r="K208" s="628"/>
      <c r="L208" s="602"/>
      <c r="M208" s="604"/>
      <c r="N208" s="600"/>
      <c r="O208" s="600"/>
      <c r="P208" s="601"/>
      <c r="Q208" s="600"/>
    </row>
    <row r="209" spans="1:17" x14ac:dyDescent="0.2">
      <c r="A209" s="600"/>
      <c r="B209" s="600"/>
      <c r="C209" s="600"/>
      <c r="D209" s="600"/>
      <c r="E209" s="600"/>
      <c r="F209" s="600"/>
      <c r="G209" s="600"/>
      <c r="H209" s="601"/>
      <c r="I209" s="604"/>
      <c r="J209" s="628"/>
      <c r="K209" s="628"/>
      <c r="L209" s="602"/>
      <c r="M209" s="604"/>
      <c r="N209" s="600"/>
      <c r="O209" s="600"/>
      <c r="P209" s="601"/>
      <c r="Q209" s="600"/>
    </row>
    <row r="210" spans="1:17" x14ac:dyDescent="0.2">
      <c r="A210" s="600"/>
      <c r="B210" s="600"/>
      <c r="C210" s="600"/>
      <c r="D210" s="600"/>
      <c r="E210" s="600"/>
      <c r="F210" s="600"/>
      <c r="G210" s="600"/>
      <c r="H210" s="601"/>
      <c r="I210" s="604"/>
      <c r="J210" s="628"/>
      <c r="K210" s="628"/>
      <c r="L210" s="602"/>
      <c r="M210" s="604"/>
      <c r="N210" s="600"/>
      <c r="O210" s="600"/>
      <c r="P210" s="601"/>
      <c r="Q210" s="600"/>
    </row>
    <row r="211" spans="1:17" x14ac:dyDescent="0.2">
      <c r="A211" s="600"/>
      <c r="B211" s="600"/>
      <c r="C211" s="600"/>
      <c r="D211" s="600"/>
      <c r="E211" s="600"/>
      <c r="F211" s="600"/>
      <c r="G211" s="600"/>
      <c r="H211" s="601"/>
      <c r="I211" s="604"/>
      <c r="J211" s="628"/>
      <c r="K211" s="628"/>
      <c r="L211" s="602"/>
      <c r="M211" s="604"/>
      <c r="N211" s="600"/>
      <c r="O211" s="600"/>
      <c r="P211" s="601"/>
      <c r="Q211" s="600"/>
    </row>
    <row r="212" spans="1:17" x14ac:dyDescent="0.2">
      <c r="A212" s="600"/>
      <c r="B212" s="600"/>
      <c r="C212" s="600"/>
      <c r="D212" s="600"/>
      <c r="E212" s="600"/>
      <c r="F212" s="600"/>
      <c r="G212" s="600"/>
      <c r="H212" s="601"/>
      <c r="I212" s="604"/>
      <c r="J212" s="628"/>
      <c r="K212" s="628"/>
      <c r="L212" s="602"/>
      <c r="M212" s="604"/>
      <c r="N212" s="600"/>
      <c r="O212" s="600"/>
      <c r="P212" s="601"/>
      <c r="Q212" s="600"/>
    </row>
    <row r="213" spans="1:17" x14ac:dyDescent="0.2">
      <c r="A213" s="600"/>
      <c r="B213" s="600"/>
      <c r="C213" s="600"/>
      <c r="D213" s="600"/>
      <c r="E213" s="600"/>
      <c r="F213" s="600"/>
      <c r="G213" s="600"/>
      <c r="H213" s="601"/>
      <c r="I213" s="604"/>
      <c r="J213" s="628"/>
      <c r="K213" s="628"/>
      <c r="L213" s="602"/>
      <c r="M213" s="604"/>
      <c r="N213" s="600"/>
      <c r="O213" s="600"/>
      <c r="P213" s="601"/>
      <c r="Q213" s="600"/>
    </row>
    <row r="214" spans="1:17" x14ac:dyDescent="0.2">
      <c r="A214" s="600"/>
      <c r="B214" s="600"/>
      <c r="C214" s="600"/>
      <c r="D214" s="600"/>
      <c r="E214" s="600"/>
      <c r="F214" s="600"/>
      <c r="G214" s="600"/>
      <c r="H214" s="601"/>
      <c r="I214" s="604"/>
      <c r="J214" s="628"/>
      <c r="K214" s="628"/>
      <c r="L214" s="602"/>
      <c r="M214" s="604"/>
      <c r="N214" s="600"/>
      <c r="O214" s="600"/>
      <c r="P214" s="601"/>
      <c r="Q214" s="600"/>
    </row>
    <row r="215" spans="1:17" x14ac:dyDescent="0.2">
      <c r="A215" s="600"/>
      <c r="B215" s="600"/>
      <c r="C215" s="600"/>
      <c r="D215" s="600"/>
      <c r="E215" s="600"/>
      <c r="F215" s="600"/>
      <c r="G215" s="600"/>
      <c r="H215" s="601"/>
      <c r="I215" s="604"/>
      <c r="J215" s="628"/>
      <c r="K215" s="628"/>
      <c r="L215" s="602"/>
      <c r="M215" s="604"/>
      <c r="N215" s="600"/>
      <c r="O215" s="600"/>
      <c r="P215" s="601"/>
      <c r="Q215" s="600"/>
    </row>
    <row r="216" spans="1:17" x14ac:dyDescent="0.2">
      <c r="A216" s="600"/>
      <c r="B216" s="600"/>
      <c r="C216" s="600"/>
      <c r="D216" s="600"/>
      <c r="E216" s="600"/>
      <c r="F216" s="600"/>
      <c r="G216" s="600"/>
      <c r="H216" s="601"/>
      <c r="I216" s="604"/>
      <c r="J216" s="628"/>
      <c r="K216" s="628"/>
      <c r="L216" s="602"/>
      <c r="M216" s="604"/>
      <c r="N216" s="600"/>
      <c r="O216" s="600"/>
      <c r="P216" s="601"/>
      <c r="Q216" s="600"/>
    </row>
    <row r="217" spans="1:17" x14ac:dyDescent="0.2">
      <c r="A217" s="600"/>
      <c r="B217" s="600"/>
      <c r="C217" s="600"/>
      <c r="D217" s="600"/>
      <c r="E217" s="600"/>
      <c r="F217" s="600"/>
      <c r="G217" s="600"/>
      <c r="H217" s="601"/>
      <c r="I217" s="604"/>
      <c r="J217" s="628"/>
      <c r="K217" s="628"/>
      <c r="L217" s="602"/>
      <c r="M217" s="604"/>
      <c r="N217" s="600"/>
      <c r="O217" s="600"/>
      <c r="P217" s="601"/>
      <c r="Q217" s="600"/>
    </row>
    <row r="218" spans="1:17" x14ac:dyDescent="0.2">
      <c r="A218" s="600"/>
      <c r="B218" s="600"/>
      <c r="C218" s="600"/>
      <c r="D218" s="600"/>
      <c r="E218" s="600"/>
      <c r="F218" s="600"/>
      <c r="G218" s="600"/>
      <c r="H218" s="601"/>
      <c r="I218" s="604"/>
      <c r="J218" s="628"/>
      <c r="K218" s="628"/>
      <c r="L218" s="602"/>
      <c r="M218" s="604"/>
      <c r="N218" s="600"/>
      <c r="O218" s="600"/>
      <c r="P218" s="601"/>
      <c r="Q218" s="600"/>
    </row>
    <row r="219" spans="1:17" x14ac:dyDescent="0.2">
      <c r="A219" s="600"/>
      <c r="B219" s="600"/>
      <c r="C219" s="600"/>
      <c r="D219" s="600"/>
      <c r="E219" s="600"/>
      <c r="F219" s="600"/>
      <c r="G219" s="600"/>
      <c r="H219" s="601"/>
      <c r="I219" s="604"/>
      <c r="J219" s="628"/>
      <c r="K219" s="628"/>
      <c r="L219" s="602"/>
      <c r="M219" s="604"/>
      <c r="N219" s="600"/>
      <c r="O219" s="600"/>
      <c r="P219" s="601"/>
      <c r="Q219" s="600"/>
    </row>
    <row r="220" spans="1:17" x14ac:dyDescent="0.2">
      <c r="A220" s="600"/>
      <c r="B220" s="600"/>
      <c r="C220" s="600"/>
      <c r="D220" s="600"/>
      <c r="E220" s="600"/>
      <c r="F220" s="600"/>
      <c r="G220" s="600"/>
      <c r="H220" s="601"/>
      <c r="I220" s="604"/>
      <c r="J220" s="628"/>
      <c r="K220" s="628"/>
      <c r="L220" s="602"/>
      <c r="M220" s="604"/>
      <c r="N220" s="600"/>
      <c r="O220" s="600"/>
      <c r="P220" s="601"/>
      <c r="Q220" s="600"/>
    </row>
    <row r="221" spans="1:17" x14ac:dyDescent="0.2">
      <c r="A221" s="600"/>
      <c r="B221" s="600"/>
      <c r="C221" s="600"/>
      <c r="D221" s="600"/>
      <c r="E221" s="600"/>
      <c r="F221" s="600"/>
      <c r="G221" s="600"/>
      <c r="H221" s="601"/>
      <c r="I221" s="604"/>
      <c r="J221" s="628"/>
      <c r="K221" s="628"/>
      <c r="L221" s="602"/>
      <c r="M221" s="604"/>
      <c r="N221" s="600"/>
      <c r="O221" s="600"/>
      <c r="P221" s="601"/>
      <c r="Q221" s="600"/>
    </row>
    <row r="222" spans="1:17" x14ac:dyDescent="0.2">
      <c r="A222" s="600"/>
      <c r="B222" s="600"/>
      <c r="C222" s="600"/>
      <c r="D222" s="600"/>
      <c r="E222" s="600"/>
      <c r="F222" s="600"/>
      <c r="G222" s="600"/>
      <c r="H222" s="601"/>
      <c r="I222" s="604"/>
      <c r="J222" s="628"/>
      <c r="K222" s="628"/>
      <c r="L222" s="602"/>
      <c r="M222" s="604"/>
      <c r="N222" s="600"/>
      <c r="O222" s="600"/>
      <c r="P222" s="601"/>
      <c r="Q222" s="600"/>
    </row>
    <row r="223" spans="1:17" x14ac:dyDescent="0.2">
      <c r="A223" s="600"/>
      <c r="B223" s="600"/>
      <c r="C223" s="600"/>
      <c r="D223" s="600"/>
      <c r="E223" s="600"/>
      <c r="F223" s="600"/>
      <c r="G223" s="600"/>
      <c r="H223" s="601"/>
      <c r="I223" s="604"/>
      <c r="J223" s="628"/>
      <c r="K223" s="628"/>
      <c r="L223" s="602"/>
      <c r="M223" s="604"/>
      <c r="N223" s="600"/>
      <c r="O223" s="600"/>
      <c r="P223" s="601"/>
      <c r="Q223" s="600"/>
    </row>
    <row r="224" spans="1:17" x14ac:dyDescent="0.2">
      <c r="A224" s="600"/>
      <c r="B224" s="600"/>
      <c r="C224" s="600"/>
      <c r="D224" s="600"/>
      <c r="E224" s="600"/>
      <c r="F224" s="600"/>
      <c r="G224" s="600"/>
      <c r="H224" s="601"/>
      <c r="I224" s="604"/>
      <c r="J224" s="628"/>
      <c r="K224" s="628"/>
      <c r="L224" s="602"/>
      <c r="M224" s="604"/>
      <c r="N224" s="600"/>
      <c r="O224" s="600"/>
      <c r="P224" s="601"/>
      <c r="Q224" s="600"/>
    </row>
    <row r="225" spans="1:17" x14ac:dyDescent="0.2">
      <c r="A225" s="600"/>
      <c r="B225" s="600"/>
      <c r="C225" s="600"/>
      <c r="D225" s="600"/>
      <c r="E225" s="600"/>
      <c r="F225" s="600"/>
      <c r="G225" s="600"/>
      <c r="H225" s="601"/>
      <c r="I225" s="604"/>
      <c r="J225" s="628"/>
      <c r="K225" s="628"/>
      <c r="L225" s="602"/>
      <c r="M225" s="604"/>
      <c r="N225" s="600"/>
      <c r="O225" s="600"/>
      <c r="P225" s="601"/>
      <c r="Q225" s="600"/>
    </row>
    <row r="226" spans="1:17" x14ac:dyDescent="0.2">
      <c r="A226" s="600"/>
      <c r="B226" s="600"/>
      <c r="C226" s="600"/>
      <c r="D226" s="600"/>
      <c r="E226" s="600"/>
      <c r="F226" s="600"/>
      <c r="G226" s="600"/>
      <c r="H226" s="601"/>
      <c r="I226" s="604"/>
      <c r="J226" s="628"/>
      <c r="K226" s="628"/>
      <c r="L226" s="602"/>
      <c r="M226" s="604"/>
      <c r="N226" s="600"/>
      <c r="O226" s="600"/>
      <c r="P226" s="601"/>
      <c r="Q226" s="600"/>
    </row>
    <row r="227" spans="1:17" x14ac:dyDescent="0.2">
      <c r="A227" s="600"/>
      <c r="B227" s="600"/>
      <c r="C227" s="600"/>
      <c r="D227" s="600"/>
      <c r="E227" s="600"/>
      <c r="F227" s="600"/>
      <c r="G227" s="600"/>
      <c r="H227" s="601"/>
      <c r="I227" s="604"/>
      <c r="J227" s="628"/>
      <c r="K227" s="628"/>
      <c r="L227" s="602"/>
      <c r="M227" s="604"/>
      <c r="N227" s="600"/>
      <c r="O227" s="600"/>
      <c r="P227" s="601"/>
      <c r="Q227" s="600"/>
    </row>
    <row r="228" spans="1:17" x14ac:dyDescent="0.2">
      <c r="A228" s="600"/>
      <c r="B228" s="600"/>
      <c r="C228" s="600"/>
      <c r="D228" s="600"/>
      <c r="E228" s="600"/>
      <c r="F228" s="600"/>
      <c r="G228" s="600"/>
      <c r="H228" s="601"/>
      <c r="I228" s="604"/>
      <c r="J228" s="628"/>
      <c r="K228" s="628"/>
      <c r="L228" s="602"/>
      <c r="M228" s="604"/>
      <c r="N228" s="600"/>
      <c r="O228" s="600"/>
      <c r="P228" s="601"/>
      <c r="Q228" s="600"/>
    </row>
    <row r="229" spans="1:17" x14ac:dyDescent="0.2">
      <c r="A229" s="600"/>
      <c r="B229" s="600"/>
      <c r="C229" s="600"/>
      <c r="D229" s="600"/>
      <c r="E229" s="600"/>
      <c r="F229" s="600"/>
      <c r="G229" s="600"/>
      <c r="H229" s="601"/>
      <c r="I229" s="604"/>
      <c r="J229" s="628"/>
      <c r="K229" s="628"/>
      <c r="L229" s="602"/>
      <c r="M229" s="604"/>
      <c r="N229" s="600"/>
      <c r="O229" s="600"/>
      <c r="P229" s="601"/>
      <c r="Q229" s="600"/>
    </row>
    <row r="230" spans="1:17" x14ac:dyDescent="0.2">
      <c r="A230" s="600"/>
      <c r="B230" s="600"/>
      <c r="C230" s="600"/>
      <c r="D230" s="600"/>
      <c r="E230" s="600"/>
      <c r="F230" s="600"/>
      <c r="G230" s="600"/>
      <c r="H230" s="601"/>
      <c r="I230" s="604"/>
      <c r="J230" s="628"/>
      <c r="K230" s="628"/>
      <c r="L230" s="602"/>
      <c r="M230" s="604"/>
      <c r="N230" s="600"/>
      <c r="O230" s="600"/>
      <c r="P230" s="601"/>
      <c r="Q230" s="600"/>
    </row>
    <row r="231" spans="1:17" x14ac:dyDescent="0.2">
      <c r="A231" s="600"/>
      <c r="B231" s="600"/>
      <c r="C231" s="600"/>
      <c r="D231" s="600"/>
      <c r="E231" s="600"/>
      <c r="F231" s="600"/>
      <c r="G231" s="600"/>
      <c r="H231" s="601"/>
      <c r="I231" s="604"/>
      <c r="J231" s="628"/>
      <c r="K231" s="628"/>
      <c r="L231" s="602"/>
      <c r="M231" s="604"/>
      <c r="N231" s="600"/>
      <c r="O231" s="600"/>
      <c r="P231" s="601"/>
      <c r="Q231" s="600"/>
    </row>
    <row r="232" spans="1:17" x14ac:dyDescent="0.2">
      <c r="A232" s="600"/>
      <c r="B232" s="600"/>
      <c r="C232" s="600"/>
      <c r="D232" s="600"/>
      <c r="E232" s="600"/>
      <c r="F232" s="600"/>
      <c r="G232" s="600"/>
      <c r="H232" s="601"/>
      <c r="I232" s="604"/>
      <c r="J232" s="628"/>
      <c r="K232" s="628"/>
      <c r="L232" s="602"/>
      <c r="M232" s="604"/>
      <c r="N232" s="600"/>
      <c r="O232" s="600"/>
      <c r="P232" s="601"/>
      <c r="Q232" s="600"/>
    </row>
    <row r="233" spans="1:17" x14ac:dyDescent="0.2">
      <c r="A233" s="600"/>
      <c r="B233" s="600"/>
      <c r="C233" s="600"/>
      <c r="D233" s="600"/>
      <c r="E233" s="600"/>
      <c r="F233" s="600"/>
      <c r="G233" s="600"/>
      <c r="H233" s="601"/>
      <c r="I233" s="604"/>
      <c r="J233" s="628"/>
      <c r="K233" s="628"/>
      <c r="L233" s="602"/>
      <c r="M233" s="604"/>
      <c r="N233" s="600"/>
      <c r="O233" s="600"/>
      <c r="P233" s="601"/>
      <c r="Q233" s="600"/>
    </row>
    <row r="234" spans="1:17" x14ac:dyDescent="0.2">
      <c r="A234" s="600"/>
      <c r="B234" s="600"/>
      <c r="C234" s="600"/>
      <c r="D234" s="600"/>
      <c r="E234" s="600"/>
      <c r="F234" s="600"/>
      <c r="G234" s="600"/>
      <c r="H234" s="601"/>
      <c r="I234" s="604"/>
      <c r="J234" s="628"/>
      <c r="K234" s="628"/>
      <c r="L234" s="602"/>
      <c r="M234" s="604"/>
      <c r="N234" s="600"/>
      <c r="O234" s="600"/>
      <c r="P234" s="601"/>
      <c r="Q234" s="600"/>
    </row>
    <row r="235" spans="1:17" x14ac:dyDescent="0.2">
      <c r="A235" s="600"/>
      <c r="B235" s="600"/>
      <c r="C235" s="600"/>
      <c r="D235" s="600"/>
      <c r="E235" s="600"/>
      <c r="F235" s="600"/>
      <c r="G235" s="600"/>
      <c r="H235" s="601"/>
      <c r="I235" s="604"/>
      <c r="J235" s="628"/>
      <c r="K235" s="628"/>
      <c r="L235" s="602"/>
      <c r="M235" s="604"/>
      <c r="N235" s="600"/>
      <c r="O235" s="600"/>
      <c r="P235" s="601"/>
      <c r="Q235" s="600"/>
    </row>
    <row r="236" spans="1:17" x14ac:dyDescent="0.2">
      <c r="A236" s="600"/>
      <c r="B236" s="600"/>
      <c r="C236" s="600"/>
      <c r="D236" s="600"/>
      <c r="E236" s="600"/>
      <c r="F236" s="600"/>
      <c r="G236" s="600"/>
      <c r="H236" s="601"/>
      <c r="I236" s="604"/>
      <c r="J236" s="628"/>
      <c r="K236" s="628"/>
      <c r="L236" s="602"/>
      <c r="M236" s="604"/>
      <c r="N236" s="600"/>
      <c r="O236" s="600"/>
      <c r="P236" s="601"/>
      <c r="Q236" s="600"/>
    </row>
    <row r="237" spans="1:17" x14ac:dyDescent="0.2">
      <c r="A237" s="600"/>
      <c r="B237" s="600"/>
      <c r="C237" s="600"/>
      <c r="D237" s="600"/>
      <c r="E237" s="600"/>
      <c r="F237" s="600"/>
      <c r="G237" s="600"/>
      <c r="H237" s="601"/>
      <c r="I237" s="604"/>
      <c r="J237" s="628"/>
      <c r="K237" s="628"/>
      <c r="L237" s="602"/>
      <c r="M237" s="604"/>
      <c r="N237" s="600"/>
      <c r="O237" s="600"/>
      <c r="P237" s="601"/>
      <c r="Q237" s="600"/>
    </row>
    <row r="238" spans="1:17" x14ac:dyDescent="0.2">
      <c r="A238" s="600"/>
      <c r="B238" s="600"/>
      <c r="C238" s="600"/>
      <c r="D238" s="600"/>
      <c r="E238" s="600"/>
      <c r="F238" s="600"/>
      <c r="G238" s="600"/>
      <c r="H238" s="601"/>
      <c r="I238" s="604"/>
      <c r="J238" s="628"/>
      <c r="K238" s="628"/>
      <c r="L238" s="602"/>
      <c r="M238" s="604"/>
      <c r="N238" s="600"/>
      <c r="O238" s="600"/>
      <c r="P238" s="601"/>
      <c r="Q238" s="600"/>
    </row>
    <row r="239" spans="1:17" x14ac:dyDescent="0.2">
      <c r="A239" s="600"/>
      <c r="B239" s="600"/>
      <c r="C239" s="600"/>
      <c r="D239" s="600"/>
      <c r="E239" s="600"/>
      <c r="F239" s="600"/>
      <c r="G239" s="600"/>
      <c r="H239" s="601"/>
      <c r="I239" s="604"/>
      <c r="J239" s="628"/>
      <c r="K239" s="628"/>
      <c r="L239" s="602"/>
      <c r="M239" s="604"/>
      <c r="N239" s="600"/>
      <c r="O239" s="600"/>
      <c r="P239" s="601"/>
      <c r="Q239" s="600"/>
    </row>
    <row r="240" spans="1:17" x14ac:dyDescent="0.2">
      <c r="A240" s="600"/>
      <c r="B240" s="600"/>
      <c r="C240" s="600"/>
      <c r="D240" s="600"/>
      <c r="E240" s="600"/>
      <c r="F240" s="600"/>
      <c r="G240" s="600"/>
      <c r="H240" s="601"/>
      <c r="I240" s="604"/>
      <c r="J240" s="628"/>
      <c r="K240" s="628"/>
      <c r="L240" s="602"/>
      <c r="M240" s="604"/>
      <c r="N240" s="600"/>
      <c r="O240" s="600"/>
      <c r="P240" s="601"/>
      <c r="Q240" s="600"/>
    </row>
    <row r="241" spans="1:17" x14ac:dyDescent="0.2">
      <c r="A241" s="600"/>
      <c r="B241" s="600"/>
      <c r="C241" s="600"/>
      <c r="D241" s="600"/>
      <c r="E241" s="600"/>
      <c r="F241" s="600"/>
      <c r="G241" s="600"/>
      <c r="H241" s="601"/>
      <c r="I241" s="604"/>
      <c r="J241" s="628"/>
      <c r="K241" s="628"/>
      <c r="L241" s="602"/>
      <c r="M241" s="604"/>
      <c r="N241" s="600"/>
      <c r="O241" s="600"/>
      <c r="P241" s="601"/>
      <c r="Q241" s="600"/>
    </row>
    <row r="242" spans="1:17" x14ac:dyDescent="0.2">
      <c r="A242" s="600"/>
      <c r="B242" s="600"/>
      <c r="C242" s="600"/>
      <c r="D242" s="600"/>
      <c r="E242" s="600"/>
      <c r="F242" s="600"/>
      <c r="G242" s="600"/>
      <c r="H242" s="601"/>
      <c r="I242" s="604"/>
      <c r="J242" s="628"/>
      <c r="K242" s="628"/>
      <c r="L242" s="602"/>
      <c r="M242" s="604"/>
      <c r="N242" s="600"/>
      <c r="O242" s="600"/>
      <c r="P242" s="601"/>
      <c r="Q242" s="600"/>
    </row>
    <row r="243" spans="1:17" x14ac:dyDescent="0.2">
      <c r="A243" s="600"/>
      <c r="B243" s="600"/>
      <c r="C243" s="600"/>
      <c r="D243" s="600"/>
      <c r="E243" s="600"/>
      <c r="F243" s="600"/>
      <c r="G243" s="600"/>
      <c r="H243" s="601"/>
      <c r="I243" s="604"/>
      <c r="J243" s="628"/>
      <c r="K243" s="628"/>
      <c r="L243" s="602"/>
      <c r="M243" s="604"/>
      <c r="N243" s="600"/>
      <c r="O243" s="600"/>
      <c r="P243" s="601"/>
      <c r="Q243" s="600"/>
    </row>
    <row r="244" spans="1:17" x14ac:dyDescent="0.2">
      <c r="A244" s="600"/>
      <c r="B244" s="600"/>
      <c r="C244" s="600"/>
      <c r="D244" s="600"/>
      <c r="E244" s="600"/>
      <c r="F244" s="600"/>
      <c r="G244" s="600"/>
      <c r="H244" s="601"/>
      <c r="I244" s="604"/>
      <c r="J244" s="628"/>
      <c r="K244" s="628"/>
      <c r="L244" s="602"/>
      <c r="M244" s="604"/>
      <c r="N244" s="600"/>
      <c r="O244" s="600"/>
      <c r="P244" s="601"/>
      <c r="Q244" s="600"/>
    </row>
    <row r="245" spans="1:17" x14ac:dyDescent="0.2">
      <c r="A245" s="600"/>
      <c r="B245" s="600"/>
      <c r="C245" s="600"/>
      <c r="D245" s="600"/>
      <c r="E245" s="600"/>
      <c r="F245" s="600"/>
      <c r="G245" s="600"/>
      <c r="H245" s="601"/>
      <c r="I245" s="604"/>
      <c r="J245" s="628"/>
      <c r="K245" s="628"/>
      <c r="L245" s="602"/>
      <c r="M245" s="604"/>
      <c r="N245" s="600"/>
      <c r="O245" s="600"/>
      <c r="P245" s="601"/>
      <c r="Q245" s="600"/>
    </row>
    <row r="246" spans="1:17" x14ac:dyDescent="0.2">
      <c r="A246" s="600"/>
      <c r="B246" s="600"/>
      <c r="C246" s="600"/>
      <c r="D246" s="600"/>
      <c r="E246" s="600"/>
      <c r="F246" s="600"/>
      <c r="G246" s="600"/>
      <c r="H246" s="601"/>
      <c r="I246" s="604"/>
      <c r="J246" s="628"/>
      <c r="K246" s="628"/>
      <c r="L246" s="602"/>
      <c r="M246" s="604"/>
      <c r="N246" s="600"/>
      <c r="O246" s="600"/>
      <c r="P246" s="601"/>
      <c r="Q246" s="600"/>
    </row>
    <row r="247" spans="1:17" x14ac:dyDescent="0.2">
      <c r="A247" s="600"/>
      <c r="B247" s="600"/>
      <c r="C247" s="600"/>
      <c r="D247" s="600"/>
      <c r="E247" s="600"/>
      <c r="F247" s="600"/>
      <c r="G247" s="600"/>
      <c r="H247" s="601"/>
      <c r="I247" s="604"/>
      <c r="J247" s="628"/>
      <c r="K247" s="628"/>
      <c r="L247" s="602"/>
      <c r="M247" s="604"/>
      <c r="N247" s="600"/>
      <c r="O247" s="600"/>
      <c r="P247" s="601"/>
      <c r="Q247" s="600"/>
    </row>
    <row r="248" spans="1:17" x14ac:dyDescent="0.2">
      <c r="A248" s="600"/>
      <c r="B248" s="600"/>
      <c r="C248" s="600"/>
      <c r="D248" s="600"/>
      <c r="E248" s="600"/>
      <c r="F248" s="600"/>
      <c r="G248" s="600"/>
      <c r="H248" s="601"/>
      <c r="I248" s="604"/>
      <c r="J248" s="628"/>
      <c r="K248" s="628"/>
      <c r="L248" s="602"/>
      <c r="M248" s="604"/>
      <c r="N248" s="600"/>
      <c r="O248" s="600"/>
      <c r="P248" s="601"/>
      <c r="Q248" s="600"/>
    </row>
    <row r="249" spans="1:17" x14ac:dyDescent="0.2">
      <c r="A249" s="600"/>
      <c r="B249" s="600"/>
      <c r="C249" s="600"/>
      <c r="D249" s="600"/>
      <c r="E249" s="600"/>
      <c r="F249" s="600"/>
      <c r="G249" s="600"/>
      <c r="H249" s="601"/>
      <c r="I249" s="604"/>
      <c r="J249" s="628"/>
      <c r="K249" s="628"/>
      <c r="L249" s="602"/>
      <c r="M249" s="604"/>
      <c r="N249" s="600"/>
      <c r="O249" s="600"/>
      <c r="P249" s="601"/>
      <c r="Q249" s="600"/>
    </row>
    <row r="250" spans="1:17" x14ac:dyDescent="0.2">
      <c r="A250" s="600"/>
      <c r="B250" s="600"/>
      <c r="C250" s="600"/>
      <c r="D250" s="600"/>
      <c r="E250" s="600"/>
      <c r="F250" s="600"/>
      <c r="G250" s="600"/>
      <c r="H250" s="601"/>
      <c r="I250" s="604"/>
      <c r="J250" s="628"/>
      <c r="K250" s="628"/>
      <c r="L250" s="602"/>
      <c r="M250" s="604"/>
      <c r="N250" s="600"/>
      <c r="O250" s="600"/>
      <c r="P250" s="601"/>
      <c r="Q250" s="600"/>
    </row>
    <row r="251" spans="1:17" x14ac:dyDescent="0.2">
      <c r="A251" s="600"/>
      <c r="B251" s="600"/>
      <c r="C251" s="600"/>
      <c r="D251" s="600"/>
      <c r="E251" s="600"/>
      <c r="F251" s="600"/>
      <c r="G251" s="600"/>
      <c r="H251" s="601"/>
      <c r="I251" s="604"/>
      <c r="J251" s="628"/>
      <c r="K251" s="628"/>
      <c r="L251" s="602"/>
      <c r="M251" s="604"/>
      <c r="N251" s="600"/>
      <c r="O251" s="600"/>
      <c r="P251" s="601"/>
      <c r="Q251" s="600"/>
    </row>
    <row r="252" spans="1:17" x14ac:dyDescent="0.2">
      <c r="A252" s="600"/>
      <c r="B252" s="600"/>
      <c r="C252" s="600"/>
      <c r="D252" s="600"/>
      <c r="E252" s="600"/>
      <c r="F252" s="600"/>
      <c r="G252" s="600"/>
      <c r="H252" s="601"/>
      <c r="I252" s="604"/>
      <c r="J252" s="628"/>
      <c r="K252" s="628"/>
      <c r="L252" s="602"/>
      <c r="M252" s="604"/>
      <c r="N252" s="600"/>
      <c r="O252" s="600"/>
      <c r="P252" s="601"/>
      <c r="Q252" s="600"/>
    </row>
    <row r="253" spans="1:17" x14ac:dyDescent="0.2">
      <c r="A253" s="600"/>
      <c r="B253" s="600"/>
      <c r="C253" s="600"/>
      <c r="D253" s="600"/>
      <c r="E253" s="600"/>
      <c r="F253" s="600"/>
      <c r="G253" s="600"/>
      <c r="H253" s="601"/>
      <c r="I253" s="604"/>
      <c r="J253" s="628"/>
      <c r="K253" s="628"/>
      <c r="L253" s="602"/>
      <c r="M253" s="604"/>
      <c r="N253" s="600"/>
      <c r="O253" s="600"/>
      <c r="P253" s="601"/>
      <c r="Q253" s="600"/>
    </row>
    <row r="254" spans="1:17" x14ac:dyDescent="0.2">
      <c r="A254" s="600"/>
      <c r="B254" s="600"/>
      <c r="C254" s="600"/>
      <c r="D254" s="600"/>
      <c r="E254" s="600"/>
      <c r="F254" s="600"/>
      <c r="G254" s="600"/>
      <c r="H254" s="601"/>
      <c r="I254" s="604"/>
      <c r="J254" s="628"/>
      <c r="K254" s="628"/>
      <c r="L254" s="602"/>
      <c r="M254" s="604"/>
      <c r="N254" s="600"/>
      <c r="O254" s="600"/>
      <c r="P254" s="601"/>
      <c r="Q254" s="600"/>
    </row>
    <row r="255" spans="1:17" x14ac:dyDescent="0.2">
      <c r="A255" s="600"/>
      <c r="B255" s="600"/>
      <c r="C255" s="600"/>
      <c r="D255" s="600"/>
      <c r="E255" s="600"/>
      <c r="F255" s="600"/>
      <c r="G255" s="600"/>
      <c r="H255" s="601"/>
      <c r="I255" s="604"/>
      <c r="J255" s="628"/>
      <c r="K255" s="628"/>
      <c r="L255" s="602"/>
      <c r="M255" s="604"/>
      <c r="N255" s="600"/>
      <c r="O255" s="600"/>
      <c r="P255" s="601"/>
      <c r="Q255" s="600"/>
    </row>
    <row r="256" spans="1:17" x14ac:dyDescent="0.2">
      <c r="A256" s="600"/>
      <c r="B256" s="600"/>
      <c r="C256" s="600"/>
      <c r="D256" s="600"/>
      <c r="E256" s="600"/>
      <c r="F256" s="600"/>
      <c r="G256" s="600"/>
      <c r="H256" s="601"/>
      <c r="I256" s="604"/>
      <c r="J256" s="628"/>
      <c r="K256" s="628"/>
      <c r="L256" s="602"/>
      <c r="M256" s="604"/>
      <c r="N256" s="600"/>
      <c r="O256" s="600"/>
      <c r="P256" s="601"/>
      <c r="Q256" s="600"/>
    </row>
    <row r="257" spans="1:17" x14ac:dyDescent="0.2">
      <c r="A257" s="600"/>
      <c r="B257" s="600"/>
      <c r="C257" s="600"/>
      <c r="D257" s="600"/>
      <c r="E257" s="600"/>
      <c r="F257" s="600"/>
      <c r="G257" s="600"/>
      <c r="H257" s="601"/>
      <c r="I257" s="604"/>
      <c r="J257" s="628"/>
      <c r="K257" s="628"/>
      <c r="L257" s="602"/>
      <c r="M257" s="604"/>
      <c r="N257" s="600"/>
      <c r="O257" s="600"/>
      <c r="P257" s="601"/>
      <c r="Q257" s="600"/>
    </row>
    <row r="258" spans="1:17" x14ac:dyDescent="0.2">
      <c r="A258" s="600"/>
      <c r="B258" s="600"/>
      <c r="C258" s="600"/>
      <c r="D258" s="600"/>
      <c r="E258" s="600"/>
      <c r="F258" s="600"/>
      <c r="G258" s="600"/>
      <c r="H258" s="601"/>
      <c r="I258" s="604"/>
      <c r="J258" s="628"/>
      <c r="K258" s="628"/>
      <c r="L258" s="602"/>
      <c r="M258" s="604"/>
      <c r="N258" s="600"/>
      <c r="O258" s="600"/>
      <c r="P258" s="601"/>
      <c r="Q258" s="600"/>
    </row>
    <row r="259" spans="1:17" x14ac:dyDescent="0.2">
      <c r="A259" s="600"/>
      <c r="B259" s="600"/>
      <c r="C259" s="600"/>
      <c r="D259" s="600"/>
      <c r="E259" s="600"/>
      <c r="F259" s="600"/>
      <c r="G259" s="600"/>
      <c r="H259" s="601"/>
      <c r="I259" s="604"/>
      <c r="J259" s="628"/>
      <c r="K259" s="628"/>
      <c r="L259" s="602"/>
      <c r="M259" s="604"/>
      <c r="N259" s="600"/>
      <c r="O259" s="600"/>
      <c r="P259" s="601"/>
      <c r="Q259" s="600"/>
    </row>
    <row r="260" spans="1:17" x14ac:dyDescent="0.2">
      <c r="A260" s="600"/>
      <c r="B260" s="600"/>
      <c r="C260" s="600"/>
      <c r="D260" s="600"/>
      <c r="E260" s="600"/>
      <c r="F260" s="600"/>
      <c r="G260" s="600"/>
      <c r="H260" s="601"/>
      <c r="I260" s="604"/>
      <c r="J260" s="628"/>
      <c r="K260" s="628"/>
      <c r="L260" s="602"/>
      <c r="M260" s="604"/>
      <c r="N260" s="600"/>
      <c r="O260" s="600"/>
      <c r="P260" s="601"/>
      <c r="Q260" s="600"/>
    </row>
    <row r="261" spans="1:17" x14ac:dyDescent="0.2">
      <c r="A261" s="600"/>
      <c r="B261" s="600"/>
      <c r="C261" s="600"/>
      <c r="D261" s="600"/>
      <c r="E261" s="600"/>
      <c r="F261" s="600"/>
      <c r="G261" s="600"/>
      <c r="H261" s="601"/>
      <c r="I261" s="604"/>
      <c r="J261" s="628"/>
      <c r="K261" s="628"/>
      <c r="L261" s="602"/>
      <c r="M261" s="604"/>
      <c r="N261" s="600"/>
      <c r="O261" s="600"/>
      <c r="P261" s="601"/>
      <c r="Q261" s="600"/>
    </row>
    <row r="262" spans="1:17" x14ac:dyDescent="0.2">
      <c r="A262" s="600"/>
      <c r="B262" s="600"/>
      <c r="C262" s="600"/>
      <c r="D262" s="600"/>
      <c r="E262" s="600"/>
      <c r="F262" s="600"/>
      <c r="G262" s="600"/>
      <c r="H262" s="601"/>
      <c r="I262" s="604"/>
      <c r="J262" s="628"/>
      <c r="K262" s="628"/>
      <c r="L262" s="602"/>
      <c r="M262" s="604"/>
      <c r="N262" s="600"/>
      <c r="O262" s="600"/>
      <c r="P262" s="601"/>
      <c r="Q262" s="600"/>
    </row>
    <row r="263" spans="1:17" x14ac:dyDescent="0.2">
      <c r="A263" s="600"/>
      <c r="B263" s="600"/>
      <c r="C263" s="600"/>
      <c r="D263" s="600"/>
      <c r="E263" s="600"/>
      <c r="F263" s="600"/>
      <c r="G263" s="600"/>
      <c r="H263" s="601"/>
      <c r="I263" s="604"/>
      <c r="J263" s="628"/>
      <c r="K263" s="628"/>
      <c r="L263" s="602"/>
      <c r="M263" s="604"/>
      <c r="N263" s="600"/>
      <c r="O263" s="600"/>
      <c r="P263" s="601"/>
      <c r="Q263" s="600"/>
    </row>
    <row r="264" spans="1:17" x14ac:dyDescent="0.2">
      <c r="A264" s="600"/>
      <c r="B264" s="600"/>
      <c r="C264" s="600"/>
      <c r="D264" s="600"/>
      <c r="E264" s="600"/>
      <c r="F264" s="600"/>
      <c r="G264" s="600"/>
      <c r="H264" s="601"/>
      <c r="I264" s="604"/>
      <c r="J264" s="628"/>
      <c r="K264" s="628"/>
      <c r="L264" s="602"/>
      <c r="M264" s="604"/>
      <c r="N264" s="600"/>
      <c r="O264" s="600"/>
      <c r="P264" s="601"/>
      <c r="Q264" s="600"/>
    </row>
    <row r="265" spans="1:17" x14ac:dyDescent="0.2">
      <c r="A265" s="600"/>
      <c r="B265" s="600"/>
      <c r="C265" s="600"/>
      <c r="D265" s="600"/>
      <c r="E265" s="600"/>
      <c r="F265" s="600"/>
      <c r="G265" s="600"/>
      <c r="H265" s="601"/>
      <c r="I265" s="604"/>
      <c r="J265" s="628"/>
      <c r="K265" s="628"/>
      <c r="L265" s="602"/>
      <c r="M265" s="604"/>
      <c r="N265" s="600"/>
      <c r="O265" s="600"/>
      <c r="P265" s="601"/>
      <c r="Q265" s="600"/>
    </row>
    <row r="266" spans="1:17" x14ac:dyDescent="0.2">
      <c r="A266" s="600"/>
      <c r="B266" s="600"/>
      <c r="C266" s="600"/>
      <c r="D266" s="600"/>
      <c r="E266" s="600"/>
      <c r="F266" s="600"/>
      <c r="G266" s="600"/>
      <c r="H266" s="601"/>
      <c r="I266" s="604"/>
      <c r="J266" s="628"/>
      <c r="K266" s="628"/>
      <c r="L266" s="602"/>
      <c r="M266" s="604"/>
      <c r="N266" s="600"/>
      <c r="O266" s="600"/>
      <c r="P266" s="601"/>
      <c r="Q266" s="600"/>
    </row>
    <row r="267" spans="1:17" x14ac:dyDescent="0.2">
      <c r="A267" s="600"/>
      <c r="B267" s="600"/>
      <c r="C267" s="600"/>
      <c r="D267" s="600"/>
      <c r="E267" s="600"/>
      <c r="F267" s="600"/>
      <c r="G267" s="600"/>
      <c r="H267" s="601"/>
      <c r="I267" s="604"/>
      <c r="J267" s="628"/>
      <c r="K267" s="628"/>
      <c r="L267" s="602"/>
      <c r="M267" s="604"/>
      <c r="N267" s="600"/>
      <c r="O267" s="600"/>
      <c r="P267" s="601"/>
      <c r="Q267" s="600"/>
    </row>
    <row r="268" spans="1:17" x14ac:dyDescent="0.2">
      <c r="A268" s="600"/>
      <c r="B268" s="600"/>
      <c r="C268" s="600"/>
      <c r="D268" s="600"/>
      <c r="E268" s="600"/>
      <c r="F268" s="600"/>
      <c r="G268" s="600"/>
      <c r="H268" s="601"/>
      <c r="I268" s="604"/>
      <c r="J268" s="628"/>
      <c r="K268" s="628"/>
      <c r="L268" s="602"/>
      <c r="M268" s="604"/>
      <c r="N268" s="600"/>
      <c r="O268" s="600"/>
      <c r="P268" s="601"/>
      <c r="Q268" s="600"/>
    </row>
    <row r="269" spans="1:17" x14ac:dyDescent="0.2">
      <c r="A269" s="600"/>
      <c r="B269" s="600"/>
      <c r="C269" s="600"/>
      <c r="D269" s="600"/>
      <c r="E269" s="600"/>
      <c r="F269" s="600"/>
      <c r="G269" s="600"/>
      <c r="H269" s="601"/>
      <c r="I269" s="604"/>
      <c r="J269" s="628"/>
      <c r="K269" s="628"/>
      <c r="L269" s="602"/>
      <c r="M269" s="604"/>
      <c r="N269" s="600"/>
      <c r="O269" s="600"/>
      <c r="P269" s="601"/>
      <c r="Q269" s="600"/>
    </row>
    <row r="270" spans="1:17" x14ac:dyDescent="0.2">
      <c r="A270" s="600"/>
      <c r="B270" s="600"/>
      <c r="C270" s="600"/>
      <c r="D270" s="600"/>
      <c r="E270" s="600"/>
      <c r="F270" s="600"/>
      <c r="G270" s="600"/>
      <c r="H270" s="601"/>
      <c r="I270" s="604"/>
      <c r="J270" s="628"/>
      <c r="K270" s="628"/>
      <c r="L270" s="602"/>
      <c r="M270" s="604"/>
      <c r="N270" s="600"/>
      <c r="O270" s="600"/>
      <c r="P270" s="601"/>
      <c r="Q270" s="600"/>
    </row>
    <row r="271" spans="1:17" x14ac:dyDescent="0.2">
      <c r="A271" s="600"/>
      <c r="B271" s="600"/>
      <c r="C271" s="600"/>
      <c r="D271" s="600"/>
      <c r="E271" s="600"/>
      <c r="F271" s="600"/>
      <c r="G271" s="600"/>
      <c r="H271" s="601"/>
      <c r="I271" s="604"/>
      <c r="J271" s="628"/>
      <c r="K271" s="628"/>
      <c r="L271" s="602"/>
      <c r="M271" s="604"/>
      <c r="N271" s="600"/>
      <c r="O271" s="600"/>
      <c r="P271" s="601"/>
      <c r="Q271" s="600"/>
    </row>
    <row r="272" spans="1:17" x14ac:dyDescent="0.2">
      <c r="A272" s="600"/>
      <c r="B272" s="600"/>
      <c r="C272" s="600"/>
      <c r="D272" s="600"/>
      <c r="E272" s="600"/>
      <c r="F272" s="600"/>
      <c r="G272" s="600"/>
      <c r="H272" s="601"/>
      <c r="I272" s="604"/>
      <c r="J272" s="628"/>
      <c r="K272" s="628"/>
      <c r="L272" s="602"/>
      <c r="M272" s="604"/>
      <c r="N272" s="600"/>
      <c r="O272" s="600"/>
      <c r="P272" s="601"/>
      <c r="Q272" s="600"/>
    </row>
    <row r="273" spans="1:17" x14ac:dyDescent="0.2">
      <c r="A273" s="600"/>
      <c r="B273" s="600"/>
      <c r="C273" s="600"/>
      <c r="D273" s="600"/>
      <c r="E273" s="600"/>
      <c r="F273" s="600"/>
      <c r="G273" s="600"/>
      <c r="H273" s="601"/>
      <c r="I273" s="604"/>
      <c r="J273" s="628"/>
      <c r="K273" s="628"/>
      <c r="L273" s="602"/>
      <c r="M273" s="604"/>
      <c r="N273" s="600"/>
      <c r="O273" s="600"/>
      <c r="P273" s="601"/>
      <c r="Q273" s="600"/>
    </row>
    <row r="274" spans="1:17" x14ac:dyDescent="0.2">
      <c r="A274" s="600"/>
      <c r="B274" s="600"/>
      <c r="C274" s="600"/>
      <c r="D274" s="600"/>
      <c r="E274" s="600"/>
      <c r="F274" s="600"/>
      <c r="G274" s="600"/>
      <c r="H274" s="601"/>
      <c r="I274" s="604"/>
      <c r="J274" s="628"/>
      <c r="K274" s="628"/>
      <c r="L274" s="602"/>
      <c r="M274" s="604"/>
      <c r="N274" s="600"/>
      <c r="O274" s="600"/>
      <c r="P274" s="601"/>
      <c r="Q274" s="600"/>
    </row>
    <row r="275" spans="1:17" x14ac:dyDescent="0.2">
      <c r="A275" s="600"/>
      <c r="B275" s="600"/>
      <c r="C275" s="600"/>
      <c r="D275" s="600"/>
      <c r="E275" s="600"/>
      <c r="F275" s="600"/>
      <c r="G275" s="600"/>
      <c r="H275" s="601"/>
      <c r="I275" s="604"/>
      <c r="J275" s="628"/>
      <c r="K275" s="628"/>
      <c r="L275" s="602"/>
      <c r="M275" s="604"/>
      <c r="N275" s="600"/>
      <c r="O275" s="600"/>
      <c r="P275" s="601"/>
      <c r="Q275" s="600"/>
    </row>
    <row r="276" spans="1:17" x14ac:dyDescent="0.2">
      <c r="A276" s="600"/>
      <c r="B276" s="600"/>
      <c r="C276" s="600"/>
      <c r="D276" s="600"/>
      <c r="E276" s="600"/>
      <c r="F276" s="600"/>
      <c r="G276" s="600"/>
      <c r="H276" s="601"/>
      <c r="I276" s="604"/>
      <c r="J276" s="628"/>
      <c r="K276" s="628"/>
      <c r="L276" s="602"/>
      <c r="M276" s="604"/>
      <c r="N276" s="600"/>
      <c r="O276" s="600"/>
      <c r="P276" s="601"/>
      <c r="Q276" s="600"/>
    </row>
    <row r="277" spans="1:17" x14ac:dyDescent="0.2">
      <c r="A277" s="600"/>
      <c r="B277" s="600"/>
      <c r="C277" s="600"/>
      <c r="D277" s="600"/>
      <c r="E277" s="600"/>
      <c r="F277" s="600"/>
      <c r="G277" s="600"/>
      <c r="H277" s="601"/>
      <c r="I277" s="604"/>
      <c r="J277" s="628"/>
      <c r="K277" s="628"/>
      <c r="L277" s="602"/>
      <c r="M277" s="604"/>
      <c r="N277" s="600"/>
      <c r="O277" s="600"/>
      <c r="P277" s="601"/>
      <c r="Q277" s="600"/>
    </row>
    <row r="278" spans="1:17" x14ac:dyDescent="0.2">
      <c r="A278" s="600"/>
      <c r="B278" s="600"/>
      <c r="C278" s="600"/>
      <c r="D278" s="600"/>
      <c r="E278" s="600"/>
      <c r="F278" s="600"/>
      <c r="G278" s="600"/>
      <c r="H278" s="601"/>
      <c r="I278" s="604"/>
      <c r="J278" s="628"/>
      <c r="K278" s="628"/>
      <c r="L278" s="602"/>
      <c r="M278" s="604"/>
      <c r="N278" s="600"/>
      <c r="O278" s="600"/>
      <c r="P278" s="601"/>
      <c r="Q278" s="600"/>
    </row>
    <row r="279" spans="1:17" x14ac:dyDescent="0.2">
      <c r="A279" s="600"/>
      <c r="B279" s="600"/>
      <c r="C279" s="600"/>
      <c r="D279" s="600"/>
      <c r="E279" s="600"/>
      <c r="F279" s="600"/>
      <c r="G279" s="600"/>
      <c r="H279" s="601"/>
      <c r="I279" s="604"/>
      <c r="J279" s="628"/>
      <c r="K279" s="628"/>
      <c r="L279" s="602"/>
      <c r="M279" s="604"/>
      <c r="N279" s="600"/>
      <c r="O279" s="600"/>
      <c r="P279" s="601"/>
      <c r="Q279" s="600"/>
    </row>
    <row r="280" spans="1:17" x14ac:dyDescent="0.2">
      <c r="A280" s="600"/>
      <c r="B280" s="600"/>
      <c r="C280" s="600"/>
      <c r="D280" s="600"/>
      <c r="E280" s="600"/>
      <c r="F280" s="600"/>
      <c r="G280" s="600"/>
      <c r="H280" s="601"/>
      <c r="I280" s="604"/>
      <c r="J280" s="628"/>
      <c r="K280" s="628"/>
      <c r="L280" s="602"/>
      <c r="M280" s="604"/>
      <c r="N280" s="600"/>
      <c r="O280" s="600"/>
      <c r="P280" s="601"/>
      <c r="Q280" s="600"/>
    </row>
    <row r="281" spans="1:17" x14ac:dyDescent="0.2">
      <c r="A281" s="600"/>
      <c r="B281" s="600"/>
      <c r="C281" s="600"/>
      <c r="D281" s="600"/>
      <c r="E281" s="600"/>
      <c r="F281" s="600"/>
      <c r="G281" s="600"/>
      <c r="H281" s="601"/>
      <c r="I281" s="604"/>
      <c r="J281" s="628"/>
      <c r="K281" s="628"/>
      <c r="L281" s="602"/>
      <c r="M281" s="604"/>
      <c r="N281" s="600"/>
      <c r="O281" s="600"/>
      <c r="P281" s="601"/>
      <c r="Q281" s="600"/>
    </row>
    <row r="282" spans="1:17" x14ac:dyDescent="0.2">
      <c r="A282" s="600"/>
      <c r="B282" s="600"/>
      <c r="C282" s="600"/>
      <c r="D282" s="600"/>
      <c r="E282" s="600"/>
      <c r="F282" s="600"/>
      <c r="G282" s="600"/>
      <c r="H282" s="601"/>
      <c r="I282" s="604"/>
      <c r="J282" s="628"/>
      <c r="K282" s="628"/>
      <c r="L282" s="602"/>
      <c r="M282" s="604"/>
      <c r="N282" s="600"/>
      <c r="O282" s="600"/>
      <c r="P282" s="601"/>
      <c r="Q282" s="600"/>
    </row>
    <row r="283" spans="1:17" x14ac:dyDescent="0.2">
      <c r="A283" s="600"/>
      <c r="B283" s="600"/>
      <c r="C283" s="600"/>
      <c r="D283" s="600"/>
      <c r="E283" s="600"/>
      <c r="F283" s="600"/>
      <c r="G283" s="600"/>
      <c r="H283" s="601"/>
      <c r="I283" s="604"/>
      <c r="J283" s="628"/>
      <c r="K283" s="628"/>
      <c r="L283" s="602"/>
      <c r="M283" s="604"/>
      <c r="N283" s="600"/>
      <c r="O283" s="600"/>
      <c r="P283" s="601"/>
      <c r="Q283" s="600"/>
    </row>
    <row r="284" spans="1:17" x14ac:dyDescent="0.2">
      <c r="A284" s="600"/>
      <c r="B284" s="600"/>
      <c r="C284" s="600"/>
      <c r="D284" s="600"/>
      <c r="E284" s="600"/>
      <c r="F284" s="600"/>
      <c r="G284" s="600"/>
      <c r="H284" s="601"/>
      <c r="I284" s="604"/>
      <c r="J284" s="628"/>
      <c r="K284" s="628"/>
      <c r="L284" s="602"/>
      <c r="M284" s="604"/>
      <c r="N284" s="600"/>
      <c r="O284" s="600"/>
      <c r="P284" s="601"/>
      <c r="Q284" s="600"/>
    </row>
    <row r="285" spans="1:17" x14ac:dyDescent="0.2">
      <c r="A285" s="600"/>
      <c r="B285" s="600"/>
      <c r="C285" s="600"/>
      <c r="D285" s="600"/>
      <c r="E285" s="600"/>
      <c r="F285" s="600"/>
      <c r="G285" s="600"/>
      <c r="H285" s="601"/>
      <c r="I285" s="604"/>
      <c r="J285" s="628"/>
      <c r="K285" s="628"/>
      <c r="L285" s="602"/>
      <c r="M285" s="604"/>
      <c r="N285" s="600"/>
      <c r="O285" s="600"/>
      <c r="P285" s="601"/>
      <c r="Q285" s="600"/>
    </row>
    <row r="286" spans="1:17" x14ac:dyDescent="0.2">
      <c r="A286" s="600"/>
      <c r="B286" s="600"/>
      <c r="C286" s="600"/>
      <c r="D286" s="600"/>
      <c r="E286" s="600"/>
      <c r="F286" s="600"/>
      <c r="G286" s="600"/>
      <c r="H286" s="601"/>
      <c r="I286" s="604"/>
      <c r="J286" s="628"/>
      <c r="K286" s="628"/>
      <c r="L286" s="602"/>
      <c r="M286" s="604"/>
      <c r="N286" s="600"/>
      <c r="O286" s="600"/>
      <c r="P286" s="601"/>
      <c r="Q286" s="600"/>
    </row>
    <row r="287" spans="1:17" x14ac:dyDescent="0.2">
      <c r="A287" s="600"/>
      <c r="B287" s="600"/>
      <c r="C287" s="600"/>
      <c r="D287" s="600"/>
      <c r="E287" s="600"/>
      <c r="F287" s="600"/>
      <c r="G287" s="600"/>
      <c r="H287" s="601"/>
      <c r="I287" s="604"/>
      <c r="J287" s="628"/>
      <c r="K287" s="628"/>
      <c r="L287" s="602"/>
      <c r="M287" s="604"/>
      <c r="N287" s="600"/>
      <c r="O287" s="600"/>
      <c r="P287" s="601"/>
      <c r="Q287" s="600"/>
    </row>
    <row r="288" spans="1:17" x14ac:dyDescent="0.2">
      <c r="A288" s="600"/>
      <c r="B288" s="600"/>
      <c r="C288" s="600"/>
      <c r="D288" s="600"/>
      <c r="E288" s="600"/>
      <c r="F288" s="600"/>
      <c r="G288" s="600"/>
      <c r="H288" s="601"/>
      <c r="I288" s="604"/>
      <c r="J288" s="628"/>
      <c r="K288" s="628"/>
      <c r="L288" s="602"/>
      <c r="M288" s="604"/>
      <c r="N288" s="600"/>
      <c r="O288" s="600"/>
      <c r="P288" s="601"/>
      <c r="Q288" s="600"/>
    </row>
    <row r="289" spans="1:17" x14ac:dyDescent="0.2">
      <c r="A289" s="600"/>
      <c r="B289" s="600"/>
      <c r="C289" s="600"/>
      <c r="D289" s="600"/>
      <c r="E289" s="600"/>
      <c r="F289" s="600"/>
      <c r="G289" s="600"/>
      <c r="H289" s="601"/>
      <c r="I289" s="604"/>
      <c r="J289" s="628"/>
      <c r="K289" s="628"/>
      <c r="L289" s="602"/>
      <c r="M289" s="604"/>
      <c r="N289" s="600"/>
      <c r="O289" s="600"/>
      <c r="P289" s="601"/>
      <c r="Q289" s="600"/>
    </row>
    <row r="290" spans="1:17" x14ac:dyDescent="0.2">
      <c r="A290" s="600"/>
      <c r="B290" s="600"/>
      <c r="C290" s="600"/>
      <c r="D290" s="600"/>
      <c r="E290" s="600"/>
      <c r="F290" s="600"/>
      <c r="G290" s="600"/>
      <c r="H290" s="601"/>
      <c r="I290" s="604"/>
      <c r="J290" s="628"/>
      <c r="K290" s="628"/>
      <c r="L290" s="602"/>
      <c r="M290" s="604"/>
      <c r="N290" s="600"/>
      <c r="O290" s="600"/>
      <c r="P290" s="601"/>
      <c r="Q290" s="600"/>
    </row>
    <row r="291" spans="1:17" x14ac:dyDescent="0.2">
      <c r="A291" s="600"/>
      <c r="B291" s="600"/>
      <c r="C291" s="600"/>
      <c r="D291" s="600"/>
      <c r="E291" s="600"/>
      <c r="F291" s="600"/>
      <c r="G291" s="600"/>
      <c r="H291" s="601"/>
      <c r="I291" s="604"/>
      <c r="J291" s="628"/>
      <c r="K291" s="628"/>
      <c r="L291" s="602"/>
      <c r="M291" s="604"/>
      <c r="N291" s="600"/>
      <c r="O291" s="600"/>
      <c r="P291" s="601"/>
      <c r="Q291" s="600"/>
    </row>
    <row r="292" spans="1:17" x14ac:dyDescent="0.2">
      <c r="A292" s="600"/>
      <c r="B292" s="600"/>
      <c r="C292" s="600"/>
      <c r="D292" s="600"/>
      <c r="E292" s="600"/>
      <c r="F292" s="600"/>
      <c r="G292" s="600"/>
      <c r="H292" s="601"/>
      <c r="I292" s="604"/>
      <c r="J292" s="628"/>
      <c r="K292" s="628"/>
      <c r="L292" s="602"/>
      <c r="M292" s="604"/>
      <c r="N292" s="600"/>
      <c r="O292" s="600"/>
      <c r="P292" s="601"/>
      <c r="Q292" s="600"/>
    </row>
    <row r="293" spans="1:17" x14ac:dyDescent="0.2">
      <c r="A293" s="600"/>
      <c r="B293" s="600"/>
      <c r="C293" s="600"/>
      <c r="D293" s="600"/>
      <c r="E293" s="600"/>
      <c r="F293" s="600"/>
      <c r="G293" s="600"/>
      <c r="H293" s="601"/>
      <c r="I293" s="604"/>
      <c r="J293" s="628"/>
      <c r="K293" s="628"/>
      <c r="L293" s="602"/>
      <c r="M293" s="604"/>
      <c r="N293" s="600"/>
      <c r="O293" s="600"/>
      <c r="P293" s="601"/>
      <c r="Q293" s="600"/>
    </row>
    <row r="294" spans="1:17" x14ac:dyDescent="0.2">
      <c r="A294" s="600"/>
      <c r="B294" s="600"/>
      <c r="C294" s="600"/>
      <c r="D294" s="600"/>
      <c r="E294" s="600"/>
      <c r="F294" s="600"/>
      <c r="G294" s="600"/>
      <c r="H294" s="601"/>
      <c r="I294" s="604"/>
      <c r="J294" s="628"/>
      <c r="K294" s="628"/>
      <c r="L294" s="602"/>
      <c r="M294" s="604"/>
      <c r="N294" s="600"/>
      <c r="O294" s="600"/>
      <c r="P294" s="601"/>
      <c r="Q294" s="600"/>
    </row>
    <row r="295" spans="1:17" x14ac:dyDescent="0.2">
      <c r="A295" s="600"/>
      <c r="B295" s="600"/>
      <c r="C295" s="600"/>
      <c r="D295" s="600"/>
      <c r="E295" s="600"/>
      <c r="F295" s="600"/>
      <c r="G295" s="600"/>
      <c r="H295" s="601"/>
      <c r="I295" s="604"/>
      <c r="J295" s="628"/>
      <c r="K295" s="628"/>
      <c r="L295" s="602"/>
      <c r="M295" s="604"/>
      <c r="N295" s="600"/>
      <c r="O295" s="600"/>
      <c r="P295" s="601"/>
      <c r="Q295" s="600"/>
    </row>
    <row r="296" spans="1:17" x14ac:dyDescent="0.2">
      <c r="A296" s="600"/>
      <c r="B296" s="600"/>
      <c r="C296" s="600"/>
      <c r="D296" s="600"/>
      <c r="E296" s="600"/>
      <c r="F296" s="600"/>
      <c r="G296" s="600"/>
      <c r="H296" s="601"/>
      <c r="I296" s="604"/>
      <c r="J296" s="628"/>
      <c r="K296" s="628"/>
      <c r="L296" s="602"/>
      <c r="M296" s="604"/>
      <c r="N296" s="600"/>
      <c r="O296" s="600"/>
      <c r="P296" s="601"/>
      <c r="Q296" s="600"/>
    </row>
    <row r="297" spans="1:17" x14ac:dyDescent="0.2">
      <c r="A297" s="600"/>
      <c r="B297" s="600"/>
      <c r="C297" s="600"/>
      <c r="D297" s="600"/>
      <c r="E297" s="600"/>
      <c r="F297" s="600"/>
      <c r="G297" s="600"/>
      <c r="H297" s="601"/>
      <c r="I297" s="604"/>
      <c r="J297" s="628"/>
      <c r="K297" s="628"/>
      <c r="L297" s="602"/>
      <c r="M297" s="604"/>
      <c r="N297" s="600"/>
      <c r="O297" s="600"/>
      <c r="P297" s="601"/>
      <c r="Q297" s="600"/>
    </row>
    <row r="298" spans="1:17" x14ac:dyDescent="0.2">
      <c r="A298" s="600"/>
      <c r="B298" s="600"/>
      <c r="C298" s="600"/>
      <c r="D298" s="600"/>
      <c r="E298" s="600"/>
      <c r="F298" s="600"/>
      <c r="G298" s="600"/>
      <c r="H298" s="601"/>
      <c r="I298" s="604"/>
      <c r="J298" s="628"/>
      <c r="K298" s="628"/>
      <c r="L298" s="602"/>
      <c r="M298" s="604"/>
      <c r="N298" s="600"/>
      <c r="O298" s="600"/>
      <c r="P298" s="601"/>
      <c r="Q298" s="600"/>
    </row>
    <row r="299" spans="1:17" x14ac:dyDescent="0.2">
      <c r="A299" s="600"/>
      <c r="B299" s="600"/>
      <c r="C299" s="600"/>
      <c r="D299" s="600"/>
      <c r="E299" s="600"/>
      <c r="F299" s="600"/>
      <c r="G299" s="600"/>
      <c r="H299" s="601"/>
      <c r="I299" s="604"/>
      <c r="J299" s="628"/>
      <c r="K299" s="628"/>
      <c r="L299" s="602"/>
      <c r="M299" s="604"/>
      <c r="N299" s="600"/>
      <c r="O299" s="600"/>
      <c r="P299" s="601"/>
      <c r="Q299" s="600"/>
    </row>
    <row r="300" spans="1:17" x14ac:dyDescent="0.2">
      <c r="A300" s="600"/>
      <c r="B300" s="600"/>
      <c r="C300" s="600"/>
      <c r="D300" s="600"/>
      <c r="E300" s="600"/>
      <c r="F300" s="600"/>
      <c r="G300" s="600"/>
      <c r="H300" s="601"/>
      <c r="I300" s="604"/>
      <c r="J300" s="628"/>
      <c r="K300" s="628"/>
      <c r="L300" s="602"/>
      <c r="M300" s="604"/>
      <c r="N300" s="600"/>
      <c r="O300" s="600"/>
      <c r="P300" s="601"/>
      <c r="Q300" s="600"/>
    </row>
    <row r="301" spans="1:17" x14ac:dyDescent="0.2">
      <c r="A301" s="600"/>
      <c r="B301" s="600"/>
      <c r="C301" s="600"/>
      <c r="D301" s="600"/>
      <c r="E301" s="600"/>
      <c r="F301" s="600"/>
      <c r="G301" s="600"/>
      <c r="H301" s="601"/>
      <c r="I301" s="604"/>
      <c r="J301" s="628"/>
      <c r="K301" s="628"/>
      <c r="L301" s="602"/>
      <c r="M301" s="604"/>
      <c r="N301" s="600"/>
      <c r="O301" s="600"/>
      <c r="P301" s="601"/>
      <c r="Q301" s="600"/>
    </row>
    <row r="302" spans="1:17" x14ac:dyDescent="0.2">
      <c r="A302" s="600"/>
      <c r="B302" s="600"/>
      <c r="C302" s="600"/>
      <c r="D302" s="600"/>
      <c r="E302" s="600"/>
      <c r="F302" s="600"/>
      <c r="G302" s="600"/>
      <c r="H302" s="601"/>
      <c r="I302" s="604"/>
      <c r="J302" s="628"/>
      <c r="K302" s="628"/>
      <c r="L302" s="602"/>
      <c r="M302" s="604"/>
      <c r="N302" s="600"/>
      <c r="O302" s="600"/>
      <c r="P302" s="601"/>
      <c r="Q302" s="600"/>
    </row>
    <row r="303" spans="1:17" x14ac:dyDescent="0.2">
      <c r="A303" s="600"/>
      <c r="B303" s="600"/>
      <c r="C303" s="600"/>
      <c r="D303" s="600"/>
      <c r="E303" s="600"/>
      <c r="F303" s="600"/>
      <c r="G303" s="600"/>
      <c r="H303" s="601"/>
      <c r="I303" s="604"/>
      <c r="J303" s="628"/>
      <c r="K303" s="628"/>
      <c r="L303" s="602"/>
      <c r="M303" s="604"/>
      <c r="N303" s="600"/>
      <c r="O303" s="600"/>
      <c r="P303" s="601"/>
      <c r="Q303" s="600"/>
    </row>
    <row r="304" spans="1:17" x14ac:dyDescent="0.2">
      <c r="A304" s="600"/>
      <c r="B304" s="600"/>
      <c r="C304" s="600"/>
      <c r="D304" s="600"/>
      <c r="E304" s="600"/>
      <c r="F304" s="600"/>
      <c r="G304" s="600"/>
      <c r="H304" s="601"/>
      <c r="I304" s="604"/>
      <c r="J304" s="628"/>
      <c r="K304" s="628"/>
      <c r="L304" s="602"/>
      <c r="M304" s="604"/>
      <c r="N304" s="600"/>
      <c r="O304" s="600"/>
      <c r="P304" s="601"/>
      <c r="Q304" s="600"/>
    </row>
    <row r="305" spans="1:17" x14ac:dyDescent="0.2">
      <c r="A305" s="600"/>
      <c r="B305" s="600"/>
      <c r="C305" s="600"/>
      <c r="D305" s="600"/>
      <c r="E305" s="600"/>
      <c r="F305" s="600"/>
      <c r="G305" s="600"/>
      <c r="H305" s="601"/>
      <c r="I305" s="604"/>
      <c r="J305" s="628"/>
      <c r="K305" s="628"/>
      <c r="L305" s="602"/>
      <c r="M305" s="604"/>
      <c r="N305" s="600"/>
      <c r="O305" s="600"/>
      <c r="P305" s="601"/>
      <c r="Q305" s="600"/>
    </row>
    <row r="306" spans="1:17" x14ac:dyDescent="0.2">
      <c r="A306" s="600"/>
      <c r="B306" s="600"/>
      <c r="C306" s="600"/>
      <c r="D306" s="600"/>
      <c r="E306" s="600"/>
      <c r="F306" s="600"/>
      <c r="G306" s="600"/>
      <c r="H306" s="601"/>
      <c r="I306" s="604"/>
      <c r="J306" s="628"/>
      <c r="K306" s="628"/>
      <c r="L306" s="602"/>
      <c r="M306" s="604"/>
      <c r="N306" s="600"/>
      <c r="O306" s="600"/>
      <c r="P306" s="601"/>
      <c r="Q306" s="600"/>
    </row>
    <row r="307" spans="1:17" x14ac:dyDescent="0.2">
      <c r="A307" s="600"/>
      <c r="B307" s="600"/>
      <c r="C307" s="600"/>
      <c r="D307" s="600"/>
      <c r="E307" s="600"/>
      <c r="F307" s="600"/>
      <c r="G307" s="600"/>
      <c r="H307" s="601"/>
      <c r="I307" s="604"/>
      <c r="J307" s="628"/>
      <c r="K307" s="628"/>
      <c r="L307" s="602"/>
      <c r="M307" s="604"/>
      <c r="N307" s="600"/>
      <c r="O307" s="600"/>
      <c r="P307" s="601"/>
      <c r="Q307" s="600"/>
    </row>
    <row r="308" spans="1:17" x14ac:dyDescent="0.2">
      <c r="A308" s="600"/>
      <c r="B308" s="600"/>
      <c r="C308" s="600"/>
      <c r="D308" s="600"/>
      <c r="E308" s="600"/>
      <c r="F308" s="600"/>
      <c r="G308" s="600"/>
      <c r="H308" s="601"/>
      <c r="I308" s="604"/>
      <c r="J308" s="628"/>
      <c r="K308" s="628"/>
      <c r="L308" s="602"/>
      <c r="M308" s="604"/>
      <c r="N308" s="600"/>
      <c r="O308" s="600"/>
      <c r="P308" s="601"/>
      <c r="Q308" s="600"/>
    </row>
    <row r="309" spans="1:17" x14ac:dyDescent="0.2">
      <c r="A309" s="600"/>
      <c r="B309" s="600"/>
      <c r="C309" s="600"/>
      <c r="D309" s="600"/>
      <c r="E309" s="600"/>
      <c r="F309" s="600"/>
      <c r="G309" s="600"/>
      <c r="H309" s="601"/>
      <c r="I309" s="604"/>
      <c r="J309" s="628"/>
      <c r="K309" s="628"/>
      <c r="L309" s="602"/>
      <c r="M309" s="604"/>
      <c r="N309" s="600"/>
      <c r="O309" s="600"/>
      <c r="P309" s="601"/>
      <c r="Q309" s="600"/>
    </row>
    <row r="310" spans="1:17" x14ac:dyDescent="0.2">
      <c r="A310" s="600"/>
      <c r="B310" s="600"/>
      <c r="C310" s="600"/>
      <c r="D310" s="600"/>
      <c r="E310" s="600"/>
      <c r="F310" s="600"/>
      <c r="G310" s="600"/>
      <c r="H310" s="601"/>
      <c r="I310" s="604"/>
      <c r="J310" s="628"/>
      <c r="K310" s="628"/>
      <c r="L310" s="602"/>
      <c r="M310" s="604"/>
      <c r="N310" s="600"/>
      <c r="O310" s="600"/>
      <c r="P310" s="601"/>
      <c r="Q310" s="600"/>
    </row>
    <row r="311" spans="1:17" x14ac:dyDescent="0.2">
      <c r="A311" s="600"/>
      <c r="B311" s="600"/>
      <c r="C311" s="600"/>
      <c r="D311" s="600"/>
      <c r="E311" s="600"/>
      <c r="F311" s="600"/>
      <c r="G311" s="600"/>
      <c r="H311" s="601"/>
      <c r="I311" s="604"/>
      <c r="J311" s="628"/>
      <c r="K311" s="628"/>
      <c r="L311" s="602"/>
      <c r="M311" s="604"/>
      <c r="N311" s="600"/>
      <c r="O311" s="600"/>
      <c r="P311" s="601"/>
      <c r="Q311" s="600"/>
    </row>
    <row r="312" spans="1:17" x14ac:dyDescent="0.2">
      <c r="A312" s="600"/>
      <c r="B312" s="600"/>
      <c r="C312" s="600"/>
      <c r="D312" s="600"/>
      <c r="E312" s="600"/>
      <c r="F312" s="600"/>
      <c r="G312" s="600"/>
      <c r="H312" s="601"/>
      <c r="I312" s="604"/>
      <c r="J312" s="628"/>
      <c r="K312" s="628"/>
      <c r="L312" s="602"/>
      <c r="M312" s="604"/>
      <c r="N312" s="600"/>
      <c r="O312" s="600"/>
      <c r="P312" s="601"/>
      <c r="Q312" s="600"/>
    </row>
    <row r="313" spans="1:17" x14ac:dyDescent="0.2">
      <c r="A313" s="600"/>
      <c r="B313" s="600"/>
      <c r="C313" s="600"/>
      <c r="D313" s="600"/>
      <c r="E313" s="600"/>
      <c r="F313" s="600"/>
      <c r="G313" s="600"/>
      <c r="H313" s="601"/>
      <c r="I313" s="604"/>
      <c r="J313" s="628"/>
      <c r="K313" s="628"/>
      <c r="L313" s="602"/>
      <c r="M313" s="604"/>
      <c r="N313" s="600"/>
      <c r="O313" s="600"/>
      <c r="P313" s="601"/>
      <c r="Q313" s="600"/>
    </row>
    <row r="314" spans="1:17" x14ac:dyDescent="0.2">
      <c r="A314" s="600"/>
      <c r="B314" s="600"/>
      <c r="C314" s="600"/>
      <c r="D314" s="600"/>
      <c r="E314" s="600"/>
      <c r="F314" s="600"/>
      <c r="G314" s="600"/>
      <c r="H314" s="601"/>
      <c r="I314" s="604"/>
      <c r="J314" s="628"/>
      <c r="K314" s="628"/>
      <c r="L314" s="602"/>
      <c r="M314" s="604"/>
      <c r="N314" s="600"/>
      <c r="O314" s="600"/>
      <c r="P314" s="601"/>
      <c r="Q314" s="600"/>
    </row>
    <row r="315" spans="1:17" x14ac:dyDescent="0.2">
      <c r="A315" s="600"/>
      <c r="B315" s="600"/>
      <c r="C315" s="600"/>
      <c r="D315" s="600"/>
      <c r="E315" s="600"/>
      <c r="F315" s="600"/>
      <c r="G315" s="600"/>
      <c r="H315" s="601"/>
      <c r="I315" s="604"/>
      <c r="J315" s="628"/>
      <c r="K315" s="628"/>
      <c r="L315" s="602"/>
      <c r="M315" s="604"/>
      <c r="N315" s="600"/>
      <c r="O315" s="600"/>
      <c r="P315" s="601"/>
      <c r="Q315" s="600"/>
    </row>
    <row r="316" spans="1:17" x14ac:dyDescent="0.2">
      <c r="A316" s="600"/>
      <c r="B316" s="600"/>
      <c r="C316" s="600"/>
      <c r="D316" s="600"/>
      <c r="E316" s="600"/>
      <c r="F316" s="600"/>
      <c r="G316" s="600"/>
      <c r="H316" s="601"/>
      <c r="I316" s="604"/>
      <c r="J316" s="628"/>
      <c r="K316" s="628"/>
      <c r="L316" s="602"/>
      <c r="M316" s="604"/>
      <c r="N316" s="600"/>
      <c r="O316" s="600"/>
      <c r="P316" s="601"/>
      <c r="Q316" s="600"/>
    </row>
    <row r="317" spans="1:17" x14ac:dyDescent="0.2">
      <c r="A317" s="600"/>
      <c r="B317" s="600"/>
      <c r="C317" s="600"/>
      <c r="D317" s="600"/>
      <c r="E317" s="600"/>
      <c r="F317" s="600"/>
      <c r="G317" s="600"/>
      <c r="H317" s="601"/>
      <c r="I317" s="604"/>
      <c r="J317" s="628"/>
      <c r="K317" s="628"/>
      <c r="L317" s="602"/>
      <c r="M317" s="604"/>
      <c r="N317" s="600"/>
      <c r="O317" s="600"/>
      <c r="P317" s="601"/>
      <c r="Q317" s="600"/>
    </row>
    <row r="318" spans="1:17" x14ac:dyDescent="0.2">
      <c r="A318" s="600"/>
      <c r="B318" s="600"/>
      <c r="C318" s="600"/>
      <c r="D318" s="600"/>
      <c r="E318" s="600"/>
      <c r="F318" s="600"/>
      <c r="G318" s="600"/>
      <c r="H318" s="601"/>
      <c r="I318" s="604"/>
      <c r="J318" s="628"/>
      <c r="K318" s="628"/>
      <c r="L318" s="602"/>
      <c r="M318" s="604"/>
      <c r="N318" s="600"/>
      <c r="O318" s="600"/>
      <c r="P318" s="601"/>
      <c r="Q318" s="600"/>
    </row>
    <row r="319" spans="1:17" x14ac:dyDescent="0.2">
      <c r="A319" s="600"/>
      <c r="B319" s="600"/>
      <c r="C319" s="600"/>
      <c r="D319" s="600"/>
      <c r="E319" s="600"/>
      <c r="F319" s="600"/>
      <c r="G319" s="600"/>
      <c r="H319" s="601"/>
      <c r="I319" s="604"/>
      <c r="J319" s="628"/>
      <c r="K319" s="628"/>
      <c r="L319" s="602"/>
      <c r="M319" s="604"/>
      <c r="N319" s="600"/>
      <c r="O319" s="600"/>
      <c r="P319" s="601"/>
      <c r="Q319" s="600"/>
    </row>
    <row r="320" spans="1:17" x14ac:dyDescent="0.2">
      <c r="A320" s="600"/>
      <c r="B320" s="600"/>
      <c r="C320" s="600"/>
      <c r="D320" s="600"/>
      <c r="E320" s="600"/>
      <c r="F320" s="600"/>
      <c r="G320" s="600"/>
      <c r="H320" s="601"/>
      <c r="I320" s="604"/>
      <c r="J320" s="628"/>
      <c r="K320" s="628"/>
      <c r="L320" s="602"/>
      <c r="M320" s="604"/>
      <c r="N320" s="600"/>
      <c r="O320" s="600"/>
      <c r="P320" s="601"/>
      <c r="Q320" s="600"/>
    </row>
    <row r="321" spans="1:17" x14ac:dyDescent="0.2">
      <c r="A321" s="600"/>
      <c r="B321" s="600"/>
      <c r="C321" s="600"/>
      <c r="D321" s="600"/>
      <c r="E321" s="600"/>
      <c r="F321" s="600"/>
      <c r="G321" s="600"/>
      <c r="H321" s="601"/>
      <c r="I321" s="604"/>
      <c r="J321" s="628"/>
      <c r="K321" s="628"/>
      <c r="L321" s="602"/>
      <c r="M321" s="604"/>
      <c r="N321" s="600"/>
      <c r="O321" s="600"/>
      <c r="P321" s="601"/>
      <c r="Q321" s="600"/>
    </row>
    <row r="322" spans="1:17" x14ac:dyDescent="0.2">
      <c r="A322" s="600"/>
      <c r="B322" s="600"/>
      <c r="C322" s="600"/>
      <c r="D322" s="600"/>
      <c r="E322" s="600"/>
      <c r="F322" s="600"/>
      <c r="G322" s="600"/>
      <c r="H322" s="601"/>
      <c r="I322" s="604"/>
      <c r="J322" s="628"/>
      <c r="K322" s="628"/>
      <c r="L322" s="602"/>
      <c r="M322" s="604"/>
      <c r="N322" s="600"/>
      <c r="O322" s="600"/>
      <c r="P322" s="601"/>
      <c r="Q322" s="600"/>
    </row>
    <row r="323" spans="1:17" x14ac:dyDescent="0.2">
      <c r="A323" s="600"/>
      <c r="B323" s="600"/>
      <c r="C323" s="600"/>
      <c r="D323" s="600"/>
      <c r="E323" s="600"/>
      <c r="F323" s="600"/>
      <c r="G323" s="600"/>
      <c r="H323" s="601"/>
      <c r="I323" s="604"/>
      <c r="J323" s="628"/>
      <c r="K323" s="628"/>
      <c r="L323" s="602"/>
      <c r="M323" s="604"/>
      <c r="N323" s="600"/>
      <c r="O323" s="600"/>
      <c r="P323" s="601"/>
      <c r="Q323" s="600"/>
    </row>
    <row r="324" spans="1:17" x14ac:dyDescent="0.2">
      <c r="A324" s="600"/>
      <c r="B324" s="600"/>
      <c r="C324" s="600"/>
      <c r="D324" s="600"/>
      <c r="E324" s="600"/>
      <c r="F324" s="600"/>
      <c r="G324" s="600"/>
      <c r="H324" s="601"/>
      <c r="I324" s="604"/>
      <c r="J324" s="628"/>
      <c r="K324" s="628"/>
      <c r="L324" s="602"/>
      <c r="M324" s="604"/>
      <c r="N324" s="600"/>
      <c r="O324" s="600"/>
      <c r="P324" s="601"/>
      <c r="Q324" s="600"/>
    </row>
    <row r="325" spans="1:17" x14ac:dyDescent="0.2">
      <c r="A325" s="600"/>
      <c r="B325" s="600"/>
      <c r="C325" s="600"/>
      <c r="D325" s="600"/>
      <c r="E325" s="600"/>
      <c r="F325" s="600"/>
      <c r="G325" s="600"/>
      <c r="H325" s="601"/>
      <c r="I325" s="604"/>
      <c r="J325" s="628"/>
      <c r="K325" s="628"/>
      <c r="L325" s="602"/>
      <c r="M325" s="604"/>
      <c r="N325" s="600"/>
      <c r="O325" s="600"/>
      <c r="P325" s="601"/>
      <c r="Q325" s="600"/>
    </row>
    <row r="326" spans="1:17" x14ac:dyDescent="0.2">
      <c r="A326" s="600"/>
      <c r="B326" s="600"/>
      <c r="C326" s="600"/>
      <c r="D326" s="600"/>
      <c r="E326" s="600"/>
      <c r="F326" s="600"/>
      <c r="G326" s="600"/>
      <c r="H326" s="601"/>
      <c r="I326" s="604"/>
      <c r="J326" s="628"/>
      <c r="K326" s="628"/>
      <c r="L326" s="602"/>
      <c r="M326" s="604"/>
      <c r="N326" s="600"/>
      <c r="O326" s="600"/>
      <c r="P326" s="601"/>
      <c r="Q326" s="600"/>
    </row>
    <row r="327" spans="1:17" x14ac:dyDescent="0.2">
      <c r="A327" s="600"/>
      <c r="B327" s="600"/>
      <c r="C327" s="600"/>
      <c r="D327" s="600"/>
      <c r="E327" s="600"/>
      <c r="F327" s="600"/>
      <c r="G327" s="600"/>
      <c r="H327" s="601"/>
      <c r="I327" s="604"/>
      <c r="J327" s="628"/>
      <c r="K327" s="628"/>
      <c r="L327" s="602"/>
      <c r="M327" s="604"/>
      <c r="N327" s="600"/>
      <c r="O327" s="600"/>
      <c r="P327" s="601"/>
      <c r="Q327" s="600"/>
    </row>
    <row r="328" spans="1:17" x14ac:dyDescent="0.2">
      <c r="A328" s="600"/>
      <c r="B328" s="600"/>
      <c r="C328" s="600"/>
      <c r="D328" s="600"/>
      <c r="E328" s="600"/>
      <c r="F328" s="600"/>
      <c r="G328" s="600"/>
      <c r="H328" s="601"/>
      <c r="I328" s="604"/>
      <c r="J328" s="628"/>
      <c r="K328" s="628"/>
      <c r="L328" s="602"/>
      <c r="M328" s="604"/>
      <c r="N328" s="600"/>
      <c r="O328" s="600"/>
      <c r="P328" s="601"/>
      <c r="Q328" s="600"/>
    </row>
    <row r="329" spans="1:17" x14ac:dyDescent="0.2">
      <c r="A329" s="600"/>
      <c r="B329" s="600"/>
      <c r="C329" s="600"/>
      <c r="D329" s="600"/>
      <c r="E329" s="600"/>
      <c r="F329" s="600"/>
      <c r="G329" s="600"/>
      <c r="H329" s="601"/>
      <c r="I329" s="604"/>
      <c r="J329" s="628"/>
      <c r="K329" s="628"/>
      <c r="L329" s="602"/>
      <c r="M329" s="604"/>
      <c r="N329" s="600"/>
      <c r="O329" s="600"/>
      <c r="P329" s="601"/>
      <c r="Q329" s="600"/>
    </row>
    <row r="330" spans="1:17" x14ac:dyDescent="0.2">
      <c r="A330" s="600"/>
      <c r="B330" s="600"/>
      <c r="C330" s="600"/>
      <c r="D330" s="600"/>
      <c r="E330" s="600"/>
      <c r="F330" s="600"/>
      <c r="G330" s="600"/>
      <c r="H330" s="601"/>
      <c r="I330" s="604"/>
      <c r="J330" s="628"/>
      <c r="K330" s="628"/>
      <c r="L330" s="602"/>
      <c r="M330" s="604"/>
      <c r="N330" s="600"/>
      <c r="O330" s="600"/>
      <c r="P330" s="601"/>
      <c r="Q330" s="600"/>
    </row>
    <row r="331" spans="1:17" x14ac:dyDescent="0.2">
      <c r="A331" s="600"/>
      <c r="B331" s="600"/>
      <c r="C331" s="600"/>
      <c r="D331" s="600"/>
      <c r="E331" s="600"/>
      <c r="F331" s="600"/>
      <c r="G331" s="600"/>
      <c r="H331" s="601"/>
      <c r="I331" s="604"/>
      <c r="J331" s="628"/>
      <c r="K331" s="628"/>
      <c r="L331" s="602"/>
      <c r="M331" s="604"/>
      <c r="N331" s="600"/>
      <c r="O331" s="600"/>
      <c r="P331" s="601"/>
      <c r="Q331" s="600"/>
    </row>
    <row r="332" spans="1:17" x14ac:dyDescent="0.2">
      <c r="A332" s="600"/>
      <c r="B332" s="600"/>
      <c r="C332" s="600"/>
      <c r="D332" s="600"/>
      <c r="E332" s="600"/>
      <c r="F332" s="600"/>
      <c r="G332" s="600"/>
      <c r="H332" s="601"/>
      <c r="I332" s="604"/>
      <c r="J332" s="628"/>
      <c r="K332" s="628"/>
      <c r="L332" s="602"/>
      <c r="M332" s="604"/>
      <c r="N332" s="600"/>
      <c r="O332" s="600"/>
      <c r="P332" s="601"/>
      <c r="Q332" s="600"/>
    </row>
    <row r="333" spans="1:17" x14ac:dyDescent="0.2">
      <c r="A333" s="600"/>
      <c r="B333" s="600"/>
      <c r="C333" s="600"/>
      <c r="D333" s="600"/>
      <c r="E333" s="600"/>
      <c r="F333" s="600"/>
      <c r="G333" s="600"/>
      <c r="H333" s="601"/>
      <c r="I333" s="604"/>
      <c r="J333" s="628"/>
      <c r="K333" s="628"/>
      <c r="L333" s="602"/>
      <c r="M333" s="604"/>
      <c r="N333" s="600"/>
      <c r="O333" s="600"/>
      <c r="P333" s="601"/>
      <c r="Q333" s="600"/>
    </row>
    <row r="334" spans="1:17" x14ac:dyDescent="0.2">
      <c r="A334" s="600"/>
      <c r="B334" s="600"/>
      <c r="C334" s="600"/>
      <c r="D334" s="600"/>
      <c r="E334" s="600"/>
      <c r="F334" s="600"/>
      <c r="G334" s="600"/>
      <c r="H334" s="601"/>
      <c r="I334" s="604"/>
      <c r="J334" s="628"/>
      <c r="K334" s="628"/>
      <c r="L334" s="602"/>
      <c r="M334" s="604"/>
      <c r="N334" s="600"/>
      <c r="O334" s="600"/>
      <c r="P334" s="601"/>
      <c r="Q334" s="600"/>
    </row>
    <row r="335" spans="1:17" x14ac:dyDescent="0.2">
      <c r="A335" s="600"/>
      <c r="B335" s="600"/>
      <c r="C335" s="600"/>
      <c r="D335" s="600"/>
      <c r="E335" s="600"/>
      <c r="F335" s="600"/>
      <c r="G335" s="600"/>
      <c r="H335" s="601"/>
      <c r="I335" s="604"/>
      <c r="J335" s="628"/>
      <c r="K335" s="628"/>
      <c r="L335" s="602"/>
      <c r="M335" s="604"/>
      <c r="N335" s="600"/>
      <c r="O335" s="600"/>
      <c r="P335" s="601"/>
      <c r="Q335" s="600"/>
    </row>
    <row r="336" spans="1:17" x14ac:dyDescent="0.2">
      <c r="A336" s="600"/>
      <c r="B336" s="600"/>
      <c r="C336" s="600"/>
      <c r="D336" s="600"/>
      <c r="E336" s="600"/>
      <c r="F336" s="600"/>
      <c r="G336" s="600"/>
      <c r="H336" s="601"/>
      <c r="I336" s="604"/>
      <c r="J336" s="628"/>
      <c r="K336" s="628"/>
      <c r="L336" s="602"/>
      <c r="M336" s="604"/>
      <c r="N336" s="600"/>
      <c r="O336" s="600"/>
      <c r="P336" s="601"/>
      <c r="Q336" s="600"/>
    </row>
    <row r="337" spans="1:17" x14ac:dyDescent="0.2">
      <c r="A337" s="600"/>
      <c r="B337" s="600"/>
      <c r="C337" s="600"/>
      <c r="D337" s="600"/>
      <c r="E337" s="600"/>
      <c r="F337" s="600"/>
      <c r="G337" s="600"/>
      <c r="H337" s="601"/>
      <c r="I337" s="604"/>
      <c r="J337" s="628"/>
      <c r="K337" s="628"/>
      <c r="L337" s="602"/>
      <c r="M337" s="604"/>
      <c r="N337" s="600"/>
      <c r="O337" s="600"/>
      <c r="P337" s="601"/>
      <c r="Q337" s="600"/>
    </row>
    <row r="338" spans="1:17" x14ac:dyDescent="0.2">
      <c r="A338" s="600"/>
      <c r="B338" s="600"/>
      <c r="C338" s="600"/>
      <c r="D338" s="600"/>
      <c r="E338" s="600"/>
      <c r="F338" s="600"/>
      <c r="G338" s="600"/>
      <c r="H338" s="601"/>
      <c r="I338" s="604"/>
      <c r="J338" s="628"/>
      <c r="K338" s="628"/>
      <c r="L338" s="602"/>
      <c r="M338" s="604"/>
      <c r="N338" s="600"/>
      <c r="O338" s="600"/>
      <c r="P338" s="601"/>
      <c r="Q338" s="600"/>
    </row>
    <row r="339" spans="1:17" x14ac:dyDescent="0.2">
      <c r="A339" s="600"/>
      <c r="B339" s="600"/>
      <c r="C339" s="600"/>
      <c r="D339" s="600"/>
      <c r="E339" s="600"/>
      <c r="F339" s="600"/>
      <c r="G339" s="600"/>
      <c r="H339" s="601"/>
      <c r="I339" s="604"/>
      <c r="J339" s="628"/>
      <c r="K339" s="628"/>
      <c r="L339" s="602"/>
      <c r="M339" s="604"/>
      <c r="N339" s="600"/>
      <c r="O339" s="600"/>
      <c r="P339" s="601"/>
      <c r="Q339" s="600"/>
    </row>
    <row r="340" spans="1:17" x14ac:dyDescent="0.2">
      <c r="A340" s="600"/>
      <c r="B340" s="600"/>
      <c r="C340" s="600"/>
      <c r="D340" s="600"/>
      <c r="E340" s="600"/>
      <c r="F340" s="600"/>
      <c r="G340" s="600"/>
      <c r="H340" s="601"/>
      <c r="I340" s="604"/>
      <c r="J340" s="628"/>
      <c r="K340" s="628"/>
      <c r="L340" s="602"/>
      <c r="M340" s="604"/>
      <c r="N340" s="600"/>
      <c r="O340" s="600"/>
      <c r="P340" s="601"/>
      <c r="Q340" s="600"/>
    </row>
    <row r="341" spans="1:17" x14ac:dyDescent="0.2">
      <c r="A341" s="600"/>
      <c r="B341" s="600"/>
      <c r="C341" s="600"/>
      <c r="D341" s="600"/>
      <c r="E341" s="600"/>
      <c r="F341" s="600"/>
      <c r="G341" s="600"/>
      <c r="H341" s="601"/>
      <c r="I341" s="604"/>
      <c r="J341" s="628"/>
      <c r="K341" s="628"/>
      <c r="L341" s="602"/>
      <c r="M341" s="604"/>
      <c r="N341" s="600"/>
      <c r="O341" s="600"/>
      <c r="P341" s="601"/>
      <c r="Q341" s="600"/>
    </row>
    <row r="342" spans="1:17" x14ac:dyDescent="0.2">
      <c r="A342" s="600"/>
      <c r="B342" s="600"/>
      <c r="C342" s="600"/>
      <c r="D342" s="600"/>
      <c r="E342" s="600"/>
      <c r="F342" s="600"/>
      <c r="G342" s="600"/>
      <c r="H342" s="601"/>
      <c r="I342" s="604"/>
      <c r="J342" s="628"/>
      <c r="K342" s="628"/>
      <c r="L342" s="602"/>
      <c r="M342" s="604"/>
      <c r="N342" s="600"/>
      <c r="O342" s="600"/>
      <c r="P342" s="601"/>
      <c r="Q342" s="600"/>
    </row>
    <row r="343" spans="1:17" x14ac:dyDescent="0.2">
      <c r="A343" s="600"/>
      <c r="B343" s="600"/>
      <c r="C343" s="600"/>
      <c r="D343" s="600"/>
      <c r="E343" s="600"/>
      <c r="F343" s="600"/>
      <c r="G343" s="600"/>
      <c r="H343" s="601"/>
      <c r="I343" s="604"/>
      <c r="J343" s="628"/>
      <c r="K343" s="628"/>
      <c r="L343" s="602"/>
      <c r="M343" s="604"/>
      <c r="N343" s="600"/>
      <c r="O343" s="600"/>
      <c r="P343" s="601"/>
      <c r="Q343" s="600"/>
    </row>
    <row r="344" spans="1:17" x14ac:dyDescent="0.2">
      <c r="A344" s="600"/>
      <c r="B344" s="600"/>
      <c r="C344" s="600"/>
      <c r="D344" s="600"/>
      <c r="E344" s="600"/>
      <c r="F344" s="600"/>
      <c r="G344" s="600"/>
      <c r="H344" s="601"/>
      <c r="I344" s="604"/>
      <c r="J344" s="628"/>
      <c r="K344" s="628"/>
      <c r="L344" s="602"/>
      <c r="M344" s="604"/>
      <c r="N344" s="600"/>
      <c r="O344" s="600"/>
      <c r="P344" s="601"/>
      <c r="Q344" s="600"/>
    </row>
    <row r="345" spans="1:17" x14ac:dyDescent="0.2">
      <c r="A345" s="600"/>
      <c r="B345" s="600"/>
      <c r="C345" s="600"/>
      <c r="D345" s="600"/>
      <c r="E345" s="600"/>
      <c r="F345" s="600"/>
      <c r="G345" s="600"/>
      <c r="H345" s="601"/>
      <c r="I345" s="604"/>
      <c r="J345" s="628"/>
      <c r="K345" s="628"/>
      <c r="L345" s="602"/>
      <c r="M345" s="604"/>
      <c r="N345" s="600"/>
      <c r="O345" s="600"/>
      <c r="P345" s="601"/>
      <c r="Q345" s="600"/>
    </row>
    <row r="346" spans="1:17" x14ac:dyDescent="0.2">
      <c r="A346" s="600"/>
      <c r="B346" s="600"/>
      <c r="C346" s="600"/>
      <c r="D346" s="600"/>
      <c r="E346" s="600"/>
      <c r="F346" s="600"/>
      <c r="G346" s="600"/>
      <c r="H346" s="601"/>
      <c r="I346" s="604"/>
      <c r="J346" s="628"/>
      <c r="K346" s="628"/>
      <c r="L346" s="602"/>
      <c r="M346" s="604"/>
      <c r="N346" s="600"/>
      <c r="O346" s="600"/>
      <c r="P346" s="601"/>
      <c r="Q346" s="600"/>
    </row>
    <row r="347" spans="1:17" x14ac:dyDescent="0.2">
      <c r="A347" s="600"/>
      <c r="B347" s="600"/>
      <c r="C347" s="600"/>
      <c r="D347" s="600"/>
      <c r="E347" s="600"/>
      <c r="F347" s="600"/>
      <c r="G347" s="600"/>
      <c r="H347" s="601"/>
      <c r="I347" s="604"/>
      <c r="J347" s="628"/>
      <c r="K347" s="628"/>
      <c r="L347" s="602"/>
      <c r="M347" s="604"/>
      <c r="N347" s="600"/>
      <c r="O347" s="600"/>
      <c r="P347" s="601"/>
      <c r="Q347" s="600"/>
    </row>
    <row r="348" spans="1:17" x14ac:dyDescent="0.2">
      <c r="A348" s="600"/>
      <c r="B348" s="600"/>
      <c r="C348" s="600"/>
      <c r="D348" s="600"/>
      <c r="E348" s="600"/>
      <c r="F348" s="600"/>
      <c r="G348" s="600"/>
      <c r="H348" s="601"/>
      <c r="I348" s="604"/>
      <c r="J348" s="628"/>
      <c r="K348" s="628"/>
      <c r="L348" s="602"/>
      <c r="M348" s="604"/>
      <c r="N348" s="600"/>
      <c r="O348" s="600"/>
      <c r="P348" s="601"/>
      <c r="Q348" s="600"/>
    </row>
    <row r="349" spans="1:17" x14ac:dyDescent="0.2">
      <c r="A349" s="600"/>
      <c r="B349" s="600"/>
      <c r="C349" s="600"/>
      <c r="D349" s="600"/>
      <c r="E349" s="600"/>
      <c r="F349" s="600"/>
      <c r="G349" s="600"/>
      <c r="H349" s="601"/>
      <c r="I349" s="604"/>
      <c r="J349" s="628"/>
      <c r="K349" s="628"/>
      <c r="L349" s="602"/>
      <c r="M349" s="604"/>
      <c r="N349" s="600"/>
      <c r="O349" s="600"/>
      <c r="P349" s="601"/>
      <c r="Q349" s="600"/>
    </row>
    <row r="350" spans="1:17" x14ac:dyDescent="0.2">
      <c r="A350" s="600"/>
      <c r="B350" s="600"/>
      <c r="C350" s="600"/>
      <c r="D350" s="600"/>
      <c r="E350" s="600"/>
      <c r="F350" s="600"/>
      <c r="G350" s="600"/>
      <c r="H350" s="601"/>
      <c r="I350" s="604"/>
      <c r="J350" s="628"/>
      <c r="K350" s="628"/>
      <c r="L350" s="602"/>
      <c r="M350" s="604"/>
      <c r="N350" s="600"/>
      <c r="O350" s="600"/>
      <c r="P350" s="601"/>
      <c r="Q350" s="600"/>
    </row>
    <row r="351" spans="1:17" x14ac:dyDescent="0.2">
      <c r="A351" s="600"/>
      <c r="B351" s="600"/>
      <c r="C351" s="600"/>
      <c r="D351" s="600"/>
      <c r="E351" s="600"/>
      <c r="F351" s="600"/>
      <c r="G351" s="600"/>
      <c r="H351" s="601"/>
      <c r="I351" s="604"/>
      <c r="J351" s="628"/>
      <c r="K351" s="628"/>
      <c r="L351" s="602"/>
      <c r="M351" s="604"/>
      <c r="N351" s="600"/>
      <c r="O351" s="600"/>
      <c r="P351" s="601"/>
      <c r="Q351" s="600"/>
    </row>
    <row r="352" spans="1:17" x14ac:dyDescent="0.2">
      <c r="A352" s="600"/>
      <c r="B352" s="600"/>
      <c r="C352" s="600"/>
      <c r="D352" s="600"/>
      <c r="E352" s="600"/>
      <c r="F352" s="600"/>
      <c r="G352" s="600"/>
      <c r="H352" s="601"/>
      <c r="I352" s="604"/>
      <c r="J352" s="628"/>
      <c r="K352" s="628"/>
      <c r="L352" s="602"/>
      <c r="M352" s="604"/>
      <c r="N352" s="600"/>
      <c r="O352" s="600"/>
      <c r="P352" s="601"/>
      <c r="Q352" s="600"/>
    </row>
    <row r="353" spans="1:17" x14ac:dyDescent="0.2">
      <c r="A353" s="600"/>
      <c r="B353" s="600"/>
      <c r="C353" s="600"/>
      <c r="D353" s="600"/>
      <c r="E353" s="600"/>
      <c r="F353" s="600"/>
      <c r="G353" s="600"/>
      <c r="H353" s="601"/>
      <c r="I353" s="604"/>
      <c r="J353" s="628"/>
      <c r="K353" s="628"/>
      <c r="L353" s="602"/>
      <c r="M353" s="604"/>
      <c r="N353" s="600"/>
      <c r="O353" s="600"/>
      <c r="P353" s="601"/>
      <c r="Q353" s="600"/>
    </row>
    <row r="354" spans="1:17" x14ac:dyDescent="0.2">
      <c r="A354" s="600"/>
      <c r="B354" s="600"/>
      <c r="C354" s="600"/>
      <c r="D354" s="600"/>
      <c r="E354" s="600"/>
      <c r="F354" s="600"/>
      <c r="G354" s="600"/>
      <c r="H354" s="601"/>
      <c r="I354" s="604"/>
      <c r="J354" s="628"/>
      <c r="K354" s="628"/>
      <c r="L354" s="602"/>
      <c r="M354" s="604"/>
      <c r="N354" s="600"/>
      <c r="O354" s="600"/>
      <c r="P354" s="601"/>
      <c r="Q354" s="600"/>
    </row>
    <row r="355" spans="1:17" x14ac:dyDescent="0.2">
      <c r="A355" s="600"/>
      <c r="B355" s="600"/>
      <c r="C355" s="600"/>
      <c r="D355" s="600"/>
      <c r="E355" s="600"/>
      <c r="F355" s="600"/>
      <c r="G355" s="600"/>
      <c r="H355" s="601"/>
      <c r="I355" s="604"/>
      <c r="J355" s="628"/>
      <c r="K355" s="628"/>
      <c r="L355" s="602"/>
      <c r="M355" s="604"/>
      <c r="N355" s="600"/>
      <c r="O355" s="600"/>
      <c r="P355" s="601"/>
      <c r="Q355" s="600"/>
    </row>
    <row r="356" spans="1:17" x14ac:dyDescent="0.2">
      <c r="A356" s="600"/>
      <c r="B356" s="600"/>
      <c r="C356" s="600"/>
      <c r="D356" s="600"/>
      <c r="E356" s="600"/>
      <c r="F356" s="600"/>
      <c r="G356" s="600"/>
      <c r="H356" s="601"/>
      <c r="I356" s="604"/>
      <c r="J356" s="628"/>
      <c r="K356" s="628"/>
      <c r="L356" s="602"/>
      <c r="M356" s="604"/>
      <c r="N356" s="600"/>
      <c r="O356" s="600"/>
      <c r="P356" s="601"/>
      <c r="Q356" s="600"/>
    </row>
    <row r="357" spans="1:17" x14ac:dyDescent="0.2">
      <c r="A357" s="600"/>
      <c r="B357" s="600"/>
      <c r="C357" s="600"/>
      <c r="D357" s="600"/>
      <c r="E357" s="600"/>
      <c r="F357" s="600"/>
      <c r="G357" s="600"/>
      <c r="H357" s="601"/>
      <c r="I357" s="604"/>
      <c r="J357" s="628"/>
      <c r="K357" s="628"/>
      <c r="L357" s="602"/>
      <c r="M357" s="604"/>
      <c r="N357" s="600"/>
      <c r="O357" s="600"/>
      <c r="P357" s="601"/>
      <c r="Q357" s="600"/>
    </row>
    <row r="358" spans="1:17" x14ac:dyDescent="0.2">
      <c r="A358" s="600"/>
      <c r="B358" s="600"/>
      <c r="C358" s="600"/>
      <c r="D358" s="600"/>
      <c r="E358" s="600"/>
      <c r="F358" s="600"/>
      <c r="G358" s="600"/>
      <c r="H358" s="601"/>
      <c r="I358" s="604"/>
      <c r="J358" s="628"/>
      <c r="K358" s="628"/>
      <c r="L358" s="602"/>
      <c r="M358" s="604"/>
      <c r="N358" s="600"/>
      <c r="O358" s="600"/>
      <c r="P358" s="601"/>
      <c r="Q358" s="600"/>
    </row>
    <row r="359" spans="1:17" x14ac:dyDescent="0.2">
      <c r="A359" s="600"/>
      <c r="B359" s="600"/>
      <c r="C359" s="600"/>
      <c r="D359" s="600"/>
      <c r="E359" s="600"/>
      <c r="F359" s="600"/>
      <c r="G359" s="600"/>
      <c r="H359" s="601"/>
      <c r="I359" s="604"/>
      <c r="J359" s="628"/>
      <c r="K359" s="628"/>
      <c r="L359" s="602"/>
      <c r="M359" s="604"/>
      <c r="N359" s="600"/>
      <c r="O359" s="600"/>
      <c r="P359" s="601"/>
      <c r="Q359" s="600"/>
    </row>
    <row r="360" spans="1:17" x14ac:dyDescent="0.2">
      <c r="A360" s="600"/>
      <c r="B360" s="600"/>
      <c r="C360" s="600"/>
      <c r="D360" s="600"/>
      <c r="E360" s="600"/>
      <c r="F360" s="600"/>
      <c r="G360" s="600"/>
      <c r="H360" s="601"/>
      <c r="I360" s="604"/>
      <c r="J360" s="628"/>
      <c r="K360" s="628"/>
      <c r="L360" s="602"/>
      <c r="M360" s="604"/>
      <c r="N360" s="600"/>
      <c r="O360" s="600"/>
      <c r="P360" s="601"/>
      <c r="Q360" s="600"/>
    </row>
    <row r="361" spans="1:17" x14ac:dyDescent="0.2">
      <c r="A361" s="600"/>
      <c r="B361" s="600"/>
      <c r="C361" s="600"/>
      <c r="D361" s="600"/>
      <c r="E361" s="600"/>
      <c r="F361" s="600"/>
      <c r="G361" s="600"/>
      <c r="H361" s="601"/>
      <c r="I361" s="604"/>
      <c r="J361" s="628"/>
      <c r="K361" s="628"/>
      <c r="L361" s="602"/>
      <c r="M361" s="604"/>
      <c r="N361" s="600"/>
      <c r="O361" s="600"/>
      <c r="P361" s="601"/>
      <c r="Q361" s="600"/>
    </row>
    <row r="362" spans="1:17" x14ac:dyDescent="0.2">
      <c r="A362" s="600"/>
      <c r="B362" s="600"/>
      <c r="C362" s="600"/>
      <c r="D362" s="600"/>
      <c r="E362" s="600"/>
      <c r="F362" s="600"/>
      <c r="G362" s="600"/>
      <c r="H362" s="601"/>
      <c r="I362" s="604"/>
      <c r="J362" s="628"/>
      <c r="K362" s="628"/>
      <c r="L362" s="602"/>
      <c r="M362" s="604"/>
      <c r="N362" s="600"/>
      <c r="O362" s="600"/>
      <c r="P362" s="601"/>
      <c r="Q362" s="600"/>
    </row>
    <row r="363" spans="1:17" x14ac:dyDescent="0.2">
      <c r="A363" s="600"/>
      <c r="B363" s="600"/>
      <c r="C363" s="600"/>
      <c r="D363" s="600"/>
      <c r="E363" s="600"/>
      <c r="F363" s="600"/>
      <c r="G363" s="600"/>
      <c r="H363" s="601"/>
      <c r="I363" s="604"/>
      <c r="J363" s="628"/>
      <c r="K363" s="628"/>
      <c r="L363" s="602"/>
      <c r="M363" s="604"/>
      <c r="N363" s="600"/>
      <c r="O363" s="600"/>
      <c r="P363" s="601"/>
      <c r="Q363" s="600"/>
    </row>
    <row r="364" spans="1:17" x14ac:dyDescent="0.2">
      <c r="A364" s="600"/>
      <c r="B364" s="600"/>
      <c r="C364" s="600"/>
      <c r="D364" s="600"/>
      <c r="E364" s="600"/>
      <c r="F364" s="600"/>
      <c r="G364" s="600"/>
      <c r="H364" s="601"/>
      <c r="I364" s="604"/>
      <c r="J364" s="628"/>
      <c r="K364" s="628"/>
      <c r="L364" s="602"/>
      <c r="M364" s="604"/>
      <c r="N364" s="600"/>
      <c r="O364" s="600"/>
      <c r="P364" s="601"/>
      <c r="Q364" s="600"/>
    </row>
    <row r="365" spans="1:17" x14ac:dyDescent="0.2">
      <c r="A365" s="600"/>
      <c r="B365" s="600"/>
      <c r="C365" s="600"/>
      <c r="D365" s="600"/>
      <c r="E365" s="600"/>
      <c r="F365" s="600"/>
      <c r="G365" s="600"/>
      <c r="H365" s="601"/>
      <c r="I365" s="604"/>
      <c r="J365" s="628"/>
      <c r="K365" s="628"/>
      <c r="L365" s="602"/>
      <c r="M365" s="604"/>
      <c r="N365" s="600"/>
      <c r="O365" s="600"/>
      <c r="P365" s="601"/>
      <c r="Q365" s="600"/>
    </row>
    <row r="366" spans="1:17" x14ac:dyDescent="0.2">
      <c r="A366" s="600"/>
      <c r="B366" s="600"/>
      <c r="C366" s="600"/>
      <c r="D366" s="600"/>
      <c r="E366" s="600"/>
      <c r="F366" s="600"/>
      <c r="G366" s="600"/>
      <c r="H366" s="601"/>
      <c r="I366" s="604"/>
      <c r="J366" s="628"/>
      <c r="K366" s="628"/>
      <c r="L366" s="602"/>
      <c r="M366" s="604"/>
      <c r="N366" s="600"/>
      <c r="O366" s="600"/>
      <c r="P366" s="601"/>
      <c r="Q366" s="600"/>
    </row>
    <row r="367" spans="1:17" x14ac:dyDescent="0.2">
      <c r="A367" s="600"/>
      <c r="B367" s="600"/>
      <c r="C367" s="600"/>
      <c r="D367" s="600"/>
      <c r="E367" s="600"/>
      <c r="F367" s="600"/>
      <c r="G367" s="600"/>
      <c r="H367" s="601"/>
      <c r="I367" s="604"/>
      <c r="J367" s="628"/>
      <c r="K367" s="628"/>
      <c r="L367" s="602"/>
      <c r="M367" s="604"/>
      <c r="N367" s="600"/>
      <c r="O367" s="600"/>
      <c r="P367" s="601"/>
      <c r="Q367" s="600"/>
    </row>
    <row r="368" spans="1:17" x14ac:dyDescent="0.2">
      <c r="A368" s="600"/>
      <c r="B368" s="600"/>
      <c r="C368" s="600"/>
      <c r="D368" s="600"/>
      <c r="E368" s="600"/>
      <c r="F368" s="600"/>
      <c r="G368" s="600"/>
      <c r="H368" s="601"/>
      <c r="I368" s="604"/>
      <c r="J368" s="628"/>
      <c r="K368" s="628"/>
      <c r="L368" s="602"/>
      <c r="M368" s="604"/>
      <c r="N368" s="600"/>
      <c r="O368" s="600"/>
      <c r="P368" s="601"/>
      <c r="Q368" s="600"/>
    </row>
    <row r="369" spans="1:17" x14ac:dyDescent="0.2">
      <c r="A369" s="600"/>
      <c r="B369" s="600"/>
      <c r="C369" s="600"/>
      <c r="D369" s="600"/>
      <c r="E369" s="600"/>
      <c r="F369" s="600"/>
      <c r="G369" s="600"/>
      <c r="H369" s="601"/>
      <c r="I369" s="604"/>
      <c r="J369" s="628"/>
      <c r="K369" s="628"/>
      <c r="L369" s="602"/>
      <c r="M369" s="604"/>
      <c r="N369" s="600"/>
      <c r="O369" s="600"/>
      <c r="P369" s="601"/>
      <c r="Q369" s="600"/>
    </row>
    <row r="370" spans="1:17" x14ac:dyDescent="0.2">
      <c r="A370" s="600"/>
      <c r="B370" s="600"/>
      <c r="C370" s="600"/>
      <c r="D370" s="600"/>
      <c r="E370" s="600"/>
      <c r="F370" s="600"/>
      <c r="G370" s="600"/>
      <c r="H370" s="601"/>
      <c r="I370" s="604"/>
      <c r="J370" s="628"/>
      <c r="K370" s="628"/>
      <c r="L370" s="602"/>
      <c r="M370" s="604"/>
      <c r="N370" s="600"/>
      <c r="O370" s="600"/>
      <c r="P370" s="601"/>
      <c r="Q370" s="600"/>
    </row>
    <row r="371" spans="1:17" x14ac:dyDescent="0.2">
      <c r="A371" s="600"/>
      <c r="B371" s="600"/>
      <c r="C371" s="600"/>
      <c r="D371" s="600"/>
      <c r="E371" s="600"/>
      <c r="F371" s="600"/>
      <c r="G371" s="600"/>
      <c r="H371" s="601"/>
      <c r="I371" s="604"/>
      <c r="J371" s="628"/>
      <c r="K371" s="628"/>
      <c r="L371" s="602"/>
      <c r="M371" s="604"/>
      <c r="N371" s="600"/>
      <c r="O371" s="600"/>
      <c r="P371" s="601"/>
      <c r="Q371" s="600"/>
    </row>
    <row r="372" spans="1:17" x14ac:dyDescent="0.2">
      <c r="A372" s="600"/>
      <c r="B372" s="600"/>
      <c r="C372" s="600"/>
      <c r="D372" s="600"/>
      <c r="E372" s="600"/>
      <c r="F372" s="600"/>
      <c r="G372" s="600"/>
      <c r="H372" s="601"/>
      <c r="I372" s="604"/>
      <c r="J372" s="628"/>
      <c r="K372" s="628"/>
      <c r="L372" s="602"/>
      <c r="M372" s="604"/>
      <c r="N372" s="600"/>
      <c r="O372" s="600"/>
      <c r="P372" s="601"/>
      <c r="Q372" s="600"/>
    </row>
    <row r="373" spans="1:17" x14ac:dyDescent="0.2">
      <c r="A373" s="600"/>
      <c r="B373" s="600"/>
      <c r="C373" s="600"/>
      <c r="D373" s="600"/>
      <c r="E373" s="600"/>
      <c r="F373" s="600"/>
      <c r="G373" s="600"/>
      <c r="H373" s="601"/>
      <c r="I373" s="604"/>
      <c r="J373" s="628"/>
      <c r="K373" s="628"/>
      <c r="L373" s="602"/>
      <c r="M373" s="604"/>
      <c r="N373" s="600"/>
      <c r="O373" s="600"/>
      <c r="P373" s="601"/>
      <c r="Q373" s="600"/>
    </row>
    <row r="374" spans="1:17" x14ac:dyDescent="0.2">
      <c r="A374" s="600"/>
      <c r="B374" s="600"/>
      <c r="C374" s="600"/>
      <c r="D374" s="600"/>
      <c r="E374" s="600"/>
      <c r="F374" s="600"/>
      <c r="G374" s="600"/>
      <c r="H374" s="601"/>
      <c r="I374" s="604"/>
      <c r="J374" s="628"/>
      <c r="K374" s="628"/>
      <c r="L374" s="602"/>
      <c r="M374" s="604"/>
      <c r="N374" s="600"/>
      <c r="O374" s="600"/>
      <c r="P374" s="601"/>
      <c r="Q374" s="600"/>
    </row>
    <row r="375" spans="1:17" x14ac:dyDescent="0.2">
      <c r="A375" s="600"/>
      <c r="B375" s="600"/>
      <c r="C375" s="600"/>
      <c r="D375" s="600"/>
      <c r="E375" s="600"/>
      <c r="F375" s="600"/>
      <c r="G375" s="600"/>
      <c r="H375" s="601"/>
      <c r="I375" s="604"/>
      <c r="J375" s="628"/>
      <c r="K375" s="628"/>
      <c r="L375" s="602"/>
      <c r="M375" s="604"/>
      <c r="N375" s="600"/>
      <c r="O375" s="600"/>
      <c r="P375" s="601"/>
      <c r="Q375" s="600"/>
    </row>
    <row r="376" spans="1:17" x14ac:dyDescent="0.2">
      <c r="A376" s="600"/>
      <c r="B376" s="600"/>
      <c r="C376" s="600"/>
      <c r="D376" s="600"/>
      <c r="E376" s="600"/>
      <c r="F376" s="600"/>
      <c r="G376" s="600"/>
      <c r="H376" s="601"/>
      <c r="I376" s="604"/>
      <c r="J376" s="628"/>
      <c r="K376" s="628"/>
      <c r="L376" s="602"/>
      <c r="M376" s="604"/>
      <c r="N376" s="600"/>
      <c r="O376" s="600"/>
      <c r="P376" s="601"/>
      <c r="Q376" s="600"/>
    </row>
    <row r="377" spans="1:17" x14ac:dyDescent="0.2">
      <c r="A377" s="600"/>
      <c r="B377" s="600"/>
      <c r="C377" s="600"/>
      <c r="D377" s="600"/>
      <c r="E377" s="600"/>
      <c r="F377" s="600"/>
      <c r="G377" s="600"/>
      <c r="H377" s="601"/>
      <c r="I377" s="604"/>
      <c r="J377" s="628"/>
      <c r="K377" s="628"/>
      <c r="L377" s="602"/>
      <c r="M377" s="604"/>
      <c r="N377" s="600"/>
      <c r="O377" s="600"/>
      <c r="P377" s="601"/>
      <c r="Q377" s="600"/>
    </row>
    <row r="378" spans="1:17" x14ac:dyDescent="0.2">
      <c r="A378" s="600"/>
      <c r="B378" s="600"/>
      <c r="C378" s="600"/>
      <c r="D378" s="600"/>
      <c r="E378" s="600"/>
      <c r="F378" s="600"/>
      <c r="G378" s="600"/>
      <c r="H378" s="601"/>
      <c r="I378" s="604"/>
      <c r="J378" s="628"/>
      <c r="K378" s="628"/>
      <c r="L378" s="602"/>
      <c r="M378" s="604"/>
      <c r="N378" s="600"/>
      <c r="O378" s="600"/>
      <c r="P378" s="601"/>
      <c r="Q378" s="600"/>
    </row>
    <row r="379" spans="1:17" x14ac:dyDescent="0.2">
      <c r="A379" s="600"/>
      <c r="B379" s="600"/>
      <c r="C379" s="600"/>
      <c r="D379" s="600"/>
      <c r="E379" s="600"/>
      <c r="F379" s="600"/>
      <c r="G379" s="600"/>
      <c r="H379" s="601"/>
      <c r="I379" s="604"/>
      <c r="J379" s="628"/>
      <c r="K379" s="628"/>
      <c r="L379" s="602"/>
      <c r="M379" s="604"/>
      <c r="N379" s="600"/>
      <c r="O379" s="600"/>
      <c r="P379" s="601"/>
      <c r="Q379" s="600"/>
    </row>
    <row r="380" spans="1:17" x14ac:dyDescent="0.2">
      <c r="A380" s="600"/>
      <c r="B380" s="600"/>
      <c r="C380" s="600"/>
      <c r="D380" s="600"/>
      <c r="E380" s="600"/>
      <c r="F380" s="600"/>
      <c r="G380" s="600"/>
      <c r="H380" s="601"/>
      <c r="I380" s="604"/>
      <c r="J380" s="628"/>
      <c r="K380" s="628"/>
      <c r="L380" s="602"/>
      <c r="M380" s="604"/>
      <c r="N380" s="600"/>
      <c r="O380" s="600"/>
      <c r="P380" s="601"/>
      <c r="Q380" s="600"/>
    </row>
    <row r="381" spans="1:17" x14ac:dyDescent="0.2">
      <c r="A381" s="600"/>
      <c r="B381" s="600"/>
      <c r="C381" s="600"/>
      <c r="D381" s="600"/>
      <c r="E381" s="600"/>
      <c r="F381" s="600"/>
      <c r="G381" s="600"/>
      <c r="H381" s="601"/>
      <c r="I381" s="604"/>
      <c r="J381" s="628"/>
      <c r="K381" s="628"/>
      <c r="L381" s="602"/>
      <c r="M381" s="604"/>
      <c r="N381" s="600"/>
      <c r="O381" s="600"/>
      <c r="P381" s="601"/>
      <c r="Q381" s="600"/>
    </row>
    <row r="382" spans="1:17" x14ac:dyDescent="0.2">
      <c r="A382" s="600"/>
      <c r="B382" s="600"/>
      <c r="C382" s="600"/>
      <c r="D382" s="600"/>
      <c r="E382" s="600"/>
      <c r="F382" s="600"/>
      <c r="G382" s="600"/>
      <c r="H382" s="601"/>
      <c r="I382" s="604"/>
      <c r="J382" s="628"/>
      <c r="K382" s="628"/>
      <c r="L382" s="602"/>
      <c r="M382" s="604"/>
      <c r="N382" s="600"/>
      <c r="O382" s="600"/>
      <c r="P382" s="601"/>
      <c r="Q382" s="600"/>
    </row>
    <row r="383" spans="1:17" x14ac:dyDescent="0.2">
      <c r="A383" s="600"/>
      <c r="B383" s="600"/>
      <c r="C383" s="600"/>
      <c r="D383" s="600"/>
      <c r="E383" s="600"/>
      <c r="F383" s="600"/>
      <c r="G383" s="600"/>
      <c r="H383" s="601"/>
      <c r="I383" s="604"/>
      <c r="J383" s="628"/>
      <c r="K383" s="628"/>
      <c r="L383" s="602"/>
      <c r="M383" s="604"/>
      <c r="N383" s="600"/>
      <c r="O383" s="600"/>
      <c r="P383" s="601"/>
      <c r="Q383" s="600"/>
    </row>
    <row r="384" spans="1:17" x14ac:dyDescent="0.2">
      <c r="A384" s="600"/>
      <c r="B384" s="600"/>
      <c r="C384" s="600"/>
      <c r="D384" s="600"/>
      <c r="E384" s="600"/>
      <c r="F384" s="600"/>
      <c r="G384" s="600"/>
      <c r="H384" s="601"/>
      <c r="I384" s="604"/>
      <c r="J384" s="628"/>
      <c r="K384" s="628"/>
      <c r="L384" s="602"/>
      <c r="M384" s="604"/>
      <c r="N384" s="600"/>
      <c r="O384" s="600"/>
      <c r="P384" s="601"/>
      <c r="Q384" s="600"/>
    </row>
    <row r="385" spans="1:17" x14ac:dyDescent="0.2">
      <c r="A385" s="600"/>
      <c r="B385" s="600"/>
      <c r="C385" s="600"/>
      <c r="D385" s="600"/>
      <c r="E385" s="600"/>
      <c r="F385" s="600"/>
      <c r="G385" s="600"/>
      <c r="H385" s="601"/>
      <c r="I385" s="604"/>
      <c r="J385" s="628"/>
      <c r="K385" s="628"/>
      <c r="L385" s="602"/>
      <c r="M385" s="604"/>
      <c r="N385" s="600"/>
      <c r="O385" s="600"/>
      <c r="P385" s="601"/>
      <c r="Q385" s="600"/>
    </row>
    <row r="386" spans="1:17" x14ac:dyDescent="0.2">
      <c r="A386" s="600"/>
      <c r="B386" s="600"/>
      <c r="C386" s="600"/>
      <c r="D386" s="600"/>
      <c r="E386" s="600"/>
      <c r="F386" s="600"/>
      <c r="G386" s="600"/>
      <c r="H386" s="601"/>
      <c r="I386" s="604"/>
      <c r="J386" s="628"/>
      <c r="K386" s="628"/>
      <c r="L386" s="602"/>
      <c r="M386" s="604"/>
      <c r="N386" s="600"/>
      <c r="O386" s="600"/>
      <c r="P386" s="601"/>
      <c r="Q386" s="600"/>
    </row>
    <row r="387" spans="1:17" x14ac:dyDescent="0.2">
      <c r="A387" s="600"/>
      <c r="B387" s="600"/>
      <c r="C387" s="600"/>
      <c r="D387" s="600"/>
      <c r="E387" s="600"/>
      <c r="F387" s="600"/>
      <c r="G387" s="600"/>
      <c r="H387" s="601"/>
      <c r="I387" s="604"/>
      <c r="J387" s="628"/>
      <c r="K387" s="628"/>
      <c r="L387" s="602"/>
      <c r="M387" s="604"/>
      <c r="N387" s="600"/>
      <c r="O387" s="600"/>
      <c r="P387" s="601"/>
      <c r="Q387" s="600"/>
    </row>
    <row r="388" spans="1:17" x14ac:dyDescent="0.2">
      <c r="A388" s="600"/>
      <c r="B388" s="600"/>
      <c r="C388" s="600"/>
      <c r="D388" s="600"/>
      <c r="E388" s="600"/>
      <c r="F388" s="600"/>
      <c r="G388" s="600"/>
      <c r="H388" s="601"/>
      <c r="I388" s="604"/>
      <c r="J388" s="628"/>
      <c r="K388" s="628"/>
      <c r="L388" s="602"/>
      <c r="M388" s="604"/>
      <c r="N388" s="600"/>
      <c r="O388" s="600"/>
      <c r="P388" s="601"/>
      <c r="Q388" s="600"/>
    </row>
    <row r="389" spans="1:17" x14ac:dyDescent="0.2">
      <c r="A389" s="600"/>
      <c r="B389" s="600"/>
      <c r="C389" s="600"/>
      <c r="D389" s="600"/>
      <c r="E389" s="600"/>
      <c r="F389" s="600"/>
      <c r="G389" s="600"/>
      <c r="H389" s="601"/>
      <c r="I389" s="604"/>
      <c r="J389" s="628"/>
      <c r="K389" s="628"/>
      <c r="L389" s="602"/>
      <c r="M389" s="604"/>
      <c r="N389" s="600"/>
      <c r="O389" s="600"/>
      <c r="P389" s="601"/>
      <c r="Q389" s="600"/>
    </row>
    <row r="390" spans="1:17" x14ac:dyDescent="0.2">
      <c r="A390" s="600"/>
      <c r="B390" s="600"/>
      <c r="C390" s="600"/>
      <c r="D390" s="600"/>
      <c r="E390" s="600"/>
      <c r="F390" s="600"/>
      <c r="G390" s="600"/>
      <c r="H390" s="601"/>
      <c r="I390" s="604"/>
      <c r="J390" s="628"/>
      <c r="K390" s="628"/>
      <c r="L390" s="602"/>
      <c r="M390" s="604"/>
      <c r="N390" s="600"/>
      <c r="O390" s="600"/>
      <c r="P390" s="601"/>
      <c r="Q390" s="600"/>
    </row>
    <row r="391" spans="1:17" x14ac:dyDescent="0.2">
      <c r="A391" s="600"/>
      <c r="B391" s="600"/>
      <c r="C391" s="600"/>
      <c r="D391" s="600"/>
      <c r="E391" s="600"/>
      <c r="F391" s="600"/>
      <c r="G391" s="600"/>
      <c r="H391" s="601"/>
      <c r="I391" s="604"/>
      <c r="J391" s="628"/>
      <c r="K391" s="628"/>
      <c r="L391" s="602"/>
      <c r="M391" s="604"/>
      <c r="N391" s="600"/>
      <c r="O391" s="600"/>
      <c r="P391" s="601"/>
      <c r="Q391" s="600"/>
    </row>
    <row r="392" spans="1:17" x14ac:dyDescent="0.2">
      <c r="A392" s="600"/>
      <c r="B392" s="600"/>
      <c r="C392" s="600"/>
      <c r="D392" s="600"/>
      <c r="E392" s="600"/>
      <c r="F392" s="600"/>
      <c r="G392" s="600"/>
      <c r="H392" s="601"/>
      <c r="I392" s="604"/>
      <c r="J392" s="628"/>
      <c r="K392" s="628"/>
      <c r="L392" s="602"/>
      <c r="M392" s="604"/>
      <c r="N392" s="600"/>
      <c r="O392" s="600"/>
      <c r="P392" s="601"/>
      <c r="Q392" s="600"/>
    </row>
    <row r="393" spans="1:17" x14ac:dyDescent="0.2">
      <c r="A393" s="600"/>
      <c r="B393" s="600"/>
      <c r="C393" s="600"/>
      <c r="D393" s="600"/>
      <c r="E393" s="600"/>
      <c r="F393" s="600"/>
      <c r="G393" s="600"/>
      <c r="H393" s="601"/>
      <c r="I393" s="604"/>
      <c r="J393" s="628"/>
      <c r="K393" s="628"/>
      <c r="L393" s="602"/>
      <c r="M393" s="604"/>
      <c r="N393" s="600"/>
      <c r="O393" s="600"/>
      <c r="P393" s="601"/>
      <c r="Q393" s="600"/>
    </row>
    <row r="394" spans="1:17" x14ac:dyDescent="0.2">
      <c r="A394" s="600"/>
      <c r="B394" s="600"/>
      <c r="C394" s="600"/>
      <c r="D394" s="600"/>
      <c r="E394" s="600"/>
      <c r="F394" s="600"/>
      <c r="G394" s="600"/>
      <c r="H394" s="601"/>
      <c r="I394" s="604"/>
      <c r="J394" s="628"/>
      <c r="K394" s="628"/>
      <c r="L394" s="602"/>
      <c r="M394" s="604"/>
      <c r="N394" s="600"/>
      <c r="O394" s="600"/>
      <c r="P394" s="601"/>
      <c r="Q394" s="600"/>
    </row>
    <row r="395" spans="1:17" x14ac:dyDescent="0.2">
      <c r="A395" s="600"/>
      <c r="B395" s="600"/>
      <c r="C395" s="600"/>
      <c r="D395" s="600"/>
      <c r="E395" s="600"/>
      <c r="F395" s="600"/>
      <c r="G395" s="600"/>
      <c r="H395" s="601"/>
      <c r="I395" s="604"/>
      <c r="J395" s="628"/>
      <c r="K395" s="628"/>
      <c r="L395" s="602"/>
      <c r="M395" s="604"/>
      <c r="N395" s="600"/>
      <c r="O395" s="600"/>
      <c r="P395" s="601"/>
      <c r="Q395" s="600"/>
    </row>
    <row r="396" spans="1:17" x14ac:dyDescent="0.2">
      <c r="A396" s="600"/>
      <c r="B396" s="600"/>
      <c r="C396" s="600"/>
      <c r="D396" s="600"/>
      <c r="E396" s="600"/>
      <c r="F396" s="600"/>
      <c r="G396" s="600"/>
      <c r="H396" s="601"/>
      <c r="I396" s="604"/>
      <c r="J396" s="628"/>
      <c r="K396" s="628"/>
      <c r="L396" s="602"/>
      <c r="M396" s="604"/>
      <c r="N396" s="600"/>
      <c r="O396" s="600"/>
      <c r="P396" s="601"/>
      <c r="Q396" s="600"/>
    </row>
    <row r="397" spans="1:17" x14ac:dyDescent="0.2">
      <c r="A397" s="600"/>
      <c r="B397" s="600"/>
      <c r="C397" s="600"/>
      <c r="D397" s="600"/>
      <c r="E397" s="600"/>
      <c r="F397" s="600"/>
      <c r="G397" s="600"/>
      <c r="H397" s="601"/>
      <c r="I397" s="604"/>
      <c r="J397" s="628"/>
      <c r="K397" s="628"/>
      <c r="L397" s="602"/>
      <c r="M397" s="604"/>
      <c r="N397" s="600"/>
      <c r="O397" s="600"/>
      <c r="P397" s="601"/>
      <c r="Q397" s="600"/>
    </row>
    <row r="398" spans="1:17" x14ac:dyDescent="0.2">
      <c r="A398" s="600"/>
      <c r="B398" s="600"/>
      <c r="C398" s="600"/>
      <c r="D398" s="600"/>
      <c r="E398" s="600"/>
      <c r="F398" s="600"/>
      <c r="G398" s="600"/>
      <c r="H398" s="601"/>
      <c r="I398" s="604"/>
      <c r="J398" s="628"/>
      <c r="K398" s="628"/>
      <c r="L398" s="602"/>
      <c r="M398" s="604"/>
      <c r="N398" s="600"/>
      <c r="O398" s="600"/>
      <c r="P398" s="601"/>
      <c r="Q398" s="600"/>
    </row>
    <row r="399" spans="1:17" x14ac:dyDescent="0.2">
      <c r="A399" s="600"/>
      <c r="B399" s="600"/>
      <c r="C399" s="600"/>
      <c r="D399" s="600"/>
      <c r="E399" s="600"/>
      <c r="F399" s="600"/>
      <c r="G399" s="600"/>
      <c r="H399" s="601"/>
      <c r="I399" s="604"/>
      <c r="J399" s="628"/>
      <c r="K399" s="628"/>
      <c r="L399" s="602"/>
      <c r="M399" s="604"/>
      <c r="N399" s="600"/>
      <c r="O399" s="600"/>
      <c r="P399" s="601"/>
      <c r="Q399" s="600"/>
    </row>
    <row r="400" spans="1:17" x14ac:dyDescent="0.2">
      <c r="A400" s="600"/>
      <c r="B400" s="600"/>
      <c r="C400" s="600"/>
      <c r="D400" s="600"/>
      <c r="E400" s="600"/>
      <c r="F400" s="600"/>
      <c r="G400" s="600"/>
      <c r="H400" s="601"/>
      <c r="I400" s="604"/>
      <c r="J400" s="628"/>
      <c r="K400" s="628"/>
      <c r="L400" s="602"/>
      <c r="M400" s="604"/>
      <c r="N400" s="600"/>
      <c r="O400" s="600"/>
      <c r="P400" s="601"/>
      <c r="Q400" s="600"/>
    </row>
    <row r="401" spans="1:17" x14ac:dyDescent="0.2">
      <c r="A401" s="600"/>
      <c r="B401" s="600"/>
      <c r="C401" s="600"/>
      <c r="D401" s="600"/>
      <c r="E401" s="600"/>
      <c r="F401" s="600"/>
      <c r="G401" s="600"/>
      <c r="H401" s="601"/>
      <c r="I401" s="604"/>
      <c r="J401" s="628"/>
      <c r="K401" s="628"/>
      <c r="L401" s="602"/>
      <c r="M401" s="604"/>
      <c r="N401" s="600"/>
      <c r="O401" s="600"/>
      <c r="P401" s="601"/>
      <c r="Q401" s="600"/>
    </row>
    <row r="402" spans="1:17" x14ac:dyDescent="0.2">
      <c r="A402" s="600"/>
      <c r="B402" s="600"/>
      <c r="C402" s="600"/>
      <c r="D402" s="600"/>
      <c r="E402" s="600"/>
      <c r="F402" s="600"/>
      <c r="G402" s="600"/>
      <c r="H402" s="601"/>
      <c r="I402" s="604"/>
      <c r="J402" s="628"/>
      <c r="K402" s="628"/>
      <c r="L402" s="602"/>
      <c r="M402" s="604"/>
      <c r="N402" s="600"/>
      <c r="O402" s="600"/>
      <c r="P402" s="601"/>
      <c r="Q402" s="600"/>
    </row>
    <row r="403" spans="1:17" x14ac:dyDescent="0.2">
      <c r="A403" s="600"/>
      <c r="B403" s="600"/>
      <c r="C403" s="600"/>
      <c r="D403" s="600"/>
      <c r="E403" s="600"/>
      <c r="F403" s="600"/>
      <c r="G403" s="600"/>
      <c r="H403" s="601"/>
      <c r="I403" s="604"/>
      <c r="J403" s="628"/>
      <c r="K403" s="628"/>
      <c r="L403" s="602"/>
      <c r="M403" s="604"/>
      <c r="N403" s="600"/>
      <c r="O403" s="600"/>
      <c r="P403" s="601"/>
      <c r="Q403" s="600"/>
    </row>
    <row r="404" spans="1:17" x14ac:dyDescent="0.2">
      <c r="A404" s="600"/>
      <c r="B404" s="600"/>
      <c r="C404" s="600"/>
      <c r="D404" s="600"/>
      <c r="E404" s="600"/>
      <c r="F404" s="600"/>
      <c r="G404" s="600"/>
      <c r="H404" s="601"/>
      <c r="I404" s="604"/>
      <c r="J404" s="628"/>
      <c r="K404" s="628"/>
      <c r="L404" s="602"/>
      <c r="M404" s="604"/>
      <c r="N404" s="600"/>
      <c r="O404" s="600"/>
      <c r="P404" s="601"/>
      <c r="Q404" s="600"/>
    </row>
    <row r="405" spans="1:17" x14ac:dyDescent="0.2">
      <c r="A405" s="600"/>
      <c r="B405" s="600"/>
      <c r="C405" s="600"/>
      <c r="D405" s="600"/>
      <c r="E405" s="600"/>
      <c r="F405" s="600"/>
      <c r="G405" s="600"/>
      <c r="H405" s="601"/>
      <c r="I405" s="604"/>
      <c r="J405" s="628"/>
      <c r="K405" s="628"/>
      <c r="L405" s="602"/>
      <c r="M405" s="604"/>
      <c r="N405" s="600"/>
      <c r="O405" s="600"/>
      <c r="P405" s="601"/>
      <c r="Q405" s="600"/>
    </row>
    <row r="406" spans="1:17" x14ac:dyDescent="0.2">
      <c r="A406" s="600"/>
      <c r="B406" s="600"/>
      <c r="C406" s="600"/>
      <c r="D406" s="600"/>
      <c r="E406" s="600"/>
      <c r="F406" s="600"/>
      <c r="G406" s="600"/>
      <c r="H406" s="601"/>
      <c r="I406" s="604"/>
      <c r="J406" s="628"/>
      <c r="K406" s="628"/>
      <c r="L406" s="602"/>
      <c r="M406" s="604"/>
      <c r="N406" s="600"/>
      <c r="O406" s="600"/>
      <c r="P406" s="601"/>
      <c r="Q406" s="600"/>
    </row>
    <row r="407" spans="1:17" x14ac:dyDescent="0.2">
      <c r="A407" s="600"/>
      <c r="B407" s="600"/>
      <c r="C407" s="600"/>
      <c r="D407" s="600"/>
      <c r="E407" s="600"/>
      <c r="F407" s="600"/>
      <c r="G407" s="600"/>
      <c r="H407" s="601"/>
      <c r="I407" s="604"/>
      <c r="J407" s="628"/>
      <c r="K407" s="628"/>
      <c r="L407" s="602"/>
      <c r="M407" s="604"/>
      <c r="N407" s="600"/>
      <c r="O407" s="600"/>
      <c r="P407" s="601"/>
      <c r="Q407" s="600"/>
    </row>
    <row r="408" spans="1:17" x14ac:dyDescent="0.2">
      <c r="A408" s="600"/>
      <c r="B408" s="600"/>
      <c r="C408" s="600"/>
      <c r="D408" s="600"/>
      <c r="E408" s="600"/>
      <c r="F408" s="600"/>
      <c r="G408" s="600"/>
      <c r="H408" s="601"/>
      <c r="I408" s="604"/>
      <c r="J408" s="628"/>
      <c r="K408" s="628"/>
      <c r="L408" s="602"/>
      <c r="M408" s="604"/>
      <c r="N408" s="600"/>
      <c r="O408" s="600"/>
      <c r="P408" s="601"/>
      <c r="Q408" s="600"/>
    </row>
    <row r="409" spans="1:17" x14ac:dyDescent="0.2">
      <c r="A409" s="600"/>
      <c r="B409" s="600"/>
      <c r="C409" s="600"/>
      <c r="D409" s="600"/>
      <c r="E409" s="600"/>
      <c r="F409" s="600"/>
      <c r="G409" s="600"/>
      <c r="H409" s="601"/>
      <c r="I409" s="604"/>
      <c r="J409" s="628"/>
      <c r="K409" s="628"/>
      <c r="L409" s="602"/>
      <c r="M409" s="604"/>
      <c r="N409" s="600"/>
      <c r="O409" s="600"/>
      <c r="P409" s="601"/>
      <c r="Q409" s="600"/>
    </row>
    <row r="410" spans="1:17" x14ac:dyDescent="0.2">
      <c r="A410" s="600"/>
      <c r="B410" s="600"/>
      <c r="C410" s="600"/>
      <c r="D410" s="600"/>
      <c r="E410" s="600"/>
      <c r="F410" s="600"/>
      <c r="G410" s="600"/>
      <c r="H410" s="601"/>
      <c r="I410" s="604"/>
      <c r="J410" s="628"/>
      <c r="K410" s="628"/>
      <c r="L410" s="602"/>
      <c r="M410" s="604"/>
      <c r="N410" s="600"/>
      <c r="O410" s="600"/>
      <c r="P410" s="601"/>
      <c r="Q410" s="600"/>
    </row>
    <row r="411" spans="1:17" x14ac:dyDescent="0.2">
      <c r="A411" s="600"/>
      <c r="B411" s="600"/>
      <c r="C411" s="600"/>
      <c r="D411" s="600"/>
      <c r="E411" s="600"/>
      <c r="F411" s="600"/>
      <c r="G411" s="600"/>
      <c r="H411" s="601"/>
      <c r="I411" s="604"/>
      <c r="J411" s="628"/>
      <c r="K411" s="628"/>
      <c r="L411" s="602"/>
      <c r="M411" s="604"/>
      <c r="N411" s="600"/>
      <c r="O411" s="600"/>
      <c r="P411" s="601"/>
      <c r="Q411" s="600"/>
    </row>
    <row r="412" spans="1:17" x14ac:dyDescent="0.2">
      <c r="A412" s="600"/>
      <c r="B412" s="600"/>
      <c r="C412" s="600"/>
      <c r="D412" s="600"/>
      <c r="E412" s="600"/>
      <c r="F412" s="600"/>
      <c r="G412" s="600"/>
      <c r="H412" s="601"/>
      <c r="I412" s="604"/>
      <c r="J412" s="628"/>
      <c r="K412" s="628"/>
      <c r="L412" s="602"/>
      <c r="M412" s="604"/>
      <c r="N412" s="600"/>
      <c r="O412" s="600"/>
      <c r="P412" s="601"/>
      <c r="Q412" s="600"/>
    </row>
    <row r="413" spans="1:17" x14ac:dyDescent="0.2">
      <c r="A413" s="600"/>
      <c r="B413" s="600"/>
      <c r="C413" s="600"/>
      <c r="D413" s="600"/>
      <c r="E413" s="600"/>
      <c r="F413" s="600"/>
      <c r="G413" s="600"/>
      <c r="H413" s="601"/>
      <c r="I413" s="604"/>
      <c r="J413" s="628"/>
      <c r="K413" s="628"/>
      <c r="L413" s="602"/>
      <c r="M413" s="604"/>
      <c r="N413" s="600"/>
      <c r="O413" s="600"/>
      <c r="P413" s="601"/>
      <c r="Q413" s="600"/>
    </row>
    <row r="414" spans="1:17" x14ac:dyDescent="0.2">
      <c r="A414" s="600"/>
      <c r="B414" s="600"/>
      <c r="C414" s="600"/>
      <c r="D414" s="600"/>
      <c r="E414" s="600"/>
      <c r="F414" s="600"/>
      <c r="G414" s="600"/>
      <c r="H414" s="601"/>
      <c r="I414" s="604"/>
      <c r="J414" s="628"/>
      <c r="K414" s="628"/>
      <c r="L414" s="602"/>
      <c r="M414" s="604"/>
      <c r="N414" s="600"/>
      <c r="O414" s="600"/>
      <c r="P414" s="601"/>
      <c r="Q414" s="600"/>
    </row>
    <row r="415" spans="1:17" x14ac:dyDescent="0.2">
      <c r="A415" s="600"/>
      <c r="B415" s="600"/>
      <c r="C415" s="600"/>
      <c r="D415" s="600"/>
      <c r="E415" s="600"/>
      <c r="F415" s="600"/>
      <c r="G415" s="600"/>
      <c r="H415" s="601"/>
      <c r="I415" s="604"/>
      <c r="J415" s="628"/>
      <c r="K415" s="628"/>
      <c r="L415" s="602"/>
      <c r="M415" s="604"/>
      <c r="N415" s="600"/>
      <c r="O415" s="600"/>
      <c r="P415" s="601"/>
      <c r="Q415" s="600"/>
    </row>
    <row r="416" spans="1:17" x14ac:dyDescent="0.2">
      <c r="A416" s="600"/>
      <c r="B416" s="600"/>
      <c r="C416" s="600"/>
      <c r="D416" s="600"/>
      <c r="E416" s="600"/>
      <c r="F416" s="600"/>
      <c r="G416" s="600"/>
      <c r="H416" s="601"/>
      <c r="I416" s="604"/>
      <c r="J416" s="628"/>
      <c r="K416" s="628"/>
      <c r="L416" s="602"/>
      <c r="M416" s="604"/>
      <c r="N416" s="600"/>
      <c r="O416" s="600"/>
      <c r="P416" s="601"/>
      <c r="Q416" s="600"/>
    </row>
    <row r="417" spans="1:17" x14ac:dyDescent="0.2">
      <c r="A417" s="600"/>
      <c r="B417" s="600"/>
      <c r="C417" s="600"/>
      <c r="D417" s="600"/>
      <c r="E417" s="600"/>
      <c r="F417" s="600"/>
      <c r="G417" s="600"/>
      <c r="H417" s="601"/>
      <c r="I417" s="604"/>
      <c r="J417" s="628"/>
      <c r="K417" s="628"/>
      <c r="L417" s="602"/>
      <c r="M417" s="604"/>
      <c r="N417" s="600"/>
      <c r="O417" s="600"/>
      <c r="P417" s="601"/>
      <c r="Q417" s="600"/>
    </row>
    <row r="418" spans="1:17" x14ac:dyDescent="0.2">
      <c r="A418" s="600"/>
      <c r="B418" s="600"/>
      <c r="C418" s="600"/>
      <c r="D418" s="600"/>
      <c r="E418" s="600"/>
      <c r="F418" s="600"/>
      <c r="G418" s="600"/>
      <c r="H418" s="601"/>
      <c r="I418" s="604"/>
      <c r="J418" s="628"/>
      <c r="K418" s="628"/>
      <c r="L418" s="602"/>
      <c r="M418" s="604"/>
      <c r="N418" s="600"/>
      <c r="O418" s="600"/>
      <c r="P418" s="601"/>
      <c r="Q418" s="600"/>
    </row>
    <row r="419" spans="1:17" x14ac:dyDescent="0.2">
      <c r="A419" s="600"/>
      <c r="B419" s="600"/>
      <c r="C419" s="600"/>
      <c r="D419" s="600"/>
      <c r="E419" s="600"/>
      <c r="F419" s="600"/>
      <c r="G419" s="600"/>
      <c r="H419" s="601"/>
      <c r="I419" s="604"/>
      <c r="J419" s="628"/>
      <c r="K419" s="628"/>
      <c r="L419" s="602"/>
      <c r="M419" s="604"/>
      <c r="N419" s="600"/>
      <c r="O419" s="600"/>
      <c r="P419" s="601"/>
      <c r="Q419" s="600"/>
    </row>
    <row r="420" spans="1:17" x14ac:dyDescent="0.2">
      <c r="A420" s="600"/>
      <c r="B420" s="600"/>
      <c r="C420" s="600"/>
      <c r="D420" s="600"/>
      <c r="E420" s="600"/>
      <c r="F420" s="600"/>
      <c r="G420" s="600"/>
      <c r="H420" s="601"/>
      <c r="I420" s="604"/>
      <c r="J420" s="628"/>
      <c r="K420" s="628"/>
      <c r="L420" s="602"/>
      <c r="M420" s="604"/>
      <c r="N420" s="600"/>
      <c r="O420" s="600"/>
      <c r="P420" s="601"/>
      <c r="Q420" s="600"/>
    </row>
    <row r="421" spans="1:17" x14ac:dyDescent="0.2">
      <c r="A421" s="600"/>
      <c r="B421" s="600"/>
      <c r="C421" s="600"/>
      <c r="D421" s="600"/>
      <c r="E421" s="600"/>
      <c r="F421" s="600"/>
      <c r="G421" s="600"/>
      <c r="H421" s="601"/>
      <c r="I421" s="604"/>
      <c r="J421" s="628"/>
      <c r="K421" s="628"/>
      <c r="L421" s="602"/>
      <c r="M421" s="604"/>
      <c r="N421" s="600"/>
      <c r="O421" s="600"/>
      <c r="P421" s="601"/>
      <c r="Q421" s="600"/>
    </row>
    <row r="422" spans="1:17" x14ac:dyDescent="0.2">
      <c r="A422" s="600"/>
      <c r="B422" s="600"/>
      <c r="C422" s="600"/>
      <c r="D422" s="600"/>
      <c r="E422" s="600"/>
      <c r="F422" s="600"/>
      <c r="G422" s="600"/>
      <c r="H422" s="601"/>
      <c r="I422" s="604"/>
      <c r="J422" s="628"/>
      <c r="K422" s="628"/>
      <c r="L422" s="602"/>
      <c r="M422" s="604"/>
      <c r="N422" s="600"/>
      <c r="O422" s="600"/>
      <c r="P422" s="601"/>
      <c r="Q422" s="600"/>
    </row>
    <row r="423" spans="1:17" x14ac:dyDescent="0.2">
      <c r="A423" s="600"/>
      <c r="B423" s="600"/>
      <c r="C423" s="600"/>
      <c r="D423" s="600"/>
      <c r="E423" s="600"/>
      <c r="F423" s="600"/>
      <c r="G423" s="600"/>
      <c r="H423" s="601"/>
      <c r="I423" s="604"/>
      <c r="J423" s="628"/>
      <c r="K423" s="628"/>
      <c r="L423" s="602"/>
      <c r="M423" s="604"/>
      <c r="N423" s="600"/>
      <c r="O423" s="600"/>
      <c r="P423" s="601"/>
      <c r="Q423" s="600"/>
    </row>
    <row r="424" spans="1:17" x14ac:dyDescent="0.2">
      <c r="A424" s="600"/>
      <c r="B424" s="600"/>
      <c r="C424" s="600"/>
      <c r="D424" s="600"/>
      <c r="E424" s="600"/>
      <c r="F424" s="600"/>
      <c r="G424" s="600"/>
      <c r="H424" s="601"/>
      <c r="I424" s="604"/>
      <c r="J424" s="628"/>
      <c r="K424" s="628"/>
      <c r="L424" s="602"/>
      <c r="M424" s="604"/>
      <c r="N424" s="600"/>
      <c r="O424" s="600"/>
      <c r="P424" s="601"/>
      <c r="Q424" s="600"/>
    </row>
    <row r="425" spans="1:17" x14ac:dyDescent="0.2">
      <c r="A425" s="600"/>
      <c r="B425" s="600"/>
      <c r="C425" s="600"/>
      <c r="D425" s="600"/>
      <c r="E425" s="600"/>
      <c r="F425" s="600"/>
      <c r="G425" s="600"/>
      <c r="H425" s="601"/>
      <c r="I425" s="604"/>
      <c r="J425" s="628"/>
      <c r="K425" s="628"/>
      <c r="L425" s="602"/>
      <c r="M425" s="604"/>
      <c r="N425" s="600"/>
      <c r="O425" s="600"/>
      <c r="P425" s="601"/>
      <c r="Q425" s="600"/>
    </row>
    <row r="426" spans="1:17" x14ac:dyDescent="0.2">
      <c r="A426" s="600"/>
      <c r="B426" s="600"/>
      <c r="C426" s="600"/>
      <c r="D426" s="600"/>
      <c r="E426" s="600"/>
      <c r="F426" s="600"/>
      <c r="G426" s="600"/>
      <c r="H426" s="601"/>
      <c r="I426" s="604"/>
      <c r="J426" s="628"/>
      <c r="K426" s="628"/>
      <c r="L426" s="602"/>
      <c r="M426" s="604"/>
      <c r="N426" s="600"/>
      <c r="O426" s="600"/>
      <c r="P426" s="601"/>
      <c r="Q426" s="600"/>
    </row>
    <row r="427" spans="1:17" x14ac:dyDescent="0.2">
      <c r="A427" s="600"/>
      <c r="B427" s="600"/>
      <c r="C427" s="600"/>
      <c r="D427" s="600"/>
      <c r="E427" s="600"/>
      <c r="F427" s="600"/>
      <c r="G427" s="600"/>
      <c r="H427" s="601"/>
      <c r="I427" s="604"/>
      <c r="J427" s="628"/>
      <c r="K427" s="628"/>
      <c r="L427" s="602"/>
      <c r="M427" s="604"/>
      <c r="N427" s="600"/>
      <c r="O427" s="600"/>
      <c r="P427" s="601"/>
      <c r="Q427" s="600"/>
    </row>
    <row r="428" spans="1:17" x14ac:dyDescent="0.2">
      <c r="A428" s="600"/>
      <c r="B428" s="600"/>
      <c r="C428" s="600"/>
      <c r="D428" s="600"/>
      <c r="E428" s="600"/>
      <c r="F428" s="600"/>
      <c r="G428" s="600"/>
      <c r="H428" s="601"/>
      <c r="I428" s="604"/>
      <c r="J428" s="628"/>
      <c r="K428" s="628"/>
      <c r="L428" s="602"/>
      <c r="M428" s="604"/>
      <c r="N428" s="600"/>
      <c r="O428" s="600"/>
      <c r="P428" s="601"/>
      <c r="Q428" s="600"/>
    </row>
    <row r="429" spans="1:17" x14ac:dyDescent="0.2">
      <c r="A429" s="600"/>
      <c r="B429" s="600"/>
      <c r="C429" s="600"/>
      <c r="D429" s="600"/>
      <c r="E429" s="600"/>
      <c r="F429" s="600"/>
      <c r="G429" s="600"/>
      <c r="H429" s="601"/>
      <c r="I429" s="604"/>
      <c r="J429" s="628"/>
      <c r="K429" s="628"/>
      <c r="L429" s="602"/>
      <c r="M429" s="604"/>
      <c r="N429" s="600"/>
      <c r="O429" s="600"/>
      <c r="P429" s="601"/>
      <c r="Q429" s="600"/>
    </row>
    <row r="430" spans="1:17" x14ac:dyDescent="0.2">
      <c r="A430" s="600"/>
      <c r="B430" s="600"/>
      <c r="C430" s="600"/>
      <c r="D430" s="600"/>
      <c r="E430" s="600"/>
      <c r="F430" s="600"/>
      <c r="G430" s="600"/>
      <c r="H430" s="601"/>
      <c r="I430" s="604"/>
      <c r="J430" s="628"/>
      <c r="K430" s="628"/>
      <c r="L430" s="602"/>
      <c r="M430" s="604"/>
      <c r="N430" s="600"/>
      <c r="O430" s="600"/>
      <c r="P430" s="601"/>
      <c r="Q430" s="600"/>
    </row>
    <row r="431" spans="1:17" x14ac:dyDescent="0.2">
      <c r="A431" s="600"/>
      <c r="B431" s="600"/>
      <c r="C431" s="600"/>
      <c r="D431" s="600"/>
      <c r="E431" s="600"/>
      <c r="F431" s="600"/>
      <c r="G431" s="600"/>
      <c r="H431" s="601"/>
      <c r="I431" s="604"/>
      <c r="J431" s="628"/>
      <c r="K431" s="628"/>
      <c r="L431" s="602"/>
      <c r="M431" s="604"/>
      <c r="N431" s="600"/>
      <c r="O431" s="600"/>
      <c r="P431" s="601"/>
      <c r="Q431" s="600"/>
    </row>
    <row r="432" spans="1:17" x14ac:dyDescent="0.2">
      <c r="A432" s="600"/>
      <c r="B432" s="600"/>
      <c r="C432" s="600"/>
      <c r="D432" s="600"/>
      <c r="E432" s="600"/>
      <c r="F432" s="600"/>
      <c r="G432" s="600"/>
      <c r="H432" s="601"/>
      <c r="I432" s="604"/>
      <c r="J432" s="628"/>
      <c r="K432" s="628"/>
      <c r="L432" s="602"/>
      <c r="M432" s="604"/>
      <c r="N432" s="600"/>
      <c r="O432" s="600"/>
      <c r="P432" s="601"/>
      <c r="Q432" s="600"/>
    </row>
    <row r="433" spans="1:17" x14ac:dyDescent="0.2">
      <c r="A433" s="600"/>
      <c r="B433" s="600"/>
      <c r="C433" s="600"/>
      <c r="D433" s="600"/>
      <c r="E433" s="600"/>
      <c r="F433" s="600"/>
      <c r="G433" s="600"/>
      <c r="H433" s="601"/>
      <c r="I433" s="604"/>
      <c r="J433" s="628"/>
      <c r="K433" s="628"/>
      <c r="L433" s="602"/>
      <c r="M433" s="604"/>
      <c r="N433" s="600"/>
      <c r="O433" s="600"/>
      <c r="P433" s="601"/>
      <c r="Q433" s="600"/>
    </row>
    <row r="434" spans="1:17" x14ac:dyDescent="0.2">
      <c r="A434" s="600"/>
      <c r="B434" s="600"/>
      <c r="C434" s="600"/>
      <c r="D434" s="600"/>
      <c r="E434" s="600"/>
      <c r="F434" s="600"/>
      <c r="G434" s="600"/>
      <c r="H434" s="601"/>
      <c r="I434" s="604"/>
      <c r="J434" s="628"/>
      <c r="K434" s="628"/>
      <c r="L434" s="602"/>
      <c r="M434" s="604"/>
      <c r="N434" s="600"/>
      <c r="O434" s="600"/>
      <c r="P434" s="601"/>
      <c r="Q434" s="600"/>
    </row>
    <row r="435" spans="1:17" x14ac:dyDescent="0.2">
      <c r="A435" s="600"/>
      <c r="B435" s="600"/>
      <c r="C435" s="600"/>
      <c r="D435" s="600"/>
      <c r="E435" s="600"/>
      <c r="F435" s="600"/>
      <c r="G435" s="600"/>
      <c r="H435" s="601"/>
      <c r="I435" s="604"/>
      <c r="J435" s="628"/>
      <c r="K435" s="628"/>
      <c r="L435" s="602"/>
      <c r="M435" s="604"/>
      <c r="N435" s="600"/>
      <c r="O435" s="600"/>
      <c r="P435" s="601"/>
      <c r="Q435" s="600"/>
    </row>
    <row r="436" spans="1:17" x14ac:dyDescent="0.2">
      <c r="A436" s="600"/>
      <c r="B436" s="600"/>
      <c r="C436" s="600"/>
      <c r="D436" s="600"/>
      <c r="E436" s="600"/>
      <c r="F436" s="600"/>
      <c r="G436" s="600"/>
      <c r="H436" s="601"/>
      <c r="I436" s="604"/>
      <c r="J436" s="628"/>
      <c r="K436" s="628"/>
      <c r="L436" s="602"/>
      <c r="M436" s="604"/>
      <c r="N436" s="600"/>
      <c r="O436" s="600"/>
      <c r="P436" s="601"/>
      <c r="Q436" s="600"/>
    </row>
    <row r="437" spans="1:17" x14ac:dyDescent="0.2">
      <c r="A437" s="600"/>
      <c r="B437" s="600"/>
      <c r="C437" s="600"/>
      <c r="D437" s="600"/>
      <c r="E437" s="600"/>
      <c r="F437" s="600"/>
      <c r="G437" s="600"/>
      <c r="H437" s="601"/>
      <c r="I437" s="604"/>
      <c r="J437" s="628"/>
      <c r="K437" s="628"/>
      <c r="L437" s="602"/>
      <c r="M437" s="604"/>
      <c r="N437" s="600"/>
      <c r="O437" s="600"/>
      <c r="P437" s="601"/>
      <c r="Q437" s="600"/>
    </row>
    <row r="438" spans="1:17" x14ac:dyDescent="0.2">
      <c r="A438" s="600"/>
      <c r="B438" s="600"/>
      <c r="C438" s="600"/>
      <c r="D438" s="600"/>
      <c r="E438" s="600"/>
      <c r="F438" s="600"/>
      <c r="G438" s="600"/>
      <c r="H438" s="601"/>
      <c r="I438" s="604"/>
      <c r="J438" s="628"/>
      <c r="K438" s="628"/>
      <c r="L438" s="602"/>
      <c r="M438" s="604"/>
      <c r="N438" s="600"/>
      <c r="O438" s="600"/>
      <c r="P438" s="601"/>
      <c r="Q438" s="600"/>
    </row>
    <row r="439" spans="1:17" x14ac:dyDescent="0.2">
      <c r="A439" s="600"/>
      <c r="B439" s="600"/>
      <c r="C439" s="600"/>
      <c r="D439" s="600"/>
      <c r="E439" s="600"/>
      <c r="F439" s="600"/>
      <c r="G439" s="600"/>
      <c r="H439" s="601"/>
      <c r="I439" s="604"/>
      <c r="J439" s="628"/>
      <c r="K439" s="628"/>
      <c r="L439" s="602"/>
      <c r="M439" s="604"/>
      <c r="N439" s="600"/>
      <c r="O439" s="600"/>
      <c r="P439" s="601"/>
      <c r="Q439" s="600"/>
    </row>
    <row r="440" spans="1:17" x14ac:dyDescent="0.2">
      <c r="A440" s="600"/>
      <c r="B440" s="600"/>
      <c r="C440" s="600"/>
      <c r="D440" s="600"/>
      <c r="E440" s="600"/>
      <c r="F440" s="600"/>
      <c r="G440" s="600"/>
      <c r="H440" s="601"/>
      <c r="I440" s="604"/>
      <c r="J440" s="628"/>
      <c r="K440" s="628"/>
      <c r="L440" s="602"/>
      <c r="M440" s="604"/>
      <c r="N440" s="600"/>
      <c r="O440" s="600"/>
      <c r="P440" s="601"/>
      <c r="Q440" s="600"/>
    </row>
    <row r="441" spans="1:17" x14ac:dyDescent="0.2">
      <c r="A441" s="600"/>
      <c r="B441" s="600"/>
      <c r="C441" s="600"/>
      <c r="D441" s="600"/>
      <c r="E441" s="600"/>
      <c r="F441" s="600"/>
      <c r="G441" s="600"/>
      <c r="H441" s="601"/>
      <c r="I441" s="604"/>
      <c r="J441" s="628"/>
      <c r="K441" s="628"/>
      <c r="L441" s="602"/>
      <c r="M441" s="604"/>
      <c r="N441" s="600"/>
      <c r="O441" s="600"/>
      <c r="P441" s="601"/>
      <c r="Q441" s="600"/>
    </row>
    <row r="442" spans="1:17" x14ac:dyDescent="0.2">
      <c r="A442" s="600"/>
      <c r="B442" s="600"/>
      <c r="C442" s="600"/>
      <c r="D442" s="600"/>
      <c r="E442" s="600"/>
      <c r="F442" s="600"/>
      <c r="G442" s="600"/>
      <c r="H442" s="601"/>
      <c r="I442" s="604"/>
      <c r="J442" s="628"/>
      <c r="K442" s="628"/>
      <c r="L442" s="602"/>
      <c r="M442" s="604"/>
      <c r="N442" s="600"/>
      <c r="O442" s="600"/>
      <c r="P442" s="601"/>
      <c r="Q442" s="600"/>
    </row>
    <row r="443" spans="1:17" x14ac:dyDescent="0.2">
      <c r="A443" s="600"/>
      <c r="B443" s="600"/>
      <c r="C443" s="600"/>
      <c r="D443" s="600"/>
      <c r="E443" s="600"/>
      <c r="F443" s="600"/>
      <c r="G443" s="600"/>
      <c r="H443" s="601"/>
      <c r="I443" s="604"/>
      <c r="J443" s="628"/>
      <c r="K443" s="628"/>
      <c r="L443" s="602"/>
      <c r="M443" s="604"/>
      <c r="N443" s="600"/>
      <c r="O443" s="600"/>
      <c r="P443" s="601"/>
      <c r="Q443" s="600"/>
    </row>
    <row r="444" spans="1:17" x14ac:dyDescent="0.2">
      <c r="A444" s="600"/>
      <c r="B444" s="600"/>
      <c r="C444" s="600"/>
      <c r="D444" s="600"/>
      <c r="E444" s="600"/>
      <c r="F444" s="600"/>
      <c r="G444" s="600"/>
      <c r="H444" s="601"/>
      <c r="I444" s="604"/>
      <c r="J444" s="628"/>
      <c r="K444" s="628"/>
      <c r="L444" s="602"/>
      <c r="M444" s="604"/>
      <c r="N444" s="600"/>
      <c r="O444" s="600"/>
      <c r="P444" s="601"/>
      <c r="Q444" s="600"/>
    </row>
    <row r="445" spans="1:17" x14ac:dyDescent="0.2">
      <c r="A445" s="600"/>
      <c r="B445" s="600"/>
      <c r="C445" s="600"/>
      <c r="D445" s="600"/>
      <c r="E445" s="600"/>
      <c r="F445" s="600"/>
      <c r="G445" s="600"/>
      <c r="H445" s="601"/>
      <c r="I445" s="604"/>
      <c r="J445" s="628"/>
      <c r="K445" s="628"/>
      <c r="L445" s="602"/>
      <c r="M445" s="604"/>
      <c r="N445" s="600"/>
      <c r="O445" s="600"/>
      <c r="P445" s="601"/>
      <c r="Q445" s="600"/>
    </row>
    <row r="446" spans="1:17" x14ac:dyDescent="0.2">
      <c r="A446" s="600"/>
      <c r="B446" s="600"/>
      <c r="C446" s="600"/>
      <c r="D446" s="600"/>
      <c r="E446" s="600"/>
      <c r="F446" s="600"/>
      <c r="G446" s="600"/>
      <c r="H446" s="601"/>
      <c r="I446" s="604"/>
      <c r="J446" s="628"/>
      <c r="K446" s="628"/>
      <c r="L446" s="602"/>
      <c r="M446" s="604"/>
      <c r="N446" s="600"/>
      <c r="O446" s="600"/>
      <c r="P446" s="601"/>
      <c r="Q446" s="600"/>
    </row>
    <row r="447" spans="1:17" x14ac:dyDescent="0.2">
      <c r="A447" s="600"/>
      <c r="B447" s="600"/>
      <c r="C447" s="600"/>
      <c r="D447" s="600"/>
      <c r="E447" s="600"/>
      <c r="F447" s="600"/>
      <c r="G447" s="600"/>
      <c r="H447" s="601"/>
      <c r="I447" s="604"/>
      <c r="J447" s="628"/>
      <c r="K447" s="628"/>
      <c r="L447" s="602"/>
      <c r="M447" s="604"/>
      <c r="N447" s="600"/>
      <c r="O447" s="600"/>
      <c r="P447" s="601"/>
      <c r="Q447" s="600"/>
    </row>
    <row r="448" spans="1:17" x14ac:dyDescent="0.2">
      <c r="A448" s="600"/>
      <c r="B448" s="600"/>
      <c r="C448" s="600"/>
      <c r="D448" s="600"/>
      <c r="E448" s="600"/>
      <c r="F448" s="600"/>
      <c r="G448" s="600"/>
      <c r="H448" s="601"/>
      <c r="I448" s="604"/>
      <c r="J448" s="628"/>
      <c r="K448" s="628"/>
      <c r="L448" s="602"/>
      <c r="M448" s="604"/>
      <c r="N448" s="600"/>
      <c r="O448" s="600"/>
      <c r="P448" s="601"/>
      <c r="Q448" s="600"/>
    </row>
    <row r="449" spans="1:17" x14ac:dyDescent="0.2">
      <c r="A449" s="600"/>
      <c r="B449" s="600"/>
      <c r="C449" s="600"/>
      <c r="D449" s="600"/>
      <c r="E449" s="600"/>
      <c r="F449" s="600"/>
      <c r="G449" s="600"/>
      <c r="H449" s="601"/>
      <c r="I449" s="604"/>
      <c r="J449" s="628"/>
      <c r="K449" s="628"/>
      <c r="L449" s="602"/>
      <c r="M449" s="604"/>
      <c r="N449" s="600"/>
      <c r="O449" s="600"/>
      <c r="P449" s="601"/>
      <c r="Q449" s="600"/>
    </row>
    <row r="450" spans="1:17" x14ac:dyDescent="0.2">
      <c r="A450" s="600"/>
      <c r="B450" s="600"/>
      <c r="C450" s="600"/>
      <c r="D450" s="600"/>
      <c r="E450" s="600"/>
      <c r="F450" s="600"/>
      <c r="G450" s="600"/>
      <c r="H450" s="601"/>
      <c r="I450" s="604"/>
      <c r="J450" s="628"/>
      <c r="K450" s="628"/>
      <c r="L450" s="602"/>
      <c r="M450" s="604"/>
      <c r="N450" s="600"/>
      <c r="O450" s="600"/>
      <c r="P450" s="601"/>
      <c r="Q450" s="600"/>
    </row>
    <row r="451" spans="1:17" x14ac:dyDescent="0.2">
      <c r="A451" s="600"/>
      <c r="B451" s="600"/>
      <c r="C451" s="600"/>
      <c r="D451" s="600"/>
      <c r="E451" s="600"/>
      <c r="F451" s="600"/>
      <c r="G451" s="600"/>
      <c r="H451" s="601"/>
      <c r="I451" s="604"/>
      <c r="J451" s="628"/>
      <c r="K451" s="628"/>
      <c r="L451" s="602"/>
      <c r="M451" s="604"/>
      <c r="N451" s="600"/>
      <c r="O451" s="600"/>
      <c r="P451" s="601"/>
      <c r="Q451" s="600"/>
    </row>
    <row r="452" spans="1:17" x14ac:dyDescent="0.2">
      <c r="A452" s="600"/>
      <c r="B452" s="600"/>
      <c r="C452" s="600"/>
      <c r="D452" s="600"/>
      <c r="E452" s="600"/>
      <c r="F452" s="600"/>
      <c r="G452" s="600"/>
      <c r="H452" s="601"/>
      <c r="I452" s="604"/>
      <c r="J452" s="628"/>
      <c r="K452" s="628"/>
      <c r="L452" s="602"/>
      <c r="M452" s="604"/>
      <c r="N452" s="600"/>
      <c r="O452" s="600"/>
      <c r="P452" s="601"/>
      <c r="Q452" s="600"/>
    </row>
    <row r="453" spans="1:17" x14ac:dyDescent="0.2">
      <c r="A453" s="600"/>
      <c r="B453" s="600"/>
      <c r="C453" s="600"/>
      <c r="D453" s="600"/>
      <c r="E453" s="600"/>
      <c r="F453" s="600"/>
      <c r="G453" s="600"/>
      <c r="H453" s="601"/>
      <c r="I453" s="604"/>
      <c r="J453" s="628"/>
      <c r="K453" s="628"/>
      <c r="L453" s="602"/>
      <c r="M453" s="604"/>
      <c r="N453" s="600"/>
      <c r="O453" s="600"/>
      <c r="P453" s="601"/>
      <c r="Q453" s="600"/>
    </row>
    <row r="454" spans="1:17" x14ac:dyDescent="0.2">
      <c r="A454" s="600"/>
      <c r="B454" s="600"/>
      <c r="C454" s="600"/>
      <c r="D454" s="600"/>
      <c r="E454" s="600"/>
      <c r="F454" s="600"/>
      <c r="G454" s="600"/>
      <c r="H454" s="601"/>
      <c r="I454" s="604"/>
      <c r="J454" s="628"/>
      <c r="K454" s="628"/>
      <c r="L454" s="602"/>
      <c r="M454" s="604"/>
      <c r="N454" s="600"/>
      <c r="O454" s="600"/>
      <c r="P454" s="601"/>
      <c r="Q454" s="600"/>
    </row>
    <row r="455" spans="1:17" x14ac:dyDescent="0.2">
      <c r="A455" s="600"/>
      <c r="B455" s="600"/>
      <c r="C455" s="600"/>
      <c r="D455" s="600"/>
      <c r="E455" s="600"/>
      <c r="F455" s="600"/>
      <c r="G455" s="600"/>
      <c r="H455" s="601"/>
      <c r="I455" s="604"/>
      <c r="J455" s="628"/>
      <c r="K455" s="628"/>
      <c r="L455" s="602"/>
      <c r="M455" s="604"/>
      <c r="N455" s="600"/>
      <c r="O455" s="600"/>
      <c r="P455" s="601"/>
      <c r="Q455" s="600"/>
    </row>
    <row r="456" spans="1:17" x14ac:dyDescent="0.2">
      <c r="A456" s="600"/>
      <c r="B456" s="600"/>
      <c r="C456" s="600"/>
      <c r="D456" s="600"/>
      <c r="E456" s="600"/>
      <c r="F456" s="600"/>
      <c r="G456" s="600"/>
      <c r="H456" s="601"/>
      <c r="I456" s="604"/>
      <c r="J456" s="628"/>
      <c r="K456" s="628"/>
      <c r="L456" s="602"/>
      <c r="M456" s="604"/>
      <c r="N456" s="600"/>
      <c r="O456" s="600"/>
      <c r="P456" s="601"/>
      <c r="Q456" s="600"/>
    </row>
    <row r="457" spans="1:17" x14ac:dyDescent="0.2">
      <c r="A457" s="600"/>
      <c r="B457" s="600"/>
      <c r="C457" s="600"/>
      <c r="D457" s="600"/>
      <c r="E457" s="600"/>
      <c r="F457" s="600"/>
      <c r="G457" s="600"/>
      <c r="H457" s="601"/>
      <c r="I457" s="604"/>
      <c r="J457" s="628"/>
      <c r="K457" s="628"/>
      <c r="L457" s="602"/>
      <c r="M457" s="604"/>
      <c r="N457" s="600"/>
      <c r="O457" s="600"/>
      <c r="P457" s="601"/>
      <c r="Q457" s="600"/>
    </row>
    <row r="458" spans="1:17" x14ac:dyDescent="0.2">
      <c r="A458" s="600"/>
      <c r="B458" s="600"/>
      <c r="C458" s="600"/>
      <c r="D458" s="600"/>
      <c r="E458" s="600"/>
      <c r="F458" s="600"/>
      <c r="G458" s="600"/>
      <c r="H458" s="601"/>
      <c r="I458" s="604"/>
      <c r="J458" s="628"/>
      <c r="K458" s="628"/>
      <c r="L458" s="602"/>
      <c r="M458" s="604"/>
      <c r="N458" s="600"/>
      <c r="O458" s="600"/>
      <c r="P458" s="601"/>
      <c r="Q458" s="600"/>
    </row>
    <row r="459" spans="1:17" x14ac:dyDescent="0.2">
      <c r="A459" s="600"/>
      <c r="B459" s="600"/>
      <c r="C459" s="600"/>
      <c r="D459" s="600"/>
      <c r="E459" s="600"/>
      <c r="F459" s="600"/>
      <c r="G459" s="600"/>
      <c r="H459" s="601"/>
      <c r="I459" s="604"/>
      <c r="J459" s="628"/>
      <c r="K459" s="628"/>
      <c r="L459" s="602"/>
      <c r="M459" s="604"/>
      <c r="N459" s="600"/>
      <c r="O459" s="600"/>
      <c r="P459" s="601"/>
      <c r="Q459" s="600"/>
    </row>
    <row r="460" spans="1:17" x14ac:dyDescent="0.2">
      <c r="A460" s="600"/>
      <c r="B460" s="600"/>
      <c r="C460" s="600"/>
      <c r="D460" s="600"/>
      <c r="E460" s="600"/>
      <c r="F460" s="600"/>
      <c r="G460" s="600"/>
      <c r="H460" s="601"/>
      <c r="I460" s="604"/>
      <c r="J460" s="628"/>
      <c r="K460" s="628"/>
      <c r="L460" s="602"/>
      <c r="M460" s="604"/>
      <c r="N460" s="600"/>
      <c r="O460" s="600"/>
      <c r="P460" s="601"/>
      <c r="Q460" s="600"/>
    </row>
    <row r="461" spans="1:17" x14ac:dyDescent="0.2">
      <c r="A461" s="600"/>
      <c r="B461" s="600"/>
      <c r="C461" s="600"/>
      <c r="D461" s="600"/>
      <c r="E461" s="600"/>
      <c r="F461" s="600"/>
      <c r="G461" s="600"/>
      <c r="H461" s="601"/>
      <c r="I461" s="604"/>
      <c r="J461" s="628"/>
      <c r="K461" s="628"/>
      <c r="L461" s="602"/>
      <c r="M461" s="604"/>
      <c r="N461" s="600"/>
      <c r="O461" s="600"/>
      <c r="P461" s="601"/>
      <c r="Q461" s="600"/>
    </row>
    <row r="462" spans="1:17" x14ac:dyDescent="0.2">
      <c r="A462" s="600"/>
      <c r="B462" s="600"/>
      <c r="C462" s="600"/>
      <c r="D462" s="600"/>
      <c r="E462" s="600"/>
      <c r="F462" s="600"/>
      <c r="G462" s="600"/>
      <c r="H462" s="601"/>
      <c r="I462" s="604"/>
      <c r="J462" s="628"/>
      <c r="K462" s="628"/>
      <c r="L462" s="602"/>
      <c r="M462" s="604"/>
      <c r="N462" s="600"/>
      <c r="O462" s="600"/>
      <c r="P462" s="601"/>
      <c r="Q462" s="600"/>
    </row>
    <row r="463" spans="1:17" x14ac:dyDescent="0.2">
      <c r="A463" s="600"/>
      <c r="B463" s="600"/>
      <c r="C463" s="600"/>
      <c r="D463" s="600"/>
      <c r="E463" s="600"/>
      <c r="F463" s="600"/>
      <c r="G463" s="600"/>
      <c r="H463" s="601"/>
      <c r="I463" s="604"/>
      <c r="J463" s="628"/>
      <c r="K463" s="628"/>
      <c r="L463" s="602"/>
      <c r="M463" s="604"/>
      <c r="N463" s="600"/>
      <c r="O463" s="600"/>
      <c r="P463" s="601"/>
      <c r="Q463" s="600"/>
    </row>
    <row r="464" spans="1:17" x14ac:dyDescent="0.2">
      <c r="A464" s="600"/>
      <c r="B464" s="600"/>
      <c r="C464" s="600"/>
      <c r="D464" s="600"/>
      <c r="E464" s="600"/>
      <c r="F464" s="600"/>
      <c r="G464" s="600"/>
      <c r="H464" s="601"/>
      <c r="I464" s="604"/>
      <c r="J464" s="628"/>
      <c r="K464" s="628"/>
      <c r="L464" s="602"/>
      <c r="M464" s="604"/>
      <c r="N464" s="600"/>
      <c r="O464" s="600"/>
      <c r="P464" s="601"/>
      <c r="Q464" s="600"/>
    </row>
    <row r="465" spans="1:17" x14ac:dyDescent="0.2">
      <c r="A465" s="600"/>
      <c r="B465" s="600"/>
      <c r="C465" s="600"/>
      <c r="D465" s="600"/>
      <c r="E465" s="600"/>
      <c r="F465" s="600"/>
      <c r="G465" s="600"/>
      <c r="H465" s="601"/>
      <c r="I465" s="604"/>
      <c r="J465" s="628"/>
      <c r="K465" s="628"/>
      <c r="L465" s="602"/>
      <c r="M465" s="604"/>
      <c r="N465" s="600"/>
      <c r="O465" s="600"/>
      <c r="P465" s="601"/>
      <c r="Q465" s="600"/>
    </row>
    <row r="466" spans="1:17" x14ac:dyDescent="0.2">
      <c r="A466" s="600"/>
      <c r="B466" s="600"/>
      <c r="C466" s="600"/>
      <c r="D466" s="600"/>
      <c r="E466" s="600"/>
      <c r="F466" s="600"/>
      <c r="G466" s="600"/>
      <c r="H466" s="601"/>
      <c r="I466" s="604"/>
      <c r="J466" s="628"/>
      <c r="K466" s="628"/>
      <c r="L466" s="602"/>
      <c r="M466" s="604"/>
      <c r="N466" s="600"/>
      <c r="O466" s="600"/>
      <c r="P466" s="601"/>
      <c r="Q466" s="600"/>
    </row>
    <row r="467" spans="1:17" x14ac:dyDescent="0.2">
      <c r="A467" s="600"/>
      <c r="B467" s="600"/>
      <c r="C467" s="600"/>
      <c r="D467" s="600"/>
      <c r="E467" s="600"/>
      <c r="F467" s="600"/>
      <c r="G467" s="600"/>
      <c r="H467" s="601"/>
      <c r="I467" s="604"/>
      <c r="J467" s="628"/>
      <c r="K467" s="628"/>
      <c r="L467" s="602"/>
      <c r="M467" s="604"/>
      <c r="N467" s="600"/>
      <c r="O467" s="600"/>
      <c r="P467" s="601"/>
      <c r="Q467" s="600"/>
    </row>
    <row r="468" spans="1:17" x14ac:dyDescent="0.2">
      <c r="A468" s="600"/>
      <c r="B468" s="600"/>
      <c r="C468" s="600"/>
      <c r="D468" s="600"/>
      <c r="E468" s="600"/>
      <c r="F468" s="600"/>
      <c r="G468" s="600"/>
      <c r="H468" s="601"/>
      <c r="I468" s="604"/>
      <c r="J468" s="628"/>
      <c r="K468" s="628"/>
      <c r="L468" s="602"/>
      <c r="M468" s="604"/>
      <c r="N468" s="600"/>
      <c r="O468" s="600"/>
      <c r="P468" s="601"/>
      <c r="Q468" s="600"/>
    </row>
    <row r="469" spans="1:17" x14ac:dyDescent="0.2">
      <c r="A469" s="600"/>
      <c r="B469" s="600"/>
      <c r="C469" s="600"/>
      <c r="D469" s="600"/>
      <c r="E469" s="600"/>
      <c r="F469" s="600"/>
      <c r="G469" s="600"/>
      <c r="H469" s="601"/>
      <c r="I469" s="604"/>
      <c r="J469" s="628"/>
      <c r="K469" s="628"/>
      <c r="L469" s="602"/>
      <c r="M469" s="604"/>
      <c r="N469" s="600"/>
      <c r="O469" s="600"/>
      <c r="P469" s="601"/>
      <c r="Q469" s="600"/>
    </row>
    <row r="470" spans="1:17" x14ac:dyDescent="0.2">
      <c r="A470" s="600"/>
      <c r="B470" s="600"/>
      <c r="C470" s="600"/>
      <c r="D470" s="600"/>
      <c r="E470" s="600"/>
      <c r="F470" s="600"/>
      <c r="G470" s="600"/>
      <c r="H470" s="601"/>
      <c r="I470" s="604"/>
      <c r="J470" s="628"/>
      <c r="K470" s="628"/>
      <c r="L470" s="602"/>
      <c r="M470" s="604"/>
      <c r="N470" s="600"/>
      <c r="O470" s="600"/>
      <c r="P470" s="601"/>
      <c r="Q470" s="600"/>
    </row>
    <row r="471" spans="1:17" x14ac:dyDescent="0.2">
      <c r="A471" s="600"/>
      <c r="B471" s="600"/>
      <c r="C471" s="600"/>
      <c r="D471" s="600"/>
      <c r="E471" s="600"/>
      <c r="F471" s="600"/>
      <c r="G471" s="600"/>
      <c r="H471" s="601"/>
      <c r="I471" s="604"/>
      <c r="J471" s="628"/>
      <c r="K471" s="628"/>
      <c r="L471" s="602"/>
      <c r="M471" s="604"/>
      <c r="N471" s="600"/>
      <c r="O471" s="600"/>
      <c r="P471" s="601"/>
      <c r="Q471" s="600"/>
    </row>
    <row r="472" spans="1:17" x14ac:dyDescent="0.2">
      <c r="A472" s="600"/>
      <c r="B472" s="600"/>
      <c r="C472" s="600"/>
      <c r="D472" s="600"/>
      <c r="E472" s="600"/>
      <c r="F472" s="600"/>
      <c r="G472" s="600"/>
      <c r="H472" s="601"/>
      <c r="I472" s="604"/>
      <c r="J472" s="628"/>
      <c r="K472" s="628"/>
      <c r="L472" s="602"/>
      <c r="M472" s="604"/>
      <c r="N472" s="600"/>
      <c r="O472" s="600"/>
      <c r="P472" s="601"/>
      <c r="Q472" s="600"/>
    </row>
    <row r="473" spans="1:17" x14ac:dyDescent="0.2">
      <c r="A473" s="600"/>
      <c r="B473" s="600"/>
      <c r="C473" s="600"/>
      <c r="D473" s="600"/>
      <c r="E473" s="600"/>
      <c r="F473" s="600"/>
      <c r="G473" s="600"/>
      <c r="H473" s="601"/>
      <c r="I473" s="604"/>
      <c r="J473" s="628"/>
      <c r="K473" s="628"/>
      <c r="L473" s="602"/>
      <c r="M473" s="604"/>
      <c r="N473" s="600"/>
      <c r="O473" s="600"/>
      <c r="P473" s="601"/>
      <c r="Q473" s="600"/>
    </row>
    <row r="474" spans="1:17" x14ac:dyDescent="0.2">
      <c r="A474" s="600"/>
      <c r="B474" s="600"/>
      <c r="C474" s="600"/>
      <c r="D474" s="600"/>
      <c r="E474" s="600"/>
      <c r="F474" s="600"/>
      <c r="G474" s="600"/>
      <c r="H474" s="601"/>
      <c r="I474" s="604"/>
      <c r="J474" s="628"/>
      <c r="K474" s="628"/>
      <c r="L474" s="602"/>
      <c r="M474" s="604"/>
      <c r="N474" s="600"/>
      <c r="O474" s="600"/>
      <c r="P474" s="601"/>
      <c r="Q474" s="600"/>
    </row>
    <row r="475" spans="1:17" x14ac:dyDescent="0.2">
      <c r="A475" s="600"/>
      <c r="B475" s="600"/>
      <c r="C475" s="600"/>
      <c r="D475" s="600"/>
      <c r="E475" s="600"/>
      <c r="F475" s="600"/>
      <c r="G475" s="600"/>
      <c r="H475" s="601"/>
      <c r="I475" s="604"/>
      <c r="J475" s="628"/>
      <c r="K475" s="628"/>
      <c r="L475" s="602"/>
      <c r="M475" s="604"/>
      <c r="N475" s="600"/>
      <c r="O475" s="600"/>
      <c r="P475" s="601"/>
      <c r="Q475" s="600"/>
    </row>
    <row r="476" spans="1:17" x14ac:dyDescent="0.2">
      <c r="A476" s="600"/>
      <c r="B476" s="600"/>
      <c r="C476" s="600"/>
      <c r="D476" s="600"/>
      <c r="E476" s="600"/>
      <c r="F476" s="600"/>
      <c r="G476" s="600"/>
      <c r="H476" s="601"/>
      <c r="I476" s="604"/>
      <c r="J476" s="628"/>
      <c r="K476" s="628"/>
      <c r="L476" s="602"/>
      <c r="M476" s="604"/>
      <c r="N476" s="600"/>
      <c r="O476" s="600"/>
      <c r="P476" s="601"/>
      <c r="Q476" s="600"/>
    </row>
    <row r="477" spans="1:17" x14ac:dyDescent="0.2">
      <c r="A477" s="600"/>
      <c r="B477" s="600"/>
      <c r="C477" s="600"/>
      <c r="D477" s="600"/>
      <c r="E477" s="600"/>
      <c r="F477" s="600"/>
      <c r="G477" s="600"/>
      <c r="H477" s="601"/>
      <c r="I477" s="604"/>
      <c r="J477" s="628"/>
      <c r="K477" s="628"/>
      <c r="L477" s="602"/>
      <c r="M477" s="604"/>
      <c r="N477" s="600"/>
      <c r="O477" s="600"/>
      <c r="P477" s="601"/>
      <c r="Q477" s="600"/>
    </row>
    <row r="478" spans="1:17" x14ac:dyDescent="0.2">
      <c r="A478" s="600"/>
      <c r="B478" s="600"/>
      <c r="C478" s="600"/>
      <c r="D478" s="600"/>
      <c r="E478" s="600"/>
      <c r="F478" s="600"/>
      <c r="G478" s="600"/>
      <c r="H478" s="601"/>
      <c r="I478" s="604"/>
      <c r="J478" s="628"/>
      <c r="K478" s="628"/>
      <c r="L478" s="602"/>
      <c r="M478" s="604"/>
      <c r="N478" s="600"/>
      <c r="O478" s="600"/>
      <c r="P478" s="601"/>
      <c r="Q478" s="600"/>
    </row>
    <row r="479" spans="1:17" x14ac:dyDescent="0.2">
      <c r="A479" s="600"/>
      <c r="B479" s="600"/>
      <c r="C479" s="600"/>
      <c r="D479" s="600"/>
      <c r="E479" s="600"/>
      <c r="F479" s="600"/>
      <c r="G479" s="600"/>
      <c r="H479" s="601"/>
      <c r="I479" s="604"/>
      <c r="J479" s="628"/>
      <c r="K479" s="628"/>
      <c r="L479" s="602"/>
      <c r="M479" s="604"/>
      <c r="N479" s="600"/>
      <c r="O479" s="600"/>
      <c r="P479" s="601"/>
      <c r="Q479" s="600"/>
    </row>
    <row r="480" spans="1:17" x14ac:dyDescent="0.2">
      <c r="A480" s="600"/>
      <c r="B480" s="600"/>
      <c r="C480" s="600"/>
      <c r="D480" s="600"/>
      <c r="E480" s="600"/>
      <c r="F480" s="600"/>
      <c r="G480" s="600"/>
      <c r="H480" s="601"/>
      <c r="I480" s="604"/>
      <c r="J480" s="628"/>
      <c r="K480" s="628"/>
      <c r="L480" s="602"/>
      <c r="M480" s="604"/>
      <c r="N480" s="600"/>
      <c r="O480" s="600"/>
      <c r="P480" s="601"/>
      <c r="Q480" s="600"/>
    </row>
    <row r="481" spans="1:17" x14ac:dyDescent="0.2">
      <c r="A481" s="600"/>
      <c r="B481" s="600"/>
      <c r="C481" s="600"/>
      <c r="D481" s="600"/>
      <c r="E481" s="600"/>
      <c r="F481" s="600"/>
      <c r="G481" s="600"/>
      <c r="H481" s="601"/>
      <c r="I481" s="604"/>
      <c r="J481" s="628"/>
      <c r="K481" s="628"/>
      <c r="L481" s="602"/>
      <c r="M481" s="604"/>
      <c r="N481" s="600"/>
      <c r="O481" s="600"/>
      <c r="P481" s="601"/>
      <c r="Q481" s="600"/>
    </row>
    <row r="482" spans="1:17" x14ac:dyDescent="0.2">
      <c r="A482" s="600"/>
      <c r="B482" s="600"/>
      <c r="C482" s="600"/>
      <c r="D482" s="600"/>
      <c r="E482" s="600"/>
      <c r="F482" s="600"/>
      <c r="G482" s="600"/>
      <c r="H482" s="601"/>
      <c r="I482" s="604"/>
      <c r="J482" s="628"/>
      <c r="K482" s="628"/>
      <c r="L482" s="602"/>
      <c r="M482" s="604"/>
      <c r="N482" s="600"/>
      <c r="O482" s="600"/>
      <c r="P482" s="601"/>
      <c r="Q482" s="600"/>
    </row>
    <row r="483" spans="1:17" x14ac:dyDescent="0.2">
      <c r="A483" s="600"/>
      <c r="B483" s="600"/>
      <c r="C483" s="600"/>
      <c r="D483" s="600"/>
      <c r="E483" s="600"/>
      <c r="F483" s="600"/>
      <c r="G483" s="600"/>
      <c r="H483" s="601"/>
      <c r="I483" s="604"/>
      <c r="J483" s="628"/>
      <c r="K483" s="628"/>
      <c r="L483" s="602"/>
      <c r="M483" s="604"/>
      <c r="N483" s="600"/>
      <c r="O483" s="600"/>
      <c r="P483" s="601"/>
      <c r="Q483" s="600"/>
    </row>
    <row r="484" spans="1:17" x14ac:dyDescent="0.2">
      <c r="A484" s="600"/>
      <c r="B484" s="600"/>
      <c r="C484" s="600"/>
      <c r="D484" s="600"/>
      <c r="E484" s="600"/>
      <c r="F484" s="600"/>
      <c r="G484" s="600"/>
      <c r="H484" s="601"/>
      <c r="I484" s="604"/>
      <c r="J484" s="628"/>
      <c r="K484" s="628"/>
      <c r="L484" s="602"/>
      <c r="M484" s="604"/>
      <c r="N484" s="600"/>
      <c r="O484" s="600"/>
      <c r="P484" s="601"/>
      <c r="Q484" s="600"/>
    </row>
    <row r="485" spans="1:17" x14ac:dyDescent="0.2">
      <c r="A485" s="600"/>
      <c r="B485" s="600"/>
      <c r="C485" s="600"/>
      <c r="D485" s="600"/>
      <c r="E485" s="600"/>
      <c r="F485" s="600"/>
      <c r="G485" s="600"/>
      <c r="H485" s="601"/>
      <c r="I485" s="604"/>
      <c r="J485" s="628"/>
      <c r="K485" s="628"/>
      <c r="L485" s="602"/>
      <c r="M485" s="604"/>
      <c r="N485" s="600"/>
      <c r="O485" s="600"/>
      <c r="P485" s="601"/>
      <c r="Q485" s="600"/>
    </row>
    <row r="486" spans="1:17" x14ac:dyDescent="0.2">
      <c r="A486" s="600"/>
      <c r="B486" s="600"/>
      <c r="C486" s="600"/>
      <c r="D486" s="600"/>
      <c r="E486" s="600"/>
      <c r="F486" s="600"/>
      <c r="G486" s="600"/>
      <c r="H486" s="601"/>
      <c r="I486" s="604"/>
      <c r="J486" s="628"/>
      <c r="K486" s="628"/>
      <c r="L486" s="602"/>
      <c r="M486" s="604"/>
      <c r="N486" s="600"/>
      <c r="O486" s="600"/>
      <c r="P486" s="601"/>
      <c r="Q486" s="600"/>
    </row>
    <row r="487" spans="1:17" x14ac:dyDescent="0.2">
      <c r="A487" s="600"/>
      <c r="B487" s="600"/>
      <c r="C487" s="600"/>
      <c r="D487" s="600"/>
      <c r="E487" s="600"/>
      <c r="F487" s="600"/>
      <c r="G487" s="600"/>
      <c r="H487" s="601"/>
      <c r="I487" s="604"/>
      <c r="J487" s="628"/>
      <c r="K487" s="628"/>
      <c r="L487" s="602"/>
      <c r="M487" s="604"/>
      <c r="N487" s="600"/>
      <c r="O487" s="600"/>
      <c r="P487" s="601"/>
      <c r="Q487" s="600"/>
    </row>
    <row r="488" spans="1:17" x14ac:dyDescent="0.2">
      <c r="A488" s="600"/>
      <c r="B488" s="600"/>
      <c r="C488" s="600"/>
      <c r="D488" s="600"/>
      <c r="E488" s="600"/>
      <c r="F488" s="600"/>
      <c r="G488" s="600"/>
      <c r="H488" s="601"/>
      <c r="I488" s="604"/>
      <c r="J488" s="628"/>
      <c r="K488" s="628"/>
      <c r="L488" s="602"/>
      <c r="M488" s="604"/>
      <c r="N488" s="600"/>
      <c r="O488" s="600"/>
      <c r="P488" s="601"/>
      <c r="Q488" s="600"/>
    </row>
    <row r="489" spans="1:17" x14ac:dyDescent="0.2">
      <c r="A489" s="600"/>
      <c r="B489" s="600"/>
      <c r="C489" s="600"/>
      <c r="D489" s="600"/>
      <c r="E489" s="600"/>
      <c r="F489" s="600"/>
      <c r="G489" s="600"/>
      <c r="H489" s="601"/>
      <c r="I489" s="604"/>
      <c r="J489" s="628"/>
      <c r="K489" s="628"/>
      <c r="L489" s="602"/>
      <c r="M489" s="604"/>
      <c r="N489" s="600"/>
      <c r="O489" s="600"/>
      <c r="P489" s="601"/>
      <c r="Q489" s="600"/>
    </row>
    <row r="490" spans="1:17" x14ac:dyDescent="0.2">
      <c r="A490" s="600"/>
      <c r="B490" s="600"/>
      <c r="C490" s="600"/>
      <c r="D490" s="600"/>
      <c r="E490" s="600"/>
      <c r="F490" s="600"/>
      <c r="G490" s="600"/>
      <c r="H490" s="601"/>
      <c r="I490" s="604"/>
      <c r="J490" s="628"/>
      <c r="K490" s="628"/>
      <c r="L490" s="602"/>
      <c r="M490" s="604"/>
      <c r="N490" s="600"/>
      <c r="O490" s="600"/>
      <c r="P490" s="601"/>
      <c r="Q490" s="600"/>
    </row>
    <row r="491" spans="1:17" x14ac:dyDescent="0.2">
      <c r="A491" s="600"/>
      <c r="B491" s="600"/>
      <c r="C491" s="600"/>
      <c r="D491" s="600"/>
      <c r="E491" s="600"/>
      <c r="F491" s="600"/>
      <c r="G491" s="600"/>
      <c r="H491" s="601"/>
      <c r="I491" s="604"/>
      <c r="J491" s="628"/>
      <c r="K491" s="628"/>
      <c r="L491" s="602"/>
      <c r="M491" s="604"/>
      <c r="N491" s="600"/>
      <c r="O491" s="600"/>
      <c r="P491" s="601"/>
      <c r="Q491" s="600"/>
    </row>
    <row r="492" spans="1:17" x14ac:dyDescent="0.2">
      <c r="A492" s="600"/>
      <c r="B492" s="600"/>
      <c r="C492" s="600"/>
      <c r="D492" s="600"/>
      <c r="E492" s="600"/>
      <c r="F492" s="600"/>
      <c r="G492" s="600"/>
      <c r="H492" s="601"/>
      <c r="I492" s="604"/>
      <c r="J492" s="628"/>
      <c r="K492" s="628"/>
      <c r="L492" s="602"/>
      <c r="M492" s="604"/>
      <c r="N492" s="600"/>
      <c r="O492" s="600"/>
      <c r="P492" s="601"/>
      <c r="Q492" s="600"/>
    </row>
    <row r="493" spans="1:17" x14ac:dyDescent="0.2">
      <c r="A493" s="600"/>
      <c r="B493" s="600"/>
      <c r="C493" s="600"/>
      <c r="D493" s="600"/>
      <c r="E493" s="600"/>
      <c r="F493" s="600"/>
      <c r="G493" s="600"/>
      <c r="H493" s="601"/>
      <c r="I493" s="604"/>
      <c r="J493" s="628"/>
      <c r="K493" s="628"/>
      <c r="L493" s="602"/>
      <c r="M493" s="604"/>
      <c r="N493" s="600"/>
      <c r="O493" s="600"/>
      <c r="P493" s="601"/>
      <c r="Q493" s="600"/>
    </row>
    <row r="494" spans="1:17" x14ac:dyDescent="0.2">
      <c r="A494" s="600"/>
      <c r="B494" s="600"/>
      <c r="C494" s="600"/>
      <c r="D494" s="600"/>
      <c r="E494" s="600"/>
      <c r="F494" s="600"/>
      <c r="G494" s="600"/>
      <c r="H494" s="601"/>
      <c r="I494" s="604"/>
      <c r="J494" s="628"/>
      <c r="K494" s="628"/>
      <c r="L494" s="602"/>
      <c r="M494" s="604"/>
      <c r="N494" s="600"/>
      <c r="O494" s="600"/>
      <c r="P494" s="601"/>
      <c r="Q494" s="600"/>
    </row>
    <row r="495" spans="1:17" x14ac:dyDescent="0.2">
      <c r="A495" s="600"/>
      <c r="B495" s="600"/>
      <c r="C495" s="600"/>
      <c r="D495" s="600"/>
      <c r="E495" s="600"/>
      <c r="F495" s="600"/>
      <c r="G495" s="600"/>
      <c r="H495" s="601"/>
      <c r="I495" s="604"/>
      <c r="J495" s="628"/>
      <c r="K495" s="628"/>
      <c r="L495" s="602"/>
      <c r="M495" s="604"/>
      <c r="N495" s="600"/>
      <c r="O495" s="600"/>
      <c r="P495" s="601"/>
      <c r="Q495" s="600"/>
    </row>
    <row r="496" spans="1:17" x14ac:dyDescent="0.2">
      <c r="A496" s="600"/>
      <c r="B496" s="600"/>
      <c r="C496" s="600"/>
      <c r="D496" s="600"/>
      <c r="E496" s="600"/>
      <c r="F496" s="600"/>
      <c r="G496" s="600"/>
      <c r="H496" s="601"/>
      <c r="I496" s="604"/>
      <c r="J496" s="628"/>
      <c r="K496" s="628"/>
      <c r="L496" s="602"/>
      <c r="M496" s="604"/>
      <c r="N496" s="600"/>
      <c r="O496" s="600"/>
      <c r="P496" s="601"/>
      <c r="Q496" s="600"/>
    </row>
    <row r="497" spans="1:17" x14ac:dyDescent="0.2">
      <c r="A497" s="600"/>
      <c r="B497" s="600"/>
      <c r="C497" s="600"/>
      <c r="D497" s="600"/>
      <c r="E497" s="600"/>
      <c r="F497" s="600"/>
      <c r="G497" s="600"/>
      <c r="H497" s="601"/>
      <c r="I497" s="604"/>
      <c r="J497" s="628"/>
      <c r="K497" s="628"/>
      <c r="L497" s="602"/>
      <c r="M497" s="604"/>
      <c r="N497" s="600"/>
      <c r="O497" s="600"/>
      <c r="P497" s="601"/>
      <c r="Q497" s="600"/>
    </row>
    <row r="498" spans="1:17" x14ac:dyDescent="0.2">
      <c r="A498" s="600"/>
      <c r="B498" s="600"/>
      <c r="C498" s="600"/>
      <c r="D498" s="600"/>
      <c r="E498" s="600"/>
      <c r="F498" s="600"/>
      <c r="G498" s="600"/>
      <c r="H498" s="601"/>
      <c r="I498" s="604"/>
      <c r="J498" s="628"/>
      <c r="K498" s="628"/>
      <c r="L498" s="602"/>
      <c r="M498" s="604"/>
      <c r="N498" s="600"/>
      <c r="O498" s="600"/>
      <c r="P498" s="601"/>
      <c r="Q498" s="600"/>
    </row>
    <row r="499" spans="1:17" x14ac:dyDescent="0.2">
      <c r="A499" s="600"/>
      <c r="B499" s="600"/>
      <c r="C499" s="600"/>
      <c r="D499" s="600"/>
      <c r="E499" s="600"/>
      <c r="F499" s="600"/>
      <c r="G499" s="600"/>
      <c r="H499" s="601"/>
      <c r="I499" s="604"/>
      <c r="J499" s="628"/>
      <c r="K499" s="628"/>
      <c r="L499" s="602"/>
      <c r="M499" s="604"/>
      <c r="N499" s="600"/>
      <c r="O499" s="600"/>
      <c r="P499" s="601"/>
      <c r="Q499" s="600"/>
    </row>
    <row r="500" spans="1:17" x14ac:dyDescent="0.2">
      <c r="A500" s="600"/>
      <c r="B500" s="600"/>
      <c r="C500" s="600"/>
      <c r="D500" s="600"/>
      <c r="E500" s="600"/>
      <c r="F500" s="600"/>
      <c r="G500" s="600"/>
      <c r="H500" s="601"/>
      <c r="I500" s="604"/>
      <c r="J500" s="628"/>
      <c r="K500" s="628"/>
      <c r="L500" s="602"/>
      <c r="M500" s="604"/>
      <c r="N500" s="600"/>
      <c r="O500" s="600"/>
      <c r="P500" s="601"/>
      <c r="Q500" s="600"/>
    </row>
    <row r="501" spans="1:17" x14ac:dyDescent="0.2">
      <c r="A501" s="600"/>
      <c r="B501" s="600"/>
      <c r="C501" s="600"/>
      <c r="D501" s="600"/>
      <c r="E501" s="600"/>
      <c r="F501" s="600"/>
      <c r="G501" s="600"/>
      <c r="H501" s="601"/>
      <c r="I501" s="604"/>
      <c r="J501" s="628"/>
      <c r="K501" s="628"/>
      <c r="L501" s="602"/>
      <c r="M501" s="604"/>
      <c r="N501" s="600"/>
      <c r="O501" s="600"/>
      <c r="P501" s="601"/>
      <c r="Q501" s="600"/>
    </row>
    <row r="502" spans="1:17" x14ac:dyDescent="0.2">
      <c r="A502" s="600"/>
      <c r="B502" s="600"/>
      <c r="C502" s="600"/>
      <c r="D502" s="600"/>
      <c r="E502" s="600"/>
      <c r="F502" s="600"/>
      <c r="G502" s="600"/>
      <c r="H502" s="601"/>
      <c r="I502" s="604"/>
      <c r="J502" s="628"/>
      <c r="K502" s="628"/>
      <c r="L502" s="602"/>
      <c r="M502" s="604"/>
      <c r="N502" s="600"/>
      <c r="O502" s="600"/>
      <c r="P502" s="601"/>
      <c r="Q502" s="600"/>
    </row>
    <row r="503" spans="1:17" x14ac:dyDescent="0.2">
      <c r="A503" s="600"/>
      <c r="B503" s="600"/>
      <c r="C503" s="600"/>
      <c r="D503" s="600"/>
      <c r="E503" s="600"/>
      <c r="F503" s="600"/>
      <c r="G503" s="600"/>
      <c r="H503" s="601"/>
      <c r="I503" s="604"/>
      <c r="J503" s="628"/>
      <c r="K503" s="628"/>
      <c r="L503" s="602"/>
      <c r="M503" s="604"/>
      <c r="N503" s="600"/>
      <c r="O503" s="600"/>
      <c r="P503" s="601"/>
      <c r="Q503" s="600"/>
    </row>
    <row r="504" spans="1:17" x14ac:dyDescent="0.2">
      <c r="A504" s="600"/>
      <c r="B504" s="600"/>
      <c r="C504" s="600"/>
      <c r="D504" s="600"/>
      <c r="E504" s="600"/>
      <c r="F504" s="600"/>
      <c r="G504" s="600"/>
      <c r="H504" s="601"/>
      <c r="I504" s="604"/>
      <c r="J504" s="628"/>
      <c r="K504" s="628"/>
      <c r="L504" s="602"/>
      <c r="M504" s="604"/>
      <c r="N504" s="600"/>
      <c r="O504" s="600"/>
      <c r="P504" s="601"/>
      <c r="Q504" s="600"/>
    </row>
    <row r="505" spans="1:17" x14ac:dyDescent="0.2">
      <c r="A505" s="600"/>
      <c r="B505" s="600"/>
      <c r="C505" s="600"/>
      <c r="D505" s="600"/>
      <c r="E505" s="600"/>
      <c r="F505" s="600"/>
      <c r="G505" s="600"/>
      <c r="H505" s="601"/>
      <c r="I505" s="604"/>
      <c r="J505" s="628"/>
      <c r="K505" s="628"/>
      <c r="L505" s="602"/>
      <c r="M505" s="604"/>
      <c r="N505" s="600"/>
      <c r="O505" s="600"/>
      <c r="P505" s="601"/>
      <c r="Q505" s="600"/>
    </row>
    <row r="506" spans="1:17" x14ac:dyDescent="0.2">
      <c r="A506" s="600"/>
      <c r="B506" s="600"/>
      <c r="C506" s="600"/>
      <c r="D506" s="600"/>
      <c r="E506" s="600"/>
      <c r="F506" s="600"/>
      <c r="G506" s="600"/>
      <c r="H506" s="601"/>
      <c r="I506" s="604"/>
      <c r="J506" s="628"/>
      <c r="K506" s="628"/>
      <c r="L506" s="602"/>
      <c r="M506" s="604"/>
      <c r="N506" s="600"/>
      <c r="O506" s="600"/>
      <c r="P506" s="601"/>
      <c r="Q506" s="600"/>
    </row>
    <row r="507" spans="1:17" x14ac:dyDescent="0.2">
      <c r="A507" s="600"/>
      <c r="B507" s="600"/>
      <c r="C507" s="600"/>
      <c r="D507" s="600"/>
      <c r="E507" s="600"/>
      <c r="F507" s="600"/>
      <c r="G507" s="600"/>
      <c r="H507" s="601"/>
      <c r="I507" s="604"/>
      <c r="J507" s="628"/>
      <c r="K507" s="628"/>
      <c r="L507" s="602"/>
      <c r="M507" s="604"/>
      <c r="N507" s="600"/>
      <c r="O507" s="600"/>
      <c r="P507" s="601"/>
      <c r="Q507" s="600"/>
    </row>
    <row r="508" spans="1:17" x14ac:dyDescent="0.2">
      <c r="A508" s="600"/>
      <c r="B508" s="600"/>
      <c r="C508" s="600"/>
      <c r="D508" s="600"/>
      <c r="E508" s="600"/>
      <c r="F508" s="600"/>
      <c r="G508" s="600"/>
      <c r="H508" s="601"/>
      <c r="I508" s="604"/>
      <c r="J508" s="628"/>
      <c r="K508" s="628"/>
      <c r="L508" s="602"/>
      <c r="M508" s="604"/>
      <c r="N508" s="600"/>
      <c r="O508" s="600"/>
      <c r="P508" s="601"/>
      <c r="Q508" s="600"/>
    </row>
    <row r="509" spans="1:17" x14ac:dyDescent="0.2">
      <c r="A509" s="600"/>
      <c r="B509" s="600"/>
      <c r="C509" s="600"/>
      <c r="D509" s="600"/>
      <c r="E509" s="600"/>
      <c r="F509" s="600"/>
      <c r="G509" s="600"/>
      <c r="H509" s="601"/>
      <c r="I509" s="604"/>
      <c r="J509" s="628"/>
      <c r="K509" s="628"/>
      <c r="L509" s="602"/>
      <c r="M509" s="604"/>
      <c r="N509" s="600"/>
      <c r="O509" s="600"/>
      <c r="P509" s="601"/>
      <c r="Q509" s="600"/>
    </row>
    <row r="510" spans="1:17" x14ac:dyDescent="0.2">
      <c r="A510" s="600"/>
      <c r="B510" s="600"/>
      <c r="C510" s="600"/>
      <c r="D510" s="600"/>
      <c r="E510" s="600"/>
      <c r="F510" s="600"/>
      <c r="G510" s="600"/>
      <c r="H510" s="601"/>
      <c r="I510" s="604"/>
      <c r="J510" s="628"/>
      <c r="K510" s="628"/>
      <c r="L510" s="602"/>
      <c r="M510" s="604"/>
      <c r="N510" s="600"/>
      <c r="O510" s="600"/>
      <c r="P510" s="601"/>
      <c r="Q510" s="600"/>
    </row>
    <row r="511" spans="1:17" x14ac:dyDescent="0.2">
      <c r="A511" s="600"/>
      <c r="B511" s="600"/>
      <c r="C511" s="600"/>
      <c r="D511" s="600"/>
      <c r="E511" s="600"/>
      <c r="F511" s="600"/>
      <c r="G511" s="600"/>
      <c r="H511" s="601"/>
      <c r="I511" s="604"/>
      <c r="J511" s="628"/>
      <c r="K511" s="628"/>
      <c r="L511" s="602"/>
      <c r="M511" s="604"/>
      <c r="N511" s="600"/>
      <c r="O511" s="600"/>
      <c r="P511" s="601"/>
      <c r="Q511" s="600"/>
    </row>
    <row r="512" spans="1:17" x14ac:dyDescent="0.2">
      <c r="A512" s="600"/>
      <c r="B512" s="600"/>
      <c r="C512" s="600"/>
      <c r="D512" s="600"/>
      <c r="E512" s="600"/>
      <c r="F512" s="600"/>
      <c r="G512" s="600"/>
      <c r="H512" s="601"/>
      <c r="I512" s="604"/>
      <c r="J512" s="628"/>
      <c r="K512" s="628"/>
      <c r="L512" s="602"/>
      <c r="M512" s="604"/>
      <c r="N512" s="600"/>
      <c r="O512" s="600"/>
      <c r="P512" s="601"/>
      <c r="Q512" s="600"/>
    </row>
    <row r="513" spans="1:17" x14ac:dyDescent="0.2">
      <c r="A513" s="600"/>
      <c r="B513" s="600"/>
      <c r="C513" s="600"/>
      <c r="D513" s="600"/>
      <c r="E513" s="600"/>
      <c r="F513" s="600"/>
      <c r="G513" s="600"/>
      <c r="H513" s="601"/>
      <c r="I513" s="604"/>
      <c r="J513" s="628"/>
      <c r="K513" s="628"/>
      <c r="L513" s="602"/>
      <c r="M513" s="604"/>
      <c r="N513" s="600"/>
      <c r="O513" s="600"/>
      <c r="P513" s="601"/>
      <c r="Q513" s="600"/>
    </row>
    <row r="514" spans="1:17" x14ac:dyDescent="0.2">
      <c r="A514" s="600"/>
      <c r="B514" s="600"/>
      <c r="C514" s="600"/>
      <c r="D514" s="600"/>
      <c r="E514" s="600"/>
      <c r="F514" s="600"/>
      <c r="G514" s="600"/>
      <c r="H514" s="601"/>
      <c r="I514" s="604"/>
      <c r="J514" s="628"/>
      <c r="K514" s="628"/>
      <c r="L514" s="602"/>
      <c r="M514" s="604"/>
      <c r="N514" s="600"/>
      <c r="O514" s="600"/>
      <c r="P514" s="601"/>
      <c r="Q514" s="600"/>
    </row>
    <row r="515" spans="1:17" x14ac:dyDescent="0.2">
      <c r="A515" s="600"/>
      <c r="B515" s="600"/>
      <c r="C515" s="600"/>
      <c r="D515" s="600"/>
      <c r="E515" s="600"/>
      <c r="F515" s="600"/>
      <c r="G515" s="600"/>
      <c r="H515" s="601"/>
      <c r="I515" s="604"/>
      <c r="J515" s="628"/>
      <c r="K515" s="628"/>
      <c r="L515" s="602"/>
      <c r="M515" s="604"/>
      <c r="N515" s="600"/>
      <c r="O515" s="600"/>
      <c r="P515" s="601"/>
      <c r="Q515" s="600"/>
    </row>
    <row r="516" spans="1:17" x14ac:dyDescent="0.2">
      <c r="A516" s="600"/>
      <c r="B516" s="600"/>
      <c r="C516" s="600"/>
      <c r="D516" s="600"/>
      <c r="E516" s="600"/>
      <c r="F516" s="600"/>
      <c r="G516" s="600"/>
      <c r="H516" s="601"/>
      <c r="I516" s="604"/>
      <c r="J516" s="628"/>
      <c r="K516" s="628"/>
      <c r="L516" s="602"/>
      <c r="M516" s="604"/>
      <c r="N516" s="600"/>
      <c r="O516" s="600"/>
      <c r="P516" s="601"/>
      <c r="Q516" s="600"/>
    </row>
    <row r="517" spans="1:17" x14ac:dyDescent="0.2">
      <c r="A517" s="600"/>
      <c r="B517" s="600"/>
      <c r="C517" s="600"/>
      <c r="D517" s="600"/>
      <c r="E517" s="600"/>
      <c r="F517" s="600"/>
      <c r="G517" s="600"/>
      <c r="H517" s="601"/>
      <c r="I517" s="604"/>
      <c r="J517" s="628"/>
      <c r="K517" s="628"/>
      <c r="L517" s="602"/>
      <c r="M517" s="604"/>
      <c r="N517" s="600"/>
      <c r="O517" s="600"/>
      <c r="P517" s="601"/>
      <c r="Q517" s="600"/>
    </row>
    <row r="518" spans="1:17" x14ac:dyDescent="0.2">
      <c r="A518" s="600"/>
      <c r="B518" s="600"/>
      <c r="C518" s="600"/>
      <c r="D518" s="600"/>
      <c r="E518" s="600"/>
      <c r="F518" s="600"/>
      <c r="G518" s="600"/>
      <c r="H518" s="601"/>
      <c r="I518" s="604"/>
      <c r="J518" s="628"/>
      <c r="K518" s="628"/>
      <c r="L518" s="602"/>
      <c r="M518" s="604"/>
      <c r="N518" s="600"/>
      <c r="O518" s="600"/>
      <c r="P518" s="601"/>
      <c r="Q518" s="600"/>
    </row>
    <row r="519" spans="1:17" x14ac:dyDescent="0.2">
      <c r="A519" s="600"/>
      <c r="B519" s="600"/>
      <c r="C519" s="600"/>
      <c r="D519" s="600"/>
      <c r="E519" s="600"/>
      <c r="F519" s="600"/>
      <c r="G519" s="600"/>
      <c r="H519" s="601"/>
      <c r="I519" s="604"/>
      <c r="J519" s="628"/>
      <c r="K519" s="628"/>
      <c r="L519" s="602"/>
      <c r="M519" s="604"/>
      <c r="N519" s="600"/>
      <c r="O519" s="600"/>
      <c r="P519" s="601"/>
      <c r="Q519" s="600"/>
    </row>
    <row r="520" spans="1:17" x14ac:dyDescent="0.2">
      <c r="A520" s="600"/>
      <c r="B520" s="600"/>
      <c r="C520" s="600"/>
      <c r="D520" s="600"/>
      <c r="E520" s="600"/>
      <c r="F520" s="600"/>
      <c r="G520" s="600"/>
      <c r="H520" s="601"/>
      <c r="I520" s="604"/>
      <c r="J520" s="628"/>
      <c r="K520" s="628"/>
      <c r="L520" s="602"/>
      <c r="M520" s="604"/>
      <c r="N520" s="600"/>
      <c r="O520" s="600"/>
      <c r="P520" s="601"/>
      <c r="Q520" s="600"/>
    </row>
    <row r="521" spans="1:17" x14ac:dyDescent="0.2">
      <c r="A521" s="600"/>
      <c r="B521" s="600"/>
      <c r="C521" s="600"/>
      <c r="D521" s="600"/>
      <c r="E521" s="600"/>
      <c r="F521" s="600"/>
      <c r="G521" s="600"/>
      <c r="H521" s="601"/>
      <c r="I521" s="604"/>
      <c r="J521" s="628"/>
      <c r="K521" s="628"/>
      <c r="L521" s="602"/>
      <c r="M521" s="604"/>
      <c r="N521" s="600"/>
      <c r="O521" s="600"/>
      <c r="P521" s="601"/>
      <c r="Q521" s="600"/>
    </row>
    <row r="522" spans="1:17" x14ac:dyDescent="0.2">
      <c r="A522" s="600"/>
      <c r="B522" s="600"/>
      <c r="C522" s="600"/>
      <c r="D522" s="600"/>
      <c r="E522" s="600"/>
      <c r="F522" s="600"/>
      <c r="G522" s="600"/>
      <c r="H522" s="601"/>
      <c r="I522" s="604"/>
      <c r="J522" s="628"/>
      <c r="K522" s="628"/>
      <c r="L522" s="602"/>
      <c r="M522" s="604"/>
      <c r="N522" s="600"/>
      <c r="O522" s="600"/>
      <c r="P522" s="601"/>
      <c r="Q522" s="600"/>
    </row>
    <row r="523" spans="1:17" x14ac:dyDescent="0.2">
      <c r="A523" s="600"/>
      <c r="B523" s="600"/>
      <c r="C523" s="600"/>
      <c r="D523" s="600"/>
      <c r="E523" s="600"/>
      <c r="F523" s="600"/>
      <c r="G523" s="600"/>
      <c r="H523" s="601"/>
      <c r="I523" s="604"/>
      <c r="J523" s="628"/>
      <c r="K523" s="628"/>
      <c r="L523" s="602"/>
      <c r="M523" s="604"/>
      <c r="N523" s="600"/>
      <c r="O523" s="600"/>
      <c r="P523" s="601"/>
      <c r="Q523" s="600"/>
    </row>
    <row r="524" spans="1:17" x14ac:dyDescent="0.2">
      <c r="A524" s="600"/>
      <c r="B524" s="600"/>
      <c r="C524" s="600"/>
      <c r="D524" s="600"/>
      <c r="E524" s="600"/>
      <c r="F524" s="600"/>
      <c r="G524" s="600"/>
      <c r="H524" s="601"/>
      <c r="I524" s="604"/>
      <c r="J524" s="628"/>
      <c r="K524" s="628"/>
      <c r="L524" s="602"/>
      <c r="M524" s="604"/>
      <c r="N524" s="600"/>
      <c r="O524" s="600"/>
      <c r="P524" s="601"/>
      <c r="Q524" s="600"/>
    </row>
    <row r="525" spans="1:17" x14ac:dyDescent="0.2">
      <c r="A525" s="600"/>
      <c r="B525" s="600"/>
      <c r="C525" s="600"/>
      <c r="D525" s="600"/>
      <c r="E525" s="600"/>
      <c r="F525" s="600"/>
      <c r="G525" s="600"/>
      <c r="H525" s="601"/>
      <c r="I525" s="604"/>
      <c r="J525" s="628"/>
      <c r="K525" s="628"/>
      <c r="L525" s="602"/>
      <c r="M525" s="604"/>
      <c r="N525" s="600"/>
      <c r="O525" s="600"/>
      <c r="P525" s="601"/>
      <c r="Q525" s="600"/>
    </row>
    <row r="526" spans="1:17" x14ac:dyDescent="0.2">
      <c r="A526" s="600"/>
      <c r="B526" s="600"/>
      <c r="C526" s="600"/>
      <c r="D526" s="600"/>
      <c r="E526" s="600"/>
      <c r="F526" s="600"/>
      <c r="G526" s="600"/>
      <c r="H526" s="601"/>
      <c r="I526" s="604"/>
      <c r="J526" s="628"/>
      <c r="K526" s="628"/>
      <c r="L526" s="602"/>
      <c r="M526" s="604"/>
      <c r="N526" s="600"/>
      <c r="O526" s="600"/>
      <c r="P526" s="601"/>
      <c r="Q526" s="600"/>
    </row>
    <row r="527" spans="1:17" x14ac:dyDescent="0.2">
      <c r="A527" s="600"/>
      <c r="B527" s="600"/>
      <c r="C527" s="600"/>
      <c r="D527" s="600"/>
      <c r="E527" s="600"/>
      <c r="F527" s="600"/>
      <c r="G527" s="600"/>
      <c r="H527" s="601"/>
      <c r="I527" s="604"/>
      <c r="J527" s="628"/>
      <c r="K527" s="628"/>
      <c r="L527" s="602"/>
      <c r="M527" s="604"/>
      <c r="N527" s="600"/>
      <c r="O527" s="600"/>
      <c r="P527" s="601"/>
      <c r="Q527" s="600"/>
    </row>
    <row r="528" spans="1:17" x14ac:dyDescent="0.2">
      <c r="A528" s="600"/>
      <c r="B528" s="600"/>
      <c r="C528" s="600"/>
      <c r="D528" s="600"/>
      <c r="E528" s="600"/>
      <c r="F528" s="600"/>
      <c r="G528" s="600"/>
      <c r="H528" s="601"/>
      <c r="I528" s="604"/>
      <c r="J528" s="628"/>
      <c r="K528" s="628"/>
      <c r="L528" s="602"/>
      <c r="M528" s="604"/>
      <c r="N528" s="600"/>
      <c r="O528" s="600"/>
      <c r="P528" s="601"/>
      <c r="Q528" s="600"/>
    </row>
    <row r="529" spans="1:17" x14ac:dyDescent="0.2">
      <c r="A529" s="600"/>
      <c r="B529" s="600"/>
      <c r="C529" s="600"/>
      <c r="D529" s="600"/>
      <c r="E529" s="600"/>
      <c r="F529" s="600"/>
      <c r="G529" s="600"/>
      <c r="H529" s="601"/>
      <c r="I529" s="604"/>
      <c r="J529" s="628"/>
      <c r="K529" s="628"/>
      <c r="L529" s="602"/>
      <c r="M529" s="604"/>
      <c r="N529" s="600"/>
      <c r="O529" s="600"/>
      <c r="P529" s="601"/>
      <c r="Q529" s="600"/>
    </row>
    <row r="530" spans="1:17" x14ac:dyDescent="0.2">
      <c r="A530" s="600"/>
      <c r="B530" s="600"/>
      <c r="C530" s="600"/>
      <c r="D530" s="600"/>
      <c r="E530" s="600"/>
      <c r="F530" s="600"/>
      <c r="G530" s="600"/>
      <c r="H530" s="601"/>
      <c r="I530" s="604"/>
      <c r="J530" s="628"/>
      <c r="K530" s="628"/>
      <c r="L530" s="602"/>
      <c r="M530" s="604"/>
      <c r="N530" s="600"/>
      <c r="O530" s="600"/>
      <c r="P530" s="601"/>
      <c r="Q530" s="600"/>
    </row>
    <row r="531" spans="1:17" x14ac:dyDescent="0.2">
      <c r="A531" s="600"/>
      <c r="B531" s="600"/>
      <c r="C531" s="600"/>
      <c r="D531" s="600"/>
      <c r="E531" s="600"/>
      <c r="F531" s="600"/>
      <c r="G531" s="600"/>
      <c r="H531" s="601"/>
      <c r="I531" s="604"/>
      <c r="J531" s="628"/>
      <c r="K531" s="628"/>
      <c r="L531" s="602"/>
      <c r="M531" s="604"/>
      <c r="N531" s="600"/>
      <c r="O531" s="600"/>
      <c r="P531" s="601"/>
      <c r="Q531" s="600"/>
    </row>
    <row r="532" spans="1:17" x14ac:dyDescent="0.2">
      <c r="A532" s="600"/>
      <c r="B532" s="600"/>
      <c r="C532" s="600"/>
      <c r="D532" s="600"/>
      <c r="E532" s="600"/>
      <c r="F532" s="600"/>
      <c r="G532" s="600"/>
      <c r="H532" s="601"/>
      <c r="I532" s="604"/>
      <c r="J532" s="628"/>
      <c r="K532" s="628"/>
      <c r="L532" s="602"/>
      <c r="M532" s="604"/>
      <c r="N532" s="600"/>
      <c r="O532" s="600"/>
      <c r="P532" s="601"/>
      <c r="Q532" s="600"/>
    </row>
    <row r="533" spans="1:17" x14ac:dyDescent="0.2">
      <c r="A533" s="600"/>
      <c r="B533" s="600"/>
      <c r="C533" s="600"/>
      <c r="D533" s="600"/>
      <c r="E533" s="600"/>
      <c r="F533" s="600"/>
      <c r="G533" s="600"/>
      <c r="H533" s="601"/>
      <c r="I533" s="604"/>
      <c r="J533" s="628"/>
      <c r="K533" s="628"/>
      <c r="L533" s="602"/>
      <c r="M533" s="604"/>
      <c r="N533" s="600"/>
      <c r="O533" s="600"/>
      <c r="P533" s="601"/>
      <c r="Q533" s="600"/>
    </row>
    <row r="534" spans="1:17" x14ac:dyDescent="0.2">
      <c r="A534" s="600"/>
      <c r="B534" s="600"/>
      <c r="C534" s="600"/>
      <c r="D534" s="600"/>
      <c r="E534" s="600"/>
      <c r="F534" s="600"/>
      <c r="G534" s="600"/>
      <c r="H534" s="601"/>
      <c r="I534" s="604"/>
      <c r="J534" s="628"/>
      <c r="K534" s="628"/>
      <c r="L534" s="602"/>
      <c r="M534" s="604"/>
      <c r="N534" s="600"/>
      <c r="O534" s="600"/>
      <c r="P534" s="601"/>
      <c r="Q534" s="600"/>
    </row>
    <row r="535" spans="1:17" x14ac:dyDescent="0.2">
      <c r="A535" s="600"/>
      <c r="B535" s="600"/>
      <c r="C535" s="600"/>
      <c r="D535" s="600"/>
      <c r="E535" s="600"/>
      <c r="F535" s="600"/>
      <c r="G535" s="600"/>
      <c r="H535" s="601"/>
      <c r="I535" s="604"/>
      <c r="J535" s="628"/>
      <c r="K535" s="628"/>
      <c r="L535" s="602"/>
      <c r="M535" s="604"/>
      <c r="N535" s="600"/>
      <c r="O535" s="600"/>
      <c r="P535" s="601"/>
      <c r="Q535" s="600"/>
    </row>
    <row r="536" spans="1:17" x14ac:dyDescent="0.2">
      <c r="A536" s="600"/>
      <c r="B536" s="600"/>
      <c r="C536" s="600"/>
      <c r="D536" s="600"/>
      <c r="E536" s="600"/>
      <c r="F536" s="600"/>
      <c r="G536" s="600"/>
      <c r="H536" s="601"/>
      <c r="I536" s="604"/>
      <c r="J536" s="628"/>
      <c r="K536" s="628"/>
      <c r="L536" s="602"/>
      <c r="M536" s="604"/>
      <c r="N536" s="600"/>
      <c r="O536" s="600"/>
      <c r="P536" s="601"/>
      <c r="Q536" s="600"/>
    </row>
    <row r="537" spans="1:17" x14ac:dyDescent="0.2">
      <c r="A537" s="600"/>
      <c r="B537" s="600"/>
      <c r="C537" s="600"/>
      <c r="D537" s="600"/>
      <c r="E537" s="600"/>
      <c r="F537" s="600"/>
      <c r="G537" s="600"/>
      <c r="H537" s="601"/>
      <c r="I537" s="604"/>
      <c r="J537" s="628"/>
      <c r="K537" s="628"/>
      <c r="L537" s="602"/>
      <c r="M537" s="604"/>
      <c r="N537" s="600"/>
      <c r="O537" s="600"/>
      <c r="P537" s="601"/>
      <c r="Q537" s="600"/>
    </row>
    <row r="538" spans="1:17" x14ac:dyDescent="0.2">
      <c r="A538" s="600"/>
      <c r="B538" s="600"/>
      <c r="C538" s="600"/>
      <c r="D538" s="600"/>
      <c r="E538" s="600"/>
      <c r="F538" s="600"/>
      <c r="G538" s="600"/>
      <c r="H538" s="601"/>
      <c r="I538" s="604"/>
      <c r="J538" s="628"/>
      <c r="K538" s="628"/>
      <c r="L538" s="602"/>
      <c r="M538" s="604"/>
      <c r="N538" s="600"/>
      <c r="O538" s="600"/>
      <c r="P538" s="601"/>
      <c r="Q538" s="600"/>
    </row>
    <row r="539" spans="1:17" x14ac:dyDescent="0.2">
      <c r="A539" s="600"/>
      <c r="B539" s="600"/>
      <c r="C539" s="600"/>
      <c r="D539" s="600"/>
      <c r="E539" s="600"/>
      <c r="F539" s="600"/>
      <c r="G539" s="600"/>
      <c r="H539" s="601"/>
      <c r="I539" s="604"/>
      <c r="J539" s="628"/>
      <c r="K539" s="628"/>
      <c r="L539" s="602"/>
      <c r="M539" s="604"/>
      <c r="N539" s="600"/>
      <c r="O539" s="600"/>
      <c r="P539" s="601"/>
      <c r="Q539" s="600"/>
    </row>
    <row r="540" spans="1:17" x14ac:dyDescent="0.2">
      <c r="A540" s="600"/>
      <c r="B540" s="600"/>
      <c r="C540" s="600"/>
      <c r="D540" s="600"/>
      <c r="E540" s="600"/>
      <c r="F540" s="600"/>
      <c r="G540" s="600"/>
      <c r="H540" s="601"/>
      <c r="I540" s="604"/>
      <c r="J540" s="628"/>
      <c r="K540" s="628"/>
      <c r="L540" s="602"/>
      <c r="M540" s="604"/>
      <c r="N540" s="600"/>
      <c r="O540" s="600"/>
      <c r="P540" s="601"/>
      <c r="Q540" s="600"/>
    </row>
    <row r="541" spans="1:17" x14ac:dyDescent="0.2">
      <c r="A541" s="600"/>
      <c r="B541" s="600"/>
      <c r="C541" s="600"/>
      <c r="D541" s="600"/>
      <c r="E541" s="600"/>
      <c r="F541" s="600"/>
      <c r="G541" s="600"/>
      <c r="H541" s="601"/>
      <c r="I541" s="604"/>
      <c r="J541" s="628"/>
      <c r="K541" s="628"/>
      <c r="L541" s="602"/>
      <c r="M541" s="604"/>
      <c r="N541" s="600"/>
      <c r="O541" s="600"/>
      <c r="P541" s="601"/>
      <c r="Q541" s="600"/>
    </row>
    <row r="542" spans="1:17" x14ac:dyDescent="0.2">
      <c r="A542" s="600"/>
      <c r="B542" s="600"/>
      <c r="C542" s="600"/>
      <c r="D542" s="600"/>
      <c r="E542" s="600"/>
      <c r="F542" s="600"/>
      <c r="G542" s="600"/>
      <c r="H542" s="601"/>
      <c r="I542" s="604"/>
      <c r="J542" s="628"/>
      <c r="K542" s="628"/>
      <c r="L542" s="602"/>
      <c r="M542" s="604"/>
      <c r="N542" s="600"/>
      <c r="O542" s="600"/>
      <c r="P542" s="601"/>
      <c r="Q542" s="600"/>
    </row>
    <row r="543" spans="1:17" x14ac:dyDescent="0.2">
      <c r="A543" s="600"/>
      <c r="B543" s="600"/>
      <c r="C543" s="600"/>
      <c r="D543" s="600"/>
      <c r="E543" s="600"/>
      <c r="F543" s="600"/>
      <c r="G543" s="600"/>
      <c r="H543" s="601"/>
      <c r="I543" s="604"/>
      <c r="J543" s="628"/>
      <c r="K543" s="628"/>
      <c r="L543" s="602"/>
      <c r="M543" s="604"/>
      <c r="N543" s="600"/>
      <c r="O543" s="600"/>
      <c r="P543" s="601"/>
      <c r="Q543" s="600"/>
    </row>
    <row r="544" spans="1:17" x14ac:dyDescent="0.2">
      <c r="A544" s="600"/>
      <c r="B544" s="600"/>
      <c r="C544" s="600"/>
      <c r="D544" s="600"/>
      <c r="E544" s="600"/>
      <c r="F544" s="600"/>
      <c r="G544" s="600"/>
      <c r="H544" s="601"/>
      <c r="I544" s="604"/>
      <c r="J544" s="628"/>
      <c r="K544" s="628"/>
      <c r="L544" s="602"/>
      <c r="M544" s="604"/>
      <c r="N544" s="600"/>
      <c r="O544" s="600"/>
      <c r="P544" s="601"/>
      <c r="Q544" s="600"/>
    </row>
    <row r="545" spans="1:17" x14ac:dyDescent="0.2">
      <c r="A545" s="600"/>
      <c r="B545" s="600"/>
      <c r="C545" s="600"/>
      <c r="D545" s="600"/>
      <c r="E545" s="600"/>
      <c r="F545" s="600"/>
      <c r="G545" s="600"/>
      <c r="H545" s="601"/>
      <c r="I545" s="604"/>
      <c r="J545" s="628"/>
      <c r="K545" s="628"/>
      <c r="L545" s="602"/>
      <c r="M545" s="604"/>
      <c r="N545" s="600"/>
      <c r="O545" s="600"/>
      <c r="P545" s="601"/>
      <c r="Q545" s="600"/>
    </row>
    <row r="546" spans="1:17" x14ac:dyDescent="0.2">
      <c r="A546" s="600"/>
      <c r="B546" s="600"/>
      <c r="C546" s="600"/>
      <c r="D546" s="600"/>
      <c r="E546" s="600"/>
      <c r="F546" s="600"/>
      <c r="G546" s="600"/>
      <c r="H546" s="601"/>
      <c r="I546" s="604"/>
      <c r="J546" s="628"/>
      <c r="K546" s="628"/>
      <c r="L546" s="602"/>
      <c r="M546" s="604"/>
      <c r="N546" s="600"/>
      <c r="O546" s="600"/>
      <c r="P546" s="601"/>
      <c r="Q546" s="600"/>
    </row>
    <row r="547" spans="1:17" x14ac:dyDescent="0.2">
      <c r="A547" s="600"/>
      <c r="B547" s="600"/>
      <c r="C547" s="600"/>
      <c r="D547" s="600"/>
      <c r="E547" s="600"/>
      <c r="F547" s="600"/>
      <c r="G547" s="600"/>
      <c r="H547" s="601"/>
      <c r="I547" s="604"/>
      <c r="J547" s="628"/>
      <c r="K547" s="628"/>
      <c r="L547" s="602"/>
      <c r="M547" s="604"/>
      <c r="N547" s="600"/>
      <c r="O547" s="600"/>
      <c r="P547" s="601"/>
      <c r="Q547" s="600"/>
    </row>
    <row r="548" spans="1:17" x14ac:dyDescent="0.2">
      <c r="A548" s="600"/>
      <c r="B548" s="600"/>
      <c r="C548" s="600"/>
      <c r="D548" s="600"/>
      <c r="E548" s="600"/>
      <c r="F548" s="600"/>
      <c r="G548" s="600"/>
      <c r="H548" s="601"/>
      <c r="I548" s="604"/>
      <c r="J548" s="628"/>
      <c r="K548" s="628"/>
      <c r="L548" s="602"/>
      <c r="M548" s="604"/>
      <c r="N548" s="600"/>
      <c r="O548" s="600"/>
      <c r="P548" s="601"/>
      <c r="Q548" s="600"/>
    </row>
    <row r="549" spans="1:17" x14ac:dyDescent="0.2">
      <c r="A549" s="600"/>
      <c r="B549" s="600"/>
      <c r="C549" s="600"/>
      <c r="D549" s="600"/>
      <c r="E549" s="600"/>
      <c r="F549" s="600"/>
      <c r="G549" s="600"/>
      <c r="H549" s="601"/>
      <c r="I549" s="604"/>
      <c r="J549" s="628"/>
      <c r="K549" s="628"/>
      <c r="L549" s="602"/>
      <c r="M549" s="604"/>
      <c r="N549" s="600"/>
      <c r="O549" s="600"/>
      <c r="P549" s="601"/>
      <c r="Q549" s="600"/>
    </row>
    <row r="550" spans="1:17" x14ac:dyDescent="0.2">
      <c r="A550" s="600"/>
      <c r="B550" s="600"/>
      <c r="C550" s="600"/>
      <c r="D550" s="600"/>
      <c r="E550" s="600"/>
      <c r="F550" s="600"/>
      <c r="G550" s="600"/>
      <c r="H550" s="601"/>
      <c r="I550" s="604"/>
      <c r="J550" s="628"/>
      <c r="K550" s="628"/>
      <c r="L550" s="602"/>
      <c r="M550" s="604"/>
      <c r="N550" s="600"/>
      <c r="O550" s="600"/>
      <c r="P550" s="601"/>
      <c r="Q550" s="600"/>
    </row>
    <row r="551" spans="1:17" x14ac:dyDescent="0.2">
      <c r="A551" s="600"/>
      <c r="B551" s="600"/>
      <c r="C551" s="600"/>
      <c r="D551" s="600"/>
      <c r="E551" s="600"/>
      <c r="F551" s="600"/>
      <c r="G551" s="600"/>
      <c r="H551" s="601"/>
      <c r="I551" s="604"/>
      <c r="J551" s="628"/>
      <c r="K551" s="628"/>
      <c r="L551" s="602"/>
      <c r="M551" s="604"/>
      <c r="N551" s="600"/>
      <c r="O551" s="600"/>
      <c r="P551" s="601"/>
      <c r="Q551" s="600"/>
    </row>
    <row r="552" spans="1:17" x14ac:dyDescent="0.2">
      <c r="A552" s="600"/>
      <c r="B552" s="600"/>
      <c r="C552" s="600"/>
      <c r="D552" s="600"/>
      <c r="E552" s="600"/>
      <c r="F552" s="600"/>
      <c r="G552" s="600"/>
      <c r="H552" s="601"/>
      <c r="I552" s="604"/>
      <c r="J552" s="628"/>
      <c r="K552" s="628"/>
      <c r="L552" s="602"/>
      <c r="M552" s="604"/>
      <c r="N552" s="600"/>
      <c r="O552" s="600"/>
      <c r="P552" s="601"/>
      <c r="Q552" s="600"/>
    </row>
    <row r="553" spans="1:17" x14ac:dyDescent="0.2">
      <c r="A553" s="600"/>
      <c r="B553" s="600"/>
      <c r="C553" s="600"/>
      <c r="D553" s="600"/>
      <c r="E553" s="600"/>
      <c r="F553" s="600"/>
      <c r="G553" s="600"/>
      <c r="H553" s="601"/>
      <c r="I553" s="604"/>
      <c r="J553" s="628"/>
      <c r="K553" s="628"/>
      <c r="L553" s="602"/>
      <c r="M553" s="604"/>
      <c r="N553" s="600"/>
      <c r="O553" s="600"/>
      <c r="P553" s="601"/>
      <c r="Q553" s="600"/>
    </row>
    <row r="554" spans="1:17" x14ac:dyDescent="0.2">
      <c r="A554" s="600"/>
      <c r="B554" s="600"/>
      <c r="C554" s="600"/>
      <c r="D554" s="600"/>
      <c r="E554" s="600"/>
      <c r="F554" s="600"/>
      <c r="G554" s="600"/>
      <c r="H554" s="601"/>
      <c r="I554" s="604"/>
      <c r="J554" s="628"/>
      <c r="K554" s="628"/>
      <c r="L554" s="602"/>
      <c r="M554" s="604"/>
      <c r="N554" s="600"/>
      <c r="O554" s="600"/>
      <c r="P554" s="601"/>
      <c r="Q554" s="600"/>
    </row>
    <row r="555" spans="1:17" x14ac:dyDescent="0.2">
      <c r="A555" s="600"/>
      <c r="B555" s="600"/>
      <c r="C555" s="600"/>
      <c r="D555" s="600"/>
      <c r="E555" s="600"/>
      <c r="F555" s="600"/>
      <c r="G555" s="600"/>
      <c r="H555" s="601"/>
      <c r="I555" s="604"/>
      <c r="J555" s="628"/>
      <c r="K555" s="628"/>
      <c r="L555" s="602"/>
      <c r="M555" s="604"/>
      <c r="N555" s="600"/>
      <c r="O555" s="600"/>
      <c r="P555" s="601"/>
      <c r="Q555" s="600"/>
    </row>
    <row r="556" spans="1:17" x14ac:dyDescent="0.2">
      <c r="A556" s="600"/>
      <c r="B556" s="600"/>
      <c r="C556" s="600"/>
      <c r="D556" s="600"/>
      <c r="E556" s="600"/>
      <c r="F556" s="600"/>
      <c r="G556" s="600"/>
      <c r="H556" s="601"/>
      <c r="I556" s="604"/>
      <c r="J556" s="628"/>
      <c r="K556" s="628"/>
      <c r="L556" s="602"/>
      <c r="M556" s="604"/>
      <c r="N556" s="600"/>
      <c r="O556" s="600"/>
      <c r="P556" s="601"/>
      <c r="Q556" s="600"/>
    </row>
    <row r="557" spans="1:17" x14ac:dyDescent="0.2">
      <c r="A557" s="600"/>
      <c r="B557" s="600"/>
      <c r="C557" s="600"/>
      <c r="D557" s="600"/>
      <c r="E557" s="600"/>
      <c r="F557" s="600"/>
      <c r="G557" s="600"/>
      <c r="H557" s="601"/>
      <c r="I557" s="604"/>
      <c r="J557" s="628"/>
      <c r="K557" s="628"/>
      <c r="L557" s="602"/>
      <c r="M557" s="604"/>
      <c r="N557" s="600"/>
      <c r="O557" s="600"/>
      <c r="P557" s="601"/>
      <c r="Q557" s="600"/>
    </row>
    <row r="558" spans="1:17" x14ac:dyDescent="0.2">
      <c r="A558" s="600"/>
      <c r="B558" s="600"/>
      <c r="C558" s="600"/>
      <c r="D558" s="600"/>
      <c r="E558" s="600"/>
      <c r="F558" s="600"/>
      <c r="G558" s="600"/>
      <c r="H558" s="601"/>
      <c r="I558" s="604"/>
      <c r="J558" s="628"/>
      <c r="K558" s="628"/>
      <c r="L558" s="602"/>
      <c r="M558" s="604"/>
      <c r="N558" s="600"/>
      <c r="O558" s="600"/>
      <c r="P558" s="601"/>
      <c r="Q558" s="600"/>
    </row>
    <row r="559" spans="1:17" x14ac:dyDescent="0.2">
      <c r="A559" s="600"/>
      <c r="B559" s="600"/>
      <c r="C559" s="600"/>
      <c r="D559" s="600"/>
      <c r="E559" s="600"/>
      <c r="F559" s="600"/>
      <c r="G559" s="600"/>
      <c r="H559" s="601"/>
      <c r="I559" s="604"/>
      <c r="J559" s="628"/>
      <c r="K559" s="628"/>
      <c r="L559" s="602"/>
      <c r="M559" s="604"/>
      <c r="N559" s="600"/>
      <c r="O559" s="600"/>
      <c r="P559" s="601"/>
      <c r="Q559" s="600"/>
    </row>
    <row r="560" spans="1:17" x14ac:dyDescent="0.2">
      <c r="A560" s="600"/>
      <c r="B560" s="600"/>
      <c r="C560" s="600"/>
      <c r="D560" s="600"/>
      <c r="E560" s="600"/>
      <c r="F560" s="600"/>
      <c r="G560" s="600"/>
      <c r="H560" s="601"/>
      <c r="I560" s="604"/>
      <c r="J560" s="628"/>
      <c r="K560" s="628"/>
      <c r="L560" s="602"/>
      <c r="M560" s="604"/>
      <c r="N560" s="600"/>
      <c r="O560" s="600"/>
      <c r="P560" s="601"/>
      <c r="Q560" s="600"/>
    </row>
    <row r="561" spans="1:17" x14ac:dyDescent="0.2">
      <c r="A561" s="600"/>
      <c r="B561" s="600"/>
      <c r="C561" s="600"/>
      <c r="D561" s="600"/>
      <c r="E561" s="600"/>
      <c r="F561" s="600"/>
      <c r="G561" s="600"/>
      <c r="H561" s="601"/>
      <c r="I561" s="604"/>
      <c r="J561" s="628"/>
      <c r="K561" s="628"/>
      <c r="L561" s="602"/>
      <c r="M561" s="604"/>
      <c r="N561" s="600"/>
      <c r="O561" s="600"/>
      <c r="P561" s="601"/>
      <c r="Q561" s="600"/>
    </row>
    <row r="562" spans="1:17" x14ac:dyDescent="0.2">
      <c r="A562" s="600"/>
      <c r="B562" s="600"/>
      <c r="C562" s="600"/>
      <c r="D562" s="600"/>
      <c r="E562" s="600"/>
      <c r="F562" s="600"/>
      <c r="G562" s="600"/>
      <c r="H562" s="601"/>
      <c r="I562" s="604"/>
      <c r="J562" s="628"/>
      <c r="K562" s="628"/>
      <c r="L562" s="602"/>
      <c r="M562" s="604"/>
      <c r="N562" s="600"/>
      <c r="O562" s="600"/>
      <c r="P562" s="601"/>
      <c r="Q562" s="600"/>
    </row>
    <row r="563" spans="1:17" x14ac:dyDescent="0.2">
      <c r="A563" s="600"/>
      <c r="B563" s="600"/>
      <c r="C563" s="600"/>
      <c r="D563" s="600"/>
      <c r="E563" s="600"/>
      <c r="F563" s="600"/>
      <c r="G563" s="600"/>
      <c r="H563" s="601"/>
      <c r="I563" s="604"/>
      <c r="J563" s="628"/>
      <c r="K563" s="628"/>
      <c r="L563" s="602"/>
      <c r="M563" s="604"/>
      <c r="N563" s="600"/>
      <c r="O563" s="600"/>
      <c r="P563" s="601"/>
      <c r="Q563" s="600"/>
    </row>
    <row r="564" spans="1:17" x14ac:dyDescent="0.2">
      <c r="A564" s="600"/>
      <c r="B564" s="600"/>
      <c r="C564" s="600"/>
      <c r="D564" s="600"/>
      <c r="E564" s="600"/>
      <c r="F564" s="600"/>
      <c r="G564" s="600"/>
      <c r="H564" s="601"/>
      <c r="I564" s="604"/>
      <c r="J564" s="628"/>
      <c r="K564" s="628"/>
      <c r="L564" s="602"/>
      <c r="M564" s="604"/>
      <c r="N564" s="600"/>
      <c r="O564" s="600"/>
      <c r="P564" s="601"/>
      <c r="Q564" s="600"/>
    </row>
    <row r="565" spans="1:17" x14ac:dyDescent="0.2">
      <c r="A565" s="600"/>
      <c r="B565" s="600"/>
      <c r="C565" s="600"/>
      <c r="D565" s="600"/>
      <c r="E565" s="600"/>
      <c r="F565" s="600"/>
      <c r="G565" s="600"/>
      <c r="H565" s="601"/>
      <c r="I565" s="604"/>
      <c r="J565" s="628"/>
      <c r="K565" s="628"/>
      <c r="L565" s="602"/>
      <c r="M565" s="604"/>
      <c r="N565" s="600"/>
      <c r="O565" s="600"/>
      <c r="P565" s="601"/>
      <c r="Q565" s="600"/>
    </row>
    <row r="566" spans="1:17" x14ac:dyDescent="0.2">
      <c r="A566" s="600"/>
      <c r="B566" s="600"/>
      <c r="C566" s="600"/>
      <c r="D566" s="600"/>
      <c r="E566" s="600"/>
      <c r="F566" s="600"/>
      <c r="G566" s="600"/>
      <c r="H566" s="601"/>
      <c r="I566" s="604"/>
      <c r="J566" s="628"/>
      <c r="K566" s="628"/>
      <c r="L566" s="602"/>
      <c r="M566" s="604"/>
      <c r="N566" s="600"/>
      <c r="O566" s="600"/>
      <c r="P566" s="601"/>
      <c r="Q566" s="600"/>
    </row>
    <row r="567" spans="1:17" x14ac:dyDescent="0.2">
      <c r="A567" s="600"/>
      <c r="B567" s="600"/>
      <c r="C567" s="600"/>
      <c r="D567" s="600"/>
      <c r="E567" s="600"/>
      <c r="F567" s="600"/>
      <c r="G567" s="600"/>
      <c r="H567" s="601"/>
      <c r="I567" s="604"/>
      <c r="J567" s="628"/>
      <c r="K567" s="628"/>
      <c r="L567" s="602"/>
      <c r="M567" s="604"/>
      <c r="N567" s="600"/>
      <c r="O567" s="600"/>
      <c r="P567" s="601"/>
      <c r="Q567" s="600"/>
    </row>
    <row r="568" spans="1:17" x14ac:dyDescent="0.2">
      <c r="A568" s="600"/>
      <c r="B568" s="600"/>
      <c r="C568" s="600"/>
      <c r="D568" s="600"/>
      <c r="E568" s="600"/>
      <c r="F568" s="600"/>
      <c r="G568" s="600"/>
      <c r="H568" s="601"/>
      <c r="I568" s="604"/>
      <c r="J568" s="628"/>
      <c r="K568" s="628"/>
      <c r="L568" s="602"/>
      <c r="M568" s="604"/>
      <c r="N568" s="600"/>
      <c r="O568" s="600"/>
      <c r="P568" s="601"/>
      <c r="Q568" s="600"/>
    </row>
    <row r="569" spans="1:17" x14ac:dyDescent="0.2">
      <c r="A569" s="600"/>
      <c r="B569" s="600"/>
      <c r="C569" s="600"/>
      <c r="D569" s="600"/>
      <c r="E569" s="600"/>
      <c r="F569" s="600"/>
      <c r="G569" s="600"/>
      <c r="H569" s="601"/>
      <c r="I569" s="604"/>
      <c r="J569" s="628"/>
      <c r="K569" s="628"/>
      <c r="L569" s="602"/>
      <c r="M569" s="604"/>
      <c r="N569" s="600"/>
      <c r="O569" s="600"/>
      <c r="P569" s="601"/>
      <c r="Q569" s="600"/>
    </row>
    <row r="570" spans="1:17" x14ac:dyDescent="0.2">
      <c r="A570" s="600"/>
      <c r="B570" s="600"/>
      <c r="C570" s="600"/>
      <c r="D570" s="600"/>
      <c r="E570" s="600"/>
      <c r="F570" s="600"/>
      <c r="G570" s="600"/>
      <c r="H570" s="601"/>
      <c r="I570" s="604"/>
      <c r="J570" s="628"/>
      <c r="K570" s="628"/>
      <c r="L570" s="602"/>
      <c r="M570" s="604"/>
      <c r="N570" s="600"/>
      <c r="O570" s="600"/>
      <c r="P570" s="601"/>
      <c r="Q570" s="600"/>
    </row>
    <row r="571" spans="1:17" x14ac:dyDescent="0.2">
      <c r="A571" s="600"/>
      <c r="B571" s="600"/>
      <c r="C571" s="600"/>
      <c r="D571" s="600"/>
      <c r="E571" s="600"/>
      <c r="F571" s="600"/>
      <c r="G571" s="600"/>
      <c r="H571" s="601"/>
      <c r="I571" s="604"/>
      <c r="J571" s="628"/>
      <c r="K571" s="628"/>
      <c r="L571" s="602"/>
      <c r="M571" s="604"/>
      <c r="N571" s="600"/>
      <c r="O571" s="600"/>
      <c r="P571" s="601"/>
      <c r="Q571" s="600"/>
    </row>
    <row r="572" spans="1:17" x14ac:dyDescent="0.2">
      <c r="A572" s="600"/>
      <c r="B572" s="600"/>
      <c r="C572" s="600"/>
      <c r="D572" s="600"/>
      <c r="E572" s="600"/>
      <c r="F572" s="600"/>
      <c r="G572" s="600"/>
      <c r="H572" s="601"/>
      <c r="I572" s="604"/>
      <c r="J572" s="628"/>
      <c r="K572" s="628"/>
      <c r="L572" s="602"/>
      <c r="M572" s="604"/>
      <c r="N572" s="600"/>
      <c r="O572" s="600"/>
      <c r="P572" s="601"/>
      <c r="Q572" s="600"/>
    </row>
    <row r="573" spans="1:17" x14ac:dyDescent="0.2">
      <c r="A573" s="600"/>
      <c r="B573" s="600"/>
      <c r="C573" s="600"/>
      <c r="D573" s="600"/>
      <c r="E573" s="600"/>
      <c r="F573" s="600"/>
      <c r="G573" s="600"/>
      <c r="H573" s="601"/>
      <c r="I573" s="604"/>
      <c r="J573" s="628"/>
      <c r="K573" s="628"/>
      <c r="L573" s="602"/>
      <c r="M573" s="604"/>
      <c r="N573" s="600"/>
      <c r="O573" s="600"/>
      <c r="P573" s="601"/>
      <c r="Q573" s="600"/>
    </row>
    <row r="574" spans="1:17" x14ac:dyDescent="0.2">
      <c r="A574" s="600"/>
      <c r="B574" s="600"/>
      <c r="C574" s="600"/>
      <c r="D574" s="600"/>
      <c r="E574" s="600"/>
      <c r="F574" s="600"/>
      <c r="G574" s="600"/>
      <c r="H574" s="601"/>
      <c r="I574" s="604"/>
      <c r="J574" s="628"/>
      <c r="K574" s="628"/>
      <c r="L574" s="602"/>
      <c r="M574" s="604"/>
      <c r="N574" s="600"/>
      <c r="O574" s="600"/>
      <c r="P574" s="601"/>
      <c r="Q574" s="600"/>
    </row>
    <row r="575" spans="1:17" x14ac:dyDescent="0.2">
      <c r="A575" s="600"/>
      <c r="B575" s="600"/>
      <c r="C575" s="600"/>
      <c r="D575" s="600"/>
      <c r="E575" s="600"/>
      <c r="F575" s="600"/>
      <c r="G575" s="600"/>
      <c r="H575" s="601"/>
      <c r="I575" s="604"/>
      <c r="J575" s="628"/>
      <c r="K575" s="628"/>
      <c r="L575" s="602"/>
      <c r="M575" s="604"/>
      <c r="N575" s="600"/>
      <c r="O575" s="600"/>
      <c r="P575" s="601"/>
      <c r="Q575" s="600"/>
    </row>
    <row r="576" spans="1:17" x14ac:dyDescent="0.2">
      <c r="A576" s="600"/>
      <c r="B576" s="600"/>
      <c r="C576" s="600"/>
      <c r="D576" s="600"/>
      <c r="E576" s="600"/>
      <c r="F576" s="600"/>
      <c r="G576" s="600"/>
      <c r="H576" s="601"/>
      <c r="I576" s="604"/>
      <c r="J576" s="628"/>
      <c r="K576" s="628"/>
      <c r="L576" s="602"/>
      <c r="M576" s="604"/>
      <c r="N576" s="600"/>
      <c r="O576" s="600"/>
      <c r="P576" s="601"/>
      <c r="Q576" s="600"/>
    </row>
    <row r="577" spans="1:17" x14ac:dyDescent="0.2">
      <c r="A577" s="600"/>
      <c r="B577" s="600"/>
      <c r="C577" s="600"/>
      <c r="D577" s="600"/>
      <c r="E577" s="600"/>
      <c r="F577" s="600"/>
      <c r="G577" s="600"/>
      <c r="H577" s="601"/>
      <c r="I577" s="604"/>
      <c r="J577" s="628"/>
      <c r="K577" s="628"/>
      <c r="L577" s="602"/>
      <c r="M577" s="604"/>
      <c r="N577" s="600"/>
      <c r="O577" s="600"/>
      <c r="P577" s="601"/>
      <c r="Q577" s="600"/>
    </row>
    <row r="578" spans="1:17" x14ac:dyDescent="0.2">
      <c r="A578" s="600"/>
      <c r="B578" s="600"/>
      <c r="C578" s="600"/>
      <c r="D578" s="600"/>
      <c r="E578" s="600"/>
      <c r="F578" s="600"/>
      <c r="G578" s="600"/>
      <c r="H578" s="601"/>
      <c r="I578" s="604"/>
      <c r="J578" s="628"/>
      <c r="K578" s="628"/>
      <c r="L578" s="602"/>
      <c r="M578" s="604"/>
      <c r="N578" s="600"/>
      <c r="O578" s="600"/>
      <c r="P578" s="601"/>
      <c r="Q578" s="600"/>
    </row>
    <row r="579" spans="1:17" x14ac:dyDescent="0.2">
      <c r="A579" s="600"/>
      <c r="B579" s="600"/>
      <c r="C579" s="600"/>
      <c r="D579" s="600"/>
      <c r="E579" s="600"/>
      <c r="F579" s="600"/>
      <c r="G579" s="600"/>
      <c r="H579" s="601"/>
      <c r="I579" s="604"/>
      <c r="J579" s="628"/>
      <c r="K579" s="628"/>
      <c r="L579" s="602"/>
      <c r="M579" s="604"/>
      <c r="N579" s="600"/>
      <c r="O579" s="600"/>
      <c r="P579" s="601"/>
      <c r="Q579" s="600"/>
    </row>
    <row r="580" spans="1:17" x14ac:dyDescent="0.2">
      <c r="A580" s="600"/>
      <c r="B580" s="600"/>
      <c r="C580" s="600"/>
      <c r="D580" s="600"/>
      <c r="E580" s="600"/>
      <c r="F580" s="600"/>
      <c r="G580" s="600"/>
      <c r="H580" s="601"/>
      <c r="I580" s="604"/>
      <c r="J580" s="628"/>
      <c r="K580" s="628"/>
      <c r="L580" s="602"/>
      <c r="M580" s="604"/>
      <c r="N580" s="600"/>
      <c r="O580" s="600"/>
      <c r="P580" s="601"/>
      <c r="Q580" s="600"/>
    </row>
    <row r="581" spans="1:17" x14ac:dyDescent="0.2">
      <c r="A581" s="600"/>
      <c r="B581" s="600"/>
      <c r="C581" s="600"/>
      <c r="D581" s="600"/>
      <c r="E581" s="600"/>
      <c r="F581" s="600"/>
      <c r="G581" s="600"/>
      <c r="H581" s="601"/>
      <c r="I581" s="604"/>
      <c r="J581" s="628"/>
      <c r="K581" s="628"/>
      <c r="L581" s="602"/>
      <c r="M581" s="604"/>
      <c r="N581" s="600"/>
      <c r="O581" s="600"/>
      <c r="P581" s="601"/>
      <c r="Q581" s="600"/>
    </row>
    <row r="582" spans="1:17" x14ac:dyDescent="0.2">
      <c r="A582" s="600"/>
      <c r="B582" s="600"/>
      <c r="C582" s="600"/>
      <c r="D582" s="600"/>
      <c r="E582" s="600"/>
      <c r="F582" s="600"/>
      <c r="G582" s="600"/>
      <c r="H582" s="601"/>
      <c r="I582" s="604"/>
      <c r="J582" s="628"/>
      <c r="K582" s="628"/>
      <c r="L582" s="602"/>
      <c r="M582" s="604"/>
      <c r="N582" s="600"/>
      <c r="O582" s="600"/>
      <c r="P582" s="601"/>
      <c r="Q582" s="600"/>
    </row>
    <row r="583" spans="1:17" x14ac:dyDescent="0.2">
      <c r="A583" s="600"/>
      <c r="B583" s="600"/>
      <c r="C583" s="600"/>
      <c r="D583" s="600"/>
      <c r="E583" s="600"/>
      <c r="F583" s="600"/>
      <c r="G583" s="600"/>
      <c r="H583" s="601"/>
      <c r="I583" s="604"/>
      <c r="J583" s="628"/>
      <c r="K583" s="628"/>
      <c r="L583" s="602"/>
      <c r="M583" s="604"/>
      <c r="N583" s="600"/>
      <c r="O583" s="600"/>
      <c r="P583" s="601"/>
      <c r="Q583" s="600"/>
    </row>
    <row r="584" spans="1:17" x14ac:dyDescent="0.2">
      <c r="A584" s="600"/>
      <c r="B584" s="600"/>
      <c r="C584" s="600"/>
      <c r="D584" s="600"/>
      <c r="E584" s="600"/>
      <c r="F584" s="600"/>
      <c r="G584" s="600"/>
      <c r="H584" s="601"/>
      <c r="I584" s="604"/>
      <c r="J584" s="628"/>
      <c r="K584" s="628"/>
      <c r="L584" s="602"/>
      <c r="M584" s="604"/>
      <c r="N584" s="600"/>
      <c r="O584" s="600"/>
      <c r="P584" s="601"/>
      <c r="Q584" s="600"/>
    </row>
    <row r="585" spans="1:17" x14ac:dyDescent="0.2">
      <c r="A585" s="600"/>
      <c r="B585" s="600"/>
      <c r="C585" s="600"/>
      <c r="D585" s="600"/>
      <c r="E585" s="600"/>
      <c r="F585" s="600"/>
      <c r="G585" s="600"/>
      <c r="H585" s="601"/>
      <c r="I585" s="604"/>
      <c r="J585" s="628"/>
      <c r="K585" s="628"/>
      <c r="L585" s="602"/>
      <c r="M585" s="604"/>
      <c r="N585" s="600"/>
      <c r="O585" s="600"/>
      <c r="P585" s="601"/>
      <c r="Q585" s="600"/>
    </row>
    <row r="586" spans="1:17" x14ac:dyDescent="0.2">
      <c r="A586" s="600"/>
      <c r="B586" s="600"/>
      <c r="C586" s="600"/>
      <c r="D586" s="600"/>
      <c r="E586" s="600"/>
      <c r="F586" s="600"/>
      <c r="G586" s="600"/>
      <c r="H586" s="601"/>
      <c r="I586" s="604"/>
      <c r="J586" s="628"/>
      <c r="K586" s="628"/>
      <c r="L586" s="602"/>
      <c r="M586" s="604"/>
      <c r="N586" s="600"/>
      <c r="O586" s="600"/>
      <c r="P586" s="601"/>
      <c r="Q586" s="600"/>
    </row>
    <row r="587" spans="1:17" x14ac:dyDescent="0.2">
      <c r="A587" s="600"/>
      <c r="B587" s="600"/>
      <c r="C587" s="600"/>
      <c r="D587" s="600"/>
      <c r="E587" s="600"/>
      <c r="F587" s="600"/>
      <c r="G587" s="600"/>
      <c r="H587" s="601"/>
      <c r="I587" s="604"/>
      <c r="J587" s="628"/>
      <c r="K587" s="628"/>
      <c r="L587" s="602"/>
      <c r="M587" s="604"/>
      <c r="N587" s="600"/>
      <c r="O587" s="600"/>
      <c r="P587" s="601"/>
      <c r="Q587" s="600"/>
    </row>
    <row r="588" spans="1:17" x14ac:dyDescent="0.2">
      <c r="A588" s="600"/>
      <c r="B588" s="600"/>
      <c r="C588" s="600"/>
      <c r="D588" s="600"/>
      <c r="E588" s="600"/>
      <c r="F588" s="600"/>
      <c r="G588" s="600"/>
      <c r="H588" s="601"/>
      <c r="I588" s="604"/>
      <c r="J588" s="628"/>
      <c r="K588" s="628"/>
      <c r="L588" s="602"/>
      <c r="M588" s="604"/>
      <c r="N588" s="600"/>
      <c r="O588" s="600"/>
      <c r="P588" s="601"/>
      <c r="Q588" s="600"/>
    </row>
    <row r="589" spans="1:17" x14ac:dyDescent="0.2">
      <c r="A589" s="600"/>
      <c r="B589" s="600"/>
      <c r="C589" s="600"/>
      <c r="D589" s="600"/>
      <c r="E589" s="600"/>
      <c r="F589" s="600"/>
      <c r="G589" s="600"/>
      <c r="H589" s="601"/>
      <c r="I589" s="604"/>
      <c r="J589" s="628"/>
      <c r="K589" s="628"/>
      <c r="L589" s="602"/>
      <c r="M589" s="604"/>
      <c r="N589" s="600"/>
      <c r="O589" s="600"/>
      <c r="P589" s="601"/>
      <c r="Q589" s="600"/>
    </row>
    <row r="590" spans="1:17" x14ac:dyDescent="0.2">
      <c r="A590" s="600"/>
      <c r="B590" s="600"/>
      <c r="C590" s="600"/>
      <c r="D590" s="600"/>
      <c r="E590" s="600"/>
      <c r="F590" s="600"/>
      <c r="G590" s="600"/>
      <c r="H590" s="601"/>
      <c r="I590" s="604"/>
      <c r="J590" s="628"/>
      <c r="K590" s="628"/>
      <c r="L590" s="602"/>
      <c r="M590" s="604"/>
      <c r="N590" s="600"/>
      <c r="O590" s="600"/>
      <c r="P590" s="601"/>
      <c r="Q590" s="600"/>
    </row>
    <row r="591" spans="1:17" x14ac:dyDescent="0.2">
      <c r="A591" s="600"/>
      <c r="B591" s="600"/>
      <c r="C591" s="600"/>
      <c r="D591" s="600"/>
      <c r="E591" s="600"/>
      <c r="F591" s="600"/>
      <c r="G591" s="600"/>
      <c r="H591" s="601"/>
      <c r="I591" s="604"/>
      <c r="J591" s="628"/>
      <c r="K591" s="628"/>
      <c r="L591" s="602"/>
      <c r="M591" s="604"/>
      <c r="N591" s="600"/>
      <c r="O591" s="600"/>
      <c r="P591" s="601"/>
      <c r="Q591" s="600"/>
    </row>
    <row r="592" spans="1:17" x14ac:dyDescent="0.2">
      <c r="A592" s="600"/>
      <c r="B592" s="600"/>
      <c r="C592" s="600"/>
      <c r="D592" s="600"/>
      <c r="E592" s="600"/>
      <c r="F592" s="600"/>
      <c r="G592" s="600"/>
      <c r="H592" s="601"/>
      <c r="I592" s="604"/>
      <c r="J592" s="628"/>
      <c r="K592" s="628"/>
      <c r="L592" s="602"/>
      <c r="M592" s="604"/>
      <c r="N592" s="600"/>
      <c r="O592" s="600"/>
      <c r="P592" s="601"/>
      <c r="Q592" s="600"/>
    </row>
    <row r="593" spans="1:17" x14ac:dyDescent="0.2">
      <c r="A593" s="600"/>
      <c r="B593" s="600"/>
      <c r="C593" s="600"/>
      <c r="D593" s="600"/>
      <c r="E593" s="600"/>
      <c r="F593" s="600"/>
      <c r="G593" s="600"/>
      <c r="H593" s="601"/>
      <c r="I593" s="604"/>
      <c r="J593" s="628"/>
      <c r="K593" s="628"/>
      <c r="L593" s="602"/>
      <c r="M593" s="604"/>
      <c r="N593" s="600"/>
      <c r="O593" s="600"/>
      <c r="P593" s="601"/>
      <c r="Q593" s="600"/>
    </row>
    <row r="594" spans="1:17" x14ac:dyDescent="0.2">
      <c r="A594" s="600"/>
      <c r="B594" s="600"/>
      <c r="C594" s="600"/>
      <c r="D594" s="600"/>
      <c r="E594" s="600"/>
      <c r="F594" s="600"/>
      <c r="G594" s="600"/>
      <c r="H594" s="601"/>
      <c r="I594" s="604"/>
      <c r="J594" s="628"/>
      <c r="K594" s="628"/>
      <c r="L594" s="602"/>
      <c r="M594" s="604"/>
      <c r="N594" s="600"/>
      <c r="O594" s="600"/>
      <c r="P594" s="601"/>
      <c r="Q594" s="600"/>
    </row>
    <row r="595" spans="1:17" x14ac:dyDescent="0.2">
      <c r="A595" s="600"/>
      <c r="B595" s="600"/>
      <c r="C595" s="600"/>
      <c r="D595" s="600"/>
      <c r="E595" s="600"/>
      <c r="F595" s="600"/>
      <c r="G595" s="600"/>
      <c r="H595" s="601"/>
      <c r="I595" s="604"/>
      <c r="J595" s="628"/>
      <c r="K595" s="628"/>
      <c r="L595" s="602"/>
      <c r="M595" s="604"/>
      <c r="N595" s="600"/>
      <c r="O595" s="600"/>
      <c r="P595" s="601"/>
      <c r="Q595" s="600"/>
    </row>
    <row r="596" spans="1:17" x14ac:dyDescent="0.2">
      <c r="A596" s="600"/>
      <c r="B596" s="600"/>
      <c r="C596" s="600"/>
      <c r="D596" s="600"/>
      <c r="E596" s="600"/>
      <c r="F596" s="600"/>
      <c r="G596" s="600"/>
      <c r="H596" s="601"/>
      <c r="I596" s="604"/>
      <c r="J596" s="628"/>
      <c r="K596" s="628"/>
      <c r="L596" s="602"/>
      <c r="M596" s="604"/>
      <c r="N596" s="600"/>
      <c r="O596" s="600"/>
      <c r="P596" s="601"/>
      <c r="Q596" s="600"/>
    </row>
    <row r="597" spans="1:17" x14ac:dyDescent="0.2">
      <c r="A597" s="600"/>
      <c r="B597" s="600"/>
      <c r="C597" s="600"/>
      <c r="D597" s="600"/>
      <c r="E597" s="600"/>
      <c r="F597" s="600"/>
      <c r="G597" s="600"/>
      <c r="H597" s="601"/>
      <c r="I597" s="604"/>
      <c r="J597" s="628"/>
      <c r="K597" s="628"/>
      <c r="L597" s="602"/>
      <c r="M597" s="604"/>
      <c r="N597" s="600"/>
      <c r="O597" s="600"/>
      <c r="P597" s="601"/>
      <c r="Q597" s="600"/>
    </row>
    <row r="598" spans="1:17" x14ac:dyDescent="0.2">
      <c r="A598" s="600"/>
      <c r="B598" s="600"/>
      <c r="C598" s="600"/>
      <c r="D598" s="600"/>
      <c r="E598" s="600"/>
      <c r="F598" s="600"/>
      <c r="G598" s="600"/>
      <c r="H598" s="601"/>
      <c r="I598" s="604"/>
      <c r="J598" s="628"/>
      <c r="K598" s="628"/>
      <c r="L598" s="602"/>
      <c r="M598" s="604"/>
      <c r="N598" s="600"/>
      <c r="O598" s="600"/>
      <c r="P598" s="601"/>
      <c r="Q598" s="600"/>
    </row>
    <row r="599" spans="1:17" x14ac:dyDescent="0.2">
      <c r="A599" s="600"/>
      <c r="B599" s="600"/>
      <c r="C599" s="600"/>
      <c r="D599" s="600"/>
      <c r="E599" s="600"/>
      <c r="F599" s="600"/>
      <c r="G599" s="600"/>
      <c r="H599" s="601"/>
      <c r="I599" s="604"/>
      <c r="J599" s="628"/>
      <c r="K599" s="628"/>
      <c r="L599" s="602"/>
      <c r="M599" s="604"/>
      <c r="N599" s="600"/>
      <c r="O599" s="600"/>
      <c r="P599" s="601"/>
      <c r="Q599" s="600"/>
    </row>
    <row r="600" spans="1:17" x14ac:dyDescent="0.2">
      <c r="A600" s="600"/>
      <c r="B600" s="600"/>
      <c r="C600" s="600"/>
      <c r="D600" s="600"/>
      <c r="E600" s="600"/>
      <c r="F600" s="600"/>
      <c r="G600" s="600"/>
      <c r="H600" s="601"/>
      <c r="I600" s="604"/>
      <c r="J600" s="628"/>
      <c r="K600" s="628"/>
      <c r="L600" s="602"/>
      <c r="M600" s="604"/>
      <c r="N600" s="600"/>
      <c r="O600" s="600"/>
      <c r="P600" s="601"/>
      <c r="Q600" s="600"/>
    </row>
    <row r="601" spans="1:17" x14ac:dyDescent="0.2">
      <c r="A601" s="600"/>
      <c r="B601" s="600"/>
      <c r="C601" s="600"/>
      <c r="D601" s="600"/>
      <c r="E601" s="600"/>
      <c r="F601" s="600"/>
      <c r="G601" s="600"/>
      <c r="H601" s="601"/>
      <c r="I601" s="604"/>
      <c r="J601" s="628"/>
      <c r="K601" s="628"/>
      <c r="L601" s="602"/>
      <c r="M601" s="604"/>
      <c r="N601" s="600"/>
      <c r="O601" s="600"/>
      <c r="P601" s="601"/>
      <c r="Q601" s="600"/>
    </row>
    <row r="602" spans="1:17" x14ac:dyDescent="0.2">
      <c r="A602" s="600"/>
      <c r="B602" s="600"/>
      <c r="C602" s="600"/>
      <c r="D602" s="600"/>
      <c r="E602" s="600"/>
      <c r="F602" s="600"/>
      <c r="G602" s="600"/>
      <c r="H602" s="601"/>
      <c r="I602" s="604"/>
      <c r="J602" s="628"/>
      <c r="K602" s="628"/>
      <c r="L602" s="602"/>
      <c r="M602" s="604"/>
      <c r="N602" s="600"/>
      <c r="O602" s="600"/>
      <c r="P602" s="601"/>
      <c r="Q602" s="600"/>
    </row>
    <row r="603" spans="1:17" x14ac:dyDescent="0.2">
      <c r="A603" s="600"/>
      <c r="B603" s="600"/>
      <c r="C603" s="600"/>
      <c r="D603" s="600"/>
      <c r="E603" s="600"/>
      <c r="F603" s="600"/>
      <c r="G603" s="600"/>
      <c r="H603" s="601"/>
      <c r="I603" s="604"/>
      <c r="J603" s="628"/>
      <c r="K603" s="628"/>
      <c r="L603" s="602"/>
      <c r="M603" s="604"/>
      <c r="N603" s="600"/>
      <c r="O603" s="600"/>
      <c r="P603" s="601"/>
      <c r="Q603" s="600"/>
    </row>
    <row r="604" spans="1:17" x14ac:dyDescent="0.2">
      <c r="A604" s="600"/>
      <c r="B604" s="600"/>
      <c r="C604" s="600"/>
      <c r="D604" s="600"/>
      <c r="E604" s="600"/>
      <c r="F604" s="600"/>
      <c r="G604" s="600"/>
      <c r="H604" s="601"/>
      <c r="I604" s="604"/>
      <c r="J604" s="628"/>
      <c r="K604" s="628"/>
      <c r="L604" s="602"/>
      <c r="M604" s="604"/>
      <c r="N604" s="600"/>
      <c r="O604" s="600"/>
      <c r="P604" s="601"/>
      <c r="Q604" s="600"/>
    </row>
    <row r="605" spans="1:17" x14ac:dyDescent="0.2">
      <c r="A605" s="600"/>
      <c r="B605" s="600"/>
      <c r="C605" s="600"/>
      <c r="D605" s="600"/>
      <c r="E605" s="600"/>
      <c r="F605" s="600"/>
      <c r="G605" s="600"/>
      <c r="H605" s="601"/>
      <c r="I605" s="604"/>
      <c r="J605" s="628"/>
      <c r="K605" s="628"/>
      <c r="L605" s="602"/>
      <c r="M605" s="604"/>
      <c r="N605" s="600"/>
      <c r="O605" s="600"/>
      <c r="P605" s="601"/>
      <c r="Q605" s="600"/>
    </row>
    <row r="606" spans="1:17" x14ac:dyDescent="0.2">
      <c r="A606" s="600"/>
      <c r="B606" s="600"/>
      <c r="C606" s="600"/>
      <c r="D606" s="600"/>
      <c r="E606" s="600"/>
      <c r="F606" s="600"/>
      <c r="G606" s="600"/>
      <c r="H606" s="601"/>
      <c r="I606" s="604"/>
      <c r="J606" s="628"/>
      <c r="K606" s="628"/>
      <c r="L606" s="602"/>
      <c r="M606" s="604"/>
      <c r="N606" s="600"/>
      <c r="O606" s="600"/>
      <c r="P606" s="601"/>
      <c r="Q606" s="600"/>
    </row>
    <row r="607" spans="1:17" x14ac:dyDescent="0.2">
      <c r="A607" s="600"/>
      <c r="B607" s="600"/>
      <c r="C607" s="600"/>
      <c r="D607" s="600"/>
      <c r="E607" s="600"/>
      <c r="F607" s="600"/>
      <c r="G607" s="600"/>
      <c r="H607" s="601"/>
      <c r="I607" s="604"/>
      <c r="J607" s="628"/>
      <c r="K607" s="628"/>
      <c r="L607" s="602"/>
      <c r="M607" s="604"/>
      <c r="N607" s="600"/>
      <c r="O607" s="600"/>
      <c r="P607" s="601"/>
      <c r="Q607" s="600"/>
    </row>
    <row r="608" spans="1:17" x14ac:dyDescent="0.2">
      <c r="A608" s="600"/>
      <c r="B608" s="600"/>
      <c r="C608" s="600"/>
      <c r="D608" s="600"/>
      <c r="E608" s="600"/>
      <c r="F608" s="600"/>
      <c r="G608" s="600"/>
      <c r="H608" s="601"/>
      <c r="I608" s="604"/>
      <c r="J608" s="628"/>
      <c r="K608" s="628"/>
      <c r="L608" s="602"/>
      <c r="M608" s="604"/>
      <c r="N608" s="600"/>
      <c r="O608" s="600"/>
      <c r="P608" s="601"/>
      <c r="Q608" s="600"/>
    </row>
    <row r="609" spans="1:17" x14ac:dyDescent="0.2">
      <c r="A609" s="600"/>
      <c r="B609" s="600"/>
      <c r="C609" s="600"/>
      <c r="D609" s="600"/>
      <c r="E609" s="600"/>
      <c r="F609" s="600"/>
      <c r="G609" s="600"/>
      <c r="H609" s="601"/>
      <c r="I609" s="604"/>
      <c r="J609" s="628"/>
      <c r="K609" s="628"/>
      <c r="L609" s="602"/>
      <c r="M609" s="604"/>
      <c r="N609" s="600"/>
      <c r="O609" s="600"/>
      <c r="P609" s="601"/>
      <c r="Q609" s="600"/>
    </row>
    <row r="610" spans="1:17" x14ac:dyDescent="0.2">
      <c r="A610" s="600"/>
      <c r="B610" s="600"/>
      <c r="C610" s="600"/>
      <c r="D610" s="600"/>
      <c r="E610" s="600"/>
      <c r="F610" s="600"/>
      <c r="G610" s="600"/>
      <c r="H610" s="601"/>
      <c r="I610" s="604"/>
      <c r="J610" s="628"/>
      <c r="K610" s="628"/>
      <c r="L610" s="602"/>
      <c r="M610" s="604"/>
      <c r="N610" s="600"/>
      <c r="O610" s="600"/>
      <c r="P610" s="601"/>
      <c r="Q610" s="600"/>
    </row>
    <row r="611" spans="1:17" x14ac:dyDescent="0.2">
      <c r="A611" s="600"/>
      <c r="B611" s="600"/>
      <c r="C611" s="600"/>
      <c r="D611" s="600"/>
      <c r="E611" s="600"/>
      <c r="F611" s="600"/>
      <c r="G611" s="600"/>
      <c r="H611" s="601"/>
      <c r="I611" s="604"/>
      <c r="J611" s="628"/>
      <c r="K611" s="628"/>
      <c r="L611" s="602"/>
      <c r="M611" s="604"/>
      <c r="N611" s="600"/>
      <c r="O611" s="600"/>
      <c r="P611" s="601"/>
      <c r="Q611" s="600"/>
    </row>
    <row r="612" spans="1:17" x14ac:dyDescent="0.2">
      <c r="A612" s="600"/>
      <c r="B612" s="600"/>
      <c r="C612" s="600"/>
      <c r="D612" s="600"/>
      <c r="E612" s="600"/>
      <c r="F612" s="600"/>
      <c r="G612" s="600"/>
      <c r="H612" s="601"/>
      <c r="I612" s="604"/>
      <c r="J612" s="628"/>
      <c r="K612" s="628"/>
      <c r="L612" s="602"/>
      <c r="M612" s="604"/>
      <c r="N612" s="600"/>
      <c r="O612" s="600"/>
      <c r="P612" s="601"/>
      <c r="Q612" s="600"/>
    </row>
    <row r="613" spans="1:17" x14ac:dyDescent="0.2">
      <c r="A613" s="600"/>
      <c r="B613" s="600"/>
      <c r="C613" s="600"/>
      <c r="D613" s="600"/>
      <c r="E613" s="600"/>
      <c r="F613" s="600"/>
      <c r="G613" s="600"/>
      <c r="H613" s="601"/>
      <c r="I613" s="604"/>
      <c r="J613" s="628"/>
      <c r="K613" s="628"/>
      <c r="L613" s="602"/>
      <c r="M613" s="604"/>
      <c r="N613" s="600"/>
      <c r="O613" s="600"/>
      <c r="P613" s="601"/>
      <c r="Q613" s="600"/>
    </row>
    <row r="614" spans="1:17" x14ac:dyDescent="0.2">
      <c r="A614" s="600"/>
      <c r="B614" s="600"/>
      <c r="C614" s="600"/>
      <c r="D614" s="600"/>
      <c r="E614" s="600"/>
      <c r="F614" s="600"/>
      <c r="G614" s="600"/>
      <c r="H614" s="601"/>
      <c r="I614" s="604"/>
      <c r="J614" s="628"/>
      <c r="K614" s="628"/>
      <c r="L614" s="602"/>
      <c r="M614" s="604"/>
      <c r="N614" s="600"/>
      <c r="O614" s="600"/>
      <c r="P614" s="601"/>
      <c r="Q614" s="600"/>
    </row>
    <row r="615" spans="1:17" x14ac:dyDescent="0.2">
      <c r="A615" s="600"/>
      <c r="B615" s="600"/>
      <c r="C615" s="600"/>
      <c r="D615" s="600"/>
      <c r="E615" s="600"/>
      <c r="F615" s="600"/>
      <c r="G615" s="600"/>
      <c r="H615" s="601"/>
      <c r="I615" s="604"/>
      <c r="J615" s="628"/>
      <c r="K615" s="628"/>
      <c r="L615" s="602"/>
      <c r="M615" s="604"/>
      <c r="N615" s="600"/>
      <c r="O615" s="600"/>
      <c r="P615" s="601"/>
      <c r="Q615" s="600"/>
    </row>
    <row r="616" spans="1:17" x14ac:dyDescent="0.2">
      <c r="A616" s="600"/>
      <c r="B616" s="600"/>
      <c r="C616" s="600"/>
      <c r="D616" s="600"/>
      <c r="E616" s="600"/>
      <c r="F616" s="600"/>
      <c r="G616" s="600"/>
      <c r="H616" s="601"/>
      <c r="I616" s="604"/>
      <c r="J616" s="628"/>
      <c r="K616" s="628"/>
      <c r="L616" s="602"/>
      <c r="M616" s="604"/>
      <c r="N616" s="600"/>
      <c r="O616" s="600"/>
      <c r="P616" s="601"/>
      <c r="Q616" s="600"/>
    </row>
    <row r="617" spans="1:17" x14ac:dyDescent="0.2">
      <c r="A617" s="600"/>
      <c r="B617" s="600"/>
      <c r="C617" s="600"/>
      <c r="D617" s="600"/>
      <c r="E617" s="600"/>
      <c r="F617" s="600"/>
      <c r="G617" s="600"/>
      <c r="H617" s="601"/>
      <c r="I617" s="604"/>
      <c r="J617" s="628"/>
      <c r="K617" s="628"/>
      <c r="L617" s="602"/>
      <c r="M617" s="604"/>
      <c r="N617" s="600"/>
      <c r="O617" s="600"/>
      <c r="P617" s="601"/>
      <c r="Q617" s="600"/>
    </row>
    <row r="618" spans="1:17" x14ac:dyDescent="0.2">
      <c r="A618" s="600"/>
      <c r="B618" s="600"/>
      <c r="C618" s="600"/>
      <c r="D618" s="600"/>
      <c r="E618" s="600"/>
      <c r="F618" s="600"/>
      <c r="G618" s="600"/>
      <c r="H618" s="601"/>
      <c r="I618" s="604"/>
      <c r="J618" s="628"/>
      <c r="K618" s="628"/>
      <c r="L618" s="602"/>
      <c r="M618" s="604"/>
      <c r="N618" s="600"/>
      <c r="O618" s="600"/>
      <c r="P618" s="601"/>
      <c r="Q618" s="600"/>
    </row>
    <row r="619" spans="1:17" x14ac:dyDescent="0.2">
      <c r="A619" s="600"/>
      <c r="B619" s="600"/>
      <c r="C619" s="600"/>
      <c r="D619" s="600"/>
      <c r="E619" s="600"/>
      <c r="F619" s="600"/>
      <c r="G619" s="600"/>
      <c r="H619" s="601"/>
      <c r="I619" s="604"/>
      <c r="J619" s="628"/>
      <c r="K619" s="628"/>
      <c r="L619" s="602"/>
      <c r="M619" s="604"/>
      <c r="N619" s="600"/>
      <c r="O619" s="600"/>
      <c r="P619" s="601"/>
      <c r="Q619" s="600"/>
    </row>
    <row r="620" spans="1:17" x14ac:dyDescent="0.2">
      <c r="A620" s="600"/>
      <c r="B620" s="600"/>
      <c r="C620" s="600"/>
      <c r="D620" s="600"/>
      <c r="E620" s="600"/>
      <c r="F620" s="600"/>
      <c r="G620" s="600"/>
      <c r="H620" s="601"/>
      <c r="I620" s="604"/>
      <c r="J620" s="628"/>
      <c r="K620" s="628"/>
      <c r="L620" s="602"/>
      <c r="M620" s="604"/>
      <c r="N620" s="600"/>
      <c r="O620" s="600"/>
      <c r="P620" s="601"/>
      <c r="Q620" s="600"/>
    </row>
    <row r="621" spans="1:17" x14ac:dyDescent="0.2">
      <c r="A621" s="600"/>
      <c r="B621" s="600"/>
      <c r="C621" s="600"/>
      <c r="D621" s="600"/>
      <c r="E621" s="600"/>
      <c r="F621" s="600"/>
      <c r="G621" s="600"/>
      <c r="H621" s="601"/>
      <c r="I621" s="604"/>
      <c r="J621" s="628"/>
      <c r="K621" s="628"/>
      <c r="L621" s="602"/>
      <c r="M621" s="604"/>
      <c r="N621" s="600"/>
      <c r="O621" s="600"/>
      <c r="P621" s="601"/>
      <c r="Q621" s="600"/>
    </row>
    <row r="622" spans="1:17" x14ac:dyDescent="0.2">
      <c r="A622" s="600"/>
      <c r="B622" s="600"/>
      <c r="C622" s="600"/>
      <c r="D622" s="600"/>
      <c r="E622" s="600"/>
      <c r="F622" s="600"/>
      <c r="G622" s="600"/>
      <c r="H622" s="601"/>
      <c r="I622" s="604"/>
      <c r="J622" s="628"/>
      <c r="K622" s="628"/>
      <c r="L622" s="602"/>
      <c r="M622" s="604"/>
      <c r="N622" s="600"/>
      <c r="O622" s="600"/>
      <c r="P622" s="601"/>
      <c r="Q622" s="600"/>
    </row>
    <row r="623" spans="1:17" x14ac:dyDescent="0.2">
      <c r="A623" s="600"/>
      <c r="B623" s="600"/>
      <c r="C623" s="600"/>
      <c r="D623" s="600"/>
      <c r="E623" s="600"/>
      <c r="F623" s="600"/>
      <c r="G623" s="600"/>
      <c r="H623" s="601"/>
      <c r="I623" s="604"/>
      <c r="J623" s="628"/>
      <c r="K623" s="628"/>
      <c r="L623" s="602"/>
      <c r="M623" s="604"/>
      <c r="N623" s="600"/>
      <c r="O623" s="600"/>
      <c r="P623" s="601"/>
      <c r="Q623" s="600"/>
    </row>
    <row r="624" spans="1:17" x14ac:dyDescent="0.2">
      <c r="A624" s="600"/>
      <c r="B624" s="600"/>
      <c r="C624" s="600"/>
      <c r="D624" s="600"/>
      <c r="E624" s="600"/>
      <c r="F624" s="600"/>
      <c r="G624" s="600"/>
      <c r="H624" s="601"/>
      <c r="I624" s="604"/>
      <c r="J624" s="628"/>
      <c r="K624" s="628"/>
      <c r="L624" s="602"/>
      <c r="M624" s="604"/>
      <c r="N624" s="600"/>
      <c r="O624" s="600"/>
      <c r="P624" s="601"/>
      <c r="Q624" s="600"/>
    </row>
    <row r="625" spans="1:17" x14ac:dyDescent="0.2">
      <c r="A625" s="600"/>
      <c r="B625" s="600"/>
      <c r="C625" s="600"/>
      <c r="D625" s="600"/>
      <c r="E625" s="600"/>
      <c r="F625" s="600"/>
      <c r="G625" s="600"/>
      <c r="H625" s="601"/>
      <c r="I625" s="604"/>
      <c r="J625" s="628"/>
      <c r="K625" s="628"/>
      <c r="L625" s="602"/>
      <c r="M625" s="604"/>
      <c r="N625" s="600"/>
      <c r="O625" s="600"/>
      <c r="P625" s="601"/>
      <c r="Q625" s="600"/>
    </row>
    <row r="626" spans="1:17" x14ac:dyDescent="0.2">
      <c r="A626" s="600"/>
      <c r="B626" s="600"/>
      <c r="C626" s="600"/>
      <c r="D626" s="600"/>
      <c r="E626" s="600"/>
      <c r="F626" s="600"/>
      <c r="G626" s="600"/>
      <c r="H626" s="601"/>
      <c r="I626" s="604"/>
      <c r="J626" s="628"/>
      <c r="K626" s="628"/>
      <c r="L626" s="602"/>
      <c r="M626" s="604"/>
      <c r="N626" s="600"/>
      <c r="O626" s="600"/>
      <c r="P626" s="601"/>
      <c r="Q626" s="600"/>
    </row>
    <row r="627" spans="1:17" x14ac:dyDescent="0.2">
      <c r="A627" s="600"/>
      <c r="B627" s="600"/>
      <c r="C627" s="600"/>
      <c r="D627" s="600"/>
      <c r="E627" s="600"/>
      <c r="F627" s="600"/>
      <c r="G627" s="600"/>
      <c r="H627" s="601"/>
      <c r="I627" s="604"/>
      <c r="J627" s="628"/>
      <c r="K627" s="628"/>
      <c r="L627" s="602"/>
      <c r="M627" s="604"/>
      <c r="N627" s="600"/>
      <c r="O627" s="600"/>
      <c r="P627" s="601"/>
      <c r="Q627" s="600"/>
    </row>
    <row r="628" spans="1:17" x14ac:dyDescent="0.2">
      <c r="A628" s="600"/>
      <c r="B628" s="600"/>
      <c r="C628" s="600"/>
      <c r="D628" s="600"/>
      <c r="E628" s="600"/>
      <c r="F628" s="600"/>
      <c r="G628" s="600"/>
      <c r="H628" s="601"/>
      <c r="I628" s="604"/>
      <c r="J628" s="628"/>
      <c r="K628" s="628"/>
      <c r="L628" s="602"/>
      <c r="M628" s="604"/>
      <c r="N628" s="600"/>
      <c r="O628" s="600"/>
      <c r="P628" s="601"/>
      <c r="Q628" s="600"/>
    </row>
    <row r="629" spans="1:17" x14ac:dyDescent="0.2">
      <c r="A629" s="600"/>
      <c r="B629" s="600"/>
      <c r="C629" s="600"/>
      <c r="D629" s="600"/>
      <c r="E629" s="600"/>
      <c r="F629" s="600"/>
      <c r="G629" s="600"/>
      <c r="H629" s="601"/>
      <c r="I629" s="604"/>
      <c r="J629" s="628"/>
      <c r="K629" s="628"/>
      <c r="L629" s="602"/>
      <c r="M629" s="604"/>
      <c r="N629" s="600"/>
      <c r="O629" s="600"/>
      <c r="P629" s="601"/>
      <c r="Q629" s="600"/>
    </row>
    <row r="630" spans="1:17" x14ac:dyDescent="0.2">
      <c r="A630" s="600"/>
      <c r="B630" s="600"/>
      <c r="C630" s="600"/>
      <c r="D630" s="600"/>
      <c r="E630" s="600"/>
      <c r="F630" s="600"/>
      <c r="G630" s="600"/>
      <c r="H630" s="601"/>
      <c r="I630" s="604"/>
      <c r="J630" s="628"/>
      <c r="K630" s="628"/>
      <c r="L630" s="602"/>
      <c r="M630" s="604"/>
      <c r="N630" s="600"/>
      <c r="O630" s="600"/>
      <c r="P630" s="601"/>
      <c r="Q630" s="600"/>
    </row>
    <row r="631" spans="1:17" x14ac:dyDescent="0.2">
      <c r="A631" s="600"/>
      <c r="B631" s="600"/>
      <c r="C631" s="600"/>
      <c r="D631" s="600"/>
      <c r="E631" s="600"/>
      <c r="F631" s="600"/>
      <c r="G631" s="600"/>
      <c r="H631" s="601"/>
      <c r="I631" s="604"/>
      <c r="J631" s="628"/>
      <c r="K631" s="628"/>
      <c r="L631" s="602"/>
      <c r="M631" s="604"/>
      <c r="N631" s="600"/>
      <c r="O631" s="600"/>
      <c r="P631" s="601"/>
      <c r="Q631" s="600"/>
    </row>
    <row r="632" spans="1:17" x14ac:dyDescent="0.2">
      <c r="A632" s="600"/>
      <c r="B632" s="600"/>
      <c r="C632" s="600"/>
      <c r="D632" s="600"/>
      <c r="E632" s="600"/>
      <c r="F632" s="600"/>
      <c r="G632" s="600"/>
      <c r="H632" s="601"/>
      <c r="I632" s="604"/>
      <c r="J632" s="628"/>
      <c r="K632" s="628"/>
      <c r="L632" s="602"/>
      <c r="M632" s="604"/>
      <c r="N632" s="600"/>
      <c r="O632" s="600"/>
      <c r="P632" s="601"/>
      <c r="Q632" s="600"/>
    </row>
    <row r="633" spans="1:17" x14ac:dyDescent="0.2">
      <c r="A633" s="600"/>
      <c r="B633" s="600"/>
      <c r="C633" s="600"/>
      <c r="D633" s="600"/>
      <c r="E633" s="600"/>
      <c r="F633" s="600"/>
      <c r="G633" s="600"/>
      <c r="H633" s="601"/>
      <c r="I633" s="604"/>
      <c r="J633" s="628"/>
      <c r="K633" s="628"/>
      <c r="L633" s="602"/>
      <c r="M633" s="604"/>
      <c r="N633" s="600"/>
      <c r="O633" s="600"/>
      <c r="P633" s="601"/>
      <c r="Q633" s="600"/>
    </row>
    <row r="634" spans="1:17" x14ac:dyDescent="0.2">
      <c r="A634" s="600"/>
      <c r="B634" s="600"/>
      <c r="C634" s="600"/>
      <c r="D634" s="600"/>
      <c r="E634" s="600"/>
      <c r="F634" s="600"/>
      <c r="G634" s="600"/>
      <c r="H634" s="601"/>
      <c r="I634" s="604"/>
      <c r="J634" s="628"/>
      <c r="K634" s="628"/>
      <c r="L634" s="602"/>
      <c r="M634" s="604"/>
      <c r="N634" s="600"/>
      <c r="O634" s="600"/>
      <c r="P634" s="601"/>
      <c r="Q634" s="600"/>
    </row>
    <row r="635" spans="1:17" x14ac:dyDescent="0.2">
      <c r="A635" s="600"/>
      <c r="B635" s="600"/>
      <c r="C635" s="600"/>
      <c r="D635" s="600"/>
      <c r="E635" s="600"/>
      <c r="F635" s="600"/>
      <c r="G635" s="600"/>
      <c r="H635" s="601"/>
      <c r="I635" s="604"/>
      <c r="J635" s="628"/>
      <c r="K635" s="628"/>
      <c r="L635" s="602"/>
      <c r="M635" s="604"/>
      <c r="N635" s="600"/>
      <c r="O635" s="600"/>
      <c r="P635" s="601"/>
      <c r="Q635" s="600"/>
    </row>
    <row r="636" spans="1:17" x14ac:dyDescent="0.2">
      <c r="A636" s="600"/>
      <c r="B636" s="600"/>
      <c r="C636" s="600"/>
      <c r="D636" s="600"/>
      <c r="E636" s="600"/>
      <c r="F636" s="600"/>
      <c r="G636" s="600"/>
      <c r="H636" s="601"/>
      <c r="I636" s="604"/>
      <c r="J636" s="628"/>
      <c r="K636" s="628"/>
      <c r="L636" s="602"/>
      <c r="M636" s="604"/>
      <c r="N636" s="600"/>
      <c r="O636" s="600"/>
      <c r="P636" s="601"/>
      <c r="Q636" s="600"/>
    </row>
    <row r="637" spans="1:17" x14ac:dyDescent="0.2">
      <c r="A637" s="600"/>
      <c r="B637" s="600"/>
      <c r="C637" s="600"/>
      <c r="D637" s="600"/>
      <c r="E637" s="600"/>
      <c r="F637" s="600"/>
      <c r="G637" s="600"/>
      <c r="H637" s="601"/>
      <c r="I637" s="604"/>
      <c r="J637" s="628"/>
      <c r="K637" s="628"/>
      <c r="L637" s="602"/>
      <c r="M637" s="604"/>
      <c r="N637" s="600"/>
      <c r="O637" s="600"/>
      <c r="P637" s="601"/>
      <c r="Q637" s="600"/>
    </row>
    <row r="638" spans="1:17" x14ac:dyDescent="0.2">
      <c r="A638" s="600"/>
      <c r="B638" s="600"/>
      <c r="C638" s="600"/>
      <c r="D638" s="600"/>
      <c r="E638" s="600"/>
      <c r="F638" s="600"/>
      <c r="G638" s="600"/>
      <c r="H638" s="601"/>
      <c r="I638" s="604"/>
      <c r="J638" s="628"/>
      <c r="K638" s="628"/>
      <c r="L638" s="602"/>
      <c r="M638" s="604"/>
      <c r="N638" s="600"/>
      <c r="O638" s="600"/>
      <c r="P638" s="601"/>
      <c r="Q638" s="600"/>
    </row>
    <row r="639" spans="1:17" x14ac:dyDescent="0.2">
      <c r="A639" s="600"/>
      <c r="B639" s="600"/>
      <c r="C639" s="600"/>
      <c r="D639" s="600"/>
      <c r="E639" s="600"/>
      <c r="F639" s="600"/>
      <c r="G639" s="600"/>
      <c r="H639" s="601"/>
      <c r="I639" s="604"/>
      <c r="J639" s="628"/>
      <c r="K639" s="628"/>
      <c r="L639" s="602"/>
      <c r="M639" s="604"/>
      <c r="N639" s="600"/>
      <c r="O639" s="600"/>
      <c r="P639" s="601"/>
      <c r="Q639" s="600"/>
    </row>
    <row r="640" spans="1:17" x14ac:dyDescent="0.2">
      <c r="A640" s="600"/>
      <c r="B640" s="600"/>
      <c r="C640" s="600"/>
      <c r="D640" s="600"/>
      <c r="E640" s="600"/>
      <c r="F640" s="600"/>
      <c r="G640" s="600"/>
      <c r="H640" s="601"/>
      <c r="I640" s="604"/>
      <c r="J640" s="628"/>
      <c r="K640" s="628"/>
      <c r="L640" s="602"/>
      <c r="M640" s="604"/>
      <c r="N640" s="600"/>
      <c r="O640" s="600"/>
      <c r="P640" s="601"/>
      <c r="Q640" s="600"/>
    </row>
    <row r="641" spans="1:17" x14ac:dyDescent="0.2">
      <c r="A641" s="600"/>
      <c r="B641" s="600"/>
      <c r="C641" s="600"/>
      <c r="D641" s="600"/>
      <c r="E641" s="600"/>
      <c r="F641" s="600"/>
      <c r="G641" s="600"/>
      <c r="H641" s="601"/>
      <c r="I641" s="604"/>
      <c r="J641" s="628"/>
      <c r="K641" s="628"/>
      <c r="L641" s="602"/>
      <c r="M641" s="604"/>
      <c r="N641" s="600"/>
      <c r="O641" s="600"/>
      <c r="P641" s="601"/>
      <c r="Q641" s="600"/>
    </row>
    <row r="642" spans="1:17" x14ac:dyDescent="0.2">
      <c r="A642" s="600"/>
      <c r="B642" s="600"/>
      <c r="C642" s="600"/>
      <c r="D642" s="600"/>
      <c r="E642" s="600"/>
      <c r="F642" s="600"/>
      <c r="G642" s="600"/>
      <c r="H642" s="601"/>
      <c r="I642" s="604"/>
      <c r="J642" s="628"/>
      <c r="K642" s="628"/>
      <c r="L642" s="602"/>
      <c r="M642" s="604"/>
      <c r="N642" s="600"/>
      <c r="O642" s="600"/>
      <c r="P642" s="601"/>
      <c r="Q642" s="600"/>
    </row>
    <row r="643" spans="1:17" x14ac:dyDescent="0.2">
      <c r="A643" s="600"/>
      <c r="B643" s="600"/>
      <c r="C643" s="600"/>
      <c r="D643" s="600"/>
      <c r="E643" s="600"/>
      <c r="F643" s="600"/>
      <c r="G643" s="600"/>
      <c r="H643" s="601"/>
      <c r="I643" s="604"/>
      <c r="J643" s="628"/>
      <c r="K643" s="628"/>
      <c r="L643" s="602"/>
      <c r="M643" s="604"/>
      <c r="N643" s="600"/>
      <c r="O643" s="600"/>
      <c r="P643" s="601"/>
      <c r="Q643" s="600"/>
    </row>
    <row r="644" spans="1:17" x14ac:dyDescent="0.2">
      <c r="A644" s="600"/>
      <c r="B644" s="600"/>
      <c r="C644" s="600"/>
      <c r="D644" s="600"/>
      <c r="E644" s="600"/>
      <c r="F644" s="600"/>
      <c r="G644" s="600"/>
      <c r="H644" s="601"/>
      <c r="I644" s="604"/>
      <c r="J644" s="628"/>
      <c r="K644" s="628"/>
      <c r="L644" s="602"/>
      <c r="M644" s="604"/>
      <c r="N644" s="600"/>
      <c r="O644" s="600"/>
      <c r="P644" s="601"/>
      <c r="Q644" s="600"/>
    </row>
    <row r="645" spans="1:17" x14ac:dyDescent="0.2">
      <c r="A645" s="600"/>
      <c r="B645" s="600"/>
      <c r="C645" s="600"/>
      <c r="D645" s="600"/>
      <c r="E645" s="600"/>
      <c r="F645" s="600"/>
      <c r="G645" s="600"/>
      <c r="H645" s="601"/>
      <c r="I645" s="604"/>
      <c r="J645" s="628"/>
      <c r="K645" s="628"/>
      <c r="L645" s="602"/>
      <c r="M645" s="604"/>
      <c r="N645" s="600"/>
      <c r="O645" s="600"/>
      <c r="P645" s="601"/>
      <c r="Q645" s="600"/>
    </row>
    <row r="646" spans="1:17" x14ac:dyDescent="0.2">
      <c r="A646" s="600"/>
      <c r="B646" s="600"/>
      <c r="C646" s="600"/>
      <c r="D646" s="600"/>
      <c r="E646" s="600"/>
      <c r="F646" s="600"/>
      <c r="G646" s="600"/>
      <c r="H646" s="601"/>
      <c r="I646" s="604"/>
      <c r="J646" s="628"/>
      <c r="K646" s="628"/>
      <c r="L646" s="602"/>
      <c r="M646" s="604"/>
      <c r="N646" s="600"/>
      <c r="O646" s="600"/>
      <c r="P646" s="601"/>
      <c r="Q646" s="600"/>
    </row>
    <row r="647" spans="1:17" x14ac:dyDescent="0.2">
      <c r="A647" s="600"/>
      <c r="B647" s="600"/>
      <c r="C647" s="600"/>
      <c r="D647" s="600"/>
      <c r="E647" s="600"/>
      <c r="F647" s="600"/>
      <c r="G647" s="600"/>
      <c r="H647" s="601"/>
      <c r="I647" s="604"/>
      <c r="J647" s="628"/>
      <c r="K647" s="628"/>
      <c r="L647" s="602"/>
      <c r="M647" s="604"/>
      <c r="N647" s="600"/>
      <c r="O647" s="600"/>
      <c r="P647" s="601"/>
      <c r="Q647" s="600"/>
    </row>
    <row r="648" spans="1:17" x14ac:dyDescent="0.2">
      <c r="A648" s="600"/>
      <c r="B648" s="600"/>
      <c r="C648" s="600"/>
      <c r="D648" s="600"/>
      <c r="E648" s="600"/>
      <c r="F648" s="600"/>
      <c r="G648" s="600"/>
      <c r="H648" s="601"/>
      <c r="I648" s="604"/>
      <c r="J648" s="628"/>
      <c r="K648" s="628"/>
      <c r="L648" s="602"/>
      <c r="M648" s="604"/>
      <c r="N648" s="600"/>
      <c r="O648" s="600"/>
      <c r="P648" s="601"/>
      <c r="Q648" s="600"/>
    </row>
    <row r="649" spans="1:17" x14ac:dyDescent="0.2">
      <c r="A649" s="600"/>
      <c r="B649" s="600"/>
      <c r="C649" s="600"/>
      <c r="D649" s="600"/>
      <c r="E649" s="600"/>
      <c r="F649" s="600"/>
      <c r="G649" s="600"/>
      <c r="H649" s="601"/>
      <c r="I649" s="604"/>
      <c r="J649" s="628"/>
      <c r="K649" s="628"/>
      <c r="L649" s="602"/>
      <c r="M649" s="604"/>
      <c r="N649" s="600"/>
      <c r="O649" s="600"/>
      <c r="P649" s="601"/>
      <c r="Q649" s="600"/>
    </row>
    <row r="650" spans="1:17" x14ac:dyDescent="0.2">
      <c r="A650" s="600"/>
      <c r="B650" s="600"/>
      <c r="C650" s="600"/>
      <c r="D650" s="600"/>
      <c r="E650" s="600"/>
      <c r="F650" s="600"/>
      <c r="G650" s="600"/>
      <c r="H650" s="601"/>
      <c r="I650" s="604"/>
      <c r="J650" s="628"/>
      <c r="K650" s="628"/>
      <c r="L650" s="602"/>
      <c r="M650" s="604"/>
      <c r="N650" s="600"/>
      <c r="O650" s="600"/>
      <c r="P650" s="601"/>
      <c r="Q650" s="600"/>
    </row>
    <row r="651" spans="1:17" x14ac:dyDescent="0.2">
      <c r="A651" s="600"/>
      <c r="B651" s="600"/>
      <c r="C651" s="600"/>
      <c r="D651" s="600"/>
      <c r="E651" s="600"/>
      <c r="F651" s="600"/>
      <c r="G651" s="600"/>
      <c r="H651" s="601"/>
      <c r="I651" s="604"/>
      <c r="J651" s="628"/>
      <c r="K651" s="628"/>
      <c r="L651" s="602"/>
      <c r="M651" s="604"/>
      <c r="N651" s="600"/>
      <c r="O651" s="600"/>
      <c r="P651" s="601"/>
      <c r="Q651" s="600"/>
    </row>
    <row r="652" spans="1:17" x14ac:dyDescent="0.2">
      <c r="A652" s="600"/>
      <c r="B652" s="600"/>
      <c r="C652" s="600"/>
      <c r="D652" s="600"/>
      <c r="E652" s="600"/>
      <c r="F652" s="600"/>
      <c r="G652" s="600"/>
      <c r="H652" s="601"/>
      <c r="I652" s="604"/>
      <c r="J652" s="628"/>
      <c r="K652" s="628"/>
      <c r="L652" s="602"/>
      <c r="M652" s="604"/>
      <c r="N652" s="600"/>
      <c r="O652" s="600"/>
      <c r="P652" s="601"/>
      <c r="Q652" s="600"/>
    </row>
    <row r="653" spans="1:17" x14ac:dyDescent="0.2">
      <c r="A653" s="600"/>
      <c r="B653" s="600"/>
      <c r="C653" s="600"/>
      <c r="D653" s="600"/>
      <c r="E653" s="600"/>
      <c r="F653" s="600"/>
      <c r="G653" s="600"/>
      <c r="H653" s="601"/>
      <c r="I653" s="604"/>
      <c r="J653" s="628"/>
      <c r="K653" s="628"/>
      <c r="L653" s="602"/>
      <c r="M653" s="604"/>
      <c r="N653" s="600"/>
      <c r="O653" s="600"/>
      <c r="P653" s="601"/>
      <c r="Q653" s="600"/>
    </row>
    <row r="654" spans="1:17" x14ac:dyDescent="0.2">
      <c r="A654" s="600"/>
      <c r="B654" s="600"/>
      <c r="C654" s="600"/>
      <c r="D654" s="600"/>
      <c r="E654" s="600"/>
      <c r="F654" s="600"/>
      <c r="G654" s="600"/>
      <c r="H654" s="601"/>
      <c r="I654" s="604"/>
      <c r="J654" s="628"/>
      <c r="K654" s="628"/>
      <c r="L654" s="602"/>
      <c r="M654" s="604"/>
      <c r="N654" s="600"/>
      <c r="O654" s="600"/>
      <c r="P654" s="601"/>
      <c r="Q654" s="600"/>
    </row>
    <row r="655" spans="1:17" x14ac:dyDescent="0.2">
      <c r="A655" s="600"/>
      <c r="B655" s="600"/>
      <c r="C655" s="600"/>
      <c r="D655" s="600"/>
      <c r="E655" s="600"/>
      <c r="F655" s="600"/>
      <c r="G655" s="600"/>
      <c r="H655" s="601"/>
      <c r="I655" s="604"/>
      <c r="J655" s="628"/>
      <c r="K655" s="628"/>
      <c r="L655" s="602"/>
      <c r="M655" s="604"/>
      <c r="N655" s="600"/>
      <c r="O655" s="600"/>
      <c r="P655" s="601"/>
      <c r="Q655" s="600"/>
    </row>
    <row r="656" spans="1:17" x14ac:dyDescent="0.2">
      <c r="A656" s="600"/>
      <c r="B656" s="600"/>
      <c r="C656" s="600"/>
      <c r="D656" s="600"/>
      <c r="E656" s="600"/>
      <c r="F656" s="600"/>
      <c r="G656" s="600"/>
      <c r="H656" s="601"/>
      <c r="I656" s="604"/>
      <c r="J656" s="628"/>
      <c r="K656" s="628"/>
      <c r="L656" s="602"/>
      <c r="M656" s="604"/>
      <c r="N656" s="600"/>
      <c r="O656" s="600"/>
      <c r="P656" s="601"/>
      <c r="Q656" s="600"/>
    </row>
    <row r="657" spans="1:17" x14ac:dyDescent="0.2">
      <c r="A657" s="600"/>
      <c r="B657" s="600"/>
      <c r="C657" s="600"/>
      <c r="D657" s="600"/>
      <c r="E657" s="600"/>
      <c r="F657" s="600"/>
      <c r="G657" s="600"/>
      <c r="H657" s="601"/>
      <c r="I657" s="604"/>
      <c r="J657" s="628"/>
      <c r="K657" s="628"/>
      <c r="L657" s="602"/>
      <c r="M657" s="604"/>
      <c r="N657" s="600"/>
      <c r="O657" s="600"/>
      <c r="P657" s="601"/>
      <c r="Q657" s="600"/>
    </row>
    <row r="658" spans="1:17" x14ac:dyDescent="0.2">
      <c r="A658" s="600"/>
      <c r="B658" s="600"/>
      <c r="C658" s="600"/>
      <c r="D658" s="600"/>
      <c r="E658" s="600"/>
      <c r="F658" s="600"/>
      <c r="G658" s="600"/>
      <c r="H658" s="601"/>
      <c r="I658" s="604"/>
      <c r="J658" s="628"/>
      <c r="K658" s="628"/>
      <c r="L658" s="602"/>
      <c r="M658" s="604"/>
      <c r="N658" s="600"/>
      <c r="O658" s="600"/>
      <c r="P658" s="601"/>
      <c r="Q658" s="600"/>
    </row>
    <row r="659" spans="1:17" x14ac:dyDescent="0.2">
      <c r="A659" s="600"/>
      <c r="B659" s="600"/>
      <c r="C659" s="600"/>
      <c r="D659" s="600"/>
      <c r="E659" s="600"/>
      <c r="F659" s="600"/>
      <c r="G659" s="600"/>
      <c r="H659" s="601"/>
      <c r="I659" s="604"/>
      <c r="J659" s="628"/>
      <c r="K659" s="628"/>
      <c r="L659" s="602"/>
      <c r="M659" s="604"/>
      <c r="N659" s="600"/>
      <c r="O659" s="600"/>
      <c r="P659" s="601"/>
      <c r="Q659" s="600"/>
    </row>
    <row r="660" spans="1:17" x14ac:dyDescent="0.2">
      <c r="A660" s="600"/>
      <c r="B660" s="600"/>
      <c r="C660" s="600"/>
      <c r="D660" s="600"/>
      <c r="E660" s="600"/>
      <c r="F660" s="600"/>
      <c r="G660" s="600"/>
      <c r="H660" s="601"/>
      <c r="I660" s="604"/>
      <c r="J660" s="628"/>
      <c r="K660" s="628"/>
      <c r="L660" s="602"/>
      <c r="M660" s="604"/>
      <c r="N660" s="600"/>
      <c r="O660" s="600"/>
      <c r="P660" s="601"/>
      <c r="Q660" s="600"/>
    </row>
    <row r="661" spans="1:17" x14ac:dyDescent="0.2">
      <c r="A661" s="600"/>
      <c r="B661" s="600"/>
      <c r="C661" s="600"/>
      <c r="D661" s="600"/>
      <c r="E661" s="600"/>
      <c r="F661" s="600"/>
      <c r="G661" s="600"/>
      <c r="H661" s="601"/>
      <c r="I661" s="604"/>
      <c r="J661" s="628"/>
      <c r="K661" s="628"/>
      <c r="L661" s="602"/>
      <c r="M661" s="604"/>
      <c r="N661" s="600"/>
      <c r="O661" s="600"/>
      <c r="P661" s="601"/>
      <c r="Q661" s="600"/>
    </row>
    <row r="662" spans="1:17" x14ac:dyDescent="0.2">
      <c r="A662" s="600"/>
      <c r="B662" s="600"/>
      <c r="C662" s="600"/>
      <c r="D662" s="600"/>
      <c r="E662" s="600"/>
      <c r="F662" s="600"/>
      <c r="G662" s="600"/>
      <c r="H662" s="601"/>
      <c r="I662" s="604"/>
      <c r="J662" s="628"/>
      <c r="K662" s="628"/>
      <c r="L662" s="602"/>
      <c r="M662" s="604"/>
      <c r="N662" s="600"/>
      <c r="O662" s="600"/>
      <c r="P662" s="601"/>
      <c r="Q662" s="600"/>
    </row>
    <row r="663" spans="1:17" x14ac:dyDescent="0.2">
      <c r="A663" s="600"/>
      <c r="B663" s="600"/>
      <c r="C663" s="600"/>
      <c r="D663" s="600"/>
      <c r="E663" s="600"/>
      <c r="F663" s="600"/>
      <c r="G663" s="600"/>
      <c r="H663" s="601"/>
      <c r="I663" s="604"/>
      <c r="J663" s="628"/>
      <c r="K663" s="628"/>
      <c r="L663" s="602"/>
      <c r="M663" s="604"/>
      <c r="N663" s="600"/>
      <c r="O663" s="600"/>
      <c r="P663" s="601"/>
      <c r="Q663" s="600"/>
    </row>
    <row r="664" spans="1:17" x14ac:dyDescent="0.2">
      <c r="A664" s="600"/>
      <c r="B664" s="600"/>
      <c r="C664" s="600"/>
      <c r="D664" s="600"/>
      <c r="E664" s="600"/>
      <c r="F664" s="600"/>
      <c r="G664" s="600"/>
      <c r="H664" s="601"/>
      <c r="I664" s="604"/>
      <c r="J664" s="628"/>
      <c r="K664" s="628"/>
      <c r="L664" s="602"/>
      <c r="M664" s="604"/>
      <c r="N664" s="600"/>
      <c r="O664" s="600"/>
      <c r="P664" s="601"/>
      <c r="Q664" s="600"/>
    </row>
    <row r="665" spans="1:17" x14ac:dyDescent="0.2">
      <c r="A665" s="600"/>
      <c r="B665" s="600"/>
      <c r="C665" s="600"/>
      <c r="D665" s="600"/>
      <c r="E665" s="600"/>
      <c r="F665" s="600"/>
      <c r="G665" s="600"/>
      <c r="H665" s="601"/>
      <c r="I665" s="604"/>
      <c r="J665" s="628"/>
      <c r="K665" s="628"/>
      <c r="L665" s="602"/>
      <c r="M665" s="604"/>
      <c r="N665" s="600"/>
      <c r="O665" s="600"/>
      <c r="P665" s="601"/>
      <c r="Q665" s="600"/>
    </row>
    <row r="666" spans="1:17" x14ac:dyDescent="0.2">
      <c r="A666" s="600"/>
      <c r="B666" s="600"/>
      <c r="C666" s="600"/>
      <c r="D666" s="600"/>
      <c r="E666" s="600"/>
      <c r="F666" s="600"/>
      <c r="G666" s="600"/>
      <c r="H666" s="601"/>
      <c r="I666" s="604"/>
      <c r="J666" s="628"/>
      <c r="K666" s="628"/>
      <c r="L666" s="602"/>
      <c r="M666" s="604"/>
      <c r="N666" s="600"/>
      <c r="O666" s="600"/>
      <c r="P666" s="601"/>
      <c r="Q666" s="600"/>
    </row>
    <row r="667" spans="1:17" x14ac:dyDescent="0.2">
      <c r="A667" s="600"/>
      <c r="B667" s="600"/>
      <c r="C667" s="600"/>
      <c r="D667" s="600"/>
      <c r="E667" s="600"/>
      <c r="F667" s="600"/>
      <c r="G667" s="600"/>
      <c r="H667" s="601"/>
      <c r="I667" s="604"/>
      <c r="J667" s="628"/>
      <c r="K667" s="628"/>
      <c r="L667" s="602"/>
      <c r="M667" s="604"/>
      <c r="N667" s="600"/>
      <c r="O667" s="600"/>
      <c r="P667" s="601"/>
      <c r="Q667" s="600"/>
    </row>
    <row r="668" spans="1:17" x14ac:dyDescent="0.2">
      <c r="A668" s="600"/>
      <c r="B668" s="600"/>
      <c r="C668" s="600"/>
      <c r="D668" s="600"/>
      <c r="E668" s="600"/>
      <c r="F668" s="600"/>
      <c r="G668" s="600"/>
      <c r="H668" s="601"/>
      <c r="I668" s="604"/>
      <c r="J668" s="628"/>
      <c r="K668" s="628"/>
      <c r="L668" s="602"/>
      <c r="M668" s="604"/>
      <c r="N668" s="600"/>
      <c r="O668" s="600"/>
      <c r="P668" s="601"/>
      <c r="Q668" s="600"/>
    </row>
    <row r="669" spans="1:17" x14ac:dyDescent="0.2">
      <c r="A669" s="600"/>
      <c r="B669" s="600"/>
      <c r="C669" s="600"/>
      <c r="D669" s="600"/>
      <c r="E669" s="600"/>
      <c r="F669" s="600"/>
      <c r="G669" s="600"/>
      <c r="H669" s="601"/>
      <c r="I669" s="604"/>
      <c r="J669" s="628"/>
      <c r="K669" s="628"/>
      <c r="L669" s="602"/>
      <c r="M669" s="604"/>
      <c r="N669" s="600"/>
      <c r="O669" s="600"/>
      <c r="P669" s="601"/>
      <c r="Q669" s="600"/>
    </row>
    <row r="670" spans="1:17" x14ac:dyDescent="0.2">
      <c r="A670" s="600"/>
      <c r="B670" s="600"/>
      <c r="C670" s="600"/>
      <c r="D670" s="600"/>
      <c r="E670" s="600"/>
      <c r="F670" s="600"/>
      <c r="G670" s="600"/>
      <c r="H670" s="601"/>
      <c r="I670" s="604"/>
      <c r="J670" s="628"/>
      <c r="K670" s="628"/>
      <c r="L670" s="602"/>
      <c r="M670" s="604"/>
      <c r="N670" s="600"/>
      <c r="O670" s="600"/>
      <c r="P670" s="601"/>
      <c r="Q670" s="600"/>
    </row>
    <row r="671" spans="1:17" x14ac:dyDescent="0.2">
      <c r="A671" s="600"/>
      <c r="B671" s="600"/>
      <c r="C671" s="600"/>
      <c r="D671" s="600"/>
      <c r="E671" s="600"/>
      <c r="F671" s="600"/>
      <c r="G671" s="600"/>
      <c r="H671" s="601"/>
      <c r="I671" s="604"/>
      <c r="J671" s="628"/>
      <c r="K671" s="628"/>
      <c r="L671" s="602"/>
      <c r="M671" s="604"/>
      <c r="N671" s="600"/>
      <c r="O671" s="600"/>
      <c r="P671" s="601"/>
      <c r="Q671" s="600"/>
    </row>
    <row r="672" spans="1:17" x14ac:dyDescent="0.2">
      <c r="A672" s="600"/>
      <c r="B672" s="600"/>
      <c r="C672" s="600"/>
      <c r="D672" s="600"/>
      <c r="E672" s="600"/>
      <c r="F672" s="600"/>
      <c r="G672" s="600"/>
      <c r="H672" s="601"/>
      <c r="I672" s="604"/>
      <c r="J672" s="628"/>
      <c r="K672" s="628"/>
      <c r="L672" s="602"/>
      <c r="M672" s="604"/>
      <c r="N672" s="600"/>
      <c r="O672" s="600"/>
      <c r="P672" s="601"/>
      <c r="Q672" s="600"/>
    </row>
    <row r="673" spans="1:17" x14ac:dyDescent="0.2">
      <c r="A673" s="600"/>
      <c r="B673" s="600"/>
      <c r="C673" s="600"/>
      <c r="D673" s="600"/>
      <c r="E673" s="600"/>
      <c r="F673" s="600"/>
      <c r="G673" s="600"/>
      <c r="H673" s="601"/>
      <c r="I673" s="604"/>
      <c r="J673" s="628"/>
      <c r="K673" s="628"/>
      <c r="L673" s="602"/>
      <c r="M673" s="604"/>
      <c r="N673" s="600"/>
      <c r="O673" s="600"/>
      <c r="P673" s="601"/>
      <c r="Q673" s="600"/>
    </row>
    <row r="674" spans="1:17" x14ac:dyDescent="0.2">
      <c r="A674" s="600"/>
      <c r="B674" s="600"/>
      <c r="C674" s="600"/>
      <c r="D674" s="600"/>
      <c r="E674" s="600"/>
      <c r="F674" s="600"/>
      <c r="G674" s="600"/>
      <c r="H674" s="601"/>
      <c r="I674" s="604"/>
      <c r="J674" s="628"/>
      <c r="K674" s="628"/>
      <c r="L674" s="602"/>
      <c r="M674" s="604"/>
      <c r="N674" s="600"/>
      <c r="O674" s="600"/>
      <c r="P674" s="601"/>
      <c r="Q674" s="600"/>
    </row>
    <row r="675" spans="1:17" x14ac:dyDescent="0.2">
      <c r="A675" s="600"/>
      <c r="B675" s="600"/>
      <c r="C675" s="600"/>
      <c r="D675" s="600"/>
      <c r="E675" s="600"/>
      <c r="F675" s="600"/>
      <c r="G675" s="600"/>
      <c r="H675" s="601"/>
      <c r="I675" s="604"/>
      <c r="J675" s="628"/>
      <c r="K675" s="628"/>
      <c r="L675" s="602"/>
      <c r="M675" s="604"/>
      <c r="N675" s="600"/>
      <c r="O675" s="600"/>
      <c r="P675" s="601"/>
      <c r="Q675" s="600"/>
    </row>
    <row r="676" spans="1:17" x14ac:dyDescent="0.2">
      <c r="A676" s="600"/>
      <c r="B676" s="600"/>
      <c r="C676" s="600"/>
      <c r="D676" s="600"/>
      <c r="E676" s="600"/>
      <c r="F676" s="600"/>
      <c r="G676" s="600"/>
      <c r="H676" s="601"/>
      <c r="I676" s="604"/>
      <c r="J676" s="628"/>
      <c r="K676" s="628"/>
      <c r="L676" s="602"/>
      <c r="M676" s="604"/>
      <c r="N676" s="600"/>
      <c r="O676" s="600"/>
      <c r="P676" s="601"/>
      <c r="Q676" s="600"/>
    </row>
    <row r="677" spans="1:17" x14ac:dyDescent="0.2">
      <c r="A677" s="600"/>
      <c r="B677" s="600"/>
      <c r="C677" s="600"/>
      <c r="D677" s="600"/>
      <c r="E677" s="600"/>
      <c r="F677" s="600"/>
      <c r="G677" s="600"/>
      <c r="H677" s="601"/>
      <c r="I677" s="604"/>
      <c r="J677" s="628"/>
      <c r="K677" s="628"/>
      <c r="L677" s="602"/>
      <c r="M677" s="604"/>
      <c r="N677" s="600"/>
      <c r="O677" s="600"/>
      <c r="P677" s="601"/>
      <c r="Q677" s="600"/>
    </row>
    <row r="678" spans="1:17" x14ac:dyDescent="0.2">
      <c r="A678" s="600"/>
      <c r="B678" s="600"/>
      <c r="C678" s="600"/>
      <c r="D678" s="600"/>
      <c r="E678" s="600"/>
      <c r="F678" s="600"/>
      <c r="G678" s="600"/>
      <c r="H678" s="601"/>
      <c r="I678" s="604"/>
      <c r="J678" s="628"/>
      <c r="K678" s="628"/>
      <c r="L678" s="602"/>
      <c r="M678" s="604"/>
      <c r="N678" s="600"/>
      <c r="O678" s="600"/>
      <c r="P678" s="601"/>
      <c r="Q678" s="600"/>
    </row>
    <row r="679" spans="1:17" x14ac:dyDescent="0.2">
      <c r="A679" s="600"/>
      <c r="B679" s="600"/>
      <c r="C679" s="600"/>
      <c r="D679" s="600"/>
      <c r="E679" s="600"/>
      <c r="F679" s="600"/>
      <c r="G679" s="600"/>
      <c r="H679" s="601"/>
      <c r="I679" s="604"/>
      <c r="J679" s="628"/>
      <c r="K679" s="628"/>
      <c r="L679" s="602"/>
      <c r="M679" s="604"/>
      <c r="N679" s="600"/>
      <c r="O679" s="600"/>
      <c r="P679" s="601"/>
      <c r="Q679" s="600"/>
    </row>
    <row r="680" spans="1:17" x14ac:dyDescent="0.2">
      <c r="A680" s="600"/>
      <c r="B680" s="600"/>
      <c r="C680" s="600"/>
      <c r="D680" s="600"/>
      <c r="E680" s="600"/>
      <c r="F680" s="600"/>
      <c r="G680" s="600"/>
      <c r="H680" s="601"/>
      <c r="I680" s="604"/>
      <c r="J680" s="628"/>
      <c r="K680" s="628"/>
      <c r="L680" s="602"/>
      <c r="M680" s="604"/>
      <c r="N680" s="600"/>
      <c r="O680" s="600"/>
      <c r="P680" s="601"/>
      <c r="Q680" s="600"/>
    </row>
    <row r="681" spans="1:17" x14ac:dyDescent="0.2">
      <c r="A681" s="600"/>
      <c r="B681" s="600"/>
      <c r="C681" s="600"/>
      <c r="D681" s="600"/>
      <c r="E681" s="600"/>
      <c r="F681" s="600"/>
      <c r="G681" s="600"/>
      <c r="H681" s="601"/>
      <c r="I681" s="604"/>
      <c r="J681" s="628"/>
      <c r="K681" s="628"/>
      <c r="L681" s="602"/>
      <c r="M681" s="604"/>
      <c r="N681" s="600"/>
      <c r="O681" s="600"/>
      <c r="P681" s="601"/>
      <c r="Q681" s="600"/>
    </row>
    <row r="682" spans="1:17" x14ac:dyDescent="0.2">
      <c r="A682" s="600"/>
      <c r="B682" s="600"/>
      <c r="C682" s="600"/>
      <c r="D682" s="600"/>
      <c r="E682" s="600"/>
      <c r="F682" s="600"/>
      <c r="G682" s="600"/>
      <c r="H682" s="601"/>
      <c r="I682" s="604"/>
      <c r="J682" s="628"/>
      <c r="K682" s="628"/>
      <c r="L682" s="602"/>
      <c r="M682" s="604"/>
      <c r="N682" s="600"/>
      <c r="O682" s="600"/>
      <c r="P682" s="601"/>
      <c r="Q682" s="600"/>
    </row>
    <row r="683" spans="1:17" x14ac:dyDescent="0.2">
      <c r="A683" s="600"/>
      <c r="B683" s="600"/>
      <c r="C683" s="600"/>
      <c r="D683" s="600"/>
      <c r="E683" s="600"/>
      <c r="F683" s="600"/>
      <c r="G683" s="600"/>
      <c r="H683" s="601"/>
      <c r="I683" s="604"/>
      <c r="J683" s="628"/>
      <c r="K683" s="628"/>
      <c r="L683" s="602"/>
      <c r="M683" s="604"/>
      <c r="N683" s="600"/>
      <c r="O683" s="600"/>
      <c r="P683" s="601"/>
      <c r="Q683" s="600"/>
    </row>
    <row r="684" spans="1:17" x14ac:dyDescent="0.2">
      <c r="A684" s="600"/>
      <c r="B684" s="600"/>
      <c r="C684" s="600"/>
      <c r="D684" s="600"/>
      <c r="E684" s="600"/>
      <c r="F684" s="600"/>
      <c r="G684" s="600"/>
      <c r="H684" s="601"/>
      <c r="I684" s="604"/>
      <c r="J684" s="628"/>
      <c r="K684" s="628"/>
      <c r="L684" s="602"/>
      <c r="M684" s="604"/>
      <c r="N684" s="600"/>
      <c r="O684" s="600"/>
      <c r="P684" s="601"/>
      <c r="Q684" s="600"/>
    </row>
    <row r="685" spans="1:17" x14ac:dyDescent="0.2">
      <c r="A685" s="600"/>
      <c r="B685" s="600"/>
      <c r="C685" s="600"/>
      <c r="D685" s="600"/>
      <c r="E685" s="600"/>
      <c r="F685" s="600"/>
      <c r="G685" s="600"/>
      <c r="H685" s="601"/>
      <c r="I685" s="604"/>
      <c r="J685" s="628"/>
      <c r="K685" s="628"/>
      <c r="L685" s="602"/>
      <c r="M685" s="604"/>
      <c r="N685" s="600"/>
      <c r="O685" s="600"/>
      <c r="P685" s="601"/>
      <c r="Q685" s="600"/>
    </row>
    <row r="686" spans="1:17" x14ac:dyDescent="0.2">
      <c r="A686" s="600"/>
      <c r="B686" s="600"/>
      <c r="C686" s="600"/>
      <c r="D686" s="600"/>
      <c r="E686" s="600"/>
      <c r="F686" s="600"/>
      <c r="G686" s="600"/>
      <c r="H686" s="601"/>
      <c r="I686" s="604"/>
      <c r="J686" s="628"/>
      <c r="K686" s="628"/>
      <c r="L686" s="602"/>
      <c r="M686" s="604"/>
      <c r="N686" s="600"/>
      <c r="O686" s="600"/>
      <c r="P686" s="601"/>
      <c r="Q686" s="600"/>
    </row>
    <row r="687" spans="1:17" x14ac:dyDescent="0.2">
      <c r="A687" s="600"/>
      <c r="B687" s="600"/>
      <c r="C687" s="600"/>
      <c r="D687" s="600"/>
      <c r="E687" s="600"/>
      <c r="F687" s="600"/>
      <c r="G687" s="600"/>
      <c r="H687" s="601"/>
      <c r="I687" s="604"/>
      <c r="J687" s="628"/>
      <c r="K687" s="628"/>
      <c r="L687" s="602"/>
      <c r="M687" s="604"/>
      <c r="N687" s="600"/>
      <c r="O687" s="600"/>
      <c r="P687" s="601"/>
      <c r="Q687" s="600"/>
    </row>
    <row r="688" spans="1:17" x14ac:dyDescent="0.2">
      <c r="A688" s="600"/>
      <c r="B688" s="600"/>
      <c r="C688" s="600"/>
      <c r="D688" s="600"/>
      <c r="E688" s="600"/>
      <c r="F688" s="600"/>
      <c r="G688" s="600"/>
      <c r="H688" s="601"/>
      <c r="I688" s="604"/>
      <c r="J688" s="628"/>
      <c r="K688" s="628"/>
      <c r="L688" s="602"/>
      <c r="M688" s="604"/>
      <c r="N688" s="600"/>
      <c r="O688" s="600"/>
      <c r="P688" s="601"/>
      <c r="Q688" s="600"/>
    </row>
    <row r="689" spans="1:17" x14ac:dyDescent="0.2">
      <c r="A689" s="600"/>
      <c r="B689" s="600"/>
      <c r="C689" s="600"/>
      <c r="D689" s="600"/>
      <c r="E689" s="600"/>
      <c r="F689" s="600"/>
      <c r="G689" s="600"/>
      <c r="H689" s="601"/>
      <c r="I689" s="604"/>
      <c r="J689" s="628"/>
      <c r="K689" s="628"/>
      <c r="L689" s="602"/>
      <c r="M689" s="604"/>
      <c r="N689" s="600"/>
      <c r="O689" s="600"/>
      <c r="P689" s="601"/>
      <c r="Q689" s="600"/>
    </row>
    <row r="690" spans="1:17" x14ac:dyDescent="0.2">
      <c r="A690" s="600"/>
      <c r="B690" s="600"/>
      <c r="C690" s="600"/>
      <c r="D690" s="600"/>
      <c r="E690" s="600"/>
      <c r="F690" s="600"/>
      <c r="G690" s="600"/>
      <c r="H690" s="601"/>
      <c r="I690" s="604"/>
      <c r="J690" s="628"/>
      <c r="K690" s="628"/>
      <c r="L690" s="602"/>
      <c r="M690" s="604"/>
      <c r="N690" s="600"/>
      <c r="O690" s="600"/>
      <c r="P690" s="601"/>
      <c r="Q690" s="600"/>
    </row>
    <row r="691" spans="1:17" x14ac:dyDescent="0.2">
      <c r="A691" s="600"/>
      <c r="B691" s="600"/>
      <c r="C691" s="600"/>
      <c r="D691" s="600"/>
      <c r="E691" s="600"/>
      <c r="F691" s="600"/>
      <c r="G691" s="600"/>
      <c r="H691" s="601"/>
      <c r="I691" s="604"/>
      <c r="J691" s="628"/>
      <c r="K691" s="628"/>
      <c r="L691" s="602"/>
      <c r="M691" s="604"/>
      <c r="N691" s="600"/>
      <c r="O691" s="600"/>
      <c r="P691" s="601"/>
      <c r="Q691" s="600"/>
    </row>
    <row r="692" spans="1:17" x14ac:dyDescent="0.2">
      <c r="A692" s="600"/>
      <c r="B692" s="600"/>
      <c r="C692" s="600"/>
      <c r="D692" s="600"/>
      <c r="E692" s="600"/>
      <c r="F692" s="600"/>
      <c r="G692" s="600"/>
      <c r="H692" s="601"/>
      <c r="I692" s="604"/>
      <c r="J692" s="628"/>
      <c r="K692" s="628"/>
      <c r="L692" s="602"/>
      <c r="M692" s="604"/>
      <c r="N692" s="600"/>
      <c r="O692" s="600"/>
      <c r="P692" s="601"/>
      <c r="Q692" s="600"/>
    </row>
    <row r="693" spans="1:17" x14ac:dyDescent="0.2">
      <c r="A693" s="600"/>
      <c r="B693" s="600"/>
      <c r="C693" s="600"/>
      <c r="D693" s="600"/>
      <c r="E693" s="600"/>
      <c r="F693" s="600"/>
      <c r="G693" s="600"/>
      <c r="H693" s="601"/>
      <c r="I693" s="604"/>
      <c r="J693" s="628"/>
      <c r="K693" s="628"/>
      <c r="L693" s="602"/>
      <c r="M693" s="604"/>
      <c r="N693" s="600"/>
      <c r="O693" s="600"/>
      <c r="P693" s="601"/>
      <c r="Q693" s="600"/>
    </row>
    <row r="694" spans="1:17" x14ac:dyDescent="0.2">
      <c r="A694" s="600"/>
      <c r="B694" s="600"/>
      <c r="C694" s="600"/>
      <c r="D694" s="600"/>
      <c r="E694" s="600"/>
      <c r="F694" s="600"/>
      <c r="G694" s="600"/>
      <c r="H694" s="601"/>
      <c r="I694" s="604"/>
      <c r="J694" s="628"/>
      <c r="K694" s="628"/>
      <c r="L694" s="602"/>
      <c r="M694" s="604"/>
      <c r="N694" s="600"/>
      <c r="O694" s="600"/>
      <c r="P694" s="601"/>
      <c r="Q694" s="600"/>
    </row>
    <row r="695" spans="1:17" x14ac:dyDescent="0.2">
      <c r="A695" s="600"/>
      <c r="B695" s="600"/>
      <c r="C695" s="600"/>
      <c r="D695" s="600"/>
      <c r="E695" s="600"/>
      <c r="F695" s="600"/>
      <c r="G695" s="600"/>
      <c r="H695" s="601"/>
      <c r="I695" s="604"/>
      <c r="J695" s="628"/>
      <c r="K695" s="628"/>
      <c r="L695" s="602"/>
      <c r="M695" s="604"/>
      <c r="N695" s="600"/>
      <c r="O695" s="600"/>
      <c r="P695" s="601"/>
      <c r="Q695" s="600"/>
    </row>
    <row r="696" spans="1:17" x14ac:dyDescent="0.2">
      <c r="A696" s="600"/>
      <c r="B696" s="600"/>
      <c r="C696" s="600"/>
      <c r="D696" s="600"/>
      <c r="E696" s="600"/>
      <c r="F696" s="600"/>
      <c r="G696" s="600"/>
      <c r="H696" s="601"/>
      <c r="I696" s="604"/>
      <c r="J696" s="628"/>
      <c r="K696" s="628"/>
      <c r="L696" s="602"/>
      <c r="M696" s="604"/>
      <c r="N696" s="600"/>
      <c r="O696" s="600"/>
      <c r="P696" s="601"/>
      <c r="Q696" s="600"/>
    </row>
    <row r="697" spans="1:17" x14ac:dyDescent="0.2">
      <c r="A697" s="600"/>
      <c r="B697" s="600"/>
      <c r="C697" s="600"/>
      <c r="D697" s="600"/>
      <c r="E697" s="600"/>
      <c r="F697" s="600"/>
      <c r="G697" s="600"/>
      <c r="H697" s="601"/>
      <c r="I697" s="604"/>
      <c r="J697" s="628"/>
      <c r="K697" s="628"/>
      <c r="L697" s="602"/>
      <c r="M697" s="604"/>
      <c r="N697" s="600"/>
      <c r="O697" s="600"/>
      <c r="P697" s="601"/>
      <c r="Q697" s="600"/>
    </row>
    <row r="698" spans="1:17" x14ac:dyDescent="0.2">
      <c r="A698" s="600"/>
      <c r="B698" s="600"/>
      <c r="C698" s="600"/>
      <c r="D698" s="600"/>
      <c r="E698" s="600"/>
      <c r="F698" s="600"/>
      <c r="G698" s="600"/>
      <c r="H698" s="601"/>
      <c r="I698" s="604"/>
      <c r="J698" s="628"/>
      <c r="K698" s="628"/>
      <c r="L698" s="602"/>
      <c r="M698" s="604"/>
      <c r="N698" s="600"/>
      <c r="O698" s="600"/>
      <c r="P698" s="601"/>
      <c r="Q698" s="600"/>
    </row>
    <row r="699" spans="1:17" x14ac:dyDescent="0.2">
      <c r="A699" s="600"/>
      <c r="B699" s="600"/>
      <c r="C699" s="600"/>
      <c r="D699" s="600"/>
      <c r="E699" s="600"/>
      <c r="F699" s="600"/>
      <c r="G699" s="600"/>
      <c r="H699" s="601"/>
      <c r="I699" s="604"/>
      <c r="J699" s="628"/>
      <c r="K699" s="628"/>
      <c r="L699" s="602"/>
      <c r="M699" s="604"/>
      <c r="N699" s="600"/>
      <c r="O699" s="600"/>
      <c r="P699" s="601"/>
      <c r="Q699" s="600"/>
    </row>
    <row r="700" spans="1:17" x14ac:dyDescent="0.2">
      <c r="A700" s="600"/>
      <c r="B700" s="600"/>
      <c r="C700" s="600"/>
      <c r="D700" s="600"/>
      <c r="E700" s="600"/>
      <c r="F700" s="600"/>
      <c r="G700" s="600"/>
      <c r="H700" s="601"/>
      <c r="I700" s="604"/>
      <c r="J700" s="628"/>
      <c r="K700" s="628"/>
      <c r="L700" s="602"/>
      <c r="M700" s="604"/>
      <c r="N700" s="600"/>
      <c r="O700" s="600"/>
      <c r="P700" s="601"/>
      <c r="Q700" s="600"/>
    </row>
    <row r="701" spans="1:17" x14ac:dyDescent="0.2">
      <c r="A701" s="600"/>
      <c r="B701" s="600"/>
      <c r="C701" s="600"/>
      <c r="D701" s="600"/>
      <c r="E701" s="600"/>
      <c r="F701" s="600"/>
      <c r="G701" s="600"/>
      <c r="H701" s="601"/>
      <c r="I701" s="604"/>
      <c r="J701" s="628"/>
      <c r="K701" s="628"/>
      <c r="L701" s="602"/>
      <c r="M701" s="604"/>
      <c r="N701" s="600"/>
      <c r="O701" s="600"/>
      <c r="P701" s="601"/>
      <c r="Q701" s="600"/>
    </row>
    <row r="702" spans="1:17" x14ac:dyDescent="0.2">
      <c r="A702" s="600"/>
      <c r="B702" s="600"/>
      <c r="C702" s="600"/>
      <c r="D702" s="600"/>
      <c r="E702" s="600"/>
      <c r="F702" s="600"/>
      <c r="G702" s="600"/>
      <c r="H702" s="601"/>
      <c r="I702" s="604"/>
      <c r="J702" s="628"/>
      <c r="K702" s="628"/>
      <c r="L702" s="602"/>
      <c r="M702" s="604"/>
      <c r="N702" s="600"/>
      <c r="O702" s="600"/>
      <c r="P702" s="601"/>
      <c r="Q702" s="600"/>
    </row>
    <row r="703" spans="1:17" x14ac:dyDescent="0.2">
      <c r="A703" s="600"/>
      <c r="B703" s="600"/>
      <c r="C703" s="600"/>
      <c r="D703" s="600"/>
      <c r="E703" s="600"/>
      <c r="F703" s="600"/>
      <c r="G703" s="600"/>
      <c r="H703" s="601"/>
      <c r="I703" s="604"/>
      <c r="J703" s="628"/>
      <c r="K703" s="628"/>
      <c r="L703" s="602"/>
      <c r="M703" s="604"/>
      <c r="N703" s="600"/>
      <c r="O703" s="600"/>
      <c r="P703" s="601"/>
      <c r="Q703" s="600"/>
    </row>
    <row r="704" spans="1:17" x14ac:dyDescent="0.2">
      <c r="A704" s="600"/>
      <c r="B704" s="600"/>
      <c r="C704" s="600"/>
      <c r="D704" s="600"/>
      <c r="E704" s="600"/>
      <c r="F704" s="600"/>
      <c r="G704" s="600"/>
      <c r="H704" s="601"/>
      <c r="I704" s="604"/>
      <c r="J704" s="628"/>
      <c r="K704" s="628"/>
      <c r="L704" s="602"/>
      <c r="M704" s="604"/>
      <c r="N704" s="600"/>
      <c r="O704" s="600"/>
      <c r="P704" s="601"/>
      <c r="Q704" s="600"/>
    </row>
    <row r="705" spans="1:17" x14ac:dyDescent="0.2">
      <c r="A705" s="600"/>
      <c r="B705" s="600"/>
      <c r="C705" s="600"/>
      <c r="D705" s="600"/>
      <c r="E705" s="600"/>
      <c r="F705" s="600"/>
      <c r="G705" s="600"/>
      <c r="H705" s="601"/>
      <c r="I705" s="604"/>
      <c r="J705" s="628"/>
      <c r="K705" s="628"/>
      <c r="L705" s="602"/>
      <c r="M705" s="604"/>
      <c r="N705" s="600"/>
      <c r="O705" s="600"/>
      <c r="P705" s="601"/>
      <c r="Q705" s="600"/>
    </row>
    <row r="706" spans="1:17" x14ac:dyDescent="0.2">
      <c r="A706" s="600"/>
      <c r="B706" s="600"/>
      <c r="C706" s="600"/>
      <c r="D706" s="600"/>
      <c r="E706" s="600"/>
      <c r="F706" s="600"/>
      <c r="G706" s="600"/>
      <c r="H706" s="601"/>
      <c r="I706" s="604"/>
      <c r="J706" s="628"/>
      <c r="K706" s="628"/>
      <c r="L706" s="602"/>
      <c r="M706" s="604"/>
      <c r="N706" s="600"/>
      <c r="O706" s="600"/>
      <c r="P706" s="601"/>
      <c r="Q706" s="600"/>
    </row>
    <row r="707" spans="1:17" x14ac:dyDescent="0.2">
      <c r="A707" s="600"/>
      <c r="B707" s="600"/>
      <c r="C707" s="600"/>
      <c r="D707" s="600"/>
      <c r="E707" s="600"/>
      <c r="F707" s="600"/>
      <c r="G707" s="600"/>
      <c r="H707" s="601"/>
      <c r="I707" s="604"/>
      <c r="J707" s="628"/>
      <c r="K707" s="628"/>
      <c r="L707" s="602"/>
      <c r="M707" s="604"/>
      <c r="N707" s="600"/>
      <c r="O707" s="600"/>
      <c r="P707" s="601"/>
      <c r="Q707" s="600"/>
    </row>
    <row r="708" spans="1:17" x14ac:dyDescent="0.2">
      <c r="A708" s="600"/>
      <c r="B708" s="600"/>
      <c r="C708" s="600"/>
      <c r="D708" s="600"/>
      <c r="E708" s="600"/>
      <c r="F708" s="600"/>
      <c r="G708" s="600"/>
      <c r="H708" s="601"/>
      <c r="I708" s="604"/>
      <c r="J708" s="628"/>
      <c r="K708" s="628"/>
      <c r="L708" s="602"/>
      <c r="M708" s="604"/>
      <c r="N708" s="600"/>
      <c r="O708" s="600"/>
      <c r="P708" s="601"/>
      <c r="Q708" s="600"/>
    </row>
    <row r="709" spans="1:17" x14ac:dyDescent="0.2">
      <c r="A709" s="600"/>
      <c r="B709" s="600"/>
      <c r="C709" s="600"/>
      <c r="D709" s="600"/>
      <c r="E709" s="600"/>
      <c r="F709" s="600"/>
      <c r="G709" s="600"/>
      <c r="H709" s="601"/>
      <c r="I709" s="604"/>
      <c r="J709" s="628"/>
      <c r="K709" s="628"/>
      <c r="L709" s="602"/>
      <c r="M709" s="604"/>
      <c r="N709" s="600"/>
      <c r="O709" s="600"/>
      <c r="P709" s="601"/>
      <c r="Q709" s="600"/>
    </row>
    <row r="710" spans="1:17" x14ac:dyDescent="0.2">
      <c r="A710" s="600"/>
      <c r="B710" s="600"/>
      <c r="C710" s="600"/>
      <c r="D710" s="600"/>
      <c r="E710" s="600"/>
      <c r="F710" s="600"/>
      <c r="G710" s="600"/>
      <c r="H710" s="601"/>
      <c r="I710" s="604"/>
      <c r="J710" s="628"/>
      <c r="K710" s="628"/>
      <c r="L710" s="602"/>
      <c r="M710" s="604"/>
      <c r="N710" s="600"/>
      <c r="O710" s="600"/>
      <c r="P710" s="601"/>
      <c r="Q710" s="600"/>
    </row>
    <row r="711" spans="1:17" x14ac:dyDescent="0.2">
      <c r="A711" s="600"/>
      <c r="B711" s="600"/>
      <c r="C711" s="600"/>
      <c r="D711" s="600"/>
      <c r="E711" s="600"/>
      <c r="F711" s="600"/>
      <c r="G711" s="600"/>
      <c r="H711" s="601"/>
      <c r="I711" s="604"/>
      <c r="J711" s="628"/>
      <c r="K711" s="628"/>
      <c r="L711" s="602"/>
      <c r="M711" s="604"/>
      <c r="N711" s="600"/>
      <c r="O711" s="600"/>
      <c r="P711" s="601"/>
      <c r="Q711" s="600"/>
    </row>
    <row r="712" spans="1:17" x14ac:dyDescent="0.2">
      <c r="A712" s="600"/>
      <c r="B712" s="600"/>
      <c r="C712" s="600"/>
      <c r="D712" s="600"/>
      <c r="E712" s="600"/>
      <c r="F712" s="600"/>
      <c r="G712" s="600"/>
      <c r="H712" s="601"/>
      <c r="I712" s="604"/>
      <c r="J712" s="628"/>
      <c r="K712" s="628"/>
      <c r="L712" s="602"/>
      <c r="M712" s="604"/>
      <c r="N712" s="600"/>
      <c r="O712" s="600"/>
      <c r="P712" s="601"/>
      <c r="Q712" s="600"/>
    </row>
    <row r="713" spans="1:17" x14ac:dyDescent="0.2">
      <c r="A713" s="600"/>
      <c r="B713" s="600"/>
      <c r="C713" s="600"/>
      <c r="D713" s="600"/>
      <c r="E713" s="600"/>
      <c r="F713" s="600"/>
      <c r="G713" s="600"/>
      <c r="H713" s="601"/>
      <c r="I713" s="604"/>
      <c r="J713" s="628"/>
      <c r="K713" s="628"/>
      <c r="L713" s="602"/>
      <c r="M713" s="604"/>
      <c r="N713" s="600"/>
      <c r="O713" s="600"/>
      <c r="P713" s="601"/>
      <c r="Q713" s="600"/>
    </row>
    <row r="714" spans="1:17" x14ac:dyDescent="0.2">
      <c r="A714" s="600"/>
      <c r="B714" s="600"/>
      <c r="C714" s="600"/>
      <c r="D714" s="600"/>
      <c r="E714" s="600"/>
      <c r="F714" s="600"/>
      <c r="G714" s="600"/>
      <c r="H714" s="601"/>
      <c r="I714" s="604"/>
      <c r="J714" s="628"/>
      <c r="K714" s="628"/>
      <c r="L714" s="602"/>
      <c r="M714" s="604"/>
      <c r="N714" s="600"/>
      <c r="O714" s="600"/>
      <c r="P714" s="601"/>
      <c r="Q714" s="600"/>
    </row>
    <row r="715" spans="1:17" x14ac:dyDescent="0.2">
      <c r="A715" s="600"/>
      <c r="B715" s="600"/>
      <c r="C715" s="600"/>
      <c r="D715" s="600"/>
      <c r="E715" s="600"/>
      <c r="F715" s="600"/>
      <c r="G715" s="600"/>
      <c r="H715" s="601"/>
      <c r="I715" s="604"/>
      <c r="J715" s="628"/>
      <c r="K715" s="628"/>
      <c r="L715" s="602"/>
      <c r="M715" s="604"/>
      <c r="N715" s="600"/>
      <c r="O715" s="600"/>
      <c r="P715" s="601"/>
      <c r="Q715" s="600"/>
    </row>
    <row r="716" spans="1:17" x14ac:dyDescent="0.2">
      <c r="A716" s="600"/>
      <c r="B716" s="600"/>
      <c r="C716" s="600"/>
      <c r="D716" s="600"/>
      <c r="E716" s="600"/>
      <c r="F716" s="600"/>
      <c r="G716" s="600"/>
      <c r="H716" s="601"/>
      <c r="I716" s="604"/>
      <c r="J716" s="628"/>
      <c r="K716" s="628"/>
      <c r="L716" s="602"/>
      <c r="M716" s="604"/>
      <c r="N716" s="600"/>
      <c r="O716" s="600"/>
      <c r="P716" s="601"/>
      <c r="Q716" s="600"/>
    </row>
    <row r="717" spans="1:17" x14ac:dyDescent="0.2">
      <c r="A717" s="600"/>
      <c r="B717" s="600"/>
      <c r="C717" s="600"/>
      <c r="D717" s="600"/>
      <c r="E717" s="600"/>
      <c r="F717" s="600"/>
      <c r="G717" s="600"/>
      <c r="H717" s="601"/>
      <c r="I717" s="604"/>
      <c r="J717" s="628"/>
      <c r="K717" s="628"/>
      <c r="L717" s="602"/>
      <c r="M717" s="604"/>
      <c r="N717" s="600"/>
      <c r="O717" s="600"/>
      <c r="P717" s="601"/>
      <c r="Q717" s="600"/>
    </row>
    <row r="718" spans="1:17" x14ac:dyDescent="0.2">
      <c r="A718" s="600"/>
      <c r="B718" s="600"/>
      <c r="C718" s="600"/>
      <c r="D718" s="600"/>
      <c r="E718" s="600"/>
      <c r="F718" s="600"/>
      <c r="G718" s="600"/>
      <c r="H718" s="601"/>
      <c r="I718" s="604"/>
      <c r="J718" s="628"/>
      <c r="K718" s="628"/>
      <c r="L718" s="602"/>
      <c r="M718" s="604"/>
      <c r="N718" s="600"/>
      <c r="O718" s="600"/>
      <c r="P718" s="601"/>
      <c r="Q718" s="600"/>
    </row>
    <row r="719" spans="1:17" x14ac:dyDescent="0.2">
      <c r="A719" s="600"/>
      <c r="B719" s="600"/>
      <c r="C719" s="600"/>
      <c r="D719" s="600"/>
      <c r="E719" s="600"/>
      <c r="F719" s="600"/>
      <c r="G719" s="600"/>
      <c r="H719" s="601"/>
      <c r="I719" s="604"/>
      <c r="J719" s="628"/>
      <c r="K719" s="628"/>
      <c r="L719" s="602"/>
      <c r="M719" s="604"/>
      <c r="N719" s="600"/>
      <c r="O719" s="600"/>
      <c r="P719" s="601"/>
      <c r="Q719" s="600"/>
    </row>
    <row r="720" spans="1:17" x14ac:dyDescent="0.2">
      <c r="A720" s="600"/>
      <c r="B720" s="600"/>
      <c r="C720" s="600"/>
      <c r="D720" s="600"/>
      <c r="E720" s="600"/>
      <c r="F720" s="600"/>
      <c r="G720" s="600"/>
      <c r="H720" s="601"/>
      <c r="I720" s="604"/>
      <c r="J720" s="628"/>
      <c r="K720" s="628"/>
      <c r="L720" s="602"/>
      <c r="M720" s="604"/>
      <c r="N720" s="600"/>
      <c r="O720" s="600"/>
      <c r="P720" s="601"/>
      <c r="Q720" s="600"/>
    </row>
    <row r="721" spans="1:17" x14ac:dyDescent="0.2">
      <c r="A721" s="600"/>
      <c r="B721" s="600"/>
      <c r="C721" s="600"/>
      <c r="D721" s="600"/>
      <c r="E721" s="600"/>
      <c r="F721" s="600"/>
      <c r="G721" s="600"/>
      <c r="H721" s="601"/>
      <c r="I721" s="604"/>
      <c r="J721" s="628"/>
      <c r="K721" s="628"/>
      <c r="L721" s="602"/>
      <c r="M721" s="604"/>
      <c r="N721" s="600"/>
      <c r="O721" s="600"/>
      <c r="P721" s="601"/>
      <c r="Q721" s="600"/>
    </row>
    <row r="722" spans="1:17" x14ac:dyDescent="0.2">
      <c r="A722" s="600"/>
      <c r="B722" s="600"/>
      <c r="C722" s="600"/>
      <c r="D722" s="600"/>
      <c r="E722" s="600"/>
      <c r="F722" s="600"/>
      <c r="G722" s="600"/>
      <c r="H722" s="601"/>
      <c r="I722" s="604"/>
      <c r="J722" s="628"/>
      <c r="K722" s="628"/>
      <c r="L722" s="602"/>
      <c r="M722" s="604"/>
      <c r="N722" s="600"/>
      <c r="O722" s="600"/>
      <c r="P722" s="601"/>
      <c r="Q722" s="600"/>
    </row>
    <row r="723" spans="1:17" x14ac:dyDescent="0.2">
      <c r="A723" s="600"/>
      <c r="B723" s="600"/>
      <c r="C723" s="600"/>
      <c r="D723" s="600"/>
      <c r="E723" s="600"/>
      <c r="F723" s="600"/>
      <c r="G723" s="600"/>
      <c r="H723" s="601"/>
      <c r="I723" s="604"/>
      <c r="J723" s="628"/>
      <c r="K723" s="628"/>
      <c r="L723" s="602"/>
      <c r="M723" s="604"/>
      <c r="N723" s="600"/>
      <c r="O723" s="600"/>
      <c r="P723" s="601"/>
      <c r="Q723" s="600"/>
    </row>
    <row r="724" spans="1:17" x14ac:dyDescent="0.2">
      <c r="A724" s="600"/>
      <c r="B724" s="600"/>
      <c r="C724" s="600"/>
      <c r="D724" s="600"/>
      <c r="E724" s="600"/>
      <c r="F724" s="600"/>
      <c r="G724" s="600"/>
      <c r="H724" s="601"/>
      <c r="I724" s="604"/>
      <c r="J724" s="628"/>
      <c r="K724" s="628"/>
      <c r="L724" s="602"/>
      <c r="M724" s="604"/>
      <c r="N724" s="600"/>
      <c r="O724" s="600"/>
      <c r="P724" s="601"/>
      <c r="Q724" s="600"/>
    </row>
    <row r="725" spans="1:17" x14ac:dyDescent="0.2">
      <c r="A725" s="600"/>
      <c r="B725" s="600"/>
      <c r="C725" s="600"/>
      <c r="D725" s="600"/>
      <c r="E725" s="600"/>
      <c r="F725" s="600"/>
      <c r="G725" s="600"/>
      <c r="H725" s="601"/>
      <c r="I725" s="604"/>
      <c r="J725" s="628"/>
      <c r="K725" s="628"/>
      <c r="L725" s="602"/>
      <c r="M725" s="604"/>
      <c r="N725" s="600"/>
      <c r="O725" s="600"/>
      <c r="P725" s="601"/>
      <c r="Q725" s="600"/>
    </row>
    <row r="726" spans="1:17" x14ac:dyDescent="0.2">
      <c r="A726" s="600"/>
      <c r="B726" s="600"/>
      <c r="C726" s="600"/>
      <c r="D726" s="600"/>
      <c r="E726" s="600"/>
      <c r="F726" s="600"/>
      <c r="G726" s="600"/>
      <c r="H726" s="601"/>
      <c r="I726" s="604"/>
      <c r="J726" s="628"/>
      <c r="K726" s="628"/>
      <c r="L726" s="602"/>
      <c r="M726" s="604"/>
      <c r="N726" s="600"/>
      <c r="O726" s="600"/>
      <c r="P726" s="601"/>
      <c r="Q726" s="600"/>
    </row>
    <row r="727" spans="1:17" x14ac:dyDescent="0.2">
      <c r="A727" s="600"/>
      <c r="B727" s="600"/>
      <c r="C727" s="600"/>
      <c r="D727" s="600"/>
      <c r="E727" s="600"/>
      <c r="F727" s="600"/>
      <c r="G727" s="600"/>
      <c r="H727" s="601"/>
      <c r="I727" s="604"/>
      <c r="J727" s="628"/>
      <c r="K727" s="628"/>
      <c r="L727" s="602"/>
      <c r="M727" s="604"/>
      <c r="N727" s="600"/>
      <c r="O727" s="600"/>
      <c r="P727" s="601"/>
      <c r="Q727" s="600"/>
    </row>
    <row r="728" spans="1:17" x14ac:dyDescent="0.2">
      <c r="A728" s="600"/>
      <c r="B728" s="600"/>
      <c r="C728" s="600"/>
      <c r="D728" s="600"/>
      <c r="E728" s="600"/>
      <c r="F728" s="600"/>
      <c r="G728" s="600"/>
      <c r="H728" s="601"/>
      <c r="I728" s="604"/>
      <c r="J728" s="628"/>
      <c r="K728" s="628"/>
      <c r="L728" s="602"/>
      <c r="M728" s="604"/>
      <c r="N728" s="600"/>
      <c r="O728" s="600"/>
      <c r="P728" s="601"/>
      <c r="Q728" s="600"/>
    </row>
    <row r="729" spans="1:17" x14ac:dyDescent="0.2">
      <c r="A729" s="600"/>
      <c r="B729" s="600"/>
      <c r="C729" s="600"/>
      <c r="D729" s="600"/>
      <c r="E729" s="600"/>
      <c r="F729" s="600"/>
      <c r="G729" s="600"/>
      <c r="H729" s="601"/>
      <c r="I729" s="604"/>
      <c r="J729" s="628"/>
      <c r="K729" s="628"/>
      <c r="L729" s="602"/>
      <c r="M729" s="604"/>
      <c r="N729" s="600"/>
      <c r="O729" s="600"/>
      <c r="P729" s="601"/>
      <c r="Q729" s="600"/>
    </row>
    <row r="730" spans="1:17" x14ac:dyDescent="0.2">
      <c r="A730" s="600"/>
      <c r="B730" s="600"/>
      <c r="C730" s="600"/>
      <c r="D730" s="600"/>
      <c r="E730" s="600"/>
      <c r="F730" s="600"/>
      <c r="G730" s="600"/>
      <c r="H730" s="601"/>
      <c r="I730" s="604"/>
      <c r="J730" s="628"/>
      <c r="K730" s="628"/>
      <c r="L730" s="602"/>
      <c r="M730" s="604"/>
      <c r="N730" s="600"/>
      <c r="O730" s="600"/>
      <c r="P730" s="601"/>
      <c r="Q730" s="600"/>
    </row>
    <row r="731" spans="1:17" x14ac:dyDescent="0.2">
      <c r="A731" s="600"/>
      <c r="B731" s="600"/>
      <c r="C731" s="600"/>
      <c r="D731" s="600"/>
      <c r="E731" s="600"/>
      <c r="F731" s="600"/>
      <c r="G731" s="600"/>
      <c r="H731" s="601"/>
      <c r="I731" s="604"/>
      <c r="J731" s="628"/>
      <c r="K731" s="628"/>
      <c r="L731" s="602"/>
      <c r="M731" s="604"/>
      <c r="N731" s="600"/>
      <c r="O731" s="600"/>
      <c r="P731" s="601"/>
      <c r="Q731" s="600"/>
    </row>
    <row r="732" spans="1:17" x14ac:dyDescent="0.2">
      <c r="A732" s="600"/>
      <c r="B732" s="600"/>
      <c r="C732" s="600"/>
      <c r="D732" s="600"/>
      <c r="E732" s="600"/>
      <c r="F732" s="600"/>
      <c r="G732" s="600"/>
      <c r="H732" s="601"/>
      <c r="I732" s="604"/>
      <c r="J732" s="628"/>
      <c r="K732" s="628"/>
      <c r="L732" s="602"/>
      <c r="M732" s="604"/>
      <c r="N732" s="600"/>
      <c r="O732" s="600"/>
      <c r="P732" s="601"/>
      <c r="Q732" s="600"/>
    </row>
    <row r="733" spans="1:17" x14ac:dyDescent="0.2">
      <c r="A733" s="600"/>
      <c r="B733" s="600"/>
      <c r="C733" s="600"/>
      <c r="D733" s="600"/>
      <c r="E733" s="600"/>
      <c r="F733" s="600"/>
      <c r="G733" s="600"/>
      <c r="H733" s="601"/>
      <c r="I733" s="604"/>
      <c r="J733" s="628"/>
      <c r="K733" s="628"/>
      <c r="L733" s="602"/>
      <c r="M733" s="604"/>
      <c r="N733" s="600"/>
      <c r="O733" s="600"/>
      <c r="P733" s="601"/>
      <c r="Q733" s="600"/>
    </row>
    <row r="734" spans="1:17" x14ac:dyDescent="0.2">
      <c r="A734" s="600"/>
      <c r="B734" s="600"/>
      <c r="C734" s="600"/>
      <c r="D734" s="600"/>
      <c r="E734" s="600"/>
      <c r="F734" s="600"/>
      <c r="G734" s="600"/>
      <c r="H734" s="601"/>
      <c r="I734" s="604"/>
      <c r="J734" s="628"/>
      <c r="K734" s="628"/>
      <c r="L734" s="602"/>
      <c r="M734" s="604"/>
      <c r="N734" s="600"/>
      <c r="O734" s="600"/>
      <c r="P734" s="601"/>
      <c r="Q734" s="600"/>
    </row>
    <row r="735" spans="1:17" x14ac:dyDescent="0.2">
      <c r="A735" s="600"/>
      <c r="B735" s="600"/>
      <c r="C735" s="600"/>
      <c r="D735" s="600"/>
      <c r="E735" s="600"/>
      <c r="F735" s="600"/>
      <c r="G735" s="600"/>
      <c r="H735" s="601"/>
      <c r="I735" s="604"/>
      <c r="J735" s="628"/>
      <c r="K735" s="628"/>
      <c r="L735" s="602"/>
      <c r="M735" s="604"/>
      <c r="N735" s="600"/>
      <c r="O735" s="600"/>
      <c r="P735" s="601"/>
      <c r="Q735" s="600"/>
    </row>
    <row r="736" spans="1:17" x14ac:dyDescent="0.2">
      <c r="A736" s="600"/>
      <c r="B736" s="600"/>
      <c r="C736" s="600"/>
      <c r="D736" s="600"/>
      <c r="E736" s="600"/>
      <c r="F736" s="600"/>
      <c r="G736" s="600"/>
      <c r="H736" s="601"/>
      <c r="I736" s="604"/>
      <c r="J736" s="628"/>
      <c r="K736" s="628"/>
      <c r="L736" s="602"/>
      <c r="M736" s="604"/>
      <c r="N736" s="600"/>
      <c r="O736" s="600"/>
      <c r="P736" s="601"/>
      <c r="Q736" s="600"/>
    </row>
    <row r="737" spans="1:17" x14ac:dyDescent="0.2">
      <c r="A737" s="600"/>
      <c r="B737" s="600"/>
      <c r="C737" s="600"/>
      <c r="D737" s="600"/>
      <c r="E737" s="600"/>
      <c r="F737" s="600"/>
      <c r="G737" s="600"/>
      <c r="H737" s="601"/>
      <c r="I737" s="604"/>
      <c r="J737" s="628"/>
      <c r="K737" s="628"/>
      <c r="L737" s="602"/>
      <c r="M737" s="604"/>
      <c r="N737" s="600"/>
      <c r="O737" s="600"/>
      <c r="P737" s="601"/>
      <c r="Q737" s="600"/>
    </row>
    <row r="738" spans="1:17" x14ac:dyDescent="0.2">
      <c r="A738" s="600"/>
      <c r="B738" s="600"/>
      <c r="C738" s="600"/>
      <c r="D738" s="600"/>
      <c r="E738" s="600"/>
      <c r="F738" s="600"/>
      <c r="G738" s="600"/>
      <c r="H738" s="601"/>
      <c r="I738" s="604"/>
      <c r="J738" s="628"/>
      <c r="K738" s="628"/>
      <c r="L738" s="602"/>
      <c r="M738" s="604"/>
      <c r="N738" s="600"/>
      <c r="O738" s="600"/>
      <c r="P738" s="601"/>
      <c r="Q738" s="600"/>
    </row>
    <row r="739" spans="1:17" x14ac:dyDescent="0.2">
      <c r="A739" s="600"/>
      <c r="B739" s="600"/>
      <c r="C739" s="600"/>
      <c r="D739" s="600"/>
      <c r="E739" s="600"/>
      <c r="F739" s="600"/>
      <c r="G739" s="600"/>
      <c r="H739" s="601"/>
      <c r="I739" s="604"/>
      <c r="J739" s="628"/>
      <c r="K739" s="628"/>
      <c r="L739" s="602"/>
      <c r="M739" s="604"/>
      <c r="N739" s="600"/>
      <c r="O739" s="600"/>
      <c r="P739" s="601"/>
      <c r="Q739" s="600"/>
    </row>
    <row r="740" spans="1:17" x14ac:dyDescent="0.2">
      <c r="A740" s="600"/>
      <c r="B740" s="600"/>
      <c r="C740" s="600"/>
      <c r="D740" s="600"/>
      <c r="E740" s="600"/>
      <c r="F740" s="600"/>
      <c r="G740" s="600"/>
      <c r="H740" s="601"/>
      <c r="I740" s="604"/>
      <c r="J740" s="628"/>
      <c r="K740" s="628"/>
      <c r="L740" s="602"/>
      <c r="M740" s="604"/>
      <c r="N740" s="600"/>
      <c r="O740" s="600"/>
      <c r="P740" s="601"/>
      <c r="Q740" s="600"/>
    </row>
    <row r="741" spans="1:17" x14ac:dyDescent="0.2">
      <c r="A741" s="600"/>
      <c r="B741" s="600"/>
      <c r="C741" s="600"/>
      <c r="D741" s="600"/>
      <c r="E741" s="600"/>
      <c r="F741" s="600"/>
      <c r="G741" s="600"/>
      <c r="H741" s="601"/>
      <c r="I741" s="604"/>
      <c r="J741" s="628"/>
      <c r="K741" s="628"/>
      <c r="L741" s="602"/>
      <c r="M741" s="604"/>
      <c r="N741" s="600"/>
      <c r="O741" s="600"/>
      <c r="P741" s="601"/>
      <c r="Q741" s="600"/>
    </row>
    <row r="742" spans="1:17" x14ac:dyDescent="0.2">
      <c r="A742" s="600"/>
      <c r="B742" s="600"/>
      <c r="C742" s="600"/>
      <c r="D742" s="600"/>
      <c r="E742" s="600"/>
      <c r="F742" s="600"/>
      <c r="G742" s="600"/>
      <c r="H742" s="601"/>
      <c r="I742" s="604"/>
      <c r="J742" s="628"/>
      <c r="K742" s="628"/>
      <c r="L742" s="602"/>
      <c r="M742" s="604"/>
      <c r="N742" s="600"/>
      <c r="O742" s="600"/>
      <c r="P742" s="601"/>
      <c r="Q742" s="600"/>
    </row>
    <row r="743" spans="1:17" x14ac:dyDescent="0.2">
      <c r="A743" s="600"/>
      <c r="B743" s="600"/>
      <c r="C743" s="600"/>
      <c r="D743" s="600"/>
      <c r="E743" s="600"/>
      <c r="F743" s="600"/>
      <c r="G743" s="600"/>
      <c r="H743" s="601"/>
      <c r="I743" s="604"/>
      <c r="J743" s="628"/>
      <c r="K743" s="628"/>
      <c r="L743" s="602"/>
      <c r="M743" s="604"/>
      <c r="N743" s="600"/>
      <c r="O743" s="600"/>
      <c r="P743" s="601"/>
      <c r="Q743" s="600"/>
    </row>
    <row r="744" spans="1:17" x14ac:dyDescent="0.2">
      <c r="A744" s="600"/>
      <c r="B744" s="600"/>
      <c r="C744" s="600"/>
      <c r="D744" s="600"/>
      <c r="E744" s="600"/>
      <c r="F744" s="600"/>
      <c r="G744" s="600"/>
      <c r="H744" s="601"/>
      <c r="I744" s="604"/>
      <c r="J744" s="628"/>
      <c r="K744" s="628"/>
      <c r="L744" s="602"/>
      <c r="M744" s="604"/>
      <c r="N744" s="600"/>
      <c r="O744" s="600"/>
      <c r="P744" s="601"/>
      <c r="Q744" s="600"/>
    </row>
    <row r="745" spans="1:17" x14ac:dyDescent="0.2">
      <c r="A745" s="600"/>
      <c r="B745" s="600"/>
      <c r="C745" s="600"/>
      <c r="D745" s="600"/>
      <c r="E745" s="600"/>
      <c r="F745" s="600"/>
      <c r="G745" s="600"/>
      <c r="H745" s="601"/>
      <c r="I745" s="604"/>
      <c r="J745" s="628"/>
      <c r="K745" s="628"/>
      <c r="L745" s="602"/>
      <c r="M745" s="604"/>
      <c r="N745" s="600"/>
      <c r="O745" s="600"/>
      <c r="P745" s="601"/>
      <c r="Q745" s="600"/>
    </row>
    <row r="746" spans="1:17" x14ac:dyDescent="0.2">
      <c r="A746" s="600"/>
      <c r="B746" s="600"/>
      <c r="C746" s="600"/>
      <c r="D746" s="600"/>
      <c r="E746" s="600"/>
      <c r="F746" s="600"/>
      <c r="G746" s="600"/>
      <c r="H746" s="601"/>
      <c r="I746" s="604"/>
      <c r="J746" s="628"/>
      <c r="K746" s="628"/>
      <c r="L746" s="602"/>
      <c r="M746" s="604"/>
      <c r="N746" s="600"/>
      <c r="O746" s="600"/>
      <c r="P746" s="601"/>
      <c r="Q746" s="600"/>
    </row>
    <row r="747" spans="1:17" x14ac:dyDescent="0.2">
      <c r="A747" s="600"/>
      <c r="B747" s="600"/>
      <c r="C747" s="600"/>
      <c r="D747" s="600"/>
      <c r="E747" s="600"/>
      <c r="F747" s="600"/>
      <c r="G747" s="600"/>
      <c r="H747" s="601"/>
      <c r="I747" s="604"/>
      <c r="J747" s="628"/>
      <c r="K747" s="628"/>
      <c r="L747" s="602"/>
      <c r="M747" s="604"/>
      <c r="N747" s="600"/>
      <c r="O747" s="600"/>
      <c r="P747" s="601"/>
      <c r="Q747" s="600"/>
    </row>
    <row r="748" spans="1:17" x14ac:dyDescent="0.2">
      <c r="A748" s="600"/>
      <c r="B748" s="600"/>
      <c r="C748" s="600"/>
      <c r="D748" s="600"/>
      <c r="E748" s="600"/>
      <c r="F748" s="600"/>
      <c r="G748" s="600"/>
      <c r="H748" s="601"/>
      <c r="I748" s="604"/>
      <c r="J748" s="628"/>
      <c r="K748" s="628"/>
      <c r="L748" s="602"/>
      <c r="M748" s="604"/>
      <c r="N748" s="600"/>
      <c r="O748" s="600"/>
      <c r="P748" s="601"/>
      <c r="Q748" s="600"/>
    </row>
    <row r="749" spans="1:17" x14ac:dyDescent="0.2">
      <c r="A749" s="600"/>
      <c r="B749" s="600"/>
      <c r="C749" s="600"/>
      <c r="D749" s="600"/>
      <c r="E749" s="600"/>
      <c r="F749" s="600"/>
      <c r="G749" s="600"/>
      <c r="H749" s="601"/>
      <c r="I749" s="604"/>
      <c r="J749" s="628"/>
      <c r="K749" s="628"/>
      <c r="L749" s="602"/>
      <c r="M749" s="604"/>
      <c r="N749" s="600"/>
      <c r="O749" s="600"/>
      <c r="P749" s="601"/>
      <c r="Q749" s="600"/>
    </row>
    <row r="750" spans="1:17" x14ac:dyDescent="0.2">
      <c r="A750" s="600"/>
      <c r="B750" s="600"/>
      <c r="C750" s="600"/>
      <c r="D750" s="600"/>
      <c r="E750" s="600"/>
      <c r="F750" s="600"/>
      <c r="G750" s="600"/>
      <c r="H750" s="601"/>
      <c r="I750" s="604"/>
      <c r="J750" s="628"/>
      <c r="K750" s="628"/>
      <c r="L750" s="602"/>
      <c r="M750" s="604"/>
      <c r="N750" s="600"/>
      <c r="O750" s="600"/>
      <c r="P750" s="601"/>
      <c r="Q750" s="600"/>
    </row>
    <row r="751" spans="1:17" x14ac:dyDescent="0.2">
      <c r="A751" s="600"/>
      <c r="B751" s="600"/>
      <c r="C751" s="600"/>
      <c r="D751" s="600"/>
      <c r="E751" s="600"/>
      <c r="F751" s="600"/>
      <c r="G751" s="600"/>
      <c r="H751" s="601"/>
      <c r="I751" s="604"/>
      <c r="J751" s="628"/>
      <c r="K751" s="628"/>
      <c r="L751" s="602"/>
      <c r="M751" s="604"/>
      <c r="N751" s="600"/>
      <c r="O751" s="600"/>
      <c r="P751" s="601"/>
      <c r="Q751" s="600"/>
    </row>
    <row r="752" spans="1:17" x14ac:dyDescent="0.2">
      <c r="A752" s="600"/>
      <c r="B752" s="600"/>
      <c r="C752" s="600"/>
      <c r="D752" s="600"/>
      <c r="E752" s="600"/>
      <c r="F752" s="600"/>
      <c r="G752" s="600"/>
      <c r="H752" s="601"/>
      <c r="I752" s="604"/>
      <c r="J752" s="628"/>
      <c r="K752" s="628"/>
      <c r="L752" s="602"/>
      <c r="M752" s="604"/>
      <c r="N752" s="600"/>
      <c r="O752" s="600"/>
      <c r="P752" s="601"/>
      <c r="Q752" s="600"/>
    </row>
    <row r="753" spans="1:17" x14ac:dyDescent="0.2">
      <c r="A753" s="600"/>
      <c r="B753" s="600"/>
      <c r="C753" s="600"/>
      <c r="D753" s="600"/>
      <c r="E753" s="600"/>
      <c r="F753" s="600"/>
      <c r="G753" s="600"/>
      <c r="H753" s="601"/>
      <c r="I753" s="604"/>
      <c r="J753" s="628"/>
      <c r="K753" s="628"/>
      <c r="L753" s="602"/>
      <c r="M753" s="604"/>
      <c r="N753" s="600"/>
      <c r="O753" s="600"/>
      <c r="P753" s="601"/>
      <c r="Q753" s="600"/>
    </row>
    <row r="754" spans="1:17" x14ac:dyDescent="0.2">
      <c r="A754" s="600"/>
      <c r="B754" s="600"/>
      <c r="C754" s="600"/>
      <c r="D754" s="600"/>
      <c r="E754" s="600"/>
      <c r="F754" s="600"/>
      <c r="G754" s="600"/>
      <c r="H754" s="601"/>
      <c r="I754" s="604"/>
      <c r="J754" s="628"/>
      <c r="K754" s="628"/>
      <c r="L754" s="602"/>
      <c r="M754" s="604"/>
      <c r="N754" s="600"/>
      <c r="O754" s="600"/>
      <c r="P754" s="601"/>
      <c r="Q754" s="600"/>
    </row>
    <row r="755" spans="1:17" x14ac:dyDescent="0.2">
      <c r="A755" s="600"/>
      <c r="B755" s="600"/>
      <c r="C755" s="600"/>
      <c r="D755" s="600"/>
      <c r="E755" s="600"/>
      <c r="F755" s="600"/>
      <c r="G755" s="600"/>
      <c r="H755" s="601"/>
      <c r="I755" s="604"/>
      <c r="J755" s="628"/>
      <c r="K755" s="628"/>
      <c r="L755" s="602"/>
      <c r="M755" s="604"/>
      <c r="N755" s="600"/>
      <c r="O755" s="600"/>
      <c r="P755" s="601"/>
      <c r="Q755" s="600"/>
    </row>
    <row r="756" spans="1:17" x14ac:dyDescent="0.2">
      <c r="A756" s="600"/>
      <c r="B756" s="600"/>
      <c r="C756" s="600"/>
      <c r="D756" s="600"/>
      <c r="E756" s="600"/>
      <c r="F756" s="600"/>
      <c r="G756" s="600"/>
      <c r="H756" s="601"/>
      <c r="I756" s="604"/>
      <c r="J756" s="628"/>
      <c r="K756" s="628"/>
      <c r="L756" s="602"/>
      <c r="M756" s="604"/>
      <c r="N756" s="600"/>
      <c r="O756" s="600"/>
      <c r="P756" s="601"/>
      <c r="Q756" s="600"/>
    </row>
    <row r="757" spans="1:17" x14ac:dyDescent="0.2">
      <c r="A757" s="600"/>
      <c r="B757" s="600"/>
      <c r="C757" s="600"/>
      <c r="D757" s="600"/>
      <c r="E757" s="600"/>
      <c r="F757" s="600"/>
      <c r="G757" s="600"/>
      <c r="H757" s="601"/>
      <c r="I757" s="604"/>
      <c r="J757" s="628"/>
      <c r="K757" s="628"/>
      <c r="L757" s="602"/>
      <c r="M757" s="604"/>
      <c r="N757" s="600"/>
      <c r="O757" s="600"/>
      <c r="P757" s="601"/>
      <c r="Q757" s="600"/>
    </row>
    <row r="758" spans="1:17" x14ac:dyDescent="0.2">
      <c r="A758" s="600"/>
      <c r="B758" s="600"/>
      <c r="C758" s="600"/>
      <c r="D758" s="600"/>
      <c r="E758" s="600"/>
      <c r="F758" s="600"/>
      <c r="G758" s="600"/>
      <c r="H758" s="601"/>
      <c r="I758" s="604"/>
      <c r="J758" s="628"/>
      <c r="K758" s="628"/>
      <c r="L758" s="602"/>
      <c r="M758" s="604"/>
      <c r="N758" s="600"/>
      <c r="O758" s="600"/>
      <c r="P758" s="601"/>
      <c r="Q758" s="600"/>
    </row>
    <row r="759" spans="1:17" x14ac:dyDescent="0.2">
      <c r="A759" s="600"/>
      <c r="B759" s="600"/>
      <c r="C759" s="600"/>
      <c r="D759" s="600"/>
      <c r="E759" s="600"/>
      <c r="F759" s="600"/>
      <c r="G759" s="600"/>
      <c r="H759" s="601"/>
      <c r="I759" s="604"/>
      <c r="J759" s="628"/>
      <c r="K759" s="628"/>
      <c r="L759" s="602"/>
      <c r="M759" s="604"/>
      <c r="N759" s="600"/>
      <c r="O759" s="600"/>
      <c r="P759" s="601"/>
      <c r="Q759" s="600"/>
    </row>
    <row r="760" spans="1:17" x14ac:dyDescent="0.2">
      <c r="A760" s="600"/>
      <c r="B760" s="600"/>
      <c r="C760" s="600"/>
      <c r="D760" s="600"/>
      <c r="E760" s="600"/>
      <c r="F760" s="600"/>
      <c r="G760" s="600"/>
      <c r="H760" s="601"/>
      <c r="I760" s="604"/>
      <c r="J760" s="628"/>
      <c r="K760" s="628"/>
      <c r="L760" s="602"/>
      <c r="M760" s="604"/>
      <c r="N760" s="600"/>
      <c r="O760" s="600"/>
      <c r="P760" s="601"/>
      <c r="Q760" s="600"/>
    </row>
    <row r="761" spans="1:17" x14ac:dyDescent="0.2">
      <c r="A761" s="600"/>
      <c r="B761" s="600"/>
      <c r="C761" s="600"/>
      <c r="D761" s="600"/>
      <c r="E761" s="600"/>
      <c r="F761" s="600"/>
      <c r="G761" s="600"/>
      <c r="H761" s="601"/>
      <c r="I761" s="604"/>
      <c r="J761" s="628"/>
      <c r="K761" s="628"/>
      <c r="L761" s="602"/>
      <c r="M761" s="604"/>
      <c r="N761" s="600"/>
      <c r="O761" s="600"/>
      <c r="P761" s="601"/>
      <c r="Q761" s="600"/>
    </row>
    <row r="762" spans="1:17" x14ac:dyDescent="0.2">
      <c r="A762" s="600"/>
      <c r="B762" s="600"/>
      <c r="C762" s="600"/>
      <c r="D762" s="600"/>
      <c r="E762" s="600"/>
      <c r="F762" s="600"/>
      <c r="G762" s="600"/>
      <c r="H762" s="601"/>
      <c r="I762" s="604"/>
      <c r="J762" s="628"/>
      <c r="K762" s="628"/>
      <c r="L762" s="602"/>
      <c r="M762" s="604"/>
      <c r="N762" s="600"/>
      <c r="O762" s="600"/>
      <c r="P762" s="601"/>
      <c r="Q762" s="600"/>
    </row>
    <row r="763" spans="1:17" x14ac:dyDescent="0.2">
      <c r="A763" s="600"/>
      <c r="B763" s="600"/>
      <c r="C763" s="600"/>
      <c r="D763" s="600"/>
      <c r="E763" s="600"/>
      <c r="F763" s="600"/>
      <c r="G763" s="600"/>
      <c r="H763" s="601"/>
      <c r="I763" s="604"/>
      <c r="J763" s="628"/>
      <c r="K763" s="628"/>
      <c r="L763" s="602"/>
      <c r="M763" s="604"/>
      <c r="N763" s="600"/>
      <c r="O763" s="600"/>
      <c r="P763" s="601"/>
      <c r="Q763" s="600"/>
    </row>
    <row r="764" spans="1:17" x14ac:dyDescent="0.2">
      <c r="A764" s="600"/>
      <c r="B764" s="600"/>
      <c r="C764" s="600"/>
      <c r="D764" s="600"/>
      <c r="E764" s="600"/>
      <c r="F764" s="600"/>
      <c r="G764" s="600"/>
      <c r="H764" s="601"/>
      <c r="I764" s="604"/>
      <c r="J764" s="628"/>
      <c r="K764" s="628"/>
      <c r="L764" s="602"/>
      <c r="M764" s="604"/>
      <c r="N764" s="600"/>
      <c r="O764" s="600"/>
      <c r="P764" s="601"/>
      <c r="Q764" s="600"/>
    </row>
    <row r="765" spans="1:17" x14ac:dyDescent="0.2">
      <c r="A765" s="600"/>
      <c r="B765" s="600"/>
      <c r="C765" s="600"/>
      <c r="D765" s="600"/>
      <c r="E765" s="600"/>
      <c r="F765" s="600"/>
      <c r="G765" s="600"/>
      <c r="H765" s="601"/>
      <c r="I765" s="604"/>
      <c r="J765" s="628"/>
      <c r="K765" s="628"/>
      <c r="L765" s="602"/>
      <c r="M765" s="604"/>
      <c r="N765" s="600"/>
      <c r="O765" s="600"/>
      <c r="P765" s="601"/>
      <c r="Q765" s="600"/>
    </row>
    <row r="766" spans="1:17" x14ac:dyDescent="0.2">
      <c r="A766" s="600"/>
      <c r="B766" s="600"/>
      <c r="C766" s="600"/>
      <c r="D766" s="600"/>
      <c r="E766" s="600"/>
      <c r="F766" s="600"/>
      <c r="G766" s="600"/>
      <c r="H766" s="601"/>
      <c r="I766" s="604"/>
      <c r="J766" s="628"/>
      <c r="K766" s="628"/>
      <c r="L766" s="602"/>
      <c r="M766" s="604"/>
      <c r="N766" s="600"/>
      <c r="O766" s="600"/>
      <c r="P766" s="601"/>
      <c r="Q766" s="600"/>
    </row>
    <row r="767" spans="1:17" x14ac:dyDescent="0.2">
      <c r="A767" s="600"/>
      <c r="B767" s="600"/>
      <c r="C767" s="600"/>
      <c r="D767" s="600"/>
      <c r="E767" s="600"/>
      <c r="F767" s="600"/>
      <c r="G767" s="600"/>
      <c r="H767" s="601"/>
      <c r="I767" s="604"/>
      <c r="J767" s="628"/>
      <c r="K767" s="628"/>
      <c r="L767" s="602"/>
      <c r="M767" s="604"/>
      <c r="N767" s="600"/>
      <c r="O767" s="600"/>
      <c r="P767" s="601"/>
      <c r="Q767" s="600"/>
    </row>
    <row r="768" spans="1:17" x14ac:dyDescent="0.2">
      <c r="A768" s="600"/>
      <c r="B768" s="600"/>
      <c r="C768" s="600"/>
      <c r="D768" s="600"/>
      <c r="E768" s="600"/>
      <c r="F768" s="600"/>
      <c r="G768" s="600"/>
      <c r="H768" s="601"/>
      <c r="I768" s="604"/>
      <c r="J768" s="628"/>
      <c r="K768" s="628"/>
      <c r="L768" s="602"/>
      <c r="M768" s="604"/>
      <c r="N768" s="600"/>
      <c r="O768" s="600"/>
      <c r="P768" s="601"/>
      <c r="Q768" s="600"/>
    </row>
    <row r="769" spans="1:17" x14ac:dyDescent="0.2">
      <c r="A769" s="600"/>
      <c r="B769" s="600"/>
      <c r="C769" s="600"/>
      <c r="D769" s="600"/>
      <c r="E769" s="600"/>
      <c r="F769" s="600"/>
      <c r="G769" s="600"/>
      <c r="H769" s="601"/>
      <c r="I769" s="604"/>
      <c r="J769" s="628"/>
      <c r="K769" s="628"/>
      <c r="L769" s="602"/>
      <c r="M769" s="604"/>
      <c r="N769" s="600"/>
      <c r="O769" s="600"/>
      <c r="P769" s="601"/>
      <c r="Q769" s="600"/>
    </row>
    <row r="770" spans="1:17" x14ac:dyDescent="0.2">
      <c r="A770" s="600"/>
      <c r="B770" s="600"/>
      <c r="C770" s="600"/>
      <c r="D770" s="600"/>
      <c r="E770" s="600"/>
      <c r="F770" s="600"/>
      <c r="G770" s="600"/>
      <c r="H770" s="601"/>
      <c r="I770" s="604"/>
      <c r="J770" s="628"/>
      <c r="K770" s="628"/>
      <c r="L770" s="602"/>
      <c r="M770" s="604"/>
      <c r="N770" s="600"/>
      <c r="O770" s="600"/>
      <c r="P770" s="601"/>
      <c r="Q770" s="600"/>
    </row>
    <row r="771" spans="1:17" x14ac:dyDescent="0.2">
      <c r="A771" s="600"/>
      <c r="B771" s="600"/>
      <c r="C771" s="600"/>
      <c r="D771" s="600"/>
      <c r="E771" s="600"/>
      <c r="F771" s="600"/>
      <c r="G771" s="600"/>
      <c r="H771" s="601"/>
      <c r="I771" s="604"/>
      <c r="J771" s="628"/>
      <c r="K771" s="628"/>
      <c r="L771" s="602"/>
      <c r="M771" s="604"/>
      <c r="N771" s="600"/>
      <c r="O771" s="600"/>
      <c r="P771" s="601"/>
      <c r="Q771" s="600"/>
    </row>
    <row r="772" spans="1:17" x14ac:dyDescent="0.2">
      <c r="A772" s="600"/>
      <c r="B772" s="600"/>
      <c r="C772" s="600"/>
      <c r="D772" s="600"/>
      <c r="E772" s="600"/>
      <c r="F772" s="600"/>
      <c r="G772" s="600"/>
      <c r="H772" s="601"/>
      <c r="I772" s="604"/>
      <c r="J772" s="628"/>
      <c r="K772" s="628"/>
      <c r="L772" s="602"/>
      <c r="M772" s="604"/>
      <c r="N772" s="600"/>
      <c r="O772" s="600"/>
      <c r="P772" s="601"/>
      <c r="Q772" s="600"/>
    </row>
    <row r="773" spans="1:17" x14ac:dyDescent="0.2">
      <c r="A773" s="600"/>
      <c r="B773" s="600"/>
      <c r="C773" s="600"/>
      <c r="D773" s="600"/>
      <c r="E773" s="600"/>
      <c r="F773" s="600"/>
      <c r="G773" s="600"/>
      <c r="H773" s="601"/>
      <c r="I773" s="604"/>
      <c r="J773" s="628"/>
      <c r="K773" s="628"/>
      <c r="L773" s="602"/>
      <c r="M773" s="604"/>
      <c r="N773" s="600"/>
      <c r="O773" s="600"/>
      <c r="P773" s="601"/>
      <c r="Q773" s="600"/>
    </row>
    <row r="774" spans="1:17" x14ac:dyDescent="0.2">
      <c r="A774" s="600"/>
      <c r="B774" s="600"/>
      <c r="C774" s="600"/>
      <c r="D774" s="600"/>
      <c r="E774" s="600"/>
      <c r="F774" s="600"/>
      <c r="G774" s="600"/>
      <c r="H774" s="601"/>
      <c r="I774" s="604"/>
      <c r="J774" s="628"/>
      <c r="K774" s="628"/>
      <c r="L774" s="602"/>
      <c r="M774" s="604"/>
      <c r="N774" s="600"/>
      <c r="O774" s="600"/>
      <c r="P774" s="601"/>
      <c r="Q774" s="600"/>
    </row>
    <row r="775" spans="1:17" x14ac:dyDescent="0.2">
      <c r="A775" s="600"/>
      <c r="B775" s="600"/>
      <c r="C775" s="600"/>
      <c r="D775" s="600"/>
      <c r="E775" s="600"/>
      <c r="F775" s="600"/>
      <c r="G775" s="600"/>
      <c r="H775" s="601"/>
      <c r="I775" s="604"/>
      <c r="J775" s="628"/>
      <c r="K775" s="628"/>
      <c r="L775" s="602"/>
      <c r="M775" s="604"/>
      <c r="N775" s="600"/>
      <c r="O775" s="600"/>
      <c r="P775" s="601"/>
      <c r="Q775" s="600"/>
    </row>
    <row r="776" spans="1:17" x14ac:dyDescent="0.2">
      <c r="A776" s="600"/>
      <c r="B776" s="600"/>
      <c r="C776" s="600"/>
      <c r="D776" s="600"/>
      <c r="E776" s="600"/>
      <c r="F776" s="600"/>
      <c r="G776" s="600"/>
      <c r="H776" s="601"/>
      <c r="I776" s="604"/>
      <c r="J776" s="628"/>
      <c r="K776" s="628"/>
      <c r="L776" s="602"/>
      <c r="M776" s="604"/>
      <c r="N776" s="600"/>
      <c r="O776" s="600"/>
      <c r="P776" s="601"/>
      <c r="Q776" s="600"/>
    </row>
    <row r="777" spans="1:17" x14ac:dyDescent="0.2">
      <c r="A777" s="600"/>
      <c r="B777" s="600"/>
      <c r="C777" s="600"/>
      <c r="D777" s="600"/>
      <c r="E777" s="600"/>
      <c r="F777" s="600"/>
      <c r="G777" s="600"/>
      <c r="H777" s="601"/>
      <c r="I777" s="604"/>
      <c r="J777" s="628"/>
      <c r="K777" s="628"/>
      <c r="L777" s="602"/>
      <c r="M777" s="604"/>
      <c r="N777" s="600"/>
      <c r="O777" s="600"/>
      <c r="P777" s="601"/>
      <c r="Q777" s="600"/>
    </row>
    <row r="778" spans="1:17" x14ac:dyDescent="0.2">
      <c r="A778" s="600"/>
      <c r="B778" s="600"/>
      <c r="C778" s="600"/>
      <c r="D778" s="600"/>
      <c r="E778" s="600"/>
      <c r="F778" s="600"/>
      <c r="G778" s="600"/>
      <c r="H778" s="601"/>
      <c r="I778" s="604"/>
      <c r="J778" s="628"/>
      <c r="K778" s="628"/>
      <c r="L778" s="602"/>
      <c r="M778" s="604"/>
      <c r="N778" s="600"/>
      <c r="O778" s="600"/>
      <c r="P778" s="601"/>
      <c r="Q778" s="600"/>
    </row>
    <row r="779" spans="1:17" x14ac:dyDescent="0.2">
      <c r="A779" s="600"/>
      <c r="B779" s="600"/>
      <c r="C779" s="600"/>
      <c r="D779" s="600"/>
      <c r="E779" s="600"/>
      <c r="F779" s="600"/>
      <c r="G779" s="600"/>
      <c r="H779" s="601"/>
      <c r="I779" s="604"/>
      <c r="J779" s="628"/>
      <c r="K779" s="628"/>
      <c r="L779" s="602"/>
      <c r="M779" s="604"/>
      <c r="N779" s="600"/>
      <c r="O779" s="600"/>
      <c r="P779" s="601"/>
      <c r="Q779" s="600"/>
    </row>
    <row r="780" spans="1:17" x14ac:dyDescent="0.2">
      <c r="A780" s="600"/>
      <c r="B780" s="600"/>
      <c r="C780" s="600"/>
      <c r="D780" s="600"/>
      <c r="E780" s="600"/>
      <c r="F780" s="600"/>
      <c r="G780" s="600"/>
      <c r="H780" s="601"/>
      <c r="I780" s="604"/>
      <c r="J780" s="628"/>
      <c r="K780" s="628"/>
      <c r="L780" s="602"/>
      <c r="M780" s="604"/>
      <c r="N780" s="600"/>
      <c r="O780" s="600"/>
      <c r="P780" s="601"/>
      <c r="Q780" s="600"/>
    </row>
    <row r="781" spans="1:17" x14ac:dyDescent="0.2">
      <c r="A781" s="600"/>
      <c r="B781" s="600"/>
      <c r="C781" s="600"/>
      <c r="D781" s="600"/>
      <c r="E781" s="600"/>
      <c r="F781" s="600"/>
      <c r="G781" s="600"/>
      <c r="H781" s="601"/>
      <c r="I781" s="604"/>
      <c r="J781" s="628"/>
      <c r="K781" s="628"/>
      <c r="L781" s="602"/>
      <c r="M781" s="604"/>
      <c r="N781" s="600"/>
      <c r="O781" s="600"/>
      <c r="P781" s="601"/>
      <c r="Q781" s="600"/>
    </row>
    <row r="782" spans="1:17" x14ac:dyDescent="0.2">
      <c r="A782" s="600"/>
      <c r="B782" s="600"/>
      <c r="C782" s="600"/>
      <c r="D782" s="600"/>
      <c r="E782" s="600"/>
      <c r="F782" s="600"/>
      <c r="G782" s="600"/>
      <c r="H782" s="601"/>
      <c r="I782" s="604"/>
      <c r="J782" s="628"/>
      <c r="K782" s="628"/>
      <c r="L782" s="602"/>
      <c r="M782" s="604"/>
      <c r="N782" s="600"/>
      <c r="O782" s="600"/>
      <c r="P782" s="601"/>
      <c r="Q782" s="600"/>
    </row>
    <row r="783" spans="1:17" x14ac:dyDescent="0.2">
      <c r="A783" s="600"/>
      <c r="B783" s="600"/>
      <c r="C783" s="600"/>
      <c r="D783" s="600"/>
      <c r="E783" s="600"/>
      <c r="F783" s="600"/>
      <c r="G783" s="600"/>
      <c r="H783" s="601"/>
      <c r="I783" s="604"/>
      <c r="J783" s="628"/>
      <c r="K783" s="628"/>
      <c r="L783" s="602"/>
      <c r="M783" s="604"/>
      <c r="N783" s="600"/>
      <c r="O783" s="600"/>
      <c r="P783" s="601"/>
      <c r="Q783" s="600"/>
    </row>
    <row r="784" spans="1:17" x14ac:dyDescent="0.2">
      <c r="A784" s="600"/>
      <c r="B784" s="600"/>
      <c r="C784" s="600"/>
      <c r="D784" s="600"/>
      <c r="E784" s="600"/>
      <c r="F784" s="600"/>
      <c r="G784" s="600"/>
      <c r="H784" s="601"/>
      <c r="I784" s="604"/>
      <c r="J784" s="628"/>
      <c r="K784" s="628"/>
      <c r="L784" s="602"/>
      <c r="M784" s="604"/>
      <c r="N784" s="600"/>
      <c r="O784" s="600"/>
      <c r="P784" s="601"/>
      <c r="Q784" s="600"/>
    </row>
    <row r="785" spans="1:17" x14ac:dyDescent="0.2">
      <c r="A785" s="600"/>
      <c r="B785" s="600"/>
      <c r="C785" s="600"/>
      <c r="D785" s="600"/>
      <c r="E785" s="600"/>
      <c r="F785" s="600"/>
      <c r="G785" s="600"/>
      <c r="H785" s="601"/>
      <c r="I785" s="604"/>
      <c r="J785" s="628"/>
      <c r="K785" s="628"/>
      <c r="L785" s="602"/>
      <c r="M785" s="604"/>
      <c r="N785" s="600"/>
      <c r="O785" s="600"/>
      <c r="P785" s="601"/>
      <c r="Q785" s="600"/>
    </row>
    <row r="786" spans="1:17" x14ac:dyDescent="0.2">
      <c r="A786" s="600"/>
      <c r="B786" s="600"/>
      <c r="C786" s="600"/>
      <c r="D786" s="600"/>
      <c r="E786" s="600"/>
      <c r="F786" s="600"/>
      <c r="G786" s="600"/>
      <c r="H786" s="601"/>
      <c r="I786" s="604"/>
      <c r="J786" s="628"/>
      <c r="K786" s="628"/>
      <c r="L786" s="602"/>
      <c r="M786" s="604"/>
      <c r="N786" s="600"/>
      <c r="O786" s="600"/>
      <c r="P786" s="601"/>
      <c r="Q786" s="600"/>
    </row>
    <row r="787" spans="1:17" x14ac:dyDescent="0.2">
      <c r="A787" s="600"/>
      <c r="B787" s="600"/>
      <c r="C787" s="600"/>
      <c r="D787" s="600"/>
      <c r="E787" s="600"/>
      <c r="F787" s="600"/>
      <c r="G787" s="600"/>
      <c r="H787" s="601"/>
      <c r="I787" s="604"/>
      <c r="J787" s="628"/>
      <c r="K787" s="628"/>
      <c r="L787" s="602"/>
      <c r="M787" s="604"/>
      <c r="N787" s="600"/>
      <c r="O787" s="600"/>
      <c r="P787" s="601"/>
      <c r="Q787" s="600"/>
    </row>
    <row r="788" spans="1:17" x14ac:dyDescent="0.2">
      <c r="A788" s="600"/>
      <c r="B788" s="600"/>
      <c r="C788" s="600"/>
      <c r="D788" s="600"/>
      <c r="E788" s="600"/>
      <c r="F788" s="600"/>
      <c r="G788" s="600"/>
      <c r="H788" s="601"/>
      <c r="I788" s="604"/>
      <c r="J788" s="628"/>
      <c r="K788" s="628"/>
      <c r="L788" s="602"/>
      <c r="M788" s="604"/>
      <c r="N788" s="600"/>
      <c r="O788" s="600"/>
      <c r="P788" s="601"/>
      <c r="Q788" s="600"/>
    </row>
    <row r="789" spans="1:17" x14ac:dyDescent="0.2">
      <c r="A789" s="600"/>
      <c r="B789" s="600"/>
      <c r="C789" s="600"/>
      <c r="D789" s="600"/>
      <c r="E789" s="600"/>
      <c r="F789" s="600"/>
      <c r="G789" s="600"/>
      <c r="H789" s="601"/>
      <c r="I789" s="604"/>
      <c r="J789" s="628"/>
      <c r="K789" s="628"/>
      <c r="L789" s="602"/>
      <c r="M789" s="604"/>
      <c r="N789" s="600"/>
      <c r="O789" s="600"/>
      <c r="P789" s="601"/>
      <c r="Q789" s="600"/>
    </row>
    <row r="790" spans="1:17" x14ac:dyDescent="0.2">
      <c r="A790" s="600"/>
      <c r="B790" s="600"/>
      <c r="C790" s="600"/>
      <c r="D790" s="600"/>
      <c r="E790" s="600"/>
      <c r="F790" s="600"/>
      <c r="G790" s="600"/>
      <c r="H790" s="601"/>
      <c r="I790" s="604"/>
      <c r="J790" s="628"/>
      <c r="K790" s="628"/>
      <c r="L790" s="602"/>
      <c r="M790" s="604"/>
      <c r="N790" s="600"/>
      <c r="O790" s="600"/>
      <c r="P790" s="601"/>
      <c r="Q790" s="600"/>
    </row>
    <row r="791" spans="1:17" x14ac:dyDescent="0.2">
      <c r="A791" s="600"/>
      <c r="B791" s="600"/>
      <c r="C791" s="600"/>
      <c r="D791" s="600"/>
      <c r="E791" s="600"/>
      <c r="F791" s="600"/>
      <c r="G791" s="600"/>
      <c r="H791" s="601"/>
      <c r="I791" s="604"/>
      <c r="J791" s="628"/>
      <c r="K791" s="628"/>
      <c r="L791" s="602"/>
      <c r="M791" s="604"/>
      <c r="N791" s="600"/>
      <c r="O791" s="600"/>
      <c r="P791" s="601"/>
      <c r="Q791" s="600"/>
    </row>
    <row r="792" spans="1:17" x14ac:dyDescent="0.2">
      <c r="A792" s="600"/>
      <c r="B792" s="600"/>
      <c r="C792" s="600"/>
      <c r="D792" s="600"/>
      <c r="E792" s="600"/>
      <c r="F792" s="600"/>
      <c r="G792" s="600"/>
      <c r="H792" s="601"/>
      <c r="I792" s="604"/>
      <c r="J792" s="628"/>
      <c r="K792" s="628"/>
      <c r="L792" s="602"/>
      <c r="M792" s="604"/>
      <c r="N792" s="600"/>
      <c r="O792" s="600"/>
      <c r="P792" s="601"/>
      <c r="Q792" s="600"/>
    </row>
    <row r="793" spans="1:17" x14ac:dyDescent="0.2">
      <c r="A793" s="600"/>
      <c r="B793" s="600"/>
      <c r="C793" s="600"/>
      <c r="D793" s="600"/>
      <c r="E793" s="600"/>
      <c r="F793" s="600"/>
      <c r="G793" s="600"/>
      <c r="H793" s="601"/>
      <c r="I793" s="604"/>
      <c r="J793" s="628"/>
      <c r="K793" s="628"/>
      <c r="L793" s="602"/>
      <c r="M793" s="604"/>
      <c r="N793" s="600"/>
      <c r="O793" s="600"/>
      <c r="P793" s="601"/>
      <c r="Q793" s="600"/>
    </row>
    <row r="794" spans="1:17" x14ac:dyDescent="0.2">
      <c r="A794" s="600"/>
      <c r="B794" s="600"/>
      <c r="C794" s="600"/>
      <c r="D794" s="600"/>
      <c r="E794" s="600"/>
      <c r="F794" s="600"/>
      <c r="G794" s="600"/>
      <c r="H794" s="601"/>
      <c r="I794" s="604"/>
      <c r="J794" s="628"/>
      <c r="K794" s="628"/>
      <c r="L794" s="602"/>
      <c r="M794" s="604"/>
      <c r="N794" s="600"/>
      <c r="O794" s="600"/>
      <c r="P794" s="601"/>
      <c r="Q794" s="600"/>
    </row>
    <row r="795" spans="1:17" x14ac:dyDescent="0.2">
      <c r="A795" s="600"/>
      <c r="B795" s="600"/>
      <c r="C795" s="600"/>
      <c r="D795" s="600"/>
      <c r="E795" s="600"/>
      <c r="F795" s="600"/>
      <c r="G795" s="600"/>
      <c r="H795" s="601"/>
      <c r="I795" s="604"/>
      <c r="J795" s="628"/>
      <c r="K795" s="628"/>
      <c r="L795" s="602"/>
      <c r="M795" s="604"/>
      <c r="N795" s="600"/>
      <c r="O795" s="600"/>
      <c r="P795" s="601"/>
      <c r="Q795" s="600"/>
    </row>
    <row r="796" spans="1:17" x14ac:dyDescent="0.2">
      <c r="A796" s="600"/>
      <c r="B796" s="600"/>
      <c r="C796" s="600"/>
      <c r="D796" s="600"/>
      <c r="E796" s="600"/>
      <c r="F796" s="600"/>
      <c r="G796" s="600"/>
      <c r="H796" s="601"/>
      <c r="I796" s="604"/>
      <c r="J796" s="628"/>
      <c r="K796" s="628"/>
      <c r="L796" s="602"/>
      <c r="M796" s="604"/>
      <c r="N796" s="600"/>
      <c r="O796" s="600"/>
      <c r="P796" s="601"/>
      <c r="Q796" s="600"/>
    </row>
    <row r="797" spans="1:17" x14ac:dyDescent="0.2">
      <c r="A797" s="600"/>
      <c r="B797" s="600"/>
      <c r="C797" s="600"/>
      <c r="D797" s="600"/>
      <c r="E797" s="600"/>
      <c r="F797" s="600"/>
      <c r="G797" s="600"/>
      <c r="H797" s="601"/>
      <c r="I797" s="604"/>
      <c r="J797" s="628"/>
      <c r="K797" s="628"/>
      <c r="L797" s="602"/>
      <c r="M797" s="604"/>
      <c r="N797" s="600"/>
      <c r="O797" s="600"/>
      <c r="P797" s="601"/>
      <c r="Q797" s="600"/>
    </row>
    <row r="798" spans="1:17" x14ac:dyDescent="0.2">
      <c r="A798" s="600"/>
      <c r="B798" s="600"/>
      <c r="C798" s="600"/>
      <c r="D798" s="600"/>
      <c r="E798" s="600"/>
      <c r="F798" s="600"/>
      <c r="G798" s="600"/>
      <c r="H798" s="601"/>
      <c r="I798" s="604"/>
      <c r="J798" s="628"/>
      <c r="K798" s="628"/>
      <c r="L798" s="602"/>
      <c r="M798" s="604"/>
      <c r="N798" s="600"/>
      <c r="O798" s="600"/>
      <c r="P798" s="601"/>
      <c r="Q798" s="600"/>
    </row>
    <row r="799" spans="1:17" x14ac:dyDescent="0.2">
      <c r="A799" s="600"/>
      <c r="B799" s="600"/>
      <c r="C799" s="600"/>
      <c r="D799" s="600"/>
      <c r="E799" s="600"/>
      <c r="F799" s="600"/>
      <c r="G799" s="600"/>
      <c r="H799" s="601"/>
      <c r="I799" s="604"/>
      <c r="J799" s="628"/>
      <c r="K799" s="628"/>
      <c r="L799" s="602"/>
      <c r="M799" s="604"/>
      <c r="N799" s="600"/>
      <c r="O799" s="600"/>
      <c r="P799" s="601"/>
      <c r="Q799" s="600"/>
    </row>
    <row r="800" spans="1:17" x14ac:dyDescent="0.2">
      <c r="A800" s="600"/>
      <c r="B800" s="600"/>
      <c r="C800" s="600"/>
      <c r="D800" s="600"/>
      <c r="E800" s="600"/>
      <c r="F800" s="600"/>
      <c r="G800" s="600"/>
      <c r="H800" s="601"/>
      <c r="I800" s="604"/>
      <c r="J800" s="628"/>
      <c r="K800" s="628"/>
      <c r="L800" s="602"/>
      <c r="M800" s="604"/>
      <c r="N800" s="600"/>
      <c r="O800" s="600"/>
      <c r="P800" s="601"/>
      <c r="Q800" s="600"/>
    </row>
    <row r="801" spans="1:17" x14ac:dyDescent="0.2">
      <c r="A801" s="600"/>
      <c r="B801" s="600"/>
      <c r="C801" s="600"/>
      <c r="D801" s="600"/>
      <c r="E801" s="600"/>
      <c r="F801" s="600"/>
      <c r="G801" s="600"/>
      <c r="H801" s="601"/>
      <c r="I801" s="604"/>
      <c r="J801" s="628"/>
      <c r="K801" s="628"/>
      <c r="L801" s="602"/>
      <c r="M801" s="604"/>
      <c r="N801" s="600"/>
      <c r="O801" s="600"/>
      <c r="P801" s="601"/>
      <c r="Q801" s="600"/>
    </row>
    <row r="802" spans="1:17" x14ac:dyDescent="0.2">
      <c r="A802" s="600"/>
      <c r="B802" s="600"/>
      <c r="C802" s="600"/>
      <c r="D802" s="600"/>
      <c r="E802" s="600"/>
      <c r="F802" s="600"/>
      <c r="G802" s="600"/>
      <c r="H802" s="601"/>
      <c r="I802" s="604"/>
      <c r="J802" s="628"/>
      <c r="K802" s="628"/>
      <c r="L802" s="602"/>
      <c r="M802" s="604"/>
      <c r="N802" s="600"/>
      <c r="O802" s="600"/>
      <c r="P802" s="601"/>
      <c r="Q802" s="600"/>
    </row>
    <row r="803" spans="1:17" x14ac:dyDescent="0.2">
      <c r="A803" s="600"/>
      <c r="B803" s="600"/>
      <c r="C803" s="600"/>
      <c r="D803" s="600"/>
      <c r="E803" s="600"/>
      <c r="F803" s="600"/>
      <c r="G803" s="600"/>
      <c r="H803" s="601"/>
      <c r="I803" s="604"/>
      <c r="J803" s="628"/>
      <c r="K803" s="628"/>
      <c r="L803" s="602"/>
      <c r="M803" s="604"/>
      <c r="N803" s="600"/>
      <c r="O803" s="600"/>
      <c r="P803" s="601"/>
      <c r="Q803" s="600"/>
    </row>
    <row r="804" spans="1:17" x14ac:dyDescent="0.2">
      <c r="A804" s="600"/>
      <c r="B804" s="600"/>
      <c r="C804" s="600"/>
      <c r="D804" s="600"/>
      <c r="E804" s="600"/>
      <c r="F804" s="600"/>
      <c r="G804" s="600"/>
      <c r="H804" s="601"/>
      <c r="I804" s="604"/>
      <c r="J804" s="628"/>
      <c r="K804" s="628"/>
      <c r="L804" s="602"/>
      <c r="M804" s="604"/>
      <c r="N804" s="600"/>
      <c r="O804" s="600"/>
      <c r="P804" s="601"/>
      <c r="Q804" s="600"/>
    </row>
    <row r="805" spans="1:17" x14ac:dyDescent="0.2">
      <c r="A805" s="600"/>
      <c r="B805" s="600"/>
      <c r="C805" s="600"/>
      <c r="D805" s="600"/>
      <c r="E805" s="600"/>
      <c r="F805" s="600"/>
      <c r="G805" s="600"/>
      <c r="H805" s="601"/>
      <c r="I805" s="604"/>
      <c r="J805" s="628"/>
      <c r="K805" s="628"/>
      <c r="L805" s="602"/>
      <c r="M805" s="604"/>
      <c r="N805" s="600"/>
      <c r="O805" s="600"/>
      <c r="P805" s="601"/>
      <c r="Q805" s="600"/>
    </row>
    <row r="806" spans="1:17" x14ac:dyDescent="0.2">
      <c r="A806" s="600"/>
      <c r="B806" s="600"/>
      <c r="C806" s="600"/>
      <c r="D806" s="600"/>
      <c r="E806" s="600"/>
      <c r="F806" s="600"/>
      <c r="G806" s="600"/>
      <c r="H806" s="601"/>
      <c r="I806" s="604"/>
      <c r="J806" s="628"/>
      <c r="K806" s="628"/>
      <c r="L806" s="602"/>
      <c r="M806" s="604"/>
      <c r="N806" s="600"/>
      <c r="O806" s="600"/>
      <c r="P806" s="601"/>
      <c r="Q806" s="600"/>
    </row>
    <row r="807" spans="1:17" x14ac:dyDescent="0.2">
      <c r="A807" s="600"/>
      <c r="B807" s="600"/>
      <c r="C807" s="600"/>
      <c r="D807" s="600"/>
      <c r="E807" s="600"/>
      <c r="F807" s="600"/>
      <c r="G807" s="600"/>
      <c r="H807" s="601"/>
      <c r="I807" s="604"/>
      <c r="J807" s="628"/>
      <c r="K807" s="628"/>
      <c r="L807" s="602"/>
      <c r="M807" s="604"/>
      <c r="N807" s="600"/>
      <c r="O807" s="600"/>
      <c r="P807" s="601"/>
      <c r="Q807" s="600"/>
    </row>
    <row r="808" spans="1:17" x14ac:dyDescent="0.2">
      <c r="A808" s="600"/>
      <c r="B808" s="600"/>
      <c r="C808" s="600"/>
      <c r="D808" s="600"/>
      <c r="E808" s="600"/>
      <c r="F808" s="600"/>
      <c r="G808" s="600"/>
      <c r="H808" s="601"/>
      <c r="I808" s="604"/>
      <c r="J808" s="628"/>
      <c r="K808" s="628"/>
      <c r="L808" s="602"/>
      <c r="M808" s="604"/>
      <c r="N808" s="600"/>
      <c r="O808" s="600"/>
      <c r="P808" s="601"/>
      <c r="Q808" s="600"/>
    </row>
    <row r="809" spans="1:17" x14ac:dyDescent="0.2">
      <c r="A809" s="600"/>
      <c r="B809" s="600"/>
      <c r="C809" s="600"/>
      <c r="D809" s="600"/>
      <c r="E809" s="600"/>
      <c r="F809" s="600"/>
      <c r="G809" s="600"/>
      <c r="H809" s="601"/>
      <c r="I809" s="604"/>
      <c r="J809" s="628"/>
      <c r="K809" s="628"/>
      <c r="L809" s="602"/>
      <c r="M809" s="604"/>
      <c r="N809" s="600"/>
      <c r="O809" s="600"/>
      <c r="P809" s="601"/>
      <c r="Q809" s="600"/>
    </row>
    <row r="810" spans="1:17" x14ac:dyDescent="0.2">
      <c r="A810" s="600"/>
      <c r="B810" s="600"/>
      <c r="C810" s="600"/>
      <c r="D810" s="600"/>
      <c r="E810" s="600"/>
      <c r="F810" s="600"/>
      <c r="G810" s="600"/>
      <c r="H810" s="601"/>
      <c r="I810" s="604"/>
      <c r="J810" s="628"/>
      <c r="K810" s="628"/>
      <c r="L810" s="602"/>
      <c r="M810" s="604"/>
      <c r="N810" s="600"/>
      <c r="O810" s="600"/>
      <c r="P810" s="601"/>
      <c r="Q810" s="600"/>
    </row>
    <row r="811" spans="1:17" x14ac:dyDescent="0.2">
      <c r="A811" s="600"/>
      <c r="B811" s="600"/>
      <c r="C811" s="600"/>
      <c r="D811" s="600"/>
      <c r="E811" s="600"/>
      <c r="F811" s="600"/>
      <c r="G811" s="600"/>
      <c r="H811" s="601"/>
      <c r="I811" s="604"/>
      <c r="J811" s="628"/>
      <c r="K811" s="628"/>
      <c r="L811" s="602"/>
      <c r="M811" s="604"/>
      <c r="N811" s="600"/>
      <c r="O811" s="600"/>
      <c r="P811" s="601"/>
      <c r="Q811" s="600"/>
    </row>
    <row r="812" spans="1:17" x14ac:dyDescent="0.2">
      <c r="A812" s="600"/>
      <c r="B812" s="600"/>
      <c r="C812" s="600"/>
      <c r="D812" s="600"/>
      <c r="E812" s="600"/>
      <c r="F812" s="600"/>
      <c r="G812" s="600"/>
      <c r="H812" s="601"/>
      <c r="I812" s="604"/>
      <c r="J812" s="628"/>
      <c r="K812" s="628"/>
      <c r="L812" s="602"/>
      <c r="M812" s="604"/>
      <c r="N812" s="600"/>
      <c r="O812" s="600"/>
      <c r="P812" s="601"/>
      <c r="Q812" s="600"/>
    </row>
    <row r="813" spans="1:17" x14ac:dyDescent="0.2">
      <c r="A813" s="600"/>
      <c r="B813" s="600"/>
      <c r="C813" s="600"/>
      <c r="D813" s="600"/>
      <c r="E813" s="600"/>
      <c r="F813" s="600"/>
      <c r="G813" s="600"/>
      <c r="H813" s="601"/>
      <c r="I813" s="604"/>
      <c r="J813" s="628"/>
      <c r="K813" s="628"/>
      <c r="L813" s="602"/>
      <c r="M813" s="604"/>
      <c r="N813" s="600"/>
      <c r="O813" s="600"/>
      <c r="P813" s="601"/>
      <c r="Q813" s="600"/>
    </row>
    <row r="814" spans="1:17" x14ac:dyDescent="0.2">
      <c r="A814" s="600"/>
      <c r="B814" s="600"/>
      <c r="C814" s="600"/>
      <c r="D814" s="600"/>
      <c r="E814" s="600"/>
      <c r="F814" s="600"/>
      <c r="G814" s="600"/>
      <c r="H814" s="601"/>
      <c r="I814" s="604"/>
      <c r="J814" s="628"/>
      <c r="K814" s="628"/>
      <c r="L814" s="602"/>
      <c r="M814" s="604"/>
      <c r="N814" s="600"/>
      <c r="O814" s="600"/>
      <c r="P814" s="601"/>
      <c r="Q814" s="600"/>
    </row>
    <row r="815" spans="1:17" x14ac:dyDescent="0.2">
      <c r="A815" s="600"/>
      <c r="B815" s="600"/>
      <c r="C815" s="600"/>
      <c r="D815" s="600"/>
      <c r="E815" s="600"/>
      <c r="F815" s="600"/>
      <c r="G815" s="600"/>
      <c r="H815" s="601"/>
      <c r="I815" s="604"/>
      <c r="J815" s="628"/>
      <c r="K815" s="628"/>
      <c r="L815" s="602"/>
      <c r="M815" s="604"/>
      <c r="N815" s="600"/>
      <c r="O815" s="600"/>
      <c r="P815" s="601"/>
      <c r="Q815" s="600"/>
    </row>
    <row r="816" spans="1:17" x14ac:dyDescent="0.2">
      <c r="A816" s="600"/>
      <c r="B816" s="600"/>
      <c r="C816" s="600"/>
      <c r="D816" s="600"/>
      <c r="E816" s="600"/>
      <c r="F816" s="600"/>
      <c r="G816" s="600"/>
      <c r="H816" s="601"/>
      <c r="I816" s="604"/>
      <c r="J816" s="628"/>
      <c r="K816" s="628"/>
      <c r="L816" s="602"/>
      <c r="M816" s="604"/>
      <c r="N816" s="600"/>
      <c r="O816" s="600"/>
      <c r="P816" s="601"/>
      <c r="Q816" s="600"/>
    </row>
    <row r="817" spans="1:17" x14ac:dyDescent="0.2">
      <c r="A817" s="600"/>
      <c r="B817" s="600"/>
      <c r="C817" s="600"/>
      <c r="D817" s="600"/>
      <c r="E817" s="600"/>
      <c r="F817" s="600"/>
      <c r="G817" s="600"/>
      <c r="H817" s="601"/>
      <c r="I817" s="604"/>
      <c r="J817" s="628"/>
      <c r="K817" s="628"/>
      <c r="L817" s="602"/>
      <c r="M817" s="604"/>
      <c r="N817" s="600"/>
      <c r="O817" s="600"/>
      <c r="P817" s="601"/>
      <c r="Q817" s="600"/>
    </row>
    <row r="818" spans="1:17" x14ac:dyDescent="0.2">
      <c r="A818" s="600"/>
      <c r="B818" s="600"/>
      <c r="C818" s="600"/>
      <c r="D818" s="600"/>
      <c r="E818" s="600"/>
      <c r="F818" s="600"/>
      <c r="G818" s="600"/>
      <c r="H818" s="601"/>
      <c r="I818" s="604"/>
      <c r="J818" s="628"/>
      <c r="K818" s="628"/>
      <c r="L818" s="602"/>
      <c r="M818" s="604"/>
      <c r="N818" s="600"/>
      <c r="O818" s="600"/>
      <c r="P818" s="601"/>
      <c r="Q818" s="600"/>
    </row>
    <row r="819" spans="1:17" x14ac:dyDescent="0.2">
      <c r="A819" s="600"/>
      <c r="B819" s="600"/>
      <c r="C819" s="600"/>
      <c r="D819" s="600"/>
      <c r="E819" s="600"/>
      <c r="F819" s="600"/>
      <c r="G819" s="600"/>
      <c r="H819" s="601"/>
      <c r="I819" s="604"/>
      <c r="J819" s="628"/>
      <c r="K819" s="628"/>
      <c r="L819" s="602"/>
      <c r="M819" s="604"/>
      <c r="N819" s="600"/>
      <c r="O819" s="600"/>
      <c r="P819" s="601"/>
      <c r="Q819" s="600"/>
    </row>
    <row r="820" spans="1:17" x14ac:dyDescent="0.2">
      <c r="A820" s="600"/>
      <c r="B820" s="600"/>
      <c r="C820" s="600"/>
      <c r="D820" s="600"/>
      <c r="E820" s="600"/>
      <c r="F820" s="600"/>
      <c r="G820" s="600"/>
      <c r="H820" s="601"/>
      <c r="I820" s="604"/>
      <c r="J820" s="628"/>
      <c r="K820" s="628"/>
      <c r="L820" s="602"/>
      <c r="M820" s="604"/>
      <c r="N820" s="600"/>
      <c r="O820" s="600"/>
      <c r="P820" s="601"/>
      <c r="Q820" s="600"/>
    </row>
    <row r="821" spans="1:17" x14ac:dyDescent="0.2">
      <c r="A821" s="600"/>
      <c r="B821" s="600"/>
      <c r="C821" s="600"/>
      <c r="D821" s="600"/>
      <c r="E821" s="600"/>
      <c r="F821" s="600"/>
      <c r="G821" s="600"/>
      <c r="H821" s="601"/>
      <c r="I821" s="604"/>
      <c r="J821" s="628"/>
      <c r="K821" s="628"/>
      <c r="L821" s="602"/>
      <c r="M821" s="604"/>
      <c r="N821" s="600"/>
      <c r="O821" s="600"/>
      <c r="P821" s="601"/>
      <c r="Q821" s="600"/>
    </row>
    <row r="822" spans="1:17" x14ac:dyDescent="0.2">
      <c r="A822" s="600"/>
      <c r="B822" s="600"/>
      <c r="C822" s="600"/>
      <c r="D822" s="600"/>
      <c r="E822" s="600"/>
      <c r="F822" s="600"/>
      <c r="G822" s="600"/>
      <c r="H822" s="601"/>
      <c r="I822" s="604"/>
      <c r="J822" s="628"/>
      <c r="K822" s="628"/>
      <c r="L822" s="602"/>
      <c r="M822" s="604"/>
      <c r="N822" s="600"/>
      <c r="O822" s="600"/>
      <c r="P822" s="601"/>
      <c r="Q822" s="600"/>
    </row>
    <row r="823" spans="1:17" x14ac:dyDescent="0.2">
      <c r="A823" s="600"/>
      <c r="B823" s="600"/>
      <c r="C823" s="600"/>
      <c r="D823" s="600"/>
      <c r="E823" s="600"/>
      <c r="F823" s="600"/>
      <c r="G823" s="600"/>
      <c r="H823" s="601"/>
      <c r="I823" s="604"/>
      <c r="J823" s="628"/>
      <c r="K823" s="628"/>
      <c r="L823" s="602"/>
      <c r="M823" s="604"/>
      <c r="N823" s="600"/>
      <c r="O823" s="600"/>
      <c r="P823" s="601"/>
      <c r="Q823" s="600"/>
    </row>
    <row r="824" spans="1:17" x14ac:dyDescent="0.2">
      <c r="A824" s="600"/>
      <c r="B824" s="600"/>
      <c r="C824" s="600"/>
      <c r="D824" s="600"/>
      <c r="E824" s="600"/>
      <c r="F824" s="600"/>
      <c r="G824" s="600"/>
      <c r="H824" s="601"/>
      <c r="I824" s="604"/>
      <c r="J824" s="628"/>
      <c r="K824" s="628"/>
      <c r="L824" s="602"/>
      <c r="M824" s="604"/>
      <c r="N824" s="600"/>
      <c r="O824" s="600"/>
      <c r="P824" s="601"/>
      <c r="Q824" s="600"/>
    </row>
    <row r="825" spans="1:17" x14ac:dyDescent="0.2">
      <c r="A825" s="600"/>
      <c r="B825" s="600"/>
      <c r="C825" s="600"/>
      <c r="D825" s="600"/>
      <c r="E825" s="600"/>
      <c r="F825" s="600"/>
      <c r="G825" s="600"/>
      <c r="H825" s="601"/>
      <c r="I825" s="604"/>
      <c r="J825" s="628"/>
      <c r="K825" s="628"/>
      <c r="L825" s="602"/>
      <c r="M825" s="604"/>
      <c r="N825" s="600"/>
      <c r="O825" s="600"/>
      <c r="P825" s="601"/>
      <c r="Q825" s="600"/>
    </row>
    <row r="826" spans="1:17" x14ac:dyDescent="0.2">
      <c r="A826" s="600"/>
      <c r="B826" s="600"/>
      <c r="C826" s="600"/>
      <c r="D826" s="600"/>
      <c r="E826" s="600"/>
      <c r="F826" s="600"/>
      <c r="G826" s="600"/>
      <c r="H826" s="601"/>
      <c r="I826" s="604"/>
      <c r="J826" s="628"/>
      <c r="K826" s="628"/>
      <c r="L826" s="602"/>
      <c r="M826" s="604"/>
      <c r="N826" s="600"/>
      <c r="O826" s="600"/>
      <c r="P826" s="601"/>
      <c r="Q826" s="600"/>
    </row>
    <row r="827" spans="1:17" x14ac:dyDescent="0.2">
      <c r="A827" s="600"/>
      <c r="B827" s="600"/>
      <c r="C827" s="600"/>
      <c r="D827" s="600"/>
      <c r="E827" s="600"/>
      <c r="F827" s="600"/>
      <c r="G827" s="600"/>
      <c r="H827" s="601"/>
      <c r="I827" s="604"/>
      <c r="J827" s="628"/>
      <c r="K827" s="628"/>
      <c r="L827" s="602"/>
      <c r="M827" s="604"/>
      <c r="N827" s="600"/>
      <c r="O827" s="600"/>
      <c r="P827" s="601"/>
      <c r="Q827" s="600"/>
    </row>
    <row r="828" spans="1:17" x14ac:dyDescent="0.2">
      <c r="A828" s="600"/>
      <c r="B828" s="600"/>
      <c r="C828" s="600"/>
      <c r="D828" s="600"/>
      <c r="E828" s="600"/>
      <c r="F828" s="600"/>
      <c r="G828" s="600"/>
      <c r="H828" s="601"/>
      <c r="I828" s="604"/>
      <c r="J828" s="628"/>
      <c r="K828" s="628"/>
      <c r="L828" s="602"/>
      <c r="M828" s="604"/>
      <c r="N828" s="600"/>
      <c r="O828" s="600"/>
      <c r="P828" s="601"/>
      <c r="Q828" s="600"/>
    </row>
    <row r="829" spans="1:17" x14ac:dyDescent="0.2">
      <c r="A829" s="600"/>
      <c r="B829" s="600"/>
      <c r="C829" s="600"/>
      <c r="D829" s="600"/>
      <c r="E829" s="600"/>
      <c r="F829" s="600"/>
      <c r="G829" s="600"/>
      <c r="H829" s="601"/>
      <c r="I829" s="604"/>
      <c r="J829" s="628"/>
      <c r="K829" s="628"/>
      <c r="L829" s="602"/>
      <c r="M829" s="604"/>
      <c r="N829" s="600"/>
      <c r="O829" s="600"/>
      <c r="P829" s="601"/>
      <c r="Q829" s="600"/>
    </row>
    <row r="830" spans="1:17" x14ac:dyDescent="0.2">
      <c r="A830" s="600"/>
      <c r="B830" s="600"/>
      <c r="C830" s="600"/>
      <c r="D830" s="600"/>
      <c r="E830" s="600"/>
      <c r="F830" s="600"/>
      <c r="G830" s="600"/>
      <c r="H830" s="601"/>
      <c r="I830" s="604"/>
      <c r="J830" s="628"/>
      <c r="K830" s="628"/>
      <c r="L830" s="602"/>
      <c r="M830" s="604"/>
      <c r="N830" s="600"/>
      <c r="O830" s="600"/>
      <c r="P830" s="601"/>
      <c r="Q830" s="600"/>
    </row>
    <row r="831" spans="1:17" x14ac:dyDescent="0.2">
      <c r="A831" s="600"/>
      <c r="B831" s="600"/>
      <c r="C831" s="600"/>
      <c r="D831" s="600"/>
      <c r="E831" s="600"/>
      <c r="F831" s="600"/>
      <c r="G831" s="600"/>
      <c r="H831" s="601"/>
      <c r="I831" s="604"/>
      <c r="J831" s="628"/>
      <c r="K831" s="628"/>
      <c r="L831" s="602"/>
      <c r="M831" s="604"/>
      <c r="N831" s="600"/>
      <c r="O831" s="600"/>
      <c r="P831" s="601"/>
      <c r="Q831" s="600"/>
    </row>
    <row r="832" spans="1:17" x14ac:dyDescent="0.2">
      <c r="A832" s="600"/>
      <c r="B832" s="600"/>
      <c r="C832" s="600"/>
      <c r="D832" s="600"/>
      <c r="E832" s="600"/>
      <c r="F832" s="600"/>
      <c r="G832" s="600"/>
      <c r="H832" s="601"/>
      <c r="I832" s="604"/>
      <c r="J832" s="628"/>
      <c r="K832" s="628"/>
      <c r="L832" s="602"/>
      <c r="M832" s="604"/>
      <c r="N832" s="600"/>
      <c r="O832" s="600"/>
      <c r="P832" s="601"/>
      <c r="Q832" s="600"/>
    </row>
    <row r="833" spans="1:17" x14ac:dyDescent="0.2">
      <c r="A833" s="600"/>
      <c r="B833" s="600"/>
      <c r="C833" s="600"/>
      <c r="D833" s="600"/>
      <c r="E833" s="600"/>
      <c r="F833" s="600"/>
      <c r="G833" s="600"/>
      <c r="H833" s="601"/>
      <c r="I833" s="604"/>
      <c r="J833" s="628"/>
      <c r="K833" s="628"/>
      <c r="L833" s="602"/>
      <c r="M833" s="604"/>
      <c r="N833" s="600"/>
      <c r="O833" s="600"/>
      <c r="P833" s="601"/>
      <c r="Q833" s="600"/>
    </row>
    <row r="834" spans="1:17" x14ac:dyDescent="0.2">
      <c r="A834" s="600"/>
      <c r="B834" s="600"/>
      <c r="C834" s="600"/>
      <c r="D834" s="600"/>
      <c r="E834" s="600"/>
      <c r="F834" s="600"/>
      <c r="G834" s="600"/>
      <c r="H834" s="601"/>
      <c r="I834" s="604"/>
      <c r="J834" s="628"/>
      <c r="K834" s="628"/>
      <c r="L834" s="602"/>
      <c r="M834" s="604"/>
      <c r="N834" s="600"/>
      <c r="O834" s="600"/>
      <c r="P834" s="601"/>
      <c r="Q834" s="600"/>
    </row>
    <row r="835" spans="1:17" x14ac:dyDescent="0.2">
      <c r="A835" s="600"/>
      <c r="B835" s="600"/>
      <c r="C835" s="600"/>
      <c r="D835" s="600"/>
      <c r="E835" s="600"/>
      <c r="F835" s="600"/>
      <c r="G835" s="600"/>
      <c r="H835" s="601"/>
      <c r="I835" s="604"/>
      <c r="J835" s="628"/>
      <c r="K835" s="628"/>
      <c r="L835" s="602"/>
      <c r="M835" s="604"/>
      <c r="N835" s="600"/>
      <c r="O835" s="600"/>
      <c r="P835" s="601"/>
      <c r="Q835" s="600"/>
    </row>
    <row r="836" spans="1:17" x14ac:dyDescent="0.2">
      <c r="A836" s="600"/>
      <c r="B836" s="600"/>
      <c r="C836" s="600"/>
      <c r="D836" s="600"/>
      <c r="E836" s="600"/>
      <c r="F836" s="600"/>
      <c r="G836" s="600"/>
      <c r="H836" s="601"/>
      <c r="I836" s="604"/>
      <c r="J836" s="628"/>
      <c r="K836" s="628"/>
      <c r="L836" s="602"/>
      <c r="M836" s="604"/>
      <c r="N836" s="600"/>
      <c r="O836" s="600"/>
      <c r="P836" s="601"/>
      <c r="Q836" s="600"/>
    </row>
    <row r="837" spans="1:17" x14ac:dyDescent="0.2">
      <c r="A837" s="600"/>
      <c r="B837" s="600"/>
      <c r="C837" s="600"/>
      <c r="D837" s="600"/>
      <c r="E837" s="600"/>
      <c r="F837" s="600"/>
      <c r="G837" s="600"/>
      <c r="H837" s="601"/>
      <c r="I837" s="604"/>
      <c r="J837" s="628"/>
      <c r="K837" s="628"/>
      <c r="L837" s="602"/>
      <c r="M837" s="604"/>
      <c r="N837" s="600"/>
      <c r="O837" s="600"/>
      <c r="P837" s="601"/>
      <c r="Q837" s="600"/>
    </row>
    <row r="838" spans="1:17" x14ac:dyDescent="0.2">
      <c r="A838" s="600"/>
      <c r="B838" s="600"/>
      <c r="C838" s="600"/>
      <c r="D838" s="600"/>
      <c r="E838" s="600"/>
      <c r="F838" s="600"/>
      <c r="G838" s="600"/>
      <c r="H838" s="601"/>
      <c r="I838" s="604"/>
      <c r="J838" s="628"/>
      <c r="K838" s="628"/>
      <c r="L838" s="602"/>
      <c r="M838" s="604"/>
      <c r="N838" s="600"/>
      <c r="O838" s="600"/>
      <c r="P838" s="601"/>
      <c r="Q838" s="600"/>
    </row>
    <row r="839" spans="1:17" x14ac:dyDescent="0.2">
      <c r="A839" s="600"/>
      <c r="B839" s="600"/>
      <c r="C839" s="600"/>
      <c r="D839" s="600"/>
      <c r="E839" s="600"/>
      <c r="F839" s="600"/>
      <c r="G839" s="600"/>
      <c r="H839" s="601"/>
      <c r="I839" s="604"/>
      <c r="J839" s="628"/>
      <c r="K839" s="628"/>
      <c r="L839" s="602"/>
      <c r="M839" s="604"/>
      <c r="N839" s="600"/>
      <c r="O839" s="600"/>
      <c r="P839" s="601"/>
      <c r="Q839" s="600"/>
    </row>
    <row r="840" spans="1:17" x14ac:dyDescent="0.2">
      <c r="A840" s="600"/>
      <c r="B840" s="600"/>
      <c r="C840" s="600"/>
      <c r="D840" s="600"/>
      <c r="E840" s="600"/>
      <c r="F840" s="600"/>
      <c r="G840" s="600"/>
      <c r="H840" s="601"/>
      <c r="I840" s="604"/>
      <c r="J840" s="628"/>
      <c r="K840" s="628"/>
      <c r="L840" s="602"/>
      <c r="M840" s="604"/>
      <c r="N840" s="600"/>
      <c r="O840" s="600"/>
      <c r="P840" s="601"/>
      <c r="Q840" s="600"/>
    </row>
    <row r="841" spans="1:17" x14ac:dyDescent="0.2">
      <c r="A841" s="600"/>
      <c r="B841" s="600"/>
      <c r="C841" s="600"/>
      <c r="D841" s="600"/>
      <c r="E841" s="600"/>
      <c r="F841" s="600"/>
      <c r="G841" s="600"/>
      <c r="H841" s="601"/>
      <c r="I841" s="604"/>
      <c r="J841" s="628"/>
      <c r="K841" s="628"/>
      <c r="L841" s="602"/>
      <c r="M841" s="604"/>
      <c r="N841" s="600"/>
      <c r="O841" s="600"/>
      <c r="P841" s="601"/>
      <c r="Q841" s="600"/>
    </row>
    <row r="842" spans="1:17" x14ac:dyDescent="0.2">
      <c r="A842" s="600"/>
      <c r="B842" s="600"/>
      <c r="C842" s="600"/>
      <c r="D842" s="600"/>
      <c r="E842" s="600"/>
      <c r="F842" s="600"/>
      <c r="G842" s="600"/>
      <c r="H842" s="601"/>
      <c r="I842" s="604"/>
      <c r="J842" s="628"/>
      <c r="K842" s="628"/>
      <c r="L842" s="602"/>
      <c r="M842" s="604"/>
      <c r="N842" s="600"/>
      <c r="O842" s="600"/>
      <c r="P842" s="601"/>
      <c r="Q842" s="600"/>
    </row>
    <row r="843" spans="1:17" x14ac:dyDescent="0.2">
      <c r="A843" s="600"/>
      <c r="B843" s="600"/>
      <c r="C843" s="600"/>
      <c r="D843" s="600"/>
      <c r="E843" s="600"/>
      <c r="F843" s="600"/>
      <c r="G843" s="600"/>
      <c r="H843" s="601"/>
      <c r="I843" s="604"/>
      <c r="J843" s="628"/>
      <c r="K843" s="628"/>
      <c r="L843" s="602"/>
      <c r="M843" s="604"/>
      <c r="N843" s="600"/>
      <c r="O843" s="600"/>
      <c r="P843" s="601"/>
      <c r="Q843" s="600"/>
    </row>
    <row r="844" spans="1:17" x14ac:dyDescent="0.2">
      <c r="A844" s="600"/>
      <c r="B844" s="600"/>
      <c r="C844" s="600"/>
      <c r="D844" s="600"/>
      <c r="E844" s="600"/>
      <c r="F844" s="600"/>
      <c r="G844" s="600"/>
      <c r="H844" s="601"/>
      <c r="I844" s="604"/>
      <c r="J844" s="628"/>
      <c r="K844" s="628"/>
      <c r="L844" s="602"/>
      <c r="M844" s="604"/>
      <c r="N844" s="600"/>
      <c r="O844" s="600"/>
      <c r="P844" s="601"/>
      <c r="Q844" s="600"/>
    </row>
    <row r="845" spans="1:17" x14ac:dyDescent="0.2">
      <c r="A845" s="600"/>
      <c r="B845" s="600"/>
      <c r="C845" s="600"/>
      <c r="D845" s="600"/>
      <c r="E845" s="600"/>
      <c r="F845" s="600"/>
      <c r="G845" s="600"/>
      <c r="H845" s="601"/>
      <c r="I845" s="604"/>
      <c r="J845" s="628"/>
      <c r="K845" s="628"/>
      <c r="L845" s="602"/>
      <c r="M845" s="604"/>
      <c r="N845" s="600"/>
      <c r="O845" s="600"/>
      <c r="P845" s="601"/>
      <c r="Q845" s="600"/>
    </row>
    <row r="846" spans="1:17" x14ac:dyDescent="0.2">
      <c r="A846" s="600"/>
      <c r="B846" s="600"/>
      <c r="C846" s="600"/>
      <c r="D846" s="600"/>
      <c r="E846" s="600"/>
      <c r="F846" s="600"/>
      <c r="G846" s="600"/>
      <c r="H846" s="601"/>
      <c r="I846" s="604"/>
      <c r="J846" s="628"/>
      <c r="K846" s="628"/>
      <c r="L846" s="602"/>
      <c r="M846" s="604"/>
      <c r="N846" s="600"/>
      <c r="O846" s="600"/>
      <c r="P846" s="601"/>
      <c r="Q846" s="600"/>
    </row>
    <row r="847" spans="1:17" x14ac:dyDescent="0.2">
      <c r="A847" s="600"/>
      <c r="B847" s="600"/>
      <c r="C847" s="600"/>
      <c r="D847" s="600"/>
      <c r="E847" s="600"/>
      <c r="F847" s="600"/>
      <c r="G847" s="600"/>
      <c r="H847" s="601"/>
      <c r="I847" s="604"/>
      <c r="J847" s="628"/>
      <c r="K847" s="628"/>
      <c r="L847" s="602"/>
      <c r="M847" s="604"/>
      <c r="N847" s="600"/>
      <c r="O847" s="600"/>
      <c r="P847" s="601"/>
      <c r="Q847" s="600"/>
    </row>
    <row r="848" spans="1:17" x14ac:dyDescent="0.2">
      <c r="A848" s="600"/>
      <c r="B848" s="600"/>
      <c r="C848" s="600"/>
      <c r="D848" s="600"/>
      <c r="E848" s="600"/>
      <c r="F848" s="600"/>
      <c r="G848" s="600"/>
      <c r="H848" s="601"/>
      <c r="I848" s="604"/>
      <c r="J848" s="628"/>
      <c r="K848" s="628"/>
      <c r="L848" s="602"/>
      <c r="M848" s="604"/>
      <c r="N848" s="600"/>
      <c r="O848" s="600"/>
      <c r="P848" s="601"/>
      <c r="Q848" s="600"/>
    </row>
    <row r="849" spans="1:17" x14ac:dyDescent="0.2">
      <c r="A849" s="600"/>
      <c r="B849" s="600"/>
      <c r="C849" s="600"/>
      <c r="D849" s="600"/>
      <c r="E849" s="600"/>
      <c r="F849" s="600"/>
      <c r="G849" s="600"/>
      <c r="H849" s="601"/>
      <c r="I849" s="604"/>
      <c r="J849" s="628"/>
      <c r="K849" s="628"/>
      <c r="L849" s="602"/>
      <c r="M849" s="604"/>
      <c r="N849" s="600"/>
      <c r="O849" s="600"/>
      <c r="P849" s="601"/>
      <c r="Q849" s="600"/>
    </row>
    <row r="850" spans="1:17" x14ac:dyDescent="0.2">
      <c r="A850" s="600"/>
      <c r="B850" s="600"/>
      <c r="C850" s="600"/>
      <c r="D850" s="600"/>
      <c r="E850" s="600"/>
      <c r="F850" s="600"/>
      <c r="G850" s="600"/>
      <c r="H850" s="601"/>
      <c r="I850" s="604"/>
      <c r="J850" s="628"/>
      <c r="K850" s="628"/>
      <c r="L850" s="602"/>
      <c r="M850" s="604"/>
      <c r="N850" s="600"/>
      <c r="O850" s="600"/>
      <c r="P850" s="601"/>
      <c r="Q850" s="600"/>
    </row>
    <row r="851" spans="1:17" x14ac:dyDescent="0.2">
      <c r="A851" s="600"/>
      <c r="B851" s="600"/>
      <c r="C851" s="600"/>
      <c r="D851" s="600"/>
      <c r="E851" s="600"/>
      <c r="F851" s="600"/>
      <c r="G851" s="600"/>
      <c r="H851" s="601"/>
      <c r="I851" s="604"/>
      <c r="J851" s="628"/>
      <c r="K851" s="628"/>
      <c r="L851" s="602"/>
      <c r="M851" s="604"/>
      <c r="N851" s="600"/>
      <c r="O851" s="600"/>
      <c r="P851" s="601"/>
      <c r="Q851" s="600"/>
    </row>
    <row r="852" spans="1:17" x14ac:dyDescent="0.2">
      <c r="A852" s="600"/>
      <c r="B852" s="600"/>
      <c r="C852" s="600"/>
      <c r="D852" s="600"/>
      <c r="E852" s="600"/>
      <c r="F852" s="600"/>
      <c r="G852" s="600"/>
      <c r="H852" s="601"/>
      <c r="I852" s="604"/>
      <c r="J852" s="628"/>
      <c r="K852" s="628"/>
      <c r="L852" s="602"/>
      <c r="M852" s="604"/>
      <c r="N852" s="600"/>
      <c r="O852" s="600"/>
      <c r="P852" s="601"/>
      <c r="Q852" s="600"/>
    </row>
    <row r="853" spans="1:17" x14ac:dyDescent="0.2">
      <c r="A853" s="600"/>
      <c r="B853" s="600"/>
      <c r="C853" s="600"/>
      <c r="D853" s="600"/>
      <c r="E853" s="600"/>
      <c r="F853" s="600"/>
      <c r="G853" s="600"/>
      <c r="H853" s="601"/>
      <c r="I853" s="604"/>
      <c r="J853" s="628"/>
      <c r="K853" s="628"/>
      <c r="L853" s="602"/>
      <c r="M853" s="604"/>
      <c r="N853" s="600"/>
      <c r="O853" s="600"/>
      <c r="P853" s="601"/>
      <c r="Q853" s="600"/>
    </row>
    <row r="854" spans="1:17" x14ac:dyDescent="0.2">
      <c r="A854" s="600"/>
      <c r="B854" s="600"/>
      <c r="C854" s="600"/>
      <c r="D854" s="600"/>
      <c r="E854" s="600"/>
      <c r="F854" s="600"/>
      <c r="G854" s="600"/>
      <c r="H854" s="601"/>
      <c r="I854" s="604"/>
      <c r="J854" s="628"/>
      <c r="K854" s="628"/>
      <c r="L854" s="602"/>
      <c r="M854" s="604"/>
      <c r="N854" s="600"/>
      <c r="O854" s="600"/>
      <c r="P854" s="601"/>
      <c r="Q854" s="600"/>
    </row>
    <row r="855" spans="1:17" x14ac:dyDescent="0.2">
      <c r="A855" s="600"/>
      <c r="B855" s="600"/>
      <c r="C855" s="600"/>
      <c r="D855" s="600"/>
      <c r="E855" s="600"/>
      <c r="F855" s="600"/>
      <c r="G855" s="600"/>
      <c r="H855" s="601"/>
      <c r="I855" s="604"/>
      <c r="J855" s="628"/>
      <c r="K855" s="628"/>
      <c r="L855" s="602"/>
      <c r="M855" s="604"/>
      <c r="N855" s="600"/>
      <c r="O855" s="600"/>
      <c r="P855" s="601"/>
      <c r="Q855" s="600"/>
    </row>
    <row r="856" spans="1:17" x14ac:dyDescent="0.2">
      <c r="A856" s="600"/>
      <c r="B856" s="600"/>
      <c r="C856" s="600"/>
      <c r="D856" s="600"/>
      <c r="E856" s="600"/>
      <c r="F856" s="600"/>
      <c r="G856" s="600"/>
      <c r="H856" s="601"/>
      <c r="I856" s="604"/>
      <c r="J856" s="628"/>
      <c r="K856" s="628"/>
      <c r="L856" s="602"/>
      <c r="M856" s="604"/>
      <c r="N856" s="600"/>
      <c r="O856" s="600"/>
      <c r="P856" s="601"/>
      <c r="Q856" s="600"/>
    </row>
    <row r="857" spans="1:17" x14ac:dyDescent="0.2">
      <c r="A857" s="600"/>
      <c r="B857" s="600"/>
      <c r="C857" s="600"/>
      <c r="D857" s="600"/>
      <c r="E857" s="600"/>
      <c r="F857" s="600"/>
      <c r="G857" s="600"/>
      <c r="H857" s="601"/>
      <c r="I857" s="604"/>
      <c r="J857" s="628"/>
      <c r="K857" s="628"/>
      <c r="L857" s="602"/>
      <c r="M857" s="604"/>
      <c r="N857" s="600"/>
      <c r="O857" s="600"/>
      <c r="P857" s="601"/>
      <c r="Q857" s="600"/>
    </row>
    <row r="858" spans="1:17" x14ac:dyDescent="0.2">
      <c r="A858" s="600"/>
      <c r="B858" s="600"/>
      <c r="C858" s="600"/>
      <c r="D858" s="600"/>
      <c r="E858" s="600"/>
      <c r="F858" s="600"/>
      <c r="G858" s="600"/>
      <c r="H858" s="601"/>
      <c r="I858" s="604"/>
      <c r="J858" s="628"/>
      <c r="K858" s="628"/>
      <c r="L858" s="602"/>
      <c r="M858" s="604"/>
      <c r="N858" s="600"/>
      <c r="O858" s="600"/>
      <c r="P858" s="601"/>
      <c r="Q858" s="600"/>
    </row>
    <row r="859" spans="1:17" x14ac:dyDescent="0.2">
      <c r="A859" s="600"/>
      <c r="B859" s="600"/>
      <c r="C859" s="600"/>
      <c r="D859" s="600"/>
      <c r="E859" s="600"/>
      <c r="F859" s="600"/>
      <c r="G859" s="600"/>
      <c r="H859" s="601"/>
      <c r="I859" s="604"/>
      <c r="J859" s="628"/>
      <c r="K859" s="628"/>
      <c r="L859" s="602"/>
      <c r="M859" s="604"/>
      <c r="N859" s="600"/>
      <c r="O859" s="600"/>
      <c r="P859" s="601"/>
      <c r="Q859" s="600"/>
    </row>
    <row r="860" spans="1:17" x14ac:dyDescent="0.2">
      <c r="A860" s="600"/>
      <c r="B860" s="600"/>
      <c r="C860" s="600"/>
      <c r="D860" s="600"/>
      <c r="E860" s="600"/>
      <c r="F860" s="600"/>
      <c r="G860" s="600"/>
      <c r="H860" s="601"/>
      <c r="I860" s="604"/>
      <c r="J860" s="628"/>
      <c r="K860" s="628"/>
      <c r="L860" s="602"/>
      <c r="M860" s="604"/>
      <c r="N860" s="600"/>
      <c r="O860" s="600"/>
      <c r="P860" s="601"/>
      <c r="Q860" s="600"/>
    </row>
    <row r="861" spans="1:17" x14ac:dyDescent="0.2">
      <c r="A861" s="600"/>
      <c r="B861" s="600"/>
      <c r="C861" s="600"/>
      <c r="D861" s="600"/>
      <c r="E861" s="600"/>
      <c r="F861" s="600"/>
      <c r="G861" s="600"/>
      <c r="H861" s="601"/>
      <c r="I861" s="604"/>
      <c r="J861" s="628"/>
      <c r="K861" s="628"/>
      <c r="L861" s="602"/>
      <c r="M861" s="604"/>
      <c r="N861" s="600"/>
      <c r="O861" s="600"/>
      <c r="P861" s="601"/>
      <c r="Q861" s="600"/>
    </row>
    <row r="862" spans="1:17" x14ac:dyDescent="0.2">
      <c r="A862" s="600"/>
      <c r="B862" s="600"/>
      <c r="C862" s="600"/>
      <c r="D862" s="600"/>
      <c r="E862" s="600"/>
      <c r="F862" s="600"/>
      <c r="G862" s="600"/>
      <c r="H862" s="601"/>
      <c r="I862" s="604"/>
      <c r="J862" s="628"/>
      <c r="K862" s="628"/>
      <c r="L862" s="602"/>
      <c r="M862" s="604"/>
      <c r="N862" s="600"/>
      <c r="O862" s="600"/>
      <c r="P862" s="601"/>
      <c r="Q862" s="600"/>
    </row>
    <row r="863" spans="1:17" x14ac:dyDescent="0.2">
      <c r="A863" s="600"/>
      <c r="B863" s="600"/>
      <c r="C863" s="600"/>
      <c r="D863" s="600"/>
      <c r="E863" s="600"/>
      <c r="F863" s="600"/>
      <c r="G863" s="600"/>
      <c r="H863" s="601"/>
      <c r="I863" s="604"/>
      <c r="J863" s="628"/>
      <c r="K863" s="628"/>
      <c r="L863" s="602"/>
      <c r="M863" s="604"/>
      <c r="N863" s="600"/>
      <c r="O863" s="600"/>
      <c r="P863" s="601"/>
      <c r="Q863" s="600"/>
    </row>
    <row r="864" spans="1:17" x14ac:dyDescent="0.2">
      <c r="A864" s="600"/>
      <c r="B864" s="600"/>
      <c r="C864" s="600"/>
      <c r="D864" s="600"/>
      <c r="E864" s="600"/>
      <c r="F864" s="600"/>
      <c r="G864" s="600"/>
      <c r="H864" s="601"/>
      <c r="I864" s="604"/>
      <c r="J864" s="628"/>
      <c r="K864" s="628"/>
      <c r="L864" s="602"/>
      <c r="M864" s="604"/>
      <c r="N864" s="600"/>
      <c r="O864" s="600"/>
      <c r="P864" s="601"/>
      <c r="Q864" s="600"/>
    </row>
    <row r="865" spans="1:17" x14ac:dyDescent="0.2">
      <c r="A865" s="600"/>
      <c r="B865" s="600"/>
      <c r="C865" s="600"/>
      <c r="D865" s="600"/>
      <c r="E865" s="600"/>
      <c r="F865" s="600"/>
      <c r="G865" s="600"/>
      <c r="H865" s="601"/>
      <c r="I865" s="604"/>
      <c r="J865" s="628"/>
      <c r="K865" s="628"/>
      <c r="L865" s="602"/>
      <c r="M865" s="604"/>
      <c r="N865" s="600"/>
      <c r="O865" s="600"/>
      <c r="P865" s="601"/>
      <c r="Q865" s="600"/>
    </row>
    <row r="866" spans="1:17" x14ac:dyDescent="0.2">
      <c r="A866" s="600"/>
      <c r="B866" s="600"/>
      <c r="C866" s="600"/>
      <c r="D866" s="600"/>
      <c r="E866" s="600"/>
      <c r="F866" s="600"/>
      <c r="G866" s="600"/>
      <c r="H866" s="601"/>
      <c r="I866" s="604"/>
      <c r="J866" s="628"/>
      <c r="K866" s="628"/>
      <c r="L866" s="602"/>
      <c r="M866" s="604"/>
      <c r="N866" s="600"/>
      <c r="O866" s="600"/>
      <c r="P866" s="601"/>
      <c r="Q866" s="600"/>
    </row>
    <row r="867" spans="1:17" x14ac:dyDescent="0.2">
      <c r="A867" s="600"/>
      <c r="B867" s="600"/>
      <c r="C867" s="600"/>
      <c r="D867" s="600"/>
      <c r="E867" s="600"/>
      <c r="F867" s="600"/>
      <c r="G867" s="600"/>
      <c r="H867" s="601"/>
      <c r="I867" s="604"/>
      <c r="J867" s="628"/>
      <c r="K867" s="628"/>
      <c r="L867" s="602"/>
      <c r="M867" s="604"/>
      <c r="N867" s="600"/>
      <c r="O867" s="600"/>
      <c r="P867" s="601"/>
      <c r="Q867" s="600"/>
    </row>
    <row r="868" spans="1:17" x14ac:dyDescent="0.2">
      <c r="A868" s="600"/>
      <c r="B868" s="600"/>
      <c r="C868" s="600"/>
      <c r="D868" s="600"/>
      <c r="E868" s="600"/>
      <c r="F868" s="600"/>
      <c r="G868" s="600"/>
      <c r="H868" s="601"/>
      <c r="I868" s="604"/>
      <c r="J868" s="628"/>
      <c r="K868" s="628"/>
      <c r="L868" s="602"/>
      <c r="M868" s="604"/>
      <c r="N868" s="600"/>
      <c r="O868" s="600"/>
      <c r="P868" s="601"/>
      <c r="Q868" s="600"/>
    </row>
    <row r="869" spans="1:17" x14ac:dyDescent="0.2">
      <c r="A869" s="600"/>
      <c r="B869" s="600"/>
      <c r="C869" s="600"/>
      <c r="D869" s="600"/>
      <c r="E869" s="600"/>
      <c r="F869" s="600"/>
      <c r="G869" s="600"/>
      <c r="H869" s="601"/>
      <c r="I869" s="604"/>
      <c r="J869" s="628"/>
      <c r="K869" s="628"/>
      <c r="L869" s="602"/>
      <c r="M869" s="604"/>
      <c r="N869" s="600"/>
      <c r="O869" s="600"/>
      <c r="P869" s="601"/>
      <c r="Q869" s="600"/>
    </row>
    <row r="870" spans="1:17" x14ac:dyDescent="0.2">
      <c r="A870" s="600"/>
      <c r="B870" s="600"/>
      <c r="C870" s="600"/>
      <c r="D870" s="600"/>
      <c r="E870" s="600"/>
      <c r="F870" s="600"/>
      <c r="G870" s="600"/>
      <c r="H870" s="601"/>
      <c r="I870" s="604"/>
      <c r="J870" s="628"/>
      <c r="K870" s="628"/>
      <c r="L870" s="602"/>
      <c r="M870" s="604"/>
      <c r="N870" s="600"/>
      <c r="O870" s="600"/>
      <c r="P870" s="601"/>
      <c r="Q870" s="600"/>
    </row>
    <row r="871" spans="1:17" x14ac:dyDescent="0.2">
      <c r="A871" s="600"/>
      <c r="B871" s="600"/>
      <c r="C871" s="600"/>
      <c r="D871" s="600"/>
      <c r="E871" s="600"/>
      <c r="F871" s="600"/>
      <c r="G871" s="600"/>
      <c r="H871" s="601"/>
      <c r="I871" s="604"/>
      <c r="J871" s="628"/>
      <c r="K871" s="628"/>
      <c r="L871" s="602"/>
      <c r="M871" s="604"/>
      <c r="N871" s="600"/>
      <c r="O871" s="600"/>
      <c r="P871" s="601"/>
      <c r="Q871" s="600"/>
    </row>
    <row r="872" spans="1:17" x14ac:dyDescent="0.2">
      <c r="A872" s="600"/>
      <c r="B872" s="600"/>
      <c r="C872" s="600"/>
      <c r="D872" s="600"/>
      <c r="E872" s="600"/>
      <c r="F872" s="600"/>
      <c r="G872" s="600"/>
      <c r="H872" s="601"/>
      <c r="I872" s="604"/>
      <c r="J872" s="628"/>
      <c r="K872" s="628"/>
      <c r="L872" s="602"/>
      <c r="M872" s="604"/>
      <c r="N872" s="600"/>
      <c r="O872" s="600"/>
      <c r="P872" s="601"/>
      <c r="Q872" s="600"/>
    </row>
    <row r="873" spans="1:17" x14ac:dyDescent="0.2">
      <c r="A873" s="600"/>
      <c r="B873" s="600"/>
      <c r="C873" s="600"/>
      <c r="D873" s="600"/>
      <c r="E873" s="600"/>
      <c r="F873" s="600"/>
      <c r="G873" s="600"/>
      <c r="H873" s="601"/>
      <c r="I873" s="604"/>
      <c r="J873" s="628"/>
      <c r="K873" s="628"/>
      <c r="L873" s="602"/>
      <c r="M873" s="604"/>
      <c r="N873" s="600"/>
      <c r="O873" s="600"/>
      <c r="P873" s="601"/>
      <c r="Q873" s="600"/>
    </row>
    <row r="874" spans="1:17" x14ac:dyDescent="0.2">
      <c r="A874" s="600"/>
      <c r="B874" s="600"/>
      <c r="C874" s="600"/>
      <c r="D874" s="600"/>
      <c r="E874" s="600"/>
      <c r="F874" s="600"/>
      <c r="G874" s="600"/>
      <c r="H874" s="601"/>
      <c r="I874" s="604"/>
      <c r="J874" s="628"/>
      <c r="K874" s="628"/>
      <c r="L874" s="602"/>
      <c r="M874" s="604"/>
      <c r="N874" s="600"/>
      <c r="O874" s="600"/>
      <c r="P874" s="601"/>
      <c r="Q874" s="600"/>
    </row>
    <row r="875" spans="1:17" x14ac:dyDescent="0.2">
      <c r="A875" s="600"/>
      <c r="B875" s="600"/>
      <c r="C875" s="600"/>
      <c r="D875" s="600"/>
      <c r="E875" s="600"/>
      <c r="F875" s="600"/>
      <c r="G875" s="600"/>
      <c r="H875" s="601"/>
      <c r="I875" s="604"/>
      <c r="J875" s="628"/>
      <c r="K875" s="628"/>
      <c r="L875" s="602"/>
      <c r="M875" s="604"/>
      <c r="N875" s="600"/>
      <c r="O875" s="600"/>
      <c r="P875" s="601"/>
      <c r="Q875" s="600"/>
    </row>
    <row r="876" spans="1:17" x14ac:dyDescent="0.2">
      <c r="A876" s="600"/>
      <c r="B876" s="600"/>
      <c r="C876" s="600"/>
      <c r="D876" s="600"/>
      <c r="E876" s="600"/>
      <c r="F876" s="600"/>
      <c r="G876" s="600"/>
      <c r="H876" s="601"/>
      <c r="I876" s="604"/>
      <c r="J876" s="628"/>
      <c r="K876" s="628"/>
      <c r="L876" s="602"/>
      <c r="M876" s="604"/>
      <c r="N876" s="600"/>
      <c r="O876" s="600"/>
      <c r="P876" s="601"/>
      <c r="Q876" s="600"/>
    </row>
    <row r="877" spans="1:17" x14ac:dyDescent="0.2">
      <c r="A877" s="600"/>
      <c r="B877" s="600"/>
      <c r="C877" s="600"/>
      <c r="D877" s="600"/>
      <c r="E877" s="600"/>
      <c r="F877" s="600"/>
      <c r="G877" s="600"/>
      <c r="H877" s="601"/>
      <c r="I877" s="604"/>
      <c r="J877" s="628"/>
      <c r="K877" s="628"/>
      <c r="L877" s="602"/>
      <c r="M877" s="604"/>
      <c r="N877" s="600"/>
      <c r="O877" s="600"/>
      <c r="P877" s="601"/>
      <c r="Q877" s="600"/>
    </row>
    <row r="878" spans="1:17" x14ac:dyDescent="0.2">
      <c r="A878" s="600"/>
      <c r="B878" s="600"/>
      <c r="C878" s="600"/>
      <c r="D878" s="600"/>
      <c r="E878" s="600"/>
      <c r="F878" s="600"/>
      <c r="G878" s="600"/>
      <c r="H878" s="601"/>
      <c r="I878" s="604"/>
      <c r="J878" s="628"/>
      <c r="K878" s="628"/>
      <c r="L878" s="602"/>
      <c r="M878" s="604"/>
      <c r="N878" s="600"/>
      <c r="O878" s="600"/>
      <c r="P878" s="601"/>
      <c r="Q878" s="600"/>
    </row>
    <row r="879" spans="1:17" x14ac:dyDescent="0.2">
      <c r="A879" s="600"/>
      <c r="B879" s="600"/>
      <c r="C879" s="600"/>
      <c r="D879" s="600"/>
      <c r="E879" s="600"/>
      <c r="F879" s="600"/>
      <c r="G879" s="600"/>
      <c r="H879" s="601"/>
      <c r="I879" s="604"/>
      <c r="J879" s="628"/>
      <c r="K879" s="628"/>
      <c r="L879" s="602"/>
      <c r="M879" s="604"/>
      <c r="N879" s="600"/>
      <c r="O879" s="600"/>
      <c r="P879" s="601"/>
      <c r="Q879" s="600"/>
    </row>
    <row r="880" spans="1:17" x14ac:dyDescent="0.2">
      <c r="A880" s="600"/>
      <c r="B880" s="600"/>
      <c r="C880" s="600"/>
      <c r="D880" s="600"/>
      <c r="E880" s="600"/>
      <c r="F880" s="600"/>
      <c r="G880" s="600"/>
      <c r="H880" s="601"/>
      <c r="I880" s="604"/>
      <c r="J880" s="628"/>
      <c r="K880" s="628"/>
      <c r="L880" s="602"/>
      <c r="M880" s="604"/>
      <c r="N880" s="600"/>
      <c r="O880" s="600"/>
      <c r="P880" s="601"/>
      <c r="Q880" s="600"/>
    </row>
    <row r="881" spans="1:17" x14ac:dyDescent="0.2">
      <c r="A881" s="600"/>
      <c r="B881" s="600"/>
      <c r="C881" s="600"/>
      <c r="D881" s="600"/>
      <c r="E881" s="600"/>
      <c r="F881" s="600"/>
      <c r="G881" s="600"/>
      <c r="H881" s="601"/>
      <c r="I881" s="604"/>
      <c r="J881" s="628"/>
      <c r="K881" s="628"/>
      <c r="L881" s="602"/>
      <c r="M881" s="604"/>
      <c r="N881" s="600"/>
      <c r="O881" s="600"/>
      <c r="P881" s="601"/>
      <c r="Q881" s="600"/>
    </row>
    <row r="882" spans="1:17" x14ac:dyDescent="0.2">
      <c r="A882" s="600"/>
      <c r="B882" s="600"/>
      <c r="C882" s="600"/>
      <c r="D882" s="600"/>
      <c r="E882" s="600"/>
      <c r="F882" s="600"/>
      <c r="G882" s="600"/>
      <c r="H882" s="601"/>
      <c r="I882" s="604"/>
      <c r="J882" s="628"/>
      <c r="K882" s="628"/>
      <c r="L882" s="602"/>
      <c r="M882" s="604"/>
      <c r="N882" s="600"/>
      <c r="O882" s="600"/>
      <c r="P882" s="601"/>
      <c r="Q882" s="600"/>
    </row>
    <row r="883" spans="1:17" x14ac:dyDescent="0.2">
      <c r="A883" s="600"/>
      <c r="B883" s="600"/>
      <c r="C883" s="600"/>
      <c r="D883" s="600"/>
      <c r="E883" s="600"/>
      <c r="F883" s="600"/>
      <c r="G883" s="600"/>
      <c r="H883" s="601"/>
      <c r="I883" s="604"/>
      <c r="J883" s="628"/>
      <c r="K883" s="628"/>
      <c r="L883" s="602"/>
      <c r="M883" s="604"/>
      <c r="N883" s="600"/>
      <c r="O883" s="600"/>
      <c r="P883" s="601"/>
      <c r="Q883" s="600"/>
    </row>
    <row r="884" spans="1:17" x14ac:dyDescent="0.2">
      <c r="A884" s="600"/>
      <c r="B884" s="600"/>
      <c r="C884" s="600"/>
      <c r="D884" s="600"/>
      <c r="E884" s="600"/>
      <c r="F884" s="600"/>
      <c r="G884" s="600"/>
      <c r="H884" s="601"/>
      <c r="I884" s="604"/>
      <c r="J884" s="628"/>
      <c r="K884" s="628"/>
      <c r="L884" s="602"/>
      <c r="M884" s="604"/>
      <c r="N884" s="600"/>
      <c r="O884" s="600"/>
      <c r="P884" s="601"/>
      <c r="Q884" s="600"/>
    </row>
    <row r="885" spans="1:17" x14ac:dyDescent="0.2">
      <c r="A885" s="600"/>
      <c r="B885" s="600"/>
      <c r="C885" s="600"/>
      <c r="D885" s="600"/>
      <c r="E885" s="600"/>
      <c r="F885" s="600"/>
      <c r="G885" s="600"/>
      <c r="H885" s="601"/>
      <c r="I885" s="604"/>
      <c r="J885" s="628"/>
      <c r="K885" s="628"/>
      <c r="L885" s="602"/>
      <c r="M885" s="604"/>
      <c r="N885" s="600"/>
      <c r="O885" s="600"/>
      <c r="P885" s="601"/>
      <c r="Q885" s="600"/>
    </row>
    <row r="886" spans="1:17" x14ac:dyDescent="0.2">
      <c r="A886" s="600"/>
      <c r="B886" s="600"/>
      <c r="C886" s="600"/>
      <c r="D886" s="600"/>
      <c r="E886" s="600"/>
      <c r="F886" s="600"/>
      <c r="G886" s="600"/>
      <c r="H886" s="601"/>
      <c r="I886" s="604"/>
      <c r="J886" s="628"/>
      <c r="K886" s="628"/>
      <c r="L886" s="602"/>
      <c r="M886" s="604"/>
      <c r="N886" s="600"/>
      <c r="O886" s="600"/>
      <c r="P886" s="601"/>
      <c r="Q886" s="600"/>
    </row>
    <row r="887" spans="1:17" x14ac:dyDescent="0.2">
      <c r="A887" s="600"/>
      <c r="B887" s="600"/>
      <c r="C887" s="600"/>
      <c r="D887" s="600"/>
      <c r="E887" s="600"/>
      <c r="F887" s="600"/>
      <c r="G887" s="600"/>
      <c r="H887" s="601"/>
      <c r="I887" s="604"/>
      <c r="J887" s="628"/>
      <c r="K887" s="628"/>
      <c r="L887" s="602"/>
      <c r="M887" s="604"/>
      <c r="N887" s="600"/>
      <c r="O887" s="600"/>
      <c r="P887" s="601"/>
      <c r="Q887" s="600"/>
    </row>
    <row r="888" spans="1:17" x14ac:dyDescent="0.2">
      <c r="A888" s="600"/>
      <c r="B888" s="600"/>
      <c r="C888" s="600"/>
      <c r="D888" s="600"/>
      <c r="E888" s="600"/>
      <c r="F888" s="600"/>
      <c r="G888" s="600"/>
      <c r="H888" s="601"/>
      <c r="I888" s="604"/>
      <c r="J888" s="628"/>
      <c r="K888" s="628"/>
      <c r="L888" s="602"/>
      <c r="M888" s="604"/>
      <c r="N888" s="600"/>
      <c r="O888" s="600"/>
      <c r="P888" s="601"/>
      <c r="Q888" s="600"/>
    </row>
    <row r="889" spans="1:17" x14ac:dyDescent="0.2">
      <c r="A889" s="600"/>
      <c r="B889" s="600"/>
      <c r="C889" s="600"/>
      <c r="D889" s="600"/>
      <c r="E889" s="600"/>
      <c r="F889" s="600"/>
      <c r="G889" s="600"/>
      <c r="H889" s="601"/>
      <c r="I889" s="604"/>
      <c r="J889" s="628"/>
      <c r="K889" s="628"/>
      <c r="L889" s="602"/>
      <c r="M889" s="604"/>
      <c r="N889" s="600"/>
      <c r="O889" s="600"/>
      <c r="P889" s="601"/>
      <c r="Q889" s="600"/>
    </row>
    <row r="890" spans="1:17" x14ac:dyDescent="0.2">
      <c r="A890" s="600"/>
      <c r="B890" s="600"/>
      <c r="C890" s="600"/>
      <c r="D890" s="600"/>
      <c r="E890" s="600"/>
      <c r="F890" s="600"/>
      <c r="G890" s="600"/>
      <c r="H890" s="601"/>
      <c r="I890" s="604"/>
      <c r="J890" s="628"/>
      <c r="K890" s="628"/>
      <c r="L890" s="602"/>
      <c r="M890" s="604"/>
      <c r="N890" s="600"/>
      <c r="O890" s="600"/>
      <c r="P890" s="601"/>
      <c r="Q890" s="600"/>
    </row>
    <row r="891" spans="1:17" x14ac:dyDescent="0.2">
      <c r="A891" s="600"/>
      <c r="B891" s="600"/>
      <c r="C891" s="600"/>
      <c r="D891" s="600"/>
      <c r="E891" s="600"/>
      <c r="F891" s="600"/>
      <c r="G891" s="600"/>
      <c r="H891" s="601"/>
      <c r="I891" s="604"/>
      <c r="J891" s="628"/>
      <c r="K891" s="628"/>
      <c r="L891" s="602"/>
      <c r="M891" s="604"/>
      <c r="N891" s="600"/>
      <c r="O891" s="600"/>
      <c r="P891" s="601"/>
      <c r="Q891" s="600"/>
    </row>
    <row r="892" spans="1:17" x14ac:dyDescent="0.2">
      <c r="A892" s="600"/>
      <c r="B892" s="600"/>
      <c r="C892" s="600"/>
      <c r="D892" s="600"/>
      <c r="E892" s="600"/>
      <c r="F892" s="600"/>
      <c r="G892" s="600"/>
      <c r="H892" s="601"/>
      <c r="I892" s="604"/>
      <c r="J892" s="628"/>
      <c r="K892" s="628"/>
      <c r="L892" s="602"/>
      <c r="M892" s="604"/>
      <c r="N892" s="600"/>
      <c r="O892" s="600"/>
      <c r="P892" s="601"/>
      <c r="Q892" s="600"/>
    </row>
    <row r="893" spans="1:17" x14ac:dyDescent="0.2">
      <c r="A893" s="600"/>
      <c r="B893" s="600"/>
      <c r="C893" s="600"/>
      <c r="D893" s="600"/>
      <c r="E893" s="600"/>
      <c r="F893" s="600"/>
      <c r="G893" s="600"/>
      <c r="H893" s="601"/>
      <c r="I893" s="604"/>
      <c r="J893" s="628"/>
      <c r="K893" s="628"/>
      <c r="L893" s="602"/>
      <c r="M893" s="604"/>
      <c r="N893" s="600"/>
      <c r="O893" s="600"/>
      <c r="P893" s="601"/>
      <c r="Q893" s="600"/>
    </row>
    <row r="894" spans="1:17" x14ac:dyDescent="0.2">
      <c r="A894" s="600"/>
      <c r="B894" s="600"/>
      <c r="C894" s="600"/>
      <c r="D894" s="600"/>
      <c r="E894" s="600"/>
      <c r="F894" s="600"/>
      <c r="G894" s="600"/>
      <c r="H894" s="601"/>
      <c r="I894" s="604"/>
      <c r="J894" s="628"/>
      <c r="K894" s="628"/>
      <c r="L894" s="602"/>
      <c r="M894" s="604"/>
      <c r="N894" s="600"/>
      <c r="O894" s="600"/>
      <c r="P894" s="601"/>
      <c r="Q894" s="600"/>
    </row>
    <row r="895" spans="1:17" x14ac:dyDescent="0.2">
      <c r="A895" s="600"/>
      <c r="B895" s="600"/>
      <c r="C895" s="600"/>
      <c r="D895" s="600"/>
      <c r="E895" s="600"/>
      <c r="F895" s="600"/>
      <c r="G895" s="600"/>
      <c r="H895" s="601"/>
      <c r="I895" s="604"/>
      <c r="J895" s="628"/>
      <c r="K895" s="628"/>
      <c r="L895" s="602"/>
      <c r="M895" s="604"/>
      <c r="N895" s="600"/>
      <c r="O895" s="600"/>
      <c r="P895" s="601"/>
      <c r="Q895" s="600"/>
    </row>
    <row r="896" spans="1:17" x14ac:dyDescent="0.2">
      <c r="A896" s="600"/>
      <c r="B896" s="600"/>
      <c r="C896" s="600"/>
      <c r="D896" s="600"/>
      <c r="E896" s="600"/>
      <c r="F896" s="600"/>
      <c r="G896" s="600"/>
      <c r="H896" s="601"/>
      <c r="I896" s="604"/>
      <c r="J896" s="628"/>
      <c r="K896" s="628"/>
      <c r="L896" s="602"/>
      <c r="M896" s="604"/>
      <c r="N896" s="600"/>
      <c r="O896" s="600"/>
      <c r="P896" s="601"/>
      <c r="Q896" s="600"/>
    </row>
    <row r="897" spans="1:17" x14ac:dyDescent="0.2">
      <c r="A897" s="600"/>
      <c r="B897" s="600"/>
      <c r="C897" s="600"/>
      <c r="D897" s="600"/>
      <c r="E897" s="600"/>
      <c r="F897" s="600"/>
      <c r="G897" s="600"/>
      <c r="H897" s="601"/>
      <c r="I897" s="604"/>
      <c r="J897" s="628"/>
      <c r="K897" s="628"/>
      <c r="L897" s="602"/>
      <c r="M897" s="604"/>
      <c r="N897" s="600"/>
      <c r="O897" s="600"/>
      <c r="P897" s="601"/>
      <c r="Q897" s="600"/>
    </row>
    <row r="898" spans="1:17" x14ac:dyDescent="0.2">
      <c r="A898" s="600"/>
      <c r="B898" s="600"/>
      <c r="C898" s="600"/>
      <c r="D898" s="600"/>
      <c r="E898" s="600"/>
      <c r="F898" s="600"/>
      <c r="G898" s="600"/>
      <c r="H898" s="601"/>
      <c r="I898" s="604"/>
      <c r="J898" s="628"/>
      <c r="K898" s="628"/>
      <c r="L898" s="602"/>
      <c r="M898" s="604"/>
      <c r="N898" s="600"/>
      <c r="O898" s="600"/>
      <c r="P898" s="601"/>
      <c r="Q898" s="600"/>
    </row>
    <row r="899" spans="1:17" x14ac:dyDescent="0.2">
      <c r="A899" s="600"/>
      <c r="B899" s="600"/>
      <c r="C899" s="600"/>
      <c r="D899" s="600"/>
      <c r="E899" s="600"/>
      <c r="F899" s="600"/>
      <c r="G899" s="600"/>
      <c r="H899" s="601"/>
      <c r="I899" s="604"/>
      <c r="J899" s="628"/>
      <c r="K899" s="628"/>
      <c r="L899" s="602"/>
      <c r="M899" s="604"/>
      <c r="N899" s="600"/>
      <c r="O899" s="600"/>
      <c r="P899" s="601"/>
      <c r="Q899" s="600"/>
    </row>
    <row r="900" spans="1:17" x14ac:dyDescent="0.2">
      <c r="A900" s="600"/>
      <c r="B900" s="600"/>
      <c r="C900" s="600"/>
      <c r="D900" s="600"/>
      <c r="E900" s="600"/>
      <c r="F900" s="600"/>
      <c r="G900" s="600"/>
      <c r="H900" s="601"/>
      <c r="I900" s="604"/>
      <c r="J900" s="628"/>
      <c r="K900" s="628"/>
      <c r="L900" s="602"/>
      <c r="M900" s="604"/>
      <c r="N900" s="600"/>
      <c r="O900" s="600"/>
      <c r="P900" s="601"/>
      <c r="Q900" s="600"/>
    </row>
    <row r="901" spans="1:17" x14ac:dyDescent="0.2">
      <c r="A901" s="600"/>
      <c r="B901" s="600"/>
      <c r="C901" s="600"/>
      <c r="D901" s="600"/>
      <c r="E901" s="600"/>
      <c r="F901" s="600"/>
      <c r="G901" s="600"/>
      <c r="H901" s="601"/>
      <c r="I901" s="604"/>
      <c r="J901" s="628"/>
      <c r="K901" s="628"/>
      <c r="L901" s="602"/>
      <c r="M901" s="604"/>
      <c r="N901" s="600"/>
      <c r="O901" s="600"/>
      <c r="P901" s="601"/>
      <c r="Q901" s="600"/>
    </row>
    <row r="902" spans="1:17" x14ac:dyDescent="0.2">
      <c r="A902" s="600"/>
      <c r="B902" s="600"/>
      <c r="C902" s="600"/>
      <c r="D902" s="600"/>
      <c r="E902" s="600"/>
      <c r="F902" s="600"/>
      <c r="G902" s="600"/>
      <c r="H902" s="601"/>
      <c r="I902" s="604"/>
      <c r="J902" s="628"/>
      <c r="K902" s="628"/>
      <c r="L902" s="602"/>
      <c r="M902" s="604"/>
      <c r="N902" s="600"/>
      <c r="O902" s="600"/>
      <c r="P902" s="601"/>
      <c r="Q902" s="600"/>
    </row>
    <row r="903" spans="1:17" x14ac:dyDescent="0.2">
      <c r="A903" s="600"/>
      <c r="B903" s="600"/>
      <c r="C903" s="600"/>
      <c r="D903" s="600"/>
      <c r="E903" s="600"/>
      <c r="F903" s="600"/>
      <c r="G903" s="600"/>
      <c r="H903" s="601"/>
      <c r="I903" s="604"/>
      <c r="J903" s="628"/>
      <c r="K903" s="628"/>
      <c r="L903" s="602"/>
      <c r="M903" s="604"/>
      <c r="N903" s="600"/>
      <c r="O903" s="600"/>
      <c r="P903" s="601"/>
      <c r="Q903" s="600"/>
    </row>
    <row r="904" spans="1:17" x14ac:dyDescent="0.2">
      <c r="A904" s="600"/>
      <c r="B904" s="600"/>
      <c r="C904" s="600"/>
      <c r="D904" s="600"/>
      <c r="E904" s="600"/>
      <c r="F904" s="600"/>
      <c r="G904" s="600"/>
      <c r="H904" s="601"/>
      <c r="I904" s="604"/>
      <c r="J904" s="628"/>
      <c r="K904" s="628"/>
      <c r="L904" s="602"/>
      <c r="M904" s="604"/>
      <c r="N904" s="600"/>
      <c r="O904" s="600"/>
      <c r="P904" s="601"/>
      <c r="Q904" s="600"/>
    </row>
    <row r="905" spans="1:17" x14ac:dyDescent="0.2">
      <c r="A905" s="600"/>
      <c r="B905" s="600"/>
      <c r="C905" s="600"/>
      <c r="D905" s="600"/>
      <c r="E905" s="600"/>
      <c r="F905" s="600"/>
      <c r="G905" s="600"/>
      <c r="H905" s="601"/>
      <c r="I905" s="604"/>
      <c r="J905" s="628"/>
      <c r="K905" s="628"/>
      <c r="L905" s="602"/>
      <c r="M905" s="604"/>
      <c r="N905" s="600"/>
      <c r="O905" s="600"/>
      <c r="P905" s="601"/>
      <c r="Q905" s="600"/>
    </row>
    <row r="906" spans="1:17" x14ac:dyDescent="0.2">
      <c r="A906" s="600"/>
      <c r="B906" s="600"/>
      <c r="C906" s="600"/>
      <c r="D906" s="600"/>
      <c r="E906" s="600"/>
      <c r="F906" s="600"/>
      <c r="G906" s="600"/>
      <c r="H906" s="601"/>
      <c r="I906" s="604"/>
      <c r="J906" s="628"/>
      <c r="K906" s="628"/>
      <c r="L906" s="602"/>
      <c r="M906" s="604"/>
      <c r="N906" s="600"/>
      <c r="O906" s="600"/>
      <c r="P906" s="601"/>
      <c r="Q906" s="600"/>
    </row>
    <row r="907" spans="1:17" x14ac:dyDescent="0.2">
      <c r="A907" s="600"/>
      <c r="B907" s="600"/>
      <c r="C907" s="600"/>
      <c r="D907" s="600"/>
      <c r="E907" s="600"/>
      <c r="F907" s="600"/>
      <c r="G907" s="600"/>
      <c r="H907" s="601"/>
      <c r="I907" s="604"/>
      <c r="J907" s="628"/>
      <c r="K907" s="628"/>
      <c r="L907" s="602"/>
      <c r="M907" s="604"/>
      <c r="N907" s="600"/>
      <c r="O907" s="600"/>
      <c r="P907" s="601"/>
      <c r="Q907" s="600"/>
    </row>
    <row r="908" spans="1:17" x14ac:dyDescent="0.2">
      <c r="A908" s="600"/>
      <c r="B908" s="600"/>
      <c r="C908" s="600"/>
      <c r="D908" s="600"/>
      <c r="E908" s="600"/>
      <c r="F908" s="600"/>
      <c r="G908" s="600"/>
      <c r="H908" s="601"/>
      <c r="I908" s="604"/>
      <c r="J908" s="628"/>
      <c r="K908" s="628"/>
      <c r="L908" s="602"/>
      <c r="M908" s="604"/>
      <c r="N908" s="600"/>
      <c r="O908" s="600"/>
      <c r="P908" s="601"/>
      <c r="Q908" s="600"/>
    </row>
    <row r="909" spans="1:17" x14ac:dyDescent="0.2">
      <c r="A909" s="600"/>
      <c r="B909" s="600"/>
      <c r="C909" s="600"/>
      <c r="D909" s="600"/>
      <c r="E909" s="600"/>
      <c r="F909" s="600"/>
      <c r="G909" s="600"/>
      <c r="H909" s="601"/>
      <c r="I909" s="604"/>
      <c r="J909" s="628"/>
      <c r="K909" s="628"/>
      <c r="L909" s="602"/>
      <c r="M909" s="604"/>
      <c r="N909" s="600"/>
      <c r="O909" s="600"/>
      <c r="P909" s="601"/>
      <c r="Q909" s="600"/>
    </row>
    <row r="910" spans="1:17" x14ac:dyDescent="0.2">
      <c r="A910" s="600"/>
      <c r="B910" s="600"/>
      <c r="C910" s="600"/>
      <c r="D910" s="600"/>
      <c r="E910" s="600"/>
      <c r="F910" s="600"/>
      <c r="G910" s="600"/>
      <c r="H910" s="601"/>
      <c r="I910" s="604"/>
      <c r="J910" s="628"/>
      <c r="K910" s="628"/>
      <c r="L910" s="602"/>
      <c r="M910" s="604"/>
      <c r="N910" s="600"/>
      <c r="O910" s="600"/>
      <c r="P910" s="601"/>
      <c r="Q910" s="600"/>
    </row>
    <row r="911" spans="1:17" x14ac:dyDescent="0.2">
      <c r="A911" s="600"/>
      <c r="B911" s="600"/>
      <c r="C911" s="600"/>
      <c r="D911" s="600"/>
      <c r="E911" s="600"/>
      <c r="F911" s="600"/>
      <c r="G911" s="600"/>
      <c r="H911" s="601"/>
      <c r="I911" s="604"/>
      <c r="J911" s="628"/>
      <c r="K911" s="628"/>
      <c r="L911" s="602"/>
      <c r="M911" s="604"/>
      <c r="N911" s="600"/>
      <c r="O911" s="600"/>
      <c r="P911" s="601"/>
      <c r="Q911" s="600"/>
    </row>
    <row r="912" spans="1:17" x14ac:dyDescent="0.2">
      <c r="A912" s="600"/>
      <c r="B912" s="600"/>
      <c r="C912" s="600"/>
      <c r="D912" s="600"/>
      <c r="E912" s="600"/>
      <c r="F912" s="600"/>
      <c r="G912" s="600"/>
      <c r="H912" s="601"/>
      <c r="I912" s="604"/>
      <c r="J912" s="628"/>
      <c r="K912" s="628"/>
      <c r="L912" s="602"/>
      <c r="M912" s="604"/>
      <c r="N912" s="600"/>
      <c r="O912" s="600"/>
      <c r="P912" s="601"/>
      <c r="Q912" s="600"/>
    </row>
    <row r="913" spans="1:17" x14ac:dyDescent="0.2">
      <c r="A913" s="600"/>
      <c r="B913" s="600"/>
      <c r="C913" s="600"/>
      <c r="D913" s="600"/>
      <c r="E913" s="600"/>
      <c r="F913" s="600"/>
      <c r="G913" s="600"/>
      <c r="H913" s="601"/>
      <c r="I913" s="604"/>
      <c r="J913" s="628"/>
      <c r="K913" s="628"/>
      <c r="L913" s="602"/>
      <c r="M913" s="604"/>
      <c r="N913" s="600"/>
      <c r="O913" s="600"/>
      <c r="P913" s="601"/>
      <c r="Q913" s="600"/>
    </row>
    <row r="914" spans="1:17" x14ac:dyDescent="0.2">
      <c r="A914" s="600"/>
      <c r="B914" s="600"/>
      <c r="C914" s="600"/>
      <c r="D914" s="600"/>
      <c r="E914" s="600"/>
      <c r="F914" s="600"/>
      <c r="G914" s="600"/>
      <c r="H914" s="601"/>
      <c r="I914" s="604"/>
      <c r="J914" s="628"/>
      <c r="K914" s="628"/>
      <c r="L914" s="602"/>
      <c r="M914" s="604"/>
      <c r="N914" s="600"/>
      <c r="O914" s="600"/>
      <c r="P914" s="601"/>
      <c r="Q914" s="600"/>
    </row>
    <row r="915" spans="1:17" x14ac:dyDescent="0.2">
      <c r="A915" s="600"/>
      <c r="B915" s="600"/>
      <c r="C915" s="600"/>
      <c r="D915" s="600"/>
      <c r="E915" s="600"/>
      <c r="F915" s="600"/>
      <c r="G915" s="600"/>
      <c r="H915" s="601"/>
      <c r="I915" s="604"/>
      <c r="J915" s="628"/>
      <c r="K915" s="628"/>
      <c r="L915" s="602"/>
      <c r="M915" s="604"/>
      <c r="N915" s="600"/>
      <c r="O915" s="600"/>
      <c r="P915" s="601"/>
      <c r="Q915" s="600"/>
    </row>
    <row r="916" spans="1:17" x14ac:dyDescent="0.2">
      <c r="A916" s="600"/>
      <c r="B916" s="600"/>
      <c r="C916" s="600"/>
      <c r="D916" s="600"/>
      <c r="E916" s="600"/>
      <c r="F916" s="600"/>
      <c r="G916" s="600"/>
      <c r="H916" s="601"/>
      <c r="I916" s="604"/>
      <c r="J916" s="628"/>
      <c r="K916" s="628"/>
      <c r="L916" s="602"/>
      <c r="M916" s="604"/>
      <c r="N916" s="600"/>
      <c r="O916" s="600"/>
      <c r="P916" s="601"/>
      <c r="Q916" s="600"/>
    </row>
    <row r="917" spans="1:17" x14ac:dyDescent="0.2">
      <c r="A917" s="600"/>
      <c r="B917" s="600"/>
      <c r="C917" s="600"/>
      <c r="D917" s="600"/>
      <c r="E917" s="600"/>
      <c r="F917" s="600"/>
      <c r="G917" s="600"/>
      <c r="H917" s="601"/>
      <c r="I917" s="604"/>
      <c r="J917" s="628"/>
      <c r="K917" s="628"/>
      <c r="L917" s="602"/>
      <c r="M917" s="604"/>
      <c r="N917" s="600"/>
      <c r="O917" s="600"/>
      <c r="P917" s="601"/>
      <c r="Q917" s="600"/>
    </row>
    <row r="918" spans="1:17" x14ac:dyDescent="0.2">
      <c r="A918" s="600"/>
      <c r="B918" s="600"/>
      <c r="C918" s="600"/>
      <c r="D918" s="600"/>
      <c r="E918" s="600"/>
      <c r="F918" s="600"/>
      <c r="G918" s="600"/>
      <c r="H918" s="601"/>
      <c r="I918" s="604"/>
      <c r="J918" s="628"/>
      <c r="K918" s="628"/>
      <c r="L918" s="602"/>
      <c r="M918" s="604"/>
      <c r="N918" s="600"/>
      <c r="O918" s="600"/>
      <c r="P918" s="601"/>
      <c r="Q918" s="600"/>
    </row>
    <row r="919" spans="1:17" x14ac:dyDescent="0.2">
      <c r="A919" s="600"/>
      <c r="B919" s="600"/>
      <c r="C919" s="600"/>
      <c r="D919" s="600"/>
      <c r="E919" s="600"/>
      <c r="F919" s="600"/>
      <c r="G919" s="600"/>
      <c r="H919" s="601"/>
      <c r="I919" s="604"/>
      <c r="J919" s="628"/>
      <c r="K919" s="628"/>
      <c r="L919" s="602"/>
      <c r="M919" s="604"/>
      <c r="N919" s="600"/>
      <c r="O919" s="600"/>
      <c r="P919" s="601"/>
      <c r="Q919" s="600"/>
    </row>
    <row r="920" spans="1:17" x14ac:dyDescent="0.2">
      <c r="A920" s="600"/>
      <c r="B920" s="600"/>
      <c r="C920" s="600"/>
      <c r="D920" s="600"/>
      <c r="E920" s="600"/>
      <c r="F920" s="600"/>
      <c r="G920" s="600"/>
      <c r="H920" s="601"/>
      <c r="I920" s="604"/>
      <c r="J920" s="628"/>
      <c r="K920" s="628"/>
      <c r="L920" s="602"/>
      <c r="M920" s="604"/>
      <c r="N920" s="600"/>
      <c r="O920" s="600"/>
      <c r="P920" s="601"/>
      <c r="Q920" s="600"/>
    </row>
    <row r="921" spans="1:17" x14ac:dyDescent="0.2">
      <c r="A921" s="600"/>
      <c r="B921" s="600"/>
      <c r="C921" s="600"/>
      <c r="D921" s="600"/>
      <c r="E921" s="600"/>
      <c r="F921" s="600"/>
      <c r="G921" s="600"/>
      <c r="H921" s="601"/>
      <c r="I921" s="604"/>
      <c r="J921" s="628"/>
      <c r="K921" s="628"/>
      <c r="L921" s="602"/>
      <c r="M921" s="604"/>
      <c r="N921" s="600"/>
      <c r="O921" s="600"/>
      <c r="P921" s="601"/>
      <c r="Q921" s="600"/>
    </row>
    <row r="922" spans="1:17" x14ac:dyDescent="0.2">
      <c r="A922" s="600"/>
      <c r="B922" s="600"/>
      <c r="C922" s="600"/>
      <c r="D922" s="600"/>
      <c r="E922" s="600"/>
      <c r="F922" s="600"/>
      <c r="G922" s="600"/>
      <c r="H922" s="601"/>
      <c r="I922" s="604"/>
      <c r="J922" s="628"/>
      <c r="K922" s="628"/>
      <c r="L922" s="602"/>
      <c r="M922" s="604"/>
      <c r="N922" s="600"/>
      <c r="O922" s="600"/>
      <c r="P922" s="601"/>
      <c r="Q922" s="600"/>
    </row>
    <row r="923" spans="1:17" x14ac:dyDescent="0.2">
      <c r="A923" s="600"/>
      <c r="B923" s="600"/>
      <c r="C923" s="600"/>
      <c r="D923" s="600"/>
      <c r="E923" s="600"/>
      <c r="F923" s="600"/>
      <c r="G923" s="600"/>
      <c r="H923" s="601"/>
      <c r="I923" s="604"/>
      <c r="J923" s="628"/>
      <c r="K923" s="628"/>
      <c r="L923" s="602"/>
      <c r="M923" s="604"/>
      <c r="N923" s="600"/>
      <c r="O923" s="600"/>
      <c r="P923" s="601"/>
      <c r="Q923" s="600"/>
    </row>
    <row r="924" spans="1:17" x14ac:dyDescent="0.2">
      <c r="A924" s="600"/>
      <c r="B924" s="600"/>
      <c r="C924" s="600"/>
      <c r="D924" s="600"/>
      <c r="E924" s="600"/>
      <c r="F924" s="600"/>
      <c r="G924" s="600"/>
      <c r="H924" s="601"/>
      <c r="I924" s="604"/>
      <c r="J924" s="628"/>
      <c r="K924" s="628"/>
      <c r="L924" s="602"/>
      <c r="M924" s="604"/>
      <c r="N924" s="600"/>
      <c r="O924" s="600"/>
      <c r="P924" s="601"/>
      <c r="Q924" s="600"/>
    </row>
    <row r="925" spans="1:17" x14ac:dyDescent="0.2">
      <c r="A925" s="600"/>
      <c r="B925" s="600"/>
      <c r="C925" s="600"/>
      <c r="D925" s="600"/>
      <c r="E925" s="600"/>
      <c r="F925" s="600"/>
      <c r="G925" s="600"/>
      <c r="H925" s="601"/>
      <c r="I925" s="604"/>
      <c r="J925" s="628"/>
      <c r="K925" s="628"/>
      <c r="L925" s="602"/>
      <c r="M925" s="604"/>
      <c r="N925" s="600"/>
      <c r="O925" s="600"/>
      <c r="P925" s="601"/>
      <c r="Q925" s="600"/>
    </row>
    <row r="926" spans="1:17" x14ac:dyDescent="0.2">
      <c r="A926" s="600"/>
      <c r="B926" s="600"/>
      <c r="C926" s="600"/>
      <c r="D926" s="600"/>
      <c r="E926" s="600"/>
      <c r="F926" s="600"/>
      <c r="G926" s="600"/>
      <c r="H926" s="601"/>
      <c r="I926" s="604"/>
      <c r="J926" s="628"/>
      <c r="K926" s="628"/>
      <c r="L926" s="602"/>
      <c r="M926" s="604"/>
      <c r="N926" s="600"/>
      <c r="O926" s="600"/>
      <c r="P926" s="601"/>
      <c r="Q926" s="600"/>
    </row>
    <row r="927" spans="1:17" x14ac:dyDescent="0.2">
      <c r="A927" s="600"/>
      <c r="B927" s="600"/>
      <c r="C927" s="600"/>
      <c r="D927" s="600"/>
      <c r="E927" s="600"/>
      <c r="F927" s="600"/>
      <c r="G927" s="600"/>
      <c r="H927" s="601"/>
      <c r="I927" s="604"/>
      <c r="J927" s="628"/>
      <c r="K927" s="628"/>
      <c r="L927" s="602"/>
      <c r="M927" s="604"/>
      <c r="N927" s="600"/>
      <c r="O927" s="600"/>
      <c r="P927" s="601"/>
      <c r="Q927" s="600"/>
    </row>
    <row r="928" spans="1:17" x14ac:dyDescent="0.2">
      <c r="A928" s="600"/>
      <c r="B928" s="600"/>
      <c r="C928" s="600"/>
      <c r="D928" s="600"/>
      <c r="E928" s="600"/>
      <c r="F928" s="600"/>
      <c r="G928" s="600"/>
      <c r="H928" s="601"/>
      <c r="I928" s="604"/>
      <c r="J928" s="628"/>
      <c r="K928" s="628"/>
      <c r="L928" s="602"/>
      <c r="M928" s="604"/>
      <c r="N928" s="600"/>
      <c r="O928" s="600"/>
      <c r="P928" s="601"/>
      <c r="Q928" s="600"/>
    </row>
    <row r="929" spans="1:17" x14ac:dyDescent="0.2">
      <c r="A929" s="600"/>
      <c r="B929" s="600"/>
      <c r="C929" s="600"/>
      <c r="D929" s="600"/>
      <c r="E929" s="600"/>
      <c r="F929" s="600"/>
      <c r="G929" s="600"/>
      <c r="H929" s="601"/>
      <c r="I929" s="604"/>
      <c r="J929" s="628"/>
      <c r="K929" s="628"/>
      <c r="L929" s="602"/>
      <c r="M929" s="604"/>
      <c r="N929" s="600"/>
      <c r="O929" s="600"/>
      <c r="P929" s="601"/>
      <c r="Q929" s="600"/>
    </row>
    <row r="930" spans="1:17" x14ac:dyDescent="0.2">
      <c r="A930" s="600"/>
      <c r="B930" s="600"/>
      <c r="C930" s="600"/>
      <c r="D930" s="600"/>
      <c r="E930" s="600"/>
      <c r="F930" s="600"/>
      <c r="G930" s="600"/>
      <c r="H930" s="601"/>
      <c r="I930" s="604"/>
      <c r="J930" s="628"/>
      <c r="K930" s="628"/>
      <c r="L930" s="602"/>
      <c r="M930" s="604"/>
      <c r="N930" s="600"/>
      <c r="O930" s="600"/>
      <c r="P930" s="601"/>
      <c r="Q930" s="600"/>
    </row>
    <row r="931" spans="1:17" x14ac:dyDescent="0.2">
      <c r="A931" s="600"/>
      <c r="B931" s="600"/>
      <c r="C931" s="600"/>
      <c r="D931" s="600"/>
      <c r="E931" s="600"/>
      <c r="F931" s="600"/>
      <c r="G931" s="600"/>
      <c r="H931" s="601"/>
      <c r="I931" s="604"/>
      <c r="J931" s="628"/>
      <c r="K931" s="628"/>
      <c r="L931" s="602"/>
      <c r="M931" s="604"/>
      <c r="N931" s="600"/>
      <c r="O931" s="600"/>
      <c r="P931" s="601"/>
      <c r="Q931" s="600"/>
    </row>
    <row r="932" spans="1:17" x14ac:dyDescent="0.2">
      <c r="A932" s="600"/>
      <c r="B932" s="600"/>
      <c r="C932" s="600"/>
      <c r="D932" s="600"/>
      <c r="E932" s="600"/>
      <c r="F932" s="600"/>
      <c r="G932" s="600"/>
      <c r="H932" s="601"/>
      <c r="I932" s="604"/>
      <c r="J932" s="628"/>
      <c r="K932" s="628"/>
      <c r="L932" s="602"/>
      <c r="M932" s="604"/>
      <c r="N932" s="600"/>
      <c r="O932" s="600"/>
      <c r="P932" s="601"/>
      <c r="Q932" s="600"/>
    </row>
    <row r="933" spans="1:17" x14ac:dyDescent="0.2">
      <c r="A933" s="600"/>
      <c r="B933" s="600"/>
      <c r="C933" s="600"/>
      <c r="D933" s="600"/>
      <c r="E933" s="600"/>
      <c r="F933" s="600"/>
      <c r="G933" s="600"/>
      <c r="H933" s="601"/>
      <c r="I933" s="604"/>
      <c r="J933" s="628"/>
      <c r="K933" s="628"/>
      <c r="L933" s="602"/>
      <c r="M933" s="604"/>
      <c r="N933" s="600"/>
      <c r="O933" s="600"/>
      <c r="P933" s="601"/>
      <c r="Q933" s="600"/>
    </row>
    <row r="934" spans="1:17" x14ac:dyDescent="0.2">
      <c r="A934" s="600"/>
      <c r="B934" s="600"/>
      <c r="C934" s="600"/>
      <c r="D934" s="600"/>
      <c r="E934" s="600"/>
      <c r="F934" s="600"/>
      <c r="G934" s="600"/>
      <c r="H934" s="601"/>
      <c r="I934" s="604"/>
      <c r="J934" s="628"/>
      <c r="K934" s="628"/>
      <c r="L934" s="602"/>
      <c r="M934" s="604"/>
      <c r="N934" s="600"/>
      <c r="O934" s="600"/>
      <c r="P934" s="601"/>
      <c r="Q934" s="600"/>
    </row>
    <row r="935" spans="1:17" x14ac:dyDescent="0.2">
      <c r="A935" s="600"/>
      <c r="B935" s="600"/>
      <c r="C935" s="600"/>
      <c r="D935" s="600"/>
      <c r="E935" s="600"/>
      <c r="F935" s="600"/>
      <c r="G935" s="600"/>
      <c r="H935" s="601"/>
      <c r="I935" s="604"/>
      <c r="J935" s="628"/>
      <c r="K935" s="628"/>
      <c r="L935" s="602"/>
      <c r="M935" s="604"/>
      <c r="N935" s="600"/>
      <c r="O935" s="600"/>
      <c r="P935" s="601"/>
      <c r="Q935" s="600"/>
    </row>
    <row r="936" spans="1:17" x14ac:dyDescent="0.2">
      <c r="A936" s="600"/>
      <c r="B936" s="600"/>
      <c r="C936" s="600"/>
      <c r="D936" s="600"/>
      <c r="E936" s="600"/>
      <c r="F936" s="600"/>
      <c r="G936" s="600"/>
      <c r="H936" s="601"/>
      <c r="I936" s="604"/>
      <c r="J936" s="628"/>
      <c r="K936" s="628"/>
      <c r="L936" s="602"/>
      <c r="M936" s="604"/>
      <c r="N936" s="600"/>
      <c r="O936" s="600"/>
      <c r="P936" s="601"/>
      <c r="Q936" s="600"/>
    </row>
    <row r="937" spans="1:17" x14ac:dyDescent="0.2">
      <c r="A937" s="600"/>
      <c r="B937" s="600"/>
      <c r="C937" s="600"/>
      <c r="D937" s="600"/>
      <c r="E937" s="600"/>
      <c r="F937" s="600"/>
      <c r="G937" s="600"/>
      <c r="H937" s="601"/>
      <c r="I937" s="604"/>
      <c r="J937" s="628"/>
      <c r="K937" s="628"/>
      <c r="L937" s="602"/>
      <c r="M937" s="604"/>
      <c r="N937" s="600"/>
      <c r="O937" s="600"/>
      <c r="P937" s="601"/>
      <c r="Q937" s="600"/>
    </row>
    <row r="938" spans="1:17" x14ac:dyDescent="0.2">
      <c r="A938" s="600"/>
      <c r="B938" s="600"/>
      <c r="C938" s="600"/>
      <c r="D938" s="600"/>
      <c r="E938" s="600"/>
      <c r="F938" s="600"/>
      <c r="G938" s="600"/>
      <c r="H938" s="601"/>
      <c r="I938" s="604"/>
      <c r="J938" s="628"/>
      <c r="K938" s="628"/>
      <c r="L938" s="602"/>
      <c r="M938" s="604"/>
      <c r="N938" s="600"/>
      <c r="O938" s="600"/>
      <c r="P938" s="601"/>
      <c r="Q938" s="600"/>
    </row>
    <row r="939" spans="1:17" x14ac:dyDescent="0.2">
      <c r="A939" s="600"/>
      <c r="B939" s="600"/>
      <c r="C939" s="600"/>
      <c r="D939" s="600"/>
      <c r="E939" s="600"/>
      <c r="F939" s="600"/>
      <c r="G939" s="600"/>
      <c r="H939" s="601"/>
      <c r="I939" s="604"/>
      <c r="J939" s="628"/>
      <c r="K939" s="628"/>
      <c r="L939" s="602"/>
      <c r="M939" s="604"/>
      <c r="N939" s="600"/>
      <c r="O939" s="600"/>
      <c r="P939" s="601"/>
      <c r="Q939" s="600"/>
    </row>
    <row r="940" spans="1:17" x14ac:dyDescent="0.2">
      <c r="A940" s="600"/>
      <c r="B940" s="600"/>
      <c r="C940" s="600"/>
      <c r="D940" s="600"/>
      <c r="E940" s="600"/>
      <c r="F940" s="600"/>
      <c r="G940" s="600"/>
      <c r="H940" s="601"/>
      <c r="I940" s="604"/>
      <c r="J940" s="628"/>
      <c r="K940" s="628"/>
      <c r="L940" s="602"/>
      <c r="M940" s="604"/>
      <c r="N940" s="600"/>
      <c r="O940" s="600"/>
      <c r="P940" s="601"/>
      <c r="Q940" s="600"/>
    </row>
    <row r="941" spans="1:17" x14ac:dyDescent="0.2">
      <c r="A941" s="600"/>
      <c r="B941" s="600"/>
      <c r="C941" s="600"/>
      <c r="D941" s="600"/>
      <c r="E941" s="600"/>
      <c r="F941" s="600"/>
      <c r="G941" s="600"/>
      <c r="H941" s="601"/>
      <c r="I941" s="604"/>
      <c r="J941" s="628"/>
      <c r="K941" s="628"/>
      <c r="L941" s="602"/>
      <c r="M941" s="604"/>
      <c r="N941" s="600"/>
      <c r="O941" s="600"/>
      <c r="P941" s="601"/>
      <c r="Q941" s="600"/>
    </row>
    <row r="942" spans="1:17" x14ac:dyDescent="0.2">
      <c r="A942" s="600"/>
      <c r="B942" s="600"/>
      <c r="C942" s="600"/>
      <c r="D942" s="600"/>
      <c r="E942" s="600"/>
      <c r="F942" s="600"/>
      <c r="G942" s="600"/>
      <c r="H942" s="601"/>
      <c r="I942" s="604"/>
      <c r="J942" s="628"/>
      <c r="K942" s="628"/>
      <c r="L942" s="602"/>
      <c r="M942" s="604"/>
      <c r="N942" s="600"/>
      <c r="O942" s="600"/>
      <c r="P942" s="601"/>
      <c r="Q942" s="600"/>
    </row>
    <row r="943" spans="1:17" x14ac:dyDescent="0.2">
      <c r="A943" s="600"/>
      <c r="B943" s="600"/>
      <c r="C943" s="600"/>
      <c r="D943" s="600"/>
      <c r="E943" s="600"/>
      <c r="F943" s="600"/>
      <c r="G943" s="600"/>
      <c r="H943" s="601"/>
      <c r="I943" s="604"/>
      <c r="J943" s="628"/>
      <c r="K943" s="628"/>
      <c r="L943" s="602"/>
      <c r="M943" s="604"/>
      <c r="N943" s="600"/>
      <c r="O943" s="600"/>
      <c r="P943" s="601"/>
      <c r="Q943" s="600"/>
    </row>
    <row r="944" spans="1:17" x14ac:dyDescent="0.2">
      <c r="A944" s="600"/>
      <c r="B944" s="600"/>
      <c r="C944" s="600"/>
      <c r="D944" s="600"/>
      <c r="E944" s="600"/>
      <c r="F944" s="600"/>
      <c r="G944" s="600"/>
      <c r="H944" s="601"/>
      <c r="I944" s="604"/>
      <c r="J944" s="628"/>
      <c r="K944" s="628"/>
      <c r="L944" s="602"/>
      <c r="M944" s="604"/>
      <c r="N944" s="600"/>
      <c r="O944" s="600"/>
      <c r="P944" s="601"/>
      <c r="Q944" s="600"/>
    </row>
    <row r="945" spans="1:17" x14ac:dyDescent="0.2">
      <c r="A945" s="600"/>
      <c r="B945" s="600"/>
      <c r="C945" s="600"/>
      <c r="D945" s="600"/>
      <c r="E945" s="600"/>
      <c r="F945" s="600"/>
      <c r="G945" s="600"/>
      <c r="H945" s="601"/>
      <c r="I945" s="604"/>
      <c r="J945" s="628"/>
      <c r="K945" s="628"/>
      <c r="L945" s="602"/>
      <c r="M945" s="604"/>
      <c r="N945" s="600"/>
      <c r="O945" s="600"/>
      <c r="P945" s="601"/>
      <c r="Q945" s="600"/>
    </row>
    <row r="946" spans="1:17" x14ac:dyDescent="0.2">
      <c r="A946" s="600"/>
      <c r="B946" s="600"/>
      <c r="C946" s="600"/>
      <c r="D946" s="600"/>
      <c r="E946" s="600"/>
      <c r="F946" s="600"/>
      <c r="G946" s="600"/>
      <c r="H946" s="600"/>
      <c r="I946" s="600"/>
      <c r="J946" s="635"/>
      <c r="K946" s="635"/>
      <c r="L946" s="600"/>
      <c r="M946" s="605"/>
      <c r="N946" s="600"/>
      <c r="O946" s="600"/>
      <c r="P946" s="600"/>
      <c r="Q946" s="600"/>
    </row>
    <row r="949" spans="1:17" x14ac:dyDescent="0.2">
      <c r="A949" s="630"/>
      <c r="B949" s="630"/>
      <c r="C949" s="630"/>
      <c r="D949" s="630"/>
      <c r="E949" s="630"/>
      <c r="F949" s="630"/>
      <c r="G949" s="630"/>
      <c r="H949" s="630"/>
      <c r="I949" s="630"/>
      <c r="J949" s="633"/>
      <c r="K949" s="633"/>
      <c r="L949" s="630"/>
      <c r="M949" s="630"/>
      <c r="N949" s="630"/>
      <c r="O949" s="630"/>
    </row>
    <row r="950" spans="1:17" x14ac:dyDescent="0.2">
      <c r="A950" s="629"/>
      <c r="B950" s="629"/>
      <c r="C950" s="629"/>
      <c r="D950" s="629"/>
      <c r="E950" s="629"/>
      <c r="F950" s="629"/>
      <c r="G950" s="629"/>
      <c r="H950" s="631"/>
      <c r="I950" s="632"/>
      <c r="J950" s="634"/>
      <c r="K950" s="634"/>
      <c r="L950" s="629"/>
      <c r="M950" s="629"/>
      <c r="N950" s="631"/>
      <c r="O950" s="629"/>
    </row>
    <row r="951" spans="1:17" x14ac:dyDescent="0.2">
      <c r="A951" s="629"/>
      <c r="B951" s="629"/>
      <c r="C951" s="629"/>
      <c r="D951" s="629"/>
      <c r="E951" s="629"/>
      <c r="F951" s="629"/>
      <c r="G951" s="629"/>
      <c r="H951" s="631"/>
      <c r="I951" s="632"/>
      <c r="J951" s="634"/>
      <c r="K951" s="634"/>
      <c r="L951" s="629"/>
      <c r="M951" s="629"/>
      <c r="N951" s="631"/>
      <c r="O951" s="629"/>
    </row>
    <row r="952" spans="1:17" x14ac:dyDescent="0.2">
      <c r="A952" s="629"/>
      <c r="B952" s="629"/>
      <c r="C952" s="629"/>
      <c r="D952" s="629"/>
      <c r="E952" s="629"/>
      <c r="F952" s="629"/>
      <c r="G952" s="629"/>
      <c r="H952" s="631"/>
      <c r="I952" s="632"/>
      <c r="J952" s="634"/>
      <c r="K952" s="634"/>
      <c r="L952" s="629"/>
      <c r="M952" s="629"/>
      <c r="N952" s="631"/>
      <c r="O952" s="629"/>
    </row>
    <row r="953" spans="1:17" x14ac:dyDescent="0.2">
      <c r="A953" s="629"/>
      <c r="B953" s="629"/>
      <c r="C953" s="629"/>
      <c r="D953" s="629"/>
      <c r="E953" s="629"/>
      <c r="F953" s="629"/>
      <c r="G953" s="629"/>
      <c r="H953" s="631"/>
      <c r="I953" s="632"/>
      <c r="J953" s="634"/>
      <c r="K953" s="634"/>
      <c r="L953" s="629"/>
      <c r="M953" s="629"/>
      <c r="N953" s="631"/>
      <c r="O953" s="629"/>
    </row>
    <row r="954" spans="1:17" x14ac:dyDescent="0.2">
      <c r="A954" s="629"/>
      <c r="B954" s="629"/>
      <c r="C954" s="629"/>
      <c r="D954" s="629"/>
      <c r="E954" s="629"/>
      <c r="F954" s="629"/>
      <c r="G954" s="629"/>
      <c r="H954" s="631"/>
      <c r="I954" s="632"/>
      <c r="J954" s="634"/>
      <c r="K954" s="634"/>
      <c r="L954" s="629"/>
      <c r="M954" s="629"/>
      <c r="N954" s="631"/>
      <c r="O954" s="629"/>
    </row>
    <row r="955" spans="1:17" x14ac:dyDescent="0.2">
      <c r="A955" s="629"/>
      <c r="B955" s="629"/>
      <c r="C955" s="629"/>
      <c r="D955" s="629"/>
      <c r="E955" s="629"/>
      <c r="F955" s="629"/>
      <c r="G955" s="629"/>
      <c r="H955" s="631"/>
      <c r="I955" s="632"/>
      <c r="J955" s="634"/>
      <c r="K955" s="634"/>
      <c r="L955" s="629"/>
      <c r="M955" s="629"/>
      <c r="N955" s="631"/>
      <c r="O955" s="629"/>
    </row>
    <row r="956" spans="1:17" x14ac:dyDescent="0.2">
      <c r="A956" s="629"/>
      <c r="B956" s="629"/>
      <c r="C956" s="629"/>
      <c r="D956" s="629"/>
      <c r="E956" s="629"/>
      <c r="F956" s="629"/>
      <c r="G956" s="629"/>
      <c r="H956" s="631"/>
      <c r="I956" s="632"/>
      <c r="J956" s="634"/>
      <c r="K956" s="634"/>
      <c r="L956" s="629"/>
      <c r="M956" s="629"/>
      <c r="N956" s="631"/>
      <c r="O956" s="629"/>
    </row>
    <row r="957" spans="1:17" x14ac:dyDescent="0.2">
      <c r="A957" s="629"/>
      <c r="B957" s="629"/>
      <c r="C957" s="629"/>
      <c r="D957" s="629"/>
      <c r="E957" s="629"/>
      <c r="F957" s="629"/>
      <c r="G957" s="629"/>
      <c r="H957" s="631"/>
      <c r="I957" s="632"/>
      <c r="J957" s="634"/>
      <c r="K957" s="634"/>
      <c r="L957" s="629"/>
      <c r="M957" s="629"/>
      <c r="N957" s="631"/>
      <c r="O957" s="629"/>
    </row>
    <row r="958" spans="1:17" x14ac:dyDescent="0.2">
      <c r="A958" s="629"/>
      <c r="B958" s="629"/>
      <c r="C958" s="629"/>
      <c r="D958" s="629"/>
      <c r="E958" s="629"/>
      <c r="F958" s="629"/>
      <c r="G958" s="629"/>
      <c r="H958" s="631"/>
      <c r="I958" s="632"/>
      <c r="J958" s="634"/>
      <c r="K958" s="634"/>
      <c r="L958" s="629"/>
      <c r="M958" s="629"/>
      <c r="N958" s="631"/>
      <c r="O958" s="629"/>
    </row>
    <row r="959" spans="1:17" x14ac:dyDescent="0.2">
      <c r="A959" s="629"/>
      <c r="B959" s="629"/>
      <c r="C959" s="629"/>
      <c r="D959" s="629"/>
      <c r="E959" s="629"/>
      <c r="F959" s="629"/>
      <c r="G959" s="629"/>
      <c r="H959" s="631"/>
      <c r="I959" s="632"/>
      <c r="J959" s="634"/>
      <c r="K959" s="634"/>
      <c r="L959" s="629"/>
      <c r="M959" s="629"/>
      <c r="N959" s="631"/>
      <c r="O959" s="629"/>
    </row>
    <row r="960" spans="1:17" x14ac:dyDescent="0.2">
      <c r="A960" s="629"/>
      <c r="B960" s="629"/>
      <c r="C960" s="629"/>
      <c r="D960" s="629"/>
      <c r="E960" s="629"/>
      <c r="F960" s="629"/>
      <c r="G960" s="629"/>
      <c r="H960" s="631"/>
      <c r="I960" s="632"/>
      <c r="J960" s="634"/>
      <c r="K960" s="634"/>
      <c r="L960" s="629"/>
      <c r="M960" s="629"/>
      <c r="N960" s="631"/>
      <c r="O960" s="629"/>
    </row>
    <row r="961" spans="1:15" x14ac:dyDescent="0.2">
      <c r="A961" s="629"/>
      <c r="B961" s="629"/>
      <c r="C961" s="629"/>
      <c r="D961" s="629"/>
      <c r="E961" s="629"/>
      <c r="F961" s="629"/>
      <c r="G961" s="629"/>
      <c r="H961" s="631"/>
      <c r="I961" s="632"/>
      <c r="J961" s="634"/>
      <c r="K961" s="634"/>
      <c r="L961" s="629"/>
      <c r="M961" s="629"/>
      <c r="N961" s="631"/>
      <c r="O961" s="629"/>
    </row>
    <row r="962" spans="1:15" x14ac:dyDescent="0.2">
      <c r="A962" s="629"/>
      <c r="B962" s="629"/>
      <c r="C962" s="629"/>
      <c r="D962" s="629"/>
      <c r="E962" s="629"/>
      <c r="F962" s="629"/>
      <c r="G962" s="629"/>
      <c r="H962" s="631"/>
      <c r="I962" s="632"/>
      <c r="J962" s="634"/>
      <c r="K962" s="634"/>
      <c r="L962" s="629"/>
      <c r="M962" s="629"/>
      <c r="N962" s="631"/>
      <c r="O962" s="629"/>
    </row>
    <row r="963" spans="1:15" x14ac:dyDescent="0.2">
      <c r="A963" s="629"/>
      <c r="B963" s="629"/>
      <c r="C963" s="629"/>
      <c r="D963" s="629"/>
      <c r="E963" s="629"/>
      <c r="F963" s="629"/>
      <c r="G963" s="629"/>
      <c r="H963" s="631"/>
      <c r="I963" s="632"/>
      <c r="J963" s="634"/>
      <c r="K963" s="634"/>
      <c r="L963" s="629"/>
      <c r="M963" s="629"/>
      <c r="N963" s="631"/>
      <c r="O963" s="629"/>
    </row>
    <row r="964" spans="1:15" x14ac:dyDescent="0.2">
      <c r="A964" s="629"/>
      <c r="B964" s="629"/>
      <c r="C964" s="629"/>
      <c r="D964" s="629"/>
      <c r="E964" s="629"/>
      <c r="F964" s="629"/>
      <c r="G964" s="629"/>
      <c r="H964" s="631"/>
      <c r="I964" s="632"/>
      <c r="J964" s="634"/>
      <c r="K964" s="634"/>
      <c r="L964" s="629"/>
      <c r="M964" s="629"/>
      <c r="N964" s="631"/>
      <c r="O964" s="629"/>
    </row>
    <row r="965" spans="1:15" x14ac:dyDescent="0.2">
      <c r="A965" s="629"/>
      <c r="B965" s="629"/>
      <c r="C965" s="629"/>
      <c r="D965" s="629"/>
      <c r="E965" s="629"/>
      <c r="F965" s="629"/>
      <c r="G965" s="629"/>
      <c r="H965" s="631"/>
      <c r="I965" s="632"/>
      <c r="J965" s="634"/>
      <c r="K965" s="634"/>
      <c r="L965" s="629"/>
      <c r="M965" s="629"/>
      <c r="N965" s="631"/>
      <c r="O965" s="629"/>
    </row>
    <row r="966" spans="1:15" x14ac:dyDescent="0.2">
      <c r="A966" s="629"/>
      <c r="B966" s="629"/>
      <c r="C966" s="629"/>
      <c r="D966" s="629"/>
      <c r="E966" s="629"/>
      <c r="F966" s="629"/>
      <c r="G966" s="629"/>
      <c r="H966" s="631"/>
      <c r="I966" s="632"/>
      <c r="J966" s="634"/>
      <c r="K966" s="634"/>
      <c r="L966" s="629"/>
      <c r="M966" s="629"/>
      <c r="N966" s="631"/>
      <c r="O966" s="629"/>
    </row>
    <row r="967" spans="1:15" x14ac:dyDescent="0.2">
      <c r="A967" s="629"/>
      <c r="B967" s="629"/>
      <c r="C967" s="629"/>
      <c r="D967" s="629"/>
      <c r="E967" s="629"/>
      <c r="F967" s="629"/>
      <c r="G967" s="629"/>
      <c r="H967" s="631"/>
      <c r="I967" s="632"/>
      <c r="J967" s="634"/>
      <c r="K967" s="634"/>
      <c r="L967" s="629"/>
      <c r="M967" s="629"/>
      <c r="N967" s="631"/>
      <c r="O967" s="629"/>
    </row>
    <row r="968" spans="1:15" x14ac:dyDescent="0.2">
      <c r="A968" s="629"/>
      <c r="B968" s="629"/>
      <c r="C968" s="629"/>
      <c r="D968" s="629"/>
      <c r="E968" s="629"/>
      <c r="F968" s="629"/>
      <c r="G968" s="629"/>
      <c r="H968" s="631"/>
      <c r="I968" s="632"/>
      <c r="J968" s="634"/>
      <c r="K968" s="634"/>
      <c r="L968" s="629"/>
      <c r="M968" s="629"/>
      <c r="N968" s="631"/>
      <c r="O968" s="629"/>
    </row>
    <row r="969" spans="1:15" x14ac:dyDescent="0.2">
      <c r="A969" s="629"/>
      <c r="B969" s="629"/>
      <c r="C969" s="629"/>
      <c r="D969" s="629"/>
      <c r="E969" s="629"/>
      <c r="F969" s="629"/>
      <c r="G969" s="629"/>
      <c r="H969" s="631"/>
      <c r="I969" s="632"/>
      <c r="J969" s="634"/>
      <c r="K969" s="634"/>
      <c r="L969" s="629"/>
      <c r="M969" s="629"/>
      <c r="N969" s="631"/>
      <c r="O969" s="629"/>
    </row>
    <row r="970" spans="1:15" x14ac:dyDescent="0.2">
      <c r="A970" s="629"/>
      <c r="B970" s="629"/>
      <c r="C970" s="629"/>
      <c r="D970" s="629"/>
      <c r="E970" s="629"/>
      <c r="F970" s="629"/>
      <c r="G970" s="629"/>
      <c r="H970" s="631"/>
      <c r="I970" s="632"/>
      <c r="J970" s="634"/>
      <c r="K970" s="634"/>
      <c r="L970" s="629"/>
      <c r="M970" s="629"/>
      <c r="N970" s="631"/>
      <c r="O970" s="629"/>
    </row>
    <row r="971" spans="1:15" x14ac:dyDescent="0.2">
      <c r="A971" s="629"/>
      <c r="B971" s="629"/>
      <c r="C971" s="629"/>
      <c r="D971" s="629"/>
      <c r="E971" s="629"/>
      <c r="F971" s="629"/>
      <c r="G971" s="629"/>
      <c r="H971" s="631"/>
      <c r="I971" s="632"/>
      <c r="J971" s="634"/>
      <c r="K971" s="634"/>
      <c r="L971" s="629"/>
      <c r="M971" s="629"/>
      <c r="N971" s="631"/>
      <c r="O971" s="629"/>
    </row>
    <row r="972" spans="1:15" x14ac:dyDescent="0.2">
      <c r="A972" s="629"/>
      <c r="B972" s="629"/>
      <c r="C972" s="629"/>
      <c r="D972" s="629"/>
      <c r="E972" s="629"/>
      <c r="F972" s="629"/>
      <c r="G972" s="629"/>
      <c r="H972" s="631"/>
      <c r="I972" s="632"/>
      <c r="J972" s="634"/>
      <c r="K972" s="634"/>
      <c r="L972" s="629"/>
      <c r="M972" s="629"/>
      <c r="N972" s="631"/>
      <c r="O972" s="629"/>
    </row>
    <row r="973" spans="1:15" x14ac:dyDescent="0.2">
      <c r="A973" s="629"/>
      <c r="B973" s="629"/>
      <c r="C973" s="629"/>
      <c r="D973" s="629"/>
      <c r="E973" s="629"/>
      <c r="F973" s="629"/>
      <c r="G973" s="629"/>
      <c r="H973" s="631"/>
      <c r="I973" s="632"/>
      <c r="J973" s="634"/>
      <c r="K973" s="634"/>
      <c r="L973" s="629"/>
      <c r="M973" s="629"/>
      <c r="N973" s="631"/>
      <c r="O973" s="629"/>
    </row>
    <row r="974" spans="1:15" x14ac:dyDescent="0.2">
      <c r="A974" s="629"/>
      <c r="B974" s="629"/>
      <c r="C974" s="629"/>
      <c r="D974" s="629"/>
      <c r="E974" s="629"/>
      <c r="F974" s="629"/>
      <c r="G974" s="629"/>
      <c r="H974" s="631"/>
      <c r="I974" s="632"/>
      <c r="J974" s="634"/>
      <c r="K974" s="634"/>
      <c r="L974" s="629"/>
      <c r="M974" s="629"/>
      <c r="N974" s="631"/>
      <c r="O974" s="629"/>
    </row>
    <row r="975" spans="1:15" x14ac:dyDescent="0.2">
      <c r="A975" s="629"/>
      <c r="B975" s="629"/>
      <c r="C975" s="629"/>
      <c r="D975" s="629"/>
      <c r="E975" s="629"/>
      <c r="F975" s="629"/>
      <c r="G975" s="629"/>
      <c r="H975" s="631"/>
      <c r="I975" s="632"/>
      <c r="J975" s="634"/>
      <c r="K975" s="634"/>
      <c r="L975" s="629"/>
      <c r="M975" s="629"/>
      <c r="N975" s="631"/>
      <c r="O975" s="629"/>
    </row>
    <row r="976" spans="1:15" x14ac:dyDescent="0.2">
      <c r="A976" s="629"/>
      <c r="B976" s="629"/>
      <c r="C976" s="629"/>
      <c r="D976" s="629"/>
      <c r="E976" s="629"/>
      <c r="F976" s="629"/>
      <c r="G976" s="629"/>
      <c r="H976" s="631"/>
      <c r="I976" s="632"/>
      <c r="J976" s="634"/>
      <c r="K976" s="634"/>
      <c r="L976" s="629"/>
      <c r="M976" s="629"/>
      <c r="N976" s="631"/>
      <c r="O976" s="629"/>
    </row>
    <row r="977" spans="1:15" x14ac:dyDescent="0.2">
      <c r="A977" s="629"/>
      <c r="B977" s="629"/>
      <c r="C977" s="629"/>
      <c r="D977" s="629"/>
      <c r="E977" s="629"/>
      <c r="F977" s="629"/>
      <c r="G977" s="629"/>
      <c r="H977" s="631"/>
      <c r="I977" s="632"/>
      <c r="J977" s="634"/>
      <c r="K977" s="634"/>
      <c r="L977" s="629"/>
      <c r="M977" s="629"/>
      <c r="N977" s="631"/>
      <c r="O977" s="629"/>
    </row>
    <row r="978" spans="1:15" x14ac:dyDescent="0.2">
      <c r="A978" s="629"/>
      <c r="B978" s="629"/>
      <c r="C978" s="629"/>
      <c r="D978" s="629"/>
      <c r="E978" s="629"/>
      <c r="F978" s="629"/>
      <c r="G978" s="629"/>
      <c r="H978" s="631"/>
      <c r="I978" s="632"/>
      <c r="J978" s="634"/>
      <c r="K978" s="634"/>
      <c r="L978" s="629"/>
      <c r="M978" s="629"/>
      <c r="N978" s="631"/>
      <c r="O978" s="629"/>
    </row>
    <row r="979" spans="1:15" x14ac:dyDescent="0.2">
      <c r="A979" s="629"/>
      <c r="B979" s="629"/>
      <c r="C979" s="629"/>
      <c r="D979" s="629"/>
      <c r="E979" s="629"/>
      <c r="F979" s="629"/>
      <c r="G979" s="629"/>
      <c r="H979" s="631"/>
      <c r="I979" s="632"/>
      <c r="J979" s="634"/>
      <c r="K979" s="634"/>
      <c r="L979" s="629"/>
      <c r="M979" s="629"/>
      <c r="N979" s="631"/>
      <c r="O979" s="629"/>
    </row>
    <row r="980" spans="1:15" x14ac:dyDescent="0.2">
      <c r="A980" s="629"/>
      <c r="B980" s="629"/>
      <c r="C980" s="629"/>
      <c r="D980" s="629"/>
      <c r="E980" s="629"/>
      <c r="F980" s="629"/>
      <c r="G980" s="629"/>
      <c r="H980" s="631"/>
      <c r="I980" s="632"/>
      <c r="J980" s="634"/>
      <c r="K980" s="634"/>
      <c r="L980" s="629"/>
      <c r="M980" s="629"/>
      <c r="N980" s="631"/>
      <c r="O980" s="629"/>
    </row>
    <row r="981" spans="1:15" x14ac:dyDescent="0.2">
      <c r="A981" s="629"/>
      <c r="B981" s="629"/>
      <c r="C981" s="629"/>
      <c r="D981" s="629"/>
      <c r="E981" s="629"/>
      <c r="F981" s="629"/>
      <c r="G981" s="629"/>
      <c r="H981" s="631"/>
      <c r="I981" s="632"/>
      <c r="J981" s="634"/>
      <c r="K981" s="634"/>
      <c r="L981" s="629"/>
      <c r="M981" s="629"/>
      <c r="N981" s="631"/>
      <c r="O981" s="629"/>
    </row>
    <row r="982" spans="1:15" x14ac:dyDescent="0.2">
      <c r="A982" s="629"/>
      <c r="B982" s="629"/>
      <c r="C982" s="629"/>
      <c r="D982" s="629"/>
      <c r="E982" s="629"/>
      <c r="F982" s="629"/>
      <c r="G982" s="629"/>
      <c r="H982" s="631"/>
      <c r="I982" s="632"/>
      <c r="J982" s="634"/>
      <c r="K982" s="634"/>
      <c r="L982" s="629"/>
      <c r="M982" s="629"/>
      <c r="N982" s="631"/>
      <c r="O982" s="629"/>
    </row>
    <row r="983" spans="1:15" x14ac:dyDescent="0.2">
      <c r="A983" s="629"/>
      <c r="B983" s="629"/>
      <c r="C983" s="629"/>
      <c r="D983" s="629"/>
      <c r="E983" s="629"/>
      <c r="F983" s="629"/>
      <c r="G983" s="629"/>
      <c r="H983" s="631"/>
      <c r="I983" s="632"/>
      <c r="J983" s="634"/>
      <c r="K983" s="634"/>
      <c r="L983" s="629"/>
      <c r="M983" s="629"/>
      <c r="N983" s="631"/>
      <c r="O983" s="629"/>
    </row>
    <row r="984" spans="1:15" x14ac:dyDescent="0.2">
      <c r="A984" s="629"/>
      <c r="B984" s="629"/>
      <c r="C984" s="629"/>
      <c r="D984" s="629"/>
      <c r="E984" s="629"/>
      <c r="F984" s="629"/>
      <c r="G984" s="629"/>
      <c r="H984" s="631"/>
      <c r="I984" s="632"/>
      <c r="J984" s="634"/>
      <c r="K984" s="634"/>
      <c r="L984" s="629"/>
      <c r="M984" s="629"/>
      <c r="N984" s="631"/>
      <c r="O984" s="629"/>
    </row>
    <row r="985" spans="1:15" x14ac:dyDescent="0.2">
      <c r="A985" s="629"/>
      <c r="B985" s="629"/>
      <c r="C985" s="629"/>
      <c r="D985" s="629"/>
      <c r="E985" s="629"/>
      <c r="F985" s="629"/>
      <c r="G985" s="629"/>
      <c r="H985" s="631"/>
      <c r="I985" s="632"/>
      <c r="J985" s="634"/>
      <c r="K985" s="634"/>
      <c r="L985" s="629"/>
      <c r="M985" s="629"/>
      <c r="N985" s="631"/>
      <c r="O985" s="629"/>
    </row>
    <row r="986" spans="1:15" x14ac:dyDescent="0.2">
      <c r="A986" s="629"/>
      <c r="B986" s="629"/>
      <c r="C986" s="629"/>
      <c r="D986" s="629"/>
      <c r="E986" s="629"/>
      <c r="F986" s="629"/>
      <c r="G986" s="629"/>
      <c r="H986" s="631"/>
      <c r="I986" s="632"/>
      <c r="J986" s="634"/>
      <c r="K986" s="634"/>
      <c r="L986" s="629"/>
      <c r="M986" s="629"/>
      <c r="N986" s="631"/>
      <c r="O986" s="629"/>
    </row>
    <row r="987" spans="1:15" x14ac:dyDescent="0.2">
      <c r="A987" s="629"/>
      <c r="B987" s="629"/>
      <c r="C987" s="629"/>
      <c r="D987" s="629"/>
      <c r="E987" s="629"/>
      <c r="F987" s="629"/>
      <c r="G987" s="629"/>
      <c r="H987" s="631"/>
      <c r="I987" s="632"/>
      <c r="J987" s="634"/>
      <c r="K987" s="634"/>
      <c r="L987" s="629"/>
      <c r="M987" s="629"/>
      <c r="N987" s="631"/>
      <c r="O987" s="629"/>
    </row>
    <row r="988" spans="1:15" x14ac:dyDescent="0.2">
      <c r="A988" s="629"/>
      <c r="B988" s="629"/>
      <c r="C988" s="629"/>
      <c r="D988" s="629"/>
      <c r="E988" s="629"/>
      <c r="F988" s="629"/>
      <c r="G988" s="629"/>
      <c r="H988" s="631"/>
      <c r="I988" s="632"/>
      <c r="J988" s="634"/>
      <c r="K988" s="634"/>
      <c r="L988" s="629"/>
      <c r="M988" s="629"/>
      <c r="N988" s="631"/>
      <c r="O988" s="629"/>
    </row>
    <row r="989" spans="1:15" x14ac:dyDescent="0.2">
      <c r="A989" s="629"/>
      <c r="B989" s="629"/>
      <c r="C989" s="629"/>
      <c r="D989" s="629"/>
      <c r="E989" s="629"/>
      <c r="F989" s="629"/>
      <c r="G989" s="629"/>
      <c r="H989" s="631"/>
      <c r="I989" s="632"/>
      <c r="J989" s="634"/>
      <c r="K989" s="634"/>
      <c r="L989" s="629"/>
      <c r="M989" s="629"/>
      <c r="N989" s="631"/>
      <c r="O989" s="629"/>
    </row>
    <row r="990" spans="1:15" x14ac:dyDescent="0.2">
      <c r="A990" s="629"/>
      <c r="B990" s="629"/>
      <c r="C990" s="629"/>
      <c r="D990" s="629"/>
      <c r="E990" s="629"/>
      <c r="F990" s="629"/>
      <c r="G990" s="629"/>
      <c r="H990" s="631"/>
      <c r="I990" s="632"/>
      <c r="J990" s="634"/>
      <c r="K990" s="634"/>
      <c r="L990" s="629"/>
      <c r="M990" s="629"/>
      <c r="N990" s="631"/>
      <c r="O990" s="629"/>
    </row>
    <row r="991" spans="1:15" x14ac:dyDescent="0.2">
      <c r="A991" s="629"/>
      <c r="B991" s="629"/>
      <c r="C991" s="629"/>
      <c r="D991" s="629"/>
      <c r="E991" s="629"/>
      <c r="F991" s="629"/>
      <c r="G991" s="629"/>
      <c r="H991" s="631"/>
      <c r="I991" s="632"/>
      <c r="J991" s="634"/>
      <c r="K991" s="634"/>
      <c r="L991" s="629"/>
      <c r="M991" s="629"/>
      <c r="N991" s="631"/>
      <c r="O991" s="629"/>
    </row>
    <row r="992" spans="1:15" x14ac:dyDescent="0.2">
      <c r="A992" s="629"/>
      <c r="B992" s="629"/>
      <c r="C992" s="629"/>
      <c r="D992" s="629"/>
      <c r="E992" s="629"/>
      <c r="F992" s="629"/>
      <c r="G992" s="629"/>
      <c r="H992" s="631"/>
      <c r="I992" s="632"/>
      <c r="J992" s="634"/>
      <c r="K992" s="634"/>
      <c r="L992" s="629"/>
      <c r="M992" s="629"/>
      <c r="N992" s="631"/>
      <c r="O992" s="629"/>
    </row>
    <row r="993" spans="1:15" x14ac:dyDescent="0.2">
      <c r="A993" s="629"/>
      <c r="B993" s="629"/>
      <c r="C993" s="629"/>
      <c r="D993" s="629"/>
      <c r="E993" s="629"/>
      <c r="F993" s="629"/>
      <c r="G993" s="629"/>
      <c r="H993" s="631"/>
      <c r="I993" s="632"/>
      <c r="J993" s="634"/>
      <c r="K993" s="634"/>
      <c r="L993" s="629"/>
      <c r="M993" s="629"/>
      <c r="N993" s="631"/>
      <c r="O993" s="629"/>
    </row>
    <row r="994" spans="1:15" x14ac:dyDescent="0.2">
      <c r="A994" s="629"/>
      <c r="B994" s="629"/>
      <c r="C994" s="629"/>
      <c r="D994" s="629"/>
      <c r="E994" s="629"/>
      <c r="F994" s="629"/>
      <c r="G994" s="629"/>
      <c r="H994" s="631"/>
      <c r="I994" s="632"/>
      <c r="J994" s="634"/>
      <c r="K994" s="634"/>
      <c r="L994" s="629"/>
      <c r="M994" s="629"/>
      <c r="N994" s="631"/>
      <c r="O994" s="629"/>
    </row>
    <row r="995" spans="1:15" x14ac:dyDescent="0.2">
      <c r="A995" s="629"/>
      <c r="B995" s="629"/>
      <c r="C995" s="629"/>
      <c r="D995" s="629"/>
      <c r="E995" s="629"/>
      <c r="F995" s="629"/>
      <c r="G995" s="629"/>
      <c r="H995" s="631"/>
      <c r="I995" s="632"/>
      <c r="J995" s="634"/>
      <c r="K995" s="634"/>
      <c r="L995" s="629"/>
      <c r="M995" s="629"/>
      <c r="N995" s="631"/>
      <c r="O995" s="629"/>
    </row>
    <row r="996" spans="1:15" x14ac:dyDescent="0.2">
      <c r="A996" s="629"/>
      <c r="B996" s="629"/>
      <c r="C996" s="629"/>
      <c r="D996" s="629"/>
      <c r="E996" s="629"/>
      <c r="F996" s="629"/>
      <c r="G996" s="629"/>
      <c r="H996" s="631"/>
      <c r="I996" s="632"/>
      <c r="J996" s="634"/>
      <c r="K996" s="634"/>
      <c r="L996" s="629"/>
      <c r="M996" s="629"/>
      <c r="N996" s="631"/>
      <c r="O996" s="629"/>
    </row>
    <row r="997" spans="1:15" x14ac:dyDescent="0.2">
      <c r="A997" s="629"/>
      <c r="B997" s="629"/>
      <c r="C997" s="629"/>
      <c r="D997" s="629"/>
      <c r="E997" s="629"/>
      <c r="F997" s="629"/>
      <c r="G997" s="629"/>
      <c r="H997" s="631"/>
      <c r="I997" s="632"/>
      <c r="J997" s="634"/>
      <c r="K997" s="634"/>
      <c r="L997" s="629"/>
      <c r="M997" s="629"/>
      <c r="N997" s="631"/>
      <c r="O997" s="629"/>
    </row>
    <row r="998" spans="1:15" x14ac:dyDescent="0.2">
      <c r="A998" s="629"/>
      <c r="B998" s="629"/>
      <c r="C998" s="629"/>
      <c r="D998" s="629"/>
      <c r="E998" s="629"/>
      <c r="F998" s="629"/>
      <c r="G998" s="629"/>
      <c r="H998" s="631"/>
      <c r="I998" s="632"/>
      <c r="J998" s="634"/>
      <c r="K998" s="634"/>
      <c r="L998" s="629"/>
      <c r="M998" s="629"/>
      <c r="N998" s="631"/>
      <c r="O998" s="629"/>
    </row>
    <row r="999" spans="1:15" x14ac:dyDescent="0.2">
      <c r="A999" s="629"/>
      <c r="B999" s="629"/>
      <c r="C999" s="629"/>
      <c r="D999" s="629"/>
      <c r="E999" s="629"/>
      <c r="F999" s="629"/>
      <c r="G999" s="629"/>
      <c r="H999" s="631"/>
      <c r="I999" s="632"/>
      <c r="J999" s="634"/>
      <c r="K999" s="634"/>
      <c r="L999" s="629"/>
      <c r="M999" s="629"/>
      <c r="N999" s="631"/>
      <c r="O999" s="629"/>
    </row>
    <row r="1000" spans="1:15" x14ac:dyDescent="0.2">
      <c r="A1000" s="629"/>
      <c r="B1000" s="629"/>
      <c r="C1000" s="629"/>
      <c r="D1000" s="629"/>
      <c r="E1000" s="629"/>
      <c r="F1000" s="629"/>
      <c r="G1000" s="629"/>
      <c r="H1000" s="631"/>
      <c r="I1000" s="632"/>
      <c r="J1000" s="634"/>
      <c r="K1000" s="634"/>
      <c r="L1000" s="629"/>
      <c r="M1000" s="629"/>
      <c r="N1000" s="631"/>
      <c r="O1000" s="629"/>
    </row>
    <row r="1001" spans="1:15" x14ac:dyDescent="0.2">
      <c r="A1001" s="629"/>
      <c r="B1001" s="629"/>
      <c r="C1001" s="629"/>
      <c r="D1001" s="629"/>
      <c r="E1001" s="629"/>
      <c r="F1001" s="629"/>
      <c r="G1001" s="629"/>
      <c r="H1001" s="631"/>
      <c r="I1001" s="632"/>
      <c r="J1001" s="634"/>
      <c r="K1001" s="634"/>
      <c r="L1001" s="629"/>
      <c r="M1001" s="629"/>
      <c r="N1001" s="631"/>
      <c r="O1001" s="629"/>
    </row>
    <row r="1002" spans="1:15" x14ac:dyDescent="0.2">
      <c r="A1002" s="629"/>
      <c r="B1002" s="629"/>
      <c r="C1002" s="629"/>
      <c r="D1002" s="629"/>
      <c r="E1002" s="629"/>
      <c r="F1002" s="629"/>
      <c r="G1002" s="629"/>
      <c r="H1002" s="631"/>
      <c r="I1002" s="632"/>
      <c r="J1002" s="634"/>
      <c r="K1002" s="634"/>
      <c r="L1002" s="629"/>
      <c r="M1002" s="629"/>
      <c r="N1002" s="631"/>
      <c r="O1002" s="629"/>
    </row>
    <row r="1003" spans="1:15" x14ac:dyDescent="0.2">
      <c r="A1003" s="629"/>
      <c r="B1003" s="629"/>
      <c r="C1003" s="629"/>
      <c r="D1003" s="629"/>
      <c r="E1003" s="629"/>
      <c r="F1003" s="629"/>
      <c r="G1003" s="629"/>
      <c r="H1003" s="631"/>
      <c r="I1003" s="632"/>
      <c r="J1003" s="634"/>
      <c r="K1003" s="634"/>
      <c r="L1003" s="629"/>
      <c r="M1003" s="629"/>
      <c r="N1003" s="631"/>
      <c r="O1003" s="629"/>
    </row>
    <row r="1004" spans="1:15" x14ac:dyDescent="0.2">
      <c r="A1004" s="629"/>
      <c r="B1004" s="629"/>
      <c r="C1004" s="629"/>
      <c r="D1004" s="629"/>
      <c r="E1004" s="629"/>
      <c r="F1004" s="629"/>
      <c r="G1004" s="629"/>
      <c r="H1004" s="631"/>
      <c r="I1004" s="632"/>
      <c r="J1004" s="634"/>
      <c r="K1004" s="634"/>
      <c r="L1004" s="629"/>
      <c r="M1004" s="629"/>
      <c r="N1004" s="631"/>
      <c r="O1004" s="629"/>
    </row>
    <row r="1005" spans="1:15" x14ac:dyDescent="0.2">
      <c r="A1005" s="629"/>
      <c r="B1005" s="629"/>
      <c r="C1005" s="629"/>
      <c r="D1005" s="629"/>
      <c r="E1005" s="629"/>
      <c r="F1005" s="629"/>
      <c r="G1005" s="629"/>
      <c r="H1005" s="631"/>
      <c r="I1005" s="632"/>
      <c r="J1005" s="634"/>
      <c r="K1005" s="634"/>
      <c r="L1005" s="629"/>
      <c r="M1005" s="629"/>
      <c r="N1005" s="631"/>
      <c r="O1005" s="629"/>
    </row>
    <row r="1006" spans="1:15" x14ac:dyDescent="0.2">
      <c r="A1006" s="629"/>
      <c r="B1006" s="629"/>
      <c r="C1006" s="629"/>
      <c r="D1006" s="629"/>
      <c r="E1006" s="629"/>
      <c r="F1006" s="629"/>
      <c r="G1006" s="629"/>
      <c r="H1006" s="631"/>
      <c r="I1006" s="632"/>
      <c r="J1006" s="634"/>
      <c r="K1006" s="634"/>
      <c r="L1006" s="629"/>
      <c r="M1006" s="629"/>
      <c r="N1006" s="631"/>
      <c r="O1006" s="629"/>
    </row>
    <row r="1007" spans="1:15" x14ac:dyDescent="0.2">
      <c r="A1007" s="629"/>
      <c r="B1007" s="629"/>
      <c r="C1007" s="629"/>
      <c r="D1007" s="629"/>
      <c r="E1007" s="629"/>
      <c r="F1007" s="629"/>
      <c r="G1007" s="629"/>
      <c r="H1007" s="631"/>
      <c r="I1007" s="632"/>
      <c r="J1007" s="634"/>
      <c r="K1007" s="634"/>
      <c r="L1007" s="629"/>
      <c r="M1007" s="629"/>
      <c r="N1007" s="631"/>
      <c r="O1007" s="629"/>
    </row>
    <row r="1008" spans="1:15" x14ac:dyDescent="0.2">
      <c r="A1008" s="629"/>
      <c r="B1008" s="629"/>
      <c r="C1008" s="629"/>
      <c r="D1008" s="629"/>
      <c r="E1008" s="629"/>
      <c r="F1008" s="629"/>
      <c r="G1008" s="629"/>
      <c r="H1008" s="631"/>
      <c r="I1008" s="632"/>
      <c r="J1008" s="634"/>
      <c r="K1008" s="634"/>
      <c r="L1008" s="629"/>
      <c r="M1008" s="629"/>
      <c r="N1008" s="631"/>
      <c r="O1008" s="629"/>
    </row>
    <row r="1009" spans="1:15" x14ac:dyDescent="0.2">
      <c r="A1009" s="629"/>
      <c r="B1009" s="629"/>
      <c r="C1009" s="629"/>
      <c r="D1009" s="629"/>
      <c r="E1009" s="629"/>
      <c r="F1009" s="629"/>
      <c r="G1009" s="629"/>
      <c r="H1009" s="631"/>
      <c r="I1009" s="632"/>
      <c r="J1009" s="634"/>
      <c r="K1009" s="634"/>
      <c r="L1009" s="629"/>
      <c r="M1009" s="629"/>
      <c r="N1009" s="631"/>
      <c r="O1009" s="629"/>
    </row>
    <row r="1010" spans="1:15" x14ac:dyDescent="0.2">
      <c r="A1010" s="629"/>
      <c r="B1010" s="629"/>
      <c r="C1010" s="629"/>
      <c r="D1010" s="629"/>
      <c r="E1010" s="629"/>
      <c r="F1010" s="629"/>
      <c r="G1010" s="629"/>
      <c r="H1010" s="631"/>
      <c r="I1010" s="632"/>
      <c r="J1010" s="634"/>
      <c r="K1010" s="634"/>
      <c r="L1010" s="629"/>
      <c r="M1010" s="629"/>
      <c r="N1010" s="631"/>
      <c r="O1010" s="629"/>
    </row>
    <row r="1011" spans="1:15" x14ac:dyDescent="0.2">
      <c r="A1011" s="629"/>
      <c r="B1011" s="629"/>
      <c r="C1011" s="629"/>
      <c r="D1011" s="629"/>
      <c r="E1011" s="629"/>
      <c r="F1011" s="629"/>
      <c r="G1011" s="629"/>
      <c r="H1011" s="631"/>
      <c r="I1011" s="632"/>
      <c r="J1011" s="634"/>
      <c r="K1011" s="634"/>
      <c r="L1011" s="629"/>
      <c r="M1011" s="629"/>
      <c r="N1011" s="631"/>
      <c r="O1011" s="629"/>
    </row>
    <row r="1012" spans="1:15" x14ac:dyDescent="0.2">
      <c r="A1012" s="629"/>
      <c r="B1012" s="629"/>
      <c r="C1012" s="629"/>
      <c r="D1012" s="629"/>
      <c r="E1012" s="629"/>
      <c r="F1012" s="629"/>
      <c r="G1012" s="629"/>
      <c r="H1012" s="631"/>
      <c r="I1012" s="632"/>
      <c r="J1012" s="634"/>
      <c r="K1012" s="634"/>
      <c r="L1012" s="629"/>
      <c r="M1012" s="629"/>
      <c r="N1012" s="631"/>
      <c r="O1012" s="629"/>
    </row>
    <row r="1013" spans="1:15" x14ac:dyDescent="0.2">
      <c r="A1013" s="629"/>
      <c r="B1013" s="629"/>
      <c r="C1013" s="629"/>
      <c r="D1013" s="629"/>
      <c r="E1013" s="629"/>
      <c r="F1013" s="629"/>
      <c r="G1013" s="629"/>
      <c r="H1013" s="631"/>
      <c r="I1013" s="632"/>
      <c r="J1013" s="634"/>
      <c r="K1013" s="634"/>
      <c r="L1013" s="629"/>
      <c r="M1013" s="629"/>
      <c r="N1013" s="631"/>
      <c r="O1013" s="629"/>
    </row>
    <row r="1014" spans="1:15" x14ac:dyDescent="0.2">
      <c r="A1014" s="629"/>
      <c r="B1014" s="629"/>
      <c r="C1014" s="629"/>
      <c r="D1014" s="629"/>
      <c r="E1014" s="629"/>
      <c r="F1014" s="629"/>
      <c r="G1014" s="629"/>
      <c r="H1014" s="631"/>
      <c r="I1014" s="632"/>
      <c r="J1014" s="634"/>
      <c r="K1014" s="634"/>
      <c r="L1014" s="629"/>
      <c r="M1014" s="629"/>
      <c r="N1014" s="631"/>
      <c r="O1014" s="629"/>
    </row>
    <row r="1015" spans="1:15" x14ac:dyDescent="0.2">
      <c r="A1015" s="629"/>
      <c r="B1015" s="629"/>
      <c r="C1015" s="629"/>
      <c r="D1015" s="629"/>
      <c r="E1015" s="629"/>
      <c r="F1015" s="629"/>
      <c r="G1015" s="629"/>
      <c r="H1015" s="631"/>
      <c r="I1015" s="632"/>
      <c r="J1015" s="634"/>
      <c r="K1015" s="634"/>
      <c r="L1015" s="629"/>
      <c r="M1015" s="629"/>
      <c r="N1015" s="631"/>
      <c r="O1015" s="629"/>
    </row>
    <row r="1016" spans="1:15" x14ac:dyDescent="0.2">
      <c r="A1016" s="629"/>
      <c r="B1016" s="629"/>
      <c r="C1016" s="629"/>
      <c r="D1016" s="629"/>
      <c r="E1016" s="629"/>
      <c r="F1016" s="629"/>
      <c r="G1016" s="629"/>
      <c r="H1016" s="631"/>
      <c r="I1016" s="632"/>
      <c r="J1016" s="634"/>
      <c r="K1016" s="634"/>
      <c r="L1016" s="629"/>
      <c r="M1016" s="629"/>
      <c r="N1016" s="631"/>
      <c r="O1016" s="629"/>
    </row>
    <row r="1017" spans="1:15" x14ac:dyDescent="0.2">
      <c r="A1017" s="629"/>
      <c r="B1017" s="629"/>
      <c r="C1017" s="629"/>
      <c r="D1017" s="629"/>
      <c r="E1017" s="629"/>
      <c r="F1017" s="629"/>
      <c r="G1017" s="629"/>
      <c r="H1017" s="631"/>
      <c r="I1017" s="632"/>
      <c r="J1017" s="634"/>
      <c r="K1017" s="634"/>
      <c r="L1017" s="629"/>
      <c r="M1017" s="629"/>
      <c r="N1017" s="631"/>
      <c r="O1017" s="629"/>
    </row>
    <row r="1018" spans="1:15" x14ac:dyDescent="0.2">
      <c r="A1018" s="629"/>
      <c r="B1018" s="629"/>
      <c r="C1018" s="629"/>
      <c r="D1018" s="629"/>
      <c r="E1018" s="629"/>
      <c r="F1018" s="629"/>
      <c r="G1018" s="629"/>
      <c r="H1018" s="631"/>
      <c r="I1018" s="632"/>
      <c r="J1018" s="634"/>
      <c r="K1018" s="634"/>
      <c r="L1018" s="629"/>
      <c r="M1018" s="629"/>
      <c r="N1018" s="631"/>
      <c r="O1018" s="629"/>
    </row>
    <row r="1019" spans="1:15" x14ac:dyDescent="0.2">
      <c r="A1019" s="629"/>
      <c r="B1019" s="629"/>
      <c r="C1019" s="629"/>
      <c r="D1019" s="629"/>
      <c r="E1019" s="629"/>
      <c r="F1019" s="629"/>
      <c r="G1019" s="629"/>
      <c r="H1019" s="631"/>
      <c r="I1019" s="632"/>
      <c r="J1019" s="634"/>
      <c r="K1019" s="634"/>
      <c r="L1019" s="629"/>
      <c r="M1019" s="629"/>
      <c r="N1019" s="631"/>
      <c r="O1019" s="629"/>
    </row>
    <row r="1020" spans="1:15" x14ac:dyDescent="0.2">
      <c r="A1020" s="629"/>
      <c r="B1020" s="629"/>
      <c r="C1020" s="629"/>
      <c r="D1020" s="629"/>
      <c r="E1020" s="629"/>
      <c r="F1020" s="629"/>
      <c r="G1020" s="629"/>
      <c r="H1020" s="631"/>
      <c r="I1020" s="632"/>
      <c r="J1020" s="634"/>
      <c r="K1020" s="634"/>
      <c r="L1020" s="629"/>
      <c r="M1020" s="629"/>
      <c r="N1020" s="631"/>
      <c r="O1020" s="629"/>
    </row>
    <row r="1021" spans="1:15" x14ac:dyDescent="0.2">
      <c r="A1021" s="629"/>
      <c r="B1021" s="629"/>
      <c r="C1021" s="629"/>
      <c r="D1021" s="629"/>
      <c r="E1021" s="629"/>
      <c r="F1021" s="629"/>
      <c r="G1021" s="629"/>
      <c r="H1021" s="631"/>
      <c r="I1021" s="632"/>
      <c r="J1021" s="634"/>
      <c r="K1021" s="634"/>
      <c r="L1021" s="629"/>
      <c r="M1021" s="629"/>
      <c r="N1021" s="631"/>
      <c r="O1021" s="629"/>
    </row>
    <row r="1022" spans="1:15" x14ac:dyDescent="0.2">
      <c r="A1022" s="629"/>
      <c r="B1022" s="629"/>
      <c r="C1022" s="629"/>
      <c r="D1022" s="629"/>
      <c r="E1022" s="629"/>
      <c r="F1022" s="629"/>
      <c r="G1022" s="629"/>
      <c r="H1022" s="631"/>
      <c r="I1022" s="632"/>
      <c r="J1022" s="634"/>
      <c r="K1022" s="634"/>
      <c r="L1022" s="629"/>
      <c r="M1022" s="629"/>
      <c r="N1022" s="631"/>
      <c r="O1022" s="629"/>
    </row>
    <row r="1023" spans="1:15" x14ac:dyDescent="0.2">
      <c r="A1023" s="629"/>
      <c r="B1023" s="629"/>
      <c r="C1023" s="629"/>
      <c r="D1023" s="629"/>
      <c r="E1023" s="629"/>
      <c r="F1023" s="629"/>
      <c r="G1023" s="629"/>
      <c r="H1023" s="631"/>
      <c r="I1023" s="632"/>
      <c r="J1023" s="634"/>
      <c r="K1023" s="634"/>
      <c r="L1023" s="629"/>
      <c r="M1023" s="629"/>
      <c r="N1023" s="631"/>
      <c r="O1023" s="629"/>
    </row>
    <row r="1024" spans="1:15" x14ac:dyDescent="0.2">
      <c r="A1024" s="629"/>
      <c r="B1024" s="629"/>
      <c r="C1024" s="629"/>
      <c r="D1024" s="629"/>
      <c r="E1024" s="629"/>
      <c r="F1024" s="629"/>
      <c r="G1024" s="629"/>
      <c r="H1024" s="631"/>
      <c r="I1024" s="632"/>
      <c r="J1024" s="634"/>
      <c r="K1024" s="634"/>
      <c r="L1024" s="629"/>
      <c r="M1024" s="629"/>
      <c r="N1024" s="631"/>
      <c r="O1024" s="629"/>
    </row>
    <row r="1025" spans="1:15" x14ac:dyDescent="0.2">
      <c r="A1025" s="629"/>
      <c r="B1025" s="629"/>
      <c r="C1025" s="629"/>
      <c r="D1025" s="629"/>
      <c r="E1025" s="629"/>
      <c r="F1025" s="629"/>
      <c r="G1025" s="629"/>
      <c r="H1025" s="631"/>
      <c r="I1025" s="632"/>
      <c r="J1025" s="634"/>
      <c r="K1025" s="634"/>
      <c r="L1025" s="629"/>
      <c r="M1025" s="629"/>
      <c r="N1025" s="631"/>
      <c r="O1025" s="629"/>
    </row>
    <row r="1026" spans="1:15" x14ac:dyDescent="0.2">
      <c r="A1026" s="629"/>
      <c r="B1026" s="629"/>
      <c r="C1026" s="629"/>
      <c r="D1026" s="629"/>
      <c r="E1026" s="629"/>
      <c r="F1026" s="629"/>
      <c r="G1026" s="629"/>
      <c r="H1026" s="631"/>
      <c r="I1026" s="632"/>
      <c r="J1026" s="634"/>
      <c r="K1026" s="634"/>
      <c r="L1026" s="629"/>
      <c r="M1026" s="629"/>
      <c r="N1026" s="631"/>
      <c r="O1026" s="629"/>
    </row>
    <row r="1027" spans="1:15" x14ac:dyDescent="0.2">
      <c r="A1027" s="629"/>
      <c r="B1027" s="629"/>
      <c r="C1027" s="629"/>
      <c r="D1027" s="629"/>
      <c r="E1027" s="629"/>
      <c r="F1027" s="629"/>
      <c r="G1027" s="629"/>
      <c r="H1027" s="631"/>
      <c r="I1027" s="632"/>
      <c r="J1027" s="634"/>
      <c r="K1027" s="634"/>
      <c r="L1027" s="629"/>
      <c r="M1027" s="629"/>
      <c r="N1027" s="631"/>
      <c r="O1027" s="629"/>
    </row>
    <row r="1028" spans="1:15" x14ac:dyDescent="0.2">
      <c r="A1028" s="629"/>
      <c r="B1028" s="629"/>
      <c r="C1028" s="629"/>
      <c r="D1028" s="629"/>
      <c r="E1028" s="629"/>
      <c r="F1028" s="629"/>
      <c r="G1028" s="629"/>
      <c r="H1028" s="631"/>
      <c r="I1028" s="632"/>
      <c r="J1028" s="634"/>
      <c r="K1028" s="634"/>
      <c r="L1028" s="629"/>
      <c r="M1028" s="629"/>
      <c r="N1028" s="631"/>
      <c r="O1028" s="629"/>
    </row>
    <row r="1029" spans="1:15" x14ac:dyDescent="0.2">
      <c r="A1029" s="629"/>
      <c r="B1029" s="629"/>
      <c r="C1029" s="629"/>
      <c r="D1029" s="629"/>
      <c r="E1029" s="629"/>
      <c r="F1029" s="629"/>
      <c r="G1029" s="629"/>
      <c r="H1029" s="631"/>
      <c r="I1029" s="632"/>
      <c r="J1029" s="634"/>
      <c r="K1029" s="634"/>
      <c r="L1029" s="629"/>
      <c r="M1029" s="629"/>
      <c r="N1029" s="631"/>
      <c r="O1029" s="629"/>
    </row>
    <row r="1030" spans="1:15" x14ac:dyDescent="0.2">
      <c r="A1030" s="629"/>
      <c r="B1030" s="629"/>
      <c r="C1030" s="629"/>
      <c r="D1030" s="629"/>
      <c r="E1030" s="629"/>
      <c r="F1030" s="629"/>
      <c r="G1030" s="629"/>
      <c r="H1030" s="631"/>
      <c r="I1030" s="632"/>
      <c r="J1030" s="634"/>
      <c r="K1030" s="634"/>
      <c r="L1030" s="629"/>
      <c r="M1030" s="629"/>
      <c r="N1030" s="631"/>
      <c r="O1030" s="629"/>
    </row>
    <row r="1031" spans="1:15" x14ac:dyDescent="0.2">
      <c r="A1031" s="629"/>
      <c r="B1031" s="629"/>
      <c r="C1031" s="629"/>
      <c r="D1031" s="629"/>
      <c r="E1031" s="629"/>
      <c r="F1031" s="629"/>
      <c r="G1031" s="629"/>
      <c r="H1031" s="631"/>
      <c r="I1031" s="632"/>
      <c r="J1031" s="634"/>
      <c r="K1031" s="634"/>
      <c r="L1031" s="629"/>
      <c r="M1031" s="629"/>
      <c r="N1031" s="631"/>
      <c r="O1031" s="629"/>
    </row>
    <row r="1032" spans="1:15" x14ac:dyDescent="0.2">
      <c r="A1032" s="629"/>
      <c r="B1032" s="629"/>
      <c r="C1032" s="629"/>
      <c r="D1032" s="629"/>
      <c r="E1032" s="629"/>
      <c r="F1032" s="629"/>
      <c r="G1032" s="629"/>
      <c r="H1032" s="631"/>
      <c r="I1032" s="632"/>
      <c r="J1032" s="634"/>
      <c r="K1032" s="634"/>
      <c r="L1032" s="629"/>
      <c r="M1032" s="629"/>
      <c r="N1032" s="631"/>
      <c r="O1032" s="629"/>
    </row>
    <row r="1033" spans="1:15" x14ac:dyDescent="0.2">
      <c r="A1033" s="629"/>
      <c r="B1033" s="629"/>
      <c r="C1033" s="629"/>
      <c r="D1033" s="629"/>
      <c r="E1033" s="629"/>
      <c r="F1033" s="629"/>
      <c r="G1033" s="629"/>
      <c r="H1033" s="631"/>
      <c r="I1033" s="632"/>
      <c r="J1033" s="634"/>
      <c r="K1033" s="634"/>
      <c r="L1033" s="629"/>
      <c r="M1033" s="629"/>
      <c r="N1033" s="631"/>
      <c r="O1033" s="629"/>
    </row>
    <row r="1034" spans="1:15" x14ac:dyDescent="0.2">
      <c r="A1034" s="629"/>
      <c r="B1034" s="629"/>
      <c r="C1034" s="629"/>
      <c r="D1034" s="629"/>
      <c r="E1034" s="629"/>
      <c r="F1034" s="629"/>
      <c r="G1034" s="629"/>
      <c r="H1034" s="631"/>
      <c r="I1034" s="632"/>
      <c r="J1034" s="634"/>
      <c r="K1034" s="634"/>
      <c r="L1034" s="629"/>
      <c r="M1034" s="629"/>
      <c r="N1034" s="631"/>
      <c r="O1034" s="629"/>
    </row>
    <row r="1035" spans="1:15" x14ac:dyDescent="0.2">
      <c r="A1035" s="629"/>
      <c r="B1035" s="629"/>
      <c r="C1035" s="629"/>
      <c r="D1035" s="629"/>
      <c r="E1035" s="629"/>
      <c r="F1035" s="629"/>
      <c r="G1035" s="629"/>
      <c r="H1035" s="631"/>
      <c r="I1035" s="632"/>
      <c r="J1035" s="634"/>
      <c r="K1035" s="634"/>
      <c r="L1035" s="629"/>
      <c r="M1035" s="629"/>
      <c r="N1035" s="631"/>
      <c r="O1035" s="629"/>
    </row>
    <row r="1036" spans="1:15" x14ac:dyDescent="0.2">
      <c r="A1036" s="629"/>
      <c r="B1036" s="629"/>
      <c r="C1036" s="629"/>
      <c r="D1036" s="629"/>
      <c r="E1036" s="629"/>
      <c r="F1036" s="629"/>
      <c r="G1036" s="629"/>
      <c r="H1036" s="631"/>
      <c r="I1036" s="632"/>
      <c r="J1036" s="634"/>
      <c r="K1036" s="634"/>
      <c r="L1036" s="629"/>
      <c r="M1036" s="629"/>
      <c r="N1036" s="631"/>
      <c r="O1036" s="629"/>
    </row>
    <row r="1037" spans="1:15" x14ac:dyDescent="0.2">
      <c r="A1037" s="629"/>
      <c r="B1037" s="629"/>
      <c r="C1037" s="629"/>
      <c r="D1037" s="629"/>
      <c r="E1037" s="629"/>
      <c r="F1037" s="629"/>
      <c r="G1037" s="629"/>
      <c r="H1037" s="631"/>
      <c r="I1037" s="632"/>
      <c r="J1037" s="634"/>
      <c r="K1037" s="634"/>
      <c r="L1037" s="629"/>
      <c r="M1037" s="629"/>
      <c r="N1037" s="631"/>
      <c r="O1037" s="629"/>
    </row>
    <row r="1038" spans="1:15" x14ac:dyDescent="0.2">
      <c r="A1038" s="629"/>
      <c r="B1038" s="629"/>
      <c r="C1038" s="629"/>
      <c r="D1038" s="629"/>
      <c r="E1038" s="629"/>
      <c r="F1038" s="629"/>
      <c r="G1038" s="629"/>
      <c r="H1038" s="631"/>
      <c r="I1038" s="632"/>
      <c r="J1038" s="634"/>
      <c r="K1038" s="634"/>
      <c r="L1038" s="629"/>
      <c r="M1038" s="629"/>
      <c r="N1038" s="631"/>
      <c r="O1038" s="629"/>
    </row>
    <row r="1039" spans="1:15" x14ac:dyDescent="0.2">
      <c r="A1039" s="629"/>
      <c r="B1039" s="629"/>
      <c r="C1039" s="629"/>
      <c r="D1039" s="629"/>
      <c r="E1039" s="629"/>
      <c r="F1039" s="629"/>
      <c r="G1039" s="629"/>
      <c r="H1039" s="631"/>
      <c r="I1039" s="632"/>
      <c r="J1039" s="634"/>
      <c r="K1039" s="634"/>
      <c r="L1039" s="629"/>
      <c r="M1039" s="629"/>
      <c r="N1039" s="631"/>
      <c r="O1039" s="629"/>
    </row>
    <row r="1040" spans="1:15" x14ac:dyDescent="0.2">
      <c r="A1040" s="629"/>
      <c r="B1040" s="629"/>
      <c r="C1040" s="629"/>
      <c r="D1040" s="629"/>
      <c r="E1040" s="629"/>
      <c r="F1040" s="629"/>
      <c r="G1040" s="629"/>
      <c r="H1040" s="631"/>
      <c r="I1040" s="632"/>
      <c r="J1040" s="634"/>
      <c r="K1040" s="634"/>
      <c r="L1040" s="629"/>
      <c r="M1040" s="629"/>
      <c r="N1040" s="631"/>
      <c r="O1040" s="629"/>
    </row>
    <row r="1041" spans="1:15" x14ac:dyDescent="0.2">
      <c r="A1041" s="629"/>
      <c r="B1041" s="629"/>
      <c r="C1041" s="629"/>
      <c r="D1041" s="629"/>
      <c r="E1041" s="629"/>
      <c r="F1041" s="629"/>
      <c r="G1041" s="629"/>
      <c r="H1041" s="631"/>
      <c r="I1041" s="632"/>
      <c r="J1041" s="634"/>
      <c r="K1041" s="634"/>
      <c r="L1041" s="629"/>
      <c r="M1041" s="629"/>
      <c r="N1041" s="631"/>
      <c r="O1041" s="629"/>
    </row>
    <row r="1042" spans="1:15" x14ac:dyDescent="0.2">
      <c r="A1042" s="629"/>
      <c r="B1042" s="629"/>
      <c r="C1042" s="629"/>
      <c r="D1042" s="629"/>
      <c r="E1042" s="629"/>
      <c r="F1042" s="629"/>
      <c r="G1042" s="629"/>
      <c r="H1042" s="631"/>
      <c r="I1042" s="632"/>
      <c r="J1042" s="634"/>
      <c r="K1042" s="634"/>
      <c r="L1042" s="629"/>
      <c r="M1042" s="629"/>
      <c r="N1042" s="631"/>
      <c r="O1042" s="629"/>
    </row>
    <row r="1043" spans="1:15" x14ac:dyDescent="0.2">
      <c r="A1043" s="629"/>
      <c r="B1043" s="629"/>
      <c r="C1043" s="629"/>
      <c r="D1043" s="629"/>
      <c r="E1043" s="629"/>
      <c r="F1043" s="629"/>
      <c r="G1043" s="629"/>
      <c r="H1043" s="631"/>
      <c r="I1043" s="632"/>
      <c r="J1043" s="634"/>
      <c r="K1043" s="634"/>
      <c r="L1043" s="629"/>
      <c r="M1043" s="629"/>
      <c r="N1043" s="631"/>
      <c r="O1043" s="629"/>
    </row>
    <row r="1044" spans="1:15" x14ac:dyDescent="0.2">
      <c r="A1044" s="629"/>
      <c r="B1044" s="629"/>
      <c r="C1044" s="629"/>
      <c r="D1044" s="629"/>
      <c r="E1044" s="629"/>
      <c r="F1044" s="629"/>
      <c r="G1044" s="629"/>
      <c r="H1044" s="631"/>
      <c r="I1044" s="632"/>
      <c r="J1044" s="634"/>
      <c r="K1044" s="634"/>
      <c r="L1044" s="629"/>
      <c r="M1044" s="629"/>
      <c r="N1044" s="631"/>
      <c r="O1044" s="629"/>
    </row>
    <row r="1045" spans="1:15" x14ac:dyDescent="0.2">
      <c r="A1045" s="629"/>
      <c r="B1045" s="629"/>
      <c r="C1045" s="629"/>
      <c r="D1045" s="629"/>
      <c r="E1045" s="629"/>
      <c r="F1045" s="629"/>
      <c r="G1045" s="629"/>
      <c r="H1045" s="631"/>
      <c r="I1045" s="632"/>
      <c r="J1045" s="634"/>
      <c r="K1045" s="634"/>
      <c r="L1045" s="629"/>
      <c r="M1045" s="629"/>
      <c r="N1045" s="631"/>
      <c r="O1045" s="629"/>
    </row>
    <row r="1046" spans="1:15" x14ac:dyDescent="0.2">
      <c r="A1046" s="629"/>
      <c r="B1046" s="629"/>
      <c r="C1046" s="629"/>
      <c r="D1046" s="629"/>
      <c r="E1046" s="629"/>
      <c r="F1046" s="629"/>
      <c r="G1046" s="629"/>
      <c r="H1046" s="631"/>
      <c r="I1046" s="632"/>
      <c r="J1046" s="634"/>
      <c r="K1046" s="634"/>
      <c r="L1046" s="629"/>
      <c r="M1046" s="629"/>
      <c r="N1046" s="631"/>
      <c r="O1046" s="629"/>
    </row>
    <row r="1047" spans="1:15" x14ac:dyDescent="0.2">
      <c r="A1047" s="629"/>
      <c r="B1047" s="629"/>
      <c r="C1047" s="629"/>
      <c r="D1047" s="629"/>
      <c r="E1047" s="629"/>
      <c r="F1047" s="629"/>
      <c r="G1047" s="629"/>
      <c r="H1047" s="631"/>
      <c r="I1047" s="632"/>
      <c r="J1047" s="634"/>
      <c r="K1047" s="634"/>
      <c r="L1047" s="629"/>
      <c r="M1047" s="629"/>
      <c r="N1047" s="631"/>
      <c r="O1047" s="629"/>
    </row>
    <row r="1048" spans="1:15" x14ac:dyDescent="0.2">
      <c r="A1048" s="629"/>
      <c r="B1048" s="629"/>
      <c r="C1048" s="629"/>
      <c r="D1048" s="629"/>
      <c r="E1048" s="629"/>
      <c r="F1048" s="629"/>
      <c r="G1048" s="629"/>
      <c r="H1048" s="631"/>
      <c r="I1048" s="632"/>
      <c r="J1048" s="634"/>
      <c r="K1048" s="634"/>
      <c r="L1048" s="629"/>
      <c r="M1048" s="629"/>
      <c r="N1048" s="631"/>
      <c r="O1048" s="629"/>
    </row>
    <row r="1049" spans="1:15" x14ac:dyDescent="0.2">
      <c r="A1049" s="629"/>
      <c r="B1049" s="629"/>
      <c r="C1049" s="629"/>
      <c r="D1049" s="629"/>
      <c r="E1049" s="629"/>
      <c r="F1049" s="629"/>
      <c r="G1049" s="629"/>
      <c r="H1049" s="631"/>
      <c r="I1049" s="632"/>
      <c r="J1049" s="634"/>
      <c r="K1049" s="634"/>
      <c r="L1049" s="629"/>
      <c r="M1049" s="629"/>
      <c r="N1049" s="631"/>
      <c r="O1049" s="629"/>
    </row>
    <row r="1050" spans="1:15" x14ac:dyDescent="0.2">
      <c r="A1050" s="629"/>
      <c r="B1050" s="629"/>
      <c r="C1050" s="629"/>
      <c r="D1050" s="629"/>
      <c r="E1050" s="629"/>
      <c r="F1050" s="629"/>
      <c r="G1050" s="629"/>
      <c r="H1050" s="631"/>
      <c r="I1050" s="632"/>
      <c r="J1050" s="634"/>
      <c r="K1050" s="634"/>
      <c r="L1050" s="629"/>
      <c r="M1050" s="629"/>
      <c r="N1050" s="631"/>
      <c r="O1050" s="629"/>
    </row>
    <row r="1051" spans="1:15" x14ac:dyDescent="0.2">
      <c r="A1051" s="629"/>
      <c r="B1051" s="629"/>
      <c r="C1051" s="629"/>
      <c r="D1051" s="629"/>
      <c r="E1051" s="629"/>
      <c r="F1051" s="629"/>
      <c r="G1051" s="629"/>
      <c r="H1051" s="631"/>
      <c r="I1051" s="632"/>
      <c r="J1051" s="634"/>
      <c r="K1051" s="634"/>
      <c r="L1051" s="629"/>
      <c r="M1051" s="629"/>
      <c r="N1051" s="631"/>
      <c r="O1051" s="629"/>
    </row>
    <row r="1052" spans="1:15" x14ac:dyDescent="0.2">
      <c r="A1052" s="629"/>
      <c r="B1052" s="629"/>
      <c r="C1052" s="629"/>
      <c r="D1052" s="629"/>
      <c r="E1052" s="629"/>
      <c r="F1052" s="629"/>
      <c r="G1052" s="629"/>
      <c r="H1052" s="631"/>
      <c r="I1052" s="632"/>
      <c r="J1052" s="634"/>
      <c r="K1052" s="634"/>
      <c r="L1052" s="629"/>
      <c r="M1052" s="629"/>
      <c r="N1052" s="631"/>
      <c r="O1052" s="629"/>
    </row>
    <row r="1053" spans="1:15" x14ac:dyDescent="0.2">
      <c r="A1053" s="629"/>
      <c r="B1053" s="629"/>
      <c r="C1053" s="629"/>
      <c r="D1053" s="629"/>
      <c r="E1053" s="629"/>
      <c r="F1053" s="629"/>
      <c r="G1053" s="629"/>
      <c r="H1053" s="631"/>
      <c r="I1053" s="632"/>
      <c r="J1053" s="634"/>
      <c r="K1053" s="634"/>
      <c r="L1053" s="629"/>
      <c r="M1053" s="629"/>
      <c r="N1053" s="631"/>
      <c r="O1053" s="629"/>
    </row>
    <row r="1054" spans="1:15" x14ac:dyDescent="0.2">
      <c r="A1054" s="629"/>
      <c r="B1054" s="629"/>
      <c r="C1054" s="629"/>
      <c r="D1054" s="629"/>
      <c r="E1054" s="629"/>
      <c r="F1054" s="629"/>
      <c r="G1054" s="629"/>
      <c r="H1054" s="631"/>
      <c r="I1054" s="632"/>
      <c r="J1054" s="634"/>
      <c r="K1054" s="634"/>
      <c r="L1054" s="629"/>
      <c r="M1054" s="629"/>
      <c r="N1054" s="631"/>
      <c r="O1054" s="629"/>
    </row>
    <row r="1055" spans="1:15" x14ac:dyDescent="0.2">
      <c r="A1055" s="629"/>
      <c r="B1055" s="629"/>
      <c r="C1055" s="629"/>
      <c r="D1055" s="629"/>
      <c r="E1055" s="629"/>
      <c r="F1055" s="629"/>
      <c r="G1055" s="629"/>
      <c r="H1055" s="631"/>
      <c r="I1055" s="632"/>
      <c r="J1055" s="634"/>
      <c r="K1055" s="634"/>
      <c r="L1055" s="629"/>
      <c r="M1055" s="629"/>
      <c r="N1055" s="631"/>
      <c r="O1055" s="629"/>
    </row>
    <row r="1056" spans="1:15" x14ac:dyDescent="0.2">
      <c r="A1056" s="629"/>
      <c r="B1056" s="629"/>
      <c r="C1056" s="629"/>
      <c r="D1056" s="629"/>
      <c r="E1056" s="629"/>
      <c r="F1056" s="629"/>
      <c r="G1056" s="629"/>
      <c r="H1056" s="631"/>
      <c r="I1056" s="632"/>
      <c r="J1056" s="634"/>
      <c r="K1056" s="634"/>
      <c r="L1056" s="629"/>
      <c r="M1056" s="629"/>
      <c r="N1056" s="631"/>
      <c r="O1056" s="629"/>
    </row>
    <row r="1057" spans="1:15" x14ac:dyDescent="0.2">
      <c r="A1057" s="629"/>
      <c r="B1057" s="629"/>
      <c r="C1057" s="629"/>
      <c r="D1057" s="629"/>
      <c r="E1057" s="629"/>
      <c r="F1057" s="629"/>
      <c r="G1057" s="629"/>
      <c r="H1057" s="631"/>
      <c r="I1057" s="632"/>
      <c r="J1057" s="634"/>
      <c r="K1057" s="634"/>
      <c r="L1057" s="629"/>
      <c r="M1057" s="629"/>
      <c r="N1057" s="631"/>
      <c r="O1057" s="629"/>
    </row>
    <row r="1058" spans="1:15" x14ac:dyDescent="0.2">
      <c r="A1058" s="629"/>
      <c r="B1058" s="629"/>
      <c r="C1058" s="629"/>
      <c r="D1058" s="629"/>
      <c r="E1058" s="629"/>
      <c r="F1058" s="629"/>
      <c r="G1058" s="629"/>
      <c r="H1058" s="631"/>
      <c r="I1058" s="632"/>
      <c r="J1058" s="634"/>
      <c r="K1058" s="634"/>
      <c r="L1058" s="629"/>
      <c r="M1058" s="629"/>
      <c r="N1058" s="631"/>
      <c r="O1058" s="629"/>
    </row>
    <row r="1059" spans="1:15" x14ac:dyDescent="0.2">
      <c r="A1059" s="629"/>
      <c r="B1059" s="629"/>
      <c r="C1059" s="629"/>
      <c r="D1059" s="629"/>
      <c r="E1059" s="629"/>
      <c r="F1059" s="629"/>
      <c r="G1059" s="629"/>
      <c r="H1059" s="631"/>
      <c r="I1059" s="632"/>
      <c r="J1059" s="634"/>
      <c r="K1059" s="634"/>
      <c r="L1059" s="629"/>
      <c r="M1059" s="629"/>
      <c r="N1059" s="631"/>
      <c r="O1059" s="629"/>
    </row>
    <row r="1060" spans="1:15" x14ac:dyDescent="0.2">
      <c r="A1060" s="629"/>
      <c r="B1060" s="629"/>
      <c r="C1060" s="629"/>
      <c r="D1060" s="629"/>
      <c r="E1060" s="629"/>
      <c r="F1060" s="629"/>
      <c r="G1060" s="629"/>
      <c r="H1060" s="631"/>
      <c r="I1060" s="632"/>
      <c r="J1060" s="634"/>
      <c r="K1060" s="634"/>
      <c r="L1060" s="629"/>
      <c r="M1060" s="629"/>
      <c r="N1060" s="631"/>
      <c r="O1060" s="629"/>
    </row>
    <row r="1061" spans="1:15" x14ac:dyDescent="0.2">
      <c r="A1061" s="629"/>
      <c r="B1061" s="629"/>
      <c r="C1061" s="629"/>
      <c r="D1061" s="629"/>
      <c r="E1061" s="629"/>
      <c r="F1061" s="629"/>
      <c r="G1061" s="629"/>
      <c r="H1061" s="631"/>
      <c r="I1061" s="632"/>
      <c r="J1061" s="634"/>
      <c r="K1061" s="634"/>
      <c r="L1061" s="629"/>
      <c r="M1061" s="629"/>
      <c r="N1061" s="631"/>
      <c r="O1061" s="629"/>
    </row>
    <row r="1062" spans="1:15" x14ac:dyDescent="0.2">
      <c r="A1062" s="629"/>
      <c r="B1062" s="629"/>
      <c r="C1062" s="629"/>
      <c r="D1062" s="629"/>
      <c r="E1062" s="629"/>
      <c r="F1062" s="629"/>
      <c r="G1062" s="629"/>
      <c r="H1062" s="631"/>
      <c r="I1062" s="632"/>
      <c r="J1062" s="634"/>
      <c r="K1062" s="634"/>
      <c r="L1062" s="629"/>
      <c r="M1062" s="629"/>
      <c r="N1062" s="631"/>
      <c r="O1062" s="629"/>
    </row>
    <row r="1063" spans="1:15" x14ac:dyDescent="0.2">
      <c r="A1063" s="629"/>
      <c r="B1063" s="629"/>
      <c r="C1063" s="629"/>
      <c r="D1063" s="629"/>
      <c r="E1063" s="629"/>
      <c r="F1063" s="629"/>
      <c r="G1063" s="629"/>
      <c r="H1063" s="631"/>
      <c r="I1063" s="632"/>
      <c r="J1063" s="634"/>
      <c r="K1063" s="634"/>
      <c r="L1063" s="629"/>
      <c r="M1063" s="629"/>
      <c r="N1063" s="631"/>
      <c r="O1063" s="629"/>
    </row>
    <row r="1064" spans="1:15" x14ac:dyDescent="0.2">
      <c r="A1064" s="629"/>
      <c r="B1064" s="629"/>
      <c r="C1064" s="629"/>
      <c r="D1064" s="629"/>
      <c r="E1064" s="629"/>
      <c r="F1064" s="629"/>
      <c r="G1064" s="629"/>
      <c r="H1064" s="631"/>
      <c r="I1064" s="632"/>
      <c r="J1064" s="634"/>
      <c r="K1064" s="634"/>
      <c r="L1064" s="629"/>
      <c r="M1064" s="629"/>
      <c r="N1064" s="631"/>
      <c r="O1064" s="629"/>
    </row>
    <row r="1065" spans="1:15" x14ac:dyDescent="0.2">
      <c r="A1065" s="629"/>
      <c r="B1065" s="629"/>
      <c r="C1065" s="629"/>
      <c r="D1065" s="629"/>
      <c r="E1065" s="629"/>
      <c r="F1065" s="629"/>
      <c r="G1065" s="629"/>
      <c r="H1065" s="631"/>
      <c r="I1065" s="632"/>
      <c r="J1065" s="634"/>
      <c r="K1065" s="634"/>
      <c r="L1065" s="629"/>
      <c r="M1065" s="629"/>
      <c r="N1065" s="631"/>
      <c r="O1065" s="629"/>
    </row>
    <row r="1066" spans="1:15" x14ac:dyDescent="0.2">
      <c r="A1066" s="629"/>
      <c r="B1066" s="629"/>
      <c r="C1066" s="629"/>
      <c r="D1066" s="629"/>
      <c r="E1066" s="629"/>
      <c r="F1066" s="629"/>
      <c r="G1066" s="629"/>
      <c r="H1066" s="631"/>
      <c r="I1066" s="632"/>
      <c r="J1066" s="634"/>
      <c r="K1066" s="634"/>
      <c r="L1066" s="629"/>
      <c r="M1066" s="629"/>
      <c r="N1066" s="631"/>
      <c r="O1066" s="629"/>
    </row>
    <row r="1067" spans="1:15" x14ac:dyDescent="0.2">
      <c r="A1067" s="629"/>
      <c r="B1067" s="629"/>
      <c r="C1067" s="629"/>
      <c r="D1067" s="629"/>
      <c r="E1067" s="629"/>
      <c r="F1067" s="629"/>
      <c r="G1067" s="629"/>
      <c r="H1067" s="631"/>
      <c r="I1067" s="632"/>
      <c r="J1067" s="634"/>
      <c r="K1067" s="634"/>
      <c r="L1067" s="629"/>
      <c r="M1067" s="629"/>
      <c r="N1067" s="631"/>
      <c r="O1067" s="629"/>
    </row>
    <row r="1068" spans="1:15" x14ac:dyDescent="0.2">
      <c r="A1068" s="629"/>
      <c r="B1068" s="629"/>
      <c r="C1068" s="629"/>
      <c r="D1068" s="629"/>
      <c r="E1068" s="629"/>
      <c r="F1068" s="629"/>
      <c r="G1068" s="629"/>
      <c r="H1068" s="631"/>
      <c r="I1068" s="632"/>
      <c r="J1068" s="634"/>
      <c r="K1068" s="634"/>
      <c r="L1068" s="629"/>
      <c r="M1068" s="629"/>
      <c r="N1068" s="631"/>
      <c r="O1068" s="629"/>
    </row>
    <row r="1069" spans="1:15" x14ac:dyDescent="0.2">
      <c r="A1069" s="629"/>
      <c r="B1069" s="629"/>
      <c r="C1069" s="629"/>
      <c r="D1069" s="629"/>
      <c r="E1069" s="629"/>
      <c r="F1069" s="629"/>
      <c r="G1069" s="629"/>
      <c r="H1069" s="631"/>
      <c r="I1069" s="632"/>
      <c r="J1069" s="634"/>
      <c r="K1069" s="634"/>
      <c r="L1069" s="629"/>
      <c r="M1069" s="629"/>
      <c r="N1069" s="631"/>
      <c r="O1069" s="629"/>
    </row>
    <row r="1070" spans="1:15" x14ac:dyDescent="0.2">
      <c r="A1070" s="629"/>
      <c r="B1070" s="629"/>
      <c r="C1070" s="629"/>
      <c r="D1070" s="629"/>
      <c r="E1070" s="629"/>
      <c r="F1070" s="629"/>
      <c r="G1070" s="629"/>
      <c r="H1070" s="631"/>
      <c r="I1070" s="632"/>
      <c r="J1070" s="634"/>
      <c r="K1070" s="634"/>
      <c r="L1070" s="629"/>
      <c r="M1070" s="629"/>
      <c r="N1070" s="631"/>
      <c r="O1070" s="629"/>
    </row>
    <row r="1071" spans="1:15" x14ac:dyDescent="0.2">
      <c r="A1071" s="629"/>
      <c r="B1071" s="629"/>
      <c r="C1071" s="629"/>
      <c r="D1071" s="629"/>
      <c r="E1071" s="629"/>
      <c r="F1071" s="629"/>
      <c r="G1071" s="629"/>
      <c r="H1071" s="631"/>
      <c r="I1071" s="632"/>
      <c r="J1071" s="634"/>
      <c r="K1071" s="634"/>
      <c r="L1071" s="629"/>
      <c r="M1071" s="629"/>
      <c r="N1071" s="631"/>
      <c r="O1071" s="629"/>
    </row>
    <row r="1072" spans="1:15" x14ac:dyDescent="0.2">
      <c r="A1072" s="629"/>
      <c r="B1072" s="629"/>
      <c r="C1072" s="629"/>
      <c r="D1072" s="629"/>
      <c r="E1072" s="629"/>
      <c r="F1072" s="629"/>
      <c r="G1072" s="629"/>
      <c r="H1072" s="631"/>
      <c r="I1072" s="632"/>
      <c r="J1072" s="634"/>
      <c r="K1072" s="634"/>
      <c r="L1072" s="629"/>
      <c r="M1072" s="629"/>
      <c r="N1072" s="631"/>
      <c r="O1072" s="629"/>
    </row>
    <row r="1073" spans="1:15" x14ac:dyDescent="0.2">
      <c r="A1073" s="629"/>
      <c r="B1073" s="629"/>
      <c r="C1073" s="629"/>
      <c r="D1073" s="629"/>
      <c r="E1073" s="629"/>
      <c r="F1073" s="629"/>
      <c r="G1073" s="629"/>
      <c r="H1073" s="631"/>
      <c r="I1073" s="632"/>
      <c r="J1073" s="634"/>
      <c r="K1073" s="634"/>
      <c r="L1073" s="629"/>
      <c r="M1073" s="629"/>
      <c r="N1073" s="631"/>
      <c r="O1073" s="629"/>
    </row>
    <row r="1074" spans="1:15" x14ac:dyDescent="0.2">
      <c r="A1074" s="629"/>
      <c r="B1074" s="629"/>
      <c r="C1074" s="629"/>
      <c r="D1074" s="629"/>
      <c r="E1074" s="629"/>
      <c r="F1074" s="629"/>
      <c r="G1074" s="629"/>
      <c r="H1074" s="631"/>
      <c r="I1074" s="632"/>
      <c r="J1074" s="634"/>
      <c r="K1074" s="634"/>
      <c r="L1074" s="629"/>
      <c r="M1074" s="629"/>
      <c r="N1074" s="631"/>
      <c r="O1074" s="629"/>
    </row>
    <row r="1075" spans="1:15" x14ac:dyDescent="0.2">
      <c r="A1075" s="629"/>
      <c r="B1075" s="629"/>
      <c r="C1075" s="629"/>
      <c r="D1075" s="629"/>
      <c r="E1075" s="629"/>
      <c r="F1075" s="629"/>
      <c r="G1075" s="629"/>
      <c r="H1075" s="631"/>
      <c r="I1075" s="632"/>
      <c r="J1075" s="634"/>
      <c r="K1075" s="634"/>
      <c r="L1075" s="629"/>
      <c r="M1075" s="629"/>
      <c r="N1075" s="631"/>
      <c r="O1075" s="629"/>
    </row>
    <row r="1076" spans="1:15" x14ac:dyDescent="0.2">
      <c r="A1076" s="629"/>
      <c r="B1076" s="629"/>
      <c r="C1076" s="629"/>
      <c r="D1076" s="629"/>
      <c r="E1076" s="629"/>
      <c r="F1076" s="629"/>
      <c r="G1076" s="629"/>
      <c r="H1076" s="631"/>
      <c r="I1076" s="632"/>
      <c r="J1076" s="634"/>
      <c r="K1076" s="634"/>
      <c r="L1076" s="629"/>
      <c r="M1076" s="629"/>
      <c r="N1076" s="631"/>
      <c r="O1076" s="629"/>
    </row>
    <row r="1077" spans="1:15" x14ac:dyDescent="0.2">
      <c r="A1077" s="629"/>
      <c r="B1077" s="629"/>
      <c r="C1077" s="629"/>
      <c r="D1077" s="629"/>
      <c r="E1077" s="629"/>
      <c r="F1077" s="629"/>
      <c r="G1077" s="629"/>
      <c r="H1077" s="631"/>
      <c r="I1077" s="632"/>
      <c r="J1077" s="634"/>
      <c r="K1077" s="634"/>
      <c r="L1077" s="629"/>
      <c r="M1077" s="629"/>
      <c r="N1077" s="631"/>
      <c r="O1077" s="629"/>
    </row>
    <row r="1078" spans="1:15" x14ac:dyDescent="0.2">
      <c r="A1078" s="629"/>
      <c r="B1078" s="629"/>
      <c r="C1078" s="629"/>
      <c r="D1078" s="629"/>
      <c r="E1078" s="629"/>
      <c r="F1078" s="629"/>
      <c r="G1078" s="629"/>
      <c r="H1078" s="631"/>
      <c r="I1078" s="632"/>
      <c r="J1078" s="634"/>
      <c r="K1078" s="634"/>
      <c r="L1078" s="629"/>
      <c r="M1078" s="629"/>
      <c r="N1078" s="631"/>
      <c r="O1078" s="629"/>
    </row>
    <row r="1079" spans="1:15" x14ac:dyDescent="0.2">
      <c r="A1079" s="629"/>
      <c r="B1079" s="629"/>
      <c r="C1079" s="629"/>
      <c r="D1079" s="629"/>
      <c r="E1079" s="629"/>
      <c r="F1079" s="629"/>
      <c r="G1079" s="629"/>
      <c r="H1079" s="631"/>
      <c r="I1079" s="632"/>
      <c r="J1079" s="634"/>
      <c r="K1079" s="634"/>
      <c r="L1079" s="629"/>
      <c r="M1079" s="629"/>
      <c r="N1079" s="631"/>
      <c r="O1079" s="629"/>
    </row>
    <row r="1080" spans="1:15" x14ac:dyDescent="0.2">
      <c r="A1080" s="629"/>
      <c r="B1080" s="629"/>
      <c r="C1080" s="629"/>
      <c r="D1080" s="629"/>
      <c r="E1080" s="629"/>
      <c r="F1080" s="629"/>
      <c r="G1080" s="629"/>
      <c r="H1080" s="631"/>
      <c r="I1080" s="632"/>
      <c r="J1080" s="634"/>
      <c r="K1080" s="634"/>
      <c r="L1080" s="629"/>
      <c r="M1080" s="629"/>
      <c r="N1080" s="631"/>
      <c r="O1080" s="629"/>
    </row>
    <row r="1081" spans="1:15" x14ac:dyDescent="0.2">
      <c r="A1081" s="629"/>
      <c r="B1081" s="629"/>
      <c r="C1081" s="629"/>
      <c r="D1081" s="629"/>
      <c r="E1081" s="629"/>
      <c r="F1081" s="629"/>
      <c r="G1081" s="629"/>
      <c r="H1081" s="631"/>
      <c r="I1081" s="632"/>
      <c r="J1081" s="634"/>
      <c r="K1081" s="634"/>
      <c r="L1081" s="629"/>
      <c r="M1081" s="629"/>
      <c r="N1081" s="631"/>
      <c r="O1081" s="629"/>
    </row>
    <row r="1082" spans="1:15" x14ac:dyDescent="0.2">
      <c r="A1082" s="629"/>
      <c r="B1082" s="629"/>
      <c r="C1082" s="629"/>
      <c r="D1082" s="629"/>
      <c r="E1082" s="629"/>
      <c r="F1082" s="629"/>
      <c r="G1082" s="629"/>
      <c r="H1082" s="631"/>
      <c r="I1082" s="632"/>
      <c r="J1082" s="634"/>
      <c r="K1082" s="634"/>
      <c r="L1082" s="629"/>
      <c r="M1082" s="629"/>
      <c r="N1082" s="631"/>
      <c r="O1082" s="629"/>
    </row>
    <row r="1083" spans="1:15" x14ac:dyDescent="0.2">
      <c r="A1083" s="629"/>
      <c r="B1083" s="629"/>
      <c r="C1083" s="629"/>
      <c r="D1083" s="629"/>
      <c r="E1083" s="629"/>
      <c r="F1083" s="629"/>
      <c r="G1083" s="629"/>
      <c r="H1083" s="631"/>
      <c r="I1083" s="632"/>
      <c r="J1083" s="634"/>
      <c r="K1083" s="634"/>
      <c r="L1083" s="629"/>
      <c r="M1083" s="629"/>
      <c r="N1083" s="631"/>
      <c r="O1083" s="629"/>
    </row>
    <row r="1084" spans="1:15" x14ac:dyDescent="0.2">
      <c r="A1084" s="629"/>
      <c r="B1084" s="629"/>
      <c r="C1084" s="629"/>
      <c r="D1084" s="629"/>
      <c r="E1084" s="629"/>
      <c r="F1084" s="629"/>
      <c r="G1084" s="629"/>
      <c r="H1084" s="631"/>
      <c r="I1084" s="632"/>
      <c r="J1084" s="634"/>
      <c r="K1084" s="634"/>
      <c r="L1084" s="629"/>
      <c r="M1084" s="629"/>
      <c r="N1084" s="631"/>
      <c r="O1084" s="629"/>
    </row>
    <row r="1085" spans="1:15" x14ac:dyDescent="0.2">
      <c r="A1085" s="629"/>
      <c r="B1085" s="629"/>
      <c r="C1085" s="629"/>
      <c r="D1085" s="629"/>
      <c r="E1085" s="629"/>
      <c r="F1085" s="629"/>
      <c r="G1085" s="629"/>
      <c r="H1085" s="631"/>
      <c r="I1085" s="632"/>
      <c r="J1085" s="634"/>
      <c r="K1085" s="634"/>
      <c r="L1085" s="629"/>
      <c r="M1085" s="629"/>
      <c r="N1085" s="631"/>
      <c r="O1085" s="629"/>
    </row>
    <row r="1086" spans="1:15" x14ac:dyDescent="0.2">
      <c r="A1086" s="629"/>
      <c r="B1086" s="629"/>
      <c r="C1086" s="629"/>
      <c r="D1086" s="629"/>
      <c r="E1086" s="629"/>
      <c r="F1086" s="629"/>
      <c r="G1086" s="629"/>
      <c r="H1086" s="631"/>
      <c r="I1086" s="632"/>
      <c r="J1086" s="634"/>
      <c r="K1086" s="634"/>
      <c r="L1086" s="629"/>
      <c r="M1086" s="629"/>
      <c r="N1086" s="631"/>
      <c r="O1086" s="629"/>
    </row>
    <row r="1087" spans="1:15" x14ac:dyDescent="0.2">
      <c r="A1087" s="629"/>
      <c r="B1087" s="629"/>
      <c r="C1087" s="629"/>
      <c r="D1087" s="629"/>
      <c r="E1087" s="629"/>
      <c r="F1087" s="629"/>
      <c r="G1087" s="629"/>
      <c r="H1087" s="631"/>
      <c r="I1087" s="632"/>
      <c r="J1087" s="634"/>
      <c r="K1087" s="634"/>
      <c r="L1087" s="629"/>
      <c r="M1087" s="629"/>
      <c r="N1087" s="631"/>
      <c r="O1087" s="629"/>
    </row>
    <row r="1088" spans="1:15" x14ac:dyDescent="0.2">
      <c r="A1088" s="629"/>
      <c r="B1088" s="629"/>
      <c r="C1088" s="629"/>
      <c r="D1088" s="629"/>
      <c r="E1088" s="629"/>
      <c r="F1088" s="629"/>
      <c r="G1088" s="629"/>
      <c r="H1088" s="631"/>
      <c r="I1088" s="632"/>
      <c r="J1088" s="634"/>
      <c r="K1088" s="634"/>
      <c r="L1088" s="629"/>
      <c r="M1088" s="629"/>
      <c r="N1088" s="631"/>
      <c r="O1088" s="629"/>
    </row>
    <row r="1089" spans="1:15" x14ac:dyDescent="0.2">
      <c r="A1089" s="629"/>
      <c r="B1089" s="629"/>
      <c r="C1089" s="629"/>
      <c r="D1089" s="629"/>
      <c r="E1089" s="629"/>
      <c r="F1089" s="629"/>
      <c r="G1089" s="629"/>
      <c r="H1089" s="631"/>
      <c r="I1089" s="632"/>
      <c r="J1089" s="634"/>
      <c r="K1089" s="634"/>
      <c r="L1089" s="629"/>
      <c r="M1089" s="629"/>
      <c r="N1089" s="631"/>
      <c r="O1089" s="629"/>
    </row>
    <row r="1090" spans="1:15" x14ac:dyDescent="0.2">
      <c r="A1090" s="629"/>
      <c r="B1090" s="629"/>
      <c r="C1090" s="629"/>
      <c r="D1090" s="629"/>
      <c r="E1090" s="629"/>
      <c r="F1090" s="629"/>
      <c r="G1090" s="629"/>
      <c r="H1090" s="631"/>
      <c r="I1090" s="632"/>
      <c r="J1090" s="634"/>
      <c r="K1090" s="634"/>
      <c r="L1090" s="629"/>
      <c r="M1090" s="629"/>
      <c r="N1090" s="631"/>
      <c r="O1090" s="629"/>
    </row>
    <row r="1091" spans="1:15" x14ac:dyDescent="0.2">
      <c r="A1091" s="629"/>
      <c r="B1091" s="629"/>
      <c r="C1091" s="629"/>
      <c r="D1091" s="629"/>
      <c r="E1091" s="629"/>
      <c r="F1091" s="629"/>
      <c r="G1091" s="629"/>
      <c r="H1091" s="631"/>
      <c r="I1091" s="632"/>
      <c r="J1091" s="634"/>
      <c r="K1091" s="634"/>
      <c r="L1091" s="629"/>
      <c r="M1091" s="629"/>
      <c r="N1091" s="631"/>
      <c r="O1091" s="629"/>
    </row>
    <row r="1092" spans="1:15" x14ac:dyDescent="0.2">
      <c r="A1092" s="629"/>
      <c r="B1092" s="629"/>
      <c r="C1092" s="629"/>
      <c r="D1092" s="629"/>
      <c r="E1092" s="629"/>
      <c r="F1092" s="629"/>
      <c r="G1092" s="629"/>
      <c r="H1092" s="631"/>
      <c r="I1092" s="632"/>
      <c r="J1092" s="634"/>
      <c r="K1092" s="634"/>
      <c r="L1092" s="629"/>
      <c r="M1092" s="629"/>
      <c r="N1092" s="631"/>
      <c r="O1092" s="629"/>
    </row>
    <row r="1093" spans="1:15" x14ac:dyDescent="0.2">
      <c r="A1093" s="629"/>
      <c r="B1093" s="629"/>
      <c r="C1093" s="629"/>
      <c r="D1093" s="629"/>
      <c r="E1093" s="629"/>
      <c r="F1093" s="629"/>
      <c r="G1093" s="629"/>
      <c r="H1093" s="631"/>
      <c r="I1093" s="632"/>
      <c r="J1093" s="634"/>
      <c r="K1093" s="634"/>
      <c r="L1093" s="629"/>
      <c r="M1093" s="629"/>
      <c r="N1093" s="631"/>
      <c r="O1093" s="629"/>
    </row>
    <row r="1094" spans="1:15" x14ac:dyDescent="0.2">
      <c r="A1094" s="629"/>
      <c r="B1094" s="629"/>
      <c r="C1094" s="629"/>
      <c r="D1094" s="629"/>
      <c r="E1094" s="629"/>
      <c r="F1094" s="629"/>
      <c r="G1094" s="629"/>
      <c r="H1094" s="631"/>
      <c r="I1094" s="632"/>
      <c r="J1094" s="634"/>
      <c r="K1094" s="634"/>
      <c r="L1094" s="629"/>
      <c r="M1094" s="629"/>
      <c r="N1094" s="631"/>
      <c r="O1094" s="629"/>
    </row>
    <row r="1095" spans="1:15" x14ac:dyDescent="0.2">
      <c r="A1095" s="629"/>
      <c r="B1095" s="629"/>
      <c r="C1095" s="629"/>
      <c r="D1095" s="629"/>
      <c r="E1095" s="629"/>
      <c r="F1095" s="629"/>
      <c r="G1095" s="629"/>
      <c r="H1095" s="631"/>
      <c r="I1095" s="632"/>
      <c r="J1095" s="634"/>
      <c r="K1095" s="634"/>
      <c r="L1095" s="629"/>
      <c r="M1095" s="629"/>
      <c r="N1095" s="631"/>
      <c r="O1095" s="629"/>
    </row>
    <row r="1096" spans="1:15" x14ac:dyDescent="0.2">
      <c r="A1096" s="629"/>
      <c r="B1096" s="629"/>
      <c r="C1096" s="629"/>
      <c r="D1096" s="629"/>
      <c r="E1096" s="629"/>
      <c r="F1096" s="629"/>
      <c r="G1096" s="629"/>
      <c r="H1096" s="631"/>
      <c r="I1096" s="632"/>
      <c r="J1096" s="634"/>
      <c r="K1096" s="634"/>
      <c r="L1096" s="629"/>
      <c r="M1096" s="629"/>
      <c r="N1096" s="631"/>
      <c r="O1096" s="629"/>
    </row>
    <row r="1097" spans="1:15" x14ac:dyDescent="0.2">
      <c r="A1097" s="629"/>
      <c r="B1097" s="629"/>
      <c r="C1097" s="629"/>
      <c r="D1097" s="629"/>
      <c r="E1097" s="629"/>
      <c r="F1097" s="629"/>
      <c r="G1097" s="629"/>
      <c r="H1097" s="631"/>
      <c r="I1097" s="632"/>
      <c r="J1097" s="634"/>
      <c r="K1097" s="634"/>
      <c r="L1097" s="629"/>
      <c r="M1097" s="629"/>
      <c r="N1097" s="631"/>
      <c r="O1097" s="629"/>
    </row>
    <row r="1098" spans="1:15" x14ac:dyDescent="0.2">
      <c r="A1098" s="629"/>
      <c r="B1098" s="629"/>
      <c r="C1098" s="629"/>
      <c r="D1098" s="629"/>
      <c r="E1098" s="629"/>
      <c r="F1098" s="629"/>
      <c r="G1098" s="629"/>
      <c r="H1098" s="631"/>
      <c r="I1098" s="632"/>
      <c r="J1098" s="634"/>
      <c r="K1098" s="634"/>
      <c r="L1098" s="629"/>
      <c r="M1098" s="629"/>
      <c r="N1098" s="631"/>
      <c r="O1098" s="629"/>
    </row>
    <row r="1099" spans="1:15" x14ac:dyDescent="0.2">
      <c r="A1099" s="629"/>
      <c r="B1099" s="629"/>
      <c r="C1099" s="629"/>
      <c r="D1099" s="629"/>
      <c r="E1099" s="629"/>
      <c r="F1099" s="629"/>
      <c r="G1099" s="629"/>
      <c r="H1099" s="631"/>
      <c r="I1099" s="632"/>
      <c r="J1099" s="634"/>
      <c r="K1099" s="634"/>
      <c r="L1099" s="629"/>
      <c r="M1099" s="629"/>
      <c r="N1099" s="631"/>
      <c r="O1099" s="629"/>
    </row>
    <row r="1100" spans="1:15" x14ac:dyDescent="0.2">
      <c r="A1100" s="629"/>
      <c r="B1100" s="629"/>
      <c r="C1100" s="629"/>
      <c r="D1100" s="629"/>
      <c r="E1100" s="629"/>
      <c r="F1100" s="629"/>
      <c r="G1100" s="629"/>
      <c r="H1100" s="631"/>
      <c r="I1100" s="632"/>
      <c r="J1100" s="634"/>
      <c r="K1100" s="634"/>
      <c r="L1100" s="629"/>
      <c r="M1100" s="629"/>
      <c r="N1100" s="631"/>
      <c r="O1100" s="629"/>
    </row>
    <row r="1101" spans="1:15" x14ac:dyDescent="0.2">
      <c r="A1101" s="629"/>
      <c r="B1101" s="629"/>
      <c r="C1101" s="629"/>
      <c r="D1101" s="629"/>
      <c r="E1101" s="629"/>
      <c r="F1101" s="629"/>
      <c r="G1101" s="629"/>
      <c r="H1101" s="631"/>
      <c r="I1101" s="632"/>
      <c r="J1101" s="634"/>
      <c r="K1101" s="634"/>
      <c r="L1101" s="629"/>
      <c r="M1101" s="629"/>
      <c r="N1101" s="631"/>
      <c r="O1101" s="629"/>
    </row>
    <row r="1102" spans="1:15" x14ac:dyDescent="0.2">
      <c r="A1102" s="629"/>
      <c r="B1102" s="629"/>
      <c r="C1102" s="629"/>
      <c r="D1102" s="629"/>
      <c r="E1102" s="629"/>
      <c r="F1102" s="629"/>
      <c r="G1102" s="629"/>
      <c r="H1102" s="631"/>
      <c r="I1102" s="632"/>
      <c r="J1102" s="634"/>
      <c r="K1102" s="634"/>
      <c r="L1102" s="629"/>
      <c r="M1102" s="629"/>
      <c r="N1102" s="631"/>
      <c r="O1102" s="629"/>
    </row>
    <row r="1103" spans="1:15" x14ac:dyDescent="0.2">
      <c r="A1103" s="629"/>
      <c r="B1103" s="629"/>
      <c r="C1103" s="629"/>
      <c r="D1103" s="629"/>
      <c r="E1103" s="629"/>
      <c r="F1103" s="629"/>
      <c r="G1103" s="629"/>
      <c r="H1103" s="631"/>
      <c r="I1103" s="632"/>
      <c r="J1103" s="634"/>
      <c r="K1103" s="634"/>
      <c r="L1103" s="629"/>
      <c r="M1103" s="629"/>
      <c r="N1103" s="631"/>
      <c r="O1103" s="629"/>
    </row>
    <row r="1104" spans="1:15" x14ac:dyDescent="0.2">
      <c r="A1104" s="629"/>
      <c r="B1104" s="629"/>
      <c r="C1104" s="629"/>
      <c r="D1104" s="629"/>
      <c r="E1104" s="629"/>
      <c r="F1104" s="629"/>
      <c r="G1104" s="629"/>
      <c r="H1104" s="631"/>
      <c r="I1104" s="632"/>
      <c r="J1104" s="634"/>
      <c r="K1104" s="634"/>
      <c r="L1104" s="629"/>
      <c r="M1104" s="629"/>
      <c r="N1104" s="631"/>
      <c r="O1104" s="629"/>
    </row>
    <row r="1105" spans="1:15" x14ac:dyDescent="0.2">
      <c r="A1105" s="629"/>
      <c r="B1105" s="629"/>
      <c r="C1105" s="629"/>
      <c r="D1105" s="629"/>
      <c r="E1105" s="629"/>
      <c r="F1105" s="629"/>
      <c r="G1105" s="629"/>
      <c r="H1105" s="631"/>
      <c r="I1105" s="632"/>
      <c r="J1105" s="634"/>
      <c r="K1105" s="634"/>
      <c r="L1105" s="629"/>
      <c r="M1105" s="629"/>
      <c r="N1105" s="631"/>
      <c r="O1105" s="629"/>
    </row>
    <row r="1106" spans="1:15" x14ac:dyDescent="0.2">
      <c r="A1106" s="629"/>
      <c r="B1106" s="629"/>
      <c r="C1106" s="629"/>
      <c r="D1106" s="629"/>
      <c r="E1106" s="629"/>
      <c r="F1106" s="629"/>
      <c r="G1106" s="629"/>
      <c r="H1106" s="631"/>
      <c r="I1106" s="632"/>
      <c r="J1106" s="634"/>
      <c r="K1106" s="634"/>
      <c r="L1106" s="629"/>
      <c r="M1106" s="629"/>
      <c r="N1106" s="631"/>
      <c r="O1106" s="629"/>
    </row>
    <row r="1107" spans="1:15" x14ac:dyDescent="0.2">
      <c r="A1107" s="629"/>
      <c r="B1107" s="629"/>
      <c r="C1107" s="629"/>
      <c r="D1107" s="629"/>
      <c r="E1107" s="629"/>
      <c r="F1107" s="629"/>
      <c r="G1107" s="629"/>
      <c r="H1107" s="631"/>
      <c r="I1107" s="632"/>
      <c r="J1107" s="634"/>
      <c r="K1107" s="634"/>
      <c r="L1107" s="629"/>
      <c r="M1107" s="629"/>
      <c r="N1107" s="631"/>
      <c r="O1107" s="629"/>
    </row>
    <row r="1108" spans="1:15" x14ac:dyDescent="0.2">
      <c r="A1108" s="629"/>
      <c r="B1108" s="629"/>
      <c r="C1108" s="629"/>
      <c r="D1108" s="629"/>
      <c r="E1108" s="629"/>
      <c r="F1108" s="629"/>
      <c r="G1108" s="629"/>
      <c r="H1108" s="631"/>
      <c r="I1108" s="632"/>
      <c r="J1108" s="634"/>
      <c r="K1108" s="634"/>
      <c r="L1108" s="629"/>
      <c r="M1108" s="629"/>
      <c r="N1108" s="631"/>
      <c r="O1108" s="629"/>
    </row>
    <row r="1109" spans="1:15" x14ac:dyDescent="0.2">
      <c r="A1109" s="629"/>
      <c r="B1109" s="629"/>
      <c r="C1109" s="629"/>
      <c r="D1109" s="629"/>
      <c r="E1109" s="629"/>
      <c r="F1109" s="629"/>
      <c r="G1109" s="629"/>
      <c r="H1109" s="631"/>
      <c r="I1109" s="632"/>
      <c r="J1109" s="634"/>
      <c r="K1109" s="634"/>
      <c r="L1109" s="629"/>
      <c r="M1109" s="629"/>
      <c r="N1109" s="631"/>
      <c r="O1109" s="629"/>
    </row>
    <row r="1110" spans="1:15" x14ac:dyDescent="0.2">
      <c r="A1110" s="629"/>
      <c r="B1110" s="629"/>
      <c r="C1110" s="629"/>
      <c r="D1110" s="629"/>
      <c r="E1110" s="629"/>
      <c r="F1110" s="629"/>
      <c r="G1110" s="629"/>
      <c r="H1110" s="631"/>
      <c r="I1110" s="632"/>
      <c r="J1110" s="634"/>
      <c r="K1110" s="634"/>
      <c r="L1110" s="629"/>
      <c r="M1110" s="629"/>
      <c r="N1110" s="631"/>
      <c r="O1110" s="629"/>
    </row>
    <row r="1111" spans="1:15" x14ac:dyDescent="0.2">
      <c r="A1111" s="629"/>
      <c r="B1111" s="629"/>
      <c r="C1111" s="629"/>
      <c r="D1111" s="629"/>
      <c r="E1111" s="629"/>
      <c r="F1111" s="629"/>
      <c r="G1111" s="629"/>
      <c r="H1111" s="631"/>
      <c r="I1111" s="632"/>
      <c r="J1111" s="634"/>
      <c r="K1111" s="634"/>
      <c r="L1111" s="629"/>
      <c r="M1111" s="629"/>
      <c r="N1111" s="631"/>
      <c r="O1111" s="629"/>
    </row>
    <row r="1112" spans="1:15" x14ac:dyDescent="0.2">
      <c r="A1112" s="629"/>
      <c r="B1112" s="629"/>
      <c r="C1112" s="629"/>
      <c r="D1112" s="629"/>
      <c r="E1112" s="629"/>
      <c r="F1112" s="629"/>
      <c r="G1112" s="629"/>
      <c r="H1112" s="631"/>
      <c r="I1112" s="632"/>
      <c r="J1112" s="634"/>
      <c r="K1112" s="634"/>
      <c r="L1112" s="629"/>
      <c r="M1112" s="629"/>
      <c r="N1112" s="631"/>
      <c r="O1112" s="629"/>
    </row>
    <row r="1113" spans="1:15" x14ac:dyDescent="0.2">
      <c r="A1113" s="629"/>
      <c r="B1113" s="629"/>
      <c r="C1113" s="629"/>
      <c r="D1113" s="629"/>
      <c r="E1113" s="629"/>
      <c r="F1113" s="629"/>
      <c r="G1113" s="629"/>
      <c r="H1113" s="631"/>
      <c r="I1113" s="632"/>
      <c r="J1113" s="634"/>
      <c r="K1113" s="634"/>
      <c r="L1113" s="629"/>
      <c r="M1113" s="629"/>
      <c r="N1113" s="631"/>
      <c r="O1113" s="629"/>
    </row>
    <row r="1114" spans="1:15" x14ac:dyDescent="0.2">
      <c r="A1114" s="629"/>
      <c r="B1114" s="629"/>
      <c r="C1114" s="629"/>
      <c r="D1114" s="629"/>
      <c r="E1114" s="629"/>
      <c r="F1114" s="629"/>
      <c r="G1114" s="629"/>
      <c r="H1114" s="631"/>
      <c r="I1114" s="632"/>
      <c r="J1114" s="634"/>
      <c r="K1114" s="634"/>
      <c r="L1114" s="629"/>
      <c r="M1114" s="629"/>
      <c r="N1114" s="631"/>
      <c r="O1114" s="629"/>
    </row>
    <row r="1115" spans="1:15" x14ac:dyDescent="0.2">
      <c r="A1115" s="629"/>
      <c r="B1115" s="629"/>
      <c r="C1115" s="629"/>
      <c r="D1115" s="629"/>
      <c r="E1115" s="629"/>
      <c r="F1115" s="629"/>
      <c r="G1115" s="629"/>
      <c r="H1115" s="631"/>
      <c r="I1115" s="632"/>
      <c r="J1115" s="634"/>
      <c r="K1115" s="634"/>
      <c r="L1115" s="629"/>
      <c r="M1115" s="629"/>
      <c r="N1115" s="631"/>
      <c r="O1115" s="629"/>
    </row>
    <row r="1116" spans="1:15" x14ac:dyDescent="0.2">
      <c r="A1116" s="629"/>
      <c r="B1116" s="629"/>
      <c r="C1116" s="629"/>
      <c r="D1116" s="629"/>
      <c r="E1116" s="629"/>
      <c r="F1116" s="629"/>
      <c r="G1116" s="629"/>
      <c r="H1116" s="631"/>
      <c r="I1116" s="632"/>
      <c r="J1116" s="634"/>
      <c r="K1116" s="634"/>
      <c r="L1116" s="629"/>
      <c r="M1116" s="629"/>
      <c r="N1116" s="631"/>
      <c r="O1116" s="629"/>
    </row>
    <row r="1117" spans="1:15" x14ac:dyDescent="0.2">
      <c r="A1117" s="629"/>
      <c r="B1117" s="629"/>
      <c r="C1117" s="629"/>
      <c r="D1117" s="629"/>
      <c r="E1117" s="629"/>
      <c r="F1117" s="629"/>
      <c r="G1117" s="629"/>
      <c r="H1117" s="631"/>
      <c r="I1117" s="632"/>
      <c r="J1117" s="634"/>
      <c r="K1117" s="634"/>
      <c r="L1117" s="629"/>
      <c r="M1117" s="629"/>
      <c r="N1117" s="631"/>
      <c r="O1117" s="629"/>
    </row>
    <row r="1118" spans="1:15" x14ac:dyDescent="0.2">
      <c r="A1118" s="629"/>
      <c r="B1118" s="629"/>
      <c r="C1118" s="629"/>
      <c r="D1118" s="629"/>
      <c r="E1118" s="629"/>
      <c r="F1118" s="629"/>
      <c r="G1118" s="629"/>
      <c r="H1118" s="631"/>
      <c r="I1118" s="632"/>
      <c r="J1118" s="634"/>
      <c r="K1118" s="634"/>
      <c r="L1118" s="629"/>
      <c r="M1118" s="629"/>
      <c r="N1118" s="631"/>
      <c r="O1118" s="629"/>
    </row>
    <row r="1119" spans="1:15" x14ac:dyDescent="0.2">
      <c r="A1119" s="629"/>
      <c r="B1119" s="629"/>
      <c r="C1119" s="629"/>
      <c r="D1119" s="629"/>
      <c r="E1119" s="629"/>
      <c r="F1119" s="629"/>
      <c r="G1119" s="629"/>
      <c r="H1119" s="631"/>
      <c r="I1119" s="632"/>
      <c r="J1119" s="634"/>
      <c r="K1119" s="634"/>
      <c r="L1119" s="629"/>
      <c r="M1119" s="629"/>
      <c r="N1119" s="631"/>
      <c r="O1119" s="629"/>
    </row>
    <row r="1120" spans="1:15" x14ac:dyDescent="0.2">
      <c r="A1120" s="629"/>
      <c r="B1120" s="629"/>
      <c r="C1120" s="629"/>
      <c r="D1120" s="629"/>
      <c r="E1120" s="629"/>
      <c r="F1120" s="629"/>
      <c r="G1120" s="629"/>
      <c r="H1120" s="631"/>
      <c r="I1120" s="632"/>
      <c r="J1120" s="634"/>
      <c r="K1120" s="634"/>
      <c r="L1120" s="629"/>
      <c r="M1120" s="629"/>
      <c r="N1120" s="631"/>
      <c r="O1120" s="629"/>
    </row>
    <row r="1121" spans="1:15" x14ac:dyDescent="0.2">
      <c r="A1121" s="629"/>
      <c r="B1121" s="629"/>
      <c r="C1121" s="629"/>
      <c r="D1121" s="629"/>
      <c r="E1121" s="629"/>
      <c r="F1121" s="629"/>
      <c r="G1121" s="629"/>
      <c r="H1121" s="631"/>
      <c r="I1121" s="632"/>
      <c r="J1121" s="634"/>
      <c r="K1121" s="634"/>
      <c r="L1121" s="629"/>
      <c r="M1121" s="629"/>
      <c r="N1121" s="631"/>
      <c r="O1121" s="629"/>
    </row>
    <row r="1122" spans="1:15" x14ac:dyDescent="0.2">
      <c r="A1122" s="629"/>
      <c r="B1122" s="629"/>
      <c r="C1122" s="629"/>
      <c r="D1122" s="629"/>
      <c r="E1122" s="629"/>
      <c r="F1122" s="629"/>
      <c r="G1122" s="629"/>
      <c r="H1122" s="631"/>
      <c r="I1122" s="632"/>
      <c r="J1122" s="634"/>
      <c r="K1122" s="634"/>
      <c r="L1122" s="629"/>
      <c r="M1122" s="629"/>
      <c r="N1122" s="631"/>
      <c r="O1122" s="629"/>
    </row>
    <row r="1123" spans="1:15" x14ac:dyDescent="0.2">
      <c r="A1123" s="629"/>
      <c r="B1123" s="629"/>
      <c r="C1123" s="629"/>
      <c r="D1123" s="629"/>
      <c r="E1123" s="629"/>
      <c r="F1123" s="629"/>
      <c r="G1123" s="629"/>
      <c r="H1123" s="631"/>
      <c r="I1123" s="632"/>
      <c r="J1123" s="634"/>
      <c r="K1123" s="634"/>
      <c r="L1123" s="629"/>
      <c r="M1123" s="629"/>
      <c r="N1123" s="631"/>
      <c r="O1123" s="629"/>
    </row>
    <row r="1124" spans="1:15" x14ac:dyDescent="0.2">
      <c r="A1124" s="629"/>
      <c r="B1124" s="629"/>
      <c r="C1124" s="629"/>
      <c r="D1124" s="629"/>
      <c r="E1124" s="629"/>
      <c r="F1124" s="629"/>
      <c r="G1124" s="629"/>
      <c r="H1124" s="631"/>
      <c r="I1124" s="632"/>
      <c r="J1124" s="634"/>
      <c r="K1124" s="634"/>
      <c r="L1124" s="629"/>
      <c r="M1124" s="629"/>
      <c r="N1124" s="631"/>
      <c r="O1124" s="629"/>
    </row>
    <row r="1125" spans="1:15" x14ac:dyDescent="0.2">
      <c r="A1125" s="629"/>
      <c r="B1125" s="629"/>
      <c r="C1125" s="629"/>
      <c r="D1125" s="629"/>
      <c r="E1125" s="629"/>
      <c r="F1125" s="629"/>
      <c r="G1125" s="629"/>
      <c r="H1125" s="631"/>
      <c r="I1125" s="632"/>
      <c r="J1125" s="634"/>
      <c r="K1125" s="634"/>
      <c r="L1125" s="629"/>
      <c r="M1125" s="629"/>
      <c r="N1125" s="631"/>
      <c r="O1125" s="629"/>
    </row>
    <row r="1126" spans="1:15" x14ac:dyDescent="0.2">
      <c r="A1126" s="629"/>
      <c r="B1126" s="629"/>
      <c r="C1126" s="629"/>
      <c r="D1126" s="629"/>
      <c r="E1126" s="629"/>
      <c r="F1126" s="629"/>
      <c r="G1126" s="629"/>
      <c r="H1126" s="631"/>
      <c r="I1126" s="632"/>
      <c r="J1126" s="634"/>
      <c r="K1126" s="634"/>
      <c r="L1126" s="629"/>
      <c r="M1126" s="629"/>
      <c r="N1126" s="631"/>
      <c r="O1126" s="629"/>
    </row>
    <row r="1127" spans="1:15" x14ac:dyDescent="0.2">
      <c r="A1127" s="629"/>
      <c r="B1127" s="629"/>
      <c r="C1127" s="629"/>
      <c r="D1127" s="629"/>
      <c r="E1127" s="629"/>
      <c r="F1127" s="629"/>
      <c r="G1127" s="629"/>
      <c r="H1127" s="631"/>
      <c r="I1127" s="632"/>
      <c r="J1127" s="634"/>
      <c r="K1127" s="634"/>
      <c r="L1127" s="629"/>
      <c r="M1127" s="629"/>
      <c r="N1127" s="631"/>
      <c r="O1127" s="629"/>
    </row>
    <row r="1128" spans="1:15" x14ac:dyDescent="0.2">
      <c r="A1128" s="629"/>
      <c r="B1128" s="629"/>
      <c r="C1128" s="629"/>
      <c r="D1128" s="629"/>
      <c r="E1128" s="629"/>
      <c r="F1128" s="629"/>
      <c r="G1128" s="629"/>
      <c r="H1128" s="631"/>
      <c r="I1128" s="632"/>
      <c r="J1128" s="634"/>
      <c r="K1128" s="634"/>
      <c r="L1128" s="629"/>
      <c r="M1128" s="629"/>
      <c r="N1128" s="631"/>
      <c r="O1128" s="629"/>
    </row>
    <row r="1129" spans="1:15" x14ac:dyDescent="0.2">
      <c r="A1129" s="629"/>
      <c r="B1129" s="629"/>
      <c r="C1129" s="629"/>
      <c r="D1129" s="629"/>
      <c r="E1129" s="629"/>
      <c r="F1129" s="629"/>
      <c r="G1129" s="629"/>
      <c r="H1129" s="631"/>
      <c r="I1129" s="632"/>
      <c r="J1129" s="634"/>
      <c r="K1129" s="634"/>
      <c r="L1129" s="629"/>
      <c r="M1129" s="629"/>
      <c r="N1129" s="631"/>
      <c r="O1129" s="629"/>
    </row>
    <row r="1130" spans="1:15" x14ac:dyDescent="0.2">
      <c r="A1130" s="629"/>
      <c r="B1130" s="629"/>
      <c r="C1130" s="629"/>
      <c r="D1130" s="629"/>
      <c r="E1130" s="629"/>
      <c r="F1130" s="629"/>
      <c r="G1130" s="629"/>
      <c r="H1130" s="631"/>
      <c r="I1130" s="632"/>
      <c r="J1130" s="634"/>
      <c r="K1130" s="634"/>
      <c r="L1130" s="629"/>
      <c r="M1130" s="629"/>
      <c r="N1130" s="631"/>
      <c r="O1130" s="629"/>
    </row>
    <row r="1131" spans="1:15" x14ac:dyDescent="0.2">
      <c r="A1131" s="629"/>
      <c r="B1131" s="629"/>
      <c r="C1131" s="629"/>
      <c r="D1131" s="629"/>
      <c r="E1131" s="629"/>
      <c r="F1131" s="629"/>
      <c r="G1131" s="629"/>
      <c r="H1131" s="631"/>
      <c r="I1131" s="632"/>
      <c r="J1131" s="634"/>
      <c r="K1131" s="634"/>
      <c r="L1131" s="629"/>
      <c r="M1131" s="629"/>
      <c r="N1131" s="631"/>
      <c r="O1131" s="629"/>
    </row>
    <row r="1132" spans="1:15" x14ac:dyDescent="0.2">
      <c r="A1132" s="629"/>
      <c r="B1132" s="629"/>
      <c r="C1132" s="629"/>
      <c r="D1132" s="629"/>
      <c r="E1132" s="629"/>
      <c r="F1132" s="629"/>
      <c r="G1132" s="629"/>
      <c r="H1132" s="631"/>
      <c r="I1132" s="632"/>
      <c r="J1132" s="634"/>
      <c r="K1132" s="634"/>
      <c r="L1132" s="629"/>
      <c r="M1132" s="629"/>
      <c r="N1132" s="631"/>
      <c r="O1132" s="629"/>
    </row>
    <row r="1133" spans="1:15" x14ac:dyDescent="0.2">
      <c r="A1133" s="629"/>
      <c r="B1133" s="629"/>
      <c r="C1133" s="629"/>
      <c r="D1133" s="629"/>
      <c r="E1133" s="629"/>
      <c r="F1133" s="629"/>
      <c r="G1133" s="629"/>
      <c r="H1133" s="631"/>
      <c r="I1133" s="632"/>
      <c r="J1133" s="634"/>
      <c r="K1133" s="634"/>
      <c r="L1133" s="629"/>
      <c r="M1133" s="629"/>
      <c r="N1133" s="631"/>
      <c r="O1133" s="629"/>
    </row>
    <row r="1134" spans="1:15" x14ac:dyDescent="0.2">
      <c r="A1134" s="629"/>
      <c r="B1134" s="629"/>
      <c r="C1134" s="629"/>
      <c r="D1134" s="629"/>
      <c r="E1134" s="629"/>
      <c r="F1134" s="629"/>
      <c r="G1134" s="629"/>
      <c r="H1134" s="631"/>
      <c r="I1134" s="632"/>
      <c r="J1134" s="634"/>
      <c r="K1134" s="634"/>
      <c r="L1134" s="629"/>
      <c r="M1134" s="629"/>
      <c r="N1134" s="631"/>
      <c r="O1134" s="629"/>
    </row>
    <row r="1135" spans="1:15" x14ac:dyDescent="0.2">
      <c r="A1135" s="629"/>
      <c r="B1135" s="629"/>
      <c r="C1135" s="629"/>
      <c r="D1135" s="629"/>
      <c r="E1135" s="629"/>
      <c r="F1135" s="629"/>
      <c r="G1135" s="629"/>
      <c r="H1135" s="631"/>
      <c r="I1135" s="632"/>
      <c r="J1135" s="634"/>
      <c r="K1135" s="634"/>
      <c r="L1135" s="629"/>
      <c r="M1135" s="629"/>
      <c r="N1135" s="631"/>
      <c r="O1135" s="629"/>
    </row>
    <row r="1136" spans="1:15" x14ac:dyDescent="0.2">
      <c r="A1136" s="629"/>
      <c r="B1136" s="629"/>
      <c r="C1136" s="629"/>
      <c r="D1136" s="629"/>
      <c r="E1136" s="629"/>
      <c r="F1136" s="629"/>
      <c r="G1136" s="629"/>
      <c r="H1136" s="631"/>
      <c r="I1136" s="632"/>
      <c r="J1136" s="634"/>
      <c r="K1136" s="634"/>
      <c r="L1136" s="629"/>
      <c r="M1136" s="629"/>
      <c r="N1136" s="631"/>
      <c r="O1136" s="629"/>
    </row>
    <row r="1137" spans="1:15" x14ac:dyDescent="0.2">
      <c r="A1137" s="629"/>
      <c r="B1137" s="629"/>
      <c r="C1137" s="629"/>
      <c r="D1137" s="629"/>
      <c r="E1137" s="629"/>
      <c r="F1137" s="629"/>
      <c r="G1137" s="629"/>
      <c r="H1137" s="631"/>
      <c r="I1137" s="632"/>
      <c r="J1137" s="634"/>
      <c r="K1137" s="634"/>
      <c r="L1137" s="629"/>
      <c r="M1137" s="629"/>
      <c r="N1137" s="631"/>
      <c r="O1137" s="629"/>
    </row>
    <row r="1138" spans="1:15" x14ac:dyDescent="0.2">
      <c r="A1138" s="629"/>
      <c r="B1138" s="629"/>
      <c r="C1138" s="629"/>
      <c r="D1138" s="629"/>
      <c r="E1138" s="629"/>
      <c r="F1138" s="629"/>
      <c r="G1138" s="629"/>
      <c r="H1138" s="631"/>
      <c r="I1138" s="632"/>
      <c r="J1138" s="634"/>
      <c r="K1138" s="634"/>
      <c r="L1138" s="629"/>
      <c r="M1138" s="629"/>
      <c r="N1138" s="631"/>
      <c r="O1138" s="629"/>
    </row>
    <row r="1139" spans="1:15" x14ac:dyDescent="0.2">
      <c r="A1139" s="629"/>
      <c r="B1139" s="629"/>
      <c r="C1139" s="629"/>
      <c r="D1139" s="629"/>
      <c r="E1139" s="629"/>
      <c r="F1139" s="629"/>
      <c r="G1139" s="629"/>
      <c r="H1139" s="631"/>
      <c r="I1139" s="632"/>
      <c r="J1139" s="634"/>
      <c r="K1139" s="634"/>
      <c r="L1139" s="629"/>
      <c r="M1139" s="629"/>
      <c r="N1139" s="631"/>
      <c r="O1139" s="629"/>
    </row>
    <row r="1140" spans="1:15" x14ac:dyDescent="0.2">
      <c r="A1140" s="629"/>
      <c r="B1140" s="629"/>
      <c r="C1140" s="629"/>
      <c r="D1140" s="629"/>
      <c r="E1140" s="629"/>
      <c r="F1140" s="629"/>
      <c r="G1140" s="629"/>
      <c r="H1140" s="631"/>
      <c r="I1140" s="632"/>
      <c r="J1140" s="634"/>
      <c r="K1140" s="634"/>
      <c r="L1140" s="629"/>
      <c r="M1140" s="629"/>
      <c r="N1140" s="631"/>
      <c r="O1140" s="629"/>
    </row>
    <row r="1141" spans="1:15" x14ac:dyDescent="0.2">
      <c r="A1141" s="629"/>
      <c r="B1141" s="629"/>
      <c r="C1141" s="629"/>
      <c r="D1141" s="629"/>
      <c r="E1141" s="629"/>
      <c r="F1141" s="629"/>
      <c r="G1141" s="629"/>
      <c r="H1141" s="631"/>
      <c r="I1141" s="632"/>
      <c r="J1141" s="634"/>
      <c r="K1141" s="634"/>
      <c r="L1141" s="629"/>
      <c r="M1141" s="629"/>
      <c r="N1141" s="631"/>
      <c r="O1141" s="629"/>
    </row>
    <row r="1142" spans="1:15" x14ac:dyDescent="0.2">
      <c r="A1142" s="629"/>
      <c r="B1142" s="629"/>
      <c r="C1142" s="629"/>
      <c r="D1142" s="629"/>
      <c r="E1142" s="629"/>
      <c r="F1142" s="629"/>
      <c r="G1142" s="629"/>
      <c r="H1142" s="631"/>
      <c r="I1142" s="632"/>
      <c r="J1142" s="634"/>
      <c r="K1142" s="634"/>
      <c r="L1142" s="629"/>
      <c r="M1142" s="629"/>
      <c r="N1142" s="631"/>
      <c r="O1142" s="629"/>
    </row>
    <row r="1143" spans="1:15" x14ac:dyDescent="0.2">
      <c r="A1143" s="629"/>
      <c r="B1143" s="629"/>
      <c r="C1143" s="629"/>
      <c r="D1143" s="629"/>
      <c r="E1143" s="629"/>
      <c r="F1143" s="629"/>
      <c r="G1143" s="629"/>
      <c r="H1143" s="631"/>
      <c r="I1143" s="632"/>
      <c r="J1143" s="634"/>
      <c r="K1143" s="634"/>
      <c r="L1143" s="629"/>
      <c r="M1143" s="629"/>
      <c r="N1143" s="631"/>
      <c r="O1143" s="629"/>
    </row>
    <row r="1144" spans="1:15" x14ac:dyDescent="0.2">
      <c r="A1144" s="629"/>
      <c r="B1144" s="629"/>
      <c r="C1144" s="629"/>
      <c r="D1144" s="629"/>
      <c r="E1144" s="629"/>
      <c r="F1144" s="629"/>
      <c r="G1144" s="629"/>
      <c r="H1144" s="631"/>
      <c r="I1144" s="632"/>
      <c r="J1144" s="634"/>
      <c r="K1144" s="634"/>
      <c r="L1144" s="629"/>
      <c r="M1144" s="629"/>
      <c r="N1144" s="631"/>
      <c r="O1144" s="629"/>
    </row>
    <row r="1145" spans="1:15" x14ac:dyDescent="0.2">
      <c r="A1145" s="629"/>
      <c r="B1145" s="629"/>
      <c r="C1145" s="629"/>
      <c r="D1145" s="629"/>
      <c r="E1145" s="629"/>
      <c r="F1145" s="629"/>
      <c r="G1145" s="629"/>
      <c r="H1145" s="631"/>
      <c r="I1145" s="632"/>
      <c r="J1145" s="634"/>
      <c r="K1145" s="634"/>
      <c r="L1145" s="629"/>
      <c r="M1145" s="629"/>
      <c r="N1145" s="631"/>
      <c r="O1145" s="629"/>
    </row>
    <row r="1146" spans="1:15" x14ac:dyDescent="0.2">
      <c r="A1146" s="629"/>
      <c r="B1146" s="629"/>
      <c r="C1146" s="629"/>
      <c r="D1146" s="629"/>
      <c r="E1146" s="629"/>
      <c r="F1146" s="629"/>
      <c r="G1146" s="629"/>
      <c r="H1146" s="631"/>
      <c r="I1146" s="632"/>
      <c r="J1146" s="634"/>
      <c r="K1146" s="634"/>
      <c r="L1146" s="629"/>
      <c r="M1146" s="629"/>
      <c r="N1146" s="631"/>
      <c r="O1146" s="629"/>
    </row>
    <row r="1147" spans="1:15" x14ac:dyDescent="0.2">
      <c r="A1147" s="629"/>
      <c r="B1147" s="629"/>
      <c r="C1147" s="629"/>
      <c r="D1147" s="629"/>
      <c r="E1147" s="629"/>
      <c r="F1147" s="629"/>
      <c r="G1147" s="629"/>
      <c r="H1147" s="631"/>
      <c r="I1147" s="632"/>
      <c r="J1147" s="634"/>
      <c r="K1147" s="634"/>
      <c r="L1147" s="629"/>
      <c r="M1147" s="629"/>
      <c r="N1147" s="631"/>
      <c r="O1147" s="629"/>
    </row>
    <row r="1148" spans="1:15" x14ac:dyDescent="0.2">
      <c r="A1148" s="629"/>
      <c r="B1148" s="629"/>
      <c r="C1148" s="629"/>
      <c r="D1148" s="629"/>
      <c r="E1148" s="629"/>
      <c r="F1148" s="629"/>
      <c r="G1148" s="629"/>
      <c r="H1148" s="631"/>
      <c r="I1148" s="632"/>
      <c r="J1148" s="634"/>
      <c r="K1148" s="634"/>
      <c r="L1148" s="629"/>
      <c r="M1148" s="629"/>
      <c r="N1148" s="631"/>
      <c r="O1148" s="629"/>
    </row>
    <row r="1149" spans="1:15" x14ac:dyDescent="0.2">
      <c r="A1149" s="629"/>
      <c r="B1149" s="629"/>
      <c r="C1149" s="629"/>
      <c r="D1149" s="629"/>
      <c r="E1149" s="629"/>
      <c r="F1149" s="629"/>
      <c r="G1149" s="629"/>
      <c r="H1149" s="631"/>
      <c r="I1149" s="632"/>
      <c r="J1149" s="634"/>
      <c r="K1149" s="634"/>
      <c r="L1149" s="629"/>
      <c r="M1149" s="629"/>
      <c r="N1149" s="631"/>
      <c r="O1149" s="629"/>
    </row>
    <row r="1150" spans="1:15" x14ac:dyDescent="0.2">
      <c r="A1150" s="629"/>
      <c r="B1150" s="629"/>
      <c r="C1150" s="629"/>
      <c r="D1150" s="629"/>
      <c r="E1150" s="629"/>
      <c r="F1150" s="629"/>
      <c r="G1150" s="629"/>
      <c r="H1150" s="631"/>
      <c r="I1150" s="632"/>
      <c r="J1150" s="634"/>
      <c r="K1150" s="634"/>
      <c r="L1150" s="629"/>
      <c r="M1150" s="629"/>
      <c r="N1150" s="631"/>
      <c r="O1150" s="629"/>
    </row>
    <row r="1151" spans="1:15" x14ac:dyDescent="0.2">
      <c r="A1151" s="629"/>
      <c r="B1151" s="629"/>
      <c r="C1151" s="629"/>
      <c r="D1151" s="629"/>
      <c r="E1151" s="629"/>
      <c r="F1151" s="629"/>
      <c r="G1151" s="629"/>
      <c r="H1151" s="631"/>
      <c r="I1151" s="632"/>
      <c r="J1151" s="634"/>
      <c r="K1151" s="634"/>
      <c r="L1151" s="629"/>
      <c r="M1151" s="629"/>
      <c r="N1151" s="631"/>
      <c r="O1151" s="629"/>
    </row>
    <row r="1152" spans="1:15" x14ac:dyDescent="0.2">
      <c r="A1152" s="629"/>
      <c r="B1152" s="629"/>
      <c r="C1152" s="629"/>
      <c r="D1152" s="629"/>
      <c r="E1152" s="629"/>
      <c r="F1152" s="629"/>
      <c r="G1152" s="629"/>
      <c r="H1152" s="631"/>
      <c r="I1152" s="632"/>
      <c r="J1152" s="634"/>
      <c r="K1152" s="634"/>
      <c r="L1152" s="629"/>
      <c r="M1152" s="629"/>
      <c r="N1152" s="631"/>
      <c r="O1152" s="629"/>
    </row>
    <row r="1153" spans="1:15" x14ac:dyDescent="0.2">
      <c r="A1153" s="629"/>
      <c r="B1153" s="629"/>
      <c r="C1153" s="629"/>
      <c r="D1153" s="629"/>
      <c r="E1153" s="629"/>
      <c r="F1153" s="629"/>
      <c r="G1153" s="629"/>
      <c r="H1153" s="631"/>
      <c r="I1153" s="632"/>
      <c r="J1153" s="634"/>
      <c r="K1153" s="634"/>
      <c r="L1153" s="629"/>
      <c r="M1153" s="629"/>
      <c r="N1153" s="631"/>
      <c r="O1153" s="629"/>
    </row>
    <row r="1154" spans="1:15" x14ac:dyDescent="0.2">
      <c r="A1154" s="629"/>
      <c r="B1154" s="629"/>
      <c r="C1154" s="629"/>
      <c r="D1154" s="629"/>
      <c r="E1154" s="629"/>
      <c r="F1154" s="629"/>
      <c r="G1154" s="629"/>
      <c r="H1154" s="631"/>
      <c r="I1154" s="632"/>
      <c r="J1154" s="634"/>
      <c r="K1154" s="634"/>
      <c r="L1154" s="629"/>
      <c r="M1154" s="629"/>
      <c r="N1154" s="631"/>
      <c r="O1154" s="629"/>
    </row>
    <row r="1155" spans="1:15" x14ac:dyDescent="0.2">
      <c r="A1155" s="629"/>
      <c r="B1155" s="629"/>
      <c r="C1155" s="629"/>
      <c r="D1155" s="629"/>
      <c r="E1155" s="629"/>
      <c r="F1155" s="629"/>
      <c r="G1155" s="629"/>
      <c r="H1155" s="631"/>
      <c r="I1155" s="632"/>
      <c r="J1155" s="634"/>
      <c r="K1155" s="634"/>
      <c r="L1155" s="629"/>
      <c r="M1155" s="629"/>
      <c r="N1155" s="631"/>
      <c r="O1155" s="629"/>
    </row>
    <row r="1156" spans="1:15" x14ac:dyDescent="0.2">
      <c r="A1156" s="629"/>
      <c r="B1156" s="629"/>
      <c r="C1156" s="629"/>
      <c r="D1156" s="629"/>
      <c r="E1156" s="629"/>
      <c r="F1156" s="629"/>
      <c r="G1156" s="629"/>
      <c r="H1156" s="631"/>
      <c r="I1156" s="632"/>
      <c r="J1156" s="634"/>
      <c r="K1156" s="634"/>
      <c r="L1156" s="629"/>
      <c r="M1156" s="629"/>
      <c r="N1156" s="631"/>
      <c r="O1156" s="629"/>
    </row>
    <row r="1157" spans="1:15" x14ac:dyDescent="0.2">
      <c r="A1157" s="629"/>
      <c r="B1157" s="629"/>
      <c r="C1157" s="629"/>
      <c r="D1157" s="629"/>
      <c r="E1157" s="629"/>
      <c r="F1157" s="629"/>
      <c r="G1157" s="629"/>
      <c r="H1157" s="631"/>
      <c r="I1157" s="632"/>
      <c r="J1157" s="634"/>
      <c r="K1157" s="634"/>
      <c r="L1157" s="629"/>
      <c r="M1157" s="629"/>
      <c r="N1157" s="631"/>
      <c r="O1157" s="629"/>
    </row>
    <row r="1158" spans="1:15" x14ac:dyDescent="0.2">
      <c r="A1158" s="629"/>
      <c r="B1158" s="629"/>
      <c r="C1158" s="629"/>
      <c r="D1158" s="629"/>
      <c r="E1158" s="629"/>
      <c r="F1158" s="629"/>
      <c r="G1158" s="629"/>
      <c r="H1158" s="631"/>
      <c r="I1158" s="632"/>
      <c r="J1158" s="634"/>
      <c r="K1158" s="634"/>
      <c r="L1158" s="629"/>
      <c r="M1158" s="629"/>
      <c r="N1158" s="631"/>
      <c r="O1158" s="629"/>
    </row>
    <row r="1159" spans="1:15" x14ac:dyDescent="0.2">
      <c r="A1159" s="629"/>
      <c r="B1159" s="629"/>
      <c r="C1159" s="629"/>
      <c r="D1159" s="629"/>
      <c r="E1159" s="629"/>
      <c r="F1159" s="629"/>
      <c r="G1159" s="629"/>
      <c r="H1159" s="631"/>
      <c r="I1159" s="632"/>
      <c r="J1159" s="634"/>
      <c r="K1159" s="634"/>
      <c r="L1159" s="629"/>
      <c r="M1159" s="629"/>
      <c r="N1159" s="631"/>
      <c r="O1159" s="629"/>
    </row>
    <row r="1160" spans="1:15" x14ac:dyDescent="0.2">
      <c r="A1160" s="629"/>
      <c r="B1160" s="629"/>
      <c r="C1160" s="629"/>
      <c r="D1160" s="629"/>
      <c r="E1160" s="629"/>
      <c r="F1160" s="629"/>
      <c r="G1160" s="629"/>
      <c r="H1160" s="631"/>
      <c r="I1160" s="632"/>
      <c r="J1160" s="634"/>
      <c r="K1160" s="634"/>
      <c r="L1160" s="629"/>
      <c r="M1160" s="629"/>
      <c r="N1160" s="631"/>
      <c r="O1160" s="629"/>
    </row>
    <row r="1161" spans="1:15" x14ac:dyDescent="0.2">
      <c r="A1161" s="629"/>
      <c r="B1161" s="629"/>
      <c r="C1161" s="629"/>
      <c r="D1161" s="629"/>
      <c r="E1161" s="629"/>
      <c r="F1161" s="629"/>
      <c r="G1161" s="629"/>
      <c r="H1161" s="631"/>
      <c r="I1161" s="632"/>
      <c r="J1161" s="634"/>
      <c r="K1161" s="634"/>
      <c r="L1161" s="629"/>
      <c r="M1161" s="629"/>
      <c r="N1161" s="631"/>
      <c r="O1161" s="629"/>
    </row>
    <row r="1162" spans="1:15" x14ac:dyDescent="0.2">
      <c r="A1162" s="629"/>
      <c r="B1162" s="629"/>
      <c r="C1162" s="629"/>
      <c r="D1162" s="629"/>
      <c r="E1162" s="629"/>
      <c r="F1162" s="629"/>
      <c r="G1162" s="629"/>
      <c r="H1162" s="631"/>
      <c r="I1162" s="632"/>
      <c r="J1162" s="634"/>
      <c r="K1162" s="634"/>
      <c r="L1162" s="629"/>
      <c r="M1162" s="629"/>
      <c r="N1162" s="631"/>
      <c r="O1162" s="629"/>
    </row>
    <row r="1163" spans="1:15" x14ac:dyDescent="0.2">
      <c r="A1163" s="629"/>
      <c r="B1163" s="629"/>
      <c r="C1163" s="629"/>
      <c r="D1163" s="629"/>
      <c r="E1163" s="629"/>
      <c r="F1163" s="629"/>
      <c r="G1163" s="629"/>
      <c r="H1163" s="631"/>
      <c r="I1163" s="632"/>
      <c r="J1163" s="634"/>
      <c r="K1163" s="634"/>
      <c r="L1163" s="629"/>
      <c r="M1163" s="629"/>
      <c r="N1163" s="631"/>
      <c r="O1163" s="629"/>
    </row>
    <row r="1164" spans="1:15" x14ac:dyDescent="0.2">
      <c r="A1164" s="629"/>
      <c r="B1164" s="629"/>
      <c r="C1164" s="629"/>
      <c r="D1164" s="629"/>
      <c r="E1164" s="629"/>
      <c r="F1164" s="629"/>
      <c r="G1164" s="629"/>
      <c r="H1164" s="631"/>
      <c r="I1164" s="632"/>
      <c r="J1164" s="634"/>
      <c r="K1164" s="634"/>
      <c r="L1164" s="629"/>
      <c r="M1164" s="629"/>
      <c r="N1164" s="631"/>
      <c r="O1164" s="629"/>
    </row>
    <row r="1165" spans="1:15" x14ac:dyDescent="0.2">
      <c r="A1165" s="629"/>
      <c r="B1165" s="629"/>
      <c r="C1165" s="629"/>
      <c r="D1165" s="629"/>
      <c r="E1165" s="629"/>
      <c r="F1165" s="629"/>
      <c r="G1165" s="629"/>
      <c r="H1165" s="631"/>
      <c r="I1165" s="632"/>
      <c r="J1165" s="634"/>
      <c r="K1165" s="634"/>
      <c r="L1165" s="629"/>
      <c r="M1165" s="629"/>
      <c r="N1165" s="631"/>
      <c r="O1165" s="629"/>
    </row>
    <row r="1166" spans="1:15" x14ac:dyDescent="0.2">
      <c r="A1166" s="629"/>
      <c r="B1166" s="629"/>
      <c r="C1166" s="629"/>
      <c r="D1166" s="629"/>
      <c r="E1166" s="629"/>
      <c r="F1166" s="629"/>
      <c r="G1166" s="629"/>
      <c r="H1166" s="631"/>
      <c r="I1166" s="632"/>
      <c r="J1166" s="634"/>
      <c r="K1166" s="634"/>
      <c r="L1166" s="629"/>
      <c r="M1166" s="629"/>
      <c r="N1166" s="631"/>
      <c r="O1166" s="629"/>
    </row>
    <row r="1167" spans="1:15" x14ac:dyDescent="0.2">
      <c r="A1167" s="629"/>
      <c r="B1167" s="629"/>
      <c r="C1167" s="629"/>
      <c r="D1167" s="629"/>
      <c r="E1167" s="629"/>
      <c r="F1167" s="629"/>
      <c r="G1167" s="629"/>
      <c r="H1167" s="631"/>
      <c r="I1167" s="632"/>
      <c r="J1167" s="634"/>
      <c r="K1167" s="634"/>
      <c r="L1167" s="629"/>
      <c r="M1167" s="629"/>
      <c r="N1167" s="631"/>
      <c r="O1167" s="629"/>
    </row>
    <row r="1168" spans="1:15" x14ac:dyDescent="0.2">
      <c r="A1168" s="629"/>
      <c r="B1168" s="629"/>
      <c r="C1168" s="629"/>
      <c r="D1168" s="629"/>
      <c r="E1168" s="629"/>
      <c r="F1168" s="629"/>
      <c r="G1168" s="629"/>
      <c r="H1168" s="631"/>
      <c r="I1168" s="632"/>
      <c r="J1168" s="634"/>
      <c r="K1168" s="634"/>
      <c r="L1168" s="629"/>
      <c r="M1168" s="629"/>
      <c r="N1168" s="631"/>
      <c r="O1168" s="629"/>
    </row>
    <row r="1169" spans="1:15" x14ac:dyDescent="0.2">
      <c r="A1169" s="629"/>
      <c r="B1169" s="629"/>
      <c r="C1169" s="629"/>
      <c r="D1169" s="629"/>
      <c r="E1169" s="629"/>
      <c r="F1169" s="629"/>
      <c r="G1169" s="629"/>
      <c r="H1169" s="631"/>
      <c r="I1169" s="632"/>
      <c r="J1169" s="634"/>
      <c r="K1169" s="634"/>
      <c r="L1169" s="629"/>
      <c r="M1169" s="629"/>
      <c r="N1169" s="631"/>
      <c r="O1169" s="629"/>
    </row>
    <row r="1170" spans="1:15" x14ac:dyDescent="0.2">
      <c r="A1170" s="629"/>
      <c r="B1170" s="629"/>
      <c r="C1170" s="629"/>
      <c r="D1170" s="629"/>
      <c r="E1170" s="629"/>
      <c r="F1170" s="629"/>
      <c r="G1170" s="629"/>
      <c r="H1170" s="631"/>
      <c r="I1170" s="632"/>
      <c r="J1170" s="634"/>
      <c r="K1170" s="634"/>
      <c r="L1170" s="629"/>
      <c r="M1170" s="629"/>
      <c r="N1170" s="631"/>
      <c r="O1170" s="629"/>
    </row>
    <row r="1171" spans="1:15" x14ac:dyDescent="0.2">
      <c r="A1171" s="629"/>
      <c r="B1171" s="629"/>
      <c r="C1171" s="629"/>
      <c r="D1171" s="629"/>
      <c r="E1171" s="629"/>
      <c r="F1171" s="629"/>
      <c r="G1171" s="629"/>
      <c r="H1171" s="631"/>
      <c r="I1171" s="632"/>
      <c r="J1171" s="634"/>
      <c r="K1171" s="634"/>
      <c r="L1171" s="629"/>
      <c r="M1171" s="629"/>
      <c r="N1171" s="631"/>
      <c r="O1171" s="629"/>
    </row>
    <row r="1172" spans="1:15" x14ac:dyDescent="0.2">
      <c r="A1172" s="629"/>
      <c r="B1172" s="629"/>
      <c r="C1172" s="629"/>
      <c r="D1172" s="629"/>
      <c r="E1172" s="629"/>
      <c r="F1172" s="629"/>
      <c r="G1172" s="629"/>
      <c r="H1172" s="631"/>
      <c r="I1172" s="632"/>
      <c r="J1172" s="634"/>
      <c r="K1172" s="634"/>
      <c r="L1172" s="629"/>
      <c r="M1172" s="629"/>
      <c r="N1172" s="631"/>
      <c r="O1172" s="629"/>
    </row>
    <row r="1173" spans="1:15" x14ac:dyDescent="0.2">
      <c r="A1173" s="629"/>
      <c r="B1173" s="629"/>
      <c r="C1173" s="629"/>
      <c r="D1173" s="629"/>
      <c r="E1173" s="629"/>
      <c r="F1173" s="629"/>
      <c r="G1173" s="629"/>
      <c r="H1173" s="631"/>
      <c r="I1173" s="632"/>
      <c r="J1173" s="634"/>
      <c r="K1173" s="634"/>
      <c r="L1173" s="629"/>
      <c r="M1173" s="629"/>
      <c r="N1173" s="631"/>
      <c r="O1173" s="629"/>
    </row>
    <row r="1174" spans="1:15" x14ac:dyDescent="0.2">
      <c r="A1174" s="629"/>
      <c r="B1174" s="629"/>
      <c r="C1174" s="629"/>
      <c r="D1174" s="629"/>
      <c r="E1174" s="629"/>
      <c r="F1174" s="629"/>
      <c r="G1174" s="629"/>
      <c r="H1174" s="631"/>
      <c r="I1174" s="632"/>
      <c r="J1174" s="634"/>
      <c r="K1174" s="634"/>
      <c r="L1174" s="629"/>
      <c r="M1174" s="629"/>
      <c r="N1174" s="631"/>
      <c r="O1174" s="629"/>
    </row>
    <row r="1175" spans="1:15" x14ac:dyDescent="0.2">
      <c r="A1175" s="629"/>
      <c r="B1175" s="629"/>
      <c r="C1175" s="629"/>
      <c r="D1175" s="629"/>
      <c r="E1175" s="629"/>
      <c r="F1175" s="629"/>
      <c r="G1175" s="629"/>
      <c r="H1175" s="631"/>
      <c r="I1175" s="632"/>
      <c r="J1175" s="634"/>
      <c r="K1175" s="634"/>
      <c r="L1175" s="629"/>
      <c r="M1175" s="629"/>
      <c r="N1175" s="631"/>
      <c r="O1175" s="629"/>
    </row>
    <row r="1176" spans="1:15" x14ac:dyDescent="0.2">
      <c r="A1176" s="629"/>
      <c r="B1176" s="629"/>
      <c r="C1176" s="629"/>
      <c r="D1176" s="629"/>
      <c r="E1176" s="629"/>
      <c r="F1176" s="629"/>
      <c r="G1176" s="629"/>
      <c r="H1176" s="631"/>
      <c r="I1176" s="632"/>
      <c r="J1176" s="634"/>
      <c r="K1176" s="634"/>
      <c r="L1176" s="629"/>
      <c r="M1176" s="629"/>
      <c r="N1176" s="631"/>
      <c r="O1176" s="629"/>
    </row>
    <row r="1177" spans="1:15" x14ac:dyDescent="0.2">
      <c r="A1177" s="629"/>
      <c r="B1177" s="629"/>
      <c r="C1177" s="629"/>
      <c r="D1177" s="629"/>
      <c r="E1177" s="629"/>
      <c r="F1177" s="629"/>
      <c r="G1177" s="629"/>
      <c r="H1177" s="631"/>
      <c r="I1177" s="632"/>
      <c r="J1177" s="634"/>
      <c r="K1177" s="634"/>
      <c r="L1177" s="629"/>
      <c r="M1177" s="629"/>
      <c r="N1177" s="631"/>
      <c r="O1177" s="629"/>
    </row>
    <row r="1178" spans="1:15" x14ac:dyDescent="0.2">
      <c r="A1178" s="629"/>
      <c r="B1178" s="629"/>
      <c r="C1178" s="629"/>
      <c r="D1178" s="629"/>
      <c r="E1178" s="629"/>
      <c r="F1178" s="629"/>
      <c r="G1178" s="629"/>
      <c r="H1178" s="631"/>
      <c r="I1178" s="632"/>
      <c r="J1178" s="634"/>
      <c r="K1178" s="634"/>
      <c r="L1178" s="629"/>
      <c r="M1178" s="629"/>
      <c r="N1178" s="631"/>
      <c r="O1178" s="629"/>
    </row>
    <row r="1179" spans="1:15" x14ac:dyDescent="0.2">
      <c r="A1179" s="629"/>
      <c r="B1179" s="629"/>
      <c r="C1179" s="629"/>
      <c r="D1179" s="629"/>
      <c r="E1179" s="629"/>
      <c r="F1179" s="629"/>
      <c r="G1179" s="629"/>
      <c r="H1179" s="631"/>
      <c r="I1179" s="632"/>
      <c r="J1179" s="634"/>
      <c r="K1179" s="634"/>
      <c r="L1179" s="629"/>
      <c r="M1179" s="629"/>
      <c r="N1179" s="631"/>
      <c r="O1179" s="629"/>
    </row>
    <row r="1180" spans="1:15" x14ac:dyDescent="0.2">
      <c r="A1180" s="629"/>
      <c r="B1180" s="629"/>
      <c r="C1180" s="629"/>
      <c r="D1180" s="629"/>
      <c r="E1180" s="629"/>
      <c r="F1180" s="629"/>
      <c r="G1180" s="629"/>
      <c r="H1180" s="631"/>
      <c r="I1180" s="632"/>
      <c r="J1180" s="634"/>
      <c r="K1180" s="634"/>
      <c r="L1180" s="629"/>
      <c r="M1180" s="629"/>
      <c r="N1180" s="631"/>
      <c r="O1180" s="629"/>
    </row>
    <row r="1181" spans="1:15" x14ac:dyDescent="0.2">
      <c r="A1181" s="629"/>
      <c r="B1181" s="629"/>
      <c r="C1181" s="629"/>
      <c r="D1181" s="629"/>
      <c r="E1181" s="629"/>
      <c r="F1181" s="629"/>
      <c r="G1181" s="629"/>
      <c r="H1181" s="631"/>
      <c r="I1181" s="632"/>
      <c r="J1181" s="634"/>
      <c r="K1181" s="634"/>
      <c r="L1181" s="629"/>
      <c r="M1181" s="629"/>
      <c r="N1181" s="631"/>
      <c r="O1181" s="629"/>
    </row>
    <row r="1182" spans="1:15" x14ac:dyDescent="0.2">
      <c r="A1182" s="629"/>
      <c r="B1182" s="629"/>
      <c r="C1182" s="629"/>
      <c r="D1182" s="629"/>
      <c r="E1182" s="629"/>
      <c r="F1182" s="629"/>
      <c r="G1182" s="629"/>
      <c r="H1182" s="631"/>
      <c r="I1182" s="632"/>
      <c r="J1182" s="634"/>
      <c r="K1182" s="634"/>
      <c r="L1182" s="629"/>
      <c r="M1182" s="629"/>
      <c r="N1182" s="631"/>
      <c r="O1182" s="629"/>
    </row>
    <row r="1183" spans="1:15" x14ac:dyDescent="0.2">
      <c r="A1183" s="629"/>
      <c r="B1183" s="629"/>
      <c r="C1183" s="629"/>
      <c r="D1183" s="629"/>
      <c r="E1183" s="629"/>
      <c r="F1183" s="629"/>
      <c r="G1183" s="629"/>
      <c r="H1183" s="631"/>
      <c r="I1183" s="632"/>
      <c r="J1183" s="634"/>
      <c r="K1183" s="634"/>
      <c r="L1183" s="629"/>
      <c r="M1183" s="629"/>
      <c r="N1183" s="631"/>
      <c r="O1183" s="629"/>
    </row>
    <row r="1184" spans="1:15" x14ac:dyDescent="0.2">
      <c r="A1184" s="629"/>
      <c r="B1184" s="629"/>
      <c r="C1184" s="629"/>
      <c r="D1184" s="629"/>
      <c r="E1184" s="629"/>
      <c r="F1184" s="629"/>
      <c r="G1184" s="629"/>
      <c r="H1184" s="631"/>
      <c r="I1184" s="632"/>
      <c r="J1184" s="634"/>
      <c r="K1184" s="634"/>
      <c r="L1184" s="629"/>
      <c r="M1184" s="629"/>
      <c r="N1184" s="631"/>
      <c r="O1184" s="629"/>
    </row>
    <row r="1185" spans="1:15" x14ac:dyDescent="0.2">
      <c r="A1185" s="629"/>
      <c r="B1185" s="629"/>
      <c r="C1185" s="629"/>
      <c r="D1185" s="629"/>
      <c r="E1185" s="629"/>
      <c r="F1185" s="629"/>
      <c r="G1185" s="629"/>
      <c r="H1185" s="631"/>
      <c r="I1185" s="632"/>
      <c r="J1185" s="634"/>
      <c r="K1185" s="634"/>
      <c r="L1185" s="629"/>
      <c r="M1185" s="629"/>
      <c r="N1185" s="631"/>
      <c r="O1185" s="629"/>
    </row>
    <row r="1186" spans="1:15" x14ac:dyDescent="0.2">
      <c r="A1186" s="629"/>
      <c r="B1186" s="629"/>
      <c r="C1186" s="629"/>
      <c r="D1186" s="629"/>
      <c r="E1186" s="629"/>
      <c r="F1186" s="629"/>
      <c r="G1186" s="629"/>
      <c r="H1186" s="631"/>
      <c r="I1186" s="632"/>
      <c r="J1186" s="634"/>
      <c r="K1186" s="634"/>
      <c r="L1186" s="629"/>
      <c r="M1186" s="629"/>
      <c r="N1186" s="631"/>
      <c r="O1186" s="629"/>
    </row>
    <row r="1187" spans="1:15" x14ac:dyDescent="0.2">
      <c r="A1187" s="629"/>
      <c r="B1187" s="629"/>
      <c r="C1187" s="629"/>
      <c r="D1187" s="629"/>
      <c r="E1187" s="629"/>
      <c r="F1187" s="629"/>
      <c r="G1187" s="629"/>
      <c r="H1187" s="631"/>
      <c r="I1187" s="632"/>
      <c r="J1187" s="634"/>
      <c r="K1187" s="634"/>
      <c r="L1187" s="629"/>
      <c r="M1187" s="629"/>
      <c r="N1187" s="631"/>
      <c r="O1187" s="629"/>
    </row>
    <row r="1188" spans="1:15" x14ac:dyDescent="0.2">
      <c r="A1188" s="629"/>
      <c r="B1188" s="629"/>
      <c r="C1188" s="629"/>
      <c r="D1188" s="629"/>
      <c r="E1188" s="629"/>
      <c r="F1188" s="629"/>
      <c r="G1188" s="629"/>
      <c r="H1188" s="631"/>
      <c r="I1188" s="632"/>
      <c r="J1188" s="634"/>
      <c r="K1188" s="634"/>
      <c r="L1188" s="629"/>
      <c r="M1188" s="629"/>
      <c r="N1188" s="631"/>
      <c r="O1188" s="629"/>
    </row>
    <row r="1189" spans="1:15" x14ac:dyDescent="0.2">
      <c r="A1189" s="629"/>
      <c r="B1189" s="629"/>
      <c r="C1189" s="629"/>
      <c r="D1189" s="629"/>
      <c r="E1189" s="629"/>
      <c r="F1189" s="629"/>
      <c r="G1189" s="629"/>
      <c r="H1189" s="631"/>
      <c r="I1189" s="632"/>
      <c r="J1189" s="634"/>
      <c r="K1189" s="634"/>
      <c r="L1189" s="629"/>
      <c r="M1189" s="629"/>
      <c r="N1189" s="631"/>
      <c r="O1189" s="629"/>
    </row>
    <row r="1190" spans="1:15" x14ac:dyDescent="0.2">
      <c r="A1190" s="629"/>
      <c r="B1190" s="629"/>
      <c r="C1190" s="629"/>
      <c r="D1190" s="629"/>
      <c r="E1190" s="629"/>
      <c r="F1190" s="629"/>
      <c r="G1190" s="629"/>
      <c r="H1190" s="631"/>
      <c r="I1190" s="632"/>
      <c r="J1190" s="634"/>
      <c r="K1190" s="634"/>
      <c r="L1190" s="629"/>
      <c r="M1190" s="629"/>
      <c r="N1190" s="631"/>
      <c r="O1190" s="629"/>
    </row>
    <row r="1191" spans="1:15" x14ac:dyDescent="0.2">
      <c r="A1191" s="629"/>
      <c r="B1191" s="629"/>
      <c r="C1191" s="629"/>
      <c r="D1191" s="629"/>
      <c r="E1191" s="629"/>
      <c r="F1191" s="629"/>
      <c r="G1191" s="629"/>
      <c r="H1191" s="631"/>
      <c r="I1191" s="632"/>
      <c r="J1191" s="634"/>
      <c r="K1191" s="634"/>
      <c r="L1191" s="629"/>
      <c r="M1191" s="629"/>
      <c r="N1191" s="631"/>
      <c r="O1191" s="629"/>
    </row>
    <row r="1192" spans="1:15" x14ac:dyDescent="0.2">
      <c r="A1192" s="629"/>
      <c r="B1192" s="629"/>
      <c r="C1192" s="629"/>
      <c r="D1192" s="629"/>
      <c r="E1192" s="629"/>
      <c r="F1192" s="629"/>
      <c r="G1192" s="629"/>
      <c r="H1192" s="631"/>
      <c r="I1192" s="632"/>
      <c r="J1192" s="634"/>
      <c r="K1192" s="634"/>
      <c r="L1192" s="629"/>
      <c r="M1192" s="629"/>
      <c r="N1192" s="631"/>
      <c r="O1192" s="629"/>
    </row>
    <row r="1193" spans="1:15" x14ac:dyDescent="0.2">
      <c r="A1193" s="629"/>
      <c r="B1193" s="629"/>
      <c r="C1193" s="629"/>
      <c r="D1193" s="629"/>
      <c r="E1193" s="629"/>
      <c r="F1193" s="629"/>
      <c r="G1193" s="629"/>
      <c r="H1193" s="631"/>
      <c r="I1193" s="632"/>
      <c r="J1193" s="634"/>
      <c r="K1193" s="634"/>
      <c r="L1193" s="629"/>
      <c r="M1193" s="629"/>
      <c r="N1193" s="631"/>
      <c r="O1193" s="629"/>
    </row>
    <row r="1194" spans="1:15" x14ac:dyDescent="0.2">
      <c r="A1194" s="629"/>
      <c r="B1194" s="629"/>
      <c r="C1194" s="629"/>
      <c r="D1194" s="629"/>
      <c r="E1194" s="629"/>
      <c r="F1194" s="629"/>
      <c r="G1194" s="629"/>
      <c r="H1194" s="631"/>
      <c r="I1194" s="632"/>
      <c r="J1194" s="634"/>
      <c r="K1194" s="634"/>
      <c r="L1194" s="629"/>
      <c r="M1194" s="629"/>
      <c r="N1194" s="631"/>
      <c r="O1194" s="629"/>
    </row>
    <row r="1195" spans="1:15" x14ac:dyDescent="0.2">
      <c r="A1195" s="629"/>
      <c r="B1195" s="629"/>
      <c r="C1195" s="629"/>
      <c r="D1195" s="629"/>
      <c r="E1195" s="629"/>
      <c r="F1195" s="629"/>
      <c r="G1195" s="629"/>
      <c r="H1195" s="631"/>
      <c r="I1195" s="632"/>
      <c r="J1195" s="634"/>
      <c r="K1195" s="634"/>
      <c r="L1195" s="629"/>
      <c r="M1195" s="629"/>
      <c r="N1195" s="631"/>
      <c r="O1195" s="629"/>
    </row>
    <row r="1196" spans="1:15" x14ac:dyDescent="0.2">
      <c r="A1196" s="629"/>
      <c r="B1196" s="629"/>
      <c r="C1196" s="629"/>
      <c r="D1196" s="629"/>
      <c r="E1196" s="629"/>
      <c r="F1196" s="629"/>
      <c r="G1196" s="629"/>
      <c r="H1196" s="631"/>
      <c r="I1196" s="632"/>
      <c r="J1196" s="634"/>
      <c r="K1196" s="634"/>
      <c r="L1196" s="629"/>
      <c r="M1196" s="629"/>
      <c r="N1196" s="631"/>
      <c r="O1196" s="629"/>
    </row>
    <row r="1197" spans="1:15" x14ac:dyDescent="0.2">
      <c r="A1197" s="629"/>
      <c r="B1197" s="629"/>
      <c r="C1197" s="629"/>
      <c r="D1197" s="629"/>
      <c r="E1197" s="629"/>
      <c r="F1197" s="629"/>
      <c r="G1197" s="629"/>
      <c r="H1197" s="631"/>
      <c r="I1197" s="632"/>
      <c r="J1197" s="634"/>
      <c r="K1197" s="634"/>
      <c r="L1197" s="629"/>
      <c r="M1197" s="629"/>
      <c r="N1197" s="631"/>
      <c r="O1197" s="629"/>
    </row>
    <row r="1198" spans="1:15" x14ac:dyDescent="0.2">
      <c r="A1198" s="629"/>
      <c r="B1198" s="629"/>
      <c r="C1198" s="629"/>
      <c r="D1198" s="629"/>
      <c r="E1198" s="629"/>
      <c r="F1198" s="629"/>
      <c r="G1198" s="629"/>
      <c r="H1198" s="631"/>
      <c r="I1198" s="632"/>
      <c r="J1198" s="634"/>
      <c r="K1198" s="634"/>
      <c r="L1198" s="629"/>
      <c r="M1198" s="629"/>
      <c r="N1198" s="631"/>
      <c r="O1198" s="629"/>
    </row>
    <row r="1199" spans="1:15" x14ac:dyDescent="0.2">
      <c r="A1199" s="629"/>
      <c r="B1199" s="629"/>
      <c r="C1199" s="629"/>
      <c r="D1199" s="629"/>
      <c r="E1199" s="629"/>
      <c r="F1199" s="629"/>
      <c r="G1199" s="629"/>
      <c r="H1199" s="631"/>
      <c r="I1199" s="632"/>
      <c r="J1199" s="634"/>
      <c r="K1199" s="634"/>
      <c r="L1199" s="629"/>
      <c r="M1199" s="629"/>
      <c r="N1199" s="631"/>
      <c r="O1199" s="629"/>
    </row>
    <row r="1200" spans="1:15" x14ac:dyDescent="0.2">
      <c r="A1200" s="629"/>
      <c r="B1200" s="629"/>
      <c r="C1200" s="629"/>
      <c r="D1200" s="629"/>
      <c r="E1200" s="629"/>
      <c r="F1200" s="629"/>
      <c r="G1200" s="629"/>
      <c r="H1200" s="631"/>
      <c r="I1200" s="632"/>
      <c r="J1200" s="634"/>
      <c r="K1200" s="634"/>
      <c r="L1200" s="629"/>
      <c r="M1200" s="629"/>
      <c r="N1200" s="631"/>
      <c r="O1200" s="629"/>
    </row>
    <row r="1201" spans="1:15" x14ac:dyDescent="0.2">
      <c r="A1201" s="629"/>
      <c r="B1201" s="629"/>
      <c r="C1201" s="629"/>
      <c r="D1201" s="629"/>
      <c r="E1201" s="629"/>
      <c r="F1201" s="629"/>
      <c r="G1201" s="629"/>
      <c r="H1201" s="631"/>
      <c r="I1201" s="632"/>
      <c r="J1201" s="634"/>
      <c r="K1201" s="634"/>
      <c r="L1201" s="629"/>
      <c r="M1201" s="629"/>
      <c r="N1201" s="631"/>
      <c r="O1201" s="629"/>
    </row>
    <row r="1202" spans="1:15" x14ac:dyDescent="0.2">
      <c r="A1202" s="629"/>
      <c r="B1202" s="629"/>
      <c r="C1202" s="629"/>
      <c r="D1202" s="629"/>
      <c r="E1202" s="629"/>
      <c r="F1202" s="629"/>
      <c r="G1202" s="629"/>
      <c r="H1202" s="631"/>
      <c r="I1202" s="632"/>
      <c r="J1202" s="634"/>
      <c r="K1202" s="634"/>
      <c r="L1202" s="629"/>
      <c r="M1202" s="629"/>
      <c r="N1202" s="631"/>
      <c r="O1202" s="629"/>
    </row>
    <row r="1203" spans="1:15" x14ac:dyDescent="0.2">
      <c r="A1203" s="629"/>
      <c r="B1203" s="629"/>
      <c r="C1203" s="629"/>
      <c r="D1203" s="629"/>
      <c r="E1203" s="629"/>
      <c r="F1203" s="629"/>
      <c r="G1203" s="629"/>
      <c r="H1203" s="631"/>
      <c r="I1203" s="632"/>
      <c r="J1203" s="634"/>
      <c r="K1203" s="634"/>
      <c r="L1203" s="629"/>
      <c r="M1203" s="629"/>
      <c r="N1203" s="631"/>
      <c r="O1203" s="629"/>
    </row>
    <row r="1204" spans="1:15" x14ac:dyDescent="0.2">
      <c r="A1204" s="629"/>
      <c r="B1204" s="629"/>
      <c r="C1204" s="629"/>
      <c r="D1204" s="629"/>
      <c r="E1204" s="629"/>
      <c r="F1204" s="629"/>
      <c r="G1204" s="629"/>
      <c r="H1204" s="631"/>
      <c r="I1204" s="632"/>
      <c r="J1204" s="634"/>
      <c r="K1204" s="634"/>
      <c r="L1204" s="629"/>
      <c r="M1204" s="629"/>
      <c r="N1204" s="631"/>
      <c r="O1204" s="629"/>
    </row>
    <row r="1205" spans="1:15" x14ac:dyDescent="0.2">
      <c r="A1205" s="629"/>
      <c r="B1205" s="629"/>
      <c r="C1205" s="629"/>
      <c r="D1205" s="629"/>
      <c r="E1205" s="629"/>
      <c r="F1205" s="629"/>
      <c r="G1205" s="629"/>
      <c r="H1205" s="631"/>
      <c r="I1205" s="632"/>
      <c r="J1205" s="634"/>
      <c r="K1205" s="634"/>
      <c r="L1205" s="629"/>
      <c r="M1205" s="629"/>
      <c r="N1205" s="631"/>
      <c r="O1205" s="629"/>
    </row>
    <row r="1206" spans="1:15" x14ac:dyDescent="0.2">
      <c r="A1206" s="629"/>
      <c r="B1206" s="629"/>
      <c r="C1206" s="629"/>
      <c r="D1206" s="629"/>
      <c r="E1206" s="629"/>
      <c r="F1206" s="629"/>
      <c r="G1206" s="629"/>
      <c r="H1206" s="631"/>
      <c r="I1206" s="632"/>
      <c r="J1206" s="634"/>
      <c r="K1206" s="634"/>
      <c r="L1206" s="629"/>
      <c r="M1206" s="629"/>
      <c r="N1206" s="631"/>
      <c r="O1206" s="629"/>
    </row>
    <row r="1207" spans="1:15" x14ac:dyDescent="0.2">
      <c r="A1207" s="629"/>
      <c r="B1207" s="629"/>
      <c r="C1207" s="629"/>
      <c r="D1207" s="629"/>
      <c r="E1207" s="629"/>
      <c r="F1207" s="629"/>
      <c r="G1207" s="629"/>
      <c r="H1207" s="631"/>
      <c r="I1207" s="632"/>
      <c r="J1207" s="634"/>
      <c r="K1207" s="634"/>
      <c r="L1207" s="629"/>
      <c r="M1207" s="629"/>
      <c r="N1207" s="631"/>
      <c r="O1207" s="629"/>
    </row>
    <row r="1208" spans="1:15" x14ac:dyDescent="0.2">
      <c r="A1208" s="629"/>
      <c r="B1208" s="629"/>
      <c r="C1208" s="629"/>
      <c r="D1208" s="629"/>
      <c r="E1208" s="629"/>
      <c r="F1208" s="629"/>
      <c r="G1208" s="629"/>
      <c r="H1208" s="631"/>
      <c r="I1208" s="632"/>
      <c r="J1208" s="634"/>
      <c r="K1208" s="634"/>
      <c r="L1208" s="629"/>
      <c r="M1208" s="629"/>
      <c r="N1208" s="631"/>
      <c r="O1208" s="629"/>
    </row>
    <row r="1209" spans="1:15" x14ac:dyDescent="0.2">
      <c r="A1209" s="629"/>
      <c r="B1209" s="629"/>
      <c r="C1209" s="629"/>
      <c r="D1209" s="629"/>
      <c r="E1209" s="629"/>
      <c r="F1209" s="629"/>
      <c r="G1209" s="629"/>
      <c r="H1209" s="631"/>
      <c r="I1209" s="632"/>
      <c r="J1209" s="634"/>
      <c r="K1209" s="634"/>
      <c r="L1209" s="629"/>
      <c r="M1209" s="629"/>
      <c r="N1209" s="631"/>
      <c r="O1209" s="629"/>
    </row>
    <row r="1210" spans="1:15" x14ac:dyDescent="0.2">
      <c r="A1210" s="629"/>
      <c r="B1210" s="629"/>
      <c r="C1210" s="629"/>
      <c r="D1210" s="629"/>
      <c r="E1210" s="629"/>
      <c r="F1210" s="629"/>
      <c r="G1210" s="629"/>
      <c r="H1210" s="631"/>
      <c r="I1210" s="632"/>
      <c r="J1210" s="634"/>
      <c r="K1210" s="634"/>
      <c r="L1210" s="629"/>
      <c r="M1210" s="629"/>
      <c r="N1210" s="631"/>
      <c r="O1210" s="629"/>
    </row>
    <row r="1211" spans="1:15" x14ac:dyDescent="0.2">
      <c r="A1211" s="629"/>
      <c r="B1211" s="629"/>
      <c r="C1211" s="629"/>
      <c r="D1211" s="629"/>
      <c r="E1211" s="629"/>
      <c r="F1211" s="629"/>
      <c r="G1211" s="629"/>
      <c r="H1211" s="631"/>
      <c r="I1211" s="632"/>
      <c r="J1211" s="634"/>
      <c r="K1211" s="634"/>
      <c r="L1211" s="629"/>
      <c r="M1211" s="629"/>
      <c r="N1211" s="631"/>
      <c r="O1211" s="629"/>
    </row>
    <row r="1212" spans="1:15" x14ac:dyDescent="0.2">
      <c r="A1212" s="629"/>
      <c r="B1212" s="629"/>
      <c r="C1212" s="629"/>
      <c r="D1212" s="629"/>
      <c r="E1212" s="629"/>
      <c r="F1212" s="629"/>
      <c r="G1212" s="629"/>
      <c r="H1212" s="631"/>
      <c r="I1212" s="632"/>
      <c r="J1212" s="634"/>
      <c r="K1212" s="634"/>
      <c r="L1212" s="629"/>
      <c r="M1212" s="629"/>
      <c r="N1212" s="631"/>
      <c r="O1212" s="629"/>
    </row>
    <row r="1213" spans="1:15" x14ac:dyDescent="0.2">
      <c r="A1213" s="629"/>
      <c r="B1213" s="629"/>
      <c r="C1213" s="629"/>
      <c r="D1213" s="629"/>
      <c r="E1213" s="629"/>
      <c r="F1213" s="629"/>
      <c r="G1213" s="629"/>
      <c r="H1213" s="631"/>
      <c r="I1213" s="632"/>
      <c r="J1213" s="634"/>
      <c r="K1213" s="634"/>
      <c r="L1213" s="629"/>
      <c r="M1213" s="629"/>
      <c r="N1213" s="631"/>
      <c r="O1213" s="629"/>
    </row>
    <row r="1214" spans="1:15" x14ac:dyDescent="0.2">
      <c r="A1214" s="629"/>
      <c r="B1214" s="629"/>
      <c r="C1214" s="629"/>
      <c r="D1214" s="629"/>
      <c r="E1214" s="629"/>
      <c r="F1214" s="629"/>
      <c r="G1214" s="629"/>
      <c r="H1214" s="631"/>
      <c r="I1214" s="632"/>
      <c r="J1214" s="634"/>
      <c r="K1214" s="634"/>
      <c r="L1214" s="629"/>
      <c r="M1214" s="629"/>
      <c r="N1214" s="631"/>
      <c r="O1214" s="629"/>
    </row>
    <row r="1215" spans="1:15" x14ac:dyDescent="0.2">
      <c r="A1215" s="629"/>
      <c r="B1215" s="629"/>
      <c r="C1215" s="629"/>
      <c r="D1215" s="629"/>
      <c r="E1215" s="629"/>
      <c r="F1215" s="629"/>
      <c r="G1215" s="629"/>
      <c r="H1215" s="631"/>
      <c r="I1215" s="632"/>
      <c r="J1215" s="634"/>
      <c r="K1215" s="634"/>
      <c r="L1215" s="629"/>
      <c r="M1215" s="629"/>
      <c r="N1215" s="631"/>
      <c r="O1215" s="629"/>
    </row>
    <row r="1216" spans="1:15" x14ac:dyDescent="0.2">
      <c r="A1216" s="629"/>
      <c r="B1216" s="629"/>
      <c r="C1216" s="629"/>
      <c r="D1216" s="629"/>
      <c r="E1216" s="629"/>
      <c r="F1216" s="629"/>
      <c r="G1216" s="629"/>
      <c r="H1216" s="631"/>
      <c r="I1216" s="632"/>
      <c r="J1216" s="634"/>
      <c r="K1216" s="634"/>
      <c r="L1216" s="629"/>
      <c r="M1216" s="629"/>
      <c r="N1216" s="631"/>
      <c r="O1216" s="629"/>
    </row>
    <row r="1217" spans="1:15" x14ac:dyDescent="0.2">
      <c r="A1217" s="629"/>
      <c r="B1217" s="629"/>
      <c r="C1217" s="629"/>
      <c r="D1217" s="629"/>
      <c r="E1217" s="629"/>
      <c r="F1217" s="629"/>
      <c r="G1217" s="629"/>
      <c r="H1217" s="631"/>
      <c r="I1217" s="632"/>
      <c r="J1217" s="634"/>
      <c r="K1217" s="634"/>
      <c r="L1217" s="629"/>
      <c r="M1217" s="629"/>
      <c r="N1217" s="631"/>
      <c r="O1217" s="629"/>
    </row>
    <row r="1218" spans="1:15" x14ac:dyDescent="0.2">
      <c r="A1218" s="629"/>
      <c r="B1218" s="629"/>
      <c r="C1218" s="629"/>
      <c r="D1218" s="629"/>
      <c r="E1218" s="629"/>
      <c r="F1218" s="629"/>
      <c r="G1218" s="629"/>
      <c r="H1218" s="631"/>
      <c r="I1218" s="632"/>
      <c r="J1218" s="634"/>
      <c r="K1218" s="634"/>
      <c r="L1218" s="629"/>
      <c r="M1218" s="629"/>
      <c r="N1218" s="631"/>
      <c r="O1218" s="629"/>
    </row>
    <row r="1219" spans="1:15" x14ac:dyDescent="0.2">
      <c r="A1219" s="629"/>
      <c r="B1219" s="629"/>
      <c r="C1219" s="629"/>
      <c r="D1219" s="629"/>
      <c r="E1219" s="629"/>
      <c r="F1219" s="629"/>
      <c r="G1219" s="629"/>
      <c r="H1219" s="631"/>
      <c r="I1219" s="632"/>
      <c r="J1219" s="634"/>
      <c r="K1219" s="634"/>
      <c r="L1219" s="629"/>
      <c r="M1219" s="629"/>
      <c r="N1219" s="631"/>
      <c r="O1219" s="629"/>
    </row>
    <row r="1220" spans="1:15" x14ac:dyDescent="0.2">
      <c r="A1220" s="629"/>
      <c r="B1220" s="629"/>
      <c r="C1220" s="629"/>
      <c r="D1220" s="629"/>
      <c r="E1220" s="629"/>
      <c r="F1220" s="629"/>
      <c r="G1220" s="629"/>
      <c r="H1220" s="631"/>
      <c r="I1220" s="632"/>
      <c r="J1220" s="634"/>
      <c r="K1220" s="634"/>
      <c r="L1220" s="629"/>
      <c r="M1220" s="629"/>
      <c r="N1220" s="631"/>
      <c r="O1220" s="629"/>
    </row>
    <row r="1221" spans="1:15" x14ac:dyDescent="0.2">
      <c r="A1221" s="629"/>
      <c r="B1221" s="629"/>
      <c r="C1221" s="629"/>
      <c r="D1221" s="629"/>
      <c r="E1221" s="629"/>
      <c r="F1221" s="629"/>
      <c r="G1221" s="629"/>
      <c r="H1221" s="631"/>
      <c r="I1221" s="632"/>
      <c r="J1221" s="634"/>
      <c r="K1221" s="634"/>
      <c r="L1221" s="629"/>
      <c r="M1221" s="629"/>
      <c r="N1221" s="631"/>
      <c r="O1221" s="629"/>
    </row>
    <row r="1222" spans="1:15" x14ac:dyDescent="0.2">
      <c r="A1222" s="629"/>
      <c r="B1222" s="629"/>
      <c r="C1222" s="629"/>
      <c r="D1222" s="629"/>
      <c r="E1222" s="629"/>
      <c r="F1222" s="629"/>
      <c r="G1222" s="629"/>
      <c r="H1222" s="631"/>
      <c r="I1222" s="632"/>
      <c r="J1222" s="634"/>
      <c r="K1222" s="634"/>
      <c r="L1222" s="629"/>
      <c r="M1222" s="629"/>
      <c r="N1222" s="631"/>
      <c r="O1222" s="629"/>
    </row>
    <row r="1223" spans="1:15" x14ac:dyDescent="0.2">
      <c r="A1223" s="629"/>
      <c r="B1223" s="629"/>
      <c r="C1223" s="629"/>
      <c r="D1223" s="629"/>
      <c r="E1223" s="629"/>
      <c r="F1223" s="629"/>
      <c r="G1223" s="629"/>
      <c r="H1223" s="631"/>
      <c r="I1223" s="632"/>
      <c r="J1223" s="634"/>
      <c r="K1223" s="634"/>
      <c r="L1223" s="629"/>
      <c r="M1223" s="629"/>
      <c r="N1223" s="631"/>
      <c r="O1223" s="629"/>
    </row>
    <row r="1224" spans="1:15" x14ac:dyDescent="0.2">
      <c r="A1224" s="629"/>
      <c r="B1224" s="629"/>
      <c r="C1224" s="629"/>
      <c r="D1224" s="629"/>
      <c r="E1224" s="629"/>
      <c r="F1224" s="629"/>
      <c r="G1224" s="629"/>
      <c r="H1224" s="631"/>
      <c r="I1224" s="632"/>
      <c r="J1224" s="634"/>
      <c r="K1224" s="634"/>
      <c r="L1224" s="629"/>
      <c r="M1224" s="629"/>
      <c r="N1224" s="631"/>
      <c r="O1224" s="629"/>
    </row>
    <row r="1225" spans="1:15" x14ac:dyDescent="0.2">
      <c r="A1225" s="629"/>
      <c r="B1225" s="629"/>
      <c r="C1225" s="629"/>
      <c r="D1225" s="629"/>
      <c r="E1225" s="629"/>
      <c r="F1225" s="629"/>
      <c r="G1225" s="629"/>
      <c r="H1225" s="631"/>
      <c r="I1225" s="632"/>
      <c r="J1225" s="634"/>
      <c r="K1225" s="634"/>
      <c r="L1225" s="629"/>
      <c r="M1225" s="629"/>
      <c r="N1225" s="631"/>
      <c r="O1225" s="629"/>
    </row>
    <row r="1226" spans="1:15" x14ac:dyDescent="0.2">
      <c r="A1226" s="629"/>
      <c r="B1226" s="629"/>
      <c r="C1226" s="629"/>
      <c r="D1226" s="629"/>
      <c r="E1226" s="629"/>
      <c r="F1226" s="629"/>
      <c r="G1226" s="629"/>
      <c r="H1226" s="631"/>
      <c r="I1226" s="632"/>
      <c r="J1226" s="634"/>
      <c r="K1226" s="634"/>
      <c r="L1226" s="629"/>
      <c r="M1226" s="629"/>
      <c r="N1226" s="631"/>
      <c r="O1226" s="629"/>
    </row>
    <row r="1227" spans="1:15" x14ac:dyDescent="0.2">
      <c r="A1227" s="629"/>
      <c r="B1227" s="629"/>
      <c r="C1227" s="629"/>
      <c r="D1227" s="629"/>
      <c r="E1227" s="629"/>
      <c r="F1227" s="629"/>
      <c r="G1227" s="629"/>
      <c r="H1227" s="631"/>
      <c r="I1227" s="632"/>
      <c r="J1227" s="634"/>
      <c r="K1227" s="634"/>
      <c r="L1227" s="629"/>
      <c r="M1227" s="629"/>
      <c r="N1227" s="631"/>
      <c r="O1227" s="629"/>
    </row>
    <row r="1228" spans="1:15" x14ac:dyDescent="0.2">
      <c r="A1228" s="629"/>
      <c r="B1228" s="629"/>
      <c r="C1228" s="629"/>
      <c r="D1228" s="629"/>
      <c r="E1228" s="629"/>
      <c r="F1228" s="629"/>
      <c r="G1228" s="629"/>
      <c r="H1228" s="631"/>
      <c r="I1228" s="632"/>
      <c r="J1228" s="634"/>
      <c r="K1228" s="634"/>
      <c r="L1228" s="629"/>
      <c r="M1228" s="629"/>
      <c r="N1228" s="631"/>
      <c r="O1228" s="629"/>
    </row>
    <row r="1229" spans="1:15" x14ac:dyDescent="0.2">
      <c r="A1229" s="629"/>
      <c r="B1229" s="629"/>
      <c r="C1229" s="629"/>
      <c r="D1229" s="629"/>
      <c r="E1229" s="629"/>
      <c r="F1229" s="629"/>
      <c r="G1229" s="629"/>
      <c r="H1229" s="631"/>
      <c r="I1229" s="632"/>
      <c r="J1229" s="634"/>
      <c r="K1229" s="634"/>
      <c r="L1229" s="629"/>
      <c r="M1229" s="629"/>
      <c r="N1229" s="631"/>
      <c r="O1229" s="629"/>
    </row>
    <row r="1230" spans="1:15" x14ac:dyDescent="0.2">
      <c r="A1230" s="629"/>
      <c r="B1230" s="629"/>
      <c r="C1230" s="629"/>
      <c r="D1230" s="629"/>
      <c r="E1230" s="629"/>
      <c r="F1230" s="629"/>
      <c r="G1230" s="629"/>
      <c r="H1230" s="631"/>
      <c r="I1230" s="632"/>
      <c r="J1230" s="634"/>
      <c r="K1230" s="634"/>
      <c r="L1230" s="629"/>
      <c r="M1230" s="629"/>
      <c r="N1230" s="631"/>
      <c r="O1230" s="629"/>
    </row>
    <row r="1231" spans="1:15" x14ac:dyDescent="0.2">
      <c r="A1231" s="629"/>
      <c r="B1231" s="629"/>
      <c r="C1231" s="629"/>
      <c r="D1231" s="629"/>
      <c r="E1231" s="629"/>
      <c r="F1231" s="629"/>
      <c r="G1231" s="629"/>
      <c r="H1231" s="631"/>
      <c r="I1231" s="632"/>
      <c r="J1231" s="634"/>
      <c r="K1231" s="634"/>
      <c r="L1231" s="629"/>
      <c r="M1231" s="629"/>
      <c r="N1231" s="631"/>
      <c r="O1231" s="629"/>
    </row>
    <row r="1232" spans="1:15" x14ac:dyDescent="0.2">
      <c r="A1232" s="629"/>
      <c r="B1232" s="629"/>
      <c r="C1232" s="629"/>
      <c r="D1232" s="629"/>
      <c r="E1232" s="629"/>
      <c r="F1232" s="629"/>
      <c r="G1232" s="629"/>
      <c r="H1232" s="631"/>
      <c r="I1232" s="632"/>
      <c r="J1232" s="634"/>
      <c r="K1232" s="634"/>
      <c r="L1232" s="629"/>
      <c r="M1232" s="629"/>
      <c r="N1232" s="631"/>
      <c r="O1232" s="629"/>
    </row>
    <row r="1233" spans="1:15" x14ac:dyDescent="0.2">
      <c r="A1233" s="629"/>
      <c r="B1233" s="629"/>
      <c r="C1233" s="629"/>
      <c r="D1233" s="629"/>
      <c r="E1233" s="629"/>
      <c r="F1233" s="629"/>
      <c r="G1233" s="629"/>
      <c r="H1233" s="631"/>
      <c r="I1233" s="632"/>
      <c r="J1233" s="634"/>
      <c r="K1233" s="634"/>
      <c r="L1233" s="629"/>
      <c r="M1233" s="629"/>
      <c r="N1233" s="631"/>
      <c r="O1233" s="629"/>
    </row>
    <row r="1234" spans="1:15" x14ac:dyDescent="0.2">
      <c r="A1234" s="629"/>
      <c r="B1234" s="629"/>
      <c r="C1234" s="629"/>
      <c r="D1234" s="629"/>
      <c r="E1234" s="629"/>
      <c r="F1234" s="629"/>
      <c r="G1234" s="629"/>
      <c r="H1234" s="631"/>
      <c r="I1234" s="632"/>
      <c r="J1234" s="634"/>
      <c r="K1234" s="634"/>
      <c r="L1234" s="629"/>
      <c r="M1234" s="629"/>
      <c r="N1234" s="631"/>
      <c r="O1234" s="629"/>
    </row>
    <row r="1235" spans="1:15" x14ac:dyDescent="0.2">
      <c r="A1235" s="629"/>
      <c r="B1235" s="629"/>
      <c r="C1235" s="629"/>
      <c r="D1235" s="629"/>
      <c r="E1235" s="629"/>
      <c r="F1235" s="629"/>
      <c r="G1235" s="629"/>
      <c r="H1235" s="631"/>
      <c r="I1235" s="632"/>
      <c r="J1235" s="634"/>
      <c r="K1235" s="634"/>
      <c r="L1235" s="629"/>
      <c r="M1235" s="629"/>
      <c r="N1235" s="631"/>
      <c r="O1235" s="629"/>
    </row>
    <row r="1236" spans="1:15" x14ac:dyDescent="0.2">
      <c r="A1236" s="629"/>
      <c r="B1236" s="629"/>
      <c r="C1236" s="629"/>
      <c r="D1236" s="629"/>
      <c r="E1236" s="629"/>
      <c r="F1236" s="629"/>
      <c r="G1236" s="629"/>
      <c r="H1236" s="631"/>
      <c r="I1236" s="632"/>
      <c r="J1236" s="634"/>
      <c r="K1236" s="634"/>
      <c r="L1236" s="629"/>
      <c r="M1236" s="629"/>
      <c r="N1236" s="631"/>
      <c r="O1236" s="629"/>
    </row>
    <row r="1237" spans="1:15" x14ac:dyDescent="0.2">
      <c r="A1237" s="629"/>
      <c r="B1237" s="629"/>
      <c r="C1237" s="629"/>
      <c r="D1237" s="629"/>
      <c r="E1237" s="629"/>
      <c r="F1237" s="629"/>
      <c r="G1237" s="629"/>
      <c r="H1237" s="631"/>
      <c r="I1237" s="632"/>
      <c r="J1237" s="634"/>
      <c r="K1237" s="634"/>
      <c r="L1237" s="629"/>
      <c r="M1237" s="629"/>
      <c r="N1237" s="631"/>
      <c r="O1237" s="629"/>
    </row>
    <row r="1238" spans="1:15" x14ac:dyDescent="0.2">
      <c r="A1238" s="629"/>
      <c r="B1238" s="629"/>
      <c r="C1238" s="629"/>
      <c r="D1238" s="629"/>
      <c r="E1238" s="629"/>
      <c r="F1238" s="629"/>
      <c r="G1238" s="629"/>
      <c r="H1238" s="631"/>
      <c r="I1238" s="632"/>
      <c r="J1238" s="634"/>
      <c r="K1238" s="634"/>
      <c r="L1238" s="629"/>
      <c r="M1238" s="629"/>
      <c r="N1238" s="631"/>
      <c r="O1238" s="629"/>
    </row>
    <row r="1239" spans="1:15" x14ac:dyDescent="0.2">
      <c r="A1239" s="629"/>
      <c r="B1239" s="629"/>
      <c r="C1239" s="629"/>
      <c r="D1239" s="629"/>
      <c r="E1239" s="629"/>
      <c r="F1239" s="629"/>
      <c r="G1239" s="629"/>
      <c r="H1239" s="631"/>
      <c r="I1239" s="632"/>
      <c r="J1239" s="634"/>
      <c r="K1239" s="634"/>
      <c r="L1239" s="629"/>
      <c r="M1239" s="629"/>
      <c r="N1239" s="631"/>
      <c r="O1239" s="629"/>
    </row>
    <row r="1240" spans="1:15" x14ac:dyDescent="0.2">
      <c r="A1240" s="629"/>
      <c r="B1240" s="629"/>
      <c r="C1240" s="629"/>
      <c r="D1240" s="629"/>
      <c r="E1240" s="629"/>
      <c r="F1240" s="629"/>
      <c r="G1240" s="629"/>
      <c r="H1240" s="631"/>
      <c r="I1240" s="632"/>
      <c r="J1240" s="634"/>
      <c r="K1240" s="634"/>
      <c r="L1240" s="629"/>
      <c r="M1240" s="629"/>
      <c r="N1240" s="631"/>
      <c r="O1240" s="629"/>
    </row>
    <row r="1241" spans="1:15" x14ac:dyDescent="0.2">
      <c r="A1241" s="629"/>
      <c r="B1241" s="629"/>
      <c r="C1241" s="629"/>
      <c r="D1241" s="629"/>
      <c r="E1241" s="629"/>
      <c r="F1241" s="629"/>
      <c r="G1241" s="629"/>
      <c r="H1241" s="631"/>
      <c r="I1241" s="632"/>
      <c r="J1241" s="634"/>
      <c r="K1241" s="634"/>
      <c r="L1241" s="629"/>
      <c r="M1241" s="629"/>
      <c r="N1241" s="631"/>
      <c r="O1241" s="629"/>
    </row>
    <row r="1242" spans="1:15" x14ac:dyDescent="0.2">
      <c r="A1242" s="629"/>
      <c r="B1242" s="629"/>
      <c r="C1242" s="629"/>
      <c r="D1242" s="629"/>
      <c r="E1242" s="629"/>
      <c r="F1242" s="629"/>
      <c r="G1242" s="629"/>
      <c r="H1242" s="631"/>
      <c r="I1242" s="632"/>
      <c r="J1242" s="634"/>
      <c r="K1242" s="634"/>
      <c r="L1242" s="629"/>
      <c r="M1242" s="629"/>
      <c r="N1242" s="631"/>
      <c r="O1242" s="629"/>
    </row>
    <row r="1243" spans="1:15" x14ac:dyDescent="0.2">
      <c r="A1243" s="629"/>
      <c r="B1243" s="629"/>
      <c r="C1243" s="629"/>
      <c r="D1243" s="629"/>
      <c r="E1243" s="629"/>
      <c r="F1243" s="629"/>
      <c r="G1243" s="629"/>
      <c r="H1243" s="631"/>
      <c r="I1243" s="632"/>
      <c r="J1243" s="634"/>
      <c r="K1243" s="634"/>
      <c r="L1243" s="629"/>
      <c r="M1243" s="629"/>
      <c r="N1243" s="631"/>
      <c r="O1243" s="629"/>
    </row>
    <row r="1244" spans="1:15" x14ac:dyDescent="0.2">
      <c r="A1244" s="629"/>
      <c r="B1244" s="629"/>
      <c r="C1244" s="629"/>
      <c r="D1244" s="629"/>
      <c r="E1244" s="629"/>
      <c r="F1244" s="629"/>
      <c r="G1244" s="629"/>
      <c r="H1244" s="631"/>
      <c r="I1244" s="632"/>
      <c r="J1244" s="634"/>
      <c r="K1244" s="634"/>
      <c r="L1244" s="629"/>
      <c r="M1244" s="629"/>
      <c r="N1244" s="631"/>
      <c r="O1244" s="629"/>
    </row>
    <row r="1245" spans="1:15" x14ac:dyDescent="0.2">
      <c r="A1245" s="629"/>
      <c r="B1245" s="629"/>
      <c r="C1245" s="629"/>
      <c r="D1245" s="629"/>
      <c r="E1245" s="629"/>
      <c r="F1245" s="629"/>
      <c r="G1245" s="629"/>
      <c r="H1245" s="631"/>
      <c r="I1245" s="632"/>
      <c r="J1245" s="634"/>
      <c r="K1245" s="634"/>
      <c r="L1245" s="629"/>
      <c r="M1245" s="629"/>
      <c r="N1245" s="631"/>
      <c r="O1245" s="629"/>
    </row>
    <row r="1246" spans="1:15" x14ac:dyDescent="0.2">
      <c r="A1246" s="629"/>
      <c r="B1246" s="629"/>
      <c r="C1246" s="629"/>
      <c r="D1246" s="629"/>
      <c r="E1246" s="629"/>
      <c r="F1246" s="629"/>
      <c r="G1246" s="629"/>
      <c r="H1246" s="631"/>
      <c r="I1246" s="632"/>
      <c r="J1246" s="634"/>
      <c r="K1246" s="634"/>
      <c r="L1246" s="629"/>
      <c r="M1246" s="629"/>
      <c r="N1246" s="631"/>
      <c r="O1246" s="629"/>
    </row>
    <row r="1247" spans="1:15" x14ac:dyDescent="0.2">
      <c r="A1247" s="629"/>
      <c r="B1247" s="629"/>
      <c r="C1247" s="629"/>
      <c r="D1247" s="629"/>
      <c r="E1247" s="629"/>
      <c r="F1247" s="629"/>
      <c r="G1247" s="629"/>
      <c r="H1247" s="631"/>
      <c r="I1247" s="632"/>
      <c r="J1247" s="634"/>
      <c r="K1247" s="634"/>
      <c r="L1247" s="629"/>
      <c r="M1247" s="629"/>
      <c r="N1247" s="631"/>
      <c r="O1247" s="629"/>
    </row>
    <row r="1248" spans="1:15" x14ac:dyDescent="0.2">
      <c r="A1248" s="629"/>
      <c r="B1248" s="629"/>
      <c r="C1248" s="629"/>
      <c r="D1248" s="629"/>
      <c r="E1248" s="629"/>
      <c r="F1248" s="629"/>
      <c r="G1248" s="629"/>
      <c r="H1248" s="631"/>
      <c r="I1248" s="632"/>
      <c r="J1248" s="634"/>
      <c r="K1248" s="634"/>
      <c r="L1248" s="629"/>
      <c r="M1248" s="629"/>
      <c r="N1248" s="631"/>
      <c r="O1248" s="629"/>
    </row>
    <row r="1249" spans="1:15" x14ac:dyDescent="0.2">
      <c r="A1249" s="629"/>
      <c r="B1249" s="629"/>
      <c r="C1249" s="629"/>
      <c r="D1249" s="629"/>
      <c r="E1249" s="629"/>
      <c r="F1249" s="629"/>
      <c r="G1249" s="629"/>
      <c r="H1249" s="631"/>
      <c r="I1249" s="632"/>
      <c r="J1249" s="634"/>
      <c r="K1249" s="634"/>
      <c r="L1249" s="629"/>
      <c r="M1249" s="629"/>
      <c r="N1249" s="631"/>
      <c r="O1249" s="629"/>
    </row>
    <row r="1250" spans="1:15" x14ac:dyDescent="0.2">
      <c r="A1250" s="629"/>
      <c r="B1250" s="629"/>
      <c r="C1250" s="629"/>
      <c r="D1250" s="629"/>
      <c r="E1250" s="629"/>
      <c r="F1250" s="629"/>
      <c r="G1250" s="629"/>
      <c r="H1250" s="631"/>
      <c r="I1250" s="632"/>
      <c r="J1250" s="634"/>
      <c r="K1250" s="634"/>
      <c r="L1250" s="629"/>
      <c r="M1250" s="629"/>
      <c r="N1250" s="631"/>
      <c r="O1250" s="629"/>
    </row>
    <row r="1251" spans="1:15" x14ac:dyDescent="0.2">
      <c r="A1251" s="629"/>
      <c r="B1251" s="629"/>
      <c r="C1251" s="629"/>
      <c r="D1251" s="629"/>
      <c r="E1251" s="629"/>
      <c r="F1251" s="629"/>
      <c r="G1251" s="629"/>
      <c r="H1251" s="631"/>
      <c r="I1251" s="632"/>
      <c r="J1251" s="634"/>
      <c r="K1251" s="634"/>
      <c r="L1251" s="629"/>
      <c r="M1251" s="629"/>
      <c r="N1251" s="631"/>
      <c r="O1251" s="629"/>
    </row>
    <row r="1252" spans="1:15" x14ac:dyDescent="0.2">
      <c r="A1252" s="629"/>
      <c r="B1252" s="629"/>
      <c r="C1252" s="629"/>
      <c r="D1252" s="629"/>
      <c r="E1252" s="629"/>
      <c r="F1252" s="629"/>
      <c r="G1252" s="629"/>
      <c r="H1252" s="631"/>
      <c r="I1252" s="632"/>
      <c r="J1252" s="634"/>
      <c r="K1252" s="634"/>
      <c r="L1252" s="629"/>
      <c r="M1252" s="629"/>
      <c r="N1252" s="631"/>
      <c r="O1252" s="629"/>
    </row>
    <row r="1253" spans="1:15" x14ac:dyDescent="0.2">
      <c r="A1253" s="629"/>
      <c r="B1253" s="629"/>
      <c r="C1253" s="629"/>
      <c r="D1253" s="629"/>
      <c r="E1253" s="629"/>
      <c r="F1253" s="629"/>
      <c r="G1253" s="629"/>
      <c r="H1253" s="631"/>
      <c r="I1253" s="632"/>
      <c r="J1253" s="634"/>
      <c r="K1253" s="634"/>
      <c r="L1253" s="629"/>
      <c r="M1253" s="629"/>
      <c r="N1253" s="631"/>
      <c r="O1253" s="629"/>
    </row>
    <row r="1254" spans="1:15" x14ac:dyDescent="0.2">
      <c r="A1254" s="629"/>
      <c r="B1254" s="629"/>
      <c r="C1254" s="629"/>
      <c r="D1254" s="629"/>
      <c r="E1254" s="629"/>
      <c r="F1254" s="629"/>
      <c r="G1254" s="629"/>
      <c r="H1254" s="631"/>
      <c r="I1254" s="632"/>
      <c r="J1254" s="634"/>
      <c r="K1254" s="634"/>
      <c r="L1254" s="629"/>
      <c r="M1254" s="629"/>
      <c r="N1254" s="631"/>
      <c r="O1254" s="629"/>
    </row>
    <row r="1255" spans="1:15" x14ac:dyDescent="0.2">
      <c r="A1255" s="629"/>
      <c r="B1255" s="629"/>
      <c r="C1255" s="629"/>
      <c r="D1255" s="629"/>
      <c r="E1255" s="629"/>
      <c r="F1255" s="629"/>
      <c r="G1255" s="629"/>
      <c r="H1255" s="631"/>
      <c r="I1255" s="632"/>
      <c r="J1255" s="634"/>
      <c r="K1255" s="634"/>
      <c r="L1255" s="629"/>
      <c r="M1255" s="629"/>
      <c r="N1255" s="631"/>
      <c r="O1255" s="629"/>
    </row>
    <row r="1256" spans="1:15" x14ac:dyDescent="0.2">
      <c r="A1256" s="629"/>
      <c r="B1256" s="629"/>
      <c r="C1256" s="629"/>
      <c r="D1256" s="629"/>
      <c r="E1256" s="629"/>
      <c r="F1256" s="629"/>
      <c r="G1256" s="629"/>
      <c r="H1256" s="631"/>
      <c r="I1256" s="632"/>
      <c r="J1256" s="634"/>
      <c r="K1256" s="634"/>
      <c r="L1256" s="629"/>
      <c r="M1256" s="629"/>
      <c r="N1256" s="631"/>
      <c r="O1256" s="629"/>
    </row>
    <row r="1257" spans="1:15" x14ac:dyDescent="0.2">
      <c r="A1257" s="629"/>
      <c r="B1257" s="629"/>
      <c r="C1257" s="629"/>
      <c r="D1257" s="629"/>
      <c r="E1257" s="629"/>
      <c r="F1257" s="629"/>
      <c r="G1257" s="629"/>
      <c r="H1257" s="631"/>
      <c r="I1257" s="632"/>
      <c r="J1257" s="634"/>
      <c r="K1257" s="634"/>
      <c r="L1257" s="629"/>
      <c r="M1257" s="629"/>
      <c r="N1257" s="631"/>
      <c r="O1257" s="629"/>
    </row>
    <row r="1258" spans="1:15" x14ac:dyDescent="0.2">
      <c r="A1258" s="629"/>
      <c r="B1258" s="629"/>
      <c r="C1258" s="629"/>
      <c r="D1258" s="629"/>
      <c r="E1258" s="629"/>
      <c r="F1258" s="629"/>
      <c r="G1258" s="629"/>
      <c r="H1258" s="631"/>
      <c r="I1258" s="632"/>
      <c r="J1258" s="634"/>
      <c r="K1258" s="634"/>
      <c r="L1258" s="629"/>
      <c r="M1258" s="629"/>
      <c r="N1258" s="631"/>
      <c r="O1258" s="629"/>
    </row>
    <row r="1259" spans="1:15" x14ac:dyDescent="0.2">
      <c r="A1259" s="629"/>
      <c r="B1259" s="629"/>
      <c r="C1259" s="629"/>
      <c r="D1259" s="629"/>
      <c r="E1259" s="629"/>
      <c r="F1259" s="629"/>
      <c r="G1259" s="629"/>
      <c r="H1259" s="631"/>
      <c r="I1259" s="632"/>
      <c r="J1259" s="634"/>
      <c r="K1259" s="634"/>
      <c r="L1259" s="629"/>
      <c r="M1259" s="629"/>
      <c r="N1259" s="631"/>
      <c r="O1259" s="629"/>
    </row>
    <row r="1260" spans="1:15" x14ac:dyDescent="0.2">
      <c r="A1260" s="629"/>
      <c r="B1260" s="629"/>
      <c r="C1260" s="629"/>
      <c r="D1260" s="629"/>
      <c r="E1260" s="629"/>
      <c r="F1260" s="629"/>
      <c r="G1260" s="629"/>
      <c r="H1260" s="631"/>
      <c r="I1260" s="632"/>
      <c r="J1260" s="634"/>
      <c r="K1260" s="634"/>
      <c r="L1260" s="629"/>
      <c r="M1260" s="629"/>
      <c r="N1260" s="631"/>
      <c r="O1260" s="629"/>
    </row>
    <row r="1261" spans="1:15" x14ac:dyDescent="0.2">
      <c r="A1261" s="629"/>
      <c r="B1261" s="629"/>
      <c r="C1261" s="629"/>
      <c r="D1261" s="629"/>
      <c r="E1261" s="629"/>
      <c r="F1261" s="629"/>
      <c r="G1261" s="629"/>
      <c r="H1261" s="631"/>
      <c r="I1261" s="632"/>
      <c r="J1261" s="634"/>
      <c r="K1261" s="634"/>
      <c r="L1261" s="629"/>
      <c r="M1261" s="629"/>
      <c r="N1261" s="631"/>
      <c r="O1261" s="629"/>
    </row>
    <row r="1262" spans="1:15" x14ac:dyDescent="0.2">
      <c r="A1262" s="629"/>
      <c r="B1262" s="629"/>
      <c r="C1262" s="629"/>
      <c r="D1262" s="629"/>
      <c r="E1262" s="629"/>
      <c r="F1262" s="629"/>
      <c r="G1262" s="629"/>
      <c r="H1262" s="631"/>
      <c r="I1262" s="632"/>
      <c r="J1262" s="634"/>
      <c r="K1262" s="634"/>
      <c r="L1262" s="629"/>
      <c r="M1262" s="629"/>
      <c r="N1262" s="631"/>
      <c r="O1262" s="629"/>
    </row>
    <row r="1263" spans="1:15" x14ac:dyDescent="0.2">
      <c r="A1263" s="629"/>
      <c r="B1263" s="629"/>
      <c r="C1263" s="629"/>
      <c r="D1263" s="629"/>
      <c r="E1263" s="629"/>
      <c r="F1263" s="629"/>
      <c r="G1263" s="629"/>
      <c r="H1263" s="631"/>
      <c r="I1263" s="632"/>
      <c r="J1263" s="634"/>
      <c r="K1263" s="634"/>
      <c r="L1263" s="629"/>
      <c r="M1263" s="629"/>
      <c r="N1263" s="631"/>
      <c r="O1263" s="629"/>
    </row>
    <row r="1264" spans="1:15" x14ac:dyDescent="0.2">
      <c r="A1264" s="629"/>
      <c r="B1264" s="629"/>
      <c r="C1264" s="629"/>
      <c r="D1264" s="629"/>
      <c r="E1264" s="629"/>
      <c r="F1264" s="629"/>
      <c r="G1264" s="629"/>
      <c r="H1264" s="631"/>
      <c r="I1264" s="632"/>
      <c r="J1264" s="634"/>
      <c r="K1264" s="634"/>
      <c r="L1264" s="629"/>
      <c r="M1264" s="629"/>
      <c r="N1264" s="631"/>
      <c r="O1264" s="629"/>
    </row>
    <row r="1265" spans="1:15" x14ac:dyDescent="0.2">
      <c r="A1265" s="629"/>
      <c r="B1265" s="629"/>
      <c r="C1265" s="629"/>
      <c r="D1265" s="629"/>
      <c r="E1265" s="629"/>
      <c r="F1265" s="629"/>
      <c r="G1265" s="629"/>
      <c r="H1265" s="631"/>
      <c r="I1265" s="632"/>
      <c r="J1265" s="634"/>
      <c r="K1265" s="634"/>
      <c r="L1265" s="629"/>
      <c r="M1265" s="629"/>
      <c r="N1265" s="631"/>
      <c r="O1265" s="629"/>
    </row>
    <row r="1266" spans="1:15" x14ac:dyDescent="0.2">
      <c r="A1266" s="629"/>
      <c r="B1266" s="629"/>
      <c r="C1266" s="629"/>
      <c r="D1266" s="629"/>
      <c r="E1266" s="629"/>
      <c r="F1266" s="629"/>
      <c r="G1266" s="629"/>
      <c r="H1266" s="631"/>
      <c r="I1266" s="632"/>
      <c r="J1266" s="634"/>
      <c r="K1266" s="634"/>
      <c r="L1266" s="629"/>
      <c r="M1266" s="629"/>
      <c r="N1266" s="631"/>
      <c r="O1266" s="629"/>
    </row>
    <row r="1267" spans="1:15" x14ac:dyDescent="0.2">
      <c r="A1267" s="629"/>
      <c r="B1267" s="629"/>
      <c r="C1267" s="629"/>
      <c r="D1267" s="629"/>
      <c r="E1267" s="629"/>
      <c r="F1267" s="629"/>
      <c r="G1267" s="629"/>
      <c r="H1267" s="631"/>
      <c r="I1267" s="632"/>
      <c r="J1267" s="634"/>
      <c r="K1267" s="634"/>
      <c r="L1267" s="629"/>
      <c r="M1267" s="629"/>
      <c r="N1267" s="631"/>
      <c r="O1267" s="629"/>
    </row>
    <row r="1268" spans="1:15" x14ac:dyDescent="0.2">
      <c r="A1268" s="629"/>
      <c r="B1268" s="629"/>
      <c r="C1268" s="629"/>
      <c r="D1268" s="629"/>
      <c r="E1268" s="629"/>
      <c r="F1268" s="629"/>
      <c r="G1268" s="629"/>
      <c r="H1268" s="631"/>
      <c r="I1268" s="632"/>
      <c r="J1268" s="634"/>
      <c r="K1268" s="634"/>
      <c r="L1268" s="629"/>
      <c r="M1268" s="629"/>
      <c r="N1268" s="631"/>
      <c r="O1268" s="629"/>
    </row>
    <row r="1269" spans="1:15" x14ac:dyDescent="0.2">
      <c r="A1269" s="629"/>
      <c r="B1269" s="629"/>
      <c r="C1269" s="629"/>
      <c r="D1269" s="629"/>
      <c r="E1269" s="629"/>
      <c r="F1269" s="629"/>
      <c r="G1269" s="629"/>
      <c r="H1269" s="631"/>
      <c r="I1269" s="632"/>
      <c r="J1269" s="634"/>
      <c r="K1269" s="634"/>
      <c r="L1269" s="629"/>
      <c r="M1269" s="629"/>
      <c r="N1269" s="631"/>
      <c r="O1269" s="629"/>
    </row>
    <row r="1270" spans="1:15" x14ac:dyDescent="0.2">
      <c r="A1270" s="629"/>
      <c r="B1270" s="629"/>
      <c r="C1270" s="629"/>
      <c r="D1270" s="629"/>
      <c r="E1270" s="629"/>
      <c r="F1270" s="629"/>
      <c r="G1270" s="629"/>
      <c r="H1270" s="631"/>
      <c r="I1270" s="632"/>
      <c r="J1270" s="634"/>
      <c r="K1270" s="634"/>
      <c r="L1270" s="629"/>
      <c r="M1270" s="629"/>
      <c r="N1270" s="631"/>
      <c r="O1270" s="629"/>
    </row>
    <row r="1271" spans="1:15" x14ac:dyDescent="0.2">
      <c r="A1271" s="629"/>
      <c r="B1271" s="629"/>
      <c r="C1271" s="629"/>
      <c r="D1271" s="629"/>
      <c r="E1271" s="629"/>
      <c r="F1271" s="629"/>
      <c r="G1271" s="629"/>
      <c r="H1271" s="631"/>
      <c r="I1271" s="632"/>
      <c r="J1271" s="634"/>
      <c r="K1271" s="634"/>
      <c r="L1271" s="629"/>
      <c r="M1271" s="629"/>
      <c r="N1271" s="631"/>
      <c r="O1271" s="629"/>
    </row>
    <row r="1272" spans="1:15" x14ac:dyDescent="0.2">
      <c r="A1272" s="629"/>
      <c r="B1272" s="629"/>
      <c r="C1272" s="629"/>
      <c r="D1272" s="629"/>
      <c r="E1272" s="629"/>
      <c r="F1272" s="629"/>
      <c r="G1272" s="629"/>
      <c r="H1272" s="631"/>
      <c r="I1272" s="632"/>
      <c r="J1272" s="634"/>
      <c r="K1272" s="634"/>
      <c r="L1272" s="629"/>
      <c r="M1272" s="629"/>
      <c r="N1272" s="631"/>
      <c r="O1272" s="629"/>
    </row>
    <row r="1273" spans="1:15" x14ac:dyDescent="0.2">
      <c r="A1273" s="629"/>
      <c r="B1273" s="629"/>
      <c r="C1273" s="629"/>
      <c r="D1273" s="629"/>
      <c r="E1273" s="629"/>
      <c r="F1273" s="629"/>
      <c r="G1273" s="629"/>
      <c r="H1273" s="631"/>
      <c r="I1273" s="632"/>
      <c r="J1273" s="634"/>
      <c r="K1273" s="634"/>
      <c r="L1273" s="629"/>
      <c r="M1273" s="629"/>
      <c r="N1273" s="631"/>
      <c r="O1273" s="629"/>
    </row>
    <row r="1274" spans="1:15" x14ac:dyDescent="0.2">
      <c r="A1274" s="629"/>
      <c r="B1274" s="629"/>
      <c r="C1274" s="629"/>
      <c r="D1274" s="629"/>
      <c r="E1274" s="629"/>
      <c r="F1274" s="629"/>
      <c r="G1274" s="629"/>
      <c r="H1274" s="631"/>
      <c r="I1274" s="632"/>
      <c r="J1274" s="634"/>
      <c r="K1274" s="634"/>
      <c r="L1274" s="629"/>
      <c r="M1274" s="629"/>
      <c r="N1274" s="631"/>
      <c r="O1274" s="629"/>
    </row>
    <row r="1275" spans="1:15" x14ac:dyDescent="0.2">
      <c r="A1275" s="629"/>
      <c r="B1275" s="629"/>
      <c r="C1275" s="629"/>
      <c r="D1275" s="629"/>
      <c r="E1275" s="629"/>
      <c r="F1275" s="629"/>
      <c r="G1275" s="629"/>
      <c r="H1275" s="631"/>
      <c r="I1275" s="632"/>
      <c r="J1275" s="634"/>
      <c r="K1275" s="634"/>
      <c r="L1275" s="629"/>
      <c r="M1275" s="629"/>
      <c r="N1275" s="631"/>
      <c r="O1275" s="629"/>
    </row>
    <row r="1276" spans="1:15" x14ac:dyDescent="0.2">
      <c r="A1276" s="629"/>
      <c r="B1276" s="629"/>
      <c r="C1276" s="629"/>
      <c r="D1276" s="629"/>
      <c r="E1276" s="629"/>
      <c r="F1276" s="629"/>
      <c r="G1276" s="629"/>
      <c r="H1276" s="631"/>
      <c r="I1276" s="632"/>
      <c r="J1276" s="634"/>
      <c r="K1276" s="634"/>
      <c r="L1276" s="629"/>
      <c r="M1276" s="629"/>
      <c r="N1276" s="631"/>
      <c r="O1276" s="629"/>
    </row>
    <row r="1277" spans="1:15" x14ac:dyDescent="0.2">
      <c r="A1277" s="629"/>
      <c r="B1277" s="629"/>
      <c r="C1277" s="629"/>
      <c r="D1277" s="629"/>
      <c r="E1277" s="629"/>
      <c r="F1277" s="629"/>
      <c r="G1277" s="629"/>
      <c r="H1277" s="631"/>
      <c r="I1277" s="632"/>
      <c r="J1277" s="634"/>
      <c r="K1277" s="634"/>
      <c r="L1277" s="629"/>
      <c r="M1277" s="629"/>
      <c r="N1277" s="631"/>
      <c r="O1277" s="629"/>
    </row>
    <row r="1278" spans="1:15" x14ac:dyDescent="0.2">
      <c r="A1278" s="629"/>
      <c r="B1278" s="629"/>
      <c r="C1278" s="629"/>
      <c r="D1278" s="629"/>
      <c r="E1278" s="629"/>
      <c r="F1278" s="629"/>
      <c r="G1278" s="629"/>
      <c r="H1278" s="631"/>
      <c r="I1278" s="632"/>
      <c r="J1278" s="634"/>
      <c r="K1278" s="634"/>
      <c r="L1278" s="629"/>
      <c r="M1278" s="629"/>
      <c r="N1278" s="631"/>
      <c r="O1278" s="629"/>
    </row>
    <row r="1279" spans="1:15" x14ac:dyDescent="0.2">
      <c r="A1279" s="629"/>
      <c r="B1279" s="629"/>
      <c r="C1279" s="629"/>
      <c r="D1279" s="629"/>
      <c r="E1279" s="629"/>
      <c r="F1279" s="629"/>
      <c r="G1279" s="629"/>
      <c r="H1279" s="631"/>
      <c r="I1279" s="632"/>
      <c r="J1279" s="634"/>
      <c r="K1279" s="634"/>
      <c r="L1279" s="629"/>
      <c r="M1279" s="629"/>
      <c r="N1279" s="631"/>
      <c r="O1279" s="629"/>
    </row>
    <row r="1280" spans="1:15" x14ac:dyDescent="0.2">
      <c r="A1280" s="629"/>
      <c r="B1280" s="629"/>
      <c r="C1280" s="629"/>
      <c r="D1280" s="629"/>
      <c r="E1280" s="629"/>
      <c r="F1280" s="629"/>
      <c r="G1280" s="629"/>
      <c r="H1280" s="631"/>
      <c r="I1280" s="632"/>
      <c r="J1280" s="634"/>
      <c r="K1280" s="634"/>
      <c r="L1280" s="629"/>
      <c r="M1280" s="629"/>
      <c r="N1280" s="631"/>
      <c r="O1280" s="629"/>
    </row>
    <row r="1281" spans="1:15" x14ac:dyDescent="0.2">
      <c r="A1281" s="629"/>
      <c r="B1281" s="629"/>
      <c r="C1281" s="629"/>
      <c r="D1281" s="629"/>
      <c r="E1281" s="629"/>
      <c r="F1281" s="629"/>
      <c r="G1281" s="629"/>
      <c r="H1281" s="631"/>
      <c r="I1281" s="632"/>
      <c r="J1281" s="634"/>
      <c r="K1281" s="634"/>
      <c r="L1281" s="629"/>
      <c r="M1281" s="629"/>
      <c r="N1281" s="631"/>
      <c r="O1281" s="629"/>
    </row>
    <row r="1282" spans="1:15" x14ac:dyDescent="0.2">
      <c r="A1282" s="629"/>
      <c r="B1282" s="629"/>
      <c r="C1282" s="629"/>
      <c r="D1282" s="629"/>
      <c r="E1282" s="629"/>
      <c r="F1282" s="629"/>
      <c r="G1282" s="629"/>
      <c r="H1282" s="631"/>
      <c r="I1282" s="632"/>
      <c r="J1282" s="634"/>
      <c r="K1282" s="634"/>
      <c r="L1282" s="629"/>
      <c r="M1282" s="629"/>
      <c r="N1282" s="631"/>
      <c r="O1282" s="629"/>
    </row>
    <row r="1283" spans="1:15" x14ac:dyDescent="0.2">
      <c r="A1283" s="629"/>
      <c r="B1283" s="629"/>
      <c r="C1283" s="629"/>
      <c r="D1283" s="629"/>
      <c r="E1283" s="629"/>
      <c r="F1283" s="629"/>
      <c r="G1283" s="629"/>
      <c r="H1283" s="631"/>
      <c r="I1283" s="632"/>
      <c r="J1283" s="634"/>
      <c r="K1283" s="634"/>
      <c r="L1283" s="629"/>
      <c r="M1283" s="629"/>
      <c r="N1283" s="631"/>
      <c r="O1283" s="629"/>
    </row>
    <row r="1284" spans="1:15" x14ac:dyDescent="0.2">
      <c r="A1284" s="629"/>
      <c r="B1284" s="629"/>
      <c r="C1284" s="629"/>
      <c r="D1284" s="629"/>
      <c r="E1284" s="629"/>
      <c r="F1284" s="629"/>
      <c r="G1284" s="629"/>
      <c r="H1284" s="631"/>
      <c r="I1284" s="632"/>
      <c r="J1284" s="634"/>
      <c r="K1284" s="634"/>
      <c r="L1284" s="629"/>
      <c r="M1284" s="629"/>
      <c r="N1284" s="631"/>
      <c r="O1284" s="629"/>
    </row>
    <row r="1285" spans="1:15" x14ac:dyDescent="0.2">
      <c r="A1285" s="629"/>
      <c r="B1285" s="629"/>
      <c r="C1285" s="629"/>
      <c r="D1285" s="629"/>
      <c r="E1285" s="629"/>
      <c r="F1285" s="629"/>
      <c r="G1285" s="629"/>
      <c r="H1285" s="631"/>
      <c r="I1285" s="632"/>
      <c r="J1285" s="634"/>
      <c r="K1285" s="634"/>
      <c r="L1285" s="629"/>
      <c r="M1285" s="629"/>
      <c r="N1285" s="631"/>
      <c r="O1285" s="629"/>
    </row>
    <row r="1286" spans="1:15" x14ac:dyDescent="0.2">
      <c r="A1286" s="629"/>
      <c r="B1286" s="629"/>
      <c r="C1286" s="629"/>
      <c r="D1286" s="629"/>
      <c r="E1286" s="629"/>
      <c r="F1286" s="629"/>
      <c r="G1286" s="629"/>
      <c r="H1286" s="631"/>
      <c r="I1286" s="632"/>
      <c r="J1286" s="634"/>
      <c r="K1286" s="634"/>
      <c r="L1286" s="629"/>
      <c r="M1286" s="629"/>
      <c r="N1286" s="631"/>
      <c r="O1286" s="629"/>
    </row>
    <row r="1287" spans="1:15" x14ac:dyDescent="0.2">
      <c r="A1287" s="629"/>
      <c r="B1287" s="629"/>
      <c r="C1287" s="629"/>
      <c r="D1287" s="629"/>
      <c r="E1287" s="629"/>
      <c r="F1287" s="629"/>
      <c r="G1287" s="629"/>
      <c r="H1287" s="631"/>
      <c r="I1287" s="632"/>
      <c r="J1287" s="634"/>
      <c r="K1287" s="634"/>
      <c r="L1287" s="629"/>
      <c r="M1287" s="629"/>
      <c r="N1287" s="631"/>
      <c r="O1287" s="629"/>
    </row>
    <row r="1288" spans="1:15" x14ac:dyDescent="0.2">
      <c r="A1288" s="629"/>
      <c r="B1288" s="629"/>
      <c r="C1288" s="629"/>
      <c r="D1288" s="629"/>
      <c r="E1288" s="629"/>
      <c r="F1288" s="629"/>
      <c r="G1288" s="629"/>
      <c r="H1288" s="631"/>
      <c r="I1288" s="632"/>
      <c r="J1288" s="634"/>
      <c r="K1288" s="634"/>
      <c r="L1288" s="629"/>
      <c r="M1288" s="629"/>
      <c r="N1288" s="631"/>
      <c r="O1288" s="629"/>
    </row>
    <row r="1289" spans="1:15" x14ac:dyDescent="0.2">
      <c r="A1289" s="629"/>
      <c r="B1289" s="629"/>
      <c r="C1289" s="629"/>
      <c r="D1289" s="629"/>
      <c r="E1289" s="629"/>
      <c r="F1289" s="629"/>
      <c r="G1289" s="629"/>
      <c r="H1289" s="631"/>
      <c r="I1289" s="632"/>
      <c r="J1289" s="634"/>
      <c r="K1289" s="634"/>
      <c r="L1289" s="629"/>
      <c r="M1289" s="629"/>
      <c r="N1289" s="631"/>
      <c r="O1289" s="629"/>
    </row>
    <row r="1290" spans="1:15" x14ac:dyDescent="0.2">
      <c r="A1290" s="629"/>
      <c r="B1290" s="629"/>
      <c r="C1290" s="629"/>
      <c r="D1290" s="629"/>
      <c r="E1290" s="629"/>
      <c r="F1290" s="629"/>
      <c r="G1290" s="629"/>
      <c r="H1290" s="631"/>
      <c r="I1290" s="632"/>
      <c r="J1290" s="634"/>
      <c r="K1290" s="634"/>
      <c r="L1290" s="629"/>
      <c r="M1290" s="629"/>
      <c r="N1290" s="631"/>
      <c r="O1290" s="629"/>
    </row>
    <row r="1291" spans="1:15" x14ac:dyDescent="0.2">
      <c r="A1291" s="629"/>
      <c r="B1291" s="629"/>
      <c r="C1291" s="629"/>
      <c r="D1291" s="629"/>
      <c r="E1291" s="629"/>
      <c r="F1291" s="629"/>
      <c r="G1291" s="629"/>
      <c r="H1291" s="631"/>
      <c r="I1291" s="632"/>
      <c r="J1291" s="634"/>
      <c r="K1291" s="634"/>
      <c r="L1291" s="629"/>
      <c r="M1291" s="629"/>
      <c r="N1291" s="631"/>
      <c r="O1291" s="629"/>
    </row>
    <row r="1292" spans="1:15" x14ac:dyDescent="0.2">
      <c r="A1292" s="629"/>
      <c r="B1292" s="629"/>
      <c r="C1292" s="629"/>
      <c r="D1292" s="629"/>
      <c r="E1292" s="629"/>
      <c r="F1292" s="629"/>
      <c r="G1292" s="629"/>
      <c r="H1292" s="631"/>
      <c r="I1292" s="632"/>
      <c r="J1292" s="634"/>
      <c r="K1292" s="634"/>
      <c r="L1292" s="629"/>
      <c r="M1292" s="629"/>
      <c r="N1292" s="631"/>
      <c r="O1292" s="629"/>
    </row>
    <row r="1293" spans="1:15" x14ac:dyDescent="0.2">
      <c r="A1293" s="629"/>
      <c r="B1293" s="629"/>
      <c r="C1293" s="629"/>
      <c r="D1293" s="629"/>
      <c r="E1293" s="629"/>
      <c r="F1293" s="629"/>
      <c r="G1293" s="629"/>
      <c r="H1293" s="631"/>
      <c r="I1293" s="632"/>
      <c r="J1293" s="634"/>
      <c r="K1293" s="634"/>
      <c r="L1293" s="629"/>
      <c r="M1293" s="629"/>
      <c r="N1293" s="631"/>
      <c r="O1293" s="629"/>
    </row>
    <row r="1294" spans="1:15" x14ac:dyDescent="0.2">
      <c r="A1294" s="629"/>
      <c r="B1294" s="629"/>
      <c r="C1294" s="629"/>
      <c r="D1294" s="629"/>
      <c r="E1294" s="629"/>
      <c r="F1294" s="629"/>
      <c r="G1294" s="629"/>
      <c r="H1294" s="631"/>
      <c r="I1294" s="632"/>
      <c r="J1294" s="634"/>
      <c r="K1294" s="634"/>
      <c r="L1294" s="629"/>
      <c r="M1294" s="629"/>
      <c r="N1294" s="631"/>
      <c r="O1294" s="629"/>
    </row>
    <row r="1295" spans="1:15" x14ac:dyDescent="0.2">
      <c r="A1295" s="629"/>
      <c r="B1295" s="629"/>
      <c r="C1295" s="629"/>
      <c r="D1295" s="629"/>
      <c r="E1295" s="629"/>
      <c r="F1295" s="629"/>
      <c r="G1295" s="629"/>
      <c r="H1295" s="631"/>
      <c r="I1295" s="632"/>
      <c r="J1295" s="634"/>
      <c r="K1295" s="634"/>
      <c r="L1295" s="629"/>
      <c r="M1295" s="629"/>
      <c r="N1295" s="631"/>
      <c r="O1295" s="629"/>
    </row>
    <row r="1296" spans="1:15" x14ac:dyDescent="0.2">
      <c r="A1296" s="629"/>
      <c r="B1296" s="629"/>
      <c r="C1296" s="629"/>
      <c r="D1296" s="629"/>
      <c r="E1296" s="629"/>
      <c r="F1296" s="629"/>
      <c r="G1296" s="629"/>
      <c r="H1296" s="631"/>
      <c r="I1296" s="632"/>
      <c r="J1296" s="634"/>
      <c r="K1296" s="634"/>
      <c r="L1296" s="629"/>
      <c r="M1296" s="629"/>
      <c r="N1296" s="631"/>
      <c r="O1296" s="629"/>
    </row>
    <row r="1297" spans="1:15" x14ac:dyDescent="0.2">
      <c r="A1297" s="629"/>
      <c r="B1297" s="629"/>
      <c r="C1297" s="629"/>
      <c r="D1297" s="629"/>
      <c r="E1297" s="629"/>
      <c r="F1297" s="629"/>
      <c r="G1297" s="629"/>
      <c r="H1297" s="631"/>
      <c r="I1297" s="632"/>
      <c r="J1297" s="634"/>
      <c r="K1297" s="634"/>
      <c r="L1297" s="629"/>
      <c r="M1297" s="629"/>
      <c r="N1297" s="631"/>
      <c r="O1297" s="629"/>
    </row>
    <row r="1298" spans="1:15" x14ac:dyDescent="0.2">
      <c r="A1298" s="629"/>
      <c r="B1298" s="629"/>
      <c r="C1298" s="629"/>
      <c r="D1298" s="629"/>
      <c r="E1298" s="629"/>
      <c r="F1298" s="629"/>
      <c r="G1298" s="629"/>
      <c r="H1298" s="631"/>
      <c r="I1298" s="632"/>
      <c r="J1298" s="634"/>
      <c r="K1298" s="634"/>
      <c r="L1298" s="629"/>
      <c r="M1298" s="629"/>
      <c r="N1298" s="631"/>
      <c r="O1298" s="629"/>
    </row>
    <row r="1299" spans="1:15" x14ac:dyDescent="0.2">
      <c r="A1299" s="629"/>
      <c r="B1299" s="629"/>
      <c r="C1299" s="629"/>
      <c r="D1299" s="629"/>
      <c r="E1299" s="629"/>
      <c r="F1299" s="629"/>
      <c r="G1299" s="629"/>
      <c r="H1299" s="631"/>
      <c r="I1299" s="632"/>
      <c r="J1299" s="634"/>
      <c r="K1299" s="634"/>
      <c r="L1299" s="629"/>
      <c r="M1299" s="629"/>
      <c r="N1299" s="631"/>
      <c r="O1299" s="629"/>
    </row>
    <row r="1300" spans="1:15" x14ac:dyDescent="0.2">
      <c r="A1300" s="629"/>
      <c r="B1300" s="629"/>
      <c r="C1300" s="629"/>
      <c r="D1300" s="629"/>
      <c r="E1300" s="629"/>
      <c r="F1300" s="629"/>
      <c r="G1300" s="629"/>
      <c r="H1300" s="631"/>
      <c r="I1300" s="632"/>
      <c r="J1300" s="634"/>
      <c r="K1300" s="634"/>
      <c r="L1300" s="629"/>
      <c r="M1300" s="629"/>
      <c r="N1300" s="631"/>
      <c r="O1300" s="629"/>
    </row>
    <row r="1301" spans="1:15" x14ac:dyDescent="0.2">
      <c r="A1301" s="629"/>
      <c r="B1301" s="629"/>
      <c r="C1301" s="629"/>
      <c r="D1301" s="629"/>
      <c r="E1301" s="629"/>
      <c r="F1301" s="629"/>
      <c r="G1301" s="629"/>
      <c r="H1301" s="631"/>
      <c r="I1301" s="632"/>
      <c r="J1301" s="634"/>
      <c r="K1301" s="634"/>
      <c r="L1301" s="629"/>
      <c r="M1301" s="629"/>
      <c r="N1301" s="631"/>
      <c r="O1301" s="629"/>
    </row>
    <row r="1302" spans="1:15" x14ac:dyDescent="0.2">
      <c r="A1302" s="629"/>
      <c r="B1302" s="629"/>
      <c r="C1302" s="629"/>
      <c r="D1302" s="629"/>
      <c r="E1302" s="629"/>
      <c r="F1302" s="629"/>
      <c r="G1302" s="629"/>
      <c r="H1302" s="631"/>
      <c r="I1302" s="632"/>
      <c r="J1302" s="634"/>
      <c r="K1302" s="634"/>
      <c r="L1302" s="629"/>
      <c r="M1302" s="629"/>
      <c r="N1302" s="631"/>
      <c r="O1302" s="629"/>
    </row>
    <row r="1303" spans="1:15" x14ac:dyDescent="0.2">
      <c r="A1303" s="629"/>
      <c r="B1303" s="629"/>
      <c r="C1303" s="629"/>
      <c r="D1303" s="629"/>
      <c r="E1303" s="629"/>
      <c r="F1303" s="629"/>
      <c r="G1303" s="629"/>
      <c r="H1303" s="631"/>
      <c r="I1303" s="632"/>
      <c r="J1303" s="634"/>
      <c r="K1303" s="634"/>
      <c r="L1303" s="629"/>
      <c r="M1303" s="629"/>
      <c r="N1303" s="631"/>
      <c r="O1303" s="629"/>
    </row>
    <row r="1304" spans="1:15" x14ac:dyDescent="0.2">
      <c r="A1304" s="629"/>
      <c r="B1304" s="629"/>
      <c r="C1304" s="629"/>
      <c r="D1304" s="629"/>
      <c r="E1304" s="629"/>
      <c r="F1304" s="629"/>
      <c r="G1304" s="629"/>
      <c r="H1304" s="631"/>
      <c r="I1304" s="632"/>
      <c r="J1304" s="634"/>
      <c r="K1304" s="634"/>
      <c r="L1304" s="629"/>
      <c r="M1304" s="629"/>
      <c r="N1304" s="631"/>
      <c r="O1304" s="629"/>
    </row>
    <row r="1305" spans="1:15" x14ac:dyDescent="0.2">
      <c r="A1305" s="629"/>
      <c r="B1305" s="629"/>
      <c r="C1305" s="629"/>
      <c r="D1305" s="629"/>
      <c r="E1305" s="629"/>
      <c r="F1305" s="629"/>
      <c r="G1305" s="629"/>
      <c r="H1305" s="631"/>
      <c r="I1305" s="632"/>
      <c r="J1305" s="634"/>
      <c r="K1305" s="634"/>
      <c r="L1305" s="629"/>
      <c r="M1305" s="629"/>
      <c r="N1305" s="631"/>
      <c r="O1305" s="629"/>
    </row>
    <row r="1306" spans="1:15" x14ac:dyDescent="0.2">
      <c r="A1306" s="629"/>
      <c r="B1306" s="629"/>
      <c r="C1306" s="629"/>
      <c r="D1306" s="629"/>
      <c r="E1306" s="629"/>
      <c r="F1306" s="629"/>
      <c r="G1306" s="629"/>
      <c r="H1306" s="631"/>
      <c r="I1306" s="632"/>
      <c r="J1306" s="634"/>
      <c r="K1306" s="634"/>
      <c r="L1306" s="629"/>
      <c r="M1306" s="629"/>
      <c r="N1306" s="631"/>
      <c r="O1306" s="629"/>
    </row>
    <row r="1307" spans="1:15" x14ac:dyDescent="0.2">
      <c r="A1307" s="629"/>
      <c r="B1307" s="629"/>
      <c r="C1307" s="629"/>
      <c r="D1307" s="629"/>
      <c r="E1307" s="629"/>
      <c r="F1307" s="629"/>
      <c r="G1307" s="629"/>
      <c r="H1307" s="631"/>
      <c r="I1307" s="632"/>
      <c r="J1307" s="634"/>
      <c r="K1307" s="634"/>
      <c r="L1307" s="629"/>
      <c r="M1307" s="629"/>
      <c r="N1307" s="631"/>
      <c r="O1307" s="629"/>
    </row>
    <row r="1308" spans="1:15" x14ac:dyDescent="0.2">
      <c r="A1308" s="629"/>
      <c r="B1308" s="629"/>
      <c r="C1308" s="629"/>
      <c r="D1308" s="629"/>
      <c r="E1308" s="629"/>
      <c r="F1308" s="629"/>
      <c r="G1308" s="629"/>
      <c r="H1308" s="631"/>
      <c r="I1308" s="632"/>
      <c r="J1308" s="634"/>
      <c r="K1308" s="634"/>
      <c r="L1308" s="629"/>
      <c r="M1308" s="629"/>
      <c r="N1308" s="631"/>
      <c r="O1308" s="629"/>
    </row>
    <row r="1309" spans="1:15" x14ac:dyDescent="0.2">
      <c r="A1309" s="629"/>
      <c r="B1309" s="629"/>
      <c r="C1309" s="629"/>
      <c r="D1309" s="629"/>
      <c r="E1309" s="629"/>
      <c r="F1309" s="629"/>
      <c r="G1309" s="629"/>
      <c r="H1309" s="631"/>
      <c r="I1309" s="632"/>
      <c r="J1309" s="634"/>
      <c r="K1309" s="634"/>
      <c r="L1309" s="629"/>
      <c r="M1309" s="629"/>
      <c r="N1309" s="631"/>
      <c r="O1309" s="629"/>
    </row>
    <row r="1310" spans="1:15" x14ac:dyDescent="0.2">
      <c r="A1310" s="629"/>
      <c r="B1310" s="629"/>
      <c r="C1310" s="629"/>
      <c r="D1310" s="629"/>
      <c r="E1310" s="629"/>
      <c r="F1310" s="629"/>
      <c r="G1310" s="629"/>
      <c r="H1310" s="631"/>
      <c r="I1310" s="632"/>
      <c r="J1310" s="634"/>
      <c r="K1310" s="634"/>
      <c r="L1310" s="629"/>
      <c r="M1310" s="629"/>
      <c r="N1310" s="631"/>
      <c r="O1310" s="629"/>
    </row>
    <row r="1311" spans="1:15" x14ac:dyDescent="0.2">
      <c r="A1311" s="629"/>
      <c r="B1311" s="629"/>
      <c r="C1311" s="629"/>
      <c r="D1311" s="629"/>
      <c r="E1311" s="629"/>
      <c r="F1311" s="629"/>
      <c r="G1311" s="629"/>
      <c r="H1311" s="631"/>
      <c r="I1311" s="632"/>
      <c r="J1311" s="634"/>
      <c r="K1311" s="634"/>
      <c r="L1311" s="629"/>
      <c r="M1311" s="629"/>
      <c r="N1311" s="631"/>
      <c r="O1311" s="629"/>
    </row>
    <row r="1312" spans="1:15" x14ac:dyDescent="0.2">
      <c r="A1312" s="629"/>
      <c r="B1312" s="629"/>
      <c r="C1312" s="629"/>
      <c r="D1312" s="629"/>
      <c r="E1312" s="629"/>
      <c r="F1312" s="629"/>
      <c r="G1312" s="629"/>
      <c r="H1312" s="631"/>
      <c r="I1312" s="632"/>
      <c r="J1312" s="634"/>
      <c r="K1312" s="634"/>
      <c r="L1312" s="629"/>
      <c r="M1312" s="629"/>
      <c r="N1312" s="631"/>
      <c r="O1312" s="629"/>
    </row>
    <row r="1313" spans="1:15" x14ac:dyDescent="0.2">
      <c r="A1313" s="629"/>
      <c r="B1313" s="629"/>
      <c r="C1313" s="629"/>
      <c r="D1313" s="629"/>
      <c r="E1313" s="629"/>
      <c r="F1313" s="629"/>
      <c r="G1313" s="629"/>
      <c r="H1313" s="631"/>
      <c r="I1313" s="632"/>
      <c r="J1313" s="634"/>
      <c r="K1313" s="634"/>
      <c r="L1313" s="629"/>
      <c r="M1313" s="629"/>
      <c r="N1313" s="631"/>
      <c r="O1313" s="629"/>
    </row>
    <row r="1314" spans="1:15" x14ac:dyDescent="0.2">
      <c r="A1314" s="629"/>
      <c r="B1314" s="629"/>
      <c r="C1314" s="629"/>
      <c r="D1314" s="629"/>
      <c r="E1314" s="629"/>
      <c r="F1314" s="629"/>
      <c r="G1314" s="629"/>
      <c r="H1314" s="631"/>
      <c r="I1314" s="632"/>
      <c r="J1314" s="634"/>
      <c r="K1314" s="634"/>
      <c r="L1314" s="629"/>
      <c r="M1314" s="629"/>
      <c r="N1314" s="631"/>
      <c r="O1314" s="629"/>
    </row>
    <row r="1315" spans="1:15" x14ac:dyDescent="0.2">
      <c r="A1315" s="629"/>
      <c r="B1315" s="629"/>
      <c r="C1315" s="629"/>
      <c r="D1315" s="629"/>
      <c r="E1315" s="629"/>
      <c r="F1315" s="629"/>
      <c r="G1315" s="629"/>
      <c r="H1315" s="631"/>
      <c r="I1315" s="632"/>
      <c r="J1315" s="634"/>
      <c r="K1315" s="634"/>
      <c r="L1315" s="629"/>
      <c r="M1315" s="629"/>
      <c r="N1315" s="631"/>
      <c r="O1315" s="629"/>
    </row>
    <row r="1316" spans="1:15" x14ac:dyDescent="0.2">
      <c r="A1316" s="629"/>
      <c r="B1316" s="629"/>
      <c r="C1316" s="629"/>
      <c r="D1316" s="629"/>
      <c r="E1316" s="629"/>
      <c r="F1316" s="629"/>
      <c r="G1316" s="629"/>
      <c r="H1316" s="631"/>
      <c r="I1316" s="632"/>
      <c r="J1316" s="634"/>
      <c r="K1316" s="634"/>
      <c r="L1316" s="629"/>
      <c r="M1316" s="629"/>
      <c r="N1316" s="631"/>
      <c r="O1316" s="629"/>
    </row>
    <row r="1317" spans="1:15" x14ac:dyDescent="0.2">
      <c r="A1317" s="629"/>
      <c r="B1317" s="629"/>
      <c r="C1317" s="629"/>
      <c r="D1317" s="629"/>
      <c r="E1317" s="629"/>
      <c r="F1317" s="629"/>
      <c r="G1317" s="629"/>
      <c r="H1317" s="631"/>
      <c r="I1317" s="632"/>
      <c r="J1317" s="634"/>
      <c r="K1317" s="634"/>
      <c r="L1317" s="629"/>
      <c r="M1317" s="629"/>
      <c r="N1317" s="631"/>
      <c r="O1317" s="629"/>
    </row>
    <row r="1318" spans="1:15" x14ac:dyDescent="0.2">
      <c r="A1318" s="629"/>
      <c r="B1318" s="629"/>
      <c r="C1318" s="629"/>
      <c r="D1318" s="629"/>
      <c r="E1318" s="629"/>
      <c r="F1318" s="629"/>
      <c r="G1318" s="629"/>
      <c r="H1318" s="631"/>
      <c r="I1318" s="632"/>
      <c r="J1318" s="634"/>
      <c r="K1318" s="634"/>
      <c r="L1318" s="629"/>
      <c r="M1318" s="629"/>
      <c r="N1318" s="631"/>
      <c r="O1318" s="629"/>
    </row>
    <row r="1319" spans="1:15" x14ac:dyDescent="0.2">
      <c r="A1319" s="629"/>
      <c r="B1319" s="629"/>
      <c r="C1319" s="629"/>
      <c r="D1319" s="629"/>
      <c r="E1319" s="629"/>
      <c r="F1319" s="629"/>
      <c r="G1319" s="629"/>
      <c r="H1319" s="631"/>
      <c r="I1319" s="632"/>
      <c r="J1319" s="634"/>
      <c r="K1319" s="634"/>
      <c r="L1319" s="629"/>
      <c r="M1319" s="629"/>
      <c r="N1319" s="631"/>
      <c r="O1319" s="629"/>
    </row>
    <row r="1320" spans="1:15" x14ac:dyDescent="0.2">
      <c r="A1320" s="629"/>
      <c r="B1320" s="629"/>
      <c r="C1320" s="629"/>
      <c r="D1320" s="629"/>
      <c r="E1320" s="629"/>
      <c r="F1320" s="629"/>
      <c r="G1320" s="629"/>
      <c r="H1320" s="631"/>
      <c r="I1320" s="632"/>
      <c r="J1320" s="634"/>
      <c r="K1320" s="634"/>
      <c r="L1320" s="629"/>
      <c r="M1320" s="629"/>
      <c r="N1320" s="631"/>
      <c r="O1320" s="629"/>
    </row>
    <row r="1321" spans="1:15" x14ac:dyDescent="0.2">
      <c r="A1321" s="629"/>
      <c r="B1321" s="629"/>
      <c r="C1321" s="629"/>
      <c r="D1321" s="629"/>
      <c r="E1321" s="629"/>
      <c r="F1321" s="629"/>
      <c r="G1321" s="629"/>
      <c r="H1321" s="631"/>
      <c r="I1321" s="632"/>
      <c r="J1321" s="634"/>
      <c r="K1321" s="634"/>
      <c r="L1321" s="629"/>
      <c r="M1321" s="629"/>
      <c r="N1321" s="631"/>
      <c r="O1321" s="629"/>
    </row>
    <row r="1322" spans="1:15" x14ac:dyDescent="0.2">
      <c r="A1322" s="629"/>
      <c r="B1322" s="629"/>
      <c r="C1322" s="629"/>
      <c r="D1322" s="629"/>
      <c r="E1322" s="629"/>
      <c r="F1322" s="629"/>
      <c r="G1322" s="629"/>
      <c r="H1322" s="631"/>
      <c r="I1322" s="632"/>
      <c r="J1322" s="634"/>
      <c r="K1322" s="634"/>
      <c r="L1322" s="629"/>
      <c r="M1322" s="629"/>
      <c r="N1322" s="631"/>
      <c r="O1322" s="629"/>
    </row>
    <row r="1323" spans="1:15" x14ac:dyDescent="0.2">
      <c r="A1323" s="629"/>
      <c r="B1323" s="629"/>
      <c r="C1323" s="629"/>
      <c r="D1323" s="629"/>
      <c r="E1323" s="629"/>
      <c r="F1323" s="629"/>
      <c r="G1323" s="629"/>
      <c r="H1323" s="631"/>
      <c r="I1323" s="632"/>
      <c r="J1323" s="634"/>
      <c r="K1323" s="634"/>
      <c r="L1323" s="629"/>
      <c r="M1323" s="629"/>
      <c r="N1323" s="631"/>
      <c r="O1323" s="629"/>
    </row>
    <row r="1324" spans="1:15" x14ac:dyDescent="0.2">
      <c r="A1324" s="629"/>
      <c r="B1324" s="629"/>
      <c r="C1324" s="629"/>
      <c r="D1324" s="629"/>
      <c r="E1324" s="629"/>
      <c r="F1324" s="629"/>
      <c r="G1324" s="629"/>
      <c r="H1324" s="631"/>
      <c r="I1324" s="632"/>
      <c r="J1324" s="634"/>
      <c r="K1324" s="634"/>
      <c r="L1324" s="629"/>
      <c r="M1324" s="629"/>
      <c r="N1324" s="631"/>
      <c r="O1324" s="629"/>
    </row>
    <row r="1325" spans="1:15" x14ac:dyDescent="0.2">
      <c r="A1325" s="629"/>
      <c r="B1325" s="629"/>
      <c r="C1325" s="629"/>
      <c r="D1325" s="629"/>
      <c r="E1325" s="629"/>
      <c r="F1325" s="629"/>
      <c r="G1325" s="629"/>
      <c r="H1325" s="631"/>
      <c r="I1325" s="632"/>
      <c r="J1325" s="634"/>
      <c r="K1325" s="634"/>
      <c r="L1325" s="629"/>
      <c r="M1325" s="629"/>
      <c r="N1325" s="631"/>
      <c r="O1325" s="629"/>
    </row>
    <row r="1326" spans="1:15" x14ac:dyDescent="0.2">
      <c r="A1326" s="629"/>
      <c r="B1326" s="629"/>
      <c r="C1326" s="629"/>
      <c r="D1326" s="629"/>
      <c r="E1326" s="629"/>
      <c r="F1326" s="629"/>
      <c r="G1326" s="629"/>
      <c r="H1326" s="631"/>
      <c r="I1326" s="632"/>
      <c r="J1326" s="634"/>
      <c r="K1326" s="634"/>
      <c r="L1326" s="629"/>
      <c r="M1326" s="629"/>
      <c r="N1326" s="631"/>
      <c r="O1326" s="629"/>
    </row>
    <row r="1327" spans="1:15" x14ac:dyDescent="0.2">
      <c r="A1327" s="629"/>
      <c r="B1327" s="629"/>
      <c r="C1327" s="629"/>
      <c r="D1327" s="629"/>
      <c r="E1327" s="629"/>
      <c r="F1327" s="629"/>
      <c r="G1327" s="629"/>
      <c r="H1327" s="631"/>
      <c r="I1327" s="632"/>
      <c r="J1327" s="634"/>
      <c r="K1327" s="634"/>
      <c r="L1327" s="629"/>
      <c r="M1327" s="629"/>
      <c r="N1327" s="631"/>
      <c r="O1327" s="629"/>
    </row>
    <row r="1328" spans="1:15" x14ac:dyDescent="0.2">
      <c r="A1328" s="629"/>
      <c r="B1328" s="629"/>
      <c r="C1328" s="629"/>
      <c r="D1328" s="629"/>
      <c r="E1328" s="629"/>
      <c r="F1328" s="629"/>
      <c r="G1328" s="629"/>
      <c r="H1328" s="631"/>
      <c r="I1328" s="632"/>
      <c r="J1328" s="634"/>
      <c r="K1328" s="634"/>
      <c r="L1328" s="629"/>
      <c r="M1328" s="629"/>
      <c r="N1328" s="631"/>
      <c r="O1328" s="629"/>
    </row>
    <row r="1329" spans="1:15" x14ac:dyDescent="0.2">
      <c r="A1329" s="629"/>
      <c r="B1329" s="629"/>
      <c r="C1329" s="629"/>
      <c r="D1329" s="629"/>
      <c r="E1329" s="629"/>
      <c r="F1329" s="629"/>
      <c r="G1329" s="629"/>
      <c r="H1329" s="631"/>
      <c r="I1329" s="632"/>
      <c r="J1329" s="634"/>
      <c r="K1329" s="634"/>
      <c r="L1329" s="629"/>
      <c r="M1329" s="629"/>
      <c r="N1329" s="631"/>
      <c r="O1329" s="629"/>
    </row>
    <row r="1330" spans="1:15" x14ac:dyDescent="0.2">
      <c r="A1330" s="629"/>
      <c r="B1330" s="629"/>
      <c r="C1330" s="629"/>
      <c r="D1330" s="629"/>
      <c r="E1330" s="629"/>
      <c r="F1330" s="629"/>
      <c r="G1330" s="629"/>
      <c r="H1330" s="631"/>
      <c r="I1330" s="632"/>
      <c r="J1330" s="634"/>
      <c r="K1330" s="634"/>
      <c r="L1330" s="629"/>
      <c r="M1330" s="629"/>
      <c r="N1330" s="631"/>
      <c r="O1330" s="629"/>
    </row>
    <row r="1331" spans="1:15" x14ac:dyDescent="0.2">
      <c r="A1331" s="629"/>
      <c r="B1331" s="629"/>
      <c r="C1331" s="629"/>
      <c r="D1331" s="629"/>
      <c r="E1331" s="629"/>
      <c r="F1331" s="629"/>
      <c r="G1331" s="629"/>
      <c r="H1331" s="631"/>
      <c r="I1331" s="632"/>
      <c r="J1331" s="634"/>
      <c r="K1331" s="634"/>
      <c r="L1331" s="629"/>
      <c r="M1331" s="629"/>
      <c r="N1331" s="631"/>
      <c r="O1331" s="629"/>
    </row>
    <row r="1332" spans="1:15" x14ac:dyDescent="0.2">
      <c r="A1332" s="629"/>
      <c r="B1332" s="629"/>
      <c r="C1332" s="629"/>
      <c r="D1332" s="629"/>
      <c r="E1332" s="629"/>
      <c r="F1332" s="629"/>
      <c r="G1332" s="629"/>
      <c r="H1332" s="631"/>
      <c r="I1332" s="632"/>
      <c r="J1332" s="634"/>
      <c r="K1332" s="634"/>
      <c r="L1332" s="629"/>
      <c r="M1332" s="629"/>
      <c r="N1332" s="631"/>
      <c r="O1332" s="629"/>
    </row>
    <row r="1333" spans="1:15" x14ac:dyDescent="0.2">
      <c r="A1333" s="629"/>
      <c r="B1333" s="629"/>
      <c r="C1333" s="629"/>
      <c r="D1333" s="629"/>
      <c r="E1333" s="629"/>
      <c r="F1333" s="629"/>
      <c r="G1333" s="629"/>
      <c r="H1333" s="631"/>
      <c r="I1333" s="632"/>
      <c r="J1333" s="634"/>
      <c r="K1333" s="634"/>
      <c r="L1333" s="629"/>
      <c r="M1333" s="629"/>
      <c r="N1333" s="631"/>
      <c r="O1333" s="629"/>
    </row>
    <row r="1334" spans="1:15" x14ac:dyDescent="0.2">
      <c r="A1334" s="629"/>
      <c r="B1334" s="629"/>
      <c r="C1334" s="629"/>
      <c r="D1334" s="629"/>
      <c r="E1334" s="629"/>
      <c r="F1334" s="629"/>
      <c r="G1334" s="629"/>
      <c r="H1334" s="631"/>
      <c r="I1334" s="632"/>
      <c r="J1334" s="634"/>
      <c r="K1334" s="634"/>
      <c r="L1334" s="629"/>
      <c r="M1334" s="629"/>
      <c r="N1334" s="631"/>
      <c r="O1334" s="629"/>
    </row>
    <row r="1335" spans="1:15" x14ac:dyDescent="0.2">
      <c r="A1335" s="629"/>
      <c r="B1335" s="629"/>
      <c r="C1335" s="629"/>
      <c r="D1335" s="629"/>
      <c r="E1335" s="629"/>
      <c r="F1335" s="629"/>
      <c r="G1335" s="629"/>
      <c r="H1335" s="631"/>
      <c r="I1335" s="632"/>
      <c r="J1335" s="634"/>
      <c r="K1335" s="634"/>
      <c r="L1335" s="629"/>
      <c r="M1335" s="629"/>
      <c r="N1335" s="631"/>
      <c r="O1335" s="629"/>
    </row>
    <row r="1336" spans="1:15" x14ac:dyDescent="0.2">
      <c r="A1336" s="629"/>
      <c r="B1336" s="629"/>
      <c r="C1336" s="629"/>
      <c r="D1336" s="629"/>
      <c r="E1336" s="629"/>
      <c r="F1336" s="629"/>
      <c r="G1336" s="629"/>
      <c r="H1336" s="631"/>
      <c r="I1336" s="632"/>
      <c r="J1336" s="634"/>
      <c r="K1336" s="634"/>
      <c r="L1336" s="629"/>
      <c r="M1336" s="629"/>
      <c r="N1336" s="631"/>
      <c r="O1336" s="629"/>
    </row>
    <row r="1337" spans="1:15" x14ac:dyDescent="0.2">
      <c r="A1337" s="629"/>
      <c r="B1337" s="629"/>
      <c r="C1337" s="629"/>
      <c r="D1337" s="629"/>
      <c r="E1337" s="629"/>
      <c r="F1337" s="629"/>
      <c r="G1337" s="629"/>
      <c r="H1337" s="631"/>
      <c r="I1337" s="632"/>
      <c r="J1337" s="634"/>
      <c r="K1337" s="634"/>
      <c r="L1337" s="629"/>
      <c r="M1337" s="629"/>
      <c r="N1337" s="631"/>
      <c r="O1337" s="629"/>
    </row>
    <row r="1338" spans="1:15" x14ac:dyDescent="0.2">
      <c r="A1338" s="629"/>
      <c r="B1338" s="629"/>
      <c r="C1338" s="629"/>
      <c r="D1338" s="629"/>
      <c r="E1338" s="629"/>
      <c r="F1338" s="629"/>
      <c r="G1338" s="629"/>
      <c r="H1338" s="631"/>
      <c r="I1338" s="632"/>
      <c r="J1338" s="634"/>
      <c r="K1338" s="634"/>
      <c r="L1338" s="629"/>
      <c r="M1338" s="629"/>
      <c r="N1338" s="631"/>
      <c r="O1338" s="629"/>
    </row>
    <row r="1339" spans="1:15" x14ac:dyDescent="0.2">
      <c r="A1339" s="629"/>
      <c r="B1339" s="629"/>
      <c r="C1339" s="629"/>
      <c r="D1339" s="629"/>
      <c r="E1339" s="629"/>
      <c r="F1339" s="629"/>
      <c r="G1339" s="629"/>
      <c r="H1339" s="631"/>
      <c r="I1339" s="632"/>
      <c r="J1339" s="634"/>
      <c r="K1339" s="634"/>
      <c r="L1339" s="629"/>
      <c r="M1339" s="629"/>
      <c r="N1339" s="631"/>
      <c r="O1339" s="629"/>
    </row>
    <row r="1340" spans="1:15" x14ac:dyDescent="0.2">
      <c r="A1340" s="629"/>
      <c r="B1340" s="629"/>
      <c r="C1340" s="629"/>
      <c r="D1340" s="629"/>
      <c r="E1340" s="629"/>
      <c r="F1340" s="629"/>
      <c r="G1340" s="629"/>
      <c r="H1340" s="631"/>
      <c r="I1340" s="632"/>
      <c r="J1340" s="634"/>
      <c r="K1340" s="634"/>
      <c r="L1340" s="629"/>
      <c r="M1340" s="629"/>
      <c r="N1340" s="631"/>
      <c r="O1340" s="629"/>
    </row>
    <row r="1341" spans="1:15" x14ac:dyDescent="0.2">
      <c r="A1341" s="629"/>
      <c r="B1341" s="629"/>
      <c r="C1341" s="629"/>
      <c r="D1341" s="629"/>
      <c r="E1341" s="629"/>
      <c r="F1341" s="629"/>
      <c r="G1341" s="629"/>
      <c r="H1341" s="631"/>
      <c r="I1341" s="632"/>
      <c r="J1341" s="634"/>
      <c r="K1341" s="634"/>
      <c r="L1341" s="629"/>
      <c r="M1341" s="629"/>
      <c r="N1341" s="631"/>
      <c r="O1341" s="629"/>
    </row>
    <row r="1342" spans="1:15" x14ac:dyDescent="0.2">
      <c r="A1342" s="629"/>
      <c r="B1342" s="629"/>
      <c r="C1342" s="629"/>
      <c r="D1342" s="629"/>
      <c r="E1342" s="629"/>
      <c r="F1342" s="629"/>
      <c r="G1342" s="629"/>
      <c r="H1342" s="631"/>
      <c r="I1342" s="632"/>
      <c r="J1342" s="634"/>
      <c r="K1342" s="634"/>
      <c r="L1342" s="629"/>
      <c r="M1342" s="629"/>
      <c r="N1342" s="631"/>
      <c r="O1342" s="629"/>
    </row>
    <row r="1343" spans="1:15" x14ac:dyDescent="0.2">
      <c r="A1343" s="629"/>
      <c r="B1343" s="629"/>
      <c r="C1343" s="629"/>
      <c r="D1343" s="629"/>
      <c r="E1343" s="629"/>
      <c r="F1343" s="629"/>
      <c r="G1343" s="629"/>
      <c r="H1343" s="631"/>
      <c r="I1343" s="632"/>
      <c r="J1343" s="634"/>
      <c r="K1343" s="634"/>
      <c r="L1343" s="629"/>
      <c r="M1343" s="629"/>
      <c r="N1343" s="631"/>
      <c r="O1343" s="629"/>
    </row>
    <row r="1344" spans="1:15" x14ac:dyDescent="0.2">
      <c r="A1344" s="629"/>
      <c r="B1344" s="629"/>
      <c r="C1344" s="629"/>
      <c r="D1344" s="629"/>
      <c r="E1344" s="629"/>
      <c r="F1344" s="629"/>
      <c r="G1344" s="629"/>
      <c r="H1344" s="631"/>
      <c r="I1344" s="632"/>
      <c r="J1344" s="634"/>
      <c r="K1344" s="634"/>
      <c r="L1344" s="629"/>
      <c r="M1344" s="629"/>
      <c r="N1344" s="631"/>
      <c r="O1344" s="629"/>
    </row>
    <row r="1345" spans="1:15" x14ac:dyDescent="0.2">
      <c r="A1345" s="629"/>
      <c r="B1345" s="629"/>
      <c r="C1345" s="629"/>
      <c r="D1345" s="629"/>
      <c r="E1345" s="629"/>
      <c r="F1345" s="629"/>
      <c r="G1345" s="629"/>
      <c r="H1345" s="631"/>
      <c r="I1345" s="632"/>
      <c r="J1345" s="634"/>
      <c r="K1345" s="634"/>
      <c r="L1345" s="629"/>
      <c r="M1345" s="629"/>
      <c r="N1345" s="631"/>
      <c r="O1345" s="629"/>
    </row>
    <row r="1346" spans="1:15" x14ac:dyDescent="0.2">
      <c r="A1346" s="629"/>
      <c r="B1346" s="629"/>
      <c r="C1346" s="629"/>
      <c r="D1346" s="629"/>
      <c r="E1346" s="629"/>
      <c r="F1346" s="629"/>
      <c r="G1346" s="629"/>
      <c r="H1346" s="631"/>
      <c r="I1346" s="632"/>
      <c r="J1346" s="634"/>
      <c r="K1346" s="634"/>
      <c r="L1346" s="629"/>
      <c r="M1346" s="629"/>
      <c r="N1346" s="631"/>
      <c r="O1346" s="629"/>
    </row>
    <row r="1347" spans="1:15" x14ac:dyDescent="0.2">
      <c r="A1347" s="629"/>
      <c r="B1347" s="629"/>
      <c r="C1347" s="629"/>
      <c r="D1347" s="629"/>
      <c r="E1347" s="629"/>
      <c r="F1347" s="629"/>
      <c r="G1347" s="629"/>
      <c r="H1347" s="631"/>
      <c r="I1347" s="632"/>
      <c r="J1347" s="634"/>
      <c r="K1347" s="634"/>
      <c r="L1347" s="629"/>
      <c r="M1347" s="629"/>
      <c r="N1347" s="631"/>
      <c r="O1347" s="629"/>
    </row>
    <row r="1348" spans="1:15" x14ac:dyDescent="0.2">
      <c r="A1348" s="629"/>
      <c r="B1348" s="629"/>
      <c r="C1348" s="629"/>
      <c r="D1348" s="629"/>
      <c r="E1348" s="629"/>
      <c r="F1348" s="629"/>
      <c r="G1348" s="629"/>
      <c r="H1348" s="631"/>
      <c r="I1348" s="632"/>
      <c r="J1348" s="634"/>
      <c r="K1348" s="634"/>
      <c r="L1348" s="629"/>
      <c r="M1348" s="629"/>
      <c r="N1348" s="631"/>
      <c r="O1348" s="629"/>
    </row>
    <row r="1349" spans="1:15" x14ac:dyDescent="0.2">
      <c r="A1349" s="629"/>
      <c r="B1349" s="629"/>
      <c r="C1349" s="629"/>
      <c r="D1349" s="629"/>
      <c r="E1349" s="629"/>
      <c r="F1349" s="629"/>
      <c r="G1349" s="629"/>
      <c r="H1349" s="631"/>
      <c r="I1349" s="632"/>
      <c r="J1349" s="634"/>
      <c r="K1349" s="634"/>
      <c r="L1349" s="629"/>
      <c r="M1349" s="629"/>
      <c r="N1349" s="631"/>
      <c r="O1349" s="629"/>
    </row>
    <row r="1350" spans="1:15" x14ac:dyDescent="0.2">
      <c r="A1350" s="629"/>
      <c r="B1350" s="629"/>
      <c r="C1350" s="629"/>
      <c r="D1350" s="629"/>
      <c r="E1350" s="629"/>
      <c r="F1350" s="629"/>
      <c r="G1350" s="629"/>
      <c r="H1350" s="631"/>
      <c r="I1350" s="632"/>
      <c r="J1350" s="634"/>
      <c r="K1350" s="634"/>
      <c r="L1350" s="629"/>
      <c r="M1350" s="629"/>
      <c r="N1350" s="631"/>
      <c r="O1350" s="629"/>
    </row>
    <row r="1351" spans="1:15" x14ac:dyDescent="0.2">
      <c r="A1351" s="629"/>
      <c r="B1351" s="629"/>
      <c r="C1351" s="629"/>
      <c r="D1351" s="629"/>
      <c r="E1351" s="629"/>
      <c r="F1351" s="629"/>
      <c r="G1351" s="629"/>
      <c r="H1351" s="631"/>
      <c r="I1351" s="632"/>
      <c r="J1351" s="634"/>
      <c r="K1351" s="634"/>
      <c r="L1351" s="629"/>
      <c r="M1351" s="629"/>
      <c r="N1351" s="631"/>
      <c r="O1351" s="629"/>
    </row>
    <row r="1352" spans="1:15" x14ac:dyDescent="0.2">
      <c r="A1352" s="629"/>
      <c r="B1352" s="629"/>
      <c r="C1352" s="629"/>
      <c r="D1352" s="629"/>
      <c r="E1352" s="629"/>
      <c r="F1352" s="629"/>
      <c r="G1352" s="629"/>
      <c r="H1352" s="631"/>
      <c r="I1352" s="632"/>
      <c r="J1352" s="634"/>
      <c r="K1352" s="634"/>
      <c r="L1352" s="629"/>
      <c r="M1352" s="629"/>
      <c r="N1352" s="631"/>
      <c r="O1352" s="629"/>
    </row>
    <row r="1353" spans="1:15" x14ac:dyDescent="0.2">
      <c r="A1353" s="629"/>
      <c r="B1353" s="629"/>
      <c r="C1353" s="629"/>
      <c r="D1353" s="629"/>
      <c r="E1353" s="629"/>
      <c r="F1353" s="629"/>
      <c r="G1353" s="629"/>
      <c r="H1353" s="631"/>
      <c r="I1353" s="632"/>
      <c r="J1353" s="634"/>
      <c r="K1353" s="634"/>
      <c r="L1353" s="629"/>
      <c r="M1353" s="629"/>
      <c r="N1353" s="631"/>
      <c r="O1353" s="629"/>
    </row>
    <row r="1354" spans="1:15" x14ac:dyDescent="0.2">
      <c r="A1354" s="629"/>
      <c r="B1354" s="629"/>
      <c r="C1354" s="629"/>
      <c r="D1354" s="629"/>
      <c r="E1354" s="629"/>
      <c r="F1354" s="629"/>
      <c r="G1354" s="629"/>
      <c r="H1354" s="631"/>
      <c r="I1354" s="632"/>
      <c r="J1354" s="634"/>
      <c r="K1354" s="634"/>
      <c r="L1354" s="629"/>
      <c r="M1354" s="629"/>
      <c r="N1354" s="631"/>
      <c r="O1354" s="629"/>
    </row>
    <row r="1355" spans="1:15" x14ac:dyDescent="0.2">
      <c r="A1355" s="629"/>
      <c r="B1355" s="629"/>
      <c r="C1355" s="629"/>
      <c r="D1355" s="629"/>
      <c r="E1355" s="629"/>
      <c r="F1355" s="629"/>
      <c r="G1355" s="629"/>
      <c r="H1355" s="631"/>
      <c r="I1355" s="632"/>
      <c r="J1355" s="634"/>
      <c r="K1355" s="634"/>
      <c r="L1355" s="629"/>
      <c r="M1355" s="629"/>
      <c r="N1355" s="631"/>
      <c r="O1355" s="629"/>
    </row>
    <row r="1356" spans="1:15" x14ac:dyDescent="0.2">
      <c r="A1356" s="629"/>
      <c r="B1356" s="629"/>
      <c r="C1356" s="629"/>
      <c r="D1356" s="629"/>
      <c r="E1356" s="629"/>
      <c r="F1356" s="629"/>
      <c r="G1356" s="629"/>
      <c r="H1356" s="631"/>
      <c r="I1356" s="632"/>
      <c r="J1356" s="634"/>
      <c r="K1356" s="634"/>
      <c r="L1356" s="629"/>
      <c r="M1356" s="629"/>
      <c r="N1356" s="631"/>
      <c r="O1356" s="629"/>
    </row>
    <row r="1357" spans="1:15" x14ac:dyDescent="0.2">
      <c r="A1357" s="629"/>
      <c r="B1357" s="629"/>
      <c r="C1357" s="629"/>
      <c r="D1357" s="629"/>
      <c r="E1357" s="629"/>
      <c r="F1357" s="629"/>
      <c r="G1357" s="629"/>
      <c r="H1357" s="631"/>
      <c r="I1357" s="632"/>
      <c r="J1357" s="634"/>
      <c r="K1357" s="634"/>
      <c r="L1357" s="629"/>
      <c r="M1357" s="629"/>
      <c r="N1357" s="631"/>
      <c r="O1357" s="629"/>
    </row>
    <row r="1358" spans="1:15" x14ac:dyDescent="0.2">
      <c r="A1358" s="629"/>
      <c r="B1358" s="629"/>
      <c r="C1358" s="629"/>
      <c r="D1358" s="629"/>
      <c r="E1358" s="629"/>
      <c r="F1358" s="629"/>
      <c r="G1358" s="629"/>
      <c r="H1358" s="631"/>
      <c r="I1358" s="632"/>
      <c r="J1358" s="634"/>
      <c r="K1358" s="634"/>
      <c r="L1358" s="629"/>
      <c r="M1358" s="629"/>
      <c r="N1358" s="631"/>
      <c r="O1358" s="629"/>
    </row>
    <row r="1359" spans="1:15" x14ac:dyDescent="0.2">
      <c r="A1359" s="629"/>
      <c r="B1359" s="629"/>
      <c r="C1359" s="629"/>
      <c r="D1359" s="629"/>
      <c r="E1359" s="629"/>
      <c r="F1359" s="629"/>
      <c r="G1359" s="629"/>
      <c r="H1359" s="631"/>
      <c r="I1359" s="632"/>
      <c r="J1359" s="634"/>
      <c r="K1359" s="634"/>
      <c r="L1359" s="629"/>
      <c r="M1359" s="629"/>
      <c r="N1359" s="631"/>
      <c r="O1359" s="629"/>
    </row>
    <row r="1360" spans="1:15" x14ac:dyDescent="0.2">
      <c r="A1360" s="629"/>
      <c r="B1360" s="629"/>
      <c r="C1360" s="629"/>
      <c r="D1360" s="629"/>
      <c r="E1360" s="629"/>
      <c r="F1360" s="629"/>
      <c r="G1360" s="629"/>
      <c r="H1360" s="631"/>
      <c r="I1360" s="632"/>
      <c r="J1360" s="634"/>
      <c r="K1360" s="634"/>
      <c r="L1360" s="629"/>
      <c r="M1360" s="629"/>
      <c r="N1360" s="631"/>
      <c r="O1360" s="629"/>
    </row>
    <row r="1361" spans="1:15" x14ac:dyDescent="0.2">
      <c r="A1361" s="629"/>
      <c r="B1361" s="629"/>
      <c r="C1361" s="629"/>
      <c r="D1361" s="629"/>
      <c r="E1361" s="629"/>
      <c r="F1361" s="629"/>
      <c r="G1361" s="629"/>
      <c r="H1361" s="631"/>
      <c r="I1361" s="632"/>
      <c r="J1361" s="634"/>
      <c r="K1361" s="634"/>
      <c r="L1361" s="629"/>
      <c r="M1361" s="629"/>
      <c r="N1361" s="631"/>
      <c r="O1361" s="629"/>
    </row>
    <row r="1362" spans="1:15" x14ac:dyDescent="0.2">
      <c r="A1362" s="629"/>
      <c r="B1362" s="629"/>
      <c r="C1362" s="629"/>
      <c r="D1362" s="629"/>
      <c r="E1362" s="629"/>
      <c r="F1362" s="629"/>
      <c r="G1362" s="629"/>
      <c r="H1362" s="631"/>
      <c r="I1362" s="632"/>
      <c r="J1362" s="634"/>
      <c r="K1362" s="634"/>
      <c r="L1362" s="629"/>
      <c r="M1362" s="629"/>
      <c r="N1362" s="631"/>
      <c r="O1362" s="629"/>
    </row>
    <row r="1363" spans="1:15" x14ac:dyDescent="0.2">
      <c r="A1363" s="629"/>
      <c r="B1363" s="629"/>
      <c r="C1363" s="629"/>
      <c r="D1363" s="629"/>
      <c r="E1363" s="629"/>
      <c r="F1363" s="629"/>
      <c r="G1363" s="629"/>
      <c r="H1363" s="631"/>
      <c r="I1363" s="632"/>
      <c r="J1363" s="634"/>
      <c r="K1363" s="634"/>
      <c r="L1363" s="629"/>
      <c r="M1363" s="629"/>
      <c r="N1363" s="631"/>
      <c r="O1363" s="629"/>
    </row>
    <row r="1364" spans="1:15" x14ac:dyDescent="0.2">
      <c r="A1364" s="629"/>
      <c r="B1364" s="629"/>
      <c r="C1364" s="629"/>
      <c r="D1364" s="629"/>
      <c r="E1364" s="629"/>
      <c r="F1364" s="629"/>
      <c r="G1364" s="629"/>
      <c r="H1364" s="631"/>
      <c r="I1364" s="632"/>
      <c r="J1364" s="634"/>
      <c r="K1364" s="634"/>
      <c r="L1364" s="629"/>
      <c r="M1364" s="629"/>
      <c r="N1364" s="631"/>
      <c r="O1364" s="629"/>
    </row>
    <row r="1365" spans="1:15" x14ac:dyDescent="0.2">
      <c r="A1365" s="629"/>
      <c r="B1365" s="629"/>
      <c r="C1365" s="629"/>
      <c r="D1365" s="629"/>
      <c r="E1365" s="629"/>
      <c r="F1365" s="629"/>
      <c r="G1365" s="629"/>
      <c r="H1365" s="631"/>
      <c r="I1365" s="632"/>
      <c r="J1365" s="634"/>
      <c r="K1365" s="634"/>
      <c r="L1365" s="629"/>
      <c r="M1365" s="629"/>
      <c r="N1365" s="631"/>
      <c r="O1365" s="629"/>
    </row>
    <row r="1366" spans="1:15" x14ac:dyDescent="0.2">
      <c r="A1366" s="629"/>
      <c r="B1366" s="629"/>
      <c r="C1366" s="629"/>
      <c r="D1366" s="629"/>
      <c r="E1366" s="629"/>
      <c r="F1366" s="629"/>
      <c r="G1366" s="629"/>
      <c r="H1366" s="631"/>
      <c r="I1366" s="632"/>
      <c r="J1366" s="634"/>
      <c r="K1366" s="634"/>
      <c r="L1366" s="629"/>
      <c r="M1366" s="629"/>
      <c r="N1366" s="631"/>
      <c r="O1366" s="629"/>
    </row>
    <row r="1367" spans="1:15" x14ac:dyDescent="0.2">
      <c r="A1367" s="629"/>
      <c r="B1367" s="629"/>
      <c r="C1367" s="629"/>
      <c r="D1367" s="629"/>
      <c r="E1367" s="629"/>
      <c r="F1367" s="629"/>
      <c r="G1367" s="629"/>
      <c r="H1367" s="631"/>
      <c r="I1367" s="632"/>
      <c r="J1367" s="634"/>
      <c r="K1367" s="634"/>
      <c r="L1367" s="629"/>
      <c r="M1367" s="629"/>
      <c r="N1367" s="631"/>
      <c r="O1367" s="629"/>
    </row>
    <row r="1368" spans="1:15" x14ac:dyDescent="0.2">
      <c r="A1368" s="629"/>
      <c r="B1368" s="629"/>
      <c r="C1368" s="629"/>
      <c r="D1368" s="629"/>
      <c r="E1368" s="629"/>
      <c r="F1368" s="629"/>
      <c r="G1368" s="629"/>
      <c r="H1368" s="631"/>
      <c r="I1368" s="632"/>
      <c r="J1368" s="634"/>
      <c r="K1368" s="634"/>
      <c r="L1368" s="629"/>
      <c r="M1368" s="629"/>
      <c r="N1368" s="631"/>
      <c r="O1368" s="629"/>
    </row>
    <row r="1369" spans="1:15" x14ac:dyDescent="0.2">
      <c r="A1369" s="629"/>
      <c r="B1369" s="629"/>
      <c r="C1369" s="629"/>
      <c r="D1369" s="629"/>
      <c r="E1369" s="629"/>
      <c r="F1369" s="629"/>
      <c r="G1369" s="629"/>
      <c r="H1369" s="631"/>
      <c r="I1369" s="632"/>
      <c r="J1369" s="634"/>
      <c r="K1369" s="634"/>
      <c r="L1369" s="629"/>
      <c r="M1369" s="629"/>
      <c r="N1369" s="631"/>
      <c r="O1369" s="629"/>
    </row>
    <row r="1370" spans="1:15" x14ac:dyDescent="0.2">
      <c r="A1370" s="629"/>
      <c r="B1370" s="629"/>
      <c r="C1370" s="629"/>
      <c r="D1370" s="629"/>
      <c r="E1370" s="629"/>
      <c r="F1370" s="629"/>
      <c r="G1370" s="629"/>
      <c r="H1370" s="631"/>
      <c r="I1370" s="632"/>
      <c r="J1370" s="634"/>
      <c r="K1370" s="634"/>
      <c r="L1370" s="629"/>
      <c r="M1370" s="629"/>
      <c r="N1370" s="631"/>
      <c r="O1370" s="629"/>
    </row>
    <row r="1371" spans="1:15" x14ac:dyDescent="0.2">
      <c r="A1371" s="629"/>
      <c r="B1371" s="629"/>
      <c r="C1371" s="629"/>
      <c r="D1371" s="629"/>
      <c r="E1371" s="629"/>
      <c r="F1371" s="629"/>
      <c r="G1371" s="629"/>
      <c r="H1371" s="631"/>
      <c r="I1371" s="632"/>
      <c r="J1371" s="634"/>
      <c r="K1371" s="634"/>
      <c r="L1371" s="629"/>
      <c r="M1371" s="629"/>
      <c r="N1371" s="631"/>
      <c r="O1371" s="629"/>
    </row>
    <row r="1372" spans="1:15" x14ac:dyDescent="0.2">
      <c r="A1372" s="629"/>
      <c r="B1372" s="629"/>
      <c r="C1372" s="629"/>
      <c r="D1372" s="629"/>
      <c r="E1372" s="629"/>
      <c r="F1372" s="629"/>
      <c r="G1372" s="629"/>
      <c r="H1372" s="631"/>
      <c r="I1372" s="632"/>
      <c r="J1372" s="634"/>
      <c r="K1372" s="634"/>
      <c r="L1372" s="629"/>
      <c r="M1372" s="629"/>
      <c r="N1372" s="631"/>
      <c r="O1372" s="629"/>
    </row>
    <row r="1373" spans="1:15" x14ac:dyDescent="0.2">
      <c r="A1373" s="629"/>
      <c r="B1373" s="629"/>
      <c r="C1373" s="629"/>
      <c r="D1373" s="629"/>
      <c r="E1373" s="629"/>
      <c r="F1373" s="629"/>
      <c r="G1373" s="629"/>
      <c r="H1373" s="631"/>
      <c r="I1373" s="632"/>
      <c r="J1373" s="634"/>
      <c r="K1373" s="634"/>
      <c r="L1373" s="629"/>
      <c r="M1373" s="629"/>
      <c r="N1373" s="631"/>
      <c r="O1373" s="629"/>
    </row>
    <row r="1374" spans="1:15" x14ac:dyDescent="0.2">
      <c r="A1374" s="629"/>
      <c r="B1374" s="629"/>
      <c r="C1374" s="629"/>
      <c r="D1374" s="629"/>
      <c r="E1374" s="629"/>
      <c r="F1374" s="629"/>
      <c r="G1374" s="629"/>
      <c r="H1374" s="631"/>
      <c r="I1374" s="632"/>
      <c r="J1374" s="634"/>
      <c r="K1374" s="634"/>
      <c r="L1374" s="629"/>
      <c r="M1374" s="629"/>
      <c r="N1374" s="631"/>
      <c r="O1374" s="629"/>
    </row>
    <row r="1375" spans="1:15" x14ac:dyDescent="0.2">
      <c r="A1375" s="629"/>
      <c r="B1375" s="629"/>
      <c r="C1375" s="629"/>
      <c r="D1375" s="629"/>
      <c r="E1375" s="629"/>
      <c r="F1375" s="629"/>
      <c r="G1375" s="629"/>
      <c r="H1375" s="631"/>
      <c r="I1375" s="632"/>
      <c r="J1375" s="634"/>
      <c r="K1375" s="634"/>
      <c r="L1375" s="629"/>
      <c r="M1375" s="629"/>
      <c r="N1375" s="631"/>
      <c r="O1375" s="629"/>
    </row>
    <row r="1376" spans="1:15" x14ac:dyDescent="0.2">
      <c r="A1376" s="629"/>
      <c r="B1376" s="629"/>
      <c r="C1376" s="629"/>
      <c r="D1376" s="629"/>
      <c r="E1376" s="629"/>
      <c r="F1376" s="629"/>
      <c r="G1376" s="629"/>
      <c r="H1376" s="631"/>
      <c r="I1376" s="632"/>
      <c r="J1376" s="634"/>
      <c r="K1376" s="634"/>
      <c r="L1376" s="629"/>
      <c r="M1376" s="629"/>
      <c r="N1376" s="631"/>
      <c r="O1376" s="629"/>
    </row>
    <row r="1377" spans="1:15" x14ac:dyDescent="0.2">
      <c r="A1377" s="629"/>
      <c r="B1377" s="629"/>
      <c r="C1377" s="629"/>
      <c r="D1377" s="629"/>
      <c r="E1377" s="629"/>
      <c r="F1377" s="629"/>
      <c r="G1377" s="629"/>
      <c r="H1377" s="631"/>
      <c r="I1377" s="632"/>
      <c r="J1377" s="634"/>
      <c r="K1377" s="634"/>
      <c r="L1377" s="629"/>
      <c r="M1377" s="629"/>
      <c r="N1377" s="631"/>
      <c r="O1377" s="629"/>
    </row>
    <row r="1378" spans="1:15" x14ac:dyDescent="0.2">
      <c r="A1378" s="629"/>
      <c r="B1378" s="629"/>
      <c r="C1378" s="629"/>
      <c r="D1378" s="629"/>
      <c r="E1378" s="629"/>
      <c r="F1378" s="629"/>
      <c r="G1378" s="629"/>
      <c r="H1378" s="631"/>
      <c r="I1378" s="632"/>
      <c r="J1378" s="634"/>
      <c r="K1378" s="634"/>
      <c r="L1378" s="629"/>
      <c r="M1378" s="629"/>
      <c r="N1378" s="631"/>
      <c r="O1378" s="629"/>
    </row>
    <row r="1379" spans="1:15" x14ac:dyDescent="0.2">
      <c r="A1379" s="629"/>
      <c r="B1379" s="629"/>
      <c r="C1379" s="629"/>
      <c r="D1379" s="629"/>
      <c r="E1379" s="629"/>
      <c r="F1379" s="629"/>
      <c r="G1379" s="629"/>
      <c r="H1379" s="631"/>
      <c r="I1379" s="632"/>
      <c r="J1379" s="634"/>
      <c r="K1379" s="634"/>
      <c r="L1379" s="629"/>
      <c r="M1379" s="629"/>
      <c r="N1379" s="631"/>
      <c r="O1379" s="629"/>
    </row>
    <row r="1380" spans="1:15" x14ac:dyDescent="0.2">
      <c r="A1380" s="629"/>
      <c r="B1380" s="629"/>
      <c r="C1380" s="629"/>
      <c r="D1380" s="629"/>
      <c r="E1380" s="629"/>
      <c r="F1380" s="629"/>
      <c r="G1380" s="629"/>
      <c r="H1380" s="631"/>
      <c r="I1380" s="632"/>
      <c r="J1380" s="634"/>
      <c r="K1380" s="634"/>
      <c r="L1380" s="629"/>
      <c r="M1380" s="629"/>
      <c r="N1380" s="631"/>
      <c r="O1380" s="629"/>
    </row>
    <row r="1381" spans="1:15" x14ac:dyDescent="0.2">
      <c r="A1381" s="629"/>
      <c r="B1381" s="629"/>
      <c r="C1381" s="629"/>
      <c r="D1381" s="629"/>
      <c r="E1381" s="629"/>
      <c r="F1381" s="629"/>
      <c r="G1381" s="629"/>
      <c r="H1381" s="631"/>
      <c r="I1381" s="632"/>
      <c r="J1381" s="634"/>
      <c r="K1381" s="634"/>
      <c r="L1381" s="629"/>
      <c r="M1381" s="629"/>
      <c r="N1381" s="631"/>
      <c r="O1381" s="629"/>
    </row>
    <row r="1382" spans="1:15" x14ac:dyDescent="0.2">
      <c r="A1382" s="629"/>
      <c r="B1382" s="629"/>
      <c r="C1382" s="629"/>
      <c r="D1382" s="629"/>
      <c r="E1382" s="629"/>
      <c r="F1382" s="629"/>
      <c r="G1382" s="629"/>
      <c r="H1382" s="631"/>
      <c r="I1382" s="632"/>
      <c r="J1382" s="634"/>
      <c r="K1382" s="634"/>
      <c r="L1382" s="629"/>
      <c r="M1382" s="629"/>
      <c r="N1382" s="631"/>
      <c r="O1382" s="629"/>
    </row>
    <row r="1383" spans="1:15" x14ac:dyDescent="0.2">
      <c r="A1383" s="629"/>
      <c r="B1383" s="629"/>
      <c r="C1383" s="629"/>
      <c r="D1383" s="629"/>
      <c r="E1383" s="629"/>
      <c r="F1383" s="629"/>
      <c r="G1383" s="629"/>
      <c r="H1383" s="631"/>
      <c r="I1383" s="632"/>
      <c r="J1383" s="634"/>
      <c r="K1383" s="634"/>
      <c r="L1383" s="629"/>
      <c r="M1383" s="629"/>
      <c r="N1383" s="631"/>
      <c r="O1383" s="629"/>
    </row>
    <row r="1384" spans="1:15" x14ac:dyDescent="0.2">
      <c r="A1384" s="629"/>
      <c r="B1384" s="629"/>
      <c r="C1384" s="629"/>
      <c r="D1384" s="629"/>
      <c r="E1384" s="629"/>
      <c r="F1384" s="629"/>
      <c r="G1384" s="629"/>
      <c r="H1384" s="631"/>
      <c r="I1384" s="632"/>
      <c r="J1384" s="634"/>
      <c r="K1384" s="634"/>
      <c r="L1384" s="629"/>
      <c r="M1384" s="629"/>
      <c r="N1384" s="631"/>
      <c r="O1384" s="629"/>
    </row>
    <row r="1385" spans="1:15" x14ac:dyDescent="0.2">
      <c r="A1385" s="629"/>
      <c r="B1385" s="629"/>
      <c r="C1385" s="629"/>
      <c r="D1385" s="629"/>
      <c r="E1385" s="629"/>
      <c r="F1385" s="629"/>
      <c r="G1385" s="629"/>
      <c r="H1385" s="631"/>
      <c r="I1385" s="632"/>
      <c r="J1385" s="634"/>
      <c r="K1385" s="634"/>
      <c r="L1385" s="629"/>
      <c r="M1385" s="629"/>
      <c r="N1385" s="631"/>
      <c r="O1385" s="629"/>
    </row>
    <row r="1386" spans="1:15" x14ac:dyDescent="0.2">
      <c r="A1386" s="629"/>
      <c r="B1386" s="629"/>
      <c r="C1386" s="629"/>
      <c r="D1386" s="629"/>
      <c r="E1386" s="629"/>
      <c r="F1386" s="629"/>
      <c r="G1386" s="629"/>
      <c r="H1386" s="631"/>
      <c r="I1386" s="632"/>
      <c r="J1386" s="634"/>
      <c r="K1386" s="634"/>
      <c r="L1386" s="629"/>
      <c r="M1386" s="629"/>
      <c r="N1386" s="631"/>
      <c r="O1386" s="629"/>
    </row>
    <row r="1387" spans="1:15" x14ac:dyDescent="0.2">
      <c r="A1387" s="629"/>
      <c r="B1387" s="629"/>
      <c r="C1387" s="629"/>
      <c r="D1387" s="629"/>
      <c r="E1387" s="629"/>
      <c r="F1387" s="629"/>
      <c r="G1387" s="629"/>
      <c r="H1387" s="631"/>
      <c r="I1387" s="632"/>
      <c r="J1387" s="634"/>
      <c r="K1387" s="634"/>
      <c r="L1387" s="629"/>
      <c r="M1387" s="629"/>
      <c r="N1387" s="631"/>
      <c r="O1387" s="629"/>
    </row>
    <row r="1388" spans="1:15" x14ac:dyDescent="0.2">
      <c r="A1388" s="629"/>
      <c r="B1388" s="629"/>
      <c r="C1388" s="629"/>
      <c r="D1388" s="629"/>
      <c r="E1388" s="629"/>
      <c r="F1388" s="629"/>
      <c r="G1388" s="629"/>
      <c r="H1388" s="631"/>
      <c r="I1388" s="632"/>
      <c r="J1388" s="634"/>
      <c r="K1388" s="634"/>
      <c r="L1388" s="629"/>
      <c r="M1388" s="629"/>
      <c r="N1388" s="631"/>
      <c r="O1388" s="629"/>
    </row>
    <row r="1389" spans="1:15" x14ac:dyDescent="0.2">
      <c r="A1389" s="629"/>
      <c r="B1389" s="629"/>
      <c r="C1389" s="629"/>
      <c r="D1389" s="629"/>
      <c r="E1389" s="629"/>
      <c r="F1389" s="629"/>
      <c r="G1389" s="629"/>
      <c r="H1389" s="631"/>
      <c r="I1389" s="632"/>
      <c r="J1389" s="634"/>
      <c r="K1389" s="634"/>
      <c r="L1389" s="629"/>
      <c r="M1389" s="629"/>
      <c r="N1389" s="631"/>
      <c r="O1389" s="629"/>
    </row>
    <row r="1390" spans="1:15" x14ac:dyDescent="0.2">
      <c r="A1390" s="629"/>
      <c r="B1390" s="629"/>
      <c r="C1390" s="629"/>
      <c r="D1390" s="629"/>
      <c r="E1390" s="629"/>
      <c r="F1390" s="629"/>
      <c r="G1390" s="629"/>
      <c r="H1390" s="631"/>
      <c r="I1390" s="632"/>
      <c r="J1390" s="634"/>
      <c r="K1390" s="634"/>
      <c r="L1390" s="629"/>
      <c r="M1390" s="629"/>
      <c r="N1390" s="631"/>
      <c r="O1390" s="629"/>
    </row>
    <row r="1391" spans="1:15" x14ac:dyDescent="0.2">
      <c r="A1391" s="629"/>
      <c r="B1391" s="629"/>
      <c r="C1391" s="629"/>
      <c r="D1391" s="629"/>
      <c r="E1391" s="629"/>
      <c r="F1391" s="629"/>
      <c r="G1391" s="629"/>
      <c r="H1391" s="631"/>
      <c r="I1391" s="632"/>
      <c r="J1391" s="634"/>
      <c r="K1391" s="634"/>
      <c r="L1391" s="629"/>
      <c r="M1391" s="629"/>
      <c r="N1391" s="631"/>
      <c r="O1391" s="629"/>
    </row>
    <row r="1392" spans="1:15" x14ac:dyDescent="0.2">
      <c r="A1392" s="629"/>
      <c r="B1392" s="629"/>
      <c r="C1392" s="629"/>
      <c r="D1392" s="629"/>
      <c r="E1392" s="629"/>
      <c r="F1392" s="629"/>
      <c r="G1392" s="629"/>
      <c r="H1392" s="631"/>
      <c r="I1392" s="632"/>
      <c r="J1392" s="634"/>
      <c r="K1392" s="634"/>
      <c r="L1392" s="629"/>
      <c r="M1392" s="629"/>
      <c r="N1392" s="631"/>
      <c r="O1392" s="629"/>
    </row>
    <row r="1393" spans="1:15" x14ac:dyDescent="0.2">
      <c r="A1393" s="629"/>
      <c r="B1393" s="629"/>
      <c r="C1393" s="629"/>
      <c r="D1393" s="629"/>
      <c r="E1393" s="629"/>
      <c r="F1393" s="629"/>
      <c r="G1393" s="629"/>
      <c r="H1393" s="631"/>
      <c r="I1393" s="632"/>
      <c r="J1393" s="634"/>
      <c r="K1393" s="634"/>
      <c r="L1393" s="629"/>
      <c r="M1393" s="629"/>
      <c r="N1393" s="631"/>
      <c r="O1393" s="629"/>
    </row>
    <row r="1394" spans="1:15" x14ac:dyDescent="0.2">
      <c r="A1394" s="629"/>
      <c r="B1394" s="629"/>
      <c r="C1394" s="629"/>
      <c r="D1394" s="629"/>
      <c r="E1394" s="629"/>
      <c r="F1394" s="629"/>
      <c r="G1394" s="629"/>
      <c r="H1394" s="631"/>
      <c r="I1394" s="632"/>
      <c r="J1394" s="634"/>
      <c r="K1394" s="634"/>
      <c r="L1394" s="629"/>
      <c r="M1394" s="629"/>
      <c r="N1394" s="631"/>
      <c r="O1394" s="629"/>
    </row>
    <row r="1395" spans="1:15" x14ac:dyDescent="0.2">
      <c r="A1395" s="629"/>
      <c r="B1395" s="629"/>
      <c r="C1395" s="629"/>
      <c r="D1395" s="629"/>
      <c r="E1395" s="629"/>
      <c r="F1395" s="629"/>
      <c r="G1395" s="629"/>
      <c r="H1395" s="631"/>
      <c r="I1395" s="632"/>
      <c r="J1395" s="634"/>
      <c r="K1395" s="634"/>
      <c r="L1395" s="629"/>
      <c r="M1395" s="629"/>
      <c r="N1395" s="631"/>
      <c r="O1395" s="629"/>
    </row>
    <row r="1396" spans="1:15" x14ac:dyDescent="0.2">
      <c r="A1396" s="629"/>
      <c r="B1396" s="629"/>
      <c r="C1396" s="629"/>
      <c r="D1396" s="629"/>
      <c r="E1396" s="629"/>
      <c r="F1396" s="629"/>
      <c r="G1396" s="629"/>
      <c r="H1396" s="631"/>
      <c r="I1396" s="632"/>
      <c r="J1396" s="634"/>
      <c r="K1396" s="634"/>
      <c r="L1396" s="629"/>
      <c r="M1396" s="629"/>
      <c r="N1396" s="631"/>
      <c r="O1396" s="629"/>
    </row>
    <row r="1397" spans="1:15" x14ac:dyDescent="0.2">
      <c r="A1397" s="629"/>
      <c r="B1397" s="629"/>
      <c r="C1397" s="629"/>
      <c r="D1397" s="629"/>
      <c r="E1397" s="629"/>
      <c r="F1397" s="629"/>
      <c r="G1397" s="629"/>
      <c r="H1397" s="631"/>
      <c r="I1397" s="632"/>
      <c r="J1397" s="634"/>
      <c r="K1397" s="634"/>
      <c r="L1397" s="629"/>
      <c r="M1397" s="629"/>
      <c r="N1397" s="631"/>
      <c r="O1397" s="629"/>
    </row>
    <row r="1398" spans="1:15" x14ac:dyDescent="0.2">
      <c r="A1398" s="629"/>
      <c r="B1398" s="629"/>
      <c r="C1398" s="629"/>
      <c r="D1398" s="629"/>
      <c r="E1398" s="629"/>
      <c r="F1398" s="629"/>
      <c r="G1398" s="629"/>
      <c r="H1398" s="631"/>
      <c r="I1398" s="632"/>
      <c r="J1398" s="634"/>
      <c r="K1398" s="634"/>
      <c r="L1398" s="629"/>
      <c r="M1398" s="629"/>
      <c r="N1398" s="631"/>
      <c r="O1398" s="629"/>
    </row>
    <row r="1399" spans="1:15" x14ac:dyDescent="0.2">
      <c r="A1399" s="629"/>
      <c r="B1399" s="629"/>
      <c r="C1399" s="629"/>
      <c r="D1399" s="629"/>
      <c r="E1399" s="629"/>
      <c r="F1399" s="629"/>
      <c r="G1399" s="629"/>
      <c r="H1399" s="631"/>
      <c r="I1399" s="632"/>
      <c r="J1399" s="634"/>
      <c r="K1399" s="634"/>
      <c r="L1399" s="629"/>
      <c r="M1399" s="629"/>
      <c r="N1399" s="631"/>
      <c r="O1399" s="629"/>
    </row>
    <row r="1400" spans="1:15" x14ac:dyDescent="0.2">
      <c r="A1400" s="629"/>
      <c r="B1400" s="629"/>
      <c r="C1400" s="629"/>
      <c r="D1400" s="629"/>
      <c r="E1400" s="629"/>
      <c r="F1400" s="629"/>
      <c r="G1400" s="629"/>
      <c r="H1400" s="631"/>
      <c r="I1400" s="632"/>
      <c r="J1400" s="634"/>
      <c r="K1400" s="634"/>
      <c r="L1400" s="629"/>
      <c r="M1400" s="629"/>
      <c r="N1400" s="631"/>
      <c r="O1400" s="629"/>
    </row>
    <row r="1401" spans="1:15" x14ac:dyDescent="0.2">
      <c r="A1401" s="629"/>
      <c r="B1401" s="629"/>
      <c r="C1401" s="629"/>
      <c r="D1401" s="629"/>
      <c r="E1401" s="629"/>
      <c r="F1401" s="629"/>
      <c r="G1401" s="629"/>
      <c r="H1401" s="631"/>
      <c r="I1401" s="632"/>
      <c r="J1401" s="634"/>
      <c r="K1401" s="634"/>
      <c r="L1401" s="629"/>
      <c r="M1401" s="629"/>
      <c r="N1401" s="631"/>
      <c r="O1401" s="629"/>
    </row>
    <row r="1402" spans="1:15" x14ac:dyDescent="0.2">
      <c r="A1402" s="629"/>
      <c r="B1402" s="629"/>
      <c r="C1402" s="629"/>
      <c r="D1402" s="629"/>
      <c r="E1402" s="629"/>
      <c r="F1402" s="629"/>
      <c r="G1402" s="629"/>
      <c r="H1402" s="631"/>
      <c r="I1402" s="632"/>
      <c r="J1402" s="634"/>
      <c r="K1402" s="634"/>
      <c r="L1402" s="629"/>
      <c r="M1402" s="629"/>
      <c r="N1402" s="631"/>
      <c r="O1402" s="629"/>
    </row>
    <row r="1403" spans="1:15" x14ac:dyDescent="0.2">
      <c r="A1403" s="629"/>
      <c r="B1403" s="629"/>
      <c r="C1403" s="629"/>
      <c r="D1403" s="629"/>
      <c r="E1403" s="629"/>
      <c r="F1403" s="629"/>
      <c r="G1403" s="629"/>
      <c r="H1403" s="631"/>
      <c r="I1403" s="632"/>
      <c r="J1403" s="634"/>
      <c r="K1403" s="634"/>
      <c r="L1403" s="629"/>
      <c r="M1403" s="629"/>
      <c r="N1403" s="631"/>
      <c r="O1403" s="629"/>
    </row>
    <row r="1404" spans="1:15" x14ac:dyDescent="0.2">
      <c r="A1404" s="629"/>
      <c r="B1404" s="629"/>
      <c r="C1404" s="629"/>
      <c r="D1404" s="629"/>
      <c r="E1404" s="629"/>
      <c r="F1404" s="629"/>
      <c r="G1404" s="629"/>
      <c r="H1404" s="631"/>
      <c r="I1404" s="632"/>
      <c r="J1404" s="634"/>
      <c r="K1404" s="634"/>
      <c r="L1404" s="629"/>
      <c r="M1404" s="629"/>
      <c r="N1404" s="631"/>
      <c r="O1404" s="629"/>
    </row>
    <row r="1405" spans="1:15" x14ac:dyDescent="0.2">
      <c r="A1405" s="629"/>
      <c r="B1405" s="629"/>
      <c r="C1405" s="629"/>
      <c r="D1405" s="629"/>
      <c r="E1405" s="629"/>
      <c r="F1405" s="629"/>
      <c r="G1405" s="629"/>
      <c r="H1405" s="631"/>
      <c r="I1405" s="632"/>
      <c r="J1405" s="634"/>
      <c r="K1405" s="634"/>
      <c r="L1405" s="629"/>
      <c r="M1405" s="629"/>
      <c r="N1405" s="631"/>
      <c r="O1405" s="629"/>
    </row>
    <row r="1406" spans="1:15" x14ac:dyDescent="0.2">
      <c r="A1406" s="629"/>
      <c r="B1406" s="629"/>
      <c r="C1406" s="629"/>
      <c r="D1406" s="629"/>
      <c r="E1406" s="629"/>
      <c r="F1406" s="629"/>
      <c r="G1406" s="629"/>
      <c r="H1406" s="631"/>
      <c r="I1406" s="632"/>
      <c r="J1406" s="634"/>
      <c r="K1406" s="634"/>
      <c r="L1406" s="629"/>
      <c r="M1406" s="629"/>
      <c r="N1406" s="631"/>
      <c r="O1406" s="629"/>
    </row>
    <row r="1407" spans="1:15" x14ac:dyDescent="0.2">
      <c r="A1407" s="629"/>
      <c r="B1407" s="629"/>
      <c r="C1407" s="629"/>
      <c r="D1407" s="629"/>
      <c r="E1407" s="629"/>
      <c r="F1407" s="629"/>
      <c r="G1407" s="629"/>
      <c r="H1407" s="631"/>
      <c r="I1407" s="632"/>
      <c r="J1407" s="634"/>
      <c r="K1407" s="634"/>
      <c r="L1407" s="629"/>
      <c r="M1407" s="629"/>
      <c r="N1407" s="631"/>
      <c r="O1407" s="629"/>
    </row>
    <row r="1408" spans="1:15" x14ac:dyDescent="0.2">
      <c r="A1408" s="629"/>
      <c r="B1408" s="629"/>
      <c r="C1408" s="629"/>
      <c r="D1408" s="629"/>
      <c r="E1408" s="629"/>
      <c r="F1408" s="629"/>
      <c r="G1408" s="629"/>
      <c r="H1408" s="631"/>
      <c r="I1408" s="632"/>
      <c r="J1408" s="634"/>
      <c r="K1408" s="634"/>
      <c r="L1408" s="629"/>
      <c r="M1408" s="629"/>
      <c r="N1408" s="631"/>
      <c r="O1408" s="629"/>
    </row>
    <row r="1409" spans="1:15" x14ac:dyDescent="0.2">
      <c r="A1409" s="629"/>
      <c r="B1409" s="629"/>
      <c r="C1409" s="629"/>
      <c r="D1409" s="629"/>
      <c r="E1409" s="629"/>
      <c r="F1409" s="629"/>
      <c r="G1409" s="629"/>
      <c r="H1409" s="631"/>
      <c r="I1409" s="632"/>
      <c r="J1409" s="634"/>
      <c r="K1409" s="634"/>
      <c r="L1409" s="629"/>
      <c r="M1409" s="629"/>
      <c r="N1409" s="631"/>
      <c r="O1409" s="629"/>
    </row>
    <row r="1410" spans="1:15" x14ac:dyDescent="0.2">
      <c r="A1410" s="629"/>
      <c r="B1410" s="629"/>
      <c r="C1410" s="629"/>
      <c r="D1410" s="629"/>
      <c r="E1410" s="629"/>
      <c r="F1410" s="629"/>
      <c r="G1410" s="629"/>
      <c r="H1410" s="631"/>
      <c r="I1410" s="632"/>
      <c r="J1410" s="634"/>
      <c r="K1410" s="634"/>
      <c r="L1410" s="629"/>
      <c r="M1410" s="629"/>
      <c r="N1410" s="631"/>
      <c r="O1410" s="629"/>
    </row>
    <row r="1411" spans="1:15" x14ac:dyDescent="0.2">
      <c r="A1411" s="629"/>
      <c r="B1411" s="629"/>
      <c r="C1411" s="629"/>
      <c r="D1411" s="629"/>
      <c r="E1411" s="629"/>
      <c r="F1411" s="629"/>
      <c r="G1411" s="629"/>
      <c r="H1411" s="631"/>
      <c r="I1411" s="632"/>
      <c r="J1411" s="634"/>
      <c r="K1411" s="634"/>
      <c r="L1411" s="629"/>
      <c r="M1411" s="629"/>
      <c r="N1411" s="631"/>
      <c r="O1411" s="629"/>
    </row>
    <row r="1412" spans="1:15" x14ac:dyDescent="0.2">
      <c r="A1412" s="629"/>
      <c r="B1412" s="629"/>
      <c r="C1412" s="629"/>
      <c r="D1412" s="629"/>
      <c r="E1412" s="629"/>
      <c r="F1412" s="629"/>
      <c r="G1412" s="629"/>
      <c r="H1412" s="631"/>
      <c r="I1412" s="632"/>
      <c r="J1412" s="634"/>
      <c r="K1412" s="634"/>
      <c r="L1412" s="629"/>
      <c r="M1412" s="629"/>
      <c r="N1412" s="631"/>
      <c r="O1412" s="629"/>
    </row>
    <row r="1413" spans="1:15" x14ac:dyDescent="0.2">
      <c r="A1413" s="629"/>
      <c r="B1413" s="629"/>
      <c r="C1413" s="629"/>
      <c r="D1413" s="629"/>
      <c r="E1413" s="629"/>
      <c r="F1413" s="629"/>
      <c r="G1413" s="629"/>
      <c r="H1413" s="631"/>
      <c r="I1413" s="632"/>
      <c r="J1413" s="634"/>
      <c r="K1413" s="634"/>
      <c r="L1413" s="629"/>
      <c r="M1413" s="629"/>
      <c r="N1413" s="631"/>
      <c r="O1413" s="629"/>
    </row>
    <row r="1414" spans="1:15" x14ac:dyDescent="0.2">
      <c r="A1414" s="629"/>
      <c r="B1414" s="629"/>
      <c r="C1414" s="629"/>
      <c r="D1414" s="629"/>
      <c r="E1414" s="629"/>
      <c r="F1414" s="629"/>
      <c r="G1414" s="629"/>
      <c r="H1414" s="631"/>
      <c r="I1414" s="632"/>
      <c r="J1414" s="634"/>
      <c r="K1414" s="634"/>
      <c r="L1414" s="629"/>
      <c r="M1414" s="629"/>
      <c r="N1414" s="631"/>
      <c r="O1414" s="629"/>
    </row>
    <row r="1415" spans="1:15" x14ac:dyDescent="0.2">
      <c r="A1415" s="629"/>
      <c r="B1415" s="629"/>
      <c r="C1415" s="629"/>
      <c r="D1415" s="629"/>
      <c r="E1415" s="629"/>
      <c r="F1415" s="629"/>
      <c r="G1415" s="629"/>
      <c r="H1415" s="631"/>
      <c r="I1415" s="632"/>
      <c r="J1415" s="634"/>
      <c r="K1415" s="634"/>
      <c r="L1415" s="629"/>
      <c r="M1415" s="629"/>
      <c r="N1415" s="631"/>
      <c r="O1415" s="629"/>
    </row>
    <row r="1416" spans="1:15" x14ac:dyDescent="0.2">
      <c r="A1416" s="629"/>
      <c r="B1416" s="629"/>
      <c r="C1416" s="629"/>
      <c r="D1416" s="629"/>
      <c r="E1416" s="629"/>
      <c r="F1416" s="629"/>
      <c r="G1416" s="629"/>
      <c r="H1416" s="631"/>
      <c r="I1416" s="632"/>
      <c r="J1416" s="634"/>
      <c r="K1416" s="634"/>
      <c r="L1416" s="629"/>
      <c r="M1416" s="629"/>
      <c r="N1416" s="631"/>
      <c r="O1416" s="629"/>
    </row>
    <row r="1417" spans="1:15" x14ac:dyDescent="0.2">
      <c r="A1417" s="629"/>
      <c r="B1417" s="629"/>
      <c r="C1417" s="629"/>
      <c r="D1417" s="629"/>
      <c r="E1417" s="629"/>
      <c r="F1417" s="629"/>
      <c r="G1417" s="629"/>
      <c r="H1417" s="631"/>
      <c r="I1417" s="632"/>
      <c r="J1417" s="634"/>
      <c r="K1417" s="634"/>
      <c r="L1417" s="629"/>
      <c r="M1417" s="629"/>
      <c r="N1417" s="631"/>
      <c r="O1417" s="629"/>
    </row>
    <row r="1418" spans="1:15" x14ac:dyDescent="0.2">
      <c r="A1418" s="629"/>
      <c r="B1418" s="629"/>
      <c r="C1418" s="629"/>
      <c r="D1418" s="629"/>
      <c r="E1418" s="629"/>
      <c r="F1418" s="629"/>
      <c r="G1418" s="629"/>
      <c r="H1418" s="631"/>
      <c r="I1418" s="632"/>
      <c r="J1418" s="634"/>
      <c r="K1418" s="634"/>
      <c r="L1418" s="629"/>
      <c r="M1418" s="629"/>
      <c r="N1418" s="631"/>
      <c r="O1418" s="629"/>
    </row>
    <row r="1419" spans="1:15" x14ac:dyDescent="0.2">
      <c r="A1419" s="629"/>
      <c r="B1419" s="629"/>
      <c r="C1419" s="629"/>
      <c r="D1419" s="629"/>
      <c r="E1419" s="629"/>
      <c r="F1419" s="629"/>
      <c r="G1419" s="629"/>
      <c r="H1419" s="631"/>
      <c r="I1419" s="632"/>
      <c r="J1419" s="634"/>
      <c r="K1419" s="634"/>
      <c r="L1419" s="629"/>
      <c r="M1419" s="629"/>
      <c r="N1419" s="631"/>
      <c r="O1419" s="629"/>
    </row>
    <row r="1420" spans="1:15" x14ac:dyDescent="0.2">
      <c r="A1420" s="629"/>
      <c r="B1420" s="629"/>
      <c r="C1420" s="629"/>
      <c r="D1420" s="629"/>
      <c r="E1420" s="629"/>
      <c r="F1420" s="629"/>
      <c r="G1420" s="629"/>
      <c r="H1420" s="631"/>
      <c r="I1420" s="632"/>
      <c r="J1420" s="634"/>
      <c r="K1420" s="634"/>
      <c r="L1420" s="629"/>
      <c r="M1420" s="629"/>
      <c r="N1420" s="631"/>
      <c r="O1420" s="629"/>
    </row>
    <row r="1421" spans="1:15" x14ac:dyDescent="0.2">
      <c r="A1421" s="629"/>
      <c r="B1421" s="629"/>
      <c r="C1421" s="629"/>
      <c r="D1421" s="629"/>
      <c r="E1421" s="629"/>
      <c r="F1421" s="629"/>
      <c r="G1421" s="629"/>
      <c r="H1421" s="631"/>
      <c r="I1421" s="632"/>
      <c r="J1421" s="634"/>
      <c r="K1421" s="634"/>
      <c r="L1421" s="629"/>
      <c r="M1421" s="629"/>
      <c r="N1421" s="631"/>
      <c r="O1421" s="629"/>
    </row>
    <row r="1422" spans="1:15" x14ac:dyDescent="0.2">
      <c r="A1422" s="629"/>
      <c r="B1422" s="629"/>
      <c r="C1422" s="629"/>
      <c r="D1422" s="629"/>
      <c r="E1422" s="629"/>
      <c r="F1422" s="629"/>
      <c r="G1422" s="629"/>
      <c r="H1422" s="631"/>
      <c r="I1422" s="632"/>
      <c r="J1422" s="634"/>
      <c r="K1422" s="634"/>
      <c r="L1422" s="629"/>
      <c r="M1422" s="629"/>
      <c r="N1422" s="631"/>
      <c r="O1422" s="629"/>
    </row>
    <row r="1423" spans="1:15" x14ac:dyDescent="0.2">
      <c r="A1423" s="629"/>
      <c r="B1423" s="629"/>
      <c r="C1423" s="629"/>
      <c r="D1423" s="629"/>
      <c r="E1423" s="629"/>
      <c r="F1423" s="629"/>
      <c r="G1423" s="629"/>
      <c r="H1423" s="631"/>
      <c r="I1423" s="632"/>
      <c r="J1423" s="634"/>
      <c r="K1423" s="634"/>
      <c r="L1423" s="629"/>
      <c r="M1423" s="629"/>
      <c r="N1423" s="631"/>
      <c r="O1423" s="629"/>
    </row>
    <row r="1424" spans="1:15" x14ac:dyDescent="0.2">
      <c r="A1424" s="629"/>
      <c r="B1424" s="629"/>
      <c r="C1424" s="629"/>
      <c r="D1424" s="629"/>
      <c r="E1424" s="629"/>
      <c r="F1424" s="629"/>
      <c r="G1424" s="629"/>
      <c r="H1424" s="631"/>
      <c r="I1424" s="632"/>
      <c r="J1424" s="634"/>
      <c r="K1424" s="634"/>
      <c r="L1424" s="629"/>
      <c r="M1424" s="629"/>
      <c r="N1424" s="631"/>
      <c r="O1424" s="629"/>
    </row>
    <row r="1425" spans="1:15" x14ac:dyDescent="0.2">
      <c r="A1425" s="629"/>
      <c r="B1425" s="629"/>
      <c r="C1425" s="629"/>
      <c r="D1425" s="629"/>
      <c r="E1425" s="629"/>
      <c r="F1425" s="629"/>
      <c r="G1425" s="629"/>
      <c r="H1425" s="631"/>
      <c r="I1425" s="632"/>
      <c r="J1425" s="634"/>
      <c r="K1425" s="634"/>
      <c r="L1425" s="629"/>
      <c r="M1425" s="629"/>
      <c r="N1425" s="631"/>
      <c r="O1425" s="629"/>
    </row>
    <row r="1426" spans="1:15" x14ac:dyDescent="0.2">
      <c r="A1426" s="629"/>
      <c r="B1426" s="629"/>
      <c r="C1426" s="629"/>
      <c r="D1426" s="629"/>
      <c r="E1426" s="629"/>
      <c r="F1426" s="629"/>
      <c r="G1426" s="629"/>
      <c r="H1426" s="631"/>
      <c r="I1426" s="632"/>
      <c r="J1426" s="634"/>
      <c r="K1426" s="634"/>
      <c r="L1426" s="629"/>
      <c r="M1426" s="629"/>
      <c r="N1426" s="631"/>
      <c r="O1426" s="629"/>
    </row>
    <row r="1427" spans="1:15" x14ac:dyDescent="0.2">
      <c r="A1427" s="629"/>
      <c r="B1427" s="629"/>
      <c r="C1427" s="629"/>
      <c r="D1427" s="629"/>
      <c r="E1427" s="629"/>
      <c r="F1427" s="629"/>
      <c r="G1427" s="629"/>
      <c r="H1427" s="631"/>
      <c r="I1427" s="632"/>
      <c r="J1427" s="634"/>
      <c r="K1427" s="634"/>
      <c r="L1427" s="629"/>
      <c r="M1427" s="629"/>
      <c r="N1427" s="631"/>
      <c r="O1427" s="629"/>
    </row>
    <row r="1428" spans="1:15" x14ac:dyDescent="0.2">
      <c r="A1428" s="629"/>
      <c r="B1428" s="629"/>
      <c r="C1428" s="629"/>
      <c r="D1428" s="629"/>
      <c r="E1428" s="629"/>
      <c r="F1428" s="629"/>
      <c r="G1428" s="629"/>
      <c r="H1428" s="631"/>
      <c r="I1428" s="632"/>
      <c r="J1428" s="634"/>
      <c r="K1428" s="634"/>
      <c r="L1428" s="629"/>
      <c r="M1428" s="629"/>
      <c r="N1428" s="631"/>
      <c r="O1428" s="629"/>
    </row>
    <row r="1429" spans="1:15" x14ac:dyDescent="0.2">
      <c r="A1429" s="629"/>
      <c r="B1429" s="629"/>
      <c r="C1429" s="629"/>
      <c r="D1429" s="629"/>
      <c r="E1429" s="629"/>
      <c r="F1429" s="629"/>
      <c r="G1429" s="629"/>
      <c r="H1429" s="631"/>
      <c r="I1429" s="632"/>
      <c r="J1429" s="634"/>
      <c r="K1429" s="634"/>
      <c r="L1429" s="629"/>
      <c r="M1429" s="629"/>
      <c r="N1429" s="631"/>
      <c r="O1429" s="629"/>
    </row>
    <row r="1430" spans="1:15" x14ac:dyDescent="0.2">
      <c r="A1430" s="629"/>
      <c r="B1430" s="629"/>
      <c r="C1430" s="629"/>
      <c r="D1430" s="629"/>
      <c r="E1430" s="629"/>
      <c r="F1430" s="629"/>
      <c r="G1430" s="629"/>
      <c r="H1430" s="631"/>
      <c r="I1430" s="632"/>
      <c r="J1430" s="634"/>
      <c r="K1430" s="634"/>
      <c r="L1430" s="629"/>
      <c r="M1430" s="629"/>
      <c r="N1430" s="631"/>
      <c r="O1430" s="629"/>
    </row>
    <row r="1431" spans="1:15" x14ac:dyDescent="0.2">
      <c r="A1431" s="629"/>
      <c r="B1431" s="629"/>
      <c r="C1431" s="629"/>
      <c r="D1431" s="629"/>
      <c r="E1431" s="629"/>
      <c r="F1431" s="629"/>
      <c r="G1431" s="629"/>
      <c r="H1431" s="631"/>
      <c r="I1431" s="632"/>
      <c r="J1431" s="634"/>
      <c r="K1431" s="634"/>
      <c r="L1431" s="629"/>
      <c r="M1431" s="629"/>
      <c r="N1431" s="631"/>
      <c r="O1431" s="629"/>
    </row>
    <row r="1432" spans="1:15" x14ac:dyDescent="0.2">
      <c r="A1432" s="629"/>
      <c r="B1432" s="629"/>
      <c r="C1432" s="629"/>
      <c r="D1432" s="629"/>
      <c r="E1432" s="629"/>
      <c r="F1432" s="629"/>
      <c r="G1432" s="629"/>
      <c r="H1432" s="631"/>
      <c r="I1432" s="632"/>
      <c r="J1432" s="634"/>
      <c r="K1432" s="634"/>
      <c r="L1432" s="629"/>
      <c r="M1432" s="629"/>
      <c r="N1432" s="631"/>
      <c r="O1432" s="629"/>
    </row>
    <row r="1433" spans="1:15" x14ac:dyDescent="0.2">
      <c r="A1433" s="629"/>
      <c r="B1433" s="629"/>
      <c r="C1433" s="629"/>
      <c r="D1433" s="629"/>
      <c r="E1433" s="629"/>
      <c r="F1433" s="629"/>
      <c r="G1433" s="629"/>
      <c r="H1433" s="631"/>
      <c r="I1433" s="632"/>
      <c r="J1433" s="634"/>
      <c r="K1433" s="634"/>
      <c r="L1433" s="629"/>
      <c r="M1433" s="629"/>
      <c r="N1433" s="631"/>
      <c r="O1433" s="629"/>
    </row>
    <row r="1434" spans="1:15" x14ac:dyDescent="0.2">
      <c r="A1434" s="629"/>
      <c r="B1434" s="629"/>
      <c r="C1434" s="629"/>
      <c r="D1434" s="629"/>
      <c r="E1434" s="629"/>
      <c r="F1434" s="629"/>
      <c r="G1434" s="629"/>
      <c r="H1434" s="631"/>
      <c r="I1434" s="632"/>
      <c r="J1434" s="634"/>
      <c r="K1434" s="634"/>
      <c r="L1434" s="629"/>
      <c r="M1434" s="629"/>
      <c r="N1434" s="631"/>
      <c r="O1434" s="629"/>
    </row>
    <row r="1435" spans="1:15" x14ac:dyDescent="0.2">
      <c r="A1435" s="629"/>
      <c r="B1435" s="629"/>
      <c r="C1435" s="629"/>
      <c r="D1435" s="629"/>
      <c r="E1435" s="629"/>
      <c r="F1435" s="629"/>
      <c r="G1435" s="629"/>
      <c r="H1435" s="631"/>
      <c r="I1435" s="632"/>
      <c r="J1435" s="634"/>
      <c r="K1435" s="634"/>
      <c r="L1435" s="629"/>
      <c r="M1435" s="629"/>
      <c r="N1435" s="631"/>
      <c r="O1435" s="629"/>
    </row>
    <row r="1436" spans="1:15" x14ac:dyDescent="0.2">
      <c r="A1436" s="629"/>
      <c r="B1436" s="629"/>
      <c r="C1436" s="629"/>
      <c r="D1436" s="629"/>
      <c r="E1436" s="629"/>
      <c r="F1436" s="629"/>
      <c r="G1436" s="629"/>
      <c r="H1436" s="631"/>
      <c r="I1436" s="632"/>
      <c r="J1436" s="634"/>
      <c r="K1436" s="634"/>
      <c r="L1436" s="629"/>
      <c r="M1436" s="629"/>
      <c r="N1436" s="631"/>
      <c r="O1436" s="629"/>
    </row>
    <row r="1437" spans="1:15" x14ac:dyDescent="0.2">
      <c r="A1437" s="629"/>
      <c r="B1437" s="629"/>
      <c r="C1437" s="629"/>
      <c r="D1437" s="629"/>
      <c r="E1437" s="629"/>
      <c r="F1437" s="629"/>
      <c r="G1437" s="629"/>
      <c r="H1437" s="631"/>
      <c r="I1437" s="632"/>
      <c r="J1437" s="634"/>
      <c r="K1437" s="634"/>
      <c r="L1437" s="629"/>
      <c r="M1437" s="629"/>
      <c r="N1437" s="631"/>
      <c r="O1437" s="629"/>
    </row>
    <row r="1438" spans="1:15" x14ac:dyDescent="0.2">
      <c r="A1438" s="629"/>
      <c r="B1438" s="629"/>
      <c r="C1438" s="629"/>
      <c r="D1438" s="629"/>
      <c r="E1438" s="629"/>
      <c r="F1438" s="629"/>
      <c r="G1438" s="629"/>
      <c r="H1438" s="631"/>
      <c r="I1438" s="632"/>
      <c r="J1438" s="634"/>
      <c r="K1438" s="634"/>
      <c r="L1438" s="629"/>
      <c r="M1438" s="629"/>
      <c r="N1438" s="631"/>
      <c r="O1438" s="629"/>
    </row>
    <row r="1439" spans="1:15" x14ac:dyDescent="0.2">
      <c r="A1439" s="629"/>
      <c r="B1439" s="629"/>
      <c r="C1439" s="629"/>
      <c r="D1439" s="629"/>
      <c r="E1439" s="629"/>
      <c r="F1439" s="629"/>
      <c r="G1439" s="629"/>
      <c r="H1439" s="631"/>
      <c r="I1439" s="632"/>
      <c r="J1439" s="634"/>
      <c r="K1439" s="634"/>
      <c r="L1439" s="629"/>
      <c r="M1439" s="629"/>
      <c r="N1439" s="631"/>
      <c r="O1439" s="629"/>
    </row>
    <row r="1440" spans="1:15" x14ac:dyDescent="0.2">
      <c r="A1440" s="629"/>
      <c r="B1440" s="629"/>
      <c r="C1440" s="629"/>
      <c r="D1440" s="629"/>
      <c r="E1440" s="629"/>
      <c r="F1440" s="629"/>
      <c r="G1440" s="629"/>
      <c r="H1440" s="631"/>
      <c r="I1440" s="632"/>
      <c r="J1440" s="634"/>
      <c r="K1440" s="634"/>
      <c r="L1440" s="629"/>
      <c r="M1440" s="629"/>
      <c r="N1440" s="631"/>
      <c r="O1440" s="629"/>
    </row>
    <row r="1441" spans="1:15" x14ac:dyDescent="0.2">
      <c r="A1441" s="629"/>
      <c r="B1441" s="629"/>
      <c r="C1441" s="629"/>
      <c r="D1441" s="629"/>
      <c r="E1441" s="629"/>
      <c r="F1441" s="629"/>
      <c r="G1441" s="629"/>
      <c r="H1441" s="631"/>
      <c r="I1441" s="632"/>
      <c r="J1441" s="634"/>
      <c r="K1441" s="634"/>
      <c r="L1441" s="629"/>
      <c r="M1441" s="629"/>
      <c r="N1441" s="631"/>
      <c r="O1441" s="629"/>
    </row>
    <row r="1442" spans="1:15" x14ac:dyDescent="0.2">
      <c r="A1442" s="629"/>
      <c r="B1442" s="629"/>
      <c r="C1442" s="629"/>
      <c r="D1442" s="629"/>
      <c r="E1442" s="629"/>
      <c r="F1442" s="629"/>
      <c r="G1442" s="629"/>
      <c r="H1442" s="631"/>
      <c r="I1442" s="632"/>
      <c r="J1442" s="634"/>
      <c r="K1442" s="634"/>
      <c r="L1442" s="629"/>
      <c r="M1442" s="629"/>
      <c r="N1442" s="631"/>
      <c r="O1442" s="629"/>
    </row>
    <row r="1443" spans="1:15" x14ac:dyDescent="0.2">
      <c r="A1443" s="629"/>
      <c r="B1443" s="629"/>
      <c r="C1443" s="629"/>
      <c r="D1443" s="629"/>
      <c r="E1443" s="629"/>
      <c r="F1443" s="629"/>
      <c r="G1443" s="629"/>
      <c r="H1443" s="631"/>
      <c r="I1443" s="632"/>
      <c r="J1443" s="634"/>
      <c r="K1443" s="634"/>
      <c r="L1443" s="629"/>
      <c r="M1443" s="629"/>
      <c r="N1443" s="631"/>
      <c r="O1443" s="629"/>
    </row>
    <row r="1444" spans="1:15" x14ac:dyDescent="0.2">
      <c r="A1444" s="629"/>
      <c r="B1444" s="629"/>
      <c r="C1444" s="629"/>
      <c r="D1444" s="629"/>
      <c r="E1444" s="629"/>
      <c r="F1444" s="629"/>
      <c r="G1444" s="629"/>
      <c r="H1444" s="631"/>
      <c r="I1444" s="632"/>
      <c r="J1444" s="634"/>
      <c r="K1444" s="634"/>
      <c r="L1444" s="629"/>
      <c r="M1444" s="629"/>
      <c r="N1444" s="631"/>
      <c r="O1444" s="629"/>
    </row>
    <row r="1445" spans="1:15" x14ac:dyDescent="0.2">
      <c r="A1445" s="629"/>
      <c r="B1445" s="629"/>
      <c r="C1445" s="629"/>
      <c r="D1445" s="629"/>
      <c r="E1445" s="629"/>
      <c r="F1445" s="629"/>
      <c r="G1445" s="629"/>
      <c r="H1445" s="631"/>
      <c r="I1445" s="632"/>
      <c r="J1445" s="634"/>
      <c r="K1445" s="634"/>
      <c r="L1445" s="629"/>
      <c r="M1445" s="629"/>
      <c r="N1445" s="631"/>
      <c r="O1445" s="629"/>
    </row>
    <row r="1446" spans="1:15" x14ac:dyDescent="0.2">
      <c r="A1446" s="629"/>
      <c r="B1446" s="629"/>
      <c r="C1446" s="629"/>
      <c r="D1446" s="629"/>
      <c r="E1446" s="629"/>
      <c r="F1446" s="629"/>
      <c r="G1446" s="629"/>
      <c r="H1446" s="631"/>
      <c r="I1446" s="632"/>
      <c r="J1446" s="634"/>
      <c r="K1446" s="634"/>
      <c r="L1446" s="629"/>
      <c r="M1446" s="629"/>
      <c r="N1446" s="631"/>
      <c r="O1446" s="629"/>
    </row>
    <row r="1447" spans="1:15" x14ac:dyDescent="0.2">
      <c r="A1447" s="629"/>
      <c r="B1447" s="629"/>
      <c r="C1447" s="629"/>
      <c r="D1447" s="629"/>
      <c r="E1447" s="629"/>
      <c r="F1447" s="629"/>
      <c r="G1447" s="629"/>
      <c r="H1447" s="631"/>
      <c r="I1447" s="632"/>
      <c r="J1447" s="634"/>
      <c r="K1447" s="634"/>
      <c r="L1447" s="629"/>
      <c r="M1447" s="629"/>
      <c r="N1447" s="631"/>
      <c r="O1447" s="629"/>
    </row>
    <row r="1448" spans="1:15" x14ac:dyDescent="0.2">
      <c r="A1448" s="629"/>
      <c r="B1448" s="629"/>
      <c r="C1448" s="629"/>
      <c r="D1448" s="629"/>
      <c r="E1448" s="629"/>
      <c r="F1448" s="629"/>
      <c r="G1448" s="629"/>
      <c r="H1448" s="631"/>
      <c r="I1448" s="632"/>
      <c r="J1448" s="634"/>
      <c r="K1448" s="634"/>
      <c r="L1448" s="629"/>
      <c r="M1448" s="629"/>
      <c r="N1448" s="631"/>
      <c r="O1448" s="629"/>
    </row>
    <row r="1449" spans="1:15" x14ac:dyDescent="0.2">
      <c r="A1449" s="629"/>
      <c r="B1449" s="629"/>
      <c r="C1449" s="629"/>
      <c r="D1449" s="629"/>
      <c r="E1449" s="629"/>
      <c r="F1449" s="629"/>
      <c r="G1449" s="629"/>
      <c r="H1449" s="631"/>
      <c r="I1449" s="632"/>
      <c r="J1449" s="634"/>
      <c r="K1449" s="634"/>
      <c r="L1449" s="629"/>
      <c r="M1449" s="629"/>
      <c r="N1449" s="631"/>
      <c r="O1449" s="629"/>
    </row>
    <row r="1450" spans="1:15" x14ac:dyDescent="0.2">
      <c r="A1450" s="629"/>
      <c r="B1450" s="629"/>
      <c r="C1450" s="629"/>
      <c r="D1450" s="629"/>
      <c r="E1450" s="629"/>
      <c r="F1450" s="629"/>
      <c r="G1450" s="629"/>
      <c r="H1450" s="631"/>
      <c r="I1450" s="632"/>
      <c r="J1450" s="634"/>
      <c r="K1450" s="634"/>
      <c r="L1450" s="629"/>
      <c r="M1450" s="629"/>
      <c r="N1450" s="631"/>
      <c r="O1450" s="629"/>
    </row>
    <row r="1451" spans="1:15" x14ac:dyDescent="0.2">
      <c r="A1451" s="629"/>
      <c r="B1451" s="629"/>
      <c r="C1451" s="629"/>
      <c r="D1451" s="629"/>
      <c r="E1451" s="629"/>
      <c r="F1451" s="629"/>
      <c r="G1451" s="629"/>
      <c r="H1451" s="631"/>
      <c r="I1451" s="632"/>
      <c r="J1451" s="634"/>
      <c r="K1451" s="634"/>
      <c r="L1451" s="629"/>
      <c r="M1451" s="629"/>
      <c r="N1451" s="631"/>
      <c r="O1451" s="629"/>
    </row>
    <row r="1452" spans="1:15" x14ac:dyDescent="0.2">
      <c r="A1452" s="629"/>
      <c r="B1452" s="629"/>
      <c r="C1452" s="629"/>
      <c r="D1452" s="629"/>
      <c r="E1452" s="629"/>
      <c r="F1452" s="629"/>
      <c r="G1452" s="629"/>
      <c r="H1452" s="631"/>
      <c r="I1452" s="632"/>
      <c r="J1452" s="634"/>
      <c r="K1452" s="634"/>
      <c r="L1452" s="629"/>
      <c r="M1452" s="629"/>
      <c r="N1452" s="631"/>
      <c r="O1452" s="629"/>
    </row>
    <row r="1453" spans="1:15" x14ac:dyDescent="0.2">
      <c r="A1453" s="629"/>
      <c r="B1453" s="629"/>
      <c r="C1453" s="629"/>
      <c r="D1453" s="629"/>
      <c r="E1453" s="629"/>
      <c r="F1453" s="629"/>
      <c r="G1453" s="629"/>
      <c r="H1453" s="631"/>
      <c r="I1453" s="632"/>
      <c r="J1453" s="634"/>
      <c r="K1453" s="634"/>
      <c r="L1453" s="629"/>
      <c r="M1453" s="629"/>
      <c r="N1453" s="631"/>
      <c r="O1453" s="629"/>
    </row>
    <row r="1454" spans="1:15" x14ac:dyDescent="0.2">
      <c r="A1454" s="629"/>
      <c r="B1454" s="629"/>
      <c r="C1454" s="629"/>
      <c r="D1454" s="629"/>
      <c r="E1454" s="629"/>
      <c r="F1454" s="629"/>
      <c r="G1454" s="629"/>
      <c r="H1454" s="631"/>
      <c r="I1454" s="632"/>
      <c r="J1454" s="634"/>
      <c r="K1454" s="634"/>
      <c r="L1454" s="629"/>
      <c r="M1454" s="629"/>
      <c r="N1454" s="631"/>
      <c r="O1454" s="629"/>
    </row>
    <row r="1455" spans="1:15" x14ac:dyDescent="0.2">
      <c r="A1455" s="629"/>
      <c r="B1455" s="629"/>
      <c r="C1455" s="629"/>
      <c r="D1455" s="629"/>
      <c r="E1455" s="629"/>
      <c r="F1455" s="629"/>
      <c r="G1455" s="629"/>
      <c r="H1455" s="631"/>
      <c r="I1455" s="632"/>
      <c r="J1455" s="634"/>
      <c r="K1455" s="634"/>
      <c r="L1455" s="629"/>
      <c r="M1455" s="629"/>
      <c r="N1455" s="631"/>
      <c r="O1455" s="629"/>
    </row>
    <row r="1456" spans="1:15" x14ac:dyDescent="0.2">
      <c r="A1456" s="629"/>
      <c r="B1456" s="629"/>
      <c r="C1456" s="629"/>
      <c r="D1456" s="629"/>
      <c r="E1456" s="629"/>
      <c r="F1456" s="629"/>
      <c r="G1456" s="629"/>
      <c r="H1456" s="631"/>
      <c r="I1456" s="632"/>
      <c r="J1456" s="634"/>
      <c r="K1456" s="634"/>
      <c r="L1456" s="629"/>
      <c r="M1456" s="629"/>
      <c r="N1456" s="631"/>
      <c r="O1456" s="629"/>
    </row>
    <row r="1457" spans="1:15" x14ac:dyDescent="0.2">
      <c r="A1457" s="629"/>
      <c r="B1457" s="629"/>
      <c r="C1457" s="629"/>
      <c r="D1457" s="629"/>
      <c r="E1457" s="629"/>
      <c r="F1457" s="629"/>
      <c r="G1457" s="629"/>
      <c r="H1457" s="631"/>
      <c r="I1457" s="632"/>
      <c r="J1457" s="634"/>
      <c r="K1457" s="634"/>
      <c r="L1457" s="629"/>
      <c r="M1457" s="629"/>
      <c r="N1457" s="631"/>
      <c r="O1457" s="629"/>
    </row>
    <row r="1458" spans="1:15" x14ac:dyDescent="0.2">
      <c r="A1458" s="629"/>
      <c r="B1458" s="629"/>
      <c r="C1458" s="629"/>
      <c r="D1458" s="629"/>
      <c r="E1458" s="629"/>
      <c r="F1458" s="629"/>
      <c r="G1458" s="629"/>
      <c r="H1458" s="631"/>
      <c r="I1458" s="632"/>
      <c r="J1458" s="634"/>
      <c r="K1458" s="634"/>
      <c r="L1458" s="629"/>
      <c r="M1458" s="629"/>
      <c r="N1458" s="631"/>
      <c r="O1458" s="629"/>
    </row>
    <row r="1459" spans="1:15" x14ac:dyDescent="0.2">
      <c r="A1459" s="629"/>
      <c r="B1459" s="629"/>
      <c r="C1459" s="629"/>
      <c r="D1459" s="629"/>
      <c r="E1459" s="629"/>
      <c r="F1459" s="629"/>
      <c r="G1459" s="629"/>
      <c r="H1459" s="631"/>
      <c r="I1459" s="632"/>
      <c r="J1459" s="634"/>
      <c r="K1459" s="634"/>
      <c r="L1459" s="629"/>
      <c r="M1459" s="629"/>
      <c r="N1459" s="631"/>
      <c r="O1459" s="629"/>
    </row>
    <row r="1460" spans="1:15" x14ac:dyDescent="0.2">
      <c r="A1460" s="629"/>
      <c r="B1460" s="629"/>
      <c r="C1460" s="629"/>
      <c r="D1460" s="629"/>
      <c r="E1460" s="629"/>
      <c r="F1460" s="629"/>
      <c r="G1460" s="629"/>
      <c r="H1460" s="631"/>
      <c r="I1460" s="632"/>
      <c r="J1460" s="634"/>
      <c r="K1460" s="634"/>
      <c r="L1460" s="629"/>
      <c r="M1460" s="629"/>
      <c r="N1460" s="631"/>
      <c r="O1460" s="629"/>
    </row>
    <row r="1461" spans="1:15" x14ac:dyDescent="0.2">
      <c r="A1461" s="629"/>
      <c r="B1461" s="629"/>
      <c r="C1461" s="629"/>
      <c r="D1461" s="629"/>
      <c r="E1461" s="629"/>
      <c r="F1461" s="629"/>
      <c r="G1461" s="629"/>
      <c r="H1461" s="631"/>
      <c r="I1461" s="632"/>
      <c r="J1461" s="634"/>
      <c r="K1461" s="634"/>
      <c r="L1461" s="629"/>
      <c r="M1461" s="629"/>
      <c r="N1461" s="631"/>
      <c r="O1461" s="629"/>
    </row>
    <row r="1462" spans="1:15" x14ac:dyDescent="0.2">
      <c r="A1462" s="629"/>
      <c r="B1462" s="629"/>
      <c r="C1462" s="629"/>
      <c r="D1462" s="629"/>
      <c r="E1462" s="629"/>
      <c r="F1462" s="629"/>
      <c r="G1462" s="629"/>
      <c r="H1462" s="631"/>
      <c r="I1462" s="632"/>
      <c r="J1462" s="634"/>
      <c r="K1462" s="634"/>
      <c r="L1462" s="629"/>
      <c r="M1462" s="629"/>
      <c r="N1462" s="631"/>
      <c r="O1462" s="629"/>
    </row>
    <row r="1463" spans="1:15" x14ac:dyDescent="0.2">
      <c r="A1463" s="629"/>
      <c r="B1463" s="629"/>
      <c r="C1463" s="629"/>
      <c r="D1463" s="629"/>
      <c r="E1463" s="629"/>
      <c r="F1463" s="629"/>
      <c r="G1463" s="629"/>
      <c r="H1463" s="631"/>
      <c r="I1463" s="632"/>
      <c r="J1463" s="634"/>
      <c r="K1463" s="634"/>
      <c r="L1463" s="629"/>
      <c r="M1463" s="629"/>
      <c r="N1463" s="631"/>
      <c r="O1463" s="629"/>
    </row>
    <row r="1464" spans="1:15" x14ac:dyDescent="0.2">
      <c r="A1464" s="629"/>
      <c r="B1464" s="629"/>
      <c r="C1464" s="629"/>
      <c r="D1464" s="629"/>
      <c r="E1464" s="629"/>
      <c r="F1464" s="629"/>
      <c r="G1464" s="629"/>
      <c r="H1464" s="631"/>
      <c r="I1464" s="632"/>
      <c r="J1464" s="634"/>
      <c r="K1464" s="634"/>
      <c r="L1464" s="629"/>
      <c r="M1464" s="629"/>
      <c r="N1464" s="631"/>
      <c r="O1464" s="629"/>
    </row>
    <row r="1465" spans="1:15" x14ac:dyDescent="0.2">
      <c r="A1465" s="629"/>
      <c r="B1465" s="629"/>
      <c r="C1465" s="629"/>
      <c r="D1465" s="629"/>
      <c r="E1465" s="629"/>
      <c r="F1465" s="629"/>
      <c r="G1465" s="629"/>
      <c r="H1465" s="631"/>
      <c r="I1465" s="632"/>
      <c r="J1465" s="634"/>
      <c r="K1465" s="634"/>
      <c r="L1465" s="629"/>
      <c r="M1465" s="629"/>
      <c r="N1465" s="631"/>
      <c r="O1465" s="629"/>
    </row>
    <row r="1466" spans="1:15" x14ac:dyDescent="0.2">
      <c r="A1466" s="629"/>
      <c r="B1466" s="629"/>
      <c r="C1466" s="629"/>
      <c r="D1466" s="629"/>
      <c r="E1466" s="629"/>
      <c r="F1466" s="629"/>
      <c r="G1466" s="629"/>
      <c r="H1466" s="631"/>
      <c r="I1466" s="632"/>
      <c r="J1466" s="634"/>
      <c r="K1466" s="634"/>
      <c r="L1466" s="629"/>
      <c r="M1466" s="629"/>
      <c r="N1466" s="631"/>
      <c r="O1466" s="629"/>
    </row>
  </sheetData>
  <sortState ref="A2:Q2156">
    <sortCondition ref="C2:C2156"/>
  </sortState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"/>
  <sheetViews>
    <sheetView workbookViewId="0">
      <selection activeCell="A2" sqref="A2:XFD4"/>
    </sheetView>
  </sheetViews>
  <sheetFormatPr defaultRowHeight="12.75" x14ac:dyDescent="0.2"/>
  <cols>
    <col min="8" max="8" width="21.42578125" customWidth="1"/>
    <col min="9" max="9" width="16" style="341" customWidth="1"/>
    <col min="10" max="10" width="13.7109375" customWidth="1"/>
    <col min="12" max="12" width="16.5703125" customWidth="1"/>
  </cols>
  <sheetData>
    <row r="1" spans="1:14" x14ac:dyDescent="0.2">
      <c r="A1" s="636" t="s">
        <v>388</v>
      </c>
      <c r="B1" s="636" t="s">
        <v>0</v>
      </c>
      <c r="C1" s="636" t="s">
        <v>389</v>
      </c>
      <c r="D1" s="636" t="s">
        <v>1</v>
      </c>
      <c r="E1" s="636" t="s">
        <v>31</v>
      </c>
      <c r="F1" s="636" t="s">
        <v>32</v>
      </c>
      <c r="G1" s="636" t="s">
        <v>40</v>
      </c>
      <c r="H1" s="636" t="s">
        <v>33</v>
      </c>
      <c r="I1" s="626" t="s">
        <v>2</v>
      </c>
      <c r="J1" s="636" t="s">
        <v>36</v>
      </c>
      <c r="K1" s="636" t="s">
        <v>3</v>
      </c>
      <c r="L1" s="636" t="s">
        <v>34</v>
      </c>
      <c r="M1" s="636" t="s">
        <v>35</v>
      </c>
    </row>
    <row r="2" spans="1:14" s="645" customFormat="1" x14ac:dyDescent="0.2">
      <c r="A2" s="645" t="s">
        <v>390</v>
      </c>
      <c r="B2" s="645" t="s">
        <v>395</v>
      </c>
      <c r="C2" s="645" t="s">
        <v>391</v>
      </c>
      <c r="D2" s="645" t="s">
        <v>254</v>
      </c>
      <c r="E2" s="645" t="s">
        <v>255</v>
      </c>
      <c r="F2" s="645" t="s">
        <v>256</v>
      </c>
      <c r="G2" s="645" t="s">
        <v>725</v>
      </c>
      <c r="H2" s="646">
        <v>42551</v>
      </c>
      <c r="I2" s="647">
        <v>11.01</v>
      </c>
      <c r="J2" s="645" t="s">
        <v>801</v>
      </c>
      <c r="K2" s="645" t="s">
        <v>149</v>
      </c>
      <c r="L2" s="646">
        <v>42557</v>
      </c>
      <c r="M2" s="645" t="s">
        <v>4</v>
      </c>
      <c r="N2" s="645" t="s">
        <v>801</v>
      </c>
    </row>
    <row r="3" spans="1:14" s="645" customFormat="1" x14ac:dyDescent="0.2">
      <c r="A3" s="645" t="s">
        <v>390</v>
      </c>
      <c r="B3" s="645" t="s">
        <v>193</v>
      </c>
      <c r="C3" s="645" t="s">
        <v>391</v>
      </c>
      <c r="D3" s="645" t="s">
        <v>1682</v>
      </c>
      <c r="E3" s="645" t="s">
        <v>1683</v>
      </c>
      <c r="F3" s="645" t="s">
        <v>1684</v>
      </c>
      <c r="G3" s="645" t="s">
        <v>1685</v>
      </c>
      <c r="H3" s="646">
        <v>42330</v>
      </c>
      <c r="I3" s="647">
        <v>295</v>
      </c>
      <c r="J3" s="645" t="s">
        <v>801</v>
      </c>
      <c r="K3" s="645" t="s">
        <v>205</v>
      </c>
      <c r="L3" s="646">
        <v>42572</v>
      </c>
      <c r="M3" s="645" t="s">
        <v>4</v>
      </c>
      <c r="N3" s="645" t="s">
        <v>801</v>
      </c>
    </row>
    <row r="4" spans="1:14" s="645" customFormat="1" x14ac:dyDescent="0.2">
      <c r="A4" s="645" t="s">
        <v>390</v>
      </c>
      <c r="B4" s="645" t="s">
        <v>193</v>
      </c>
      <c r="C4" s="645" t="s">
        <v>391</v>
      </c>
      <c r="D4" s="645" t="s">
        <v>1682</v>
      </c>
      <c r="E4" s="645" t="s">
        <v>1683</v>
      </c>
      <c r="F4" s="645" t="s">
        <v>1684</v>
      </c>
      <c r="G4" s="645" t="s">
        <v>1686</v>
      </c>
      <c r="H4" s="646">
        <v>42299</v>
      </c>
      <c r="I4" s="647">
        <v>354</v>
      </c>
      <c r="J4" s="645" t="s">
        <v>801</v>
      </c>
      <c r="K4" s="645" t="s">
        <v>205</v>
      </c>
      <c r="L4" s="646">
        <v>42572</v>
      </c>
      <c r="M4" s="645" t="s">
        <v>4</v>
      </c>
      <c r="N4" s="645" t="s">
        <v>801</v>
      </c>
    </row>
    <row r="5" spans="1:14" x14ac:dyDescent="0.2">
      <c r="I5" s="461">
        <f>SUM(I2:I4)</f>
        <v>660.01</v>
      </c>
    </row>
  </sheetData>
  <sortState ref="A2:M167">
    <sortCondition ref="C2:C167"/>
  </sortState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2"/>
  <sheetViews>
    <sheetView workbookViewId="0">
      <selection activeCell="A2" sqref="A2:XFD2"/>
    </sheetView>
  </sheetViews>
  <sheetFormatPr defaultColWidth="18.28515625" defaultRowHeight="12.75" x14ac:dyDescent="0.2"/>
  <cols>
    <col min="2" max="2" width="8.28515625" customWidth="1"/>
    <col min="3" max="3" width="5" customWidth="1"/>
    <col min="9" max="9" width="18.28515625" style="341"/>
  </cols>
  <sheetData>
    <row r="1" spans="1:13" s="597" customFormat="1" x14ac:dyDescent="0.2">
      <c r="A1" s="637" t="s">
        <v>388</v>
      </c>
      <c r="B1" s="637" t="s">
        <v>0</v>
      </c>
      <c r="C1" s="637" t="s">
        <v>389</v>
      </c>
      <c r="D1" s="637" t="s">
        <v>1</v>
      </c>
      <c r="E1" s="637" t="s">
        <v>31</v>
      </c>
      <c r="F1" s="637" t="s">
        <v>32</v>
      </c>
      <c r="G1" s="637" t="s">
        <v>40</v>
      </c>
      <c r="H1" s="637" t="s">
        <v>33</v>
      </c>
      <c r="I1" s="626" t="s">
        <v>2</v>
      </c>
      <c r="J1" s="637" t="s">
        <v>36</v>
      </c>
      <c r="K1" s="637" t="s">
        <v>3</v>
      </c>
      <c r="L1" s="637" t="s">
        <v>34</v>
      </c>
      <c r="M1" s="637" t="s">
        <v>35</v>
      </c>
    </row>
    <row r="2" spans="1:13" s="645" customFormat="1" x14ac:dyDescent="0.2">
      <c r="H2" s="646"/>
      <c r="I2" s="658" t="e">
        <f>SUM(#REF!)</f>
        <v>#REF!</v>
      </c>
      <c r="L2" s="646"/>
    </row>
    <row r="3" spans="1:13" s="645" customFormat="1" x14ac:dyDescent="0.2">
      <c r="H3" s="646"/>
      <c r="I3" s="647"/>
      <c r="L3" s="646"/>
    </row>
    <row r="4" spans="1:13" s="645" customFormat="1" x14ac:dyDescent="0.2">
      <c r="H4" s="646"/>
      <c r="I4" s="647"/>
      <c r="L4" s="646"/>
    </row>
    <row r="5" spans="1:13" s="645" customFormat="1" x14ac:dyDescent="0.2">
      <c r="H5" s="646"/>
      <c r="I5" s="647"/>
      <c r="L5" s="646"/>
    </row>
    <row r="6" spans="1:13" s="645" customFormat="1" x14ac:dyDescent="0.2">
      <c r="H6" s="646"/>
      <c r="I6" s="647"/>
      <c r="L6" s="646"/>
    </row>
    <row r="7" spans="1:13" s="645" customFormat="1" x14ac:dyDescent="0.2">
      <c r="H7" s="646"/>
      <c r="I7" s="647"/>
      <c r="L7" s="646"/>
    </row>
    <row r="8" spans="1:13" x14ac:dyDescent="0.2">
      <c r="A8" s="606"/>
      <c r="B8" s="606"/>
      <c r="C8" s="606"/>
      <c r="D8" s="606"/>
      <c r="E8" s="606"/>
      <c r="F8" s="606"/>
      <c r="G8" s="606"/>
      <c r="H8" s="607"/>
      <c r="I8" s="628"/>
      <c r="J8" s="606"/>
      <c r="K8" s="606"/>
      <c r="L8" s="607"/>
      <c r="M8" s="606"/>
    </row>
    <row r="9" spans="1:13" x14ac:dyDescent="0.2">
      <c r="A9" s="606"/>
      <c r="B9" s="606"/>
      <c r="C9" s="606"/>
      <c r="D9" s="606"/>
      <c r="E9" s="606"/>
      <c r="F9" s="606"/>
      <c r="G9" s="606"/>
      <c r="H9" s="607"/>
      <c r="I9" s="628"/>
      <c r="J9" s="606"/>
      <c r="K9" s="606"/>
      <c r="L9" s="607"/>
      <c r="M9" s="606"/>
    </row>
    <row r="10" spans="1:13" x14ac:dyDescent="0.2">
      <c r="A10" s="606"/>
      <c r="B10" s="606"/>
      <c r="C10" s="606"/>
      <c r="D10" s="606"/>
      <c r="E10" s="606"/>
      <c r="F10" s="606"/>
      <c r="G10" s="606"/>
      <c r="H10" s="607"/>
      <c r="I10" s="628"/>
      <c r="J10" s="606"/>
      <c r="K10" s="606"/>
      <c r="L10" s="607"/>
      <c r="M10" s="606"/>
    </row>
    <row r="11" spans="1:13" x14ac:dyDescent="0.2">
      <c r="A11" s="606"/>
      <c r="B11" s="606"/>
      <c r="C11" s="606"/>
      <c r="D11" s="606"/>
      <c r="E11" s="606"/>
      <c r="F11" s="606"/>
      <c r="G11" s="606"/>
      <c r="H11" s="607"/>
      <c r="I11" s="628"/>
      <c r="J11" s="606"/>
      <c r="K11" s="606"/>
      <c r="L11" s="607"/>
      <c r="M11" s="606"/>
    </row>
    <row r="12" spans="1:13" x14ac:dyDescent="0.2">
      <c r="A12" s="606"/>
      <c r="B12" s="606"/>
      <c r="C12" s="606"/>
      <c r="D12" s="606"/>
      <c r="E12" s="606"/>
      <c r="F12" s="606"/>
      <c r="G12" s="606"/>
      <c r="H12" s="607"/>
      <c r="I12" s="628"/>
      <c r="J12" s="606"/>
      <c r="K12" s="606"/>
      <c r="L12" s="607"/>
      <c r="M12" s="606"/>
    </row>
    <row r="13" spans="1:13" x14ac:dyDescent="0.2">
      <c r="A13" s="606"/>
      <c r="B13" s="606"/>
      <c r="C13" s="606"/>
      <c r="D13" s="606"/>
      <c r="E13" s="606"/>
      <c r="F13" s="606"/>
      <c r="G13" s="606"/>
      <c r="H13" s="607"/>
      <c r="I13" s="628"/>
      <c r="J13" s="606"/>
      <c r="K13" s="606"/>
      <c r="L13" s="607"/>
      <c r="M13" s="606"/>
    </row>
    <row r="14" spans="1:13" x14ac:dyDescent="0.2">
      <c r="A14" s="606"/>
      <c r="B14" s="606"/>
      <c r="C14" s="606"/>
      <c r="D14" s="606"/>
      <c r="E14" s="606"/>
      <c r="F14" s="606"/>
      <c r="G14" s="606"/>
      <c r="H14" s="607"/>
      <c r="I14" s="628"/>
      <c r="J14" s="606"/>
      <c r="K14" s="606"/>
      <c r="L14" s="607"/>
      <c r="M14" s="606"/>
    </row>
    <row r="15" spans="1:13" x14ac:dyDescent="0.2">
      <c r="A15" s="606"/>
      <c r="B15" s="606"/>
      <c r="C15" s="606"/>
      <c r="D15" s="606"/>
      <c r="E15" s="606"/>
      <c r="F15" s="606"/>
      <c r="G15" s="606"/>
      <c r="H15" s="607"/>
      <c r="I15" s="628"/>
      <c r="J15" s="606"/>
      <c r="K15" s="606"/>
      <c r="L15" s="607"/>
      <c r="M15" s="606"/>
    </row>
    <row r="16" spans="1:13" x14ac:dyDescent="0.2">
      <c r="A16" s="606"/>
      <c r="B16" s="606"/>
      <c r="C16" s="606"/>
      <c r="D16" s="606"/>
      <c r="E16" s="606"/>
      <c r="F16" s="606"/>
      <c r="G16" s="606"/>
      <c r="H16" s="607"/>
      <c r="I16" s="628"/>
      <c r="J16" s="606"/>
      <c r="K16" s="606"/>
      <c r="L16" s="607"/>
      <c r="M16" s="606"/>
    </row>
    <row r="17" spans="1:13" x14ac:dyDescent="0.2">
      <c r="A17" s="606"/>
      <c r="B17" s="606"/>
      <c r="C17" s="606"/>
      <c r="D17" s="606"/>
      <c r="E17" s="606"/>
      <c r="F17" s="606"/>
      <c r="G17" s="606"/>
      <c r="H17" s="607"/>
      <c r="I17" s="628"/>
      <c r="J17" s="606"/>
      <c r="K17" s="606"/>
      <c r="L17" s="607"/>
      <c r="M17" s="606"/>
    </row>
    <row r="18" spans="1:13" x14ac:dyDescent="0.2">
      <c r="A18" s="606"/>
      <c r="B18" s="606"/>
      <c r="C18" s="606"/>
      <c r="D18" s="606"/>
      <c r="E18" s="606"/>
      <c r="F18" s="606"/>
      <c r="G18" s="606"/>
      <c r="H18" s="607"/>
      <c r="I18" s="628"/>
      <c r="J18" s="606"/>
      <c r="K18" s="606"/>
      <c r="L18" s="607"/>
      <c r="M18" s="606"/>
    </row>
    <row r="19" spans="1:13" x14ac:dyDescent="0.2">
      <c r="A19" s="606"/>
      <c r="B19" s="606"/>
      <c r="C19" s="606"/>
      <c r="D19" s="606"/>
      <c r="E19" s="606"/>
      <c r="F19" s="606"/>
      <c r="G19" s="606"/>
      <c r="H19" s="607"/>
      <c r="I19" s="628"/>
      <c r="J19" s="606"/>
      <c r="K19" s="606"/>
      <c r="L19" s="607"/>
      <c r="M19" s="606"/>
    </row>
    <row r="20" spans="1:13" x14ac:dyDescent="0.2">
      <c r="A20" s="606"/>
      <c r="B20" s="606"/>
      <c r="C20" s="606"/>
      <c r="D20" s="606"/>
      <c r="E20" s="606"/>
      <c r="F20" s="606"/>
      <c r="G20" s="606"/>
      <c r="H20" s="607"/>
      <c r="I20" s="628"/>
      <c r="J20" s="606"/>
      <c r="K20" s="606"/>
      <c r="L20" s="607"/>
      <c r="M20" s="606"/>
    </row>
    <row r="21" spans="1:13" x14ac:dyDescent="0.2">
      <c r="A21" s="606"/>
      <c r="B21" s="606"/>
      <c r="C21" s="606"/>
      <c r="D21" s="606"/>
      <c r="E21" s="606"/>
      <c r="F21" s="606"/>
      <c r="G21" s="606"/>
      <c r="H21" s="607"/>
      <c r="I21" s="628"/>
      <c r="J21" s="606"/>
      <c r="K21" s="606"/>
      <c r="L21" s="607"/>
      <c r="M21" s="606"/>
    </row>
    <row r="22" spans="1:13" x14ac:dyDescent="0.2">
      <c r="A22" s="606"/>
      <c r="B22" s="606"/>
      <c r="C22" s="606"/>
      <c r="D22" s="606"/>
      <c r="E22" s="606"/>
      <c r="F22" s="606"/>
      <c r="G22" s="606"/>
      <c r="H22" s="607"/>
      <c r="I22" s="628"/>
      <c r="J22" s="606"/>
      <c r="K22" s="606"/>
      <c r="L22" s="607"/>
      <c r="M22" s="606"/>
    </row>
    <row r="23" spans="1:13" x14ac:dyDescent="0.2">
      <c r="A23" s="606"/>
      <c r="B23" s="606"/>
      <c r="C23" s="606"/>
      <c r="D23" s="606"/>
      <c r="E23" s="606"/>
      <c r="F23" s="606"/>
      <c r="G23" s="606"/>
      <c r="H23" s="607"/>
      <c r="I23" s="628"/>
      <c r="J23" s="606"/>
      <c r="K23" s="606"/>
      <c r="L23" s="607"/>
      <c r="M23" s="606"/>
    </row>
    <row r="24" spans="1:13" x14ac:dyDescent="0.2">
      <c r="A24" s="606"/>
      <c r="B24" s="606"/>
      <c r="C24" s="606"/>
      <c r="D24" s="606"/>
      <c r="E24" s="606"/>
      <c r="F24" s="606"/>
      <c r="G24" s="606"/>
      <c r="H24" s="607"/>
      <c r="I24" s="628"/>
      <c r="J24" s="606"/>
      <c r="K24" s="606"/>
      <c r="L24" s="607"/>
      <c r="M24" s="606"/>
    </row>
    <row r="25" spans="1:13" x14ac:dyDescent="0.2">
      <c r="A25" s="606"/>
      <c r="B25" s="606"/>
      <c r="C25" s="606"/>
      <c r="D25" s="606"/>
      <c r="E25" s="606"/>
      <c r="F25" s="606"/>
      <c r="G25" s="606"/>
      <c r="H25" s="607"/>
      <c r="I25" s="628"/>
      <c r="J25" s="606"/>
      <c r="K25" s="606"/>
      <c r="L25" s="607"/>
      <c r="M25" s="606"/>
    </row>
    <row r="26" spans="1:13" x14ac:dyDescent="0.2">
      <c r="A26" s="606"/>
      <c r="B26" s="606"/>
      <c r="C26" s="606"/>
      <c r="D26" s="606"/>
      <c r="E26" s="606"/>
      <c r="F26" s="606"/>
      <c r="G26" s="606"/>
      <c r="H26" s="607"/>
      <c r="I26" s="628"/>
      <c r="J26" s="606"/>
      <c r="K26" s="606"/>
      <c r="L26" s="607"/>
      <c r="M26" s="606"/>
    </row>
    <row r="27" spans="1:13" x14ac:dyDescent="0.2">
      <c r="A27" s="606"/>
      <c r="B27" s="606"/>
      <c r="C27" s="606"/>
      <c r="D27" s="606"/>
      <c r="E27" s="606"/>
      <c r="F27" s="606"/>
      <c r="G27" s="606"/>
      <c r="H27" s="607"/>
      <c r="I27" s="628"/>
      <c r="J27" s="606"/>
      <c r="K27" s="606"/>
      <c r="L27" s="607"/>
      <c r="M27" s="606"/>
    </row>
    <row r="28" spans="1:13" x14ac:dyDescent="0.2">
      <c r="A28" s="606"/>
      <c r="B28" s="606"/>
      <c r="C28" s="606"/>
      <c r="D28" s="606"/>
      <c r="E28" s="606"/>
      <c r="F28" s="606"/>
      <c r="G28" s="606"/>
      <c r="H28" s="607"/>
      <c r="I28" s="628"/>
      <c r="J28" s="606"/>
      <c r="K28" s="606"/>
      <c r="L28" s="607"/>
      <c r="M28" s="606"/>
    </row>
    <row r="29" spans="1:13" x14ac:dyDescent="0.2">
      <c r="A29" s="606"/>
      <c r="B29" s="606"/>
      <c r="C29" s="606"/>
      <c r="D29" s="606"/>
      <c r="E29" s="606"/>
      <c r="F29" s="606"/>
      <c r="G29" s="606"/>
      <c r="H29" s="607"/>
      <c r="I29" s="628"/>
      <c r="J29" s="606"/>
      <c r="K29" s="606"/>
      <c r="L29" s="607"/>
      <c r="M29" s="606"/>
    </row>
    <row r="30" spans="1:13" x14ac:dyDescent="0.2">
      <c r="A30" s="606"/>
      <c r="B30" s="606"/>
      <c r="C30" s="606"/>
      <c r="D30" s="606"/>
      <c r="E30" s="606"/>
      <c r="F30" s="606"/>
      <c r="G30" s="606"/>
      <c r="H30" s="607"/>
      <c r="I30" s="628"/>
      <c r="J30" s="606"/>
      <c r="K30" s="606"/>
      <c r="L30" s="607"/>
      <c r="M30" s="606"/>
    </row>
    <row r="31" spans="1:13" x14ac:dyDescent="0.2">
      <c r="A31" s="606"/>
      <c r="B31" s="606"/>
      <c r="C31" s="606"/>
      <c r="D31" s="606"/>
      <c r="E31" s="606"/>
      <c r="F31" s="606"/>
      <c r="G31" s="606"/>
      <c r="H31" s="607"/>
      <c r="I31" s="628"/>
      <c r="J31" s="606"/>
      <c r="K31" s="606"/>
      <c r="L31" s="607"/>
      <c r="M31" s="606"/>
    </row>
    <row r="32" spans="1:13" x14ac:dyDescent="0.2">
      <c r="A32" s="606"/>
      <c r="B32" s="606"/>
      <c r="C32" s="606"/>
      <c r="D32" s="606"/>
      <c r="E32" s="606"/>
      <c r="F32" s="606"/>
      <c r="G32" s="606"/>
      <c r="H32" s="607"/>
      <c r="I32" s="628"/>
      <c r="J32" s="606"/>
      <c r="K32" s="606"/>
      <c r="L32" s="607"/>
      <c r="M32" s="606"/>
    </row>
    <row r="33" spans="1:13" x14ac:dyDescent="0.2">
      <c r="A33" s="606"/>
      <c r="B33" s="606"/>
      <c r="C33" s="606"/>
      <c r="D33" s="606"/>
      <c r="E33" s="606"/>
      <c r="F33" s="606"/>
      <c r="G33" s="606"/>
      <c r="H33" s="607"/>
      <c r="I33" s="628"/>
      <c r="J33" s="606"/>
      <c r="K33" s="606"/>
      <c r="L33" s="607"/>
      <c r="M33" s="606"/>
    </row>
    <row r="34" spans="1:13" x14ac:dyDescent="0.2">
      <c r="A34" s="606"/>
      <c r="B34" s="606"/>
      <c r="C34" s="606"/>
      <c r="D34" s="606"/>
      <c r="E34" s="606"/>
      <c r="F34" s="606"/>
      <c r="G34" s="606"/>
      <c r="H34" s="607"/>
      <c r="I34" s="628"/>
      <c r="J34" s="606"/>
      <c r="K34" s="606"/>
      <c r="L34" s="607"/>
      <c r="M34" s="606"/>
    </row>
    <row r="35" spans="1:13" x14ac:dyDescent="0.2">
      <c r="A35" s="606"/>
      <c r="B35" s="606"/>
      <c r="C35" s="606"/>
      <c r="D35" s="606"/>
      <c r="E35" s="606"/>
      <c r="F35" s="606"/>
      <c r="G35" s="606"/>
      <c r="H35" s="607"/>
      <c r="I35" s="628"/>
      <c r="J35" s="606"/>
      <c r="K35" s="606"/>
      <c r="L35" s="607"/>
      <c r="M35" s="606"/>
    </row>
    <row r="36" spans="1:13" x14ac:dyDescent="0.2">
      <c r="A36" s="606"/>
      <c r="B36" s="606"/>
      <c r="C36" s="606"/>
      <c r="D36" s="606"/>
      <c r="E36" s="606"/>
      <c r="F36" s="606"/>
      <c r="G36" s="606"/>
      <c r="H36" s="607"/>
      <c r="I36" s="628"/>
      <c r="J36" s="606"/>
      <c r="K36" s="606"/>
      <c r="L36" s="607"/>
      <c r="M36" s="606"/>
    </row>
    <row r="37" spans="1:13" x14ac:dyDescent="0.2">
      <c r="A37" s="606"/>
      <c r="B37" s="606"/>
      <c r="C37" s="606"/>
      <c r="D37" s="606"/>
      <c r="E37" s="606"/>
      <c r="F37" s="606"/>
      <c r="G37" s="606"/>
      <c r="H37" s="607"/>
      <c r="I37" s="628"/>
      <c r="J37" s="606"/>
      <c r="K37" s="606"/>
      <c r="L37" s="607"/>
      <c r="M37" s="606"/>
    </row>
    <row r="38" spans="1:13" x14ac:dyDescent="0.2">
      <c r="A38" s="606"/>
      <c r="B38" s="606"/>
      <c r="C38" s="606"/>
      <c r="D38" s="606"/>
      <c r="E38" s="606"/>
      <c r="F38" s="606"/>
      <c r="G38" s="606"/>
      <c r="H38" s="607"/>
      <c r="I38" s="628"/>
      <c r="J38" s="606"/>
      <c r="K38" s="606"/>
      <c r="L38" s="607"/>
      <c r="M38" s="606"/>
    </row>
    <row r="39" spans="1:13" x14ac:dyDescent="0.2">
      <c r="A39" s="606"/>
      <c r="B39" s="606"/>
      <c r="C39" s="606"/>
      <c r="D39" s="606"/>
      <c r="E39" s="606"/>
      <c r="F39" s="606"/>
      <c r="G39" s="606"/>
      <c r="H39" s="607"/>
      <c r="I39" s="628"/>
      <c r="J39" s="606"/>
      <c r="K39" s="606"/>
      <c r="L39" s="607"/>
      <c r="M39" s="606"/>
    </row>
    <row r="40" spans="1:13" x14ac:dyDescent="0.2">
      <c r="A40" s="606"/>
      <c r="B40" s="606"/>
      <c r="C40" s="606"/>
      <c r="D40" s="606"/>
      <c r="E40" s="606"/>
      <c r="F40" s="606"/>
      <c r="G40" s="606"/>
      <c r="H40" s="607"/>
      <c r="I40" s="628"/>
      <c r="J40" s="606"/>
      <c r="K40" s="606"/>
      <c r="L40" s="607"/>
      <c r="M40" s="606"/>
    </row>
    <row r="41" spans="1:13" x14ac:dyDescent="0.2">
      <c r="A41" s="606"/>
      <c r="B41" s="606"/>
      <c r="C41" s="606"/>
      <c r="D41" s="606"/>
      <c r="E41" s="606"/>
      <c r="F41" s="606"/>
      <c r="G41" s="606"/>
      <c r="H41" s="607"/>
      <c r="I41" s="628"/>
      <c r="J41" s="606"/>
      <c r="K41" s="606"/>
      <c r="L41" s="607"/>
      <c r="M41" s="606"/>
    </row>
    <row r="42" spans="1:13" x14ac:dyDescent="0.2">
      <c r="A42" s="606"/>
      <c r="B42" s="606"/>
      <c r="C42" s="606"/>
      <c r="D42" s="606"/>
      <c r="E42" s="606"/>
      <c r="F42" s="606"/>
      <c r="G42" s="606"/>
      <c r="H42" s="607"/>
      <c r="I42" s="628"/>
      <c r="J42" s="606"/>
      <c r="K42" s="606"/>
      <c r="L42" s="607"/>
      <c r="M42" s="606"/>
    </row>
    <row r="43" spans="1:13" x14ac:dyDescent="0.2">
      <c r="A43" s="606"/>
      <c r="B43" s="606"/>
      <c r="C43" s="606"/>
      <c r="D43" s="606"/>
      <c r="E43" s="606"/>
      <c r="F43" s="606"/>
      <c r="G43" s="606"/>
      <c r="H43" s="607"/>
      <c r="I43" s="628"/>
      <c r="J43" s="606"/>
      <c r="K43" s="606"/>
      <c r="L43" s="607"/>
      <c r="M43" s="606"/>
    </row>
    <row r="44" spans="1:13" x14ac:dyDescent="0.2">
      <c r="A44" s="606"/>
      <c r="B44" s="606"/>
      <c r="C44" s="606"/>
      <c r="D44" s="606"/>
      <c r="E44" s="606"/>
      <c r="F44" s="606"/>
      <c r="G44" s="606"/>
      <c r="H44" s="607"/>
      <c r="I44" s="628"/>
      <c r="J44" s="606"/>
      <c r="K44" s="606"/>
      <c r="L44" s="607"/>
      <c r="M44" s="606"/>
    </row>
    <row r="45" spans="1:13" x14ac:dyDescent="0.2">
      <c r="A45" s="606"/>
      <c r="B45" s="606"/>
      <c r="C45" s="606"/>
      <c r="D45" s="606"/>
      <c r="E45" s="606"/>
      <c r="F45" s="606"/>
      <c r="G45" s="606"/>
      <c r="H45" s="607"/>
      <c r="I45" s="628"/>
      <c r="J45" s="606"/>
      <c r="K45" s="606"/>
      <c r="L45" s="607"/>
      <c r="M45" s="606"/>
    </row>
    <row r="46" spans="1:13" x14ac:dyDescent="0.2">
      <c r="A46" s="606"/>
      <c r="B46" s="606"/>
      <c r="C46" s="606"/>
      <c r="D46" s="606"/>
      <c r="E46" s="606"/>
      <c r="F46" s="606"/>
      <c r="G46" s="606"/>
      <c r="H46" s="607"/>
      <c r="I46" s="628"/>
      <c r="J46" s="606"/>
      <c r="K46" s="606"/>
      <c r="L46" s="607"/>
      <c r="M46" s="606"/>
    </row>
    <row r="47" spans="1:13" x14ac:dyDescent="0.2">
      <c r="A47" s="606"/>
      <c r="B47" s="606"/>
      <c r="C47" s="606"/>
      <c r="D47" s="606"/>
      <c r="E47" s="606"/>
      <c r="F47" s="606"/>
      <c r="G47" s="606"/>
      <c r="H47" s="607"/>
      <c r="I47" s="628"/>
      <c r="J47" s="606"/>
      <c r="K47" s="606"/>
      <c r="L47" s="607"/>
      <c r="M47" s="606"/>
    </row>
    <row r="48" spans="1:13" x14ac:dyDescent="0.2">
      <c r="A48" s="606"/>
      <c r="B48" s="606"/>
      <c r="C48" s="606"/>
      <c r="D48" s="606"/>
      <c r="E48" s="606"/>
      <c r="F48" s="606"/>
      <c r="G48" s="606"/>
      <c r="H48" s="607"/>
      <c r="I48" s="628"/>
      <c r="J48" s="606"/>
      <c r="K48" s="606"/>
      <c r="L48" s="607"/>
      <c r="M48" s="606"/>
    </row>
    <row r="49" spans="1:13" x14ac:dyDescent="0.2">
      <c r="A49" s="606"/>
      <c r="B49" s="606"/>
      <c r="C49" s="606"/>
      <c r="D49" s="606"/>
      <c r="E49" s="606"/>
      <c r="F49" s="606"/>
      <c r="G49" s="606"/>
      <c r="H49" s="607"/>
      <c r="I49" s="628"/>
      <c r="J49" s="606"/>
      <c r="K49" s="606"/>
      <c r="L49" s="607"/>
      <c r="M49" s="606"/>
    </row>
    <row r="50" spans="1:13" x14ac:dyDescent="0.2">
      <c r="A50" s="606"/>
      <c r="B50" s="606"/>
      <c r="C50" s="606"/>
      <c r="D50" s="606"/>
      <c r="E50" s="606"/>
      <c r="F50" s="606"/>
      <c r="G50" s="606"/>
      <c r="H50" s="607"/>
      <c r="I50" s="628"/>
      <c r="J50" s="606"/>
      <c r="K50" s="606"/>
      <c r="L50" s="607"/>
      <c r="M50" s="606"/>
    </row>
    <row r="51" spans="1:13" x14ac:dyDescent="0.2">
      <c r="A51" s="606"/>
      <c r="B51" s="606"/>
      <c r="C51" s="606"/>
      <c r="D51" s="606"/>
      <c r="E51" s="606"/>
      <c r="F51" s="606"/>
      <c r="G51" s="606"/>
      <c r="H51" s="607"/>
      <c r="I51" s="628"/>
      <c r="J51" s="606"/>
      <c r="K51" s="606"/>
      <c r="L51" s="607"/>
      <c r="M51" s="606"/>
    </row>
    <row r="52" spans="1:13" x14ac:dyDescent="0.2">
      <c r="A52" s="606"/>
      <c r="B52" s="606"/>
      <c r="C52" s="606"/>
      <c r="D52" s="606"/>
      <c r="E52" s="606"/>
      <c r="F52" s="606"/>
      <c r="G52" s="606"/>
      <c r="H52" s="607"/>
      <c r="I52" s="628"/>
      <c r="J52" s="606"/>
      <c r="K52" s="606"/>
      <c r="L52" s="607"/>
      <c r="M52" s="606"/>
    </row>
    <row r="53" spans="1:13" x14ac:dyDescent="0.2">
      <c r="A53" s="606"/>
      <c r="B53" s="606"/>
      <c r="C53" s="606"/>
      <c r="D53" s="606"/>
      <c r="E53" s="606"/>
      <c r="F53" s="606"/>
      <c r="G53" s="606"/>
      <c r="H53" s="607"/>
      <c r="I53" s="628"/>
      <c r="J53" s="606"/>
      <c r="K53" s="606"/>
      <c r="L53" s="607"/>
      <c r="M53" s="606"/>
    </row>
    <row r="54" spans="1:13" x14ac:dyDescent="0.2">
      <c r="A54" s="606"/>
      <c r="B54" s="606"/>
      <c r="C54" s="606"/>
      <c r="D54" s="606"/>
      <c r="E54" s="606"/>
      <c r="F54" s="606"/>
      <c r="G54" s="606"/>
      <c r="H54" s="607"/>
      <c r="I54" s="628"/>
      <c r="J54" s="606"/>
      <c r="K54" s="606"/>
      <c r="L54" s="607"/>
      <c r="M54" s="606"/>
    </row>
    <row r="55" spans="1:13" x14ac:dyDescent="0.2">
      <c r="A55" s="606"/>
      <c r="B55" s="606"/>
      <c r="C55" s="606"/>
      <c r="D55" s="606"/>
      <c r="E55" s="606"/>
      <c r="F55" s="606"/>
      <c r="G55" s="606"/>
      <c r="H55" s="607"/>
      <c r="I55" s="628"/>
      <c r="J55" s="606"/>
      <c r="K55" s="606"/>
      <c r="L55" s="607"/>
      <c r="M55" s="606"/>
    </row>
    <row r="56" spans="1:13" x14ac:dyDescent="0.2">
      <c r="A56" s="606"/>
      <c r="B56" s="606"/>
      <c r="C56" s="606"/>
      <c r="D56" s="606"/>
      <c r="E56" s="606"/>
      <c r="F56" s="606"/>
      <c r="G56" s="606"/>
      <c r="H56" s="607"/>
      <c r="I56" s="628"/>
      <c r="J56" s="606"/>
      <c r="K56" s="606"/>
      <c r="L56" s="607"/>
      <c r="M56" s="606"/>
    </row>
    <row r="57" spans="1:13" x14ac:dyDescent="0.2">
      <c r="A57" s="606"/>
      <c r="B57" s="606"/>
      <c r="C57" s="606"/>
      <c r="D57" s="606"/>
      <c r="E57" s="606"/>
      <c r="F57" s="606"/>
      <c r="G57" s="606"/>
      <c r="H57" s="607"/>
      <c r="I57" s="628"/>
      <c r="J57" s="606"/>
      <c r="K57" s="606"/>
      <c r="L57" s="607"/>
      <c r="M57" s="606"/>
    </row>
    <row r="58" spans="1:13" x14ac:dyDescent="0.2">
      <c r="A58" s="606"/>
      <c r="B58" s="606"/>
      <c r="C58" s="606"/>
      <c r="D58" s="606"/>
      <c r="E58" s="606"/>
      <c r="F58" s="606"/>
      <c r="G58" s="606"/>
      <c r="H58" s="607"/>
      <c r="I58" s="628"/>
      <c r="J58" s="606"/>
      <c r="K58" s="606"/>
      <c r="L58" s="607"/>
      <c r="M58" s="606"/>
    </row>
    <row r="59" spans="1:13" x14ac:dyDescent="0.2">
      <c r="A59" s="606"/>
      <c r="B59" s="606"/>
      <c r="C59" s="606"/>
      <c r="D59" s="606"/>
      <c r="E59" s="606"/>
      <c r="F59" s="606"/>
      <c r="G59" s="606"/>
      <c r="H59" s="607"/>
      <c r="I59" s="628"/>
      <c r="J59" s="606"/>
      <c r="K59" s="606"/>
      <c r="L59" s="607"/>
      <c r="M59" s="606"/>
    </row>
    <row r="60" spans="1:13" x14ac:dyDescent="0.2">
      <c r="A60" s="606"/>
      <c r="B60" s="606"/>
      <c r="C60" s="606"/>
      <c r="D60" s="606"/>
      <c r="E60" s="606"/>
      <c r="F60" s="606"/>
      <c r="G60" s="606"/>
      <c r="H60" s="607"/>
      <c r="I60" s="628"/>
      <c r="J60" s="606"/>
      <c r="K60" s="606"/>
      <c r="L60" s="607"/>
      <c r="M60" s="606"/>
    </row>
    <row r="61" spans="1:13" x14ac:dyDescent="0.2">
      <c r="A61" s="606"/>
      <c r="B61" s="606"/>
      <c r="C61" s="606"/>
      <c r="D61" s="606"/>
      <c r="E61" s="606"/>
      <c r="F61" s="606"/>
      <c r="G61" s="606"/>
      <c r="H61" s="607"/>
      <c r="I61" s="628"/>
      <c r="J61" s="606"/>
      <c r="K61" s="606"/>
      <c r="L61" s="607"/>
      <c r="M61" s="606"/>
    </row>
    <row r="62" spans="1:13" x14ac:dyDescent="0.2">
      <c r="A62" s="606"/>
      <c r="B62" s="606"/>
      <c r="C62" s="606"/>
      <c r="D62" s="606"/>
      <c r="E62" s="606"/>
      <c r="F62" s="606"/>
      <c r="G62" s="606"/>
      <c r="H62" s="607"/>
      <c r="I62" s="628"/>
      <c r="J62" s="606"/>
      <c r="K62" s="606"/>
      <c r="L62" s="607"/>
      <c r="M62" s="606"/>
    </row>
    <row r="63" spans="1:13" x14ac:dyDescent="0.2">
      <c r="A63" s="606"/>
      <c r="B63" s="606"/>
      <c r="C63" s="606"/>
      <c r="D63" s="606"/>
      <c r="E63" s="606"/>
      <c r="F63" s="606"/>
      <c r="G63" s="606"/>
      <c r="H63" s="607"/>
      <c r="I63" s="628"/>
      <c r="J63" s="606"/>
      <c r="K63" s="606"/>
      <c r="L63" s="607"/>
      <c r="M63" s="606"/>
    </row>
    <row r="64" spans="1:13" x14ac:dyDescent="0.2">
      <c r="A64" s="606"/>
      <c r="B64" s="606"/>
      <c r="C64" s="606"/>
      <c r="D64" s="606"/>
      <c r="E64" s="606"/>
      <c r="F64" s="606"/>
      <c r="G64" s="606"/>
      <c r="H64" s="607"/>
      <c r="I64" s="628"/>
      <c r="J64" s="606"/>
      <c r="K64" s="606"/>
      <c r="L64" s="607"/>
      <c r="M64" s="606"/>
    </row>
    <row r="65" spans="1:13" x14ac:dyDescent="0.2">
      <c r="A65" s="606"/>
      <c r="B65" s="606"/>
      <c r="C65" s="606"/>
      <c r="D65" s="606"/>
      <c r="E65" s="606"/>
      <c r="F65" s="606"/>
      <c r="G65" s="606"/>
      <c r="H65" s="607"/>
      <c r="I65" s="628"/>
      <c r="J65" s="606"/>
      <c r="K65" s="606"/>
      <c r="L65" s="607"/>
      <c r="M65" s="606"/>
    </row>
    <row r="66" spans="1:13" x14ac:dyDescent="0.2">
      <c r="A66" s="606"/>
      <c r="B66" s="606"/>
      <c r="C66" s="606"/>
      <c r="D66" s="606"/>
      <c r="E66" s="606"/>
      <c r="F66" s="606"/>
      <c r="G66" s="606"/>
      <c r="H66" s="607"/>
      <c r="I66" s="628"/>
      <c r="J66" s="606"/>
      <c r="K66" s="606"/>
      <c r="L66" s="607"/>
      <c r="M66" s="606"/>
    </row>
    <row r="67" spans="1:13" x14ac:dyDescent="0.2">
      <c r="A67" s="606"/>
      <c r="B67" s="606"/>
      <c r="C67" s="606"/>
      <c r="D67" s="606"/>
      <c r="E67" s="606"/>
      <c r="F67" s="606"/>
      <c r="G67" s="606"/>
      <c r="H67" s="607"/>
      <c r="I67" s="628"/>
      <c r="J67" s="606"/>
      <c r="K67" s="606"/>
      <c r="L67" s="607"/>
      <c r="M67" s="606"/>
    </row>
    <row r="68" spans="1:13" x14ac:dyDescent="0.2">
      <c r="A68" s="606"/>
      <c r="B68" s="606"/>
      <c r="C68" s="606"/>
      <c r="D68" s="606"/>
      <c r="E68" s="606"/>
      <c r="F68" s="606"/>
      <c r="G68" s="606"/>
      <c r="H68" s="607"/>
      <c r="I68" s="628"/>
      <c r="J68" s="606"/>
      <c r="K68" s="606"/>
      <c r="L68" s="607"/>
      <c r="M68" s="606"/>
    </row>
    <row r="69" spans="1:13" x14ac:dyDescent="0.2">
      <c r="A69" s="606"/>
      <c r="B69" s="606"/>
      <c r="C69" s="606"/>
      <c r="D69" s="606"/>
      <c r="E69" s="606"/>
      <c r="F69" s="606"/>
      <c r="G69" s="606"/>
      <c r="H69" s="607"/>
      <c r="I69" s="628"/>
      <c r="J69" s="606"/>
      <c r="K69" s="606"/>
      <c r="L69" s="607"/>
      <c r="M69" s="606"/>
    </row>
    <row r="70" spans="1:13" x14ac:dyDescent="0.2">
      <c r="A70" s="606"/>
      <c r="B70" s="606"/>
      <c r="C70" s="606"/>
      <c r="D70" s="606"/>
      <c r="E70" s="606"/>
      <c r="F70" s="606"/>
      <c r="G70" s="606"/>
      <c r="H70" s="607"/>
      <c r="I70" s="628"/>
      <c r="J70" s="606"/>
      <c r="K70" s="606"/>
      <c r="L70" s="607"/>
      <c r="M70" s="606"/>
    </row>
    <row r="71" spans="1:13" x14ac:dyDescent="0.2">
      <c r="A71" s="606"/>
      <c r="B71" s="606"/>
      <c r="C71" s="606"/>
      <c r="D71" s="606"/>
      <c r="E71" s="606"/>
      <c r="F71" s="606"/>
      <c r="G71" s="606"/>
      <c r="H71" s="607"/>
      <c r="I71" s="628"/>
      <c r="J71" s="606"/>
      <c r="K71" s="606"/>
      <c r="L71" s="607"/>
      <c r="M71" s="606"/>
    </row>
    <row r="72" spans="1:13" x14ac:dyDescent="0.2">
      <c r="A72" s="606"/>
      <c r="B72" s="606"/>
      <c r="C72" s="606"/>
      <c r="D72" s="606"/>
      <c r="E72" s="606"/>
      <c r="F72" s="606"/>
      <c r="G72" s="606"/>
      <c r="H72" s="607"/>
      <c r="I72" s="628"/>
      <c r="J72" s="606"/>
      <c r="K72" s="606"/>
      <c r="L72" s="607"/>
      <c r="M72" s="606"/>
    </row>
    <row r="73" spans="1:13" x14ac:dyDescent="0.2">
      <c r="A73" s="606"/>
      <c r="B73" s="606"/>
      <c r="C73" s="606"/>
      <c r="D73" s="606"/>
      <c r="E73" s="606"/>
      <c r="F73" s="606"/>
      <c r="G73" s="606"/>
      <c r="H73" s="607"/>
      <c r="I73" s="628"/>
      <c r="J73" s="606"/>
      <c r="K73" s="606"/>
      <c r="L73" s="607"/>
      <c r="M73" s="606"/>
    </row>
    <row r="74" spans="1:13" x14ac:dyDescent="0.2">
      <c r="A74" s="606"/>
      <c r="B74" s="606"/>
      <c r="C74" s="606"/>
      <c r="D74" s="606"/>
      <c r="E74" s="606"/>
      <c r="F74" s="606"/>
      <c r="G74" s="606"/>
      <c r="H74" s="607"/>
      <c r="I74" s="628"/>
      <c r="J74" s="606"/>
      <c r="K74" s="606"/>
      <c r="L74" s="607"/>
      <c r="M74" s="606"/>
    </row>
    <row r="75" spans="1:13" x14ac:dyDescent="0.2">
      <c r="A75" s="606"/>
      <c r="B75" s="606"/>
      <c r="C75" s="606"/>
      <c r="D75" s="606"/>
      <c r="E75" s="606"/>
      <c r="F75" s="606"/>
      <c r="G75" s="606"/>
      <c r="H75" s="607"/>
      <c r="I75" s="628"/>
      <c r="J75" s="606"/>
      <c r="K75" s="606"/>
      <c r="L75" s="607"/>
      <c r="M75" s="606"/>
    </row>
    <row r="76" spans="1:13" x14ac:dyDescent="0.2">
      <c r="A76" s="606"/>
      <c r="B76" s="606"/>
      <c r="C76" s="606"/>
      <c r="D76" s="606"/>
      <c r="E76" s="606"/>
      <c r="F76" s="606"/>
      <c r="G76" s="606"/>
      <c r="H76" s="607"/>
      <c r="I76" s="628"/>
      <c r="J76" s="606"/>
      <c r="K76" s="606"/>
      <c r="L76" s="607"/>
      <c r="M76" s="606"/>
    </row>
    <row r="77" spans="1:13" x14ac:dyDescent="0.2">
      <c r="A77" s="606"/>
      <c r="B77" s="606"/>
      <c r="C77" s="606"/>
      <c r="D77" s="606"/>
      <c r="E77" s="606"/>
      <c r="F77" s="606"/>
      <c r="G77" s="606"/>
      <c r="H77" s="607"/>
      <c r="I77" s="628"/>
      <c r="J77" s="606"/>
      <c r="K77" s="606"/>
      <c r="L77" s="607"/>
      <c r="M77" s="606"/>
    </row>
    <row r="78" spans="1:13" x14ac:dyDescent="0.2">
      <c r="A78" s="606"/>
      <c r="B78" s="606"/>
      <c r="C78" s="606"/>
      <c r="D78" s="606"/>
      <c r="E78" s="606"/>
      <c r="F78" s="606"/>
      <c r="G78" s="606"/>
      <c r="H78" s="607"/>
      <c r="I78" s="628"/>
      <c r="J78" s="606"/>
      <c r="K78" s="606"/>
      <c r="L78" s="607"/>
      <c r="M78" s="606"/>
    </row>
    <row r="79" spans="1:13" x14ac:dyDescent="0.2">
      <c r="A79" s="606"/>
      <c r="B79" s="606"/>
      <c r="C79" s="606"/>
      <c r="D79" s="606"/>
      <c r="E79" s="606"/>
      <c r="F79" s="606"/>
      <c r="G79" s="606"/>
      <c r="H79" s="607"/>
      <c r="I79" s="628"/>
      <c r="J79" s="606"/>
      <c r="K79" s="606"/>
      <c r="L79" s="607"/>
      <c r="M79" s="606"/>
    </row>
    <row r="80" spans="1:13" x14ac:dyDescent="0.2">
      <c r="A80" s="606"/>
      <c r="B80" s="606"/>
      <c r="C80" s="606"/>
      <c r="D80" s="606"/>
      <c r="E80" s="606"/>
      <c r="F80" s="606"/>
      <c r="G80" s="606"/>
      <c r="H80" s="607"/>
      <c r="I80" s="628"/>
      <c r="J80" s="606"/>
      <c r="K80" s="606"/>
      <c r="L80" s="607"/>
      <c r="M80" s="606"/>
    </row>
    <row r="81" spans="1:13" x14ac:dyDescent="0.2">
      <c r="A81" s="606"/>
      <c r="B81" s="606"/>
      <c r="C81" s="606"/>
      <c r="D81" s="606"/>
      <c r="E81" s="606"/>
      <c r="F81" s="606"/>
      <c r="G81" s="606"/>
      <c r="H81" s="607"/>
      <c r="I81" s="628"/>
      <c r="J81" s="606"/>
      <c r="K81" s="606"/>
      <c r="L81" s="607"/>
      <c r="M81" s="606"/>
    </row>
    <row r="82" spans="1:13" x14ac:dyDescent="0.2">
      <c r="A82" s="606"/>
      <c r="B82" s="606"/>
      <c r="C82" s="606"/>
      <c r="D82" s="606"/>
      <c r="E82" s="606"/>
      <c r="F82" s="606"/>
      <c r="G82" s="606"/>
      <c r="H82" s="607"/>
      <c r="I82" s="628"/>
      <c r="J82" s="606"/>
      <c r="K82" s="606"/>
      <c r="L82" s="607"/>
      <c r="M82" s="606"/>
    </row>
    <row r="83" spans="1:13" x14ac:dyDescent="0.2">
      <c r="A83" s="606"/>
      <c r="B83" s="606"/>
      <c r="C83" s="606"/>
      <c r="D83" s="606"/>
      <c r="E83" s="606"/>
      <c r="F83" s="606"/>
      <c r="G83" s="606"/>
      <c r="H83" s="607"/>
      <c r="I83" s="628"/>
      <c r="J83" s="606"/>
      <c r="K83" s="606"/>
      <c r="L83" s="607"/>
      <c r="M83" s="606"/>
    </row>
    <row r="84" spans="1:13" x14ac:dyDescent="0.2">
      <c r="A84" s="606"/>
      <c r="B84" s="606"/>
      <c r="C84" s="606"/>
      <c r="D84" s="606"/>
      <c r="E84" s="606"/>
      <c r="F84" s="606"/>
      <c r="G84" s="606"/>
      <c r="H84" s="607"/>
      <c r="I84" s="628"/>
      <c r="J84" s="606"/>
      <c r="K84" s="606"/>
      <c r="L84" s="607"/>
      <c r="M84" s="606"/>
    </row>
    <row r="85" spans="1:13" x14ac:dyDescent="0.2">
      <c r="A85" s="606"/>
      <c r="B85" s="606"/>
      <c r="C85" s="606"/>
      <c r="D85" s="606"/>
      <c r="E85" s="606"/>
      <c r="F85" s="606"/>
      <c r="G85" s="606"/>
      <c r="H85" s="607"/>
      <c r="I85" s="628"/>
      <c r="J85" s="606"/>
      <c r="K85" s="606"/>
      <c r="L85" s="607"/>
      <c r="M85" s="606"/>
    </row>
    <row r="86" spans="1:13" x14ac:dyDescent="0.2">
      <c r="A86" s="606"/>
      <c r="B86" s="606"/>
      <c r="C86" s="606"/>
      <c r="D86" s="606"/>
      <c r="E86" s="606"/>
      <c r="F86" s="606"/>
      <c r="G86" s="606"/>
      <c r="H86" s="607"/>
      <c r="I86" s="628"/>
      <c r="J86" s="606"/>
      <c r="K86" s="606"/>
      <c r="L86" s="607"/>
      <c r="M86" s="606"/>
    </row>
    <row r="87" spans="1:13" x14ac:dyDescent="0.2">
      <c r="A87" s="606"/>
      <c r="B87" s="606"/>
      <c r="C87" s="606"/>
      <c r="D87" s="606"/>
      <c r="E87" s="606"/>
      <c r="F87" s="606"/>
      <c r="G87" s="606"/>
      <c r="H87" s="607"/>
      <c r="I87" s="628"/>
      <c r="J87" s="606"/>
      <c r="K87" s="606"/>
      <c r="L87" s="607"/>
      <c r="M87" s="606"/>
    </row>
    <row r="88" spans="1:13" x14ac:dyDescent="0.2">
      <c r="A88" s="606"/>
      <c r="B88" s="606"/>
      <c r="C88" s="606"/>
      <c r="D88" s="606"/>
      <c r="E88" s="606"/>
      <c r="F88" s="606"/>
      <c r="G88" s="606"/>
      <c r="H88" s="607"/>
      <c r="I88" s="628"/>
      <c r="J88" s="606"/>
      <c r="K88" s="606"/>
      <c r="L88" s="607"/>
      <c r="M88" s="606"/>
    </row>
    <row r="89" spans="1:13" x14ac:dyDescent="0.2">
      <c r="A89" s="606"/>
      <c r="B89" s="606"/>
      <c r="C89" s="606"/>
      <c r="D89" s="606"/>
      <c r="E89" s="606"/>
      <c r="F89" s="606"/>
      <c r="G89" s="606"/>
      <c r="H89" s="607"/>
      <c r="I89" s="628"/>
      <c r="J89" s="606"/>
      <c r="K89" s="606"/>
      <c r="L89" s="607"/>
      <c r="M89" s="606"/>
    </row>
    <row r="90" spans="1:13" x14ac:dyDescent="0.2">
      <c r="A90" s="606"/>
      <c r="B90" s="606"/>
      <c r="C90" s="606"/>
      <c r="D90" s="606"/>
      <c r="E90" s="606"/>
      <c r="F90" s="606"/>
      <c r="G90" s="606"/>
      <c r="H90" s="607"/>
      <c r="I90" s="628"/>
      <c r="J90" s="606"/>
      <c r="K90" s="606"/>
      <c r="L90" s="607"/>
      <c r="M90" s="606"/>
    </row>
    <row r="91" spans="1:13" x14ac:dyDescent="0.2">
      <c r="A91" s="606"/>
      <c r="B91" s="606"/>
      <c r="C91" s="606"/>
      <c r="D91" s="606"/>
      <c r="E91" s="606"/>
      <c r="F91" s="606"/>
      <c r="G91" s="606"/>
      <c r="H91" s="607"/>
      <c r="I91" s="628"/>
      <c r="J91" s="606"/>
      <c r="K91" s="606"/>
      <c r="L91" s="607"/>
      <c r="M91" s="606"/>
    </row>
    <row r="92" spans="1:13" x14ac:dyDescent="0.2">
      <c r="A92" s="606"/>
      <c r="B92" s="606"/>
      <c r="C92" s="606"/>
      <c r="D92" s="606"/>
      <c r="E92" s="606"/>
      <c r="F92" s="606"/>
      <c r="G92" s="606"/>
      <c r="H92" s="607"/>
      <c r="I92" s="628"/>
      <c r="J92" s="606"/>
      <c r="K92" s="606"/>
      <c r="L92" s="607"/>
      <c r="M92" s="606"/>
    </row>
    <row r="93" spans="1:13" x14ac:dyDescent="0.2">
      <c r="A93" s="606"/>
      <c r="B93" s="606"/>
      <c r="C93" s="606"/>
      <c r="D93" s="606"/>
      <c r="E93" s="606"/>
      <c r="F93" s="606"/>
      <c r="G93" s="606"/>
      <c r="H93" s="607"/>
      <c r="I93" s="628"/>
      <c r="J93" s="606"/>
      <c r="K93" s="606"/>
      <c r="L93" s="607"/>
      <c r="M93" s="606"/>
    </row>
    <row r="94" spans="1:13" x14ac:dyDescent="0.2">
      <c r="A94" s="606"/>
      <c r="B94" s="606"/>
      <c r="C94" s="606"/>
      <c r="D94" s="606"/>
      <c r="E94" s="606"/>
      <c r="F94" s="606"/>
      <c r="G94" s="606"/>
      <c r="H94" s="607"/>
      <c r="I94" s="628"/>
      <c r="J94" s="606"/>
      <c r="K94" s="606"/>
      <c r="L94" s="607"/>
      <c r="M94" s="606"/>
    </row>
    <row r="95" spans="1:13" x14ac:dyDescent="0.2">
      <c r="A95" s="606"/>
      <c r="B95" s="606"/>
      <c r="C95" s="606"/>
      <c r="D95" s="606"/>
      <c r="E95" s="606"/>
      <c r="F95" s="606"/>
      <c r="G95" s="606"/>
      <c r="H95" s="607"/>
      <c r="I95" s="628"/>
      <c r="J95" s="606"/>
      <c r="K95" s="606"/>
      <c r="L95" s="607"/>
      <c r="M95" s="606"/>
    </row>
    <row r="96" spans="1:13" x14ac:dyDescent="0.2">
      <c r="A96" s="606"/>
      <c r="B96" s="606"/>
      <c r="C96" s="606"/>
      <c r="D96" s="606"/>
      <c r="E96" s="606"/>
      <c r="F96" s="606"/>
      <c r="G96" s="606"/>
      <c r="H96" s="607"/>
      <c r="I96" s="628"/>
      <c r="J96" s="606"/>
      <c r="K96" s="606"/>
      <c r="L96" s="607"/>
      <c r="M96" s="606"/>
    </row>
    <row r="97" spans="1:13" x14ac:dyDescent="0.2">
      <c r="A97" s="606"/>
      <c r="B97" s="606"/>
      <c r="C97" s="606"/>
      <c r="D97" s="606"/>
      <c r="E97" s="606"/>
      <c r="F97" s="606"/>
      <c r="G97" s="606"/>
      <c r="H97" s="607"/>
      <c r="I97" s="628"/>
      <c r="J97" s="606"/>
      <c r="K97" s="606"/>
      <c r="L97" s="607"/>
      <c r="M97" s="606"/>
    </row>
    <row r="98" spans="1:13" x14ac:dyDescent="0.2">
      <c r="A98" s="606"/>
      <c r="B98" s="606"/>
      <c r="C98" s="606"/>
      <c r="D98" s="606"/>
      <c r="E98" s="606"/>
      <c r="F98" s="606"/>
      <c r="G98" s="606"/>
      <c r="H98" s="607"/>
      <c r="I98" s="628"/>
      <c r="J98" s="606"/>
      <c r="K98" s="606"/>
      <c r="L98" s="607"/>
      <c r="M98" s="606"/>
    </row>
    <row r="99" spans="1:13" x14ac:dyDescent="0.2">
      <c r="A99" s="606"/>
      <c r="B99" s="606"/>
      <c r="C99" s="606"/>
      <c r="D99" s="606"/>
      <c r="E99" s="606"/>
      <c r="F99" s="606"/>
      <c r="G99" s="606"/>
      <c r="H99" s="607"/>
      <c r="I99" s="628"/>
      <c r="J99" s="606"/>
      <c r="K99" s="606"/>
      <c r="L99" s="607"/>
      <c r="M99" s="606"/>
    </row>
    <row r="100" spans="1:13" x14ac:dyDescent="0.2">
      <c r="A100" s="606"/>
      <c r="B100" s="606"/>
      <c r="C100" s="606"/>
      <c r="D100" s="606"/>
      <c r="E100" s="606"/>
      <c r="F100" s="606"/>
      <c r="G100" s="606"/>
      <c r="H100" s="607"/>
      <c r="I100" s="628"/>
      <c r="J100" s="606"/>
      <c r="K100" s="606"/>
      <c r="L100" s="607"/>
      <c r="M100" s="606"/>
    </row>
    <row r="101" spans="1:13" x14ac:dyDescent="0.2">
      <c r="A101" s="606"/>
      <c r="B101" s="606"/>
      <c r="C101" s="606"/>
      <c r="D101" s="606"/>
      <c r="E101" s="606"/>
      <c r="F101" s="606"/>
      <c r="G101" s="606"/>
      <c r="H101" s="607"/>
      <c r="I101" s="628"/>
      <c r="J101" s="606"/>
      <c r="K101" s="606"/>
      <c r="L101" s="607"/>
      <c r="M101" s="606"/>
    </row>
    <row r="102" spans="1:13" x14ac:dyDescent="0.2">
      <c r="A102" s="606"/>
      <c r="B102" s="606"/>
      <c r="C102" s="606"/>
      <c r="D102" s="606"/>
      <c r="E102" s="606"/>
      <c r="F102" s="606"/>
      <c r="G102" s="606"/>
      <c r="H102" s="607"/>
      <c r="I102" s="628"/>
      <c r="J102" s="606"/>
      <c r="K102" s="606"/>
      <c r="L102" s="607"/>
      <c r="M102" s="606"/>
    </row>
    <row r="103" spans="1:13" x14ac:dyDescent="0.2">
      <c r="A103" s="606"/>
      <c r="B103" s="606"/>
      <c r="C103" s="606"/>
      <c r="D103" s="606"/>
      <c r="E103" s="606"/>
      <c r="F103" s="606"/>
      <c r="G103" s="606"/>
      <c r="H103" s="607"/>
      <c r="I103" s="628"/>
      <c r="J103" s="606"/>
      <c r="K103" s="606"/>
      <c r="L103" s="607"/>
      <c r="M103" s="606"/>
    </row>
    <row r="104" spans="1:13" x14ac:dyDescent="0.2">
      <c r="A104" s="606"/>
      <c r="B104" s="606"/>
      <c r="C104" s="606"/>
      <c r="D104" s="606"/>
      <c r="E104" s="606"/>
      <c r="F104" s="606"/>
      <c r="G104" s="606"/>
      <c r="H104" s="607"/>
      <c r="I104" s="628"/>
      <c r="J104" s="606"/>
      <c r="K104" s="606"/>
      <c r="L104" s="607"/>
      <c r="M104" s="606"/>
    </row>
    <row r="105" spans="1:13" x14ac:dyDescent="0.2">
      <c r="A105" s="606"/>
      <c r="B105" s="606"/>
      <c r="C105" s="606"/>
      <c r="D105" s="606"/>
      <c r="E105" s="606"/>
      <c r="F105" s="606"/>
      <c r="G105" s="606"/>
      <c r="H105" s="607"/>
      <c r="I105" s="628"/>
      <c r="J105" s="606"/>
      <c r="K105" s="606"/>
      <c r="L105" s="607"/>
      <c r="M105" s="606"/>
    </row>
    <row r="106" spans="1:13" x14ac:dyDescent="0.2">
      <c r="A106" s="606"/>
      <c r="B106" s="606"/>
      <c r="C106" s="606"/>
      <c r="D106" s="606"/>
      <c r="E106" s="606"/>
      <c r="F106" s="606"/>
      <c r="G106" s="606"/>
      <c r="H106" s="607"/>
      <c r="I106" s="628"/>
      <c r="J106" s="606"/>
      <c r="K106" s="606"/>
      <c r="L106" s="607"/>
      <c r="M106" s="606"/>
    </row>
    <row r="107" spans="1:13" x14ac:dyDescent="0.2">
      <c r="A107" s="606"/>
      <c r="B107" s="606"/>
      <c r="C107" s="606"/>
      <c r="D107" s="606"/>
      <c r="E107" s="606"/>
      <c r="F107" s="606"/>
      <c r="G107" s="606"/>
      <c r="H107" s="607"/>
      <c r="I107" s="628"/>
      <c r="J107" s="606"/>
      <c r="K107" s="606"/>
      <c r="L107" s="607"/>
      <c r="M107" s="606"/>
    </row>
    <row r="108" spans="1:13" x14ac:dyDescent="0.2">
      <c r="A108" s="606"/>
      <c r="B108" s="606"/>
      <c r="C108" s="606"/>
      <c r="D108" s="606"/>
      <c r="E108" s="606"/>
      <c r="F108" s="606"/>
      <c r="G108" s="606"/>
      <c r="H108" s="607"/>
      <c r="I108" s="628"/>
      <c r="J108" s="606"/>
      <c r="K108" s="606"/>
      <c r="L108" s="607"/>
      <c r="M108" s="606"/>
    </row>
    <row r="109" spans="1:13" x14ac:dyDescent="0.2">
      <c r="A109" s="606"/>
      <c r="B109" s="606"/>
      <c r="C109" s="606"/>
      <c r="D109" s="606"/>
      <c r="E109" s="606"/>
      <c r="F109" s="606"/>
      <c r="G109" s="606"/>
      <c r="H109" s="607"/>
      <c r="I109" s="628"/>
      <c r="J109" s="606"/>
      <c r="K109" s="606"/>
      <c r="L109" s="607"/>
      <c r="M109" s="606"/>
    </row>
    <row r="110" spans="1:13" x14ac:dyDescent="0.2">
      <c r="A110" s="606"/>
      <c r="B110" s="606"/>
      <c r="C110" s="606"/>
      <c r="D110" s="606"/>
      <c r="E110" s="606"/>
      <c r="F110" s="606"/>
      <c r="G110" s="606"/>
      <c r="H110" s="607"/>
      <c r="I110" s="628"/>
      <c r="J110" s="606"/>
      <c r="K110" s="606"/>
      <c r="L110" s="607"/>
      <c r="M110" s="606"/>
    </row>
    <row r="111" spans="1:13" x14ac:dyDescent="0.2">
      <c r="A111" s="606"/>
      <c r="B111" s="606"/>
      <c r="C111" s="606"/>
      <c r="D111" s="606"/>
      <c r="E111" s="606"/>
      <c r="F111" s="606"/>
      <c r="G111" s="606"/>
      <c r="H111" s="607"/>
      <c r="I111" s="628"/>
      <c r="J111" s="606"/>
      <c r="K111" s="606"/>
      <c r="L111" s="607"/>
      <c r="M111" s="606"/>
    </row>
    <row r="112" spans="1:13" x14ac:dyDescent="0.2">
      <c r="A112" s="606"/>
      <c r="B112" s="606"/>
      <c r="C112" s="606"/>
      <c r="D112" s="606"/>
      <c r="E112" s="606"/>
      <c r="F112" s="606"/>
      <c r="G112" s="606"/>
      <c r="H112" s="607"/>
      <c r="I112" s="628"/>
      <c r="J112" s="606"/>
      <c r="K112" s="606"/>
      <c r="L112" s="607"/>
      <c r="M112" s="606"/>
    </row>
    <row r="113" spans="1:13" x14ac:dyDescent="0.2">
      <c r="A113" s="606"/>
      <c r="B113" s="606"/>
      <c r="C113" s="606"/>
      <c r="D113" s="606"/>
      <c r="E113" s="606"/>
      <c r="F113" s="606"/>
      <c r="G113" s="606"/>
      <c r="H113" s="607"/>
      <c r="I113" s="628"/>
      <c r="J113" s="606"/>
      <c r="K113" s="606"/>
      <c r="L113" s="607"/>
      <c r="M113" s="606"/>
    </row>
    <row r="114" spans="1:13" x14ac:dyDescent="0.2">
      <c r="A114" s="606"/>
      <c r="B114" s="606"/>
      <c r="C114" s="606"/>
      <c r="D114" s="606"/>
      <c r="E114" s="606"/>
      <c r="F114" s="606"/>
      <c r="G114" s="606"/>
      <c r="H114" s="607"/>
      <c r="I114" s="628"/>
      <c r="J114" s="606"/>
      <c r="K114" s="606"/>
      <c r="L114" s="607"/>
      <c r="M114" s="606"/>
    </row>
    <row r="115" spans="1:13" x14ac:dyDescent="0.2">
      <c r="A115" s="606"/>
      <c r="B115" s="606"/>
      <c r="C115" s="606"/>
      <c r="D115" s="606"/>
      <c r="E115" s="606"/>
      <c r="F115" s="606"/>
      <c r="G115" s="606"/>
      <c r="H115" s="607"/>
      <c r="I115" s="628"/>
      <c r="J115" s="606"/>
      <c r="K115" s="606"/>
      <c r="L115" s="607"/>
      <c r="M115" s="606"/>
    </row>
    <row r="116" spans="1:13" x14ac:dyDescent="0.2">
      <c r="A116" s="606"/>
      <c r="B116" s="606"/>
      <c r="C116" s="606"/>
      <c r="D116" s="606"/>
      <c r="E116" s="606"/>
      <c r="F116" s="606"/>
      <c r="G116" s="606"/>
      <c r="H116" s="607"/>
      <c r="I116" s="628"/>
      <c r="J116" s="606"/>
      <c r="K116" s="606"/>
      <c r="L116" s="607"/>
      <c r="M116" s="606"/>
    </row>
    <row r="117" spans="1:13" x14ac:dyDescent="0.2">
      <c r="A117" s="606"/>
      <c r="B117" s="606"/>
      <c r="C117" s="606"/>
      <c r="D117" s="606"/>
      <c r="E117" s="606"/>
      <c r="F117" s="606"/>
      <c r="G117" s="606"/>
      <c r="H117" s="607"/>
      <c r="I117" s="628"/>
      <c r="J117" s="606"/>
      <c r="K117" s="606"/>
      <c r="L117" s="607"/>
      <c r="M117" s="606"/>
    </row>
    <row r="118" spans="1:13" x14ac:dyDescent="0.2">
      <c r="A118" s="606"/>
      <c r="B118" s="606"/>
      <c r="C118" s="606"/>
      <c r="D118" s="606"/>
      <c r="E118" s="606"/>
      <c r="F118" s="606"/>
      <c r="G118" s="606"/>
      <c r="H118" s="607"/>
      <c r="I118" s="628"/>
      <c r="J118" s="606"/>
      <c r="K118" s="606"/>
      <c r="L118" s="607"/>
      <c r="M118" s="606"/>
    </row>
    <row r="119" spans="1:13" x14ac:dyDescent="0.2">
      <c r="A119" s="606"/>
      <c r="B119" s="606"/>
      <c r="C119" s="606"/>
      <c r="D119" s="606"/>
      <c r="E119" s="606"/>
      <c r="F119" s="606"/>
      <c r="G119" s="606"/>
      <c r="H119" s="607"/>
      <c r="I119" s="628"/>
      <c r="J119" s="606"/>
      <c r="K119" s="606"/>
      <c r="L119" s="607"/>
      <c r="M119" s="606"/>
    </row>
    <row r="120" spans="1:13" x14ac:dyDescent="0.2">
      <c r="A120" s="606"/>
      <c r="B120" s="606"/>
      <c r="C120" s="606"/>
      <c r="D120" s="606"/>
      <c r="E120" s="606"/>
      <c r="F120" s="606"/>
      <c r="G120" s="606"/>
      <c r="H120" s="607"/>
      <c r="I120" s="628"/>
      <c r="J120" s="606"/>
      <c r="K120" s="606"/>
      <c r="L120" s="607"/>
      <c r="M120" s="606"/>
    </row>
    <row r="121" spans="1:13" x14ac:dyDescent="0.2">
      <c r="A121" s="606"/>
      <c r="B121" s="606"/>
      <c r="C121" s="606"/>
      <c r="D121" s="606"/>
      <c r="E121" s="606"/>
      <c r="F121" s="606"/>
      <c r="G121" s="606"/>
      <c r="H121" s="607"/>
      <c r="I121" s="628"/>
      <c r="J121" s="606"/>
      <c r="K121" s="606"/>
      <c r="L121" s="607"/>
      <c r="M121" s="606"/>
    </row>
    <row r="122" spans="1:13" x14ac:dyDescent="0.2">
      <c r="A122" s="606"/>
      <c r="B122" s="606"/>
      <c r="C122" s="606"/>
      <c r="D122" s="606"/>
      <c r="E122" s="606"/>
      <c r="F122" s="606"/>
      <c r="G122" s="606"/>
      <c r="H122" s="607"/>
      <c r="I122" s="628"/>
      <c r="J122" s="606"/>
      <c r="K122" s="606"/>
      <c r="L122" s="607"/>
      <c r="M122" s="606"/>
    </row>
    <row r="123" spans="1:13" x14ac:dyDescent="0.2">
      <c r="A123" s="606"/>
      <c r="B123" s="606"/>
      <c r="C123" s="606"/>
      <c r="D123" s="606"/>
      <c r="E123" s="606"/>
      <c r="F123" s="606"/>
      <c r="G123" s="606"/>
      <c r="H123" s="607"/>
      <c r="I123" s="628"/>
      <c r="J123" s="606"/>
      <c r="K123" s="606"/>
      <c r="L123" s="607"/>
      <c r="M123" s="606"/>
    </row>
    <row r="124" spans="1:13" x14ac:dyDescent="0.2">
      <c r="A124" s="606"/>
      <c r="B124" s="606"/>
      <c r="C124" s="606"/>
      <c r="D124" s="606"/>
      <c r="E124" s="606"/>
      <c r="F124" s="606"/>
      <c r="G124" s="606"/>
      <c r="H124" s="607"/>
      <c r="I124" s="628"/>
      <c r="J124" s="606"/>
      <c r="K124" s="606"/>
      <c r="L124" s="607"/>
      <c r="M124" s="606"/>
    </row>
    <row r="125" spans="1:13" x14ac:dyDescent="0.2">
      <c r="A125" s="606"/>
      <c r="B125" s="606"/>
      <c r="C125" s="606"/>
      <c r="D125" s="606"/>
      <c r="E125" s="606"/>
      <c r="F125" s="606"/>
      <c r="G125" s="606"/>
      <c r="H125" s="607"/>
      <c r="I125" s="628"/>
      <c r="J125" s="606"/>
      <c r="K125" s="606"/>
      <c r="L125" s="607"/>
      <c r="M125" s="606"/>
    </row>
    <row r="126" spans="1:13" x14ac:dyDescent="0.2">
      <c r="A126" s="606"/>
      <c r="B126" s="606"/>
      <c r="C126" s="606"/>
      <c r="D126" s="606"/>
      <c r="E126" s="606"/>
      <c r="F126" s="606"/>
      <c r="G126" s="606"/>
      <c r="H126" s="607"/>
      <c r="I126" s="628"/>
      <c r="J126" s="606"/>
      <c r="K126" s="606"/>
      <c r="L126" s="607"/>
      <c r="M126" s="606"/>
    </row>
    <row r="127" spans="1:13" x14ac:dyDescent="0.2">
      <c r="A127" s="606"/>
      <c r="B127" s="606"/>
      <c r="C127" s="606"/>
      <c r="D127" s="606"/>
      <c r="E127" s="606"/>
      <c r="F127" s="606"/>
      <c r="G127" s="606"/>
      <c r="H127" s="607"/>
      <c r="I127" s="628"/>
      <c r="J127" s="606"/>
      <c r="K127" s="606"/>
      <c r="L127" s="607"/>
      <c r="M127" s="606"/>
    </row>
    <row r="128" spans="1:13" x14ac:dyDescent="0.2">
      <c r="A128" s="606"/>
      <c r="B128" s="606"/>
      <c r="C128" s="606"/>
      <c r="D128" s="606"/>
      <c r="E128" s="606"/>
      <c r="F128" s="606"/>
      <c r="G128" s="606"/>
      <c r="H128" s="607"/>
      <c r="I128" s="628"/>
      <c r="J128" s="606"/>
      <c r="K128" s="606"/>
      <c r="L128" s="607"/>
      <c r="M128" s="606"/>
    </row>
    <row r="129" spans="1:13" x14ac:dyDescent="0.2">
      <c r="A129" s="606"/>
      <c r="B129" s="606"/>
      <c r="C129" s="606"/>
      <c r="D129" s="606"/>
      <c r="E129" s="606"/>
      <c r="F129" s="606"/>
      <c r="G129" s="606"/>
      <c r="H129" s="607"/>
      <c r="I129" s="628"/>
      <c r="J129" s="606"/>
      <c r="K129" s="606"/>
      <c r="L129" s="607"/>
      <c r="M129" s="606"/>
    </row>
    <row r="130" spans="1:13" x14ac:dyDescent="0.2">
      <c r="A130" s="606"/>
      <c r="B130" s="606"/>
      <c r="C130" s="606"/>
      <c r="D130" s="606"/>
      <c r="E130" s="606"/>
      <c r="F130" s="606"/>
      <c r="G130" s="606"/>
      <c r="H130" s="607"/>
      <c r="I130" s="628"/>
      <c r="J130" s="606"/>
      <c r="K130" s="606"/>
      <c r="L130" s="607"/>
      <c r="M130" s="606"/>
    </row>
    <row r="131" spans="1:13" x14ac:dyDescent="0.2">
      <c r="A131" s="606"/>
      <c r="B131" s="606"/>
      <c r="C131" s="606"/>
      <c r="D131" s="606"/>
      <c r="E131" s="606"/>
      <c r="F131" s="606"/>
      <c r="G131" s="606"/>
      <c r="H131" s="607"/>
      <c r="I131" s="628"/>
      <c r="J131" s="606"/>
      <c r="K131" s="606"/>
      <c r="L131" s="607"/>
      <c r="M131" s="606"/>
    </row>
    <row r="132" spans="1:13" x14ac:dyDescent="0.2">
      <c r="A132" s="606"/>
      <c r="B132" s="606"/>
      <c r="C132" s="606"/>
      <c r="D132" s="606"/>
      <c r="E132" s="606"/>
      <c r="F132" s="606"/>
      <c r="G132" s="606"/>
      <c r="H132" s="607"/>
      <c r="I132" s="628"/>
      <c r="J132" s="606"/>
      <c r="K132" s="606"/>
      <c r="L132" s="607"/>
      <c r="M132" s="606"/>
    </row>
    <row r="133" spans="1:13" x14ac:dyDescent="0.2">
      <c r="A133" s="606"/>
      <c r="B133" s="606"/>
      <c r="C133" s="606"/>
      <c r="D133" s="606"/>
      <c r="E133" s="606"/>
      <c r="F133" s="606"/>
      <c r="G133" s="606"/>
      <c r="H133" s="607"/>
      <c r="I133" s="628"/>
      <c r="J133" s="606"/>
      <c r="K133" s="606"/>
      <c r="L133" s="607"/>
      <c r="M133" s="606"/>
    </row>
    <row r="134" spans="1:13" x14ac:dyDescent="0.2">
      <c r="A134" s="606"/>
      <c r="B134" s="606"/>
      <c r="C134" s="606"/>
      <c r="D134" s="606"/>
      <c r="E134" s="606"/>
      <c r="F134" s="606"/>
      <c r="G134" s="606"/>
      <c r="H134" s="607"/>
      <c r="I134" s="628"/>
      <c r="J134" s="606"/>
      <c r="K134" s="606"/>
      <c r="L134" s="607"/>
      <c r="M134" s="606"/>
    </row>
    <row r="135" spans="1:13" x14ac:dyDescent="0.2">
      <c r="A135" s="606"/>
      <c r="B135" s="606"/>
      <c r="C135" s="606"/>
      <c r="D135" s="606"/>
      <c r="E135" s="606"/>
      <c r="F135" s="606"/>
      <c r="G135" s="606"/>
      <c r="H135" s="607"/>
      <c r="I135" s="628"/>
      <c r="J135" s="606"/>
      <c r="K135" s="606"/>
      <c r="L135" s="607"/>
      <c r="M135" s="606"/>
    </row>
    <row r="136" spans="1:13" x14ac:dyDescent="0.2">
      <c r="A136" s="606"/>
      <c r="B136" s="606"/>
      <c r="C136" s="606"/>
      <c r="D136" s="606"/>
      <c r="E136" s="606"/>
      <c r="F136" s="606"/>
      <c r="G136" s="606"/>
      <c r="H136" s="607"/>
      <c r="I136" s="628"/>
      <c r="J136" s="606"/>
      <c r="K136" s="606"/>
      <c r="L136" s="607"/>
      <c r="M136" s="606"/>
    </row>
    <row r="137" spans="1:13" x14ac:dyDescent="0.2">
      <c r="A137" s="606"/>
      <c r="B137" s="606"/>
      <c r="C137" s="606"/>
      <c r="D137" s="606"/>
      <c r="E137" s="606"/>
      <c r="F137" s="606"/>
      <c r="G137" s="606"/>
      <c r="H137" s="607"/>
      <c r="I137" s="628"/>
      <c r="J137" s="606"/>
      <c r="K137" s="606"/>
      <c r="L137" s="607"/>
      <c r="M137" s="606"/>
    </row>
    <row r="138" spans="1:13" x14ac:dyDescent="0.2">
      <c r="A138" s="606"/>
      <c r="B138" s="606"/>
      <c r="C138" s="606"/>
      <c r="D138" s="606"/>
      <c r="E138" s="606"/>
      <c r="F138" s="606"/>
      <c r="G138" s="606"/>
      <c r="H138" s="607"/>
      <c r="I138" s="628"/>
      <c r="J138" s="606"/>
      <c r="K138" s="606"/>
      <c r="L138" s="607"/>
      <c r="M138" s="606"/>
    </row>
    <row r="139" spans="1:13" x14ac:dyDescent="0.2">
      <c r="A139" s="606"/>
      <c r="B139" s="606"/>
      <c r="C139" s="606"/>
      <c r="D139" s="606"/>
      <c r="E139" s="606"/>
      <c r="F139" s="606"/>
      <c r="G139" s="606"/>
      <c r="H139" s="607"/>
      <c r="I139" s="628"/>
      <c r="J139" s="606"/>
      <c r="K139" s="606"/>
      <c r="L139" s="607"/>
      <c r="M139" s="606"/>
    </row>
    <row r="140" spans="1:13" x14ac:dyDescent="0.2">
      <c r="A140" s="606"/>
      <c r="B140" s="606"/>
      <c r="C140" s="606"/>
      <c r="D140" s="606"/>
      <c r="E140" s="606"/>
      <c r="F140" s="606"/>
      <c r="G140" s="606"/>
      <c r="H140" s="607"/>
      <c r="I140" s="628"/>
      <c r="J140" s="606"/>
      <c r="K140" s="606"/>
      <c r="L140" s="607"/>
      <c r="M140" s="606"/>
    </row>
    <row r="141" spans="1:13" x14ac:dyDescent="0.2">
      <c r="A141" s="606"/>
      <c r="B141" s="606"/>
      <c r="C141" s="606"/>
      <c r="D141" s="606"/>
      <c r="E141" s="606"/>
      <c r="F141" s="606"/>
      <c r="G141" s="606"/>
      <c r="H141" s="607"/>
      <c r="I141" s="628"/>
      <c r="J141" s="606"/>
      <c r="K141" s="606"/>
      <c r="L141" s="607"/>
      <c r="M141" s="606"/>
    </row>
    <row r="142" spans="1:13" x14ac:dyDescent="0.2">
      <c r="A142" s="606"/>
      <c r="B142" s="606"/>
      <c r="C142" s="606"/>
      <c r="D142" s="606"/>
      <c r="E142" s="606"/>
      <c r="F142" s="606"/>
      <c r="G142" s="606"/>
      <c r="H142" s="607"/>
      <c r="I142" s="628"/>
      <c r="J142" s="606"/>
      <c r="K142" s="606"/>
      <c r="L142" s="607"/>
      <c r="M142" s="606"/>
    </row>
    <row r="143" spans="1:13" x14ac:dyDescent="0.2">
      <c r="A143" s="606"/>
      <c r="B143" s="606"/>
      <c r="C143" s="606"/>
      <c r="D143" s="606"/>
      <c r="E143" s="606"/>
      <c r="F143" s="606"/>
      <c r="G143" s="606"/>
      <c r="H143" s="607"/>
      <c r="I143" s="628"/>
      <c r="J143" s="606"/>
      <c r="K143" s="606"/>
      <c r="L143" s="607"/>
      <c r="M143" s="606"/>
    </row>
    <row r="144" spans="1:13" x14ac:dyDescent="0.2">
      <c r="A144" s="606"/>
      <c r="B144" s="606"/>
      <c r="C144" s="606"/>
      <c r="D144" s="606"/>
      <c r="E144" s="606"/>
      <c r="F144" s="606"/>
      <c r="G144" s="606"/>
      <c r="H144" s="607"/>
      <c r="I144" s="628"/>
      <c r="J144" s="606"/>
      <c r="K144" s="606"/>
      <c r="L144" s="607"/>
      <c r="M144" s="606"/>
    </row>
    <row r="145" spans="1:13" x14ac:dyDescent="0.2">
      <c r="A145" s="606"/>
      <c r="B145" s="606"/>
      <c r="C145" s="606"/>
      <c r="D145" s="606"/>
      <c r="E145" s="606"/>
      <c r="F145" s="606"/>
      <c r="G145" s="606"/>
      <c r="H145" s="607"/>
      <c r="I145" s="628"/>
      <c r="J145" s="606"/>
      <c r="K145" s="606"/>
      <c r="L145" s="607"/>
      <c r="M145" s="606"/>
    </row>
    <row r="146" spans="1:13" x14ac:dyDescent="0.2">
      <c r="A146" s="606"/>
      <c r="B146" s="606"/>
      <c r="C146" s="606"/>
      <c r="D146" s="606"/>
      <c r="E146" s="606"/>
      <c r="F146" s="606"/>
      <c r="G146" s="606"/>
      <c r="H146" s="607"/>
      <c r="I146" s="628"/>
      <c r="J146" s="606"/>
      <c r="K146" s="606"/>
      <c r="L146" s="607"/>
      <c r="M146" s="606"/>
    </row>
    <row r="147" spans="1:13" x14ac:dyDescent="0.2">
      <c r="A147" s="606"/>
      <c r="B147" s="606"/>
      <c r="C147" s="606"/>
      <c r="D147" s="606"/>
      <c r="E147" s="606"/>
      <c r="F147" s="606"/>
      <c r="G147" s="606"/>
      <c r="H147" s="607"/>
      <c r="I147" s="628"/>
      <c r="J147" s="606"/>
      <c r="K147" s="606"/>
      <c r="L147" s="607"/>
      <c r="M147" s="606"/>
    </row>
    <row r="148" spans="1:13" x14ac:dyDescent="0.2">
      <c r="A148" s="606"/>
      <c r="B148" s="606"/>
      <c r="C148" s="606"/>
      <c r="D148" s="606"/>
      <c r="E148" s="606"/>
      <c r="F148" s="606"/>
      <c r="G148" s="606"/>
      <c r="H148" s="607"/>
      <c r="I148" s="628"/>
      <c r="J148" s="606"/>
      <c r="K148" s="606"/>
      <c r="L148" s="607"/>
      <c r="M148" s="606"/>
    </row>
    <row r="149" spans="1:13" x14ac:dyDescent="0.2">
      <c r="A149" s="606"/>
      <c r="B149" s="606"/>
      <c r="C149" s="606"/>
      <c r="D149" s="606"/>
      <c r="E149" s="606"/>
      <c r="F149" s="606"/>
      <c r="G149" s="606"/>
      <c r="H149" s="607"/>
      <c r="I149" s="628"/>
      <c r="J149" s="606"/>
      <c r="K149" s="606"/>
      <c r="L149" s="607"/>
      <c r="M149" s="606"/>
    </row>
    <row r="150" spans="1:13" x14ac:dyDescent="0.2">
      <c r="A150" s="606"/>
      <c r="B150" s="606"/>
      <c r="C150" s="606"/>
      <c r="D150" s="606"/>
      <c r="E150" s="606"/>
      <c r="F150" s="606"/>
      <c r="G150" s="606"/>
      <c r="H150" s="607"/>
      <c r="I150" s="628"/>
      <c r="J150" s="606"/>
      <c r="K150" s="606"/>
      <c r="L150" s="607"/>
      <c r="M150" s="606"/>
    </row>
    <row r="151" spans="1:13" x14ac:dyDescent="0.2">
      <c r="A151" s="606"/>
      <c r="B151" s="606"/>
      <c r="C151" s="606"/>
      <c r="D151" s="606"/>
      <c r="E151" s="606"/>
      <c r="F151" s="606"/>
      <c r="G151" s="606"/>
      <c r="H151" s="607"/>
      <c r="I151" s="628"/>
      <c r="J151" s="606"/>
      <c r="K151" s="606"/>
      <c r="L151" s="607"/>
      <c r="M151" s="606"/>
    </row>
    <row r="152" spans="1:13" x14ac:dyDescent="0.2">
      <c r="A152" s="606"/>
      <c r="B152" s="606"/>
      <c r="C152" s="606"/>
      <c r="D152" s="606"/>
      <c r="E152" s="606"/>
      <c r="F152" s="606"/>
      <c r="G152" s="606"/>
      <c r="H152" s="607"/>
      <c r="I152" s="628"/>
      <c r="J152" s="606"/>
      <c r="K152" s="606"/>
      <c r="L152" s="607"/>
      <c r="M152" s="606"/>
    </row>
    <row r="153" spans="1:13" x14ac:dyDescent="0.2">
      <c r="A153" s="606"/>
      <c r="B153" s="606"/>
      <c r="C153" s="606"/>
      <c r="D153" s="606"/>
      <c r="E153" s="606"/>
      <c r="F153" s="606"/>
      <c r="G153" s="606"/>
      <c r="H153" s="607"/>
      <c r="I153" s="628"/>
      <c r="J153" s="606"/>
      <c r="K153" s="606"/>
      <c r="L153" s="607"/>
      <c r="M153" s="606"/>
    </row>
    <row r="154" spans="1:13" x14ac:dyDescent="0.2">
      <c r="A154" s="606"/>
      <c r="B154" s="606"/>
      <c r="C154" s="606"/>
      <c r="D154" s="606"/>
      <c r="E154" s="606"/>
      <c r="F154" s="606"/>
      <c r="G154" s="606"/>
      <c r="H154" s="607"/>
      <c r="I154" s="628"/>
      <c r="J154" s="606"/>
      <c r="K154" s="606"/>
      <c r="L154" s="607"/>
      <c r="M154" s="606"/>
    </row>
    <row r="155" spans="1:13" x14ac:dyDescent="0.2">
      <c r="A155" s="606"/>
      <c r="B155" s="606"/>
      <c r="C155" s="606"/>
      <c r="D155" s="606"/>
      <c r="E155" s="606"/>
      <c r="F155" s="606"/>
      <c r="G155" s="606"/>
      <c r="H155" s="607"/>
      <c r="I155" s="628"/>
      <c r="J155" s="606"/>
      <c r="K155" s="606"/>
      <c r="L155" s="607"/>
      <c r="M155" s="606"/>
    </row>
    <row r="156" spans="1:13" x14ac:dyDescent="0.2">
      <c r="A156" s="606"/>
      <c r="B156" s="606"/>
      <c r="C156" s="606"/>
      <c r="D156" s="606"/>
      <c r="E156" s="606"/>
      <c r="F156" s="606"/>
      <c r="G156" s="606"/>
      <c r="H156" s="607"/>
      <c r="I156" s="628"/>
      <c r="J156" s="606"/>
      <c r="K156" s="606"/>
      <c r="L156" s="607"/>
      <c r="M156" s="606"/>
    </row>
    <row r="157" spans="1:13" x14ac:dyDescent="0.2">
      <c r="A157" s="606"/>
      <c r="B157" s="606"/>
      <c r="C157" s="606"/>
      <c r="D157" s="606"/>
      <c r="E157" s="606"/>
      <c r="F157" s="606"/>
      <c r="G157" s="606"/>
      <c r="H157" s="607"/>
      <c r="I157" s="628"/>
      <c r="J157" s="606"/>
      <c r="K157" s="606"/>
      <c r="L157" s="607"/>
      <c r="M157" s="606"/>
    </row>
    <row r="158" spans="1:13" x14ac:dyDescent="0.2">
      <c r="A158" s="606"/>
      <c r="B158" s="606"/>
      <c r="C158" s="606"/>
      <c r="D158" s="606"/>
      <c r="E158" s="606"/>
      <c r="F158" s="606"/>
      <c r="G158" s="606"/>
      <c r="H158" s="607"/>
      <c r="I158" s="628"/>
      <c r="J158" s="606"/>
      <c r="K158" s="606"/>
      <c r="L158" s="607"/>
      <c r="M158" s="606"/>
    </row>
    <row r="159" spans="1:13" x14ac:dyDescent="0.2">
      <c r="A159" s="606"/>
      <c r="B159" s="606"/>
      <c r="C159" s="606"/>
      <c r="D159" s="606"/>
      <c r="E159" s="606"/>
      <c r="F159" s="606"/>
      <c r="G159" s="606"/>
      <c r="H159" s="607"/>
      <c r="I159" s="628"/>
      <c r="J159" s="606"/>
      <c r="K159" s="606"/>
      <c r="L159" s="607"/>
      <c r="M159" s="606"/>
    </row>
    <row r="160" spans="1:13" x14ac:dyDescent="0.2">
      <c r="A160" s="606"/>
      <c r="B160" s="606"/>
      <c r="C160" s="606"/>
      <c r="D160" s="606"/>
      <c r="E160" s="606"/>
      <c r="F160" s="606"/>
      <c r="G160" s="606"/>
      <c r="H160" s="607"/>
      <c r="I160" s="628"/>
      <c r="J160" s="606"/>
      <c r="K160" s="606"/>
      <c r="L160" s="607"/>
      <c r="M160" s="606"/>
    </row>
    <row r="161" spans="1:13" x14ac:dyDescent="0.2">
      <c r="A161" s="606"/>
      <c r="B161" s="606"/>
      <c r="C161" s="606"/>
      <c r="D161" s="606"/>
      <c r="E161" s="606"/>
      <c r="F161" s="606"/>
      <c r="G161" s="606"/>
      <c r="H161" s="607"/>
      <c r="I161" s="628"/>
      <c r="J161" s="606"/>
      <c r="K161" s="606"/>
      <c r="L161" s="607"/>
      <c r="M161" s="606"/>
    </row>
    <row r="162" spans="1:13" x14ac:dyDescent="0.2">
      <c r="A162" s="606"/>
      <c r="B162" s="606"/>
      <c r="C162" s="606"/>
      <c r="D162" s="606"/>
      <c r="E162" s="606"/>
      <c r="F162" s="606"/>
      <c r="G162" s="606"/>
      <c r="H162" s="607"/>
      <c r="I162" s="628"/>
      <c r="J162" s="606"/>
      <c r="K162" s="606"/>
      <c r="L162" s="607"/>
      <c r="M162" s="606"/>
    </row>
    <row r="163" spans="1:13" x14ac:dyDescent="0.2">
      <c r="A163" s="606"/>
      <c r="B163" s="606"/>
      <c r="C163" s="606"/>
      <c r="D163" s="606"/>
      <c r="E163" s="606"/>
      <c r="F163" s="606"/>
      <c r="G163" s="606"/>
      <c r="H163" s="607"/>
      <c r="I163" s="628"/>
      <c r="J163" s="606"/>
      <c r="K163" s="606"/>
      <c r="L163" s="607"/>
      <c r="M163" s="606"/>
    </row>
    <row r="164" spans="1:13" x14ac:dyDescent="0.2">
      <c r="A164" s="606"/>
      <c r="B164" s="606"/>
      <c r="C164" s="606"/>
      <c r="D164" s="606"/>
      <c r="E164" s="606"/>
      <c r="F164" s="606"/>
      <c r="G164" s="606"/>
      <c r="H164" s="607"/>
      <c r="I164" s="628"/>
      <c r="J164" s="606"/>
      <c r="K164" s="606"/>
      <c r="L164" s="607"/>
      <c r="M164" s="606"/>
    </row>
    <row r="165" spans="1:13" x14ac:dyDescent="0.2">
      <c r="A165" s="606"/>
      <c r="B165" s="606"/>
      <c r="C165" s="606"/>
      <c r="D165" s="606"/>
      <c r="E165" s="606"/>
      <c r="F165" s="606"/>
      <c r="G165" s="606"/>
      <c r="H165" s="607"/>
      <c r="I165" s="628"/>
      <c r="J165" s="606"/>
      <c r="K165" s="606"/>
      <c r="L165" s="607"/>
      <c r="M165" s="606"/>
    </row>
    <row r="166" spans="1:13" x14ac:dyDescent="0.2">
      <c r="A166" s="606"/>
      <c r="B166" s="606"/>
      <c r="C166" s="606"/>
      <c r="D166" s="606"/>
      <c r="E166" s="606"/>
      <c r="F166" s="606"/>
      <c r="G166" s="606"/>
      <c r="H166" s="607"/>
      <c r="I166" s="628"/>
      <c r="J166" s="606"/>
      <c r="K166" s="606"/>
      <c r="L166" s="607"/>
      <c r="M166" s="606"/>
    </row>
    <row r="167" spans="1:13" x14ac:dyDescent="0.2">
      <c r="A167" s="606"/>
      <c r="B167" s="606"/>
      <c r="C167" s="606"/>
      <c r="D167" s="606"/>
      <c r="E167" s="606"/>
      <c r="F167" s="606"/>
      <c r="G167" s="606"/>
      <c r="H167" s="607"/>
      <c r="I167" s="628"/>
      <c r="J167" s="606"/>
      <c r="K167" s="606"/>
      <c r="L167" s="607"/>
      <c r="M167" s="606"/>
    </row>
    <row r="168" spans="1:13" x14ac:dyDescent="0.2">
      <c r="A168" s="606"/>
      <c r="B168" s="606"/>
      <c r="C168" s="606"/>
      <c r="D168" s="606"/>
      <c r="E168" s="606"/>
      <c r="F168" s="606"/>
      <c r="G168" s="606"/>
      <c r="H168" s="607"/>
      <c r="I168" s="628"/>
      <c r="J168" s="606"/>
      <c r="K168" s="606"/>
      <c r="L168" s="607"/>
      <c r="M168" s="606"/>
    </row>
    <row r="169" spans="1:13" x14ac:dyDescent="0.2">
      <c r="A169" s="606"/>
      <c r="B169" s="606"/>
      <c r="C169" s="606"/>
      <c r="D169" s="606"/>
      <c r="E169" s="606"/>
      <c r="F169" s="606"/>
      <c r="G169" s="606"/>
      <c r="H169" s="607"/>
      <c r="I169" s="628"/>
      <c r="J169" s="606"/>
      <c r="K169" s="606"/>
      <c r="L169" s="607"/>
      <c r="M169" s="606"/>
    </row>
    <row r="170" spans="1:13" x14ac:dyDescent="0.2">
      <c r="A170" s="606"/>
      <c r="B170" s="606"/>
      <c r="C170" s="606"/>
      <c r="D170" s="606"/>
      <c r="E170" s="606"/>
      <c r="F170" s="606"/>
      <c r="G170" s="606"/>
      <c r="H170" s="607"/>
      <c r="I170" s="628"/>
      <c r="J170" s="606"/>
      <c r="K170" s="606"/>
      <c r="L170" s="607"/>
      <c r="M170" s="606"/>
    </row>
    <row r="171" spans="1:13" x14ac:dyDescent="0.2">
      <c r="A171" s="606"/>
      <c r="B171" s="606"/>
      <c r="C171" s="606"/>
      <c r="D171" s="606"/>
      <c r="E171" s="606"/>
      <c r="F171" s="606"/>
      <c r="G171" s="606"/>
      <c r="H171" s="607"/>
      <c r="I171" s="628"/>
      <c r="J171" s="606"/>
      <c r="K171" s="606"/>
      <c r="L171" s="607"/>
      <c r="M171" s="606"/>
    </row>
    <row r="172" spans="1:13" x14ac:dyDescent="0.2">
      <c r="A172" s="606"/>
      <c r="B172" s="606"/>
      <c r="C172" s="606"/>
      <c r="D172" s="606"/>
      <c r="E172" s="606"/>
      <c r="F172" s="606"/>
      <c r="G172" s="606"/>
      <c r="H172" s="607"/>
      <c r="I172" s="628"/>
      <c r="J172" s="606"/>
      <c r="K172" s="606"/>
      <c r="L172" s="607"/>
      <c r="M172" s="606"/>
    </row>
    <row r="173" spans="1:13" x14ac:dyDescent="0.2">
      <c r="A173" s="606"/>
      <c r="B173" s="606"/>
      <c r="C173" s="606"/>
      <c r="D173" s="606"/>
      <c r="E173" s="606"/>
      <c r="F173" s="606"/>
      <c r="G173" s="606"/>
      <c r="H173" s="607"/>
      <c r="I173" s="628"/>
      <c r="J173" s="606"/>
      <c r="K173" s="606"/>
      <c r="L173" s="607"/>
      <c r="M173" s="606"/>
    </row>
    <row r="174" spans="1:13" x14ac:dyDescent="0.2">
      <c r="A174" s="606"/>
      <c r="B174" s="606"/>
      <c r="C174" s="606"/>
      <c r="D174" s="606"/>
      <c r="E174" s="606"/>
      <c r="F174" s="606"/>
      <c r="G174" s="606"/>
      <c r="H174" s="607"/>
      <c r="I174" s="628"/>
      <c r="J174" s="606"/>
      <c r="K174" s="606"/>
      <c r="L174" s="607"/>
      <c r="M174" s="606"/>
    </row>
    <row r="175" spans="1:13" x14ac:dyDescent="0.2">
      <c r="A175" s="606"/>
      <c r="B175" s="606"/>
      <c r="C175" s="606"/>
      <c r="D175" s="606"/>
      <c r="E175" s="606"/>
      <c r="F175" s="606"/>
      <c r="G175" s="606"/>
      <c r="H175" s="607"/>
      <c r="I175" s="628"/>
      <c r="J175" s="606"/>
      <c r="K175" s="606"/>
      <c r="L175" s="607"/>
      <c r="M175" s="606"/>
    </row>
    <row r="176" spans="1:13" x14ac:dyDescent="0.2">
      <c r="A176" s="606"/>
      <c r="B176" s="606"/>
      <c r="C176" s="606"/>
      <c r="D176" s="606"/>
      <c r="E176" s="606"/>
      <c r="F176" s="606"/>
      <c r="G176" s="606"/>
      <c r="H176" s="607"/>
      <c r="I176" s="628"/>
      <c r="J176" s="606"/>
      <c r="K176" s="606"/>
      <c r="L176" s="607"/>
      <c r="M176" s="606"/>
    </row>
    <row r="177" spans="1:13" x14ac:dyDescent="0.2">
      <c r="A177" s="606"/>
      <c r="B177" s="606"/>
      <c r="C177" s="606"/>
      <c r="D177" s="606"/>
      <c r="E177" s="606"/>
      <c r="F177" s="606"/>
      <c r="G177" s="606"/>
      <c r="H177" s="607"/>
      <c r="I177" s="628"/>
      <c r="J177" s="606"/>
      <c r="K177" s="606"/>
      <c r="L177" s="607"/>
      <c r="M177" s="606"/>
    </row>
    <row r="178" spans="1:13" x14ac:dyDescent="0.2">
      <c r="A178" s="606"/>
      <c r="B178" s="606"/>
      <c r="C178" s="606"/>
      <c r="D178" s="606"/>
      <c r="E178" s="606"/>
      <c r="F178" s="606"/>
      <c r="G178" s="606"/>
      <c r="H178" s="607"/>
      <c r="I178" s="628"/>
      <c r="J178" s="606"/>
      <c r="K178" s="606"/>
      <c r="L178" s="607"/>
      <c r="M178" s="606"/>
    </row>
    <row r="179" spans="1:13" x14ac:dyDescent="0.2">
      <c r="A179" s="606"/>
      <c r="B179" s="606"/>
      <c r="C179" s="606"/>
      <c r="D179" s="606"/>
      <c r="E179" s="606"/>
      <c r="F179" s="606"/>
      <c r="G179" s="606"/>
      <c r="H179" s="607"/>
      <c r="I179" s="628"/>
      <c r="J179" s="606"/>
      <c r="K179" s="606"/>
      <c r="L179" s="607"/>
      <c r="M179" s="606"/>
    </row>
    <row r="180" spans="1:13" x14ac:dyDescent="0.2">
      <c r="A180" s="606"/>
      <c r="B180" s="606"/>
      <c r="C180" s="606"/>
      <c r="D180" s="606"/>
      <c r="E180" s="606"/>
      <c r="F180" s="606"/>
      <c r="G180" s="606"/>
      <c r="H180" s="607"/>
      <c r="I180" s="628"/>
      <c r="J180" s="606"/>
      <c r="K180" s="606"/>
      <c r="L180" s="607"/>
      <c r="M180" s="606"/>
    </row>
    <row r="181" spans="1:13" x14ac:dyDescent="0.2">
      <c r="A181" s="606"/>
      <c r="B181" s="606"/>
      <c r="C181" s="606"/>
      <c r="D181" s="606"/>
      <c r="E181" s="606"/>
      <c r="F181" s="606"/>
      <c r="G181" s="606"/>
      <c r="H181" s="607"/>
      <c r="I181" s="628"/>
      <c r="J181" s="606"/>
      <c r="K181" s="606"/>
      <c r="L181" s="607"/>
      <c r="M181" s="606"/>
    </row>
    <row r="182" spans="1:13" x14ac:dyDescent="0.2">
      <c r="A182" s="606"/>
      <c r="B182" s="606"/>
      <c r="C182" s="606"/>
      <c r="D182" s="606"/>
      <c r="E182" s="606"/>
      <c r="F182" s="606"/>
      <c r="G182" s="606"/>
      <c r="H182" s="607"/>
      <c r="I182" s="628"/>
      <c r="J182" s="606"/>
      <c r="K182" s="606"/>
      <c r="L182" s="607"/>
      <c r="M182" s="606"/>
    </row>
    <row r="183" spans="1:13" x14ac:dyDescent="0.2">
      <c r="A183" s="606"/>
      <c r="B183" s="606"/>
      <c r="C183" s="606"/>
      <c r="D183" s="606"/>
      <c r="E183" s="606"/>
      <c r="F183" s="606"/>
      <c r="G183" s="606"/>
      <c r="H183" s="607"/>
      <c r="I183" s="628"/>
      <c r="J183" s="606"/>
      <c r="K183" s="606"/>
      <c r="L183" s="607"/>
      <c r="M183" s="606"/>
    </row>
    <row r="184" spans="1:13" x14ac:dyDescent="0.2">
      <c r="A184" s="606"/>
      <c r="B184" s="606"/>
      <c r="C184" s="606"/>
      <c r="D184" s="606"/>
      <c r="E184" s="606"/>
      <c r="F184" s="606"/>
      <c r="G184" s="606"/>
      <c r="H184" s="607"/>
      <c r="I184" s="628"/>
      <c r="J184" s="606"/>
      <c r="K184" s="606"/>
      <c r="L184" s="607"/>
      <c r="M184" s="606"/>
    </row>
    <row r="185" spans="1:13" x14ac:dyDescent="0.2">
      <c r="A185" s="606"/>
      <c r="B185" s="606"/>
      <c r="C185" s="606"/>
      <c r="D185" s="606"/>
      <c r="E185" s="606"/>
      <c r="F185" s="606"/>
      <c r="G185" s="606"/>
      <c r="H185" s="607"/>
      <c r="I185" s="628"/>
      <c r="J185" s="606"/>
      <c r="K185" s="606"/>
      <c r="L185" s="607"/>
      <c r="M185" s="606"/>
    </row>
    <row r="186" spans="1:13" x14ac:dyDescent="0.2">
      <c r="A186" s="606"/>
      <c r="B186" s="606"/>
      <c r="C186" s="606"/>
      <c r="D186" s="606"/>
      <c r="E186" s="606"/>
      <c r="F186" s="606"/>
      <c r="G186" s="606"/>
      <c r="H186" s="607"/>
      <c r="I186" s="628"/>
      <c r="J186" s="606"/>
      <c r="K186" s="606"/>
      <c r="L186" s="607"/>
      <c r="M186" s="606"/>
    </row>
    <row r="187" spans="1:13" x14ac:dyDescent="0.2">
      <c r="A187" s="606"/>
      <c r="B187" s="606"/>
      <c r="C187" s="606"/>
      <c r="D187" s="606"/>
      <c r="E187" s="606"/>
      <c r="F187" s="606"/>
      <c r="G187" s="606"/>
      <c r="H187" s="607"/>
      <c r="I187" s="628"/>
      <c r="J187" s="606"/>
      <c r="K187" s="606"/>
      <c r="L187" s="607"/>
      <c r="M187" s="606"/>
    </row>
    <row r="188" spans="1:13" x14ac:dyDescent="0.2">
      <c r="A188" s="606"/>
      <c r="B188" s="606"/>
      <c r="C188" s="606"/>
      <c r="D188" s="606"/>
      <c r="E188" s="606"/>
      <c r="F188" s="606"/>
      <c r="G188" s="606"/>
      <c r="H188" s="607"/>
      <c r="I188" s="628"/>
      <c r="J188" s="606"/>
      <c r="K188" s="606"/>
      <c r="L188" s="607"/>
      <c r="M188" s="606"/>
    </row>
    <row r="189" spans="1:13" x14ac:dyDescent="0.2">
      <c r="A189" s="606"/>
      <c r="B189" s="606"/>
      <c r="C189" s="606"/>
      <c r="D189" s="606"/>
      <c r="E189" s="606"/>
      <c r="F189" s="606"/>
      <c r="G189" s="606"/>
      <c r="H189" s="607"/>
      <c r="I189" s="628"/>
      <c r="J189" s="606"/>
      <c r="K189" s="606"/>
      <c r="L189" s="607"/>
      <c r="M189" s="606"/>
    </row>
    <row r="190" spans="1:13" x14ac:dyDescent="0.2">
      <c r="A190" s="606"/>
      <c r="B190" s="606"/>
      <c r="C190" s="606"/>
      <c r="D190" s="606"/>
      <c r="E190" s="606"/>
      <c r="F190" s="606"/>
      <c r="G190" s="606"/>
      <c r="H190" s="607"/>
      <c r="I190" s="628"/>
      <c r="J190" s="606"/>
      <c r="K190" s="606"/>
      <c r="L190" s="607"/>
      <c r="M190" s="606"/>
    </row>
    <row r="191" spans="1:13" x14ac:dyDescent="0.2">
      <c r="A191" s="606"/>
      <c r="B191" s="606"/>
      <c r="C191" s="606"/>
      <c r="D191" s="606"/>
      <c r="E191" s="606"/>
      <c r="F191" s="606"/>
      <c r="G191" s="606"/>
      <c r="H191" s="607"/>
      <c r="I191" s="628"/>
      <c r="J191" s="606"/>
      <c r="K191" s="606"/>
      <c r="L191" s="607"/>
      <c r="M191" s="606"/>
    </row>
    <row r="192" spans="1:13" x14ac:dyDescent="0.2">
      <c r="A192" s="606"/>
      <c r="B192" s="606"/>
      <c r="C192" s="606"/>
      <c r="D192" s="606"/>
      <c r="E192" s="606"/>
      <c r="F192" s="606"/>
      <c r="G192" s="606"/>
      <c r="H192" s="607"/>
      <c r="I192" s="628"/>
      <c r="J192" s="606"/>
      <c r="K192" s="606"/>
      <c r="L192" s="607"/>
      <c r="M192" s="606"/>
    </row>
    <row r="193" spans="1:13" x14ac:dyDescent="0.2">
      <c r="A193" s="606"/>
      <c r="B193" s="606"/>
      <c r="C193" s="606"/>
      <c r="D193" s="606"/>
      <c r="E193" s="606"/>
      <c r="F193" s="606"/>
      <c r="G193" s="606"/>
      <c r="H193" s="607"/>
      <c r="I193" s="628"/>
      <c r="J193" s="606"/>
      <c r="K193" s="606"/>
      <c r="L193" s="607"/>
      <c r="M193" s="606"/>
    </row>
    <row r="194" spans="1:13" x14ac:dyDescent="0.2">
      <c r="A194" s="606"/>
      <c r="B194" s="606"/>
      <c r="C194" s="606"/>
      <c r="D194" s="606"/>
      <c r="E194" s="606"/>
      <c r="F194" s="606"/>
      <c r="G194" s="606"/>
      <c r="H194" s="607"/>
      <c r="I194" s="628"/>
      <c r="J194" s="606"/>
      <c r="K194" s="606"/>
      <c r="L194" s="607"/>
      <c r="M194" s="606"/>
    </row>
    <row r="195" spans="1:13" x14ac:dyDescent="0.2">
      <c r="A195" s="606"/>
      <c r="B195" s="606"/>
      <c r="C195" s="606"/>
      <c r="D195" s="606"/>
      <c r="E195" s="606"/>
      <c r="F195" s="606"/>
      <c r="G195" s="606"/>
      <c r="H195" s="607"/>
      <c r="I195" s="628"/>
      <c r="J195" s="606"/>
      <c r="K195" s="606"/>
      <c r="L195" s="607"/>
      <c r="M195" s="606"/>
    </row>
    <row r="196" spans="1:13" x14ac:dyDescent="0.2">
      <c r="A196" s="606"/>
      <c r="B196" s="606"/>
      <c r="C196" s="606"/>
      <c r="D196" s="606"/>
      <c r="E196" s="606"/>
      <c r="F196" s="606"/>
      <c r="G196" s="606"/>
      <c r="H196" s="607"/>
      <c r="I196" s="628"/>
      <c r="J196" s="606"/>
      <c r="K196" s="606"/>
      <c r="L196" s="607"/>
      <c r="M196" s="606"/>
    </row>
    <row r="197" spans="1:13" x14ac:dyDescent="0.2">
      <c r="A197" s="606"/>
      <c r="B197" s="606"/>
      <c r="C197" s="606"/>
      <c r="D197" s="606"/>
      <c r="E197" s="606"/>
      <c r="F197" s="606"/>
      <c r="G197" s="606"/>
      <c r="H197" s="607"/>
      <c r="I197" s="628"/>
      <c r="J197" s="606"/>
      <c r="K197" s="606"/>
      <c r="L197" s="607"/>
      <c r="M197" s="606"/>
    </row>
    <row r="198" spans="1:13" x14ac:dyDescent="0.2">
      <c r="A198" s="606"/>
      <c r="B198" s="606"/>
      <c r="C198" s="606"/>
      <c r="D198" s="606"/>
      <c r="E198" s="606"/>
      <c r="F198" s="606"/>
      <c r="G198" s="606"/>
      <c r="H198" s="607"/>
      <c r="I198" s="628"/>
      <c r="J198" s="606"/>
      <c r="K198" s="606"/>
      <c r="L198" s="607"/>
      <c r="M198" s="606"/>
    </row>
    <row r="199" spans="1:13" x14ac:dyDescent="0.2">
      <c r="A199" s="606"/>
      <c r="B199" s="606"/>
      <c r="C199" s="606"/>
      <c r="D199" s="606"/>
      <c r="E199" s="606"/>
      <c r="F199" s="606"/>
      <c r="G199" s="606"/>
      <c r="H199" s="607"/>
      <c r="I199" s="628"/>
      <c r="J199" s="606"/>
      <c r="K199" s="606"/>
      <c r="L199" s="607"/>
      <c r="M199" s="606"/>
    </row>
    <row r="200" spans="1:13" x14ac:dyDescent="0.2">
      <c r="A200" s="606"/>
      <c r="B200" s="606"/>
      <c r="C200" s="606"/>
      <c r="D200" s="606"/>
      <c r="E200" s="606"/>
      <c r="F200" s="606"/>
      <c r="G200" s="606"/>
      <c r="H200" s="607"/>
      <c r="I200" s="628"/>
      <c r="J200" s="606"/>
      <c r="K200" s="606"/>
      <c r="L200" s="607"/>
      <c r="M200" s="606"/>
    </row>
    <row r="201" spans="1:13" x14ac:dyDescent="0.2">
      <c r="A201" s="606"/>
      <c r="B201" s="606"/>
      <c r="C201" s="606"/>
      <c r="D201" s="606"/>
      <c r="E201" s="606"/>
      <c r="F201" s="606"/>
      <c r="G201" s="606"/>
      <c r="H201" s="607"/>
      <c r="I201" s="628"/>
      <c r="J201" s="606"/>
      <c r="K201" s="606"/>
      <c r="L201" s="607"/>
      <c r="M201" s="606"/>
    </row>
    <row r="202" spans="1:13" x14ac:dyDescent="0.2">
      <c r="A202" s="606"/>
      <c r="B202" s="606"/>
      <c r="C202" s="606"/>
      <c r="D202" s="606"/>
      <c r="E202" s="606"/>
      <c r="F202" s="606"/>
      <c r="G202" s="606"/>
      <c r="H202" s="607"/>
      <c r="I202" s="628"/>
      <c r="J202" s="606"/>
      <c r="K202" s="606"/>
      <c r="L202" s="607"/>
      <c r="M202" s="606"/>
    </row>
    <row r="203" spans="1:13" x14ac:dyDescent="0.2">
      <c r="A203" s="606"/>
      <c r="B203" s="606"/>
      <c r="C203" s="606"/>
      <c r="D203" s="606"/>
      <c r="E203" s="606"/>
      <c r="F203" s="606"/>
      <c r="G203" s="606"/>
      <c r="H203" s="607"/>
      <c r="I203" s="628"/>
      <c r="J203" s="606"/>
      <c r="K203" s="606"/>
      <c r="L203" s="607"/>
      <c r="M203" s="606"/>
    </row>
    <row r="204" spans="1:13" x14ac:dyDescent="0.2">
      <c r="A204" s="606"/>
      <c r="B204" s="606"/>
      <c r="C204" s="606"/>
      <c r="D204" s="606"/>
      <c r="E204" s="606"/>
      <c r="F204" s="606"/>
      <c r="G204" s="606"/>
      <c r="H204" s="607"/>
      <c r="I204" s="628"/>
      <c r="J204" s="606"/>
      <c r="K204" s="606"/>
      <c r="L204" s="607"/>
      <c r="M204" s="606"/>
    </row>
    <row r="205" spans="1:13" x14ac:dyDescent="0.2">
      <c r="A205" s="606"/>
      <c r="B205" s="606"/>
      <c r="C205" s="606"/>
      <c r="D205" s="606"/>
      <c r="E205" s="606"/>
      <c r="F205" s="606"/>
      <c r="G205" s="606"/>
      <c r="H205" s="607"/>
      <c r="I205" s="628"/>
      <c r="J205" s="606"/>
      <c r="K205" s="606"/>
      <c r="L205" s="607"/>
      <c r="M205" s="606"/>
    </row>
    <row r="206" spans="1:13" x14ac:dyDescent="0.2">
      <c r="A206" s="606"/>
      <c r="B206" s="606"/>
      <c r="C206" s="606"/>
      <c r="D206" s="606"/>
      <c r="E206" s="606"/>
      <c r="F206" s="606"/>
      <c r="G206" s="606"/>
      <c r="H206" s="607"/>
      <c r="I206" s="628"/>
      <c r="J206" s="606"/>
      <c r="K206" s="606"/>
      <c r="L206" s="607"/>
      <c r="M206" s="606"/>
    </row>
    <row r="207" spans="1:13" x14ac:dyDescent="0.2">
      <c r="A207" s="606"/>
      <c r="B207" s="606"/>
      <c r="C207" s="606"/>
      <c r="D207" s="606"/>
      <c r="E207" s="606"/>
      <c r="F207" s="606"/>
      <c r="G207" s="606"/>
      <c r="H207" s="607"/>
      <c r="I207" s="628"/>
      <c r="J207" s="606"/>
      <c r="K207" s="606"/>
      <c r="L207" s="607"/>
      <c r="M207" s="606"/>
    </row>
    <row r="208" spans="1:13" x14ac:dyDescent="0.2">
      <c r="A208" s="606"/>
      <c r="B208" s="606"/>
      <c r="C208" s="606"/>
      <c r="D208" s="606"/>
      <c r="E208" s="606"/>
      <c r="F208" s="606"/>
      <c r="G208" s="606"/>
      <c r="H208" s="607"/>
      <c r="I208" s="628"/>
      <c r="J208" s="606"/>
      <c r="K208" s="606"/>
      <c r="L208" s="607"/>
      <c r="M208" s="606"/>
    </row>
    <row r="209" spans="1:13" x14ac:dyDescent="0.2">
      <c r="A209" s="606"/>
      <c r="B209" s="606"/>
      <c r="C209" s="606"/>
      <c r="D209" s="606"/>
      <c r="E209" s="606"/>
      <c r="F209" s="606"/>
      <c r="G209" s="606"/>
      <c r="H209" s="607"/>
      <c r="I209" s="628"/>
      <c r="J209" s="606"/>
      <c r="K209" s="606"/>
      <c r="L209" s="607"/>
      <c r="M209" s="606"/>
    </row>
    <row r="210" spans="1:13" x14ac:dyDescent="0.2">
      <c r="A210" s="606"/>
      <c r="B210" s="606"/>
      <c r="C210" s="606"/>
      <c r="D210" s="606"/>
      <c r="E210" s="606"/>
      <c r="F210" s="606"/>
      <c r="G210" s="606"/>
      <c r="H210" s="607"/>
      <c r="I210" s="628"/>
      <c r="J210" s="606"/>
      <c r="K210" s="606"/>
      <c r="L210" s="607"/>
      <c r="M210" s="606"/>
    </row>
    <row r="211" spans="1:13" x14ac:dyDescent="0.2">
      <c r="A211" s="606"/>
      <c r="B211" s="606"/>
      <c r="C211" s="606"/>
      <c r="D211" s="606"/>
      <c r="E211" s="606"/>
      <c r="F211" s="606"/>
      <c r="G211" s="606"/>
      <c r="H211" s="607"/>
      <c r="I211" s="628"/>
      <c r="J211" s="606"/>
      <c r="K211" s="606"/>
      <c r="L211" s="607"/>
      <c r="M211" s="606"/>
    </row>
    <row r="212" spans="1:13" x14ac:dyDescent="0.2">
      <c r="A212" s="606"/>
      <c r="B212" s="606"/>
      <c r="C212" s="606"/>
      <c r="D212" s="606"/>
      <c r="E212" s="606"/>
      <c r="F212" s="606"/>
      <c r="G212" s="606"/>
      <c r="H212" s="607"/>
      <c r="I212" s="628"/>
      <c r="J212" s="606"/>
      <c r="K212" s="606"/>
      <c r="L212" s="607"/>
      <c r="M212" s="606"/>
    </row>
    <row r="213" spans="1:13" x14ac:dyDescent="0.2">
      <c r="A213" s="606"/>
      <c r="B213" s="606"/>
      <c r="C213" s="606"/>
      <c r="D213" s="606"/>
      <c r="E213" s="606"/>
      <c r="F213" s="606"/>
      <c r="G213" s="606"/>
      <c r="H213" s="607"/>
      <c r="I213" s="628"/>
      <c r="J213" s="606"/>
      <c r="K213" s="606"/>
      <c r="L213" s="607"/>
      <c r="M213" s="606"/>
    </row>
    <row r="214" spans="1:13" x14ac:dyDescent="0.2">
      <c r="A214" s="606"/>
      <c r="B214" s="606"/>
      <c r="C214" s="606"/>
      <c r="D214" s="606"/>
      <c r="E214" s="606"/>
      <c r="F214" s="606"/>
      <c r="G214" s="606"/>
      <c r="H214" s="607"/>
      <c r="I214" s="628"/>
      <c r="J214" s="606"/>
      <c r="K214" s="606"/>
      <c r="L214" s="607"/>
      <c r="M214" s="606"/>
    </row>
    <row r="215" spans="1:13" x14ac:dyDescent="0.2">
      <c r="A215" s="606"/>
      <c r="B215" s="606"/>
      <c r="C215" s="606"/>
      <c r="D215" s="606"/>
      <c r="E215" s="606"/>
      <c r="F215" s="606"/>
      <c r="G215" s="606"/>
      <c r="H215" s="607"/>
      <c r="I215" s="628"/>
      <c r="J215" s="606"/>
      <c r="K215" s="606"/>
      <c r="L215" s="607"/>
      <c r="M215" s="606"/>
    </row>
    <row r="216" spans="1:13" x14ac:dyDescent="0.2">
      <c r="A216" s="606"/>
      <c r="B216" s="606"/>
      <c r="C216" s="606"/>
      <c r="D216" s="606"/>
      <c r="E216" s="606"/>
      <c r="F216" s="606"/>
      <c r="G216" s="606"/>
      <c r="H216" s="607"/>
      <c r="I216" s="628"/>
      <c r="J216" s="606"/>
      <c r="K216" s="606"/>
      <c r="L216" s="607"/>
      <c r="M216" s="606"/>
    </row>
    <row r="217" spans="1:13" x14ac:dyDescent="0.2">
      <c r="A217" s="606"/>
      <c r="B217" s="606"/>
      <c r="C217" s="606"/>
      <c r="D217" s="606"/>
      <c r="E217" s="606"/>
      <c r="F217" s="606"/>
      <c r="G217" s="606"/>
      <c r="H217" s="607"/>
      <c r="I217" s="628"/>
      <c r="J217" s="606"/>
      <c r="K217" s="606"/>
      <c r="L217" s="607"/>
      <c r="M217" s="606"/>
    </row>
    <row r="218" spans="1:13" x14ac:dyDescent="0.2">
      <c r="A218" s="606"/>
      <c r="B218" s="606"/>
      <c r="C218" s="606"/>
      <c r="D218" s="606"/>
      <c r="E218" s="606"/>
      <c r="F218" s="606"/>
      <c r="G218" s="606"/>
      <c r="H218" s="607"/>
      <c r="I218" s="628"/>
      <c r="J218" s="606"/>
      <c r="K218" s="606"/>
      <c r="L218" s="607"/>
      <c r="M218" s="606"/>
    </row>
    <row r="219" spans="1:13" x14ac:dyDescent="0.2">
      <c r="A219" s="606"/>
      <c r="B219" s="606"/>
      <c r="C219" s="606"/>
      <c r="D219" s="606"/>
      <c r="E219" s="606"/>
      <c r="F219" s="606"/>
      <c r="G219" s="606"/>
      <c r="H219" s="607"/>
      <c r="I219" s="628"/>
      <c r="J219" s="606"/>
      <c r="K219" s="606"/>
      <c r="L219" s="607"/>
      <c r="M219" s="606"/>
    </row>
    <row r="220" spans="1:13" x14ac:dyDescent="0.2">
      <c r="A220" s="606"/>
      <c r="B220" s="606"/>
      <c r="C220" s="606"/>
      <c r="D220" s="606"/>
      <c r="E220" s="606"/>
      <c r="F220" s="606"/>
      <c r="G220" s="606"/>
      <c r="H220" s="607"/>
      <c r="I220" s="628"/>
      <c r="J220" s="606"/>
      <c r="K220" s="606"/>
      <c r="L220" s="607"/>
      <c r="M220" s="606"/>
    </row>
    <row r="221" spans="1:13" x14ac:dyDescent="0.2">
      <c r="A221" s="606"/>
      <c r="B221" s="606"/>
      <c r="C221" s="606"/>
      <c r="D221" s="606"/>
      <c r="E221" s="606"/>
      <c r="F221" s="606"/>
      <c r="G221" s="606"/>
      <c r="H221" s="607"/>
      <c r="I221" s="628"/>
      <c r="J221" s="606"/>
      <c r="K221" s="606"/>
      <c r="L221" s="607"/>
      <c r="M221" s="606"/>
    </row>
    <row r="222" spans="1:13" x14ac:dyDescent="0.2">
      <c r="A222" s="606"/>
      <c r="B222" s="606"/>
      <c r="C222" s="606"/>
      <c r="D222" s="606"/>
      <c r="E222" s="606"/>
      <c r="F222" s="606"/>
      <c r="G222" s="606"/>
      <c r="H222" s="607"/>
      <c r="I222" s="628"/>
      <c r="J222" s="606"/>
      <c r="K222" s="606"/>
      <c r="L222" s="607"/>
      <c r="M222" s="606"/>
    </row>
    <row r="223" spans="1:13" x14ac:dyDescent="0.2">
      <c r="A223" s="606"/>
      <c r="B223" s="606"/>
      <c r="C223" s="606"/>
      <c r="D223" s="606"/>
      <c r="E223" s="606"/>
      <c r="F223" s="606"/>
      <c r="G223" s="606"/>
      <c r="H223" s="607"/>
      <c r="I223" s="628"/>
      <c r="J223" s="606"/>
      <c r="K223" s="606"/>
      <c r="L223" s="607"/>
      <c r="M223" s="606"/>
    </row>
    <row r="224" spans="1:13" x14ac:dyDescent="0.2">
      <c r="A224" s="606"/>
      <c r="B224" s="606"/>
      <c r="C224" s="606"/>
      <c r="D224" s="606"/>
      <c r="E224" s="606"/>
      <c r="F224" s="606"/>
      <c r="G224" s="606"/>
      <c r="H224" s="607"/>
      <c r="I224" s="628"/>
      <c r="J224" s="606"/>
      <c r="K224" s="606"/>
      <c r="L224" s="607"/>
      <c r="M224" s="606"/>
    </row>
    <row r="225" spans="1:13" x14ac:dyDescent="0.2">
      <c r="A225" s="606"/>
      <c r="B225" s="606"/>
      <c r="C225" s="606"/>
      <c r="D225" s="606"/>
      <c r="E225" s="606"/>
      <c r="F225" s="606"/>
      <c r="G225" s="606"/>
      <c r="H225" s="607"/>
      <c r="I225" s="628"/>
      <c r="J225" s="606"/>
      <c r="K225" s="606"/>
      <c r="L225" s="607"/>
      <c r="M225" s="606"/>
    </row>
    <row r="226" spans="1:13" x14ac:dyDescent="0.2">
      <c r="A226" s="606"/>
      <c r="B226" s="606"/>
      <c r="C226" s="606"/>
      <c r="D226" s="606"/>
      <c r="E226" s="606"/>
      <c r="F226" s="606"/>
      <c r="G226" s="606"/>
      <c r="H226" s="607"/>
      <c r="I226" s="628"/>
      <c r="J226" s="606"/>
      <c r="K226" s="606"/>
      <c r="L226" s="607"/>
      <c r="M226" s="606"/>
    </row>
    <row r="227" spans="1:13" x14ac:dyDescent="0.2">
      <c r="A227" s="606"/>
      <c r="B227" s="606"/>
      <c r="C227" s="606"/>
      <c r="D227" s="606"/>
      <c r="E227" s="606"/>
      <c r="F227" s="606"/>
      <c r="G227" s="606"/>
      <c r="H227" s="607"/>
      <c r="I227" s="628"/>
      <c r="J227" s="606"/>
      <c r="K227" s="606"/>
      <c r="L227" s="607"/>
      <c r="M227" s="606"/>
    </row>
    <row r="228" spans="1:13" x14ac:dyDescent="0.2">
      <c r="A228" s="606"/>
      <c r="B228" s="606"/>
      <c r="C228" s="606"/>
      <c r="D228" s="606"/>
      <c r="E228" s="606"/>
      <c r="F228" s="606"/>
      <c r="G228" s="606"/>
      <c r="H228" s="607"/>
      <c r="I228" s="628"/>
      <c r="J228" s="606"/>
      <c r="K228" s="606"/>
      <c r="L228" s="607"/>
      <c r="M228" s="606"/>
    </row>
    <row r="229" spans="1:13" x14ac:dyDescent="0.2">
      <c r="A229" s="606"/>
      <c r="B229" s="606"/>
      <c r="C229" s="606"/>
      <c r="D229" s="606"/>
      <c r="E229" s="606"/>
      <c r="F229" s="606"/>
      <c r="G229" s="606"/>
      <c r="H229" s="607"/>
      <c r="I229" s="628"/>
      <c r="J229" s="606"/>
      <c r="K229" s="606"/>
      <c r="L229" s="607"/>
      <c r="M229" s="606"/>
    </row>
    <row r="230" spans="1:13" x14ac:dyDescent="0.2">
      <c r="A230" s="606"/>
      <c r="B230" s="606"/>
      <c r="C230" s="606"/>
      <c r="D230" s="606"/>
      <c r="E230" s="606"/>
      <c r="F230" s="606"/>
      <c r="G230" s="606"/>
      <c r="H230" s="607"/>
      <c r="I230" s="628"/>
      <c r="J230" s="606"/>
      <c r="K230" s="606"/>
      <c r="L230" s="607"/>
      <c r="M230" s="606"/>
    </row>
    <row r="231" spans="1:13" x14ac:dyDescent="0.2">
      <c r="A231" s="606"/>
      <c r="B231" s="606"/>
      <c r="C231" s="606"/>
      <c r="D231" s="606"/>
      <c r="E231" s="606"/>
      <c r="F231" s="606"/>
      <c r="G231" s="606"/>
      <c r="H231" s="607"/>
      <c r="I231" s="628"/>
      <c r="J231" s="606"/>
      <c r="K231" s="606"/>
      <c r="L231" s="607"/>
      <c r="M231" s="606"/>
    </row>
    <row r="232" spans="1:13" x14ac:dyDescent="0.2">
      <c r="A232" s="606"/>
      <c r="B232" s="606"/>
      <c r="C232" s="606"/>
      <c r="D232" s="606"/>
      <c r="E232" s="606"/>
      <c r="F232" s="606"/>
      <c r="G232" s="606"/>
      <c r="H232" s="607"/>
      <c r="I232" s="628"/>
      <c r="J232" s="606"/>
      <c r="K232" s="606"/>
      <c r="L232" s="607"/>
      <c r="M232" s="606"/>
    </row>
    <row r="233" spans="1:13" x14ac:dyDescent="0.2">
      <c r="A233" s="606"/>
      <c r="B233" s="606"/>
      <c r="C233" s="606"/>
      <c r="D233" s="606"/>
      <c r="E233" s="606"/>
      <c r="F233" s="606"/>
      <c r="G233" s="606"/>
      <c r="H233" s="607"/>
      <c r="I233" s="628"/>
      <c r="J233" s="606"/>
      <c r="K233" s="606"/>
      <c r="L233" s="607"/>
      <c r="M233" s="606"/>
    </row>
    <row r="234" spans="1:13" x14ac:dyDescent="0.2">
      <c r="A234" s="606"/>
      <c r="B234" s="606"/>
      <c r="C234" s="606"/>
      <c r="D234" s="606"/>
      <c r="E234" s="606"/>
      <c r="F234" s="606"/>
      <c r="G234" s="606"/>
      <c r="H234" s="607"/>
      <c r="I234" s="628"/>
      <c r="J234" s="606"/>
      <c r="K234" s="606"/>
      <c r="L234" s="607"/>
      <c r="M234" s="606"/>
    </row>
    <row r="235" spans="1:13" x14ac:dyDescent="0.2">
      <c r="A235" s="606"/>
      <c r="B235" s="606"/>
      <c r="C235" s="606"/>
      <c r="D235" s="606"/>
      <c r="E235" s="606"/>
      <c r="F235" s="606"/>
      <c r="G235" s="606"/>
      <c r="H235" s="607"/>
      <c r="I235" s="628"/>
      <c r="J235" s="606"/>
      <c r="K235" s="606"/>
      <c r="L235" s="607"/>
      <c r="M235" s="606"/>
    </row>
    <row r="236" spans="1:13" x14ac:dyDescent="0.2">
      <c r="A236" s="606"/>
      <c r="B236" s="606"/>
      <c r="C236" s="606"/>
      <c r="D236" s="606"/>
      <c r="E236" s="606"/>
      <c r="F236" s="606"/>
      <c r="G236" s="606"/>
      <c r="H236" s="607"/>
      <c r="I236" s="628"/>
      <c r="J236" s="606"/>
      <c r="K236" s="606"/>
      <c r="L236" s="607"/>
      <c r="M236" s="606"/>
    </row>
    <row r="237" spans="1:13" x14ac:dyDescent="0.2">
      <c r="A237" s="606"/>
      <c r="B237" s="606"/>
      <c r="C237" s="606"/>
      <c r="D237" s="606"/>
      <c r="E237" s="606"/>
      <c r="F237" s="606"/>
      <c r="G237" s="606"/>
      <c r="H237" s="607"/>
      <c r="I237" s="628"/>
      <c r="J237" s="606"/>
      <c r="K237" s="606"/>
      <c r="L237" s="607"/>
      <c r="M237" s="606"/>
    </row>
    <row r="238" spans="1:13" x14ac:dyDescent="0.2">
      <c r="A238" s="606"/>
      <c r="B238" s="606"/>
      <c r="C238" s="606"/>
      <c r="D238" s="606"/>
      <c r="E238" s="606"/>
      <c r="F238" s="606"/>
      <c r="G238" s="606"/>
      <c r="H238" s="607"/>
      <c r="I238" s="628"/>
      <c r="J238" s="606"/>
      <c r="K238" s="606"/>
      <c r="L238" s="607"/>
      <c r="M238" s="606"/>
    </row>
    <row r="239" spans="1:13" x14ac:dyDescent="0.2">
      <c r="A239" s="606"/>
      <c r="B239" s="606"/>
      <c r="C239" s="606"/>
      <c r="D239" s="606"/>
      <c r="E239" s="606"/>
      <c r="F239" s="606"/>
      <c r="G239" s="606"/>
      <c r="H239" s="607"/>
      <c r="I239" s="628"/>
      <c r="J239" s="606"/>
      <c r="K239" s="606"/>
      <c r="L239" s="607"/>
      <c r="M239" s="606"/>
    </row>
    <row r="240" spans="1:13" x14ac:dyDescent="0.2">
      <c r="A240" s="606"/>
      <c r="B240" s="606"/>
      <c r="C240" s="606"/>
      <c r="D240" s="606"/>
      <c r="E240" s="606"/>
      <c r="F240" s="606"/>
      <c r="G240" s="606"/>
      <c r="H240" s="607"/>
      <c r="I240" s="628"/>
      <c r="J240" s="606"/>
      <c r="K240" s="606"/>
      <c r="L240" s="607"/>
      <c r="M240" s="606"/>
    </row>
    <row r="241" spans="1:13" x14ac:dyDescent="0.2">
      <c r="A241" s="606"/>
      <c r="B241" s="606"/>
      <c r="C241" s="606"/>
      <c r="D241" s="606"/>
      <c r="E241" s="606"/>
      <c r="F241" s="606"/>
      <c r="G241" s="606"/>
      <c r="H241" s="607"/>
      <c r="I241" s="628"/>
      <c r="J241" s="606"/>
      <c r="K241" s="606"/>
      <c r="L241" s="607"/>
      <c r="M241" s="606"/>
    </row>
    <row r="242" spans="1:13" x14ac:dyDescent="0.2">
      <c r="A242" s="606"/>
      <c r="B242" s="606"/>
      <c r="C242" s="606"/>
      <c r="D242" s="606"/>
      <c r="E242" s="606"/>
      <c r="F242" s="606"/>
      <c r="G242" s="606"/>
      <c r="H242" s="607"/>
      <c r="I242" s="628"/>
      <c r="J242" s="606"/>
      <c r="K242" s="606"/>
      <c r="L242" s="607"/>
      <c r="M242" s="606"/>
    </row>
    <row r="243" spans="1:13" x14ac:dyDescent="0.2">
      <c r="A243" s="606"/>
      <c r="B243" s="606"/>
      <c r="C243" s="606"/>
      <c r="D243" s="606"/>
      <c r="E243" s="606"/>
      <c r="F243" s="606"/>
      <c r="G243" s="606"/>
      <c r="H243" s="607"/>
      <c r="I243" s="628"/>
      <c r="J243" s="606"/>
      <c r="K243" s="606"/>
      <c r="L243" s="607"/>
      <c r="M243" s="606"/>
    </row>
    <row r="244" spans="1:13" x14ac:dyDescent="0.2">
      <c r="A244" s="606"/>
      <c r="B244" s="606"/>
      <c r="C244" s="606"/>
      <c r="D244" s="606"/>
      <c r="E244" s="606"/>
      <c r="F244" s="606"/>
      <c r="G244" s="606"/>
      <c r="H244" s="607"/>
      <c r="I244" s="628"/>
      <c r="J244" s="606"/>
      <c r="K244" s="606"/>
      <c r="L244" s="607"/>
      <c r="M244" s="606"/>
    </row>
    <row r="245" spans="1:13" x14ac:dyDescent="0.2">
      <c r="A245" s="606"/>
      <c r="B245" s="606"/>
      <c r="C245" s="606"/>
      <c r="D245" s="606"/>
      <c r="E245" s="606"/>
      <c r="F245" s="606"/>
      <c r="G245" s="606"/>
      <c r="H245" s="607"/>
      <c r="I245" s="628"/>
      <c r="J245" s="606"/>
      <c r="K245" s="606"/>
      <c r="L245" s="607"/>
      <c r="M245" s="606"/>
    </row>
    <row r="246" spans="1:13" x14ac:dyDescent="0.2">
      <c r="A246" s="606"/>
      <c r="B246" s="606"/>
      <c r="C246" s="606"/>
      <c r="D246" s="606"/>
      <c r="E246" s="606"/>
      <c r="F246" s="606"/>
      <c r="G246" s="606"/>
      <c r="H246" s="607"/>
      <c r="I246" s="628"/>
      <c r="J246" s="606"/>
      <c r="K246" s="606"/>
      <c r="L246" s="607"/>
      <c r="M246" s="606"/>
    </row>
    <row r="247" spans="1:13" x14ac:dyDescent="0.2">
      <c r="A247" s="606"/>
      <c r="B247" s="606"/>
      <c r="C247" s="606"/>
      <c r="D247" s="606"/>
      <c r="E247" s="606"/>
      <c r="F247" s="606"/>
      <c r="G247" s="606"/>
      <c r="H247" s="607"/>
      <c r="I247" s="628"/>
      <c r="J247" s="606"/>
      <c r="K247" s="606"/>
      <c r="L247" s="607"/>
      <c r="M247" s="606"/>
    </row>
    <row r="248" spans="1:13" x14ac:dyDescent="0.2">
      <c r="A248" s="606"/>
      <c r="B248" s="606"/>
      <c r="C248" s="606"/>
      <c r="D248" s="606"/>
      <c r="E248" s="606"/>
      <c r="F248" s="606"/>
      <c r="G248" s="606"/>
      <c r="H248" s="607"/>
      <c r="I248" s="628"/>
      <c r="J248" s="606"/>
      <c r="K248" s="606"/>
      <c r="L248" s="607"/>
      <c r="M248" s="606"/>
    </row>
    <row r="249" spans="1:13" x14ac:dyDescent="0.2">
      <c r="A249" s="606"/>
      <c r="B249" s="606"/>
      <c r="C249" s="606"/>
      <c r="D249" s="606"/>
      <c r="E249" s="606"/>
      <c r="F249" s="606"/>
      <c r="G249" s="606"/>
      <c r="H249" s="607"/>
      <c r="I249" s="628"/>
      <c r="J249" s="606"/>
      <c r="K249" s="606"/>
      <c r="L249" s="607"/>
      <c r="M249" s="606"/>
    </row>
    <row r="250" spans="1:13" x14ac:dyDescent="0.2">
      <c r="A250" s="606"/>
      <c r="B250" s="606"/>
      <c r="C250" s="606"/>
      <c r="D250" s="606"/>
      <c r="E250" s="606"/>
      <c r="F250" s="606"/>
      <c r="G250" s="606"/>
      <c r="H250" s="607"/>
      <c r="I250" s="628"/>
      <c r="J250" s="606"/>
      <c r="K250" s="606"/>
      <c r="L250" s="607"/>
      <c r="M250" s="606"/>
    </row>
    <row r="251" spans="1:13" x14ac:dyDescent="0.2">
      <c r="A251" s="606"/>
      <c r="B251" s="606"/>
      <c r="C251" s="606"/>
      <c r="D251" s="606"/>
      <c r="E251" s="606"/>
      <c r="F251" s="606"/>
      <c r="G251" s="606"/>
      <c r="H251" s="607"/>
      <c r="I251" s="628"/>
      <c r="J251" s="606"/>
      <c r="K251" s="606"/>
      <c r="L251" s="607"/>
      <c r="M251" s="606"/>
    </row>
    <row r="252" spans="1:13" x14ac:dyDescent="0.2">
      <c r="A252" s="606"/>
      <c r="B252" s="606"/>
      <c r="C252" s="606"/>
      <c r="D252" s="606"/>
      <c r="E252" s="606"/>
      <c r="F252" s="606"/>
      <c r="G252" s="606"/>
      <c r="H252" s="607"/>
      <c r="I252" s="628"/>
      <c r="J252" s="606"/>
      <c r="K252" s="606"/>
      <c r="L252" s="607"/>
      <c r="M252" s="606"/>
    </row>
    <row r="253" spans="1:13" x14ac:dyDescent="0.2">
      <c r="A253" s="606"/>
      <c r="B253" s="606"/>
      <c r="C253" s="606"/>
      <c r="D253" s="606"/>
      <c r="E253" s="606"/>
      <c r="F253" s="606"/>
      <c r="G253" s="606"/>
      <c r="H253" s="607"/>
      <c r="I253" s="628"/>
      <c r="J253" s="606"/>
      <c r="K253" s="606"/>
      <c r="L253" s="607"/>
      <c r="M253" s="606"/>
    </row>
    <row r="254" spans="1:13" x14ac:dyDescent="0.2">
      <c r="A254" s="606"/>
      <c r="B254" s="606"/>
      <c r="C254" s="606"/>
      <c r="D254" s="606"/>
      <c r="E254" s="606"/>
      <c r="F254" s="606"/>
      <c r="G254" s="606"/>
      <c r="H254" s="607"/>
      <c r="I254" s="628"/>
      <c r="J254" s="606"/>
      <c r="K254" s="606"/>
      <c r="L254" s="607"/>
      <c r="M254" s="606"/>
    </row>
    <row r="255" spans="1:13" x14ac:dyDescent="0.2">
      <c r="A255" s="606"/>
      <c r="B255" s="606"/>
      <c r="C255" s="606"/>
      <c r="D255" s="606"/>
      <c r="E255" s="606"/>
      <c r="F255" s="606"/>
      <c r="G255" s="606"/>
      <c r="H255" s="607"/>
      <c r="I255" s="628"/>
      <c r="J255" s="606"/>
      <c r="K255" s="606"/>
      <c r="L255" s="607"/>
      <c r="M255" s="606"/>
    </row>
    <row r="256" spans="1:13" x14ac:dyDescent="0.2">
      <c r="A256" s="606"/>
      <c r="B256" s="606"/>
      <c r="C256" s="606"/>
      <c r="D256" s="606"/>
      <c r="E256" s="606"/>
      <c r="F256" s="606"/>
      <c r="G256" s="606"/>
      <c r="H256" s="607"/>
      <c r="I256" s="628"/>
      <c r="J256" s="606"/>
      <c r="K256" s="606"/>
      <c r="L256" s="607"/>
      <c r="M256" s="606"/>
    </row>
    <row r="257" spans="1:13" x14ac:dyDescent="0.2">
      <c r="A257" s="606"/>
      <c r="B257" s="606"/>
      <c r="C257" s="606"/>
      <c r="D257" s="606"/>
      <c r="E257" s="606"/>
      <c r="F257" s="606"/>
      <c r="G257" s="606"/>
      <c r="H257" s="607"/>
      <c r="I257" s="628"/>
      <c r="J257" s="606"/>
      <c r="K257" s="606"/>
      <c r="L257" s="607"/>
      <c r="M257" s="606"/>
    </row>
    <row r="258" spans="1:13" x14ac:dyDescent="0.2">
      <c r="A258" s="606"/>
      <c r="B258" s="606"/>
      <c r="C258" s="606"/>
      <c r="D258" s="606"/>
      <c r="E258" s="606"/>
      <c r="F258" s="606"/>
      <c r="G258" s="606"/>
      <c r="H258" s="607"/>
      <c r="I258" s="628"/>
      <c r="J258" s="606"/>
      <c r="K258" s="606"/>
      <c r="L258" s="607"/>
      <c r="M258" s="606"/>
    </row>
    <row r="259" spans="1:13" x14ac:dyDescent="0.2">
      <c r="A259" s="606"/>
      <c r="B259" s="606"/>
      <c r="C259" s="606"/>
      <c r="D259" s="606"/>
      <c r="E259" s="606"/>
      <c r="F259" s="606"/>
      <c r="G259" s="606"/>
      <c r="H259" s="607"/>
      <c r="I259" s="628"/>
      <c r="J259" s="606"/>
      <c r="K259" s="606"/>
      <c r="L259" s="607"/>
      <c r="M259" s="606"/>
    </row>
    <row r="260" spans="1:13" x14ac:dyDescent="0.2">
      <c r="A260" s="606"/>
      <c r="B260" s="606"/>
      <c r="C260" s="606"/>
      <c r="D260" s="606"/>
      <c r="E260" s="606"/>
      <c r="F260" s="606"/>
      <c r="G260" s="606"/>
      <c r="H260" s="607"/>
      <c r="I260" s="628"/>
      <c r="J260" s="606"/>
      <c r="K260" s="606"/>
      <c r="L260" s="607"/>
      <c r="M260" s="606"/>
    </row>
    <row r="261" spans="1:13" x14ac:dyDescent="0.2">
      <c r="A261" s="606"/>
      <c r="B261" s="606"/>
      <c r="C261" s="606"/>
      <c r="D261" s="606"/>
      <c r="E261" s="606"/>
      <c r="F261" s="606"/>
      <c r="G261" s="606"/>
      <c r="H261" s="607"/>
      <c r="I261" s="628"/>
      <c r="J261" s="606"/>
      <c r="K261" s="606"/>
      <c r="L261" s="607"/>
      <c r="M261" s="606"/>
    </row>
    <row r="262" spans="1:13" x14ac:dyDescent="0.2">
      <c r="A262" s="606"/>
      <c r="B262" s="606"/>
      <c r="C262" s="606"/>
      <c r="D262" s="606"/>
      <c r="E262" s="606"/>
      <c r="F262" s="606"/>
      <c r="G262" s="606"/>
      <c r="H262" s="607"/>
      <c r="I262" s="628"/>
      <c r="J262" s="606"/>
      <c r="K262" s="606"/>
      <c r="L262" s="607"/>
      <c r="M262" s="606"/>
    </row>
    <row r="263" spans="1:13" x14ac:dyDescent="0.2">
      <c r="A263" s="606"/>
      <c r="B263" s="606"/>
      <c r="C263" s="606"/>
      <c r="D263" s="606"/>
      <c r="E263" s="606"/>
      <c r="F263" s="606"/>
      <c r="G263" s="606"/>
      <c r="H263" s="607"/>
      <c r="I263" s="628"/>
      <c r="J263" s="606"/>
      <c r="K263" s="606"/>
      <c r="L263" s="607"/>
      <c r="M263" s="606"/>
    </row>
    <row r="264" spans="1:13" x14ac:dyDescent="0.2">
      <c r="A264" s="606"/>
      <c r="B264" s="606"/>
      <c r="C264" s="606"/>
      <c r="D264" s="606"/>
      <c r="E264" s="606"/>
      <c r="F264" s="606"/>
      <c r="G264" s="606"/>
      <c r="H264" s="607"/>
      <c r="I264" s="628"/>
      <c r="J264" s="606"/>
      <c r="K264" s="606"/>
      <c r="L264" s="607"/>
      <c r="M264" s="606"/>
    </row>
    <row r="265" spans="1:13" x14ac:dyDescent="0.2">
      <c r="A265" s="606"/>
      <c r="B265" s="606"/>
      <c r="C265" s="606"/>
      <c r="D265" s="606"/>
      <c r="E265" s="606"/>
      <c r="F265" s="606"/>
      <c r="G265" s="606"/>
      <c r="H265" s="607"/>
      <c r="I265" s="628"/>
      <c r="J265" s="606"/>
      <c r="K265" s="606"/>
      <c r="L265" s="607"/>
      <c r="M265" s="606"/>
    </row>
    <row r="266" spans="1:13" x14ac:dyDescent="0.2">
      <c r="A266" s="606"/>
      <c r="B266" s="606"/>
      <c r="C266" s="606"/>
      <c r="D266" s="606"/>
      <c r="E266" s="606"/>
      <c r="F266" s="606"/>
      <c r="G266" s="606"/>
      <c r="H266" s="607"/>
      <c r="I266" s="628"/>
      <c r="J266" s="606"/>
      <c r="K266" s="606"/>
      <c r="L266" s="607"/>
      <c r="M266" s="606"/>
    </row>
    <row r="267" spans="1:13" x14ac:dyDescent="0.2">
      <c r="A267" s="606"/>
      <c r="B267" s="606"/>
      <c r="C267" s="606"/>
      <c r="D267" s="606"/>
      <c r="E267" s="606"/>
      <c r="F267" s="606"/>
      <c r="G267" s="606"/>
      <c r="H267" s="607"/>
      <c r="I267" s="628"/>
      <c r="J267" s="606"/>
      <c r="K267" s="606"/>
      <c r="L267" s="607"/>
      <c r="M267" s="606"/>
    </row>
    <row r="268" spans="1:13" x14ac:dyDescent="0.2">
      <c r="A268" s="606"/>
      <c r="B268" s="606"/>
      <c r="C268" s="606"/>
      <c r="D268" s="606"/>
      <c r="E268" s="606"/>
      <c r="F268" s="606"/>
      <c r="G268" s="606"/>
      <c r="H268" s="607"/>
      <c r="I268" s="628"/>
      <c r="J268" s="606"/>
      <c r="K268" s="606"/>
      <c r="L268" s="607"/>
      <c r="M268" s="606"/>
    </row>
    <row r="269" spans="1:13" x14ac:dyDescent="0.2">
      <c r="A269" s="606"/>
      <c r="B269" s="606"/>
      <c r="C269" s="606"/>
      <c r="D269" s="606"/>
      <c r="E269" s="606"/>
      <c r="F269" s="606"/>
      <c r="G269" s="606"/>
      <c r="H269" s="607"/>
      <c r="I269" s="628"/>
      <c r="J269" s="606"/>
      <c r="K269" s="606"/>
      <c r="L269" s="607"/>
      <c r="M269" s="606"/>
    </row>
    <row r="270" spans="1:13" x14ac:dyDescent="0.2">
      <c r="A270" s="606"/>
      <c r="B270" s="606"/>
      <c r="C270" s="606"/>
      <c r="D270" s="606"/>
      <c r="E270" s="606"/>
      <c r="F270" s="606"/>
      <c r="G270" s="606"/>
      <c r="H270" s="607"/>
      <c r="I270" s="628"/>
      <c r="J270" s="606"/>
      <c r="K270" s="606"/>
      <c r="L270" s="607"/>
      <c r="M270" s="606"/>
    </row>
    <row r="271" spans="1:13" x14ac:dyDescent="0.2">
      <c r="A271" s="606"/>
      <c r="B271" s="606"/>
      <c r="C271" s="606"/>
      <c r="D271" s="606"/>
      <c r="E271" s="606"/>
      <c r="F271" s="606"/>
      <c r="G271" s="606"/>
      <c r="H271" s="607"/>
      <c r="I271" s="628"/>
      <c r="J271" s="606"/>
      <c r="K271" s="606"/>
      <c r="L271" s="607"/>
      <c r="M271" s="606"/>
    </row>
    <row r="272" spans="1:13" x14ac:dyDescent="0.2">
      <c r="A272" s="606"/>
      <c r="B272" s="606"/>
      <c r="C272" s="606"/>
      <c r="D272" s="606"/>
      <c r="E272" s="606"/>
      <c r="F272" s="606"/>
      <c r="G272" s="606"/>
      <c r="H272" s="607"/>
      <c r="I272" s="628"/>
      <c r="J272" s="606"/>
      <c r="K272" s="606"/>
      <c r="L272" s="607"/>
      <c r="M272" s="606"/>
    </row>
    <row r="273" spans="1:13" x14ac:dyDescent="0.2">
      <c r="A273" s="606"/>
      <c r="B273" s="606"/>
      <c r="C273" s="606"/>
      <c r="D273" s="606"/>
      <c r="E273" s="606"/>
      <c r="F273" s="606"/>
      <c r="G273" s="606"/>
      <c r="H273" s="607"/>
      <c r="I273" s="628"/>
      <c r="J273" s="606"/>
      <c r="K273" s="606"/>
      <c r="L273" s="607"/>
      <c r="M273" s="606"/>
    </row>
    <row r="274" spans="1:13" x14ac:dyDescent="0.2">
      <c r="A274" s="606"/>
      <c r="B274" s="606"/>
      <c r="C274" s="606"/>
      <c r="D274" s="606"/>
      <c r="E274" s="606"/>
      <c r="F274" s="606"/>
      <c r="G274" s="606"/>
      <c r="H274" s="607"/>
      <c r="I274" s="628"/>
      <c r="J274" s="606"/>
      <c r="K274" s="606"/>
      <c r="L274" s="607"/>
      <c r="M274" s="606"/>
    </row>
    <row r="275" spans="1:13" x14ac:dyDescent="0.2">
      <c r="A275" s="606"/>
      <c r="B275" s="606"/>
      <c r="C275" s="606"/>
      <c r="D275" s="606"/>
      <c r="E275" s="606"/>
      <c r="F275" s="606"/>
      <c r="G275" s="606"/>
      <c r="H275" s="607"/>
      <c r="I275" s="628"/>
      <c r="J275" s="606"/>
      <c r="K275" s="606"/>
      <c r="L275" s="607"/>
      <c r="M275" s="606"/>
    </row>
    <row r="276" spans="1:13" x14ac:dyDescent="0.2">
      <c r="A276" s="606"/>
      <c r="B276" s="606"/>
      <c r="C276" s="606"/>
      <c r="D276" s="606"/>
      <c r="E276" s="606"/>
      <c r="F276" s="606"/>
      <c r="G276" s="606"/>
      <c r="H276" s="607"/>
      <c r="I276" s="628"/>
      <c r="J276" s="606"/>
      <c r="K276" s="606"/>
      <c r="L276" s="607"/>
      <c r="M276" s="606"/>
    </row>
    <row r="277" spans="1:13" x14ac:dyDescent="0.2">
      <c r="A277" s="606"/>
      <c r="B277" s="606"/>
      <c r="C277" s="606"/>
      <c r="D277" s="606"/>
      <c r="E277" s="606"/>
      <c r="F277" s="606"/>
      <c r="G277" s="606"/>
      <c r="H277" s="607"/>
      <c r="I277" s="628"/>
      <c r="J277" s="606"/>
      <c r="K277" s="606"/>
      <c r="L277" s="607"/>
      <c r="M277" s="606"/>
    </row>
    <row r="278" spans="1:13" x14ac:dyDescent="0.2">
      <c r="A278" s="606"/>
      <c r="B278" s="606"/>
      <c r="C278" s="606"/>
      <c r="D278" s="606"/>
      <c r="E278" s="606"/>
      <c r="F278" s="606"/>
      <c r="G278" s="606"/>
      <c r="H278" s="607"/>
      <c r="I278" s="628"/>
      <c r="J278" s="606"/>
      <c r="K278" s="606"/>
      <c r="L278" s="607"/>
      <c r="M278" s="606"/>
    </row>
    <row r="279" spans="1:13" x14ac:dyDescent="0.2">
      <c r="A279" s="606"/>
      <c r="B279" s="606"/>
      <c r="C279" s="606"/>
      <c r="D279" s="606"/>
      <c r="E279" s="606"/>
      <c r="F279" s="606"/>
      <c r="G279" s="606"/>
      <c r="H279" s="607"/>
      <c r="I279" s="628"/>
      <c r="J279" s="606"/>
      <c r="K279" s="606"/>
      <c r="L279" s="607"/>
      <c r="M279" s="606"/>
    </row>
    <row r="280" spans="1:13" x14ac:dyDescent="0.2">
      <c r="A280" s="606"/>
      <c r="B280" s="606"/>
      <c r="C280" s="606"/>
      <c r="D280" s="606"/>
      <c r="E280" s="606"/>
      <c r="F280" s="606"/>
      <c r="G280" s="606"/>
      <c r="H280" s="607"/>
      <c r="I280" s="628"/>
      <c r="J280" s="606"/>
      <c r="K280" s="606"/>
      <c r="L280" s="607"/>
      <c r="M280" s="606"/>
    </row>
    <row r="281" spans="1:13" x14ac:dyDescent="0.2">
      <c r="A281" s="606"/>
      <c r="B281" s="606"/>
      <c r="C281" s="606"/>
      <c r="D281" s="606"/>
      <c r="E281" s="606"/>
      <c r="F281" s="606"/>
      <c r="G281" s="606"/>
      <c r="H281" s="607"/>
      <c r="I281" s="628"/>
      <c r="J281" s="606"/>
      <c r="K281" s="606"/>
      <c r="L281" s="607"/>
      <c r="M281" s="606"/>
    </row>
    <row r="282" spans="1:13" x14ac:dyDescent="0.2">
      <c r="A282" s="606"/>
      <c r="B282" s="606"/>
      <c r="C282" s="606"/>
      <c r="D282" s="606"/>
      <c r="E282" s="606"/>
      <c r="F282" s="606"/>
      <c r="G282" s="606"/>
      <c r="H282" s="607"/>
      <c r="I282" s="628"/>
      <c r="J282" s="606"/>
      <c r="K282" s="606"/>
      <c r="L282" s="607"/>
      <c r="M282" s="606"/>
    </row>
    <row r="283" spans="1:13" x14ac:dyDescent="0.2">
      <c r="A283" s="606"/>
      <c r="B283" s="606"/>
      <c r="C283" s="606"/>
      <c r="D283" s="606"/>
      <c r="E283" s="606"/>
      <c r="F283" s="606"/>
      <c r="G283" s="606"/>
      <c r="H283" s="607"/>
      <c r="I283" s="628"/>
      <c r="J283" s="606"/>
      <c r="K283" s="606"/>
      <c r="L283" s="607"/>
      <c r="M283" s="606"/>
    </row>
    <row r="284" spans="1:13" x14ac:dyDescent="0.2">
      <c r="A284" s="606"/>
      <c r="B284" s="606"/>
      <c r="C284" s="606"/>
      <c r="D284" s="606"/>
      <c r="E284" s="606"/>
      <c r="F284" s="606"/>
      <c r="G284" s="606"/>
      <c r="H284" s="607"/>
      <c r="I284" s="628"/>
      <c r="J284" s="606"/>
      <c r="K284" s="606"/>
      <c r="L284" s="607"/>
      <c r="M284" s="606"/>
    </row>
    <row r="285" spans="1:13" x14ac:dyDescent="0.2">
      <c r="A285" s="606"/>
      <c r="B285" s="606"/>
      <c r="C285" s="606"/>
      <c r="D285" s="606"/>
      <c r="E285" s="606"/>
      <c r="F285" s="606"/>
      <c r="G285" s="606"/>
      <c r="H285" s="607"/>
      <c r="I285" s="628"/>
      <c r="J285" s="606"/>
      <c r="K285" s="606"/>
      <c r="L285" s="607"/>
      <c r="M285" s="606"/>
    </row>
    <row r="286" spans="1:13" x14ac:dyDescent="0.2">
      <c r="A286" s="606"/>
      <c r="B286" s="606"/>
      <c r="C286" s="606"/>
      <c r="D286" s="606"/>
      <c r="E286" s="606"/>
      <c r="F286" s="606"/>
      <c r="G286" s="606"/>
      <c r="H286" s="607"/>
      <c r="I286" s="628"/>
      <c r="J286" s="606"/>
      <c r="K286" s="606"/>
      <c r="L286" s="607"/>
      <c r="M286" s="606"/>
    </row>
    <row r="287" spans="1:13" x14ac:dyDescent="0.2">
      <c r="A287" s="606"/>
      <c r="B287" s="606"/>
      <c r="C287" s="606"/>
      <c r="D287" s="606"/>
      <c r="E287" s="606"/>
      <c r="F287" s="606"/>
      <c r="G287" s="606"/>
      <c r="H287" s="607"/>
      <c r="I287" s="628"/>
      <c r="J287" s="606"/>
      <c r="K287" s="606"/>
      <c r="L287" s="607"/>
      <c r="M287" s="606"/>
    </row>
    <row r="288" spans="1:13" x14ac:dyDescent="0.2">
      <c r="A288" s="606"/>
      <c r="B288" s="606"/>
      <c r="C288" s="606"/>
      <c r="D288" s="606"/>
      <c r="E288" s="606"/>
      <c r="F288" s="606"/>
      <c r="G288" s="606"/>
      <c r="H288" s="607"/>
      <c r="I288" s="628"/>
      <c r="J288" s="606"/>
      <c r="K288" s="606"/>
      <c r="L288" s="607"/>
      <c r="M288" s="606"/>
    </row>
    <row r="289" spans="1:13" x14ac:dyDescent="0.2">
      <c r="A289" s="606"/>
      <c r="B289" s="606"/>
      <c r="C289" s="606"/>
      <c r="D289" s="606"/>
      <c r="E289" s="606"/>
      <c r="F289" s="606"/>
      <c r="G289" s="606"/>
      <c r="H289" s="607"/>
      <c r="I289" s="628"/>
      <c r="J289" s="606"/>
      <c r="K289" s="606"/>
      <c r="L289" s="607"/>
      <c r="M289" s="606"/>
    </row>
    <row r="290" spans="1:13" x14ac:dyDescent="0.2">
      <c r="A290" s="606"/>
      <c r="B290" s="606"/>
      <c r="C290" s="606"/>
      <c r="D290" s="606"/>
      <c r="E290" s="606"/>
      <c r="F290" s="606"/>
      <c r="G290" s="606"/>
      <c r="H290" s="607"/>
      <c r="I290" s="628"/>
      <c r="J290" s="606"/>
      <c r="K290" s="606"/>
      <c r="L290" s="607"/>
      <c r="M290" s="606"/>
    </row>
    <row r="291" spans="1:13" x14ac:dyDescent="0.2">
      <c r="A291" s="606"/>
      <c r="B291" s="606"/>
      <c r="C291" s="606"/>
      <c r="D291" s="606"/>
      <c r="E291" s="606"/>
      <c r="F291" s="606"/>
      <c r="G291" s="606"/>
      <c r="H291" s="607"/>
      <c r="I291" s="628"/>
      <c r="J291" s="606"/>
      <c r="K291" s="606"/>
      <c r="L291" s="607"/>
      <c r="M291" s="606"/>
    </row>
    <row r="292" spans="1:13" x14ac:dyDescent="0.2">
      <c r="A292" s="606"/>
      <c r="B292" s="606"/>
      <c r="C292" s="606"/>
      <c r="D292" s="606"/>
      <c r="E292" s="606"/>
      <c r="F292" s="606"/>
      <c r="G292" s="606"/>
      <c r="H292" s="607"/>
      <c r="I292" s="628"/>
      <c r="J292" s="606"/>
      <c r="K292" s="606"/>
      <c r="L292" s="607"/>
      <c r="M292" s="606"/>
    </row>
    <row r="293" spans="1:13" x14ac:dyDescent="0.2">
      <c r="A293" s="606"/>
      <c r="B293" s="606"/>
      <c r="C293" s="606"/>
      <c r="D293" s="606"/>
      <c r="E293" s="606"/>
      <c r="F293" s="606"/>
      <c r="G293" s="606"/>
      <c r="H293" s="607"/>
      <c r="I293" s="628"/>
      <c r="J293" s="606"/>
      <c r="K293" s="606"/>
      <c r="L293" s="607"/>
      <c r="M293" s="606"/>
    </row>
    <row r="294" spans="1:13" x14ac:dyDescent="0.2">
      <c r="A294" s="606"/>
      <c r="B294" s="606"/>
      <c r="C294" s="606"/>
      <c r="D294" s="606"/>
      <c r="E294" s="606"/>
      <c r="F294" s="606"/>
      <c r="G294" s="606"/>
      <c r="H294" s="607"/>
      <c r="I294" s="628"/>
      <c r="J294" s="606"/>
      <c r="K294" s="606"/>
      <c r="L294" s="607"/>
      <c r="M294" s="606"/>
    </row>
    <row r="295" spans="1:13" x14ac:dyDescent="0.2">
      <c r="A295" s="606"/>
      <c r="B295" s="606"/>
      <c r="C295" s="606"/>
      <c r="D295" s="606"/>
      <c r="E295" s="606"/>
      <c r="F295" s="606"/>
      <c r="G295" s="606"/>
      <c r="H295" s="607"/>
      <c r="I295" s="628"/>
      <c r="J295" s="606"/>
      <c r="K295" s="606"/>
      <c r="L295" s="607"/>
      <c r="M295" s="606"/>
    </row>
    <row r="296" spans="1:13" x14ac:dyDescent="0.2">
      <c r="A296" s="606"/>
      <c r="B296" s="606"/>
      <c r="C296" s="606"/>
      <c r="D296" s="606"/>
      <c r="E296" s="606"/>
      <c r="F296" s="606"/>
      <c r="G296" s="606"/>
      <c r="H296" s="607"/>
      <c r="I296" s="628"/>
      <c r="J296" s="606"/>
      <c r="K296" s="606"/>
      <c r="L296" s="607"/>
      <c r="M296" s="606"/>
    </row>
    <row r="297" spans="1:13" x14ac:dyDescent="0.2">
      <c r="A297" s="606"/>
      <c r="B297" s="606"/>
      <c r="C297" s="606"/>
      <c r="D297" s="606"/>
      <c r="E297" s="606"/>
      <c r="F297" s="606"/>
      <c r="G297" s="606"/>
      <c r="H297" s="607"/>
      <c r="I297" s="628"/>
      <c r="J297" s="606"/>
      <c r="K297" s="606"/>
      <c r="L297" s="607"/>
      <c r="M297" s="606"/>
    </row>
    <row r="298" spans="1:13" x14ac:dyDescent="0.2">
      <c r="A298" s="606"/>
      <c r="B298" s="606"/>
      <c r="C298" s="606"/>
      <c r="D298" s="606"/>
      <c r="E298" s="606"/>
      <c r="F298" s="606"/>
      <c r="G298" s="606"/>
      <c r="H298" s="607"/>
      <c r="I298" s="628"/>
      <c r="J298" s="606"/>
      <c r="K298" s="606"/>
      <c r="L298" s="607"/>
      <c r="M298" s="606"/>
    </row>
    <row r="299" spans="1:13" x14ac:dyDescent="0.2">
      <c r="A299" s="606"/>
      <c r="B299" s="606"/>
      <c r="C299" s="606"/>
      <c r="D299" s="606"/>
      <c r="E299" s="606"/>
      <c r="F299" s="606"/>
      <c r="G299" s="606"/>
      <c r="H299" s="607"/>
      <c r="I299" s="628"/>
      <c r="J299" s="606"/>
      <c r="K299" s="606"/>
      <c r="L299" s="607"/>
      <c r="M299" s="606"/>
    </row>
    <row r="300" spans="1:13" x14ac:dyDescent="0.2">
      <c r="A300" s="606"/>
      <c r="B300" s="606"/>
      <c r="C300" s="606"/>
      <c r="D300" s="606"/>
      <c r="E300" s="606"/>
      <c r="F300" s="606"/>
      <c r="G300" s="606"/>
      <c r="H300" s="607"/>
      <c r="I300" s="628"/>
      <c r="J300" s="606"/>
      <c r="K300" s="606"/>
      <c r="L300" s="607"/>
      <c r="M300" s="606"/>
    </row>
    <row r="301" spans="1:13" x14ac:dyDescent="0.2">
      <c r="A301" s="606"/>
      <c r="B301" s="606"/>
      <c r="C301" s="606"/>
      <c r="D301" s="606"/>
      <c r="E301" s="606"/>
      <c r="F301" s="606"/>
      <c r="G301" s="606"/>
      <c r="H301" s="607"/>
      <c r="I301" s="628"/>
      <c r="J301" s="606"/>
      <c r="K301" s="606"/>
      <c r="L301" s="607"/>
      <c r="M301" s="606"/>
    </row>
    <row r="302" spans="1:13" x14ac:dyDescent="0.2">
      <c r="A302" s="606"/>
      <c r="B302" s="606"/>
      <c r="C302" s="606"/>
      <c r="D302" s="606"/>
      <c r="E302" s="606"/>
      <c r="F302" s="606"/>
      <c r="G302" s="606"/>
      <c r="H302" s="607"/>
      <c r="I302" s="628"/>
      <c r="J302" s="606"/>
      <c r="K302" s="606"/>
      <c r="L302" s="607"/>
      <c r="M302" s="606"/>
    </row>
    <row r="303" spans="1:13" x14ac:dyDescent="0.2">
      <c r="A303" s="606"/>
      <c r="B303" s="606"/>
      <c r="C303" s="606"/>
      <c r="D303" s="606"/>
      <c r="E303" s="606"/>
      <c r="F303" s="606"/>
      <c r="G303" s="606"/>
      <c r="H303" s="607"/>
      <c r="I303" s="628"/>
      <c r="J303" s="606"/>
      <c r="K303" s="606"/>
      <c r="L303" s="607"/>
      <c r="M303" s="606"/>
    </row>
    <row r="304" spans="1:13" x14ac:dyDescent="0.2">
      <c r="A304" s="606"/>
      <c r="B304" s="606"/>
      <c r="C304" s="606"/>
      <c r="D304" s="606"/>
      <c r="E304" s="606"/>
      <c r="F304" s="606"/>
      <c r="G304" s="606"/>
      <c r="H304" s="607"/>
      <c r="I304" s="628"/>
      <c r="J304" s="606"/>
      <c r="K304" s="606"/>
      <c r="L304" s="607"/>
      <c r="M304" s="606"/>
    </row>
    <row r="305" spans="1:13" x14ac:dyDescent="0.2">
      <c r="A305" s="606"/>
      <c r="B305" s="606"/>
      <c r="C305" s="606"/>
      <c r="D305" s="606"/>
      <c r="E305" s="606"/>
      <c r="F305" s="606"/>
      <c r="G305" s="606"/>
      <c r="H305" s="607"/>
      <c r="I305" s="628"/>
      <c r="J305" s="606"/>
      <c r="K305" s="606"/>
      <c r="L305" s="607"/>
      <c r="M305" s="606"/>
    </row>
    <row r="306" spans="1:13" x14ac:dyDescent="0.2">
      <c r="A306" s="606"/>
      <c r="B306" s="606"/>
      <c r="C306" s="606"/>
      <c r="D306" s="606"/>
      <c r="E306" s="606"/>
      <c r="F306" s="606"/>
      <c r="G306" s="606"/>
      <c r="H306" s="607"/>
      <c r="I306" s="628"/>
      <c r="J306" s="606"/>
      <c r="K306" s="606"/>
      <c r="L306" s="607"/>
      <c r="M306" s="606"/>
    </row>
    <row r="307" spans="1:13" x14ac:dyDescent="0.2">
      <c r="A307" s="606"/>
      <c r="B307" s="606"/>
      <c r="C307" s="606"/>
      <c r="D307" s="606"/>
      <c r="E307" s="606"/>
      <c r="F307" s="606"/>
      <c r="G307" s="606"/>
      <c r="H307" s="607"/>
      <c r="I307" s="628"/>
      <c r="J307" s="606"/>
      <c r="K307" s="606"/>
      <c r="L307" s="607"/>
      <c r="M307" s="606"/>
    </row>
    <row r="308" spans="1:13" x14ac:dyDescent="0.2">
      <c r="A308" s="606"/>
      <c r="B308" s="606"/>
      <c r="C308" s="606"/>
      <c r="D308" s="606"/>
      <c r="E308" s="606"/>
      <c r="F308" s="606"/>
      <c r="G308" s="606"/>
      <c r="H308" s="607"/>
      <c r="I308" s="628"/>
      <c r="J308" s="606"/>
      <c r="K308" s="606"/>
      <c r="L308" s="607"/>
      <c r="M308" s="606"/>
    </row>
    <row r="309" spans="1:13" x14ac:dyDescent="0.2">
      <c r="A309" s="606"/>
      <c r="B309" s="606"/>
      <c r="C309" s="606"/>
      <c r="D309" s="606"/>
      <c r="E309" s="606"/>
      <c r="F309" s="606"/>
      <c r="G309" s="606"/>
      <c r="H309" s="607"/>
      <c r="I309" s="628"/>
      <c r="J309" s="606"/>
      <c r="K309" s="606"/>
      <c r="L309" s="607"/>
      <c r="M309" s="606"/>
    </row>
    <row r="310" spans="1:13" x14ac:dyDescent="0.2">
      <c r="A310" s="606"/>
      <c r="B310" s="606"/>
      <c r="C310" s="606"/>
      <c r="D310" s="606"/>
      <c r="E310" s="606"/>
      <c r="F310" s="606"/>
      <c r="G310" s="606"/>
      <c r="H310" s="607"/>
      <c r="I310" s="628"/>
      <c r="J310" s="606"/>
      <c r="K310" s="606"/>
      <c r="L310" s="607"/>
      <c r="M310" s="606"/>
    </row>
    <row r="311" spans="1:13" x14ac:dyDescent="0.2">
      <c r="A311" s="606"/>
      <c r="B311" s="606"/>
      <c r="C311" s="606"/>
      <c r="D311" s="606"/>
      <c r="E311" s="606"/>
      <c r="F311" s="606"/>
      <c r="G311" s="606"/>
      <c r="H311" s="607"/>
      <c r="I311" s="628"/>
      <c r="J311" s="606"/>
      <c r="K311" s="606"/>
      <c r="L311" s="607"/>
      <c r="M311" s="606"/>
    </row>
    <row r="312" spans="1:13" x14ac:dyDescent="0.2">
      <c r="A312" s="606"/>
      <c r="B312" s="606"/>
      <c r="C312" s="606"/>
      <c r="D312" s="606"/>
      <c r="E312" s="606"/>
      <c r="F312" s="606"/>
      <c r="G312" s="606"/>
      <c r="H312" s="607"/>
      <c r="I312" s="628"/>
      <c r="J312" s="606"/>
      <c r="K312" s="606"/>
      <c r="L312" s="607"/>
      <c r="M312" s="606"/>
    </row>
    <row r="313" spans="1:13" x14ac:dyDescent="0.2">
      <c r="A313" s="606"/>
      <c r="B313" s="606"/>
      <c r="C313" s="606"/>
      <c r="D313" s="606"/>
      <c r="E313" s="606"/>
      <c r="F313" s="606"/>
      <c r="G313" s="606"/>
      <c r="H313" s="607"/>
      <c r="I313" s="628"/>
      <c r="J313" s="606"/>
      <c r="K313" s="606"/>
      <c r="L313" s="607"/>
      <c r="M313" s="606"/>
    </row>
    <row r="314" spans="1:13" x14ac:dyDescent="0.2">
      <c r="A314" s="606"/>
      <c r="B314" s="606"/>
      <c r="C314" s="606"/>
      <c r="D314" s="606"/>
      <c r="E314" s="606"/>
      <c r="F314" s="606"/>
      <c r="G314" s="606"/>
      <c r="H314" s="607"/>
      <c r="I314" s="628"/>
      <c r="J314" s="606"/>
      <c r="K314" s="606"/>
      <c r="L314" s="607"/>
      <c r="M314" s="606"/>
    </row>
    <row r="315" spans="1:13" x14ac:dyDescent="0.2">
      <c r="A315" s="606"/>
      <c r="B315" s="606"/>
      <c r="C315" s="606"/>
      <c r="D315" s="606"/>
      <c r="E315" s="606"/>
      <c r="F315" s="606"/>
      <c r="G315" s="606"/>
      <c r="H315" s="607"/>
      <c r="I315" s="628"/>
      <c r="J315" s="606"/>
      <c r="K315" s="606"/>
      <c r="L315" s="607"/>
      <c r="M315" s="606"/>
    </row>
    <row r="316" spans="1:13" x14ac:dyDescent="0.2">
      <c r="A316" s="606"/>
      <c r="B316" s="606"/>
      <c r="C316" s="606"/>
      <c r="D316" s="606"/>
      <c r="E316" s="606"/>
      <c r="F316" s="606"/>
      <c r="G316" s="606"/>
      <c r="H316" s="607"/>
      <c r="I316" s="628"/>
      <c r="J316" s="606"/>
      <c r="K316" s="606"/>
      <c r="L316" s="607"/>
      <c r="M316" s="606"/>
    </row>
    <row r="317" spans="1:13" x14ac:dyDescent="0.2">
      <c r="A317" s="606"/>
      <c r="B317" s="606"/>
      <c r="C317" s="606"/>
      <c r="D317" s="606"/>
      <c r="E317" s="606"/>
      <c r="F317" s="606"/>
      <c r="G317" s="606"/>
      <c r="H317" s="607"/>
      <c r="I317" s="628"/>
      <c r="J317" s="606"/>
      <c r="K317" s="606"/>
      <c r="L317" s="607"/>
      <c r="M317" s="606"/>
    </row>
    <row r="318" spans="1:13" x14ac:dyDescent="0.2">
      <c r="A318" s="606"/>
      <c r="B318" s="606"/>
      <c r="C318" s="606"/>
      <c r="D318" s="606"/>
      <c r="E318" s="606"/>
      <c r="F318" s="606"/>
      <c r="G318" s="606"/>
      <c r="H318" s="607"/>
      <c r="I318" s="628"/>
      <c r="J318" s="606"/>
      <c r="K318" s="606"/>
      <c r="L318" s="607"/>
      <c r="M318" s="606"/>
    </row>
    <row r="319" spans="1:13" x14ac:dyDescent="0.2">
      <c r="A319" s="606"/>
      <c r="B319" s="606"/>
      <c r="C319" s="606"/>
      <c r="D319" s="606"/>
      <c r="E319" s="606"/>
      <c r="F319" s="606"/>
      <c r="G319" s="606"/>
      <c r="H319" s="607"/>
      <c r="I319" s="628"/>
      <c r="J319" s="606"/>
      <c r="K319" s="606"/>
      <c r="L319" s="607"/>
      <c r="M319" s="606"/>
    </row>
    <row r="320" spans="1:13" x14ac:dyDescent="0.2">
      <c r="A320" s="606"/>
      <c r="B320" s="606"/>
      <c r="C320" s="606"/>
      <c r="D320" s="606"/>
      <c r="E320" s="606"/>
      <c r="F320" s="606"/>
      <c r="G320" s="606"/>
      <c r="H320" s="607"/>
      <c r="I320" s="628"/>
      <c r="J320" s="606"/>
      <c r="K320" s="606"/>
      <c r="L320" s="607"/>
      <c r="M320" s="606"/>
    </row>
    <row r="321" spans="1:13" x14ac:dyDescent="0.2">
      <c r="A321" s="606"/>
      <c r="B321" s="606"/>
      <c r="C321" s="606"/>
      <c r="D321" s="606"/>
      <c r="E321" s="606"/>
      <c r="F321" s="606"/>
      <c r="G321" s="606"/>
      <c r="H321" s="607"/>
      <c r="I321" s="628"/>
      <c r="J321" s="606"/>
      <c r="K321" s="606"/>
      <c r="L321" s="607"/>
      <c r="M321" s="606"/>
    </row>
    <row r="322" spans="1:13" x14ac:dyDescent="0.2">
      <c r="A322" s="606"/>
      <c r="B322" s="606"/>
      <c r="C322" s="606"/>
      <c r="D322" s="606"/>
      <c r="E322" s="606"/>
      <c r="F322" s="606"/>
      <c r="G322" s="606"/>
      <c r="H322" s="607"/>
      <c r="I322" s="628"/>
      <c r="J322" s="606"/>
      <c r="K322" s="606"/>
      <c r="L322" s="607"/>
      <c r="M322" s="606"/>
    </row>
    <row r="323" spans="1:13" x14ac:dyDescent="0.2">
      <c r="A323" s="606"/>
      <c r="B323" s="606"/>
      <c r="C323" s="606"/>
      <c r="D323" s="606"/>
      <c r="E323" s="606"/>
      <c r="F323" s="606"/>
      <c r="G323" s="606"/>
      <c r="H323" s="607"/>
      <c r="I323" s="628"/>
      <c r="J323" s="606"/>
      <c r="K323" s="606"/>
      <c r="L323" s="607"/>
      <c r="M323" s="606"/>
    </row>
    <row r="324" spans="1:13" x14ac:dyDescent="0.2">
      <c r="A324" s="606"/>
      <c r="B324" s="606"/>
      <c r="C324" s="606"/>
      <c r="D324" s="606"/>
      <c r="E324" s="606"/>
      <c r="F324" s="606"/>
      <c r="G324" s="606"/>
      <c r="H324" s="607"/>
      <c r="I324" s="628"/>
      <c r="J324" s="606"/>
      <c r="K324" s="606"/>
      <c r="L324" s="607"/>
      <c r="M324" s="606"/>
    </row>
    <row r="325" spans="1:13" x14ac:dyDescent="0.2">
      <c r="A325" s="606"/>
      <c r="B325" s="606"/>
      <c r="C325" s="606"/>
      <c r="D325" s="606"/>
      <c r="E325" s="606"/>
      <c r="F325" s="606"/>
      <c r="G325" s="606"/>
      <c r="H325" s="607"/>
      <c r="I325" s="628"/>
      <c r="J325" s="606"/>
      <c r="K325" s="606"/>
      <c r="L325" s="607"/>
      <c r="M325" s="606"/>
    </row>
    <row r="326" spans="1:13" x14ac:dyDescent="0.2">
      <c r="A326" s="606"/>
      <c r="B326" s="606"/>
      <c r="C326" s="606"/>
      <c r="D326" s="606"/>
      <c r="E326" s="606"/>
      <c r="F326" s="606"/>
      <c r="G326" s="606"/>
      <c r="H326" s="607"/>
      <c r="I326" s="628"/>
      <c r="J326" s="606"/>
      <c r="K326" s="606"/>
      <c r="L326" s="607"/>
      <c r="M326" s="606"/>
    </row>
    <row r="327" spans="1:13" x14ac:dyDescent="0.2">
      <c r="A327" s="606"/>
      <c r="B327" s="606"/>
      <c r="C327" s="606"/>
      <c r="D327" s="606"/>
      <c r="E327" s="606"/>
      <c r="F327" s="606"/>
      <c r="G327" s="606"/>
      <c r="H327" s="607"/>
      <c r="I327" s="628"/>
      <c r="J327" s="606"/>
      <c r="K327" s="606"/>
      <c r="L327" s="607"/>
      <c r="M327" s="606"/>
    </row>
    <row r="328" spans="1:13" x14ac:dyDescent="0.2">
      <c r="A328" s="606"/>
      <c r="B328" s="606"/>
      <c r="C328" s="606"/>
      <c r="D328" s="606"/>
      <c r="E328" s="606"/>
      <c r="F328" s="606"/>
      <c r="G328" s="606"/>
      <c r="H328" s="607"/>
      <c r="I328" s="628"/>
      <c r="J328" s="606"/>
      <c r="K328" s="606"/>
      <c r="L328" s="607"/>
      <c r="M328" s="606"/>
    </row>
    <row r="329" spans="1:13" x14ac:dyDescent="0.2">
      <c r="A329" s="606"/>
      <c r="B329" s="606"/>
      <c r="C329" s="606"/>
      <c r="D329" s="606"/>
      <c r="E329" s="606"/>
      <c r="F329" s="606"/>
      <c r="G329" s="606"/>
      <c r="H329" s="607"/>
      <c r="I329" s="628"/>
      <c r="J329" s="606"/>
      <c r="K329" s="606"/>
      <c r="L329" s="607"/>
      <c r="M329" s="606"/>
    </row>
    <row r="330" spans="1:13" x14ac:dyDescent="0.2">
      <c r="A330" s="606"/>
      <c r="B330" s="606"/>
      <c r="C330" s="606"/>
      <c r="D330" s="606"/>
      <c r="E330" s="606"/>
      <c r="F330" s="606"/>
      <c r="G330" s="606"/>
      <c r="H330" s="607"/>
      <c r="I330" s="628"/>
      <c r="J330" s="606"/>
      <c r="K330" s="606"/>
      <c r="L330" s="607"/>
      <c r="M330" s="606"/>
    </row>
    <row r="331" spans="1:13" x14ac:dyDescent="0.2">
      <c r="A331" s="606"/>
      <c r="B331" s="606"/>
      <c r="C331" s="606"/>
      <c r="D331" s="606"/>
      <c r="E331" s="606"/>
      <c r="F331" s="606"/>
      <c r="G331" s="606"/>
      <c r="H331" s="607"/>
      <c r="I331" s="628"/>
      <c r="J331" s="606"/>
      <c r="K331" s="606"/>
      <c r="L331" s="607"/>
      <c r="M331" s="606"/>
    </row>
    <row r="332" spans="1:13" x14ac:dyDescent="0.2">
      <c r="A332" s="606"/>
      <c r="B332" s="606"/>
      <c r="C332" s="606"/>
      <c r="D332" s="606"/>
      <c r="E332" s="606"/>
      <c r="F332" s="606"/>
      <c r="G332" s="606"/>
      <c r="H332" s="607"/>
      <c r="I332" s="628"/>
      <c r="J332" s="606"/>
      <c r="K332" s="606"/>
      <c r="L332" s="607"/>
      <c r="M332" s="606"/>
    </row>
    <row r="333" spans="1:13" x14ac:dyDescent="0.2">
      <c r="A333" s="606"/>
      <c r="B333" s="606"/>
      <c r="C333" s="606"/>
      <c r="D333" s="606"/>
      <c r="E333" s="606"/>
      <c r="F333" s="606"/>
      <c r="G333" s="606"/>
      <c r="H333" s="607"/>
      <c r="I333" s="628"/>
      <c r="J333" s="606"/>
      <c r="K333" s="606"/>
      <c r="L333" s="607"/>
      <c r="M333" s="606"/>
    </row>
    <row r="334" spans="1:13" x14ac:dyDescent="0.2">
      <c r="A334" s="606"/>
      <c r="B334" s="606"/>
      <c r="C334" s="606"/>
      <c r="D334" s="606"/>
      <c r="E334" s="606"/>
      <c r="F334" s="606"/>
      <c r="G334" s="606"/>
      <c r="H334" s="607"/>
      <c r="I334" s="628"/>
      <c r="J334" s="606"/>
      <c r="K334" s="606"/>
      <c r="L334" s="607"/>
      <c r="M334" s="606"/>
    </row>
    <row r="335" spans="1:13" x14ac:dyDescent="0.2">
      <c r="A335" s="606"/>
      <c r="B335" s="606"/>
      <c r="C335" s="606"/>
      <c r="D335" s="606"/>
      <c r="E335" s="606"/>
      <c r="F335" s="606"/>
      <c r="G335" s="606"/>
      <c r="H335" s="607"/>
      <c r="I335" s="628"/>
      <c r="J335" s="606"/>
      <c r="K335" s="606"/>
      <c r="L335" s="607"/>
      <c r="M335" s="606"/>
    </row>
    <row r="336" spans="1:13" x14ac:dyDescent="0.2">
      <c r="A336" s="606"/>
      <c r="B336" s="606"/>
      <c r="C336" s="606"/>
      <c r="D336" s="606"/>
      <c r="E336" s="606"/>
      <c r="F336" s="606"/>
      <c r="G336" s="606"/>
      <c r="H336" s="607"/>
      <c r="I336" s="628"/>
      <c r="J336" s="606"/>
      <c r="K336" s="606"/>
      <c r="L336" s="607"/>
      <c r="M336" s="606"/>
    </row>
    <row r="337" spans="1:13" x14ac:dyDescent="0.2">
      <c r="A337" s="606"/>
      <c r="B337" s="606"/>
      <c r="C337" s="606"/>
      <c r="D337" s="606"/>
      <c r="E337" s="606"/>
      <c r="F337" s="606"/>
      <c r="G337" s="606"/>
      <c r="H337" s="607"/>
      <c r="I337" s="628"/>
      <c r="J337" s="606"/>
      <c r="K337" s="606"/>
      <c r="L337" s="607"/>
      <c r="M337" s="606"/>
    </row>
    <row r="338" spans="1:13" x14ac:dyDescent="0.2">
      <c r="A338" s="606"/>
      <c r="B338" s="606"/>
      <c r="C338" s="606"/>
      <c r="D338" s="606"/>
      <c r="E338" s="606"/>
      <c r="F338" s="606"/>
      <c r="G338" s="606"/>
      <c r="H338" s="607"/>
      <c r="I338" s="628"/>
      <c r="J338" s="606"/>
      <c r="K338" s="606"/>
      <c r="L338" s="607"/>
      <c r="M338" s="606"/>
    </row>
    <row r="339" spans="1:13" x14ac:dyDescent="0.2">
      <c r="A339" s="606"/>
      <c r="B339" s="606"/>
      <c r="C339" s="606"/>
      <c r="D339" s="606"/>
      <c r="E339" s="606"/>
      <c r="F339" s="606"/>
      <c r="G339" s="606"/>
      <c r="H339" s="607"/>
      <c r="I339" s="628"/>
      <c r="J339" s="606"/>
      <c r="K339" s="606"/>
      <c r="L339" s="607"/>
      <c r="M339" s="606"/>
    </row>
    <row r="340" spans="1:13" x14ac:dyDescent="0.2">
      <c r="A340" s="606"/>
      <c r="B340" s="606"/>
      <c r="C340" s="606"/>
      <c r="D340" s="606"/>
      <c r="E340" s="606"/>
      <c r="F340" s="606"/>
      <c r="G340" s="606"/>
      <c r="H340" s="607"/>
      <c r="I340" s="628"/>
      <c r="J340" s="606"/>
      <c r="K340" s="606"/>
      <c r="L340" s="607"/>
      <c r="M340" s="606"/>
    </row>
    <row r="341" spans="1:13" x14ac:dyDescent="0.2">
      <c r="A341" s="606"/>
      <c r="B341" s="606"/>
      <c r="C341" s="606"/>
      <c r="D341" s="606"/>
      <c r="E341" s="606"/>
      <c r="F341" s="606"/>
      <c r="G341" s="606"/>
      <c r="H341" s="607"/>
      <c r="I341" s="628"/>
      <c r="J341" s="606"/>
      <c r="K341" s="606"/>
      <c r="L341" s="607"/>
      <c r="M341" s="606"/>
    </row>
    <row r="342" spans="1:13" x14ac:dyDescent="0.2">
      <c r="A342" s="606"/>
      <c r="B342" s="606"/>
      <c r="C342" s="606"/>
      <c r="D342" s="606"/>
      <c r="E342" s="606"/>
      <c r="F342" s="606"/>
      <c r="G342" s="606"/>
      <c r="H342" s="607"/>
      <c r="I342" s="628"/>
      <c r="J342" s="606"/>
      <c r="K342" s="606"/>
      <c r="L342" s="607"/>
      <c r="M342" s="606"/>
    </row>
    <row r="343" spans="1:13" x14ac:dyDescent="0.2">
      <c r="A343" s="606"/>
      <c r="B343" s="606"/>
      <c r="C343" s="606"/>
      <c r="D343" s="606"/>
      <c r="E343" s="606"/>
      <c r="F343" s="606"/>
      <c r="G343" s="606"/>
      <c r="H343" s="607"/>
      <c r="I343" s="628"/>
      <c r="J343" s="606"/>
      <c r="K343" s="606"/>
      <c r="L343" s="607"/>
      <c r="M343" s="606"/>
    </row>
    <row r="344" spans="1:13" x14ac:dyDescent="0.2">
      <c r="A344" s="606"/>
      <c r="B344" s="606"/>
      <c r="C344" s="606"/>
      <c r="D344" s="606"/>
      <c r="E344" s="606"/>
      <c r="F344" s="606"/>
      <c r="G344" s="606"/>
      <c r="H344" s="607"/>
      <c r="I344" s="628"/>
      <c r="J344" s="606"/>
      <c r="K344" s="606"/>
      <c r="L344" s="607"/>
      <c r="M344" s="606"/>
    </row>
    <row r="345" spans="1:13" x14ac:dyDescent="0.2">
      <c r="A345" s="606"/>
      <c r="B345" s="606"/>
      <c r="C345" s="606"/>
      <c r="D345" s="606"/>
      <c r="E345" s="606"/>
      <c r="F345" s="606"/>
      <c r="G345" s="606"/>
      <c r="H345" s="607"/>
      <c r="I345" s="628"/>
      <c r="J345" s="606"/>
      <c r="K345" s="606"/>
      <c r="L345" s="607"/>
      <c r="M345" s="606"/>
    </row>
    <row r="346" spans="1:13" x14ac:dyDescent="0.2">
      <c r="A346" s="606"/>
      <c r="B346" s="606"/>
      <c r="C346" s="606"/>
      <c r="D346" s="606"/>
      <c r="E346" s="606"/>
      <c r="F346" s="606"/>
      <c r="G346" s="606"/>
      <c r="H346" s="607"/>
      <c r="I346" s="628"/>
      <c r="J346" s="606"/>
      <c r="K346" s="606"/>
      <c r="L346" s="607"/>
      <c r="M346" s="606"/>
    </row>
    <row r="347" spans="1:13" x14ac:dyDescent="0.2">
      <c r="A347" s="606"/>
      <c r="B347" s="606"/>
      <c r="C347" s="606"/>
      <c r="D347" s="606"/>
      <c r="E347" s="606"/>
      <c r="F347" s="606"/>
      <c r="G347" s="606"/>
      <c r="H347" s="607"/>
      <c r="I347" s="628"/>
      <c r="J347" s="606"/>
      <c r="K347" s="606"/>
      <c r="L347" s="607"/>
      <c r="M347" s="606"/>
    </row>
    <row r="348" spans="1:13" x14ac:dyDescent="0.2">
      <c r="A348" s="606"/>
      <c r="B348" s="606"/>
      <c r="C348" s="606"/>
      <c r="D348" s="606"/>
      <c r="E348" s="606"/>
      <c r="F348" s="606"/>
      <c r="G348" s="606"/>
      <c r="H348" s="607"/>
      <c r="I348" s="628"/>
      <c r="J348" s="606"/>
      <c r="K348" s="606"/>
      <c r="L348" s="607"/>
      <c r="M348" s="606"/>
    </row>
    <row r="349" spans="1:13" x14ac:dyDescent="0.2">
      <c r="A349" s="606"/>
      <c r="B349" s="606"/>
      <c r="C349" s="606"/>
      <c r="D349" s="606"/>
      <c r="E349" s="606"/>
      <c r="F349" s="606"/>
      <c r="G349" s="606"/>
      <c r="H349" s="607"/>
      <c r="I349" s="628"/>
      <c r="J349" s="606"/>
      <c r="K349" s="606"/>
      <c r="L349" s="607"/>
      <c r="M349" s="606"/>
    </row>
    <row r="350" spans="1:13" x14ac:dyDescent="0.2">
      <c r="A350" s="606"/>
      <c r="B350" s="606"/>
      <c r="C350" s="606"/>
      <c r="D350" s="606"/>
      <c r="E350" s="606"/>
      <c r="F350" s="606"/>
      <c r="G350" s="606"/>
      <c r="H350" s="607"/>
      <c r="I350" s="628"/>
      <c r="J350" s="606"/>
      <c r="K350" s="606"/>
      <c r="L350" s="607"/>
      <c r="M350" s="606"/>
    </row>
    <row r="351" spans="1:13" x14ac:dyDescent="0.2">
      <c r="A351" s="606"/>
      <c r="B351" s="606"/>
      <c r="C351" s="606"/>
      <c r="D351" s="606"/>
      <c r="E351" s="606"/>
      <c r="F351" s="606"/>
      <c r="G351" s="606"/>
      <c r="H351" s="607"/>
      <c r="I351" s="628"/>
      <c r="J351" s="606"/>
      <c r="K351" s="606"/>
      <c r="L351" s="607"/>
      <c r="M351" s="606"/>
    </row>
    <row r="352" spans="1:13" x14ac:dyDescent="0.2">
      <c r="A352" s="606"/>
      <c r="B352" s="606"/>
      <c r="C352" s="606"/>
      <c r="D352" s="606"/>
      <c r="E352" s="606"/>
      <c r="F352" s="606"/>
      <c r="G352" s="606"/>
      <c r="H352" s="607"/>
      <c r="I352" s="628"/>
      <c r="J352" s="606"/>
      <c r="K352" s="606"/>
      <c r="L352" s="607"/>
      <c r="M352" s="606"/>
    </row>
    <row r="353" spans="1:13" x14ac:dyDescent="0.2">
      <c r="A353" s="606"/>
      <c r="B353" s="606"/>
      <c r="C353" s="606"/>
      <c r="D353" s="606"/>
      <c r="E353" s="606"/>
      <c r="F353" s="606"/>
      <c r="G353" s="606"/>
      <c r="H353" s="607"/>
      <c r="I353" s="628"/>
      <c r="J353" s="606"/>
      <c r="K353" s="606"/>
      <c r="L353" s="607"/>
      <c r="M353" s="606"/>
    </row>
    <row r="354" spans="1:13" x14ac:dyDescent="0.2">
      <c r="A354" s="606"/>
      <c r="B354" s="606"/>
      <c r="C354" s="606"/>
      <c r="D354" s="606"/>
      <c r="E354" s="606"/>
      <c r="F354" s="606"/>
      <c r="G354" s="606"/>
      <c r="H354" s="607"/>
      <c r="I354" s="628"/>
      <c r="J354" s="606"/>
      <c r="K354" s="606"/>
      <c r="L354" s="607"/>
      <c r="M354" s="606"/>
    </row>
    <row r="355" spans="1:13" x14ac:dyDescent="0.2">
      <c r="A355" s="606"/>
      <c r="B355" s="606"/>
      <c r="C355" s="606"/>
      <c r="D355" s="606"/>
      <c r="E355" s="606"/>
      <c r="F355" s="606"/>
      <c r="G355" s="606"/>
      <c r="H355" s="607"/>
      <c r="I355" s="628"/>
      <c r="J355" s="606"/>
      <c r="K355" s="606"/>
      <c r="L355" s="607"/>
      <c r="M355" s="606"/>
    </row>
    <row r="356" spans="1:13" x14ac:dyDescent="0.2">
      <c r="A356" s="606"/>
      <c r="B356" s="606"/>
      <c r="C356" s="606"/>
      <c r="D356" s="606"/>
      <c r="E356" s="606"/>
      <c r="F356" s="606"/>
      <c r="G356" s="606"/>
      <c r="H356" s="607"/>
      <c r="I356" s="628"/>
      <c r="J356" s="606"/>
      <c r="K356" s="606"/>
      <c r="L356" s="607"/>
      <c r="M356" s="606"/>
    </row>
    <row r="357" spans="1:13" x14ac:dyDescent="0.2">
      <c r="A357" s="606"/>
      <c r="B357" s="606"/>
      <c r="C357" s="606"/>
      <c r="D357" s="606"/>
      <c r="E357" s="606"/>
      <c r="F357" s="606"/>
      <c r="G357" s="606"/>
      <c r="H357" s="607"/>
      <c r="I357" s="628"/>
      <c r="J357" s="606"/>
      <c r="K357" s="606"/>
      <c r="L357" s="607"/>
      <c r="M357" s="606"/>
    </row>
    <row r="358" spans="1:13" x14ac:dyDescent="0.2">
      <c r="A358" s="606"/>
      <c r="B358" s="606"/>
      <c r="C358" s="606"/>
      <c r="D358" s="606"/>
      <c r="E358" s="606"/>
      <c r="F358" s="606"/>
      <c r="G358" s="606"/>
      <c r="H358" s="607"/>
      <c r="I358" s="628"/>
      <c r="J358" s="606"/>
      <c r="K358" s="606"/>
      <c r="L358" s="607"/>
      <c r="M358" s="606"/>
    </row>
    <row r="359" spans="1:13" x14ac:dyDescent="0.2">
      <c r="A359" s="606"/>
      <c r="B359" s="606"/>
      <c r="C359" s="606"/>
      <c r="D359" s="606"/>
      <c r="E359" s="606"/>
      <c r="F359" s="606"/>
      <c r="G359" s="606"/>
      <c r="H359" s="607"/>
      <c r="I359" s="628"/>
      <c r="J359" s="606"/>
      <c r="K359" s="606"/>
      <c r="L359" s="607"/>
      <c r="M359" s="606"/>
    </row>
    <row r="360" spans="1:13" x14ac:dyDescent="0.2">
      <c r="A360" s="606"/>
      <c r="B360" s="606"/>
      <c r="C360" s="606"/>
      <c r="D360" s="606"/>
      <c r="E360" s="606"/>
      <c r="F360" s="606"/>
      <c r="G360" s="606"/>
      <c r="H360" s="607"/>
      <c r="I360" s="628"/>
      <c r="J360" s="606"/>
      <c r="K360" s="606"/>
      <c r="L360" s="607"/>
      <c r="M360" s="606"/>
    </row>
    <row r="361" spans="1:13" x14ac:dyDescent="0.2">
      <c r="A361" s="606"/>
      <c r="B361" s="606"/>
      <c r="C361" s="606"/>
      <c r="D361" s="606"/>
      <c r="E361" s="606"/>
      <c r="F361" s="606"/>
      <c r="G361" s="606"/>
      <c r="H361" s="607"/>
      <c r="I361" s="628"/>
      <c r="J361" s="606"/>
      <c r="K361" s="606"/>
      <c r="L361" s="607"/>
      <c r="M361" s="606"/>
    </row>
    <row r="362" spans="1:13" x14ac:dyDescent="0.2">
      <c r="A362" s="606"/>
      <c r="B362" s="606"/>
      <c r="C362" s="606"/>
      <c r="D362" s="606"/>
      <c r="E362" s="606"/>
      <c r="F362" s="606"/>
      <c r="G362" s="606"/>
      <c r="H362" s="607"/>
      <c r="I362" s="628"/>
      <c r="J362" s="606"/>
      <c r="K362" s="606"/>
      <c r="L362" s="607"/>
      <c r="M362" s="606"/>
    </row>
    <row r="363" spans="1:13" x14ac:dyDescent="0.2">
      <c r="A363" s="606"/>
      <c r="B363" s="606"/>
      <c r="C363" s="606"/>
      <c r="D363" s="606"/>
      <c r="E363" s="606"/>
      <c r="F363" s="606"/>
      <c r="G363" s="606"/>
      <c r="H363" s="607"/>
      <c r="I363" s="628"/>
      <c r="J363" s="606"/>
      <c r="K363" s="606"/>
      <c r="L363" s="607"/>
      <c r="M363" s="606"/>
    </row>
    <row r="364" spans="1:13" x14ac:dyDescent="0.2">
      <c r="A364" s="606"/>
      <c r="B364" s="606"/>
      <c r="C364" s="606"/>
      <c r="D364" s="606"/>
      <c r="E364" s="606"/>
      <c r="F364" s="606"/>
      <c r="G364" s="606"/>
      <c r="H364" s="607"/>
      <c r="I364" s="628"/>
      <c r="J364" s="606"/>
      <c r="K364" s="606"/>
      <c r="L364" s="607"/>
      <c r="M364" s="606"/>
    </row>
    <row r="365" spans="1:13" x14ac:dyDescent="0.2">
      <c r="A365" s="606"/>
      <c r="B365" s="606"/>
      <c r="C365" s="606"/>
      <c r="D365" s="606"/>
      <c r="E365" s="606"/>
      <c r="F365" s="606"/>
      <c r="G365" s="606"/>
      <c r="H365" s="607"/>
      <c r="I365" s="628"/>
      <c r="J365" s="606"/>
      <c r="K365" s="606"/>
      <c r="L365" s="607"/>
      <c r="M365" s="606"/>
    </row>
    <row r="366" spans="1:13" x14ac:dyDescent="0.2">
      <c r="A366" s="606"/>
      <c r="B366" s="606"/>
      <c r="C366" s="606"/>
      <c r="D366" s="606"/>
      <c r="E366" s="606"/>
      <c r="F366" s="606"/>
      <c r="G366" s="606"/>
      <c r="H366" s="607"/>
      <c r="I366" s="628"/>
      <c r="J366" s="606"/>
      <c r="K366" s="606"/>
      <c r="L366" s="607"/>
      <c r="M366" s="606"/>
    </row>
    <row r="367" spans="1:13" x14ac:dyDescent="0.2">
      <c r="A367" s="606"/>
      <c r="B367" s="606"/>
      <c r="C367" s="606"/>
      <c r="D367" s="606"/>
      <c r="E367" s="606"/>
      <c r="F367" s="606"/>
      <c r="G367" s="606"/>
      <c r="H367" s="607"/>
      <c r="I367" s="628"/>
      <c r="J367" s="606"/>
      <c r="K367" s="606"/>
      <c r="L367" s="607"/>
      <c r="M367" s="606"/>
    </row>
    <row r="368" spans="1:13" x14ac:dyDescent="0.2">
      <c r="A368" s="606"/>
      <c r="B368" s="606"/>
      <c r="C368" s="606"/>
      <c r="D368" s="606"/>
      <c r="E368" s="606"/>
      <c r="F368" s="606"/>
      <c r="G368" s="606"/>
      <c r="H368" s="607"/>
      <c r="I368" s="628"/>
      <c r="J368" s="606"/>
      <c r="K368" s="606"/>
      <c r="L368" s="607"/>
      <c r="M368" s="606"/>
    </row>
    <row r="369" spans="1:13" x14ac:dyDescent="0.2">
      <c r="A369" s="606"/>
      <c r="B369" s="606"/>
      <c r="C369" s="606"/>
      <c r="D369" s="606"/>
      <c r="E369" s="606"/>
      <c r="F369" s="606"/>
      <c r="G369" s="606"/>
      <c r="H369" s="607"/>
      <c r="I369" s="628"/>
      <c r="J369" s="606"/>
      <c r="K369" s="606"/>
      <c r="L369" s="607"/>
      <c r="M369" s="606"/>
    </row>
    <row r="370" spans="1:13" x14ac:dyDescent="0.2">
      <c r="A370" s="606"/>
      <c r="B370" s="606"/>
      <c r="C370" s="606"/>
      <c r="D370" s="606"/>
      <c r="E370" s="606"/>
      <c r="F370" s="606"/>
      <c r="G370" s="606"/>
      <c r="H370" s="607"/>
      <c r="I370" s="628"/>
      <c r="J370" s="606"/>
      <c r="K370" s="606"/>
      <c r="L370" s="607"/>
      <c r="M370" s="606"/>
    </row>
    <row r="371" spans="1:13" x14ac:dyDescent="0.2">
      <c r="A371" s="606"/>
      <c r="B371" s="606"/>
      <c r="C371" s="606"/>
      <c r="D371" s="606"/>
      <c r="E371" s="606"/>
      <c r="F371" s="606"/>
      <c r="G371" s="606"/>
      <c r="H371" s="607"/>
      <c r="I371" s="628"/>
      <c r="J371" s="606"/>
      <c r="K371" s="606"/>
      <c r="L371" s="607"/>
      <c r="M371" s="606"/>
    </row>
    <row r="372" spans="1:13" x14ac:dyDescent="0.2">
      <c r="A372" s="606"/>
      <c r="B372" s="606"/>
      <c r="C372" s="606"/>
      <c r="D372" s="606"/>
      <c r="E372" s="606"/>
      <c r="F372" s="606"/>
      <c r="G372" s="606"/>
      <c r="H372" s="607"/>
      <c r="I372" s="628"/>
      <c r="J372" s="606"/>
      <c r="K372" s="606"/>
      <c r="L372" s="607"/>
      <c r="M372" s="606"/>
    </row>
    <row r="373" spans="1:13" x14ac:dyDescent="0.2">
      <c r="A373" s="606"/>
      <c r="B373" s="606"/>
      <c r="C373" s="606"/>
      <c r="D373" s="606"/>
      <c r="E373" s="606"/>
      <c r="F373" s="606"/>
      <c r="G373" s="606"/>
      <c r="H373" s="607"/>
      <c r="I373" s="628"/>
      <c r="J373" s="606"/>
      <c r="K373" s="606"/>
      <c r="L373" s="607"/>
      <c r="M373" s="606"/>
    </row>
    <row r="374" spans="1:13" x14ac:dyDescent="0.2">
      <c r="A374" s="606"/>
      <c r="B374" s="606"/>
      <c r="C374" s="606"/>
      <c r="D374" s="606"/>
      <c r="E374" s="606"/>
      <c r="F374" s="606"/>
      <c r="G374" s="606"/>
      <c r="H374" s="607"/>
      <c r="I374" s="628"/>
      <c r="J374" s="606"/>
      <c r="K374" s="606"/>
      <c r="L374" s="607"/>
      <c r="M374" s="606"/>
    </row>
    <row r="375" spans="1:13" x14ac:dyDescent="0.2">
      <c r="A375" s="606"/>
      <c r="B375" s="606"/>
      <c r="C375" s="606"/>
      <c r="D375" s="606"/>
      <c r="E375" s="606"/>
      <c r="F375" s="606"/>
      <c r="G375" s="606"/>
      <c r="H375" s="607"/>
      <c r="I375" s="628"/>
      <c r="J375" s="606"/>
      <c r="K375" s="606"/>
      <c r="L375" s="607"/>
      <c r="M375" s="606"/>
    </row>
    <row r="376" spans="1:13" x14ac:dyDescent="0.2">
      <c r="A376" s="606"/>
      <c r="B376" s="606"/>
      <c r="C376" s="606"/>
      <c r="D376" s="606"/>
      <c r="E376" s="606"/>
      <c r="F376" s="606"/>
      <c r="G376" s="606"/>
      <c r="H376" s="607"/>
      <c r="I376" s="628"/>
      <c r="J376" s="606"/>
      <c r="K376" s="606"/>
      <c r="L376" s="607"/>
      <c r="M376" s="606"/>
    </row>
    <row r="377" spans="1:13" x14ac:dyDescent="0.2">
      <c r="A377" s="606"/>
      <c r="B377" s="606"/>
      <c r="C377" s="606"/>
      <c r="D377" s="606"/>
      <c r="E377" s="606"/>
      <c r="F377" s="606"/>
      <c r="G377" s="606"/>
      <c r="H377" s="607"/>
      <c r="I377" s="628"/>
      <c r="J377" s="606"/>
      <c r="K377" s="606"/>
      <c r="L377" s="607"/>
      <c r="M377" s="606"/>
    </row>
    <row r="378" spans="1:13" x14ac:dyDescent="0.2">
      <c r="A378" s="606"/>
      <c r="B378" s="606"/>
      <c r="C378" s="606"/>
      <c r="D378" s="606"/>
      <c r="E378" s="606"/>
      <c r="F378" s="606"/>
      <c r="G378" s="606"/>
      <c r="H378" s="607"/>
      <c r="I378" s="628"/>
      <c r="J378" s="606"/>
      <c r="K378" s="606"/>
      <c r="L378" s="607"/>
      <c r="M378" s="606"/>
    </row>
    <row r="379" spans="1:13" x14ac:dyDescent="0.2">
      <c r="A379" s="606"/>
      <c r="B379" s="606"/>
      <c r="C379" s="606"/>
      <c r="D379" s="606"/>
      <c r="E379" s="606"/>
      <c r="F379" s="606"/>
      <c r="G379" s="606"/>
      <c r="H379" s="607"/>
      <c r="I379" s="628"/>
      <c r="J379" s="606"/>
      <c r="K379" s="606"/>
      <c r="L379" s="607"/>
      <c r="M379" s="606"/>
    </row>
    <row r="380" spans="1:13" x14ac:dyDescent="0.2">
      <c r="A380" s="606"/>
      <c r="B380" s="606"/>
      <c r="C380" s="606"/>
      <c r="D380" s="606"/>
      <c r="E380" s="606"/>
      <c r="F380" s="606"/>
      <c r="G380" s="606"/>
      <c r="H380" s="607"/>
      <c r="I380" s="628"/>
      <c r="J380" s="606"/>
      <c r="K380" s="606"/>
      <c r="L380" s="607"/>
      <c r="M380" s="606"/>
    </row>
    <row r="381" spans="1:13" x14ac:dyDescent="0.2">
      <c r="A381" s="606"/>
      <c r="B381" s="606"/>
      <c r="C381" s="606"/>
      <c r="D381" s="606"/>
      <c r="E381" s="606"/>
      <c r="F381" s="606"/>
      <c r="G381" s="606"/>
      <c r="H381" s="607"/>
      <c r="I381" s="628"/>
      <c r="J381" s="606"/>
      <c r="K381" s="606"/>
      <c r="L381" s="607"/>
      <c r="M381" s="606"/>
    </row>
    <row r="382" spans="1:13" x14ac:dyDescent="0.2">
      <c r="A382" s="606"/>
      <c r="B382" s="606"/>
      <c r="C382" s="606"/>
      <c r="D382" s="606"/>
      <c r="E382" s="606"/>
      <c r="F382" s="606"/>
      <c r="G382" s="606"/>
      <c r="H382" s="607"/>
      <c r="I382" s="628"/>
      <c r="J382" s="606"/>
      <c r="K382" s="606"/>
      <c r="L382" s="607"/>
      <c r="M382" s="606"/>
    </row>
    <row r="383" spans="1:13" x14ac:dyDescent="0.2">
      <c r="A383" s="606"/>
      <c r="B383" s="606"/>
      <c r="C383" s="606"/>
      <c r="D383" s="606"/>
      <c r="E383" s="606"/>
      <c r="F383" s="606"/>
      <c r="G383" s="606"/>
      <c r="H383" s="607"/>
      <c r="I383" s="628"/>
      <c r="J383" s="606"/>
      <c r="K383" s="606"/>
      <c r="L383" s="607"/>
      <c r="M383" s="606"/>
    </row>
    <row r="384" spans="1:13" x14ac:dyDescent="0.2">
      <c r="A384" s="606"/>
      <c r="B384" s="606"/>
      <c r="C384" s="606"/>
      <c r="D384" s="606"/>
      <c r="E384" s="606"/>
      <c r="F384" s="606"/>
      <c r="G384" s="606"/>
      <c r="H384" s="607"/>
      <c r="I384" s="628"/>
      <c r="J384" s="606"/>
      <c r="K384" s="606"/>
      <c r="L384" s="607"/>
      <c r="M384" s="606"/>
    </row>
    <row r="385" spans="1:13" x14ac:dyDescent="0.2">
      <c r="A385" s="606"/>
      <c r="B385" s="606"/>
      <c r="C385" s="606"/>
      <c r="D385" s="606"/>
      <c r="E385" s="606"/>
      <c r="F385" s="606"/>
      <c r="G385" s="606"/>
      <c r="H385" s="607"/>
      <c r="I385" s="628"/>
      <c r="J385" s="606"/>
      <c r="K385" s="606"/>
      <c r="L385" s="607"/>
      <c r="M385" s="606"/>
    </row>
    <row r="386" spans="1:13" x14ac:dyDescent="0.2">
      <c r="A386" s="606"/>
      <c r="B386" s="606"/>
      <c r="C386" s="606"/>
      <c r="D386" s="606"/>
      <c r="E386" s="606"/>
      <c r="F386" s="606"/>
      <c r="G386" s="606"/>
      <c r="H386" s="607"/>
      <c r="I386" s="628"/>
      <c r="J386" s="606"/>
      <c r="K386" s="606"/>
      <c r="L386" s="607"/>
      <c r="M386" s="606"/>
    </row>
    <row r="387" spans="1:13" x14ac:dyDescent="0.2">
      <c r="A387" s="606"/>
      <c r="B387" s="606"/>
      <c r="C387" s="606"/>
      <c r="D387" s="606"/>
      <c r="E387" s="606"/>
      <c r="F387" s="606"/>
      <c r="G387" s="606"/>
      <c r="H387" s="607"/>
      <c r="I387" s="628"/>
      <c r="J387" s="606"/>
      <c r="K387" s="606"/>
      <c r="L387" s="607"/>
      <c r="M387" s="606"/>
    </row>
    <row r="388" spans="1:13" x14ac:dyDescent="0.2">
      <c r="A388" s="606"/>
      <c r="B388" s="606"/>
      <c r="C388" s="606"/>
      <c r="D388" s="606"/>
      <c r="E388" s="606"/>
      <c r="F388" s="606"/>
      <c r="G388" s="606"/>
      <c r="H388" s="607"/>
      <c r="I388" s="628"/>
      <c r="J388" s="606"/>
      <c r="K388" s="606"/>
      <c r="L388" s="607"/>
      <c r="M388" s="606"/>
    </row>
    <row r="389" spans="1:13" x14ac:dyDescent="0.2">
      <c r="A389" s="606"/>
      <c r="B389" s="606"/>
      <c r="C389" s="606"/>
      <c r="D389" s="606"/>
      <c r="E389" s="606"/>
      <c r="F389" s="606"/>
      <c r="G389" s="606"/>
      <c r="H389" s="607"/>
      <c r="I389" s="628"/>
      <c r="J389" s="606"/>
      <c r="K389" s="606"/>
      <c r="L389" s="607"/>
      <c r="M389" s="606"/>
    </row>
    <row r="390" spans="1:13" x14ac:dyDescent="0.2">
      <c r="A390" s="606"/>
      <c r="B390" s="606"/>
      <c r="C390" s="606"/>
      <c r="D390" s="606"/>
      <c r="E390" s="606"/>
      <c r="F390" s="606"/>
      <c r="G390" s="606"/>
      <c r="H390" s="607"/>
      <c r="I390" s="628"/>
      <c r="J390" s="606"/>
      <c r="K390" s="606"/>
      <c r="L390" s="607"/>
      <c r="M390" s="606"/>
    </row>
    <row r="391" spans="1:13" x14ac:dyDescent="0.2">
      <c r="A391" s="606"/>
      <c r="B391" s="606"/>
      <c r="C391" s="606"/>
      <c r="D391" s="606"/>
      <c r="E391" s="606"/>
      <c r="F391" s="606"/>
      <c r="G391" s="606"/>
      <c r="H391" s="607"/>
      <c r="I391" s="628"/>
      <c r="J391" s="606"/>
      <c r="K391" s="606"/>
      <c r="L391" s="607"/>
      <c r="M391" s="606"/>
    </row>
    <row r="392" spans="1:13" x14ac:dyDescent="0.2">
      <c r="A392" s="606"/>
      <c r="B392" s="606"/>
      <c r="C392" s="606"/>
      <c r="D392" s="606"/>
      <c r="E392" s="606"/>
      <c r="F392" s="606"/>
      <c r="G392" s="606"/>
      <c r="H392" s="607"/>
      <c r="I392" s="628"/>
      <c r="J392" s="606"/>
      <c r="K392" s="606"/>
      <c r="L392" s="607"/>
      <c r="M392" s="606"/>
    </row>
    <row r="393" spans="1:13" x14ac:dyDescent="0.2">
      <c r="A393" s="606"/>
      <c r="B393" s="606"/>
      <c r="C393" s="606"/>
      <c r="D393" s="606"/>
      <c r="E393" s="606"/>
      <c r="F393" s="606"/>
      <c r="G393" s="606"/>
      <c r="H393" s="607"/>
      <c r="I393" s="628"/>
      <c r="J393" s="606"/>
      <c r="K393" s="606"/>
      <c r="L393" s="607"/>
      <c r="M393" s="606"/>
    </row>
    <row r="394" spans="1:13" x14ac:dyDescent="0.2">
      <c r="A394" s="606"/>
      <c r="B394" s="606"/>
      <c r="C394" s="606"/>
      <c r="D394" s="606"/>
      <c r="E394" s="606"/>
      <c r="F394" s="606"/>
      <c r="G394" s="606"/>
      <c r="H394" s="607"/>
      <c r="I394" s="628"/>
      <c r="J394" s="606"/>
      <c r="K394" s="606"/>
      <c r="L394" s="607"/>
      <c r="M394" s="606"/>
    </row>
    <row r="395" spans="1:13" x14ac:dyDescent="0.2">
      <c r="A395" s="606"/>
      <c r="B395" s="606"/>
      <c r="C395" s="606"/>
      <c r="D395" s="606"/>
      <c r="E395" s="606"/>
      <c r="F395" s="606"/>
      <c r="G395" s="606"/>
      <c r="H395" s="607"/>
      <c r="I395" s="628"/>
      <c r="J395" s="606"/>
      <c r="K395" s="606"/>
      <c r="L395" s="607"/>
      <c r="M395" s="606"/>
    </row>
    <row r="396" spans="1:13" x14ac:dyDescent="0.2">
      <c r="A396" s="606"/>
      <c r="B396" s="606"/>
      <c r="C396" s="606"/>
      <c r="D396" s="606"/>
      <c r="E396" s="606"/>
      <c r="F396" s="606"/>
      <c r="G396" s="606"/>
      <c r="H396" s="607"/>
      <c r="I396" s="628"/>
      <c r="J396" s="606"/>
      <c r="K396" s="606"/>
      <c r="L396" s="607"/>
      <c r="M396" s="606"/>
    </row>
    <row r="397" spans="1:13" x14ac:dyDescent="0.2">
      <c r="A397" s="606"/>
      <c r="B397" s="606"/>
      <c r="C397" s="606"/>
      <c r="D397" s="606"/>
      <c r="E397" s="606"/>
      <c r="F397" s="606"/>
      <c r="G397" s="606"/>
      <c r="H397" s="607"/>
      <c r="I397" s="628"/>
      <c r="J397" s="606"/>
      <c r="K397" s="606"/>
      <c r="L397" s="607"/>
      <c r="M397" s="606"/>
    </row>
    <row r="398" spans="1:13" x14ac:dyDescent="0.2">
      <c r="A398" s="606"/>
      <c r="B398" s="606"/>
      <c r="C398" s="606"/>
      <c r="D398" s="606"/>
      <c r="E398" s="606"/>
      <c r="F398" s="606"/>
      <c r="G398" s="606"/>
      <c r="H398" s="607"/>
      <c r="I398" s="628"/>
      <c r="J398" s="606"/>
      <c r="K398" s="606"/>
      <c r="L398" s="607"/>
      <c r="M398" s="606"/>
    </row>
    <row r="399" spans="1:13" x14ac:dyDescent="0.2">
      <c r="A399" s="606"/>
      <c r="B399" s="606"/>
      <c r="C399" s="606"/>
      <c r="D399" s="606"/>
      <c r="E399" s="606"/>
      <c r="F399" s="606"/>
      <c r="G399" s="606"/>
      <c r="H399" s="607"/>
      <c r="I399" s="628"/>
      <c r="J399" s="606"/>
      <c r="K399" s="606"/>
      <c r="L399" s="607"/>
      <c r="M399" s="606"/>
    </row>
    <row r="400" spans="1:13" x14ac:dyDescent="0.2">
      <c r="A400" s="606"/>
      <c r="B400" s="606"/>
      <c r="C400" s="606"/>
      <c r="D400" s="606"/>
      <c r="E400" s="606"/>
      <c r="F400" s="606"/>
      <c r="G400" s="606"/>
      <c r="H400" s="607"/>
      <c r="I400" s="628"/>
      <c r="J400" s="606"/>
      <c r="K400" s="606"/>
      <c r="L400" s="607"/>
      <c r="M400" s="606"/>
    </row>
    <row r="401" spans="1:13" x14ac:dyDescent="0.2">
      <c r="A401" s="606"/>
      <c r="B401" s="606"/>
      <c r="C401" s="606"/>
      <c r="D401" s="606"/>
      <c r="E401" s="606"/>
      <c r="F401" s="606"/>
      <c r="G401" s="606"/>
      <c r="H401" s="607"/>
      <c r="I401" s="628"/>
      <c r="J401" s="606"/>
      <c r="K401" s="606"/>
      <c r="L401" s="607"/>
      <c r="M401" s="606"/>
    </row>
    <row r="402" spans="1:13" x14ac:dyDescent="0.2">
      <c r="A402" s="606"/>
      <c r="B402" s="606"/>
      <c r="C402" s="606"/>
      <c r="D402" s="606"/>
      <c r="E402" s="606"/>
      <c r="F402" s="606"/>
      <c r="G402" s="606"/>
      <c r="H402" s="607"/>
      <c r="I402" s="628"/>
      <c r="J402" s="606"/>
      <c r="K402" s="606"/>
      <c r="L402" s="607"/>
      <c r="M402" s="606"/>
    </row>
    <row r="403" spans="1:13" x14ac:dyDescent="0.2">
      <c r="A403" s="606"/>
      <c r="B403" s="606"/>
      <c r="C403" s="606"/>
      <c r="D403" s="606"/>
      <c r="E403" s="606"/>
      <c r="F403" s="606"/>
      <c r="G403" s="606"/>
      <c r="H403" s="607"/>
      <c r="I403" s="628"/>
      <c r="J403" s="606"/>
      <c r="K403" s="606"/>
      <c r="L403" s="607"/>
      <c r="M403" s="606"/>
    </row>
    <row r="404" spans="1:13" x14ac:dyDescent="0.2">
      <c r="A404" s="606"/>
      <c r="B404" s="606"/>
      <c r="C404" s="606"/>
      <c r="D404" s="606"/>
      <c r="E404" s="606"/>
      <c r="F404" s="606"/>
      <c r="G404" s="606"/>
      <c r="H404" s="607"/>
      <c r="I404" s="628"/>
      <c r="J404" s="606"/>
      <c r="K404" s="606"/>
      <c r="L404" s="607"/>
      <c r="M404" s="606"/>
    </row>
    <row r="405" spans="1:13" x14ac:dyDescent="0.2">
      <c r="A405" s="606"/>
      <c r="B405" s="606"/>
      <c r="C405" s="606"/>
      <c r="D405" s="606"/>
      <c r="E405" s="606"/>
      <c r="F405" s="606"/>
      <c r="G405" s="606"/>
      <c r="H405" s="607"/>
      <c r="I405" s="628"/>
      <c r="J405" s="606"/>
      <c r="K405" s="606"/>
      <c r="L405" s="607"/>
      <c r="M405" s="606"/>
    </row>
    <row r="406" spans="1:13" x14ac:dyDescent="0.2">
      <c r="A406" s="606"/>
      <c r="B406" s="606"/>
      <c r="C406" s="606"/>
      <c r="D406" s="606"/>
      <c r="E406" s="606"/>
      <c r="F406" s="606"/>
      <c r="G406" s="606"/>
      <c r="H406" s="607"/>
      <c r="I406" s="628"/>
      <c r="J406" s="606"/>
      <c r="K406" s="606"/>
      <c r="L406" s="607"/>
      <c r="M406" s="606"/>
    </row>
    <row r="407" spans="1:13" x14ac:dyDescent="0.2">
      <c r="A407" s="606"/>
      <c r="B407" s="606"/>
      <c r="C407" s="606"/>
      <c r="D407" s="606"/>
      <c r="E407" s="606"/>
      <c r="F407" s="606"/>
      <c r="G407" s="606"/>
      <c r="H407" s="607"/>
      <c r="I407" s="628"/>
      <c r="J407" s="606"/>
      <c r="K407" s="606"/>
      <c r="L407" s="607"/>
      <c r="M407" s="606"/>
    </row>
    <row r="408" spans="1:13" x14ac:dyDescent="0.2">
      <c r="A408" s="606"/>
      <c r="B408" s="606"/>
      <c r="C408" s="606"/>
      <c r="D408" s="606"/>
      <c r="E408" s="606"/>
      <c r="F408" s="606"/>
      <c r="G408" s="606"/>
      <c r="H408" s="607"/>
      <c r="I408" s="628"/>
      <c r="J408" s="606"/>
      <c r="K408" s="606"/>
      <c r="L408" s="607"/>
      <c r="M408" s="606"/>
    </row>
    <row r="409" spans="1:13" x14ac:dyDescent="0.2">
      <c r="A409" s="606"/>
      <c r="B409" s="606"/>
      <c r="C409" s="606"/>
      <c r="D409" s="606"/>
      <c r="E409" s="606"/>
      <c r="F409" s="606"/>
      <c r="G409" s="606"/>
      <c r="H409" s="607"/>
      <c r="I409" s="628"/>
      <c r="J409" s="606"/>
      <c r="K409" s="606"/>
      <c r="L409" s="607"/>
      <c r="M409" s="606"/>
    </row>
    <row r="410" spans="1:13" x14ac:dyDescent="0.2">
      <c r="A410" s="606"/>
      <c r="B410" s="606"/>
      <c r="C410" s="606"/>
      <c r="D410" s="606"/>
      <c r="E410" s="606"/>
      <c r="F410" s="606"/>
      <c r="G410" s="606"/>
      <c r="H410" s="607"/>
      <c r="I410" s="628"/>
      <c r="J410" s="606"/>
      <c r="K410" s="606"/>
      <c r="L410" s="607"/>
      <c r="M410" s="606"/>
    </row>
    <row r="411" spans="1:13" x14ac:dyDescent="0.2">
      <c r="A411" s="606"/>
      <c r="B411" s="606"/>
      <c r="C411" s="606"/>
      <c r="D411" s="606"/>
      <c r="E411" s="606"/>
      <c r="F411" s="606"/>
      <c r="G411" s="606"/>
      <c r="H411" s="607"/>
      <c r="I411" s="628"/>
      <c r="J411" s="606"/>
      <c r="K411" s="606"/>
      <c r="L411" s="607"/>
      <c r="M411" s="606"/>
    </row>
    <row r="412" spans="1:13" x14ac:dyDescent="0.2">
      <c r="A412" s="606"/>
      <c r="B412" s="606"/>
      <c r="C412" s="606"/>
      <c r="D412" s="606"/>
      <c r="E412" s="606"/>
      <c r="F412" s="606"/>
      <c r="G412" s="606"/>
      <c r="H412" s="607"/>
      <c r="I412" s="628"/>
      <c r="J412" s="606"/>
      <c r="K412" s="606"/>
      <c r="L412" s="607"/>
      <c r="M412" s="606"/>
    </row>
    <row r="413" spans="1:13" x14ac:dyDescent="0.2">
      <c r="A413" s="606"/>
      <c r="B413" s="606"/>
      <c r="C413" s="606"/>
      <c r="D413" s="606"/>
      <c r="E413" s="606"/>
      <c r="F413" s="606"/>
      <c r="G413" s="606"/>
      <c r="H413" s="607"/>
      <c r="I413" s="628"/>
      <c r="J413" s="606"/>
      <c r="K413" s="606"/>
      <c r="L413" s="607"/>
      <c r="M413" s="606"/>
    </row>
    <row r="414" spans="1:13" x14ac:dyDescent="0.2">
      <c r="A414" s="606"/>
      <c r="B414" s="606"/>
      <c r="C414" s="606"/>
      <c r="D414" s="606"/>
      <c r="E414" s="606"/>
      <c r="F414" s="606"/>
      <c r="G414" s="606"/>
      <c r="H414" s="607"/>
      <c r="I414" s="628"/>
      <c r="J414" s="606"/>
      <c r="K414" s="606"/>
      <c r="L414" s="607"/>
      <c r="M414" s="606"/>
    </row>
    <row r="415" spans="1:13" x14ac:dyDescent="0.2">
      <c r="A415" s="606"/>
      <c r="B415" s="606"/>
      <c r="C415" s="606"/>
      <c r="D415" s="606"/>
      <c r="E415" s="606"/>
      <c r="F415" s="606"/>
      <c r="G415" s="606"/>
      <c r="H415" s="607"/>
      <c r="I415" s="628"/>
      <c r="J415" s="606"/>
      <c r="K415" s="606"/>
      <c r="L415" s="607"/>
      <c r="M415" s="606"/>
    </row>
    <row r="416" spans="1:13" x14ac:dyDescent="0.2">
      <c r="A416" s="606"/>
      <c r="B416" s="606"/>
      <c r="C416" s="606"/>
      <c r="D416" s="606"/>
      <c r="E416" s="606"/>
      <c r="F416" s="606"/>
      <c r="G416" s="606"/>
      <c r="H416" s="607"/>
      <c r="I416" s="628"/>
      <c r="J416" s="606"/>
      <c r="K416" s="606"/>
      <c r="L416" s="607"/>
      <c r="M416" s="606"/>
    </row>
    <row r="417" spans="1:13" x14ac:dyDescent="0.2">
      <c r="A417" s="606"/>
      <c r="B417" s="606"/>
      <c r="C417" s="606"/>
      <c r="D417" s="606"/>
      <c r="E417" s="606"/>
      <c r="F417" s="606"/>
      <c r="G417" s="606"/>
      <c r="H417" s="607"/>
      <c r="I417" s="628"/>
      <c r="J417" s="606"/>
      <c r="K417" s="606"/>
      <c r="L417" s="607"/>
      <c r="M417" s="606"/>
    </row>
    <row r="418" spans="1:13" x14ac:dyDescent="0.2">
      <c r="A418" s="606"/>
      <c r="B418" s="606"/>
      <c r="C418" s="606"/>
      <c r="D418" s="606"/>
      <c r="E418" s="606"/>
      <c r="F418" s="606"/>
      <c r="G418" s="606"/>
      <c r="H418" s="607"/>
      <c r="I418" s="628"/>
      <c r="J418" s="606"/>
      <c r="K418" s="606"/>
      <c r="L418" s="607"/>
      <c r="M418" s="606"/>
    </row>
    <row r="419" spans="1:13" x14ac:dyDescent="0.2">
      <c r="A419" s="606"/>
      <c r="B419" s="606"/>
      <c r="C419" s="606"/>
      <c r="D419" s="606"/>
      <c r="E419" s="606"/>
      <c r="F419" s="606"/>
      <c r="G419" s="606"/>
      <c r="H419" s="607"/>
      <c r="I419" s="628"/>
      <c r="J419" s="606"/>
      <c r="K419" s="606"/>
      <c r="L419" s="607"/>
      <c r="M419" s="606"/>
    </row>
    <row r="420" spans="1:13" x14ac:dyDescent="0.2">
      <c r="A420" s="606"/>
      <c r="B420" s="606"/>
      <c r="C420" s="606"/>
      <c r="D420" s="606"/>
      <c r="E420" s="606"/>
      <c r="F420" s="606"/>
      <c r="G420" s="606"/>
      <c r="H420" s="607"/>
      <c r="I420" s="628"/>
      <c r="J420" s="606"/>
      <c r="K420" s="606"/>
      <c r="L420" s="607"/>
      <c r="M420" s="606"/>
    </row>
    <row r="421" spans="1:13" x14ac:dyDescent="0.2">
      <c r="A421" s="606"/>
      <c r="B421" s="606"/>
      <c r="C421" s="606"/>
      <c r="D421" s="606"/>
      <c r="E421" s="606"/>
      <c r="F421" s="606"/>
      <c r="G421" s="606"/>
      <c r="H421" s="607"/>
      <c r="I421" s="628"/>
      <c r="J421" s="606"/>
      <c r="K421" s="606"/>
      <c r="L421" s="607"/>
      <c r="M421" s="606"/>
    </row>
    <row r="422" spans="1:13" x14ac:dyDescent="0.2">
      <c r="A422" s="606"/>
      <c r="B422" s="606"/>
      <c r="C422" s="606"/>
      <c r="D422" s="606"/>
      <c r="E422" s="606"/>
      <c r="F422" s="606"/>
      <c r="G422" s="606"/>
      <c r="H422" s="607"/>
      <c r="I422" s="628"/>
      <c r="J422" s="606"/>
      <c r="K422" s="606"/>
      <c r="L422" s="607"/>
      <c r="M422" s="606"/>
    </row>
    <row r="423" spans="1:13" x14ac:dyDescent="0.2">
      <c r="A423" s="606"/>
      <c r="B423" s="606"/>
      <c r="C423" s="606"/>
      <c r="D423" s="606"/>
      <c r="E423" s="606"/>
      <c r="F423" s="606"/>
      <c r="G423" s="606"/>
      <c r="H423" s="607"/>
      <c r="I423" s="628"/>
      <c r="J423" s="606"/>
      <c r="K423" s="606"/>
      <c r="L423" s="607"/>
      <c r="M423" s="606"/>
    </row>
    <row r="424" spans="1:13" x14ac:dyDescent="0.2">
      <c r="A424" s="606"/>
      <c r="B424" s="606"/>
      <c r="C424" s="606"/>
      <c r="D424" s="606"/>
      <c r="E424" s="606"/>
      <c r="F424" s="606"/>
      <c r="G424" s="606"/>
      <c r="H424" s="607"/>
      <c r="I424" s="628"/>
      <c r="J424" s="606"/>
      <c r="K424" s="606"/>
      <c r="L424" s="607"/>
      <c r="M424" s="606"/>
    </row>
    <row r="425" spans="1:13" x14ac:dyDescent="0.2">
      <c r="A425" s="606"/>
      <c r="B425" s="606"/>
      <c r="C425" s="606"/>
      <c r="D425" s="606"/>
      <c r="E425" s="606"/>
      <c r="F425" s="606"/>
      <c r="G425" s="606"/>
      <c r="H425" s="607"/>
      <c r="I425" s="628"/>
      <c r="J425" s="606"/>
      <c r="K425" s="606"/>
      <c r="L425" s="607"/>
      <c r="M425" s="606"/>
    </row>
    <row r="426" spans="1:13" x14ac:dyDescent="0.2">
      <c r="A426" s="606"/>
      <c r="B426" s="606"/>
      <c r="C426" s="606"/>
      <c r="D426" s="606"/>
      <c r="E426" s="606"/>
      <c r="F426" s="606"/>
      <c r="G426" s="606"/>
      <c r="H426" s="607"/>
      <c r="I426" s="628"/>
      <c r="J426" s="606"/>
      <c r="K426" s="606"/>
      <c r="L426" s="607"/>
      <c r="M426" s="606"/>
    </row>
    <row r="427" spans="1:13" x14ac:dyDescent="0.2">
      <c r="A427" s="606"/>
      <c r="B427" s="606"/>
      <c r="C427" s="606"/>
      <c r="D427" s="606"/>
      <c r="E427" s="606"/>
      <c r="F427" s="606"/>
      <c r="G427" s="606"/>
      <c r="H427" s="607"/>
      <c r="I427" s="628"/>
      <c r="J427" s="606"/>
      <c r="K427" s="606"/>
      <c r="L427" s="607"/>
      <c r="M427" s="606"/>
    </row>
    <row r="428" spans="1:13" x14ac:dyDescent="0.2">
      <c r="A428" s="606"/>
      <c r="B428" s="606"/>
      <c r="C428" s="606"/>
      <c r="D428" s="606"/>
      <c r="E428" s="606"/>
      <c r="F428" s="606"/>
      <c r="G428" s="606"/>
      <c r="H428" s="607"/>
      <c r="I428" s="628"/>
      <c r="J428" s="606"/>
      <c r="K428" s="606"/>
      <c r="L428" s="607"/>
      <c r="M428" s="606"/>
    </row>
    <row r="429" spans="1:13" x14ac:dyDescent="0.2">
      <c r="A429" s="606"/>
      <c r="B429" s="606"/>
      <c r="C429" s="606"/>
      <c r="D429" s="606"/>
      <c r="E429" s="606"/>
      <c r="F429" s="606"/>
      <c r="G429" s="606"/>
      <c r="H429" s="607"/>
      <c r="I429" s="628"/>
      <c r="J429" s="606"/>
      <c r="K429" s="606"/>
      <c r="L429" s="607"/>
      <c r="M429" s="606"/>
    </row>
    <row r="430" spans="1:13" x14ac:dyDescent="0.2">
      <c r="A430" s="606"/>
      <c r="B430" s="606"/>
      <c r="C430" s="606"/>
      <c r="D430" s="606"/>
      <c r="E430" s="606"/>
      <c r="F430" s="606"/>
      <c r="G430" s="606"/>
      <c r="H430" s="607"/>
      <c r="I430" s="628"/>
      <c r="J430" s="606"/>
      <c r="K430" s="606"/>
      <c r="L430" s="607"/>
      <c r="M430" s="606"/>
    </row>
    <row r="431" spans="1:13" x14ac:dyDescent="0.2">
      <c r="A431" s="606"/>
      <c r="B431" s="606"/>
      <c r="C431" s="606"/>
      <c r="D431" s="606"/>
      <c r="E431" s="606"/>
      <c r="F431" s="606"/>
      <c r="G431" s="606"/>
      <c r="H431" s="607"/>
      <c r="I431" s="628"/>
      <c r="J431" s="606"/>
      <c r="K431" s="606"/>
      <c r="L431" s="607"/>
      <c r="M431" s="606"/>
    </row>
    <row r="432" spans="1:13" x14ac:dyDescent="0.2">
      <c r="A432" s="606"/>
      <c r="B432" s="606"/>
      <c r="C432" s="606"/>
      <c r="D432" s="606"/>
      <c r="E432" s="606"/>
      <c r="F432" s="606"/>
      <c r="G432" s="606"/>
      <c r="H432" s="607"/>
      <c r="I432" s="628"/>
      <c r="J432" s="606"/>
      <c r="K432" s="606"/>
      <c r="L432" s="607"/>
      <c r="M432" s="606"/>
    </row>
    <row r="433" spans="1:13" x14ac:dyDescent="0.2">
      <c r="A433" s="606"/>
      <c r="B433" s="606"/>
      <c r="C433" s="606"/>
      <c r="D433" s="606"/>
      <c r="E433" s="606"/>
      <c r="F433" s="606"/>
      <c r="G433" s="606"/>
      <c r="H433" s="607"/>
      <c r="I433" s="628"/>
      <c r="J433" s="606"/>
      <c r="K433" s="606"/>
      <c r="L433" s="607"/>
      <c r="M433" s="606"/>
    </row>
    <row r="434" spans="1:13" x14ac:dyDescent="0.2">
      <c r="A434" s="606"/>
      <c r="B434" s="606"/>
      <c r="C434" s="606"/>
      <c r="D434" s="606"/>
      <c r="E434" s="606"/>
      <c r="F434" s="606"/>
      <c r="G434" s="606"/>
      <c r="H434" s="607"/>
      <c r="I434" s="628"/>
      <c r="J434" s="606"/>
      <c r="K434" s="606"/>
      <c r="L434" s="607"/>
      <c r="M434" s="606"/>
    </row>
    <row r="435" spans="1:13" x14ac:dyDescent="0.2">
      <c r="A435" s="606"/>
      <c r="B435" s="606"/>
      <c r="C435" s="606"/>
      <c r="D435" s="606"/>
      <c r="E435" s="606"/>
      <c r="F435" s="606"/>
      <c r="G435" s="606"/>
      <c r="H435" s="607"/>
      <c r="I435" s="628"/>
      <c r="J435" s="606"/>
      <c r="K435" s="606"/>
      <c r="L435" s="607"/>
      <c r="M435" s="606"/>
    </row>
    <row r="436" spans="1:13" x14ac:dyDescent="0.2">
      <c r="A436" s="606"/>
      <c r="B436" s="606"/>
      <c r="C436" s="606"/>
      <c r="D436" s="606"/>
      <c r="E436" s="606"/>
      <c r="F436" s="606"/>
      <c r="G436" s="606"/>
      <c r="H436" s="607"/>
      <c r="I436" s="628"/>
      <c r="J436" s="606"/>
      <c r="K436" s="606"/>
      <c r="L436" s="607"/>
      <c r="M436" s="606"/>
    </row>
    <row r="437" spans="1:13" x14ac:dyDescent="0.2">
      <c r="A437" s="606"/>
      <c r="B437" s="606"/>
      <c r="C437" s="606"/>
      <c r="D437" s="606"/>
      <c r="E437" s="606"/>
      <c r="F437" s="606"/>
      <c r="G437" s="606"/>
      <c r="H437" s="607"/>
      <c r="I437" s="628"/>
      <c r="J437" s="606"/>
      <c r="K437" s="606"/>
      <c r="L437" s="607"/>
      <c r="M437" s="606"/>
    </row>
    <row r="438" spans="1:13" x14ac:dyDescent="0.2">
      <c r="A438" s="606"/>
      <c r="B438" s="606"/>
      <c r="C438" s="606"/>
      <c r="D438" s="606"/>
      <c r="E438" s="606"/>
      <c r="F438" s="606"/>
      <c r="G438" s="606"/>
      <c r="H438" s="607"/>
      <c r="I438" s="628"/>
      <c r="J438" s="606"/>
      <c r="K438" s="606"/>
      <c r="L438" s="607"/>
      <c r="M438" s="606"/>
    </row>
    <row r="439" spans="1:13" x14ac:dyDescent="0.2">
      <c r="A439" s="606"/>
      <c r="B439" s="606"/>
      <c r="C439" s="606"/>
      <c r="D439" s="606"/>
      <c r="E439" s="606"/>
      <c r="F439" s="606"/>
      <c r="G439" s="606"/>
      <c r="H439" s="607"/>
      <c r="I439" s="628"/>
      <c r="J439" s="606"/>
      <c r="K439" s="606"/>
      <c r="L439" s="607"/>
      <c r="M439" s="606"/>
    </row>
    <row r="440" spans="1:13" x14ac:dyDescent="0.2">
      <c r="A440" s="606"/>
      <c r="B440" s="606"/>
      <c r="C440" s="606"/>
      <c r="D440" s="606"/>
      <c r="E440" s="606"/>
      <c r="F440" s="606"/>
      <c r="G440" s="606"/>
      <c r="H440" s="607"/>
      <c r="I440" s="628"/>
      <c r="J440" s="606"/>
      <c r="K440" s="606"/>
      <c r="L440" s="607"/>
      <c r="M440" s="606"/>
    </row>
    <row r="441" spans="1:13" x14ac:dyDescent="0.2">
      <c r="A441" s="606"/>
      <c r="B441" s="606"/>
      <c r="C441" s="606"/>
      <c r="D441" s="606"/>
      <c r="E441" s="606"/>
      <c r="F441" s="606"/>
      <c r="G441" s="606"/>
      <c r="H441" s="607"/>
      <c r="I441" s="628"/>
      <c r="J441" s="606"/>
      <c r="K441" s="606"/>
      <c r="L441" s="607"/>
      <c r="M441" s="606"/>
    </row>
    <row r="442" spans="1:13" x14ac:dyDescent="0.2">
      <c r="A442" s="606"/>
      <c r="B442" s="606"/>
      <c r="C442" s="606"/>
      <c r="D442" s="606"/>
      <c r="E442" s="606"/>
      <c r="F442" s="606"/>
      <c r="G442" s="606"/>
      <c r="H442" s="607"/>
      <c r="I442" s="628"/>
      <c r="J442" s="606"/>
      <c r="K442" s="606"/>
      <c r="L442" s="607"/>
      <c r="M442" s="606"/>
    </row>
    <row r="443" spans="1:13" x14ac:dyDescent="0.2">
      <c r="A443" s="606"/>
      <c r="B443" s="606"/>
      <c r="C443" s="606"/>
      <c r="D443" s="606"/>
      <c r="E443" s="606"/>
      <c r="F443" s="606"/>
      <c r="G443" s="606"/>
      <c r="H443" s="607"/>
      <c r="I443" s="628"/>
      <c r="J443" s="606"/>
      <c r="K443" s="606"/>
      <c r="L443" s="607"/>
      <c r="M443" s="606"/>
    </row>
    <row r="444" spans="1:13" x14ac:dyDescent="0.2">
      <c r="A444" s="606"/>
      <c r="B444" s="606"/>
      <c r="C444" s="606"/>
      <c r="D444" s="606"/>
      <c r="E444" s="606"/>
      <c r="F444" s="606"/>
      <c r="G444" s="606"/>
      <c r="H444" s="607"/>
      <c r="I444" s="628"/>
      <c r="J444" s="606"/>
      <c r="K444" s="606"/>
      <c r="L444" s="607"/>
      <c r="M444" s="606"/>
    </row>
    <row r="445" spans="1:13" x14ac:dyDescent="0.2">
      <c r="A445" s="606"/>
      <c r="B445" s="606"/>
      <c r="C445" s="606"/>
      <c r="D445" s="606"/>
      <c r="E445" s="606"/>
      <c r="F445" s="606"/>
      <c r="G445" s="606"/>
      <c r="H445" s="607"/>
      <c r="I445" s="628"/>
      <c r="J445" s="606"/>
      <c r="K445" s="606"/>
      <c r="L445" s="607"/>
      <c r="M445" s="606"/>
    </row>
    <row r="446" spans="1:13" x14ac:dyDescent="0.2">
      <c r="A446" s="606"/>
      <c r="B446" s="606"/>
      <c r="C446" s="606"/>
      <c r="D446" s="606"/>
      <c r="E446" s="606"/>
      <c r="F446" s="606"/>
      <c r="G446" s="606"/>
      <c r="H446" s="607"/>
      <c r="I446" s="628"/>
      <c r="J446" s="606"/>
      <c r="K446" s="606"/>
      <c r="L446" s="607"/>
      <c r="M446" s="606"/>
    </row>
    <row r="447" spans="1:13" x14ac:dyDescent="0.2">
      <c r="A447" s="606"/>
      <c r="B447" s="606"/>
      <c r="C447" s="606"/>
      <c r="D447" s="606"/>
      <c r="E447" s="606"/>
      <c r="F447" s="606"/>
      <c r="G447" s="606"/>
      <c r="H447" s="607"/>
      <c r="I447" s="628"/>
      <c r="J447" s="606"/>
      <c r="K447" s="606"/>
      <c r="L447" s="607"/>
      <c r="M447" s="606"/>
    </row>
    <row r="448" spans="1:13" x14ac:dyDescent="0.2">
      <c r="A448" s="606"/>
      <c r="B448" s="606"/>
      <c r="C448" s="606"/>
      <c r="D448" s="606"/>
      <c r="E448" s="606"/>
      <c r="F448" s="606"/>
      <c r="G448" s="606"/>
      <c r="H448" s="607"/>
      <c r="I448" s="628"/>
      <c r="J448" s="606"/>
      <c r="K448" s="606"/>
      <c r="L448" s="607"/>
      <c r="M448" s="606"/>
    </row>
    <row r="449" spans="1:13" x14ac:dyDescent="0.2">
      <c r="A449" s="606"/>
      <c r="B449" s="606"/>
      <c r="C449" s="606"/>
      <c r="D449" s="606"/>
      <c r="E449" s="606"/>
      <c r="F449" s="606"/>
      <c r="G449" s="606"/>
      <c r="H449" s="607"/>
      <c r="I449" s="628"/>
      <c r="J449" s="606"/>
      <c r="K449" s="606"/>
      <c r="L449" s="607"/>
      <c r="M449" s="606"/>
    </row>
    <row r="450" spans="1:13" x14ac:dyDescent="0.2">
      <c r="A450" s="606"/>
      <c r="B450" s="606"/>
      <c r="C450" s="606"/>
      <c r="D450" s="606"/>
      <c r="E450" s="606"/>
      <c r="F450" s="606"/>
      <c r="G450" s="606"/>
      <c r="H450" s="607"/>
      <c r="I450" s="628"/>
      <c r="J450" s="606"/>
      <c r="K450" s="606"/>
      <c r="L450" s="607"/>
      <c r="M450" s="606"/>
    </row>
    <row r="451" spans="1:13" x14ac:dyDescent="0.2">
      <c r="A451" s="606"/>
      <c r="B451" s="606"/>
      <c r="C451" s="606"/>
      <c r="D451" s="606"/>
      <c r="E451" s="606"/>
      <c r="F451" s="606"/>
      <c r="G451" s="606"/>
      <c r="H451" s="607"/>
      <c r="I451" s="628"/>
      <c r="J451" s="606"/>
      <c r="K451" s="606"/>
      <c r="L451" s="607"/>
      <c r="M451" s="606"/>
    </row>
    <row r="452" spans="1:13" x14ac:dyDescent="0.2">
      <c r="A452" s="606"/>
      <c r="B452" s="606"/>
      <c r="C452" s="606"/>
      <c r="D452" s="606"/>
      <c r="E452" s="606"/>
      <c r="F452" s="606"/>
      <c r="G452" s="606"/>
      <c r="H452" s="607"/>
      <c r="I452" s="628"/>
      <c r="J452" s="606"/>
      <c r="K452" s="606"/>
      <c r="L452" s="607"/>
      <c r="M452" s="606"/>
    </row>
    <row r="453" spans="1:13" x14ac:dyDescent="0.2">
      <c r="A453" s="606"/>
      <c r="B453" s="606"/>
      <c r="C453" s="606"/>
      <c r="D453" s="606"/>
      <c r="E453" s="606"/>
      <c r="F453" s="606"/>
      <c r="G453" s="606"/>
      <c r="H453" s="607"/>
      <c r="I453" s="628"/>
      <c r="J453" s="606"/>
      <c r="K453" s="606"/>
      <c r="L453" s="607"/>
      <c r="M453" s="606"/>
    </row>
    <row r="454" spans="1:13" x14ac:dyDescent="0.2">
      <c r="A454" s="606"/>
      <c r="B454" s="606"/>
      <c r="C454" s="606"/>
      <c r="D454" s="606"/>
      <c r="E454" s="606"/>
      <c r="F454" s="606"/>
      <c r="G454" s="606"/>
      <c r="H454" s="607"/>
      <c r="I454" s="628"/>
      <c r="J454" s="606"/>
      <c r="K454" s="606"/>
      <c r="L454" s="607"/>
      <c r="M454" s="606"/>
    </row>
    <row r="455" spans="1:13" x14ac:dyDescent="0.2">
      <c r="A455" s="606"/>
      <c r="B455" s="606"/>
      <c r="C455" s="606"/>
      <c r="D455" s="606"/>
      <c r="E455" s="606"/>
      <c r="F455" s="606"/>
      <c r="G455" s="606"/>
      <c r="H455" s="607"/>
      <c r="I455" s="628"/>
      <c r="J455" s="606"/>
      <c r="K455" s="606"/>
      <c r="L455" s="607"/>
      <c r="M455" s="606"/>
    </row>
    <row r="456" spans="1:13" x14ac:dyDescent="0.2">
      <c r="A456" s="606"/>
      <c r="B456" s="606"/>
      <c r="C456" s="606"/>
      <c r="D456" s="606"/>
      <c r="E456" s="606"/>
      <c r="F456" s="606"/>
      <c r="G456" s="606"/>
      <c r="H456" s="607"/>
      <c r="I456" s="628"/>
      <c r="J456" s="606"/>
      <c r="K456" s="606"/>
      <c r="L456" s="607"/>
      <c r="M456" s="606"/>
    </row>
    <row r="457" spans="1:13" x14ac:dyDescent="0.2">
      <c r="A457" s="606"/>
      <c r="B457" s="606"/>
      <c r="C457" s="606"/>
      <c r="D457" s="606"/>
      <c r="E457" s="606"/>
      <c r="F457" s="606"/>
      <c r="G457" s="606"/>
      <c r="H457" s="607"/>
      <c r="I457" s="628"/>
      <c r="J457" s="606"/>
      <c r="K457" s="606"/>
      <c r="L457" s="607"/>
      <c r="M457" s="606"/>
    </row>
    <row r="458" spans="1:13" x14ac:dyDescent="0.2">
      <c r="A458" s="606"/>
      <c r="B458" s="606"/>
      <c r="C458" s="606"/>
      <c r="D458" s="606"/>
      <c r="E458" s="606"/>
      <c r="F458" s="606"/>
      <c r="G458" s="606"/>
      <c r="H458" s="607"/>
      <c r="I458" s="628"/>
      <c r="J458" s="606"/>
      <c r="K458" s="606"/>
      <c r="L458" s="607"/>
      <c r="M458" s="606"/>
    </row>
    <row r="459" spans="1:13" x14ac:dyDescent="0.2">
      <c r="A459" s="606"/>
      <c r="B459" s="606"/>
      <c r="C459" s="606"/>
      <c r="D459" s="606"/>
      <c r="E459" s="606"/>
      <c r="F459" s="606"/>
      <c r="G459" s="606"/>
      <c r="H459" s="607"/>
      <c r="I459" s="628"/>
      <c r="J459" s="606"/>
      <c r="K459" s="606"/>
      <c r="L459" s="607"/>
      <c r="M459" s="606"/>
    </row>
    <row r="460" spans="1:13" x14ac:dyDescent="0.2">
      <c r="A460" s="606"/>
      <c r="B460" s="606"/>
      <c r="C460" s="606"/>
      <c r="D460" s="606"/>
      <c r="E460" s="606"/>
      <c r="F460" s="606"/>
      <c r="G460" s="606"/>
      <c r="H460" s="607"/>
      <c r="I460" s="628"/>
      <c r="J460" s="606"/>
      <c r="K460" s="606"/>
      <c r="L460" s="607"/>
      <c r="M460" s="606"/>
    </row>
    <row r="461" spans="1:13" x14ac:dyDescent="0.2">
      <c r="A461" s="606"/>
      <c r="B461" s="606"/>
      <c r="C461" s="606"/>
      <c r="D461" s="606"/>
      <c r="E461" s="606"/>
      <c r="F461" s="606"/>
      <c r="G461" s="606"/>
      <c r="H461" s="607"/>
      <c r="I461" s="628"/>
      <c r="J461" s="606"/>
      <c r="K461" s="606"/>
      <c r="L461" s="607"/>
      <c r="M461" s="606"/>
    </row>
    <row r="462" spans="1:13" x14ac:dyDescent="0.2">
      <c r="A462" s="606"/>
      <c r="B462" s="606"/>
      <c r="C462" s="606"/>
      <c r="D462" s="606"/>
      <c r="E462" s="606"/>
      <c r="F462" s="606"/>
      <c r="G462" s="606"/>
      <c r="H462" s="607"/>
      <c r="I462" s="628"/>
      <c r="J462" s="606"/>
      <c r="K462" s="606"/>
      <c r="L462" s="607"/>
      <c r="M462" s="606"/>
    </row>
    <row r="463" spans="1:13" x14ac:dyDescent="0.2">
      <c r="A463" s="606"/>
      <c r="B463" s="606"/>
      <c r="C463" s="606"/>
      <c r="D463" s="606"/>
      <c r="E463" s="606"/>
      <c r="F463" s="606"/>
      <c r="G463" s="606"/>
      <c r="H463" s="607"/>
      <c r="I463" s="628"/>
      <c r="J463" s="606"/>
      <c r="K463" s="606"/>
      <c r="L463" s="607"/>
      <c r="M463" s="606"/>
    </row>
    <row r="464" spans="1:13" x14ac:dyDescent="0.2">
      <c r="A464" s="606"/>
      <c r="B464" s="606"/>
      <c r="C464" s="606"/>
      <c r="D464" s="606"/>
      <c r="E464" s="606"/>
      <c r="F464" s="606"/>
      <c r="G464" s="606"/>
      <c r="H464" s="607"/>
      <c r="I464" s="628"/>
      <c r="J464" s="606"/>
      <c r="K464" s="606"/>
      <c r="L464" s="607"/>
      <c r="M464" s="606"/>
    </row>
    <row r="465" spans="1:13" x14ac:dyDescent="0.2">
      <c r="A465" s="606"/>
      <c r="B465" s="606"/>
      <c r="C465" s="606"/>
      <c r="D465" s="606"/>
      <c r="E465" s="606"/>
      <c r="F465" s="606"/>
      <c r="G465" s="606"/>
      <c r="H465" s="607"/>
      <c r="I465" s="628"/>
      <c r="J465" s="606"/>
      <c r="K465" s="606"/>
      <c r="L465" s="607"/>
      <c r="M465" s="606"/>
    </row>
    <row r="466" spans="1:13" x14ac:dyDescent="0.2">
      <c r="A466" s="606"/>
      <c r="B466" s="606"/>
      <c r="C466" s="606"/>
      <c r="D466" s="606"/>
      <c r="E466" s="606"/>
      <c r="F466" s="606"/>
      <c r="G466" s="606"/>
      <c r="H466" s="607"/>
      <c r="I466" s="628"/>
      <c r="J466" s="606"/>
      <c r="K466" s="606"/>
      <c r="L466" s="607"/>
      <c r="M466" s="606"/>
    </row>
    <row r="467" spans="1:13" x14ac:dyDescent="0.2">
      <c r="A467" s="606"/>
      <c r="B467" s="606"/>
      <c r="C467" s="606"/>
      <c r="D467" s="606"/>
      <c r="E467" s="606"/>
      <c r="F467" s="606"/>
      <c r="G467" s="606"/>
      <c r="H467" s="607"/>
      <c r="I467" s="628"/>
      <c r="J467" s="606"/>
      <c r="K467" s="606"/>
      <c r="L467" s="607"/>
      <c r="M467" s="606"/>
    </row>
    <row r="468" spans="1:13" x14ac:dyDescent="0.2">
      <c r="A468" s="606"/>
      <c r="B468" s="606"/>
      <c r="C468" s="606"/>
      <c r="D468" s="606"/>
      <c r="E468" s="606"/>
      <c r="F468" s="606"/>
      <c r="G468" s="606"/>
      <c r="H468" s="607"/>
      <c r="I468" s="628"/>
      <c r="J468" s="606"/>
      <c r="K468" s="606"/>
      <c r="L468" s="607"/>
      <c r="M468" s="606"/>
    </row>
    <row r="469" spans="1:13" x14ac:dyDescent="0.2">
      <c r="A469" s="606"/>
      <c r="B469" s="606"/>
      <c r="C469" s="606"/>
      <c r="D469" s="606"/>
      <c r="E469" s="606"/>
      <c r="F469" s="606"/>
      <c r="G469" s="606"/>
      <c r="H469" s="607"/>
      <c r="I469" s="628"/>
      <c r="J469" s="606"/>
      <c r="K469" s="606"/>
      <c r="L469" s="607"/>
      <c r="M469" s="606"/>
    </row>
    <row r="470" spans="1:13" x14ac:dyDescent="0.2">
      <c r="A470" s="606"/>
      <c r="B470" s="606"/>
      <c r="C470" s="606"/>
      <c r="D470" s="606"/>
      <c r="E470" s="606"/>
      <c r="F470" s="606"/>
      <c r="G470" s="606"/>
      <c r="H470" s="607"/>
      <c r="I470" s="628"/>
      <c r="J470" s="606"/>
      <c r="K470" s="606"/>
      <c r="L470" s="607"/>
      <c r="M470" s="606"/>
    </row>
    <row r="471" spans="1:13" x14ac:dyDescent="0.2">
      <c r="A471" s="606"/>
      <c r="B471" s="606"/>
      <c r="C471" s="606"/>
      <c r="D471" s="606"/>
      <c r="E471" s="606"/>
      <c r="F471" s="606"/>
      <c r="G471" s="606"/>
      <c r="H471" s="607"/>
      <c r="I471" s="628"/>
      <c r="J471" s="606"/>
      <c r="K471" s="606"/>
      <c r="L471" s="607"/>
      <c r="M471" s="606"/>
    </row>
    <row r="472" spans="1:13" x14ac:dyDescent="0.2">
      <c r="A472" s="606"/>
      <c r="B472" s="606"/>
      <c r="C472" s="606"/>
      <c r="D472" s="606"/>
      <c r="E472" s="606"/>
      <c r="F472" s="606"/>
      <c r="G472" s="606"/>
      <c r="H472" s="607"/>
      <c r="I472" s="628"/>
      <c r="J472" s="606"/>
      <c r="K472" s="606"/>
      <c r="L472" s="607"/>
      <c r="M472" s="606"/>
    </row>
    <row r="473" spans="1:13" x14ac:dyDescent="0.2">
      <c r="A473" s="606"/>
      <c r="B473" s="606"/>
      <c r="C473" s="606"/>
      <c r="D473" s="606"/>
      <c r="E473" s="606"/>
      <c r="F473" s="606"/>
      <c r="G473" s="606"/>
      <c r="H473" s="607"/>
      <c r="I473" s="628"/>
      <c r="J473" s="606"/>
      <c r="K473" s="606"/>
      <c r="L473" s="607"/>
      <c r="M473" s="606"/>
    </row>
    <row r="474" spans="1:13" x14ac:dyDescent="0.2">
      <c r="A474" s="606"/>
      <c r="B474" s="606"/>
      <c r="C474" s="606"/>
      <c r="D474" s="606"/>
      <c r="E474" s="606"/>
      <c r="F474" s="606"/>
      <c r="G474" s="606"/>
      <c r="H474" s="607"/>
      <c r="I474" s="628"/>
      <c r="J474" s="606"/>
      <c r="K474" s="606"/>
      <c r="L474" s="607"/>
      <c r="M474" s="606"/>
    </row>
    <row r="475" spans="1:13" x14ac:dyDescent="0.2">
      <c r="A475" s="606"/>
      <c r="B475" s="606"/>
      <c r="C475" s="606"/>
      <c r="D475" s="606"/>
      <c r="E475" s="606"/>
      <c r="F475" s="606"/>
      <c r="G475" s="606"/>
      <c r="H475" s="607"/>
      <c r="I475" s="628"/>
      <c r="J475" s="606"/>
      <c r="K475" s="606"/>
      <c r="L475" s="607"/>
      <c r="M475" s="606"/>
    </row>
    <row r="476" spans="1:13" x14ac:dyDescent="0.2">
      <c r="A476" s="606"/>
      <c r="B476" s="606"/>
      <c r="C476" s="606"/>
      <c r="D476" s="606"/>
      <c r="E476" s="606"/>
      <c r="F476" s="606"/>
      <c r="G476" s="606"/>
      <c r="H476" s="607"/>
      <c r="I476" s="628"/>
      <c r="J476" s="606"/>
      <c r="K476" s="606"/>
      <c r="L476" s="607"/>
      <c r="M476" s="606"/>
    </row>
    <row r="477" spans="1:13" x14ac:dyDescent="0.2">
      <c r="A477" s="606"/>
      <c r="B477" s="606"/>
      <c r="C477" s="606"/>
      <c r="D477" s="606"/>
      <c r="E477" s="606"/>
      <c r="F477" s="606"/>
      <c r="G477" s="606"/>
      <c r="H477" s="607"/>
      <c r="I477" s="628"/>
      <c r="J477" s="606"/>
      <c r="K477" s="606"/>
      <c r="L477" s="607"/>
      <c r="M477" s="606"/>
    </row>
    <row r="478" spans="1:13" x14ac:dyDescent="0.2">
      <c r="A478" s="606"/>
      <c r="B478" s="606"/>
      <c r="C478" s="606"/>
      <c r="D478" s="606"/>
      <c r="E478" s="606"/>
      <c r="F478" s="606"/>
      <c r="G478" s="606"/>
      <c r="H478" s="607"/>
      <c r="I478" s="628"/>
      <c r="J478" s="606"/>
      <c r="K478" s="606"/>
      <c r="L478" s="607"/>
      <c r="M478" s="606"/>
    </row>
    <row r="479" spans="1:13" x14ac:dyDescent="0.2">
      <c r="A479" s="606"/>
      <c r="B479" s="606"/>
      <c r="C479" s="606"/>
      <c r="D479" s="606"/>
      <c r="E479" s="606"/>
      <c r="F479" s="606"/>
      <c r="G479" s="606"/>
      <c r="H479" s="607"/>
      <c r="I479" s="628"/>
      <c r="J479" s="606"/>
      <c r="K479" s="606"/>
      <c r="L479" s="607"/>
      <c r="M479" s="606"/>
    </row>
    <row r="480" spans="1:13" x14ac:dyDescent="0.2">
      <c r="A480" s="606"/>
      <c r="B480" s="606"/>
      <c r="C480" s="606"/>
      <c r="D480" s="606"/>
      <c r="E480" s="606"/>
      <c r="F480" s="606"/>
      <c r="G480" s="606"/>
      <c r="H480" s="607"/>
      <c r="I480" s="628"/>
      <c r="J480" s="606"/>
      <c r="K480" s="606"/>
      <c r="L480" s="607"/>
      <c r="M480" s="606"/>
    </row>
    <row r="481" spans="1:13" x14ac:dyDescent="0.2">
      <c r="A481" s="606"/>
      <c r="B481" s="606"/>
      <c r="C481" s="606"/>
      <c r="D481" s="606"/>
      <c r="E481" s="606"/>
      <c r="F481" s="606"/>
      <c r="G481" s="606"/>
      <c r="H481" s="607"/>
      <c r="I481" s="628"/>
      <c r="J481" s="606"/>
      <c r="K481" s="606"/>
      <c r="L481" s="607"/>
      <c r="M481" s="606"/>
    </row>
    <row r="482" spans="1:13" x14ac:dyDescent="0.2">
      <c r="A482" s="606"/>
      <c r="B482" s="606"/>
      <c r="C482" s="606"/>
      <c r="D482" s="606"/>
      <c r="E482" s="606"/>
      <c r="F482" s="606"/>
      <c r="G482" s="606"/>
      <c r="H482" s="607"/>
      <c r="I482" s="628"/>
      <c r="J482" s="606"/>
      <c r="K482" s="606"/>
      <c r="L482" s="607"/>
      <c r="M482" s="606"/>
    </row>
    <row r="483" spans="1:13" x14ac:dyDescent="0.2">
      <c r="A483" s="606"/>
      <c r="B483" s="606"/>
      <c r="C483" s="606"/>
      <c r="D483" s="606"/>
      <c r="E483" s="606"/>
      <c r="F483" s="606"/>
      <c r="G483" s="606"/>
      <c r="H483" s="607"/>
      <c r="I483" s="628"/>
      <c r="J483" s="606"/>
      <c r="K483" s="606"/>
      <c r="L483" s="607"/>
      <c r="M483" s="606"/>
    </row>
    <row r="484" spans="1:13" x14ac:dyDescent="0.2">
      <c r="A484" s="606"/>
      <c r="B484" s="606"/>
      <c r="C484" s="606"/>
      <c r="D484" s="606"/>
      <c r="E484" s="606"/>
      <c r="F484" s="606"/>
      <c r="G484" s="606"/>
      <c r="H484" s="607"/>
      <c r="I484" s="628"/>
      <c r="J484" s="606"/>
      <c r="K484" s="606"/>
      <c r="L484" s="607"/>
      <c r="M484" s="606"/>
    </row>
    <row r="485" spans="1:13" x14ac:dyDescent="0.2">
      <c r="A485" s="606"/>
      <c r="B485" s="606"/>
      <c r="C485" s="606"/>
      <c r="D485" s="606"/>
      <c r="E485" s="606"/>
      <c r="F485" s="606"/>
      <c r="G485" s="606"/>
      <c r="H485" s="607"/>
      <c r="I485" s="628"/>
      <c r="J485" s="606"/>
      <c r="K485" s="606"/>
      <c r="L485" s="607"/>
      <c r="M485" s="606"/>
    </row>
    <row r="486" spans="1:13" x14ac:dyDescent="0.2">
      <c r="A486" s="606"/>
      <c r="B486" s="606"/>
      <c r="C486" s="606"/>
      <c r="D486" s="606"/>
      <c r="E486" s="606"/>
      <c r="F486" s="606"/>
      <c r="G486" s="606"/>
      <c r="H486" s="607"/>
      <c r="I486" s="628"/>
      <c r="J486" s="606"/>
      <c r="K486" s="606"/>
      <c r="L486" s="607"/>
      <c r="M486" s="606"/>
    </row>
    <row r="487" spans="1:13" x14ac:dyDescent="0.2">
      <c r="A487" s="606"/>
      <c r="B487" s="606"/>
      <c r="C487" s="606"/>
      <c r="D487" s="606"/>
      <c r="E487" s="606"/>
      <c r="F487" s="606"/>
      <c r="G487" s="606"/>
      <c r="H487" s="607"/>
      <c r="I487" s="628"/>
      <c r="J487" s="606"/>
      <c r="K487" s="606"/>
      <c r="L487" s="607"/>
      <c r="M487" s="606"/>
    </row>
    <row r="488" spans="1:13" x14ac:dyDescent="0.2">
      <c r="A488" s="606"/>
      <c r="B488" s="606"/>
      <c r="C488" s="606"/>
      <c r="D488" s="606"/>
      <c r="E488" s="606"/>
      <c r="F488" s="606"/>
      <c r="G488" s="606"/>
      <c r="H488" s="607"/>
      <c r="I488" s="628"/>
      <c r="J488" s="606"/>
      <c r="K488" s="606"/>
      <c r="L488" s="607"/>
      <c r="M488" s="606"/>
    </row>
    <row r="489" spans="1:13" x14ac:dyDescent="0.2">
      <c r="A489" s="606"/>
      <c r="B489" s="606"/>
      <c r="C489" s="606"/>
      <c r="D489" s="606"/>
      <c r="E489" s="606"/>
      <c r="F489" s="606"/>
      <c r="G489" s="606"/>
      <c r="H489" s="607"/>
      <c r="I489" s="628"/>
      <c r="J489" s="606"/>
      <c r="K489" s="606"/>
      <c r="L489" s="607"/>
      <c r="M489" s="606"/>
    </row>
    <row r="490" spans="1:13" x14ac:dyDescent="0.2">
      <c r="A490" s="606"/>
      <c r="B490" s="606"/>
      <c r="C490" s="606"/>
      <c r="D490" s="606"/>
      <c r="E490" s="606"/>
      <c r="F490" s="606"/>
      <c r="G490" s="606"/>
      <c r="H490" s="607"/>
      <c r="I490" s="628"/>
      <c r="J490" s="606"/>
      <c r="K490" s="606"/>
      <c r="L490" s="607"/>
      <c r="M490" s="606"/>
    </row>
    <row r="491" spans="1:13" x14ac:dyDescent="0.2">
      <c r="A491" s="606"/>
      <c r="B491" s="606"/>
      <c r="C491" s="606"/>
      <c r="D491" s="606"/>
      <c r="E491" s="606"/>
      <c r="F491" s="606"/>
      <c r="G491" s="606"/>
      <c r="H491" s="607"/>
      <c r="I491" s="628"/>
      <c r="J491" s="606"/>
      <c r="K491" s="606"/>
      <c r="L491" s="607"/>
      <c r="M491" s="606"/>
    </row>
    <row r="492" spans="1:13" x14ac:dyDescent="0.2">
      <c r="A492" s="606"/>
      <c r="B492" s="606"/>
      <c r="C492" s="606"/>
      <c r="D492" s="606"/>
      <c r="E492" s="606"/>
      <c r="F492" s="606"/>
      <c r="G492" s="606"/>
      <c r="H492" s="607"/>
      <c r="I492" s="628"/>
      <c r="J492" s="606"/>
      <c r="K492" s="606"/>
      <c r="L492" s="607"/>
      <c r="M492" s="606"/>
    </row>
    <row r="493" spans="1:13" x14ac:dyDescent="0.2">
      <c r="A493" s="606"/>
      <c r="B493" s="606"/>
      <c r="C493" s="606"/>
      <c r="D493" s="606"/>
      <c r="E493" s="606"/>
      <c r="F493" s="606"/>
      <c r="G493" s="606"/>
      <c r="H493" s="607"/>
      <c r="I493" s="628"/>
      <c r="J493" s="606"/>
      <c r="K493" s="606"/>
      <c r="L493" s="607"/>
      <c r="M493" s="606"/>
    </row>
    <row r="494" spans="1:13" x14ac:dyDescent="0.2">
      <c r="A494" s="606"/>
      <c r="B494" s="606"/>
      <c r="C494" s="606"/>
      <c r="D494" s="606"/>
      <c r="E494" s="606"/>
      <c r="F494" s="606"/>
      <c r="G494" s="606"/>
      <c r="H494" s="607"/>
      <c r="I494" s="628"/>
      <c r="J494" s="606"/>
      <c r="K494" s="606"/>
      <c r="L494" s="607"/>
      <c r="M494" s="606"/>
    </row>
    <row r="495" spans="1:13" x14ac:dyDescent="0.2">
      <c r="A495" s="606"/>
      <c r="B495" s="606"/>
      <c r="C495" s="606"/>
      <c r="D495" s="606"/>
      <c r="E495" s="606"/>
      <c r="F495" s="606"/>
      <c r="G495" s="606"/>
      <c r="H495" s="607"/>
      <c r="I495" s="628"/>
      <c r="J495" s="606"/>
      <c r="K495" s="606"/>
      <c r="L495" s="607"/>
      <c r="M495" s="606"/>
    </row>
    <row r="496" spans="1:13" x14ac:dyDescent="0.2">
      <c r="A496" s="606"/>
      <c r="B496" s="606"/>
      <c r="C496" s="606"/>
      <c r="D496" s="606"/>
      <c r="E496" s="606"/>
      <c r="F496" s="606"/>
      <c r="G496" s="606"/>
      <c r="H496" s="607"/>
      <c r="I496" s="628"/>
      <c r="J496" s="606"/>
      <c r="K496" s="606"/>
      <c r="L496" s="607"/>
      <c r="M496" s="606"/>
    </row>
    <row r="497" spans="1:13" x14ac:dyDescent="0.2">
      <c r="A497" s="606"/>
      <c r="B497" s="606"/>
      <c r="C497" s="606"/>
      <c r="D497" s="606"/>
      <c r="E497" s="606"/>
      <c r="F497" s="606"/>
      <c r="G497" s="606"/>
      <c r="H497" s="607"/>
      <c r="I497" s="628"/>
      <c r="J497" s="606"/>
      <c r="K497" s="606"/>
      <c r="L497" s="607"/>
      <c r="M497" s="606"/>
    </row>
    <row r="498" spans="1:13" x14ac:dyDescent="0.2">
      <c r="A498" s="606"/>
      <c r="B498" s="606"/>
      <c r="C498" s="606"/>
      <c r="D498" s="606"/>
      <c r="E498" s="606"/>
      <c r="F498" s="606"/>
      <c r="G498" s="606"/>
      <c r="H498" s="607"/>
      <c r="I498" s="628"/>
      <c r="J498" s="606"/>
      <c r="K498" s="606"/>
      <c r="L498" s="607"/>
      <c r="M498" s="606"/>
    </row>
    <row r="499" spans="1:13" x14ac:dyDescent="0.2">
      <c r="A499" s="606"/>
      <c r="B499" s="606"/>
      <c r="C499" s="606"/>
      <c r="D499" s="606"/>
      <c r="E499" s="606"/>
      <c r="F499" s="606"/>
      <c r="G499" s="606"/>
      <c r="H499" s="607"/>
      <c r="I499" s="628"/>
      <c r="J499" s="606"/>
      <c r="K499" s="606"/>
      <c r="L499" s="607"/>
      <c r="M499" s="606"/>
    </row>
    <row r="500" spans="1:13" x14ac:dyDescent="0.2">
      <c r="A500" s="606"/>
      <c r="B500" s="606"/>
      <c r="C500" s="606"/>
      <c r="D500" s="606"/>
      <c r="E500" s="606"/>
      <c r="F500" s="606"/>
      <c r="G500" s="606"/>
      <c r="H500" s="607"/>
      <c r="I500" s="628"/>
      <c r="J500" s="606"/>
      <c r="K500" s="606"/>
      <c r="L500" s="607"/>
      <c r="M500" s="606"/>
    </row>
    <row r="501" spans="1:13" x14ac:dyDescent="0.2">
      <c r="A501" s="606"/>
      <c r="B501" s="606"/>
      <c r="C501" s="606"/>
      <c r="D501" s="606"/>
      <c r="E501" s="606"/>
      <c r="F501" s="606"/>
      <c r="G501" s="606"/>
      <c r="H501" s="607"/>
      <c r="I501" s="628"/>
      <c r="J501" s="606"/>
      <c r="K501" s="606"/>
      <c r="L501" s="607"/>
      <c r="M501" s="606"/>
    </row>
    <row r="502" spans="1:13" x14ac:dyDescent="0.2">
      <c r="I502" s="625"/>
    </row>
  </sheetData>
  <sortState ref="A2:M609">
    <sortCondition ref="C2:C609"/>
  </sortState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"/>
  <sheetViews>
    <sheetView workbookViewId="0">
      <selection activeCell="A2" sqref="A2:XFD5"/>
    </sheetView>
  </sheetViews>
  <sheetFormatPr defaultRowHeight="12.75" x14ac:dyDescent="0.2"/>
  <cols>
    <col min="8" max="8" width="13" customWidth="1"/>
    <col min="9" max="9" width="12.7109375" customWidth="1"/>
    <col min="12" max="12" width="14" customWidth="1"/>
  </cols>
  <sheetData>
    <row r="1" spans="1:13" s="597" customFormat="1" x14ac:dyDescent="0.2">
      <c r="A1" s="598" t="s">
        <v>388</v>
      </c>
      <c r="B1" s="598" t="s">
        <v>0</v>
      </c>
      <c r="C1" s="598" t="s">
        <v>389</v>
      </c>
      <c r="D1" s="598" t="s">
        <v>1</v>
      </c>
      <c r="E1" s="598" t="s">
        <v>31</v>
      </c>
      <c r="F1" s="598" t="s">
        <v>32</v>
      </c>
      <c r="G1" s="598" t="s">
        <v>40</v>
      </c>
      <c r="H1" s="598" t="s">
        <v>33</v>
      </c>
      <c r="I1" s="598" t="s">
        <v>2</v>
      </c>
      <c r="J1" s="598" t="s">
        <v>36</v>
      </c>
      <c r="K1" s="598" t="s">
        <v>3</v>
      </c>
      <c r="L1" s="598" t="s">
        <v>34</v>
      </c>
      <c r="M1" s="598" t="s">
        <v>35</v>
      </c>
    </row>
    <row r="2" spans="1:13" s="645" customFormat="1" x14ac:dyDescent="0.2">
      <c r="H2" s="646"/>
      <c r="I2" s="647"/>
      <c r="L2" s="646"/>
    </row>
    <row r="3" spans="1:13" s="645" customFormat="1" x14ac:dyDescent="0.2">
      <c r="H3" s="646"/>
      <c r="I3" s="647"/>
      <c r="L3" s="646"/>
    </row>
    <row r="4" spans="1:13" s="645" customFormat="1" x14ac:dyDescent="0.2">
      <c r="H4" s="646"/>
      <c r="I4" s="647"/>
      <c r="L4" s="646"/>
    </row>
    <row r="5" spans="1:13" s="645" customFormat="1" x14ac:dyDescent="0.2">
      <c r="H5" s="646"/>
      <c r="I5" s="658"/>
      <c r="L5" s="646"/>
    </row>
    <row r="6" spans="1:13" s="645" customFormat="1" x14ac:dyDescent="0.2">
      <c r="H6" s="646"/>
      <c r="I6" s="647"/>
      <c r="L6" s="646"/>
    </row>
    <row r="7" spans="1:13" s="645" customFormat="1" x14ac:dyDescent="0.2">
      <c r="H7" s="646"/>
      <c r="I7" s="647"/>
      <c r="L7" s="646"/>
    </row>
    <row r="8" spans="1:13" x14ac:dyDescent="0.2">
      <c r="I8" s="341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0"/>
  <sheetViews>
    <sheetView topLeftCell="A15" workbookViewId="0">
      <selection activeCell="A2" sqref="A2:XFD30"/>
    </sheetView>
  </sheetViews>
  <sheetFormatPr defaultRowHeight="12.75" x14ac:dyDescent="0.2"/>
  <cols>
    <col min="1" max="1" width="14.42578125" customWidth="1"/>
    <col min="5" max="5" width="26.28515625" customWidth="1"/>
    <col min="8" max="8" width="18.140625" customWidth="1"/>
    <col min="9" max="9" width="15.28515625" customWidth="1"/>
    <col min="10" max="10" width="12.28515625" style="340" customWidth="1"/>
    <col min="11" max="11" width="12.140625" style="340" customWidth="1"/>
    <col min="12" max="12" width="13.7109375" style="340" customWidth="1"/>
    <col min="13" max="13" width="15.42578125" style="341" customWidth="1"/>
    <col min="14" max="14" width="17" customWidth="1"/>
    <col min="16" max="16" width="17.7109375" customWidth="1"/>
    <col min="17" max="17" width="27.42578125" customWidth="1"/>
  </cols>
  <sheetData>
    <row r="1" spans="1:17" x14ac:dyDescent="0.2">
      <c r="A1" s="638" t="s">
        <v>388</v>
      </c>
      <c r="B1" s="638" t="s">
        <v>0</v>
      </c>
      <c r="C1" s="638" t="s">
        <v>389</v>
      </c>
      <c r="D1" s="638" t="s">
        <v>1</v>
      </c>
      <c r="E1" s="638" t="s">
        <v>31</v>
      </c>
      <c r="F1" s="638" t="s">
        <v>32</v>
      </c>
      <c r="G1" s="638" t="s">
        <v>40</v>
      </c>
      <c r="H1" s="638" t="s">
        <v>33</v>
      </c>
      <c r="I1" s="638" t="s">
        <v>2</v>
      </c>
      <c r="J1" s="641"/>
      <c r="K1" s="641"/>
      <c r="L1" s="638"/>
      <c r="M1" s="626"/>
      <c r="N1" s="638" t="s">
        <v>36</v>
      </c>
      <c r="O1" s="638" t="s">
        <v>3</v>
      </c>
      <c r="P1" s="638" t="s">
        <v>34</v>
      </c>
      <c r="Q1" s="638" t="s">
        <v>35</v>
      </c>
    </row>
    <row r="2" spans="1:17" s="645" customFormat="1" x14ac:dyDescent="0.2">
      <c r="A2" s="645" t="s">
        <v>393</v>
      </c>
      <c r="B2" s="645" t="s">
        <v>395</v>
      </c>
      <c r="C2" s="645" t="s">
        <v>391</v>
      </c>
      <c r="D2" s="645" t="s">
        <v>594</v>
      </c>
      <c r="E2" s="645" t="s">
        <v>595</v>
      </c>
      <c r="F2" s="645" t="s">
        <v>596</v>
      </c>
      <c r="G2" s="645" t="s">
        <v>741</v>
      </c>
      <c r="H2" s="646">
        <v>42633</v>
      </c>
      <c r="I2" s="647">
        <v>128.96</v>
      </c>
      <c r="J2" s="645" t="s">
        <v>801</v>
      </c>
      <c r="K2" s="645" t="s">
        <v>153</v>
      </c>
      <c r="L2" s="646">
        <v>42634</v>
      </c>
      <c r="M2" s="645" t="s">
        <v>71</v>
      </c>
      <c r="N2" s="645" t="s">
        <v>801</v>
      </c>
    </row>
    <row r="3" spans="1:17" s="645" customFormat="1" x14ac:dyDescent="0.2">
      <c r="A3" s="645" t="s">
        <v>393</v>
      </c>
      <c r="B3" s="645" t="s">
        <v>395</v>
      </c>
      <c r="C3" s="645" t="s">
        <v>391</v>
      </c>
      <c r="D3" s="645" t="s">
        <v>594</v>
      </c>
      <c r="E3" s="645" t="s">
        <v>595</v>
      </c>
      <c r="F3" s="645" t="s">
        <v>596</v>
      </c>
      <c r="G3" s="645" t="s">
        <v>742</v>
      </c>
      <c r="H3" s="646">
        <v>42633</v>
      </c>
      <c r="I3" s="647">
        <v>88.03</v>
      </c>
      <c r="J3" s="645" t="s">
        <v>801</v>
      </c>
      <c r="K3" s="645" t="s">
        <v>153</v>
      </c>
      <c r="L3" s="646">
        <v>42634</v>
      </c>
      <c r="M3" s="645" t="s">
        <v>71</v>
      </c>
      <c r="N3" s="645" t="s">
        <v>801</v>
      </c>
    </row>
    <row r="4" spans="1:17" s="645" customFormat="1" x14ac:dyDescent="0.2">
      <c r="A4" s="645" t="s">
        <v>393</v>
      </c>
      <c r="B4" s="645" t="s">
        <v>395</v>
      </c>
      <c r="C4" s="645" t="s">
        <v>391</v>
      </c>
      <c r="D4" s="645" t="s">
        <v>594</v>
      </c>
      <c r="E4" s="645" t="s">
        <v>595</v>
      </c>
      <c r="F4" s="645" t="s">
        <v>596</v>
      </c>
      <c r="G4" s="645" t="s">
        <v>743</v>
      </c>
      <c r="H4" s="646">
        <v>42633</v>
      </c>
      <c r="I4" s="647">
        <v>1176.83</v>
      </c>
      <c r="J4" s="645" t="s">
        <v>801</v>
      </c>
      <c r="K4" s="645" t="s">
        <v>153</v>
      </c>
      <c r="L4" s="646">
        <v>42634</v>
      </c>
      <c r="M4" s="645" t="s">
        <v>71</v>
      </c>
      <c r="N4" s="645" t="s">
        <v>801</v>
      </c>
    </row>
    <row r="5" spans="1:17" s="645" customFormat="1" x14ac:dyDescent="0.2">
      <c r="A5" s="645" t="s">
        <v>393</v>
      </c>
      <c r="B5" s="645" t="s">
        <v>395</v>
      </c>
      <c r="C5" s="645" t="s">
        <v>391</v>
      </c>
      <c r="D5" s="645" t="s">
        <v>81</v>
      </c>
      <c r="E5" s="645" t="s">
        <v>82</v>
      </c>
      <c r="F5" s="645" t="s">
        <v>83</v>
      </c>
      <c r="G5" s="645" t="s">
        <v>745</v>
      </c>
      <c r="H5" s="646">
        <v>42628</v>
      </c>
      <c r="I5" s="647">
        <v>132.08000000000001</v>
      </c>
      <c r="J5" s="645" t="s">
        <v>746</v>
      </c>
      <c r="K5" s="645" t="s">
        <v>625</v>
      </c>
      <c r="L5" s="646">
        <v>42633</v>
      </c>
      <c r="M5" s="645" t="s">
        <v>71</v>
      </c>
      <c r="N5" s="645" t="s">
        <v>4065</v>
      </c>
    </row>
    <row r="6" spans="1:17" s="645" customFormat="1" x14ac:dyDescent="0.2">
      <c r="A6" s="645" t="s">
        <v>393</v>
      </c>
      <c r="B6" s="645" t="s">
        <v>395</v>
      </c>
      <c r="C6" s="645" t="s">
        <v>391</v>
      </c>
      <c r="D6" s="645" t="s">
        <v>732</v>
      </c>
      <c r="E6" s="645" t="s">
        <v>733</v>
      </c>
      <c r="F6" s="645" t="s">
        <v>734</v>
      </c>
      <c r="G6" s="645" t="s">
        <v>747</v>
      </c>
      <c r="H6" s="646">
        <v>42643</v>
      </c>
      <c r="I6" s="647">
        <v>375.58</v>
      </c>
      <c r="J6" s="645" t="s">
        <v>801</v>
      </c>
      <c r="K6" s="645" t="s">
        <v>114</v>
      </c>
      <c r="L6" s="646">
        <v>42643</v>
      </c>
      <c r="M6" s="645" t="s">
        <v>71</v>
      </c>
      <c r="N6" s="645" t="s">
        <v>801</v>
      </c>
    </row>
    <row r="7" spans="1:17" s="645" customFormat="1" x14ac:dyDescent="0.2">
      <c r="A7" s="645" t="s">
        <v>393</v>
      </c>
      <c r="B7" s="645" t="s">
        <v>87</v>
      </c>
      <c r="C7" s="645" t="s">
        <v>391</v>
      </c>
      <c r="D7" s="645" t="s">
        <v>572</v>
      </c>
      <c r="E7" s="645" t="s">
        <v>573</v>
      </c>
      <c r="F7" s="645" t="s">
        <v>574</v>
      </c>
      <c r="G7" s="645" t="s">
        <v>749</v>
      </c>
      <c r="H7" s="646">
        <v>41795</v>
      </c>
      <c r="I7" s="647">
        <v>99.59</v>
      </c>
      <c r="J7" s="645" t="s">
        <v>801</v>
      </c>
      <c r="K7" s="645" t="s">
        <v>1122</v>
      </c>
      <c r="L7" s="646">
        <v>42633</v>
      </c>
      <c r="M7" s="645" t="s">
        <v>71</v>
      </c>
      <c r="N7" s="645" t="s">
        <v>801</v>
      </c>
    </row>
    <row r="8" spans="1:17" s="645" customFormat="1" x14ac:dyDescent="0.2">
      <c r="A8" s="645" t="s">
        <v>390</v>
      </c>
      <c r="B8" s="645" t="s">
        <v>395</v>
      </c>
      <c r="C8" s="645" t="s">
        <v>391</v>
      </c>
      <c r="D8" s="645" t="s">
        <v>758</v>
      </c>
      <c r="E8" s="645" t="s">
        <v>759</v>
      </c>
      <c r="F8" s="645" t="s">
        <v>760</v>
      </c>
      <c r="G8" s="645" t="s">
        <v>761</v>
      </c>
      <c r="H8" s="646">
        <v>42633</v>
      </c>
      <c r="I8" s="647">
        <v>157.30000000000001</v>
      </c>
      <c r="J8" s="645" t="s">
        <v>762</v>
      </c>
      <c r="K8" s="645" t="s">
        <v>519</v>
      </c>
      <c r="L8" s="646">
        <v>42642</v>
      </c>
      <c r="M8" s="645" t="s">
        <v>71</v>
      </c>
      <c r="N8" s="645" t="s">
        <v>4066</v>
      </c>
    </row>
    <row r="9" spans="1:17" s="645" customFormat="1" x14ac:dyDescent="0.2">
      <c r="A9" s="645" t="s">
        <v>390</v>
      </c>
      <c r="B9" s="645" t="s">
        <v>395</v>
      </c>
      <c r="C9" s="645" t="s">
        <v>391</v>
      </c>
      <c r="D9" s="645" t="s">
        <v>92</v>
      </c>
      <c r="E9" s="645" t="s">
        <v>93</v>
      </c>
      <c r="F9" s="645" t="s">
        <v>94</v>
      </c>
      <c r="G9" s="645" t="s">
        <v>770</v>
      </c>
      <c r="H9" s="646">
        <v>42445</v>
      </c>
      <c r="I9" s="647">
        <v>87.12</v>
      </c>
      <c r="J9" s="645" t="s">
        <v>801</v>
      </c>
      <c r="K9" s="645" t="s">
        <v>95</v>
      </c>
      <c r="L9" s="646">
        <v>42634</v>
      </c>
      <c r="M9" s="645" t="s">
        <v>71</v>
      </c>
      <c r="N9" s="645" t="s">
        <v>801</v>
      </c>
    </row>
    <row r="10" spans="1:17" s="645" customFormat="1" x14ac:dyDescent="0.2">
      <c r="A10" s="645" t="s">
        <v>390</v>
      </c>
      <c r="B10" s="645" t="s">
        <v>395</v>
      </c>
      <c r="C10" s="645" t="s">
        <v>391</v>
      </c>
      <c r="D10" s="645" t="s">
        <v>190</v>
      </c>
      <c r="E10" s="645" t="s">
        <v>191</v>
      </c>
      <c r="F10" s="645" t="s">
        <v>192</v>
      </c>
      <c r="G10" s="645" t="s">
        <v>771</v>
      </c>
      <c r="H10" s="646">
        <v>42593</v>
      </c>
      <c r="I10" s="647">
        <v>12.97</v>
      </c>
      <c r="J10" s="645" t="s">
        <v>772</v>
      </c>
      <c r="K10" s="645" t="s">
        <v>196</v>
      </c>
      <c r="L10" s="646">
        <v>42619</v>
      </c>
      <c r="M10" s="645" t="s">
        <v>71</v>
      </c>
      <c r="N10" s="645" t="s">
        <v>4067</v>
      </c>
    </row>
    <row r="11" spans="1:17" s="645" customFormat="1" x14ac:dyDescent="0.2">
      <c r="A11" s="645" t="s">
        <v>390</v>
      </c>
      <c r="B11" s="645" t="s">
        <v>395</v>
      </c>
      <c r="C11" s="645" t="s">
        <v>391</v>
      </c>
      <c r="D11" s="645" t="s">
        <v>81</v>
      </c>
      <c r="E11" s="645" t="s">
        <v>82</v>
      </c>
      <c r="F11" s="645" t="s">
        <v>83</v>
      </c>
      <c r="G11" s="645" t="s">
        <v>773</v>
      </c>
      <c r="H11" s="646">
        <v>42628</v>
      </c>
      <c r="I11" s="647">
        <v>287.08999999999997</v>
      </c>
      <c r="J11" s="645" t="s">
        <v>801</v>
      </c>
      <c r="K11" s="645" t="s">
        <v>140</v>
      </c>
      <c r="L11" s="646">
        <v>42632</v>
      </c>
      <c r="M11" s="645" t="s">
        <v>71</v>
      </c>
      <c r="N11" s="645" t="s">
        <v>801</v>
      </c>
    </row>
    <row r="12" spans="1:17" s="645" customFormat="1" x14ac:dyDescent="0.2">
      <c r="A12" s="645" t="s">
        <v>390</v>
      </c>
      <c r="B12" s="645" t="s">
        <v>395</v>
      </c>
      <c r="C12" s="645" t="s">
        <v>391</v>
      </c>
      <c r="D12" s="645" t="s">
        <v>81</v>
      </c>
      <c r="E12" s="645" t="s">
        <v>82</v>
      </c>
      <c r="F12" s="645" t="s">
        <v>83</v>
      </c>
      <c r="G12" s="645" t="s">
        <v>774</v>
      </c>
      <c r="H12" s="646">
        <v>42628</v>
      </c>
      <c r="I12" s="647">
        <v>176.31</v>
      </c>
      <c r="J12" s="645" t="s">
        <v>801</v>
      </c>
      <c r="K12" s="645" t="s">
        <v>140</v>
      </c>
      <c r="L12" s="646">
        <v>42632</v>
      </c>
      <c r="M12" s="645" t="s">
        <v>71</v>
      </c>
      <c r="N12" s="645" t="s">
        <v>801</v>
      </c>
    </row>
    <row r="13" spans="1:17" s="645" customFormat="1" x14ac:dyDescent="0.2">
      <c r="A13" s="645" t="s">
        <v>390</v>
      </c>
      <c r="B13" s="645" t="s">
        <v>395</v>
      </c>
      <c r="C13" s="645" t="s">
        <v>391</v>
      </c>
      <c r="D13" s="645" t="s">
        <v>81</v>
      </c>
      <c r="E13" s="645" t="s">
        <v>82</v>
      </c>
      <c r="F13" s="645" t="s">
        <v>83</v>
      </c>
      <c r="G13" s="645" t="s">
        <v>775</v>
      </c>
      <c r="H13" s="646">
        <v>42628</v>
      </c>
      <c r="I13" s="647">
        <v>264.17</v>
      </c>
      <c r="J13" s="645" t="s">
        <v>801</v>
      </c>
      <c r="K13" s="645" t="s">
        <v>140</v>
      </c>
      <c r="L13" s="646">
        <v>42632</v>
      </c>
      <c r="M13" s="645" t="s">
        <v>71</v>
      </c>
      <c r="N13" s="645" t="s">
        <v>801</v>
      </c>
    </row>
    <row r="14" spans="1:17" s="645" customFormat="1" x14ac:dyDescent="0.2">
      <c r="A14" s="645" t="s">
        <v>390</v>
      </c>
      <c r="B14" s="645" t="s">
        <v>395</v>
      </c>
      <c r="C14" s="645" t="s">
        <v>391</v>
      </c>
      <c r="D14" s="645" t="s">
        <v>81</v>
      </c>
      <c r="E14" s="645" t="s">
        <v>82</v>
      </c>
      <c r="F14" s="645" t="s">
        <v>83</v>
      </c>
      <c r="G14" s="645" t="s">
        <v>776</v>
      </c>
      <c r="H14" s="646">
        <v>42628</v>
      </c>
      <c r="I14" s="647">
        <v>287.08999999999997</v>
      </c>
      <c r="J14" s="645" t="s">
        <v>801</v>
      </c>
      <c r="K14" s="645" t="s">
        <v>140</v>
      </c>
      <c r="L14" s="646">
        <v>42632</v>
      </c>
      <c r="M14" s="645" t="s">
        <v>71</v>
      </c>
      <c r="N14" s="645" t="s">
        <v>801</v>
      </c>
    </row>
    <row r="15" spans="1:17" s="645" customFormat="1" x14ac:dyDescent="0.2">
      <c r="A15" s="645" t="s">
        <v>390</v>
      </c>
      <c r="B15" s="645" t="s">
        <v>395</v>
      </c>
      <c r="C15" s="645" t="s">
        <v>391</v>
      </c>
      <c r="D15" s="645" t="s">
        <v>81</v>
      </c>
      <c r="E15" s="645" t="s">
        <v>82</v>
      </c>
      <c r="F15" s="645" t="s">
        <v>83</v>
      </c>
      <c r="G15" s="645" t="s">
        <v>777</v>
      </c>
      <c r="H15" s="646">
        <v>42628</v>
      </c>
      <c r="I15" s="647">
        <v>550.63</v>
      </c>
      <c r="J15" s="645" t="s">
        <v>801</v>
      </c>
      <c r="K15" s="645" t="s">
        <v>140</v>
      </c>
      <c r="L15" s="646">
        <v>42632</v>
      </c>
      <c r="M15" s="645" t="s">
        <v>71</v>
      </c>
      <c r="N15" s="645" t="s">
        <v>801</v>
      </c>
    </row>
    <row r="16" spans="1:17" s="645" customFormat="1" x14ac:dyDescent="0.2">
      <c r="A16" s="645" t="s">
        <v>390</v>
      </c>
      <c r="B16" s="645" t="s">
        <v>395</v>
      </c>
      <c r="C16" s="645" t="s">
        <v>391</v>
      </c>
      <c r="D16" s="645" t="s">
        <v>81</v>
      </c>
      <c r="E16" s="645" t="s">
        <v>82</v>
      </c>
      <c r="F16" s="645" t="s">
        <v>83</v>
      </c>
      <c r="G16" s="645" t="s">
        <v>778</v>
      </c>
      <c r="H16" s="646">
        <v>42628</v>
      </c>
      <c r="I16" s="647">
        <v>287.08999999999997</v>
      </c>
      <c r="J16" s="645" t="s">
        <v>801</v>
      </c>
      <c r="K16" s="645" t="s">
        <v>140</v>
      </c>
      <c r="L16" s="646">
        <v>42632</v>
      </c>
      <c r="M16" s="645" t="s">
        <v>71</v>
      </c>
      <c r="N16" s="645" t="s">
        <v>801</v>
      </c>
    </row>
    <row r="17" spans="1:14" s="645" customFormat="1" x14ac:dyDescent="0.2">
      <c r="A17" s="645" t="s">
        <v>390</v>
      </c>
      <c r="B17" s="645" t="s">
        <v>395</v>
      </c>
      <c r="C17" s="645" t="s">
        <v>391</v>
      </c>
      <c r="D17" s="645" t="s">
        <v>81</v>
      </c>
      <c r="E17" s="645" t="s">
        <v>82</v>
      </c>
      <c r="F17" s="645" t="s">
        <v>83</v>
      </c>
      <c r="G17" s="645" t="s">
        <v>779</v>
      </c>
      <c r="H17" s="646">
        <v>42613</v>
      </c>
      <c r="I17" s="647">
        <v>338.04</v>
      </c>
      <c r="J17" s="645" t="s">
        <v>801</v>
      </c>
      <c r="K17" s="645" t="s">
        <v>140</v>
      </c>
      <c r="L17" s="646">
        <v>42620</v>
      </c>
      <c r="M17" s="645" t="s">
        <v>71</v>
      </c>
      <c r="N17" s="645" t="s">
        <v>801</v>
      </c>
    </row>
    <row r="18" spans="1:14" s="645" customFormat="1" x14ac:dyDescent="0.2">
      <c r="A18" s="645" t="s">
        <v>390</v>
      </c>
      <c r="B18" s="645" t="s">
        <v>395</v>
      </c>
      <c r="C18" s="645" t="s">
        <v>391</v>
      </c>
      <c r="D18" s="645" t="s">
        <v>81</v>
      </c>
      <c r="E18" s="645" t="s">
        <v>82</v>
      </c>
      <c r="F18" s="645" t="s">
        <v>83</v>
      </c>
      <c r="G18" s="645" t="s">
        <v>780</v>
      </c>
      <c r="H18" s="646">
        <v>42613</v>
      </c>
      <c r="I18" s="647">
        <v>264.17</v>
      </c>
      <c r="J18" s="645" t="s">
        <v>801</v>
      </c>
      <c r="K18" s="645" t="s">
        <v>140</v>
      </c>
      <c r="L18" s="646">
        <v>42620</v>
      </c>
      <c r="M18" s="645" t="s">
        <v>71</v>
      </c>
      <c r="N18" s="645" t="s">
        <v>801</v>
      </c>
    </row>
    <row r="19" spans="1:14" s="645" customFormat="1" x14ac:dyDescent="0.2">
      <c r="A19" s="645" t="s">
        <v>390</v>
      </c>
      <c r="B19" s="645" t="s">
        <v>395</v>
      </c>
      <c r="C19" s="645" t="s">
        <v>391</v>
      </c>
      <c r="D19" s="645" t="s">
        <v>81</v>
      </c>
      <c r="E19" s="645" t="s">
        <v>82</v>
      </c>
      <c r="F19" s="645" t="s">
        <v>83</v>
      </c>
      <c r="G19" s="645" t="s">
        <v>781</v>
      </c>
      <c r="H19" s="646">
        <v>42613</v>
      </c>
      <c r="I19" s="647">
        <v>263.54000000000002</v>
      </c>
      <c r="J19" s="645" t="s">
        <v>801</v>
      </c>
      <c r="K19" s="645" t="s">
        <v>140</v>
      </c>
      <c r="L19" s="646">
        <v>42620</v>
      </c>
      <c r="M19" s="645" t="s">
        <v>71</v>
      </c>
      <c r="N19" s="645" t="s">
        <v>801</v>
      </c>
    </row>
    <row r="20" spans="1:14" s="645" customFormat="1" x14ac:dyDescent="0.2">
      <c r="A20" s="645" t="s">
        <v>390</v>
      </c>
      <c r="B20" s="645" t="s">
        <v>395</v>
      </c>
      <c r="C20" s="645" t="s">
        <v>391</v>
      </c>
      <c r="D20" s="645" t="s">
        <v>81</v>
      </c>
      <c r="E20" s="645" t="s">
        <v>82</v>
      </c>
      <c r="F20" s="645" t="s">
        <v>83</v>
      </c>
      <c r="G20" s="645" t="s">
        <v>782</v>
      </c>
      <c r="H20" s="646">
        <v>42613</v>
      </c>
      <c r="I20" s="647">
        <v>132.08000000000001</v>
      </c>
      <c r="J20" s="645" t="s">
        <v>801</v>
      </c>
      <c r="K20" s="645" t="s">
        <v>140</v>
      </c>
      <c r="L20" s="646">
        <v>42620</v>
      </c>
      <c r="M20" s="645" t="s">
        <v>71</v>
      </c>
      <c r="N20" s="645" t="s">
        <v>801</v>
      </c>
    </row>
    <row r="21" spans="1:14" s="645" customFormat="1" x14ac:dyDescent="0.2">
      <c r="A21" s="645" t="s">
        <v>390</v>
      </c>
      <c r="B21" s="645" t="s">
        <v>395</v>
      </c>
      <c r="C21" s="645" t="s">
        <v>391</v>
      </c>
      <c r="D21" s="645" t="s">
        <v>81</v>
      </c>
      <c r="E21" s="645" t="s">
        <v>82</v>
      </c>
      <c r="F21" s="645" t="s">
        <v>83</v>
      </c>
      <c r="G21" s="645" t="s">
        <v>783</v>
      </c>
      <c r="H21" s="646">
        <v>42597</v>
      </c>
      <c r="I21" s="647">
        <v>287.08999999999997</v>
      </c>
      <c r="J21" s="645" t="s">
        <v>801</v>
      </c>
      <c r="K21" s="645" t="s">
        <v>140</v>
      </c>
      <c r="L21" s="646">
        <v>42619</v>
      </c>
      <c r="M21" s="645" t="s">
        <v>71</v>
      </c>
      <c r="N21" s="645" t="s">
        <v>801</v>
      </c>
    </row>
    <row r="22" spans="1:14" s="645" customFormat="1" x14ac:dyDescent="0.2">
      <c r="A22" s="645" t="s">
        <v>390</v>
      </c>
      <c r="B22" s="645" t="s">
        <v>395</v>
      </c>
      <c r="C22" s="645" t="s">
        <v>391</v>
      </c>
      <c r="D22" s="645" t="s">
        <v>81</v>
      </c>
      <c r="E22" s="645" t="s">
        <v>82</v>
      </c>
      <c r="F22" s="645" t="s">
        <v>83</v>
      </c>
      <c r="G22" s="645" t="s">
        <v>784</v>
      </c>
      <c r="H22" s="646">
        <v>42597</v>
      </c>
      <c r="I22" s="647">
        <v>264.17</v>
      </c>
      <c r="J22" s="645" t="s">
        <v>801</v>
      </c>
      <c r="K22" s="645" t="s">
        <v>140</v>
      </c>
      <c r="L22" s="646">
        <v>42619</v>
      </c>
      <c r="M22" s="645" t="s">
        <v>71</v>
      </c>
      <c r="N22" s="645" t="s">
        <v>801</v>
      </c>
    </row>
    <row r="23" spans="1:14" s="645" customFormat="1" x14ac:dyDescent="0.2">
      <c r="A23" s="645" t="s">
        <v>390</v>
      </c>
      <c r="B23" s="645" t="s">
        <v>395</v>
      </c>
      <c r="C23" s="645" t="s">
        <v>391</v>
      </c>
      <c r="D23" s="645" t="s">
        <v>81</v>
      </c>
      <c r="E23" s="645" t="s">
        <v>82</v>
      </c>
      <c r="F23" s="645" t="s">
        <v>83</v>
      </c>
      <c r="G23" s="645" t="s">
        <v>785</v>
      </c>
      <c r="H23" s="646">
        <v>42597</v>
      </c>
      <c r="I23" s="647">
        <v>287.08999999999997</v>
      </c>
      <c r="J23" s="645" t="s">
        <v>801</v>
      </c>
      <c r="K23" s="645" t="s">
        <v>140</v>
      </c>
      <c r="L23" s="646">
        <v>42619</v>
      </c>
      <c r="M23" s="645" t="s">
        <v>71</v>
      </c>
      <c r="N23" s="645" t="s">
        <v>801</v>
      </c>
    </row>
    <row r="24" spans="1:14" s="645" customFormat="1" x14ac:dyDescent="0.2">
      <c r="A24" s="645" t="s">
        <v>390</v>
      </c>
      <c r="B24" s="645" t="s">
        <v>395</v>
      </c>
      <c r="C24" s="645" t="s">
        <v>391</v>
      </c>
      <c r="D24" s="645" t="s">
        <v>81</v>
      </c>
      <c r="E24" s="645" t="s">
        <v>82</v>
      </c>
      <c r="F24" s="645" t="s">
        <v>83</v>
      </c>
      <c r="G24" s="645" t="s">
        <v>786</v>
      </c>
      <c r="H24" s="646">
        <v>42597</v>
      </c>
      <c r="I24" s="647">
        <v>263.54000000000002</v>
      </c>
      <c r="J24" s="645" t="s">
        <v>801</v>
      </c>
      <c r="K24" s="645" t="s">
        <v>140</v>
      </c>
      <c r="L24" s="646">
        <v>42619</v>
      </c>
      <c r="M24" s="645" t="s">
        <v>71</v>
      </c>
      <c r="N24" s="645" t="s">
        <v>801</v>
      </c>
    </row>
    <row r="25" spans="1:14" s="645" customFormat="1" x14ac:dyDescent="0.2">
      <c r="A25" s="645" t="s">
        <v>390</v>
      </c>
      <c r="B25" s="645" t="s">
        <v>395</v>
      </c>
      <c r="C25" s="645" t="s">
        <v>391</v>
      </c>
      <c r="D25" s="645" t="s">
        <v>81</v>
      </c>
      <c r="E25" s="645" t="s">
        <v>82</v>
      </c>
      <c r="F25" s="645" t="s">
        <v>83</v>
      </c>
      <c r="G25" s="645" t="s">
        <v>787</v>
      </c>
      <c r="H25" s="646">
        <v>42597</v>
      </c>
      <c r="I25" s="647">
        <v>176.31</v>
      </c>
      <c r="J25" s="645" t="s">
        <v>801</v>
      </c>
      <c r="K25" s="645" t="s">
        <v>140</v>
      </c>
      <c r="L25" s="646">
        <v>42619</v>
      </c>
      <c r="M25" s="645" t="s">
        <v>71</v>
      </c>
      <c r="N25" s="645" t="s">
        <v>801</v>
      </c>
    </row>
    <row r="26" spans="1:14" s="645" customFormat="1" x14ac:dyDescent="0.2">
      <c r="A26" s="645" t="s">
        <v>390</v>
      </c>
      <c r="B26" s="645" t="s">
        <v>395</v>
      </c>
      <c r="C26" s="645" t="s">
        <v>391</v>
      </c>
      <c r="D26" s="645" t="s">
        <v>81</v>
      </c>
      <c r="E26" s="645" t="s">
        <v>82</v>
      </c>
      <c r="F26" s="645" t="s">
        <v>83</v>
      </c>
      <c r="G26" s="645" t="s">
        <v>788</v>
      </c>
      <c r="H26" s="646">
        <v>42597</v>
      </c>
      <c r="I26" s="647">
        <v>287.08999999999997</v>
      </c>
      <c r="J26" s="645" t="s">
        <v>801</v>
      </c>
      <c r="K26" s="645" t="s">
        <v>140</v>
      </c>
      <c r="L26" s="646">
        <v>42619</v>
      </c>
      <c r="M26" s="645" t="s">
        <v>71</v>
      </c>
      <c r="N26" s="645" t="s">
        <v>801</v>
      </c>
    </row>
    <row r="27" spans="1:14" s="645" customFormat="1" x14ac:dyDescent="0.2">
      <c r="A27" s="645" t="s">
        <v>390</v>
      </c>
      <c r="B27" s="645" t="s">
        <v>395</v>
      </c>
      <c r="C27" s="645" t="s">
        <v>391</v>
      </c>
      <c r="D27" s="645" t="s">
        <v>81</v>
      </c>
      <c r="E27" s="645" t="s">
        <v>82</v>
      </c>
      <c r="F27" s="645" t="s">
        <v>83</v>
      </c>
      <c r="G27" s="645" t="s">
        <v>789</v>
      </c>
      <c r="H27" s="646">
        <v>42597</v>
      </c>
      <c r="I27" s="647">
        <v>264.17</v>
      </c>
      <c r="J27" s="645" t="s">
        <v>801</v>
      </c>
      <c r="K27" s="645" t="s">
        <v>140</v>
      </c>
      <c r="L27" s="646">
        <v>42619</v>
      </c>
      <c r="M27" s="645" t="s">
        <v>71</v>
      </c>
      <c r="N27" s="645" t="s">
        <v>801</v>
      </c>
    </row>
    <row r="28" spans="1:14" s="645" customFormat="1" x14ac:dyDescent="0.2">
      <c r="A28" s="645" t="s">
        <v>390</v>
      </c>
      <c r="B28" s="645" t="s">
        <v>395</v>
      </c>
      <c r="C28" s="645" t="s">
        <v>391</v>
      </c>
      <c r="D28" s="645" t="s">
        <v>81</v>
      </c>
      <c r="E28" s="645" t="s">
        <v>82</v>
      </c>
      <c r="F28" s="645" t="s">
        <v>83</v>
      </c>
      <c r="G28" s="645" t="s">
        <v>790</v>
      </c>
      <c r="H28" s="646">
        <v>42597</v>
      </c>
      <c r="I28" s="647">
        <v>287.08999999999997</v>
      </c>
      <c r="J28" s="645" t="s">
        <v>801</v>
      </c>
      <c r="K28" s="645" t="s">
        <v>140</v>
      </c>
      <c r="L28" s="646">
        <v>42619</v>
      </c>
      <c r="M28" s="645" t="s">
        <v>71</v>
      </c>
      <c r="N28" s="645" t="s">
        <v>801</v>
      </c>
    </row>
    <row r="29" spans="1:14" s="645" customFormat="1" x14ac:dyDescent="0.2">
      <c r="A29" s="645" t="s">
        <v>390</v>
      </c>
      <c r="B29" s="645" t="s">
        <v>395</v>
      </c>
      <c r="C29" s="645" t="s">
        <v>392</v>
      </c>
      <c r="D29" s="645" t="s">
        <v>709</v>
      </c>
      <c r="E29" s="645" t="s">
        <v>710</v>
      </c>
      <c r="F29" s="645" t="s">
        <v>711</v>
      </c>
      <c r="G29" s="645" t="s">
        <v>792</v>
      </c>
      <c r="H29" s="646">
        <v>42615</v>
      </c>
      <c r="I29" s="647">
        <f>137.08*-1</f>
        <v>-137.08000000000001</v>
      </c>
      <c r="J29" s="645" t="s">
        <v>801</v>
      </c>
      <c r="K29" s="645" t="s">
        <v>713</v>
      </c>
      <c r="L29" s="646">
        <v>42621</v>
      </c>
      <c r="M29" s="645" t="s">
        <v>71</v>
      </c>
      <c r="N29" s="645" t="s">
        <v>801</v>
      </c>
    </row>
    <row r="30" spans="1:14" s="645" customFormat="1" x14ac:dyDescent="0.2">
      <c r="A30" s="645" t="s">
        <v>390</v>
      </c>
      <c r="B30" s="645" t="s">
        <v>395</v>
      </c>
      <c r="C30" s="645" t="s">
        <v>391</v>
      </c>
      <c r="D30" s="645" t="s">
        <v>516</v>
      </c>
      <c r="E30" s="645" t="s">
        <v>517</v>
      </c>
      <c r="F30" s="645" t="s">
        <v>518</v>
      </c>
      <c r="G30" s="645" t="s">
        <v>797</v>
      </c>
      <c r="H30" s="646">
        <v>42628</v>
      </c>
      <c r="I30" s="647">
        <v>83.47</v>
      </c>
      <c r="J30" s="645" t="s">
        <v>801</v>
      </c>
      <c r="K30" s="645" t="s">
        <v>798</v>
      </c>
      <c r="L30" s="646">
        <v>42635</v>
      </c>
      <c r="M30" s="645" t="s">
        <v>71</v>
      </c>
      <c r="N30" s="645" t="s">
        <v>801</v>
      </c>
    </row>
    <row r="31" spans="1:14" s="645" customFormat="1" x14ac:dyDescent="0.2">
      <c r="H31" s="646"/>
      <c r="I31" s="647">
        <f>SUM(I2:I30)</f>
        <v>7171.6100000000015</v>
      </c>
      <c r="J31" s="647"/>
      <c r="K31" s="647"/>
      <c r="N31" s="646"/>
    </row>
    <row r="32" spans="1:14" s="645" customFormat="1" x14ac:dyDescent="0.2">
      <c r="H32" s="646"/>
      <c r="I32" s="647"/>
      <c r="J32" s="647"/>
      <c r="K32" s="647"/>
      <c r="N32" s="646"/>
    </row>
    <row r="33" spans="8:14" s="645" customFormat="1" x14ac:dyDescent="0.2">
      <c r="H33" s="646"/>
      <c r="I33" s="647"/>
      <c r="J33" s="647"/>
      <c r="K33" s="647"/>
      <c r="N33" s="646"/>
    </row>
    <row r="34" spans="8:14" s="645" customFormat="1" x14ac:dyDescent="0.2">
      <c r="H34" s="646"/>
      <c r="I34" s="647"/>
      <c r="J34" s="647"/>
      <c r="K34" s="647"/>
      <c r="N34" s="646"/>
    </row>
    <row r="35" spans="8:14" s="645" customFormat="1" x14ac:dyDescent="0.2">
      <c r="H35" s="646"/>
      <c r="I35" s="647"/>
      <c r="J35" s="647"/>
      <c r="K35" s="647"/>
      <c r="N35" s="646"/>
    </row>
    <row r="36" spans="8:14" s="645" customFormat="1" x14ac:dyDescent="0.2">
      <c r="H36" s="646"/>
      <c r="I36" s="647"/>
      <c r="J36" s="647"/>
      <c r="K36" s="647"/>
      <c r="N36" s="646"/>
    </row>
    <row r="37" spans="8:14" s="645" customFormat="1" x14ac:dyDescent="0.2">
      <c r="H37" s="646"/>
      <c r="I37" s="647"/>
      <c r="J37" s="647"/>
      <c r="K37" s="647"/>
      <c r="N37" s="646"/>
    </row>
    <row r="38" spans="8:14" s="645" customFormat="1" x14ac:dyDescent="0.2">
      <c r="H38" s="646"/>
      <c r="I38" s="647"/>
      <c r="J38" s="647"/>
      <c r="K38" s="647"/>
      <c r="N38" s="646"/>
    </row>
    <row r="39" spans="8:14" s="645" customFormat="1" x14ac:dyDescent="0.2">
      <c r="H39" s="646"/>
      <c r="I39" s="647"/>
      <c r="J39" s="647"/>
      <c r="K39" s="647"/>
      <c r="N39" s="646"/>
    </row>
    <row r="40" spans="8:14" s="645" customFormat="1" x14ac:dyDescent="0.2">
      <c r="H40" s="646"/>
      <c r="I40" s="647"/>
      <c r="J40" s="647"/>
      <c r="K40" s="647"/>
      <c r="N40" s="646"/>
    </row>
    <row r="41" spans="8:14" s="645" customFormat="1" x14ac:dyDescent="0.2">
      <c r="H41" s="646"/>
      <c r="I41" s="647"/>
      <c r="J41" s="647"/>
      <c r="K41" s="647"/>
      <c r="N41" s="646"/>
    </row>
    <row r="42" spans="8:14" s="645" customFormat="1" x14ac:dyDescent="0.2">
      <c r="H42" s="646"/>
      <c r="I42" s="647"/>
      <c r="J42" s="647"/>
      <c r="K42" s="647"/>
      <c r="N42" s="646"/>
    </row>
    <row r="43" spans="8:14" s="645" customFormat="1" x14ac:dyDescent="0.2">
      <c r="H43" s="646"/>
      <c r="I43" s="647"/>
      <c r="J43" s="647"/>
      <c r="K43" s="647"/>
      <c r="N43" s="646"/>
    </row>
    <row r="44" spans="8:14" s="645" customFormat="1" x14ac:dyDescent="0.2">
      <c r="H44" s="646"/>
      <c r="I44" s="647"/>
      <c r="J44" s="647"/>
      <c r="K44" s="647"/>
      <c r="N44" s="646"/>
    </row>
    <row r="45" spans="8:14" s="645" customFormat="1" x14ac:dyDescent="0.2">
      <c r="H45" s="646"/>
      <c r="I45" s="647"/>
      <c r="J45" s="647"/>
      <c r="K45" s="647"/>
      <c r="N45" s="646"/>
    </row>
    <row r="46" spans="8:14" s="645" customFormat="1" x14ac:dyDescent="0.2">
      <c r="H46" s="646"/>
      <c r="I46" s="647"/>
      <c r="J46" s="647"/>
      <c r="K46" s="647"/>
      <c r="N46" s="646"/>
    </row>
    <row r="47" spans="8:14" s="645" customFormat="1" x14ac:dyDescent="0.2">
      <c r="H47" s="646"/>
      <c r="I47" s="647"/>
      <c r="J47" s="647"/>
      <c r="K47" s="647"/>
      <c r="N47" s="646"/>
    </row>
    <row r="48" spans="8:14" s="645" customFormat="1" x14ac:dyDescent="0.2">
      <c r="H48" s="646"/>
      <c r="I48" s="647"/>
      <c r="J48" s="647"/>
      <c r="K48" s="647"/>
      <c r="N48" s="646"/>
    </row>
    <row r="49" spans="8:14" s="645" customFormat="1" x14ac:dyDescent="0.2">
      <c r="H49" s="646"/>
      <c r="I49" s="647"/>
      <c r="J49" s="647"/>
      <c r="K49" s="647"/>
      <c r="N49" s="646"/>
    </row>
    <row r="50" spans="8:14" s="645" customFormat="1" x14ac:dyDescent="0.2">
      <c r="H50" s="646"/>
      <c r="I50" s="647"/>
      <c r="J50" s="647"/>
      <c r="K50" s="647"/>
      <c r="N50" s="646"/>
    </row>
    <row r="51" spans="8:14" s="645" customFormat="1" x14ac:dyDescent="0.2">
      <c r="H51" s="646"/>
      <c r="I51" s="647"/>
      <c r="J51" s="647"/>
      <c r="K51" s="647"/>
      <c r="N51" s="646"/>
    </row>
    <row r="52" spans="8:14" s="645" customFormat="1" x14ac:dyDescent="0.2">
      <c r="H52" s="646"/>
      <c r="I52" s="647"/>
      <c r="J52" s="647"/>
      <c r="K52" s="647"/>
      <c r="N52" s="646"/>
    </row>
    <row r="53" spans="8:14" s="645" customFormat="1" x14ac:dyDescent="0.2">
      <c r="H53" s="646"/>
      <c r="I53" s="647"/>
      <c r="J53" s="647"/>
      <c r="K53" s="647"/>
      <c r="N53" s="646"/>
    </row>
    <row r="54" spans="8:14" s="645" customFormat="1" x14ac:dyDescent="0.2">
      <c r="H54" s="646"/>
      <c r="I54" s="647"/>
      <c r="J54" s="647"/>
      <c r="K54" s="647"/>
      <c r="N54" s="646"/>
    </row>
    <row r="55" spans="8:14" s="645" customFormat="1" x14ac:dyDescent="0.2">
      <c r="H55" s="646"/>
      <c r="I55" s="647"/>
      <c r="J55" s="647"/>
      <c r="K55" s="647"/>
      <c r="N55" s="646"/>
    </row>
    <row r="56" spans="8:14" s="645" customFormat="1" x14ac:dyDescent="0.2">
      <c r="H56" s="646"/>
      <c r="I56" s="647"/>
      <c r="J56" s="647"/>
      <c r="K56" s="647"/>
      <c r="N56" s="646"/>
    </row>
    <row r="57" spans="8:14" s="645" customFormat="1" x14ac:dyDescent="0.2">
      <c r="H57" s="646"/>
      <c r="I57" s="647"/>
      <c r="J57" s="647"/>
      <c r="K57" s="647"/>
      <c r="N57" s="646"/>
    </row>
    <row r="58" spans="8:14" s="645" customFormat="1" x14ac:dyDescent="0.2">
      <c r="H58" s="646"/>
      <c r="I58" s="647"/>
      <c r="J58" s="647"/>
      <c r="K58" s="647"/>
      <c r="N58" s="646"/>
    </row>
    <row r="59" spans="8:14" s="645" customFormat="1" x14ac:dyDescent="0.2">
      <c r="H59" s="646"/>
      <c r="I59" s="647"/>
      <c r="J59" s="647"/>
      <c r="K59" s="647"/>
      <c r="N59" s="646"/>
    </row>
    <row r="60" spans="8:14" s="645" customFormat="1" x14ac:dyDescent="0.2">
      <c r="H60" s="646"/>
      <c r="I60" s="647"/>
      <c r="J60" s="647"/>
      <c r="K60" s="647"/>
      <c r="N60" s="646"/>
    </row>
    <row r="61" spans="8:14" s="645" customFormat="1" x14ac:dyDescent="0.2">
      <c r="H61" s="646"/>
      <c r="I61" s="647"/>
      <c r="J61" s="647"/>
      <c r="K61" s="647"/>
      <c r="N61" s="646"/>
    </row>
    <row r="62" spans="8:14" s="645" customFormat="1" x14ac:dyDescent="0.2">
      <c r="H62" s="646"/>
      <c r="I62" s="647"/>
      <c r="J62" s="647"/>
      <c r="K62" s="647"/>
      <c r="N62" s="646"/>
    </row>
    <row r="63" spans="8:14" s="645" customFormat="1" x14ac:dyDescent="0.2">
      <c r="H63" s="646"/>
      <c r="I63" s="647"/>
      <c r="J63" s="647"/>
      <c r="K63" s="647"/>
      <c r="N63" s="646"/>
    </row>
    <row r="64" spans="8:14" s="645" customFormat="1" x14ac:dyDescent="0.2">
      <c r="H64" s="646"/>
      <c r="I64" s="647"/>
      <c r="J64" s="647"/>
      <c r="K64" s="647"/>
      <c r="N64" s="646"/>
    </row>
    <row r="65" spans="8:14" s="645" customFormat="1" x14ac:dyDescent="0.2">
      <c r="H65" s="646"/>
      <c r="I65" s="647"/>
      <c r="J65" s="647"/>
      <c r="K65" s="647"/>
      <c r="N65" s="646"/>
    </row>
    <row r="66" spans="8:14" s="645" customFormat="1" x14ac:dyDescent="0.2">
      <c r="H66" s="646"/>
      <c r="I66" s="647"/>
      <c r="J66" s="647"/>
      <c r="K66" s="647"/>
      <c r="N66" s="646"/>
    </row>
    <row r="67" spans="8:14" s="645" customFormat="1" x14ac:dyDescent="0.2">
      <c r="H67" s="646"/>
      <c r="I67" s="647"/>
      <c r="J67" s="647"/>
      <c r="K67" s="647"/>
      <c r="N67" s="646"/>
    </row>
    <row r="68" spans="8:14" s="645" customFormat="1" x14ac:dyDescent="0.2">
      <c r="H68" s="646"/>
      <c r="I68" s="647"/>
      <c r="J68" s="647"/>
      <c r="K68" s="647"/>
      <c r="N68" s="646"/>
    </row>
    <row r="69" spans="8:14" s="645" customFormat="1" x14ac:dyDescent="0.2">
      <c r="H69" s="646"/>
      <c r="I69" s="647"/>
      <c r="J69" s="647"/>
      <c r="K69" s="647"/>
      <c r="N69" s="646"/>
    </row>
    <row r="70" spans="8:14" s="645" customFormat="1" x14ac:dyDescent="0.2">
      <c r="H70" s="646"/>
      <c r="I70" s="647"/>
      <c r="J70" s="647"/>
      <c r="K70" s="647"/>
      <c r="N70" s="646"/>
    </row>
    <row r="71" spans="8:14" s="645" customFormat="1" x14ac:dyDescent="0.2">
      <c r="H71" s="646"/>
      <c r="I71" s="647"/>
      <c r="J71" s="647"/>
      <c r="K71" s="647"/>
      <c r="N71" s="646"/>
    </row>
    <row r="72" spans="8:14" s="645" customFormat="1" x14ac:dyDescent="0.2">
      <c r="H72" s="646"/>
      <c r="I72" s="647"/>
      <c r="J72" s="647"/>
      <c r="K72" s="647"/>
      <c r="N72" s="646"/>
    </row>
    <row r="73" spans="8:14" s="645" customFormat="1" x14ac:dyDescent="0.2">
      <c r="H73" s="646"/>
      <c r="I73" s="647"/>
      <c r="J73" s="647"/>
      <c r="K73" s="647"/>
      <c r="N73" s="646"/>
    </row>
    <row r="74" spans="8:14" s="645" customFormat="1" x14ac:dyDescent="0.2">
      <c r="H74" s="646"/>
      <c r="I74" s="647"/>
      <c r="J74" s="647"/>
      <c r="K74" s="647"/>
      <c r="N74" s="646"/>
    </row>
    <row r="75" spans="8:14" s="645" customFormat="1" x14ac:dyDescent="0.2">
      <c r="H75" s="646"/>
      <c r="I75" s="647"/>
      <c r="J75" s="647"/>
      <c r="K75" s="647"/>
      <c r="N75" s="646"/>
    </row>
    <row r="76" spans="8:14" s="645" customFormat="1" x14ac:dyDescent="0.2">
      <c r="H76" s="646"/>
      <c r="I76" s="647"/>
      <c r="J76" s="647"/>
      <c r="K76" s="647"/>
      <c r="N76" s="646"/>
    </row>
    <row r="77" spans="8:14" s="645" customFormat="1" x14ac:dyDescent="0.2">
      <c r="H77" s="646"/>
      <c r="I77" s="647"/>
      <c r="J77" s="647"/>
      <c r="K77" s="647"/>
      <c r="N77" s="646"/>
    </row>
    <row r="78" spans="8:14" s="645" customFormat="1" x14ac:dyDescent="0.2">
      <c r="H78" s="646"/>
      <c r="I78" s="647"/>
      <c r="J78" s="647"/>
      <c r="K78" s="647"/>
      <c r="N78" s="646"/>
    </row>
    <row r="79" spans="8:14" s="645" customFormat="1" x14ac:dyDescent="0.2">
      <c r="H79" s="646"/>
      <c r="I79" s="647"/>
      <c r="J79" s="647"/>
      <c r="K79" s="647"/>
      <c r="N79" s="646"/>
    </row>
    <row r="80" spans="8:14" s="645" customFormat="1" x14ac:dyDescent="0.2">
      <c r="H80" s="646"/>
      <c r="I80" s="647"/>
      <c r="J80" s="647"/>
      <c r="K80" s="647"/>
      <c r="N80" s="646"/>
    </row>
    <row r="81" spans="8:14" s="645" customFormat="1" x14ac:dyDescent="0.2">
      <c r="H81" s="646"/>
      <c r="I81" s="647"/>
      <c r="J81" s="647"/>
      <c r="K81" s="647"/>
      <c r="N81" s="646"/>
    </row>
    <row r="82" spans="8:14" s="645" customFormat="1" x14ac:dyDescent="0.2">
      <c r="H82" s="646"/>
      <c r="I82" s="647"/>
      <c r="J82" s="647"/>
      <c r="K82" s="647"/>
      <c r="N82" s="646"/>
    </row>
    <row r="83" spans="8:14" s="645" customFormat="1" x14ac:dyDescent="0.2">
      <c r="H83" s="646"/>
      <c r="I83" s="647"/>
      <c r="J83" s="647"/>
      <c r="K83" s="647"/>
      <c r="N83" s="646"/>
    </row>
    <row r="84" spans="8:14" s="645" customFormat="1" x14ac:dyDescent="0.2">
      <c r="H84" s="646"/>
      <c r="I84" s="647"/>
      <c r="J84" s="647"/>
      <c r="K84" s="647"/>
      <c r="N84" s="646"/>
    </row>
    <row r="85" spans="8:14" s="645" customFormat="1" x14ac:dyDescent="0.2">
      <c r="H85" s="646"/>
      <c r="I85" s="647"/>
      <c r="J85" s="647"/>
      <c r="K85" s="647"/>
      <c r="N85" s="646"/>
    </row>
    <row r="86" spans="8:14" s="645" customFormat="1" x14ac:dyDescent="0.2">
      <c r="H86" s="646"/>
      <c r="I86" s="647"/>
      <c r="J86" s="647"/>
      <c r="K86" s="647"/>
      <c r="N86" s="646"/>
    </row>
    <row r="87" spans="8:14" s="645" customFormat="1" x14ac:dyDescent="0.2">
      <c r="H87" s="646"/>
      <c r="I87" s="647"/>
      <c r="J87" s="647"/>
      <c r="K87" s="647"/>
      <c r="N87" s="646"/>
    </row>
    <row r="88" spans="8:14" s="645" customFormat="1" x14ac:dyDescent="0.2">
      <c r="H88" s="646"/>
      <c r="I88" s="647"/>
      <c r="J88" s="647"/>
      <c r="K88" s="647"/>
      <c r="N88" s="646"/>
    </row>
    <row r="89" spans="8:14" s="645" customFormat="1" x14ac:dyDescent="0.2">
      <c r="H89" s="646"/>
      <c r="I89" s="647"/>
      <c r="J89" s="647"/>
      <c r="K89" s="647"/>
      <c r="N89" s="646"/>
    </row>
    <row r="90" spans="8:14" s="645" customFormat="1" x14ac:dyDescent="0.2">
      <c r="H90" s="646"/>
      <c r="I90" s="647"/>
      <c r="J90" s="647"/>
      <c r="K90" s="647"/>
      <c r="N90" s="646"/>
    </row>
    <row r="91" spans="8:14" s="645" customFormat="1" x14ac:dyDescent="0.2">
      <c r="H91" s="646"/>
      <c r="I91" s="647"/>
      <c r="J91" s="647"/>
      <c r="K91" s="647"/>
      <c r="N91" s="646"/>
    </row>
    <row r="92" spans="8:14" s="645" customFormat="1" x14ac:dyDescent="0.2">
      <c r="H92" s="646"/>
      <c r="I92" s="647"/>
      <c r="J92" s="647"/>
      <c r="K92" s="647"/>
      <c r="N92" s="646"/>
    </row>
    <row r="93" spans="8:14" s="645" customFormat="1" x14ac:dyDescent="0.2">
      <c r="H93" s="646"/>
      <c r="I93" s="647"/>
      <c r="J93" s="647"/>
      <c r="K93" s="647"/>
      <c r="N93" s="646"/>
    </row>
    <row r="94" spans="8:14" s="645" customFormat="1" x14ac:dyDescent="0.2">
      <c r="H94" s="646"/>
      <c r="I94" s="647"/>
      <c r="J94" s="647"/>
      <c r="K94" s="647"/>
      <c r="N94" s="646"/>
    </row>
    <row r="95" spans="8:14" s="645" customFormat="1" x14ac:dyDescent="0.2">
      <c r="H95" s="646"/>
      <c r="I95" s="647"/>
      <c r="J95" s="647"/>
      <c r="K95" s="647"/>
      <c r="N95" s="646"/>
    </row>
    <row r="96" spans="8:14" s="645" customFormat="1" x14ac:dyDescent="0.2">
      <c r="H96" s="646"/>
      <c r="I96" s="647"/>
      <c r="J96" s="647"/>
      <c r="K96" s="647"/>
      <c r="N96" s="646"/>
    </row>
    <row r="97" spans="8:14" s="645" customFormat="1" x14ac:dyDescent="0.2">
      <c r="H97" s="646"/>
      <c r="I97" s="647"/>
      <c r="J97" s="647"/>
      <c r="K97" s="647"/>
      <c r="N97" s="646"/>
    </row>
    <row r="98" spans="8:14" s="645" customFormat="1" x14ac:dyDescent="0.2">
      <c r="H98" s="646"/>
      <c r="I98" s="647"/>
      <c r="J98" s="647"/>
      <c r="K98" s="647"/>
      <c r="N98" s="646"/>
    </row>
    <row r="99" spans="8:14" s="645" customFormat="1" x14ac:dyDescent="0.2">
      <c r="H99" s="646"/>
      <c r="I99" s="647"/>
      <c r="J99" s="647"/>
      <c r="K99" s="647"/>
      <c r="N99" s="646"/>
    </row>
    <row r="100" spans="8:14" s="645" customFormat="1" x14ac:dyDescent="0.2">
      <c r="H100" s="646"/>
      <c r="I100" s="647"/>
      <c r="J100" s="647"/>
      <c r="K100" s="647"/>
      <c r="N100" s="646"/>
    </row>
    <row r="101" spans="8:14" s="645" customFormat="1" x14ac:dyDescent="0.2">
      <c r="H101" s="646"/>
      <c r="I101" s="647"/>
      <c r="J101" s="647"/>
      <c r="K101" s="647"/>
      <c r="N101" s="646"/>
    </row>
    <row r="102" spans="8:14" s="645" customFormat="1" x14ac:dyDescent="0.2">
      <c r="H102" s="646"/>
      <c r="I102" s="647"/>
      <c r="J102" s="647"/>
      <c r="K102" s="647"/>
      <c r="N102" s="646"/>
    </row>
    <row r="103" spans="8:14" s="645" customFormat="1" x14ac:dyDescent="0.2">
      <c r="H103" s="646"/>
      <c r="I103" s="647"/>
      <c r="J103" s="647"/>
      <c r="K103" s="647"/>
      <c r="N103" s="646"/>
    </row>
    <row r="104" spans="8:14" s="645" customFormat="1" x14ac:dyDescent="0.2">
      <c r="H104" s="646"/>
      <c r="I104" s="647"/>
      <c r="J104" s="647"/>
      <c r="K104" s="647"/>
      <c r="N104" s="646"/>
    </row>
    <row r="105" spans="8:14" s="645" customFormat="1" x14ac:dyDescent="0.2">
      <c r="H105" s="646"/>
      <c r="I105" s="647"/>
      <c r="J105" s="647"/>
      <c r="K105" s="647"/>
      <c r="N105" s="646"/>
    </row>
    <row r="106" spans="8:14" s="645" customFormat="1" x14ac:dyDescent="0.2">
      <c r="H106" s="646"/>
      <c r="I106" s="647"/>
      <c r="J106" s="647"/>
      <c r="K106" s="647"/>
      <c r="N106" s="646"/>
    </row>
    <row r="107" spans="8:14" s="645" customFormat="1" x14ac:dyDescent="0.2">
      <c r="H107" s="646"/>
      <c r="I107" s="647"/>
      <c r="J107" s="647"/>
      <c r="K107" s="647"/>
      <c r="N107" s="646"/>
    </row>
    <row r="108" spans="8:14" s="645" customFormat="1" x14ac:dyDescent="0.2">
      <c r="H108" s="646"/>
      <c r="I108" s="647"/>
      <c r="J108" s="647"/>
      <c r="K108" s="647"/>
      <c r="N108" s="646"/>
    </row>
    <row r="109" spans="8:14" s="645" customFormat="1" x14ac:dyDescent="0.2">
      <c r="H109" s="646"/>
      <c r="I109" s="647"/>
      <c r="J109" s="647"/>
      <c r="K109" s="647"/>
      <c r="N109" s="646"/>
    </row>
    <row r="110" spans="8:14" s="645" customFormat="1" x14ac:dyDescent="0.2">
      <c r="H110" s="646"/>
      <c r="I110" s="647"/>
      <c r="J110" s="647"/>
      <c r="K110" s="647"/>
      <c r="N110" s="646"/>
    </row>
    <row r="111" spans="8:14" s="645" customFormat="1" x14ac:dyDescent="0.2">
      <c r="H111" s="646"/>
      <c r="I111" s="647"/>
      <c r="J111" s="647"/>
      <c r="K111" s="647"/>
      <c r="N111" s="646"/>
    </row>
    <row r="112" spans="8:14" s="645" customFormat="1" x14ac:dyDescent="0.2">
      <c r="H112" s="646"/>
      <c r="I112" s="647"/>
      <c r="J112" s="647"/>
      <c r="K112" s="647"/>
      <c r="N112" s="646"/>
    </row>
    <row r="113" spans="8:14" s="645" customFormat="1" x14ac:dyDescent="0.2">
      <c r="H113" s="646"/>
      <c r="I113" s="647"/>
      <c r="J113" s="647"/>
      <c r="K113" s="647"/>
      <c r="N113" s="646"/>
    </row>
    <row r="114" spans="8:14" s="645" customFormat="1" x14ac:dyDescent="0.2">
      <c r="H114" s="646"/>
      <c r="I114" s="647"/>
      <c r="J114" s="647"/>
      <c r="K114" s="647"/>
      <c r="N114" s="646"/>
    </row>
    <row r="115" spans="8:14" s="645" customFormat="1" x14ac:dyDescent="0.2">
      <c r="H115" s="646"/>
      <c r="I115" s="647"/>
      <c r="J115" s="647"/>
      <c r="K115" s="647"/>
      <c r="N115" s="646"/>
    </row>
    <row r="116" spans="8:14" s="645" customFormat="1" x14ac:dyDescent="0.2">
      <c r="H116" s="646"/>
      <c r="I116" s="647"/>
      <c r="J116" s="647"/>
      <c r="K116" s="647"/>
      <c r="N116" s="646"/>
    </row>
    <row r="117" spans="8:14" s="645" customFormat="1" x14ac:dyDescent="0.2">
      <c r="H117" s="646"/>
      <c r="I117" s="647"/>
      <c r="J117" s="647"/>
      <c r="K117" s="647"/>
      <c r="N117" s="646"/>
    </row>
    <row r="118" spans="8:14" s="645" customFormat="1" x14ac:dyDescent="0.2">
      <c r="H118" s="646"/>
      <c r="I118" s="647"/>
      <c r="J118" s="647"/>
      <c r="K118" s="647"/>
      <c r="N118" s="646"/>
    </row>
    <row r="119" spans="8:14" s="645" customFormat="1" x14ac:dyDescent="0.2">
      <c r="H119" s="646"/>
      <c r="I119" s="647"/>
      <c r="J119" s="647"/>
      <c r="K119" s="647"/>
      <c r="N119" s="646"/>
    </row>
    <row r="120" spans="8:14" x14ac:dyDescent="0.2">
      <c r="K120" s="341"/>
    </row>
  </sheetData>
  <sortState ref="A2:O1782">
    <sortCondition ref="C2:C1782"/>
  </sortState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workbookViewId="0">
      <selection activeCell="A2" sqref="A2:XFD6"/>
    </sheetView>
  </sheetViews>
  <sheetFormatPr defaultColWidth="24.42578125" defaultRowHeight="12.75" x14ac:dyDescent="0.2"/>
  <cols>
    <col min="1" max="1" width="16.140625" customWidth="1"/>
    <col min="2" max="2" width="10.28515625" customWidth="1"/>
    <col min="3" max="3" width="19.7109375" customWidth="1"/>
    <col min="4" max="4" width="11" customWidth="1"/>
    <col min="7" max="7" width="17.42578125" customWidth="1"/>
    <col min="9" max="9" width="15.5703125" style="341" customWidth="1"/>
  </cols>
  <sheetData>
    <row r="1" spans="1:14" x14ac:dyDescent="0.2">
      <c r="A1" s="641" t="s">
        <v>388</v>
      </c>
      <c r="B1" s="641" t="s">
        <v>0</v>
      </c>
      <c r="C1" s="641" t="s">
        <v>389</v>
      </c>
      <c r="D1" s="641" t="s">
        <v>1</v>
      </c>
      <c r="E1" s="641" t="s">
        <v>31</v>
      </c>
      <c r="F1" s="641" t="s">
        <v>32</v>
      </c>
      <c r="G1" s="641" t="s">
        <v>40</v>
      </c>
      <c r="H1" s="641" t="s">
        <v>33</v>
      </c>
      <c r="I1" s="626" t="s">
        <v>2</v>
      </c>
      <c r="J1" s="641" t="s">
        <v>36</v>
      </c>
      <c r="K1" s="641" t="s">
        <v>3</v>
      </c>
      <c r="L1" s="641" t="s">
        <v>34</v>
      </c>
      <c r="M1" s="641" t="s">
        <v>35</v>
      </c>
    </row>
    <row r="2" spans="1:14" s="645" customFormat="1" x14ac:dyDescent="0.2">
      <c r="A2" s="645" t="s">
        <v>390</v>
      </c>
      <c r="B2" s="645" t="s">
        <v>395</v>
      </c>
      <c r="C2" s="645" t="s">
        <v>391</v>
      </c>
      <c r="D2" s="645" t="s">
        <v>888</v>
      </c>
      <c r="E2" s="645" t="s">
        <v>889</v>
      </c>
      <c r="F2" s="645" t="s">
        <v>801</v>
      </c>
      <c r="G2" s="645" t="s">
        <v>890</v>
      </c>
      <c r="H2" s="646">
        <v>42620</v>
      </c>
      <c r="I2" s="647">
        <v>175</v>
      </c>
      <c r="J2" s="645" t="s">
        <v>801</v>
      </c>
      <c r="K2" s="645" t="s">
        <v>194</v>
      </c>
      <c r="L2" s="646">
        <v>42622</v>
      </c>
      <c r="M2" s="645" t="s">
        <v>4</v>
      </c>
      <c r="N2" s="645" t="s">
        <v>801</v>
      </c>
    </row>
    <row r="3" spans="1:14" s="645" customFormat="1" x14ac:dyDescent="0.2">
      <c r="A3" s="645" t="s">
        <v>390</v>
      </c>
      <c r="B3" s="645" t="s">
        <v>395</v>
      </c>
      <c r="C3" s="645" t="s">
        <v>391</v>
      </c>
      <c r="D3" s="645" t="s">
        <v>1687</v>
      </c>
      <c r="E3" s="645" t="s">
        <v>1688</v>
      </c>
      <c r="F3" s="645" t="s">
        <v>1689</v>
      </c>
      <c r="G3" s="645" t="s">
        <v>1690</v>
      </c>
      <c r="H3" s="646">
        <v>42395</v>
      </c>
      <c r="I3" s="647">
        <v>260</v>
      </c>
      <c r="J3" s="645" t="s">
        <v>801</v>
      </c>
      <c r="K3" s="645" t="s">
        <v>614</v>
      </c>
      <c r="L3" s="646">
        <v>42621</v>
      </c>
      <c r="M3" s="645" t="s">
        <v>4</v>
      </c>
      <c r="N3" s="645" t="s">
        <v>801</v>
      </c>
    </row>
    <row r="4" spans="1:14" s="645" customFormat="1" x14ac:dyDescent="0.2">
      <c r="A4" s="645" t="s">
        <v>390</v>
      </c>
      <c r="B4" s="645" t="s">
        <v>395</v>
      </c>
      <c r="C4" s="645" t="s">
        <v>391</v>
      </c>
      <c r="D4" s="645" t="s">
        <v>765</v>
      </c>
      <c r="E4" s="645" t="s">
        <v>766</v>
      </c>
      <c r="F4" s="645" t="s">
        <v>767</v>
      </c>
      <c r="G4" s="645" t="s">
        <v>768</v>
      </c>
      <c r="H4" s="646">
        <v>42625</v>
      </c>
      <c r="I4" s="647">
        <v>102.14</v>
      </c>
      <c r="J4" s="645" t="s">
        <v>769</v>
      </c>
      <c r="K4" s="645" t="s">
        <v>811</v>
      </c>
      <c r="L4" s="646">
        <v>42639</v>
      </c>
      <c r="M4" s="645" t="s">
        <v>4</v>
      </c>
      <c r="N4" s="645" t="s">
        <v>4068</v>
      </c>
    </row>
    <row r="5" spans="1:14" s="645" customFormat="1" x14ac:dyDescent="0.2">
      <c r="A5" s="645" t="s">
        <v>390</v>
      </c>
      <c r="B5" s="645" t="s">
        <v>395</v>
      </c>
      <c r="C5" s="645" t="s">
        <v>391</v>
      </c>
      <c r="D5" s="645" t="s">
        <v>238</v>
      </c>
      <c r="E5" s="645" t="s">
        <v>239</v>
      </c>
      <c r="F5" s="645" t="s">
        <v>240</v>
      </c>
      <c r="G5" s="645" t="s">
        <v>791</v>
      </c>
      <c r="H5" s="646">
        <v>42613</v>
      </c>
      <c r="I5" s="647">
        <v>11</v>
      </c>
      <c r="J5" s="645" t="s">
        <v>801</v>
      </c>
      <c r="K5" s="645" t="s">
        <v>545</v>
      </c>
      <c r="L5" s="646">
        <v>42622</v>
      </c>
      <c r="M5" s="645" t="s">
        <v>4</v>
      </c>
      <c r="N5" s="645" t="s">
        <v>801</v>
      </c>
    </row>
    <row r="6" spans="1:14" s="645" customFormat="1" x14ac:dyDescent="0.2">
      <c r="A6" s="645" t="s">
        <v>390</v>
      </c>
      <c r="B6" s="645" t="s">
        <v>395</v>
      </c>
      <c r="C6" s="645" t="s">
        <v>391</v>
      </c>
      <c r="D6" s="645" t="s">
        <v>794</v>
      </c>
      <c r="E6" s="645" t="s">
        <v>795</v>
      </c>
      <c r="F6" s="645" t="s">
        <v>796</v>
      </c>
      <c r="G6" s="645" t="s">
        <v>4069</v>
      </c>
      <c r="H6" s="646">
        <v>42627</v>
      </c>
      <c r="I6" s="647">
        <v>319</v>
      </c>
      <c r="J6" s="645" t="s">
        <v>801</v>
      </c>
      <c r="K6" s="645" t="s">
        <v>4070</v>
      </c>
      <c r="L6" s="646">
        <v>42627</v>
      </c>
      <c r="M6" s="645" t="s">
        <v>4</v>
      </c>
      <c r="N6" s="645" t="s">
        <v>801</v>
      </c>
    </row>
    <row r="7" spans="1:14" x14ac:dyDescent="0.2">
      <c r="A7" s="640"/>
      <c r="B7" s="640"/>
      <c r="C7" s="640"/>
      <c r="D7" s="640"/>
      <c r="E7" s="640"/>
      <c r="F7" s="640"/>
      <c r="G7" s="640"/>
      <c r="H7" s="642"/>
      <c r="I7" s="628">
        <f>SUM(I2:I6)</f>
        <v>867.14</v>
      </c>
      <c r="J7" s="640"/>
      <c r="K7" s="640"/>
      <c r="L7" s="642"/>
      <c r="M7" s="640"/>
    </row>
    <row r="8" spans="1:14" x14ac:dyDescent="0.2">
      <c r="A8" s="640"/>
      <c r="B8" s="640"/>
      <c r="C8" s="640"/>
      <c r="D8" s="640"/>
      <c r="E8" s="640"/>
      <c r="F8" s="640"/>
      <c r="G8" s="640"/>
      <c r="H8" s="642"/>
      <c r="I8" s="628"/>
      <c r="J8" s="640"/>
      <c r="K8" s="640"/>
      <c r="L8" s="642"/>
      <c r="M8" s="640"/>
    </row>
    <row r="9" spans="1:14" x14ac:dyDescent="0.2">
      <c r="A9" s="640"/>
      <c r="B9" s="640"/>
      <c r="C9" s="640"/>
      <c r="D9" s="640"/>
      <c r="E9" s="640"/>
      <c r="F9" s="640"/>
      <c r="G9" s="640"/>
      <c r="H9" s="642"/>
      <c r="I9" s="628"/>
      <c r="J9" s="640"/>
      <c r="K9" s="640"/>
      <c r="L9" s="642"/>
      <c r="M9" s="640"/>
    </row>
    <row r="10" spans="1:14" x14ac:dyDescent="0.2">
      <c r="A10" s="640"/>
      <c r="B10" s="640"/>
      <c r="C10" s="640"/>
      <c r="D10" s="640"/>
      <c r="E10" s="640"/>
      <c r="F10" s="640"/>
      <c r="G10" s="640"/>
      <c r="H10" s="642"/>
      <c r="I10" s="628"/>
      <c r="J10" s="640"/>
      <c r="K10" s="640"/>
      <c r="L10" s="642"/>
      <c r="M10" s="640"/>
    </row>
    <row r="11" spans="1:14" x14ac:dyDescent="0.2">
      <c r="A11" s="640"/>
      <c r="B11" s="640"/>
      <c r="C11" s="640"/>
      <c r="D11" s="640"/>
      <c r="E11" s="640"/>
      <c r="F11" s="640"/>
      <c r="G11" s="640"/>
      <c r="H11" s="642"/>
      <c r="I11" s="628"/>
      <c r="J11" s="640"/>
      <c r="K11" s="640"/>
      <c r="L11" s="642"/>
      <c r="M11" s="640"/>
    </row>
    <row r="12" spans="1:14" x14ac:dyDescent="0.2">
      <c r="A12" s="640"/>
      <c r="B12" s="640"/>
      <c r="C12" s="640"/>
      <c r="D12" s="640"/>
      <c r="E12" s="640"/>
      <c r="F12" s="640"/>
      <c r="G12" s="640"/>
      <c r="H12" s="642"/>
      <c r="I12" s="628"/>
      <c r="J12" s="640"/>
      <c r="K12" s="640"/>
      <c r="L12" s="642"/>
      <c r="M12" s="640"/>
    </row>
    <row r="13" spans="1:14" x14ac:dyDescent="0.2">
      <c r="A13" s="640"/>
      <c r="B13" s="640"/>
      <c r="C13" s="640"/>
      <c r="D13" s="640"/>
      <c r="E13" s="640"/>
      <c r="F13" s="640"/>
      <c r="G13" s="640"/>
      <c r="H13" s="642"/>
      <c r="I13" s="628"/>
      <c r="J13" s="640"/>
      <c r="K13" s="640"/>
      <c r="L13" s="642"/>
      <c r="M13" s="640"/>
    </row>
    <row r="14" spans="1:14" x14ac:dyDescent="0.2">
      <c r="A14" s="640"/>
      <c r="B14" s="640"/>
      <c r="C14" s="640"/>
      <c r="D14" s="640"/>
      <c r="E14" s="640"/>
      <c r="F14" s="640"/>
      <c r="G14" s="640"/>
      <c r="H14" s="642"/>
      <c r="I14" s="628"/>
      <c r="J14" s="640"/>
      <c r="K14" s="640"/>
      <c r="L14" s="642"/>
      <c r="M14" s="640"/>
    </row>
    <row r="15" spans="1:14" x14ac:dyDescent="0.2">
      <c r="A15" s="640"/>
      <c r="B15" s="640"/>
      <c r="C15" s="640"/>
      <c r="D15" s="640"/>
      <c r="E15" s="640"/>
      <c r="F15" s="640"/>
      <c r="G15" s="640"/>
      <c r="H15" s="642"/>
      <c r="I15" s="628"/>
      <c r="J15" s="640"/>
      <c r="K15" s="640"/>
      <c r="L15" s="642"/>
      <c r="M15" s="640"/>
    </row>
    <row r="16" spans="1:14" x14ac:dyDescent="0.2">
      <c r="A16" s="640"/>
      <c r="B16" s="640"/>
      <c r="C16" s="640"/>
      <c r="D16" s="640"/>
      <c r="E16" s="640"/>
      <c r="F16" s="640"/>
      <c r="G16" s="640"/>
      <c r="H16" s="642"/>
      <c r="I16" s="628"/>
      <c r="J16" s="640"/>
      <c r="K16" s="640"/>
      <c r="L16" s="642"/>
      <c r="M16" s="640"/>
    </row>
    <row r="17" spans="1:13" x14ac:dyDescent="0.2">
      <c r="A17" s="640"/>
      <c r="B17" s="640"/>
      <c r="C17" s="640"/>
      <c r="D17" s="640"/>
      <c r="E17" s="640"/>
      <c r="F17" s="640"/>
      <c r="G17" s="640"/>
      <c r="H17" s="642"/>
      <c r="I17" s="628"/>
      <c r="J17" s="640"/>
      <c r="K17" s="640"/>
      <c r="L17" s="642"/>
      <c r="M17" s="640"/>
    </row>
    <row r="18" spans="1:13" x14ac:dyDescent="0.2">
      <c r="A18" s="640"/>
      <c r="B18" s="640"/>
      <c r="C18" s="640"/>
      <c r="D18" s="640"/>
      <c r="E18" s="640"/>
      <c r="F18" s="640"/>
      <c r="G18" s="640"/>
      <c r="H18" s="642"/>
      <c r="I18" s="628"/>
      <c r="J18" s="640"/>
      <c r="K18" s="640"/>
      <c r="L18" s="642"/>
      <c r="M18" s="640"/>
    </row>
    <row r="19" spans="1:13" x14ac:dyDescent="0.2">
      <c r="A19" s="640"/>
      <c r="B19" s="640"/>
      <c r="C19" s="640"/>
      <c r="D19" s="640"/>
      <c r="E19" s="640"/>
      <c r="F19" s="640"/>
      <c r="G19" s="640"/>
      <c r="H19" s="642"/>
      <c r="I19" s="628"/>
      <c r="J19" s="640"/>
      <c r="K19" s="640"/>
      <c r="L19" s="642"/>
      <c r="M19" s="640"/>
    </row>
    <row r="20" spans="1:13" x14ac:dyDescent="0.2">
      <c r="A20" s="640"/>
      <c r="B20" s="640"/>
      <c r="C20" s="640"/>
      <c r="D20" s="640"/>
      <c r="E20" s="640"/>
      <c r="F20" s="640"/>
      <c r="G20" s="640"/>
      <c r="H20" s="642"/>
      <c r="I20" s="628"/>
      <c r="J20" s="640"/>
      <c r="K20" s="640"/>
      <c r="L20" s="642"/>
      <c r="M20" s="640"/>
    </row>
    <row r="21" spans="1:13" x14ac:dyDescent="0.2">
      <c r="A21" s="640"/>
      <c r="B21" s="640"/>
      <c r="C21" s="640"/>
      <c r="D21" s="640"/>
      <c r="E21" s="640"/>
      <c r="F21" s="640"/>
      <c r="G21" s="640"/>
      <c r="H21" s="642"/>
      <c r="I21" s="628"/>
      <c r="J21" s="640"/>
      <c r="K21" s="640"/>
      <c r="L21" s="642"/>
      <c r="M21" s="640"/>
    </row>
    <row r="22" spans="1:13" x14ac:dyDescent="0.2">
      <c r="A22" s="640"/>
      <c r="B22" s="640"/>
      <c r="C22" s="640"/>
      <c r="D22" s="640"/>
      <c r="E22" s="640"/>
      <c r="F22" s="640"/>
      <c r="G22" s="640"/>
      <c r="H22" s="642"/>
      <c r="I22" s="628"/>
      <c r="J22" s="640"/>
      <c r="K22" s="640"/>
      <c r="L22" s="642"/>
      <c r="M22" s="640"/>
    </row>
    <row r="23" spans="1:13" x14ac:dyDescent="0.2">
      <c r="A23" s="640"/>
      <c r="B23" s="640"/>
      <c r="C23" s="640"/>
      <c r="D23" s="640"/>
      <c r="E23" s="640"/>
      <c r="F23" s="640"/>
      <c r="G23" s="640"/>
      <c r="H23" s="642"/>
      <c r="I23" s="628"/>
      <c r="J23" s="640"/>
      <c r="K23" s="640"/>
      <c r="L23" s="642"/>
      <c r="M23" s="640"/>
    </row>
    <row r="24" spans="1:13" x14ac:dyDescent="0.2">
      <c r="A24" s="640"/>
      <c r="B24" s="640"/>
      <c r="C24" s="640"/>
      <c r="D24" s="640"/>
      <c r="E24" s="640"/>
      <c r="F24" s="640"/>
      <c r="G24" s="640"/>
      <c r="H24" s="642"/>
      <c r="I24" s="628"/>
      <c r="J24" s="640"/>
      <c r="K24" s="640"/>
      <c r="L24" s="642"/>
      <c r="M24" s="640"/>
    </row>
    <row r="25" spans="1:13" x14ac:dyDescent="0.2">
      <c r="A25" s="640"/>
      <c r="B25" s="640"/>
      <c r="C25" s="640"/>
      <c r="D25" s="640"/>
      <c r="E25" s="640"/>
      <c r="F25" s="640"/>
      <c r="G25" s="640"/>
      <c r="H25" s="642"/>
      <c r="I25" s="628"/>
      <c r="J25" s="640"/>
      <c r="K25" s="640"/>
      <c r="L25" s="642"/>
      <c r="M25" s="640"/>
    </row>
    <row r="26" spans="1:13" x14ac:dyDescent="0.2">
      <c r="A26" s="640"/>
      <c r="B26" s="640"/>
      <c r="C26" s="640"/>
      <c r="D26" s="640"/>
      <c r="E26" s="640"/>
      <c r="F26" s="640"/>
      <c r="G26" s="640"/>
      <c r="H26" s="642"/>
      <c r="I26" s="628"/>
      <c r="J26" s="640"/>
      <c r="K26" s="640"/>
      <c r="L26" s="642"/>
      <c r="M26" s="640"/>
    </row>
    <row r="27" spans="1:13" x14ac:dyDescent="0.2">
      <c r="A27" s="640"/>
      <c r="B27" s="640"/>
      <c r="C27" s="640"/>
      <c r="D27" s="640"/>
      <c r="E27" s="640"/>
      <c r="F27" s="640"/>
      <c r="G27" s="640"/>
      <c r="H27" s="642"/>
      <c r="I27" s="628"/>
      <c r="J27" s="640"/>
      <c r="K27" s="640"/>
      <c r="L27" s="642"/>
      <c r="M27" s="640"/>
    </row>
    <row r="28" spans="1:13" x14ac:dyDescent="0.2">
      <c r="A28" s="640"/>
      <c r="B28" s="640"/>
      <c r="C28" s="640"/>
      <c r="D28" s="640"/>
      <c r="E28" s="640"/>
      <c r="F28" s="640"/>
      <c r="G28" s="640"/>
      <c r="H28" s="642"/>
      <c r="I28" s="628"/>
      <c r="J28" s="640"/>
      <c r="K28" s="640"/>
      <c r="L28" s="642"/>
      <c r="M28" s="640"/>
    </row>
    <row r="29" spans="1:13" x14ac:dyDescent="0.2">
      <c r="A29" s="640"/>
      <c r="B29" s="640"/>
      <c r="C29" s="640"/>
      <c r="D29" s="640"/>
      <c r="E29" s="640"/>
      <c r="F29" s="640"/>
      <c r="G29" s="640"/>
      <c r="H29" s="642"/>
      <c r="I29" s="628"/>
      <c r="J29" s="640"/>
      <c r="K29" s="640"/>
      <c r="L29" s="642"/>
      <c r="M29" s="640"/>
    </row>
    <row r="30" spans="1:13" x14ac:dyDescent="0.2">
      <c r="A30" s="640"/>
      <c r="B30" s="640"/>
      <c r="C30" s="640"/>
      <c r="D30" s="640"/>
      <c r="E30" s="640"/>
      <c r="F30" s="640"/>
      <c r="G30" s="640"/>
      <c r="H30" s="642"/>
      <c r="I30" s="628"/>
      <c r="J30" s="640"/>
      <c r="K30" s="640"/>
      <c r="L30" s="642"/>
      <c r="M30" s="640"/>
    </row>
    <row r="31" spans="1:13" x14ac:dyDescent="0.2">
      <c r="A31" s="640"/>
      <c r="B31" s="640"/>
      <c r="C31" s="640"/>
      <c r="D31" s="640"/>
      <c r="E31" s="640"/>
      <c r="F31" s="640"/>
      <c r="G31" s="640"/>
      <c r="H31" s="642"/>
      <c r="I31" s="628"/>
      <c r="J31" s="640"/>
      <c r="K31" s="640"/>
      <c r="L31" s="642"/>
      <c r="M31" s="640"/>
    </row>
    <row r="32" spans="1:13" x14ac:dyDescent="0.2">
      <c r="A32" s="640"/>
      <c r="B32" s="640"/>
      <c r="C32" s="640"/>
      <c r="D32" s="640"/>
      <c r="E32" s="640"/>
      <c r="F32" s="640"/>
      <c r="G32" s="640"/>
      <c r="H32" s="642"/>
      <c r="I32" s="628"/>
      <c r="J32" s="640"/>
      <c r="K32" s="640"/>
      <c r="L32" s="642"/>
      <c r="M32" s="640"/>
    </row>
    <row r="33" spans="1:13" x14ac:dyDescent="0.2">
      <c r="A33" s="640"/>
      <c r="B33" s="640"/>
      <c r="C33" s="640"/>
      <c r="D33" s="640"/>
      <c r="E33" s="640"/>
      <c r="F33" s="640"/>
      <c r="G33" s="640"/>
      <c r="H33" s="642"/>
      <c r="I33" s="628"/>
      <c r="J33" s="640"/>
      <c r="K33" s="640"/>
      <c r="L33" s="642"/>
      <c r="M33" s="640"/>
    </row>
    <row r="34" spans="1:13" x14ac:dyDescent="0.2">
      <c r="A34" s="640"/>
      <c r="B34" s="640"/>
      <c r="C34" s="640"/>
      <c r="D34" s="640"/>
      <c r="E34" s="640"/>
      <c r="F34" s="640"/>
      <c r="G34" s="640"/>
      <c r="H34" s="642"/>
      <c r="I34" s="628"/>
      <c r="J34" s="640"/>
      <c r="K34" s="640"/>
      <c r="L34" s="642"/>
      <c r="M34" s="640"/>
    </row>
    <row r="35" spans="1:13" x14ac:dyDescent="0.2">
      <c r="A35" s="640"/>
      <c r="B35" s="640"/>
      <c r="C35" s="640"/>
      <c r="D35" s="640"/>
      <c r="E35" s="640"/>
      <c r="F35" s="640"/>
      <c r="G35" s="640"/>
      <c r="H35" s="642"/>
      <c r="I35" s="628"/>
      <c r="J35" s="640"/>
      <c r="K35" s="640"/>
      <c r="L35" s="642"/>
      <c r="M35" s="640"/>
    </row>
    <row r="36" spans="1:13" x14ac:dyDescent="0.2">
      <c r="A36" s="640"/>
      <c r="B36" s="640"/>
      <c r="C36" s="640"/>
      <c r="D36" s="640"/>
      <c r="E36" s="640"/>
      <c r="F36" s="640"/>
      <c r="G36" s="640"/>
      <c r="H36" s="642"/>
      <c r="I36" s="628"/>
      <c r="J36" s="640"/>
      <c r="K36" s="640"/>
      <c r="L36" s="642"/>
      <c r="M36" s="640"/>
    </row>
    <row r="37" spans="1:13" x14ac:dyDescent="0.2">
      <c r="A37" s="640"/>
      <c r="B37" s="640"/>
      <c r="C37" s="640"/>
      <c r="D37" s="640"/>
      <c r="E37" s="640"/>
      <c r="F37" s="640"/>
      <c r="G37" s="640"/>
      <c r="H37" s="642"/>
      <c r="I37" s="628"/>
      <c r="J37" s="640"/>
      <c r="K37" s="640"/>
      <c r="L37" s="642"/>
      <c r="M37" s="640"/>
    </row>
    <row r="38" spans="1:13" x14ac:dyDescent="0.2">
      <c r="A38" s="640"/>
      <c r="B38" s="640"/>
      <c r="C38" s="640"/>
      <c r="D38" s="640"/>
      <c r="E38" s="640"/>
      <c r="F38" s="640"/>
      <c r="G38" s="640"/>
      <c r="H38" s="642"/>
      <c r="I38" s="628"/>
      <c r="J38" s="640"/>
      <c r="K38" s="640"/>
      <c r="L38" s="642"/>
      <c r="M38" s="640"/>
    </row>
    <row r="39" spans="1:13" x14ac:dyDescent="0.2">
      <c r="A39" s="640"/>
      <c r="B39" s="640"/>
      <c r="C39" s="640"/>
      <c r="D39" s="640"/>
      <c r="E39" s="640"/>
      <c r="F39" s="640"/>
      <c r="G39" s="640"/>
      <c r="H39" s="642"/>
      <c r="I39" s="628"/>
      <c r="J39" s="640"/>
      <c r="K39" s="640"/>
      <c r="L39" s="642"/>
      <c r="M39" s="640"/>
    </row>
    <row r="40" spans="1:13" x14ac:dyDescent="0.2">
      <c r="I40" s="461">
        <f>SUM(I2:I39)</f>
        <v>1734.28</v>
      </c>
    </row>
  </sheetData>
  <sortState ref="A2:M93">
    <sortCondition ref="C2:C93"/>
  </sortState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31"/>
  <sheetViews>
    <sheetView topLeftCell="A31" workbookViewId="0">
      <selection activeCell="A2" sqref="A2:XFD40"/>
    </sheetView>
  </sheetViews>
  <sheetFormatPr defaultColWidth="9.140625" defaultRowHeight="12.75" x14ac:dyDescent="0.2"/>
  <cols>
    <col min="1" max="1" width="13" style="645" bestFit="1" customWidth="1"/>
    <col min="2" max="2" width="10" style="645" bestFit="1" customWidth="1"/>
    <col min="3" max="3" width="5.28515625" style="645" customWidth="1"/>
    <col min="4" max="4" width="10" style="645" bestFit="1" customWidth="1"/>
    <col min="5" max="5" width="37" style="645" bestFit="1" customWidth="1"/>
    <col min="6" max="6" width="11" style="645" bestFit="1" customWidth="1"/>
    <col min="7" max="7" width="17.140625" style="645" customWidth="1"/>
    <col min="8" max="8" width="15" style="645" bestFit="1" customWidth="1"/>
    <col min="9" max="9" width="11" style="645" bestFit="1" customWidth="1"/>
    <col min="10" max="10" width="11" style="645" customWidth="1"/>
    <col min="11" max="11" width="13.5703125" style="645" customWidth="1"/>
    <col min="12" max="12" width="21" style="645" bestFit="1" customWidth="1"/>
    <col min="13" max="13" width="16" style="645" bestFit="1" customWidth="1"/>
    <col min="14" max="14" width="13" style="645" bestFit="1" customWidth="1"/>
    <col min="15" max="15" width="14" style="645" bestFit="1" customWidth="1"/>
    <col min="16" max="16384" width="9.140625" style="645"/>
  </cols>
  <sheetData>
    <row r="1" spans="1:15" ht="39.75" customHeight="1" x14ac:dyDescent="0.2">
      <c r="A1" s="650" t="s">
        <v>388</v>
      </c>
      <c r="B1" s="650" t="s">
        <v>0</v>
      </c>
      <c r="C1" s="651" t="s">
        <v>389</v>
      </c>
      <c r="D1" s="650" t="s">
        <v>1</v>
      </c>
      <c r="E1" s="650" t="s">
        <v>31</v>
      </c>
      <c r="F1" s="651" t="s">
        <v>32</v>
      </c>
      <c r="G1" s="650" t="s">
        <v>40</v>
      </c>
      <c r="H1" s="650" t="s">
        <v>33</v>
      </c>
      <c r="I1" s="650" t="s">
        <v>2</v>
      </c>
      <c r="J1" s="650"/>
      <c r="K1" s="650"/>
      <c r="L1" s="650" t="s">
        <v>36</v>
      </c>
      <c r="M1" s="650" t="s">
        <v>3</v>
      </c>
      <c r="N1" s="651" t="s">
        <v>34</v>
      </c>
      <c r="O1" s="651" t="s">
        <v>35</v>
      </c>
    </row>
    <row r="2" spans="1:15" x14ac:dyDescent="0.2">
      <c r="A2" s="645" t="s">
        <v>393</v>
      </c>
      <c r="B2" s="645" t="s">
        <v>395</v>
      </c>
      <c r="C2" s="645" t="s">
        <v>391</v>
      </c>
      <c r="D2" s="645" t="s">
        <v>440</v>
      </c>
      <c r="E2" s="645" t="s">
        <v>441</v>
      </c>
      <c r="F2" s="645" t="s">
        <v>442</v>
      </c>
      <c r="G2" s="645" t="s">
        <v>812</v>
      </c>
      <c r="H2" s="646">
        <v>42650</v>
      </c>
      <c r="I2" s="647">
        <v>5015.63</v>
      </c>
      <c r="J2" s="645" t="s">
        <v>801</v>
      </c>
      <c r="K2" s="645" t="s">
        <v>813</v>
      </c>
      <c r="L2" s="646">
        <v>42653</v>
      </c>
      <c r="M2" s="645" t="s">
        <v>71</v>
      </c>
      <c r="N2" s="645" t="s">
        <v>801</v>
      </c>
    </row>
    <row r="3" spans="1:15" x14ac:dyDescent="0.2">
      <c r="A3" s="645" t="s">
        <v>393</v>
      </c>
      <c r="B3" s="645" t="s">
        <v>395</v>
      </c>
      <c r="C3" s="645" t="s">
        <v>391</v>
      </c>
      <c r="D3" s="645" t="s">
        <v>247</v>
      </c>
      <c r="E3" s="645" t="s">
        <v>248</v>
      </c>
      <c r="F3" s="645" t="s">
        <v>249</v>
      </c>
      <c r="G3" s="645" t="s">
        <v>817</v>
      </c>
      <c r="H3" s="646">
        <v>42661</v>
      </c>
      <c r="I3" s="647">
        <v>173.59</v>
      </c>
      <c r="J3" s="645" t="s">
        <v>818</v>
      </c>
      <c r="K3" s="645" t="s">
        <v>194</v>
      </c>
      <c r="L3" s="646">
        <v>42662</v>
      </c>
      <c r="M3" s="645" t="s">
        <v>71</v>
      </c>
      <c r="N3" s="645" t="s">
        <v>4071</v>
      </c>
    </row>
    <row r="4" spans="1:15" x14ac:dyDescent="0.2">
      <c r="A4" s="645" t="s">
        <v>393</v>
      </c>
      <c r="B4" s="645" t="s">
        <v>395</v>
      </c>
      <c r="C4" s="645" t="s">
        <v>391</v>
      </c>
      <c r="D4" s="645" t="s">
        <v>81</v>
      </c>
      <c r="E4" s="645" t="s">
        <v>82</v>
      </c>
      <c r="F4" s="645" t="s">
        <v>83</v>
      </c>
      <c r="G4" s="645" t="s">
        <v>819</v>
      </c>
      <c r="H4" s="646">
        <v>42643</v>
      </c>
      <c r="I4" s="647">
        <v>0</v>
      </c>
      <c r="J4" s="645" t="s">
        <v>801</v>
      </c>
      <c r="K4" s="645" t="s">
        <v>140</v>
      </c>
      <c r="L4" s="646">
        <v>42650</v>
      </c>
      <c r="M4" s="645" t="s">
        <v>71</v>
      </c>
      <c r="N4" s="645" t="s">
        <v>801</v>
      </c>
    </row>
    <row r="5" spans="1:15" x14ac:dyDescent="0.2">
      <c r="A5" s="645" t="s">
        <v>393</v>
      </c>
      <c r="B5" s="645" t="s">
        <v>395</v>
      </c>
      <c r="C5" s="645" t="s">
        <v>391</v>
      </c>
      <c r="D5" s="645" t="s">
        <v>81</v>
      </c>
      <c r="E5" s="645" t="s">
        <v>82</v>
      </c>
      <c r="F5" s="645" t="s">
        <v>83</v>
      </c>
      <c r="G5" s="645" t="s">
        <v>820</v>
      </c>
      <c r="H5" s="646">
        <v>42643</v>
      </c>
      <c r="I5" s="647">
        <v>0</v>
      </c>
      <c r="J5" s="645" t="s">
        <v>801</v>
      </c>
      <c r="K5" s="645" t="s">
        <v>325</v>
      </c>
      <c r="L5" s="646">
        <v>42650</v>
      </c>
      <c r="M5" s="645" t="s">
        <v>71</v>
      </c>
      <c r="N5" s="645" t="s">
        <v>801</v>
      </c>
    </row>
    <row r="6" spans="1:15" x14ac:dyDescent="0.2">
      <c r="A6" s="645" t="s">
        <v>393</v>
      </c>
      <c r="B6" s="645" t="s">
        <v>395</v>
      </c>
      <c r="C6" s="645" t="s">
        <v>391</v>
      </c>
      <c r="D6" s="645" t="s">
        <v>81</v>
      </c>
      <c r="E6" s="645" t="s">
        <v>82</v>
      </c>
      <c r="F6" s="645" t="s">
        <v>83</v>
      </c>
      <c r="G6" s="645" t="s">
        <v>821</v>
      </c>
      <c r="H6" s="646">
        <v>42643</v>
      </c>
      <c r="I6" s="647">
        <v>0</v>
      </c>
      <c r="J6" s="645" t="s">
        <v>801</v>
      </c>
      <c r="K6" s="645" t="s">
        <v>194</v>
      </c>
      <c r="L6" s="646">
        <v>42650</v>
      </c>
      <c r="M6" s="645" t="s">
        <v>71</v>
      </c>
      <c r="N6" s="645" t="s">
        <v>801</v>
      </c>
    </row>
    <row r="7" spans="1:15" x14ac:dyDescent="0.2">
      <c r="A7" s="645" t="s">
        <v>393</v>
      </c>
      <c r="B7" s="645" t="s">
        <v>395</v>
      </c>
      <c r="C7" s="645" t="s">
        <v>391</v>
      </c>
      <c r="D7" s="645" t="s">
        <v>154</v>
      </c>
      <c r="E7" s="645" t="s">
        <v>583</v>
      </c>
      <c r="F7" s="645" t="s">
        <v>155</v>
      </c>
      <c r="G7" s="645" t="s">
        <v>4072</v>
      </c>
      <c r="H7" s="646">
        <v>42654</v>
      </c>
      <c r="I7" s="647">
        <v>339.84</v>
      </c>
      <c r="J7" s="645" t="s">
        <v>4073</v>
      </c>
      <c r="K7" s="645" t="s">
        <v>394</v>
      </c>
      <c r="L7" s="646">
        <v>42656</v>
      </c>
      <c r="M7" s="645" t="s">
        <v>71</v>
      </c>
      <c r="N7" s="645" t="s">
        <v>4074</v>
      </c>
    </row>
    <row r="8" spans="1:15" x14ac:dyDescent="0.2">
      <c r="A8" s="645" t="s">
        <v>393</v>
      </c>
      <c r="B8" s="645" t="s">
        <v>395</v>
      </c>
      <c r="C8" s="645" t="s">
        <v>391</v>
      </c>
      <c r="D8" s="645" t="s">
        <v>154</v>
      </c>
      <c r="E8" s="645" t="s">
        <v>583</v>
      </c>
      <c r="F8" s="645" t="s">
        <v>155</v>
      </c>
      <c r="G8" s="645" t="s">
        <v>4075</v>
      </c>
      <c r="H8" s="646">
        <v>42654</v>
      </c>
      <c r="I8" s="647">
        <v>3880.92</v>
      </c>
      <c r="J8" s="645" t="s">
        <v>4076</v>
      </c>
      <c r="K8" s="645" t="s">
        <v>262</v>
      </c>
      <c r="L8" s="646">
        <v>42656</v>
      </c>
      <c r="M8" s="645" t="s">
        <v>71</v>
      </c>
      <c r="N8" s="645" t="s">
        <v>4077</v>
      </c>
    </row>
    <row r="9" spans="1:15" x14ac:dyDescent="0.2">
      <c r="A9" s="645" t="s">
        <v>393</v>
      </c>
      <c r="B9" s="645" t="s">
        <v>395</v>
      </c>
      <c r="C9" s="645" t="s">
        <v>391</v>
      </c>
      <c r="D9" s="645" t="s">
        <v>154</v>
      </c>
      <c r="E9" s="645" t="s">
        <v>583</v>
      </c>
      <c r="F9" s="645" t="s">
        <v>155</v>
      </c>
      <c r="G9" s="645" t="s">
        <v>4078</v>
      </c>
      <c r="H9" s="646">
        <v>42654</v>
      </c>
      <c r="I9" s="647">
        <v>5050.95</v>
      </c>
      <c r="J9" s="645" t="s">
        <v>801</v>
      </c>
      <c r="K9" s="645" t="s">
        <v>394</v>
      </c>
      <c r="L9" s="646">
        <v>42656</v>
      </c>
      <c r="M9" s="645" t="s">
        <v>71</v>
      </c>
      <c r="N9" s="645" t="s">
        <v>801</v>
      </c>
    </row>
    <row r="10" spans="1:15" x14ac:dyDescent="0.2">
      <c r="A10" s="645" t="s">
        <v>393</v>
      </c>
      <c r="B10" s="645" t="s">
        <v>395</v>
      </c>
      <c r="C10" s="645" t="s">
        <v>391</v>
      </c>
      <c r="D10" s="645" t="s">
        <v>225</v>
      </c>
      <c r="E10" s="645" t="s">
        <v>226</v>
      </c>
      <c r="F10" s="645" t="s">
        <v>227</v>
      </c>
      <c r="G10" s="645" t="s">
        <v>826</v>
      </c>
      <c r="H10" s="646">
        <v>42644</v>
      </c>
      <c r="I10" s="647">
        <v>77.16</v>
      </c>
      <c r="J10" s="645" t="s">
        <v>801</v>
      </c>
      <c r="K10" s="645" t="s">
        <v>194</v>
      </c>
      <c r="L10" s="646">
        <v>42646</v>
      </c>
      <c r="M10" s="645" t="s">
        <v>71</v>
      </c>
      <c r="N10" s="645" t="s">
        <v>801</v>
      </c>
    </row>
    <row r="11" spans="1:15" x14ac:dyDescent="0.2">
      <c r="A11" s="645" t="s">
        <v>393</v>
      </c>
      <c r="B11" s="645" t="s">
        <v>364</v>
      </c>
      <c r="C11" s="645" t="s">
        <v>391</v>
      </c>
      <c r="D11" s="645" t="s">
        <v>572</v>
      </c>
      <c r="E11" s="645" t="s">
        <v>573</v>
      </c>
      <c r="F11" s="645" t="s">
        <v>574</v>
      </c>
      <c r="G11" s="645" t="s">
        <v>831</v>
      </c>
      <c r="H11" s="646">
        <v>40946</v>
      </c>
      <c r="I11" s="647">
        <v>172.8</v>
      </c>
      <c r="J11" s="645" t="s">
        <v>801</v>
      </c>
      <c r="K11" s="645" t="s">
        <v>204</v>
      </c>
      <c r="L11" s="646">
        <v>42661</v>
      </c>
      <c r="M11" s="645" t="s">
        <v>71</v>
      </c>
      <c r="N11" s="645" t="s">
        <v>801</v>
      </c>
    </row>
    <row r="12" spans="1:15" x14ac:dyDescent="0.2">
      <c r="A12" s="645" t="s">
        <v>393</v>
      </c>
      <c r="B12" s="645" t="s">
        <v>364</v>
      </c>
      <c r="C12" s="645" t="s">
        <v>391</v>
      </c>
      <c r="D12" s="645" t="s">
        <v>572</v>
      </c>
      <c r="E12" s="645" t="s">
        <v>573</v>
      </c>
      <c r="F12" s="645" t="s">
        <v>574</v>
      </c>
      <c r="G12" s="645" t="s">
        <v>832</v>
      </c>
      <c r="H12" s="646">
        <v>40945</v>
      </c>
      <c r="I12" s="647">
        <v>21.84</v>
      </c>
      <c r="J12" s="645" t="s">
        <v>801</v>
      </c>
      <c r="K12" s="645" t="s">
        <v>135</v>
      </c>
      <c r="L12" s="646">
        <v>42661</v>
      </c>
      <c r="M12" s="645" t="s">
        <v>71</v>
      </c>
      <c r="N12" s="645" t="s">
        <v>801</v>
      </c>
    </row>
    <row r="13" spans="1:15" x14ac:dyDescent="0.2">
      <c r="A13" s="645" t="s">
        <v>393</v>
      </c>
      <c r="B13" s="645" t="s">
        <v>365</v>
      </c>
      <c r="C13" s="645" t="s">
        <v>391</v>
      </c>
      <c r="D13" s="645" t="s">
        <v>572</v>
      </c>
      <c r="E13" s="645" t="s">
        <v>573</v>
      </c>
      <c r="F13" s="645" t="s">
        <v>574</v>
      </c>
      <c r="G13" s="645" t="s">
        <v>833</v>
      </c>
      <c r="H13" s="646">
        <v>40872</v>
      </c>
      <c r="I13" s="647">
        <v>153.9</v>
      </c>
      <c r="J13" s="645" t="s">
        <v>801</v>
      </c>
      <c r="K13" s="645" t="s">
        <v>1291</v>
      </c>
      <c r="L13" s="646">
        <v>42661</v>
      </c>
      <c r="M13" s="645" t="s">
        <v>71</v>
      </c>
      <c r="N13" s="645" t="s">
        <v>801</v>
      </c>
    </row>
    <row r="14" spans="1:15" x14ac:dyDescent="0.2">
      <c r="A14" s="645" t="s">
        <v>393</v>
      </c>
      <c r="B14" s="645" t="s">
        <v>365</v>
      </c>
      <c r="C14" s="645" t="s">
        <v>391</v>
      </c>
      <c r="D14" s="645" t="s">
        <v>572</v>
      </c>
      <c r="E14" s="645" t="s">
        <v>573</v>
      </c>
      <c r="F14" s="645" t="s">
        <v>574</v>
      </c>
      <c r="G14" s="645" t="s">
        <v>834</v>
      </c>
      <c r="H14" s="646">
        <v>40837</v>
      </c>
      <c r="I14" s="647">
        <v>691.2</v>
      </c>
      <c r="J14" s="645" t="s">
        <v>801</v>
      </c>
      <c r="K14" s="645" t="s">
        <v>135</v>
      </c>
      <c r="L14" s="646">
        <v>42661</v>
      </c>
      <c r="M14" s="645" t="s">
        <v>71</v>
      </c>
      <c r="N14" s="645" t="s">
        <v>801</v>
      </c>
    </row>
    <row r="15" spans="1:15" x14ac:dyDescent="0.2">
      <c r="A15" s="645" t="s">
        <v>393</v>
      </c>
      <c r="B15" s="645" t="s">
        <v>365</v>
      </c>
      <c r="C15" s="645" t="s">
        <v>391</v>
      </c>
      <c r="D15" s="645" t="s">
        <v>572</v>
      </c>
      <c r="E15" s="645" t="s">
        <v>573</v>
      </c>
      <c r="F15" s="645" t="s">
        <v>574</v>
      </c>
      <c r="G15" s="645" t="s">
        <v>835</v>
      </c>
      <c r="H15" s="646">
        <v>40816</v>
      </c>
      <c r="I15" s="647">
        <v>518.4</v>
      </c>
      <c r="J15" s="645" t="s">
        <v>801</v>
      </c>
      <c r="K15" s="645" t="s">
        <v>135</v>
      </c>
      <c r="L15" s="646">
        <v>42661</v>
      </c>
      <c r="M15" s="645" t="s">
        <v>71</v>
      </c>
      <c r="N15" s="645" t="s">
        <v>801</v>
      </c>
    </row>
    <row r="16" spans="1:15" x14ac:dyDescent="0.2">
      <c r="A16" s="645" t="s">
        <v>393</v>
      </c>
      <c r="B16" s="645" t="s">
        <v>365</v>
      </c>
      <c r="C16" s="645" t="s">
        <v>391</v>
      </c>
      <c r="D16" s="645" t="s">
        <v>572</v>
      </c>
      <c r="E16" s="645" t="s">
        <v>573</v>
      </c>
      <c r="F16" s="645" t="s">
        <v>574</v>
      </c>
      <c r="G16" s="645" t="s">
        <v>836</v>
      </c>
      <c r="H16" s="646">
        <v>40780</v>
      </c>
      <c r="I16" s="647">
        <v>518.4</v>
      </c>
      <c r="J16" s="645" t="s">
        <v>801</v>
      </c>
      <c r="K16" s="645" t="s">
        <v>135</v>
      </c>
      <c r="L16" s="646">
        <v>42661</v>
      </c>
      <c r="M16" s="645" t="s">
        <v>71</v>
      </c>
      <c r="N16" s="645" t="s">
        <v>801</v>
      </c>
    </row>
    <row r="17" spans="1:14" x14ac:dyDescent="0.2">
      <c r="A17" s="645" t="s">
        <v>393</v>
      </c>
      <c r="B17" s="645" t="s">
        <v>365</v>
      </c>
      <c r="C17" s="645" t="s">
        <v>391</v>
      </c>
      <c r="D17" s="645" t="s">
        <v>572</v>
      </c>
      <c r="E17" s="645" t="s">
        <v>573</v>
      </c>
      <c r="F17" s="645" t="s">
        <v>574</v>
      </c>
      <c r="G17" s="645" t="s">
        <v>837</v>
      </c>
      <c r="H17" s="646">
        <v>40680</v>
      </c>
      <c r="I17" s="647">
        <v>172.8</v>
      </c>
      <c r="J17" s="645" t="s">
        <v>801</v>
      </c>
      <c r="K17" s="645" t="s">
        <v>135</v>
      </c>
      <c r="L17" s="646">
        <v>42661</v>
      </c>
      <c r="M17" s="645" t="s">
        <v>71</v>
      </c>
      <c r="N17" s="645" t="s">
        <v>801</v>
      </c>
    </row>
    <row r="18" spans="1:14" x14ac:dyDescent="0.2">
      <c r="A18" s="645" t="s">
        <v>393</v>
      </c>
      <c r="B18" s="645" t="s">
        <v>365</v>
      </c>
      <c r="C18" s="645" t="s">
        <v>391</v>
      </c>
      <c r="D18" s="645" t="s">
        <v>572</v>
      </c>
      <c r="E18" s="645" t="s">
        <v>573</v>
      </c>
      <c r="F18" s="645" t="s">
        <v>574</v>
      </c>
      <c r="G18" s="645" t="s">
        <v>838</v>
      </c>
      <c r="H18" s="646">
        <v>40645</v>
      </c>
      <c r="I18" s="647">
        <v>554.69000000000005</v>
      </c>
      <c r="J18" s="645" t="s">
        <v>801</v>
      </c>
      <c r="K18" s="645" t="s">
        <v>295</v>
      </c>
      <c r="L18" s="646">
        <v>42661</v>
      </c>
      <c r="M18" s="645" t="s">
        <v>71</v>
      </c>
      <c r="N18" s="645" t="s">
        <v>801</v>
      </c>
    </row>
    <row r="19" spans="1:14" x14ac:dyDescent="0.2">
      <c r="A19" s="645" t="s">
        <v>393</v>
      </c>
      <c r="B19" s="645" t="s">
        <v>365</v>
      </c>
      <c r="C19" s="645" t="s">
        <v>391</v>
      </c>
      <c r="D19" s="645" t="s">
        <v>572</v>
      </c>
      <c r="E19" s="645" t="s">
        <v>573</v>
      </c>
      <c r="F19" s="645" t="s">
        <v>574</v>
      </c>
      <c r="G19" s="645" t="s">
        <v>839</v>
      </c>
      <c r="H19" s="646">
        <v>40585</v>
      </c>
      <c r="I19" s="647">
        <v>172.8</v>
      </c>
      <c r="J19" s="645" t="s">
        <v>801</v>
      </c>
      <c r="K19" s="645" t="s">
        <v>1139</v>
      </c>
      <c r="L19" s="646">
        <v>42661</v>
      </c>
      <c r="M19" s="645" t="s">
        <v>71</v>
      </c>
      <c r="N19" s="645" t="s">
        <v>801</v>
      </c>
    </row>
    <row r="20" spans="1:14" x14ac:dyDescent="0.2">
      <c r="A20" s="645" t="s">
        <v>390</v>
      </c>
      <c r="B20" s="645" t="s">
        <v>395</v>
      </c>
      <c r="C20" s="645" t="s">
        <v>391</v>
      </c>
      <c r="D20" s="645" t="s">
        <v>618</v>
      </c>
      <c r="E20" s="645" t="s">
        <v>619</v>
      </c>
      <c r="F20" s="645" t="s">
        <v>801</v>
      </c>
      <c r="G20" s="645" t="s">
        <v>763</v>
      </c>
      <c r="H20" s="646">
        <v>42619</v>
      </c>
      <c r="I20" s="647">
        <v>108.6</v>
      </c>
      <c r="J20" s="645" t="s">
        <v>801</v>
      </c>
      <c r="K20" s="645" t="s">
        <v>764</v>
      </c>
      <c r="L20" s="646">
        <v>42671</v>
      </c>
      <c r="M20" s="645" t="s">
        <v>71</v>
      </c>
      <c r="N20" s="645" t="s">
        <v>801</v>
      </c>
    </row>
    <row r="21" spans="1:14" x14ac:dyDescent="0.2">
      <c r="A21" s="645" t="s">
        <v>390</v>
      </c>
      <c r="B21" s="645" t="s">
        <v>395</v>
      </c>
      <c r="C21" s="645" t="s">
        <v>391</v>
      </c>
      <c r="D21" s="645" t="s">
        <v>147</v>
      </c>
      <c r="E21" s="645" t="s">
        <v>148</v>
      </c>
      <c r="F21" s="645" t="s">
        <v>801</v>
      </c>
      <c r="G21" s="645" t="s">
        <v>845</v>
      </c>
      <c r="H21" s="646">
        <v>42633</v>
      </c>
      <c r="I21" s="647">
        <v>2445.1799999999998</v>
      </c>
      <c r="J21" s="645" t="s">
        <v>801</v>
      </c>
      <c r="K21" s="645" t="s">
        <v>809</v>
      </c>
      <c r="L21" s="646">
        <v>42654</v>
      </c>
      <c r="M21" s="645" t="s">
        <v>71</v>
      </c>
      <c r="N21" s="645" t="s">
        <v>801</v>
      </c>
    </row>
    <row r="22" spans="1:14" x14ac:dyDescent="0.2">
      <c r="A22" s="645" t="s">
        <v>390</v>
      </c>
      <c r="B22" s="645" t="s">
        <v>395</v>
      </c>
      <c r="C22" s="645" t="s">
        <v>391</v>
      </c>
      <c r="D22" s="645" t="s">
        <v>560</v>
      </c>
      <c r="E22" s="645" t="s">
        <v>561</v>
      </c>
      <c r="F22" s="645" t="s">
        <v>562</v>
      </c>
      <c r="G22" s="645" t="s">
        <v>846</v>
      </c>
      <c r="H22" s="646">
        <v>42643</v>
      </c>
      <c r="I22" s="647">
        <v>31.8</v>
      </c>
      <c r="J22" s="645" t="s">
        <v>801</v>
      </c>
      <c r="K22" s="645" t="s">
        <v>107</v>
      </c>
      <c r="L22" s="646">
        <v>42654</v>
      </c>
      <c r="M22" s="645" t="s">
        <v>71</v>
      </c>
      <c r="N22" s="645" t="s">
        <v>801</v>
      </c>
    </row>
    <row r="23" spans="1:14" x14ac:dyDescent="0.2">
      <c r="A23" s="645" t="s">
        <v>390</v>
      </c>
      <c r="B23" s="645" t="s">
        <v>395</v>
      </c>
      <c r="C23" s="645" t="s">
        <v>391</v>
      </c>
      <c r="D23" s="645" t="s">
        <v>847</v>
      </c>
      <c r="E23" s="645" t="s">
        <v>848</v>
      </c>
      <c r="F23" s="645" t="s">
        <v>849</v>
      </c>
      <c r="G23" s="645" t="s">
        <v>850</v>
      </c>
      <c r="H23" s="646">
        <v>42635</v>
      </c>
      <c r="I23" s="647">
        <v>135</v>
      </c>
      <c r="J23" s="645" t="s">
        <v>801</v>
      </c>
      <c r="K23" s="645" t="s">
        <v>91</v>
      </c>
      <c r="L23" s="646">
        <v>42653</v>
      </c>
      <c r="M23" s="645" t="s">
        <v>71</v>
      </c>
      <c r="N23" s="645" t="s">
        <v>801</v>
      </c>
    </row>
    <row r="24" spans="1:14" x14ac:dyDescent="0.2">
      <c r="A24" s="645" t="s">
        <v>390</v>
      </c>
      <c r="B24" s="645" t="s">
        <v>395</v>
      </c>
      <c r="C24" s="645" t="s">
        <v>391</v>
      </c>
      <c r="D24" s="645" t="s">
        <v>92</v>
      </c>
      <c r="E24" s="645" t="s">
        <v>93</v>
      </c>
      <c r="F24" s="645" t="s">
        <v>94</v>
      </c>
      <c r="G24" s="645" t="s">
        <v>851</v>
      </c>
      <c r="H24" s="646">
        <v>42628</v>
      </c>
      <c r="I24" s="647">
        <v>551.38</v>
      </c>
      <c r="J24" s="645" t="s">
        <v>801</v>
      </c>
      <c r="K24" s="645" t="s">
        <v>647</v>
      </c>
      <c r="L24" s="646">
        <v>42660</v>
      </c>
      <c r="M24" s="645" t="s">
        <v>71</v>
      </c>
      <c r="N24" s="645" t="s">
        <v>801</v>
      </c>
    </row>
    <row r="25" spans="1:14" x14ac:dyDescent="0.2">
      <c r="A25" s="645" t="s">
        <v>390</v>
      </c>
      <c r="B25" s="645" t="s">
        <v>395</v>
      </c>
      <c r="C25" s="645" t="s">
        <v>391</v>
      </c>
      <c r="D25" s="645" t="s">
        <v>852</v>
      </c>
      <c r="E25" s="645" t="s">
        <v>853</v>
      </c>
      <c r="F25" s="645" t="s">
        <v>854</v>
      </c>
      <c r="G25" s="645" t="s">
        <v>855</v>
      </c>
      <c r="H25" s="646">
        <v>42650</v>
      </c>
      <c r="I25" s="647">
        <v>736.12</v>
      </c>
      <c r="J25" s="645" t="s">
        <v>801</v>
      </c>
      <c r="K25" s="645" t="s">
        <v>590</v>
      </c>
      <c r="L25" s="646">
        <v>42654</v>
      </c>
      <c r="M25" s="645" t="s">
        <v>71</v>
      </c>
      <c r="N25" s="645" t="s">
        <v>801</v>
      </c>
    </row>
    <row r="26" spans="1:14" x14ac:dyDescent="0.2">
      <c r="A26" s="645" t="s">
        <v>390</v>
      </c>
      <c r="B26" s="645" t="s">
        <v>395</v>
      </c>
      <c r="C26" s="645" t="s">
        <v>391</v>
      </c>
      <c r="D26" s="645" t="s">
        <v>81</v>
      </c>
      <c r="E26" s="645" t="s">
        <v>82</v>
      </c>
      <c r="F26" s="645" t="s">
        <v>83</v>
      </c>
      <c r="G26" s="645" t="s">
        <v>856</v>
      </c>
      <c r="H26" s="646">
        <v>42658</v>
      </c>
      <c r="I26" s="647">
        <v>3026.95</v>
      </c>
      <c r="J26" s="645" t="s">
        <v>801</v>
      </c>
      <c r="K26" s="645" t="s">
        <v>262</v>
      </c>
      <c r="L26" s="646">
        <v>42661</v>
      </c>
      <c r="M26" s="645" t="s">
        <v>71</v>
      </c>
      <c r="N26" s="645" t="s">
        <v>801</v>
      </c>
    </row>
    <row r="27" spans="1:14" x14ac:dyDescent="0.2">
      <c r="A27" s="645" t="s">
        <v>390</v>
      </c>
      <c r="B27" s="645" t="s">
        <v>395</v>
      </c>
      <c r="C27" s="645" t="s">
        <v>391</v>
      </c>
      <c r="D27" s="645" t="s">
        <v>81</v>
      </c>
      <c r="E27" s="645" t="s">
        <v>82</v>
      </c>
      <c r="F27" s="645" t="s">
        <v>83</v>
      </c>
      <c r="G27" s="645" t="s">
        <v>857</v>
      </c>
      <c r="H27" s="646">
        <v>42658</v>
      </c>
      <c r="I27" s="647">
        <v>287.08999999999997</v>
      </c>
      <c r="J27" s="645" t="s">
        <v>801</v>
      </c>
      <c r="K27" s="645" t="s">
        <v>140</v>
      </c>
      <c r="L27" s="646">
        <v>42661</v>
      </c>
      <c r="M27" s="645" t="s">
        <v>71</v>
      </c>
      <c r="N27" s="645" t="s">
        <v>801</v>
      </c>
    </row>
    <row r="28" spans="1:14" x14ac:dyDescent="0.2">
      <c r="A28" s="645" t="s">
        <v>390</v>
      </c>
      <c r="B28" s="645" t="s">
        <v>395</v>
      </c>
      <c r="C28" s="645" t="s">
        <v>391</v>
      </c>
      <c r="D28" s="645" t="s">
        <v>81</v>
      </c>
      <c r="E28" s="645" t="s">
        <v>82</v>
      </c>
      <c r="F28" s="645" t="s">
        <v>83</v>
      </c>
      <c r="G28" s="645" t="s">
        <v>858</v>
      </c>
      <c r="H28" s="646">
        <v>42658</v>
      </c>
      <c r="I28" s="647">
        <v>338.04</v>
      </c>
      <c r="J28" s="645" t="s">
        <v>801</v>
      </c>
      <c r="K28" s="645" t="s">
        <v>140</v>
      </c>
      <c r="L28" s="646">
        <v>42661</v>
      </c>
      <c r="M28" s="645" t="s">
        <v>71</v>
      </c>
      <c r="N28" s="645" t="s">
        <v>801</v>
      </c>
    </row>
    <row r="29" spans="1:14" x14ac:dyDescent="0.2">
      <c r="A29" s="645" t="s">
        <v>390</v>
      </c>
      <c r="B29" s="645" t="s">
        <v>395</v>
      </c>
      <c r="C29" s="645" t="s">
        <v>391</v>
      </c>
      <c r="D29" s="645" t="s">
        <v>81</v>
      </c>
      <c r="E29" s="645" t="s">
        <v>82</v>
      </c>
      <c r="F29" s="645" t="s">
        <v>83</v>
      </c>
      <c r="G29" s="645" t="s">
        <v>859</v>
      </c>
      <c r="H29" s="646">
        <v>42658</v>
      </c>
      <c r="I29" s="647">
        <v>264.17</v>
      </c>
      <c r="J29" s="645" t="s">
        <v>801</v>
      </c>
      <c r="K29" s="645" t="s">
        <v>140</v>
      </c>
      <c r="L29" s="646">
        <v>42661</v>
      </c>
      <c r="M29" s="645" t="s">
        <v>71</v>
      </c>
      <c r="N29" s="645" t="s">
        <v>801</v>
      </c>
    </row>
    <row r="30" spans="1:14" x14ac:dyDescent="0.2">
      <c r="A30" s="645" t="s">
        <v>390</v>
      </c>
      <c r="B30" s="645" t="s">
        <v>395</v>
      </c>
      <c r="C30" s="645" t="s">
        <v>391</v>
      </c>
      <c r="D30" s="645" t="s">
        <v>81</v>
      </c>
      <c r="E30" s="645" t="s">
        <v>82</v>
      </c>
      <c r="F30" s="645" t="s">
        <v>83</v>
      </c>
      <c r="G30" s="645" t="s">
        <v>860</v>
      </c>
      <c r="H30" s="646">
        <v>42658</v>
      </c>
      <c r="I30" s="647">
        <v>263.54000000000002</v>
      </c>
      <c r="J30" s="645" t="s">
        <v>801</v>
      </c>
      <c r="K30" s="645" t="s">
        <v>140</v>
      </c>
      <c r="L30" s="646">
        <v>42661</v>
      </c>
      <c r="M30" s="645" t="s">
        <v>71</v>
      </c>
      <c r="N30" s="645" t="s">
        <v>801</v>
      </c>
    </row>
    <row r="31" spans="1:14" x14ac:dyDescent="0.2">
      <c r="A31" s="645" t="s">
        <v>390</v>
      </c>
      <c r="B31" s="645" t="s">
        <v>395</v>
      </c>
      <c r="C31" s="645" t="s">
        <v>391</v>
      </c>
      <c r="D31" s="645" t="s">
        <v>729</v>
      </c>
      <c r="E31" s="645" t="s">
        <v>730</v>
      </c>
      <c r="F31" s="645" t="s">
        <v>731</v>
      </c>
      <c r="G31" s="645" t="s">
        <v>861</v>
      </c>
      <c r="H31" s="646">
        <v>42639</v>
      </c>
      <c r="I31" s="647">
        <v>218.78</v>
      </c>
      <c r="J31" s="645" t="s">
        <v>801</v>
      </c>
      <c r="K31" s="645" t="s">
        <v>862</v>
      </c>
      <c r="L31" s="646">
        <v>42647</v>
      </c>
      <c r="M31" s="645" t="s">
        <v>71</v>
      </c>
      <c r="N31" s="645" t="s">
        <v>801</v>
      </c>
    </row>
    <row r="32" spans="1:14" x14ac:dyDescent="0.2">
      <c r="A32" s="645" t="s">
        <v>390</v>
      </c>
      <c r="B32" s="645" t="s">
        <v>395</v>
      </c>
      <c r="C32" s="645" t="s">
        <v>391</v>
      </c>
      <c r="D32" s="645" t="s">
        <v>263</v>
      </c>
      <c r="E32" s="645" t="s">
        <v>264</v>
      </c>
      <c r="F32" s="645" t="s">
        <v>265</v>
      </c>
      <c r="G32" s="645" t="s">
        <v>865</v>
      </c>
      <c r="H32" s="646">
        <v>42657</v>
      </c>
      <c r="I32" s="647">
        <v>61.11</v>
      </c>
      <c r="J32" s="645" t="s">
        <v>801</v>
      </c>
      <c r="K32" s="645" t="s">
        <v>271</v>
      </c>
      <c r="L32" s="646">
        <v>42661</v>
      </c>
      <c r="M32" s="645" t="s">
        <v>71</v>
      </c>
      <c r="N32" s="645" t="s">
        <v>801</v>
      </c>
    </row>
    <row r="33" spans="1:14" x14ac:dyDescent="0.2">
      <c r="A33" s="645" t="s">
        <v>390</v>
      </c>
      <c r="B33" s="645" t="s">
        <v>395</v>
      </c>
      <c r="C33" s="645" t="s">
        <v>391</v>
      </c>
      <c r="D33" s="645" t="s">
        <v>119</v>
      </c>
      <c r="E33" s="645" t="s">
        <v>120</v>
      </c>
      <c r="F33" s="645" t="s">
        <v>121</v>
      </c>
      <c r="G33" s="645" t="s">
        <v>866</v>
      </c>
      <c r="H33" s="646">
        <v>42643</v>
      </c>
      <c r="I33" s="647">
        <v>13.07</v>
      </c>
      <c r="J33" s="645" t="s">
        <v>793</v>
      </c>
      <c r="K33" s="645" t="s">
        <v>115</v>
      </c>
      <c r="L33" s="646">
        <v>42647</v>
      </c>
      <c r="M33" s="645" t="s">
        <v>71</v>
      </c>
      <c r="N33" s="645" t="s">
        <v>4079</v>
      </c>
    </row>
    <row r="34" spans="1:14" x14ac:dyDescent="0.2">
      <c r="A34" s="645" t="s">
        <v>390</v>
      </c>
      <c r="B34" s="645" t="s">
        <v>395</v>
      </c>
      <c r="C34" s="645" t="s">
        <v>391</v>
      </c>
      <c r="D34" s="645" t="s">
        <v>509</v>
      </c>
      <c r="E34" s="645" t="s">
        <v>510</v>
      </c>
      <c r="F34" s="645" t="s">
        <v>511</v>
      </c>
      <c r="G34" s="645" t="s">
        <v>868</v>
      </c>
      <c r="H34" s="646">
        <v>42657</v>
      </c>
      <c r="I34" s="647">
        <v>203.96</v>
      </c>
      <c r="J34" s="645" t="s">
        <v>867</v>
      </c>
      <c r="K34" s="645" t="s">
        <v>224</v>
      </c>
      <c r="L34" s="646">
        <v>42657</v>
      </c>
      <c r="M34" s="645" t="s">
        <v>71</v>
      </c>
      <c r="N34" s="645" t="s">
        <v>4080</v>
      </c>
    </row>
    <row r="35" spans="1:14" x14ac:dyDescent="0.2">
      <c r="A35" s="645" t="s">
        <v>390</v>
      </c>
      <c r="B35" s="645" t="s">
        <v>395</v>
      </c>
      <c r="C35" s="645" t="s">
        <v>391</v>
      </c>
      <c r="D35" s="645" t="s">
        <v>181</v>
      </c>
      <c r="E35" s="645" t="s">
        <v>182</v>
      </c>
      <c r="F35" s="645" t="s">
        <v>183</v>
      </c>
      <c r="G35" s="645" t="s">
        <v>869</v>
      </c>
      <c r="H35" s="646">
        <v>42657</v>
      </c>
      <c r="I35" s="647">
        <v>7.7</v>
      </c>
      <c r="J35" s="645" t="s">
        <v>801</v>
      </c>
      <c r="K35" s="645" t="s">
        <v>798</v>
      </c>
      <c r="L35" s="646">
        <v>42662</v>
      </c>
      <c r="M35" s="645" t="s">
        <v>71</v>
      </c>
      <c r="N35" s="645" t="s">
        <v>801</v>
      </c>
    </row>
    <row r="36" spans="1:14" x14ac:dyDescent="0.2">
      <c r="A36" s="645" t="s">
        <v>390</v>
      </c>
      <c r="B36" s="645" t="s">
        <v>395</v>
      </c>
      <c r="C36" s="645" t="s">
        <v>391</v>
      </c>
      <c r="D36" s="645" t="s">
        <v>177</v>
      </c>
      <c r="E36" s="645" t="s">
        <v>178</v>
      </c>
      <c r="F36" s="645" t="s">
        <v>179</v>
      </c>
      <c r="G36" s="645" t="s">
        <v>870</v>
      </c>
      <c r="H36" s="646">
        <v>42657</v>
      </c>
      <c r="I36" s="647">
        <v>29.66</v>
      </c>
      <c r="J36" s="645" t="s">
        <v>801</v>
      </c>
      <c r="K36" s="645" t="s">
        <v>379</v>
      </c>
      <c r="L36" s="646">
        <v>42669</v>
      </c>
      <c r="M36" s="645" t="s">
        <v>71</v>
      </c>
      <c r="N36" s="645" t="s">
        <v>801</v>
      </c>
    </row>
    <row r="37" spans="1:14" x14ac:dyDescent="0.2">
      <c r="A37" s="645" t="s">
        <v>390</v>
      </c>
      <c r="B37" s="645" t="s">
        <v>395</v>
      </c>
      <c r="C37" s="645" t="s">
        <v>391</v>
      </c>
      <c r="D37" s="645" t="s">
        <v>177</v>
      </c>
      <c r="E37" s="645" t="s">
        <v>178</v>
      </c>
      <c r="F37" s="645" t="s">
        <v>179</v>
      </c>
      <c r="G37" s="645" t="s">
        <v>872</v>
      </c>
      <c r="H37" s="646">
        <v>42648</v>
      </c>
      <c r="I37" s="647">
        <v>5.15</v>
      </c>
      <c r="J37" s="645" t="s">
        <v>801</v>
      </c>
      <c r="K37" s="645" t="s">
        <v>811</v>
      </c>
      <c r="L37" s="646">
        <v>42669</v>
      </c>
      <c r="M37" s="645" t="s">
        <v>71</v>
      </c>
      <c r="N37" s="645" t="s">
        <v>801</v>
      </c>
    </row>
    <row r="38" spans="1:14" x14ac:dyDescent="0.2">
      <c r="A38" s="645" t="s">
        <v>390</v>
      </c>
      <c r="B38" s="645" t="s">
        <v>395</v>
      </c>
      <c r="C38" s="645" t="s">
        <v>391</v>
      </c>
      <c r="D38" s="645" t="s">
        <v>187</v>
      </c>
      <c r="E38" s="645" t="s">
        <v>808</v>
      </c>
      <c r="F38" s="645" t="s">
        <v>188</v>
      </c>
      <c r="G38" s="645" t="s">
        <v>874</v>
      </c>
      <c r="H38" s="646">
        <v>42654</v>
      </c>
      <c r="I38" s="647">
        <v>27.9</v>
      </c>
      <c r="J38" s="645" t="s">
        <v>873</v>
      </c>
      <c r="K38" s="645" t="s">
        <v>1051</v>
      </c>
      <c r="L38" s="646">
        <v>42662</v>
      </c>
      <c r="M38" s="645" t="s">
        <v>71</v>
      </c>
      <c r="N38" s="645" t="s">
        <v>801</v>
      </c>
    </row>
    <row r="39" spans="1:14" x14ac:dyDescent="0.2">
      <c r="A39" s="645" t="s">
        <v>390</v>
      </c>
      <c r="B39" s="645" t="s">
        <v>395</v>
      </c>
      <c r="C39" s="645" t="s">
        <v>391</v>
      </c>
      <c r="D39" s="645" t="s">
        <v>297</v>
      </c>
      <c r="E39" s="645" t="s">
        <v>298</v>
      </c>
      <c r="F39" s="645" t="s">
        <v>299</v>
      </c>
      <c r="G39" s="645" t="s">
        <v>878</v>
      </c>
      <c r="H39" s="646">
        <v>42632</v>
      </c>
      <c r="I39" s="647">
        <v>43</v>
      </c>
      <c r="J39" s="645" t="s">
        <v>801</v>
      </c>
      <c r="K39" s="645" t="s">
        <v>258</v>
      </c>
      <c r="L39" s="646">
        <v>42653</v>
      </c>
      <c r="M39" s="645" t="s">
        <v>71</v>
      </c>
      <c r="N39" s="645" t="s">
        <v>801</v>
      </c>
    </row>
    <row r="40" spans="1:14" x14ac:dyDescent="0.2">
      <c r="A40" s="645" t="s">
        <v>390</v>
      </c>
      <c r="B40" s="645" t="s">
        <v>395</v>
      </c>
      <c r="C40" s="645" t="s">
        <v>391</v>
      </c>
      <c r="D40" s="645" t="s">
        <v>297</v>
      </c>
      <c r="E40" s="645" t="s">
        <v>298</v>
      </c>
      <c r="F40" s="645" t="s">
        <v>299</v>
      </c>
      <c r="G40" s="645" t="s">
        <v>879</v>
      </c>
      <c r="H40" s="646">
        <v>42632</v>
      </c>
      <c r="I40" s="647">
        <v>43</v>
      </c>
      <c r="J40" s="645" t="s">
        <v>801</v>
      </c>
      <c r="K40" s="645" t="s">
        <v>258</v>
      </c>
      <c r="L40" s="646">
        <v>42653</v>
      </c>
      <c r="M40" s="645" t="s">
        <v>71</v>
      </c>
      <c r="N40" s="645" t="s">
        <v>801</v>
      </c>
    </row>
    <row r="41" spans="1:14" x14ac:dyDescent="0.2">
      <c r="H41" s="646"/>
      <c r="I41" s="647">
        <f>SUM(I2:I40)</f>
        <v>26356.12</v>
      </c>
      <c r="J41" s="647"/>
      <c r="K41" s="647"/>
      <c r="N41" s="646"/>
    </row>
    <row r="42" spans="1:14" x14ac:dyDescent="0.2">
      <c r="H42" s="646"/>
      <c r="I42" s="647"/>
      <c r="J42" s="647"/>
      <c r="K42" s="647"/>
      <c r="N42" s="646"/>
    </row>
    <row r="43" spans="1:14" x14ac:dyDescent="0.2">
      <c r="H43" s="646"/>
      <c r="I43" s="647"/>
      <c r="J43" s="647"/>
      <c r="K43" s="647"/>
      <c r="N43" s="646"/>
    </row>
    <row r="44" spans="1:14" x14ac:dyDescent="0.2">
      <c r="H44" s="646"/>
      <c r="I44" s="647"/>
      <c r="J44" s="647"/>
      <c r="K44" s="647"/>
      <c r="N44" s="646"/>
    </row>
    <row r="45" spans="1:14" x14ac:dyDescent="0.2">
      <c r="H45" s="646"/>
      <c r="I45" s="647"/>
      <c r="J45" s="647"/>
      <c r="K45" s="647"/>
      <c r="N45" s="646"/>
    </row>
    <row r="46" spans="1:14" x14ac:dyDescent="0.2">
      <c r="H46" s="646"/>
      <c r="I46" s="647"/>
      <c r="J46" s="647"/>
      <c r="K46" s="647"/>
      <c r="N46" s="646"/>
    </row>
    <row r="47" spans="1:14" x14ac:dyDescent="0.2">
      <c r="H47" s="646"/>
      <c r="I47" s="647"/>
      <c r="J47" s="647"/>
      <c r="K47" s="647"/>
      <c r="N47" s="646"/>
    </row>
    <row r="48" spans="1:14" x14ac:dyDescent="0.2">
      <c r="H48" s="646"/>
      <c r="I48" s="647"/>
      <c r="J48" s="647"/>
      <c r="K48" s="647"/>
      <c r="N48" s="646"/>
    </row>
    <row r="49" spans="8:14" x14ac:dyDescent="0.2">
      <c r="H49" s="646"/>
      <c r="I49" s="647"/>
      <c r="J49" s="647"/>
      <c r="K49" s="647"/>
      <c r="N49" s="646"/>
    </row>
    <row r="50" spans="8:14" x14ac:dyDescent="0.2">
      <c r="H50" s="646"/>
      <c r="I50" s="647"/>
      <c r="J50" s="647"/>
      <c r="K50" s="647"/>
      <c r="N50" s="646"/>
    </row>
    <row r="51" spans="8:14" x14ac:dyDescent="0.2">
      <c r="H51" s="646"/>
      <c r="I51" s="647"/>
      <c r="J51" s="647"/>
      <c r="K51" s="647"/>
      <c r="N51" s="646"/>
    </row>
    <row r="52" spans="8:14" x14ac:dyDescent="0.2">
      <c r="H52" s="646"/>
      <c r="I52" s="647"/>
      <c r="J52" s="647"/>
      <c r="K52" s="647"/>
      <c r="N52" s="646"/>
    </row>
    <row r="53" spans="8:14" x14ac:dyDescent="0.2">
      <c r="H53" s="646"/>
      <c r="I53" s="647"/>
      <c r="J53" s="647"/>
      <c r="K53" s="647"/>
      <c r="N53" s="646"/>
    </row>
    <row r="54" spans="8:14" x14ac:dyDescent="0.2">
      <c r="H54" s="646"/>
      <c r="I54" s="647"/>
      <c r="J54" s="647"/>
      <c r="K54" s="647"/>
      <c r="N54" s="646"/>
    </row>
    <row r="55" spans="8:14" x14ac:dyDescent="0.2">
      <c r="H55" s="646"/>
      <c r="I55" s="647"/>
      <c r="J55" s="647"/>
      <c r="K55" s="647"/>
      <c r="N55" s="646"/>
    </row>
    <row r="56" spans="8:14" x14ac:dyDescent="0.2">
      <c r="H56" s="646"/>
      <c r="I56" s="647"/>
      <c r="J56" s="647"/>
      <c r="K56" s="647"/>
      <c r="N56" s="646"/>
    </row>
    <row r="57" spans="8:14" x14ac:dyDescent="0.2">
      <c r="H57" s="646"/>
      <c r="I57" s="647"/>
      <c r="J57" s="647"/>
      <c r="K57" s="647"/>
      <c r="N57" s="646"/>
    </row>
    <row r="58" spans="8:14" x14ac:dyDescent="0.2">
      <c r="H58" s="646"/>
      <c r="I58" s="647"/>
      <c r="J58" s="647"/>
      <c r="K58" s="647"/>
      <c r="N58" s="646"/>
    </row>
    <row r="59" spans="8:14" x14ac:dyDescent="0.2">
      <c r="H59" s="646"/>
      <c r="I59" s="647"/>
      <c r="J59" s="647"/>
      <c r="K59" s="647"/>
      <c r="N59" s="646"/>
    </row>
    <row r="60" spans="8:14" x14ac:dyDescent="0.2">
      <c r="H60" s="646"/>
      <c r="I60" s="647"/>
      <c r="J60" s="647"/>
      <c r="K60" s="647"/>
      <c r="N60" s="646"/>
    </row>
    <row r="61" spans="8:14" x14ac:dyDescent="0.2">
      <c r="H61" s="646"/>
      <c r="I61" s="647"/>
      <c r="J61" s="647"/>
      <c r="K61" s="647"/>
      <c r="N61" s="646"/>
    </row>
    <row r="62" spans="8:14" x14ac:dyDescent="0.2">
      <c r="H62" s="646"/>
      <c r="I62" s="647"/>
      <c r="J62" s="647"/>
      <c r="K62" s="647"/>
      <c r="N62" s="646"/>
    </row>
    <row r="63" spans="8:14" x14ac:dyDescent="0.2">
      <c r="H63" s="646"/>
      <c r="I63" s="647"/>
      <c r="J63" s="647"/>
      <c r="K63" s="647"/>
      <c r="N63" s="646"/>
    </row>
    <row r="64" spans="8:14" x14ac:dyDescent="0.2">
      <c r="H64" s="646"/>
      <c r="I64" s="647"/>
      <c r="J64" s="647"/>
      <c r="K64" s="647"/>
      <c r="N64" s="646"/>
    </row>
    <row r="65" spans="8:14" x14ac:dyDescent="0.2">
      <c r="H65" s="646"/>
      <c r="I65" s="647"/>
      <c r="J65" s="647"/>
      <c r="K65" s="647"/>
      <c r="N65" s="646"/>
    </row>
    <row r="66" spans="8:14" x14ac:dyDescent="0.2">
      <c r="H66" s="646"/>
      <c r="I66" s="647"/>
      <c r="J66" s="647"/>
      <c r="K66" s="647"/>
      <c r="N66" s="646"/>
    </row>
    <row r="67" spans="8:14" x14ac:dyDescent="0.2">
      <c r="H67" s="646"/>
      <c r="I67" s="647"/>
      <c r="J67" s="647"/>
      <c r="K67" s="647"/>
      <c r="N67" s="646"/>
    </row>
    <row r="68" spans="8:14" x14ac:dyDescent="0.2">
      <c r="H68" s="646"/>
      <c r="I68" s="647"/>
      <c r="J68" s="647"/>
      <c r="K68" s="647"/>
      <c r="N68" s="646"/>
    </row>
    <row r="69" spans="8:14" x14ac:dyDescent="0.2">
      <c r="H69" s="646"/>
      <c r="I69" s="647"/>
      <c r="J69" s="647"/>
      <c r="K69" s="647"/>
      <c r="N69" s="646"/>
    </row>
    <row r="70" spans="8:14" x14ac:dyDescent="0.2">
      <c r="H70" s="646"/>
      <c r="I70" s="647"/>
      <c r="J70" s="647"/>
      <c r="K70" s="647"/>
      <c r="N70" s="646"/>
    </row>
    <row r="71" spans="8:14" x14ac:dyDescent="0.2">
      <c r="H71" s="646"/>
      <c r="I71" s="647"/>
      <c r="J71" s="647"/>
      <c r="K71" s="647"/>
      <c r="N71" s="646"/>
    </row>
    <row r="72" spans="8:14" x14ac:dyDescent="0.2">
      <c r="H72" s="646"/>
      <c r="I72" s="647"/>
      <c r="J72" s="647"/>
      <c r="K72" s="647"/>
      <c r="N72" s="646"/>
    </row>
    <row r="73" spans="8:14" x14ac:dyDescent="0.2">
      <c r="H73" s="646"/>
      <c r="I73" s="647"/>
      <c r="J73" s="647"/>
      <c r="K73" s="647"/>
      <c r="N73" s="646"/>
    </row>
    <row r="74" spans="8:14" x14ac:dyDescent="0.2">
      <c r="H74" s="646"/>
      <c r="I74" s="647"/>
      <c r="J74" s="647"/>
      <c r="K74" s="647"/>
      <c r="N74" s="646"/>
    </row>
    <row r="75" spans="8:14" x14ac:dyDescent="0.2">
      <c r="H75" s="646"/>
      <c r="I75" s="647"/>
      <c r="J75" s="647"/>
      <c r="K75" s="647"/>
      <c r="N75" s="646"/>
    </row>
    <row r="76" spans="8:14" x14ac:dyDescent="0.2">
      <c r="H76" s="646"/>
      <c r="I76" s="647"/>
      <c r="J76" s="647"/>
      <c r="K76" s="647"/>
      <c r="N76" s="646"/>
    </row>
    <row r="77" spans="8:14" x14ac:dyDescent="0.2">
      <c r="H77" s="646"/>
      <c r="I77" s="647"/>
      <c r="J77" s="647"/>
      <c r="K77" s="647"/>
      <c r="N77" s="646"/>
    </row>
    <row r="78" spans="8:14" x14ac:dyDescent="0.2">
      <c r="H78" s="646"/>
      <c r="I78" s="647"/>
      <c r="J78" s="647"/>
      <c r="K78" s="647"/>
      <c r="N78" s="646"/>
    </row>
    <row r="79" spans="8:14" x14ac:dyDescent="0.2">
      <c r="H79" s="646"/>
      <c r="I79" s="647"/>
      <c r="J79" s="647"/>
      <c r="K79" s="647"/>
      <c r="N79" s="646"/>
    </row>
    <row r="80" spans="8:14" x14ac:dyDescent="0.2">
      <c r="H80" s="646"/>
      <c r="I80" s="647"/>
      <c r="J80" s="647"/>
      <c r="K80" s="647"/>
      <c r="N80" s="646"/>
    </row>
    <row r="81" spans="8:14" x14ac:dyDescent="0.2">
      <c r="H81" s="646"/>
      <c r="I81" s="647"/>
      <c r="J81" s="647"/>
      <c r="K81" s="647"/>
      <c r="N81" s="646"/>
    </row>
    <row r="82" spans="8:14" x14ac:dyDescent="0.2">
      <c r="H82" s="646"/>
      <c r="I82" s="647"/>
      <c r="J82" s="647"/>
      <c r="K82" s="647"/>
      <c r="N82" s="646"/>
    </row>
    <row r="83" spans="8:14" x14ac:dyDescent="0.2">
      <c r="H83" s="646"/>
      <c r="I83" s="647"/>
      <c r="J83" s="647"/>
      <c r="K83" s="647"/>
      <c r="N83" s="646"/>
    </row>
    <row r="84" spans="8:14" x14ac:dyDescent="0.2">
      <c r="H84" s="646"/>
      <c r="I84" s="647"/>
      <c r="J84" s="647"/>
      <c r="K84" s="647"/>
      <c r="N84" s="646"/>
    </row>
    <row r="85" spans="8:14" x14ac:dyDescent="0.2">
      <c r="H85" s="646"/>
      <c r="I85" s="647"/>
      <c r="J85" s="647"/>
      <c r="K85" s="647"/>
      <c r="N85" s="646"/>
    </row>
    <row r="86" spans="8:14" x14ac:dyDescent="0.2">
      <c r="H86" s="646"/>
      <c r="I86" s="647"/>
      <c r="J86" s="647"/>
      <c r="K86" s="647"/>
      <c r="N86" s="646"/>
    </row>
    <row r="87" spans="8:14" x14ac:dyDescent="0.2">
      <c r="H87" s="646"/>
      <c r="I87" s="647"/>
      <c r="J87" s="647"/>
      <c r="K87" s="647"/>
      <c r="N87" s="646"/>
    </row>
    <row r="88" spans="8:14" x14ac:dyDescent="0.2">
      <c r="H88" s="646"/>
      <c r="I88" s="647"/>
      <c r="J88" s="647"/>
      <c r="K88" s="647"/>
      <c r="N88" s="646"/>
    </row>
    <row r="89" spans="8:14" x14ac:dyDescent="0.2">
      <c r="H89" s="646"/>
      <c r="I89" s="647"/>
      <c r="J89" s="647"/>
      <c r="K89" s="647"/>
      <c r="N89" s="646"/>
    </row>
    <row r="90" spans="8:14" x14ac:dyDescent="0.2">
      <c r="H90" s="646"/>
      <c r="I90" s="647"/>
      <c r="J90" s="647"/>
      <c r="K90" s="647"/>
      <c r="N90" s="646"/>
    </row>
    <row r="91" spans="8:14" x14ac:dyDescent="0.2">
      <c r="H91" s="646"/>
      <c r="I91" s="647"/>
      <c r="J91" s="647"/>
      <c r="K91" s="647"/>
      <c r="N91" s="646"/>
    </row>
    <row r="92" spans="8:14" x14ac:dyDescent="0.2">
      <c r="H92" s="646"/>
      <c r="I92" s="647"/>
      <c r="J92" s="647"/>
      <c r="K92" s="647"/>
      <c r="N92" s="646"/>
    </row>
    <row r="93" spans="8:14" x14ac:dyDescent="0.2">
      <c r="H93" s="646"/>
      <c r="I93" s="647"/>
      <c r="J93" s="647"/>
      <c r="K93" s="647"/>
      <c r="N93" s="646"/>
    </row>
    <row r="94" spans="8:14" x14ac:dyDescent="0.2">
      <c r="H94" s="646"/>
      <c r="I94" s="647"/>
      <c r="J94" s="647"/>
      <c r="K94" s="647"/>
      <c r="N94" s="646"/>
    </row>
    <row r="95" spans="8:14" x14ac:dyDescent="0.2">
      <c r="H95" s="646"/>
      <c r="I95" s="647"/>
      <c r="J95" s="647"/>
      <c r="K95" s="647"/>
      <c r="N95" s="646"/>
    </row>
    <row r="96" spans="8:14" x14ac:dyDescent="0.2">
      <c r="H96" s="646"/>
      <c r="I96" s="647"/>
      <c r="J96" s="647"/>
      <c r="K96" s="647"/>
      <c r="N96" s="646"/>
    </row>
    <row r="97" spans="8:14" x14ac:dyDescent="0.2">
      <c r="H97" s="646"/>
      <c r="I97" s="647"/>
      <c r="J97" s="647"/>
      <c r="K97" s="647"/>
      <c r="N97" s="646"/>
    </row>
    <row r="98" spans="8:14" x14ac:dyDescent="0.2">
      <c r="H98" s="646"/>
      <c r="I98" s="647"/>
      <c r="J98" s="647"/>
      <c r="K98" s="647"/>
      <c r="N98" s="646"/>
    </row>
    <row r="99" spans="8:14" x14ac:dyDescent="0.2">
      <c r="H99" s="646"/>
      <c r="I99" s="647"/>
      <c r="J99" s="647"/>
      <c r="K99" s="647"/>
      <c r="N99" s="646"/>
    </row>
    <row r="100" spans="8:14" x14ac:dyDescent="0.2">
      <c r="H100" s="646"/>
      <c r="I100" s="647"/>
      <c r="J100" s="647"/>
      <c r="K100" s="647"/>
      <c r="N100" s="646"/>
    </row>
    <row r="101" spans="8:14" x14ac:dyDescent="0.2">
      <c r="H101" s="646"/>
      <c r="I101" s="647"/>
      <c r="J101" s="647"/>
      <c r="K101" s="647"/>
      <c r="N101" s="646"/>
    </row>
    <row r="102" spans="8:14" x14ac:dyDescent="0.2">
      <c r="H102" s="646"/>
      <c r="I102" s="647"/>
      <c r="J102" s="647"/>
      <c r="K102" s="647"/>
      <c r="N102" s="646"/>
    </row>
    <row r="103" spans="8:14" x14ac:dyDescent="0.2">
      <c r="H103" s="646"/>
      <c r="I103" s="647"/>
      <c r="J103" s="647"/>
      <c r="K103" s="647"/>
      <c r="N103" s="646"/>
    </row>
    <row r="104" spans="8:14" x14ac:dyDescent="0.2">
      <c r="H104" s="646"/>
      <c r="I104" s="647"/>
      <c r="J104" s="647"/>
      <c r="K104" s="647"/>
      <c r="N104" s="646"/>
    </row>
    <row r="105" spans="8:14" x14ac:dyDescent="0.2">
      <c r="H105" s="646"/>
      <c r="I105" s="647"/>
      <c r="J105" s="647"/>
      <c r="K105" s="647"/>
      <c r="N105" s="646"/>
    </row>
    <row r="106" spans="8:14" x14ac:dyDescent="0.2">
      <c r="H106" s="646"/>
      <c r="I106" s="647"/>
      <c r="J106" s="647"/>
      <c r="K106" s="647"/>
      <c r="N106" s="646"/>
    </row>
    <row r="107" spans="8:14" x14ac:dyDescent="0.2">
      <c r="H107" s="646"/>
      <c r="I107" s="647"/>
      <c r="J107" s="647"/>
      <c r="K107" s="647"/>
      <c r="N107" s="646"/>
    </row>
    <row r="108" spans="8:14" x14ac:dyDescent="0.2">
      <c r="H108" s="646"/>
      <c r="I108" s="647"/>
      <c r="J108" s="647"/>
      <c r="K108" s="647"/>
      <c r="N108" s="646"/>
    </row>
    <row r="109" spans="8:14" x14ac:dyDescent="0.2">
      <c r="H109" s="646"/>
      <c r="I109" s="647"/>
      <c r="J109" s="647"/>
      <c r="K109" s="647"/>
      <c r="N109" s="646"/>
    </row>
    <row r="110" spans="8:14" x14ac:dyDescent="0.2">
      <c r="H110" s="646"/>
      <c r="I110" s="647"/>
      <c r="J110" s="647"/>
      <c r="K110" s="647"/>
      <c r="N110" s="646"/>
    </row>
    <row r="111" spans="8:14" x14ac:dyDescent="0.2">
      <c r="H111" s="646"/>
      <c r="I111" s="647"/>
      <c r="J111" s="647"/>
      <c r="K111" s="647"/>
      <c r="N111" s="646"/>
    </row>
    <row r="112" spans="8:14" x14ac:dyDescent="0.2">
      <c r="H112" s="646"/>
      <c r="I112" s="647"/>
      <c r="J112" s="647"/>
      <c r="K112" s="647"/>
      <c r="N112" s="646"/>
    </row>
    <row r="113" spans="8:14" x14ac:dyDescent="0.2">
      <c r="H113" s="646"/>
      <c r="I113" s="647"/>
      <c r="J113" s="647"/>
      <c r="K113" s="647"/>
      <c r="N113" s="646"/>
    </row>
    <row r="114" spans="8:14" x14ac:dyDescent="0.2">
      <c r="H114" s="646"/>
      <c r="I114" s="647"/>
      <c r="J114" s="647"/>
      <c r="K114" s="647"/>
      <c r="N114" s="646"/>
    </row>
    <row r="115" spans="8:14" x14ac:dyDescent="0.2">
      <c r="H115" s="646"/>
      <c r="I115" s="647"/>
      <c r="J115" s="647"/>
      <c r="K115" s="647"/>
      <c r="N115" s="646"/>
    </row>
    <row r="116" spans="8:14" x14ac:dyDescent="0.2">
      <c r="H116" s="646"/>
      <c r="I116" s="647"/>
      <c r="J116" s="647"/>
      <c r="K116" s="647"/>
      <c r="N116" s="646"/>
    </row>
    <row r="117" spans="8:14" x14ac:dyDescent="0.2">
      <c r="H117" s="646"/>
      <c r="I117" s="647"/>
      <c r="J117" s="647"/>
      <c r="K117" s="647"/>
      <c r="N117" s="646"/>
    </row>
    <row r="118" spans="8:14" x14ac:dyDescent="0.2">
      <c r="H118" s="646"/>
      <c r="I118" s="647"/>
      <c r="J118" s="647"/>
      <c r="K118" s="647"/>
      <c r="N118" s="646"/>
    </row>
    <row r="119" spans="8:14" x14ac:dyDescent="0.2">
      <c r="H119" s="646"/>
      <c r="I119" s="647"/>
      <c r="J119" s="647"/>
      <c r="K119" s="647"/>
      <c r="N119" s="646"/>
    </row>
    <row r="120" spans="8:14" x14ac:dyDescent="0.2">
      <c r="H120" s="646"/>
      <c r="I120" s="647"/>
      <c r="J120" s="647"/>
      <c r="K120" s="647"/>
      <c r="N120" s="646"/>
    </row>
    <row r="121" spans="8:14" x14ac:dyDescent="0.2">
      <c r="H121" s="646"/>
      <c r="I121" s="647"/>
      <c r="J121" s="647"/>
      <c r="K121" s="647"/>
      <c r="N121" s="646"/>
    </row>
    <row r="122" spans="8:14" x14ac:dyDescent="0.2">
      <c r="H122" s="646"/>
      <c r="I122" s="647"/>
      <c r="J122" s="647"/>
      <c r="K122" s="647"/>
      <c r="N122" s="646"/>
    </row>
    <row r="123" spans="8:14" x14ac:dyDescent="0.2">
      <c r="H123" s="646"/>
      <c r="I123" s="647"/>
      <c r="J123" s="647"/>
      <c r="K123" s="647"/>
      <c r="N123" s="646"/>
    </row>
    <row r="124" spans="8:14" x14ac:dyDescent="0.2">
      <c r="H124" s="646"/>
      <c r="I124" s="647"/>
      <c r="J124" s="647"/>
      <c r="K124" s="647"/>
      <c r="N124" s="646"/>
    </row>
    <row r="125" spans="8:14" x14ac:dyDescent="0.2">
      <c r="H125" s="646"/>
      <c r="I125" s="647"/>
      <c r="J125" s="647"/>
      <c r="K125" s="647"/>
      <c r="N125" s="646"/>
    </row>
    <row r="126" spans="8:14" x14ac:dyDescent="0.2">
      <c r="H126" s="646"/>
      <c r="I126" s="647"/>
      <c r="J126" s="647"/>
      <c r="K126" s="647"/>
      <c r="N126" s="646"/>
    </row>
    <row r="127" spans="8:14" x14ac:dyDescent="0.2">
      <c r="H127" s="646"/>
      <c r="I127" s="647"/>
      <c r="J127" s="647"/>
      <c r="K127" s="647"/>
      <c r="N127" s="646"/>
    </row>
    <row r="128" spans="8:14" x14ac:dyDescent="0.2">
      <c r="H128" s="646"/>
      <c r="I128" s="647"/>
      <c r="J128" s="647"/>
      <c r="K128" s="647"/>
      <c r="N128" s="646"/>
    </row>
    <row r="129" spans="8:14" x14ac:dyDescent="0.2">
      <c r="H129" s="646"/>
      <c r="I129" s="647"/>
      <c r="J129" s="647"/>
      <c r="K129" s="647"/>
      <c r="N129" s="646"/>
    </row>
    <row r="130" spans="8:14" x14ac:dyDescent="0.2">
      <c r="H130" s="646"/>
      <c r="I130" s="647"/>
      <c r="J130" s="647"/>
      <c r="K130" s="647"/>
      <c r="N130" s="646"/>
    </row>
    <row r="131" spans="8:14" x14ac:dyDescent="0.2">
      <c r="H131" s="646"/>
      <c r="I131" s="647"/>
      <c r="J131" s="647"/>
      <c r="K131" s="647"/>
      <c r="N131" s="646"/>
    </row>
    <row r="132" spans="8:14" x14ac:dyDescent="0.2">
      <c r="H132" s="646"/>
      <c r="I132" s="647"/>
      <c r="J132" s="647"/>
      <c r="K132" s="647"/>
      <c r="N132" s="646"/>
    </row>
    <row r="133" spans="8:14" x14ac:dyDescent="0.2">
      <c r="H133" s="646"/>
      <c r="I133" s="647"/>
      <c r="J133" s="647"/>
      <c r="K133" s="647"/>
      <c r="N133" s="646"/>
    </row>
    <row r="134" spans="8:14" x14ac:dyDescent="0.2">
      <c r="H134" s="646"/>
      <c r="I134" s="647"/>
      <c r="J134" s="647"/>
      <c r="K134" s="647"/>
      <c r="N134" s="646"/>
    </row>
    <row r="135" spans="8:14" x14ac:dyDescent="0.2">
      <c r="H135" s="646"/>
      <c r="I135" s="647"/>
      <c r="J135" s="647"/>
      <c r="K135" s="647"/>
      <c r="N135" s="646"/>
    </row>
    <row r="136" spans="8:14" x14ac:dyDescent="0.2">
      <c r="H136" s="646"/>
      <c r="I136" s="647"/>
      <c r="J136" s="647"/>
      <c r="K136" s="647"/>
      <c r="N136" s="646"/>
    </row>
    <row r="137" spans="8:14" x14ac:dyDescent="0.2">
      <c r="H137" s="646"/>
      <c r="I137" s="647"/>
      <c r="J137" s="647"/>
      <c r="K137" s="647"/>
      <c r="N137" s="646"/>
    </row>
    <row r="138" spans="8:14" x14ac:dyDescent="0.2">
      <c r="H138" s="646"/>
      <c r="I138" s="647"/>
      <c r="J138" s="647"/>
      <c r="K138" s="647"/>
      <c r="N138" s="646"/>
    </row>
    <row r="139" spans="8:14" x14ac:dyDescent="0.2">
      <c r="H139" s="646"/>
      <c r="I139" s="647"/>
      <c r="J139" s="647"/>
      <c r="K139" s="647"/>
      <c r="N139" s="646"/>
    </row>
    <row r="140" spans="8:14" x14ac:dyDescent="0.2">
      <c r="H140" s="646"/>
      <c r="I140" s="647"/>
      <c r="J140" s="647"/>
      <c r="K140" s="647"/>
      <c r="N140" s="646"/>
    </row>
    <row r="141" spans="8:14" x14ac:dyDescent="0.2">
      <c r="H141" s="646"/>
      <c r="I141" s="647"/>
      <c r="J141" s="647"/>
      <c r="K141" s="647"/>
      <c r="N141" s="646"/>
    </row>
    <row r="142" spans="8:14" x14ac:dyDescent="0.2">
      <c r="H142" s="646"/>
      <c r="I142" s="647"/>
      <c r="J142" s="647"/>
      <c r="K142" s="647"/>
      <c r="N142" s="646"/>
    </row>
    <row r="143" spans="8:14" x14ac:dyDescent="0.2">
      <c r="H143" s="646"/>
      <c r="I143" s="647"/>
      <c r="J143" s="647"/>
      <c r="K143" s="647"/>
      <c r="N143" s="646"/>
    </row>
    <row r="144" spans="8:14" x14ac:dyDescent="0.2">
      <c r="H144" s="646"/>
      <c r="I144" s="647"/>
      <c r="J144" s="647"/>
      <c r="K144" s="647"/>
      <c r="N144" s="646"/>
    </row>
    <row r="145" spans="8:14" x14ac:dyDescent="0.2">
      <c r="H145" s="646"/>
      <c r="I145" s="647"/>
      <c r="J145" s="647"/>
      <c r="K145" s="647"/>
      <c r="N145" s="646"/>
    </row>
    <row r="146" spans="8:14" x14ac:dyDescent="0.2">
      <c r="H146" s="646"/>
      <c r="I146" s="647"/>
      <c r="J146" s="647"/>
      <c r="K146" s="647"/>
      <c r="N146" s="646"/>
    </row>
    <row r="147" spans="8:14" x14ac:dyDescent="0.2">
      <c r="H147" s="646"/>
      <c r="I147" s="647"/>
      <c r="J147" s="647"/>
      <c r="K147" s="647"/>
      <c r="N147" s="646"/>
    </row>
    <row r="148" spans="8:14" x14ac:dyDescent="0.2">
      <c r="H148" s="646"/>
      <c r="I148" s="647"/>
      <c r="J148" s="647"/>
      <c r="K148" s="647"/>
      <c r="N148" s="646"/>
    </row>
    <row r="149" spans="8:14" x14ac:dyDescent="0.2">
      <c r="H149" s="646"/>
      <c r="I149" s="647"/>
      <c r="J149" s="647"/>
      <c r="K149" s="647"/>
      <c r="N149" s="646"/>
    </row>
    <row r="150" spans="8:14" x14ac:dyDescent="0.2">
      <c r="H150" s="646"/>
      <c r="I150" s="647"/>
      <c r="J150" s="647"/>
      <c r="K150" s="647"/>
      <c r="N150" s="646"/>
    </row>
    <row r="151" spans="8:14" x14ac:dyDescent="0.2">
      <c r="H151" s="646"/>
      <c r="I151" s="647"/>
      <c r="J151" s="647"/>
      <c r="K151" s="647"/>
      <c r="N151" s="646"/>
    </row>
    <row r="152" spans="8:14" x14ac:dyDescent="0.2">
      <c r="H152" s="646"/>
      <c r="I152" s="647"/>
      <c r="J152" s="647"/>
      <c r="K152" s="647"/>
      <c r="N152" s="646"/>
    </row>
    <row r="153" spans="8:14" x14ac:dyDescent="0.2">
      <c r="H153" s="646"/>
      <c r="I153" s="647"/>
      <c r="J153" s="647"/>
      <c r="K153" s="647"/>
      <c r="N153" s="646"/>
    </row>
    <row r="154" spans="8:14" x14ac:dyDescent="0.2">
      <c r="H154" s="646"/>
      <c r="I154" s="647"/>
      <c r="J154" s="647"/>
      <c r="K154" s="647"/>
      <c r="N154" s="646"/>
    </row>
    <row r="155" spans="8:14" x14ac:dyDescent="0.2">
      <c r="H155" s="646"/>
      <c r="I155" s="647"/>
      <c r="J155" s="647"/>
      <c r="K155" s="647"/>
      <c r="N155" s="646"/>
    </row>
    <row r="156" spans="8:14" x14ac:dyDescent="0.2">
      <c r="H156" s="646"/>
      <c r="I156" s="647"/>
      <c r="J156" s="647"/>
      <c r="K156" s="647"/>
      <c r="N156" s="646"/>
    </row>
    <row r="157" spans="8:14" x14ac:dyDescent="0.2">
      <c r="H157" s="646"/>
      <c r="I157" s="647"/>
      <c r="J157" s="647"/>
      <c r="K157" s="647"/>
      <c r="N157" s="646"/>
    </row>
    <row r="158" spans="8:14" x14ac:dyDescent="0.2">
      <c r="H158" s="646"/>
      <c r="I158" s="647"/>
      <c r="J158" s="647"/>
      <c r="K158" s="647"/>
      <c r="N158" s="646"/>
    </row>
    <row r="159" spans="8:14" x14ac:dyDescent="0.2">
      <c r="H159" s="646"/>
      <c r="I159" s="647"/>
      <c r="J159" s="647"/>
      <c r="K159" s="647"/>
      <c r="N159" s="646"/>
    </row>
    <row r="160" spans="8:14" x14ac:dyDescent="0.2">
      <c r="H160" s="646"/>
      <c r="I160" s="647"/>
      <c r="J160" s="647"/>
      <c r="K160" s="647"/>
      <c r="N160" s="646"/>
    </row>
    <row r="161" spans="8:14" x14ac:dyDescent="0.2">
      <c r="H161" s="646"/>
      <c r="I161" s="647"/>
      <c r="J161" s="647"/>
      <c r="K161" s="647"/>
      <c r="N161" s="646"/>
    </row>
    <row r="162" spans="8:14" x14ac:dyDescent="0.2">
      <c r="H162" s="646"/>
      <c r="I162" s="647"/>
      <c r="J162" s="647"/>
      <c r="K162" s="647"/>
      <c r="N162" s="646"/>
    </row>
    <row r="163" spans="8:14" x14ac:dyDescent="0.2">
      <c r="H163" s="646"/>
      <c r="I163" s="647"/>
      <c r="J163" s="647"/>
      <c r="K163" s="647"/>
      <c r="N163" s="646"/>
    </row>
    <row r="164" spans="8:14" x14ac:dyDescent="0.2">
      <c r="H164" s="646"/>
      <c r="I164" s="647"/>
      <c r="J164" s="647"/>
      <c r="K164" s="647"/>
      <c r="N164" s="646"/>
    </row>
    <row r="165" spans="8:14" x14ac:dyDescent="0.2">
      <c r="H165" s="646"/>
      <c r="I165" s="647"/>
      <c r="J165" s="647"/>
      <c r="K165" s="647"/>
      <c r="N165" s="646"/>
    </row>
    <row r="166" spans="8:14" x14ac:dyDescent="0.2">
      <c r="H166" s="646"/>
      <c r="I166" s="647"/>
      <c r="J166" s="647"/>
      <c r="K166" s="647"/>
      <c r="N166" s="646"/>
    </row>
    <row r="167" spans="8:14" x14ac:dyDescent="0.2">
      <c r="H167" s="646"/>
      <c r="I167" s="647"/>
      <c r="J167" s="647"/>
      <c r="K167" s="647"/>
      <c r="N167" s="646"/>
    </row>
    <row r="168" spans="8:14" x14ac:dyDescent="0.2">
      <c r="H168" s="646"/>
      <c r="I168" s="647"/>
      <c r="J168" s="647"/>
      <c r="K168" s="647"/>
      <c r="N168" s="646"/>
    </row>
    <row r="169" spans="8:14" x14ac:dyDescent="0.2">
      <c r="H169" s="646"/>
      <c r="I169" s="647"/>
      <c r="J169" s="647"/>
      <c r="K169" s="647"/>
      <c r="N169" s="646"/>
    </row>
    <row r="170" spans="8:14" x14ac:dyDescent="0.2">
      <c r="H170" s="646"/>
      <c r="I170" s="647"/>
      <c r="J170" s="647"/>
      <c r="K170" s="647"/>
      <c r="N170" s="646"/>
    </row>
    <row r="171" spans="8:14" x14ac:dyDescent="0.2">
      <c r="H171" s="646"/>
      <c r="I171" s="647"/>
      <c r="J171" s="647"/>
      <c r="K171" s="647"/>
      <c r="N171" s="646"/>
    </row>
    <row r="172" spans="8:14" x14ac:dyDescent="0.2">
      <c r="H172" s="646"/>
      <c r="I172" s="647"/>
      <c r="J172" s="647"/>
      <c r="K172" s="647"/>
      <c r="N172" s="646"/>
    </row>
    <row r="173" spans="8:14" x14ac:dyDescent="0.2">
      <c r="H173" s="646"/>
      <c r="I173" s="647"/>
      <c r="J173" s="647"/>
      <c r="K173" s="647"/>
      <c r="N173" s="646"/>
    </row>
    <row r="174" spans="8:14" x14ac:dyDescent="0.2">
      <c r="H174" s="646"/>
      <c r="I174" s="647"/>
      <c r="J174" s="647"/>
      <c r="K174" s="647"/>
      <c r="N174" s="646"/>
    </row>
    <row r="175" spans="8:14" x14ac:dyDescent="0.2">
      <c r="H175" s="646"/>
      <c r="I175" s="647"/>
      <c r="J175" s="647"/>
      <c r="K175" s="647"/>
      <c r="N175" s="646"/>
    </row>
    <row r="176" spans="8:14" x14ac:dyDescent="0.2">
      <c r="H176" s="646"/>
      <c r="I176" s="647"/>
      <c r="J176" s="647"/>
      <c r="K176" s="647"/>
      <c r="N176" s="646"/>
    </row>
    <row r="177" spans="8:14" x14ac:dyDescent="0.2">
      <c r="H177" s="646"/>
      <c r="I177" s="647"/>
      <c r="J177" s="647"/>
      <c r="K177" s="647"/>
      <c r="N177" s="646"/>
    </row>
    <row r="178" spans="8:14" x14ac:dyDescent="0.2">
      <c r="H178" s="646"/>
      <c r="I178" s="647"/>
      <c r="J178" s="647"/>
      <c r="K178" s="647"/>
      <c r="N178" s="646"/>
    </row>
    <row r="179" spans="8:14" x14ac:dyDescent="0.2">
      <c r="H179" s="646"/>
      <c r="I179" s="647"/>
      <c r="J179" s="647"/>
      <c r="K179" s="647"/>
      <c r="N179" s="646"/>
    </row>
    <row r="180" spans="8:14" x14ac:dyDescent="0.2">
      <c r="H180" s="646"/>
      <c r="I180" s="647"/>
      <c r="J180" s="647"/>
      <c r="K180" s="647"/>
      <c r="N180" s="646"/>
    </row>
    <row r="181" spans="8:14" x14ac:dyDescent="0.2">
      <c r="H181" s="646"/>
      <c r="I181" s="647"/>
      <c r="J181" s="647"/>
      <c r="K181" s="647"/>
      <c r="N181" s="646"/>
    </row>
    <row r="182" spans="8:14" x14ac:dyDescent="0.2">
      <c r="H182" s="646"/>
      <c r="I182" s="647"/>
      <c r="J182" s="647"/>
      <c r="K182" s="647"/>
      <c r="N182" s="646"/>
    </row>
    <row r="183" spans="8:14" x14ac:dyDescent="0.2">
      <c r="H183" s="646"/>
      <c r="I183" s="647"/>
      <c r="J183" s="647"/>
      <c r="K183" s="647"/>
      <c r="N183" s="646"/>
    </row>
    <row r="184" spans="8:14" x14ac:dyDescent="0.2">
      <c r="H184" s="646"/>
      <c r="I184" s="647"/>
      <c r="J184" s="647"/>
      <c r="K184" s="647"/>
      <c r="N184" s="646"/>
    </row>
    <row r="185" spans="8:14" x14ac:dyDescent="0.2">
      <c r="H185" s="646"/>
      <c r="I185" s="647"/>
      <c r="J185" s="647"/>
      <c r="K185" s="647"/>
      <c r="N185" s="646"/>
    </row>
    <row r="186" spans="8:14" x14ac:dyDescent="0.2">
      <c r="H186" s="646"/>
      <c r="I186" s="647"/>
      <c r="J186" s="647"/>
      <c r="K186" s="647"/>
      <c r="N186" s="646"/>
    </row>
    <row r="187" spans="8:14" x14ac:dyDescent="0.2">
      <c r="H187" s="646"/>
      <c r="I187" s="647"/>
      <c r="J187" s="647"/>
      <c r="K187" s="647"/>
      <c r="N187" s="646"/>
    </row>
    <row r="188" spans="8:14" x14ac:dyDescent="0.2">
      <c r="H188" s="646"/>
      <c r="I188" s="647"/>
      <c r="J188" s="647"/>
      <c r="K188" s="647"/>
      <c r="N188" s="646"/>
    </row>
    <row r="189" spans="8:14" x14ac:dyDescent="0.2">
      <c r="H189" s="646"/>
      <c r="I189" s="647"/>
      <c r="J189" s="647"/>
      <c r="K189" s="647"/>
      <c r="N189" s="646"/>
    </row>
    <row r="190" spans="8:14" x14ac:dyDescent="0.2">
      <c r="H190" s="646"/>
      <c r="I190" s="647"/>
      <c r="J190" s="647"/>
      <c r="K190" s="647"/>
      <c r="N190" s="646"/>
    </row>
    <row r="191" spans="8:14" x14ac:dyDescent="0.2">
      <c r="H191" s="646"/>
      <c r="I191" s="647"/>
      <c r="J191" s="647"/>
      <c r="K191" s="647"/>
      <c r="N191" s="646"/>
    </row>
    <row r="192" spans="8:14" x14ac:dyDescent="0.2">
      <c r="H192" s="646"/>
      <c r="I192" s="647"/>
      <c r="J192" s="647"/>
      <c r="K192" s="647"/>
      <c r="N192" s="646"/>
    </row>
    <row r="193" spans="8:14" x14ac:dyDescent="0.2">
      <c r="H193" s="646"/>
      <c r="I193" s="647"/>
      <c r="J193" s="647"/>
      <c r="K193" s="647"/>
      <c r="N193" s="646"/>
    </row>
    <row r="194" spans="8:14" x14ac:dyDescent="0.2">
      <c r="H194" s="646"/>
      <c r="I194" s="647"/>
      <c r="J194" s="647"/>
      <c r="K194" s="647"/>
      <c r="N194" s="646"/>
    </row>
    <row r="195" spans="8:14" x14ac:dyDescent="0.2">
      <c r="H195" s="646"/>
      <c r="I195" s="647"/>
      <c r="J195" s="647"/>
      <c r="K195" s="647"/>
      <c r="N195" s="646"/>
    </row>
    <row r="196" spans="8:14" x14ac:dyDescent="0.2">
      <c r="H196" s="646"/>
      <c r="I196" s="647"/>
      <c r="J196" s="647"/>
      <c r="K196" s="647"/>
      <c r="N196" s="646"/>
    </row>
    <row r="197" spans="8:14" x14ac:dyDescent="0.2">
      <c r="H197" s="646"/>
      <c r="I197" s="647"/>
      <c r="J197" s="647"/>
      <c r="K197" s="647"/>
      <c r="N197" s="646"/>
    </row>
    <row r="198" spans="8:14" x14ac:dyDescent="0.2">
      <c r="H198" s="646"/>
      <c r="I198" s="647"/>
      <c r="J198" s="647"/>
      <c r="K198" s="647"/>
      <c r="N198" s="646"/>
    </row>
    <row r="199" spans="8:14" x14ac:dyDescent="0.2">
      <c r="H199" s="646"/>
      <c r="I199" s="647"/>
      <c r="J199" s="647"/>
      <c r="K199" s="647"/>
      <c r="N199" s="646"/>
    </row>
    <row r="200" spans="8:14" x14ac:dyDescent="0.2">
      <c r="H200" s="646"/>
      <c r="I200" s="647"/>
      <c r="J200" s="647"/>
      <c r="K200" s="647"/>
      <c r="N200" s="646"/>
    </row>
    <row r="201" spans="8:14" x14ac:dyDescent="0.2">
      <c r="H201" s="646"/>
      <c r="I201" s="647"/>
      <c r="J201" s="647"/>
      <c r="K201" s="647"/>
      <c r="N201" s="646"/>
    </row>
    <row r="202" spans="8:14" x14ac:dyDescent="0.2">
      <c r="H202" s="646"/>
      <c r="I202" s="647"/>
      <c r="J202" s="647"/>
      <c r="K202" s="647"/>
      <c r="N202" s="646"/>
    </row>
    <row r="203" spans="8:14" x14ac:dyDescent="0.2">
      <c r="H203" s="646"/>
      <c r="I203" s="647"/>
      <c r="J203" s="647"/>
      <c r="K203" s="647"/>
      <c r="N203" s="646"/>
    </row>
    <row r="204" spans="8:14" x14ac:dyDescent="0.2">
      <c r="H204" s="646"/>
      <c r="I204" s="647"/>
      <c r="J204" s="647"/>
      <c r="K204" s="647"/>
      <c r="N204" s="646"/>
    </row>
    <row r="205" spans="8:14" x14ac:dyDescent="0.2">
      <c r="H205" s="646"/>
      <c r="I205" s="647"/>
      <c r="J205" s="647"/>
      <c r="K205" s="647"/>
      <c r="N205" s="646"/>
    </row>
    <row r="206" spans="8:14" x14ac:dyDescent="0.2">
      <c r="H206" s="646"/>
      <c r="I206" s="647"/>
      <c r="J206" s="647"/>
      <c r="K206" s="647"/>
      <c r="N206" s="646"/>
    </row>
    <row r="207" spans="8:14" x14ac:dyDescent="0.2">
      <c r="H207" s="646"/>
      <c r="I207" s="647"/>
      <c r="J207" s="647"/>
      <c r="K207" s="647"/>
      <c r="N207" s="646"/>
    </row>
    <row r="208" spans="8:14" x14ac:dyDescent="0.2">
      <c r="H208" s="646"/>
      <c r="I208" s="647"/>
      <c r="J208" s="647"/>
      <c r="K208" s="647"/>
      <c r="N208" s="646"/>
    </row>
    <row r="209" spans="8:14" x14ac:dyDescent="0.2">
      <c r="H209" s="646"/>
      <c r="I209" s="647"/>
      <c r="J209" s="647"/>
      <c r="K209" s="647"/>
      <c r="N209" s="646"/>
    </row>
    <row r="210" spans="8:14" x14ac:dyDescent="0.2">
      <c r="H210" s="646"/>
      <c r="I210" s="647"/>
      <c r="J210" s="647"/>
      <c r="K210" s="647"/>
      <c r="N210" s="646"/>
    </row>
    <row r="211" spans="8:14" x14ac:dyDescent="0.2">
      <c r="H211" s="646"/>
      <c r="I211" s="647"/>
      <c r="J211" s="647"/>
      <c r="K211" s="647"/>
      <c r="N211" s="646"/>
    </row>
    <row r="212" spans="8:14" x14ac:dyDescent="0.2">
      <c r="H212" s="646"/>
      <c r="I212" s="647"/>
      <c r="J212" s="647"/>
      <c r="K212" s="647"/>
      <c r="N212" s="646"/>
    </row>
    <row r="213" spans="8:14" x14ac:dyDescent="0.2">
      <c r="H213" s="646"/>
      <c r="I213" s="647"/>
      <c r="J213" s="647"/>
      <c r="K213" s="647"/>
      <c r="N213" s="646"/>
    </row>
    <row r="214" spans="8:14" x14ac:dyDescent="0.2">
      <c r="H214" s="646"/>
      <c r="I214" s="647"/>
      <c r="J214" s="647"/>
      <c r="K214" s="647"/>
      <c r="N214" s="646"/>
    </row>
    <row r="215" spans="8:14" x14ac:dyDescent="0.2">
      <c r="H215" s="646"/>
      <c r="I215" s="647"/>
      <c r="J215" s="647"/>
      <c r="K215" s="647"/>
      <c r="N215" s="646"/>
    </row>
    <row r="216" spans="8:14" x14ac:dyDescent="0.2">
      <c r="H216" s="646"/>
      <c r="I216" s="647"/>
      <c r="J216" s="647"/>
      <c r="K216" s="647"/>
      <c r="N216" s="646"/>
    </row>
    <row r="217" spans="8:14" x14ac:dyDescent="0.2">
      <c r="H217" s="646"/>
      <c r="I217" s="647"/>
      <c r="J217" s="647"/>
      <c r="K217" s="647"/>
      <c r="N217" s="646"/>
    </row>
    <row r="218" spans="8:14" x14ac:dyDescent="0.2">
      <c r="H218" s="646"/>
      <c r="I218" s="647"/>
      <c r="J218" s="647"/>
      <c r="K218" s="647"/>
      <c r="N218" s="646"/>
    </row>
    <row r="219" spans="8:14" x14ac:dyDescent="0.2">
      <c r="H219" s="646"/>
      <c r="I219" s="647"/>
      <c r="J219" s="647"/>
      <c r="K219" s="647"/>
      <c r="N219" s="646"/>
    </row>
    <row r="220" spans="8:14" x14ac:dyDescent="0.2">
      <c r="H220" s="646"/>
      <c r="I220" s="647"/>
      <c r="J220" s="647"/>
      <c r="K220" s="647"/>
      <c r="N220" s="646"/>
    </row>
    <row r="221" spans="8:14" x14ac:dyDescent="0.2">
      <c r="H221" s="646"/>
      <c r="I221" s="647"/>
      <c r="J221" s="647"/>
      <c r="K221" s="647"/>
      <c r="N221" s="646"/>
    </row>
    <row r="222" spans="8:14" x14ac:dyDescent="0.2">
      <c r="H222" s="646"/>
      <c r="I222" s="647"/>
      <c r="J222" s="647"/>
      <c r="K222" s="647"/>
      <c r="N222" s="646"/>
    </row>
    <row r="223" spans="8:14" x14ac:dyDescent="0.2">
      <c r="H223" s="646"/>
      <c r="I223" s="647"/>
      <c r="J223" s="647"/>
      <c r="K223" s="647"/>
      <c r="N223" s="646"/>
    </row>
    <row r="224" spans="8:14" x14ac:dyDescent="0.2">
      <c r="H224" s="646"/>
      <c r="I224" s="647"/>
      <c r="J224" s="647"/>
      <c r="K224" s="647"/>
      <c r="N224" s="646"/>
    </row>
    <row r="225" spans="8:14" x14ac:dyDescent="0.2">
      <c r="H225" s="646"/>
      <c r="I225" s="647"/>
      <c r="J225" s="647"/>
      <c r="K225" s="647"/>
      <c r="N225" s="646"/>
    </row>
    <row r="226" spans="8:14" x14ac:dyDescent="0.2">
      <c r="H226" s="646"/>
      <c r="I226" s="647"/>
      <c r="J226" s="647"/>
      <c r="K226" s="647"/>
      <c r="N226" s="646"/>
    </row>
    <row r="227" spans="8:14" x14ac:dyDescent="0.2">
      <c r="H227" s="646"/>
      <c r="I227" s="647"/>
      <c r="J227" s="647"/>
      <c r="K227" s="647"/>
      <c r="N227" s="646"/>
    </row>
    <row r="228" spans="8:14" x14ac:dyDescent="0.2">
      <c r="H228" s="646"/>
      <c r="I228" s="647"/>
      <c r="J228" s="647"/>
      <c r="K228" s="647"/>
      <c r="N228" s="646"/>
    </row>
    <row r="229" spans="8:14" x14ac:dyDescent="0.2">
      <c r="H229" s="646"/>
      <c r="I229" s="647"/>
      <c r="J229" s="647"/>
      <c r="K229" s="647"/>
      <c r="N229" s="646"/>
    </row>
    <row r="230" spans="8:14" x14ac:dyDescent="0.2">
      <c r="H230" s="646"/>
      <c r="I230" s="647"/>
      <c r="J230" s="647"/>
      <c r="K230" s="647"/>
      <c r="N230" s="646"/>
    </row>
    <row r="231" spans="8:14" x14ac:dyDescent="0.2">
      <c r="H231" s="646"/>
      <c r="I231" s="647"/>
      <c r="J231" s="647"/>
      <c r="K231" s="647"/>
      <c r="N231" s="646"/>
    </row>
    <row r="232" spans="8:14" x14ac:dyDescent="0.2">
      <c r="H232" s="646"/>
      <c r="I232" s="647"/>
      <c r="J232" s="647"/>
      <c r="K232" s="647"/>
      <c r="N232" s="646"/>
    </row>
    <row r="233" spans="8:14" x14ac:dyDescent="0.2">
      <c r="H233" s="646"/>
      <c r="I233" s="647"/>
      <c r="J233" s="647"/>
      <c r="K233" s="647"/>
      <c r="N233" s="646"/>
    </row>
    <row r="234" spans="8:14" x14ac:dyDescent="0.2">
      <c r="H234" s="646"/>
      <c r="I234" s="647"/>
      <c r="J234" s="647"/>
      <c r="K234" s="647"/>
      <c r="N234" s="646"/>
    </row>
    <row r="235" spans="8:14" x14ac:dyDescent="0.2">
      <c r="H235" s="646"/>
      <c r="I235" s="647"/>
      <c r="J235" s="647"/>
      <c r="K235" s="647"/>
      <c r="N235" s="646"/>
    </row>
    <row r="236" spans="8:14" x14ac:dyDescent="0.2">
      <c r="H236" s="646"/>
      <c r="I236" s="647"/>
      <c r="J236" s="647"/>
      <c r="K236" s="647"/>
      <c r="N236" s="646"/>
    </row>
    <row r="237" spans="8:14" x14ac:dyDescent="0.2">
      <c r="H237" s="646"/>
      <c r="I237" s="647"/>
      <c r="J237" s="647"/>
      <c r="K237" s="647"/>
      <c r="N237" s="646"/>
    </row>
    <row r="238" spans="8:14" x14ac:dyDescent="0.2">
      <c r="H238" s="646"/>
      <c r="I238" s="647"/>
      <c r="J238" s="647"/>
      <c r="K238" s="647"/>
      <c r="N238" s="646"/>
    </row>
    <row r="239" spans="8:14" x14ac:dyDescent="0.2">
      <c r="H239" s="646"/>
      <c r="I239" s="647"/>
      <c r="J239" s="647"/>
      <c r="K239" s="647"/>
      <c r="N239" s="646"/>
    </row>
    <row r="240" spans="8:14" x14ac:dyDescent="0.2">
      <c r="H240" s="646"/>
      <c r="I240" s="647"/>
      <c r="J240" s="647"/>
      <c r="K240" s="647"/>
      <c r="N240" s="646"/>
    </row>
    <row r="241" spans="8:14" x14ac:dyDescent="0.2">
      <c r="H241" s="646"/>
      <c r="I241" s="647"/>
      <c r="J241" s="647"/>
      <c r="K241" s="647"/>
      <c r="N241" s="646"/>
    </row>
    <row r="242" spans="8:14" x14ac:dyDescent="0.2">
      <c r="H242" s="646"/>
      <c r="I242" s="647"/>
      <c r="J242" s="647"/>
      <c r="K242" s="647"/>
      <c r="N242" s="646"/>
    </row>
    <row r="243" spans="8:14" x14ac:dyDescent="0.2">
      <c r="H243" s="646"/>
      <c r="I243" s="647"/>
      <c r="J243" s="647"/>
      <c r="K243" s="647"/>
      <c r="N243" s="646"/>
    </row>
    <row r="244" spans="8:14" x14ac:dyDescent="0.2">
      <c r="H244" s="646"/>
      <c r="I244" s="647"/>
      <c r="J244" s="647"/>
      <c r="K244" s="647"/>
      <c r="N244" s="646"/>
    </row>
    <row r="245" spans="8:14" x14ac:dyDescent="0.2">
      <c r="H245" s="646"/>
      <c r="I245" s="647"/>
      <c r="J245" s="647"/>
      <c r="K245" s="647"/>
      <c r="N245" s="646"/>
    </row>
    <row r="246" spans="8:14" x14ac:dyDescent="0.2">
      <c r="H246" s="646"/>
      <c r="I246" s="647"/>
      <c r="J246" s="647"/>
      <c r="K246" s="647"/>
      <c r="N246" s="646"/>
    </row>
    <row r="247" spans="8:14" x14ac:dyDescent="0.2">
      <c r="H247" s="646"/>
      <c r="I247" s="647"/>
      <c r="J247" s="647"/>
      <c r="K247" s="647"/>
      <c r="N247" s="646"/>
    </row>
    <row r="248" spans="8:14" x14ac:dyDescent="0.2">
      <c r="H248" s="646"/>
      <c r="I248" s="647"/>
      <c r="J248" s="647"/>
      <c r="K248" s="647"/>
      <c r="N248" s="646"/>
    </row>
    <row r="249" spans="8:14" x14ac:dyDescent="0.2">
      <c r="H249" s="646"/>
      <c r="I249" s="647"/>
      <c r="J249" s="647"/>
      <c r="K249" s="647"/>
      <c r="N249" s="646"/>
    </row>
    <row r="250" spans="8:14" x14ac:dyDescent="0.2">
      <c r="H250" s="646"/>
      <c r="I250" s="647"/>
      <c r="J250" s="647"/>
      <c r="K250" s="647"/>
      <c r="N250" s="646"/>
    </row>
    <row r="251" spans="8:14" x14ac:dyDescent="0.2">
      <c r="H251" s="646"/>
      <c r="I251" s="647"/>
      <c r="J251" s="647"/>
      <c r="K251" s="647"/>
      <c r="N251" s="646"/>
    </row>
    <row r="252" spans="8:14" x14ac:dyDescent="0.2">
      <c r="H252" s="646"/>
      <c r="I252" s="647"/>
      <c r="J252" s="647"/>
      <c r="K252" s="647"/>
      <c r="N252" s="646"/>
    </row>
    <row r="253" spans="8:14" x14ac:dyDescent="0.2">
      <c r="H253" s="646"/>
      <c r="I253" s="647"/>
      <c r="J253" s="647"/>
      <c r="K253" s="647"/>
      <c r="N253" s="646"/>
    </row>
    <row r="254" spans="8:14" x14ac:dyDescent="0.2">
      <c r="H254" s="646"/>
      <c r="I254" s="647"/>
      <c r="J254" s="647"/>
      <c r="K254" s="647"/>
      <c r="N254" s="646"/>
    </row>
    <row r="255" spans="8:14" x14ac:dyDescent="0.2">
      <c r="H255" s="646"/>
      <c r="I255" s="647"/>
      <c r="J255" s="647"/>
      <c r="K255" s="647"/>
      <c r="N255" s="646"/>
    </row>
    <row r="256" spans="8:14" x14ac:dyDescent="0.2">
      <c r="H256" s="646"/>
      <c r="I256" s="647"/>
      <c r="J256" s="647"/>
      <c r="K256" s="647"/>
      <c r="N256" s="646"/>
    </row>
    <row r="257" spans="8:14" x14ac:dyDescent="0.2">
      <c r="H257" s="646"/>
      <c r="I257" s="647"/>
      <c r="J257" s="647"/>
      <c r="K257" s="647"/>
      <c r="N257" s="646"/>
    </row>
    <row r="258" spans="8:14" x14ac:dyDescent="0.2">
      <c r="H258" s="646"/>
      <c r="I258" s="647"/>
      <c r="J258" s="647"/>
      <c r="K258" s="647"/>
      <c r="N258" s="646"/>
    </row>
    <row r="259" spans="8:14" x14ac:dyDescent="0.2">
      <c r="H259" s="646"/>
      <c r="I259" s="647"/>
      <c r="J259" s="647"/>
      <c r="K259" s="647"/>
      <c r="N259" s="646"/>
    </row>
    <row r="260" spans="8:14" x14ac:dyDescent="0.2">
      <c r="H260" s="646"/>
      <c r="I260" s="647"/>
      <c r="J260" s="647"/>
      <c r="K260" s="647"/>
      <c r="N260" s="646"/>
    </row>
    <row r="261" spans="8:14" x14ac:dyDescent="0.2">
      <c r="H261" s="646"/>
      <c r="I261" s="647"/>
      <c r="J261" s="647"/>
      <c r="K261" s="647"/>
      <c r="N261" s="646"/>
    </row>
    <row r="262" spans="8:14" x14ac:dyDescent="0.2">
      <c r="H262" s="646"/>
      <c r="I262" s="647"/>
      <c r="J262" s="647"/>
      <c r="K262" s="647"/>
      <c r="N262" s="646"/>
    </row>
    <row r="263" spans="8:14" x14ac:dyDescent="0.2">
      <c r="H263" s="646"/>
      <c r="I263" s="647"/>
      <c r="J263" s="647"/>
      <c r="K263" s="647"/>
      <c r="N263" s="646"/>
    </row>
    <row r="264" spans="8:14" x14ac:dyDescent="0.2">
      <c r="H264" s="646"/>
      <c r="I264" s="647"/>
      <c r="J264" s="647"/>
      <c r="K264" s="647"/>
      <c r="N264" s="646"/>
    </row>
    <row r="265" spans="8:14" x14ac:dyDescent="0.2">
      <c r="H265" s="646"/>
      <c r="I265" s="647"/>
      <c r="J265" s="647"/>
      <c r="K265" s="647"/>
      <c r="N265" s="646"/>
    </row>
    <row r="266" spans="8:14" x14ac:dyDescent="0.2">
      <c r="H266" s="646"/>
      <c r="I266" s="647"/>
      <c r="J266" s="647"/>
      <c r="K266" s="647"/>
      <c r="N266" s="646"/>
    </row>
    <row r="267" spans="8:14" x14ac:dyDescent="0.2">
      <c r="H267" s="646"/>
      <c r="I267" s="647"/>
      <c r="J267" s="647"/>
      <c r="K267" s="647"/>
      <c r="N267" s="646"/>
    </row>
    <row r="268" spans="8:14" x14ac:dyDescent="0.2">
      <c r="H268" s="646"/>
      <c r="I268" s="647"/>
      <c r="J268" s="647"/>
      <c r="K268" s="647"/>
      <c r="N268" s="646"/>
    </row>
    <row r="269" spans="8:14" x14ac:dyDescent="0.2">
      <c r="H269" s="646"/>
      <c r="I269" s="647"/>
      <c r="J269" s="647"/>
      <c r="K269" s="647"/>
      <c r="N269" s="646"/>
    </row>
    <row r="270" spans="8:14" x14ac:dyDescent="0.2">
      <c r="H270" s="646"/>
      <c r="I270" s="647"/>
      <c r="J270" s="647"/>
      <c r="K270" s="647"/>
      <c r="N270" s="646"/>
    </row>
    <row r="271" spans="8:14" x14ac:dyDescent="0.2">
      <c r="H271" s="646"/>
      <c r="I271" s="647"/>
      <c r="J271" s="647"/>
      <c r="K271" s="647"/>
      <c r="N271" s="646"/>
    </row>
    <row r="272" spans="8:14" x14ac:dyDescent="0.2">
      <c r="H272" s="646"/>
      <c r="I272" s="647"/>
      <c r="J272" s="647"/>
      <c r="K272" s="647"/>
      <c r="N272" s="646"/>
    </row>
    <row r="273" spans="8:14" x14ac:dyDescent="0.2">
      <c r="H273" s="646"/>
      <c r="I273" s="647"/>
      <c r="J273" s="647"/>
      <c r="K273" s="647"/>
      <c r="N273" s="646"/>
    </row>
    <row r="274" spans="8:14" x14ac:dyDescent="0.2">
      <c r="H274" s="646"/>
      <c r="I274" s="647"/>
      <c r="J274" s="647"/>
      <c r="K274" s="647"/>
      <c r="N274" s="646"/>
    </row>
    <row r="275" spans="8:14" x14ac:dyDescent="0.2">
      <c r="H275" s="646"/>
      <c r="I275" s="647"/>
      <c r="J275" s="647"/>
      <c r="K275" s="647"/>
      <c r="N275" s="646"/>
    </row>
    <row r="276" spans="8:14" x14ac:dyDescent="0.2">
      <c r="H276" s="646"/>
      <c r="I276" s="647"/>
      <c r="J276" s="647"/>
      <c r="K276" s="647"/>
      <c r="N276" s="646"/>
    </row>
    <row r="277" spans="8:14" x14ac:dyDescent="0.2">
      <c r="H277" s="646"/>
      <c r="I277" s="647"/>
      <c r="J277" s="647"/>
      <c r="K277" s="647"/>
      <c r="N277" s="646"/>
    </row>
    <row r="278" spans="8:14" x14ac:dyDescent="0.2">
      <c r="H278" s="646"/>
      <c r="I278" s="647"/>
      <c r="J278" s="647"/>
      <c r="K278" s="647"/>
      <c r="N278" s="646"/>
    </row>
    <row r="279" spans="8:14" x14ac:dyDescent="0.2">
      <c r="H279" s="646"/>
      <c r="I279" s="647"/>
      <c r="J279" s="647"/>
      <c r="K279" s="647"/>
      <c r="N279" s="646"/>
    </row>
    <row r="280" spans="8:14" x14ac:dyDescent="0.2">
      <c r="H280" s="646"/>
      <c r="I280" s="647"/>
      <c r="J280" s="647"/>
      <c r="K280" s="647"/>
      <c r="N280" s="646"/>
    </row>
    <row r="281" spans="8:14" x14ac:dyDescent="0.2">
      <c r="H281" s="646"/>
      <c r="I281" s="647"/>
      <c r="J281" s="647"/>
      <c r="K281" s="647"/>
      <c r="N281" s="646"/>
    </row>
    <row r="282" spans="8:14" x14ac:dyDescent="0.2">
      <c r="H282" s="646"/>
      <c r="I282" s="647"/>
      <c r="J282" s="647"/>
      <c r="K282" s="647"/>
      <c r="N282" s="646"/>
    </row>
    <row r="283" spans="8:14" x14ac:dyDescent="0.2">
      <c r="H283" s="646"/>
      <c r="I283" s="647"/>
      <c r="J283" s="647"/>
      <c r="K283" s="647"/>
      <c r="N283" s="646"/>
    </row>
    <row r="284" spans="8:14" x14ac:dyDescent="0.2">
      <c r="H284" s="646"/>
      <c r="I284" s="647"/>
      <c r="J284" s="647"/>
      <c r="K284" s="647"/>
      <c r="N284" s="646"/>
    </row>
    <row r="285" spans="8:14" x14ac:dyDescent="0.2">
      <c r="H285" s="646"/>
      <c r="I285" s="647"/>
      <c r="J285" s="647"/>
      <c r="K285" s="647"/>
      <c r="N285" s="646"/>
    </row>
    <row r="286" spans="8:14" x14ac:dyDescent="0.2">
      <c r="H286" s="646"/>
      <c r="I286" s="647"/>
      <c r="J286" s="647"/>
      <c r="K286" s="647"/>
      <c r="N286" s="646"/>
    </row>
    <row r="287" spans="8:14" x14ac:dyDescent="0.2">
      <c r="H287" s="646"/>
      <c r="I287" s="647"/>
      <c r="J287" s="647"/>
      <c r="K287" s="647"/>
      <c r="N287" s="646"/>
    </row>
    <row r="288" spans="8:14" x14ac:dyDescent="0.2">
      <c r="H288" s="646"/>
      <c r="I288" s="647"/>
      <c r="J288" s="647"/>
      <c r="K288" s="647"/>
      <c r="N288" s="646"/>
    </row>
    <row r="289" spans="8:14" x14ac:dyDescent="0.2">
      <c r="H289" s="646"/>
      <c r="I289" s="647"/>
      <c r="J289" s="647"/>
      <c r="K289" s="647"/>
      <c r="N289" s="646"/>
    </row>
    <row r="290" spans="8:14" x14ac:dyDescent="0.2">
      <c r="H290" s="646"/>
      <c r="I290" s="647"/>
      <c r="J290" s="647"/>
      <c r="K290" s="647"/>
      <c r="N290" s="646"/>
    </row>
    <row r="291" spans="8:14" x14ac:dyDescent="0.2">
      <c r="H291" s="646"/>
      <c r="I291" s="647"/>
      <c r="J291" s="647"/>
      <c r="K291" s="647"/>
      <c r="N291" s="646"/>
    </row>
    <row r="292" spans="8:14" x14ac:dyDescent="0.2">
      <c r="H292" s="646"/>
      <c r="I292" s="647"/>
      <c r="J292" s="647"/>
      <c r="K292" s="647"/>
      <c r="N292" s="646"/>
    </row>
    <row r="293" spans="8:14" x14ac:dyDescent="0.2">
      <c r="H293" s="646"/>
      <c r="I293" s="647"/>
      <c r="J293" s="647"/>
      <c r="K293" s="647"/>
      <c r="N293" s="646"/>
    </row>
    <row r="294" spans="8:14" x14ac:dyDescent="0.2">
      <c r="H294" s="646"/>
      <c r="I294" s="647"/>
      <c r="J294" s="647"/>
      <c r="K294" s="647"/>
      <c r="N294" s="646"/>
    </row>
    <row r="295" spans="8:14" x14ac:dyDescent="0.2">
      <c r="H295" s="646"/>
      <c r="I295" s="647"/>
      <c r="J295" s="647"/>
      <c r="K295" s="647"/>
      <c r="N295" s="646"/>
    </row>
    <row r="296" spans="8:14" x14ac:dyDescent="0.2">
      <c r="H296" s="646"/>
      <c r="I296" s="647"/>
      <c r="J296" s="647"/>
      <c r="K296" s="647"/>
      <c r="N296" s="646"/>
    </row>
    <row r="297" spans="8:14" x14ac:dyDescent="0.2">
      <c r="H297" s="646"/>
      <c r="I297" s="647"/>
      <c r="J297" s="647"/>
      <c r="K297" s="647"/>
      <c r="N297" s="646"/>
    </row>
    <row r="298" spans="8:14" x14ac:dyDescent="0.2">
      <c r="H298" s="646"/>
      <c r="I298" s="647"/>
      <c r="J298" s="647"/>
      <c r="K298" s="647"/>
      <c r="N298" s="646"/>
    </row>
    <row r="299" spans="8:14" x14ac:dyDescent="0.2">
      <c r="H299" s="646"/>
      <c r="I299" s="647"/>
      <c r="J299" s="647"/>
      <c r="K299" s="647"/>
      <c r="N299" s="646"/>
    </row>
    <row r="300" spans="8:14" x14ac:dyDescent="0.2">
      <c r="H300" s="646"/>
      <c r="I300" s="647"/>
      <c r="J300" s="647"/>
      <c r="K300" s="647"/>
      <c r="N300" s="646"/>
    </row>
    <row r="301" spans="8:14" x14ac:dyDescent="0.2">
      <c r="H301" s="646"/>
      <c r="I301" s="647"/>
      <c r="J301" s="647"/>
      <c r="K301" s="647"/>
      <c r="N301" s="646"/>
    </row>
    <row r="302" spans="8:14" x14ac:dyDescent="0.2">
      <c r="H302" s="646"/>
      <c r="I302" s="647"/>
      <c r="J302" s="647"/>
      <c r="K302" s="647"/>
      <c r="N302" s="646"/>
    </row>
    <row r="303" spans="8:14" x14ac:dyDescent="0.2">
      <c r="H303" s="646"/>
      <c r="I303" s="647"/>
      <c r="J303" s="647"/>
      <c r="K303" s="647"/>
      <c r="N303" s="646"/>
    </row>
    <row r="304" spans="8:14" x14ac:dyDescent="0.2">
      <c r="H304" s="646"/>
      <c r="I304" s="647"/>
      <c r="J304" s="647"/>
      <c r="K304" s="647"/>
      <c r="N304" s="646"/>
    </row>
    <row r="305" spans="8:14" x14ac:dyDescent="0.2">
      <c r="H305" s="646"/>
      <c r="I305" s="647"/>
      <c r="J305" s="647"/>
      <c r="K305" s="647"/>
      <c r="N305" s="646"/>
    </row>
    <row r="306" spans="8:14" x14ac:dyDescent="0.2">
      <c r="H306" s="646"/>
      <c r="I306" s="647"/>
      <c r="J306" s="647"/>
      <c r="K306" s="647"/>
      <c r="N306" s="646"/>
    </row>
    <row r="307" spans="8:14" x14ac:dyDescent="0.2">
      <c r="H307" s="646"/>
      <c r="I307" s="647"/>
      <c r="J307" s="647"/>
      <c r="K307" s="647"/>
      <c r="N307" s="646"/>
    </row>
    <row r="308" spans="8:14" x14ac:dyDescent="0.2">
      <c r="H308" s="646"/>
      <c r="I308" s="647"/>
      <c r="J308" s="647"/>
      <c r="K308" s="647"/>
      <c r="N308" s="646"/>
    </row>
    <row r="309" spans="8:14" x14ac:dyDescent="0.2">
      <c r="H309" s="646"/>
      <c r="I309" s="647"/>
      <c r="J309" s="647"/>
      <c r="K309" s="647"/>
      <c r="N309" s="646"/>
    </row>
    <row r="310" spans="8:14" x14ac:dyDescent="0.2">
      <c r="H310" s="646"/>
      <c r="I310" s="647"/>
      <c r="J310" s="647"/>
      <c r="K310" s="647"/>
      <c r="N310" s="646"/>
    </row>
    <row r="311" spans="8:14" x14ac:dyDescent="0.2">
      <c r="H311" s="646"/>
      <c r="I311" s="647"/>
      <c r="J311" s="647"/>
      <c r="K311" s="647"/>
      <c r="N311" s="646"/>
    </row>
    <row r="312" spans="8:14" x14ac:dyDescent="0.2">
      <c r="H312" s="646"/>
      <c r="I312" s="647"/>
      <c r="J312" s="647"/>
      <c r="K312" s="647"/>
      <c r="N312" s="646"/>
    </row>
    <row r="313" spans="8:14" x14ac:dyDescent="0.2">
      <c r="H313" s="646"/>
      <c r="I313" s="647"/>
      <c r="J313" s="647"/>
      <c r="K313" s="647"/>
      <c r="N313" s="646"/>
    </row>
    <row r="314" spans="8:14" x14ac:dyDescent="0.2">
      <c r="H314" s="646"/>
      <c r="I314" s="647"/>
      <c r="J314" s="647"/>
      <c r="K314" s="647"/>
      <c r="N314" s="646"/>
    </row>
    <row r="315" spans="8:14" x14ac:dyDescent="0.2">
      <c r="H315" s="646"/>
      <c r="I315" s="647"/>
      <c r="J315" s="647"/>
      <c r="K315" s="647"/>
      <c r="N315" s="646"/>
    </row>
    <row r="316" spans="8:14" x14ac:dyDescent="0.2">
      <c r="H316" s="646"/>
      <c r="I316" s="647"/>
      <c r="J316" s="647"/>
      <c r="K316" s="647"/>
      <c r="N316" s="646"/>
    </row>
    <row r="317" spans="8:14" x14ac:dyDescent="0.2">
      <c r="H317" s="646"/>
      <c r="I317" s="647"/>
      <c r="J317" s="647"/>
      <c r="K317" s="647"/>
      <c r="N317" s="646"/>
    </row>
    <row r="318" spans="8:14" x14ac:dyDescent="0.2">
      <c r="H318" s="646"/>
      <c r="I318" s="647"/>
      <c r="J318" s="647"/>
      <c r="K318" s="647"/>
      <c r="N318" s="646"/>
    </row>
    <row r="319" spans="8:14" x14ac:dyDescent="0.2">
      <c r="H319" s="646"/>
      <c r="I319" s="647"/>
      <c r="J319" s="647"/>
      <c r="K319" s="647"/>
      <c r="N319" s="646"/>
    </row>
    <row r="320" spans="8:14" x14ac:dyDescent="0.2">
      <c r="H320" s="646"/>
      <c r="I320" s="647"/>
      <c r="J320" s="647"/>
      <c r="K320" s="647"/>
      <c r="N320" s="646"/>
    </row>
    <row r="321" spans="8:14" x14ac:dyDescent="0.2">
      <c r="H321" s="646"/>
      <c r="I321" s="647"/>
      <c r="J321" s="647"/>
      <c r="K321" s="647"/>
      <c r="N321" s="646"/>
    </row>
    <row r="322" spans="8:14" x14ac:dyDescent="0.2">
      <c r="H322" s="646"/>
      <c r="I322" s="647"/>
      <c r="J322" s="647"/>
      <c r="K322" s="647"/>
      <c r="N322" s="646"/>
    </row>
    <row r="323" spans="8:14" x14ac:dyDescent="0.2">
      <c r="H323" s="646"/>
      <c r="I323" s="647"/>
      <c r="J323" s="647"/>
      <c r="K323" s="647"/>
      <c r="N323" s="646"/>
    </row>
    <row r="324" spans="8:14" x14ac:dyDescent="0.2">
      <c r="H324" s="646"/>
      <c r="I324" s="647"/>
      <c r="J324" s="647"/>
      <c r="K324" s="647"/>
      <c r="N324" s="646"/>
    </row>
    <row r="325" spans="8:14" x14ac:dyDescent="0.2">
      <c r="H325" s="646"/>
      <c r="I325" s="647"/>
      <c r="J325" s="647"/>
      <c r="K325" s="647"/>
      <c r="N325" s="646"/>
    </row>
    <row r="326" spans="8:14" x14ac:dyDescent="0.2">
      <c r="H326" s="646"/>
      <c r="I326" s="647"/>
      <c r="J326" s="647"/>
      <c r="K326" s="647"/>
      <c r="N326" s="646"/>
    </row>
    <row r="327" spans="8:14" x14ac:dyDescent="0.2">
      <c r="H327" s="646"/>
      <c r="I327" s="647"/>
      <c r="J327" s="647"/>
      <c r="K327" s="647"/>
      <c r="N327" s="646"/>
    </row>
    <row r="328" spans="8:14" x14ac:dyDescent="0.2">
      <c r="H328" s="646"/>
      <c r="I328" s="647"/>
      <c r="J328" s="647"/>
      <c r="K328" s="647"/>
      <c r="N328" s="646"/>
    </row>
    <row r="329" spans="8:14" x14ac:dyDescent="0.2">
      <c r="H329" s="646"/>
      <c r="I329" s="647"/>
      <c r="J329" s="647"/>
      <c r="K329" s="647"/>
      <c r="N329" s="646"/>
    </row>
    <row r="330" spans="8:14" x14ac:dyDescent="0.2">
      <c r="H330" s="646"/>
      <c r="I330" s="647"/>
      <c r="J330" s="647"/>
      <c r="K330" s="647"/>
      <c r="N330" s="646"/>
    </row>
    <row r="331" spans="8:14" x14ac:dyDescent="0.2">
      <c r="H331" s="646"/>
      <c r="I331" s="647"/>
      <c r="J331" s="647"/>
      <c r="K331" s="647"/>
      <c r="N331" s="646"/>
    </row>
    <row r="332" spans="8:14" x14ac:dyDescent="0.2">
      <c r="H332" s="646"/>
      <c r="I332" s="647"/>
      <c r="J332" s="647"/>
      <c r="K332" s="647"/>
      <c r="N332" s="646"/>
    </row>
    <row r="333" spans="8:14" x14ac:dyDescent="0.2">
      <c r="H333" s="646"/>
      <c r="I333" s="647"/>
      <c r="J333" s="647"/>
      <c r="K333" s="647"/>
      <c r="N333" s="646"/>
    </row>
    <row r="334" spans="8:14" x14ac:dyDescent="0.2">
      <c r="H334" s="646"/>
      <c r="I334" s="647"/>
      <c r="J334" s="647"/>
      <c r="K334" s="647"/>
      <c r="N334" s="646"/>
    </row>
    <row r="335" spans="8:14" x14ac:dyDescent="0.2">
      <c r="H335" s="646"/>
      <c r="I335" s="647"/>
      <c r="J335" s="647"/>
      <c r="K335" s="647"/>
      <c r="N335" s="646"/>
    </row>
    <row r="336" spans="8:14" x14ac:dyDescent="0.2">
      <c r="H336" s="646"/>
      <c r="I336" s="647"/>
      <c r="J336" s="647"/>
      <c r="K336" s="647"/>
      <c r="N336" s="646"/>
    </row>
    <row r="337" spans="8:14" x14ac:dyDescent="0.2">
      <c r="H337" s="646"/>
      <c r="I337" s="647"/>
      <c r="J337" s="647"/>
      <c r="K337" s="647"/>
      <c r="N337" s="646"/>
    </row>
    <row r="338" spans="8:14" x14ac:dyDescent="0.2">
      <c r="H338" s="646"/>
      <c r="I338" s="647"/>
      <c r="J338" s="647"/>
      <c r="K338" s="647"/>
      <c r="N338" s="646"/>
    </row>
    <row r="339" spans="8:14" x14ac:dyDescent="0.2">
      <c r="H339" s="646"/>
      <c r="I339" s="647"/>
      <c r="J339" s="647"/>
      <c r="K339" s="647"/>
      <c r="N339" s="646"/>
    </row>
    <row r="340" spans="8:14" x14ac:dyDescent="0.2">
      <c r="H340" s="646"/>
      <c r="I340" s="647"/>
      <c r="J340" s="647"/>
      <c r="K340" s="647"/>
      <c r="N340" s="646"/>
    </row>
    <row r="341" spans="8:14" x14ac:dyDescent="0.2">
      <c r="H341" s="646"/>
      <c r="I341" s="647"/>
      <c r="J341" s="647"/>
      <c r="K341" s="647"/>
      <c r="N341" s="646"/>
    </row>
    <row r="342" spans="8:14" x14ac:dyDescent="0.2">
      <c r="H342" s="646"/>
      <c r="I342" s="647"/>
      <c r="J342" s="647"/>
      <c r="K342" s="647"/>
      <c r="N342" s="646"/>
    </row>
    <row r="343" spans="8:14" x14ac:dyDescent="0.2">
      <c r="H343" s="646"/>
      <c r="I343" s="647"/>
      <c r="J343" s="647"/>
      <c r="K343" s="647"/>
      <c r="N343" s="646"/>
    </row>
    <row r="344" spans="8:14" x14ac:dyDescent="0.2">
      <c r="H344" s="646"/>
      <c r="I344" s="647"/>
      <c r="J344" s="647"/>
      <c r="K344" s="647"/>
      <c r="N344" s="646"/>
    </row>
    <row r="345" spans="8:14" x14ac:dyDescent="0.2">
      <c r="H345" s="646"/>
      <c r="I345" s="647"/>
      <c r="J345" s="647"/>
      <c r="K345" s="647"/>
      <c r="N345" s="646"/>
    </row>
    <row r="346" spans="8:14" x14ac:dyDescent="0.2">
      <c r="H346" s="646"/>
      <c r="I346" s="647"/>
      <c r="J346" s="647"/>
      <c r="K346" s="647"/>
      <c r="N346" s="646"/>
    </row>
    <row r="347" spans="8:14" x14ac:dyDescent="0.2">
      <c r="H347" s="646"/>
      <c r="I347" s="647"/>
      <c r="J347" s="647"/>
      <c r="K347" s="647"/>
      <c r="N347" s="646"/>
    </row>
    <row r="348" spans="8:14" x14ac:dyDescent="0.2">
      <c r="H348" s="646"/>
      <c r="I348" s="647"/>
      <c r="J348" s="647"/>
      <c r="K348" s="647"/>
      <c r="N348" s="646"/>
    </row>
    <row r="349" spans="8:14" x14ac:dyDescent="0.2">
      <c r="H349" s="646"/>
      <c r="I349" s="647"/>
      <c r="J349" s="647"/>
      <c r="K349" s="647"/>
      <c r="N349" s="646"/>
    </row>
    <row r="350" spans="8:14" x14ac:dyDescent="0.2">
      <c r="H350" s="646"/>
      <c r="I350" s="647"/>
      <c r="J350" s="647"/>
      <c r="K350" s="647"/>
      <c r="N350" s="646"/>
    </row>
    <row r="351" spans="8:14" x14ac:dyDescent="0.2">
      <c r="H351" s="646"/>
      <c r="I351" s="647"/>
      <c r="J351" s="647"/>
      <c r="K351" s="647"/>
      <c r="N351" s="646"/>
    </row>
    <row r="352" spans="8:14" x14ac:dyDescent="0.2">
      <c r="H352" s="646"/>
      <c r="I352" s="647"/>
      <c r="J352" s="647"/>
      <c r="K352" s="647"/>
      <c r="N352" s="646"/>
    </row>
    <row r="353" spans="8:14" x14ac:dyDescent="0.2">
      <c r="H353" s="646"/>
      <c r="I353" s="647"/>
      <c r="J353" s="647"/>
      <c r="K353" s="647"/>
      <c r="N353" s="646"/>
    </row>
    <row r="354" spans="8:14" x14ac:dyDescent="0.2">
      <c r="H354" s="646"/>
      <c r="I354" s="647"/>
      <c r="J354" s="647"/>
      <c r="K354" s="647"/>
      <c r="N354" s="646"/>
    </row>
    <row r="355" spans="8:14" x14ac:dyDescent="0.2">
      <c r="H355" s="646"/>
      <c r="I355" s="647"/>
      <c r="J355" s="647"/>
      <c r="K355" s="647"/>
      <c r="N355" s="646"/>
    </row>
    <row r="356" spans="8:14" x14ac:dyDescent="0.2">
      <c r="H356" s="646"/>
      <c r="I356" s="647"/>
      <c r="J356" s="647"/>
      <c r="K356" s="647"/>
      <c r="N356" s="646"/>
    </row>
    <row r="357" spans="8:14" x14ac:dyDescent="0.2">
      <c r="H357" s="646"/>
      <c r="I357" s="647"/>
      <c r="J357" s="647"/>
      <c r="K357" s="647"/>
      <c r="N357" s="646"/>
    </row>
    <row r="358" spans="8:14" x14ac:dyDescent="0.2">
      <c r="H358" s="646"/>
      <c r="I358" s="647"/>
      <c r="J358" s="647"/>
      <c r="K358" s="647"/>
      <c r="N358" s="646"/>
    </row>
    <row r="359" spans="8:14" x14ac:dyDescent="0.2">
      <c r="H359" s="646"/>
      <c r="I359" s="647"/>
      <c r="J359" s="647"/>
      <c r="K359" s="647"/>
      <c r="N359" s="646"/>
    </row>
    <row r="360" spans="8:14" x14ac:dyDescent="0.2">
      <c r="H360" s="646"/>
      <c r="I360" s="647"/>
      <c r="J360" s="647"/>
      <c r="K360" s="647"/>
      <c r="N360" s="646"/>
    </row>
    <row r="361" spans="8:14" x14ac:dyDescent="0.2">
      <c r="H361" s="646"/>
      <c r="I361" s="647"/>
      <c r="J361" s="647"/>
      <c r="K361" s="647"/>
      <c r="N361" s="646"/>
    </row>
    <row r="362" spans="8:14" x14ac:dyDescent="0.2">
      <c r="H362" s="646"/>
      <c r="I362" s="647"/>
      <c r="J362" s="647"/>
      <c r="K362" s="647"/>
      <c r="N362" s="646"/>
    </row>
    <row r="363" spans="8:14" x14ac:dyDescent="0.2">
      <c r="H363" s="646"/>
      <c r="I363" s="647"/>
      <c r="J363" s="647"/>
      <c r="K363" s="647"/>
      <c r="N363" s="646"/>
    </row>
    <row r="364" spans="8:14" x14ac:dyDescent="0.2">
      <c r="H364" s="646"/>
      <c r="I364" s="647"/>
      <c r="J364" s="647"/>
      <c r="K364" s="647"/>
      <c r="N364" s="646"/>
    </row>
    <row r="365" spans="8:14" x14ac:dyDescent="0.2">
      <c r="H365" s="646"/>
      <c r="I365" s="647"/>
      <c r="J365" s="647"/>
      <c r="K365" s="647"/>
      <c r="N365" s="646"/>
    </row>
    <row r="366" spans="8:14" x14ac:dyDescent="0.2">
      <c r="H366" s="646"/>
      <c r="I366" s="647"/>
      <c r="J366" s="647"/>
      <c r="K366" s="647"/>
      <c r="N366" s="646"/>
    </row>
    <row r="367" spans="8:14" x14ac:dyDescent="0.2">
      <c r="H367" s="646"/>
      <c r="I367" s="647"/>
      <c r="J367" s="647"/>
      <c r="K367" s="647"/>
      <c r="N367" s="646"/>
    </row>
    <row r="368" spans="8:14" x14ac:dyDescent="0.2">
      <c r="H368" s="646"/>
      <c r="I368" s="647"/>
      <c r="J368" s="647"/>
      <c r="K368" s="647"/>
      <c r="N368" s="646"/>
    </row>
    <row r="369" spans="8:14" x14ac:dyDescent="0.2">
      <c r="H369" s="646"/>
      <c r="I369" s="647"/>
      <c r="J369" s="647"/>
      <c r="K369" s="647"/>
      <c r="N369" s="646"/>
    </row>
    <row r="370" spans="8:14" x14ac:dyDescent="0.2">
      <c r="H370" s="646"/>
      <c r="I370" s="647"/>
      <c r="J370" s="647"/>
      <c r="K370" s="647"/>
      <c r="N370" s="646"/>
    </row>
    <row r="371" spans="8:14" x14ac:dyDescent="0.2">
      <c r="H371" s="646"/>
      <c r="I371" s="647"/>
      <c r="J371" s="647"/>
      <c r="K371" s="647"/>
      <c r="N371" s="646"/>
    </row>
    <row r="372" spans="8:14" x14ac:dyDescent="0.2">
      <c r="H372" s="646"/>
      <c r="I372" s="647"/>
      <c r="J372" s="647"/>
      <c r="K372" s="647"/>
      <c r="N372" s="646"/>
    </row>
    <row r="373" spans="8:14" x14ac:dyDescent="0.2">
      <c r="H373" s="646"/>
      <c r="I373" s="647"/>
      <c r="J373" s="647"/>
      <c r="K373" s="647"/>
      <c r="N373" s="646"/>
    </row>
    <row r="374" spans="8:14" x14ac:dyDescent="0.2">
      <c r="H374" s="646"/>
      <c r="I374" s="647"/>
      <c r="J374" s="647"/>
      <c r="K374" s="647"/>
      <c r="N374" s="646"/>
    </row>
    <row r="375" spans="8:14" x14ac:dyDescent="0.2">
      <c r="H375" s="646"/>
      <c r="I375" s="647"/>
      <c r="J375" s="647"/>
      <c r="K375" s="647"/>
      <c r="N375" s="646"/>
    </row>
    <row r="376" spans="8:14" x14ac:dyDescent="0.2">
      <c r="H376" s="646"/>
      <c r="I376" s="647"/>
      <c r="J376" s="647"/>
      <c r="K376" s="647"/>
      <c r="N376" s="646"/>
    </row>
    <row r="377" spans="8:14" x14ac:dyDescent="0.2">
      <c r="H377" s="646"/>
      <c r="I377" s="647"/>
      <c r="J377" s="647"/>
      <c r="K377" s="647"/>
      <c r="N377" s="646"/>
    </row>
    <row r="378" spans="8:14" x14ac:dyDescent="0.2">
      <c r="H378" s="646"/>
      <c r="I378" s="647"/>
      <c r="J378" s="647"/>
      <c r="K378" s="647"/>
      <c r="N378" s="646"/>
    </row>
    <row r="379" spans="8:14" x14ac:dyDescent="0.2">
      <c r="H379" s="646"/>
      <c r="I379" s="647"/>
      <c r="J379" s="647"/>
      <c r="K379" s="647"/>
      <c r="N379" s="646"/>
    </row>
    <row r="380" spans="8:14" x14ac:dyDescent="0.2">
      <c r="H380" s="646"/>
      <c r="I380" s="647"/>
      <c r="J380" s="647"/>
      <c r="K380" s="647"/>
      <c r="N380" s="646"/>
    </row>
    <row r="381" spans="8:14" x14ac:dyDescent="0.2">
      <c r="H381" s="646"/>
      <c r="I381" s="647"/>
      <c r="J381" s="647"/>
      <c r="K381" s="647"/>
      <c r="N381" s="646"/>
    </row>
    <row r="382" spans="8:14" x14ac:dyDescent="0.2">
      <c r="H382" s="646"/>
      <c r="I382" s="647"/>
      <c r="J382" s="647"/>
      <c r="K382" s="647"/>
      <c r="N382" s="646"/>
    </row>
    <row r="383" spans="8:14" x14ac:dyDescent="0.2">
      <c r="H383" s="646"/>
      <c r="I383" s="647"/>
      <c r="J383" s="647"/>
      <c r="K383" s="647"/>
      <c r="N383" s="646"/>
    </row>
    <row r="384" spans="8:14" x14ac:dyDescent="0.2">
      <c r="H384" s="646"/>
      <c r="I384" s="647"/>
      <c r="J384" s="647"/>
      <c r="K384" s="647"/>
      <c r="N384" s="646"/>
    </row>
    <row r="385" spans="8:14" x14ac:dyDescent="0.2">
      <c r="H385" s="646"/>
      <c r="I385" s="647"/>
      <c r="J385" s="647"/>
      <c r="K385" s="647"/>
      <c r="N385" s="646"/>
    </row>
    <row r="386" spans="8:14" x14ac:dyDescent="0.2">
      <c r="H386" s="646"/>
      <c r="I386" s="647"/>
      <c r="J386" s="647"/>
      <c r="K386" s="647"/>
      <c r="N386" s="646"/>
    </row>
    <row r="387" spans="8:14" x14ac:dyDescent="0.2">
      <c r="H387" s="646"/>
      <c r="I387" s="647"/>
      <c r="J387" s="647"/>
      <c r="K387" s="647"/>
      <c r="N387" s="646"/>
    </row>
    <row r="388" spans="8:14" x14ac:dyDescent="0.2">
      <c r="H388" s="646"/>
      <c r="I388" s="647"/>
      <c r="J388" s="647"/>
      <c r="K388" s="647"/>
      <c r="N388" s="646"/>
    </row>
    <row r="389" spans="8:14" x14ac:dyDescent="0.2">
      <c r="H389" s="646"/>
      <c r="I389" s="647"/>
      <c r="J389" s="647"/>
      <c r="K389" s="647"/>
      <c r="N389" s="646"/>
    </row>
    <row r="390" spans="8:14" x14ac:dyDescent="0.2">
      <c r="H390" s="646"/>
      <c r="I390" s="647"/>
      <c r="J390" s="647"/>
      <c r="K390" s="647"/>
      <c r="N390" s="646"/>
    </row>
    <row r="391" spans="8:14" x14ac:dyDescent="0.2">
      <c r="H391" s="646"/>
      <c r="I391" s="647"/>
      <c r="J391" s="647"/>
      <c r="K391" s="647"/>
      <c r="N391" s="646"/>
    </row>
    <row r="392" spans="8:14" x14ac:dyDescent="0.2">
      <c r="H392" s="646"/>
      <c r="I392" s="647"/>
      <c r="J392" s="647"/>
      <c r="K392" s="647"/>
      <c r="N392" s="646"/>
    </row>
    <row r="393" spans="8:14" x14ac:dyDescent="0.2">
      <c r="H393" s="646"/>
      <c r="I393" s="647"/>
      <c r="J393" s="647"/>
      <c r="K393" s="647"/>
      <c r="N393" s="646"/>
    </row>
    <row r="394" spans="8:14" x14ac:dyDescent="0.2">
      <c r="H394" s="646"/>
      <c r="I394" s="647"/>
      <c r="J394" s="647"/>
      <c r="K394" s="647"/>
      <c r="N394" s="646"/>
    </row>
    <row r="395" spans="8:14" x14ac:dyDescent="0.2">
      <c r="H395" s="646"/>
      <c r="I395" s="647"/>
      <c r="J395" s="647"/>
      <c r="K395" s="647"/>
      <c r="N395" s="646"/>
    </row>
    <row r="396" spans="8:14" x14ac:dyDescent="0.2">
      <c r="H396" s="646"/>
      <c r="I396" s="647"/>
      <c r="J396" s="647"/>
      <c r="K396" s="647"/>
      <c r="N396" s="646"/>
    </row>
    <row r="397" spans="8:14" x14ac:dyDescent="0.2">
      <c r="H397" s="646"/>
      <c r="I397" s="647"/>
      <c r="J397" s="647"/>
      <c r="K397" s="647"/>
      <c r="N397" s="646"/>
    </row>
    <row r="398" spans="8:14" x14ac:dyDescent="0.2">
      <c r="H398" s="646"/>
      <c r="I398" s="647"/>
      <c r="J398" s="647"/>
      <c r="K398" s="647"/>
      <c r="N398" s="646"/>
    </row>
    <row r="399" spans="8:14" x14ac:dyDescent="0.2">
      <c r="H399" s="646"/>
      <c r="I399" s="647"/>
      <c r="J399" s="647"/>
      <c r="K399" s="647"/>
      <c r="N399" s="646"/>
    </row>
    <row r="400" spans="8:14" x14ac:dyDescent="0.2">
      <c r="H400" s="646"/>
      <c r="I400" s="647"/>
      <c r="J400" s="647"/>
      <c r="K400" s="647"/>
      <c r="N400" s="646"/>
    </row>
    <row r="401" spans="8:14" x14ac:dyDescent="0.2">
      <c r="H401" s="646"/>
      <c r="I401" s="647"/>
      <c r="J401" s="647"/>
      <c r="K401" s="647"/>
      <c r="N401" s="646"/>
    </row>
    <row r="402" spans="8:14" x14ac:dyDescent="0.2">
      <c r="H402" s="646"/>
      <c r="I402" s="647"/>
      <c r="J402" s="647"/>
      <c r="K402" s="647"/>
      <c r="N402" s="646"/>
    </row>
    <row r="403" spans="8:14" x14ac:dyDescent="0.2">
      <c r="H403" s="646"/>
      <c r="I403" s="647"/>
      <c r="J403" s="647"/>
      <c r="K403" s="647"/>
      <c r="N403" s="646"/>
    </row>
    <row r="404" spans="8:14" x14ac:dyDescent="0.2">
      <c r="H404" s="646"/>
      <c r="I404" s="647"/>
      <c r="J404" s="647"/>
      <c r="K404" s="647"/>
      <c r="N404" s="646"/>
    </row>
    <row r="405" spans="8:14" x14ac:dyDescent="0.2">
      <c r="H405" s="646"/>
      <c r="I405" s="647"/>
      <c r="J405" s="647"/>
      <c r="K405" s="647"/>
      <c r="N405" s="646"/>
    </row>
    <row r="406" spans="8:14" x14ac:dyDescent="0.2">
      <c r="H406" s="646"/>
      <c r="I406" s="647"/>
      <c r="J406" s="647"/>
      <c r="K406" s="647"/>
      <c r="N406" s="646"/>
    </row>
    <row r="407" spans="8:14" x14ac:dyDescent="0.2">
      <c r="H407" s="646"/>
      <c r="I407" s="647"/>
      <c r="J407" s="647"/>
      <c r="K407" s="647"/>
      <c r="N407" s="646"/>
    </row>
    <row r="408" spans="8:14" x14ac:dyDescent="0.2">
      <c r="H408" s="646"/>
      <c r="I408" s="647"/>
      <c r="J408" s="647"/>
      <c r="K408" s="647"/>
      <c r="N408" s="646"/>
    </row>
    <row r="409" spans="8:14" x14ac:dyDescent="0.2">
      <c r="H409" s="646"/>
      <c r="I409" s="647"/>
      <c r="J409" s="647"/>
      <c r="K409" s="647"/>
      <c r="N409" s="646"/>
    </row>
    <row r="410" spans="8:14" x14ac:dyDescent="0.2">
      <c r="H410" s="646"/>
      <c r="I410" s="647"/>
      <c r="J410" s="647"/>
      <c r="K410" s="647"/>
      <c r="N410" s="646"/>
    </row>
    <row r="411" spans="8:14" x14ac:dyDescent="0.2">
      <c r="H411" s="646"/>
      <c r="I411" s="647"/>
      <c r="J411" s="647"/>
      <c r="K411" s="647"/>
      <c r="N411" s="646"/>
    </row>
    <row r="412" spans="8:14" x14ac:dyDescent="0.2">
      <c r="H412" s="646"/>
      <c r="I412" s="647"/>
      <c r="J412" s="647"/>
      <c r="K412" s="647"/>
      <c r="N412" s="646"/>
    </row>
    <row r="413" spans="8:14" x14ac:dyDescent="0.2">
      <c r="H413" s="646"/>
      <c r="I413" s="647"/>
      <c r="J413" s="647"/>
      <c r="K413" s="647"/>
      <c r="N413" s="646"/>
    </row>
    <row r="414" spans="8:14" x14ac:dyDescent="0.2">
      <c r="H414" s="646"/>
      <c r="I414" s="647"/>
      <c r="J414" s="647"/>
      <c r="K414" s="647"/>
      <c r="N414" s="646"/>
    </row>
    <row r="415" spans="8:14" x14ac:dyDescent="0.2">
      <c r="H415" s="646"/>
      <c r="I415" s="647"/>
      <c r="J415" s="647"/>
      <c r="K415" s="647"/>
      <c r="N415" s="646"/>
    </row>
    <row r="416" spans="8:14" x14ac:dyDescent="0.2">
      <c r="H416" s="646"/>
      <c r="I416" s="647"/>
      <c r="J416" s="647"/>
      <c r="K416" s="647"/>
      <c r="N416" s="646"/>
    </row>
    <row r="417" spans="8:14" x14ac:dyDescent="0.2">
      <c r="H417" s="646"/>
      <c r="I417" s="647"/>
      <c r="J417" s="647"/>
      <c r="K417" s="647"/>
      <c r="N417" s="646"/>
    </row>
    <row r="418" spans="8:14" x14ac:dyDescent="0.2">
      <c r="H418" s="646"/>
      <c r="I418" s="647"/>
      <c r="J418" s="647"/>
      <c r="K418" s="647"/>
      <c r="N418" s="646"/>
    </row>
    <row r="419" spans="8:14" x14ac:dyDescent="0.2">
      <c r="H419" s="646"/>
      <c r="I419" s="647"/>
      <c r="J419" s="647"/>
      <c r="K419" s="647"/>
      <c r="N419" s="646"/>
    </row>
    <row r="420" spans="8:14" x14ac:dyDescent="0.2">
      <c r="H420" s="646"/>
      <c r="I420" s="647"/>
      <c r="J420" s="647"/>
      <c r="K420" s="647"/>
      <c r="N420" s="646"/>
    </row>
    <row r="421" spans="8:14" x14ac:dyDescent="0.2">
      <c r="H421" s="646"/>
      <c r="I421" s="647"/>
      <c r="J421" s="647"/>
      <c r="K421" s="647"/>
      <c r="N421" s="646"/>
    </row>
    <row r="422" spans="8:14" x14ac:dyDescent="0.2">
      <c r="H422" s="646"/>
      <c r="I422" s="647"/>
      <c r="J422" s="647"/>
      <c r="K422" s="647"/>
      <c r="N422" s="646"/>
    </row>
    <row r="423" spans="8:14" x14ac:dyDescent="0.2">
      <c r="H423" s="646"/>
      <c r="I423" s="647"/>
      <c r="J423" s="647"/>
      <c r="K423" s="647"/>
      <c r="N423" s="646"/>
    </row>
    <row r="424" spans="8:14" x14ac:dyDescent="0.2">
      <c r="H424" s="646"/>
      <c r="I424" s="647"/>
      <c r="J424" s="647"/>
      <c r="K424" s="647"/>
      <c r="N424" s="646"/>
    </row>
    <row r="425" spans="8:14" x14ac:dyDescent="0.2">
      <c r="H425" s="646"/>
      <c r="I425" s="647"/>
      <c r="J425" s="647"/>
      <c r="K425" s="647"/>
      <c r="N425" s="646"/>
    </row>
    <row r="426" spans="8:14" x14ac:dyDescent="0.2">
      <c r="H426" s="646"/>
      <c r="I426" s="647"/>
      <c r="J426" s="647"/>
      <c r="K426" s="647"/>
      <c r="N426" s="646"/>
    </row>
    <row r="427" spans="8:14" x14ac:dyDescent="0.2">
      <c r="H427" s="646"/>
      <c r="I427" s="647"/>
      <c r="J427" s="647"/>
      <c r="K427" s="647"/>
      <c r="N427" s="646"/>
    </row>
    <row r="428" spans="8:14" x14ac:dyDescent="0.2">
      <c r="H428" s="646"/>
      <c r="I428" s="647"/>
      <c r="J428" s="647"/>
      <c r="K428" s="647"/>
      <c r="N428" s="646"/>
    </row>
    <row r="429" spans="8:14" x14ac:dyDescent="0.2">
      <c r="H429" s="646"/>
      <c r="I429" s="647"/>
      <c r="J429" s="647"/>
      <c r="K429" s="647"/>
      <c r="N429" s="646"/>
    </row>
    <row r="430" spans="8:14" x14ac:dyDescent="0.2">
      <c r="H430" s="646"/>
      <c r="I430" s="647"/>
      <c r="J430" s="647"/>
      <c r="K430" s="647"/>
      <c r="N430" s="646"/>
    </row>
    <row r="431" spans="8:14" x14ac:dyDescent="0.2">
      <c r="H431" s="646"/>
      <c r="I431" s="647"/>
      <c r="J431" s="647"/>
      <c r="K431" s="647"/>
      <c r="N431" s="646"/>
    </row>
    <row r="432" spans="8:14" x14ac:dyDescent="0.2">
      <c r="H432" s="646"/>
      <c r="I432" s="647"/>
      <c r="J432" s="647"/>
      <c r="K432" s="647"/>
      <c r="N432" s="646"/>
    </row>
    <row r="433" spans="8:14" x14ac:dyDescent="0.2">
      <c r="H433" s="646"/>
      <c r="I433" s="647"/>
      <c r="J433" s="647"/>
      <c r="K433" s="647"/>
      <c r="N433" s="646"/>
    </row>
    <row r="434" spans="8:14" x14ac:dyDescent="0.2">
      <c r="H434" s="646"/>
      <c r="I434" s="647"/>
      <c r="J434" s="647"/>
      <c r="K434" s="647"/>
      <c r="N434" s="646"/>
    </row>
    <row r="435" spans="8:14" x14ac:dyDescent="0.2">
      <c r="H435" s="646"/>
      <c r="I435" s="647"/>
      <c r="J435" s="647"/>
      <c r="K435" s="647"/>
      <c r="N435" s="646"/>
    </row>
    <row r="436" spans="8:14" x14ac:dyDescent="0.2">
      <c r="H436" s="646"/>
      <c r="I436" s="647"/>
      <c r="J436" s="647"/>
      <c r="K436" s="647"/>
      <c r="N436" s="646"/>
    </row>
    <row r="437" spans="8:14" x14ac:dyDescent="0.2">
      <c r="H437" s="646"/>
      <c r="I437" s="647"/>
      <c r="J437" s="647"/>
      <c r="K437" s="647"/>
      <c r="N437" s="646"/>
    </row>
    <row r="438" spans="8:14" x14ac:dyDescent="0.2">
      <c r="H438" s="646"/>
      <c r="I438" s="647"/>
      <c r="J438" s="647"/>
      <c r="K438" s="647"/>
      <c r="N438" s="646"/>
    </row>
    <row r="439" spans="8:14" x14ac:dyDescent="0.2">
      <c r="H439" s="646"/>
      <c r="I439" s="647"/>
      <c r="J439" s="647"/>
      <c r="K439" s="647"/>
      <c r="N439" s="646"/>
    </row>
    <row r="440" spans="8:14" x14ac:dyDescent="0.2">
      <c r="H440" s="646"/>
      <c r="I440" s="647"/>
      <c r="J440" s="647"/>
      <c r="K440" s="647"/>
      <c r="N440" s="646"/>
    </row>
    <row r="441" spans="8:14" x14ac:dyDescent="0.2">
      <c r="H441" s="646"/>
      <c r="I441" s="647"/>
      <c r="J441" s="647"/>
      <c r="K441" s="647"/>
      <c r="N441" s="646"/>
    </row>
    <row r="442" spans="8:14" x14ac:dyDescent="0.2">
      <c r="H442" s="646"/>
      <c r="I442" s="647"/>
      <c r="J442" s="647"/>
      <c r="K442" s="647"/>
      <c r="N442" s="646"/>
    </row>
    <row r="443" spans="8:14" x14ac:dyDescent="0.2">
      <c r="H443" s="646"/>
      <c r="I443" s="647"/>
      <c r="J443" s="647"/>
      <c r="K443" s="647"/>
      <c r="N443" s="646"/>
    </row>
    <row r="444" spans="8:14" x14ac:dyDescent="0.2">
      <c r="H444" s="646"/>
      <c r="I444" s="647"/>
      <c r="J444" s="647"/>
      <c r="K444" s="647"/>
      <c r="N444" s="646"/>
    </row>
    <row r="445" spans="8:14" x14ac:dyDescent="0.2">
      <c r="H445" s="646"/>
      <c r="I445" s="647"/>
      <c r="J445" s="647"/>
      <c r="K445" s="647"/>
      <c r="N445" s="646"/>
    </row>
    <row r="446" spans="8:14" x14ac:dyDescent="0.2">
      <c r="H446" s="646"/>
      <c r="I446" s="647"/>
      <c r="J446" s="647"/>
      <c r="K446" s="647"/>
      <c r="N446" s="646"/>
    </row>
    <row r="447" spans="8:14" x14ac:dyDescent="0.2">
      <c r="H447" s="646"/>
      <c r="I447" s="647"/>
      <c r="J447" s="647"/>
      <c r="K447" s="647"/>
      <c r="N447" s="646"/>
    </row>
    <row r="448" spans="8:14" x14ac:dyDescent="0.2">
      <c r="H448" s="646"/>
      <c r="I448" s="647"/>
      <c r="J448" s="647"/>
      <c r="K448" s="647"/>
      <c r="N448" s="646"/>
    </row>
    <row r="449" spans="8:14" x14ac:dyDescent="0.2">
      <c r="H449" s="646"/>
      <c r="I449" s="647"/>
      <c r="J449" s="647"/>
      <c r="K449" s="647"/>
      <c r="N449" s="646"/>
    </row>
    <row r="450" spans="8:14" x14ac:dyDescent="0.2">
      <c r="H450" s="646"/>
      <c r="I450" s="647"/>
      <c r="J450" s="647"/>
      <c r="K450" s="647"/>
      <c r="N450" s="646"/>
    </row>
    <row r="451" spans="8:14" x14ac:dyDescent="0.2">
      <c r="H451" s="646"/>
      <c r="I451" s="647"/>
      <c r="J451" s="647"/>
      <c r="K451" s="647"/>
      <c r="N451" s="646"/>
    </row>
    <row r="452" spans="8:14" x14ac:dyDescent="0.2">
      <c r="H452" s="646"/>
      <c r="I452" s="647"/>
      <c r="J452" s="647"/>
      <c r="K452" s="647"/>
      <c r="N452" s="646"/>
    </row>
    <row r="453" spans="8:14" x14ac:dyDescent="0.2">
      <c r="H453" s="646"/>
      <c r="I453" s="647"/>
      <c r="J453" s="647"/>
      <c r="K453" s="647"/>
      <c r="N453" s="646"/>
    </row>
    <row r="454" spans="8:14" x14ac:dyDescent="0.2">
      <c r="H454" s="646"/>
      <c r="I454" s="647"/>
      <c r="J454" s="647"/>
      <c r="K454" s="647"/>
      <c r="N454" s="646"/>
    </row>
    <row r="455" spans="8:14" x14ac:dyDescent="0.2">
      <c r="H455" s="646"/>
      <c r="I455" s="647"/>
      <c r="J455" s="647"/>
      <c r="K455" s="647"/>
      <c r="N455" s="646"/>
    </row>
    <row r="456" spans="8:14" x14ac:dyDescent="0.2">
      <c r="H456" s="646"/>
      <c r="I456" s="647"/>
      <c r="J456" s="647"/>
      <c r="K456" s="647"/>
      <c r="N456" s="646"/>
    </row>
    <row r="457" spans="8:14" x14ac:dyDescent="0.2">
      <c r="H457" s="646"/>
      <c r="I457" s="647"/>
      <c r="J457" s="647"/>
      <c r="K457" s="647"/>
      <c r="N457" s="646"/>
    </row>
    <row r="458" spans="8:14" x14ac:dyDescent="0.2">
      <c r="H458" s="646"/>
      <c r="I458" s="647"/>
      <c r="J458" s="647"/>
      <c r="K458" s="647"/>
      <c r="N458" s="646"/>
    </row>
    <row r="459" spans="8:14" x14ac:dyDescent="0.2">
      <c r="H459" s="646"/>
      <c r="I459" s="647"/>
      <c r="J459" s="647"/>
      <c r="K459" s="647"/>
      <c r="N459" s="646"/>
    </row>
    <row r="460" spans="8:14" x14ac:dyDescent="0.2">
      <c r="H460" s="646"/>
      <c r="I460" s="647"/>
      <c r="J460" s="647"/>
      <c r="K460" s="647"/>
      <c r="N460" s="646"/>
    </row>
    <row r="461" spans="8:14" x14ac:dyDescent="0.2">
      <c r="H461" s="646"/>
      <c r="I461" s="647"/>
      <c r="J461" s="647"/>
      <c r="K461" s="647"/>
      <c r="N461" s="646"/>
    </row>
    <row r="462" spans="8:14" x14ac:dyDescent="0.2">
      <c r="H462" s="646"/>
      <c r="I462" s="647"/>
      <c r="J462" s="647"/>
      <c r="K462" s="647"/>
      <c r="N462" s="646"/>
    </row>
    <row r="463" spans="8:14" x14ac:dyDescent="0.2">
      <c r="H463" s="646"/>
      <c r="I463" s="647"/>
      <c r="J463" s="647"/>
      <c r="K463" s="647"/>
      <c r="N463" s="646"/>
    </row>
    <row r="464" spans="8:14" x14ac:dyDescent="0.2">
      <c r="H464" s="646"/>
      <c r="I464" s="647"/>
      <c r="J464" s="647"/>
      <c r="K464" s="647"/>
      <c r="N464" s="646"/>
    </row>
    <row r="465" spans="8:14" x14ac:dyDescent="0.2">
      <c r="H465" s="646"/>
      <c r="I465" s="647"/>
      <c r="J465" s="647"/>
      <c r="K465" s="647"/>
      <c r="N465" s="646"/>
    </row>
    <row r="466" spans="8:14" x14ac:dyDescent="0.2">
      <c r="H466" s="646"/>
      <c r="I466" s="647"/>
      <c r="J466" s="647"/>
      <c r="K466" s="647"/>
      <c r="N466" s="646"/>
    </row>
    <row r="467" spans="8:14" x14ac:dyDescent="0.2">
      <c r="H467" s="646"/>
      <c r="I467" s="647"/>
      <c r="J467" s="647"/>
      <c r="K467" s="647"/>
      <c r="N467" s="646"/>
    </row>
    <row r="468" spans="8:14" x14ac:dyDescent="0.2">
      <c r="H468" s="646"/>
      <c r="I468" s="647"/>
      <c r="J468" s="647"/>
      <c r="K468" s="647"/>
      <c r="N468" s="646"/>
    </row>
    <row r="469" spans="8:14" x14ac:dyDescent="0.2">
      <c r="H469" s="646"/>
      <c r="I469" s="647"/>
      <c r="J469" s="647"/>
      <c r="K469" s="647"/>
      <c r="N469" s="646"/>
    </row>
    <row r="470" spans="8:14" x14ac:dyDescent="0.2">
      <c r="H470" s="646"/>
      <c r="I470" s="647"/>
      <c r="J470" s="647"/>
      <c r="K470" s="647"/>
      <c r="N470" s="646"/>
    </row>
    <row r="471" spans="8:14" x14ac:dyDescent="0.2">
      <c r="H471" s="646"/>
      <c r="I471" s="647"/>
      <c r="J471" s="647"/>
      <c r="K471" s="647"/>
      <c r="N471" s="646"/>
    </row>
    <row r="472" spans="8:14" x14ac:dyDescent="0.2">
      <c r="H472" s="646"/>
      <c r="I472" s="647"/>
      <c r="J472" s="647"/>
      <c r="K472" s="647"/>
      <c r="N472" s="646"/>
    </row>
    <row r="473" spans="8:14" x14ac:dyDescent="0.2">
      <c r="H473" s="646"/>
      <c r="I473" s="647"/>
      <c r="J473" s="647"/>
      <c r="K473" s="647"/>
      <c r="N473" s="646"/>
    </row>
    <row r="474" spans="8:14" x14ac:dyDescent="0.2">
      <c r="H474" s="646"/>
      <c r="I474" s="647"/>
      <c r="J474" s="647"/>
      <c r="K474" s="647"/>
      <c r="N474" s="646"/>
    </row>
    <row r="475" spans="8:14" x14ac:dyDescent="0.2">
      <c r="H475" s="646"/>
      <c r="I475" s="647"/>
      <c r="J475" s="647"/>
      <c r="K475" s="647"/>
      <c r="N475" s="646"/>
    </row>
    <row r="476" spans="8:14" x14ac:dyDescent="0.2">
      <c r="H476" s="646"/>
      <c r="I476" s="647"/>
      <c r="J476" s="647"/>
      <c r="K476" s="647"/>
      <c r="N476" s="646"/>
    </row>
    <row r="477" spans="8:14" x14ac:dyDescent="0.2">
      <c r="H477" s="646"/>
      <c r="I477" s="647"/>
      <c r="J477" s="647"/>
      <c r="K477" s="647"/>
      <c r="N477" s="646"/>
    </row>
    <row r="478" spans="8:14" x14ac:dyDescent="0.2">
      <c r="H478" s="646"/>
      <c r="I478" s="647"/>
      <c r="J478" s="647"/>
      <c r="K478" s="647"/>
      <c r="N478" s="646"/>
    </row>
    <row r="479" spans="8:14" x14ac:dyDescent="0.2">
      <c r="H479" s="646"/>
      <c r="I479" s="647"/>
      <c r="J479" s="647"/>
      <c r="K479" s="647"/>
      <c r="N479" s="646"/>
    </row>
    <row r="480" spans="8:14" x14ac:dyDescent="0.2">
      <c r="H480" s="646"/>
      <c r="I480" s="647"/>
      <c r="J480" s="647"/>
      <c r="K480" s="647"/>
      <c r="N480" s="646"/>
    </row>
    <row r="481" spans="8:14" x14ac:dyDescent="0.2">
      <c r="H481" s="646"/>
      <c r="I481" s="647"/>
      <c r="J481" s="647"/>
      <c r="K481" s="647"/>
      <c r="N481" s="646"/>
    </row>
    <row r="482" spans="8:14" x14ac:dyDescent="0.2">
      <c r="H482" s="646"/>
      <c r="I482" s="647"/>
      <c r="J482" s="647"/>
      <c r="K482" s="647"/>
      <c r="N482" s="646"/>
    </row>
    <row r="483" spans="8:14" x14ac:dyDescent="0.2">
      <c r="H483" s="646"/>
      <c r="I483" s="647"/>
      <c r="J483" s="647"/>
      <c r="K483" s="647"/>
      <c r="N483" s="646"/>
    </row>
    <row r="484" spans="8:14" x14ac:dyDescent="0.2">
      <c r="H484" s="646"/>
      <c r="I484" s="647"/>
      <c r="J484" s="647"/>
      <c r="K484" s="647"/>
      <c r="N484" s="646"/>
    </row>
    <row r="485" spans="8:14" x14ac:dyDescent="0.2">
      <c r="H485" s="646"/>
      <c r="I485" s="647"/>
      <c r="J485" s="647"/>
      <c r="K485" s="647"/>
      <c r="N485" s="646"/>
    </row>
    <row r="486" spans="8:14" x14ac:dyDescent="0.2">
      <c r="H486" s="646"/>
      <c r="I486" s="647"/>
      <c r="J486" s="647"/>
      <c r="K486" s="647"/>
      <c r="N486" s="646"/>
    </row>
    <row r="487" spans="8:14" x14ac:dyDescent="0.2">
      <c r="H487" s="646"/>
      <c r="I487" s="647"/>
      <c r="J487" s="647"/>
      <c r="K487" s="647"/>
      <c r="N487" s="646"/>
    </row>
    <row r="488" spans="8:14" x14ac:dyDescent="0.2">
      <c r="H488" s="646"/>
      <c r="I488" s="647"/>
      <c r="J488" s="647"/>
      <c r="K488" s="647"/>
      <c r="N488" s="646"/>
    </row>
    <row r="489" spans="8:14" x14ac:dyDescent="0.2">
      <c r="H489" s="646"/>
      <c r="I489" s="647"/>
      <c r="J489" s="647"/>
      <c r="K489" s="647"/>
      <c r="N489" s="646"/>
    </row>
    <row r="490" spans="8:14" x14ac:dyDescent="0.2">
      <c r="H490" s="646"/>
      <c r="I490" s="647"/>
      <c r="J490" s="647"/>
      <c r="K490" s="647"/>
      <c r="N490" s="646"/>
    </row>
    <row r="491" spans="8:14" x14ac:dyDescent="0.2">
      <c r="H491" s="646"/>
      <c r="I491" s="647"/>
      <c r="J491" s="647"/>
      <c r="K491" s="647"/>
      <c r="N491" s="646"/>
    </row>
    <row r="492" spans="8:14" x14ac:dyDescent="0.2">
      <c r="H492" s="646"/>
      <c r="I492" s="647"/>
      <c r="J492" s="647"/>
      <c r="K492" s="647"/>
      <c r="N492" s="646"/>
    </row>
    <row r="493" spans="8:14" x14ac:dyDescent="0.2">
      <c r="H493" s="646"/>
      <c r="I493" s="647"/>
      <c r="J493" s="647"/>
      <c r="K493" s="647"/>
      <c r="N493" s="646"/>
    </row>
    <row r="494" spans="8:14" x14ac:dyDescent="0.2">
      <c r="H494" s="646"/>
      <c r="I494" s="647"/>
      <c r="J494" s="647"/>
      <c r="K494" s="647"/>
      <c r="N494" s="646"/>
    </row>
    <row r="495" spans="8:14" x14ac:dyDescent="0.2">
      <c r="H495" s="646"/>
      <c r="I495" s="647"/>
      <c r="J495" s="647"/>
      <c r="K495" s="647"/>
      <c r="N495" s="646"/>
    </row>
    <row r="496" spans="8:14" x14ac:dyDescent="0.2">
      <c r="H496" s="646"/>
      <c r="I496" s="647"/>
      <c r="J496" s="647"/>
      <c r="K496" s="647"/>
      <c r="N496" s="646"/>
    </row>
    <row r="497" spans="8:14" x14ac:dyDescent="0.2">
      <c r="H497" s="646"/>
      <c r="I497" s="647"/>
      <c r="J497" s="647"/>
      <c r="K497" s="647"/>
      <c r="N497" s="646"/>
    </row>
    <row r="498" spans="8:14" x14ac:dyDescent="0.2">
      <c r="H498" s="646"/>
      <c r="I498" s="647"/>
      <c r="J498" s="647"/>
      <c r="K498" s="647"/>
      <c r="N498" s="646"/>
    </row>
    <row r="499" spans="8:14" x14ac:dyDescent="0.2">
      <c r="H499" s="646"/>
      <c r="I499" s="647"/>
      <c r="J499" s="647"/>
      <c r="K499" s="647"/>
      <c r="N499" s="646"/>
    </row>
    <row r="500" spans="8:14" x14ac:dyDescent="0.2">
      <c r="H500" s="646"/>
      <c r="I500" s="647"/>
      <c r="J500" s="647"/>
      <c r="K500" s="647"/>
      <c r="N500" s="646"/>
    </row>
    <row r="501" spans="8:14" x14ac:dyDescent="0.2">
      <c r="H501" s="646"/>
      <c r="I501" s="647"/>
      <c r="J501" s="647"/>
      <c r="K501" s="647"/>
      <c r="N501" s="646"/>
    </row>
    <row r="502" spans="8:14" x14ac:dyDescent="0.2">
      <c r="H502" s="646"/>
      <c r="I502" s="647"/>
      <c r="J502" s="647"/>
      <c r="K502" s="647"/>
      <c r="N502" s="646"/>
    </row>
    <row r="503" spans="8:14" x14ac:dyDescent="0.2">
      <c r="H503" s="646"/>
      <c r="I503" s="647"/>
      <c r="J503" s="647"/>
      <c r="K503" s="647"/>
      <c r="N503" s="646"/>
    </row>
    <row r="504" spans="8:14" x14ac:dyDescent="0.2">
      <c r="H504" s="646"/>
      <c r="I504" s="647"/>
      <c r="J504" s="647"/>
      <c r="K504" s="647"/>
      <c r="N504" s="646"/>
    </row>
    <row r="505" spans="8:14" x14ac:dyDescent="0.2">
      <c r="H505" s="646"/>
      <c r="I505" s="647"/>
      <c r="J505" s="647"/>
      <c r="K505" s="647"/>
      <c r="N505" s="646"/>
    </row>
    <row r="506" spans="8:14" x14ac:dyDescent="0.2">
      <c r="H506" s="646"/>
      <c r="I506" s="647"/>
      <c r="J506" s="647"/>
      <c r="K506" s="647"/>
      <c r="N506" s="646"/>
    </row>
    <row r="507" spans="8:14" x14ac:dyDescent="0.2">
      <c r="H507" s="646"/>
      <c r="I507" s="647"/>
      <c r="J507" s="647"/>
      <c r="K507" s="647"/>
      <c r="N507" s="646"/>
    </row>
    <row r="508" spans="8:14" x14ac:dyDescent="0.2">
      <c r="H508" s="646"/>
      <c r="I508" s="647"/>
      <c r="J508" s="647"/>
      <c r="K508" s="647"/>
      <c r="N508" s="646"/>
    </row>
    <row r="509" spans="8:14" x14ac:dyDescent="0.2">
      <c r="H509" s="646"/>
      <c r="I509" s="647"/>
      <c r="J509" s="647"/>
      <c r="K509" s="647"/>
      <c r="N509" s="646"/>
    </row>
    <row r="510" spans="8:14" x14ac:dyDescent="0.2">
      <c r="H510" s="646"/>
      <c r="I510" s="647"/>
      <c r="J510" s="647"/>
      <c r="K510" s="647"/>
      <c r="N510" s="646"/>
    </row>
    <row r="511" spans="8:14" x14ac:dyDescent="0.2">
      <c r="H511" s="646"/>
      <c r="I511" s="647"/>
      <c r="J511" s="647"/>
      <c r="K511" s="647"/>
      <c r="N511" s="646"/>
    </row>
    <row r="512" spans="8:14" x14ac:dyDescent="0.2">
      <c r="H512" s="646"/>
      <c r="I512" s="647"/>
      <c r="J512" s="647"/>
      <c r="K512" s="647"/>
      <c r="N512" s="646"/>
    </row>
    <row r="513" spans="8:14" x14ac:dyDescent="0.2">
      <c r="H513" s="646"/>
      <c r="I513" s="647"/>
      <c r="J513" s="647"/>
      <c r="K513" s="647"/>
      <c r="N513" s="646"/>
    </row>
    <row r="514" spans="8:14" x14ac:dyDescent="0.2">
      <c r="H514" s="646"/>
      <c r="I514" s="647"/>
      <c r="J514" s="647"/>
      <c r="K514" s="647"/>
      <c r="N514" s="646"/>
    </row>
    <row r="515" spans="8:14" x14ac:dyDescent="0.2">
      <c r="H515" s="646"/>
      <c r="I515" s="647"/>
      <c r="J515" s="647"/>
      <c r="K515" s="647"/>
      <c r="N515" s="646"/>
    </row>
    <row r="516" spans="8:14" x14ac:dyDescent="0.2">
      <c r="H516" s="646"/>
      <c r="I516" s="647"/>
      <c r="J516" s="647"/>
      <c r="K516" s="647"/>
      <c r="N516" s="646"/>
    </row>
    <row r="517" spans="8:14" x14ac:dyDescent="0.2">
      <c r="H517" s="646"/>
      <c r="I517" s="647"/>
      <c r="J517" s="647"/>
      <c r="K517" s="647"/>
      <c r="N517" s="646"/>
    </row>
    <row r="518" spans="8:14" x14ac:dyDescent="0.2">
      <c r="H518" s="646"/>
      <c r="I518" s="647"/>
      <c r="J518" s="647"/>
      <c r="K518" s="647"/>
      <c r="N518" s="646"/>
    </row>
    <row r="519" spans="8:14" x14ac:dyDescent="0.2">
      <c r="H519" s="646"/>
      <c r="I519" s="647"/>
      <c r="J519" s="647"/>
      <c r="K519" s="647"/>
      <c r="N519" s="646"/>
    </row>
    <row r="520" spans="8:14" x14ac:dyDescent="0.2">
      <c r="H520" s="646"/>
      <c r="I520" s="647"/>
      <c r="J520" s="647"/>
      <c r="K520" s="647"/>
      <c r="N520" s="646"/>
    </row>
    <row r="521" spans="8:14" x14ac:dyDescent="0.2">
      <c r="H521" s="646"/>
      <c r="I521" s="647"/>
      <c r="J521" s="647"/>
      <c r="K521" s="647"/>
      <c r="N521" s="646"/>
    </row>
    <row r="522" spans="8:14" x14ac:dyDescent="0.2">
      <c r="H522" s="646"/>
      <c r="I522" s="647"/>
      <c r="J522" s="647"/>
      <c r="K522" s="647"/>
      <c r="N522" s="646"/>
    </row>
    <row r="523" spans="8:14" x14ac:dyDescent="0.2">
      <c r="H523" s="646"/>
      <c r="I523" s="647"/>
      <c r="J523" s="647"/>
      <c r="K523" s="647"/>
      <c r="N523" s="646"/>
    </row>
    <row r="524" spans="8:14" x14ac:dyDescent="0.2">
      <c r="H524" s="646"/>
      <c r="I524" s="647"/>
      <c r="J524" s="647"/>
      <c r="K524" s="647"/>
      <c r="N524" s="646"/>
    </row>
    <row r="525" spans="8:14" x14ac:dyDescent="0.2">
      <c r="H525" s="646"/>
      <c r="I525" s="647"/>
      <c r="J525" s="647"/>
      <c r="K525" s="647"/>
      <c r="N525" s="646"/>
    </row>
    <row r="526" spans="8:14" x14ac:dyDescent="0.2">
      <c r="H526" s="646"/>
      <c r="I526" s="647"/>
      <c r="J526" s="647"/>
      <c r="K526" s="647"/>
      <c r="N526" s="646"/>
    </row>
    <row r="527" spans="8:14" x14ac:dyDescent="0.2">
      <c r="H527" s="646"/>
      <c r="I527" s="647"/>
      <c r="J527" s="647"/>
      <c r="K527" s="647"/>
      <c r="N527" s="646"/>
    </row>
    <row r="528" spans="8:14" x14ac:dyDescent="0.2">
      <c r="H528" s="646"/>
      <c r="I528" s="647"/>
      <c r="J528" s="647"/>
      <c r="K528" s="647"/>
      <c r="N528" s="646"/>
    </row>
    <row r="529" spans="8:14" x14ac:dyDescent="0.2">
      <c r="H529" s="646"/>
      <c r="I529" s="647"/>
      <c r="J529" s="647"/>
      <c r="K529" s="647"/>
      <c r="N529" s="646"/>
    </row>
    <row r="530" spans="8:14" x14ac:dyDescent="0.2">
      <c r="H530" s="646"/>
      <c r="I530" s="647"/>
      <c r="J530" s="647"/>
      <c r="K530" s="647"/>
      <c r="N530" s="646"/>
    </row>
    <row r="531" spans="8:14" x14ac:dyDescent="0.2">
      <c r="H531" s="646"/>
      <c r="I531" s="647"/>
      <c r="J531" s="647"/>
      <c r="K531" s="647"/>
      <c r="N531" s="646"/>
    </row>
    <row r="532" spans="8:14" x14ac:dyDescent="0.2">
      <c r="H532" s="646"/>
      <c r="I532" s="647"/>
      <c r="J532" s="647"/>
      <c r="K532" s="647"/>
      <c r="N532" s="646"/>
    </row>
    <row r="533" spans="8:14" x14ac:dyDescent="0.2">
      <c r="H533" s="646"/>
      <c r="I533" s="647"/>
      <c r="J533" s="647"/>
      <c r="K533" s="647"/>
      <c r="N533" s="646"/>
    </row>
    <row r="534" spans="8:14" x14ac:dyDescent="0.2">
      <c r="H534" s="646"/>
      <c r="I534" s="647"/>
      <c r="J534" s="647"/>
      <c r="K534" s="647"/>
      <c r="N534" s="646"/>
    </row>
    <row r="535" spans="8:14" x14ac:dyDescent="0.2">
      <c r="H535" s="646"/>
      <c r="I535" s="647"/>
      <c r="J535" s="647"/>
      <c r="K535" s="647"/>
      <c r="N535" s="646"/>
    </row>
    <row r="536" spans="8:14" x14ac:dyDescent="0.2">
      <c r="H536" s="646"/>
      <c r="I536" s="647"/>
      <c r="J536" s="647"/>
      <c r="K536" s="647"/>
      <c r="N536" s="646"/>
    </row>
    <row r="537" spans="8:14" x14ac:dyDescent="0.2">
      <c r="H537" s="646"/>
      <c r="I537" s="647"/>
      <c r="J537" s="647"/>
      <c r="K537" s="647"/>
      <c r="N537" s="646"/>
    </row>
    <row r="538" spans="8:14" x14ac:dyDescent="0.2">
      <c r="H538" s="646"/>
      <c r="I538" s="647"/>
      <c r="J538" s="647"/>
      <c r="K538" s="647"/>
      <c r="N538" s="646"/>
    </row>
    <row r="539" spans="8:14" x14ac:dyDescent="0.2">
      <c r="H539" s="646"/>
      <c r="I539" s="647"/>
      <c r="J539" s="647"/>
      <c r="K539" s="647"/>
      <c r="N539" s="646"/>
    </row>
    <row r="540" spans="8:14" x14ac:dyDescent="0.2">
      <c r="H540" s="646"/>
      <c r="I540" s="647"/>
      <c r="J540" s="647"/>
      <c r="K540" s="647"/>
      <c r="N540" s="646"/>
    </row>
    <row r="541" spans="8:14" x14ac:dyDescent="0.2">
      <c r="H541" s="646"/>
      <c r="I541" s="647"/>
      <c r="J541" s="647"/>
      <c r="K541" s="647"/>
      <c r="N541" s="646"/>
    </row>
    <row r="542" spans="8:14" x14ac:dyDescent="0.2">
      <c r="H542" s="646"/>
      <c r="I542" s="647"/>
      <c r="J542" s="647"/>
      <c r="K542" s="647"/>
      <c r="N542" s="646"/>
    </row>
    <row r="543" spans="8:14" x14ac:dyDescent="0.2">
      <c r="H543" s="646"/>
      <c r="I543" s="647"/>
      <c r="J543" s="647"/>
      <c r="K543" s="647"/>
      <c r="N543" s="646"/>
    </row>
    <row r="544" spans="8:14" x14ac:dyDescent="0.2">
      <c r="H544" s="646"/>
      <c r="I544" s="647"/>
      <c r="J544" s="647"/>
      <c r="K544" s="647"/>
      <c r="N544" s="646"/>
    </row>
    <row r="545" spans="8:14" x14ac:dyDescent="0.2">
      <c r="H545" s="646"/>
      <c r="I545" s="647"/>
      <c r="J545" s="647"/>
      <c r="K545" s="647"/>
      <c r="N545" s="646"/>
    </row>
    <row r="546" spans="8:14" x14ac:dyDescent="0.2">
      <c r="H546" s="646"/>
      <c r="I546" s="647"/>
      <c r="J546" s="647"/>
      <c r="K546" s="647"/>
      <c r="N546" s="646"/>
    </row>
    <row r="547" spans="8:14" x14ac:dyDescent="0.2">
      <c r="H547" s="646"/>
      <c r="I547" s="647"/>
      <c r="J547" s="647"/>
      <c r="K547" s="647"/>
      <c r="N547" s="646"/>
    </row>
    <row r="548" spans="8:14" x14ac:dyDescent="0.2">
      <c r="H548" s="646"/>
      <c r="I548" s="647"/>
      <c r="J548" s="647"/>
      <c r="K548" s="647"/>
      <c r="N548" s="646"/>
    </row>
    <row r="549" spans="8:14" x14ac:dyDescent="0.2">
      <c r="H549" s="646"/>
      <c r="I549" s="647"/>
      <c r="J549" s="647"/>
      <c r="K549" s="647"/>
      <c r="N549" s="646"/>
    </row>
    <row r="550" spans="8:14" x14ac:dyDescent="0.2">
      <c r="H550" s="646"/>
      <c r="I550" s="647"/>
      <c r="J550" s="647"/>
      <c r="K550" s="647"/>
      <c r="N550" s="646"/>
    </row>
    <row r="551" spans="8:14" x14ac:dyDescent="0.2">
      <c r="H551" s="646"/>
      <c r="I551" s="647"/>
      <c r="J551" s="647"/>
      <c r="K551" s="647"/>
      <c r="N551" s="646"/>
    </row>
    <row r="552" spans="8:14" x14ac:dyDescent="0.2">
      <c r="H552" s="646"/>
      <c r="I552" s="647"/>
      <c r="J552" s="647"/>
      <c r="K552" s="647"/>
      <c r="N552" s="646"/>
    </row>
    <row r="553" spans="8:14" x14ac:dyDescent="0.2">
      <c r="H553" s="646"/>
      <c r="I553" s="647"/>
      <c r="J553" s="647"/>
      <c r="K553" s="647"/>
      <c r="N553" s="646"/>
    </row>
    <row r="554" spans="8:14" x14ac:dyDescent="0.2">
      <c r="H554" s="646"/>
      <c r="I554" s="647"/>
      <c r="J554" s="647"/>
      <c r="K554" s="647"/>
      <c r="N554" s="646"/>
    </row>
    <row r="555" spans="8:14" x14ac:dyDescent="0.2">
      <c r="H555" s="646"/>
      <c r="I555" s="647"/>
      <c r="J555" s="647"/>
      <c r="K555" s="647"/>
      <c r="N555" s="646"/>
    </row>
    <row r="556" spans="8:14" x14ac:dyDescent="0.2">
      <c r="H556" s="646"/>
      <c r="I556" s="647"/>
      <c r="J556" s="647"/>
      <c r="K556" s="647"/>
      <c r="N556" s="646"/>
    </row>
    <row r="557" spans="8:14" x14ac:dyDescent="0.2">
      <c r="H557" s="646"/>
      <c r="I557" s="647"/>
      <c r="J557" s="647"/>
      <c r="K557" s="647"/>
      <c r="N557" s="646"/>
    </row>
    <row r="558" spans="8:14" x14ac:dyDescent="0.2">
      <c r="H558" s="646"/>
      <c r="I558" s="647"/>
      <c r="J558" s="647"/>
      <c r="K558" s="647"/>
      <c r="N558" s="646"/>
    </row>
    <row r="559" spans="8:14" x14ac:dyDescent="0.2">
      <c r="H559" s="646"/>
      <c r="I559" s="647"/>
      <c r="J559" s="647"/>
      <c r="K559" s="647"/>
      <c r="N559" s="646"/>
    </row>
    <row r="560" spans="8:14" x14ac:dyDescent="0.2">
      <c r="H560" s="646"/>
      <c r="I560" s="647"/>
      <c r="J560" s="647"/>
      <c r="K560" s="647"/>
      <c r="N560" s="646"/>
    </row>
    <row r="561" spans="8:14" x14ac:dyDescent="0.2">
      <c r="H561" s="646"/>
      <c r="I561" s="647"/>
      <c r="J561" s="647"/>
      <c r="K561" s="647"/>
      <c r="N561" s="646"/>
    </row>
    <row r="562" spans="8:14" x14ac:dyDescent="0.2">
      <c r="H562" s="646"/>
      <c r="I562" s="647"/>
      <c r="J562" s="647"/>
      <c r="K562" s="647"/>
      <c r="N562" s="646"/>
    </row>
    <row r="563" spans="8:14" x14ac:dyDescent="0.2">
      <c r="H563" s="646"/>
      <c r="I563" s="647"/>
      <c r="J563" s="647"/>
      <c r="K563" s="647"/>
      <c r="N563" s="646"/>
    </row>
    <row r="564" spans="8:14" x14ac:dyDescent="0.2">
      <c r="H564" s="646"/>
      <c r="I564" s="647"/>
      <c r="J564" s="647"/>
      <c r="K564" s="647"/>
      <c r="N564" s="646"/>
    </row>
    <row r="565" spans="8:14" x14ac:dyDescent="0.2">
      <c r="H565" s="646"/>
      <c r="I565" s="647"/>
      <c r="J565" s="647"/>
      <c r="K565" s="647"/>
      <c r="N565" s="646"/>
    </row>
    <row r="566" spans="8:14" x14ac:dyDescent="0.2">
      <c r="H566" s="646"/>
      <c r="I566" s="647"/>
      <c r="J566" s="647"/>
      <c r="K566" s="647"/>
      <c r="N566" s="646"/>
    </row>
    <row r="567" spans="8:14" x14ac:dyDescent="0.2">
      <c r="H567" s="646"/>
      <c r="I567" s="647"/>
      <c r="J567" s="647"/>
      <c r="K567" s="647"/>
      <c r="N567" s="646"/>
    </row>
    <row r="568" spans="8:14" x14ac:dyDescent="0.2">
      <c r="H568" s="646"/>
      <c r="I568" s="647"/>
      <c r="J568" s="647"/>
      <c r="K568" s="647"/>
      <c r="N568" s="646"/>
    </row>
    <row r="569" spans="8:14" x14ac:dyDescent="0.2">
      <c r="H569" s="646"/>
      <c r="I569" s="647"/>
      <c r="J569" s="647"/>
      <c r="K569" s="647"/>
      <c r="N569" s="646"/>
    </row>
    <row r="570" spans="8:14" x14ac:dyDescent="0.2">
      <c r="H570" s="646"/>
      <c r="I570" s="647"/>
      <c r="J570" s="647"/>
      <c r="K570" s="647"/>
      <c r="N570" s="646"/>
    </row>
    <row r="571" spans="8:14" x14ac:dyDescent="0.2">
      <c r="H571" s="646"/>
      <c r="I571" s="647"/>
      <c r="J571" s="647"/>
      <c r="K571" s="647"/>
      <c r="N571" s="646"/>
    </row>
    <row r="572" spans="8:14" x14ac:dyDescent="0.2">
      <c r="H572" s="646"/>
      <c r="I572" s="647"/>
      <c r="J572" s="647"/>
      <c r="K572" s="647"/>
      <c r="N572" s="646"/>
    </row>
    <row r="573" spans="8:14" x14ac:dyDescent="0.2">
      <c r="H573" s="646"/>
      <c r="I573" s="647"/>
      <c r="J573" s="647"/>
      <c r="K573" s="647"/>
      <c r="N573" s="646"/>
    </row>
    <row r="574" spans="8:14" x14ac:dyDescent="0.2">
      <c r="H574" s="646"/>
      <c r="I574" s="647"/>
      <c r="J574" s="647"/>
      <c r="K574" s="647"/>
      <c r="N574" s="646"/>
    </row>
    <row r="575" spans="8:14" x14ac:dyDescent="0.2">
      <c r="H575" s="646"/>
      <c r="I575" s="647"/>
      <c r="J575" s="647"/>
      <c r="K575" s="647"/>
      <c r="N575" s="646"/>
    </row>
    <row r="576" spans="8:14" x14ac:dyDescent="0.2">
      <c r="H576" s="646"/>
      <c r="I576" s="647"/>
      <c r="J576" s="647"/>
      <c r="K576" s="647"/>
      <c r="N576" s="646"/>
    </row>
    <row r="577" spans="8:14" x14ac:dyDescent="0.2">
      <c r="H577" s="646"/>
      <c r="I577" s="647"/>
      <c r="J577" s="647"/>
      <c r="K577" s="647"/>
      <c r="N577" s="646"/>
    </row>
    <row r="578" spans="8:14" x14ac:dyDescent="0.2">
      <c r="H578" s="646"/>
      <c r="I578" s="647"/>
      <c r="J578" s="647"/>
      <c r="K578" s="647"/>
      <c r="N578" s="646"/>
    </row>
    <row r="579" spans="8:14" x14ac:dyDescent="0.2">
      <c r="H579" s="646"/>
      <c r="I579" s="647"/>
      <c r="J579" s="647"/>
      <c r="K579" s="647"/>
      <c r="N579" s="646"/>
    </row>
    <row r="580" spans="8:14" x14ac:dyDescent="0.2">
      <c r="H580" s="646"/>
      <c r="I580" s="647"/>
      <c r="J580" s="647"/>
      <c r="K580" s="647"/>
      <c r="N580" s="646"/>
    </row>
    <row r="581" spans="8:14" x14ac:dyDescent="0.2">
      <c r="H581" s="646"/>
      <c r="I581" s="647"/>
      <c r="J581" s="647"/>
      <c r="K581" s="647"/>
      <c r="N581" s="646"/>
    </row>
    <row r="582" spans="8:14" x14ac:dyDescent="0.2">
      <c r="H582" s="646"/>
      <c r="I582" s="647"/>
      <c r="J582" s="647"/>
      <c r="K582" s="647"/>
      <c r="N582" s="646"/>
    </row>
    <row r="583" spans="8:14" x14ac:dyDescent="0.2">
      <c r="H583" s="646"/>
      <c r="I583" s="647"/>
      <c r="J583" s="647"/>
      <c r="K583" s="647"/>
      <c r="N583" s="646"/>
    </row>
    <row r="584" spans="8:14" x14ac:dyDescent="0.2">
      <c r="H584" s="646"/>
      <c r="I584" s="647"/>
      <c r="J584" s="647"/>
      <c r="K584" s="647"/>
      <c r="N584" s="646"/>
    </row>
    <row r="585" spans="8:14" x14ac:dyDescent="0.2">
      <c r="H585" s="646"/>
      <c r="I585" s="647"/>
      <c r="J585" s="647"/>
      <c r="K585" s="647"/>
      <c r="N585" s="646"/>
    </row>
    <row r="586" spans="8:14" x14ac:dyDescent="0.2">
      <c r="H586" s="646"/>
      <c r="I586" s="647"/>
      <c r="J586" s="647"/>
      <c r="K586" s="647"/>
      <c r="N586" s="646"/>
    </row>
    <row r="587" spans="8:14" x14ac:dyDescent="0.2">
      <c r="H587" s="646"/>
      <c r="I587" s="647"/>
      <c r="J587" s="647"/>
      <c r="K587" s="647"/>
      <c r="N587" s="646"/>
    </row>
    <row r="588" spans="8:14" x14ac:dyDescent="0.2">
      <c r="H588" s="646"/>
      <c r="I588" s="647"/>
      <c r="J588" s="647"/>
      <c r="K588" s="647"/>
      <c r="N588" s="646"/>
    </row>
    <row r="589" spans="8:14" x14ac:dyDescent="0.2">
      <c r="H589" s="646"/>
      <c r="I589" s="647"/>
      <c r="J589" s="647"/>
      <c r="K589" s="647"/>
      <c r="N589" s="646"/>
    </row>
    <row r="590" spans="8:14" x14ac:dyDescent="0.2">
      <c r="H590" s="646"/>
      <c r="I590" s="647"/>
      <c r="J590" s="647"/>
      <c r="K590" s="647"/>
      <c r="N590" s="646"/>
    </row>
    <row r="591" spans="8:14" x14ac:dyDescent="0.2">
      <c r="H591" s="646"/>
      <c r="I591" s="647"/>
      <c r="J591" s="647"/>
      <c r="K591" s="647"/>
      <c r="N591" s="646"/>
    </row>
    <row r="592" spans="8:14" x14ac:dyDescent="0.2">
      <c r="H592" s="646"/>
      <c r="I592" s="647"/>
      <c r="J592" s="647"/>
      <c r="K592" s="647"/>
      <c r="N592" s="646"/>
    </row>
    <row r="593" spans="8:14" x14ac:dyDescent="0.2">
      <c r="H593" s="646"/>
      <c r="I593" s="647"/>
      <c r="J593" s="647"/>
      <c r="K593" s="647"/>
      <c r="N593" s="646"/>
    </row>
    <row r="594" spans="8:14" x14ac:dyDescent="0.2">
      <c r="H594" s="646"/>
      <c r="I594" s="647"/>
      <c r="J594" s="647"/>
      <c r="K594" s="647"/>
      <c r="N594" s="646"/>
    </row>
    <row r="595" spans="8:14" x14ac:dyDescent="0.2">
      <c r="H595" s="646"/>
      <c r="I595" s="647"/>
      <c r="J595" s="647"/>
      <c r="K595" s="647"/>
      <c r="N595" s="646"/>
    </row>
    <row r="596" spans="8:14" x14ac:dyDescent="0.2">
      <c r="H596" s="646"/>
      <c r="I596" s="647"/>
      <c r="J596" s="647"/>
      <c r="K596" s="647"/>
      <c r="N596" s="646"/>
    </row>
    <row r="597" spans="8:14" x14ac:dyDescent="0.2">
      <c r="H597" s="646"/>
      <c r="I597" s="647"/>
      <c r="J597" s="647"/>
      <c r="K597" s="647"/>
      <c r="N597" s="646"/>
    </row>
    <row r="598" spans="8:14" x14ac:dyDescent="0.2">
      <c r="H598" s="646"/>
      <c r="I598" s="647"/>
      <c r="J598" s="647"/>
      <c r="K598" s="647"/>
      <c r="N598" s="646"/>
    </row>
    <row r="599" spans="8:14" x14ac:dyDescent="0.2">
      <c r="H599" s="646"/>
      <c r="I599" s="647"/>
      <c r="J599" s="647"/>
      <c r="K599" s="647"/>
      <c r="N599" s="646"/>
    </row>
    <row r="600" spans="8:14" x14ac:dyDescent="0.2">
      <c r="H600" s="646"/>
      <c r="I600" s="647"/>
      <c r="J600" s="647"/>
      <c r="K600" s="647"/>
      <c r="N600" s="646"/>
    </row>
    <row r="601" spans="8:14" x14ac:dyDescent="0.2">
      <c r="H601" s="646"/>
      <c r="I601" s="647"/>
      <c r="J601" s="647"/>
      <c r="K601" s="647"/>
      <c r="N601" s="646"/>
    </row>
    <row r="602" spans="8:14" x14ac:dyDescent="0.2">
      <c r="H602" s="646"/>
      <c r="I602" s="647"/>
      <c r="J602" s="647"/>
      <c r="K602" s="647"/>
      <c r="N602" s="646"/>
    </row>
    <row r="603" spans="8:14" x14ac:dyDescent="0.2">
      <c r="H603" s="646"/>
      <c r="I603" s="647"/>
      <c r="J603" s="647"/>
      <c r="K603" s="647"/>
      <c r="N603" s="646"/>
    </row>
    <row r="604" spans="8:14" x14ac:dyDescent="0.2">
      <c r="H604" s="646"/>
      <c r="I604" s="647"/>
      <c r="J604" s="647"/>
      <c r="K604" s="647"/>
      <c r="N604" s="646"/>
    </row>
    <row r="605" spans="8:14" x14ac:dyDescent="0.2">
      <c r="H605" s="646"/>
      <c r="I605" s="647"/>
      <c r="J605" s="647"/>
      <c r="K605" s="647"/>
      <c r="N605" s="646"/>
    </row>
    <row r="606" spans="8:14" x14ac:dyDescent="0.2">
      <c r="H606" s="646"/>
      <c r="I606" s="647"/>
      <c r="J606" s="647"/>
      <c r="K606" s="647"/>
      <c r="N606" s="646"/>
    </row>
    <row r="607" spans="8:14" x14ac:dyDescent="0.2">
      <c r="H607" s="646"/>
      <c r="I607" s="647"/>
      <c r="J607" s="647"/>
      <c r="K607" s="647"/>
      <c r="N607" s="646"/>
    </row>
    <row r="608" spans="8:14" x14ac:dyDescent="0.2">
      <c r="H608" s="646"/>
      <c r="I608" s="647"/>
      <c r="J608" s="647"/>
      <c r="K608" s="647"/>
      <c r="N608" s="646"/>
    </row>
    <row r="609" spans="8:14" x14ac:dyDescent="0.2">
      <c r="H609" s="646"/>
      <c r="I609" s="647"/>
      <c r="J609" s="647"/>
      <c r="K609" s="647"/>
      <c r="N609" s="646"/>
    </row>
    <row r="610" spans="8:14" x14ac:dyDescent="0.2">
      <c r="H610" s="646"/>
      <c r="I610" s="647"/>
      <c r="J610" s="647"/>
      <c r="K610" s="647"/>
      <c r="N610" s="646"/>
    </row>
    <row r="611" spans="8:14" x14ac:dyDescent="0.2">
      <c r="H611" s="646"/>
      <c r="I611" s="647"/>
      <c r="J611" s="647"/>
      <c r="K611" s="647"/>
      <c r="N611" s="646"/>
    </row>
    <row r="612" spans="8:14" x14ac:dyDescent="0.2">
      <c r="H612" s="646"/>
      <c r="I612" s="647"/>
      <c r="J612" s="647"/>
      <c r="K612" s="647"/>
      <c r="N612" s="646"/>
    </row>
    <row r="613" spans="8:14" x14ac:dyDescent="0.2">
      <c r="H613" s="646"/>
      <c r="I613" s="647"/>
      <c r="J613" s="647"/>
      <c r="K613" s="647"/>
      <c r="N613" s="646"/>
    </row>
    <row r="614" spans="8:14" x14ac:dyDescent="0.2">
      <c r="H614" s="646"/>
      <c r="I614" s="647"/>
      <c r="J614" s="647"/>
      <c r="K614" s="647"/>
      <c r="N614" s="646"/>
    </row>
    <row r="615" spans="8:14" x14ac:dyDescent="0.2">
      <c r="H615" s="646"/>
      <c r="I615" s="647"/>
      <c r="J615" s="647"/>
      <c r="K615" s="647"/>
      <c r="N615" s="646"/>
    </row>
    <row r="616" spans="8:14" x14ac:dyDescent="0.2">
      <c r="H616" s="646"/>
      <c r="I616" s="647"/>
      <c r="J616" s="647"/>
      <c r="K616" s="647"/>
      <c r="N616" s="646"/>
    </row>
    <row r="617" spans="8:14" x14ac:dyDescent="0.2">
      <c r="H617" s="646"/>
      <c r="I617" s="647"/>
      <c r="J617" s="647"/>
      <c r="K617" s="647"/>
      <c r="N617" s="646"/>
    </row>
    <row r="618" spans="8:14" x14ac:dyDescent="0.2">
      <c r="H618" s="646"/>
      <c r="I618" s="647"/>
      <c r="J618" s="647"/>
      <c r="K618" s="647"/>
      <c r="N618" s="646"/>
    </row>
    <row r="619" spans="8:14" x14ac:dyDescent="0.2">
      <c r="H619" s="646"/>
      <c r="I619" s="647"/>
      <c r="J619" s="647"/>
      <c r="K619" s="647"/>
      <c r="N619" s="646"/>
    </row>
    <row r="620" spans="8:14" x14ac:dyDescent="0.2">
      <c r="H620" s="646"/>
      <c r="I620" s="647"/>
      <c r="J620" s="647"/>
      <c r="K620" s="647"/>
      <c r="N620" s="646"/>
    </row>
    <row r="621" spans="8:14" x14ac:dyDescent="0.2">
      <c r="H621" s="646"/>
      <c r="I621" s="647"/>
      <c r="J621" s="647"/>
      <c r="K621" s="647"/>
      <c r="N621" s="646"/>
    </row>
    <row r="622" spans="8:14" x14ac:dyDescent="0.2">
      <c r="H622" s="646"/>
      <c r="I622" s="647"/>
      <c r="J622" s="647"/>
      <c r="K622" s="647"/>
      <c r="N622" s="646"/>
    </row>
    <row r="623" spans="8:14" x14ac:dyDescent="0.2">
      <c r="H623" s="646"/>
      <c r="I623" s="647"/>
      <c r="J623" s="647"/>
      <c r="K623" s="647"/>
      <c r="N623" s="646"/>
    </row>
    <row r="624" spans="8:14" x14ac:dyDescent="0.2">
      <c r="H624" s="646"/>
      <c r="I624" s="647"/>
      <c r="J624" s="647"/>
      <c r="K624" s="647"/>
      <c r="N624" s="646"/>
    </row>
    <row r="625" spans="8:14" x14ac:dyDescent="0.2">
      <c r="H625" s="646"/>
      <c r="I625" s="647"/>
      <c r="J625" s="647"/>
      <c r="K625" s="647"/>
      <c r="N625" s="646"/>
    </row>
    <row r="626" spans="8:14" x14ac:dyDescent="0.2">
      <c r="H626" s="646"/>
      <c r="I626" s="647"/>
      <c r="J626" s="647"/>
      <c r="K626" s="647"/>
      <c r="N626" s="646"/>
    </row>
    <row r="627" spans="8:14" x14ac:dyDescent="0.2">
      <c r="H627" s="646"/>
      <c r="I627" s="647"/>
      <c r="J627" s="647"/>
      <c r="K627" s="647"/>
      <c r="N627" s="646"/>
    </row>
    <row r="628" spans="8:14" x14ac:dyDescent="0.2">
      <c r="H628" s="646"/>
      <c r="I628" s="647"/>
      <c r="J628" s="647"/>
      <c r="K628" s="647"/>
      <c r="N628" s="646"/>
    </row>
    <row r="629" spans="8:14" x14ac:dyDescent="0.2">
      <c r="H629" s="646"/>
      <c r="I629" s="647"/>
      <c r="J629" s="647"/>
      <c r="K629" s="647"/>
      <c r="N629" s="646"/>
    </row>
    <row r="630" spans="8:14" x14ac:dyDescent="0.2">
      <c r="H630" s="646"/>
      <c r="I630" s="647"/>
      <c r="J630" s="647"/>
      <c r="K630" s="647"/>
      <c r="N630" s="646"/>
    </row>
    <row r="631" spans="8:14" x14ac:dyDescent="0.2">
      <c r="H631" s="646"/>
      <c r="I631" s="647"/>
      <c r="J631" s="647"/>
      <c r="K631" s="647"/>
      <c r="N631" s="646"/>
    </row>
    <row r="632" spans="8:14" x14ac:dyDescent="0.2">
      <c r="H632" s="646"/>
      <c r="I632" s="647"/>
      <c r="J632" s="647"/>
      <c r="K632" s="647"/>
      <c r="N632" s="646"/>
    </row>
    <row r="633" spans="8:14" x14ac:dyDescent="0.2">
      <c r="H633" s="646"/>
      <c r="I633" s="647"/>
      <c r="J633" s="647"/>
      <c r="K633" s="647"/>
      <c r="N633" s="646"/>
    </row>
    <row r="634" spans="8:14" x14ac:dyDescent="0.2">
      <c r="H634" s="646"/>
      <c r="I634" s="647"/>
      <c r="J634" s="647"/>
      <c r="K634" s="647"/>
      <c r="N634" s="646"/>
    </row>
    <row r="635" spans="8:14" x14ac:dyDescent="0.2">
      <c r="H635" s="646"/>
      <c r="I635" s="647"/>
      <c r="J635" s="647"/>
      <c r="K635" s="647"/>
      <c r="N635" s="646"/>
    </row>
    <row r="636" spans="8:14" x14ac:dyDescent="0.2">
      <c r="H636" s="646"/>
      <c r="I636" s="647"/>
      <c r="J636" s="647"/>
      <c r="K636" s="647"/>
      <c r="N636" s="646"/>
    </row>
    <row r="637" spans="8:14" x14ac:dyDescent="0.2">
      <c r="H637" s="646"/>
      <c r="I637" s="647"/>
      <c r="J637" s="647"/>
      <c r="K637" s="647"/>
      <c r="N637" s="646"/>
    </row>
    <row r="638" spans="8:14" x14ac:dyDescent="0.2">
      <c r="H638" s="646"/>
      <c r="I638" s="647"/>
      <c r="J638" s="647"/>
      <c r="K638" s="647"/>
      <c r="N638" s="646"/>
    </row>
    <row r="639" spans="8:14" x14ac:dyDescent="0.2">
      <c r="H639" s="646"/>
      <c r="I639" s="647"/>
      <c r="J639" s="647"/>
      <c r="K639" s="647"/>
      <c r="N639" s="646"/>
    </row>
    <row r="640" spans="8:14" x14ac:dyDescent="0.2">
      <c r="H640" s="646"/>
      <c r="I640" s="647"/>
      <c r="J640" s="647"/>
      <c r="K640" s="647"/>
      <c r="N640" s="646"/>
    </row>
    <row r="641" spans="8:14" x14ac:dyDescent="0.2">
      <c r="H641" s="646"/>
      <c r="I641" s="647"/>
      <c r="J641" s="647"/>
      <c r="K641" s="647"/>
      <c r="N641" s="646"/>
    </row>
    <row r="642" spans="8:14" x14ac:dyDescent="0.2">
      <c r="H642" s="646"/>
      <c r="I642" s="647"/>
      <c r="J642" s="647"/>
      <c r="K642" s="647"/>
      <c r="N642" s="646"/>
    </row>
    <row r="643" spans="8:14" x14ac:dyDescent="0.2">
      <c r="H643" s="646"/>
      <c r="I643" s="647"/>
      <c r="J643" s="647"/>
      <c r="K643" s="647"/>
      <c r="N643" s="646"/>
    </row>
    <row r="644" spans="8:14" x14ac:dyDescent="0.2">
      <c r="H644" s="646"/>
      <c r="I644" s="647"/>
      <c r="J644" s="647"/>
      <c r="K644" s="647"/>
      <c r="N644" s="646"/>
    </row>
    <row r="645" spans="8:14" x14ac:dyDescent="0.2">
      <c r="H645" s="646"/>
      <c r="I645" s="647"/>
      <c r="J645" s="647"/>
      <c r="K645" s="647"/>
      <c r="N645" s="646"/>
    </row>
    <row r="646" spans="8:14" x14ac:dyDescent="0.2">
      <c r="H646" s="646"/>
      <c r="I646" s="647"/>
      <c r="J646" s="647"/>
      <c r="K646" s="647"/>
      <c r="N646" s="646"/>
    </row>
    <row r="647" spans="8:14" x14ac:dyDescent="0.2">
      <c r="H647" s="646"/>
      <c r="I647" s="647"/>
      <c r="J647" s="647"/>
      <c r="K647" s="647"/>
      <c r="N647" s="646"/>
    </row>
    <row r="648" spans="8:14" x14ac:dyDescent="0.2">
      <c r="H648" s="646"/>
      <c r="I648" s="647"/>
      <c r="J648" s="647"/>
      <c r="K648" s="647"/>
      <c r="N648" s="646"/>
    </row>
    <row r="649" spans="8:14" x14ac:dyDescent="0.2">
      <c r="H649" s="646"/>
      <c r="I649" s="647"/>
      <c r="J649" s="647"/>
      <c r="K649" s="647"/>
      <c r="N649" s="646"/>
    </row>
    <row r="650" spans="8:14" x14ac:dyDescent="0.2">
      <c r="H650" s="646"/>
      <c r="I650" s="647"/>
      <c r="J650" s="647"/>
      <c r="K650" s="647"/>
      <c r="N650" s="646"/>
    </row>
    <row r="651" spans="8:14" x14ac:dyDescent="0.2">
      <c r="H651" s="646"/>
      <c r="I651" s="647"/>
      <c r="J651" s="647"/>
      <c r="K651" s="647"/>
      <c r="N651" s="646"/>
    </row>
    <row r="652" spans="8:14" x14ac:dyDescent="0.2">
      <c r="H652" s="646"/>
      <c r="I652" s="647"/>
      <c r="J652" s="647"/>
      <c r="K652" s="647"/>
      <c r="N652" s="646"/>
    </row>
    <row r="653" spans="8:14" x14ac:dyDescent="0.2">
      <c r="H653" s="646"/>
      <c r="I653" s="647"/>
      <c r="J653" s="647"/>
      <c r="K653" s="647"/>
      <c r="N653" s="646"/>
    </row>
    <row r="654" spans="8:14" x14ac:dyDescent="0.2">
      <c r="H654" s="646"/>
      <c r="I654" s="647"/>
      <c r="J654" s="647"/>
      <c r="K654" s="647"/>
      <c r="N654" s="646"/>
    </row>
    <row r="655" spans="8:14" x14ac:dyDescent="0.2">
      <c r="H655" s="646"/>
      <c r="I655" s="647"/>
      <c r="J655" s="647"/>
      <c r="K655" s="647"/>
      <c r="N655" s="646"/>
    </row>
    <row r="656" spans="8:14" x14ac:dyDescent="0.2">
      <c r="H656" s="646"/>
      <c r="I656" s="647"/>
      <c r="J656" s="647"/>
      <c r="K656" s="647"/>
      <c r="N656" s="646"/>
    </row>
    <row r="657" spans="8:14" x14ac:dyDescent="0.2">
      <c r="H657" s="646"/>
      <c r="I657" s="647"/>
      <c r="J657" s="647"/>
      <c r="K657" s="647"/>
      <c r="N657" s="646"/>
    </row>
    <row r="658" spans="8:14" x14ac:dyDescent="0.2">
      <c r="H658" s="646"/>
      <c r="I658" s="647"/>
      <c r="J658" s="647"/>
      <c r="K658" s="647"/>
      <c r="N658" s="646"/>
    </row>
    <row r="659" spans="8:14" x14ac:dyDescent="0.2">
      <c r="H659" s="646"/>
      <c r="I659" s="647"/>
      <c r="J659" s="647"/>
      <c r="K659" s="647"/>
      <c r="N659" s="646"/>
    </row>
    <row r="660" spans="8:14" x14ac:dyDescent="0.2">
      <c r="H660" s="646"/>
      <c r="I660" s="647"/>
      <c r="J660" s="647"/>
      <c r="K660" s="647"/>
      <c r="N660" s="646"/>
    </row>
    <row r="661" spans="8:14" x14ac:dyDescent="0.2">
      <c r="H661" s="646"/>
      <c r="I661" s="647"/>
      <c r="J661" s="647"/>
      <c r="K661" s="647"/>
      <c r="N661" s="646"/>
    </row>
    <row r="662" spans="8:14" x14ac:dyDescent="0.2">
      <c r="H662" s="646"/>
      <c r="I662" s="647"/>
      <c r="J662" s="647"/>
      <c r="K662" s="647"/>
      <c r="N662" s="646"/>
    </row>
    <row r="663" spans="8:14" x14ac:dyDescent="0.2">
      <c r="H663" s="646"/>
      <c r="I663" s="647"/>
      <c r="J663" s="647"/>
      <c r="K663" s="647"/>
      <c r="N663" s="646"/>
    </row>
    <row r="664" spans="8:14" x14ac:dyDescent="0.2">
      <c r="H664" s="646"/>
      <c r="I664" s="647"/>
      <c r="J664" s="647"/>
      <c r="K664" s="647"/>
      <c r="N664" s="646"/>
    </row>
    <row r="665" spans="8:14" x14ac:dyDescent="0.2">
      <c r="H665" s="646"/>
      <c r="I665" s="647"/>
      <c r="J665" s="647"/>
      <c r="K665" s="647"/>
      <c r="N665" s="646"/>
    </row>
    <row r="666" spans="8:14" x14ac:dyDescent="0.2">
      <c r="H666" s="646"/>
      <c r="I666" s="647"/>
      <c r="J666" s="647"/>
      <c r="K666" s="647"/>
      <c r="N666" s="646"/>
    </row>
    <row r="667" spans="8:14" x14ac:dyDescent="0.2">
      <c r="H667" s="646"/>
      <c r="I667" s="647"/>
      <c r="J667" s="647"/>
      <c r="K667" s="647"/>
      <c r="N667" s="646"/>
    </row>
    <row r="668" spans="8:14" x14ac:dyDescent="0.2">
      <c r="H668" s="646"/>
      <c r="I668" s="647"/>
      <c r="J668" s="647"/>
      <c r="K668" s="647"/>
      <c r="N668" s="646"/>
    </row>
    <row r="669" spans="8:14" x14ac:dyDescent="0.2">
      <c r="H669" s="646"/>
      <c r="I669" s="647"/>
      <c r="J669" s="647"/>
      <c r="K669" s="647"/>
      <c r="N669" s="646"/>
    </row>
    <row r="670" spans="8:14" x14ac:dyDescent="0.2">
      <c r="H670" s="646"/>
      <c r="I670" s="647"/>
      <c r="J670" s="647"/>
      <c r="K670" s="647"/>
      <c r="N670" s="646"/>
    </row>
    <row r="671" spans="8:14" x14ac:dyDescent="0.2">
      <c r="H671" s="646"/>
      <c r="I671" s="647"/>
      <c r="J671" s="647"/>
      <c r="K671" s="647"/>
      <c r="N671" s="646"/>
    </row>
    <row r="672" spans="8:14" x14ac:dyDescent="0.2">
      <c r="H672" s="646"/>
      <c r="I672" s="647"/>
      <c r="J672" s="647"/>
      <c r="K672" s="647"/>
      <c r="N672" s="646"/>
    </row>
    <row r="673" spans="8:14" x14ac:dyDescent="0.2">
      <c r="H673" s="646"/>
      <c r="I673" s="647"/>
      <c r="J673" s="647"/>
      <c r="K673" s="647"/>
      <c r="N673" s="646"/>
    </row>
    <row r="674" spans="8:14" x14ac:dyDescent="0.2">
      <c r="H674" s="646"/>
      <c r="I674" s="647"/>
      <c r="J674" s="647"/>
      <c r="K674" s="647"/>
      <c r="N674" s="646"/>
    </row>
    <row r="675" spans="8:14" x14ac:dyDescent="0.2">
      <c r="H675" s="646"/>
      <c r="I675" s="647"/>
      <c r="J675" s="647"/>
      <c r="K675" s="647"/>
      <c r="N675" s="646"/>
    </row>
    <row r="676" spans="8:14" x14ac:dyDescent="0.2">
      <c r="H676" s="646"/>
      <c r="I676" s="647"/>
      <c r="J676" s="647"/>
      <c r="K676" s="647"/>
      <c r="N676" s="646"/>
    </row>
    <row r="677" spans="8:14" x14ac:dyDescent="0.2">
      <c r="H677" s="646"/>
      <c r="I677" s="647"/>
      <c r="J677" s="647"/>
      <c r="K677" s="647"/>
      <c r="N677" s="646"/>
    </row>
    <row r="678" spans="8:14" x14ac:dyDescent="0.2">
      <c r="H678" s="646"/>
      <c r="I678" s="647"/>
      <c r="J678" s="647"/>
      <c r="K678" s="647"/>
      <c r="N678" s="646"/>
    </row>
    <row r="679" spans="8:14" x14ac:dyDescent="0.2">
      <c r="H679" s="646"/>
      <c r="I679" s="647"/>
      <c r="J679" s="647"/>
      <c r="K679" s="647"/>
      <c r="N679" s="646"/>
    </row>
    <row r="680" spans="8:14" x14ac:dyDescent="0.2">
      <c r="H680" s="646"/>
      <c r="I680" s="647"/>
      <c r="J680" s="647"/>
      <c r="K680" s="647"/>
      <c r="N680" s="646"/>
    </row>
    <row r="681" spans="8:14" x14ac:dyDescent="0.2">
      <c r="H681" s="646"/>
      <c r="I681" s="647"/>
      <c r="J681" s="647"/>
      <c r="K681" s="647"/>
      <c r="N681" s="646"/>
    </row>
    <row r="682" spans="8:14" x14ac:dyDescent="0.2">
      <c r="H682" s="646"/>
      <c r="I682" s="647"/>
      <c r="J682" s="647"/>
      <c r="K682" s="647"/>
      <c r="N682" s="646"/>
    </row>
    <row r="683" spans="8:14" x14ac:dyDescent="0.2">
      <c r="H683" s="646"/>
      <c r="I683" s="647"/>
      <c r="J683" s="647"/>
      <c r="K683" s="647"/>
      <c r="N683" s="646"/>
    </row>
    <row r="684" spans="8:14" x14ac:dyDescent="0.2">
      <c r="H684" s="646"/>
      <c r="I684" s="647"/>
      <c r="J684" s="647"/>
      <c r="K684" s="647"/>
      <c r="N684" s="646"/>
    </row>
    <row r="685" spans="8:14" x14ac:dyDescent="0.2">
      <c r="H685" s="646"/>
      <c r="I685" s="647"/>
      <c r="J685" s="647"/>
      <c r="K685" s="647"/>
      <c r="N685" s="646"/>
    </row>
    <row r="686" spans="8:14" x14ac:dyDescent="0.2">
      <c r="H686" s="646"/>
      <c r="I686" s="647"/>
      <c r="J686" s="647"/>
      <c r="K686" s="647"/>
      <c r="N686" s="646"/>
    </row>
    <row r="687" spans="8:14" x14ac:dyDescent="0.2">
      <c r="H687" s="646"/>
      <c r="I687" s="647"/>
      <c r="J687" s="647"/>
      <c r="K687" s="647"/>
      <c r="N687" s="646"/>
    </row>
    <row r="688" spans="8:14" x14ac:dyDescent="0.2">
      <c r="H688" s="646"/>
      <c r="I688" s="647"/>
      <c r="J688" s="647"/>
      <c r="K688" s="647"/>
      <c r="N688" s="646"/>
    </row>
    <row r="689" spans="8:14" x14ac:dyDescent="0.2">
      <c r="H689" s="646"/>
      <c r="I689" s="647"/>
      <c r="J689" s="647"/>
      <c r="K689" s="647"/>
      <c r="N689" s="646"/>
    </row>
    <row r="690" spans="8:14" x14ac:dyDescent="0.2">
      <c r="H690" s="646"/>
      <c r="I690" s="647"/>
      <c r="J690" s="647"/>
      <c r="K690" s="647"/>
      <c r="N690" s="646"/>
    </row>
    <row r="691" spans="8:14" x14ac:dyDescent="0.2">
      <c r="H691" s="646"/>
      <c r="I691" s="647"/>
      <c r="J691" s="647"/>
      <c r="K691" s="647"/>
      <c r="N691" s="646"/>
    </row>
    <row r="692" spans="8:14" x14ac:dyDescent="0.2">
      <c r="H692" s="646"/>
      <c r="I692" s="647"/>
      <c r="J692" s="647"/>
      <c r="K692" s="647"/>
      <c r="N692" s="646"/>
    </row>
    <row r="693" spans="8:14" x14ac:dyDescent="0.2">
      <c r="H693" s="646"/>
      <c r="I693" s="647"/>
      <c r="J693" s="647"/>
      <c r="K693" s="647"/>
      <c r="N693" s="646"/>
    </row>
    <row r="694" spans="8:14" x14ac:dyDescent="0.2">
      <c r="H694" s="646"/>
      <c r="I694" s="647"/>
      <c r="J694" s="647"/>
      <c r="K694" s="647"/>
      <c r="N694" s="646"/>
    </row>
    <row r="695" spans="8:14" x14ac:dyDescent="0.2">
      <c r="H695" s="646"/>
      <c r="I695" s="647"/>
      <c r="J695" s="647"/>
      <c r="K695" s="647"/>
      <c r="N695" s="646"/>
    </row>
    <row r="696" spans="8:14" x14ac:dyDescent="0.2">
      <c r="H696" s="646"/>
      <c r="I696" s="647"/>
      <c r="J696" s="647"/>
      <c r="K696" s="647"/>
      <c r="N696" s="646"/>
    </row>
    <row r="697" spans="8:14" x14ac:dyDescent="0.2">
      <c r="H697" s="646"/>
      <c r="I697" s="647"/>
      <c r="J697" s="647"/>
      <c r="K697" s="647"/>
      <c r="N697" s="646"/>
    </row>
    <row r="698" spans="8:14" x14ac:dyDescent="0.2">
      <c r="H698" s="646"/>
      <c r="I698" s="647"/>
      <c r="J698" s="647"/>
      <c r="K698" s="647"/>
      <c r="N698" s="646"/>
    </row>
    <row r="699" spans="8:14" x14ac:dyDescent="0.2">
      <c r="H699" s="646"/>
      <c r="I699" s="647"/>
      <c r="J699" s="647"/>
      <c r="K699" s="647"/>
      <c r="N699" s="646"/>
    </row>
    <row r="700" spans="8:14" x14ac:dyDescent="0.2">
      <c r="H700" s="646"/>
      <c r="I700" s="647"/>
      <c r="J700" s="647"/>
      <c r="K700" s="647"/>
      <c r="N700" s="646"/>
    </row>
    <row r="701" spans="8:14" x14ac:dyDescent="0.2">
      <c r="H701" s="646"/>
      <c r="I701" s="647"/>
      <c r="J701" s="647"/>
      <c r="K701" s="647"/>
      <c r="N701" s="646"/>
    </row>
    <row r="702" spans="8:14" x14ac:dyDescent="0.2">
      <c r="H702" s="646"/>
      <c r="I702" s="647"/>
      <c r="J702" s="647"/>
      <c r="K702" s="647"/>
      <c r="N702" s="646"/>
    </row>
    <row r="703" spans="8:14" x14ac:dyDescent="0.2">
      <c r="H703" s="646"/>
      <c r="I703" s="647"/>
      <c r="J703" s="647"/>
      <c r="K703" s="647"/>
      <c r="N703" s="646"/>
    </row>
    <row r="704" spans="8:14" x14ac:dyDescent="0.2">
      <c r="H704" s="646"/>
      <c r="I704" s="647"/>
      <c r="J704" s="647"/>
      <c r="K704" s="647"/>
      <c r="N704" s="646"/>
    </row>
    <row r="705" spans="8:14" x14ac:dyDescent="0.2">
      <c r="H705" s="646"/>
      <c r="I705" s="647"/>
      <c r="J705" s="647"/>
      <c r="K705" s="647"/>
      <c r="N705" s="646"/>
    </row>
    <row r="706" spans="8:14" x14ac:dyDescent="0.2">
      <c r="H706" s="646"/>
      <c r="I706" s="647"/>
      <c r="J706" s="647"/>
      <c r="K706" s="647"/>
      <c r="N706" s="646"/>
    </row>
    <row r="707" spans="8:14" x14ac:dyDescent="0.2">
      <c r="H707" s="646"/>
      <c r="I707" s="647"/>
      <c r="J707" s="647"/>
      <c r="K707" s="647"/>
      <c r="N707" s="646"/>
    </row>
    <row r="708" spans="8:14" x14ac:dyDescent="0.2">
      <c r="H708" s="646"/>
      <c r="I708" s="647"/>
      <c r="J708" s="647"/>
      <c r="K708" s="647"/>
      <c r="N708" s="646"/>
    </row>
    <row r="709" spans="8:14" x14ac:dyDescent="0.2">
      <c r="H709" s="646"/>
      <c r="I709" s="647"/>
      <c r="J709" s="647"/>
      <c r="K709" s="647"/>
      <c r="N709" s="646"/>
    </row>
    <row r="710" spans="8:14" x14ac:dyDescent="0.2">
      <c r="H710" s="646"/>
      <c r="I710" s="647"/>
      <c r="J710" s="647"/>
      <c r="K710" s="647"/>
      <c r="N710" s="646"/>
    </row>
    <row r="711" spans="8:14" x14ac:dyDescent="0.2">
      <c r="H711" s="646"/>
      <c r="I711" s="647"/>
      <c r="J711" s="647"/>
      <c r="K711" s="647"/>
      <c r="N711" s="646"/>
    </row>
    <row r="712" spans="8:14" x14ac:dyDescent="0.2">
      <c r="H712" s="646"/>
      <c r="I712" s="647"/>
      <c r="J712" s="647"/>
      <c r="K712" s="647"/>
      <c r="N712" s="646"/>
    </row>
    <row r="713" spans="8:14" x14ac:dyDescent="0.2">
      <c r="H713" s="646"/>
      <c r="I713" s="647"/>
      <c r="J713" s="647"/>
      <c r="K713" s="647"/>
      <c r="N713" s="646"/>
    </row>
    <row r="714" spans="8:14" x14ac:dyDescent="0.2">
      <c r="H714" s="646"/>
      <c r="I714" s="647"/>
      <c r="J714" s="647"/>
      <c r="K714" s="647"/>
      <c r="N714" s="646"/>
    </row>
    <row r="715" spans="8:14" x14ac:dyDescent="0.2">
      <c r="H715" s="646"/>
      <c r="I715" s="647"/>
      <c r="J715" s="647"/>
      <c r="K715" s="647"/>
      <c r="N715" s="646"/>
    </row>
    <row r="716" spans="8:14" x14ac:dyDescent="0.2">
      <c r="H716" s="646"/>
      <c r="I716" s="647"/>
      <c r="J716" s="647"/>
      <c r="K716" s="647"/>
      <c r="N716" s="646"/>
    </row>
    <row r="717" spans="8:14" x14ac:dyDescent="0.2">
      <c r="H717" s="646"/>
      <c r="I717" s="647"/>
      <c r="J717" s="647"/>
      <c r="K717" s="647"/>
      <c r="N717" s="646"/>
    </row>
    <row r="718" spans="8:14" x14ac:dyDescent="0.2">
      <c r="H718" s="646"/>
      <c r="I718" s="647"/>
      <c r="J718" s="647"/>
      <c r="K718" s="647"/>
      <c r="N718" s="646"/>
    </row>
    <row r="719" spans="8:14" x14ac:dyDescent="0.2">
      <c r="H719" s="646"/>
      <c r="I719" s="647"/>
      <c r="J719" s="647"/>
      <c r="K719" s="647"/>
      <c r="N719" s="646"/>
    </row>
    <row r="720" spans="8:14" x14ac:dyDescent="0.2">
      <c r="H720" s="646"/>
      <c r="I720" s="647"/>
      <c r="J720" s="647"/>
      <c r="K720" s="647"/>
      <c r="N720" s="646"/>
    </row>
    <row r="721" spans="8:14" x14ac:dyDescent="0.2">
      <c r="H721" s="646"/>
      <c r="I721" s="647"/>
      <c r="J721" s="647"/>
      <c r="K721" s="647"/>
      <c r="N721" s="646"/>
    </row>
    <row r="722" spans="8:14" x14ac:dyDescent="0.2">
      <c r="H722" s="646"/>
      <c r="I722" s="647"/>
      <c r="J722" s="647"/>
      <c r="K722" s="647"/>
      <c r="N722" s="646"/>
    </row>
    <row r="723" spans="8:14" x14ac:dyDescent="0.2">
      <c r="H723" s="646"/>
      <c r="I723" s="647"/>
      <c r="J723" s="647"/>
      <c r="K723" s="647"/>
      <c r="N723" s="646"/>
    </row>
    <row r="724" spans="8:14" x14ac:dyDescent="0.2">
      <c r="H724" s="646"/>
      <c r="I724" s="647"/>
      <c r="J724" s="647"/>
      <c r="K724" s="647"/>
      <c r="N724" s="646"/>
    </row>
    <row r="725" spans="8:14" x14ac:dyDescent="0.2">
      <c r="H725" s="646"/>
      <c r="I725" s="647"/>
      <c r="J725" s="647"/>
      <c r="K725" s="647"/>
      <c r="N725" s="646"/>
    </row>
    <row r="726" spans="8:14" x14ac:dyDescent="0.2">
      <c r="H726" s="646"/>
      <c r="I726" s="647"/>
      <c r="J726" s="647"/>
      <c r="K726" s="647"/>
      <c r="N726" s="646"/>
    </row>
    <row r="727" spans="8:14" x14ac:dyDescent="0.2">
      <c r="H727" s="646"/>
      <c r="I727" s="647"/>
      <c r="J727" s="647"/>
      <c r="K727" s="647"/>
      <c r="N727" s="646"/>
    </row>
    <row r="728" spans="8:14" x14ac:dyDescent="0.2">
      <c r="H728" s="646"/>
      <c r="I728" s="647"/>
      <c r="J728" s="647"/>
      <c r="K728" s="647"/>
      <c r="N728" s="646"/>
    </row>
    <row r="729" spans="8:14" x14ac:dyDescent="0.2">
      <c r="H729" s="646"/>
      <c r="I729" s="647"/>
      <c r="J729" s="647"/>
      <c r="K729" s="647"/>
      <c r="N729" s="646"/>
    </row>
    <row r="730" spans="8:14" x14ac:dyDescent="0.2">
      <c r="H730" s="646"/>
      <c r="I730" s="647"/>
      <c r="J730" s="647"/>
      <c r="K730" s="647"/>
      <c r="N730" s="646"/>
    </row>
    <row r="731" spans="8:14" x14ac:dyDescent="0.2">
      <c r="H731" s="646"/>
      <c r="I731" s="647"/>
      <c r="J731" s="647"/>
      <c r="K731" s="647"/>
      <c r="N731" s="646"/>
    </row>
    <row r="732" spans="8:14" x14ac:dyDescent="0.2">
      <c r="H732" s="646"/>
      <c r="I732" s="647"/>
      <c r="J732" s="647"/>
      <c r="K732" s="647"/>
      <c r="N732" s="646"/>
    </row>
    <row r="733" spans="8:14" x14ac:dyDescent="0.2">
      <c r="H733" s="646"/>
      <c r="I733" s="647"/>
      <c r="J733" s="647"/>
      <c r="K733" s="647"/>
      <c r="N733" s="646"/>
    </row>
    <row r="734" spans="8:14" x14ac:dyDescent="0.2">
      <c r="H734" s="646"/>
      <c r="I734" s="647"/>
      <c r="J734" s="647"/>
      <c r="K734" s="647"/>
      <c r="N734" s="646"/>
    </row>
    <row r="735" spans="8:14" x14ac:dyDescent="0.2">
      <c r="H735" s="646"/>
      <c r="I735" s="647"/>
      <c r="J735" s="647"/>
      <c r="K735" s="647"/>
      <c r="N735" s="646"/>
    </row>
    <row r="736" spans="8:14" x14ac:dyDescent="0.2">
      <c r="H736" s="646"/>
      <c r="I736" s="647"/>
      <c r="J736" s="647"/>
      <c r="K736" s="647"/>
      <c r="N736" s="646"/>
    </row>
    <row r="737" spans="8:14" x14ac:dyDescent="0.2">
      <c r="H737" s="646"/>
      <c r="I737" s="647"/>
      <c r="J737" s="647"/>
      <c r="K737" s="647"/>
      <c r="N737" s="646"/>
    </row>
    <row r="738" spans="8:14" x14ac:dyDescent="0.2">
      <c r="H738" s="646"/>
      <c r="I738" s="647"/>
      <c r="J738" s="647"/>
      <c r="K738" s="647"/>
      <c r="N738" s="646"/>
    </row>
    <row r="739" spans="8:14" x14ac:dyDescent="0.2">
      <c r="H739" s="646"/>
      <c r="I739" s="647"/>
      <c r="J739" s="647"/>
      <c r="K739" s="647"/>
      <c r="N739" s="646"/>
    </row>
    <row r="740" spans="8:14" x14ac:dyDescent="0.2">
      <c r="H740" s="646"/>
      <c r="I740" s="647"/>
      <c r="J740" s="647"/>
      <c r="K740" s="647"/>
      <c r="N740" s="646"/>
    </row>
    <row r="741" spans="8:14" x14ac:dyDescent="0.2">
      <c r="H741" s="646"/>
      <c r="I741" s="647"/>
      <c r="J741" s="647"/>
      <c r="K741" s="647"/>
      <c r="N741" s="646"/>
    </row>
    <row r="742" spans="8:14" x14ac:dyDescent="0.2">
      <c r="H742" s="646"/>
      <c r="I742" s="647"/>
      <c r="J742" s="647"/>
      <c r="K742" s="647"/>
      <c r="N742" s="646"/>
    </row>
    <row r="743" spans="8:14" x14ac:dyDescent="0.2">
      <c r="H743" s="646"/>
      <c r="I743" s="647"/>
      <c r="J743" s="647"/>
      <c r="K743" s="647"/>
      <c r="N743" s="646"/>
    </row>
    <row r="744" spans="8:14" x14ac:dyDescent="0.2">
      <c r="H744" s="646"/>
      <c r="I744" s="647"/>
      <c r="J744" s="647"/>
      <c r="K744" s="647"/>
      <c r="N744" s="646"/>
    </row>
    <row r="745" spans="8:14" x14ac:dyDescent="0.2">
      <c r="H745" s="646"/>
      <c r="I745" s="647"/>
      <c r="J745" s="647"/>
      <c r="K745" s="647"/>
      <c r="N745" s="646"/>
    </row>
    <row r="746" spans="8:14" x14ac:dyDescent="0.2">
      <c r="H746" s="646"/>
      <c r="I746" s="647"/>
      <c r="J746" s="647"/>
      <c r="K746" s="647"/>
      <c r="N746" s="646"/>
    </row>
    <row r="747" spans="8:14" x14ac:dyDescent="0.2">
      <c r="H747" s="646"/>
      <c r="I747" s="647"/>
      <c r="J747" s="647"/>
      <c r="K747" s="647"/>
      <c r="N747" s="646"/>
    </row>
    <row r="748" spans="8:14" x14ac:dyDescent="0.2">
      <c r="H748" s="646"/>
      <c r="I748" s="647"/>
      <c r="J748" s="647"/>
      <c r="K748" s="647"/>
      <c r="N748" s="646"/>
    </row>
    <row r="749" spans="8:14" x14ac:dyDescent="0.2">
      <c r="H749" s="646"/>
      <c r="I749" s="647"/>
      <c r="J749" s="647"/>
      <c r="K749" s="647"/>
      <c r="N749" s="646"/>
    </row>
    <row r="750" spans="8:14" x14ac:dyDescent="0.2">
      <c r="H750" s="646"/>
      <c r="I750" s="647"/>
      <c r="J750" s="647"/>
      <c r="K750" s="647"/>
      <c r="N750" s="646"/>
    </row>
    <row r="751" spans="8:14" x14ac:dyDescent="0.2">
      <c r="H751" s="646"/>
      <c r="I751" s="647"/>
      <c r="J751" s="647"/>
      <c r="K751" s="647"/>
      <c r="N751" s="646"/>
    </row>
    <row r="752" spans="8:14" x14ac:dyDescent="0.2">
      <c r="H752" s="646"/>
      <c r="I752" s="647"/>
      <c r="J752" s="647"/>
      <c r="K752" s="647"/>
      <c r="N752" s="646"/>
    </row>
    <row r="753" spans="8:14" x14ac:dyDescent="0.2">
      <c r="H753" s="646"/>
      <c r="I753" s="647"/>
      <c r="J753" s="647"/>
      <c r="K753" s="647"/>
      <c r="N753" s="646"/>
    </row>
    <row r="754" spans="8:14" x14ac:dyDescent="0.2">
      <c r="H754" s="646"/>
      <c r="I754" s="647"/>
      <c r="J754" s="647"/>
      <c r="K754" s="647"/>
      <c r="N754" s="646"/>
    </row>
    <row r="755" spans="8:14" x14ac:dyDescent="0.2">
      <c r="H755" s="646"/>
      <c r="I755" s="647"/>
      <c r="J755" s="647"/>
      <c r="K755" s="647"/>
      <c r="N755" s="646"/>
    </row>
    <row r="756" spans="8:14" x14ac:dyDescent="0.2">
      <c r="H756" s="646"/>
      <c r="I756" s="647"/>
      <c r="J756" s="647"/>
      <c r="K756" s="647"/>
      <c r="N756" s="646"/>
    </row>
    <row r="757" spans="8:14" x14ac:dyDescent="0.2">
      <c r="H757" s="646"/>
      <c r="I757" s="647"/>
      <c r="J757" s="647"/>
      <c r="K757" s="647"/>
      <c r="N757" s="646"/>
    </row>
    <row r="758" spans="8:14" x14ac:dyDescent="0.2">
      <c r="H758" s="646"/>
      <c r="I758" s="647"/>
      <c r="J758" s="647"/>
      <c r="K758" s="647"/>
      <c r="N758" s="646"/>
    </row>
    <row r="759" spans="8:14" x14ac:dyDescent="0.2">
      <c r="H759" s="646"/>
      <c r="I759" s="647"/>
      <c r="J759" s="647"/>
      <c r="K759" s="647"/>
      <c r="N759" s="646"/>
    </row>
    <row r="760" spans="8:14" x14ac:dyDescent="0.2">
      <c r="H760" s="646"/>
      <c r="I760" s="647"/>
      <c r="J760" s="647"/>
      <c r="K760" s="647"/>
      <c r="N760" s="646"/>
    </row>
    <row r="761" spans="8:14" x14ac:dyDescent="0.2">
      <c r="H761" s="646"/>
      <c r="I761" s="647"/>
      <c r="J761" s="647"/>
      <c r="K761" s="647"/>
      <c r="N761" s="646"/>
    </row>
    <row r="762" spans="8:14" x14ac:dyDescent="0.2">
      <c r="H762" s="646"/>
      <c r="I762" s="647"/>
      <c r="J762" s="647"/>
      <c r="K762" s="647"/>
      <c r="N762" s="646"/>
    </row>
    <row r="763" spans="8:14" x14ac:dyDescent="0.2">
      <c r="H763" s="646"/>
      <c r="I763" s="647"/>
      <c r="J763" s="647"/>
      <c r="K763" s="647"/>
      <c r="N763" s="646"/>
    </row>
    <row r="764" spans="8:14" x14ac:dyDescent="0.2">
      <c r="H764" s="646"/>
      <c r="I764" s="647"/>
      <c r="J764" s="647"/>
      <c r="K764" s="647"/>
      <c r="N764" s="646"/>
    </row>
    <row r="765" spans="8:14" x14ac:dyDescent="0.2">
      <c r="H765" s="646"/>
      <c r="I765" s="647"/>
      <c r="J765" s="647"/>
      <c r="K765" s="647"/>
      <c r="N765" s="646"/>
    </row>
    <row r="766" spans="8:14" x14ac:dyDescent="0.2">
      <c r="H766" s="646"/>
      <c r="I766" s="647"/>
      <c r="J766" s="647"/>
      <c r="K766" s="647"/>
      <c r="N766" s="646"/>
    </row>
    <row r="767" spans="8:14" x14ac:dyDescent="0.2">
      <c r="H767" s="646"/>
      <c r="I767" s="647"/>
      <c r="J767" s="647"/>
      <c r="K767" s="647"/>
      <c r="N767" s="646"/>
    </row>
    <row r="768" spans="8:14" x14ac:dyDescent="0.2">
      <c r="H768" s="646"/>
      <c r="I768" s="647"/>
      <c r="J768" s="647"/>
      <c r="K768" s="647"/>
      <c r="N768" s="646"/>
    </row>
    <row r="769" spans="8:14" x14ac:dyDescent="0.2">
      <c r="H769" s="646"/>
      <c r="I769" s="647"/>
      <c r="J769" s="647"/>
      <c r="K769" s="647"/>
      <c r="N769" s="646"/>
    </row>
    <row r="770" spans="8:14" x14ac:dyDescent="0.2">
      <c r="H770" s="646"/>
      <c r="I770" s="647"/>
      <c r="J770" s="647"/>
      <c r="K770" s="647"/>
      <c r="N770" s="646"/>
    </row>
    <row r="771" spans="8:14" x14ac:dyDescent="0.2">
      <c r="H771" s="646"/>
      <c r="I771" s="647"/>
      <c r="J771" s="647"/>
      <c r="K771" s="647"/>
      <c r="N771" s="646"/>
    </row>
    <row r="772" spans="8:14" x14ac:dyDescent="0.2">
      <c r="H772" s="646"/>
      <c r="I772" s="647"/>
      <c r="J772" s="647"/>
      <c r="K772" s="647"/>
      <c r="N772" s="646"/>
    </row>
    <row r="773" spans="8:14" x14ac:dyDescent="0.2">
      <c r="H773" s="646"/>
      <c r="I773" s="647"/>
      <c r="J773" s="647"/>
      <c r="K773" s="647"/>
      <c r="N773" s="646"/>
    </row>
    <row r="774" spans="8:14" x14ac:dyDescent="0.2">
      <c r="H774" s="646"/>
      <c r="I774" s="647"/>
      <c r="J774" s="647"/>
      <c r="K774" s="647"/>
      <c r="N774" s="646"/>
    </row>
    <row r="775" spans="8:14" x14ac:dyDescent="0.2">
      <c r="H775" s="646"/>
      <c r="I775" s="647"/>
      <c r="J775" s="647"/>
      <c r="K775" s="647"/>
      <c r="N775" s="646"/>
    </row>
    <row r="776" spans="8:14" x14ac:dyDescent="0.2">
      <c r="H776" s="646"/>
      <c r="I776" s="647"/>
      <c r="J776" s="647"/>
      <c r="K776" s="647"/>
      <c r="N776" s="646"/>
    </row>
    <row r="777" spans="8:14" x14ac:dyDescent="0.2">
      <c r="H777" s="646"/>
      <c r="I777" s="647"/>
      <c r="J777" s="647"/>
      <c r="K777" s="647"/>
      <c r="N777" s="646"/>
    </row>
    <row r="778" spans="8:14" x14ac:dyDescent="0.2">
      <c r="H778" s="646"/>
      <c r="I778" s="647"/>
      <c r="J778" s="647"/>
      <c r="K778" s="647"/>
      <c r="N778" s="646"/>
    </row>
    <row r="779" spans="8:14" x14ac:dyDescent="0.2">
      <c r="H779" s="646"/>
      <c r="I779" s="647"/>
      <c r="J779" s="647"/>
      <c r="K779" s="647"/>
      <c r="N779" s="646"/>
    </row>
    <row r="780" spans="8:14" x14ac:dyDescent="0.2">
      <c r="H780" s="646"/>
      <c r="I780" s="647"/>
      <c r="J780" s="647"/>
      <c r="K780" s="647"/>
      <c r="N780" s="646"/>
    </row>
    <row r="781" spans="8:14" x14ac:dyDescent="0.2">
      <c r="H781" s="646"/>
      <c r="I781" s="647"/>
      <c r="J781" s="647"/>
      <c r="K781" s="647"/>
      <c r="N781" s="646"/>
    </row>
    <row r="782" spans="8:14" x14ac:dyDescent="0.2">
      <c r="H782" s="646"/>
      <c r="I782" s="647"/>
      <c r="J782" s="647"/>
      <c r="K782" s="647"/>
      <c r="N782" s="646"/>
    </row>
    <row r="783" spans="8:14" x14ac:dyDescent="0.2">
      <c r="H783" s="646"/>
      <c r="I783" s="647"/>
      <c r="J783" s="647"/>
      <c r="K783" s="647"/>
      <c r="N783" s="646"/>
    </row>
    <row r="784" spans="8:14" x14ac:dyDescent="0.2">
      <c r="H784" s="646"/>
      <c r="I784" s="647"/>
      <c r="J784" s="647"/>
      <c r="K784" s="647"/>
      <c r="N784" s="646"/>
    </row>
    <row r="785" spans="8:14" x14ac:dyDescent="0.2">
      <c r="H785" s="646"/>
      <c r="I785" s="647"/>
      <c r="J785" s="647"/>
      <c r="K785" s="647"/>
      <c r="N785" s="646"/>
    </row>
    <row r="786" spans="8:14" x14ac:dyDescent="0.2">
      <c r="H786" s="646"/>
      <c r="I786" s="647"/>
      <c r="J786" s="647"/>
      <c r="K786" s="647"/>
      <c r="N786" s="646"/>
    </row>
    <row r="787" spans="8:14" x14ac:dyDescent="0.2">
      <c r="H787" s="646"/>
      <c r="I787" s="647"/>
      <c r="J787" s="647"/>
      <c r="K787" s="647"/>
      <c r="N787" s="646"/>
    </row>
    <row r="788" spans="8:14" x14ac:dyDescent="0.2">
      <c r="H788" s="646"/>
      <c r="I788" s="647"/>
      <c r="J788" s="647"/>
      <c r="K788" s="647"/>
      <c r="N788" s="646"/>
    </row>
    <row r="789" spans="8:14" x14ac:dyDescent="0.2">
      <c r="H789" s="646"/>
      <c r="I789" s="647"/>
      <c r="J789" s="647"/>
      <c r="K789" s="647"/>
      <c r="N789" s="646"/>
    </row>
    <row r="790" spans="8:14" x14ac:dyDescent="0.2">
      <c r="H790" s="646"/>
      <c r="I790" s="647"/>
      <c r="J790" s="647"/>
      <c r="K790" s="647"/>
      <c r="N790" s="646"/>
    </row>
    <row r="791" spans="8:14" x14ac:dyDescent="0.2">
      <c r="H791" s="646"/>
      <c r="I791" s="647"/>
      <c r="J791" s="647"/>
      <c r="K791" s="647"/>
      <c r="N791" s="646"/>
    </row>
    <row r="792" spans="8:14" x14ac:dyDescent="0.2">
      <c r="H792" s="646"/>
      <c r="I792" s="647"/>
      <c r="J792" s="647"/>
      <c r="K792" s="647"/>
      <c r="N792" s="646"/>
    </row>
    <row r="793" spans="8:14" x14ac:dyDescent="0.2">
      <c r="H793" s="646"/>
      <c r="I793" s="647"/>
      <c r="J793" s="647"/>
      <c r="K793" s="647"/>
      <c r="N793" s="646"/>
    </row>
    <row r="794" spans="8:14" x14ac:dyDescent="0.2">
      <c r="H794" s="646"/>
      <c r="I794" s="647"/>
      <c r="J794" s="647"/>
      <c r="K794" s="647"/>
      <c r="N794" s="646"/>
    </row>
    <row r="795" spans="8:14" x14ac:dyDescent="0.2">
      <c r="H795" s="646"/>
      <c r="I795" s="647"/>
      <c r="J795" s="647"/>
      <c r="K795" s="647"/>
      <c r="N795" s="646"/>
    </row>
    <row r="796" spans="8:14" x14ac:dyDescent="0.2">
      <c r="H796" s="646"/>
      <c r="I796" s="647"/>
      <c r="J796" s="647"/>
      <c r="K796" s="647"/>
      <c r="N796" s="646"/>
    </row>
    <row r="797" spans="8:14" x14ac:dyDescent="0.2">
      <c r="H797" s="646"/>
      <c r="I797" s="647"/>
      <c r="J797" s="647"/>
      <c r="K797" s="647"/>
      <c r="N797" s="646"/>
    </row>
    <row r="798" spans="8:14" x14ac:dyDescent="0.2">
      <c r="H798" s="646"/>
      <c r="I798" s="647"/>
      <c r="J798" s="647"/>
      <c r="K798" s="647"/>
      <c r="N798" s="646"/>
    </row>
    <row r="799" spans="8:14" x14ac:dyDescent="0.2">
      <c r="H799" s="646"/>
      <c r="I799" s="647"/>
      <c r="J799" s="647"/>
      <c r="K799" s="647"/>
      <c r="N799" s="646"/>
    </row>
    <row r="800" spans="8:14" x14ac:dyDescent="0.2">
      <c r="H800" s="646"/>
      <c r="I800" s="647"/>
      <c r="J800" s="647"/>
      <c r="K800" s="647"/>
      <c r="N800" s="646"/>
    </row>
    <row r="801" spans="8:14" x14ac:dyDescent="0.2">
      <c r="H801" s="646"/>
      <c r="I801" s="647"/>
      <c r="J801" s="647"/>
      <c r="K801" s="647"/>
      <c r="N801" s="646"/>
    </row>
    <row r="802" spans="8:14" x14ac:dyDescent="0.2">
      <c r="H802" s="646"/>
      <c r="I802" s="647"/>
      <c r="J802" s="647"/>
      <c r="K802" s="647"/>
      <c r="N802" s="646"/>
    </row>
    <row r="803" spans="8:14" x14ac:dyDescent="0.2">
      <c r="H803" s="646"/>
      <c r="I803" s="647"/>
      <c r="J803" s="647"/>
      <c r="K803" s="647"/>
      <c r="N803" s="646"/>
    </row>
    <row r="804" spans="8:14" x14ac:dyDescent="0.2">
      <c r="H804" s="646"/>
      <c r="I804" s="647"/>
      <c r="J804" s="647"/>
      <c r="K804" s="647"/>
      <c r="N804" s="646"/>
    </row>
    <row r="805" spans="8:14" x14ac:dyDescent="0.2">
      <c r="H805" s="646"/>
      <c r="I805" s="647"/>
      <c r="J805" s="647"/>
      <c r="K805" s="647"/>
      <c r="N805" s="646"/>
    </row>
    <row r="806" spans="8:14" x14ac:dyDescent="0.2">
      <c r="H806" s="646"/>
      <c r="I806" s="647"/>
      <c r="J806" s="647"/>
      <c r="K806" s="647"/>
      <c r="N806" s="646"/>
    </row>
    <row r="807" spans="8:14" x14ac:dyDescent="0.2">
      <c r="H807" s="646"/>
      <c r="I807" s="647"/>
      <c r="J807" s="647"/>
      <c r="K807" s="647"/>
      <c r="N807" s="646"/>
    </row>
    <row r="808" spans="8:14" x14ac:dyDescent="0.2">
      <c r="H808" s="646"/>
      <c r="I808" s="647"/>
      <c r="J808" s="647"/>
      <c r="K808" s="647"/>
      <c r="N808" s="646"/>
    </row>
    <row r="809" spans="8:14" x14ac:dyDescent="0.2">
      <c r="H809" s="646"/>
      <c r="I809" s="647"/>
      <c r="J809" s="647"/>
      <c r="K809" s="647"/>
      <c r="N809" s="646"/>
    </row>
    <row r="810" spans="8:14" x14ac:dyDescent="0.2">
      <c r="H810" s="646"/>
      <c r="I810" s="647"/>
      <c r="J810" s="647"/>
      <c r="K810" s="647"/>
      <c r="N810" s="646"/>
    </row>
    <row r="811" spans="8:14" x14ac:dyDescent="0.2">
      <c r="H811" s="646"/>
      <c r="I811" s="647"/>
      <c r="J811" s="647"/>
      <c r="K811" s="647"/>
      <c r="N811" s="646"/>
    </row>
    <row r="812" spans="8:14" x14ac:dyDescent="0.2">
      <c r="H812" s="646"/>
      <c r="I812" s="647"/>
      <c r="J812" s="647"/>
      <c r="K812" s="647"/>
      <c r="N812" s="646"/>
    </row>
    <row r="813" spans="8:14" x14ac:dyDescent="0.2">
      <c r="H813" s="646"/>
      <c r="I813" s="647"/>
      <c r="J813" s="647"/>
      <c r="K813" s="647"/>
      <c r="N813" s="646"/>
    </row>
    <row r="814" spans="8:14" x14ac:dyDescent="0.2">
      <c r="H814" s="646"/>
      <c r="I814" s="647"/>
      <c r="J814" s="647"/>
      <c r="K814" s="647"/>
      <c r="N814" s="646"/>
    </row>
    <row r="815" spans="8:14" x14ac:dyDescent="0.2">
      <c r="H815" s="646"/>
      <c r="I815" s="647"/>
      <c r="J815" s="647"/>
      <c r="K815" s="647"/>
      <c r="N815" s="646"/>
    </row>
    <row r="816" spans="8:14" x14ac:dyDescent="0.2">
      <c r="H816" s="646"/>
      <c r="I816" s="647"/>
      <c r="J816" s="647"/>
      <c r="K816" s="647"/>
      <c r="N816" s="646"/>
    </row>
    <row r="817" spans="8:14" x14ac:dyDescent="0.2">
      <c r="H817" s="646"/>
      <c r="I817" s="647"/>
      <c r="J817" s="647"/>
      <c r="K817" s="647"/>
      <c r="N817" s="646"/>
    </row>
    <row r="818" spans="8:14" x14ac:dyDescent="0.2">
      <c r="H818" s="646"/>
      <c r="I818" s="647"/>
      <c r="J818" s="647"/>
      <c r="K818" s="647"/>
      <c r="N818" s="646"/>
    </row>
    <row r="819" spans="8:14" x14ac:dyDescent="0.2">
      <c r="H819" s="646"/>
      <c r="I819" s="647"/>
      <c r="J819" s="647"/>
      <c r="K819" s="647"/>
      <c r="N819" s="646"/>
    </row>
    <row r="820" spans="8:14" x14ac:dyDescent="0.2">
      <c r="H820" s="646"/>
      <c r="I820" s="647"/>
      <c r="J820" s="647"/>
      <c r="K820" s="647"/>
      <c r="N820" s="646"/>
    </row>
    <row r="821" spans="8:14" x14ac:dyDescent="0.2">
      <c r="H821" s="646"/>
      <c r="I821" s="647"/>
      <c r="J821" s="647"/>
      <c r="K821" s="647"/>
      <c r="N821" s="646"/>
    </row>
    <row r="822" spans="8:14" x14ac:dyDescent="0.2">
      <c r="H822" s="646"/>
      <c r="I822" s="647"/>
      <c r="J822" s="647"/>
      <c r="K822" s="647"/>
      <c r="N822" s="646"/>
    </row>
    <row r="823" spans="8:14" x14ac:dyDescent="0.2">
      <c r="H823" s="646"/>
      <c r="I823" s="647"/>
      <c r="J823" s="647"/>
      <c r="K823" s="647"/>
      <c r="N823" s="646"/>
    </row>
    <row r="824" spans="8:14" x14ac:dyDescent="0.2">
      <c r="H824" s="646"/>
      <c r="I824" s="647"/>
      <c r="J824" s="647"/>
      <c r="K824" s="647"/>
      <c r="N824" s="646"/>
    </row>
    <row r="825" spans="8:14" x14ac:dyDescent="0.2">
      <c r="H825" s="646"/>
      <c r="I825" s="647"/>
      <c r="J825" s="647"/>
      <c r="K825" s="647"/>
      <c r="N825" s="646"/>
    </row>
    <row r="826" spans="8:14" x14ac:dyDescent="0.2">
      <c r="H826" s="646"/>
      <c r="I826" s="647"/>
      <c r="J826" s="647"/>
      <c r="K826" s="647"/>
      <c r="N826" s="646"/>
    </row>
    <row r="827" spans="8:14" x14ac:dyDescent="0.2">
      <c r="H827" s="646"/>
      <c r="I827" s="647"/>
      <c r="J827" s="647"/>
      <c r="K827" s="647"/>
      <c r="N827" s="646"/>
    </row>
    <row r="828" spans="8:14" x14ac:dyDescent="0.2">
      <c r="H828" s="646"/>
      <c r="I828" s="647"/>
      <c r="J828" s="647"/>
      <c r="K828" s="647"/>
      <c r="N828" s="646"/>
    </row>
    <row r="829" spans="8:14" x14ac:dyDescent="0.2">
      <c r="H829" s="646"/>
      <c r="I829" s="647"/>
      <c r="J829" s="647"/>
      <c r="K829" s="647"/>
      <c r="N829" s="646"/>
    </row>
    <row r="830" spans="8:14" x14ac:dyDescent="0.2">
      <c r="H830" s="646"/>
      <c r="I830" s="647"/>
      <c r="J830" s="647"/>
      <c r="K830" s="647"/>
      <c r="N830" s="646"/>
    </row>
    <row r="831" spans="8:14" x14ac:dyDescent="0.2">
      <c r="H831" s="646"/>
      <c r="I831" s="647"/>
      <c r="J831" s="647"/>
      <c r="K831" s="647"/>
      <c r="N831" s="646"/>
    </row>
    <row r="832" spans="8:14" x14ac:dyDescent="0.2">
      <c r="H832" s="646"/>
      <c r="I832" s="647"/>
      <c r="J832" s="647"/>
      <c r="K832" s="647"/>
      <c r="N832" s="646"/>
    </row>
    <row r="833" spans="8:14" x14ac:dyDescent="0.2">
      <c r="H833" s="646"/>
      <c r="I833" s="647"/>
      <c r="J833" s="647"/>
      <c r="K833" s="647"/>
      <c r="N833" s="646"/>
    </row>
    <row r="834" spans="8:14" x14ac:dyDescent="0.2">
      <c r="H834" s="646"/>
      <c r="I834" s="647"/>
      <c r="J834" s="647"/>
      <c r="K834" s="647"/>
      <c r="N834" s="646"/>
    </row>
    <row r="835" spans="8:14" x14ac:dyDescent="0.2">
      <c r="H835" s="646"/>
      <c r="I835" s="647"/>
      <c r="J835" s="647"/>
      <c r="K835" s="647"/>
      <c r="N835" s="646"/>
    </row>
    <row r="836" spans="8:14" x14ac:dyDescent="0.2">
      <c r="H836" s="646"/>
      <c r="I836" s="647"/>
      <c r="J836" s="647"/>
      <c r="K836" s="647"/>
      <c r="N836" s="646"/>
    </row>
    <row r="837" spans="8:14" x14ac:dyDescent="0.2">
      <c r="H837" s="646"/>
      <c r="I837" s="647"/>
      <c r="J837" s="647"/>
      <c r="K837" s="647"/>
      <c r="N837" s="646"/>
    </row>
    <row r="838" spans="8:14" x14ac:dyDescent="0.2">
      <c r="H838" s="646"/>
      <c r="I838" s="647"/>
      <c r="J838" s="647"/>
      <c r="K838" s="647"/>
      <c r="N838" s="646"/>
    </row>
    <row r="839" spans="8:14" x14ac:dyDescent="0.2">
      <c r="H839" s="646"/>
      <c r="I839" s="647"/>
      <c r="J839" s="647"/>
      <c r="K839" s="647"/>
      <c r="N839" s="646"/>
    </row>
    <row r="840" spans="8:14" x14ac:dyDescent="0.2">
      <c r="H840" s="646"/>
      <c r="I840" s="647"/>
      <c r="J840" s="647"/>
      <c r="K840" s="647"/>
      <c r="N840" s="646"/>
    </row>
    <row r="841" spans="8:14" x14ac:dyDescent="0.2">
      <c r="H841" s="646"/>
      <c r="I841" s="647"/>
      <c r="J841" s="647"/>
      <c r="K841" s="647"/>
      <c r="N841" s="646"/>
    </row>
    <row r="842" spans="8:14" x14ac:dyDescent="0.2">
      <c r="H842" s="646"/>
      <c r="I842" s="647"/>
      <c r="J842" s="647"/>
      <c r="K842" s="647"/>
      <c r="N842" s="646"/>
    </row>
    <row r="843" spans="8:14" x14ac:dyDescent="0.2">
      <c r="H843" s="646"/>
      <c r="I843" s="647"/>
      <c r="J843" s="647"/>
      <c r="K843" s="647"/>
      <c r="N843" s="646"/>
    </row>
    <row r="844" spans="8:14" x14ac:dyDescent="0.2">
      <c r="H844" s="646"/>
      <c r="I844" s="647"/>
      <c r="J844" s="647"/>
      <c r="K844" s="647"/>
      <c r="N844" s="646"/>
    </row>
    <row r="845" spans="8:14" x14ac:dyDescent="0.2">
      <c r="H845" s="646"/>
      <c r="I845" s="647"/>
      <c r="J845" s="647"/>
      <c r="K845" s="647"/>
      <c r="N845" s="646"/>
    </row>
    <row r="846" spans="8:14" x14ac:dyDescent="0.2">
      <c r="H846" s="646"/>
      <c r="I846" s="647"/>
      <c r="J846" s="647"/>
      <c r="K846" s="647"/>
      <c r="N846" s="646"/>
    </row>
    <row r="847" spans="8:14" x14ac:dyDescent="0.2">
      <c r="H847" s="646"/>
      <c r="I847" s="647"/>
      <c r="J847" s="647"/>
      <c r="K847" s="647"/>
      <c r="N847" s="646"/>
    </row>
    <row r="848" spans="8:14" x14ac:dyDescent="0.2">
      <c r="H848" s="646"/>
      <c r="I848" s="647"/>
      <c r="J848" s="647"/>
      <c r="K848" s="647"/>
      <c r="N848" s="646"/>
    </row>
    <row r="849" spans="8:14" x14ac:dyDescent="0.2">
      <c r="H849" s="646"/>
      <c r="I849" s="647"/>
      <c r="J849" s="647"/>
      <c r="K849" s="647"/>
      <c r="N849" s="646"/>
    </row>
    <row r="850" spans="8:14" x14ac:dyDescent="0.2">
      <c r="H850" s="646"/>
      <c r="I850" s="647"/>
      <c r="J850" s="647"/>
      <c r="K850" s="647"/>
      <c r="N850" s="646"/>
    </row>
    <row r="851" spans="8:14" x14ac:dyDescent="0.2">
      <c r="H851" s="646"/>
      <c r="I851" s="647"/>
      <c r="J851" s="647"/>
      <c r="K851" s="647"/>
      <c r="N851" s="646"/>
    </row>
    <row r="852" spans="8:14" x14ac:dyDescent="0.2">
      <c r="H852" s="646"/>
      <c r="I852" s="647"/>
      <c r="J852" s="647"/>
      <c r="K852" s="647"/>
      <c r="N852" s="646"/>
    </row>
    <row r="853" spans="8:14" x14ac:dyDescent="0.2">
      <c r="H853" s="646"/>
      <c r="I853" s="647"/>
      <c r="J853" s="647"/>
      <c r="K853" s="647"/>
      <c r="N853" s="646"/>
    </row>
    <row r="854" spans="8:14" x14ac:dyDescent="0.2">
      <c r="H854" s="646"/>
      <c r="I854" s="647"/>
      <c r="J854" s="647"/>
      <c r="K854" s="647"/>
      <c r="N854" s="646"/>
    </row>
    <row r="855" spans="8:14" x14ac:dyDescent="0.2">
      <c r="H855" s="646"/>
      <c r="I855" s="647"/>
      <c r="J855" s="647"/>
      <c r="K855" s="647"/>
      <c r="N855" s="646"/>
    </row>
    <row r="856" spans="8:14" x14ac:dyDescent="0.2">
      <c r="H856" s="646"/>
      <c r="I856" s="647"/>
      <c r="J856" s="647"/>
      <c r="K856" s="647"/>
      <c r="N856" s="646"/>
    </row>
    <row r="857" spans="8:14" x14ac:dyDescent="0.2">
      <c r="H857" s="646"/>
      <c r="I857" s="647"/>
      <c r="J857" s="647"/>
      <c r="K857" s="647"/>
      <c r="N857" s="646"/>
    </row>
    <row r="858" spans="8:14" x14ac:dyDescent="0.2">
      <c r="H858" s="646"/>
      <c r="I858" s="647"/>
      <c r="J858" s="647"/>
      <c r="K858" s="647"/>
      <c r="N858" s="646"/>
    </row>
    <row r="859" spans="8:14" x14ac:dyDescent="0.2">
      <c r="H859" s="646"/>
      <c r="I859" s="647"/>
      <c r="J859" s="647"/>
      <c r="K859" s="647"/>
      <c r="N859" s="646"/>
    </row>
    <row r="860" spans="8:14" x14ac:dyDescent="0.2">
      <c r="H860" s="646"/>
      <c r="I860" s="647"/>
      <c r="J860" s="647"/>
      <c r="K860" s="647"/>
      <c r="N860" s="646"/>
    </row>
    <row r="861" spans="8:14" x14ac:dyDescent="0.2">
      <c r="H861" s="646"/>
      <c r="I861" s="647"/>
      <c r="J861" s="647"/>
      <c r="K861" s="647"/>
      <c r="N861" s="646"/>
    </row>
    <row r="862" spans="8:14" x14ac:dyDescent="0.2">
      <c r="H862" s="646"/>
      <c r="I862" s="647"/>
      <c r="J862" s="647"/>
      <c r="K862" s="647"/>
      <c r="N862" s="646"/>
    </row>
    <row r="863" spans="8:14" x14ac:dyDescent="0.2">
      <c r="H863" s="646"/>
      <c r="I863" s="647"/>
      <c r="J863" s="647"/>
      <c r="K863" s="647"/>
      <c r="N863" s="646"/>
    </row>
    <row r="864" spans="8:14" x14ac:dyDescent="0.2">
      <c r="H864" s="646"/>
      <c r="I864" s="647"/>
      <c r="J864" s="647"/>
      <c r="K864" s="647"/>
      <c r="N864" s="646"/>
    </row>
    <row r="865" spans="8:14" x14ac:dyDescent="0.2">
      <c r="H865" s="646"/>
      <c r="I865" s="647"/>
      <c r="J865" s="647"/>
      <c r="K865" s="647"/>
      <c r="N865" s="646"/>
    </row>
    <row r="866" spans="8:14" x14ac:dyDescent="0.2">
      <c r="H866" s="646"/>
      <c r="I866" s="647"/>
      <c r="J866" s="647"/>
      <c r="K866" s="647"/>
      <c r="N866" s="646"/>
    </row>
    <row r="867" spans="8:14" x14ac:dyDescent="0.2">
      <c r="H867" s="646"/>
      <c r="I867" s="647"/>
      <c r="J867" s="647"/>
      <c r="K867" s="647"/>
      <c r="N867" s="646"/>
    </row>
    <row r="868" spans="8:14" x14ac:dyDescent="0.2">
      <c r="H868" s="646"/>
      <c r="I868" s="647"/>
      <c r="J868" s="647"/>
      <c r="K868" s="647"/>
      <c r="N868" s="646"/>
    </row>
    <row r="869" spans="8:14" x14ac:dyDescent="0.2">
      <c r="H869" s="646"/>
      <c r="I869" s="647"/>
      <c r="J869" s="647"/>
      <c r="K869" s="647"/>
      <c r="N869" s="646"/>
    </row>
    <row r="870" spans="8:14" x14ac:dyDescent="0.2">
      <c r="H870" s="646"/>
      <c r="I870" s="647"/>
      <c r="J870" s="647"/>
      <c r="K870" s="647"/>
      <c r="N870" s="646"/>
    </row>
    <row r="871" spans="8:14" x14ac:dyDescent="0.2">
      <c r="H871" s="646"/>
      <c r="I871" s="647"/>
      <c r="J871" s="647"/>
      <c r="K871" s="647"/>
      <c r="N871" s="646"/>
    </row>
    <row r="872" spans="8:14" x14ac:dyDescent="0.2">
      <c r="H872" s="646"/>
      <c r="I872" s="647"/>
      <c r="J872" s="647"/>
      <c r="K872" s="647"/>
      <c r="N872" s="646"/>
    </row>
    <row r="873" spans="8:14" x14ac:dyDescent="0.2">
      <c r="H873" s="646"/>
      <c r="I873" s="647"/>
      <c r="J873" s="647"/>
      <c r="K873" s="647"/>
      <c r="N873" s="646"/>
    </row>
    <row r="874" spans="8:14" x14ac:dyDescent="0.2">
      <c r="H874" s="646"/>
      <c r="I874" s="647"/>
      <c r="J874" s="647"/>
      <c r="K874" s="647"/>
      <c r="N874" s="646"/>
    </row>
    <row r="875" spans="8:14" x14ac:dyDescent="0.2">
      <c r="H875" s="646"/>
      <c r="I875" s="647"/>
      <c r="J875" s="647"/>
      <c r="K875" s="647"/>
      <c r="N875" s="646"/>
    </row>
    <row r="876" spans="8:14" x14ac:dyDescent="0.2">
      <c r="H876" s="646"/>
      <c r="I876" s="647"/>
      <c r="J876" s="647"/>
      <c r="K876" s="647"/>
      <c r="N876" s="646"/>
    </row>
    <row r="877" spans="8:14" x14ac:dyDescent="0.2">
      <c r="H877" s="646"/>
      <c r="I877" s="647"/>
      <c r="J877" s="647"/>
      <c r="K877" s="647"/>
      <c r="N877" s="646"/>
    </row>
    <row r="878" spans="8:14" x14ac:dyDescent="0.2">
      <c r="H878" s="646"/>
      <c r="I878" s="647"/>
      <c r="J878" s="647"/>
      <c r="K878" s="647"/>
      <c r="N878" s="646"/>
    </row>
    <row r="879" spans="8:14" x14ac:dyDescent="0.2">
      <c r="H879" s="646"/>
      <c r="I879" s="647"/>
      <c r="J879" s="647"/>
      <c r="K879" s="647"/>
      <c r="N879" s="646"/>
    </row>
    <row r="880" spans="8:14" x14ac:dyDescent="0.2">
      <c r="H880" s="646"/>
      <c r="I880" s="647"/>
      <c r="J880" s="647"/>
      <c r="K880" s="647"/>
      <c r="N880" s="646"/>
    </row>
    <row r="881" spans="8:14" x14ac:dyDescent="0.2">
      <c r="H881" s="646"/>
      <c r="I881" s="647"/>
      <c r="J881" s="647"/>
      <c r="K881" s="647"/>
      <c r="N881" s="646"/>
    </row>
    <row r="882" spans="8:14" x14ac:dyDescent="0.2">
      <c r="H882" s="646"/>
      <c r="I882" s="647"/>
      <c r="J882" s="647"/>
      <c r="K882" s="647"/>
      <c r="N882" s="646"/>
    </row>
    <row r="883" spans="8:14" x14ac:dyDescent="0.2">
      <c r="H883" s="646"/>
      <c r="I883" s="647"/>
      <c r="J883" s="647"/>
      <c r="K883" s="647"/>
      <c r="N883" s="646"/>
    </row>
    <row r="884" spans="8:14" x14ac:dyDescent="0.2">
      <c r="H884" s="646"/>
      <c r="I884" s="647"/>
      <c r="J884" s="647"/>
      <c r="K884" s="647"/>
      <c r="N884" s="646"/>
    </row>
    <row r="885" spans="8:14" x14ac:dyDescent="0.2">
      <c r="H885" s="646"/>
      <c r="I885" s="647"/>
      <c r="J885" s="647"/>
      <c r="K885" s="647"/>
      <c r="N885" s="646"/>
    </row>
    <row r="886" spans="8:14" x14ac:dyDescent="0.2">
      <c r="H886" s="646"/>
      <c r="I886" s="647"/>
      <c r="J886" s="647"/>
      <c r="K886" s="647"/>
      <c r="N886" s="646"/>
    </row>
    <row r="887" spans="8:14" x14ac:dyDescent="0.2">
      <c r="H887" s="646"/>
      <c r="I887" s="647"/>
      <c r="J887" s="647"/>
      <c r="K887" s="647"/>
      <c r="N887" s="646"/>
    </row>
    <row r="888" spans="8:14" x14ac:dyDescent="0.2">
      <c r="H888" s="646"/>
      <c r="I888" s="647"/>
      <c r="J888" s="647"/>
      <c r="K888" s="647"/>
      <c r="N888" s="646"/>
    </row>
    <row r="889" spans="8:14" x14ac:dyDescent="0.2">
      <c r="H889" s="646"/>
      <c r="I889" s="647"/>
      <c r="J889" s="647"/>
      <c r="K889" s="647"/>
      <c r="N889" s="646"/>
    </row>
    <row r="890" spans="8:14" x14ac:dyDescent="0.2">
      <c r="H890" s="646"/>
      <c r="I890" s="647"/>
      <c r="J890" s="647"/>
      <c r="K890" s="647"/>
      <c r="N890" s="646"/>
    </row>
    <row r="891" spans="8:14" x14ac:dyDescent="0.2">
      <c r="H891" s="646"/>
      <c r="I891" s="647"/>
      <c r="J891" s="647"/>
      <c r="K891" s="647"/>
      <c r="N891" s="646"/>
    </row>
    <row r="892" spans="8:14" x14ac:dyDescent="0.2">
      <c r="H892" s="646"/>
      <c r="I892" s="647"/>
      <c r="J892" s="647"/>
      <c r="K892" s="647"/>
      <c r="N892" s="646"/>
    </row>
    <row r="893" spans="8:14" x14ac:dyDescent="0.2">
      <c r="H893" s="646"/>
      <c r="I893" s="647"/>
      <c r="J893" s="647"/>
      <c r="K893" s="647"/>
      <c r="N893" s="646"/>
    </row>
    <row r="894" spans="8:14" x14ac:dyDescent="0.2">
      <c r="H894" s="646"/>
      <c r="I894" s="647"/>
      <c r="J894" s="647"/>
      <c r="K894" s="647"/>
      <c r="N894" s="646"/>
    </row>
    <row r="895" spans="8:14" x14ac:dyDescent="0.2">
      <c r="H895" s="646"/>
      <c r="I895" s="647"/>
      <c r="J895" s="647"/>
      <c r="K895" s="647"/>
      <c r="N895" s="646"/>
    </row>
    <row r="896" spans="8:14" x14ac:dyDescent="0.2">
      <c r="H896" s="646"/>
      <c r="I896" s="647"/>
      <c r="J896" s="647"/>
      <c r="K896" s="647"/>
      <c r="N896" s="646"/>
    </row>
    <row r="897" spans="8:14" x14ac:dyDescent="0.2">
      <c r="H897" s="646"/>
      <c r="I897" s="647"/>
      <c r="J897" s="647"/>
      <c r="K897" s="647"/>
      <c r="N897" s="646"/>
    </row>
    <row r="898" spans="8:14" x14ac:dyDescent="0.2">
      <c r="H898" s="646"/>
      <c r="I898" s="647"/>
      <c r="J898" s="647"/>
      <c r="K898" s="647"/>
      <c r="N898" s="646"/>
    </row>
    <row r="899" spans="8:14" x14ac:dyDescent="0.2">
      <c r="H899" s="646"/>
      <c r="I899" s="647"/>
      <c r="J899" s="647"/>
      <c r="K899" s="647"/>
      <c r="N899" s="646"/>
    </row>
    <row r="900" spans="8:14" x14ac:dyDescent="0.2">
      <c r="H900" s="646"/>
      <c r="I900" s="647"/>
      <c r="J900" s="647"/>
      <c r="K900" s="647"/>
      <c r="N900" s="646"/>
    </row>
    <row r="901" spans="8:14" x14ac:dyDescent="0.2">
      <c r="H901" s="646"/>
      <c r="I901" s="647"/>
      <c r="J901" s="647"/>
      <c r="K901" s="647"/>
      <c r="N901" s="646"/>
    </row>
    <row r="902" spans="8:14" x14ac:dyDescent="0.2">
      <c r="H902" s="646"/>
      <c r="I902" s="647"/>
      <c r="J902" s="647"/>
      <c r="K902" s="647"/>
      <c r="N902" s="646"/>
    </row>
    <row r="903" spans="8:14" x14ac:dyDescent="0.2">
      <c r="H903" s="646"/>
      <c r="I903" s="647"/>
      <c r="J903" s="647"/>
      <c r="K903" s="647"/>
      <c r="N903" s="646"/>
    </row>
    <row r="904" spans="8:14" x14ac:dyDescent="0.2">
      <c r="H904" s="646"/>
      <c r="I904" s="647"/>
      <c r="J904" s="647"/>
      <c r="K904" s="647"/>
      <c r="N904" s="646"/>
    </row>
    <row r="905" spans="8:14" x14ac:dyDescent="0.2">
      <c r="H905" s="646"/>
      <c r="I905" s="647"/>
      <c r="J905" s="647"/>
      <c r="K905" s="647"/>
      <c r="N905" s="646"/>
    </row>
    <row r="906" spans="8:14" x14ac:dyDescent="0.2">
      <c r="H906" s="646"/>
      <c r="I906" s="647"/>
      <c r="J906" s="647"/>
      <c r="K906" s="647"/>
      <c r="N906" s="646"/>
    </row>
    <row r="907" spans="8:14" x14ac:dyDescent="0.2">
      <c r="H907" s="646"/>
      <c r="I907" s="647"/>
      <c r="J907" s="647"/>
      <c r="K907" s="647"/>
      <c r="N907" s="646"/>
    </row>
    <row r="908" spans="8:14" x14ac:dyDescent="0.2">
      <c r="H908" s="646"/>
      <c r="I908" s="647"/>
      <c r="J908" s="647"/>
      <c r="K908" s="647"/>
      <c r="N908" s="646"/>
    </row>
    <row r="909" spans="8:14" x14ac:dyDescent="0.2">
      <c r="H909" s="646"/>
      <c r="I909" s="647"/>
      <c r="J909" s="647"/>
      <c r="K909" s="647"/>
      <c r="N909" s="646"/>
    </row>
    <row r="910" spans="8:14" x14ac:dyDescent="0.2">
      <c r="H910" s="646"/>
      <c r="I910" s="647"/>
      <c r="J910" s="647"/>
      <c r="K910" s="647"/>
      <c r="N910" s="646"/>
    </row>
    <row r="911" spans="8:14" x14ac:dyDescent="0.2">
      <c r="H911" s="646"/>
      <c r="I911" s="647"/>
      <c r="J911" s="647"/>
      <c r="K911" s="647"/>
      <c r="N911" s="646"/>
    </row>
    <row r="912" spans="8:14" x14ac:dyDescent="0.2">
      <c r="H912" s="646"/>
      <c r="I912" s="647"/>
      <c r="J912" s="647"/>
      <c r="K912" s="647"/>
      <c r="N912" s="646"/>
    </row>
    <row r="913" spans="8:14" x14ac:dyDescent="0.2">
      <c r="H913" s="646"/>
      <c r="I913" s="647"/>
      <c r="J913" s="647"/>
      <c r="K913" s="647"/>
      <c r="N913" s="646"/>
    </row>
    <row r="914" spans="8:14" x14ac:dyDescent="0.2">
      <c r="H914" s="646"/>
      <c r="I914" s="647"/>
      <c r="J914" s="647"/>
      <c r="K914" s="647"/>
      <c r="N914" s="646"/>
    </row>
    <row r="915" spans="8:14" x14ac:dyDescent="0.2">
      <c r="H915" s="646"/>
      <c r="I915" s="647"/>
      <c r="J915" s="647"/>
      <c r="K915" s="647"/>
      <c r="N915" s="646"/>
    </row>
    <row r="916" spans="8:14" x14ac:dyDescent="0.2">
      <c r="H916" s="646"/>
      <c r="I916" s="647"/>
      <c r="J916" s="647"/>
      <c r="K916" s="647"/>
      <c r="N916" s="646"/>
    </row>
    <row r="917" spans="8:14" x14ac:dyDescent="0.2">
      <c r="H917" s="646"/>
      <c r="I917" s="647"/>
      <c r="J917" s="647"/>
      <c r="K917" s="647"/>
      <c r="N917" s="646"/>
    </row>
    <row r="918" spans="8:14" x14ac:dyDescent="0.2">
      <c r="H918" s="646"/>
      <c r="I918" s="647"/>
      <c r="J918" s="647"/>
      <c r="K918" s="647"/>
      <c r="N918" s="646"/>
    </row>
    <row r="919" spans="8:14" x14ac:dyDescent="0.2">
      <c r="H919" s="646"/>
      <c r="I919" s="647"/>
      <c r="J919" s="647"/>
      <c r="K919" s="647"/>
      <c r="N919" s="646"/>
    </row>
    <row r="920" spans="8:14" x14ac:dyDescent="0.2">
      <c r="H920" s="646"/>
      <c r="I920" s="647"/>
      <c r="J920" s="647"/>
      <c r="K920" s="647"/>
      <c r="N920" s="646"/>
    </row>
    <row r="921" spans="8:14" x14ac:dyDescent="0.2">
      <c r="H921" s="646"/>
      <c r="I921" s="647"/>
      <c r="J921" s="647"/>
      <c r="K921" s="647"/>
      <c r="N921" s="646"/>
    </row>
    <row r="922" spans="8:14" x14ac:dyDescent="0.2">
      <c r="H922" s="646"/>
      <c r="I922" s="647"/>
      <c r="J922" s="647"/>
      <c r="K922" s="647"/>
      <c r="N922" s="646"/>
    </row>
    <row r="923" spans="8:14" x14ac:dyDescent="0.2">
      <c r="H923" s="646"/>
      <c r="I923" s="647"/>
      <c r="J923" s="647"/>
      <c r="K923" s="647"/>
      <c r="N923" s="646"/>
    </row>
    <row r="924" spans="8:14" x14ac:dyDescent="0.2">
      <c r="H924" s="646"/>
      <c r="I924" s="647"/>
      <c r="J924" s="647"/>
      <c r="K924" s="647"/>
      <c r="N924" s="646"/>
    </row>
    <row r="925" spans="8:14" x14ac:dyDescent="0.2">
      <c r="H925" s="646"/>
      <c r="I925" s="647"/>
      <c r="J925" s="647"/>
      <c r="K925" s="647"/>
      <c r="N925" s="646"/>
    </row>
    <row r="926" spans="8:14" x14ac:dyDescent="0.2">
      <c r="H926" s="646"/>
      <c r="I926" s="647"/>
      <c r="J926" s="647"/>
      <c r="K926" s="647"/>
      <c r="N926" s="646"/>
    </row>
    <row r="927" spans="8:14" x14ac:dyDescent="0.2">
      <c r="H927" s="646"/>
      <c r="I927" s="647"/>
      <c r="J927" s="647"/>
      <c r="K927" s="647"/>
      <c r="N927" s="646"/>
    </row>
    <row r="928" spans="8:14" x14ac:dyDescent="0.2">
      <c r="H928" s="646"/>
      <c r="I928" s="647"/>
      <c r="J928" s="647"/>
      <c r="K928" s="647"/>
      <c r="N928" s="646"/>
    </row>
    <row r="929" spans="8:14" x14ac:dyDescent="0.2">
      <c r="H929" s="646"/>
      <c r="I929" s="647"/>
      <c r="J929" s="647"/>
      <c r="K929" s="647"/>
      <c r="N929" s="646"/>
    </row>
    <row r="930" spans="8:14" x14ac:dyDescent="0.2">
      <c r="H930" s="646"/>
      <c r="I930" s="647"/>
      <c r="J930" s="647"/>
      <c r="K930" s="647"/>
      <c r="N930" s="646"/>
    </row>
    <row r="931" spans="8:14" x14ac:dyDescent="0.2">
      <c r="H931" s="646"/>
      <c r="I931" s="647"/>
      <c r="J931" s="647"/>
      <c r="K931" s="647"/>
      <c r="N931" s="646"/>
    </row>
    <row r="932" spans="8:14" x14ac:dyDescent="0.2">
      <c r="H932" s="646"/>
      <c r="I932" s="647"/>
      <c r="J932" s="647"/>
      <c r="K932" s="647"/>
      <c r="N932" s="646"/>
    </row>
    <row r="933" spans="8:14" x14ac:dyDescent="0.2">
      <c r="H933" s="646"/>
      <c r="I933" s="647"/>
      <c r="J933" s="647"/>
      <c r="K933" s="647"/>
      <c r="N933" s="646"/>
    </row>
    <row r="934" spans="8:14" x14ac:dyDescent="0.2">
      <c r="H934" s="646"/>
      <c r="I934" s="647"/>
      <c r="J934" s="647"/>
      <c r="K934" s="647"/>
      <c r="N934" s="646"/>
    </row>
    <row r="935" spans="8:14" x14ac:dyDescent="0.2">
      <c r="H935" s="646"/>
      <c r="I935" s="647"/>
      <c r="J935" s="647"/>
      <c r="K935" s="647"/>
      <c r="N935" s="646"/>
    </row>
    <row r="936" spans="8:14" x14ac:dyDescent="0.2">
      <c r="H936" s="646"/>
      <c r="I936" s="647"/>
      <c r="J936" s="647"/>
      <c r="K936" s="647"/>
      <c r="N936" s="646"/>
    </row>
    <row r="937" spans="8:14" x14ac:dyDescent="0.2">
      <c r="H937" s="646"/>
      <c r="I937" s="647"/>
      <c r="J937" s="647"/>
      <c r="K937" s="647"/>
      <c r="N937" s="646"/>
    </row>
    <row r="938" spans="8:14" x14ac:dyDescent="0.2">
      <c r="H938" s="646"/>
      <c r="I938" s="647"/>
      <c r="J938" s="647"/>
      <c r="K938" s="647"/>
      <c r="N938" s="646"/>
    </row>
    <row r="939" spans="8:14" x14ac:dyDescent="0.2">
      <c r="H939" s="646"/>
      <c r="I939" s="647"/>
      <c r="J939" s="647"/>
      <c r="K939" s="647"/>
      <c r="N939" s="646"/>
    </row>
    <row r="940" spans="8:14" x14ac:dyDescent="0.2">
      <c r="H940" s="646"/>
      <c r="I940" s="647"/>
      <c r="J940" s="647"/>
      <c r="K940" s="647"/>
      <c r="N940" s="646"/>
    </row>
    <row r="941" spans="8:14" x14ac:dyDescent="0.2">
      <c r="H941" s="646"/>
      <c r="I941" s="647"/>
      <c r="J941" s="647"/>
      <c r="K941" s="647"/>
      <c r="N941" s="646"/>
    </row>
    <row r="942" spans="8:14" x14ac:dyDescent="0.2">
      <c r="H942" s="646"/>
      <c r="I942" s="647"/>
      <c r="J942" s="647"/>
      <c r="K942" s="647"/>
      <c r="N942" s="646"/>
    </row>
    <row r="943" spans="8:14" x14ac:dyDescent="0.2">
      <c r="H943" s="646"/>
      <c r="I943" s="647"/>
      <c r="J943" s="647"/>
      <c r="K943" s="647"/>
      <c r="N943" s="646"/>
    </row>
    <row r="944" spans="8:14" x14ac:dyDescent="0.2">
      <c r="H944" s="646"/>
      <c r="I944" s="647"/>
      <c r="J944" s="647"/>
      <c r="K944" s="647"/>
      <c r="N944" s="646"/>
    </row>
    <row r="945" spans="8:14" x14ac:dyDescent="0.2">
      <c r="H945" s="646"/>
      <c r="I945" s="647"/>
      <c r="J945" s="647"/>
      <c r="K945" s="647"/>
      <c r="N945" s="646"/>
    </row>
    <row r="946" spans="8:14" x14ac:dyDescent="0.2">
      <c r="H946" s="646"/>
      <c r="I946" s="647"/>
      <c r="J946" s="647"/>
      <c r="K946" s="647"/>
      <c r="N946" s="646"/>
    </row>
    <row r="947" spans="8:14" x14ac:dyDescent="0.2">
      <c r="H947" s="646"/>
      <c r="I947" s="647"/>
      <c r="J947" s="647"/>
      <c r="K947" s="647"/>
      <c r="N947" s="646"/>
    </row>
    <row r="948" spans="8:14" x14ac:dyDescent="0.2">
      <c r="H948" s="646"/>
      <c r="I948" s="647"/>
      <c r="J948" s="647"/>
      <c r="K948" s="647"/>
      <c r="N948" s="646"/>
    </row>
    <row r="949" spans="8:14" x14ac:dyDescent="0.2">
      <c r="H949" s="646"/>
      <c r="I949" s="647"/>
      <c r="J949" s="647"/>
      <c r="K949" s="647"/>
      <c r="N949" s="646"/>
    </row>
    <row r="950" spans="8:14" x14ac:dyDescent="0.2">
      <c r="H950" s="646"/>
      <c r="I950" s="647"/>
      <c r="J950" s="647"/>
      <c r="K950" s="647"/>
      <c r="N950" s="646"/>
    </row>
    <row r="951" spans="8:14" x14ac:dyDescent="0.2">
      <c r="H951" s="646"/>
      <c r="I951" s="647"/>
      <c r="J951" s="647"/>
      <c r="K951" s="647"/>
      <c r="N951" s="646"/>
    </row>
    <row r="952" spans="8:14" x14ac:dyDescent="0.2">
      <c r="H952" s="646"/>
      <c r="I952" s="647"/>
      <c r="J952" s="647"/>
      <c r="K952" s="647"/>
      <c r="N952" s="646"/>
    </row>
    <row r="953" spans="8:14" x14ac:dyDescent="0.2">
      <c r="H953" s="646"/>
      <c r="I953" s="647"/>
      <c r="J953" s="647"/>
      <c r="K953" s="647"/>
      <c r="N953" s="646"/>
    </row>
    <row r="954" spans="8:14" x14ac:dyDescent="0.2">
      <c r="H954" s="646"/>
      <c r="I954" s="647"/>
      <c r="J954" s="647"/>
      <c r="K954" s="647"/>
      <c r="N954" s="646"/>
    </row>
    <row r="955" spans="8:14" x14ac:dyDescent="0.2">
      <c r="H955" s="646"/>
      <c r="I955" s="647"/>
      <c r="J955" s="647"/>
      <c r="K955" s="647"/>
      <c r="N955" s="646"/>
    </row>
    <row r="956" spans="8:14" x14ac:dyDescent="0.2">
      <c r="H956" s="646"/>
      <c r="I956" s="647"/>
      <c r="J956" s="647"/>
      <c r="K956" s="647"/>
      <c r="N956" s="646"/>
    </row>
    <row r="957" spans="8:14" x14ac:dyDescent="0.2">
      <c r="H957" s="646"/>
      <c r="I957" s="647"/>
      <c r="J957" s="647"/>
      <c r="K957" s="647"/>
      <c r="N957" s="646"/>
    </row>
    <row r="958" spans="8:14" x14ac:dyDescent="0.2">
      <c r="H958" s="646"/>
      <c r="I958" s="647"/>
      <c r="J958" s="647"/>
      <c r="K958" s="647"/>
      <c r="N958" s="646"/>
    </row>
    <row r="959" spans="8:14" x14ac:dyDescent="0.2">
      <c r="H959" s="646"/>
      <c r="I959" s="647"/>
      <c r="J959" s="647"/>
      <c r="K959" s="647"/>
      <c r="N959" s="646"/>
    </row>
    <row r="960" spans="8:14" x14ac:dyDescent="0.2">
      <c r="H960" s="646"/>
      <c r="I960" s="647"/>
      <c r="J960" s="647"/>
      <c r="K960" s="647"/>
      <c r="N960" s="646"/>
    </row>
    <row r="961" spans="8:14" x14ac:dyDescent="0.2">
      <c r="H961" s="646"/>
      <c r="I961" s="647"/>
      <c r="J961" s="647"/>
      <c r="K961" s="647"/>
      <c r="N961" s="646"/>
    </row>
    <row r="962" spans="8:14" x14ac:dyDescent="0.2">
      <c r="H962" s="646"/>
      <c r="I962" s="647"/>
      <c r="J962" s="647"/>
      <c r="K962" s="647"/>
      <c r="N962" s="646"/>
    </row>
    <row r="963" spans="8:14" x14ac:dyDescent="0.2">
      <c r="H963" s="646"/>
      <c r="I963" s="647"/>
      <c r="J963" s="647"/>
      <c r="K963" s="647"/>
      <c r="N963" s="646"/>
    </row>
    <row r="964" spans="8:14" x14ac:dyDescent="0.2">
      <c r="H964" s="646"/>
      <c r="I964" s="647"/>
      <c r="J964" s="647"/>
      <c r="K964" s="647"/>
      <c r="N964" s="646"/>
    </row>
    <row r="965" spans="8:14" x14ac:dyDescent="0.2">
      <c r="H965" s="646"/>
      <c r="I965" s="647"/>
      <c r="J965" s="647"/>
      <c r="K965" s="647"/>
      <c r="N965" s="646"/>
    </row>
    <row r="966" spans="8:14" x14ac:dyDescent="0.2">
      <c r="H966" s="646"/>
      <c r="I966" s="647"/>
      <c r="J966" s="647"/>
      <c r="K966" s="647"/>
      <c r="N966" s="646"/>
    </row>
    <row r="967" spans="8:14" x14ac:dyDescent="0.2">
      <c r="H967" s="646"/>
      <c r="I967" s="647"/>
      <c r="J967" s="647"/>
      <c r="K967" s="647"/>
      <c r="N967" s="646"/>
    </row>
    <row r="968" spans="8:14" x14ac:dyDescent="0.2">
      <c r="H968" s="646"/>
      <c r="I968" s="647"/>
      <c r="J968" s="647"/>
      <c r="K968" s="647"/>
      <c r="N968" s="646"/>
    </row>
    <row r="969" spans="8:14" x14ac:dyDescent="0.2">
      <c r="H969" s="646"/>
      <c r="I969" s="647"/>
      <c r="J969" s="647"/>
      <c r="K969" s="647"/>
      <c r="N969" s="646"/>
    </row>
    <row r="970" spans="8:14" x14ac:dyDescent="0.2">
      <c r="H970" s="646"/>
      <c r="I970" s="647"/>
      <c r="J970" s="647"/>
      <c r="K970" s="647"/>
      <c r="N970" s="646"/>
    </row>
    <row r="971" spans="8:14" x14ac:dyDescent="0.2">
      <c r="H971" s="646"/>
      <c r="I971" s="647"/>
      <c r="J971" s="647"/>
      <c r="K971" s="647"/>
      <c r="N971" s="646"/>
    </row>
    <row r="972" spans="8:14" x14ac:dyDescent="0.2">
      <c r="H972" s="646"/>
      <c r="I972" s="647"/>
      <c r="J972" s="647"/>
      <c r="K972" s="647"/>
      <c r="N972" s="646"/>
    </row>
    <row r="973" spans="8:14" x14ac:dyDescent="0.2">
      <c r="H973" s="646"/>
      <c r="I973" s="647"/>
      <c r="J973" s="647"/>
      <c r="K973" s="647"/>
      <c r="N973" s="646"/>
    </row>
    <row r="974" spans="8:14" x14ac:dyDescent="0.2">
      <c r="H974" s="646"/>
      <c r="I974" s="647"/>
      <c r="J974" s="647"/>
      <c r="K974" s="647"/>
      <c r="N974" s="646"/>
    </row>
    <row r="975" spans="8:14" x14ac:dyDescent="0.2">
      <c r="H975" s="646"/>
      <c r="I975" s="647"/>
      <c r="J975" s="647"/>
      <c r="K975" s="647"/>
      <c r="N975" s="646"/>
    </row>
    <row r="976" spans="8:14" x14ac:dyDescent="0.2">
      <c r="H976" s="646"/>
      <c r="I976" s="647"/>
      <c r="J976" s="647"/>
      <c r="K976" s="647"/>
      <c r="N976" s="646"/>
    </row>
    <row r="977" spans="8:14" x14ac:dyDescent="0.2">
      <c r="H977" s="646"/>
      <c r="I977" s="647"/>
      <c r="J977" s="647"/>
      <c r="K977" s="647"/>
      <c r="N977" s="646"/>
    </row>
    <row r="978" spans="8:14" x14ac:dyDescent="0.2">
      <c r="H978" s="646"/>
      <c r="I978" s="647"/>
      <c r="J978" s="647"/>
      <c r="K978" s="647"/>
      <c r="N978" s="646"/>
    </row>
    <row r="979" spans="8:14" x14ac:dyDescent="0.2">
      <c r="H979" s="646"/>
      <c r="I979" s="647"/>
      <c r="J979" s="647"/>
      <c r="K979" s="647"/>
      <c r="N979" s="646"/>
    </row>
    <row r="980" spans="8:14" x14ac:dyDescent="0.2">
      <c r="H980" s="646"/>
      <c r="I980" s="647"/>
      <c r="J980" s="647"/>
      <c r="K980" s="647"/>
      <c r="N980" s="646"/>
    </row>
    <row r="981" spans="8:14" x14ac:dyDescent="0.2">
      <c r="H981" s="646"/>
      <c r="I981" s="647"/>
      <c r="J981" s="647"/>
      <c r="K981" s="647"/>
      <c r="N981" s="646"/>
    </row>
    <row r="982" spans="8:14" x14ac:dyDescent="0.2">
      <c r="H982" s="646"/>
      <c r="I982" s="647"/>
      <c r="J982" s="647"/>
      <c r="K982" s="647"/>
      <c r="N982" s="646"/>
    </row>
    <row r="983" spans="8:14" x14ac:dyDescent="0.2">
      <c r="H983" s="646"/>
      <c r="I983" s="647"/>
      <c r="J983" s="647"/>
      <c r="K983" s="647"/>
      <c r="N983" s="646"/>
    </row>
    <row r="984" spans="8:14" x14ac:dyDescent="0.2">
      <c r="H984" s="646"/>
      <c r="I984" s="647"/>
      <c r="J984" s="647"/>
      <c r="K984" s="647"/>
      <c r="N984" s="646"/>
    </row>
    <row r="985" spans="8:14" x14ac:dyDescent="0.2">
      <c r="H985" s="646"/>
      <c r="I985" s="647"/>
      <c r="J985" s="647"/>
      <c r="K985" s="647"/>
      <c r="N985" s="646"/>
    </row>
    <row r="986" spans="8:14" x14ac:dyDescent="0.2">
      <c r="H986" s="646"/>
      <c r="I986" s="647"/>
      <c r="J986" s="647"/>
      <c r="K986" s="647"/>
      <c r="N986" s="646"/>
    </row>
    <row r="987" spans="8:14" x14ac:dyDescent="0.2">
      <c r="H987" s="646"/>
      <c r="I987" s="647"/>
      <c r="J987" s="647"/>
      <c r="K987" s="647"/>
      <c r="N987" s="646"/>
    </row>
    <row r="988" spans="8:14" x14ac:dyDescent="0.2">
      <c r="H988" s="646"/>
      <c r="I988" s="647"/>
      <c r="J988" s="647"/>
      <c r="K988" s="647"/>
      <c r="N988" s="646"/>
    </row>
    <row r="989" spans="8:14" x14ac:dyDescent="0.2">
      <c r="H989" s="646"/>
      <c r="I989" s="647"/>
      <c r="J989" s="647"/>
      <c r="K989" s="647"/>
      <c r="N989" s="646"/>
    </row>
    <row r="990" spans="8:14" x14ac:dyDescent="0.2">
      <c r="H990" s="646"/>
      <c r="I990" s="647"/>
      <c r="J990" s="647"/>
      <c r="K990" s="647"/>
      <c r="N990" s="646"/>
    </row>
    <row r="991" spans="8:14" x14ac:dyDescent="0.2">
      <c r="H991" s="646"/>
      <c r="I991" s="647"/>
      <c r="J991" s="647"/>
      <c r="K991" s="647"/>
      <c r="N991" s="646"/>
    </row>
    <row r="992" spans="8:14" x14ac:dyDescent="0.2">
      <c r="H992" s="646"/>
      <c r="I992" s="647"/>
      <c r="J992" s="647"/>
      <c r="K992" s="647"/>
      <c r="N992" s="646"/>
    </row>
    <row r="993" spans="8:14" x14ac:dyDescent="0.2">
      <c r="H993" s="646"/>
      <c r="I993" s="647"/>
      <c r="J993" s="647"/>
      <c r="K993" s="647"/>
      <c r="N993" s="646"/>
    </row>
    <row r="994" spans="8:14" x14ac:dyDescent="0.2">
      <c r="H994" s="646"/>
      <c r="I994" s="647"/>
      <c r="J994" s="647"/>
      <c r="K994" s="647"/>
      <c r="N994" s="646"/>
    </row>
    <row r="995" spans="8:14" x14ac:dyDescent="0.2">
      <c r="H995" s="646"/>
      <c r="I995" s="647"/>
      <c r="J995" s="647"/>
      <c r="K995" s="647"/>
      <c r="N995" s="646"/>
    </row>
    <row r="996" spans="8:14" x14ac:dyDescent="0.2">
      <c r="H996" s="646"/>
      <c r="I996" s="647"/>
      <c r="J996" s="647"/>
      <c r="K996" s="647"/>
      <c r="N996" s="646"/>
    </row>
    <row r="997" spans="8:14" x14ac:dyDescent="0.2">
      <c r="H997" s="646"/>
      <c r="I997" s="647"/>
      <c r="J997" s="647"/>
      <c r="K997" s="647"/>
      <c r="N997" s="646"/>
    </row>
    <row r="998" spans="8:14" x14ac:dyDescent="0.2">
      <c r="H998" s="646"/>
      <c r="I998" s="647"/>
      <c r="J998" s="647"/>
      <c r="K998" s="647"/>
      <c r="N998" s="646"/>
    </row>
    <row r="999" spans="8:14" x14ac:dyDescent="0.2">
      <c r="H999" s="646"/>
      <c r="I999" s="647"/>
      <c r="J999" s="647"/>
      <c r="K999" s="647"/>
      <c r="N999" s="646"/>
    </row>
    <row r="1000" spans="8:14" x14ac:dyDescent="0.2">
      <c r="H1000" s="646"/>
      <c r="I1000" s="647"/>
      <c r="J1000" s="647"/>
      <c r="K1000" s="647"/>
      <c r="N1000" s="646"/>
    </row>
    <row r="1001" spans="8:14" x14ac:dyDescent="0.2">
      <c r="H1001" s="646"/>
      <c r="I1001" s="647"/>
      <c r="J1001" s="647"/>
      <c r="K1001" s="647"/>
      <c r="N1001" s="646"/>
    </row>
    <row r="1002" spans="8:14" x14ac:dyDescent="0.2">
      <c r="H1002" s="646"/>
      <c r="I1002" s="647"/>
      <c r="J1002" s="647"/>
      <c r="K1002" s="647"/>
      <c r="N1002" s="646"/>
    </row>
    <row r="1003" spans="8:14" x14ac:dyDescent="0.2">
      <c r="H1003" s="646"/>
      <c r="I1003" s="647"/>
      <c r="J1003" s="647"/>
      <c r="K1003" s="647"/>
      <c r="N1003" s="646"/>
    </row>
    <row r="1004" spans="8:14" x14ac:dyDescent="0.2">
      <c r="H1004" s="646"/>
      <c r="I1004" s="647"/>
      <c r="J1004" s="647"/>
      <c r="K1004" s="647"/>
      <c r="N1004" s="646"/>
    </row>
    <row r="1005" spans="8:14" x14ac:dyDescent="0.2">
      <c r="H1005" s="646"/>
      <c r="I1005" s="647"/>
      <c r="J1005" s="647"/>
      <c r="K1005" s="647"/>
      <c r="N1005" s="646"/>
    </row>
    <row r="1006" spans="8:14" x14ac:dyDescent="0.2">
      <c r="H1006" s="646"/>
      <c r="I1006" s="647"/>
      <c r="J1006" s="647"/>
      <c r="K1006" s="647"/>
      <c r="N1006" s="646"/>
    </row>
    <row r="1007" spans="8:14" x14ac:dyDescent="0.2">
      <c r="H1007" s="646"/>
      <c r="I1007" s="647"/>
      <c r="J1007" s="647"/>
      <c r="K1007" s="647"/>
      <c r="N1007" s="646"/>
    </row>
    <row r="1008" spans="8:14" x14ac:dyDescent="0.2">
      <c r="H1008" s="646"/>
      <c r="I1008" s="647"/>
      <c r="J1008" s="647"/>
      <c r="K1008" s="647"/>
      <c r="N1008" s="646"/>
    </row>
    <row r="1009" spans="8:14" x14ac:dyDescent="0.2">
      <c r="H1009" s="646"/>
      <c r="I1009" s="647"/>
      <c r="J1009" s="647"/>
      <c r="K1009" s="647"/>
      <c r="N1009" s="646"/>
    </row>
    <row r="1010" spans="8:14" x14ac:dyDescent="0.2">
      <c r="H1010" s="646"/>
      <c r="I1010" s="647"/>
      <c r="J1010" s="647"/>
      <c r="K1010" s="647"/>
      <c r="N1010" s="646"/>
    </row>
    <row r="1011" spans="8:14" x14ac:dyDescent="0.2">
      <c r="H1011" s="646"/>
      <c r="I1011" s="647"/>
      <c r="J1011" s="647"/>
      <c r="K1011" s="647"/>
      <c r="N1011" s="646"/>
    </row>
    <row r="1012" spans="8:14" x14ac:dyDescent="0.2">
      <c r="H1012" s="646"/>
      <c r="I1012" s="647"/>
      <c r="J1012" s="647"/>
      <c r="K1012" s="647"/>
      <c r="N1012" s="646"/>
    </row>
    <row r="1013" spans="8:14" x14ac:dyDescent="0.2">
      <c r="H1013" s="646"/>
      <c r="I1013" s="647"/>
      <c r="J1013" s="647"/>
      <c r="K1013" s="647"/>
      <c r="N1013" s="646"/>
    </row>
    <row r="1014" spans="8:14" x14ac:dyDescent="0.2">
      <c r="H1014" s="646"/>
      <c r="I1014" s="647"/>
      <c r="J1014" s="647"/>
      <c r="K1014" s="647"/>
      <c r="N1014" s="646"/>
    </row>
    <row r="1015" spans="8:14" x14ac:dyDescent="0.2">
      <c r="H1015" s="646"/>
      <c r="I1015" s="647"/>
      <c r="J1015" s="647"/>
      <c r="K1015" s="647"/>
      <c r="N1015" s="646"/>
    </row>
    <row r="1016" spans="8:14" x14ac:dyDescent="0.2">
      <c r="H1016" s="646"/>
      <c r="I1016" s="647"/>
      <c r="J1016" s="647"/>
      <c r="K1016" s="647"/>
      <c r="N1016" s="646"/>
    </row>
    <row r="1017" spans="8:14" x14ac:dyDescent="0.2">
      <c r="H1017" s="646"/>
      <c r="I1017" s="647"/>
      <c r="J1017" s="647"/>
      <c r="K1017" s="647"/>
      <c r="N1017" s="646"/>
    </row>
    <row r="1018" spans="8:14" x14ac:dyDescent="0.2">
      <c r="H1018" s="646"/>
      <c r="I1018" s="647"/>
      <c r="J1018" s="647"/>
      <c r="K1018" s="647"/>
      <c r="N1018" s="646"/>
    </row>
    <row r="1019" spans="8:14" x14ac:dyDescent="0.2">
      <c r="H1019" s="646"/>
      <c r="I1019" s="647"/>
      <c r="J1019" s="647"/>
      <c r="K1019" s="647"/>
      <c r="N1019" s="646"/>
    </row>
    <row r="1020" spans="8:14" x14ac:dyDescent="0.2">
      <c r="H1020" s="646"/>
      <c r="I1020" s="647"/>
      <c r="J1020" s="647"/>
      <c r="K1020" s="647"/>
      <c r="N1020" s="646"/>
    </row>
    <row r="1021" spans="8:14" x14ac:dyDescent="0.2">
      <c r="H1021" s="646"/>
      <c r="I1021" s="647"/>
      <c r="J1021" s="647"/>
      <c r="K1021" s="647"/>
      <c r="N1021" s="646"/>
    </row>
    <row r="1022" spans="8:14" x14ac:dyDescent="0.2">
      <c r="H1022" s="646"/>
      <c r="I1022" s="647"/>
      <c r="J1022" s="647"/>
      <c r="K1022" s="647"/>
      <c r="N1022" s="646"/>
    </row>
    <row r="1023" spans="8:14" x14ac:dyDescent="0.2">
      <c r="H1023" s="646"/>
      <c r="I1023" s="647"/>
      <c r="J1023" s="647"/>
      <c r="K1023" s="647"/>
      <c r="N1023" s="646"/>
    </row>
    <row r="1024" spans="8:14" x14ac:dyDescent="0.2">
      <c r="H1024" s="646"/>
      <c r="I1024" s="647"/>
      <c r="J1024" s="647"/>
      <c r="K1024" s="647"/>
      <c r="N1024" s="646"/>
    </row>
    <row r="1025" spans="8:14" x14ac:dyDescent="0.2">
      <c r="H1025" s="646"/>
      <c r="I1025" s="647"/>
      <c r="J1025" s="647"/>
      <c r="K1025" s="647"/>
      <c r="N1025" s="646"/>
    </row>
    <row r="1026" spans="8:14" x14ac:dyDescent="0.2">
      <c r="H1026" s="646"/>
      <c r="I1026" s="647"/>
      <c r="J1026" s="647"/>
      <c r="K1026" s="647"/>
      <c r="N1026" s="646"/>
    </row>
    <row r="1027" spans="8:14" x14ac:dyDescent="0.2">
      <c r="H1027" s="646"/>
      <c r="I1027" s="647"/>
      <c r="J1027" s="647"/>
      <c r="K1027" s="647"/>
      <c r="N1027" s="646"/>
    </row>
    <row r="1028" spans="8:14" x14ac:dyDescent="0.2">
      <c r="H1028" s="646"/>
      <c r="I1028" s="647"/>
      <c r="J1028" s="647"/>
      <c r="K1028" s="647"/>
      <c r="N1028" s="646"/>
    </row>
    <row r="1029" spans="8:14" x14ac:dyDescent="0.2">
      <c r="H1029" s="646"/>
      <c r="I1029" s="647"/>
      <c r="J1029" s="647"/>
      <c r="K1029" s="647"/>
      <c r="N1029" s="646"/>
    </row>
    <row r="1030" spans="8:14" x14ac:dyDescent="0.2">
      <c r="H1030" s="646"/>
      <c r="I1030" s="647"/>
      <c r="J1030" s="647"/>
      <c r="K1030" s="647"/>
      <c r="N1030" s="646"/>
    </row>
    <row r="1031" spans="8:14" x14ac:dyDescent="0.2">
      <c r="H1031" s="646"/>
      <c r="I1031" s="647"/>
      <c r="J1031" s="647"/>
      <c r="K1031" s="647"/>
      <c r="N1031" s="646"/>
    </row>
    <row r="1032" spans="8:14" x14ac:dyDescent="0.2">
      <c r="H1032" s="646"/>
      <c r="I1032" s="647"/>
      <c r="J1032" s="647"/>
      <c r="K1032" s="647"/>
      <c r="N1032" s="646"/>
    </row>
    <row r="1033" spans="8:14" x14ac:dyDescent="0.2">
      <c r="H1033" s="646"/>
      <c r="I1033" s="647"/>
      <c r="J1033" s="647"/>
      <c r="K1033" s="647"/>
      <c r="N1033" s="646"/>
    </row>
    <row r="1034" spans="8:14" x14ac:dyDescent="0.2">
      <c r="H1034" s="646"/>
      <c r="I1034" s="647"/>
      <c r="J1034" s="647"/>
      <c r="K1034" s="647"/>
      <c r="N1034" s="646"/>
    </row>
    <row r="1035" spans="8:14" x14ac:dyDescent="0.2">
      <c r="H1035" s="646"/>
      <c r="I1035" s="647"/>
      <c r="J1035" s="647"/>
      <c r="K1035" s="647"/>
      <c r="N1035" s="646"/>
    </row>
    <row r="1036" spans="8:14" x14ac:dyDescent="0.2">
      <c r="H1036" s="646"/>
      <c r="I1036" s="647"/>
      <c r="J1036" s="647"/>
      <c r="K1036" s="647"/>
      <c r="N1036" s="646"/>
    </row>
    <row r="1037" spans="8:14" x14ac:dyDescent="0.2">
      <c r="H1037" s="646"/>
      <c r="I1037" s="647"/>
      <c r="J1037" s="647"/>
      <c r="K1037" s="647"/>
      <c r="N1037" s="646"/>
    </row>
    <row r="1038" spans="8:14" x14ac:dyDescent="0.2">
      <c r="H1038" s="646"/>
      <c r="I1038" s="647"/>
      <c r="J1038" s="647"/>
      <c r="K1038" s="647"/>
      <c r="N1038" s="646"/>
    </row>
    <row r="1039" spans="8:14" x14ac:dyDescent="0.2">
      <c r="H1039" s="646"/>
      <c r="I1039" s="647"/>
      <c r="J1039" s="647"/>
      <c r="K1039" s="647"/>
      <c r="N1039" s="646"/>
    </row>
    <row r="1040" spans="8:14" x14ac:dyDescent="0.2">
      <c r="H1040" s="646"/>
      <c r="I1040" s="647"/>
      <c r="J1040" s="647"/>
      <c r="K1040" s="647"/>
      <c r="N1040" s="646"/>
    </row>
    <row r="1041" spans="8:14" x14ac:dyDescent="0.2">
      <c r="H1041" s="646"/>
      <c r="I1041" s="647"/>
      <c r="J1041" s="647"/>
      <c r="K1041" s="647"/>
      <c r="N1041" s="646"/>
    </row>
    <row r="1042" spans="8:14" x14ac:dyDescent="0.2">
      <c r="H1042" s="646"/>
      <c r="I1042" s="647"/>
      <c r="J1042" s="647"/>
      <c r="K1042" s="647"/>
      <c r="N1042" s="646"/>
    </row>
    <row r="1043" spans="8:14" x14ac:dyDescent="0.2">
      <c r="H1043" s="646"/>
      <c r="I1043" s="647"/>
      <c r="J1043" s="647"/>
      <c r="K1043" s="647"/>
      <c r="N1043" s="646"/>
    </row>
    <row r="1044" spans="8:14" x14ac:dyDescent="0.2">
      <c r="H1044" s="646"/>
      <c r="I1044" s="647"/>
      <c r="J1044" s="647"/>
      <c r="K1044" s="647"/>
      <c r="N1044" s="646"/>
    </row>
    <row r="1045" spans="8:14" x14ac:dyDescent="0.2">
      <c r="H1045" s="646"/>
      <c r="I1045" s="647"/>
      <c r="J1045" s="647"/>
      <c r="K1045" s="647"/>
      <c r="N1045" s="646"/>
    </row>
    <row r="1046" spans="8:14" x14ac:dyDescent="0.2">
      <c r="H1046" s="646"/>
      <c r="I1046" s="647"/>
      <c r="J1046" s="647"/>
      <c r="K1046" s="647"/>
      <c r="N1046" s="646"/>
    </row>
    <row r="1047" spans="8:14" x14ac:dyDescent="0.2">
      <c r="H1047" s="646"/>
      <c r="I1047" s="647"/>
      <c r="J1047" s="647"/>
      <c r="K1047" s="647"/>
      <c r="N1047" s="646"/>
    </row>
    <row r="1048" spans="8:14" x14ac:dyDescent="0.2">
      <c r="H1048" s="646"/>
      <c r="I1048" s="647"/>
      <c r="J1048" s="647"/>
      <c r="K1048" s="647"/>
      <c r="N1048" s="646"/>
    </row>
    <row r="1049" spans="8:14" x14ac:dyDescent="0.2">
      <c r="H1049" s="646"/>
      <c r="I1049" s="647"/>
      <c r="J1049" s="647"/>
      <c r="K1049" s="647"/>
      <c r="N1049" s="646"/>
    </row>
    <row r="1050" spans="8:14" x14ac:dyDescent="0.2">
      <c r="H1050" s="646"/>
      <c r="I1050" s="647"/>
      <c r="J1050" s="647"/>
      <c r="K1050" s="647"/>
      <c r="N1050" s="646"/>
    </row>
    <row r="1051" spans="8:14" x14ac:dyDescent="0.2">
      <c r="H1051" s="646"/>
      <c r="I1051" s="647"/>
      <c r="J1051" s="647"/>
      <c r="K1051" s="647"/>
      <c r="N1051" s="646"/>
    </row>
    <row r="1052" spans="8:14" x14ac:dyDescent="0.2">
      <c r="H1052" s="646"/>
      <c r="I1052" s="647"/>
      <c r="J1052" s="647"/>
      <c r="K1052" s="647"/>
      <c r="N1052" s="646"/>
    </row>
    <row r="1053" spans="8:14" x14ac:dyDescent="0.2">
      <c r="H1053" s="646"/>
      <c r="I1053" s="647"/>
      <c r="J1053" s="647"/>
      <c r="K1053" s="647"/>
      <c r="N1053" s="646"/>
    </row>
    <row r="1054" spans="8:14" x14ac:dyDescent="0.2">
      <c r="H1054" s="646"/>
      <c r="I1054" s="647"/>
      <c r="J1054" s="647"/>
      <c r="K1054" s="647"/>
      <c r="N1054" s="646"/>
    </row>
    <row r="1055" spans="8:14" x14ac:dyDescent="0.2">
      <c r="H1055" s="646"/>
      <c r="I1055" s="647"/>
      <c r="J1055" s="647"/>
      <c r="K1055" s="647"/>
      <c r="N1055" s="646"/>
    </row>
    <row r="1056" spans="8:14" x14ac:dyDescent="0.2">
      <c r="H1056" s="646"/>
      <c r="I1056" s="647"/>
      <c r="J1056" s="647"/>
      <c r="K1056" s="647"/>
      <c r="N1056" s="646"/>
    </row>
    <row r="1057" spans="8:14" x14ac:dyDescent="0.2">
      <c r="H1057" s="646"/>
      <c r="I1057" s="647"/>
      <c r="J1057" s="647"/>
      <c r="K1057" s="647"/>
      <c r="N1057" s="646"/>
    </row>
    <row r="1058" spans="8:14" x14ac:dyDescent="0.2">
      <c r="H1058" s="646"/>
      <c r="I1058" s="647"/>
      <c r="J1058" s="647"/>
      <c r="K1058" s="647"/>
      <c r="N1058" s="646"/>
    </row>
    <row r="1059" spans="8:14" x14ac:dyDescent="0.2">
      <c r="H1059" s="646"/>
      <c r="I1059" s="647"/>
      <c r="J1059" s="647"/>
      <c r="K1059" s="647"/>
      <c r="N1059" s="646"/>
    </row>
    <row r="1060" spans="8:14" x14ac:dyDescent="0.2">
      <c r="H1060" s="646"/>
      <c r="I1060" s="647"/>
      <c r="J1060" s="647"/>
      <c r="K1060" s="647"/>
      <c r="N1060" s="646"/>
    </row>
    <row r="1061" spans="8:14" x14ac:dyDescent="0.2">
      <c r="H1061" s="646"/>
      <c r="I1061" s="647"/>
      <c r="J1061" s="647"/>
      <c r="K1061" s="647"/>
      <c r="N1061" s="646"/>
    </row>
    <row r="1062" spans="8:14" x14ac:dyDescent="0.2">
      <c r="H1062" s="646"/>
      <c r="I1062" s="647"/>
      <c r="J1062" s="647"/>
      <c r="K1062" s="647"/>
      <c r="N1062" s="646"/>
    </row>
    <row r="1063" spans="8:14" x14ac:dyDescent="0.2">
      <c r="H1063" s="646"/>
      <c r="I1063" s="647"/>
      <c r="J1063" s="647"/>
      <c r="K1063" s="647"/>
      <c r="N1063" s="646"/>
    </row>
    <row r="1064" spans="8:14" x14ac:dyDescent="0.2">
      <c r="H1064" s="646"/>
      <c r="I1064" s="647"/>
      <c r="J1064" s="647"/>
      <c r="K1064" s="647"/>
      <c r="N1064" s="646"/>
    </row>
    <row r="1065" spans="8:14" x14ac:dyDescent="0.2">
      <c r="H1065" s="646"/>
      <c r="I1065" s="647"/>
      <c r="J1065" s="647"/>
      <c r="K1065" s="647"/>
      <c r="N1065" s="646"/>
    </row>
    <row r="1066" spans="8:14" x14ac:dyDescent="0.2">
      <c r="H1066" s="646"/>
      <c r="I1066" s="647"/>
      <c r="J1066" s="647"/>
      <c r="K1066" s="647"/>
      <c r="N1066" s="646"/>
    </row>
    <row r="1067" spans="8:14" x14ac:dyDescent="0.2">
      <c r="H1067" s="646"/>
      <c r="I1067" s="647"/>
      <c r="J1067" s="647"/>
      <c r="K1067" s="647"/>
      <c r="N1067" s="646"/>
    </row>
    <row r="1068" spans="8:14" x14ac:dyDescent="0.2">
      <c r="H1068" s="646"/>
      <c r="I1068" s="647"/>
      <c r="J1068" s="647"/>
      <c r="K1068" s="647"/>
      <c r="N1068" s="646"/>
    </row>
    <row r="1069" spans="8:14" x14ac:dyDescent="0.2">
      <c r="H1069" s="646"/>
      <c r="I1069" s="647"/>
      <c r="J1069" s="647"/>
      <c r="K1069" s="647"/>
      <c r="N1069" s="646"/>
    </row>
    <row r="1070" spans="8:14" x14ac:dyDescent="0.2">
      <c r="H1070" s="646"/>
      <c r="I1070" s="647"/>
      <c r="J1070" s="647"/>
      <c r="K1070" s="647"/>
      <c r="N1070" s="646"/>
    </row>
    <row r="1071" spans="8:14" x14ac:dyDescent="0.2">
      <c r="H1071" s="646"/>
      <c r="I1071" s="647"/>
      <c r="J1071" s="647"/>
      <c r="K1071" s="647"/>
      <c r="N1071" s="646"/>
    </row>
    <row r="1072" spans="8:14" x14ac:dyDescent="0.2">
      <c r="H1072" s="646"/>
      <c r="I1072" s="647"/>
      <c r="J1072" s="647"/>
      <c r="K1072" s="647"/>
      <c r="N1072" s="646"/>
    </row>
    <row r="1073" spans="8:14" x14ac:dyDescent="0.2">
      <c r="H1073" s="646"/>
      <c r="I1073" s="647"/>
      <c r="J1073" s="647"/>
      <c r="K1073" s="647"/>
      <c r="N1073" s="646"/>
    </row>
    <row r="1074" spans="8:14" x14ac:dyDescent="0.2">
      <c r="H1074" s="646"/>
      <c r="I1074" s="647"/>
      <c r="J1074" s="647"/>
      <c r="K1074" s="647"/>
      <c r="N1074" s="646"/>
    </row>
    <row r="1075" spans="8:14" x14ac:dyDescent="0.2">
      <c r="H1075" s="646"/>
      <c r="I1075" s="647"/>
      <c r="J1075" s="647"/>
      <c r="K1075" s="647"/>
      <c r="N1075" s="646"/>
    </row>
    <row r="1076" spans="8:14" x14ac:dyDescent="0.2">
      <c r="H1076" s="646"/>
      <c r="I1076" s="647"/>
      <c r="J1076" s="647"/>
      <c r="K1076" s="647"/>
      <c r="N1076" s="646"/>
    </row>
    <row r="1077" spans="8:14" x14ac:dyDescent="0.2">
      <c r="H1077" s="646"/>
      <c r="I1077" s="647"/>
      <c r="J1077" s="647"/>
      <c r="K1077" s="647"/>
      <c r="N1077" s="646"/>
    </row>
    <row r="1078" spans="8:14" x14ac:dyDescent="0.2">
      <c r="H1078" s="646"/>
      <c r="I1078" s="647"/>
      <c r="J1078" s="647"/>
      <c r="K1078" s="647"/>
      <c r="N1078" s="646"/>
    </row>
    <row r="1079" spans="8:14" x14ac:dyDescent="0.2">
      <c r="H1079" s="646"/>
      <c r="I1079" s="647"/>
      <c r="J1079" s="647"/>
      <c r="K1079" s="647"/>
      <c r="N1079" s="646"/>
    </row>
    <row r="1080" spans="8:14" x14ac:dyDescent="0.2">
      <c r="H1080" s="646"/>
      <c r="I1080" s="647"/>
      <c r="J1080" s="647"/>
      <c r="K1080" s="647"/>
      <c r="N1080" s="646"/>
    </row>
    <row r="1081" spans="8:14" x14ac:dyDescent="0.2">
      <c r="H1081" s="646"/>
      <c r="I1081" s="647"/>
      <c r="J1081" s="647"/>
      <c r="K1081" s="647"/>
      <c r="N1081" s="646"/>
    </row>
    <row r="1082" spans="8:14" x14ac:dyDescent="0.2">
      <c r="H1082" s="646"/>
      <c r="I1082" s="647"/>
      <c r="J1082" s="647"/>
      <c r="K1082" s="647"/>
      <c r="N1082" s="646"/>
    </row>
    <row r="1083" spans="8:14" x14ac:dyDescent="0.2">
      <c r="H1083" s="646"/>
      <c r="I1083" s="647"/>
      <c r="J1083" s="647"/>
      <c r="K1083" s="647"/>
      <c r="N1083" s="646"/>
    </row>
    <row r="1084" spans="8:14" x14ac:dyDescent="0.2">
      <c r="H1084" s="646"/>
      <c r="I1084" s="647"/>
      <c r="J1084" s="647"/>
      <c r="K1084" s="647"/>
      <c r="N1084" s="646"/>
    </row>
    <row r="1085" spans="8:14" x14ac:dyDescent="0.2">
      <c r="H1085" s="646"/>
      <c r="I1085" s="647"/>
      <c r="J1085" s="647"/>
      <c r="K1085" s="647"/>
      <c r="N1085" s="646"/>
    </row>
    <row r="1086" spans="8:14" x14ac:dyDescent="0.2">
      <c r="H1086" s="646"/>
      <c r="I1086" s="647"/>
      <c r="J1086" s="647"/>
      <c r="K1086" s="647"/>
      <c r="N1086" s="646"/>
    </row>
    <row r="1087" spans="8:14" x14ac:dyDescent="0.2">
      <c r="H1087" s="646"/>
      <c r="I1087" s="647"/>
      <c r="J1087" s="647"/>
      <c r="K1087" s="647"/>
      <c r="N1087" s="646"/>
    </row>
    <row r="1088" spans="8:14" x14ac:dyDescent="0.2">
      <c r="H1088" s="646"/>
      <c r="I1088" s="647"/>
      <c r="J1088" s="647"/>
      <c r="K1088" s="647"/>
      <c r="N1088" s="646"/>
    </row>
    <row r="1089" spans="8:14" x14ac:dyDescent="0.2">
      <c r="H1089" s="646"/>
      <c r="I1089" s="647"/>
      <c r="J1089" s="647"/>
      <c r="K1089" s="647"/>
      <c r="N1089" s="646"/>
    </row>
    <row r="1090" spans="8:14" x14ac:dyDescent="0.2">
      <c r="H1090" s="646"/>
      <c r="I1090" s="647"/>
      <c r="J1090" s="647"/>
      <c r="K1090" s="647"/>
      <c r="N1090" s="646"/>
    </row>
    <row r="1091" spans="8:14" x14ac:dyDescent="0.2">
      <c r="H1091" s="646"/>
      <c r="I1091" s="647"/>
      <c r="J1091" s="647"/>
      <c r="K1091" s="647"/>
      <c r="N1091" s="646"/>
    </row>
    <row r="1092" spans="8:14" x14ac:dyDescent="0.2">
      <c r="H1092" s="646"/>
      <c r="I1092" s="647"/>
      <c r="J1092" s="647"/>
      <c r="K1092" s="647"/>
      <c r="N1092" s="646"/>
    </row>
    <row r="1093" spans="8:14" x14ac:dyDescent="0.2">
      <c r="H1093" s="646"/>
      <c r="I1093" s="647"/>
      <c r="J1093" s="647"/>
      <c r="K1093" s="647"/>
      <c r="N1093" s="646"/>
    </row>
    <row r="1094" spans="8:14" x14ac:dyDescent="0.2">
      <c r="H1094" s="646"/>
      <c r="I1094" s="647"/>
      <c r="J1094" s="647"/>
      <c r="K1094" s="647"/>
      <c r="N1094" s="646"/>
    </row>
    <row r="1095" spans="8:14" x14ac:dyDescent="0.2">
      <c r="H1095" s="646"/>
      <c r="I1095" s="647"/>
      <c r="J1095" s="647"/>
      <c r="K1095" s="647"/>
      <c r="N1095" s="646"/>
    </row>
    <row r="1096" spans="8:14" x14ac:dyDescent="0.2">
      <c r="H1096" s="646"/>
      <c r="I1096" s="647"/>
      <c r="J1096" s="647"/>
      <c r="K1096" s="647"/>
      <c r="N1096" s="646"/>
    </row>
    <row r="1097" spans="8:14" x14ac:dyDescent="0.2">
      <c r="H1097" s="646"/>
      <c r="I1097" s="647"/>
      <c r="J1097" s="647"/>
      <c r="K1097" s="647"/>
      <c r="N1097" s="646"/>
    </row>
    <row r="1098" spans="8:14" x14ac:dyDescent="0.2">
      <c r="H1098" s="646"/>
      <c r="I1098" s="647"/>
      <c r="J1098" s="647"/>
      <c r="K1098" s="647"/>
      <c r="N1098" s="646"/>
    </row>
    <row r="1099" spans="8:14" x14ac:dyDescent="0.2">
      <c r="H1099" s="646"/>
      <c r="I1099" s="647"/>
      <c r="J1099" s="647"/>
      <c r="K1099" s="647"/>
      <c r="N1099" s="646"/>
    </row>
    <row r="1100" spans="8:14" x14ac:dyDescent="0.2">
      <c r="H1100" s="646"/>
      <c r="I1100" s="647"/>
      <c r="J1100" s="647"/>
      <c r="K1100" s="647"/>
      <c r="N1100" s="646"/>
    </row>
    <row r="1101" spans="8:14" x14ac:dyDescent="0.2">
      <c r="H1101" s="646"/>
      <c r="I1101" s="647"/>
      <c r="J1101" s="647"/>
      <c r="K1101" s="647"/>
      <c r="N1101" s="646"/>
    </row>
    <row r="1102" spans="8:14" x14ac:dyDescent="0.2">
      <c r="H1102" s="646"/>
      <c r="I1102" s="647"/>
      <c r="J1102" s="647"/>
      <c r="K1102" s="647"/>
      <c r="N1102" s="646"/>
    </row>
    <row r="1103" spans="8:14" x14ac:dyDescent="0.2">
      <c r="H1103" s="646"/>
      <c r="I1103" s="647"/>
      <c r="J1103" s="647"/>
      <c r="K1103" s="647"/>
      <c r="N1103" s="646"/>
    </row>
    <row r="1104" spans="8:14" x14ac:dyDescent="0.2">
      <c r="H1104" s="646"/>
      <c r="I1104" s="647"/>
      <c r="J1104" s="647"/>
      <c r="K1104" s="647"/>
      <c r="N1104" s="646"/>
    </row>
    <row r="1105" spans="8:14" x14ac:dyDescent="0.2">
      <c r="H1105" s="646"/>
      <c r="I1105" s="647"/>
      <c r="J1105" s="647"/>
      <c r="K1105" s="647"/>
      <c r="N1105" s="646"/>
    </row>
    <row r="1106" spans="8:14" x14ac:dyDescent="0.2">
      <c r="H1106" s="646"/>
      <c r="I1106" s="647"/>
      <c r="J1106" s="647"/>
      <c r="K1106" s="647"/>
      <c r="N1106" s="646"/>
    </row>
    <row r="1107" spans="8:14" x14ac:dyDescent="0.2">
      <c r="H1107" s="646"/>
      <c r="I1107" s="647"/>
      <c r="J1107" s="647"/>
      <c r="K1107" s="647"/>
      <c r="N1107" s="646"/>
    </row>
    <row r="1108" spans="8:14" x14ac:dyDescent="0.2">
      <c r="H1108" s="646"/>
      <c r="I1108" s="647"/>
      <c r="J1108" s="647"/>
      <c r="K1108" s="647"/>
      <c r="N1108" s="646"/>
    </row>
    <row r="1109" spans="8:14" x14ac:dyDescent="0.2">
      <c r="H1109" s="646"/>
      <c r="I1109" s="647"/>
      <c r="J1109" s="647"/>
      <c r="K1109" s="647"/>
      <c r="N1109" s="646"/>
    </row>
    <row r="1110" spans="8:14" x14ac:dyDescent="0.2">
      <c r="H1110" s="646"/>
      <c r="I1110" s="647"/>
      <c r="J1110" s="647"/>
      <c r="K1110" s="647"/>
      <c r="N1110" s="646"/>
    </row>
    <row r="1111" spans="8:14" x14ac:dyDescent="0.2">
      <c r="H1111" s="646"/>
      <c r="I1111" s="647"/>
      <c r="J1111" s="647"/>
      <c r="K1111" s="647"/>
      <c r="N1111" s="646"/>
    </row>
    <row r="1112" spans="8:14" x14ac:dyDescent="0.2">
      <c r="H1112" s="646"/>
      <c r="I1112" s="647"/>
      <c r="J1112" s="647"/>
      <c r="K1112" s="647"/>
      <c r="N1112" s="646"/>
    </row>
    <row r="1113" spans="8:14" x14ac:dyDescent="0.2">
      <c r="H1113" s="646"/>
      <c r="I1113" s="647"/>
      <c r="J1113" s="647"/>
      <c r="K1113" s="647"/>
      <c r="N1113" s="646"/>
    </row>
    <row r="1114" spans="8:14" x14ac:dyDescent="0.2">
      <c r="H1114" s="646"/>
      <c r="I1114" s="647"/>
      <c r="J1114" s="647"/>
      <c r="K1114" s="647"/>
      <c r="N1114" s="646"/>
    </row>
    <row r="1115" spans="8:14" x14ac:dyDescent="0.2">
      <c r="H1115" s="646"/>
      <c r="I1115" s="647"/>
      <c r="J1115" s="647"/>
      <c r="K1115" s="647"/>
      <c r="N1115" s="646"/>
    </row>
    <row r="1116" spans="8:14" x14ac:dyDescent="0.2">
      <c r="H1116" s="646"/>
      <c r="I1116" s="647"/>
      <c r="J1116" s="647"/>
      <c r="K1116" s="647"/>
      <c r="N1116" s="646"/>
    </row>
    <row r="1117" spans="8:14" x14ac:dyDescent="0.2">
      <c r="H1117" s="646"/>
      <c r="I1117" s="647"/>
      <c r="J1117" s="647"/>
      <c r="K1117" s="647"/>
      <c r="N1117" s="646"/>
    </row>
    <row r="1118" spans="8:14" x14ac:dyDescent="0.2">
      <c r="H1118" s="646"/>
      <c r="I1118" s="647"/>
      <c r="J1118" s="647"/>
      <c r="K1118" s="647"/>
      <c r="N1118" s="646"/>
    </row>
    <row r="1119" spans="8:14" x14ac:dyDescent="0.2">
      <c r="H1119" s="646"/>
      <c r="I1119" s="647"/>
      <c r="J1119" s="647"/>
      <c r="K1119" s="647"/>
      <c r="N1119" s="646"/>
    </row>
    <row r="1120" spans="8:14" x14ac:dyDescent="0.2">
      <c r="H1120" s="646"/>
      <c r="I1120" s="647"/>
      <c r="J1120" s="647"/>
      <c r="K1120" s="647"/>
      <c r="N1120" s="646"/>
    </row>
    <row r="1121" spans="8:14" x14ac:dyDescent="0.2">
      <c r="H1121" s="646"/>
      <c r="I1121" s="647"/>
      <c r="J1121" s="647"/>
      <c r="K1121" s="647"/>
      <c r="N1121" s="646"/>
    </row>
    <row r="1122" spans="8:14" x14ac:dyDescent="0.2">
      <c r="H1122" s="646"/>
      <c r="I1122" s="647"/>
      <c r="J1122" s="647"/>
      <c r="K1122" s="647"/>
      <c r="N1122" s="646"/>
    </row>
    <row r="1123" spans="8:14" x14ac:dyDescent="0.2">
      <c r="H1123" s="646"/>
      <c r="I1123" s="647"/>
      <c r="J1123" s="647"/>
      <c r="K1123" s="647"/>
      <c r="N1123" s="646"/>
    </row>
    <row r="1124" spans="8:14" x14ac:dyDescent="0.2">
      <c r="H1124" s="646"/>
      <c r="I1124" s="647"/>
      <c r="J1124" s="647"/>
      <c r="K1124" s="647"/>
      <c r="N1124" s="646"/>
    </row>
    <row r="1125" spans="8:14" x14ac:dyDescent="0.2">
      <c r="H1125" s="646"/>
      <c r="I1125" s="647"/>
      <c r="J1125" s="647"/>
      <c r="K1125" s="647"/>
      <c r="N1125" s="646"/>
    </row>
    <row r="1126" spans="8:14" x14ac:dyDescent="0.2">
      <c r="H1126" s="646"/>
      <c r="I1126" s="647"/>
      <c r="J1126" s="647"/>
      <c r="K1126" s="647"/>
      <c r="N1126" s="646"/>
    </row>
    <row r="1127" spans="8:14" x14ac:dyDescent="0.2">
      <c r="H1127" s="646"/>
      <c r="I1127" s="647"/>
      <c r="J1127" s="647"/>
      <c r="K1127" s="647"/>
      <c r="N1127" s="646"/>
    </row>
    <row r="1128" spans="8:14" x14ac:dyDescent="0.2">
      <c r="H1128" s="646"/>
      <c r="I1128" s="647"/>
      <c r="J1128" s="647"/>
      <c r="K1128" s="647"/>
      <c r="N1128" s="646"/>
    </row>
    <row r="1129" spans="8:14" x14ac:dyDescent="0.2">
      <c r="H1129" s="646"/>
      <c r="I1129" s="647"/>
      <c r="J1129" s="647"/>
      <c r="K1129" s="647"/>
      <c r="N1129" s="646"/>
    </row>
    <row r="1130" spans="8:14" x14ac:dyDescent="0.2">
      <c r="H1130" s="646"/>
      <c r="I1130" s="647"/>
      <c r="J1130" s="647"/>
      <c r="K1130" s="647"/>
      <c r="N1130" s="646"/>
    </row>
    <row r="1131" spans="8:14" x14ac:dyDescent="0.2">
      <c r="H1131" s="646"/>
      <c r="I1131" s="647"/>
      <c r="J1131" s="647"/>
      <c r="K1131" s="647"/>
      <c r="N1131" s="646"/>
    </row>
    <row r="1132" spans="8:14" x14ac:dyDescent="0.2">
      <c r="H1132" s="646"/>
      <c r="I1132" s="647"/>
      <c r="J1132" s="647"/>
      <c r="K1132" s="647"/>
      <c r="N1132" s="646"/>
    </row>
    <row r="1133" spans="8:14" x14ac:dyDescent="0.2">
      <c r="H1133" s="646"/>
      <c r="I1133" s="647"/>
      <c r="J1133" s="647"/>
      <c r="K1133" s="647"/>
      <c r="N1133" s="646"/>
    </row>
    <row r="1134" spans="8:14" x14ac:dyDescent="0.2">
      <c r="H1134" s="646"/>
      <c r="I1134" s="647"/>
      <c r="J1134" s="647"/>
      <c r="K1134" s="647"/>
      <c r="N1134" s="646"/>
    </row>
    <row r="1135" spans="8:14" x14ac:dyDescent="0.2">
      <c r="H1135" s="646"/>
      <c r="I1135" s="647"/>
      <c r="J1135" s="647"/>
      <c r="K1135" s="647"/>
      <c r="N1135" s="646"/>
    </row>
    <row r="1136" spans="8:14" x14ac:dyDescent="0.2">
      <c r="H1136" s="646"/>
      <c r="I1136" s="647"/>
      <c r="J1136" s="647"/>
      <c r="K1136" s="647"/>
      <c r="N1136" s="646"/>
    </row>
    <row r="1137" spans="8:14" x14ac:dyDescent="0.2">
      <c r="H1137" s="646"/>
      <c r="I1137" s="647"/>
      <c r="J1137" s="647"/>
      <c r="K1137" s="647"/>
      <c r="N1137" s="646"/>
    </row>
    <row r="1138" spans="8:14" x14ac:dyDescent="0.2">
      <c r="H1138" s="646"/>
      <c r="I1138" s="647"/>
      <c r="J1138" s="647"/>
      <c r="K1138" s="647"/>
      <c r="N1138" s="646"/>
    </row>
    <row r="1139" spans="8:14" x14ac:dyDescent="0.2">
      <c r="H1139" s="646"/>
      <c r="I1139" s="647"/>
      <c r="J1139" s="647"/>
      <c r="K1139" s="647"/>
      <c r="N1139" s="646"/>
    </row>
    <row r="1140" spans="8:14" x14ac:dyDescent="0.2">
      <c r="H1140" s="646"/>
      <c r="I1140" s="647"/>
      <c r="J1140" s="647"/>
      <c r="K1140" s="647"/>
      <c r="N1140" s="646"/>
    </row>
    <row r="1141" spans="8:14" x14ac:dyDescent="0.2">
      <c r="H1141" s="646"/>
      <c r="I1141" s="647"/>
      <c r="J1141" s="647"/>
      <c r="K1141" s="647"/>
      <c r="N1141" s="646"/>
    </row>
    <row r="1142" spans="8:14" x14ac:dyDescent="0.2">
      <c r="H1142" s="646"/>
      <c r="I1142" s="647"/>
      <c r="J1142" s="647"/>
      <c r="K1142" s="647"/>
      <c r="N1142" s="646"/>
    </row>
    <row r="1143" spans="8:14" x14ac:dyDescent="0.2">
      <c r="H1143" s="646"/>
      <c r="I1143" s="647"/>
      <c r="J1143" s="647"/>
      <c r="K1143" s="647"/>
      <c r="N1143" s="646"/>
    </row>
    <row r="1144" spans="8:14" x14ac:dyDescent="0.2">
      <c r="H1144" s="646"/>
      <c r="I1144" s="647"/>
      <c r="J1144" s="647"/>
      <c r="K1144" s="647"/>
      <c r="N1144" s="646"/>
    </row>
    <row r="1145" spans="8:14" x14ac:dyDescent="0.2">
      <c r="H1145" s="646"/>
      <c r="I1145" s="647"/>
      <c r="J1145" s="647"/>
      <c r="K1145" s="647"/>
      <c r="N1145" s="646"/>
    </row>
    <row r="1146" spans="8:14" x14ac:dyDescent="0.2">
      <c r="H1146" s="646"/>
      <c r="I1146" s="647"/>
      <c r="J1146" s="647"/>
      <c r="K1146" s="647"/>
      <c r="N1146" s="646"/>
    </row>
    <row r="1147" spans="8:14" x14ac:dyDescent="0.2">
      <c r="H1147" s="646"/>
      <c r="I1147" s="647"/>
      <c r="J1147" s="647"/>
      <c r="K1147" s="647"/>
      <c r="N1147" s="646"/>
    </row>
    <row r="1148" spans="8:14" x14ac:dyDescent="0.2">
      <c r="H1148" s="646"/>
      <c r="I1148" s="647"/>
      <c r="J1148" s="647"/>
      <c r="K1148" s="647"/>
      <c r="N1148" s="646"/>
    </row>
    <row r="1149" spans="8:14" x14ac:dyDescent="0.2">
      <c r="H1149" s="646"/>
      <c r="I1149" s="647"/>
      <c r="J1149" s="647"/>
      <c r="K1149" s="647"/>
      <c r="N1149" s="646"/>
    </row>
    <row r="1150" spans="8:14" x14ac:dyDescent="0.2">
      <c r="H1150" s="646"/>
      <c r="I1150" s="647"/>
      <c r="J1150" s="647"/>
      <c r="K1150" s="647"/>
      <c r="N1150" s="646"/>
    </row>
    <row r="1151" spans="8:14" x14ac:dyDescent="0.2">
      <c r="H1151" s="646"/>
      <c r="I1151" s="647"/>
      <c r="J1151" s="647"/>
      <c r="K1151" s="647"/>
      <c r="N1151" s="646"/>
    </row>
    <row r="1152" spans="8:14" x14ac:dyDescent="0.2">
      <c r="H1152" s="646"/>
      <c r="I1152" s="647"/>
      <c r="J1152" s="647"/>
      <c r="K1152" s="647"/>
      <c r="N1152" s="646"/>
    </row>
    <row r="1153" spans="8:14" x14ac:dyDescent="0.2">
      <c r="H1153" s="646"/>
      <c r="I1153" s="647"/>
      <c r="J1153" s="647"/>
      <c r="K1153" s="647"/>
      <c r="N1153" s="646"/>
    </row>
    <row r="1154" spans="8:14" x14ac:dyDescent="0.2">
      <c r="H1154" s="646"/>
      <c r="I1154" s="647"/>
      <c r="J1154" s="647"/>
      <c r="K1154" s="647"/>
      <c r="N1154" s="646"/>
    </row>
    <row r="1155" spans="8:14" x14ac:dyDescent="0.2">
      <c r="H1155" s="646"/>
      <c r="I1155" s="647"/>
      <c r="J1155" s="647"/>
      <c r="K1155" s="647"/>
      <c r="N1155" s="646"/>
    </row>
    <row r="1156" spans="8:14" x14ac:dyDescent="0.2">
      <c r="H1156" s="646"/>
      <c r="I1156" s="647"/>
      <c r="J1156" s="647"/>
      <c r="K1156" s="647"/>
      <c r="N1156" s="646"/>
    </row>
    <row r="1157" spans="8:14" x14ac:dyDescent="0.2">
      <c r="H1157" s="646"/>
      <c r="I1157" s="647"/>
      <c r="J1157" s="647"/>
      <c r="K1157" s="647"/>
      <c r="N1157" s="646"/>
    </row>
    <row r="1158" spans="8:14" x14ac:dyDescent="0.2">
      <c r="H1158" s="646"/>
      <c r="I1158" s="647"/>
      <c r="J1158" s="647"/>
      <c r="K1158" s="647"/>
      <c r="N1158" s="646"/>
    </row>
    <row r="1159" spans="8:14" x14ac:dyDescent="0.2">
      <c r="H1159" s="646"/>
      <c r="I1159" s="647"/>
      <c r="J1159" s="647"/>
      <c r="K1159" s="647"/>
      <c r="N1159" s="646"/>
    </row>
    <row r="1160" spans="8:14" x14ac:dyDescent="0.2">
      <c r="H1160" s="646"/>
      <c r="I1160" s="647"/>
      <c r="J1160" s="647"/>
      <c r="K1160" s="647"/>
      <c r="N1160" s="646"/>
    </row>
    <row r="1161" spans="8:14" x14ac:dyDescent="0.2">
      <c r="H1161" s="646"/>
      <c r="I1161" s="647"/>
      <c r="J1161" s="647"/>
      <c r="K1161" s="647"/>
      <c r="N1161" s="646"/>
    </row>
    <row r="1162" spans="8:14" x14ac:dyDescent="0.2">
      <c r="H1162" s="646"/>
      <c r="I1162" s="647"/>
      <c r="J1162" s="647"/>
      <c r="K1162" s="647"/>
      <c r="N1162" s="646"/>
    </row>
    <row r="1163" spans="8:14" x14ac:dyDescent="0.2">
      <c r="H1163" s="646"/>
      <c r="I1163" s="647"/>
      <c r="J1163" s="647"/>
      <c r="K1163" s="647"/>
      <c r="N1163" s="646"/>
    </row>
    <row r="1164" spans="8:14" x14ac:dyDescent="0.2">
      <c r="H1164" s="646"/>
      <c r="I1164" s="647"/>
      <c r="J1164" s="647"/>
      <c r="K1164" s="647"/>
      <c r="N1164" s="646"/>
    </row>
    <row r="1165" spans="8:14" x14ac:dyDescent="0.2">
      <c r="H1165" s="646"/>
      <c r="I1165" s="647"/>
      <c r="J1165" s="647"/>
      <c r="K1165" s="647"/>
      <c r="N1165" s="646"/>
    </row>
    <row r="1166" spans="8:14" x14ac:dyDescent="0.2">
      <c r="H1166" s="646"/>
      <c r="I1166" s="647"/>
      <c r="J1166" s="647"/>
      <c r="K1166" s="647"/>
      <c r="N1166" s="646"/>
    </row>
    <row r="1167" spans="8:14" x14ac:dyDescent="0.2">
      <c r="H1167" s="646"/>
      <c r="I1167" s="647"/>
      <c r="J1167" s="647"/>
      <c r="K1167" s="647"/>
      <c r="N1167" s="646"/>
    </row>
    <row r="1168" spans="8:14" x14ac:dyDescent="0.2">
      <c r="H1168" s="646"/>
      <c r="I1168" s="647"/>
      <c r="J1168" s="647"/>
      <c r="K1168" s="647"/>
      <c r="N1168" s="646"/>
    </row>
    <row r="1169" spans="8:14" x14ac:dyDescent="0.2">
      <c r="H1169" s="646"/>
      <c r="I1169" s="647"/>
      <c r="J1169" s="647"/>
      <c r="K1169" s="647"/>
      <c r="N1169" s="646"/>
    </row>
    <row r="1170" spans="8:14" x14ac:dyDescent="0.2">
      <c r="H1170" s="646"/>
      <c r="I1170" s="647"/>
      <c r="J1170" s="647"/>
      <c r="K1170" s="647"/>
      <c r="N1170" s="646"/>
    </row>
    <row r="1171" spans="8:14" x14ac:dyDescent="0.2">
      <c r="H1171" s="646"/>
      <c r="I1171" s="647"/>
      <c r="J1171" s="647"/>
      <c r="K1171" s="647"/>
      <c r="N1171" s="646"/>
    </row>
    <row r="1172" spans="8:14" x14ac:dyDescent="0.2">
      <c r="H1172" s="646"/>
      <c r="I1172" s="647"/>
      <c r="J1172" s="647"/>
      <c r="K1172" s="647"/>
      <c r="N1172" s="646"/>
    </row>
    <row r="1173" spans="8:14" x14ac:dyDescent="0.2">
      <c r="H1173" s="646"/>
      <c r="I1173" s="647"/>
      <c r="J1173" s="647"/>
      <c r="K1173" s="647"/>
      <c r="N1173" s="646"/>
    </row>
    <row r="1174" spans="8:14" x14ac:dyDescent="0.2">
      <c r="H1174" s="646"/>
      <c r="I1174" s="647"/>
      <c r="J1174" s="647"/>
      <c r="K1174" s="647"/>
      <c r="N1174" s="646"/>
    </row>
    <row r="1175" spans="8:14" x14ac:dyDescent="0.2">
      <c r="H1175" s="646"/>
      <c r="I1175" s="647"/>
      <c r="J1175" s="647"/>
      <c r="K1175" s="647"/>
      <c r="N1175" s="646"/>
    </row>
    <row r="1176" spans="8:14" x14ac:dyDescent="0.2">
      <c r="H1176" s="646"/>
      <c r="I1176" s="647"/>
      <c r="J1176" s="647"/>
      <c r="K1176" s="647"/>
      <c r="N1176" s="646"/>
    </row>
    <row r="1177" spans="8:14" x14ac:dyDescent="0.2">
      <c r="H1177" s="646"/>
      <c r="I1177" s="647"/>
      <c r="J1177" s="647"/>
      <c r="K1177" s="647"/>
      <c r="N1177" s="646"/>
    </row>
    <row r="1178" spans="8:14" x14ac:dyDescent="0.2">
      <c r="H1178" s="646"/>
      <c r="I1178" s="647"/>
      <c r="J1178" s="647"/>
      <c r="K1178" s="647"/>
      <c r="N1178" s="646"/>
    </row>
    <row r="1179" spans="8:14" x14ac:dyDescent="0.2">
      <c r="H1179" s="646"/>
      <c r="I1179" s="647"/>
      <c r="J1179" s="647"/>
      <c r="K1179" s="647"/>
      <c r="N1179" s="646"/>
    </row>
    <row r="1180" spans="8:14" x14ac:dyDescent="0.2">
      <c r="H1180" s="646"/>
      <c r="I1180" s="647"/>
      <c r="J1180" s="647"/>
      <c r="K1180" s="647"/>
      <c r="N1180" s="646"/>
    </row>
    <row r="1181" spans="8:14" x14ac:dyDescent="0.2">
      <c r="H1181" s="646"/>
      <c r="I1181" s="647"/>
      <c r="J1181" s="647"/>
      <c r="K1181" s="647"/>
      <c r="N1181" s="646"/>
    </row>
    <row r="1182" spans="8:14" x14ac:dyDescent="0.2">
      <c r="H1182" s="646"/>
      <c r="I1182" s="647"/>
      <c r="J1182" s="647"/>
      <c r="K1182" s="647"/>
      <c r="N1182" s="646"/>
    </row>
    <row r="1183" spans="8:14" x14ac:dyDescent="0.2">
      <c r="H1183" s="646"/>
      <c r="I1183" s="647"/>
      <c r="J1183" s="647"/>
      <c r="K1183" s="647"/>
      <c r="N1183" s="646"/>
    </row>
    <row r="1184" spans="8:14" x14ac:dyDescent="0.2">
      <c r="H1184" s="646"/>
      <c r="I1184" s="647"/>
      <c r="J1184" s="647"/>
      <c r="K1184" s="647"/>
      <c r="N1184" s="646"/>
    </row>
    <row r="1185" spans="8:14" x14ac:dyDescent="0.2">
      <c r="H1185" s="646"/>
      <c r="I1185" s="647"/>
      <c r="J1185" s="647"/>
      <c r="K1185" s="647"/>
      <c r="N1185" s="646"/>
    </row>
    <row r="1186" spans="8:14" x14ac:dyDescent="0.2">
      <c r="H1186" s="646"/>
      <c r="I1186" s="647"/>
      <c r="J1186" s="647"/>
      <c r="K1186" s="647"/>
      <c r="N1186" s="646"/>
    </row>
    <row r="1187" spans="8:14" x14ac:dyDescent="0.2">
      <c r="H1187" s="646"/>
      <c r="I1187" s="647"/>
      <c r="J1187" s="647"/>
      <c r="K1187" s="647"/>
      <c r="N1187" s="646"/>
    </row>
    <row r="1188" spans="8:14" x14ac:dyDescent="0.2">
      <c r="H1188" s="646"/>
      <c r="I1188" s="647"/>
      <c r="J1188" s="647"/>
      <c r="K1188" s="647"/>
      <c r="N1188" s="646"/>
    </row>
    <row r="1189" spans="8:14" x14ac:dyDescent="0.2">
      <c r="H1189" s="646"/>
      <c r="I1189" s="647"/>
      <c r="J1189" s="647"/>
      <c r="K1189" s="647"/>
      <c r="N1189" s="646"/>
    </row>
    <row r="1190" spans="8:14" x14ac:dyDescent="0.2">
      <c r="H1190" s="646"/>
      <c r="I1190" s="647"/>
      <c r="J1190" s="647"/>
      <c r="K1190" s="647"/>
      <c r="N1190" s="646"/>
    </row>
    <row r="1191" spans="8:14" x14ac:dyDescent="0.2">
      <c r="H1191" s="646"/>
      <c r="I1191" s="647"/>
      <c r="J1191" s="647"/>
      <c r="K1191" s="647"/>
      <c r="N1191" s="646"/>
    </row>
    <row r="1192" spans="8:14" x14ac:dyDescent="0.2">
      <c r="H1192" s="646"/>
      <c r="I1192" s="647"/>
      <c r="J1192" s="647"/>
      <c r="K1192" s="647"/>
      <c r="N1192" s="646"/>
    </row>
    <row r="1193" spans="8:14" x14ac:dyDescent="0.2">
      <c r="H1193" s="646"/>
      <c r="I1193" s="647"/>
      <c r="J1193" s="647"/>
      <c r="K1193" s="647"/>
      <c r="N1193" s="646"/>
    </row>
    <row r="1194" spans="8:14" x14ac:dyDescent="0.2">
      <c r="H1194" s="646"/>
      <c r="I1194" s="647"/>
      <c r="J1194" s="647"/>
      <c r="K1194" s="647"/>
      <c r="N1194" s="646"/>
    </row>
    <row r="1195" spans="8:14" x14ac:dyDescent="0.2">
      <c r="H1195" s="646"/>
      <c r="I1195" s="647"/>
      <c r="J1195" s="647"/>
      <c r="K1195" s="647"/>
      <c r="N1195" s="646"/>
    </row>
    <row r="1196" spans="8:14" x14ac:dyDescent="0.2">
      <c r="H1196" s="646"/>
      <c r="I1196" s="647"/>
      <c r="J1196" s="647"/>
      <c r="K1196" s="647"/>
      <c r="N1196" s="646"/>
    </row>
    <row r="1197" spans="8:14" x14ac:dyDescent="0.2">
      <c r="H1197" s="646"/>
      <c r="I1197" s="647"/>
      <c r="J1197" s="647"/>
      <c r="K1197" s="647"/>
      <c r="N1197" s="646"/>
    </row>
    <row r="1198" spans="8:14" x14ac:dyDescent="0.2">
      <c r="H1198" s="646"/>
      <c r="I1198" s="647"/>
      <c r="J1198" s="647"/>
      <c r="K1198" s="647"/>
      <c r="N1198" s="646"/>
    </row>
    <row r="1199" spans="8:14" x14ac:dyDescent="0.2">
      <c r="H1199" s="646"/>
      <c r="I1199" s="647"/>
      <c r="J1199" s="647"/>
      <c r="K1199" s="647"/>
      <c r="N1199" s="646"/>
    </row>
    <row r="1200" spans="8:14" x14ac:dyDescent="0.2">
      <c r="H1200" s="646"/>
      <c r="I1200" s="647"/>
      <c r="J1200" s="647"/>
      <c r="K1200" s="647"/>
      <c r="N1200" s="646"/>
    </row>
    <row r="1201" spans="8:14" x14ac:dyDescent="0.2">
      <c r="H1201" s="646"/>
      <c r="I1201" s="647"/>
      <c r="J1201" s="647"/>
      <c r="K1201" s="647"/>
      <c r="N1201" s="646"/>
    </row>
    <row r="1202" spans="8:14" x14ac:dyDescent="0.2">
      <c r="H1202" s="646"/>
      <c r="I1202" s="647"/>
      <c r="J1202" s="647"/>
      <c r="K1202" s="647"/>
      <c r="N1202" s="646"/>
    </row>
    <row r="1203" spans="8:14" x14ac:dyDescent="0.2">
      <c r="H1203" s="646"/>
      <c r="I1203" s="647"/>
      <c r="J1203" s="647"/>
      <c r="K1203" s="647"/>
      <c r="N1203" s="646"/>
    </row>
    <row r="1204" spans="8:14" x14ac:dyDescent="0.2">
      <c r="H1204" s="646"/>
      <c r="I1204" s="647"/>
      <c r="J1204" s="647"/>
      <c r="K1204" s="647"/>
      <c r="N1204" s="646"/>
    </row>
    <row r="1205" spans="8:14" x14ac:dyDescent="0.2">
      <c r="H1205" s="646"/>
      <c r="I1205" s="647"/>
      <c r="J1205" s="647"/>
      <c r="K1205" s="647"/>
      <c r="N1205" s="646"/>
    </row>
    <row r="1206" spans="8:14" x14ac:dyDescent="0.2">
      <c r="H1206" s="646"/>
      <c r="I1206" s="647"/>
      <c r="J1206" s="647"/>
      <c r="K1206" s="647"/>
      <c r="N1206" s="646"/>
    </row>
    <row r="1207" spans="8:14" x14ac:dyDescent="0.2">
      <c r="H1207" s="646"/>
      <c r="I1207" s="647"/>
      <c r="J1207" s="647"/>
      <c r="K1207" s="647"/>
      <c r="N1207" s="646"/>
    </row>
    <row r="1208" spans="8:14" x14ac:dyDescent="0.2">
      <c r="H1208" s="646"/>
      <c r="I1208" s="647"/>
      <c r="J1208" s="647"/>
      <c r="K1208" s="647"/>
      <c r="N1208" s="646"/>
    </row>
    <row r="1209" spans="8:14" x14ac:dyDescent="0.2">
      <c r="H1209" s="646"/>
      <c r="I1209" s="647"/>
      <c r="J1209" s="647"/>
      <c r="K1209" s="647"/>
      <c r="N1209" s="646"/>
    </row>
    <row r="1210" spans="8:14" x14ac:dyDescent="0.2">
      <c r="H1210" s="646"/>
      <c r="I1210" s="647"/>
      <c r="J1210" s="647"/>
      <c r="K1210" s="647"/>
      <c r="N1210" s="646"/>
    </row>
    <row r="1211" spans="8:14" x14ac:dyDescent="0.2">
      <c r="H1211" s="646"/>
      <c r="I1211" s="647"/>
      <c r="J1211" s="647"/>
      <c r="K1211" s="647"/>
      <c r="N1211" s="646"/>
    </row>
    <row r="1212" spans="8:14" x14ac:dyDescent="0.2">
      <c r="H1212" s="646"/>
      <c r="I1212" s="647"/>
      <c r="J1212" s="647"/>
      <c r="K1212" s="647"/>
      <c r="N1212" s="646"/>
    </row>
    <row r="1213" spans="8:14" x14ac:dyDescent="0.2">
      <c r="H1213" s="646"/>
      <c r="I1213" s="647"/>
      <c r="J1213" s="647"/>
      <c r="K1213" s="647"/>
      <c r="N1213" s="646"/>
    </row>
    <row r="1214" spans="8:14" x14ac:dyDescent="0.2">
      <c r="H1214" s="646"/>
      <c r="I1214" s="647"/>
      <c r="J1214" s="647"/>
      <c r="K1214" s="647"/>
      <c r="N1214" s="646"/>
    </row>
    <row r="1215" spans="8:14" x14ac:dyDescent="0.2">
      <c r="H1215" s="646"/>
      <c r="I1215" s="647"/>
      <c r="J1215" s="647"/>
      <c r="K1215" s="647"/>
      <c r="N1215" s="646"/>
    </row>
    <row r="1216" spans="8:14" x14ac:dyDescent="0.2">
      <c r="H1216" s="646"/>
      <c r="I1216" s="647"/>
      <c r="J1216" s="647"/>
      <c r="K1216" s="647"/>
      <c r="N1216" s="646"/>
    </row>
    <row r="1217" spans="8:14" x14ac:dyDescent="0.2">
      <c r="H1217" s="646"/>
      <c r="I1217" s="647"/>
      <c r="J1217" s="647"/>
      <c r="K1217" s="647"/>
      <c r="N1217" s="646"/>
    </row>
    <row r="1218" spans="8:14" x14ac:dyDescent="0.2">
      <c r="H1218" s="646"/>
      <c r="I1218" s="647"/>
      <c r="J1218" s="647"/>
      <c r="K1218" s="647"/>
      <c r="N1218" s="646"/>
    </row>
    <row r="1219" spans="8:14" x14ac:dyDescent="0.2">
      <c r="H1219" s="646"/>
      <c r="I1219" s="647"/>
      <c r="J1219" s="647"/>
      <c r="K1219" s="647"/>
      <c r="N1219" s="646"/>
    </row>
    <row r="1220" spans="8:14" x14ac:dyDescent="0.2">
      <c r="H1220" s="646"/>
      <c r="I1220" s="647"/>
      <c r="J1220" s="647"/>
      <c r="K1220" s="647"/>
      <c r="N1220" s="646"/>
    </row>
    <row r="1221" spans="8:14" x14ac:dyDescent="0.2">
      <c r="H1221" s="646"/>
      <c r="I1221" s="647"/>
      <c r="J1221" s="647"/>
      <c r="K1221" s="647"/>
      <c r="N1221" s="646"/>
    </row>
    <row r="1222" spans="8:14" x14ac:dyDescent="0.2">
      <c r="H1222" s="646"/>
      <c r="I1222" s="647"/>
      <c r="J1222" s="647"/>
      <c r="K1222" s="647"/>
      <c r="N1222" s="646"/>
    </row>
    <row r="1223" spans="8:14" x14ac:dyDescent="0.2">
      <c r="H1223" s="646"/>
      <c r="I1223" s="647"/>
      <c r="J1223" s="647"/>
      <c r="K1223" s="647"/>
      <c r="N1223" s="646"/>
    </row>
    <row r="1224" spans="8:14" x14ac:dyDescent="0.2">
      <c r="H1224" s="646"/>
      <c r="I1224" s="647"/>
      <c r="J1224" s="647"/>
      <c r="K1224" s="647"/>
      <c r="N1224" s="646"/>
    </row>
    <row r="1225" spans="8:14" x14ac:dyDescent="0.2">
      <c r="H1225" s="646"/>
      <c r="I1225" s="647"/>
      <c r="J1225" s="647"/>
      <c r="K1225" s="647"/>
      <c r="N1225" s="646"/>
    </row>
    <row r="1226" spans="8:14" x14ac:dyDescent="0.2">
      <c r="H1226" s="646"/>
      <c r="I1226" s="647"/>
      <c r="J1226" s="647"/>
      <c r="K1226" s="647"/>
      <c r="N1226" s="646"/>
    </row>
    <row r="1227" spans="8:14" x14ac:dyDescent="0.2">
      <c r="H1227" s="646"/>
      <c r="I1227" s="647"/>
      <c r="J1227" s="647"/>
      <c r="K1227" s="647"/>
      <c r="N1227" s="646"/>
    </row>
    <row r="1228" spans="8:14" x14ac:dyDescent="0.2">
      <c r="H1228" s="646"/>
      <c r="I1228" s="647"/>
      <c r="J1228" s="647"/>
      <c r="K1228" s="647"/>
      <c r="N1228" s="646"/>
    </row>
    <row r="1229" spans="8:14" x14ac:dyDescent="0.2">
      <c r="H1229" s="646"/>
      <c r="I1229" s="647"/>
      <c r="J1229" s="647"/>
      <c r="K1229" s="647"/>
      <c r="N1229" s="646"/>
    </row>
    <row r="1230" spans="8:14" x14ac:dyDescent="0.2">
      <c r="H1230" s="646"/>
      <c r="I1230" s="647"/>
      <c r="J1230" s="647"/>
      <c r="K1230" s="647"/>
      <c r="N1230" s="646"/>
    </row>
    <row r="1231" spans="8:14" x14ac:dyDescent="0.2">
      <c r="H1231" s="646"/>
      <c r="I1231" s="647"/>
      <c r="J1231" s="647"/>
      <c r="K1231" s="647"/>
      <c r="N1231" s="646"/>
    </row>
    <row r="1232" spans="8:14" x14ac:dyDescent="0.2">
      <c r="H1232" s="646"/>
      <c r="I1232" s="647"/>
      <c r="J1232" s="647"/>
      <c r="K1232" s="647"/>
      <c r="N1232" s="646"/>
    </row>
    <row r="1233" spans="8:14" x14ac:dyDescent="0.2">
      <c r="H1233" s="646"/>
      <c r="I1233" s="647"/>
      <c r="J1233" s="647"/>
      <c r="K1233" s="647"/>
      <c r="N1233" s="646"/>
    </row>
    <row r="1234" spans="8:14" x14ac:dyDescent="0.2">
      <c r="H1234" s="646"/>
      <c r="I1234" s="647"/>
      <c r="J1234" s="647"/>
      <c r="K1234" s="647"/>
      <c r="N1234" s="646"/>
    </row>
    <row r="1235" spans="8:14" x14ac:dyDescent="0.2">
      <c r="H1235" s="646"/>
      <c r="I1235" s="647"/>
      <c r="J1235" s="647"/>
      <c r="K1235" s="647"/>
      <c r="N1235" s="646"/>
    </row>
    <row r="1236" spans="8:14" x14ac:dyDescent="0.2">
      <c r="H1236" s="646"/>
      <c r="I1236" s="647"/>
      <c r="J1236" s="647"/>
      <c r="K1236" s="647"/>
      <c r="N1236" s="646"/>
    </row>
    <row r="1237" spans="8:14" x14ac:dyDescent="0.2">
      <c r="H1237" s="646"/>
      <c r="I1237" s="647"/>
      <c r="J1237" s="647"/>
      <c r="K1237" s="647"/>
      <c r="N1237" s="646"/>
    </row>
    <row r="1238" spans="8:14" x14ac:dyDescent="0.2">
      <c r="H1238" s="646"/>
      <c r="I1238" s="647"/>
      <c r="J1238" s="647"/>
      <c r="K1238" s="647"/>
      <c r="N1238" s="646"/>
    </row>
    <row r="1239" spans="8:14" x14ac:dyDescent="0.2">
      <c r="H1239" s="646"/>
      <c r="I1239" s="647"/>
      <c r="J1239" s="647"/>
      <c r="K1239" s="647"/>
      <c r="N1239" s="646"/>
    </row>
    <row r="1240" spans="8:14" x14ac:dyDescent="0.2">
      <c r="H1240" s="646"/>
      <c r="I1240" s="647"/>
      <c r="J1240" s="647"/>
      <c r="K1240" s="647"/>
      <c r="N1240" s="646"/>
    </row>
    <row r="1241" spans="8:14" x14ac:dyDescent="0.2">
      <c r="H1241" s="646"/>
      <c r="I1241" s="647"/>
      <c r="J1241" s="647"/>
      <c r="K1241" s="647"/>
      <c r="N1241" s="646"/>
    </row>
    <row r="1242" spans="8:14" x14ac:dyDescent="0.2">
      <c r="H1242" s="646"/>
      <c r="I1242" s="647"/>
      <c r="J1242" s="647"/>
      <c r="K1242" s="647"/>
      <c r="N1242" s="646"/>
    </row>
    <row r="1243" spans="8:14" x14ac:dyDescent="0.2">
      <c r="H1243" s="646"/>
      <c r="I1243" s="647"/>
      <c r="J1243" s="647"/>
      <c r="K1243" s="647"/>
      <c r="N1243" s="646"/>
    </row>
    <row r="1244" spans="8:14" x14ac:dyDescent="0.2">
      <c r="H1244" s="646"/>
      <c r="I1244" s="647"/>
      <c r="J1244" s="647"/>
      <c r="K1244" s="647"/>
      <c r="N1244" s="646"/>
    </row>
    <row r="1245" spans="8:14" x14ac:dyDescent="0.2">
      <c r="H1245" s="646"/>
      <c r="I1245" s="647"/>
      <c r="J1245" s="647"/>
      <c r="K1245" s="647"/>
      <c r="N1245" s="646"/>
    </row>
    <row r="1246" spans="8:14" x14ac:dyDescent="0.2">
      <c r="H1246" s="646"/>
      <c r="I1246" s="647"/>
      <c r="J1246" s="647"/>
      <c r="K1246" s="647"/>
      <c r="N1246" s="646"/>
    </row>
    <row r="1247" spans="8:14" x14ac:dyDescent="0.2">
      <c r="H1247" s="646"/>
      <c r="I1247" s="647"/>
      <c r="J1247" s="647"/>
      <c r="K1247" s="647"/>
      <c r="N1247" s="646"/>
    </row>
    <row r="1248" spans="8:14" x14ac:dyDescent="0.2">
      <c r="H1248" s="646"/>
      <c r="I1248" s="647"/>
      <c r="J1248" s="647"/>
      <c r="K1248" s="647"/>
      <c r="N1248" s="646"/>
    </row>
    <row r="1249" spans="8:14" x14ac:dyDescent="0.2">
      <c r="H1249" s="646"/>
      <c r="I1249" s="647"/>
      <c r="J1249" s="647"/>
      <c r="K1249" s="647"/>
      <c r="N1249" s="646"/>
    </row>
    <row r="1250" spans="8:14" x14ac:dyDescent="0.2">
      <c r="H1250" s="646"/>
      <c r="I1250" s="647"/>
      <c r="J1250" s="647"/>
      <c r="K1250" s="647"/>
      <c r="N1250" s="646"/>
    </row>
    <row r="1251" spans="8:14" x14ac:dyDescent="0.2">
      <c r="H1251" s="646"/>
      <c r="I1251" s="647"/>
      <c r="J1251" s="647"/>
      <c r="K1251" s="647"/>
      <c r="N1251" s="646"/>
    </row>
    <row r="1252" spans="8:14" x14ac:dyDescent="0.2">
      <c r="H1252" s="646"/>
      <c r="I1252" s="647"/>
      <c r="J1252" s="647"/>
      <c r="K1252" s="647"/>
      <c r="N1252" s="646"/>
    </row>
    <row r="1253" spans="8:14" x14ac:dyDescent="0.2">
      <c r="H1253" s="646"/>
      <c r="I1253" s="647"/>
      <c r="J1253" s="647"/>
      <c r="K1253" s="647"/>
      <c r="N1253" s="646"/>
    </row>
    <row r="1254" spans="8:14" x14ac:dyDescent="0.2">
      <c r="H1254" s="646"/>
      <c r="I1254" s="647"/>
      <c r="J1254" s="647"/>
      <c r="K1254" s="647"/>
      <c r="N1254" s="646"/>
    </row>
    <row r="1255" spans="8:14" x14ac:dyDescent="0.2">
      <c r="H1255" s="646"/>
      <c r="I1255" s="647"/>
      <c r="J1255" s="647"/>
      <c r="K1255" s="647"/>
      <c r="N1255" s="646"/>
    </row>
    <row r="1256" spans="8:14" x14ac:dyDescent="0.2">
      <c r="H1256" s="646"/>
      <c r="I1256" s="647"/>
      <c r="J1256" s="647"/>
      <c r="K1256" s="647"/>
      <c r="N1256" s="646"/>
    </row>
    <row r="1257" spans="8:14" x14ac:dyDescent="0.2">
      <c r="H1257" s="646"/>
      <c r="I1257" s="647"/>
      <c r="J1257" s="647"/>
      <c r="K1257" s="647"/>
      <c r="N1257" s="646"/>
    </row>
    <row r="1258" spans="8:14" x14ac:dyDescent="0.2">
      <c r="H1258" s="646"/>
      <c r="I1258" s="647"/>
      <c r="J1258" s="647"/>
      <c r="K1258" s="647"/>
      <c r="N1258" s="646"/>
    </row>
    <row r="1259" spans="8:14" x14ac:dyDescent="0.2">
      <c r="H1259" s="646"/>
      <c r="I1259" s="647"/>
      <c r="J1259" s="647"/>
      <c r="K1259" s="647"/>
      <c r="N1259" s="646"/>
    </row>
    <row r="1260" spans="8:14" x14ac:dyDescent="0.2">
      <c r="H1260" s="646"/>
      <c r="I1260" s="647"/>
      <c r="J1260" s="647"/>
      <c r="K1260" s="647"/>
      <c r="N1260" s="646"/>
    </row>
    <row r="1261" spans="8:14" x14ac:dyDescent="0.2">
      <c r="H1261" s="646"/>
      <c r="I1261" s="647"/>
      <c r="J1261" s="647"/>
      <c r="K1261" s="647"/>
      <c r="N1261" s="646"/>
    </row>
    <row r="1262" spans="8:14" x14ac:dyDescent="0.2">
      <c r="H1262" s="646"/>
      <c r="I1262" s="647"/>
      <c r="J1262" s="647"/>
      <c r="K1262" s="647"/>
      <c r="N1262" s="646"/>
    </row>
    <row r="1263" spans="8:14" x14ac:dyDescent="0.2">
      <c r="H1263" s="646"/>
      <c r="I1263" s="647"/>
      <c r="J1263" s="647"/>
      <c r="K1263" s="647"/>
      <c r="N1263" s="646"/>
    </row>
    <row r="1264" spans="8:14" x14ac:dyDescent="0.2">
      <c r="H1264" s="646"/>
      <c r="I1264" s="647"/>
      <c r="J1264" s="647"/>
      <c r="K1264" s="647"/>
      <c r="N1264" s="646"/>
    </row>
    <row r="1265" spans="8:14" x14ac:dyDescent="0.2">
      <c r="H1265" s="646"/>
      <c r="I1265" s="647"/>
      <c r="J1265" s="647"/>
      <c r="K1265" s="647"/>
      <c r="N1265" s="646"/>
    </row>
    <row r="1266" spans="8:14" x14ac:dyDescent="0.2">
      <c r="H1266" s="646"/>
      <c r="I1266" s="647"/>
      <c r="J1266" s="647"/>
      <c r="K1266" s="647"/>
      <c r="N1266" s="646"/>
    </row>
    <row r="1267" spans="8:14" x14ac:dyDescent="0.2">
      <c r="H1267" s="646"/>
      <c r="I1267" s="647"/>
      <c r="J1267" s="647"/>
      <c r="K1267" s="647"/>
      <c r="N1267" s="646"/>
    </row>
    <row r="1268" spans="8:14" x14ac:dyDescent="0.2">
      <c r="H1268" s="646"/>
      <c r="I1268" s="647"/>
      <c r="J1268" s="647"/>
      <c r="K1268" s="647"/>
      <c r="N1268" s="646"/>
    </row>
    <row r="1269" spans="8:14" x14ac:dyDescent="0.2">
      <c r="H1269" s="646"/>
      <c r="I1269" s="647"/>
      <c r="J1269" s="647"/>
      <c r="K1269" s="647"/>
      <c r="N1269" s="646"/>
    </row>
    <row r="1270" spans="8:14" x14ac:dyDescent="0.2">
      <c r="H1270" s="646"/>
      <c r="I1270" s="647"/>
      <c r="J1270" s="647"/>
      <c r="K1270" s="647"/>
      <c r="N1270" s="646"/>
    </row>
    <row r="1271" spans="8:14" x14ac:dyDescent="0.2">
      <c r="H1271" s="646"/>
      <c r="I1271" s="647"/>
      <c r="J1271" s="647"/>
      <c r="K1271" s="647"/>
      <c r="N1271" s="646"/>
    </row>
    <row r="1272" spans="8:14" x14ac:dyDescent="0.2">
      <c r="H1272" s="646"/>
      <c r="I1272" s="647"/>
      <c r="J1272" s="647"/>
      <c r="K1272" s="647"/>
      <c r="N1272" s="646"/>
    </row>
    <row r="1273" spans="8:14" x14ac:dyDescent="0.2">
      <c r="H1273" s="646"/>
      <c r="I1273" s="647"/>
      <c r="J1273" s="647"/>
      <c r="K1273" s="647"/>
      <c r="N1273" s="646"/>
    </row>
    <row r="1274" spans="8:14" x14ac:dyDescent="0.2">
      <c r="H1274" s="646"/>
      <c r="I1274" s="647"/>
      <c r="J1274" s="647"/>
      <c r="K1274" s="647"/>
      <c r="N1274" s="646"/>
    </row>
    <row r="1275" spans="8:14" x14ac:dyDescent="0.2">
      <c r="H1275" s="646"/>
      <c r="I1275" s="647"/>
      <c r="J1275" s="647"/>
      <c r="K1275" s="647"/>
      <c r="N1275" s="646"/>
    </row>
    <row r="1276" spans="8:14" x14ac:dyDescent="0.2">
      <c r="H1276" s="646"/>
      <c r="I1276" s="647"/>
      <c r="J1276" s="647"/>
      <c r="K1276" s="647"/>
      <c r="N1276" s="646"/>
    </row>
    <row r="1277" spans="8:14" x14ac:dyDescent="0.2">
      <c r="H1277" s="646"/>
      <c r="I1277" s="647"/>
      <c r="J1277" s="647"/>
      <c r="K1277" s="647"/>
      <c r="N1277" s="646"/>
    </row>
    <row r="1278" spans="8:14" x14ac:dyDescent="0.2">
      <c r="H1278" s="646"/>
      <c r="I1278" s="647"/>
      <c r="J1278" s="647"/>
      <c r="K1278" s="647"/>
      <c r="N1278" s="646"/>
    </row>
    <row r="1279" spans="8:14" x14ac:dyDescent="0.2">
      <c r="H1279" s="646"/>
      <c r="I1279" s="647"/>
      <c r="J1279" s="647"/>
      <c r="K1279" s="647"/>
      <c r="N1279" s="646"/>
    </row>
    <row r="1280" spans="8:14" x14ac:dyDescent="0.2">
      <c r="H1280" s="646"/>
      <c r="I1280" s="647"/>
      <c r="J1280" s="647"/>
      <c r="K1280" s="647"/>
      <c r="N1280" s="646"/>
    </row>
    <row r="1281" spans="8:14" x14ac:dyDescent="0.2">
      <c r="H1281" s="646"/>
      <c r="I1281" s="647"/>
      <c r="J1281" s="647"/>
      <c r="K1281" s="647"/>
      <c r="N1281" s="646"/>
    </row>
    <row r="1282" spans="8:14" x14ac:dyDescent="0.2">
      <c r="H1282" s="646"/>
      <c r="I1282" s="647"/>
      <c r="J1282" s="647"/>
      <c r="K1282" s="647"/>
      <c r="N1282" s="646"/>
    </row>
    <row r="1283" spans="8:14" x14ac:dyDescent="0.2">
      <c r="H1283" s="646"/>
      <c r="I1283" s="647"/>
      <c r="J1283" s="647"/>
      <c r="K1283" s="647"/>
      <c r="N1283" s="646"/>
    </row>
    <row r="1284" spans="8:14" x14ac:dyDescent="0.2">
      <c r="H1284" s="646"/>
      <c r="I1284" s="647"/>
      <c r="J1284" s="647"/>
      <c r="K1284" s="647"/>
      <c r="N1284" s="646"/>
    </row>
    <row r="1285" spans="8:14" x14ac:dyDescent="0.2">
      <c r="H1285" s="646"/>
      <c r="I1285" s="647"/>
      <c r="J1285" s="647"/>
      <c r="K1285" s="647"/>
      <c r="N1285" s="646"/>
    </row>
    <row r="1286" spans="8:14" x14ac:dyDescent="0.2">
      <c r="H1286" s="646"/>
      <c r="I1286" s="647"/>
      <c r="J1286" s="647"/>
      <c r="K1286" s="647"/>
      <c r="N1286" s="646"/>
    </row>
    <row r="1287" spans="8:14" x14ac:dyDescent="0.2">
      <c r="H1287" s="646"/>
      <c r="I1287" s="647"/>
      <c r="J1287" s="647"/>
      <c r="K1287" s="647"/>
      <c r="N1287" s="646"/>
    </row>
    <row r="1288" spans="8:14" x14ac:dyDescent="0.2">
      <c r="H1288" s="646"/>
      <c r="I1288" s="647"/>
      <c r="J1288" s="647"/>
      <c r="K1288" s="647"/>
      <c r="N1288" s="646"/>
    </row>
    <row r="1289" spans="8:14" x14ac:dyDescent="0.2">
      <c r="H1289" s="646"/>
      <c r="I1289" s="647"/>
      <c r="J1289" s="647"/>
      <c r="K1289" s="647"/>
      <c r="N1289" s="646"/>
    </row>
    <row r="1290" spans="8:14" x14ac:dyDescent="0.2">
      <c r="H1290" s="646"/>
      <c r="I1290" s="647"/>
      <c r="J1290" s="647"/>
      <c r="K1290" s="647"/>
      <c r="N1290" s="646"/>
    </row>
    <row r="1291" spans="8:14" x14ac:dyDescent="0.2">
      <c r="H1291" s="646"/>
      <c r="I1291" s="647"/>
      <c r="J1291" s="647"/>
      <c r="K1291" s="647"/>
      <c r="N1291" s="646"/>
    </row>
    <row r="1292" spans="8:14" x14ac:dyDescent="0.2">
      <c r="H1292" s="646"/>
      <c r="I1292" s="647"/>
      <c r="J1292" s="647"/>
      <c r="K1292" s="647"/>
      <c r="N1292" s="646"/>
    </row>
    <row r="1293" spans="8:14" x14ac:dyDescent="0.2">
      <c r="H1293" s="646"/>
      <c r="I1293" s="647"/>
      <c r="J1293" s="647"/>
      <c r="K1293" s="647"/>
      <c r="N1293" s="646"/>
    </row>
    <row r="1294" spans="8:14" x14ac:dyDescent="0.2">
      <c r="H1294" s="646"/>
      <c r="I1294" s="647"/>
      <c r="J1294" s="647"/>
      <c r="K1294" s="647"/>
      <c r="N1294" s="646"/>
    </row>
    <row r="1295" spans="8:14" x14ac:dyDescent="0.2">
      <c r="H1295" s="646"/>
      <c r="I1295" s="647"/>
      <c r="J1295" s="647"/>
      <c r="K1295" s="647"/>
      <c r="N1295" s="646"/>
    </row>
    <row r="1296" spans="8:14" x14ac:dyDescent="0.2">
      <c r="H1296" s="646"/>
      <c r="I1296" s="647"/>
      <c r="J1296" s="647"/>
      <c r="K1296" s="647"/>
      <c r="N1296" s="646"/>
    </row>
    <row r="1297" spans="8:14" x14ac:dyDescent="0.2">
      <c r="H1297" s="646"/>
      <c r="I1297" s="647"/>
      <c r="J1297" s="647"/>
      <c r="K1297" s="647"/>
      <c r="N1297" s="646"/>
    </row>
    <row r="1298" spans="8:14" x14ac:dyDescent="0.2">
      <c r="H1298" s="646"/>
      <c r="I1298" s="647"/>
      <c r="J1298" s="647"/>
      <c r="K1298" s="647"/>
      <c r="N1298" s="646"/>
    </row>
    <row r="1299" spans="8:14" x14ac:dyDescent="0.2">
      <c r="H1299" s="646"/>
      <c r="I1299" s="647"/>
      <c r="J1299" s="647"/>
      <c r="K1299" s="647"/>
      <c r="N1299" s="646"/>
    </row>
    <row r="1300" spans="8:14" x14ac:dyDescent="0.2">
      <c r="H1300" s="646"/>
      <c r="I1300" s="647"/>
      <c r="J1300" s="647"/>
      <c r="K1300" s="647"/>
      <c r="N1300" s="646"/>
    </row>
    <row r="1301" spans="8:14" x14ac:dyDescent="0.2">
      <c r="H1301" s="646"/>
      <c r="I1301" s="647"/>
      <c r="J1301" s="647"/>
      <c r="K1301" s="647"/>
      <c r="N1301" s="646"/>
    </row>
    <row r="1302" spans="8:14" x14ac:dyDescent="0.2">
      <c r="H1302" s="646"/>
      <c r="I1302" s="647"/>
      <c r="J1302" s="647"/>
      <c r="K1302" s="647"/>
      <c r="N1302" s="646"/>
    </row>
    <row r="1303" spans="8:14" x14ac:dyDescent="0.2">
      <c r="H1303" s="646"/>
      <c r="I1303" s="647"/>
      <c r="J1303" s="647"/>
      <c r="K1303" s="647"/>
      <c r="N1303" s="646"/>
    </row>
    <row r="1304" spans="8:14" x14ac:dyDescent="0.2">
      <c r="H1304" s="646"/>
      <c r="I1304" s="647"/>
      <c r="J1304" s="647"/>
      <c r="K1304" s="647"/>
      <c r="N1304" s="646"/>
    </row>
    <row r="1305" spans="8:14" x14ac:dyDescent="0.2">
      <c r="H1305" s="646"/>
      <c r="I1305" s="647"/>
      <c r="J1305" s="647"/>
      <c r="K1305" s="647"/>
      <c r="N1305" s="646"/>
    </row>
    <row r="1306" spans="8:14" x14ac:dyDescent="0.2">
      <c r="H1306" s="646"/>
      <c r="I1306" s="647"/>
      <c r="J1306" s="647"/>
      <c r="K1306" s="647"/>
      <c r="N1306" s="646"/>
    </row>
    <row r="1307" spans="8:14" x14ac:dyDescent="0.2">
      <c r="H1307" s="646"/>
      <c r="I1307" s="647"/>
      <c r="J1307" s="647"/>
      <c r="K1307" s="647"/>
      <c r="N1307" s="646"/>
    </row>
    <row r="1308" spans="8:14" x14ac:dyDescent="0.2">
      <c r="H1308" s="646"/>
      <c r="I1308" s="647"/>
      <c r="J1308" s="647"/>
      <c r="K1308" s="647"/>
      <c r="N1308" s="646"/>
    </row>
    <row r="1309" spans="8:14" x14ac:dyDescent="0.2">
      <c r="H1309" s="646"/>
      <c r="I1309" s="647"/>
      <c r="J1309" s="647"/>
      <c r="K1309" s="647"/>
      <c r="N1309" s="646"/>
    </row>
    <row r="1310" spans="8:14" x14ac:dyDescent="0.2">
      <c r="H1310" s="646"/>
      <c r="I1310" s="647"/>
      <c r="J1310" s="647"/>
      <c r="K1310" s="647"/>
      <c r="N1310" s="646"/>
    </row>
    <row r="1311" spans="8:14" x14ac:dyDescent="0.2">
      <c r="H1311" s="646"/>
      <c r="I1311" s="647"/>
      <c r="J1311" s="647"/>
      <c r="K1311" s="647"/>
      <c r="N1311" s="646"/>
    </row>
    <row r="1312" spans="8:14" x14ac:dyDescent="0.2">
      <c r="H1312" s="646"/>
      <c r="I1312" s="647"/>
      <c r="J1312" s="647"/>
      <c r="K1312" s="647"/>
      <c r="N1312" s="646"/>
    </row>
    <row r="1313" spans="8:14" x14ac:dyDescent="0.2">
      <c r="H1313" s="646"/>
      <c r="I1313" s="647"/>
      <c r="J1313" s="647"/>
      <c r="K1313" s="647"/>
      <c r="N1313" s="646"/>
    </row>
    <row r="1314" spans="8:14" x14ac:dyDescent="0.2">
      <c r="H1314" s="646"/>
      <c r="I1314" s="647"/>
      <c r="J1314" s="647"/>
      <c r="K1314" s="647"/>
      <c r="N1314" s="646"/>
    </row>
    <row r="1315" spans="8:14" x14ac:dyDescent="0.2">
      <c r="H1315" s="646"/>
      <c r="I1315" s="647"/>
      <c r="J1315" s="647"/>
      <c r="K1315" s="647"/>
      <c r="N1315" s="646"/>
    </row>
    <row r="1316" spans="8:14" x14ac:dyDescent="0.2">
      <c r="H1316" s="646"/>
      <c r="I1316" s="647"/>
      <c r="J1316" s="647"/>
      <c r="K1316" s="647"/>
      <c r="N1316" s="646"/>
    </row>
    <row r="1317" spans="8:14" x14ac:dyDescent="0.2">
      <c r="H1317" s="646"/>
      <c r="I1317" s="647"/>
      <c r="J1317" s="647"/>
      <c r="K1317" s="647"/>
      <c r="N1317" s="646"/>
    </row>
    <row r="1318" spans="8:14" x14ac:dyDescent="0.2">
      <c r="H1318" s="646"/>
      <c r="I1318" s="647"/>
      <c r="J1318" s="647"/>
      <c r="K1318" s="647"/>
      <c r="N1318" s="646"/>
    </row>
    <row r="1319" spans="8:14" x14ac:dyDescent="0.2">
      <c r="H1319" s="646"/>
      <c r="I1319" s="647"/>
      <c r="J1319" s="647"/>
      <c r="K1319" s="647"/>
      <c r="N1319" s="646"/>
    </row>
    <row r="1320" spans="8:14" x14ac:dyDescent="0.2">
      <c r="H1320" s="646"/>
      <c r="I1320" s="647"/>
      <c r="J1320" s="647"/>
      <c r="K1320" s="647"/>
      <c r="N1320" s="646"/>
    </row>
    <row r="1321" spans="8:14" x14ac:dyDescent="0.2">
      <c r="H1321" s="646"/>
      <c r="I1321" s="647"/>
      <c r="J1321" s="647"/>
      <c r="K1321" s="647"/>
      <c r="N1321" s="646"/>
    </row>
    <row r="1322" spans="8:14" x14ac:dyDescent="0.2">
      <c r="H1322" s="646"/>
      <c r="I1322" s="647"/>
      <c r="J1322" s="647"/>
      <c r="K1322" s="647"/>
      <c r="N1322" s="646"/>
    </row>
    <row r="1323" spans="8:14" x14ac:dyDescent="0.2">
      <c r="H1323" s="646"/>
      <c r="I1323" s="647"/>
      <c r="J1323" s="647"/>
      <c r="K1323" s="647"/>
      <c r="N1323" s="646"/>
    </row>
    <row r="1324" spans="8:14" x14ac:dyDescent="0.2">
      <c r="H1324" s="646"/>
      <c r="I1324" s="647"/>
      <c r="J1324" s="647"/>
      <c r="K1324" s="647"/>
      <c r="N1324" s="646"/>
    </row>
    <row r="1325" spans="8:14" x14ac:dyDescent="0.2">
      <c r="H1325" s="646"/>
      <c r="I1325" s="647"/>
      <c r="J1325" s="647"/>
      <c r="K1325" s="647"/>
      <c r="N1325" s="646"/>
    </row>
    <row r="1326" spans="8:14" x14ac:dyDescent="0.2">
      <c r="H1326" s="646"/>
      <c r="I1326" s="647"/>
      <c r="J1326" s="647"/>
      <c r="K1326" s="647"/>
      <c r="N1326" s="646"/>
    </row>
    <row r="1327" spans="8:14" x14ac:dyDescent="0.2">
      <c r="H1327" s="646"/>
      <c r="I1327" s="647"/>
      <c r="J1327" s="647"/>
      <c r="K1327" s="647"/>
      <c r="N1327" s="646"/>
    </row>
    <row r="1328" spans="8:14" x14ac:dyDescent="0.2">
      <c r="H1328" s="646"/>
      <c r="I1328" s="647"/>
      <c r="J1328" s="647"/>
      <c r="K1328" s="647"/>
      <c r="N1328" s="646"/>
    </row>
    <row r="1329" spans="8:14" x14ac:dyDescent="0.2">
      <c r="H1329" s="646"/>
      <c r="I1329" s="647"/>
      <c r="J1329" s="647"/>
      <c r="K1329" s="647"/>
      <c r="N1329" s="646"/>
    </row>
    <row r="1330" spans="8:14" x14ac:dyDescent="0.2">
      <c r="H1330" s="646"/>
      <c r="I1330" s="647"/>
      <c r="J1330" s="647"/>
      <c r="K1330" s="647"/>
      <c r="N1330" s="646"/>
    </row>
    <row r="1331" spans="8:14" x14ac:dyDescent="0.2">
      <c r="H1331" s="646"/>
      <c r="I1331" s="647"/>
      <c r="J1331" s="647"/>
      <c r="K1331" s="647"/>
      <c r="N1331" s="646"/>
    </row>
    <row r="1332" spans="8:14" x14ac:dyDescent="0.2">
      <c r="H1332" s="646"/>
      <c r="I1332" s="647"/>
      <c r="J1332" s="647"/>
      <c r="K1332" s="647"/>
      <c r="N1332" s="646"/>
    </row>
    <row r="1333" spans="8:14" x14ac:dyDescent="0.2">
      <c r="H1333" s="646"/>
      <c r="I1333" s="647"/>
      <c r="J1333" s="647"/>
      <c r="K1333" s="647"/>
      <c r="N1333" s="646"/>
    </row>
    <row r="1334" spans="8:14" x14ac:dyDescent="0.2">
      <c r="H1334" s="646"/>
      <c r="I1334" s="647"/>
      <c r="J1334" s="647"/>
      <c r="K1334" s="647"/>
      <c r="N1334" s="646"/>
    </row>
    <row r="1335" spans="8:14" x14ac:dyDescent="0.2">
      <c r="H1335" s="646"/>
      <c r="I1335" s="647"/>
      <c r="J1335" s="647"/>
      <c r="K1335" s="647"/>
      <c r="N1335" s="646"/>
    </row>
    <row r="1336" spans="8:14" x14ac:dyDescent="0.2">
      <c r="H1336" s="646"/>
      <c r="I1336" s="647"/>
      <c r="J1336" s="647"/>
      <c r="K1336" s="647"/>
      <c r="N1336" s="646"/>
    </row>
    <row r="1337" spans="8:14" x14ac:dyDescent="0.2">
      <c r="H1337" s="646"/>
      <c r="I1337" s="647"/>
      <c r="J1337" s="647"/>
      <c r="K1337" s="647"/>
      <c r="N1337" s="646"/>
    </row>
    <row r="1338" spans="8:14" x14ac:dyDescent="0.2">
      <c r="H1338" s="646"/>
      <c r="I1338" s="647"/>
      <c r="J1338" s="647"/>
      <c r="K1338" s="647"/>
      <c r="N1338" s="646"/>
    </row>
    <row r="1339" spans="8:14" x14ac:dyDescent="0.2">
      <c r="H1339" s="646"/>
      <c r="I1339" s="647"/>
      <c r="J1339" s="647"/>
      <c r="K1339" s="647"/>
      <c r="N1339" s="646"/>
    </row>
    <row r="1340" spans="8:14" x14ac:dyDescent="0.2">
      <c r="H1340" s="646"/>
      <c r="I1340" s="647"/>
      <c r="J1340" s="647"/>
      <c r="K1340" s="647"/>
      <c r="N1340" s="646"/>
    </row>
    <row r="1341" spans="8:14" x14ac:dyDescent="0.2">
      <c r="H1341" s="646"/>
      <c r="I1341" s="647"/>
      <c r="J1341" s="647"/>
      <c r="K1341" s="647"/>
      <c r="N1341" s="646"/>
    </row>
    <row r="1342" spans="8:14" x14ac:dyDescent="0.2">
      <c r="H1342" s="646"/>
      <c r="I1342" s="647"/>
      <c r="J1342" s="647"/>
      <c r="K1342" s="647"/>
      <c r="N1342" s="646"/>
    </row>
    <row r="1343" spans="8:14" x14ac:dyDescent="0.2">
      <c r="H1343" s="646"/>
      <c r="I1343" s="647"/>
      <c r="J1343" s="647"/>
      <c r="K1343" s="647"/>
      <c r="N1343" s="646"/>
    </row>
    <row r="1344" spans="8:14" x14ac:dyDescent="0.2">
      <c r="H1344" s="646"/>
      <c r="I1344" s="647"/>
      <c r="J1344" s="647"/>
      <c r="K1344" s="647"/>
      <c r="N1344" s="646"/>
    </row>
    <row r="1345" spans="8:14" x14ac:dyDescent="0.2">
      <c r="H1345" s="646"/>
      <c r="I1345" s="647"/>
      <c r="J1345" s="647"/>
      <c r="K1345" s="647"/>
      <c r="N1345" s="646"/>
    </row>
    <row r="1346" spans="8:14" x14ac:dyDescent="0.2">
      <c r="H1346" s="646"/>
      <c r="I1346" s="647"/>
      <c r="J1346" s="647"/>
      <c r="K1346" s="647"/>
      <c r="N1346" s="646"/>
    </row>
    <row r="1347" spans="8:14" x14ac:dyDescent="0.2">
      <c r="H1347" s="646"/>
      <c r="I1347" s="647"/>
      <c r="J1347" s="647"/>
      <c r="K1347" s="647"/>
      <c r="N1347" s="646"/>
    </row>
    <row r="1348" spans="8:14" x14ac:dyDescent="0.2">
      <c r="H1348" s="646"/>
      <c r="I1348" s="647"/>
      <c r="J1348" s="647"/>
      <c r="K1348" s="647"/>
      <c r="N1348" s="646"/>
    </row>
    <row r="1349" spans="8:14" x14ac:dyDescent="0.2">
      <c r="H1349" s="646"/>
      <c r="I1349" s="647"/>
      <c r="J1349" s="647"/>
      <c r="K1349" s="647"/>
      <c r="N1349" s="646"/>
    </row>
    <row r="1350" spans="8:14" x14ac:dyDescent="0.2">
      <c r="H1350" s="646"/>
      <c r="I1350" s="647"/>
      <c r="J1350" s="647"/>
      <c r="K1350" s="647"/>
      <c r="N1350" s="646"/>
    </row>
    <row r="1351" spans="8:14" x14ac:dyDescent="0.2">
      <c r="H1351" s="646"/>
      <c r="I1351" s="647"/>
      <c r="J1351" s="647"/>
      <c r="K1351" s="647"/>
      <c r="N1351" s="646"/>
    </row>
    <row r="1352" spans="8:14" x14ac:dyDescent="0.2">
      <c r="H1352" s="646"/>
      <c r="I1352" s="647"/>
      <c r="J1352" s="647"/>
      <c r="K1352" s="647"/>
      <c r="N1352" s="646"/>
    </row>
    <row r="1353" spans="8:14" x14ac:dyDescent="0.2">
      <c r="H1353" s="646"/>
      <c r="I1353" s="647"/>
      <c r="J1353" s="647"/>
      <c r="K1353" s="647"/>
      <c r="N1353" s="646"/>
    </row>
    <row r="1354" spans="8:14" x14ac:dyDescent="0.2">
      <c r="H1354" s="646"/>
      <c r="I1354" s="647"/>
      <c r="J1354" s="647"/>
      <c r="K1354" s="647"/>
      <c r="N1354" s="646"/>
    </row>
    <row r="1355" spans="8:14" x14ac:dyDescent="0.2">
      <c r="H1355" s="646"/>
      <c r="I1355" s="647"/>
      <c r="J1355" s="647"/>
      <c r="K1355" s="647"/>
      <c r="N1355" s="646"/>
    </row>
    <row r="1356" spans="8:14" x14ac:dyDescent="0.2">
      <c r="H1356" s="646"/>
      <c r="I1356" s="647"/>
      <c r="J1356" s="647"/>
      <c r="K1356" s="647"/>
      <c r="N1356" s="646"/>
    </row>
    <row r="1357" spans="8:14" x14ac:dyDescent="0.2">
      <c r="H1357" s="646"/>
      <c r="I1357" s="647"/>
      <c r="J1357" s="647"/>
      <c r="K1357" s="647"/>
      <c r="N1357" s="646"/>
    </row>
    <row r="1358" spans="8:14" x14ac:dyDescent="0.2">
      <c r="H1358" s="646"/>
      <c r="I1358" s="647"/>
      <c r="J1358" s="647"/>
      <c r="K1358" s="647"/>
      <c r="N1358" s="646"/>
    </row>
    <row r="1359" spans="8:14" x14ac:dyDescent="0.2">
      <c r="H1359" s="646"/>
      <c r="I1359" s="647"/>
      <c r="J1359" s="647"/>
      <c r="K1359" s="647"/>
      <c r="N1359" s="646"/>
    </row>
    <row r="1360" spans="8:14" x14ac:dyDescent="0.2">
      <c r="H1360" s="646"/>
      <c r="I1360" s="647"/>
      <c r="J1360" s="647"/>
      <c r="K1360" s="647"/>
      <c r="N1360" s="646"/>
    </row>
    <row r="1361" spans="8:14" x14ac:dyDescent="0.2">
      <c r="H1361" s="646"/>
      <c r="I1361" s="647"/>
      <c r="J1361" s="647"/>
      <c r="K1361" s="647"/>
      <c r="N1361" s="646"/>
    </row>
    <row r="1362" spans="8:14" x14ac:dyDescent="0.2">
      <c r="H1362" s="646"/>
      <c r="I1362" s="647"/>
      <c r="J1362" s="647"/>
      <c r="K1362" s="647"/>
      <c r="N1362" s="646"/>
    </row>
    <row r="1363" spans="8:14" x14ac:dyDescent="0.2">
      <c r="H1363" s="646"/>
      <c r="I1363" s="647"/>
      <c r="J1363" s="647"/>
      <c r="K1363" s="647"/>
      <c r="N1363" s="646"/>
    </row>
    <row r="1364" spans="8:14" x14ac:dyDescent="0.2">
      <c r="H1364" s="646"/>
      <c r="I1364" s="647"/>
      <c r="J1364" s="647"/>
      <c r="K1364" s="647"/>
      <c r="N1364" s="646"/>
    </row>
    <row r="1365" spans="8:14" x14ac:dyDescent="0.2">
      <c r="H1365" s="646"/>
      <c r="I1365" s="647"/>
      <c r="J1365" s="647"/>
      <c r="K1365" s="647"/>
      <c r="N1365" s="646"/>
    </row>
    <row r="1366" spans="8:14" x14ac:dyDescent="0.2">
      <c r="H1366" s="646"/>
      <c r="I1366" s="647"/>
      <c r="J1366" s="647"/>
      <c r="K1366" s="647"/>
      <c r="N1366" s="646"/>
    </row>
    <row r="1367" spans="8:14" x14ac:dyDescent="0.2">
      <c r="H1367" s="646"/>
      <c r="I1367" s="647"/>
      <c r="J1367" s="647"/>
      <c r="K1367" s="647"/>
      <c r="N1367" s="646"/>
    </row>
    <row r="1368" spans="8:14" x14ac:dyDescent="0.2">
      <c r="H1368" s="646"/>
      <c r="I1368" s="647"/>
      <c r="J1368" s="647"/>
      <c r="K1368" s="647"/>
      <c r="N1368" s="646"/>
    </row>
    <row r="1369" spans="8:14" x14ac:dyDescent="0.2">
      <c r="H1369" s="646"/>
      <c r="I1369" s="647"/>
      <c r="J1369" s="647"/>
      <c r="K1369" s="647"/>
      <c r="N1369" s="646"/>
    </row>
    <row r="1370" spans="8:14" x14ac:dyDescent="0.2">
      <c r="H1370" s="646"/>
      <c r="I1370" s="647"/>
      <c r="J1370" s="647"/>
      <c r="K1370" s="647"/>
      <c r="N1370" s="646"/>
    </row>
    <row r="1371" spans="8:14" x14ac:dyDescent="0.2">
      <c r="H1371" s="646"/>
      <c r="I1371" s="647"/>
      <c r="J1371" s="647"/>
      <c r="K1371" s="647"/>
      <c r="N1371" s="646"/>
    </row>
    <row r="1372" spans="8:14" x14ac:dyDescent="0.2">
      <c r="H1372" s="646"/>
      <c r="I1372" s="647"/>
      <c r="J1372" s="647"/>
      <c r="K1372" s="647"/>
      <c r="N1372" s="646"/>
    </row>
    <row r="1373" spans="8:14" x14ac:dyDescent="0.2">
      <c r="H1373" s="646"/>
      <c r="I1373" s="647"/>
      <c r="J1373" s="647"/>
      <c r="K1373" s="647"/>
      <c r="N1373" s="646"/>
    </row>
    <row r="1374" spans="8:14" x14ac:dyDescent="0.2">
      <c r="H1374" s="646"/>
      <c r="I1374" s="647"/>
      <c r="J1374" s="647"/>
      <c r="K1374" s="647"/>
      <c r="N1374" s="646"/>
    </row>
    <row r="1375" spans="8:14" x14ac:dyDescent="0.2">
      <c r="H1375" s="646"/>
      <c r="I1375" s="647"/>
      <c r="J1375" s="647"/>
      <c r="K1375" s="647"/>
      <c r="N1375" s="646"/>
    </row>
    <row r="1376" spans="8:14" x14ac:dyDescent="0.2">
      <c r="H1376" s="646"/>
      <c r="I1376" s="647"/>
      <c r="J1376" s="647"/>
      <c r="K1376" s="647"/>
      <c r="N1376" s="646"/>
    </row>
    <row r="1377" spans="8:14" x14ac:dyDescent="0.2">
      <c r="H1377" s="646"/>
      <c r="I1377" s="647"/>
      <c r="J1377" s="647"/>
      <c r="K1377" s="647"/>
      <c r="N1377" s="646"/>
    </row>
    <row r="1378" spans="8:14" x14ac:dyDescent="0.2">
      <c r="H1378" s="646"/>
      <c r="I1378" s="647"/>
      <c r="J1378" s="647"/>
      <c r="K1378" s="647"/>
      <c r="N1378" s="646"/>
    </row>
    <row r="1379" spans="8:14" x14ac:dyDescent="0.2">
      <c r="H1379" s="646"/>
      <c r="I1379" s="647"/>
      <c r="J1379" s="647"/>
      <c r="K1379" s="647"/>
      <c r="N1379" s="646"/>
    </row>
    <row r="1380" spans="8:14" x14ac:dyDescent="0.2">
      <c r="H1380" s="646"/>
      <c r="I1380" s="647"/>
      <c r="J1380" s="647"/>
      <c r="K1380" s="647"/>
      <c r="N1380" s="646"/>
    </row>
    <row r="1381" spans="8:14" x14ac:dyDescent="0.2">
      <c r="H1381" s="646"/>
      <c r="I1381" s="647"/>
      <c r="J1381" s="647"/>
      <c r="K1381" s="647"/>
      <c r="N1381" s="646"/>
    </row>
    <row r="1382" spans="8:14" x14ac:dyDescent="0.2">
      <c r="H1382" s="646"/>
      <c r="I1382" s="647"/>
      <c r="J1382" s="647"/>
      <c r="K1382" s="647"/>
      <c r="N1382" s="646"/>
    </row>
    <row r="1383" spans="8:14" x14ac:dyDescent="0.2">
      <c r="H1383" s="646"/>
      <c r="I1383" s="647"/>
      <c r="J1383" s="647"/>
      <c r="K1383" s="647"/>
      <c r="N1383" s="646"/>
    </row>
    <row r="1384" spans="8:14" x14ac:dyDescent="0.2">
      <c r="H1384" s="646"/>
      <c r="I1384" s="647"/>
      <c r="J1384" s="647"/>
      <c r="K1384" s="647"/>
      <c r="N1384" s="646"/>
    </row>
    <row r="1385" spans="8:14" x14ac:dyDescent="0.2">
      <c r="H1385" s="646"/>
      <c r="I1385" s="647"/>
      <c r="J1385" s="647"/>
      <c r="K1385" s="647"/>
      <c r="N1385" s="646"/>
    </row>
    <row r="1386" spans="8:14" x14ac:dyDescent="0.2">
      <c r="H1386" s="646"/>
      <c r="I1386" s="647"/>
      <c r="J1386" s="647"/>
      <c r="K1386" s="647"/>
      <c r="N1386" s="646"/>
    </row>
    <row r="1387" spans="8:14" x14ac:dyDescent="0.2">
      <c r="H1387" s="646"/>
      <c r="I1387" s="647"/>
      <c r="J1387" s="647"/>
      <c r="K1387" s="647"/>
      <c r="N1387" s="646"/>
    </row>
    <row r="1388" spans="8:14" x14ac:dyDescent="0.2">
      <c r="H1388" s="646"/>
      <c r="I1388" s="647"/>
      <c r="J1388" s="647"/>
      <c r="K1388" s="647"/>
      <c r="N1388" s="646"/>
    </row>
    <row r="1389" spans="8:14" x14ac:dyDescent="0.2">
      <c r="H1389" s="646"/>
      <c r="I1389" s="647"/>
      <c r="J1389" s="647"/>
      <c r="K1389" s="647"/>
      <c r="N1389" s="646"/>
    </row>
    <row r="1390" spans="8:14" x14ac:dyDescent="0.2">
      <c r="H1390" s="646"/>
      <c r="I1390" s="647"/>
      <c r="J1390" s="647"/>
      <c r="K1390" s="647"/>
      <c r="N1390" s="646"/>
    </row>
    <row r="1391" spans="8:14" x14ac:dyDescent="0.2">
      <c r="H1391" s="646"/>
      <c r="I1391" s="647"/>
      <c r="J1391" s="647"/>
      <c r="K1391" s="647"/>
      <c r="N1391" s="646"/>
    </row>
    <row r="1392" spans="8:14" x14ac:dyDescent="0.2">
      <c r="H1392" s="646"/>
      <c r="I1392" s="647"/>
      <c r="J1392" s="647"/>
      <c r="K1392" s="647"/>
      <c r="N1392" s="646"/>
    </row>
    <row r="1393" spans="8:14" x14ac:dyDescent="0.2">
      <c r="H1393" s="646"/>
      <c r="I1393" s="647"/>
      <c r="J1393" s="647"/>
      <c r="K1393" s="647"/>
      <c r="N1393" s="646"/>
    </row>
    <row r="1394" spans="8:14" x14ac:dyDescent="0.2">
      <c r="H1394" s="646"/>
      <c r="I1394" s="647"/>
      <c r="J1394" s="647"/>
      <c r="K1394" s="647"/>
      <c r="N1394" s="646"/>
    </row>
    <row r="1395" spans="8:14" x14ac:dyDescent="0.2">
      <c r="H1395" s="646"/>
      <c r="I1395" s="647"/>
      <c r="J1395" s="647"/>
      <c r="K1395" s="647"/>
      <c r="N1395" s="646"/>
    </row>
    <row r="1396" spans="8:14" x14ac:dyDescent="0.2">
      <c r="H1396" s="646"/>
      <c r="I1396" s="647"/>
      <c r="J1396" s="647"/>
      <c r="K1396" s="647"/>
      <c r="N1396" s="646"/>
    </row>
    <row r="1397" spans="8:14" x14ac:dyDescent="0.2">
      <c r="H1397" s="646"/>
      <c r="I1397" s="647"/>
      <c r="J1397" s="647"/>
      <c r="K1397" s="647"/>
      <c r="N1397" s="646"/>
    </row>
    <row r="1398" spans="8:14" x14ac:dyDescent="0.2">
      <c r="H1398" s="646"/>
      <c r="I1398" s="647"/>
      <c r="J1398" s="647"/>
      <c r="K1398" s="647"/>
      <c r="N1398" s="646"/>
    </row>
    <row r="1399" spans="8:14" x14ac:dyDescent="0.2">
      <c r="H1399" s="646"/>
      <c r="I1399" s="647"/>
      <c r="J1399" s="647"/>
      <c r="K1399" s="647"/>
      <c r="N1399" s="646"/>
    </row>
    <row r="1400" spans="8:14" x14ac:dyDescent="0.2">
      <c r="H1400" s="646"/>
      <c r="I1400" s="647"/>
      <c r="J1400" s="647"/>
      <c r="K1400" s="647"/>
      <c r="N1400" s="646"/>
    </row>
    <row r="1401" spans="8:14" x14ac:dyDescent="0.2">
      <c r="H1401" s="646"/>
      <c r="I1401" s="647"/>
      <c r="J1401" s="647"/>
      <c r="K1401" s="647"/>
      <c r="N1401" s="646"/>
    </row>
    <row r="1402" spans="8:14" x14ac:dyDescent="0.2">
      <c r="H1402" s="646"/>
      <c r="I1402" s="647"/>
      <c r="J1402" s="647"/>
      <c r="K1402" s="647"/>
      <c r="N1402" s="646"/>
    </row>
    <row r="1403" spans="8:14" x14ac:dyDescent="0.2">
      <c r="H1403" s="646"/>
      <c r="I1403" s="647"/>
      <c r="J1403" s="647"/>
      <c r="K1403" s="647"/>
      <c r="N1403" s="646"/>
    </row>
    <row r="1404" spans="8:14" x14ac:dyDescent="0.2">
      <c r="H1404" s="646"/>
      <c r="I1404" s="647"/>
      <c r="J1404" s="647"/>
      <c r="K1404" s="647"/>
      <c r="N1404" s="646"/>
    </row>
    <row r="1405" spans="8:14" x14ac:dyDescent="0.2">
      <c r="H1405" s="646"/>
      <c r="I1405" s="647"/>
      <c r="J1405" s="647"/>
      <c r="K1405" s="647"/>
      <c r="N1405" s="646"/>
    </row>
    <row r="1406" spans="8:14" x14ac:dyDescent="0.2">
      <c r="H1406" s="646"/>
      <c r="I1406" s="647"/>
      <c r="J1406" s="647"/>
      <c r="K1406" s="647"/>
      <c r="N1406" s="646"/>
    </row>
    <row r="1407" spans="8:14" x14ac:dyDescent="0.2">
      <c r="H1407" s="646"/>
      <c r="I1407" s="647"/>
      <c r="J1407" s="647"/>
      <c r="K1407" s="647"/>
      <c r="N1407" s="646"/>
    </row>
    <row r="1408" spans="8:14" x14ac:dyDescent="0.2">
      <c r="H1408" s="646"/>
      <c r="I1408" s="647"/>
      <c r="J1408" s="647"/>
      <c r="K1408" s="647"/>
      <c r="N1408" s="646"/>
    </row>
    <row r="1409" spans="8:14" x14ac:dyDescent="0.2">
      <c r="H1409" s="646"/>
      <c r="I1409" s="647"/>
      <c r="J1409" s="647"/>
      <c r="K1409" s="647"/>
      <c r="N1409" s="646"/>
    </row>
    <row r="1410" spans="8:14" x14ac:dyDescent="0.2">
      <c r="H1410" s="646"/>
      <c r="I1410" s="647"/>
      <c r="J1410" s="647"/>
      <c r="K1410" s="647"/>
      <c r="N1410" s="646"/>
    </row>
    <row r="1411" spans="8:14" x14ac:dyDescent="0.2">
      <c r="H1411" s="646"/>
      <c r="I1411" s="647"/>
      <c r="J1411" s="647"/>
      <c r="K1411" s="647"/>
      <c r="N1411" s="646"/>
    </row>
    <row r="1412" spans="8:14" x14ac:dyDescent="0.2">
      <c r="H1412" s="646"/>
      <c r="I1412" s="647"/>
      <c r="J1412" s="647"/>
      <c r="K1412" s="647"/>
      <c r="N1412" s="646"/>
    </row>
    <row r="1413" spans="8:14" x14ac:dyDescent="0.2">
      <c r="H1413" s="646"/>
      <c r="I1413" s="647"/>
      <c r="J1413" s="647"/>
      <c r="K1413" s="647"/>
      <c r="N1413" s="646"/>
    </row>
    <row r="1414" spans="8:14" x14ac:dyDescent="0.2">
      <c r="H1414" s="646"/>
      <c r="I1414" s="647"/>
      <c r="J1414" s="647"/>
      <c r="K1414" s="647"/>
      <c r="N1414" s="646"/>
    </row>
    <row r="1415" spans="8:14" x14ac:dyDescent="0.2">
      <c r="H1415" s="646"/>
      <c r="I1415" s="647"/>
      <c r="J1415" s="647"/>
      <c r="K1415" s="647"/>
      <c r="N1415" s="646"/>
    </row>
    <row r="1416" spans="8:14" x14ac:dyDescent="0.2">
      <c r="H1416" s="646"/>
      <c r="I1416" s="647"/>
      <c r="J1416" s="647"/>
      <c r="K1416" s="647"/>
      <c r="N1416" s="646"/>
    </row>
    <row r="1417" spans="8:14" x14ac:dyDescent="0.2">
      <c r="H1417" s="646"/>
      <c r="I1417" s="647"/>
      <c r="J1417" s="647"/>
      <c r="K1417" s="647"/>
      <c r="N1417" s="646"/>
    </row>
    <row r="1418" spans="8:14" x14ac:dyDescent="0.2">
      <c r="H1418" s="646"/>
      <c r="I1418" s="647"/>
      <c r="J1418" s="647"/>
      <c r="K1418" s="647"/>
      <c r="N1418" s="646"/>
    </row>
    <row r="1419" spans="8:14" x14ac:dyDescent="0.2">
      <c r="H1419" s="646"/>
      <c r="I1419" s="647"/>
      <c r="J1419" s="647"/>
      <c r="K1419" s="647"/>
      <c r="N1419" s="646"/>
    </row>
    <row r="1420" spans="8:14" x14ac:dyDescent="0.2">
      <c r="H1420" s="646"/>
      <c r="I1420" s="647"/>
      <c r="J1420" s="647"/>
      <c r="K1420" s="647"/>
      <c r="N1420" s="646"/>
    </row>
    <row r="1421" spans="8:14" x14ac:dyDescent="0.2">
      <c r="H1421" s="646"/>
      <c r="I1421" s="647"/>
      <c r="J1421" s="647"/>
      <c r="K1421" s="647"/>
      <c r="N1421" s="646"/>
    </row>
    <row r="1422" spans="8:14" x14ac:dyDescent="0.2">
      <c r="H1422" s="646"/>
      <c r="I1422" s="647"/>
      <c r="J1422" s="647"/>
      <c r="K1422" s="647"/>
      <c r="N1422" s="646"/>
    </row>
    <row r="1423" spans="8:14" x14ac:dyDescent="0.2">
      <c r="H1423" s="646"/>
      <c r="I1423" s="647"/>
      <c r="J1423" s="647"/>
      <c r="K1423" s="647"/>
      <c r="N1423" s="646"/>
    </row>
    <row r="1424" spans="8:14" x14ac:dyDescent="0.2">
      <c r="H1424" s="646"/>
      <c r="I1424" s="647"/>
      <c r="J1424" s="647"/>
      <c r="K1424" s="647"/>
      <c r="N1424" s="646"/>
    </row>
    <row r="1425" spans="8:14" x14ac:dyDescent="0.2">
      <c r="H1425" s="646"/>
      <c r="I1425" s="647"/>
      <c r="J1425" s="647"/>
      <c r="K1425" s="647"/>
      <c r="N1425" s="646"/>
    </row>
    <row r="1426" spans="8:14" x14ac:dyDescent="0.2">
      <c r="H1426" s="646"/>
      <c r="I1426" s="647"/>
      <c r="J1426" s="647"/>
      <c r="K1426" s="647"/>
      <c r="N1426" s="646"/>
    </row>
    <row r="1427" spans="8:14" x14ac:dyDescent="0.2">
      <c r="H1427" s="646"/>
      <c r="I1427" s="647"/>
      <c r="J1427" s="647"/>
      <c r="K1427" s="647"/>
      <c r="N1427" s="646"/>
    </row>
    <row r="1428" spans="8:14" x14ac:dyDescent="0.2">
      <c r="H1428" s="646"/>
      <c r="I1428" s="647"/>
      <c r="J1428" s="647"/>
      <c r="K1428" s="647"/>
      <c r="N1428" s="646"/>
    </row>
    <row r="1429" spans="8:14" x14ac:dyDescent="0.2">
      <c r="H1429" s="646"/>
      <c r="I1429" s="647"/>
      <c r="J1429" s="647"/>
      <c r="K1429" s="647"/>
      <c r="N1429" s="646"/>
    </row>
    <row r="1430" spans="8:14" x14ac:dyDescent="0.2">
      <c r="H1430" s="646"/>
      <c r="I1430" s="647"/>
      <c r="J1430" s="647"/>
      <c r="K1430" s="647"/>
      <c r="N1430" s="646"/>
    </row>
    <row r="1431" spans="8:14" x14ac:dyDescent="0.2">
      <c r="K1431" s="648">
        <f>SUM(K2:K1430)</f>
        <v>0</v>
      </c>
    </row>
  </sheetData>
  <sortState ref="A2:M1789">
    <sortCondition ref="C2:C1789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9"/>
  <dimension ref="A1:M456"/>
  <sheetViews>
    <sheetView workbookViewId="0">
      <selection activeCell="I2" sqref="I2"/>
    </sheetView>
  </sheetViews>
  <sheetFormatPr defaultColWidth="11.42578125" defaultRowHeight="12" customHeight="1" x14ac:dyDescent="0.2"/>
  <cols>
    <col min="1" max="1" width="7.5703125" customWidth="1"/>
    <col min="2" max="2" width="10.140625" customWidth="1"/>
    <col min="3" max="3" width="6.7109375" customWidth="1"/>
    <col min="7" max="7" width="11.42578125" style="100"/>
    <col min="9" max="9" width="13.28515625" style="341" customWidth="1"/>
    <col min="11" max="11" width="17.42578125" customWidth="1"/>
    <col min="12" max="12" width="16.140625" customWidth="1"/>
  </cols>
  <sheetData>
    <row r="1" spans="1:13" ht="12" customHeight="1" x14ac:dyDescent="0.2">
      <c r="A1" s="320" t="s">
        <v>388</v>
      </c>
      <c r="B1" s="320" t="s">
        <v>0</v>
      </c>
      <c r="C1" s="320" t="s">
        <v>389</v>
      </c>
      <c r="D1" s="320" t="s">
        <v>1</v>
      </c>
      <c r="E1" s="320" t="s">
        <v>31</v>
      </c>
      <c r="F1" s="320" t="s">
        <v>32</v>
      </c>
      <c r="G1" s="320" t="s">
        <v>40</v>
      </c>
      <c r="H1" s="320" t="s">
        <v>33</v>
      </c>
      <c r="I1" s="361" t="s">
        <v>2</v>
      </c>
      <c r="J1" s="320" t="s">
        <v>36</v>
      </c>
      <c r="K1" s="320" t="s">
        <v>3</v>
      </c>
      <c r="L1" s="320" t="s">
        <v>34</v>
      </c>
      <c r="M1" s="320" t="s">
        <v>35</v>
      </c>
    </row>
    <row r="2" spans="1:13" ht="12" customHeight="1" x14ac:dyDescent="0.2">
      <c r="A2" s="451"/>
      <c r="B2" s="451"/>
      <c r="C2" s="451"/>
      <c r="D2" s="451"/>
      <c r="E2" s="451"/>
      <c r="F2" s="451"/>
      <c r="G2" s="451"/>
      <c r="H2" s="452"/>
      <c r="I2" s="169"/>
      <c r="J2" s="451"/>
      <c r="K2" s="451"/>
      <c r="L2" s="452"/>
      <c r="M2" s="451"/>
    </row>
    <row r="3" spans="1:13" ht="12" customHeight="1" x14ac:dyDescent="0.2">
      <c r="A3" s="451"/>
      <c r="B3" s="451"/>
      <c r="C3" s="451"/>
      <c r="D3" s="451"/>
      <c r="E3" s="451"/>
      <c r="F3" s="451"/>
      <c r="G3" s="451"/>
      <c r="H3" s="452"/>
      <c r="I3" s="453"/>
      <c r="J3" s="451"/>
      <c r="K3" s="451"/>
      <c r="L3" s="452"/>
      <c r="M3" s="451"/>
    </row>
    <row r="4" spans="1:13" ht="12" customHeight="1" x14ac:dyDescent="0.2">
      <c r="A4" s="118"/>
      <c r="B4" s="118"/>
      <c r="C4" s="118"/>
      <c r="D4" s="118"/>
      <c r="E4" s="118"/>
      <c r="F4" s="119"/>
      <c r="G4" s="278"/>
      <c r="H4" s="118"/>
      <c r="I4" s="364"/>
      <c r="J4" s="119"/>
      <c r="K4" s="118"/>
    </row>
    <row r="5" spans="1:13" ht="12" customHeight="1" x14ac:dyDescent="0.2">
      <c r="A5" s="118"/>
      <c r="B5" s="118"/>
      <c r="C5" s="118"/>
      <c r="D5" s="118"/>
      <c r="E5" s="118"/>
      <c r="F5" s="119"/>
      <c r="G5" s="278"/>
      <c r="H5" s="118"/>
      <c r="I5" s="364"/>
      <c r="J5" s="119"/>
      <c r="K5" s="118"/>
    </row>
    <row r="6" spans="1:13" ht="12" customHeight="1" x14ac:dyDescent="0.2">
      <c r="A6" s="118"/>
      <c r="B6" s="118"/>
      <c r="C6" s="118"/>
      <c r="D6" s="118"/>
      <c r="E6" s="118"/>
      <c r="F6" s="119"/>
      <c r="G6" s="278"/>
      <c r="H6" s="118"/>
      <c r="I6" s="364"/>
      <c r="J6" s="119"/>
      <c r="K6" s="118"/>
    </row>
    <row r="7" spans="1:13" ht="12" customHeight="1" x14ac:dyDescent="0.2">
      <c r="A7" s="118"/>
      <c r="B7" s="118"/>
      <c r="C7" s="118"/>
      <c r="D7" s="118"/>
      <c r="E7" s="118"/>
      <c r="F7" s="119"/>
      <c r="G7" s="278"/>
      <c r="H7" s="118"/>
      <c r="I7" s="364"/>
      <c r="J7" s="119"/>
      <c r="K7" s="118"/>
    </row>
    <row r="8" spans="1:13" ht="12" customHeight="1" x14ac:dyDescent="0.2">
      <c r="A8" s="118"/>
      <c r="B8" s="118"/>
      <c r="C8" s="118"/>
      <c r="D8" s="118"/>
      <c r="E8" s="118"/>
      <c r="F8" s="119"/>
      <c r="G8" s="278"/>
      <c r="H8" s="118"/>
      <c r="I8" s="364"/>
      <c r="J8" s="119"/>
      <c r="K8" s="118"/>
    </row>
    <row r="9" spans="1:13" ht="12" customHeight="1" x14ac:dyDescent="0.2">
      <c r="A9" s="118"/>
      <c r="B9" s="118"/>
      <c r="C9" s="118"/>
      <c r="D9" s="118"/>
      <c r="E9" s="118"/>
      <c r="F9" s="119"/>
      <c r="G9" s="278"/>
      <c r="H9" s="118"/>
      <c r="I9" s="364"/>
      <c r="J9" s="119"/>
      <c r="K9" s="118"/>
    </row>
    <row r="10" spans="1:13" ht="12" customHeight="1" x14ac:dyDescent="0.2">
      <c r="A10" s="118"/>
      <c r="B10" s="118"/>
      <c r="C10" s="118"/>
      <c r="D10" s="118"/>
      <c r="E10" s="118"/>
      <c r="F10" s="119"/>
      <c r="G10" s="278"/>
      <c r="H10" s="118"/>
      <c r="I10" s="364"/>
      <c r="J10" s="119"/>
      <c r="K10" s="118"/>
    </row>
    <row r="11" spans="1:13" ht="12" customHeight="1" x14ac:dyDescent="0.2">
      <c r="A11" s="118"/>
      <c r="B11" s="118"/>
      <c r="C11" s="118"/>
      <c r="D11" s="118"/>
      <c r="E11" s="118"/>
      <c r="F11" s="119"/>
      <c r="G11" s="278"/>
      <c r="H11" s="118"/>
      <c r="I11" s="364"/>
      <c r="J11" s="119"/>
      <c r="K11" s="118"/>
    </row>
    <row r="12" spans="1:13" ht="12" customHeight="1" x14ac:dyDescent="0.2">
      <c r="A12" s="118"/>
      <c r="B12" s="118"/>
      <c r="C12" s="118"/>
      <c r="D12" s="118"/>
      <c r="E12" s="118"/>
      <c r="F12" s="119"/>
      <c r="G12" s="278"/>
      <c r="H12" s="118"/>
      <c r="I12" s="364"/>
      <c r="J12" s="119"/>
      <c r="K12" s="118"/>
    </row>
    <row r="13" spans="1:13" ht="12" customHeight="1" x14ac:dyDescent="0.2">
      <c r="A13" s="118"/>
      <c r="B13" s="118"/>
      <c r="C13" s="118"/>
      <c r="D13" s="118"/>
      <c r="E13" s="118"/>
      <c r="F13" s="119"/>
      <c r="G13" s="278"/>
      <c r="H13" s="118"/>
      <c r="I13" s="364"/>
      <c r="J13" s="119"/>
      <c r="K13" s="118"/>
    </row>
    <row r="14" spans="1:13" ht="12" customHeight="1" x14ac:dyDescent="0.2">
      <c r="A14" s="118"/>
      <c r="B14" s="118"/>
      <c r="C14" s="118"/>
      <c r="D14" s="118"/>
      <c r="E14" s="118"/>
      <c r="F14" s="119"/>
      <c r="G14" s="278"/>
      <c r="H14" s="118"/>
      <c r="I14" s="364"/>
      <c r="J14" s="119"/>
      <c r="K14" s="118"/>
    </row>
    <row r="15" spans="1:13" ht="12" customHeight="1" x14ac:dyDescent="0.2">
      <c r="A15" s="118"/>
      <c r="B15" s="118"/>
      <c r="C15" s="118"/>
      <c r="D15" s="118"/>
      <c r="E15" s="118"/>
      <c r="F15" s="119"/>
      <c r="G15" s="278"/>
      <c r="H15" s="118"/>
      <c r="I15" s="364"/>
      <c r="J15" s="119"/>
      <c r="K15" s="118"/>
    </row>
    <row r="16" spans="1:13" ht="12" customHeight="1" x14ac:dyDescent="0.2">
      <c r="A16" s="118"/>
      <c r="B16" s="118"/>
      <c r="C16" s="118"/>
      <c r="D16" s="118"/>
      <c r="E16" s="118"/>
      <c r="F16" s="119"/>
      <c r="G16" s="278"/>
      <c r="H16" s="118"/>
      <c r="I16" s="364"/>
      <c r="J16" s="119"/>
      <c r="K16" s="118"/>
    </row>
    <row r="17" spans="1:11" ht="12" customHeight="1" x14ac:dyDescent="0.2">
      <c r="A17" s="118"/>
      <c r="B17" s="118"/>
      <c r="C17" s="118"/>
      <c r="D17" s="118"/>
      <c r="E17" s="118"/>
      <c r="F17" s="119"/>
      <c r="G17" s="278"/>
      <c r="H17" s="118"/>
      <c r="I17" s="364"/>
      <c r="J17" s="119"/>
      <c r="K17" s="118"/>
    </row>
    <row r="18" spans="1:11" ht="12" customHeight="1" x14ac:dyDescent="0.2">
      <c r="A18" s="118"/>
      <c r="B18" s="118"/>
      <c r="C18" s="118"/>
      <c r="D18" s="118"/>
      <c r="E18" s="118"/>
      <c r="F18" s="119"/>
      <c r="G18" s="278"/>
      <c r="H18" s="118"/>
      <c r="I18" s="364"/>
      <c r="J18" s="119"/>
      <c r="K18" s="118"/>
    </row>
    <row r="19" spans="1:11" ht="12" customHeight="1" x14ac:dyDescent="0.2">
      <c r="A19" s="118"/>
      <c r="B19" s="118"/>
      <c r="C19" s="118"/>
      <c r="D19" s="118"/>
      <c r="E19" s="118"/>
      <c r="F19" s="119"/>
      <c r="G19" s="278"/>
      <c r="H19" s="118"/>
      <c r="I19" s="364"/>
      <c r="J19" s="119"/>
      <c r="K19" s="118"/>
    </row>
    <row r="20" spans="1:11" ht="12" customHeight="1" x14ac:dyDescent="0.2">
      <c r="A20" s="118"/>
      <c r="B20" s="118"/>
      <c r="C20" s="118"/>
      <c r="D20" s="118"/>
      <c r="E20" s="118"/>
      <c r="F20" s="119"/>
      <c r="G20" s="278"/>
      <c r="H20" s="118"/>
      <c r="I20" s="364"/>
      <c r="J20" s="119"/>
      <c r="K20" s="118"/>
    </row>
    <row r="21" spans="1:11" ht="12" customHeight="1" x14ac:dyDescent="0.2">
      <c r="A21" s="118"/>
      <c r="B21" s="118"/>
      <c r="C21" s="118"/>
      <c r="D21" s="118"/>
      <c r="E21" s="118"/>
      <c r="F21" s="119"/>
      <c r="G21" s="278"/>
      <c r="H21" s="118"/>
      <c r="I21" s="364"/>
      <c r="J21" s="119"/>
      <c r="K21" s="118"/>
    </row>
    <row r="22" spans="1:11" ht="12" customHeight="1" x14ac:dyDescent="0.2">
      <c r="A22" s="118"/>
      <c r="B22" s="118"/>
      <c r="C22" s="118"/>
      <c r="D22" s="118"/>
      <c r="E22" s="118"/>
      <c r="F22" s="119"/>
      <c r="G22" s="278"/>
      <c r="H22" s="118"/>
      <c r="I22" s="364"/>
      <c r="J22" s="119"/>
      <c r="K22" s="118"/>
    </row>
    <row r="23" spans="1:11" ht="12" customHeight="1" x14ac:dyDescent="0.2">
      <c r="A23" s="118"/>
      <c r="B23" s="118"/>
      <c r="C23" s="118"/>
      <c r="D23" s="118"/>
      <c r="E23" s="118"/>
      <c r="F23" s="119"/>
      <c r="G23" s="278"/>
      <c r="H23" s="118"/>
      <c r="I23" s="364"/>
      <c r="J23" s="119"/>
      <c r="K23" s="118"/>
    </row>
    <row r="24" spans="1:11" ht="12" customHeight="1" x14ac:dyDescent="0.2">
      <c r="A24" s="118"/>
      <c r="B24" s="118"/>
      <c r="C24" s="118"/>
      <c r="D24" s="118"/>
      <c r="E24" s="118"/>
      <c r="F24" s="119"/>
      <c r="G24" s="278"/>
      <c r="H24" s="118"/>
      <c r="I24" s="364"/>
      <c r="J24" s="119"/>
      <c r="K24" s="118"/>
    </row>
    <row r="25" spans="1:11" ht="12" customHeight="1" x14ac:dyDescent="0.2">
      <c r="A25" s="118"/>
      <c r="B25" s="118"/>
      <c r="C25" s="118"/>
      <c r="D25" s="118"/>
      <c r="E25" s="118"/>
      <c r="F25" s="119"/>
      <c r="G25" s="278"/>
      <c r="H25" s="118"/>
      <c r="I25" s="364"/>
      <c r="J25" s="119"/>
      <c r="K25" s="118"/>
    </row>
    <row r="26" spans="1:11" ht="12" customHeight="1" x14ac:dyDescent="0.2">
      <c r="A26" s="118"/>
      <c r="B26" s="118"/>
      <c r="C26" s="118"/>
      <c r="D26" s="118"/>
      <c r="E26" s="118"/>
      <c r="F26" s="119"/>
      <c r="G26" s="278"/>
      <c r="H26" s="118"/>
      <c r="I26" s="364"/>
      <c r="J26" s="119"/>
      <c r="K26" s="118"/>
    </row>
    <row r="27" spans="1:11" ht="12" customHeight="1" x14ac:dyDescent="0.2">
      <c r="A27" s="118"/>
      <c r="B27" s="118"/>
      <c r="C27" s="118"/>
      <c r="D27" s="118"/>
      <c r="E27" s="118"/>
      <c r="F27" s="119"/>
      <c r="G27" s="278"/>
      <c r="H27" s="118"/>
      <c r="I27" s="364"/>
      <c r="J27" s="119"/>
      <c r="K27" s="118"/>
    </row>
    <row r="28" spans="1:11" ht="12" customHeight="1" x14ac:dyDescent="0.2">
      <c r="A28" s="118"/>
      <c r="B28" s="118"/>
      <c r="C28" s="118"/>
      <c r="D28" s="118"/>
      <c r="E28" s="118"/>
      <c r="F28" s="119"/>
      <c r="G28" s="278"/>
      <c r="H28" s="118"/>
      <c r="I28" s="364"/>
      <c r="J28" s="119"/>
      <c r="K28" s="118"/>
    </row>
    <row r="29" spans="1:11" ht="12" customHeight="1" x14ac:dyDescent="0.2">
      <c r="A29" s="118"/>
      <c r="B29" s="118"/>
      <c r="C29" s="118"/>
      <c r="D29" s="118"/>
      <c r="E29" s="118"/>
      <c r="F29" s="119"/>
      <c r="G29" s="278"/>
      <c r="H29" s="118"/>
      <c r="I29" s="364"/>
      <c r="J29" s="119"/>
      <c r="K29" s="118"/>
    </row>
    <row r="30" spans="1:11" ht="12" customHeight="1" x14ac:dyDescent="0.2">
      <c r="A30" s="118"/>
      <c r="B30" s="118"/>
      <c r="C30" s="118"/>
      <c r="D30" s="118"/>
      <c r="E30" s="118"/>
      <c r="F30" s="119"/>
      <c r="G30" s="278"/>
      <c r="H30" s="118"/>
      <c r="I30" s="364"/>
      <c r="J30" s="119"/>
      <c r="K30" s="118"/>
    </row>
    <row r="31" spans="1:11" ht="12" customHeight="1" x14ac:dyDescent="0.2">
      <c r="A31" s="118"/>
      <c r="B31" s="118"/>
      <c r="C31" s="118"/>
      <c r="D31" s="118"/>
      <c r="E31" s="118"/>
      <c r="F31" s="119"/>
      <c r="G31" s="278"/>
      <c r="H31" s="118"/>
      <c r="I31" s="364"/>
      <c r="J31" s="119"/>
      <c r="K31" s="118"/>
    </row>
    <row r="32" spans="1:11" ht="12" customHeight="1" x14ac:dyDescent="0.2">
      <c r="A32" s="118"/>
      <c r="B32" s="118"/>
      <c r="C32" s="118"/>
      <c r="D32" s="118"/>
      <c r="E32" s="118"/>
      <c r="F32" s="119"/>
      <c r="G32" s="278"/>
      <c r="H32" s="118"/>
      <c r="I32" s="364"/>
      <c r="J32" s="119"/>
      <c r="K32" s="118"/>
    </row>
    <row r="33" spans="1:11" ht="12" customHeight="1" x14ac:dyDescent="0.2">
      <c r="A33" s="118"/>
      <c r="B33" s="118"/>
      <c r="C33" s="118"/>
      <c r="D33" s="118"/>
      <c r="E33" s="118"/>
      <c r="F33" s="119"/>
      <c r="G33" s="278"/>
      <c r="H33" s="118"/>
      <c r="I33" s="364"/>
      <c r="J33" s="119"/>
      <c r="K33" s="118"/>
    </row>
    <row r="34" spans="1:11" ht="12" customHeight="1" x14ac:dyDescent="0.2">
      <c r="A34" s="118"/>
      <c r="B34" s="118"/>
      <c r="C34" s="118"/>
      <c r="D34" s="118"/>
      <c r="E34" s="118"/>
      <c r="F34" s="119"/>
      <c r="G34" s="278"/>
      <c r="H34" s="118"/>
      <c r="I34" s="364"/>
      <c r="J34" s="119"/>
      <c r="K34" s="118"/>
    </row>
    <row r="35" spans="1:11" ht="12" customHeight="1" x14ac:dyDescent="0.2">
      <c r="A35" s="118"/>
      <c r="B35" s="118"/>
      <c r="C35" s="118"/>
      <c r="D35" s="118"/>
      <c r="E35" s="118"/>
      <c r="F35" s="119"/>
      <c r="G35" s="278"/>
      <c r="H35" s="118"/>
      <c r="I35" s="364"/>
      <c r="J35" s="119"/>
      <c r="K35" s="118"/>
    </row>
    <row r="36" spans="1:11" ht="12" customHeight="1" x14ac:dyDescent="0.2">
      <c r="A36" s="118"/>
      <c r="B36" s="118"/>
      <c r="C36" s="118"/>
      <c r="D36" s="118"/>
      <c r="E36" s="118"/>
      <c r="F36" s="119"/>
      <c r="G36" s="278"/>
      <c r="H36" s="118"/>
      <c r="I36" s="364"/>
      <c r="J36" s="119"/>
      <c r="K36" s="118"/>
    </row>
    <row r="37" spans="1:11" ht="12" customHeight="1" x14ac:dyDescent="0.2">
      <c r="A37" s="118"/>
      <c r="B37" s="118"/>
      <c r="C37" s="118"/>
      <c r="D37" s="118"/>
      <c r="E37" s="118"/>
      <c r="F37" s="119"/>
      <c r="G37" s="278"/>
      <c r="H37" s="118"/>
      <c r="I37" s="364"/>
      <c r="J37" s="119"/>
      <c r="K37" s="118"/>
    </row>
    <row r="38" spans="1:11" ht="12" customHeight="1" x14ac:dyDescent="0.2">
      <c r="A38" s="118"/>
      <c r="B38" s="118"/>
      <c r="C38" s="118"/>
      <c r="D38" s="118"/>
      <c r="E38" s="118"/>
      <c r="F38" s="119"/>
      <c r="G38" s="278"/>
      <c r="H38" s="118"/>
      <c r="I38" s="364"/>
      <c r="J38" s="119"/>
      <c r="K38" s="118"/>
    </row>
    <row r="39" spans="1:11" ht="12" customHeight="1" x14ac:dyDescent="0.2">
      <c r="A39" s="118"/>
      <c r="B39" s="118"/>
      <c r="C39" s="118"/>
      <c r="D39" s="118"/>
      <c r="E39" s="118"/>
      <c r="F39" s="119"/>
      <c r="G39" s="278"/>
      <c r="H39" s="118"/>
      <c r="I39" s="364"/>
      <c r="J39" s="119"/>
      <c r="K39" s="118"/>
    </row>
    <row r="40" spans="1:11" ht="12" customHeight="1" x14ac:dyDescent="0.2">
      <c r="A40" s="118"/>
      <c r="B40" s="118"/>
      <c r="C40" s="118"/>
      <c r="D40" s="118"/>
      <c r="E40" s="118"/>
      <c r="F40" s="119"/>
      <c r="G40" s="278"/>
      <c r="H40" s="118"/>
      <c r="I40" s="364"/>
      <c r="J40" s="119"/>
      <c r="K40" s="118"/>
    </row>
    <row r="41" spans="1:11" ht="12" customHeight="1" x14ac:dyDescent="0.2">
      <c r="A41" s="118"/>
      <c r="B41" s="118"/>
      <c r="C41" s="118"/>
      <c r="D41" s="118"/>
      <c r="E41" s="118"/>
      <c r="F41" s="119"/>
      <c r="G41" s="278"/>
      <c r="H41" s="118"/>
      <c r="I41" s="364"/>
      <c r="J41" s="119"/>
      <c r="K41" s="118"/>
    </row>
    <row r="42" spans="1:11" ht="12" customHeight="1" x14ac:dyDescent="0.2">
      <c r="A42" s="118"/>
      <c r="B42" s="118"/>
      <c r="C42" s="118"/>
      <c r="D42" s="118"/>
      <c r="E42" s="118"/>
      <c r="F42" s="119"/>
      <c r="G42" s="278"/>
      <c r="H42" s="118"/>
      <c r="I42" s="364"/>
      <c r="J42" s="119"/>
      <c r="K42" s="118"/>
    </row>
    <row r="43" spans="1:11" ht="12" customHeight="1" x14ac:dyDescent="0.2">
      <c r="A43" s="118"/>
      <c r="B43" s="118"/>
      <c r="C43" s="118"/>
      <c r="D43" s="118"/>
      <c r="E43" s="118"/>
      <c r="F43" s="119"/>
      <c r="G43" s="278"/>
      <c r="H43" s="118"/>
      <c r="I43" s="364"/>
      <c r="J43" s="119"/>
      <c r="K43" s="118"/>
    </row>
    <row r="44" spans="1:11" ht="12" customHeight="1" x14ac:dyDescent="0.2">
      <c r="A44" s="118"/>
      <c r="B44" s="118"/>
      <c r="C44" s="118"/>
      <c r="D44" s="118"/>
      <c r="E44" s="118"/>
      <c r="F44" s="119"/>
      <c r="G44" s="278"/>
      <c r="H44" s="118"/>
      <c r="I44" s="364"/>
      <c r="J44" s="119"/>
      <c r="K44" s="118"/>
    </row>
    <row r="45" spans="1:11" ht="12" customHeight="1" x14ac:dyDescent="0.2">
      <c r="A45" s="118"/>
      <c r="B45" s="118"/>
      <c r="C45" s="118"/>
      <c r="D45" s="118"/>
      <c r="E45" s="118"/>
      <c r="F45" s="119"/>
      <c r="G45" s="278"/>
      <c r="H45" s="118"/>
      <c r="I45" s="364"/>
      <c r="J45" s="119"/>
      <c r="K45" s="118"/>
    </row>
    <row r="46" spans="1:11" ht="12" customHeight="1" x14ac:dyDescent="0.2">
      <c r="A46" s="118"/>
      <c r="B46" s="118"/>
      <c r="C46" s="118"/>
      <c r="D46" s="118"/>
      <c r="E46" s="118"/>
      <c r="F46" s="119"/>
      <c r="G46" s="278"/>
      <c r="H46" s="118"/>
      <c r="I46" s="364"/>
      <c r="J46" s="119"/>
      <c r="K46" s="118"/>
    </row>
    <row r="47" spans="1:11" ht="12" customHeight="1" x14ac:dyDescent="0.2">
      <c r="A47" s="118"/>
      <c r="B47" s="118"/>
      <c r="C47" s="118"/>
      <c r="D47" s="118"/>
      <c r="E47" s="118"/>
      <c r="F47" s="119"/>
      <c r="G47" s="278"/>
      <c r="H47" s="118"/>
      <c r="I47" s="364"/>
      <c r="J47" s="119"/>
      <c r="K47" s="118"/>
    </row>
    <row r="48" spans="1:11" ht="12" customHeight="1" x14ac:dyDescent="0.2">
      <c r="A48" s="118"/>
      <c r="B48" s="118"/>
      <c r="C48" s="118"/>
      <c r="D48" s="118"/>
      <c r="E48" s="118"/>
      <c r="F48" s="119"/>
      <c r="G48" s="278"/>
      <c r="H48" s="118"/>
      <c r="I48" s="364"/>
      <c r="J48" s="119"/>
      <c r="K48" s="118"/>
    </row>
    <row r="49" spans="1:11" ht="12" customHeight="1" x14ac:dyDescent="0.2">
      <c r="A49" s="118"/>
      <c r="B49" s="118"/>
      <c r="C49" s="118"/>
      <c r="D49" s="118"/>
      <c r="E49" s="118"/>
      <c r="F49" s="119"/>
      <c r="G49" s="278"/>
      <c r="H49" s="118"/>
      <c r="I49" s="364"/>
      <c r="J49" s="119"/>
      <c r="K49" s="118"/>
    </row>
    <row r="50" spans="1:11" ht="12" customHeight="1" x14ac:dyDescent="0.2">
      <c r="A50" s="118"/>
      <c r="B50" s="118"/>
      <c r="C50" s="118"/>
      <c r="D50" s="118"/>
      <c r="E50" s="118"/>
      <c r="F50" s="119"/>
      <c r="G50" s="278"/>
      <c r="H50" s="118"/>
      <c r="I50" s="364"/>
      <c r="J50" s="119"/>
      <c r="K50" s="118"/>
    </row>
    <row r="51" spans="1:11" ht="12" customHeight="1" x14ac:dyDescent="0.2">
      <c r="A51" s="118"/>
      <c r="B51" s="118"/>
      <c r="C51" s="118"/>
      <c r="D51" s="118"/>
      <c r="E51" s="118"/>
      <c r="F51" s="119"/>
      <c r="G51" s="278"/>
      <c r="H51" s="118"/>
      <c r="I51" s="364"/>
      <c r="J51" s="119"/>
      <c r="K51" s="118"/>
    </row>
    <row r="52" spans="1:11" ht="12" customHeight="1" x14ac:dyDescent="0.2">
      <c r="A52" s="118"/>
      <c r="B52" s="118"/>
      <c r="C52" s="118"/>
      <c r="D52" s="118"/>
      <c r="E52" s="118"/>
      <c r="F52" s="119"/>
      <c r="G52" s="278"/>
      <c r="H52" s="118"/>
      <c r="I52" s="364"/>
      <c r="J52" s="119"/>
      <c r="K52" s="118"/>
    </row>
    <row r="53" spans="1:11" ht="12" customHeight="1" x14ac:dyDescent="0.2">
      <c r="A53" s="118"/>
      <c r="B53" s="118"/>
      <c r="C53" s="118"/>
      <c r="D53" s="118"/>
      <c r="E53" s="118"/>
      <c r="F53" s="119"/>
      <c r="G53" s="278"/>
      <c r="H53" s="118"/>
      <c r="I53" s="364"/>
      <c r="J53" s="119"/>
      <c r="K53" s="118"/>
    </row>
    <row r="54" spans="1:11" ht="12" customHeight="1" x14ac:dyDescent="0.2">
      <c r="A54" s="118"/>
      <c r="B54" s="118"/>
      <c r="C54" s="118"/>
      <c r="D54" s="118"/>
      <c r="E54" s="118"/>
      <c r="F54" s="119"/>
      <c r="G54" s="278"/>
      <c r="H54" s="118"/>
      <c r="I54" s="364"/>
      <c r="J54" s="119"/>
      <c r="K54" s="118"/>
    </row>
    <row r="55" spans="1:11" ht="12" customHeight="1" x14ac:dyDescent="0.2">
      <c r="A55" s="118"/>
      <c r="B55" s="118"/>
      <c r="C55" s="118"/>
      <c r="D55" s="118"/>
      <c r="E55" s="118"/>
      <c r="F55" s="119"/>
      <c r="G55" s="278"/>
      <c r="H55" s="118"/>
      <c r="I55" s="364"/>
      <c r="J55" s="119"/>
      <c r="K55" s="118"/>
    </row>
    <row r="56" spans="1:11" ht="12" customHeight="1" x14ac:dyDescent="0.2">
      <c r="A56" s="118"/>
      <c r="B56" s="118"/>
      <c r="C56" s="118"/>
      <c r="D56" s="118"/>
      <c r="E56" s="118"/>
      <c r="F56" s="119"/>
      <c r="G56" s="278"/>
      <c r="H56" s="118"/>
      <c r="I56" s="364"/>
      <c r="J56" s="119"/>
      <c r="K56" s="118"/>
    </row>
    <row r="57" spans="1:11" ht="12" customHeight="1" x14ac:dyDescent="0.2">
      <c r="A57" s="118"/>
      <c r="B57" s="118"/>
      <c r="C57" s="118"/>
      <c r="D57" s="118"/>
      <c r="E57" s="118"/>
      <c r="F57" s="119"/>
      <c r="G57" s="278"/>
      <c r="H57" s="118"/>
      <c r="I57" s="364"/>
      <c r="J57" s="119"/>
      <c r="K57" s="118"/>
    </row>
    <row r="58" spans="1:11" ht="12" customHeight="1" x14ac:dyDescent="0.2">
      <c r="A58" s="118"/>
      <c r="B58" s="118"/>
      <c r="C58" s="118"/>
      <c r="D58" s="118"/>
      <c r="E58" s="118"/>
      <c r="F58" s="119"/>
      <c r="G58" s="278"/>
      <c r="H58" s="118"/>
      <c r="I58" s="364"/>
      <c r="J58" s="119"/>
      <c r="K58" s="118"/>
    </row>
    <row r="59" spans="1:11" ht="12" customHeight="1" x14ac:dyDescent="0.2">
      <c r="A59" s="118"/>
      <c r="B59" s="118"/>
      <c r="C59" s="118"/>
      <c r="D59" s="118"/>
      <c r="E59" s="118"/>
      <c r="F59" s="119"/>
      <c r="G59" s="278"/>
      <c r="H59" s="118"/>
      <c r="I59" s="364"/>
      <c r="J59" s="119"/>
      <c r="K59" s="118"/>
    </row>
    <row r="60" spans="1:11" ht="12" customHeight="1" x14ac:dyDescent="0.2">
      <c r="A60" s="118"/>
      <c r="B60" s="118"/>
      <c r="C60" s="118"/>
      <c r="D60" s="118"/>
      <c r="E60" s="118"/>
      <c r="F60" s="119"/>
      <c r="G60" s="278"/>
      <c r="H60" s="118"/>
      <c r="I60" s="364"/>
      <c r="J60" s="119"/>
      <c r="K60" s="118"/>
    </row>
    <row r="61" spans="1:11" ht="12" customHeight="1" x14ac:dyDescent="0.2">
      <c r="A61" s="118"/>
      <c r="B61" s="118"/>
      <c r="C61" s="118"/>
      <c r="D61" s="118"/>
      <c r="E61" s="118"/>
      <c r="F61" s="119"/>
      <c r="G61" s="278"/>
      <c r="H61" s="118"/>
      <c r="I61" s="364"/>
      <c r="J61" s="119"/>
      <c r="K61" s="118"/>
    </row>
    <row r="62" spans="1:11" ht="12" customHeight="1" x14ac:dyDescent="0.2">
      <c r="A62" s="118"/>
      <c r="B62" s="118"/>
      <c r="C62" s="118"/>
      <c r="D62" s="118"/>
      <c r="E62" s="118"/>
      <c r="F62" s="119"/>
      <c r="G62" s="278"/>
      <c r="H62" s="118"/>
      <c r="I62" s="364"/>
      <c r="J62" s="119"/>
      <c r="K62" s="118"/>
    </row>
    <row r="63" spans="1:11" ht="12" customHeight="1" x14ac:dyDescent="0.2">
      <c r="A63" s="118"/>
      <c r="B63" s="118"/>
      <c r="C63" s="118"/>
      <c r="D63" s="118"/>
      <c r="E63" s="118"/>
      <c r="F63" s="119"/>
      <c r="G63" s="278"/>
      <c r="H63" s="118"/>
      <c r="I63" s="364"/>
      <c r="J63" s="119"/>
      <c r="K63" s="118"/>
    </row>
    <row r="64" spans="1:11" ht="12" customHeight="1" x14ac:dyDescent="0.2">
      <c r="A64" s="118"/>
      <c r="B64" s="118"/>
      <c r="C64" s="118"/>
      <c r="D64" s="118"/>
      <c r="E64" s="118"/>
      <c r="F64" s="119"/>
      <c r="G64" s="278"/>
      <c r="H64" s="118"/>
      <c r="I64" s="364"/>
      <c r="J64" s="119"/>
      <c r="K64" s="118"/>
    </row>
    <row r="65" spans="1:11" ht="12" customHeight="1" x14ac:dyDescent="0.2">
      <c r="A65" s="118"/>
      <c r="B65" s="118"/>
      <c r="C65" s="118"/>
      <c r="D65" s="118"/>
      <c r="E65" s="118"/>
      <c r="F65" s="119"/>
      <c r="G65" s="278"/>
      <c r="H65" s="118"/>
      <c r="I65" s="364"/>
      <c r="J65" s="119"/>
      <c r="K65" s="118"/>
    </row>
    <row r="66" spans="1:11" ht="12" customHeight="1" x14ac:dyDescent="0.2">
      <c r="A66" s="118"/>
      <c r="B66" s="118"/>
      <c r="C66" s="118"/>
      <c r="D66" s="118"/>
      <c r="E66" s="118"/>
      <c r="F66" s="119"/>
      <c r="G66" s="278"/>
      <c r="H66" s="118"/>
      <c r="I66" s="364"/>
      <c r="J66" s="119"/>
      <c r="K66" s="118"/>
    </row>
    <row r="67" spans="1:11" ht="12" customHeight="1" x14ac:dyDescent="0.2">
      <c r="A67" s="118"/>
      <c r="B67" s="118"/>
      <c r="C67" s="118"/>
      <c r="D67" s="118"/>
      <c r="E67" s="118"/>
      <c r="F67" s="119"/>
      <c r="G67" s="278"/>
      <c r="H67" s="118"/>
      <c r="I67" s="364"/>
      <c r="J67" s="119"/>
      <c r="K67" s="118"/>
    </row>
    <row r="68" spans="1:11" ht="12" customHeight="1" x14ac:dyDescent="0.2">
      <c r="A68" s="118"/>
      <c r="B68" s="118"/>
      <c r="C68" s="118"/>
      <c r="D68" s="118"/>
      <c r="E68" s="118"/>
      <c r="F68" s="119"/>
      <c r="G68" s="278"/>
      <c r="H68" s="118"/>
      <c r="I68" s="364"/>
      <c r="J68" s="119"/>
      <c r="K68" s="118"/>
    </row>
    <row r="69" spans="1:11" ht="12" customHeight="1" x14ac:dyDescent="0.2">
      <c r="A69" s="118"/>
      <c r="B69" s="118"/>
      <c r="C69" s="118"/>
      <c r="D69" s="118"/>
      <c r="E69" s="118"/>
      <c r="F69" s="119"/>
      <c r="G69" s="278"/>
      <c r="H69" s="118"/>
      <c r="I69" s="364"/>
      <c r="J69" s="119"/>
      <c r="K69" s="118"/>
    </row>
    <row r="70" spans="1:11" ht="12" customHeight="1" x14ac:dyDescent="0.2">
      <c r="A70" s="118"/>
      <c r="B70" s="118"/>
      <c r="C70" s="118"/>
      <c r="D70" s="118"/>
      <c r="E70" s="118"/>
      <c r="F70" s="119"/>
      <c r="G70" s="278"/>
      <c r="H70" s="118"/>
      <c r="I70" s="364"/>
      <c r="J70" s="119"/>
      <c r="K70" s="118"/>
    </row>
    <row r="71" spans="1:11" ht="12" customHeight="1" x14ac:dyDescent="0.2">
      <c r="A71" s="118"/>
      <c r="B71" s="118"/>
      <c r="C71" s="118"/>
      <c r="D71" s="118"/>
      <c r="E71" s="118"/>
      <c r="F71" s="119"/>
      <c r="G71" s="278"/>
      <c r="H71" s="118"/>
      <c r="I71" s="364"/>
      <c r="J71" s="119"/>
      <c r="K71" s="118"/>
    </row>
    <row r="72" spans="1:11" ht="12" customHeight="1" x14ac:dyDescent="0.2">
      <c r="A72" s="118"/>
      <c r="B72" s="118"/>
      <c r="C72" s="118"/>
      <c r="D72" s="118"/>
      <c r="E72" s="118"/>
      <c r="F72" s="119"/>
      <c r="G72" s="278"/>
      <c r="H72" s="118"/>
      <c r="I72" s="364"/>
      <c r="J72" s="119"/>
      <c r="K72" s="118"/>
    </row>
    <row r="73" spans="1:11" ht="12" customHeight="1" x14ac:dyDescent="0.2">
      <c r="A73" s="118"/>
      <c r="B73" s="118"/>
      <c r="C73" s="118"/>
      <c r="D73" s="118"/>
      <c r="E73" s="118"/>
      <c r="F73" s="119"/>
      <c r="G73" s="278"/>
      <c r="H73" s="118"/>
      <c r="I73" s="364"/>
      <c r="J73" s="119"/>
      <c r="K73" s="118"/>
    </row>
    <row r="74" spans="1:11" ht="12" customHeight="1" x14ac:dyDescent="0.2">
      <c r="A74" s="118"/>
      <c r="B74" s="118"/>
      <c r="C74" s="118"/>
      <c r="D74" s="118"/>
      <c r="E74" s="118"/>
      <c r="F74" s="119"/>
      <c r="G74" s="278"/>
      <c r="H74" s="118"/>
      <c r="I74" s="364"/>
      <c r="J74" s="119"/>
      <c r="K74" s="118"/>
    </row>
    <row r="75" spans="1:11" ht="12" customHeight="1" x14ac:dyDescent="0.2">
      <c r="A75" s="118"/>
      <c r="B75" s="118"/>
      <c r="C75" s="118"/>
      <c r="D75" s="118"/>
      <c r="E75" s="118"/>
      <c r="F75" s="119"/>
      <c r="G75" s="278"/>
      <c r="H75" s="118"/>
      <c r="I75" s="364"/>
      <c r="J75" s="119"/>
      <c r="K75" s="118"/>
    </row>
    <row r="76" spans="1:11" ht="12" customHeight="1" x14ac:dyDescent="0.2">
      <c r="A76" s="118"/>
      <c r="B76" s="118"/>
      <c r="C76" s="118"/>
      <c r="D76" s="118"/>
      <c r="E76" s="118"/>
      <c r="F76" s="119"/>
      <c r="G76" s="278"/>
      <c r="H76" s="118"/>
      <c r="I76" s="364"/>
      <c r="J76" s="119"/>
      <c r="K76" s="118"/>
    </row>
    <row r="77" spans="1:11" ht="12" customHeight="1" x14ac:dyDescent="0.2">
      <c r="A77" s="118"/>
      <c r="B77" s="118"/>
      <c r="C77" s="118"/>
      <c r="D77" s="118"/>
      <c r="E77" s="118"/>
      <c r="F77" s="119"/>
      <c r="G77" s="278"/>
      <c r="H77" s="118"/>
      <c r="I77" s="364"/>
      <c r="J77" s="119"/>
      <c r="K77" s="118"/>
    </row>
    <row r="78" spans="1:11" ht="12" customHeight="1" x14ac:dyDescent="0.2">
      <c r="A78" s="118"/>
      <c r="B78" s="118"/>
      <c r="C78" s="118"/>
      <c r="D78" s="118"/>
      <c r="E78" s="118"/>
      <c r="F78" s="119"/>
      <c r="G78" s="278"/>
      <c r="H78" s="118"/>
      <c r="I78" s="364"/>
      <c r="J78" s="119"/>
      <c r="K78" s="118"/>
    </row>
    <row r="79" spans="1:11" ht="12" customHeight="1" x14ac:dyDescent="0.2">
      <c r="A79" s="118"/>
      <c r="B79" s="118"/>
      <c r="C79" s="118"/>
      <c r="D79" s="118"/>
      <c r="E79" s="118"/>
      <c r="F79" s="119"/>
      <c r="G79" s="278"/>
      <c r="H79" s="118"/>
      <c r="I79" s="364"/>
      <c r="J79" s="119"/>
      <c r="K79" s="118"/>
    </row>
    <row r="80" spans="1:11" ht="12" customHeight="1" x14ac:dyDescent="0.2">
      <c r="A80" s="118"/>
      <c r="B80" s="118"/>
      <c r="C80" s="118"/>
      <c r="D80" s="118"/>
      <c r="E80" s="118"/>
      <c r="F80" s="119"/>
      <c r="G80" s="278"/>
      <c r="H80" s="118"/>
      <c r="I80" s="364"/>
      <c r="J80" s="119"/>
      <c r="K80" s="118"/>
    </row>
    <row r="81" spans="1:11" ht="12" customHeight="1" x14ac:dyDescent="0.2">
      <c r="A81" s="118"/>
      <c r="B81" s="118"/>
      <c r="C81" s="118"/>
      <c r="D81" s="118"/>
      <c r="E81" s="118"/>
      <c r="F81" s="119"/>
      <c r="G81" s="278"/>
      <c r="H81" s="118"/>
      <c r="I81" s="364"/>
      <c r="J81" s="119"/>
      <c r="K81" s="118"/>
    </row>
    <row r="82" spans="1:11" ht="12" customHeight="1" x14ac:dyDescent="0.2">
      <c r="A82" s="118"/>
      <c r="B82" s="118"/>
      <c r="C82" s="118"/>
      <c r="D82" s="118"/>
      <c r="E82" s="118"/>
      <c r="F82" s="119"/>
      <c r="G82" s="278"/>
      <c r="H82" s="118"/>
      <c r="I82" s="364"/>
      <c r="J82" s="119"/>
      <c r="K82" s="118"/>
    </row>
    <row r="83" spans="1:11" ht="12" customHeight="1" x14ac:dyDescent="0.2">
      <c r="A83" s="118"/>
      <c r="B83" s="118"/>
      <c r="C83" s="118"/>
      <c r="D83" s="118"/>
      <c r="E83" s="118"/>
      <c r="F83" s="119"/>
      <c r="G83" s="278"/>
      <c r="H83" s="118"/>
      <c r="I83" s="364"/>
      <c r="J83" s="119"/>
      <c r="K83" s="118"/>
    </row>
    <row r="84" spans="1:11" ht="12" customHeight="1" x14ac:dyDescent="0.2">
      <c r="A84" s="118"/>
      <c r="B84" s="118"/>
      <c r="C84" s="118"/>
      <c r="D84" s="118"/>
      <c r="E84" s="118"/>
      <c r="F84" s="119"/>
      <c r="G84" s="278"/>
      <c r="H84" s="118"/>
      <c r="I84" s="364"/>
      <c r="J84" s="119"/>
      <c r="K84" s="118"/>
    </row>
    <row r="85" spans="1:11" ht="12" customHeight="1" x14ac:dyDescent="0.2">
      <c r="A85" s="118"/>
      <c r="B85" s="118"/>
      <c r="C85" s="118"/>
      <c r="D85" s="118"/>
      <c r="E85" s="118"/>
      <c r="F85" s="119"/>
      <c r="G85" s="278"/>
      <c r="H85" s="118"/>
      <c r="I85" s="364"/>
      <c r="J85" s="119"/>
      <c r="K85" s="118"/>
    </row>
    <row r="86" spans="1:11" ht="12" customHeight="1" x14ac:dyDescent="0.2">
      <c r="A86" s="118"/>
      <c r="B86" s="118"/>
      <c r="C86" s="118"/>
      <c r="D86" s="118"/>
      <c r="E86" s="118"/>
      <c r="F86" s="119"/>
      <c r="G86" s="278"/>
      <c r="H86" s="118"/>
      <c r="I86" s="364"/>
      <c r="J86" s="119"/>
      <c r="K86" s="118"/>
    </row>
    <row r="87" spans="1:11" ht="12" customHeight="1" x14ac:dyDescent="0.2">
      <c r="A87" s="118"/>
      <c r="B87" s="118"/>
      <c r="C87" s="118"/>
      <c r="D87" s="118"/>
      <c r="E87" s="118"/>
      <c r="F87" s="119"/>
      <c r="G87" s="278"/>
      <c r="H87" s="118"/>
      <c r="I87" s="364"/>
      <c r="J87" s="119"/>
      <c r="K87" s="118"/>
    </row>
    <row r="88" spans="1:11" ht="12" customHeight="1" x14ac:dyDescent="0.2">
      <c r="A88" s="118"/>
      <c r="B88" s="118"/>
      <c r="C88" s="118"/>
      <c r="D88" s="118"/>
      <c r="E88" s="118"/>
      <c r="F88" s="119"/>
      <c r="G88" s="278"/>
      <c r="H88" s="118"/>
      <c r="I88" s="364"/>
      <c r="J88" s="119"/>
      <c r="K88" s="118"/>
    </row>
    <row r="89" spans="1:11" ht="12" customHeight="1" x14ac:dyDescent="0.2">
      <c r="A89" s="118"/>
      <c r="B89" s="118"/>
      <c r="C89" s="118"/>
      <c r="D89" s="118"/>
      <c r="E89" s="118"/>
      <c r="F89" s="119"/>
      <c r="G89" s="278"/>
      <c r="H89" s="118"/>
      <c r="I89" s="364"/>
      <c r="J89" s="119"/>
      <c r="K89" s="118"/>
    </row>
    <row r="90" spans="1:11" ht="12" customHeight="1" x14ac:dyDescent="0.2">
      <c r="A90" s="118"/>
      <c r="B90" s="118"/>
      <c r="C90" s="118"/>
      <c r="D90" s="118"/>
      <c r="E90" s="118"/>
      <c r="F90" s="119"/>
      <c r="G90" s="278"/>
      <c r="H90" s="118"/>
      <c r="I90" s="364"/>
      <c r="J90" s="119"/>
      <c r="K90" s="118"/>
    </row>
    <row r="91" spans="1:11" ht="12" customHeight="1" x14ac:dyDescent="0.2">
      <c r="A91" s="118"/>
      <c r="B91" s="118"/>
      <c r="C91" s="118"/>
      <c r="D91" s="118"/>
      <c r="E91" s="118"/>
      <c r="F91" s="119"/>
      <c r="G91" s="278"/>
      <c r="H91" s="118"/>
      <c r="I91" s="364"/>
      <c r="J91" s="119"/>
      <c r="K91" s="118"/>
    </row>
    <row r="92" spans="1:11" ht="12" customHeight="1" x14ac:dyDescent="0.2">
      <c r="A92" s="118"/>
      <c r="B92" s="118"/>
      <c r="C92" s="118"/>
      <c r="D92" s="118"/>
      <c r="E92" s="118"/>
      <c r="F92" s="119"/>
      <c r="G92" s="278"/>
      <c r="H92" s="118"/>
      <c r="I92" s="364"/>
      <c r="J92" s="119"/>
      <c r="K92" s="118"/>
    </row>
    <row r="93" spans="1:11" ht="12" customHeight="1" x14ac:dyDescent="0.2">
      <c r="A93" s="118"/>
      <c r="B93" s="118"/>
      <c r="C93" s="118"/>
      <c r="D93" s="118"/>
      <c r="E93" s="118"/>
      <c r="F93" s="119"/>
      <c r="G93" s="278"/>
      <c r="H93" s="118"/>
      <c r="I93" s="364"/>
      <c r="J93" s="119"/>
      <c r="K93" s="118"/>
    </row>
    <row r="94" spans="1:11" ht="12" customHeight="1" x14ac:dyDescent="0.2">
      <c r="A94" s="118"/>
      <c r="B94" s="118"/>
      <c r="C94" s="118"/>
      <c r="D94" s="118"/>
      <c r="E94" s="118"/>
      <c r="F94" s="119"/>
      <c r="G94" s="278"/>
      <c r="H94" s="118"/>
      <c r="I94" s="364"/>
      <c r="J94" s="119"/>
      <c r="K94" s="118"/>
    </row>
    <row r="95" spans="1:11" ht="12" customHeight="1" x14ac:dyDescent="0.2">
      <c r="A95" s="118"/>
      <c r="B95" s="118"/>
      <c r="C95" s="118"/>
      <c r="D95" s="118"/>
      <c r="E95" s="118"/>
      <c r="F95" s="119"/>
      <c r="G95" s="278"/>
      <c r="H95" s="118"/>
      <c r="I95" s="364"/>
      <c r="J95" s="119"/>
      <c r="K95" s="118"/>
    </row>
    <row r="96" spans="1:11" ht="12" customHeight="1" x14ac:dyDescent="0.2">
      <c r="A96" s="118"/>
      <c r="B96" s="118"/>
      <c r="C96" s="118"/>
      <c r="D96" s="118"/>
      <c r="E96" s="118"/>
      <c r="F96" s="119"/>
      <c r="G96" s="278"/>
      <c r="H96" s="118"/>
      <c r="I96" s="364"/>
      <c r="J96" s="119"/>
      <c r="K96" s="118"/>
    </row>
    <row r="97" spans="1:11" ht="12" customHeight="1" x14ac:dyDescent="0.2">
      <c r="A97" s="118"/>
      <c r="B97" s="118"/>
      <c r="C97" s="118"/>
      <c r="D97" s="118"/>
      <c r="E97" s="118"/>
      <c r="F97" s="119"/>
      <c r="G97" s="278"/>
      <c r="H97" s="118"/>
      <c r="I97" s="364"/>
      <c r="J97" s="119"/>
      <c r="K97" s="118"/>
    </row>
    <row r="98" spans="1:11" ht="12" customHeight="1" x14ac:dyDescent="0.2">
      <c r="A98" s="118"/>
      <c r="B98" s="118"/>
      <c r="C98" s="118"/>
      <c r="D98" s="118"/>
      <c r="E98" s="118"/>
      <c r="F98" s="119"/>
      <c r="G98" s="278"/>
      <c r="H98" s="118"/>
      <c r="I98" s="364"/>
      <c r="J98" s="119"/>
      <c r="K98" s="118"/>
    </row>
    <row r="99" spans="1:11" ht="12" customHeight="1" x14ac:dyDescent="0.2">
      <c r="A99" s="118"/>
      <c r="B99" s="118"/>
      <c r="C99" s="118"/>
      <c r="D99" s="118"/>
      <c r="E99" s="118"/>
      <c r="F99" s="119"/>
      <c r="G99" s="278"/>
      <c r="H99" s="118"/>
      <c r="I99" s="364"/>
      <c r="J99" s="119"/>
      <c r="K99" s="118"/>
    </row>
    <row r="100" spans="1:11" ht="12" customHeight="1" x14ac:dyDescent="0.2">
      <c r="A100" s="118"/>
      <c r="B100" s="118"/>
      <c r="C100" s="118"/>
      <c r="D100" s="118"/>
      <c r="E100" s="118"/>
      <c r="F100" s="119"/>
      <c r="G100" s="278"/>
      <c r="H100" s="118"/>
      <c r="I100" s="364"/>
      <c r="J100" s="119"/>
      <c r="K100" s="118"/>
    </row>
    <row r="101" spans="1:11" ht="12" customHeight="1" x14ac:dyDescent="0.2">
      <c r="A101" s="118"/>
      <c r="B101" s="118"/>
      <c r="C101" s="118"/>
      <c r="D101" s="118"/>
      <c r="E101" s="118"/>
      <c r="F101" s="119"/>
      <c r="G101" s="278"/>
      <c r="H101" s="118"/>
      <c r="I101" s="364"/>
      <c r="J101" s="119"/>
      <c r="K101" s="118"/>
    </row>
    <row r="102" spans="1:11" ht="12" customHeight="1" x14ac:dyDescent="0.2">
      <c r="A102" s="118"/>
      <c r="B102" s="118"/>
      <c r="C102" s="118"/>
      <c r="D102" s="118"/>
      <c r="E102" s="118"/>
      <c r="F102" s="119"/>
      <c r="G102" s="278"/>
      <c r="H102" s="118"/>
      <c r="I102" s="364"/>
      <c r="J102" s="119"/>
      <c r="K102" s="118"/>
    </row>
    <row r="103" spans="1:11" ht="12" customHeight="1" x14ac:dyDescent="0.2">
      <c r="A103" s="118"/>
      <c r="B103" s="118"/>
      <c r="C103" s="118"/>
      <c r="D103" s="118"/>
      <c r="E103" s="118"/>
      <c r="F103" s="119"/>
      <c r="G103" s="278"/>
      <c r="H103" s="118"/>
      <c r="I103" s="364"/>
      <c r="J103" s="119"/>
      <c r="K103" s="118"/>
    </row>
    <row r="104" spans="1:11" ht="12" customHeight="1" x14ac:dyDescent="0.2">
      <c r="A104" s="118"/>
      <c r="B104" s="118"/>
      <c r="C104" s="118"/>
      <c r="D104" s="118"/>
      <c r="E104" s="118"/>
      <c r="F104" s="119"/>
      <c r="G104" s="278"/>
      <c r="H104" s="118"/>
      <c r="I104" s="364"/>
      <c r="J104" s="119"/>
      <c r="K104" s="118"/>
    </row>
    <row r="105" spans="1:11" ht="12" customHeight="1" x14ac:dyDescent="0.2">
      <c r="A105" s="118"/>
      <c r="B105" s="118"/>
      <c r="C105" s="118"/>
      <c r="D105" s="118"/>
      <c r="E105" s="118"/>
      <c r="F105" s="119"/>
      <c r="G105" s="278"/>
      <c r="H105" s="118"/>
      <c r="I105" s="364"/>
      <c r="J105" s="119"/>
      <c r="K105" s="118"/>
    </row>
    <row r="106" spans="1:11" ht="12" customHeight="1" x14ac:dyDescent="0.2">
      <c r="A106" s="118"/>
      <c r="B106" s="118"/>
      <c r="C106" s="118"/>
      <c r="D106" s="118"/>
      <c r="E106" s="118"/>
      <c r="F106" s="119"/>
      <c r="G106" s="278"/>
      <c r="H106" s="118"/>
      <c r="I106" s="364"/>
      <c r="J106" s="119"/>
      <c r="K106" s="118"/>
    </row>
    <row r="107" spans="1:11" ht="12" customHeight="1" x14ac:dyDescent="0.2">
      <c r="A107" s="118"/>
      <c r="B107" s="118"/>
      <c r="C107" s="118"/>
      <c r="D107" s="118"/>
      <c r="E107" s="118"/>
      <c r="F107" s="119"/>
      <c r="G107" s="278"/>
      <c r="H107" s="118"/>
      <c r="I107" s="364"/>
      <c r="J107" s="119"/>
      <c r="K107" s="118"/>
    </row>
    <row r="108" spans="1:11" ht="12" customHeight="1" x14ac:dyDescent="0.2">
      <c r="A108" s="118"/>
      <c r="B108" s="118"/>
      <c r="C108" s="118"/>
      <c r="D108" s="118"/>
      <c r="E108" s="118"/>
      <c r="F108" s="119"/>
      <c r="G108" s="278"/>
      <c r="H108" s="118"/>
      <c r="I108" s="364"/>
      <c r="J108" s="119"/>
      <c r="K108" s="118"/>
    </row>
    <row r="109" spans="1:11" ht="12" customHeight="1" x14ac:dyDescent="0.2">
      <c r="A109" s="118"/>
      <c r="B109" s="118"/>
      <c r="C109" s="118"/>
      <c r="D109" s="118"/>
      <c r="E109" s="118"/>
      <c r="F109" s="119"/>
      <c r="G109" s="278"/>
      <c r="H109" s="118"/>
      <c r="I109" s="364"/>
      <c r="J109" s="119"/>
      <c r="K109" s="118"/>
    </row>
    <row r="110" spans="1:11" ht="12" customHeight="1" x14ac:dyDescent="0.2">
      <c r="A110" s="118"/>
      <c r="B110" s="118"/>
      <c r="C110" s="118"/>
      <c r="D110" s="118"/>
      <c r="E110" s="118"/>
      <c r="F110" s="119"/>
      <c r="G110" s="278"/>
      <c r="H110" s="118"/>
      <c r="I110" s="364"/>
      <c r="J110" s="119"/>
      <c r="K110" s="118"/>
    </row>
    <row r="111" spans="1:11" ht="12" customHeight="1" x14ac:dyDescent="0.2">
      <c r="A111" s="118"/>
      <c r="B111" s="118"/>
      <c r="C111" s="118"/>
      <c r="D111" s="118"/>
      <c r="E111" s="118"/>
      <c r="F111" s="119"/>
      <c r="G111" s="278"/>
      <c r="H111" s="118"/>
      <c r="I111" s="364"/>
      <c r="J111" s="119"/>
      <c r="K111" s="118"/>
    </row>
    <row r="112" spans="1:11" ht="12" customHeight="1" x14ac:dyDescent="0.2">
      <c r="A112" s="118"/>
      <c r="B112" s="118"/>
      <c r="C112" s="118"/>
      <c r="D112" s="118"/>
      <c r="E112" s="118"/>
      <c r="F112" s="119"/>
      <c r="G112" s="278"/>
      <c r="H112" s="118"/>
      <c r="I112" s="364"/>
      <c r="J112" s="119"/>
      <c r="K112" s="118"/>
    </row>
    <row r="113" spans="1:11" ht="12" customHeight="1" x14ac:dyDescent="0.2">
      <c r="A113" s="118"/>
      <c r="B113" s="118"/>
      <c r="C113" s="118"/>
      <c r="D113" s="118"/>
      <c r="E113" s="118"/>
      <c r="F113" s="119"/>
      <c r="G113" s="278"/>
      <c r="H113" s="118"/>
      <c r="I113" s="364"/>
      <c r="J113" s="119"/>
      <c r="K113" s="118"/>
    </row>
    <row r="114" spans="1:11" ht="12" customHeight="1" x14ac:dyDescent="0.2">
      <c r="A114" s="118"/>
      <c r="B114" s="118"/>
      <c r="C114" s="118"/>
      <c r="D114" s="118"/>
      <c r="E114" s="118"/>
      <c r="F114" s="119"/>
      <c r="G114" s="278"/>
      <c r="H114" s="118"/>
      <c r="I114" s="364"/>
      <c r="J114" s="119"/>
      <c r="K114" s="118"/>
    </row>
    <row r="115" spans="1:11" ht="12" customHeight="1" x14ac:dyDescent="0.2">
      <c r="A115" s="118"/>
      <c r="B115" s="118"/>
      <c r="C115" s="118"/>
      <c r="D115" s="118"/>
      <c r="E115" s="118"/>
      <c r="F115" s="119"/>
      <c r="G115" s="278"/>
      <c r="H115" s="118"/>
      <c r="I115" s="364"/>
      <c r="J115" s="119"/>
      <c r="K115" s="118"/>
    </row>
    <row r="116" spans="1:11" ht="12" customHeight="1" x14ac:dyDescent="0.2">
      <c r="A116" s="118"/>
      <c r="B116" s="118"/>
      <c r="C116" s="118"/>
      <c r="D116" s="118"/>
      <c r="E116" s="118"/>
      <c r="F116" s="119"/>
      <c r="G116" s="278"/>
      <c r="H116" s="118"/>
      <c r="I116" s="364"/>
      <c r="J116" s="119"/>
      <c r="K116" s="118"/>
    </row>
    <row r="117" spans="1:11" ht="12" customHeight="1" x14ac:dyDescent="0.2">
      <c r="A117" s="118"/>
      <c r="B117" s="118"/>
      <c r="C117" s="118"/>
      <c r="D117" s="118"/>
      <c r="E117" s="118"/>
      <c r="F117" s="119"/>
      <c r="G117" s="278"/>
      <c r="H117" s="118"/>
      <c r="I117" s="364"/>
      <c r="J117" s="119"/>
      <c r="K117" s="118"/>
    </row>
    <row r="118" spans="1:11" ht="12" customHeight="1" x14ac:dyDescent="0.2">
      <c r="A118" s="118"/>
      <c r="B118" s="118"/>
      <c r="C118" s="118"/>
      <c r="D118" s="118"/>
      <c r="E118" s="118"/>
      <c r="F118" s="119"/>
      <c r="G118" s="278"/>
      <c r="H118" s="118"/>
      <c r="I118" s="364"/>
      <c r="J118" s="119"/>
      <c r="K118" s="118"/>
    </row>
    <row r="119" spans="1:11" ht="12" customHeight="1" x14ac:dyDescent="0.2">
      <c r="A119" s="118"/>
      <c r="B119" s="118"/>
      <c r="C119" s="118"/>
      <c r="D119" s="118"/>
      <c r="E119" s="118"/>
      <c r="F119" s="119"/>
      <c r="G119" s="278"/>
      <c r="H119" s="118"/>
      <c r="I119" s="364"/>
      <c r="J119" s="119"/>
      <c r="K119" s="118"/>
    </row>
    <row r="120" spans="1:11" ht="12" customHeight="1" x14ac:dyDescent="0.2">
      <c r="A120" s="118"/>
      <c r="B120" s="118"/>
      <c r="C120" s="118"/>
      <c r="D120" s="118"/>
      <c r="E120" s="118"/>
      <c r="F120" s="119"/>
      <c r="G120" s="278"/>
      <c r="H120" s="118"/>
      <c r="I120" s="364"/>
      <c r="J120" s="119"/>
      <c r="K120" s="118"/>
    </row>
    <row r="121" spans="1:11" ht="12" customHeight="1" x14ac:dyDescent="0.2">
      <c r="A121" s="118"/>
      <c r="B121" s="118"/>
      <c r="C121" s="118"/>
      <c r="D121" s="118"/>
      <c r="E121" s="118"/>
      <c r="F121" s="119"/>
      <c r="G121" s="278"/>
      <c r="H121" s="118"/>
      <c r="I121" s="364"/>
      <c r="J121" s="119"/>
      <c r="K121" s="118"/>
    </row>
    <row r="122" spans="1:11" ht="12" customHeight="1" x14ac:dyDescent="0.2">
      <c r="A122" s="118"/>
      <c r="B122" s="118"/>
      <c r="C122" s="118"/>
      <c r="D122" s="118"/>
      <c r="E122" s="118"/>
      <c r="F122" s="119"/>
      <c r="G122" s="278"/>
      <c r="H122" s="118"/>
      <c r="I122" s="364"/>
      <c r="J122" s="119"/>
      <c r="K122" s="118"/>
    </row>
    <row r="123" spans="1:11" ht="12" customHeight="1" x14ac:dyDescent="0.2">
      <c r="A123" s="118"/>
      <c r="B123" s="118"/>
      <c r="C123" s="118"/>
      <c r="D123" s="118"/>
      <c r="E123" s="118"/>
      <c r="F123" s="119"/>
      <c r="G123" s="278"/>
      <c r="H123" s="118"/>
      <c r="I123" s="364"/>
      <c r="J123" s="119"/>
      <c r="K123" s="118"/>
    </row>
    <row r="124" spans="1:11" ht="12" customHeight="1" x14ac:dyDescent="0.2">
      <c r="A124" s="118"/>
      <c r="B124" s="118"/>
      <c r="C124" s="118"/>
      <c r="D124" s="118"/>
      <c r="E124" s="118"/>
      <c r="F124" s="119"/>
      <c r="G124" s="278"/>
      <c r="H124" s="118"/>
      <c r="I124" s="364"/>
      <c r="J124" s="119"/>
      <c r="K124" s="118"/>
    </row>
    <row r="125" spans="1:11" ht="12" customHeight="1" x14ac:dyDescent="0.2">
      <c r="A125" s="118"/>
      <c r="B125" s="118"/>
      <c r="C125" s="118"/>
      <c r="D125" s="118"/>
      <c r="E125" s="118"/>
      <c r="F125" s="119"/>
      <c r="G125" s="278"/>
      <c r="H125" s="118"/>
      <c r="I125" s="364"/>
      <c r="J125" s="119"/>
      <c r="K125" s="118"/>
    </row>
    <row r="126" spans="1:11" ht="12" customHeight="1" x14ac:dyDescent="0.2">
      <c r="A126" s="118"/>
      <c r="B126" s="118"/>
      <c r="C126" s="118"/>
      <c r="D126" s="118"/>
      <c r="E126" s="118"/>
      <c r="F126" s="119"/>
      <c r="G126" s="278"/>
      <c r="H126" s="118"/>
      <c r="I126" s="364"/>
      <c r="J126" s="119"/>
      <c r="K126" s="118"/>
    </row>
    <row r="127" spans="1:11" ht="12" customHeight="1" x14ac:dyDescent="0.2">
      <c r="A127" s="118"/>
      <c r="B127" s="118"/>
      <c r="C127" s="118"/>
      <c r="D127" s="118"/>
      <c r="E127" s="118"/>
      <c r="F127" s="119"/>
      <c r="G127" s="278"/>
      <c r="H127" s="118"/>
      <c r="I127" s="364"/>
      <c r="J127" s="119"/>
      <c r="K127" s="118"/>
    </row>
    <row r="128" spans="1:11" ht="12" customHeight="1" x14ac:dyDescent="0.2">
      <c r="A128" s="118"/>
      <c r="B128" s="118"/>
      <c r="C128" s="118"/>
      <c r="D128" s="118"/>
      <c r="E128" s="118"/>
      <c r="F128" s="119"/>
      <c r="G128" s="278"/>
      <c r="H128" s="118"/>
      <c r="I128" s="364"/>
      <c r="J128" s="119"/>
      <c r="K128" s="118"/>
    </row>
    <row r="129" spans="1:11" ht="12" customHeight="1" x14ac:dyDescent="0.2">
      <c r="A129" s="118"/>
      <c r="B129" s="118"/>
      <c r="C129" s="118"/>
      <c r="D129" s="118"/>
      <c r="E129" s="118"/>
      <c r="F129" s="119"/>
      <c r="G129" s="278"/>
      <c r="H129" s="118"/>
      <c r="I129" s="364"/>
      <c r="J129" s="119"/>
      <c r="K129" s="118"/>
    </row>
    <row r="130" spans="1:11" ht="12" customHeight="1" x14ac:dyDescent="0.2">
      <c r="A130" s="118"/>
      <c r="B130" s="118"/>
      <c r="C130" s="118"/>
      <c r="D130" s="118"/>
      <c r="E130" s="118"/>
      <c r="F130" s="119"/>
      <c r="G130" s="278"/>
      <c r="H130" s="118"/>
      <c r="I130" s="364"/>
      <c r="J130" s="119"/>
      <c r="K130" s="118"/>
    </row>
    <row r="131" spans="1:11" ht="12" customHeight="1" x14ac:dyDescent="0.2">
      <c r="A131" s="118"/>
      <c r="B131" s="118"/>
      <c r="C131" s="118"/>
      <c r="D131" s="118"/>
      <c r="E131" s="118"/>
      <c r="F131" s="119"/>
      <c r="G131" s="278"/>
      <c r="H131" s="118"/>
      <c r="I131" s="364"/>
      <c r="J131" s="119"/>
      <c r="K131" s="118"/>
    </row>
    <row r="132" spans="1:11" ht="12" customHeight="1" x14ac:dyDescent="0.2">
      <c r="A132" s="118"/>
      <c r="B132" s="118"/>
      <c r="C132" s="118"/>
      <c r="D132" s="118"/>
      <c r="E132" s="118"/>
      <c r="F132" s="119"/>
      <c r="G132" s="278"/>
      <c r="H132" s="118"/>
      <c r="I132" s="364"/>
      <c r="J132" s="119"/>
      <c r="K132" s="118"/>
    </row>
    <row r="133" spans="1:11" ht="12" customHeight="1" x14ac:dyDescent="0.2">
      <c r="A133" s="118"/>
      <c r="B133" s="118"/>
      <c r="C133" s="118"/>
      <c r="D133" s="118"/>
      <c r="E133" s="118"/>
      <c r="F133" s="119"/>
      <c r="G133" s="278"/>
      <c r="H133" s="118"/>
      <c r="I133" s="364"/>
      <c r="J133" s="119"/>
      <c r="K133" s="118"/>
    </row>
    <row r="134" spans="1:11" ht="12" customHeight="1" x14ac:dyDescent="0.2">
      <c r="A134" s="118"/>
      <c r="B134" s="118"/>
      <c r="C134" s="118"/>
      <c r="D134" s="118"/>
      <c r="E134" s="118"/>
      <c r="F134" s="119"/>
      <c r="G134" s="278"/>
      <c r="H134" s="118"/>
      <c r="I134" s="364"/>
      <c r="J134" s="119"/>
      <c r="K134" s="118"/>
    </row>
    <row r="135" spans="1:11" ht="12" customHeight="1" x14ac:dyDescent="0.2">
      <c r="A135" s="118"/>
      <c r="B135" s="118"/>
      <c r="C135" s="118"/>
      <c r="D135" s="118"/>
      <c r="E135" s="118"/>
      <c r="F135" s="119"/>
      <c r="G135" s="278"/>
      <c r="H135" s="118"/>
      <c r="I135" s="364"/>
      <c r="J135" s="119"/>
      <c r="K135" s="118"/>
    </row>
    <row r="136" spans="1:11" ht="12" customHeight="1" x14ac:dyDescent="0.2">
      <c r="A136" s="118"/>
      <c r="B136" s="118"/>
      <c r="C136" s="118"/>
      <c r="D136" s="118"/>
      <c r="E136" s="118"/>
      <c r="F136" s="119"/>
      <c r="G136" s="278"/>
      <c r="H136" s="118"/>
      <c r="I136" s="364"/>
      <c r="J136" s="119"/>
      <c r="K136" s="118"/>
    </row>
    <row r="137" spans="1:11" ht="12" customHeight="1" x14ac:dyDescent="0.2">
      <c r="A137" s="118"/>
      <c r="B137" s="118"/>
      <c r="C137" s="118"/>
      <c r="D137" s="118"/>
      <c r="E137" s="118"/>
      <c r="F137" s="119"/>
      <c r="G137" s="278"/>
      <c r="H137" s="118"/>
      <c r="I137" s="364"/>
      <c r="J137" s="119"/>
      <c r="K137" s="118"/>
    </row>
    <row r="138" spans="1:11" ht="12" customHeight="1" x14ac:dyDescent="0.2">
      <c r="A138" s="118"/>
      <c r="B138" s="118"/>
      <c r="C138" s="118"/>
      <c r="D138" s="118"/>
      <c r="E138" s="118"/>
      <c r="F138" s="119"/>
      <c r="G138" s="278"/>
      <c r="H138" s="118"/>
      <c r="I138" s="364"/>
      <c r="J138" s="119"/>
      <c r="K138" s="118"/>
    </row>
    <row r="139" spans="1:11" ht="12" customHeight="1" x14ac:dyDescent="0.2">
      <c r="A139" s="118"/>
      <c r="B139" s="118"/>
      <c r="C139" s="118"/>
      <c r="D139" s="118"/>
      <c r="E139" s="118"/>
      <c r="F139" s="119"/>
      <c r="G139" s="278"/>
      <c r="H139" s="118"/>
      <c r="I139" s="364"/>
      <c r="J139" s="119"/>
      <c r="K139" s="118"/>
    </row>
    <row r="140" spans="1:11" ht="12" customHeight="1" x14ac:dyDescent="0.2">
      <c r="A140" s="118"/>
      <c r="B140" s="118"/>
      <c r="C140" s="118"/>
      <c r="D140" s="118"/>
      <c r="E140" s="118"/>
      <c r="F140" s="119"/>
      <c r="G140" s="278"/>
      <c r="H140" s="118"/>
      <c r="I140" s="364"/>
      <c r="J140" s="119"/>
      <c r="K140" s="118"/>
    </row>
    <row r="141" spans="1:11" ht="12" customHeight="1" x14ac:dyDescent="0.2">
      <c r="A141" s="118"/>
      <c r="B141" s="118"/>
      <c r="C141" s="118"/>
      <c r="D141" s="118"/>
      <c r="E141" s="118"/>
      <c r="F141" s="119"/>
      <c r="G141" s="278"/>
      <c r="H141" s="118"/>
      <c r="I141" s="364"/>
      <c r="J141" s="119"/>
      <c r="K141" s="118"/>
    </row>
    <row r="142" spans="1:11" ht="12" customHeight="1" x14ac:dyDescent="0.2">
      <c r="A142" s="118"/>
      <c r="B142" s="118"/>
      <c r="C142" s="118"/>
      <c r="D142" s="118"/>
      <c r="E142" s="118"/>
      <c r="F142" s="119"/>
      <c r="G142" s="278"/>
      <c r="H142" s="118"/>
      <c r="I142" s="364"/>
      <c r="J142" s="119"/>
      <c r="K142" s="118"/>
    </row>
    <row r="143" spans="1:11" ht="12" customHeight="1" x14ac:dyDescent="0.2">
      <c r="A143" s="118"/>
      <c r="B143" s="118"/>
      <c r="C143" s="118"/>
      <c r="D143" s="118"/>
      <c r="E143" s="118"/>
      <c r="F143" s="119"/>
      <c r="G143" s="278"/>
      <c r="H143" s="118"/>
      <c r="I143" s="364"/>
      <c r="J143" s="119"/>
      <c r="K143" s="118"/>
    </row>
    <row r="144" spans="1:11" ht="12" customHeight="1" x14ac:dyDescent="0.2">
      <c r="A144" s="118"/>
      <c r="B144" s="118"/>
      <c r="C144" s="118"/>
      <c r="D144" s="118"/>
      <c r="E144" s="118"/>
      <c r="F144" s="119"/>
      <c r="G144" s="278"/>
      <c r="H144" s="118"/>
      <c r="I144" s="364"/>
      <c r="J144" s="119"/>
      <c r="K144" s="118"/>
    </row>
    <row r="145" spans="1:11" ht="12" customHeight="1" x14ac:dyDescent="0.2">
      <c r="A145" s="118"/>
      <c r="B145" s="118"/>
      <c r="C145" s="118"/>
      <c r="D145" s="118"/>
      <c r="E145" s="118"/>
      <c r="F145" s="119"/>
      <c r="G145" s="278"/>
      <c r="H145" s="118"/>
      <c r="I145" s="364"/>
      <c r="J145" s="119"/>
      <c r="K145" s="118"/>
    </row>
    <row r="146" spans="1:11" ht="12" customHeight="1" x14ac:dyDescent="0.2">
      <c r="A146" s="118"/>
      <c r="B146" s="118"/>
      <c r="C146" s="118"/>
      <c r="D146" s="118"/>
      <c r="E146" s="118"/>
      <c r="F146" s="119"/>
      <c r="G146" s="278"/>
      <c r="H146" s="118"/>
      <c r="I146" s="364"/>
      <c r="J146" s="119"/>
      <c r="K146" s="118"/>
    </row>
    <row r="147" spans="1:11" ht="12" customHeight="1" x14ac:dyDescent="0.2">
      <c r="A147" s="118"/>
      <c r="B147" s="118"/>
      <c r="C147" s="118"/>
      <c r="D147" s="118"/>
      <c r="E147" s="118"/>
      <c r="F147" s="119"/>
      <c r="G147" s="278"/>
      <c r="H147" s="118"/>
      <c r="I147" s="364"/>
      <c r="J147" s="119"/>
      <c r="K147" s="118"/>
    </row>
    <row r="148" spans="1:11" ht="12" customHeight="1" x14ac:dyDescent="0.2">
      <c r="A148" s="118"/>
      <c r="B148" s="118"/>
      <c r="C148" s="118"/>
      <c r="D148" s="118"/>
      <c r="E148" s="118"/>
      <c r="F148" s="119"/>
      <c r="G148" s="278"/>
      <c r="H148" s="118"/>
      <c r="I148" s="364"/>
      <c r="J148" s="119"/>
      <c r="K148" s="118"/>
    </row>
    <row r="149" spans="1:11" ht="12" customHeight="1" x14ac:dyDescent="0.2">
      <c r="A149" s="118"/>
      <c r="B149" s="118"/>
      <c r="C149" s="118"/>
      <c r="D149" s="118"/>
      <c r="E149" s="118"/>
      <c r="F149" s="119"/>
      <c r="G149" s="278"/>
      <c r="H149" s="118"/>
      <c r="I149" s="364"/>
      <c r="J149" s="119"/>
      <c r="K149" s="118"/>
    </row>
    <row r="150" spans="1:11" ht="12" customHeight="1" x14ac:dyDescent="0.2">
      <c r="A150" s="118"/>
      <c r="B150" s="118"/>
      <c r="C150" s="118"/>
      <c r="D150" s="118"/>
      <c r="E150" s="118"/>
      <c r="F150" s="119"/>
      <c r="G150" s="278"/>
      <c r="H150" s="118"/>
      <c r="I150" s="364"/>
      <c r="J150" s="119"/>
      <c r="K150" s="118"/>
    </row>
    <row r="151" spans="1:11" ht="12" customHeight="1" x14ac:dyDescent="0.2">
      <c r="A151" s="118"/>
      <c r="B151" s="118"/>
      <c r="C151" s="118"/>
      <c r="D151" s="118"/>
      <c r="E151" s="118"/>
      <c r="F151" s="119"/>
      <c r="G151" s="278"/>
      <c r="H151" s="118"/>
      <c r="I151" s="364"/>
      <c r="J151" s="119"/>
      <c r="K151" s="118"/>
    </row>
    <row r="152" spans="1:11" ht="12" customHeight="1" x14ac:dyDescent="0.2">
      <c r="A152" s="118"/>
      <c r="B152" s="118"/>
      <c r="C152" s="118"/>
      <c r="D152" s="118"/>
      <c r="E152" s="118"/>
      <c r="F152" s="119"/>
      <c r="G152" s="278"/>
      <c r="H152" s="118"/>
      <c r="I152" s="364"/>
      <c r="J152" s="119"/>
      <c r="K152" s="118"/>
    </row>
    <row r="153" spans="1:11" ht="12" customHeight="1" x14ac:dyDescent="0.2">
      <c r="A153" s="118"/>
      <c r="B153" s="118"/>
      <c r="C153" s="118"/>
      <c r="D153" s="118"/>
      <c r="E153" s="118"/>
      <c r="F153" s="119"/>
      <c r="G153" s="278"/>
      <c r="H153" s="118"/>
      <c r="I153" s="364"/>
      <c r="J153" s="119"/>
      <c r="K153" s="118"/>
    </row>
    <row r="154" spans="1:11" ht="12" customHeight="1" x14ac:dyDescent="0.2">
      <c r="A154" s="118"/>
      <c r="B154" s="118"/>
      <c r="C154" s="118"/>
      <c r="D154" s="118"/>
      <c r="E154" s="118"/>
      <c r="F154" s="119"/>
      <c r="G154" s="278"/>
      <c r="H154" s="118"/>
      <c r="I154" s="364"/>
      <c r="J154" s="119"/>
      <c r="K154" s="118"/>
    </row>
    <row r="155" spans="1:11" ht="12" customHeight="1" x14ac:dyDescent="0.2">
      <c r="A155" s="118"/>
      <c r="B155" s="118"/>
      <c r="C155" s="118"/>
      <c r="D155" s="118"/>
      <c r="E155" s="118"/>
      <c r="F155" s="119"/>
      <c r="G155" s="278"/>
      <c r="H155" s="118"/>
      <c r="I155" s="364"/>
      <c r="J155" s="119"/>
      <c r="K155" s="118"/>
    </row>
    <row r="156" spans="1:11" ht="12" customHeight="1" x14ac:dyDescent="0.2">
      <c r="A156" s="118"/>
      <c r="B156" s="118"/>
      <c r="C156" s="118"/>
      <c r="D156" s="118"/>
      <c r="E156" s="118"/>
      <c r="F156" s="119"/>
      <c r="G156" s="278"/>
      <c r="H156" s="118"/>
      <c r="I156" s="364"/>
      <c r="J156" s="119"/>
      <c r="K156" s="118"/>
    </row>
    <row r="157" spans="1:11" ht="12" customHeight="1" x14ac:dyDescent="0.2">
      <c r="A157" s="118"/>
      <c r="B157" s="118"/>
      <c r="C157" s="118"/>
      <c r="D157" s="118"/>
      <c r="E157" s="118"/>
      <c r="F157" s="119"/>
      <c r="G157" s="278"/>
      <c r="H157" s="118"/>
      <c r="I157" s="364"/>
      <c r="J157" s="119"/>
      <c r="K157" s="118"/>
    </row>
    <row r="158" spans="1:11" ht="12" customHeight="1" x14ac:dyDescent="0.2">
      <c r="A158" s="118"/>
      <c r="B158" s="118"/>
      <c r="C158" s="118"/>
      <c r="D158" s="118"/>
      <c r="E158" s="118"/>
      <c r="F158" s="119"/>
      <c r="G158" s="278"/>
      <c r="H158" s="118"/>
      <c r="I158" s="364"/>
      <c r="J158" s="119"/>
      <c r="K158" s="118"/>
    </row>
    <row r="159" spans="1:11" ht="12" customHeight="1" x14ac:dyDescent="0.2">
      <c r="A159" s="118"/>
      <c r="B159" s="118"/>
      <c r="C159" s="118"/>
      <c r="D159" s="118"/>
      <c r="E159" s="118"/>
      <c r="F159" s="119"/>
      <c r="G159" s="278"/>
      <c r="H159" s="118"/>
      <c r="I159" s="364"/>
      <c r="J159" s="119"/>
      <c r="K159" s="118"/>
    </row>
    <row r="160" spans="1:11" ht="12" customHeight="1" x14ac:dyDescent="0.2">
      <c r="A160" s="118"/>
      <c r="B160" s="118"/>
      <c r="C160" s="118"/>
      <c r="D160" s="118"/>
      <c r="E160" s="118"/>
      <c r="F160" s="119"/>
      <c r="G160" s="278"/>
      <c r="H160" s="118"/>
      <c r="I160" s="364"/>
      <c r="J160" s="119"/>
      <c r="K160" s="118"/>
    </row>
    <row r="161" spans="1:11" ht="12" customHeight="1" x14ac:dyDescent="0.2">
      <c r="A161" s="118"/>
      <c r="B161" s="118"/>
      <c r="C161" s="118"/>
      <c r="D161" s="118"/>
      <c r="E161" s="118"/>
      <c r="F161" s="119"/>
      <c r="G161" s="278"/>
      <c r="H161" s="118"/>
      <c r="I161" s="364"/>
      <c r="J161" s="119"/>
      <c r="K161" s="118"/>
    </row>
    <row r="162" spans="1:11" ht="12" customHeight="1" x14ac:dyDescent="0.2">
      <c r="A162" s="118"/>
      <c r="B162" s="118"/>
      <c r="C162" s="118"/>
      <c r="D162" s="118"/>
      <c r="E162" s="118"/>
      <c r="F162" s="119"/>
      <c r="G162" s="278"/>
      <c r="H162" s="118"/>
      <c r="I162" s="364"/>
      <c r="J162" s="119"/>
      <c r="K162" s="118"/>
    </row>
    <row r="163" spans="1:11" ht="12" customHeight="1" x14ac:dyDescent="0.2">
      <c r="A163" s="105"/>
      <c r="B163" s="105"/>
      <c r="C163" s="105"/>
      <c r="D163" s="105"/>
      <c r="E163" s="105"/>
      <c r="F163" s="106"/>
      <c r="G163" s="278"/>
      <c r="H163" s="105"/>
      <c r="I163" s="364"/>
      <c r="J163" s="106"/>
      <c r="K163" s="105"/>
    </row>
    <row r="164" spans="1:11" ht="12" customHeight="1" x14ac:dyDescent="0.2">
      <c r="A164" s="105"/>
      <c r="B164" s="105"/>
      <c r="C164" s="105"/>
      <c r="D164" s="105"/>
      <c r="E164" s="105"/>
      <c r="F164" s="106"/>
      <c r="G164" s="278"/>
      <c r="H164" s="105"/>
      <c r="I164" s="364"/>
      <c r="J164" s="106"/>
      <c r="K164" s="105"/>
    </row>
    <row r="165" spans="1:11" ht="12" customHeight="1" x14ac:dyDescent="0.2">
      <c r="A165" s="105"/>
      <c r="B165" s="105"/>
      <c r="C165" s="105"/>
      <c r="D165" s="105"/>
      <c r="E165" s="105"/>
      <c r="F165" s="106"/>
      <c r="G165" s="278"/>
      <c r="H165" s="105"/>
      <c r="I165" s="364"/>
      <c r="J165" s="106"/>
      <c r="K165" s="105"/>
    </row>
    <row r="166" spans="1:11" ht="12" customHeight="1" x14ac:dyDescent="0.2">
      <c r="A166" s="105"/>
      <c r="B166" s="105"/>
      <c r="C166" s="105"/>
      <c r="D166" s="105"/>
      <c r="E166" s="105"/>
      <c r="F166" s="106"/>
      <c r="G166" s="278"/>
      <c r="H166" s="105"/>
      <c r="I166" s="364"/>
      <c r="J166" s="106"/>
      <c r="K166" s="105"/>
    </row>
    <row r="167" spans="1:11" ht="12" customHeight="1" x14ac:dyDescent="0.2">
      <c r="A167" s="105"/>
      <c r="B167" s="105"/>
      <c r="C167" s="105"/>
      <c r="D167" s="105"/>
      <c r="E167" s="105"/>
      <c r="F167" s="106"/>
      <c r="G167" s="278"/>
      <c r="H167" s="105"/>
      <c r="I167" s="364"/>
      <c r="J167" s="106"/>
      <c r="K167" s="105"/>
    </row>
    <row r="168" spans="1:11" ht="12" customHeight="1" x14ac:dyDescent="0.2">
      <c r="A168" s="105"/>
      <c r="B168" s="105"/>
      <c r="C168" s="105"/>
      <c r="D168" s="105"/>
      <c r="E168" s="105"/>
      <c r="F168" s="106"/>
      <c r="G168" s="278"/>
      <c r="H168" s="105"/>
      <c r="I168" s="364"/>
      <c r="J168" s="106"/>
      <c r="K168" s="105"/>
    </row>
    <row r="169" spans="1:11" ht="12" customHeight="1" x14ac:dyDescent="0.2">
      <c r="A169" s="105"/>
      <c r="B169" s="105"/>
      <c r="C169" s="105"/>
      <c r="D169" s="105"/>
      <c r="E169" s="105"/>
      <c r="F169" s="106"/>
      <c r="G169" s="278"/>
      <c r="H169" s="105"/>
      <c r="I169" s="364"/>
      <c r="J169" s="106"/>
      <c r="K169" s="105"/>
    </row>
    <row r="170" spans="1:11" ht="12" customHeight="1" x14ac:dyDescent="0.2">
      <c r="A170" s="105"/>
      <c r="B170" s="105"/>
      <c r="C170" s="105"/>
      <c r="D170" s="105"/>
      <c r="E170" s="105"/>
      <c r="F170" s="106"/>
      <c r="G170" s="278"/>
      <c r="H170" s="105"/>
      <c r="I170" s="364"/>
      <c r="J170" s="106"/>
      <c r="K170" s="105"/>
    </row>
    <row r="171" spans="1:11" ht="12" customHeight="1" x14ac:dyDescent="0.2">
      <c r="A171" s="105"/>
      <c r="B171" s="105"/>
      <c r="C171" s="105"/>
      <c r="D171" s="105"/>
      <c r="E171" s="105"/>
      <c r="F171" s="106"/>
      <c r="G171" s="278"/>
      <c r="H171" s="105"/>
      <c r="I171" s="364"/>
      <c r="J171" s="106"/>
      <c r="K171" s="105"/>
    </row>
    <row r="172" spans="1:11" ht="12" customHeight="1" x14ac:dyDescent="0.2">
      <c r="A172" s="105"/>
      <c r="B172" s="105"/>
      <c r="C172" s="105"/>
      <c r="D172" s="105"/>
      <c r="E172" s="105"/>
      <c r="F172" s="106"/>
      <c r="G172" s="278"/>
      <c r="H172" s="105"/>
      <c r="I172" s="364"/>
      <c r="J172" s="106"/>
      <c r="K172" s="105"/>
    </row>
    <row r="173" spans="1:11" ht="12" customHeight="1" x14ac:dyDescent="0.2">
      <c r="A173" s="105"/>
      <c r="B173" s="105"/>
      <c r="C173" s="105"/>
      <c r="D173" s="105"/>
      <c r="E173" s="105"/>
      <c r="F173" s="106"/>
      <c r="G173" s="278"/>
      <c r="H173" s="105"/>
      <c r="I173" s="364"/>
      <c r="J173" s="106"/>
      <c r="K173" s="105"/>
    </row>
    <row r="174" spans="1:11" ht="12" customHeight="1" x14ac:dyDescent="0.2">
      <c r="A174" s="105"/>
      <c r="B174" s="105"/>
      <c r="C174" s="105"/>
      <c r="D174" s="105"/>
      <c r="E174" s="105"/>
      <c r="F174" s="106"/>
      <c r="G174" s="278"/>
      <c r="H174" s="105"/>
      <c r="I174" s="364"/>
      <c r="J174" s="106"/>
      <c r="K174" s="105"/>
    </row>
    <row r="175" spans="1:11" ht="12" customHeight="1" x14ac:dyDescent="0.2">
      <c r="A175" s="105"/>
      <c r="B175" s="105"/>
      <c r="C175" s="105"/>
      <c r="D175" s="105"/>
      <c r="E175" s="105"/>
      <c r="F175" s="106"/>
      <c r="G175" s="278"/>
      <c r="H175" s="105"/>
      <c r="I175" s="364"/>
      <c r="J175" s="106"/>
      <c r="K175" s="105"/>
    </row>
    <row r="176" spans="1:11" ht="12" customHeight="1" x14ac:dyDescent="0.2">
      <c r="A176" s="105"/>
      <c r="B176" s="105"/>
      <c r="C176" s="105"/>
      <c r="D176" s="105"/>
      <c r="E176" s="105"/>
      <c r="F176" s="106"/>
      <c r="G176" s="278"/>
      <c r="H176" s="105"/>
      <c r="I176" s="364"/>
      <c r="J176" s="106"/>
      <c r="K176" s="105"/>
    </row>
    <row r="177" spans="1:11" ht="12" customHeight="1" x14ac:dyDescent="0.2">
      <c r="A177" s="105"/>
      <c r="B177" s="105"/>
      <c r="C177" s="105"/>
      <c r="D177" s="105"/>
      <c r="E177" s="105"/>
      <c r="F177" s="106"/>
      <c r="G177" s="278"/>
      <c r="H177" s="105"/>
      <c r="I177" s="364"/>
      <c r="J177" s="106"/>
      <c r="K177" s="105"/>
    </row>
    <row r="178" spans="1:11" ht="12" customHeight="1" x14ac:dyDescent="0.2">
      <c r="A178" s="105"/>
      <c r="B178" s="105"/>
      <c r="C178" s="105"/>
      <c r="D178" s="105"/>
      <c r="E178" s="105"/>
      <c r="F178" s="106"/>
      <c r="G178" s="278"/>
      <c r="H178" s="105"/>
      <c r="I178" s="364"/>
      <c r="J178" s="106"/>
      <c r="K178" s="105"/>
    </row>
    <row r="179" spans="1:11" ht="12" customHeight="1" x14ac:dyDescent="0.2">
      <c r="A179" s="105"/>
      <c r="B179" s="105"/>
      <c r="C179" s="105"/>
      <c r="D179" s="105"/>
      <c r="E179" s="105"/>
      <c r="F179" s="106"/>
      <c r="G179" s="278"/>
      <c r="H179" s="105"/>
      <c r="I179" s="364"/>
      <c r="J179" s="106"/>
      <c r="K179" s="105"/>
    </row>
    <row r="180" spans="1:11" ht="12" customHeight="1" x14ac:dyDescent="0.2">
      <c r="A180" s="105"/>
      <c r="B180" s="105"/>
      <c r="C180" s="105"/>
      <c r="D180" s="105"/>
      <c r="E180" s="105"/>
      <c r="F180" s="106"/>
      <c r="G180" s="278"/>
      <c r="H180" s="105"/>
      <c r="I180" s="364"/>
      <c r="J180" s="106"/>
      <c r="K180" s="105"/>
    </row>
    <row r="181" spans="1:11" ht="12" customHeight="1" x14ac:dyDescent="0.2">
      <c r="A181" s="105"/>
      <c r="B181" s="105"/>
      <c r="C181" s="105"/>
      <c r="D181" s="105"/>
      <c r="E181" s="105"/>
      <c r="F181" s="106"/>
      <c r="G181" s="278"/>
      <c r="H181" s="105"/>
      <c r="I181" s="364"/>
      <c r="J181" s="106"/>
      <c r="K181" s="105"/>
    </row>
    <row r="182" spans="1:11" ht="12" customHeight="1" x14ac:dyDescent="0.2">
      <c r="A182" s="105"/>
      <c r="B182" s="105"/>
      <c r="C182" s="105"/>
      <c r="D182" s="105"/>
      <c r="E182" s="105"/>
      <c r="F182" s="106"/>
      <c r="G182" s="278"/>
      <c r="H182" s="105"/>
      <c r="I182" s="364"/>
      <c r="J182" s="106"/>
      <c r="K182" s="105"/>
    </row>
    <row r="183" spans="1:11" ht="12" customHeight="1" x14ac:dyDescent="0.2">
      <c r="A183" s="105"/>
      <c r="B183" s="105"/>
      <c r="C183" s="105"/>
      <c r="D183" s="105"/>
      <c r="E183" s="105"/>
      <c r="F183" s="106"/>
      <c r="G183" s="278"/>
      <c r="H183" s="105"/>
      <c r="I183" s="364"/>
      <c r="J183" s="106"/>
      <c r="K183" s="105"/>
    </row>
    <row r="184" spans="1:11" ht="12" customHeight="1" x14ac:dyDescent="0.2">
      <c r="A184" s="105"/>
      <c r="B184" s="105"/>
      <c r="C184" s="105"/>
      <c r="D184" s="105"/>
      <c r="E184" s="105"/>
      <c r="F184" s="106"/>
      <c r="G184" s="278"/>
      <c r="H184" s="105"/>
      <c r="I184" s="364"/>
      <c r="J184" s="106"/>
      <c r="K184" s="105"/>
    </row>
    <row r="185" spans="1:11" ht="12" customHeight="1" x14ac:dyDescent="0.2">
      <c r="A185" s="105"/>
      <c r="B185" s="105"/>
      <c r="C185" s="105"/>
      <c r="D185" s="105"/>
      <c r="E185" s="105"/>
      <c r="F185" s="106"/>
      <c r="G185" s="278"/>
      <c r="H185" s="105"/>
      <c r="I185" s="364"/>
      <c r="J185" s="106"/>
      <c r="K185" s="105"/>
    </row>
    <row r="186" spans="1:11" ht="12" customHeight="1" x14ac:dyDescent="0.2">
      <c r="A186" s="105"/>
      <c r="B186" s="105"/>
      <c r="C186" s="105"/>
      <c r="D186" s="105"/>
      <c r="E186" s="105"/>
      <c r="F186" s="106"/>
      <c r="G186" s="278"/>
      <c r="H186" s="105"/>
      <c r="I186" s="364"/>
      <c r="J186" s="106"/>
      <c r="K186" s="105"/>
    </row>
    <row r="187" spans="1:11" ht="12" customHeight="1" x14ac:dyDescent="0.2">
      <c r="A187" s="105"/>
      <c r="B187" s="105"/>
      <c r="C187" s="105"/>
      <c r="D187" s="105"/>
      <c r="E187" s="105"/>
      <c r="F187" s="106"/>
      <c r="G187" s="278"/>
      <c r="H187" s="105"/>
      <c r="I187" s="364"/>
      <c r="J187" s="106"/>
      <c r="K187" s="105"/>
    </row>
    <row r="188" spans="1:11" ht="12" customHeight="1" x14ac:dyDescent="0.2">
      <c r="A188" s="105"/>
      <c r="B188" s="105"/>
      <c r="C188" s="105"/>
      <c r="D188" s="105"/>
      <c r="E188" s="105"/>
      <c r="F188" s="106"/>
      <c r="G188" s="278"/>
      <c r="H188" s="105"/>
      <c r="I188" s="364"/>
      <c r="J188" s="106"/>
      <c r="K188" s="105"/>
    </row>
    <row r="189" spans="1:11" ht="12" customHeight="1" x14ac:dyDescent="0.2">
      <c r="A189" s="105"/>
      <c r="B189" s="105"/>
      <c r="C189" s="105"/>
      <c r="D189" s="105"/>
      <c r="E189" s="105"/>
      <c r="F189" s="106"/>
      <c r="G189" s="278"/>
      <c r="H189" s="105"/>
      <c r="I189" s="364"/>
      <c r="J189" s="106"/>
      <c r="K189" s="105"/>
    </row>
    <row r="190" spans="1:11" ht="12" customHeight="1" x14ac:dyDescent="0.2">
      <c r="A190" s="105"/>
      <c r="B190" s="105"/>
      <c r="C190" s="105"/>
      <c r="D190" s="105"/>
      <c r="E190" s="105"/>
      <c r="F190" s="106"/>
      <c r="G190" s="278"/>
      <c r="H190" s="105"/>
      <c r="I190" s="364"/>
      <c r="J190" s="106"/>
      <c r="K190" s="105"/>
    </row>
    <row r="191" spans="1:11" ht="12" customHeight="1" x14ac:dyDescent="0.2">
      <c r="A191" s="105"/>
      <c r="B191" s="105"/>
      <c r="C191" s="105"/>
      <c r="D191" s="105"/>
      <c r="E191" s="105"/>
      <c r="F191" s="106"/>
      <c r="G191" s="278"/>
      <c r="H191" s="105"/>
      <c r="I191" s="364"/>
      <c r="J191" s="106"/>
      <c r="K191" s="105"/>
    </row>
    <row r="192" spans="1:11" ht="12" customHeight="1" x14ac:dyDescent="0.2">
      <c r="A192" s="105"/>
      <c r="B192" s="105"/>
      <c r="C192" s="105"/>
      <c r="D192" s="105"/>
      <c r="E192" s="105"/>
      <c r="F192" s="106"/>
      <c r="G192" s="278"/>
      <c r="H192" s="105"/>
      <c r="I192" s="364"/>
      <c r="J192" s="106"/>
      <c r="K192" s="105"/>
    </row>
    <row r="193" spans="1:11" ht="12" customHeight="1" x14ac:dyDescent="0.2">
      <c r="A193" s="105"/>
      <c r="B193" s="105"/>
      <c r="C193" s="105"/>
      <c r="D193" s="105"/>
      <c r="E193" s="105"/>
      <c r="F193" s="106"/>
      <c r="G193" s="278"/>
      <c r="H193" s="105"/>
      <c r="I193" s="364"/>
      <c r="J193" s="106"/>
      <c r="K193" s="105"/>
    </row>
    <row r="194" spans="1:11" ht="12" customHeight="1" x14ac:dyDescent="0.2">
      <c r="A194" s="105"/>
      <c r="B194" s="105"/>
      <c r="C194" s="105"/>
      <c r="D194" s="105"/>
      <c r="E194" s="105"/>
      <c r="F194" s="106"/>
      <c r="G194" s="278"/>
      <c r="H194" s="105"/>
      <c r="I194" s="364"/>
      <c r="J194" s="106"/>
      <c r="K194" s="105"/>
    </row>
    <row r="195" spans="1:11" ht="12" customHeight="1" x14ac:dyDescent="0.2">
      <c r="A195" s="105"/>
      <c r="B195" s="105"/>
      <c r="C195" s="105"/>
      <c r="D195" s="105"/>
      <c r="E195" s="105"/>
      <c r="F195" s="106"/>
      <c r="G195" s="278"/>
      <c r="H195" s="105"/>
      <c r="I195" s="364"/>
      <c r="J195" s="106"/>
      <c r="K195" s="105"/>
    </row>
    <row r="196" spans="1:11" ht="12" customHeight="1" x14ac:dyDescent="0.2">
      <c r="A196" s="105"/>
      <c r="B196" s="105"/>
      <c r="C196" s="105"/>
      <c r="D196" s="105"/>
      <c r="E196" s="105"/>
      <c r="F196" s="106"/>
      <c r="G196" s="278"/>
      <c r="H196" s="105"/>
      <c r="I196" s="364"/>
      <c r="J196" s="106"/>
      <c r="K196" s="105"/>
    </row>
    <row r="197" spans="1:11" ht="12" customHeight="1" x14ac:dyDescent="0.2">
      <c r="A197" s="105"/>
      <c r="B197" s="105"/>
      <c r="C197" s="105"/>
      <c r="D197" s="105"/>
      <c r="E197" s="105"/>
      <c r="F197" s="106"/>
      <c r="G197" s="278"/>
      <c r="H197" s="105"/>
      <c r="I197" s="364"/>
      <c r="J197" s="106"/>
      <c r="K197" s="105"/>
    </row>
    <row r="198" spans="1:11" ht="12" customHeight="1" x14ac:dyDescent="0.2">
      <c r="A198" s="105"/>
      <c r="B198" s="105"/>
      <c r="C198" s="105"/>
      <c r="D198" s="105"/>
      <c r="E198" s="105"/>
      <c r="F198" s="106"/>
      <c r="G198" s="278"/>
      <c r="H198" s="105"/>
      <c r="I198" s="364"/>
      <c r="J198" s="106"/>
      <c r="K198" s="105"/>
    </row>
    <row r="199" spans="1:11" ht="12" customHeight="1" x14ac:dyDescent="0.2">
      <c r="A199" s="105"/>
      <c r="B199" s="105"/>
      <c r="C199" s="105"/>
      <c r="D199" s="105"/>
      <c r="E199" s="105"/>
      <c r="F199" s="106"/>
      <c r="G199" s="278"/>
      <c r="H199" s="105"/>
      <c r="I199" s="364"/>
      <c r="J199" s="106"/>
      <c r="K199" s="105"/>
    </row>
    <row r="200" spans="1:11" ht="12" customHeight="1" x14ac:dyDescent="0.2">
      <c r="A200" s="105"/>
      <c r="B200" s="105"/>
      <c r="C200" s="105"/>
      <c r="D200" s="105"/>
      <c r="E200" s="105"/>
      <c r="F200" s="106"/>
      <c r="G200" s="278"/>
      <c r="H200" s="105"/>
      <c r="I200" s="364"/>
      <c r="J200" s="106"/>
      <c r="K200" s="105"/>
    </row>
    <row r="201" spans="1:11" ht="12" customHeight="1" x14ac:dyDescent="0.2">
      <c r="A201" s="105"/>
      <c r="B201" s="105"/>
      <c r="C201" s="105"/>
      <c r="D201" s="105"/>
      <c r="E201" s="105"/>
      <c r="F201" s="106"/>
      <c r="G201" s="278"/>
      <c r="H201" s="105"/>
      <c r="I201" s="364"/>
      <c r="J201" s="106"/>
      <c r="K201" s="105"/>
    </row>
    <row r="202" spans="1:11" ht="12" customHeight="1" x14ac:dyDescent="0.2">
      <c r="A202" s="105"/>
      <c r="B202" s="105"/>
      <c r="C202" s="105"/>
      <c r="D202" s="105"/>
      <c r="E202" s="105"/>
      <c r="F202" s="106"/>
      <c r="G202" s="278"/>
      <c r="H202" s="105"/>
      <c r="I202" s="364"/>
      <c r="J202" s="106"/>
      <c r="K202" s="105"/>
    </row>
    <row r="203" spans="1:11" ht="12" customHeight="1" x14ac:dyDescent="0.2">
      <c r="A203" s="105"/>
      <c r="B203" s="105"/>
      <c r="C203" s="105"/>
      <c r="D203" s="105"/>
      <c r="E203" s="105"/>
      <c r="F203" s="106"/>
      <c r="G203" s="278"/>
      <c r="H203" s="105"/>
      <c r="I203" s="364"/>
      <c r="J203" s="106"/>
      <c r="K203" s="105"/>
    </row>
    <row r="204" spans="1:11" ht="12" customHeight="1" x14ac:dyDescent="0.2">
      <c r="A204" s="105"/>
      <c r="B204" s="105"/>
      <c r="C204" s="105"/>
      <c r="D204" s="105"/>
      <c r="E204" s="105"/>
      <c r="F204" s="106"/>
      <c r="G204" s="278"/>
      <c r="H204" s="105"/>
      <c r="I204" s="364"/>
      <c r="J204" s="106"/>
      <c r="K204" s="105"/>
    </row>
    <row r="205" spans="1:11" ht="12" customHeight="1" x14ac:dyDescent="0.2">
      <c r="A205" s="105"/>
      <c r="B205" s="105"/>
      <c r="C205" s="105"/>
      <c r="D205" s="105"/>
      <c r="E205" s="105"/>
      <c r="F205" s="106"/>
      <c r="G205" s="278"/>
      <c r="H205" s="105"/>
      <c r="I205" s="364"/>
      <c r="J205" s="106"/>
      <c r="K205" s="105"/>
    </row>
    <row r="206" spans="1:11" ht="12" customHeight="1" x14ac:dyDescent="0.2">
      <c r="A206" s="105"/>
      <c r="B206" s="105"/>
      <c r="C206" s="105"/>
      <c r="D206" s="105"/>
      <c r="E206" s="105"/>
      <c r="F206" s="106"/>
      <c r="G206" s="278"/>
      <c r="H206" s="105"/>
      <c r="I206" s="364"/>
      <c r="J206" s="106"/>
      <c r="K206" s="105"/>
    </row>
    <row r="207" spans="1:11" ht="12" customHeight="1" x14ac:dyDescent="0.2">
      <c r="A207" s="105"/>
      <c r="B207" s="105"/>
      <c r="C207" s="105"/>
      <c r="D207" s="105"/>
      <c r="E207" s="105"/>
      <c r="F207" s="106"/>
      <c r="G207" s="278"/>
      <c r="H207" s="105"/>
      <c r="I207" s="364"/>
      <c r="J207" s="106"/>
      <c r="K207" s="105"/>
    </row>
    <row r="208" spans="1:11" ht="12" customHeight="1" x14ac:dyDescent="0.2">
      <c r="A208" s="105"/>
      <c r="B208" s="105"/>
      <c r="C208" s="105"/>
      <c r="D208" s="105"/>
      <c r="E208" s="105"/>
      <c r="F208" s="106"/>
      <c r="G208" s="278"/>
      <c r="H208" s="105"/>
      <c r="I208" s="364"/>
      <c r="J208" s="106"/>
      <c r="K208" s="105"/>
    </row>
    <row r="209" spans="1:11" ht="12" customHeight="1" x14ac:dyDescent="0.2">
      <c r="A209" s="105"/>
      <c r="B209" s="105"/>
      <c r="C209" s="105"/>
      <c r="D209" s="105"/>
      <c r="E209" s="105"/>
      <c r="F209" s="106"/>
      <c r="G209" s="278"/>
      <c r="H209" s="105"/>
      <c r="I209" s="364"/>
      <c r="J209" s="106"/>
      <c r="K209" s="105"/>
    </row>
    <row r="210" spans="1:11" ht="12" customHeight="1" x14ac:dyDescent="0.2">
      <c r="A210" s="105"/>
      <c r="B210" s="105"/>
      <c r="C210" s="105"/>
      <c r="D210" s="105"/>
      <c r="E210" s="105"/>
      <c r="F210" s="106"/>
      <c r="G210" s="278"/>
      <c r="H210" s="105"/>
      <c r="I210" s="364"/>
      <c r="J210" s="106"/>
      <c r="K210" s="105"/>
    </row>
    <row r="211" spans="1:11" ht="12" customHeight="1" x14ac:dyDescent="0.2">
      <c r="A211" s="105"/>
      <c r="B211" s="105"/>
      <c r="C211" s="105"/>
      <c r="D211" s="105"/>
      <c r="E211" s="105"/>
      <c r="F211" s="106"/>
      <c r="G211" s="278"/>
      <c r="H211" s="105"/>
      <c r="I211" s="364"/>
      <c r="J211" s="106"/>
      <c r="K211" s="105"/>
    </row>
    <row r="212" spans="1:11" ht="12" customHeight="1" x14ac:dyDescent="0.2">
      <c r="A212" s="105"/>
      <c r="B212" s="105"/>
      <c r="C212" s="105"/>
      <c r="D212" s="105"/>
      <c r="E212" s="105"/>
      <c r="F212" s="106"/>
      <c r="G212" s="278"/>
      <c r="H212" s="105"/>
      <c r="I212" s="364"/>
      <c r="J212" s="106"/>
      <c r="K212" s="105"/>
    </row>
    <row r="213" spans="1:11" ht="12" customHeight="1" x14ac:dyDescent="0.2">
      <c r="A213" s="105"/>
      <c r="B213" s="105"/>
      <c r="C213" s="105"/>
      <c r="D213" s="105"/>
      <c r="E213" s="105"/>
      <c r="F213" s="106"/>
      <c r="G213" s="278"/>
      <c r="H213" s="105"/>
      <c r="I213" s="364"/>
      <c r="J213" s="106"/>
      <c r="K213" s="105"/>
    </row>
    <row r="214" spans="1:11" ht="12" customHeight="1" x14ac:dyDescent="0.2">
      <c r="A214" s="105"/>
      <c r="B214" s="105"/>
      <c r="C214" s="105"/>
      <c r="D214" s="105"/>
      <c r="E214" s="105"/>
      <c r="F214" s="106"/>
      <c r="G214" s="278"/>
      <c r="H214" s="105"/>
      <c r="I214" s="364"/>
      <c r="J214" s="106"/>
      <c r="K214" s="105"/>
    </row>
    <row r="215" spans="1:11" ht="12" customHeight="1" x14ac:dyDescent="0.2">
      <c r="A215" s="105"/>
      <c r="B215" s="105"/>
      <c r="C215" s="105"/>
      <c r="D215" s="105"/>
      <c r="E215" s="105"/>
      <c r="F215" s="106"/>
      <c r="G215" s="278"/>
      <c r="H215" s="105"/>
      <c r="I215" s="364"/>
      <c r="J215" s="106"/>
      <c r="K215" s="105"/>
    </row>
    <row r="216" spans="1:11" ht="12" customHeight="1" x14ac:dyDescent="0.2">
      <c r="A216" s="105"/>
      <c r="B216" s="105"/>
      <c r="C216" s="105"/>
      <c r="D216" s="105"/>
      <c r="E216" s="105"/>
      <c r="F216" s="106"/>
      <c r="G216" s="278"/>
      <c r="H216" s="105"/>
      <c r="I216" s="364"/>
      <c r="J216" s="106"/>
      <c r="K216" s="105"/>
    </row>
    <row r="217" spans="1:11" ht="12" customHeight="1" x14ac:dyDescent="0.2">
      <c r="A217" s="105"/>
      <c r="B217" s="105"/>
      <c r="C217" s="105"/>
      <c r="D217" s="105"/>
      <c r="E217" s="105"/>
      <c r="F217" s="106"/>
      <c r="G217" s="278"/>
      <c r="H217" s="105"/>
      <c r="I217" s="364"/>
      <c r="J217" s="106"/>
      <c r="K217" s="105"/>
    </row>
    <row r="218" spans="1:11" ht="12" customHeight="1" x14ac:dyDescent="0.2">
      <c r="A218" s="105"/>
      <c r="B218" s="105"/>
      <c r="C218" s="105"/>
      <c r="D218" s="105"/>
      <c r="E218" s="105"/>
      <c r="F218" s="106"/>
      <c r="G218" s="278"/>
      <c r="H218" s="105"/>
      <c r="I218" s="364"/>
      <c r="J218" s="106"/>
      <c r="K218" s="105"/>
    </row>
    <row r="219" spans="1:11" ht="12" customHeight="1" x14ac:dyDescent="0.2">
      <c r="A219" s="105"/>
      <c r="B219" s="105"/>
      <c r="C219" s="105"/>
      <c r="D219" s="105"/>
      <c r="E219" s="105"/>
      <c r="F219" s="106"/>
      <c r="G219" s="278"/>
      <c r="H219" s="105"/>
      <c r="I219" s="364"/>
      <c r="J219" s="106"/>
      <c r="K219" s="105"/>
    </row>
    <row r="220" spans="1:11" ht="12" customHeight="1" x14ac:dyDescent="0.2">
      <c r="A220" s="105"/>
      <c r="B220" s="105"/>
      <c r="C220" s="105"/>
      <c r="D220" s="105"/>
      <c r="E220" s="105"/>
      <c r="F220" s="106"/>
      <c r="G220" s="278"/>
      <c r="H220" s="105"/>
      <c r="I220" s="364"/>
      <c r="J220" s="106"/>
      <c r="K220" s="105"/>
    </row>
    <row r="221" spans="1:11" ht="12" customHeight="1" x14ac:dyDescent="0.2">
      <c r="A221" s="105"/>
      <c r="B221" s="105"/>
      <c r="C221" s="105"/>
      <c r="D221" s="105"/>
      <c r="E221" s="105"/>
      <c r="F221" s="106"/>
      <c r="G221" s="278"/>
      <c r="H221" s="105"/>
      <c r="I221" s="364"/>
      <c r="J221" s="106"/>
      <c r="K221" s="105"/>
    </row>
    <row r="222" spans="1:11" ht="12" customHeight="1" x14ac:dyDescent="0.2">
      <c r="A222" s="105"/>
      <c r="B222" s="105"/>
      <c r="C222" s="105"/>
      <c r="D222" s="105"/>
      <c r="E222" s="105"/>
      <c r="F222" s="106"/>
      <c r="G222" s="278"/>
      <c r="H222" s="105"/>
      <c r="I222" s="364"/>
      <c r="J222" s="106"/>
      <c r="K222" s="105"/>
    </row>
    <row r="223" spans="1:11" ht="12" customHeight="1" x14ac:dyDescent="0.2">
      <c r="A223" s="105"/>
      <c r="B223" s="105"/>
      <c r="C223" s="105"/>
      <c r="D223" s="105"/>
      <c r="E223" s="105"/>
      <c r="F223" s="106"/>
      <c r="G223" s="278"/>
      <c r="H223" s="105"/>
      <c r="I223" s="364"/>
      <c r="J223" s="106"/>
      <c r="K223" s="105"/>
    </row>
    <row r="224" spans="1:11" ht="12" customHeight="1" x14ac:dyDescent="0.2">
      <c r="A224" s="105"/>
      <c r="B224" s="105"/>
      <c r="C224" s="105"/>
      <c r="D224" s="105"/>
      <c r="E224" s="105"/>
      <c r="F224" s="106"/>
      <c r="G224" s="278"/>
      <c r="H224" s="105"/>
      <c r="I224" s="364"/>
      <c r="J224" s="106"/>
      <c r="K224" s="105"/>
    </row>
    <row r="225" spans="1:11" ht="12" customHeight="1" x14ac:dyDescent="0.2">
      <c r="A225" s="105"/>
      <c r="B225" s="105"/>
      <c r="C225" s="105"/>
      <c r="D225" s="105"/>
      <c r="E225" s="105"/>
      <c r="F225" s="106"/>
      <c r="G225" s="278"/>
      <c r="H225" s="105"/>
      <c r="I225" s="364"/>
      <c r="J225" s="106"/>
      <c r="K225" s="105"/>
    </row>
    <row r="226" spans="1:11" ht="12" customHeight="1" x14ac:dyDescent="0.2">
      <c r="A226" s="105"/>
      <c r="B226" s="105"/>
      <c r="C226" s="105"/>
      <c r="D226" s="105"/>
      <c r="E226" s="105"/>
      <c r="F226" s="106"/>
      <c r="G226" s="278"/>
      <c r="H226" s="105"/>
      <c r="I226" s="364"/>
      <c r="J226" s="106"/>
      <c r="K226" s="105"/>
    </row>
    <row r="227" spans="1:11" ht="12" customHeight="1" x14ac:dyDescent="0.2">
      <c r="A227" s="105"/>
      <c r="B227" s="105"/>
      <c r="C227" s="105"/>
      <c r="D227" s="105"/>
      <c r="E227" s="105"/>
      <c r="F227" s="106"/>
      <c r="G227" s="278"/>
      <c r="H227" s="105"/>
      <c r="I227" s="364"/>
      <c r="J227" s="106"/>
      <c r="K227" s="105"/>
    </row>
    <row r="228" spans="1:11" ht="12" customHeight="1" x14ac:dyDescent="0.2">
      <c r="A228" s="105"/>
      <c r="B228" s="105"/>
      <c r="C228" s="105"/>
      <c r="D228" s="105"/>
      <c r="E228" s="105"/>
      <c r="F228" s="106"/>
      <c r="G228" s="278"/>
      <c r="H228" s="105"/>
      <c r="I228" s="364"/>
      <c r="J228" s="106"/>
      <c r="K228" s="105"/>
    </row>
    <row r="229" spans="1:11" ht="12" customHeight="1" x14ac:dyDescent="0.2">
      <c r="A229" s="105"/>
      <c r="B229" s="105"/>
      <c r="C229" s="105"/>
      <c r="D229" s="105"/>
      <c r="E229" s="105"/>
      <c r="F229" s="106"/>
      <c r="G229" s="278"/>
      <c r="H229" s="105"/>
      <c r="I229" s="364"/>
      <c r="J229" s="106"/>
      <c r="K229" s="105"/>
    </row>
    <row r="230" spans="1:11" ht="12" customHeight="1" x14ac:dyDescent="0.2">
      <c r="A230" s="105"/>
      <c r="B230" s="105"/>
      <c r="C230" s="105"/>
      <c r="D230" s="105"/>
      <c r="E230" s="105"/>
      <c r="F230" s="106"/>
      <c r="G230" s="278"/>
      <c r="H230" s="105"/>
      <c r="I230" s="364"/>
      <c r="J230" s="106"/>
      <c r="K230" s="105"/>
    </row>
    <row r="231" spans="1:11" ht="12" customHeight="1" x14ac:dyDescent="0.2">
      <c r="A231" s="105"/>
      <c r="B231" s="105"/>
      <c r="C231" s="105"/>
      <c r="D231" s="105"/>
      <c r="E231" s="105"/>
      <c r="F231" s="106"/>
      <c r="G231" s="278"/>
      <c r="H231" s="105"/>
      <c r="I231" s="364"/>
      <c r="J231" s="106"/>
      <c r="K231" s="105"/>
    </row>
    <row r="232" spans="1:11" ht="12" customHeight="1" x14ac:dyDescent="0.2">
      <c r="A232" s="105"/>
      <c r="B232" s="105"/>
      <c r="C232" s="105"/>
      <c r="D232" s="105"/>
      <c r="E232" s="105"/>
      <c r="F232" s="106"/>
      <c r="G232" s="278"/>
      <c r="H232" s="105"/>
      <c r="I232" s="364"/>
      <c r="J232" s="106"/>
      <c r="K232" s="105"/>
    </row>
    <row r="233" spans="1:11" ht="12" customHeight="1" x14ac:dyDescent="0.2">
      <c r="A233" s="105"/>
      <c r="B233" s="105"/>
      <c r="C233" s="105"/>
      <c r="D233" s="105"/>
      <c r="E233" s="105"/>
      <c r="F233" s="106"/>
      <c r="G233" s="278"/>
      <c r="H233" s="105"/>
      <c r="I233" s="364"/>
      <c r="J233" s="106"/>
      <c r="K233" s="105"/>
    </row>
    <row r="234" spans="1:11" ht="12" customHeight="1" x14ac:dyDescent="0.2">
      <c r="A234" s="105"/>
      <c r="B234" s="105"/>
      <c r="C234" s="105"/>
      <c r="D234" s="105"/>
      <c r="E234" s="105"/>
      <c r="F234" s="106"/>
      <c r="G234" s="278"/>
      <c r="H234" s="105"/>
      <c r="I234" s="364"/>
      <c r="J234" s="106"/>
      <c r="K234" s="105"/>
    </row>
    <row r="235" spans="1:11" ht="12" customHeight="1" x14ac:dyDescent="0.2">
      <c r="A235" s="105"/>
      <c r="B235" s="105"/>
      <c r="C235" s="105"/>
      <c r="D235" s="105"/>
      <c r="E235" s="105"/>
      <c r="F235" s="106"/>
      <c r="G235" s="278"/>
      <c r="H235" s="105"/>
      <c r="I235" s="364"/>
      <c r="J235" s="106"/>
      <c r="K235" s="105"/>
    </row>
    <row r="236" spans="1:11" ht="12" customHeight="1" x14ac:dyDescent="0.2">
      <c r="A236" s="105"/>
      <c r="B236" s="105"/>
      <c r="C236" s="105"/>
      <c r="D236" s="105"/>
      <c r="E236" s="105"/>
      <c r="F236" s="106"/>
      <c r="G236" s="278"/>
      <c r="H236" s="105"/>
      <c r="I236" s="364"/>
      <c r="J236" s="106"/>
      <c r="K236" s="105"/>
    </row>
    <row r="237" spans="1:11" ht="12" customHeight="1" x14ac:dyDescent="0.2">
      <c r="A237" s="105"/>
      <c r="B237" s="105"/>
      <c r="C237" s="105"/>
      <c r="D237" s="105"/>
      <c r="E237" s="105"/>
      <c r="F237" s="106"/>
      <c r="G237" s="278"/>
      <c r="H237" s="105"/>
      <c r="I237" s="364"/>
      <c r="J237" s="106"/>
      <c r="K237" s="105"/>
    </row>
    <row r="238" spans="1:11" ht="12" customHeight="1" x14ac:dyDescent="0.2">
      <c r="A238" s="105"/>
      <c r="B238" s="105"/>
      <c r="C238" s="105"/>
      <c r="D238" s="105"/>
      <c r="E238" s="105"/>
      <c r="F238" s="106"/>
      <c r="G238" s="278"/>
      <c r="H238" s="105"/>
      <c r="I238" s="364"/>
      <c r="J238" s="106"/>
      <c r="K238" s="105"/>
    </row>
    <row r="239" spans="1:11" ht="12" customHeight="1" x14ac:dyDescent="0.2">
      <c r="A239" s="105"/>
      <c r="B239" s="105"/>
      <c r="C239" s="105"/>
      <c r="D239" s="105"/>
      <c r="E239" s="105"/>
      <c r="F239" s="106"/>
      <c r="G239" s="278"/>
      <c r="H239" s="105"/>
      <c r="I239" s="364"/>
      <c r="J239" s="106"/>
      <c r="K239" s="105"/>
    </row>
    <row r="240" spans="1:11" ht="12" customHeight="1" x14ac:dyDescent="0.2">
      <c r="A240" s="105"/>
      <c r="B240" s="105"/>
      <c r="C240" s="105"/>
      <c r="D240" s="105"/>
      <c r="E240" s="105"/>
      <c r="F240" s="106"/>
      <c r="G240" s="278"/>
      <c r="H240" s="105"/>
      <c r="I240" s="364"/>
      <c r="J240" s="106"/>
      <c r="K240" s="105"/>
    </row>
    <row r="241" spans="1:11" ht="12" customHeight="1" x14ac:dyDescent="0.2">
      <c r="A241" s="105"/>
      <c r="B241" s="105"/>
      <c r="C241" s="105"/>
      <c r="D241" s="105"/>
      <c r="E241" s="105"/>
      <c r="F241" s="106"/>
      <c r="G241" s="278"/>
      <c r="H241" s="105"/>
      <c r="I241" s="364"/>
      <c r="J241" s="106"/>
      <c r="K241" s="105"/>
    </row>
    <row r="242" spans="1:11" ht="12" customHeight="1" x14ac:dyDescent="0.2">
      <c r="A242" s="105"/>
      <c r="B242" s="105"/>
      <c r="C242" s="105"/>
      <c r="D242" s="105"/>
      <c r="E242" s="105"/>
      <c r="F242" s="106"/>
      <c r="G242" s="278"/>
      <c r="H242" s="105"/>
      <c r="I242" s="364"/>
      <c r="J242" s="106"/>
      <c r="K242" s="105"/>
    </row>
    <row r="243" spans="1:11" ht="12" customHeight="1" x14ac:dyDescent="0.2">
      <c r="A243" s="105"/>
      <c r="B243" s="105"/>
      <c r="C243" s="105"/>
      <c r="D243" s="105"/>
      <c r="E243" s="105"/>
      <c r="F243" s="106"/>
      <c r="G243" s="278"/>
      <c r="H243" s="105"/>
      <c r="I243" s="364"/>
      <c r="J243" s="106"/>
      <c r="K243" s="105"/>
    </row>
    <row r="244" spans="1:11" ht="12" customHeight="1" x14ac:dyDescent="0.2">
      <c r="A244" s="105"/>
      <c r="B244" s="105"/>
      <c r="C244" s="105"/>
      <c r="D244" s="105"/>
      <c r="E244" s="105"/>
      <c r="F244" s="106"/>
      <c r="G244" s="278"/>
      <c r="H244" s="105"/>
      <c r="I244" s="364"/>
      <c r="J244" s="106"/>
      <c r="K244" s="105"/>
    </row>
    <row r="245" spans="1:11" ht="12" customHeight="1" x14ac:dyDescent="0.2">
      <c r="A245" s="105"/>
      <c r="B245" s="105"/>
      <c r="C245" s="105"/>
      <c r="D245" s="105"/>
      <c r="E245" s="105"/>
      <c r="F245" s="106"/>
      <c r="G245" s="278"/>
      <c r="H245" s="105"/>
      <c r="I245" s="364"/>
      <c r="J245" s="106"/>
      <c r="K245" s="105"/>
    </row>
    <row r="246" spans="1:11" ht="12" customHeight="1" x14ac:dyDescent="0.2">
      <c r="A246" s="105"/>
      <c r="B246" s="105"/>
      <c r="C246" s="105"/>
      <c r="D246" s="105"/>
      <c r="E246" s="105"/>
      <c r="F246" s="106"/>
      <c r="G246" s="278"/>
      <c r="H246" s="105"/>
      <c r="I246" s="364"/>
      <c r="J246" s="106"/>
      <c r="K246" s="105"/>
    </row>
    <row r="247" spans="1:11" ht="12" customHeight="1" x14ac:dyDescent="0.2">
      <c r="A247" s="105"/>
      <c r="B247" s="105"/>
      <c r="C247" s="105"/>
      <c r="D247" s="105"/>
      <c r="E247" s="105"/>
      <c r="F247" s="106"/>
      <c r="G247" s="278"/>
      <c r="H247" s="105"/>
      <c r="I247" s="364"/>
      <c r="J247" s="106"/>
      <c r="K247" s="105"/>
    </row>
    <row r="248" spans="1:11" ht="12" customHeight="1" x14ac:dyDescent="0.2">
      <c r="A248" s="105"/>
      <c r="B248" s="105"/>
      <c r="C248" s="105"/>
      <c r="D248" s="105"/>
      <c r="E248" s="105"/>
      <c r="F248" s="106"/>
      <c r="G248" s="278"/>
      <c r="H248" s="105"/>
      <c r="I248" s="364"/>
      <c r="J248" s="106"/>
      <c r="K248" s="105"/>
    </row>
    <row r="249" spans="1:11" ht="12" customHeight="1" x14ac:dyDescent="0.2">
      <c r="A249" s="105"/>
      <c r="B249" s="105"/>
      <c r="C249" s="105"/>
      <c r="D249" s="105"/>
      <c r="E249" s="105"/>
      <c r="F249" s="106"/>
      <c r="G249" s="278"/>
      <c r="H249" s="105"/>
      <c r="I249" s="364"/>
      <c r="J249" s="106"/>
      <c r="K249" s="105"/>
    </row>
    <row r="250" spans="1:11" ht="12" customHeight="1" x14ac:dyDescent="0.2">
      <c r="A250" s="105"/>
      <c r="B250" s="105"/>
      <c r="C250" s="105"/>
      <c r="D250" s="105"/>
      <c r="E250" s="105"/>
      <c r="F250" s="106"/>
      <c r="G250" s="278"/>
      <c r="H250" s="105"/>
      <c r="I250" s="364"/>
      <c r="J250" s="106"/>
      <c r="K250" s="105"/>
    </row>
    <row r="251" spans="1:11" ht="12" customHeight="1" x14ac:dyDescent="0.2">
      <c r="A251" s="105"/>
      <c r="B251" s="105"/>
      <c r="C251" s="105"/>
      <c r="D251" s="105"/>
      <c r="E251" s="105"/>
      <c r="F251" s="106"/>
      <c r="G251" s="278"/>
      <c r="H251" s="105"/>
      <c r="I251" s="364"/>
      <c r="J251" s="106"/>
      <c r="K251" s="105"/>
    </row>
    <row r="252" spans="1:11" ht="12" customHeight="1" x14ac:dyDescent="0.2">
      <c r="A252" s="105"/>
      <c r="B252" s="105"/>
      <c r="C252" s="105"/>
      <c r="D252" s="105"/>
      <c r="E252" s="105"/>
      <c r="F252" s="106"/>
      <c r="G252" s="278"/>
      <c r="H252" s="105"/>
      <c r="I252" s="364"/>
      <c r="J252" s="106"/>
      <c r="K252" s="105"/>
    </row>
    <row r="253" spans="1:11" ht="12" customHeight="1" x14ac:dyDescent="0.2">
      <c r="A253" s="105"/>
      <c r="B253" s="105"/>
      <c r="C253" s="105"/>
      <c r="D253" s="105"/>
      <c r="E253" s="105"/>
      <c r="F253" s="106"/>
      <c r="G253" s="278"/>
      <c r="H253" s="105"/>
      <c r="I253" s="364"/>
      <c r="J253" s="106"/>
      <c r="K253" s="105"/>
    </row>
    <row r="254" spans="1:11" ht="12" customHeight="1" x14ac:dyDescent="0.2">
      <c r="A254" s="105"/>
      <c r="B254" s="105"/>
      <c r="C254" s="105"/>
      <c r="D254" s="105"/>
      <c r="E254" s="105"/>
      <c r="F254" s="106"/>
      <c r="G254" s="278"/>
      <c r="H254" s="105"/>
      <c r="I254" s="364"/>
      <c r="J254" s="106"/>
      <c r="K254" s="105"/>
    </row>
    <row r="255" spans="1:11" ht="12" customHeight="1" x14ac:dyDescent="0.2">
      <c r="A255" s="105"/>
      <c r="B255" s="105"/>
      <c r="C255" s="105"/>
      <c r="D255" s="105"/>
      <c r="E255" s="105"/>
      <c r="F255" s="106"/>
      <c r="G255" s="278"/>
      <c r="H255" s="105"/>
      <c r="I255" s="364"/>
      <c r="J255" s="106"/>
      <c r="K255" s="105"/>
    </row>
    <row r="256" spans="1:11" ht="12" customHeight="1" x14ac:dyDescent="0.2">
      <c r="A256" s="105"/>
      <c r="B256" s="105"/>
      <c r="C256" s="105"/>
      <c r="D256" s="105"/>
      <c r="E256" s="105"/>
      <c r="F256" s="106"/>
      <c r="G256" s="278"/>
      <c r="H256" s="105"/>
      <c r="I256" s="364"/>
      <c r="J256" s="106"/>
      <c r="K256" s="105"/>
    </row>
    <row r="257" spans="1:11" ht="12" customHeight="1" x14ac:dyDescent="0.2">
      <c r="A257" s="105"/>
      <c r="B257" s="105"/>
      <c r="C257" s="105"/>
      <c r="D257" s="105"/>
      <c r="E257" s="105"/>
      <c r="F257" s="106"/>
      <c r="G257" s="278"/>
      <c r="H257" s="105"/>
      <c r="I257" s="364"/>
      <c r="J257" s="106"/>
      <c r="K257" s="105"/>
    </row>
    <row r="258" spans="1:11" ht="12" customHeight="1" x14ac:dyDescent="0.2">
      <c r="A258" s="105"/>
      <c r="B258" s="105"/>
      <c r="C258" s="105"/>
      <c r="D258" s="105"/>
      <c r="E258" s="105"/>
      <c r="F258" s="106"/>
      <c r="G258" s="278"/>
      <c r="H258" s="105"/>
      <c r="I258" s="364"/>
      <c r="J258" s="106"/>
      <c r="K258" s="105"/>
    </row>
    <row r="259" spans="1:11" ht="12" customHeight="1" x14ac:dyDescent="0.2">
      <c r="A259" s="105"/>
      <c r="B259" s="105"/>
      <c r="C259" s="105"/>
      <c r="D259" s="105"/>
      <c r="E259" s="105"/>
      <c r="F259" s="106"/>
      <c r="G259" s="278"/>
      <c r="H259" s="105"/>
      <c r="I259" s="364"/>
      <c r="J259" s="106"/>
      <c r="K259" s="105"/>
    </row>
    <row r="260" spans="1:11" ht="12" customHeight="1" x14ac:dyDescent="0.2">
      <c r="A260" s="105"/>
      <c r="B260" s="105"/>
      <c r="C260" s="105"/>
      <c r="D260" s="105"/>
      <c r="E260" s="105"/>
      <c r="F260" s="106"/>
      <c r="G260" s="278"/>
      <c r="H260" s="105"/>
      <c r="I260" s="364"/>
      <c r="J260" s="106"/>
      <c r="K260" s="105"/>
    </row>
    <row r="261" spans="1:11" ht="12" customHeight="1" x14ac:dyDescent="0.2">
      <c r="A261" s="105"/>
      <c r="B261" s="105"/>
      <c r="C261" s="105"/>
      <c r="D261" s="105"/>
      <c r="E261" s="105"/>
      <c r="F261" s="106"/>
      <c r="G261" s="278"/>
      <c r="H261" s="105"/>
      <c r="I261" s="364"/>
      <c r="J261" s="106"/>
      <c r="K261" s="105"/>
    </row>
    <row r="262" spans="1:11" ht="12" customHeight="1" x14ac:dyDescent="0.2">
      <c r="A262" s="105"/>
      <c r="B262" s="105"/>
      <c r="C262" s="105"/>
      <c r="D262" s="105"/>
      <c r="E262" s="105"/>
      <c r="F262" s="106"/>
      <c r="G262" s="278"/>
      <c r="H262" s="105"/>
      <c r="I262" s="364"/>
      <c r="J262" s="106"/>
      <c r="K262" s="105"/>
    </row>
    <row r="263" spans="1:11" ht="12" customHeight="1" x14ac:dyDescent="0.2">
      <c r="A263" s="105"/>
      <c r="B263" s="105"/>
      <c r="C263" s="105"/>
      <c r="D263" s="105"/>
      <c r="E263" s="105"/>
      <c r="F263" s="106"/>
      <c r="G263" s="278"/>
      <c r="H263" s="105"/>
      <c r="I263" s="364"/>
      <c r="J263" s="106"/>
      <c r="K263" s="105"/>
    </row>
    <row r="264" spans="1:11" ht="12" customHeight="1" x14ac:dyDescent="0.2">
      <c r="A264" s="105"/>
      <c r="B264" s="105"/>
      <c r="C264" s="105"/>
      <c r="D264" s="105"/>
      <c r="E264" s="105"/>
      <c r="F264" s="106"/>
      <c r="G264" s="278"/>
      <c r="H264" s="105"/>
      <c r="I264" s="364"/>
      <c r="J264" s="106"/>
      <c r="K264" s="105"/>
    </row>
    <row r="265" spans="1:11" ht="12" customHeight="1" x14ac:dyDescent="0.2">
      <c r="A265" s="105"/>
      <c r="B265" s="105"/>
      <c r="C265" s="105"/>
      <c r="D265" s="105"/>
      <c r="E265" s="105"/>
      <c r="F265" s="106"/>
      <c r="G265" s="278"/>
      <c r="H265" s="105"/>
      <c r="I265" s="364"/>
      <c r="J265" s="106"/>
      <c r="K265" s="105"/>
    </row>
    <row r="266" spans="1:11" ht="12" customHeight="1" x14ac:dyDescent="0.2">
      <c r="A266" s="105"/>
      <c r="B266" s="105"/>
      <c r="C266" s="105"/>
      <c r="D266" s="105"/>
      <c r="E266" s="105"/>
      <c r="F266" s="106"/>
      <c r="G266" s="278"/>
      <c r="H266" s="105"/>
      <c r="I266" s="364"/>
      <c r="J266" s="106"/>
      <c r="K266" s="105"/>
    </row>
    <row r="267" spans="1:11" ht="12" customHeight="1" x14ac:dyDescent="0.2">
      <c r="A267" s="105"/>
      <c r="B267" s="105"/>
      <c r="C267" s="105"/>
      <c r="D267" s="105"/>
      <c r="E267" s="105"/>
      <c r="F267" s="106"/>
      <c r="G267" s="278"/>
      <c r="H267" s="105"/>
      <c r="I267" s="364"/>
      <c r="J267" s="106"/>
      <c r="K267" s="105"/>
    </row>
    <row r="268" spans="1:11" ht="12" customHeight="1" x14ac:dyDescent="0.2">
      <c r="A268" s="105"/>
      <c r="B268" s="105"/>
      <c r="C268" s="105"/>
      <c r="D268" s="105"/>
      <c r="E268" s="105"/>
      <c r="F268" s="106"/>
      <c r="G268" s="278"/>
      <c r="H268" s="105"/>
      <c r="I268" s="364"/>
      <c r="J268" s="106"/>
      <c r="K268" s="105"/>
    </row>
    <row r="269" spans="1:11" ht="12" customHeight="1" x14ac:dyDescent="0.2">
      <c r="A269" s="105"/>
      <c r="B269" s="105"/>
      <c r="C269" s="105"/>
      <c r="D269" s="105"/>
      <c r="E269" s="105"/>
      <c r="F269" s="106"/>
      <c r="G269" s="278"/>
      <c r="H269" s="105"/>
      <c r="I269" s="364"/>
      <c r="J269" s="106"/>
      <c r="K269" s="105"/>
    </row>
    <row r="270" spans="1:11" ht="12" customHeight="1" x14ac:dyDescent="0.2">
      <c r="A270" s="105"/>
      <c r="B270" s="105"/>
      <c r="C270" s="105"/>
      <c r="D270" s="105"/>
      <c r="E270" s="105"/>
      <c r="F270" s="106"/>
      <c r="G270" s="278"/>
      <c r="H270" s="105"/>
      <c r="I270" s="364"/>
      <c r="J270" s="106"/>
      <c r="K270" s="105"/>
    </row>
    <row r="271" spans="1:11" ht="12" customHeight="1" x14ac:dyDescent="0.2">
      <c r="A271" s="105"/>
      <c r="B271" s="105"/>
      <c r="C271" s="105"/>
      <c r="D271" s="105"/>
      <c r="E271" s="105"/>
      <c r="F271" s="106"/>
      <c r="G271" s="278"/>
      <c r="H271" s="105"/>
      <c r="I271" s="364"/>
      <c r="J271" s="106"/>
      <c r="K271" s="105"/>
    </row>
    <row r="272" spans="1:11" ht="12" customHeight="1" x14ac:dyDescent="0.2">
      <c r="A272" s="105"/>
      <c r="B272" s="105"/>
      <c r="C272" s="105"/>
      <c r="D272" s="105"/>
      <c r="E272" s="105"/>
      <c r="F272" s="106"/>
      <c r="G272" s="278"/>
      <c r="H272" s="105"/>
      <c r="I272" s="364"/>
      <c r="J272" s="106"/>
      <c r="K272" s="105"/>
    </row>
    <row r="273" spans="1:11" ht="12" customHeight="1" x14ac:dyDescent="0.2">
      <c r="A273" s="105"/>
      <c r="B273" s="105"/>
      <c r="C273" s="105"/>
      <c r="D273" s="105"/>
      <c r="E273" s="105"/>
      <c r="F273" s="106"/>
      <c r="G273" s="278"/>
      <c r="H273" s="105"/>
      <c r="I273" s="364"/>
      <c r="J273" s="106"/>
      <c r="K273" s="105"/>
    </row>
    <row r="274" spans="1:11" ht="12" customHeight="1" x14ac:dyDescent="0.2">
      <c r="A274" s="105"/>
      <c r="B274" s="105"/>
      <c r="C274" s="105"/>
      <c r="D274" s="105"/>
      <c r="E274" s="105"/>
      <c r="F274" s="106"/>
      <c r="G274" s="278"/>
      <c r="H274" s="105"/>
      <c r="I274" s="364"/>
      <c r="J274" s="106"/>
      <c r="K274" s="105"/>
    </row>
    <row r="275" spans="1:11" ht="12" customHeight="1" x14ac:dyDescent="0.2">
      <c r="A275" s="105"/>
      <c r="B275" s="105"/>
      <c r="C275" s="105"/>
      <c r="D275" s="105"/>
      <c r="E275" s="105"/>
      <c r="F275" s="106"/>
      <c r="G275" s="278"/>
      <c r="H275" s="105"/>
      <c r="I275" s="364"/>
      <c r="J275" s="106"/>
      <c r="K275" s="105"/>
    </row>
    <row r="276" spans="1:11" ht="12" customHeight="1" x14ac:dyDescent="0.2">
      <c r="A276" s="105"/>
      <c r="B276" s="105"/>
      <c r="C276" s="105"/>
      <c r="D276" s="105"/>
      <c r="E276" s="105"/>
      <c r="F276" s="106"/>
      <c r="G276" s="278"/>
      <c r="H276" s="105"/>
      <c r="I276" s="364"/>
      <c r="J276" s="106"/>
      <c r="K276" s="105"/>
    </row>
    <row r="277" spans="1:11" ht="12" customHeight="1" x14ac:dyDescent="0.2">
      <c r="A277" s="105"/>
      <c r="B277" s="105"/>
      <c r="C277" s="105"/>
      <c r="D277" s="105"/>
      <c r="E277" s="105"/>
      <c r="F277" s="106"/>
      <c r="G277" s="278"/>
      <c r="H277" s="105"/>
      <c r="I277" s="364"/>
      <c r="J277" s="106"/>
      <c r="K277" s="105"/>
    </row>
    <row r="278" spans="1:11" ht="12" customHeight="1" x14ac:dyDescent="0.2">
      <c r="A278" s="105"/>
      <c r="B278" s="105"/>
      <c r="C278" s="105"/>
      <c r="D278" s="105"/>
      <c r="E278" s="105"/>
      <c r="F278" s="106"/>
      <c r="G278" s="278"/>
      <c r="H278" s="105"/>
      <c r="I278" s="364"/>
      <c r="J278" s="106"/>
      <c r="K278" s="105"/>
    </row>
    <row r="279" spans="1:11" ht="12" customHeight="1" x14ac:dyDescent="0.2">
      <c r="A279" s="105"/>
      <c r="B279" s="105"/>
      <c r="C279" s="105"/>
      <c r="D279" s="105"/>
      <c r="E279" s="105"/>
      <c r="F279" s="106"/>
      <c r="G279" s="278"/>
      <c r="H279" s="105"/>
      <c r="I279" s="364"/>
      <c r="J279" s="106"/>
      <c r="K279" s="105"/>
    </row>
    <row r="280" spans="1:11" ht="12" customHeight="1" x14ac:dyDescent="0.2">
      <c r="A280" s="105"/>
      <c r="B280" s="105"/>
      <c r="C280" s="105"/>
      <c r="D280" s="105"/>
      <c r="E280" s="105"/>
      <c r="F280" s="106"/>
      <c r="G280" s="278"/>
      <c r="H280" s="105"/>
      <c r="I280" s="364"/>
      <c r="J280" s="106"/>
      <c r="K280" s="105"/>
    </row>
    <row r="281" spans="1:11" ht="12" customHeight="1" x14ac:dyDescent="0.2">
      <c r="A281" s="105"/>
      <c r="B281" s="105"/>
      <c r="C281" s="105"/>
      <c r="D281" s="105"/>
      <c r="E281" s="105"/>
      <c r="F281" s="106"/>
      <c r="G281" s="278"/>
      <c r="H281" s="105"/>
      <c r="I281" s="364"/>
      <c r="J281" s="106"/>
      <c r="K281" s="105"/>
    </row>
    <row r="282" spans="1:11" ht="12" customHeight="1" x14ac:dyDescent="0.2">
      <c r="A282" s="105"/>
      <c r="B282" s="105"/>
      <c r="C282" s="105"/>
      <c r="D282" s="105"/>
      <c r="E282" s="105"/>
      <c r="F282" s="106"/>
      <c r="G282" s="278"/>
      <c r="H282" s="105"/>
      <c r="I282" s="364"/>
      <c r="J282" s="106"/>
      <c r="K282" s="105"/>
    </row>
    <row r="283" spans="1:11" ht="12" customHeight="1" x14ac:dyDescent="0.2">
      <c r="A283" s="105"/>
      <c r="B283" s="105"/>
      <c r="C283" s="105"/>
      <c r="D283" s="105"/>
      <c r="E283" s="105"/>
      <c r="F283" s="106"/>
      <c r="G283" s="278"/>
      <c r="H283" s="105"/>
      <c r="I283" s="364"/>
      <c r="J283" s="106"/>
      <c r="K283" s="105"/>
    </row>
    <row r="284" spans="1:11" ht="12" customHeight="1" x14ac:dyDescent="0.2">
      <c r="A284" s="105"/>
      <c r="B284" s="105"/>
      <c r="C284" s="105"/>
      <c r="D284" s="105"/>
      <c r="E284" s="105"/>
      <c r="F284" s="106"/>
      <c r="G284" s="278"/>
      <c r="H284" s="105"/>
      <c r="I284" s="364"/>
      <c r="J284" s="106"/>
      <c r="K284" s="105"/>
    </row>
    <row r="285" spans="1:11" ht="12" customHeight="1" x14ac:dyDescent="0.2">
      <c r="A285" s="105"/>
      <c r="B285" s="105"/>
      <c r="C285" s="105"/>
      <c r="D285" s="105"/>
      <c r="E285" s="105"/>
      <c r="F285" s="106"/>
      <c r="G285" s="278"/>
      <c r="H285" s="105"/>
      <c r="I285" s="364"/>
      <c r="J285" s="106"/>
      <c r="K285" s="105"/>
    </row>
    <row r="286" spans="1:11" ht="12" customHeight="1" x14ac:dyDescent="0.2">
      <c r="A286" s="105"/>
      <c r="B286" s="105"/>
      <c r="C286" s="105"/>
      <c r="D286" s="105"/>
      <c r="E286" s="105"/>
      <c r="F286" s="106"/>
      <c r="G286" s="278"/>
      <c r="H286" s="105"/>
      <c r="I286" s="364"/>
      <c r="J286" s="106"/>
      <c r="K286" s="105"/>
    </row>
    <row r="287" spans="1:11" ht="12" customHeight="1" x14ac:dyDescent="0.2">
      <c r="A287" s="105"/>
      <c r="B287" s="105"/>
      <c r="C287" s="105"/>
      <c r="D287" s="105"/>
      <c r="E287" s="105"/>
      <c r="F287" s="106"/>
      <c r="G287" s="278"/>
      <c r="H287" s="105"/>
      <c r="I287" s="364"/>
      <c r="J287" s="106"/>
      <c r="K287" s="105"/>
    </row>
    <row r="288" spans="1:11" ht="12" customHeight="1" x14ac:dyDescent="0.2">
      <c r="A288" s="105"/>
      <c r="B288" s="105"/>
      <c r="C288" s="105"/>
      <c r="D288" s="105"/>
      <c r="E288" s="105"/>
      <c r="F288" s="106"/>
      <c r="G288" s="278"/>
      <c r="H288" s="105"/>
      <c r="I288" s="364"/>
      <c r="J288" s="106"/>
      <c r="K288" s="105"/>
    </row>
    <row r="289" spans="1:11" ht="12" customHeight="1" x14ac:dyDescent="0.2">
      <c r="A289" s="105"/>
      <c r="B289" s="105"/>
      <c r="C289" s="105"/>
      <c r="D289" s="105"/>
      <c r="E289" s="105"/>
      <c r="F289" s="106"/>
      <c r="G289" s="278"/>
      <c r="H289" s="105"/>
      <c r="I289" s="364"/>
      <c r="J289" s="106"/>
      <c r="K289" s="105"/>
    </row>
    <row r="290" spans="1:11" ht="12" customHeight="1" x14ac:dyDescent="0.2">
      <c r="A290" s="105"/>
      <c r="B290" s="105"/>
      <c r="C290" s="105"/>
      <c r="D290" s="105"/>
      <c r="E290" s="105"/>
      <c r="F290" s="106"/>
      <c r="G290" s="278"/>
      <c r="H290" s="105"/>
      <c r="I290" s="364"/>
      <c r="J290" s="106"/>
      <c r="K290" s="105"/>
    </row>
    <row r="291" spans="1:11" ht="12" customHeight="1" x14ac:dyDescent="0.2">
      <c r="A291" s="105"/>
      <c r="B291" s="105"/>
      <c r="C291" s="105"/>
      <c r="D291" s="105"/>
      <c r="E291" s="105"/>
      <c r="F291" s="106"/>
      <c r="G291" s="278"/>
      <c r="H291" s="105"/>
      <c r="I291" s="364"/>
      <c r="J291" s="106"/>
      <c r="K291" s="105"/>
    </row>
    <row r="292" spans="1:11" ht="12" customHeight="1" x14ac:dyDescent="0.2">
      <c r="A292" s="105"/>
      <c r="B292" s="105"/>
      <c r="C292" s="105"/>
      <c r="D292" s="105"/>
      <c r="E292" s="105"/>
      <c r="F292" s="106"/>
      <c r="G292" s="278"/>
      <c r="H292" s="105"/>
      <c r="I292" s="364"/>
      <c r="J292" s="106"/>
      <c r="K292" s="105"/>
    </row>
    <row r="293" spans="1:11" ht="12" customHeight="1" x14ac:dyDescent="0.2">
      <c r="A293" s="105"/>
      <c r="B293" s="105"/>
      <c r="C293" s="105"/>
      <c r="D293" s="105"/>
      <c r="E293" s="105"/>
      <c r="F293" s="106"/>
      <c r="G293" s="278"/>
      <c r="H293" s="105"/>
      <c r="I293" s="364"/>
      <c r="J293" s="106"/>
      <c r="K293" s="105"/>
    </row>
    <row r="294" spans="1:11" ht="12" customHeight="1" x14ac:dyDescent="0.2">
      <c r="A294" s="105"/>
      <c r="B294" s="105"/>
      <c r="C294" s="105"/>
      <c r="D294" s="105"/>
      <c r="E294" s="105"/>
      <c r="F294" s="106"/>
      <c r="G294" s="278"/>
      <c r="H294" s="105"/>
      <c r="I294" s="364"/>
      <c r="J294" s="106"/>
      <c r="K294" s="105"/>
    </row>
    <row r="295" spans="1:11" ht="12" customHeight="1" x14ac:dyDescent="0.2">
      <c r="A295" s="105"/>
      <c r="B295" s="105"/>
      <c r="C295" s="105"/>
      <c r="D295" s="105"/>
      <c r="E295" s="105"/>
      <c r="F295" s="106"/>
      <c r="G295" s="278"/>
      <c r="H295" s="105"/>
      <c r="I295" s="364"/>
      <c r="J295" s="106"/>
      <c r="K295" s="105"/>
    </row>
    <row r="296" spans="1:11" ht="12" customHeight="1" x14ac:dyDescent="0.2">
      <c r="A296" s="105"/>
      <c r="B296" s="105"/>
      <c r="C296" s="105"/>
      <c r="D296" s="105"/>
      <c r="E296" s="105"/>
      <c r="F296" s="106"/>
      <c r="G296" s="278"/>
      <c r="H296" s="105"/>
      <c r="I296" s="364"/>
      <c r="J296" s="106"/>
      <c r="K296" s="105"/>
    </row>
    <row r="297" spans="1:11" ht="12" customHeight="1" x14ac:dyDescent="0.2">
      <c r="A297" s="105"/>
      <c r="B297" s="105"/>
      <c r="C297" s="105"/>
      <c r="D297" s="105"/>
      <c r="E297" s="105"/>
      <c r="F297" s="106"/>
      <c r="G297" s="278"/>
      <c r="H297" s="105"/>
      <c r="I297" s="364"/>
      <c r="J297" s="106"/>
      <c r="K297" s="105"/>
    </row>
    <row r="298" spans="1:11" ht="12" customHeight="1" x14ac:dyDescent="0.2">
      <c r="A298" s="105"/>
      <c r="B298" s="105"/>
      <c r="C298" s="105"/>
      <c r="D298" s="105"/>
      <c r="E298" s="105"/>
      <c r="F298" s="106"/>
      <c r="G298" s="278"/>
      <c r="H298" s="105"/>
      <c r="I298" s="364"/>
      <c r="J298" s="106"/>
      <c r="K298" s="105"/>
    </row>
    <row r="299" spans="1:11" ht="12" customHeight="1" x14ac:dyDescent="0.2">
      <c r="A299" s="105"/>
      <c r="B299" s="105"/>
      <c r="C299" s="105"/>
      <c r="D299" s="105"/>
      <c r="E299" s="105"/>
      <c r="F299" s="106"/>
      <c r="G299" s="278"/>
      <c r="H299" s="105"/>
      <c r="I299" s="364"/>
      <c r="J299" s="106"/>
      <c r="K299" s="105"/>
    </row>
    <row r="300" spans="1:11" ht="12" customHeight="1" x14ac:dyDescent="0.2">
      <c r="A300" s="105"/>
      <c r="B300" s="105"/>
      <c r="C300" s="105"/>
      <c r="D300" s="105"/>
      <c r="E300" s="105"/>
      <c r="F300" s="106"/>
      <c r="G300" s="278"/>
      <c r="H300" s="105"/>
      <c r="I300" s="364"/>
      <c r="J300" s="106"/>
      <c r="K300" s="105"/>
    </row>
    <row r="301" spans="1:11" ht="12" customHeight="1" x14ac:dyDescent="0.2">
      <c r="A301" s="105"/>
      <c r="B301" s="105"/>
      <c r="C301" s="105"/>
      <c r="D301" s="105"/>
      <c r="E301" s="105"/>
      <c r="F301" s="106"/>
      <c r="G301" s="278"/>
      <c r="H301" s="105"/>
      <c r="I301" s="364"/>
      <c r="J301" s="106"/>
      <c r="K301" s="105"/>
    </row>
    <row r="302" spans="1:11" ht="12" customHeight="1" x14ac:dyDescent="0.2">
      <c r="A302" s="105"/>
      <c r="B302" s="105"/>
      <c r="C302" s="105"/>
      <c r="D302" s="105"/>
      <c r="E302" s="105"/>
      <c r="F302" s="106"/>
      <c r="G302" s="278"/>
      <c r="H302" s="105"/>
      <c r="I302" s="364"/>
      <c r="J302" s="106"/>
      <c r="K302" s="105"/>
    </row>
    <row r="303" spans="1:11" ht="12" customHeight="1" x14ac:dyDescent="0.2">
      <c r="A303" s="105"/>
      <c r="B303" s="105"/>
      <c r="C303" s="105"/>
      <c r="D303" s="105"/>
      <c r="E303" s="105"/>
      <c r="F303" s="106"/>
      <c r="G303" s="278"/>
      <c r="H303" s="105"/>
      <c r="I303" s="364"/>
      <c r="J303" s="106"/>
      <c r="K303" s="105"/>
    </row>
    <row r="304" spans="1:11" ht="12" customHeight="1" x14ac:dyDescent="0.2">
      <c r="A304" s="105"/>
      <c r="B304" s="105"/>
      <c r="C304" s="105"/>
      <c r="D304" s="105"/>
      <c r="E304" s="105"/>
      <c r="F304" s="106"/>
      <c r="G304" s="278"/>
      <c r="H304" s="105"/>
      <c r="I304" s="364"/>
      <c r="J304" s="106"/>
      <c r="K304" s="105"/>
    </row>
    <row r="305" spans="1:11" ht="12" customHeight="1" x14ac:dyDescent="0.2">
      <c r="A305" s="105"/>
      <c r="B305" s="105"/>
      <c r="C305" s="105"/>
      <c r="D305" s="105"/>
      <c r="E305" s="105"/>
      <c r="F305" s="106"/>
      <c r="G305" s="278"/>
      <c r="H305" s="105"/>
      <c r="I305" s="364"/>
      <c r="J305" s="106"/>
      <c r="K305" s="105"/>
    </row>
    <row r="306" spans="1:11" ht="12" customHeight="1" x14ac:dyDescent="0.2">
      <c r="A306" s="105"/>
      <c r="B306" s="105"/>
      <c r="C306" s="105"/>
      <c r="D306" s="105"/>
      <c r="E306" s="105"/>
      <c r="F306" s="106"/>
      <c r="G306" s="278"/>
      <c r="H306" s="105"/>
      <c r="I306" s="364"/>
      <c r="J306" s="106"/>
      <c r="K306" s="105"/>
    </row>
    <row r="307" spans="1:11" ht="12" customHeight="1" x14ac:dyDescent="0.2">
      <c r="A307" s="105"/>
      <c r="B307" s="105"/>
      <c r="C307" s="105"/>
      <c r="D307" s="105"/>
      <c r="E307" s="105"/>
      <c r="F307" s="106"/>
      <c r="G307" s="278"/>
      <c r="H307" s="105"/>
      <c r="I307" s="364"/>
      <c r="J307" s="106"/>
      <c r="K307" s="105"/>
    </row>
    <row r="308" spans="1:11" ht="12" customHeight="1" x14ac:dyDescent="0.2">
      <c r="A308" s="105"/>
      <c r="B308" s="105"/>
      <c r="C308" s="105"/>
      <c r="D308" s="105"/>
      <c r="E308" s="105"/>
      <c r="F308" s="106"/>
      <c r="G308" s="278"/>
      <c r="H308" s="105"/>
      <c r="I308" s="364"/>
      <c r="J308" s="106"/>
      <c r="K308" s="105"/>
    </row>
    <row r="309" spans="1:11" ht="12" customHeight="1" x14ac:dyDescent="0.2">
      <c r="A309" s="105"/>
      <c r="B309" s="105"/>
      <c r="C309" s="105"/>
      <c r="D309" s="105"/>
      <c r="E309" s="105"/>
      <c r="F309" s="106"/>
      <c r="G309" s="278"/>
      <c r="H309" s="105"/>
      <c r="I309" s="364"/>
      <c r="J309" s="106"/>
      <c r="K309" s="105"/>
    </row>
    <row r="310" spans="1:11" ht="12" customHeight="1" x14ac:dyDescent="0.2">
      <c r="A310" s="105"/>
      <c r="B310" s="105"/>
      <c r="C310" s="105"/>
      <c r="D310" s="105"/>
      <c r="E310" s="105"/>
      <c r="F310" s="106"/>
      <c r="G310" s="278"/>
      <c r="H310" s="105"/>
      <c r="I310" s="364"/>
      <c r="J310" s="106"/>
      <c r="K310" s="105"/>
    </row>
    <row r="311" spans="1:11" ht="12" customHeight="1" x14ac:dyDescent="0.2">
      <c r="A311" s="105"/>
      <c r="B311" s="105"/>
      <c r="C311" s="105"/>
      <c r="D311" s="105"/>
      <c r="E311" s="105"/>
      <c r="F311" s="106"/>
      <c r="G311" s="278"/>
      <c r="H311" s="105"/>
      <c r="I311" s="364"/>
      <c r="J311" s="106"/>
      <c r="K311" s="105"/>
    </row>
    <row r="312" spans="1:11" ht="12" customHeight="1" x14ac:dyDescent="0.2">
      <c r="A312" s="105"/>
      <c r="B312" s="105"/>
      <c r="C312" s="105"/>
      <c r="D312" s="105"/>
      <c r="E312" s="105"/>
      <c r="F312" s="106"/>
      <c r="G312" s="278"/>
      <c r="H312" s="105"/>
      <c r="I312" s="364"/>
      <c r="J312" s="106"/>
      <c r="K312" s="105"/>
    </row>
    <row r="313" spans="1:11" ht="12" customHeight="1" x14ac:dyDescent="0.2">
      <c r="A313" s="105"/>
      <c r="B313" s="105"/>
      <c r="C313" s="105"/>
      <c r="D313" s="105"/>
      <c r="E313" s="105"/>
      <c r="F313" s="106"/>
      <c r="G313" s="278"/>
      <c r="H313" s="105"/>
      <c r="I313" s="364"/>
      <c r="J313" s="106"/>
      <c r="K313" s="105"/>
    </row>
    <row r="314" spans="1:11" ht="12" customHeight="1" x14ac:dyDescent="0.2">
      <c r="A314" s="105"/>
      <c r="B314" s="105"/>
      <c r="C314" s="105"/>
      <c r="D314" s="105"/>
      <c r="E314" s="105"/>
      <c r="F314" s="106"/>
      <c r="G314" s="278"/>
      <c r="H314" s="105"/>
      <c r="I314" s="364"/>
      <c r="J314" s="106"/>
      <c r="K314" s="105"/>
    </row>
    <row r="315" spans="1:11" ht="12" customHeight="1" x14ac:dyDescent="0.2">
      <c r="A315" s="105"/>
      <c r="B315" s="105"/>
      <c r="C315" s="105"/>
      <c r="D315" s="105"/>
      <c r="E315" s="105"/>
      <c r="F315" s="106"/>
      <c r="G315" s="278"/>
      <c r="H315" s="105"/>
      <c r="I315" s="364"/>
      <c r="J315" s="106"/>
      <c r="K315" s="105"/>
    </row>
    <row r="316" spans="1:11" ht="12" customHeight="1" x14ac:dyDescent="0.2">
      <c r="A316" s="105"/>
      <c r="B316" s="105"/>
      <c r="C316" s="105"/>
      <c r="D316" s="105"/>
      <c r="E316" s="105"/>
      <c r="F316" s="106"/>
      <c r="G316" s="278"/>
      <c r="H316" s="105"/>
      <c r="I316" s="364"/>
      <c r="J316" s="106"/>
      <c r="K316" s="105"/>
    </row>
    <row r="317" spans="1:11" ht="12" customHeight="1" x14ac:dyDescent="0.2">
      <c r="A317" s="105"/>
      <c r="B317" s="105"/>
      <c r="C317" s="105"/>
      <c r="D317" s="105"/>
      <c r="E317" s="105"/>
      <c r="F317" s="106"/>
      <c r="G317" s="278"/>
      <c r="H317" s="105"/>
      <c r="I317" s="364"/>
      <c r="J317" s="106"/>
      <c r="K317" s="105"/>
    </row>
    <row r="318" spans="1:11" ht="12" customHeight="1" x14ac:dyDescent="0.2">
      <c r="A318" s="105"/>
      <c r="B318" s="105"/>
      <c r="C318" s="105"/>
      <c r="D318" s="105"/>
      <c r="E318" s="105"/>
      <c r="F318" s="106"/>
      <c r="G318" s="278"/>
      <c r="H318" s="105"/>
      <c r="I318" s="364"/>
      <c r="J318" s="106"/>
      <c r="K318" s="105"/>
    </row>
    <row r="319" spans="1:11" ht="12" customHeight="1" x14ac:dyDescent="0.2">
      <c r="A319" s="105"/>
      <c r="B319" s="105"/>
      <c r="C319" s="105"/>
      <c r="D319" s="105"/>
      <c r="E319" s="105"/>
      <c r="F319" s="106"/>
      <c r="G319" s="278"/>
      <c r="H319" s="105"/>
      <c r="I319" s="364"/>
      <c r="J319" s="106"/>
      <c r="K319" s="105"/>
    </row>
    <row r="320" spans="1:11" ht="12" customHeight="1" x14ac:dyDescent="0.2">
      <c r="A320" s="105"/>
      <c r="B320" s="105"/>
      <c r="C320" s="105"/>
      <c r="D320" s="105"/>
      <c r="E320" s="105"/>
      <c r="F320" s="106"/>
      <c r="G320" s="278"/>
      <c r="H320" s="105"/>
      <c r="I320" s="364"/>
      <c r="J320" s="106"/>
      <c r="K320" s="105"/>
    </row>
    <row r="321" spans="1:11" ht="12" customHeight="1" x14ac:dyDescent="0.2">
      <c r="A321" s="105"/>
      <c r="B321" s="105"/>
      <c r="C321" s="105"/>
      <c r="D321" s="105"/>
      <c r="E321" s="105"/>
      <c r="F321" s="106"/>
      <c r="G321" s="278"/>
      <c r="H321" s="105"/>
      <c r="I321" s="364"/>
      <c r="J321" s="106"/>
      <c r="K321" s="105"/>
    </row>
    <row r="322" spans="1:11" ht="12" customHeight="1" x14ac:dyDescent="0.2">
      <c r="A322" s="105"/>
      <c r="B322" s="105"/>
      <c r="C322" s="105"/>
      <c r="D322" s="105"/>
      <c r="E322" s="105"/>
      <c r="F322" s="106"/>
      <c r="G322" s="278"/>
      <c r="H322" s="105"/>
      <c r="I322" s="364"/>
      <c r="J322" s="106"/>
      <c r="K322" s="105"/>
    </row>
    <row r="323" spans="1:11" ht="12" customHeight="1" x14ac:dyDescent="0.2">
      <c r="A323" s="105"/>
      <c r="B323" s="105"/>
      <c r="C323" s="105"/>
      <c r="D323" s="105"/>
      <c r="E323" s="105"/>
      <c r="F323" s="106"/>
      <c r="G323" s="278"/>
      <c r="H323" s="105"/>
      <c r="I323" s="364"/>
      <c r="J323" s="106"/>
      <c r="K323" s="105"/>
    </row>
    <row r="324" spans="1:11" ht="12" customHeight="1" x14ac:dyDescent="0.2">
      <c r="A324" s="105"/>
      <c r="B324" s="105"/>
      <c r="C324" s="105"/>
      <c r="D324" s="105"/>
      <c r="E324" s="105"/>
      <c r="F324" s="106"/>
      <c r="G324" s="278"/>
      <c r="H324" s="105"/>
      <c r="I324" s="364"/>
      <c r="J324" s="106"/>
      <c r="K324" s="105"/>
    </row>
    <row r="325" spans="1:11" ht="12" customHeight="1" x14ac:dyDescent="0.2">
      <c r="A325" s="105"/>
      <c r="B325" s="105"/>
      <c r="C325" s="105"/>
      <c r="D325" s="105"/>
      <c r="E325" s="105"/>
      <c r="F325" s="106"/>
      <c r="G325" s="278"/>
      <c r="H325" s="105"/>
      <c r="I325" s="364"/>
      <c r="J325" s="106"/>
      <c r="K325" s="105"/>
    </row>
    <row r="326" spans="1:11" ht="12" customHeight="1" x14ac:dyDescent="0.2">
      <c r="A326" s="105"/>
      <c r="B326" s="105"/>
      <c r="C326" s="105"/>
      <c r="D326" s="105"/>
      <c r="E326" s="105"/>
      <c r="F326" s="106"/>
      <c r="G326" s="278"/>
      <c r="H326" s="105"/>
      <c r="I326" s="364"/>
      <c r="J326" s="106"/>
      <c r="K326" s="105"/>
    </row>
    <row r="327" spans="1:11" ht="12" customHeight="1" x14ac:dyDescent="0.2">
      <c r="A327" s="105"/>
      <c r="B327" s="105"/>
      <c r="C327" s="105"/>
      <c r="D327" s="105"/>
      <c r="E327" s="105"/>
      <c r="F327" s="106"/>
      <c r="G327" s="278"/>
      <c r="H327" s="105"/>
      <c r="I327" s="364"/>
      <c r="J327" s="106"/>
      <c r="K327" s="105"/>
    </row>
    <row r="328" spans="1:11" ht="12" customHeight="1" x14ac:dyDescent="0.2">
      <c r="A328" s="105"/>
      <c r="B328" s="105"/>
      <c r="C328" s="105"/>
      <c r="D328" s="105"/>
      <c r="E328" s="105"/>
      <c r="F328" s="106"/>
      <c r="G328" s="278"/>
      <c r="H328" s="105"/>
      <c r="I328" s="364"/>
      <c r="J328" s="106"/>
      <c r="K328" s="105"/>
    </row>
    <row r="329" spans="1:11" ht="12" customHeight="1" x14ac:dyDescent="0.2">
      <c r="A329" s="105"/>
      <c r="B329" s="105"/>
      <c r="C329" s="105"/>
      <c r="D329" s="105"/>
      <c r="E329" s="105"/>
      <c r="F329" s="106"/>
      <c r="G329" s="278"/>
      <c r="H329" s="105"/>
      <c r="I329" s="364"/>
      <c r="J329" s="106"/>
      <c r="K329" s="105"/>
    </row>
    <row r="330" spans="1:11" ht="12" customHeight="1" x14ac:dyDescent="0.2">
      <c r="A330" s="105"/>
      <c r="B330" s="105"/>
      <c r="C330" s="105"/>
      <c r="D330" s="105"/>
      <c r="E330" s="105"/>
      <c r="F330" s="106"/>
      <c r="G330" s="278"/>
      <c r="H330" s="105"/>
      <c r="I330" s="364"/>
      <c r="J330" s="106"/>
      <c r="K330" s="105"/>
    </row>
    <row r="331" spans="1:11" ht="12" customHeight="1" x14ac:dyDescent="0.2">
      <c r="A331" s="105"/>
      <c r="B331" s="105"/>
      <c r="C331" s="105"/>
      <c r="D331" s="105"/>
      <c r="E331" s="105"/>
      <c r="F331" s="106"/>
      <c r="G331" s="278"/>
      <c r="H331" s="105"/>
      <c r="I331" s="364"/>
      <c r="J331" s="106"/>
      <c r="K331" s="105"/>
    </row>
    <row r="332" spans="1:11" ht="12" customHeight="1" x14ac:dyDescent="0.2">
      <c r="A332" s="105"/>
      <c r="B332" s="105"/>
      <c r="C332" s="105"/>
      <c r="D332" s="105"/>
      <c r="E332" s="105"/>
      <c r="F332" s="106"/>
      <c r="G332" s="278"/>
      <c r="H332" s="105"/>
      <c r="I332" s="364"/>
      <c r="J332" s="106"/>
      <c r="K332" s="105"/>
    </row>
    <row r="333" spans="1:11" ht="12" customHeight="1" x14ac:dyDescent="0.2">
      <c r="A333" s="105"/>
      <c r="B333" s="105"/>
      <c r="C333" s="105"/>
      <c r="D333" s="105"/>
      <c r="E333" s="105"/>
      <c r="F333" s="106"/>
      <c r="G333" s="278"/>
      <c r="H333" s="105"/>
      <c r="I333" s="364"/>
      <c r="J333" s="106"/>
      <c r="K333" s="105"/>
    </row>
    <row r="334" spans="1:11" ht="12" customHeight="1" x14ac:dyDescent="0.2">
      <c r="A334" s="105"/>
      <c r="B334" s="105"/>
      <c r="C334" s="105"/>
      <c r="D334" s="105"/>
      <c r="E334" s="105"/>
      <c r="F334" s="106"/>
      <c r="G334" s="278"/>
      <c r="H334" s="105"/>
      <c r="I334" s="364"/>
      <c r="J334" s="106"/>
      <c r="K334" s="105"/>
    </row>
    <row r="335" spans="1:11" ht="12" customHeight="1" x14ac:dyDescent="0.2">
      <c r="A335" s="105"/>
      <c r="B335" s="105"/>
      <c r="C335" s="105"/>
      <c r="D335" s="105"/>
      <c r="E335" s="105"/>
      <c r="F335" s="106"/>
      <c r="G335" s="278"/>
      <c r="H335" s="105"/>
      <c r="I335" s="364"/>
      <c r="J335" s="106"/>
      <c r="K335" s="105"/>
    </row>
    <row r="336" spans="1:11" ht="12" customHeight="1" x14ac:dyDescent="0.2">
      <c r="A336" s="105"/>
      <c r="B336" s="105"/>
      <c r="C336" s="105"/>
      <c r="D336" s="105"/>
      <c r="E336" s="105"/>
      <c r="F336" s="106"/>
      <c r="G336" s="278"/>
      <c r="H336" s="105"/>
      <c r="I336" s="364"/>
      <c r="J336" s="106"/>
      <c r="K336" s="105"/>
    </row>
    <row r="337" spans="1:11" ht="12" customHeight="1" x14ac:dyDescent="0.2">
      <c r="A337" s="105"/>
      <c r="B337" s="105"/>
      <c r="C337" s="105"/>
      <c r="D337" s="105"/>
      <c r="E337" s="105"/>
      <c r="F337" s="106"/>
      <c r="G337" s="278"/>
      <c r="H337" s="105"/>
      <c r="I337" s="364"/>
      <c r="J337" s="106"/>
      <c r="K337" s="105"/>
    </row>
    <row r="338" spans="1:11" ht="12" customHeight="1" x14ac:dyDescent="0.2">
      <c r="A338" s="105"/>
      <c r="B338" s="105"/>
      <c r="C338" s="105"/>
      <c r="D338" s="105"/>
      <c r="E338" s="105"/>
      <c r="F338" s="106"/>
      <c r="G338" s="278"/>
      <c r="H338" s="105"/>
      <c r="I338" s="364"/>
      <c r="J338" s="106"/>
      <c r="K338" s="105"/>
    </row>
    <row r="339" spans="1:11" ht="12" customHeight="1" x14ac:dyDescent="0.2">
      <c r="A339" s="105"/>
      <c r="B339" s="105"/>
      <c r="C339" s="105"/>
      <c r="D339" s="105"/>
      <c r="E339" s="105"/>
      <c r="F339" s="106"/>
      <c r="G339" s="278"/>
      <c r="H339" s="105"/>
      <c r="I339" s="364"/>
      <c r="J339" s="106"/>
      <c r="K339" s="105"/>
    </row>
    <row r="340" spans="1:11" ht="12" customHeight="1" x14ac:dyDescent="0.2">
      <c r="A340" s="105"/>
      <c r="B340" s="105"/>
      <c r="C340" s="105"/>
      <c r="D340" s="105"/>
      <c r="E340" s="105"/>
      <c r="F340" s="106"/>
      <c r="G340" s="278"/>
      <c r="H340" s="105"/>
      <c r="I340" s="364"/>
      <c r="J340" s="106"/>
      <c r="K340" s="105"/>
    </row>
    <row r="341" spans="1:11" ht="12" customHeight="1" x14ac:dyDescent="0.2">
      <c r="A341" s="105"/>
      <c r="B341" s="105"/>
      <c r="C341" s="105"/>
      <c r="D341" s="105"/>
      <c r="E341" s="105"/>
      <c r="F341" s="106"/>
      <c r="G341" s="278"/>
      <c r="H341" s="105"/>
      <c r="I341" s="364"/>
      <c r="J341" s="106"/>
      <c r="K341" s="105"/>
    </row>
    <row r="342" spans="1:11" ht="12" customHeight="1" x14ac:dyDescent="0.2">
      <c r="A342" s="105"/>
      <c r="B342" s="105"/>
      <c r="C342" s="105"/>
      <c r="D342" s="105"/>
      <c r="E342" s="105"/>
      <c r="F342" s="106"/>
      <c r="G342" s="278"/>
      <c r="H342" s="105"/>
      <c r="I342" s="364"/>
      <c r="J342" s="106"/>
      <c r="K342" s="105"/>
    </row>
    <row r="343" spans="1:11" ht="12" customHeight="1" x14ac:dyDescent="0.2">
      <c r="A343" s="105"/>
      <c r="B343" s="105"/>
      <c r="C343" s="105"/>
      <c r="D343" s="105"/>
      <c r="E343" s="105"/>
      <c r="F343" s="106"/>
      <c r="G343" s="278"/>
      <c r="H343" s="105"/>
      <c r="I343" s="364"/>
      <c r="J343" s="106"/>
      <c r="K343" s="105"/>
    </row>
    <row r="344" spans="1:11" ht="12" customHeight="1" x14ac:dyDescent="0.2">
      <c r="A344" s="105"/>
      <c r="B344" s="105"/>
      <c r="C344" s="105"/>
      <c r="D344" s="105"/>
      <c r="E344" s="105"/>
      <c r="F344" s="106"/>
      <c r="G344" s="278"/>
      <c r="H344" s="105"/>
      <c r="I344" s="364"/>
      <c r="J344" s="106"/>
      <c r="K344" s="105"/>
    </row>
    <row r="345" spans="1:11" ht="12" customHeight="1" x14ac:dyDescent="0.2">
      <c r="A345" s="105"/>
      <c r="B345" s="105"/>
      <c r="C345" s="105"/>
      <c r="D345" s="105"/>
      <c r="E345" s="105"/>
      <c r="F345" s="106"/>
      <c r="G345" s="278"/>
      <c r="H345" s="105"/>
      <c r="I345" s="364"/>
      <c r="J345" s="106"/>
      <c r="K345" s="105"/>
    </row>
    <row r="346" spans="1:11" ht="12" customHeight="1" x14ac:dyDescent="0.2">
      <c r="A346" s="105"/>
      <c r="B346" s="105"/>
      <c r="C346" s="105"/>
      <c r="D346" s="105"/>
      <c r="E346" s="105"/>
      <c r="F346" s="106"/>
      <c r="G346" s="278"/>
      <c r="H346" s="105"/>
      <c r="I346" s="364"/>
      <c r="J346" s="106"/>
      <c r="K346" s="105"/>
    </row>
    <row r="347" spans="1:11" ht="12" customHeight="1" x14ac:dyDescent="0.2">
      <c r="A347" s="105"/>
      <c r="B347" s="105"/>
      <c r="C347" s="105"/>
      <c r="D347" s="105"/>
      <c r="E347" s="105"/>
      <c r="F347" s="106"/>
      <c r="G347" s="278"/>
      <c r="H347" s="105"/>
      <c r="I347" s="364"/>
      <c r="J347" s="106"/>
      <c r="K347" s="105"/>
    </row>
    <row r="348" spans="1:11" ht="12" customHeight="1" x14ac:dyDescent="0.2">
      <c r="A348" s="105"/>
      <c r="B348" s="105"/>
      <c r="C348" s="105"/>
      <c r="D348" s="105"/>
      <c r="E348" s="105"/>
      <c r="F348" s="106"/>
      <c r="G348" s="278"/>
      <c r="H348" s="105"/>
      <c r="I348" s="364"/>
      <c r="J348" s="106"/>
      <c r="K348" s="105"/>
    </row>
    <row r="349" spans="1:11" ht="12" customHeight="1" x14ac:dyDescent="0.2">
      <c r="A349" s="105"/>
      <c r="B349" s="105"/>
      <c r="C349" s="105"/>
      <c r="D349" s="105"/>
      <c r="E349" s="105"/>
      <c r="F349" s="106"/>
      <c r="G349" s="278"/>
      <c r="H349" s="105"/>
      <c r="I349" s="364"/>
      <c r="J349" s="106"/>
      <c r="K349" s="105"/>
    </row>
    <row r="350" spans="1:11" ht="12" customHeight="1" x14ac:dyDescent="0.2">
      <c r="A350" s="105"/>
      <c r="B350" s="105"/>
      <c r="C350" s="105"/>
      <c r="D350" s="105"/>
      <c r="E350" s="105"/>
      <c r="F350" s="106"/>
      <c r="G350" s="278"/>
      <c r="H350" s="105"/>
      <c r="I350" s="364"/>
      <c r="J350" s="106"/>
      <c r="K350" s="105"/>
    </row>
    <row r="351" spans="1:11" ht="12" customHeight="1" x14ac:dyDescent="0.2">
      <c r="A351" s="105"/>
      <c r="B351" s="105"/>
      <c r="C351" s="105"/>
      <c r="D351" s="105"/>
      <c r="E351" s="105"/>
      <c r="F351" s="106"/>
      <c r="G351" s="278"/>
      <c r="H351" s="105"/>
      <c r="I351" s="364"/>
      <c r="J351" s="106"/>
      <c r="K351" s="105"/>
    </row>
    <row r="352" spans="1:11" ht="12" customHeight="1" x14ac:dyDescent="0.2">
      <c r="A352" s="105"/>
      <c r="B352" s="105"/>
      <c r="C352" s="105"/>
      <c r="D352" s="105"/>
      <c r="E352" s="105"/>
      <c r="F352" s="106"/>
      <c r="G352" s="278"/>
      <c r="H352" s="105"/>
      <c r="I352" s="364"/>
      <c r="J352" s="106"/>
      <c r="K352" s="105"/>
    </row>
    <row r="353" spans="1:11" ht="12" customHeight="1" x14ac:dyDescent="0.2">
      <c r="A353" s="105"/>
      <c r="B353" s="105"/>
      <c r="C353" s="105"/>
      <c r="D353" s="105"/>
      <c r="E353" s="105"/>
      <c r="F353" s="106"/>
      <c r="G353" s="278"/>
      <c r="H353" s="105"/>
      <c r="I353" s="364"/>
      <c r="J353" s="106"/>
      <c r="K353" s="105"/>
    </row>
    <row r="354" spans="1:11" ht="12" customHeight="1" x14ac:dyDescent="0.2">
      <c r="A354" s="105"/>
      <c r="B354" s="105"/>
      <c r="C354" s="105"/>
      <c r="D354" s="105"/>
      <c r="E354" s="105"/>
      <c r="F354" s="106"/>
      <c r="G354" s="278"/>
      <c r="H354" s="105"/>
      <c r="I354" s="364"/>
      <c r="J354" s="106"/>
      <c r="K354" s="105"/>
    </row>
    <row r="355" spans="1:11" ht="12" customHeight="1" x14ac:dyDescent="0.2">
      <c r="A355" s="105"/>
      <c r="B355" s="105"/>
      <c r="C355" s="105"/>
      <c r="D355" s="105"/>
      <c r="E355" s="105"/>
      <c r="F355" s="106"/>
      <c r="G355" s="278"/>
      <c r="H355" s="105"/>
      <c r="I355" s="364"/>
      <c r="J355" s="106"/>
      <c r="K355" s="105"/>
    </row>
    <row r="356" spans="1:11" ht="12" customHeight="1" x14ac:dyDescent="0.2">
      <c r="A356" s="105"/>
      <c r="B356" s="105"/>
      <c r="C356" s="105"/>
      <c r="D356" s="105"/>
      <c r="E356" s="105"/>
      <c r="F356" s="106"/>
      <c r="G356" s="278"/>
      <c r="H356" s="105"/>
      <c r="I356" s="364"/>
      <c r="J356" s="106"/>
      <c r="K356" s="105"/>
    </row>
    <row r="357" spans="1:11" ht="12" customHeight="1" x14ac:dyDescent="0.2">
      <c r="A357" s="105"/>
      <c r="B357" s="105"/>
      <c r="C357" s="105"/>
      <c r="D357" s="105"/>
      <c r="E357" s="105"/>
      <c r="F357" s="106"/>
      <c r="G357" s="278"/>
      <c r="H357" s="105"/>
      <c r="I357" s="364"/>
      <c r="J357" s="106"/>
      <c r="K357" s="105"/>
    </row>
    <row r="358" spans="1:11" ht="12" customHeight="1" x14ac:dyDescent="0.2">
      <c r="A358" s="105"/>
      <c r="B358" s="105"/>
      <c r="C358" s="105"/>
      <c r="D358" s="105"/>
      <c r="E358" s="105"/>
      <c r="F358" s="106"/>
      <c r="G358" s="278"/>
      <c r="H358" s="105"/>
      <c r="I358" s="364"/>
      <c r="J358" s="106"/>
      <c r="K358" s="105"/>
    </row>
    <row r="359" spans="1:11" ht="12" customHeight="1" x14ac:dyDescent="0.2">
      <c r="A359" s="105"/>
      <c r="B359" s="105"/>
      <c r="C359" s="105"/>
      <c r="D359" s="105"/>
      <c r="E359" s="105"/>
      <c r="F359" s="106"/>
      <c r="G359" s="278"/>
      <c r="H359" s="105"/>
      <c r="I359" s="364"/>
      <c r="J359" s="106"/>
      <c r="K359" s="105"/>
    </row>
    <row r="360" spans="1:11" ht="12" customHeight="1" x14ac:dyDescent="0.2">
      <c r="A360" s="105"/>
      <c r="B360" s="105"/>
      <c r="C360" s="105"/>
      <c r="D360" s="105"/>
      <c r="E360" s="105"/>
      <c r="F360" s="106"/>
      <c r="G360" s="278"/>
      <c r="H360" s="105"/>
      <c r="I360" s="364"/>
      <c r="J360" s="106"/>
      <c r="K360" s="105"/>
    </row>
    <row r="361" spans="1:11" ht="12" customHeight="1" x14ac:dyDescent="0.2">
      <c r="A361" s="105"/>
      <c r="B361" s="105"/>
      <c r="C361" s="105"/>
      <c r="D361" s="105"/>
      <c r="E361" s="105"/>
      <c r="F361" s="106"/>
      <c r="G361" s="278"/>
      <c r="H361" s="105"/>
      <c r="I361" s="364"/>
      <c r="J361" s="106"/>
      <c r="K361" s="105"/>
    </row>
    <row r="362" spans="1:11" ht="12" customHeight="1" x14ac:dyDescent="0.2">
      <c r="A362" s="105"/>
      <c r="B362" s="105"/>
      <c r="C362" s="105"/>
      <c r="D362" s="105"/>
      <c r="E362" s="105"/>
      <c r="F362" s="106"/>
      <c r="G362" s="278"/>
      <c r="H362" s="105"/>
      <c r="I362" s="364"/>
      <c r="J362" s="106"/>
      <c r="K362" s="105"/>
    </row>
    <row r="363" spans="1:11" ht="12" customHeight="1" x14ac:dyDescent="0.2">
      <c r="A363" s="105"/>
      <c r="B363" s="105"/>
      <c r="C363" s="105"/>
      <c r="D363" s="105"/>
      <c r="E363" s="105"/>
      <c r="F363" s="106"/>
      <c r="G363" s="278"/>
      <c r="H363" s="105"/>
      <c r="I363" s="364"/>
      <c r="J363" s="106"/>
      <c r="K363" s="105"/>
    </row>
    <row r="364" spans="1:11" ht="12" customHeight="1" x14ac:dyDescent="0.2">
      <c r="A364" s="105"/>
      <c r="B364" s="105"/>
      <c r="C364" s="105"/>
      <c r="D364" s="105"/>
      <c r="E364" s="105"/>
      <c r="F364" s="106"/>
      <c r="G364" s="278"/>
      <c r="H364" s="105"/>
      <c r="I364" s="364"/>
      <c r="J364" s="106"/>
      <c r="K364" s="105"/>
    </row>
    <row r="365" spans="1:11" ht="12" customHeight="1" x14ac:dyDescent="0.2">
      <c r="A365" s="105"/>
      <c r="B365" s="105"/>
      <c r="C365" s="105"/>
      <c r="D365" s="105"/>
      <c r="E365" s="105"/>
      <c r="F365" s="106"/>
      <c r="G365" s="278"/>
      <c r="H365" s="105"/>
      <c r="I365" s="364"/>
      <c r="J365" s="106"/>
      <c r="K365" s="105"/>
    </row>
    <row r="366" spans="1:11" ht="12" customHeight="1" x14ac:dyDescent="0.2">
      <c r="A366" s="105"/>
      <c r="B366" s="105"/>
      <c r="C366" s="105"/>
      <c r="D366" s="105"/>
      <c r="E366" s="105"/>
      <c r="F366" s="106"/>
      <c r="G366" s="278"/>
      <c r="H366" s="105"/>
      <c r="I366" s="364"/>
      <c r="J366" s="106"/>
      <c r="K366" s="105"/>
    </row>
    <row r="367" spans="1:11" ht="12" customHeight="1" x14ac:dyDescent="0.2">
      <c r="A367" s="105"/>
      <c r="B367" s="105"/>
      <c r="C367" s="105"/>
      <c r="D367" s="105"/>
      <c r="E367" s="105"/>
      <c r="F367" s="106"/>
      <c r="G367" s="278"/>
      <c r="H367" s="105"/>
      <c r="I367" s="364"/>
      <c r="J367" s="106"/>
      <c r="K367" s="105"/>
    </row>
    <row r="368" spans="1:11" ht="12" customHeight="1" x14ac:dyDescent="0.2">
      <c r="A368" s="105"/>
      <c r="B368" s="105"/>
      <c r="C368" s="105"/>
      <c r="D368" s="105"/>
      <c r="E368" s="105"/>
      <c r="F368" s="106"/>
      <c r="G368" s="278"/>
      <c r="H368" s="105"/>
      <c r="I368" s="364"/>
      <c r="J368" s="106"/>
      <c r="K368" s="105"/>
    </row>
    <row r="369" spans="1:11" ht="12" customHeight="1" x14ac:dyDescent="0.2">
      <c r="A369" s="105"/>
      <c r="B369" s="105"/>
      <c r="C369" s="105"/>
      <c r="D369" s="105"/>
      <c r="E369" s="105"/>
      <c r="F369" s="106"/>
      <c r="G369" s="278"/>
      <c r="H369" s="105"/>
      <c r="I369" s="364"/>
      <c r="J369" s="106"/>
      <c r="K369" s="105"/>
    </row>
    <row r="370" spans="1:11" ht="12" customHeight="1" x14ac:dyDescent="0.2">
      <c r="A370" s="105"/>
      <c r="B370" s="105"/>
      <c r="C370" s="105"/>
      <c r="D370" s="105"/>
      <c r="E370" s="105"/>
      <c r="F370" s="106"/>
      <c r="G370" s="278"/>
      <c r="H370" s="105"/>
      <c r="I370" s="364"/>
      <c r="J370" s="106"/>
      <c r="K370" s="105"/>
    </row>
    <row r="371" spans="1:11" ht="12" customHeight="1" x14ac:dyDescent="0.2">
      <c r="A371" s="105"/>
      <c r="B371" s="105"/>
      <c r="C371" s="105"/>
      <c r="D371" s="105"/>
      <c r="E371" s="105"/>
      <c r="F371" s="106"/>
      <c r="G371" s="278"/>
      <c r="H371" s="105"/>
      <c r="I371" s="364"/>
      <c r="J371" s="106"/>
      <c r="K371" s="105"/>
    </row>
    <row r="372" spans="1:11" ht="12" customHeight="1" x14ac:dyDescent="0.2">
      <c r="A372" s="105"/>
      <c r="B372" s="105"/>
      <c r="C372" s="105"/>
      <c r="D372" s="105"/>
      <c r="E372" s="105"/>
      <c r="F372" s="106"/>
      <c r="G372" s="278"/>
      <c r="H372" s="105"/>
      <c r="I372" s="364"/>
      <c r="J372" s="106"/>
      <c r="K372" s="105"/>
    </row>
    <row r="373" spans="1:11" ht="12" customHeight="1" x14ac:dyDescent="0.2">
      <c r="A373" s="105"/>
      <c r="B373" s="105"/>
      <c r="C373" s="105"/>
      <c r="D373" s="105"/>
      <c r="E373" s="105"/>
      <c r="F373" s="106"/>
      <c r="G373" s="278"/>
      <c r="H373" s="105"/>
      <c r="I373" s="364"/>
      <c r="J373" s="106"/>
      <c r="K373" s="105"/>
    </row>
    <row r="374" spans="1:11" ht="12" customHeight="1" x14ac:dyDescent="0.2">
      <c r="A374" s="105"/>
      <c r="B374" s="105"/>
      <c r="C374" s="105"/>
      <c r="D374" s="105"/>
      <c r="E374" s="105"/>
      <c r="F374" s="106"/>
      <c r="G374" s="278"/>
      <c r="H374" s="105"/>
      <c r="I374" s="364"/>
      <c r="J374" s="106"/>
      <c r="K374" s="105"/>
    </row>
    <row r="375" spans="1:11" ht="12" customHeight="1" x14ac:dyDescent="0.2">
      <c r="A375" s="105"/>
      <c r="B375" s="105"/>
      <c r="C375" s="105"/>
      <c r="D375" s="105"/>
      <c r="E375" s="105"/>
      <c r="F375" s="106"/>
      <c r="G375" s="278"/>
      <c r="H375" s="105"/>
      <c r="I375" s="364"/>
      <c r="J375" s="106"/>
      <c r="K375" s="105"/>
    </row>
    <row r="376" spans="1:11" ht="12" customHeight="1" x14ac:dyDescent="0.2">
      <c r="A376" s="105"/>
      <c r="B376" s="105"/>
      <c r="C376" s="105"/>
      <c r="D376" s="105"/>
      <c r="E376" s="105"/>
      <c r="F376" s="106"/>
      <c r="G376" s="278"/>
      <c r="H376" s="105"/>
      <c r="I376" s="364"/>
      <c r="J376" s="106"/>
      <c r="K376" s="105"/>
    </row>
    <row r="377" spans="1:11" ht="12" customHeight="1" x14ac:dyDescent="0.2">
      <c r="A377" s="105"/>
      <c r="B377" s="105"/>
      <c r="C377" s="105"/>
      <c r="D377" s="105"/>
      <c r="E377" s="105"/>
      <c r="F377" s="106"/>
      <c r="G377" s="278"/>
      <c r="H377" s="105"/>
      <c r="I377" s="364"/>
      <c r="J377" s="106"/>
      <c r="K377" s="105"/>
    </row>
    <row r="378" spans="1:11" ht="12" customHeight="1" x14ac:dyDescent="0.2">
      <c r="A378" s="105"/>
      <c r="B378" s="105"/>
      <c r="C378" s="105"/>
      <c r="D378" s="105"/>
      <c r="E378" s="105"/>
      <c r="F378" s="106"/>
      <c r="G378" s="278"/>
      <c r="H378" s="105"/>
      <c r="I378" s="364"/>
      <c r="J378" s="106"/>
      <c r="K378" s="105"/>
    </row>
    <row r="379" spans="1:11" ht="12" customHeight="1" x14ac:dyDescent="0.2">
      <c r="A379" s="105"/>
      <c r="B379" s="105"/>
      <c r="C379" s="105"/>
      <c r="D379" s="105"/>
      <c r="E379" s="105"/>
      <c r="F379" s="106"/>
      <c r="G379" s="278"/>
      <c r="H379" s="105"/>
      <c r="I379" s="364"/>
      <c r="J379" s="106"/>
      <c r="K379" s="105"/>
    </row>
    <row r="380" spans="1:11" ht="12" customHeight="1" x14ac:dyDescent="0.2">
      <c r="A380" s="105"/>
      <c r="B380" s="105"/>
      <c r="C380" s="105"/>
      <c r="D380" s="105"/>
      <c r="E380" s="105"/>
      <c r="F380" s="106"/>
      <c r="G380" s="278"/>
      <c r="H380" s="105"/>
      <c r="I380" s="364"/>
      <c r="J380" s="106"/>
      <c r="K380" s="105"/>
    </row>
    <row r="381" spans="1:11" ht="12" customHeight="1" x14ac:dyDescent="0.2">
      <c r="A381" s="105"/>
      <c r="B381" s="105"/>
      <c r="C381" s="105"/>
      <c r="D381" s="105"/>
      <c r="E381" s="105"/>
      <c r="F381" s="106"/>
      <c r="G381" s="278"/>
      <c r="H381" s="105"/>
      <c r="I381" s="364"/>
      <c r="J381" s="106"/>
      <c r="K381" s="105"/>
    </row>
    <row r="382" spans="1:11" ht="12" customHeight="1" x14ac:dyDescent="0.2">
      <c r="A382" s="105"/>
      <c r="B382" s="105"/>
      <c r="C382" s="105"/>
      <c r="D382" s="105"/>
      <c r="E382" s="105"/>
      <c r="F382" s="106"/>
      <c r="G382" s="278"/>
      <c r="H382" s="105"/>
      <c r="I382" s="364"/>
      <c r="J382" s="106"/>
      <c r="K382" s="105"/>
    </row>
    <row r="383" spans="1:11" ht="12" customHeight="1" x14ac:dyDescent="0.2">
      <c r="A383" s="105"/>
      <c r="B383" s="105"/>
      <c r="C383" s="105"/>
      <c r="D383" s="105"/>
      <c r="E383" s="105"/>
      <c r="F383" s="106"/>
      <c r="G383" s="278"/>
      <c r="H383" s="105"/>
      <c r="I383" s="364"/>
      <c r="J383" s="106"/>
      <c r="K383" s="105"/>
    </row>
    <row r="384" spans="1:11" ht="12" customHeight="1" x14ac:dyDescent="0.2">
      <c r="A384" s="105"/>
      <c r="B384" s="105"/>
      <c r="C384" s="105"/>
      <c r="D384" s="105"/>
      <c r="E384" s="105"/>
      <c r="F384" s="106"/>
      <c r="G384" s="278"/>
      <c r="H384" s="105"/>
      <c r="I384" s="364"/>
      <c r="J384" s="106"/>
      <c r="K384" s="105"/>
    </row>
    <row r="385" spans="1:11" ht="12" customHeight="1" x14ac:dyDescent="0.2">
      <c r="A385" s="105"/>
      <c r="B385" s="105"/>
      <c r="C385" s="105"/>
      <c r="D385" s="105"/>
      <c r="E385" s="105"/>
      <c r="F385" s="106"/>
      <c r="G385" s="278"/>
      <c r="H385" s="105"/>
      <c r="I385" s="364"/>
      <c r="J385" s="106"/>
      <c r="K385" s="105"/>
    </row>
    <row r="386" spans="1:11" ht="12" customHeight="1" x14ac:dyDescent="0.2">
      <c r="A386" s="105"/>
      <c r="B386" s="105"/>
      <c r="C386" s="105"/>
      <c r="D386" s="105"/>
      <c r="E386" s="105"/>
      <c r="F386" s="106"/>
      <c r="G386" s="278"/>
      <c r="H386" s="105"/>
      <c r="I386" s="364"/>
      <c r="J386" s="106"/>
      <c r="K386" s="105"/>
    </row>
    <row r="387" spans="1:11" ht="12" customHeight="1" x14ac:dyDescent="0.2">
      <c r="A387" s="105"/>
      <c r="B387" s="105"/>
      <c r="C387" s="105"/>
      <c r="D387" s="105"/>
      <c r="E387" s="105"/>
      <c r="F387" s="106"/>
      <c r="G387" s="278"/>
      <c r="H387" s="105"/>
      <c r="I387" s="364"/>
      <c r="J387" s="106"/>
      <c r="K387" s="105"/>
    </row>
    <row r="388" spans="1:11" ht="12" customHeight="1" x14ac:dyDescent="0.2">
      <c r="A388" s="105"/>
      <c r="B388" s="105"/>
      <c r="C388" s="105"/>
      <c r="D388" s="105"/>
      <c r="E388" s="105"/>
      <c r="F388" s="106"/>
      <c r="G388" s="278"/>
      <c r="H388" s="105"/>
      <c r="I388" s="364"/>
      <c r="J388" s="106"/>
      <c r="K388" s="105"/>
    </row>
    <row r="389" spans="1:11" ht="12" customHeight="1" x14ac:dyDescent="0.2">
      <c r="A389" s="105"/>
      <c r="B389" s="105"/>
      <c r="C389" s="105"/>
      <c r="D389" s="105"/>
      <c r="E389" s="105"/>
      <c r="F389" s="106"/>
      <c r="G389" s="278"/>
      <c r="H389" s="105"/>
      <c r="I389" s="364"/>
      <c r="J389" s="106"/>
      <c r="K389" s="105"/>
    </row>
    <row r="390" spans="1:11" ht="12" customHeight="1" x14ac:dyDescent="0.2">
      <c r="A390" s="105"/>
      <c r="B390" s="105"/>
      <c r="C390" s="105"/>
      <c r="D390" s="105"/>
      <c r="E390" s="105"/>
      <c r="F390" s="106"/>
      <c r="G390" s="278"/>
      <c r="H390" s="105"/>
      <c r="I390" s="364"/>
      <c r="J390" s="106"/>
      <c r="K390" s="105"/>
    </row>
    <row r="391" spans="1:11" ht="12" customHeight="1" x14ac:dyDescent="0.2">
      <c r="A391" s="105"/>
      <c r="B391" s="105"/>
      <c r="C391" s="105"/>
      <c r="D391" s="105"/>
      <c r="E391" s="105"/>
      <c r="F391" s="106"/>
      <c r="G391" s="278"/>
      <c r="H391" s="105"/>
      <c r="I391" s="364"/>
      <c r="J391" s="106"/>
      <c r="K391" s="105"/>
    </row>
    <row r="392" spans="1:11" ht="12" customHeight="1" x14ac:dyDescent="0.2">
      <c r="A392" s="105"/>
      <c r="B392" s="105"/>
      <c r="C392" s="105"/>
      <c r="D392" s="105"/>
      <c r="E392" s="105"/>
      <c r="F392" s="106"/>
      <c r="G392" s="278"/>
      <c r="H392" s="105"/>
      <c r="I392" s="364"/>
      <c r="J392" s="106"/>
      <c r="K392" s="105"/>
    </row>
    <row r="393" spans="1:11" ht="12" customHeight="1" x14ac:dyDescent="0.2">
      <c r="A393" s="105"/>
      <c r="B393" s="105"/>
      <c r="C393" s="105"/>
      <c r="D393" s="105"/>
      <c r="E393" s="105"/>
      <c r="F393" s="106"/>
      <c r="G393" s="278"/>
      <c r="H393" s="105"/>
      <c r="I393" s="364"/>
      <c r="J393" s="106"/>
      <c r="K393" s="105"/>
    </row>
    <row r="394" spans="1:11" ht="12" customHeight="1" x14ac:dyDescent="0.2">
      <c r="A394" s="105"/>
      <c r="B394" s="105"/>
      <c r="C394" s="105"/>
      <c r="D394" s="105"/>
      <c r="E394" s="105"/>
      <c r="F394" s="106"/>
      <c r="G394" s="278"/>
      <c r="H394" s="105"/>
      <c r="I394" s="364"/>
      <c r="J394" s="106"/>
      <c r="K394" s="105"/>
    </row>
    <row r="395" spans="1:11" ht="12" customHeight="1" x14ac:dyDescent="0.2">
      <c r="A395" s="105"/>
      <c r="B395" s="105"/>
      <c r="C395" s="105"/>
      <c r="D395" s="105"/>
      <c r="E395" s="105"/>
      <c r="F395" s="106"/>
      <c r="G395" s="278"/>
      <c r="H395" s="105"/>
      <c r="I395" s="364"/>
      <c r="J395" s="106"/>
      <c r="K395" s="105"/>
    </row>
    <row r="396" spans="1:11" ht="12" customHeight="1" x14ac:dyDescent="0.2">
      <c r="A396" s="105"/>
      <c r="B396" s="105"/>
      <c r="C396" s="105"/>
      <c r="D396" s="105"/>
      <c r="E396" s="105"/>
      <c r="F396" s="106"/>
      <c r="G396" s="278"/>
      <c r="H396" s="105"/>
      <c r="I396" s="364"/>
      <c r="J396" s="106"/>
      <c r="K396" s="105"/>
    </row>
    <row r="397" spans="1:11" ht="12" customHeight="1" x14ac:dyDescent="0.2">
      <c r="A397" s="105"/>
      <c r="B397" s="105"/>
      <c r="C397" s="105"/>
      <c r="D397" s="105"/>
      <c r="E397" s="105"/>
      <c r="F397" s="106"/>
      <c r="G397" s="278"/>
      <c r="H397" s="105"/>
      <c r="I397" s="364"/>
      <c r="J397" s="106"/>
      <c r="K397" s="105"/>
    </row>
    <row r="398" spans="1:11" ht="12" customHeight="1" x14ac:dyDescent="0.2">
      <c r="A398" s="105"/>
      <c r="B398" s="105"/>
      <c r="C398" s="105"/>
      <c r="D398" s="105"/>
      <c r="E398" s="105"/>
      <c r="F398" s="106"/>
      <c r="G398" s="278"/>
      <c r="H398" s="105"/>
      <c r="I398" s="364"/>
      <c r="J398" s="106"/>
      <c r="K398" s="105"/>
    </row>
    <row r="399" spans="1:11" ht="12" customHeight="1" x14ac:dyDescent="0.2">
      <c r="A399" s="105"/>
      <c r="B399" s="105"/>
      <c r="C399" s="105"/>
      <c r="D399" s="105"/>
      <c r="E399" s="105"/>
      <c r="F399" s="106"/>
      <c r="G399" s="278"/>
      <c r="H399" s="105"/>
      <c r="I399" s="364"/>
      <c r="J399" s="106"/>
      <c r="K399" s="105"/>
    </row>
    <row r="400" spans="1:11" ht="12" customHeight="1" x14ac:dyDescent="0.2">
      <c r="A400" s="105"/>
      <c r="B400" s="105"/>
      <c r="C400" s="105"/>
      <c r="D400" s="105"/>
      <c r="E400" s="105"/>
      <c r="F400" s="106"/>
      <c r="G400" s="278"/>
      <c r="H400" s="105"/>
      <c r="I400" s="364"/>
      <c r="J400" s="106"/>
      <c r="K400" s="105"/>
    </row>
    <row r="401" spans="1:11" ht="12" customHeight="1" x14ac:dyDescent="0.2">
      <c r="A401" s="105"/>
      <c r="B401" s="105"/>
      <c r="C401" s="105"/>
      <c r="D401" s="105"/>
      <c r="E401" s="105"/>
      <c r="F401" s="106"/>
      <c r="G401" s="278"/>
      <c r="H401" s="105"/>
      <c r="I401" s="364"/>
      <c r="J401" s="106"/>
      <c r="K401" s="105"/>
    </row>
    <row r="402" spans="1:11" ht="12" customHeight="1" x14ac:dyDescent="0.2">
      <c r="A402" s="105"/>
      <c r="B402" s="105"/>
      <c r="C402" s="105"/>
      <c r="D402" s="105"/>
      <c r="E402" s="105"/>
      <c r="F402" s="106"/>
      <c r="G402" s="278"/>
      <c r="H402" s="105"/>
      <c r="I402" s="364"/>
      <c r="J402" s="106"/>
      <c r="K402" s="105"/>
    </row>
    <row r="403" spans="1:11" ht="12" customHeight="1" x14ac:dyDescent="0.2">
      <c r="A403" s="105"/>
      <c r="B403" s="105"/>
      <c r="C403" s="105"/>
      <c r="D403" s="105"/>
      <c r="E403" s="105"/>
      <c r="F403" s="106"/>
      <c r="G403" s="278"/>
      <c r="H403" s="105"/>
      <c r="I403" s="364"/>
      <c r="J403" s="106"/>
      <c r="K403" s="105"/>
    </row>
    <row r="404" spans="1:11" ht="12" customHeight="1" x14ac:dyDescent="0.2">
      <c r="A404" s="105"/>
      <c r="B404" s="105"/>
      <c r="C404" s="105"/>
      <c r="D404" s="105"/>
      <c r="E404" s="105"/>
      <c r="F404" s="106"/>
      <c r="G404" s="278"/>
      <c r="H404" s="105"/>
      <c r="I404" s="364"/>
      <c r="J404" s="106"/>
      <c r="K404" s="105"/>
    </row>
    <row r="405" spans="1:11" ht="12" customHeight="1" x14ac:dyDescent="0.2">
      <c r="A405" s="105"/>
      <c r="B405" s="105"/>
      <c r="C405" s="105"/>
      <c r="D405" s="105"/>
      <c r="E405" s="105"/>
      <c r="F405" s="106"/>
      <c r="G405" s="278"/>
      <c r="H405" s="105"/>
      <c r="I405" s="364"/>
      <c r="J405" s="106"/>
      <c r="K405" s="105"/>
    </row>
    <row r="406" spans="1:11" ht="12" customHeight="1" x14ac:dyDescent="0.2">
      <c r="A406" s="105"/>
      <c r="B406" s="105"/>
      <c r="C406" s="105"/>
      <c r="D406" s="105"/>
      <c r="E406" s="105"/>
      <c r="F406" s="106"/>
      <c r="G406" s="278"/>
      <c r="H406" s="105"/>
      <c r="I406" s="364"/>
      <c r="J406" s="106"/>
      <c r="K406" s="105"/>
    </row>
    <row r="407" spans="1:11" ht="12" customHeight="1" x14ac:dyDescent="0.2">
      <c r="A407" s="105"/>
      <c r="B407" s="105"/>
      <c r="C407" s="105"/>
      <c r="D407" s="105"/>
      <c r="E407" s="105"/>
      <c r="F407" s="106"/>
      <c r="G407" s="278"/>
      <c r="H407" s="105"/>
      <c r="I407" s="364"/>
      <c r="J407" s="106"/>
      <c r="K407" s="105"/>
    </row>
    <row r="408" spans="1:11" ht="12" customHeight="1" x14ac:dyDescent="0.2">
      <c r="A408" s="105"/>
      <c r="B408" s="105"/>
      <c r="C408" s="105"/>
      <c r="D408" s="105"/>
      <c r="E408" s="105"/>
      <c r="F408" s="106"/>
      <c r="G408" s="278"/>
      <c r="H408" s="105"/>
      <c r="I408" s="364"/>
      <c r="J408" s="106"/>
      <c r="K408" s="105"/>
    </row>
    <row r="409" spans="1:11" ht="12" customHeight="1" x14ac:dyDescent="0.2">
      <c r="A409" s="105"/>
      <c r="B409" s="105"/>
      <c r="C409" s="105"/>
      <c r="D409" s="105"/>
      <c r="E409" s="105"/>
      <c r="F409" s="106"/>
      <c r="G409" s="278"/>
      <c r="H409" s="105"/>
      <c r="I409" s="364"/>
      <c r="J409" s="106"/>
      <c r="K409" s="105"/>
    </row>
    <row r="410" spans="1:11" ht="12" customHeight="1" x14ac:dyDescent="0.2">
      <c r="A410" s="105"/>
      <c r="B410" s="105"/>
      <c r="C410" s="105"/>
      <c r="D410" s="105"/>
      <c r="E410" s="105"/>
      <c r="F410" s="106"/>
      <c r="G410" s="278"/>
      <c r="H410" s="105"/>
      <c r="I410" s="364"/>
      <c r="J410" s="106"/>
      <c r="K410" s="105"/>
    </row>
    <row r="411" spans="1:11" ht="12" customHeight="1" x14ac:dyDescent="0.2">
      <c r="A411" s="105"/>
      <c r="B411" s="105"/>
      <c r="C411" s="105"/>
      <c r="D411" s="105"/>
      <c r="E411" s="105"/>
      <c r="F411" s="106"/>
      <c r="G411" s="278"/>
      <c r="H411" s="105"/>
      <c r="I411" s="364"/>
      <c r="J411" s="106"/>
      <c r="K411" s="105"/>
    </row>
    <row r="412" spans="1:11" ht="12" customHeight="1" x14ac:dyDescent="0.2">
      <c r="A412" s="105"/>
      <c r="B412" s="105"/>
      <c r="C412" s="105"/>
      <c r="D412" s="105"/>
      <c r="E412" s="105"/>
      <c r="F412" s="106"/>
      <c r="G412" s="278"/>
      <c r="H412" s="105"/>
      <c r="I412" s="364"/>
      <c r="J412" s="106"/>
      <c r="K412" s="105"/>
    </row>
    <row r="413" spans="1:11" ht="12" customHeight="1" x14ac:dyDescent="0.2">
      <c r="A413" s="105"/>
      <c r="B413" s="105"/>
      <c r="C413" s="105"/>
      <c r="D413" s="105"/>
      <c r="E413" s="105"/>
      <c r="F413" s="106"/>
      <c r="G413" s="278"/>
      <c r="H413" s="105"/>
      <c r="I413" s="364"/>
      <c r="J413" s="106"/>
      <c r="K413" s="105"/>
    </row>
    <row r="414" spans="1:11" ht="12" customHeight="1" x14ac:dyDescent="0.2">
      <c r="A414" s="105"/>
      <c r="B414" s="105"/>
      <c r="C414" s="105"/>
      <c r="D414" s="105"/>
      <c r="E414" s="105"/>
      <c r="F414" s="106"/>
      <c r="G414" s="278"/>
      <c r="H414" s="105"/>
      <c r="I414" s="364"/>
      <c r="J414" s="106"/>
      <c r="K414" s="105"/>
    </row>
    <row r="415" spans="1:11" ht="12" customHeight="1" x14ac:dyDescent="0.2">
      <c r="A415" s="105"/>
      <c r="B415" s="105"/>
      <c r="C415" s="105"/>
      <c r="D415" s="105"/>
      <c r="E415" s="105"/>
      <c r="F415" s="106"/>
      <c r="G415" s="278"/>
      <c r="H415" s="105"/>
      <c r="I415" s="364"/>
      <c r="J415" s="106"/>
      <c r="K415" s="105"/>
    </row>
    <row r="416" spans="1:11" ht="12" customHeight="1" x14ac:dyDescent="0.2">
      <c r="A416" s="105"/>
      <c r="B416" s="105"/>
      <c r="C416" s="105"/>
      <c r="D416" s="105"/>
      <c r="E416" s="105"/>
      <c r="F416" s="106"/>
      <c r="G416" s="278"/>
      <c r="H416" s="105"/>
      <c r="I416" s="364"/>
      <c r="J416" s="106"/>
      <c r="K416" s="105"/>
    </row>
    <row r="417" spans="1:11" ht="12" customHeight="1" x14ac:dyDescent="0.2">
      <c r="A417" s="105"/>
      <c r="B417" s="105"/>
      <c r="C417" s="105"/>
      <c r="D417" s="105"/>
      <c r="E417" s="105"/>
      <c r="F417" s="106"/>
      <c r="G417" s="278"/>
      <c r="H417" s="105"/>
      <c r="I417" s="364"/>
      <c r="J417" s="106"/>
      <c r="K417" s="105"/>
    </row>
    <row r="418" spans="1:11" ht="12" customHeight="1" x14ac:dyDescent="0.2">
      <c r="A418" s="105"/>
      <c r="B418" s="105"/>
      <c r="C418" s="105"/>
      <c r="D418" s="105"/>
      <c r="E418" s="105"/>
      <c r="F418" s="106"/>
      <c r="G418" s="278"/>
      <c r="H418" s="105"/>
      <c r="I418" s="364"/>
      <c r="J418" s="106"/>
      <c r="K418" s="105"/>
    </row>
    <row r="419" spans="1:11" ht="12" customHeight="1" x14ac:dyDescent="0.2">
      <c r="A419" s="105"/>
      <c r="B419" s="105"/>
      <c r="C419" s="105"/>
      <c r="D419" s="105"/>
      <c r="E419" s="105"/>
      <c r="F419" s="106"/>
      <c r="G419" s="278"/>
      <c r="H419" s="105"/>
      <c r="I419" s="364"/>
      <c r="J419" s="106"/>
      <c r="K419" s="105"/>
    </row>
    <row r="420" spans="1:11" ht="12" customHeight="1" x14ac:dyDescent="0.2">
      <c r="A420" s="105"/>
      <c r="B420" s="105"/>
      <c r="C420" s="105"/>
      <c r="D420" s="105"/>
      <c r="E420" s="105"/>
      <c r="F420" s="106"/>
      <c r="G420" s="278"/>
      <c r="H420" s="105"/>
      <c r="I420" s="364"/>
      <c r="J420" s="106"/>
      <c r="K420" s="105"/>
    </row>
    <row r="421" spans="1:11" ht="12" customHeight="1" x14ac:dyDescent="0.2">
      <c r="A421" s="105"/>
      <c r="B421" s="105"/>
      <c r="C421" s="105"/>
      <c r="D421" s="105"/>
      <c r="E421" s="105"/>
      <c r="F421" s="106"/>
      <c r="G421" s="278"/>
      <c r="H421" s="105"/>
      <c r="I421" s="364"/>
      <c r="J421" s="106"/>
      <c r="K421" s="105"/>
    </row>
    <row r="422" spans="1:11" ht="12" customHeight="1" x14ac:dyDescent="0.2">
      <c r="A422" s="105"/>
      <c r="B422" s="105"/>
      <c r="C422" s="105"/>
      <c r="D422" s="105"/>
      <c r="E422" s="105"/>
      <c r="F422" s="106"/>
      <c r="G422" s="278"/>
      <c r="H422" s="105"/>
      <c r="I422" s="364"/>
      <c r="J422" s="106"/>
      <c r="K422" s="105"/>
    </row>
    <row r="423" spans="1:11" ht="12" customHeight="1" x14ac:dyDescent="0.2">
      <c r="A423" s="105"/>
      <c r="B423" s="105"/>
      <c r="C423" s="105"/>
      <c r="D423" s="105"/>
      <c r="E423" s="105"/>
      <c r="F423" s="106"/>
      <c r="G423" s="278"/>
      <c r="H423" s="105"/>
      <c r="I423" s="364"/>
      <c r="J423" s="106"/>
      <c r="K423" s="105"/>
    </row>
    <row r="424" spans="1:11" ht="12" customHeight="1" x14ac:dyDescent="0.2">
      <c r="A424" s="105"/>
      <c r="B424" s="105"/>
      <c r="C424" s="105"/>
      <c r="D424" s="105"/>
      <c r="E424" s="105"/>
      <c r="F424" s="106"/>
      <c r="G424" s="278"/>
      <c r="H424" s="105"/>
      <c r="I424" s="364"/>
      <c r="J424" s="106"/>
      <c r="K424" s="105"/>
    </row>
    <row r="425" spans="1:11" ht="12" customHeight="1" x14ac:dyDescent="0.2">
      <c r="A425" s="105"/>
      <c r="B425" s="105"/>
      <c r="C425" s="105"/>
      <c r="D425" s="105"/>
      <c r="E425" s="105"/>
      <c r="F425" s="106"/>
      <c r="G425" s="278"/>
      <c r="H425" s="105"/>
      <c r="I425" s="364"/>
      <c r="J425" s="106"/>
      <c r="K425" s="105"/>
    </row>
    <row r="426" spans="1:11" ht="12" customHeight="1" x14ac:dyDescent="0.2">
      <c r="A426" s="105"/>
      <c r="B426" s="105"/>
      <c r="C426" s="105"/>
      <c r="D426" s="105"/>
      <c r="E426" s="105"/>
      <c r="F426" s="106"/>
      <c r="G426" s="278"/>
      <c r="H426" s="105"/>
      <c r="I426" s="364"/>
      <c r="J426" s="106"/>
      <c r="K426" s="105"/>
    </row>
    <row r="427" spans="1:11" ht="12" customHeight="1" x14ac:dyDescent="0.2">
      <c r="A427" s="105"/>
      <c r="B427" s="105"/>
      <c r="C427" s="105"/>
      <c r="D427" s="105"/>
      <c r="E427" s="105"/>
      <c r="F427" s="106"/>
      <c r="G427" s="278"/>
      <c r="H427" s="105"/>
      <c r="I427" s="364"/>
      <c r="J427" s="106"/>
      <c r="K427" s="105"/>
    </row>
    <row r="428" spans="1:11" ht="12" customHeight="1" x14ac:dyDescent="0.2">
      <c r="A428" s="105"/>
      <c r="B428" s="105"/>
      <c r="C428" s="105"/>
      <c r="D428" s="105"/>
      <c r="E428" s="105"/>
      <c r="F428" s="106"/>
      <c r="G428" s="278"/>
      <c r="H428" s="105"/>
      <c r="I428" s="364"/>
      <c r="J428" s="106"/>
      <c r="K428" s="105"/>
    </row>
    <row r="429" spans="1:11" ht="12" customHeight="1" x14ac:dyDescent="0.2">
      <c r="A429" s="105"/>
      <c r="B429" s="105"/>
      <c r="C429" s="105"/>
      <c r="D429" s="105"/>
      <c r="E429" s="105"/>
      <c r="F429" s="106"/>
      <c r="G429" s="278"/>
      <c r="H429" s="105"/>
      <c r="I429" s="364"/>
      <c r="J429" s="106"/>
      <c r="K429" s="105"/>
    </row>
    <row r="430" spans="1:11" ht="12" customHeight="1" x14ac:dyDescent="0.2">
      <c r="A430" s="105"/>
      <c r="B430" s="105"/>
      <c r="C430" s="105"/>
      <c r="D430" s="105"/>
      <c r="E430" s="105"/>
      <c r="F430" s="106"/>
      <c r="G430" s="278"/>
      <c r="H430" s="105"/>
      <c r="I430" s="364"/>
      <c r="J430" s="106"/>
      <c r="K430" s="105"/>
    </row>
    <row r="431" spans="1:11" ht="12" customHeight="1" x14ac:dyDescent="0.2">
      <c r="A431" s="105"/>
      <c r="B431" s="105"/>
      <c r="C431" s="105"/>
      <c r="D431" s="105"/>
      <c r="E431" s="105"/>
      <c r="F431" s="106"/>
      <c r="G431" s="278"/>
      <c r="H431" s="105"/>
      <c r="I431" s="364"/>
      <c r="J431" s="106"/>
      <c r="K431" s="105"/>
    </row>
    <row r="432" spans="1:11" ht="12" customHeight="1" x14ac:dyDescent="0.2">
      <c r="A432" s="105"/>
      <c r="B432" s="105"/>
      <c r="C432" s="105"/>
      <c r="D432" s="105"/>
      <c r="E432" s="105"/>
      <c r="F432" s="106"/>
      <c r="G432" s="278"/>
      <c r="H432" s="105"/>
      <c r="I432" s="364"/>
      <c r="J432" s="106"/>
      <c r="K432" s="105"/>
    </row>
    <row r="433" spans="1:11" ht="12" customHeight="1" x14ac:dyDescent="0.2">
      <c r="A433" s="105"/>
      <c r="B433" s="105"/>
      <c r="C433" s="105"/>
      <c r="D433" s="105"/>
      <c r="E433" s="105"/>
      <c r="F433" s="106"/>
      <c r="G433" s="278"/>
      <c r="H433" s="105"/>
      <c r="I433" s="364"/>
      <c r="J433" s="106"/>
      <c r="K433" s="105"/>
    </row>
    <row r="434" spans="1:11" ht="12" customHeight="1" x14ac:dyDescent="0.2">
      <c r="A434" s="105"/>
      <c r="B434" s="105"/>
      <c r="C434" s="105"/>
      <c r="D434" s="105"/>
      <c r="E434" s="105"/>
      <c r="F434" s="106"/>
      <c r="G434" s="278"/>
      <c r="H434" s="105"/>
      <c r="I434" s="364"/>
      <c r="J434" s="106"/>
      <c r="K434" s="105"/>
    </row>
    <row r="435" spans="1:11" ht="12" customHeight="1" x14ac:dyDescent="0.2">
      <c r="A435" s="105"/>
      <c r="B435" s="105"/>
      <c r="C435" s="105"/>
      <c r="D435" s="105"/>
      <c r="E435" s="105"/>
      <c r="F435" s="106"/>
      <c r="G435" s="278"/>
      <c r="H435" s="105"/>
      <c r="I435" s="364"/>
      <c r="J435" s="106"/>
      <c r="K435" s="105"/>
    </row>
    <row r="436" spans="1:11" ht="12" customHeight="1" x14ac:dyDescent="0.2">
      <c r="A436" s="105"/>
      <c r="B436" s="105"/>
      <c r="C436" s="105"/>
      <c r="D436" s="105"/>
      <c r="E436" s="105"/>
      <c r="F436" s="106"/>
      <c r="G436" s="278"/>
      <c r="H436" s="105"/>
      <c r="I436" s="364"/>
      <c r="J436" s="106"/>
      <c r="K436" s="105"/>
    </row>
    <row r="437" spans="1:11" ht="12" customHeight="1" x14ac:dyDescent="0.2">
      <c r="A437" s="105"/>
      <c r="B437" s="105"/>
      <c r="C437" s="105"/>
      <c r="D437" s="105"/>
      <c r="E437" s="105"/>
      <c r="F437" s="106"/>
      <c r="G437" s="278"/>
      <c r="H437" s="105"/>
      <c r="I437" s="364"/>
      <c r="J437" s="106"/>
      <c r="K437" s="105"/>
    </row>
    <row r="438" spans="1:11" ht="12" customHeight="1" x14ac:dyDescent="0.2">
      <c r="A438" s="105"/>
      <c r="B438" s="105"/>
      <c r="C438" s="105"/>
      <c r="D438" s="105"/>
      <c r="E438" s="105"/>
      <c r="F438" s="106"/>
      <c r="G438" s="278"/>
      <c r="H438" s="105"/>
      <c r="I438" s="364"/>
      <c r="J438" s="106"/>
      <c r="K438" s="105"/>
    </row>
    <row r="439" spans="1:11" ht="12" customHeight="1" x14ac:dyDescent="0.2">
      <c r="A439" s="105"/>
      <c r="B439" s="105"/>
      <c r="C439" s="105"/>
      <c r="D439" s="105"/>
      <c r="E439" s="105"/>
      <c r="F439" s="106"/>
      <c r="G439" s="278"/>
      <c r="H439" s="105"/>
      <c r="I439" s="364"/>
      <c r="J439" s="106"/>
      <c r="K439" s="105"/>
    </row>
    <row r="440" spans="1:11" ht="12" customHeight="1" x14ac:dyDescent="0.2">
      <c r="A440" s="105"/>
      <c r="B440" s="105"/>
      <c r="C440" s="105"/>
      <c r="D440" s="105"/>
      <c r="E440" s="105"/>
      <c r="F440" s="106"/>
      <c r="G440" s="278"/>
      <c r="H440" s="105"/>
      <c r="I440" s="364"/>
      <c r="J440" s="106"/>
      <c r="K440" s="105"/>
    </row>
    <row r="441" spans="1:11" ht="12" customHeight="1" x14ac:dyDescent="0.2">
      <c r="A441" s="105"/>
      <c r="B441" s="105"/>
      <c r="C441" s="105"/>
      <c r="D441" s="105"/>
      <c r="E441" s="105"/>
      <c r="F441" s="106"/>
      <c r="G441" s="278"/>
      <c r="H441" s="105"/>
      <c r="I441" s="364"/>
      <c r="J441" s="106"/>
      <c r="K441" s="105"/>
    </row>
    <row r="442" spans="1:11" ht="12" customHeight="1" x14ac:dyDescent="0.2">
      <c r="A442" s="105"/>
      <c r="B442" s="105"/>
      <c r="C442" s="105"/>
      <c r="D442" s="105"/>
      <c r="E442" s="105"/>
      <c r="F442" s="106"/>
      <c r="G442" s="278"/>
      <c r="H442" s="105"/>
      <c r="I442" s="364"/>
      <c r="J442" s="106"/>
      <c r="K442" s="105"/>
    </row>
    <row r="443" spans="1:11" ht="12" customHeight="1" x14ac:dyDescent="0.2">
      <c r="A443" s="105"/>
      <c r="B443" s="105"/>
      <c r="C443" s="105"/>
      <c r="D443" s="105"/>
      <c r="E443" s="105"/>
      <c r="F443" s="106"/>
      <c r="G443" s="278"/>
      <c r="H443" s="105"/>
      <c r="I443" s="364"/>
      <c r="J443" s="106"/>
      <c r="K443" s="105"/>
    </row>
    <row r="444" spans="1:11" ht="12" customHeight="1" x14ac:dyDescent="0.2">
      <c r="A444" s="105"/>
      <c r="B444" s="105"/>
      <c r="C444" s="105"/>
      <c r="D444" s="105"/>
      <c r="E444" s="105"/>
      <c r="F444" s="106"/>
      <c r="G444" s="278"/>
      <c r="H444" s="105"/>
      <c r="I444" s="364"/>
      <c r="J444" s="106"/>
      <c r="K444" s="105"/>
    </row>
    <row r="445" spans="1:11" ht="12" customHeight="1" x14ac:dyDescent="0.2">
      <c r="A445" s="105"/>
      <c r="B445" s="105"/>
      <c r="C445" s="105"/>
      <c r="D445" s="105"/>
      <c r="E445" s="105"/>
      <c r="F445" s="106"/>
      <c r="G445" s="278"/>
      <c r="H445" s="105"/>
      <c r="I445" s="364"/>
      <c r="J445" s="106"/>
      <c r="K445" s="105"/>
    </row>
    <row r="446" spans="1:11" ht="12" customHeight="1" x14ac:dyDescent="0.2">
      <c r="A446" s="105"/>
      <c r="B446" s="105"/>
      <c r="C446" s="105"/>
      <c r="D446" s="105"/>
      <c r="E446" s="105"/>
      <c r="F446" s="106"/>
      <c r="G446" s="278"/>
      <c r="H446" s="105"/>
      <c r="I446" s="364"/>
      <c r="J446" s="106"/>
      <c r="K446" s="105"/>
    </row>
    <row r="447" spans="1:11" ht="12" customHeight="1" x14ac:dyDescent="0.2">
      <c r="A447" s="105"/>
      <c r="B447" s="105"/>
      <c r="C447" s="105"/>
      <c r="D447" s="105"/>
      <c r="E447" s="105"/>
      <c r="F447" s="106"/>
      <c r="G447" s="278"/>
      <c r="H447" s="105"/>
      <c r="I447" s="364"/>
      <c r="J447" s="106"/>
      <c r="K447" s="105"/>
    </row>
    <row r="448" spans="1:11" ht="12" customHeight="1" x14ac:dyDescent="0.2">
      <c r="A448" s="105"/>
      <c r="B448" s="105"/>
      <c r="C448" s="105"/>
      <c r="D448" s="105"/>
      <c r="E448" s="105"/>
      <c r="F448" s="106"/>
      <c r="G448" s="278"/>
      <c r="H448" s="105"/>
      <c r="I448" s="364"/>
      <c r="J448" s="106"/>
      <c r="K448" s="105"/>
    </row>
    <row r="449" spans="1:11" ht="12" customHeight="1" x14ac:dyDescent="0.2">
      <c r="A449" s="105"/>
      <c r="B449" s="105"/>
      <c r="C449" s="105"/>
      <c r="D449" s="105"/>
      <c r="E449" s="105"/>
      <c r="F449" s="106"/>
      <c r="G449" s="278"/>
      <c r="H449" s="105"/>
      <c r="I449" s="364"/>
      <c r="J449" s="106"/>
      <c r="K449" s="105"/>
    </row>
    <row r="450" spans="1:11" ht="12" customHeight="1" x14ac:dyDescent="0.2">
      <c r="A450" s="105"/>
      <c r="B450" s="105"/>
      <c r="C450" s="105"/>
      <c r="D450" s="105"/>
      <c r="E450" s="105"/>
      <c r="F450" s="106"/>
      <c r="G450" s="278"/>
      <c r="H450" s="105"/>
      <c r="I450" s="364"/>
      <c r="J450" s="106"/>
      <c r="K450" s="105"/>
    </row>
    <row r="451" spans="1:11" ht="12" customHeight="1" x14ac:dyDescent="0.2">
      <c r="A451" s="105"/>
      <c r="B451" s="105"/>
      <c r="C451" s="105"/>
      <c r="D451" s="105"/>
      <c r="E451" s="105"/>
      <c r="F451" s="106"/>
      <c r="G451" s="278"/>
      <c r="H451" s="105"/>
      <c r="I451" s="364"/>
      <c r="J451" s="106"/>
      <c r="K451" s="105"/>
    </row>
    <row r="452" spans="1:11" ht="12" customHeight="1" x14ac:dyDescent="0.2">
      <c r="A452" s="105"/>
      <c r="B452" s="105"/>
      <c r="C452" s="105"/>
      <c r="D452" s="105"/>
      <c r="E452" s="105"/>
      <c r="F452" s="106"/>
      <c r="G452" s="278"/>
      <c r="H452" s="105"/>
      <c r="I452" s="364"/>
      <c r="J452" s="106"/>
      <c r="K452" s="105"/>
    </row>
    <row r="453" spans="1:11" ht="12" customHeight="1" x14ac:dyDescent="0.2">
      <c r="A453" s="105"/>
      <c r="B453" s="105"/>
      <c r="C453" s="105"/>
      <c r="D453" s="105"/>
      <c r="E453" s="105"/>
      <c r="F453" s="106"/>
      <c r="G453" s="278"/>
      <c r="H453" s="105"/>
      <c r="I453" s="364"/>
      <c r="J453" s="106"/>
      <c r="K453" s="105"/>
    </row>
    <row r="454" spans="1:11" ht="12" customHeight="1" x14ac:dyDescent="0.2">
      <c r="A454" s="105"/>
      <c r="B454" s="105"/>
      <c r="C454" s="105"/>
      <c r="D454" s="105"/>
      <c r="E454" s="105"/>
      <c r="F454" s="106"/>
      <c r="G454" s="278"/>
      <c r="H454" s="105"/>
      <c r="I454" s="364"/>
      <c r="J454" s="106"/>
      <c r="K454" s="105"/>
    </row>
    <row r="455" spans="1:11" ht="12" customHeight="1" x14ac:dyDescent="0.2">
      <c r="A455" s="105"/>
      <c r="B455" s="105"/>
      <c r="C455" s="105"/>
      <c r="D455" s="105"/>
      <c r="E455" s="105"/>
      <c r="F455" s="106"/>
      <c r="G455" s="278"/>
      <c r="H455" s="105"/>
      <c r="I455" s="364"/>
      <c r="J455" s="106"/>
      <c r="K455" s="105"/>
    </row>
    <row r="456" spans="1:11" ht="12" customHeight="1" x14ac:dyDescent="0.2">
      <c r="A456" s="105"/>
      <c r="B456" s="105"/>
      <c r="C456" s="105"/>
      <c r="D456" s="105"/>
      <c r="E456" s="105"/>
      <c r="F456" s="106"/>
      <c r="G456" s="278"/>
      <c r="H456" s="105"/>
      <c r="I456" s="364"/>
      <c r="J456" s="106"/>
      <c r="K456" s="105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1"/>
  <sheetViews>
    <sheetView workbookViewId="0">
      <selection activeCell="A2" sqref="A2:XFD11"/>
    </sheetView>
  </sheetViews>
  <sheetFormatPr defaultColWidth="9.140625" defaultRowHeight="12.75" x14ac:dyDescent="0.2"/>
  <cols>
    <col min="1" max="1" width="13" style="645" bestFit="1" customWidth="1"/>
    <col min="2" max="2" width="10" style="645" bestFit="1" customWidth="1"/>
    <col min="3" max="3" width="14" style="645" bestFit="1" customWidth="1"/>
    <col min="4" max="4" width="10" style="645" bestFit="1" customWidth="1"/>
    <col min="5" max="5" width="37" style="645" bestFit="1" customWidth="1"/>
    <col min="6" max="6" width="11" style="645" bestFit="1" customWidth="1"/>
    <col min="7" max="7" width="18" style="645" bestFit="1" customWidth="1"/>
    <col min="8" max="8" width="15" style="645" bestFit="1" customWidth="1"/>
    <col min="9" max="9" width="12.28515625" style="645" customWidth="1"/>
    <col min="10" max="10" width="21" style="645" bestFit="1" customWidth="1"/>
    <col min="11" max="11" width="16" style="645" bestFit="1" customWidth="1"/>
    <col min="12" max="12" width="13" style="645" bestFit="1" customWidth="1"/>
    <col min="13" max="13" width="14" style="645" bestFit="1" customWidth="1"/>
    <col min="14" max="16384" width="9.140625" style="645"/>
  </cols>
  <sheetData>
    <row r="1" spans="1:14" ht="25.5" x14ac:dyDescent="0.2">
      <c r="A1" s="650" t="s">
        <v>388</v>
      </c>
      <c r="B1" s="650" t="s">
        <v>0</v>
      </c>
      <c r="C1" s="651" t="s">
        <v>389</v>
      </c>
      <c r="D1" s="650" t="s">
        <v>1</v>
      </c>
      <c r="E1" s="650" t="s">
        <v>31</v>
      </c>
      <c r="F1" s="651" t="s">
        <v>32</v>
      </c>
      <c r="G1" s="650" t="s">
        <v>40</v>
      </c>
      <c r="H1" s="650" t="s">
        <v>33</v>
      </c>
      <c r="I1" s="650" t="s">
        <v>2</v>
      </c>
      <c r="J1" s="650" t="s">
        <v>36</v>
      </c>
      <c r="K1" s="650" t="s">
        <v>3</v>
      </c>
      <c r="L1" s="651" t="s">
        <v>34</v>
      </c>
      <c r="M1" s="651" t="s">
        <v>35</v>
      </c>
    </row>
    <row r="2" spans="1:14" x14ac:dyDescent="0.2">
      <c r="A2" s="645" t="s">
        <v>393</v>
      </c>
      <c r="B2" s="645" t="s">
        <v>395</v>
      </c>
      <c r="C2" s="645" t="s">
        <v>391</v>
      </c>
      <c r="D2" s="645" t="s">
        <v>92</v>
      </c>
      <c r="E2" s="645" t="s">
        <v>93</v>
      </c>
      <c r="F2" s="645" t="s">
        <v>94</v>
      </c>
      <c r="G2" s="645" t="s">
        <v>816</v>
      </c>
      <c r="H2" s="646">
        <v>42663</v>
      </c>
      <c r="I2" s="647">
        <v>618.66999999999996</v>
      </c>
      <c r="J2" s="645" t="s">
        <v>815</v>
      </c>
      <c r="K2" s="645" t="s">
        <v>91</v>
      </c>
      <c r="L2" s="646">
        <v>42664</v>
      </c>
      <c r="M2" s="645" t="s">
        <v>4</v>
      </c>
      <c r="N2" s="645" t="s">
        <v>4081</v>
      </c>
    </row>
    <row r="3" spans="1:14" x14ac:dyDescent="0.2">
      <c r="A3" s="645" t="s">
        <v>393</v>
      </c>
      <c r="B3" s="645" t="s">
        <v>395</v>
      </c>
      <c r="C3" s="645" t="s">
        <v>391</v>
      </c>
      <c r="D3" s="645" t="s">
        <v>231</v>
      </c>
      <c r="E3" s="645" t="s">
        <v>232</v>
      </c>
      <c r="F3" s="645" t="s">
        <v>233</v>
      </c>
      <c r="G3" s="645" t="s">
        <v>822</v>
      </c>
      <c r="H3" s="646">
        <v>42668</v>
      </c>
      <c r="I3" s="647">
        <v>21399.94</v>
      </c>
      <c r="J3" s="645" t="s">
        <v>1036</v>
      </c>
      <c r="K3" s="645" t="s">
        <v>445</v>
      </c>
      <c r="L3" s="646">
        <v>42669</v>
      </c>
      <c r="M3" s="645" t="s">
        <v>4</v>
      </c>
      <c r="N3" s="645" t="s">
        <v>4082</v>
      </c>
    </row>
    <row r="4" spans="1:14" x14ac:dyDescent="0.2">
      <c r="A4" s="645" t="s">
        <v>393</v>
      </c>
      <c r="B4" s="645" t="s">
        <v>395</v>
      </c>
      <c r="C4" s="645" t="s">
        <v>391</v>
      </c>
      <c r="D4" s="645" t="s">
        <v>187</v>
      </c>
      <c r="E4" s="645" t="s">
        <v>808</v>
      </c>
      <c r="F4" s="645" t="s">
        <v>188</v>
      </c>
      <c r="G4" s="645" t="s">
        <v>830</v>
      </c>
      <c r="H4" s="646">
        <v>42667</v>
      </c>
      <c r="I4" s="647">
        <v>486.44</v>
      </c>
      <c r="J4" s="645" t="s">
        <v>801</v>
      </c>
      <c r="K4" s="645" t="s">
        <v>1051</v>
      </c>
      <c r="L4" s="646">
        <v>42668</v>
      </c>
      <c r="M4" s="645" t="s">
        <v>4</v>
      </c>
      <c r="N4" s="645" t="s">
        <v>801</v>
      </c>
    </row>
    <row r="5" spans="1:14" x14ac:dyDescent="0.2">
      <c r="A5" s="645" t="s">
        <v>390</v>
      </c>
      <c r="B5" s="645" t="s">
        <v>395</v>
      </c>
      <c r="C5" s="645" t="s">
        <v>391</v>
      </c>
      <c r="D5" s="645" t="s">
        <v>750</v>
      </c>
      <c r="E5" s="645" t="s">
        <v>751</v>
      </c>
      <c r="F5" s="645" t="s">
        <v>801</v>
      </c>
      <c r="G5" s="645" t="s">
        <v>884</v>
      </c>
      <c r="H5" s="646">
        <v>42503</v>
      </c>
      <c r="I5" s="647">
        <v>66.349999999999994</v>
      </c>
      <c r="J5" s="645" t="s">
        <v>801</v>
      </c>
      <c r="K5" s="645" t="s">
        <v>474</v>
      </c>
      <c r="L5" s="646">
        <v>42671</v>
      </c>
      <c r="M5" s="645" t="s">
        <v>4</v>
      </c>
      <c r="N5" s="645" t="s">
        <v>801</v>
      </c>
    </row>
    <row r="6" spans="1:14" x14ac:dyDescent="0.2">
      <c r="A6" s="645" t="s">
        <v>390</v>
      </c>
      <c r="B6" s="645" t="s">
        <v>395</v>
      </c>
      <c r="C6" s="645" t="s">
        <v>391</v>
      </c>
      <c r="D6" s="645" t="s">
        <v>1033</v>
      </c>
      <c r="E6" s="645" t="s">
        <v>1034</v>
      </c>
      <c r="F6" s="645" t="s">
        <v>801</v>
      </c>
      <c r="G6" s="645" t="s">
        <v>1035</v>
      </c>
      <c r="H6" s="646">
        <v>42656</v>
      </c>
      <c r="I6" s="647">
        <v>80.7</v>
      </c>
      <c r="J6" s="645" t="s">
        <v>801</v>
      </c>
      <c r="K6" s="645" t="s">
        <v>949</v>
      </c>
      <c r="L6" s="646">
        <v>42656</v>
      </c>
      <c r="M6" s="645" t="s">
        <v>4</v>
      </c>
      <c r="N6" s="645" t="s">
        <v>801</v>
      </c>
    </row>
    <row r="7" spans="1:14" x14ac:dyDescent="0.2">
      <c r="A7" s="645" t="s">
        <v>390</v>
      </c>
      <c r="B7" s="645" t="s">
        <v>395</v>
      </c>
      <c r="C7" s="645" t="s">
        <v>391</v>
      </c>
      <c r="D7" s="645" t="s">
        <v>842</v>
      </c>
      <c r="E7" s="645" t="s">
        <v>843</v>
      </c>
      <c r="F7" s="645" t="s">
        <v>844</v>
      </c>
      <c r="G7" s="645" t="s">
        <v>885</v>
      </c>
      <c r="H7" s="646">
        <v>42653</v>
      </c>
      <c r="I7" s="647">
        <v>80</v>
      </c>
      <c r="J7" s="645" t="s">
        <v>801</v>
      </c>
      <c r="K7" s="645" t="s">
        <v>261</v>
      </c>
      <c r="L7" s="646">
        <v>42656</v>
      </c>
      <c r="M7" s="645" t="s">
        <v>4</v>
      </c>
      <c r="N7" s="645" t="s">
        <v>801</v>
      </c>
    </row>
    <row r="8" spans="1:14" x14ac:dyDescent="0.2">
      <c r="A8" s="645" t="s">
        <v>390</v>
      </c>
      <c r="B8" s="645" t="s">
        <v>395</v>
      </c>
      <c r="C8" s="645" t="s">
        <v>391</v>
      </c>
      <c r="D8" s="645" t="s">
        <v>238</v>
      </c>
      <c r="E8" s="645" t="s">
        <v>239</v>
      </c>
      <c r="F8" s="645" t="s">
        <v>240</v>
      </c>
      <c r="G8" s="645" t="s">
        <v>863</v>
      </c>
      <c r="H8" s="646">
        <v>42653</v>
      </c>
      <c r="I8" s="647">
        <v>17.600000000000001</v>
      </c>
      <c r="J8" s="645" t="s">
        <v>801</v>
      </c>
      <c r="K8" s="645" t="s">
        <v>545</v>
      </c>
      <c r="L8" s="646">
        <v>42660</v>
      </c>
      <c r="M8" s="645" t="s">
        <v>4</v>
      </c>
      <c r="N8" s="645" t="s">
        <v>801</v>
      </c>
    </row>
    <row r="9" spans="1:14" x14ac:dyDescent="0.2">
      <c r="A9" s="645" t="s">
        <v>390</v>
      </c>
      <c r="B9" s="645" t="s">
        <v>395</v>
      </c>
      <c r="C9" s="645" t="s">
        <v>391</v>
      </c>
      <c r="D9" s="645" t="s">
        <v>238</v>
      </c>
      <c r="E9" s="645" t="s">
        <v>239</v>
      </c>
      <c r="F9" s="645" t="s">
        <v>240</v>
      </c>
      <c r="G9" s="645" t="s">
        <v>864</v>
      </c>
      <c r="H9" s="646">
        <v>42640</v>
      </c>
      <c r="I9" s="647">
        <v>11</v>
      </c>
      <c r="J9" s="645" t="s">
        <v>801</v>
      </c>
      <c r="K9" s="645" t="s">
        <v>545</v>
      </c>
      <c r="L9" s="646">
        <v>42648</v>
      </c>
      <c r="M9" s="645" t="s">
        <v>4</v>
      </c>
      <c r="N9" s="645" t="s">
        <v>801</v>
      </c>
    </row>
    <row r="10" spans="1:14" x14ac:dyDescent="0.2">
      <c r="A10" s="645" t="s">
        <v>390</v>
      </c>
      <c r="B10" s="645" t="s">
        <v>395</v>
      </c>
      <c r="C10" s="645" t="s">
        <v>391</v>
      </c>
      <c r="D10" s="645" t="s">
        <v>177</v>
      </c>
      <c r="E10" s="645" t="s">
        <v>178</v>
      </c>
      <c r="F10" s="645" t="s">
        <v>179</v>
      </c>
      <c r="G10" s="645" t="s">
        <v>871</v>
      </c>
      <c r="H10" s="646">
        <v>42650</v>
      </c>
      <c r="I10" s="647">
        <v>5.7</v>
      </c>
      <c r="J10" s="645" t="s">
        <v>801</v>
      </c>
      <c r="K10" s="645" t="s">
        <v>258</v>
      </c>
      <c r="L10" s="646">
        <v>42669</v>
      </c>
      <c r="M10" s="645" t="s">
        <v>4</v>
      </c>
      <c r="N10" s="645" t="s">
        <v>801</v>
      </c>
    </row>
    <row r="11" spans="1:14" x14ac:dyDescent="0.2">
      <c r="A11" s="645" t="s">
        <v>390</v>
      </c>
      <c r="B11" s="645" t="s">
        <v>193</v>
      </c>
      <c r="C11" s="645" t="s">
        <v>391</v>
      </c>
      <c r="D11" s="645" t="s">
        <v>880</v>
      </c>
      <c r="E11" s="645" t="s">
        <v>881</v>
      </c>
      <c r="F11" s="645" t="s">
        <v>882</v>
      </c>
      <c r="G11" s="645" t="s">
        <v>883</v>
      </c>
      <c r="H11" s="646">
        <v>42205</v>
      </c>
      <c r="I11" s="647">
        <v>2720</v>
      </c>
      <c r="J11" s="645" t="s">
        <v>801</v>
      </c>
      <c r="K11" s="645" t="s">
        <v>205</v>
      </c>
      <c r="L11" s="646">
        <v>42657</v>
      </c>
      <c r="M11" s="645" t="s">
        <v>4</v>
      </c>
      <c r="N11" s="645" t="s">
        <v>801</v>
      </c>
    </row>
    <row r="12" spans="1:14" x14ac:dyDescent="0.2">
      <c r="H12" s="646"/>
      <c r="I12" s="647">
        <f>SUM(I2:I11)</f>
        <v>25486.399999999994</v>
      </c>
      <c r="L12" s="646"/>
    </row>
    <row r="13" spans="1:14" x14ac:dyDescent="0.2">
      <c r="H13" s="646"/>
      <c r="I13" s="647"/>
      <c r="L13" s="646"/>
    </row>
    <row r="14" spans="1:14" x14ac:dyDescent="0.2">
      <c r="H14" s="646"/>
      <c r="I14" s="647"/>
      <c r="L14" s="646"/>
    </row>
    <row r="15" spans="1:14" x14ac:dyDescent="0.2">
      <c r="H15" s="646"/>
      <c r="I15" s="647"/>
      <c r="L15" s="646"/>
    </row>
    <row r="16" spans="1:14" x14ac:dyDescent="0.2">
      <c r="H16" s="646"/>
      <c r="I16" s="647"/>
      <c r="L16" s="646"/>
    </row>
    <row r="17" spans="8:12" x14ac:dyDescent="0.2">
      <c r="H17" s="646"/>
      <c r="I17" s="647"/>
      <c r="L17" s="646"/>
    </row>
    <row r="18" spans="8:12" x14ac:dyDescent="0.2">
      <c r="H18" s="646"/>
      <c r="I18" s="647"/>
      <c r="L18" s="646"/>
    </row>
    <row r="19" spans="8:12" x14ac:dyDescent="0.2">
      <c r="H19" s="646"/>
      <c r="I19" s="647"/>
      <c r="L19" s="646"/>
    </row>
    <row r="20" spans="8:12" x14ac:dyDescent="0.2">
      <c r="H20" s="646"/>
      <c r="I20" s="647"/>
      <c r="L20" s="646"/>
    </row>
    <row r="21" spans="8:12" x14ac:dyDescent="0.2">
      <c r="H21" s="646"/>
      <c r="I21" s="647"/>
      <c r="L21" s="646"/>
    </row>
    <row r="22" spans="8:12" x14ac:dyDescent="0.2">
      <c r="H22" s="646"/>
      <c r="I22" s="647"/>
      <c r="L22" s="646"/>
    </row>
    <row r="23" spans="8:12" x14ac:dyDescent="0.2">
      <c r="H23" s="646"/>
      <c r="I23" s="647"/>
      <c r="L23" s="646"/>
    </row>
    <row r="24" spans="8:12" x14ac:dyDescent="0.2">
      <c r="H24" s="646"/>
      <c r="I24" s="647"/>
      <c r="L24" s="646"/>
    </row>
    <row r="25" spans="8:12" x14ac:dyDescent="0.2">
      <c r="H25" s="646"/>
      <c r="I25" s="647"/>
      <c r="L25" s="646"/>
    </row>
    <row r="26" spans="8:12" x14ac:dyDescent="0.2">
      <c r="H26" s="646"/>
      <c r="I26" s="647"/>
      <c r="L26" s="646"/>
    </row>
    <row r="27" spans="8:12" x14ac:dyDescent="0.2">
      <c r="H27" s="646"/>
      <c r="I27" s="647"/>
      <c r="L27" s="646"/>
    </row>
    <row r="28" spans="8:12" x14ac:dyDescent="0.2">
      <c r="H28" s="646"/>
      <c r="I28" s="647"/>
      <c r="L28" s="646"/>
    </row>
    <row r="29" spans="8:12" x14ac:dyDescent="0.2">
      <c r="H29" s="646"/>
      <c r="I29" s="647"/>
      <c r="L29" s="646"/>
    </row>
    <row r="30" spans="8:12" x14ac:dyDescent="0.2">
      <c r="H30" s="646"/>
      <c r="I30" s="647"/>
      <c r="L30" s="646"/>
    </row>
    <row r="31" spans="8:12" x14ac:dyDescent="0.2">
      <c r="H31" s="646"/>
      <c r="I31" s="647"/>
      <c r="L31" s="646"/>
    </row>
    <row r="32" spans="8:12" x14ac:dyDescent="0.2">
      <c r="H32" s="646"/>
      <c r="I32" s="647"/>
      <c r="L32" s="646"/>
    </row>
    <row r="33" spans="8:12" x14ac:dyDescent="0.2">
      <c r="H33" s="646"/>
      <c r="I33" s="647"/>
      <c r="L33" s="646"/>
    </row>
    <row r="34" spans="8:12" x14ac:dyDescent="0.2">
      <c r="H34" s="646"/>
      <c r="I34" s="647"/>
      <c r="L34" s="646"/>
    </row>
    <row r="35" spans="8:12" x14ac:dyDescent="0.2">
      <c r="H35" s="646"/>
      <c r="I35" s="647"/>
      <c r="L35" s="646"/>
    </row>
    <row r="36" spans="8:12" x14ac:dyDescent="0.2">
      <c r="H36" s="646"/>
      <c r="I36" s="647"/>
      <c r="L36" s="646"/>
    </row>
    <row r="37" spans="8:12" x14ac:dyDescent="0.2">
      <c r="H37" s="646"/>
      <c r="I37" s="647"/>
      <c r="L37" s="646"/>
    </row>
    <row r="38" spans="8:12" x14ac:dyDescent="0.2">
      <c r="H38" s="646"/>
      <c r="I38" s="647"/>
      <c r="L38" s="646"/>
    </row>
    <row r="39" spans="8:12" x14ac:dyDescent="0.2">
      <c r="H39" s="646"/>
      <c r="I39" s="647"/>
      <c r="L39" s="646"/>
    </row>
    <row r="40" spans="8:12" x14ac:dyDescent="0.2">
      <c r="H40" s="646"/>
      <c r="I40" s="647"/>
      <c r="L40" s="646"/>
    </row>
    <row r="41" spans="8:12" x14ac:dyDescent="0.2">
      <c r="H41" s="646"/>
      <c r="I41" s="647"/>
      <c r="L41" s="646"/>
    </row>
    <row r="42" spans="8:12" x14ac:dyDescent="0.2">
      <c r="H42" s="646"/>
      <c r="I42" s="647"/>
      <c r="L42" s="646"/>
    </row>
    <row r="43" spans="8:12" x14ac:dyDescent="0.2">
      <c r="H43" s="646"/>
      <c r="I43" s="647"/>
      <c r="L43" s="646"/>
    </row>
    <row r="44" spans="8:12" x14ac:dyDescent="0.2">
      <c r="H44" s="646"/>
      <c r="I44" s="647"/>
      <c r="L44" s="646"/>
    </row>
    <row r="45" spans="8:12" x14ac:dyDescent="0.2">
      <c r="H45" s="646"/>
      <c r="I45" s="647"/>
      <c r="L45" s="646"/>
    </row>
    <row r="46" spans="8:12" x14ac:dyDescent="0.2">
      <c r="H46" s="646"/>
      <c r="I46" s="647"/>
      <c r="L46" s="646"/>
    </row>
    <row r="47" spans="8:12" x14ac:dyDescent="0.2">
      <c r="H47" s="646"/>
      <c r="I47" s="647"/>
      <c r="L47" s="646"/>
    </row>
    <row r="48" spans="8:12" x14ac:dyDescent="0.2">
      <c r="H48" s="646"/>
      <c r="I48" s="647"/>
      <c r="L48" s="646"/>
    </row>
    <row r="49" spans="8:12" x14ac:dyDescent="0.2">
      <c r="H49" s="646"/>
      <c r="I49" s="647"/>
      <c r="L49" s="646"/>
    </row>
    <row r="50" spans="8:12" x14ac:dyDescent="0.2">
      <c r="H50" s="646"/>
      <c r="I50" s="647"/>
      <c r="L50" s="646"/>
    </row>
    <row r="51" spans="8:12" x14ac:dyDescent="0.2">
      <c r="H51" s="646"/>
      <c r="I51" s="647"/>
      <c r="L51" s="646"/>
    </row>
    <row r="52" spans="8:12" x14ac:dyDescent="0.2">
      <c r="H52" s="646"/>
      <c r="I52" s="647"/>
      <c r="L52" s="646"/>
    </row>
    <row r="53" spans="8:12" x14ac:dyDescent="0.2">
      <c r="H53" s="646"/>
      <c r="I53" s="647"/>
      <c r="L53" s="646"/>
    </row>
    <row r="54" spans="8:12" x14ac:dyDescent="0.2">
      <c r="H54" s="646"/>
      <c r="I54" s="647"/>
      <c r="L54" s="646"/>
    </row>
    <row r="55" spans="8:12" x14ac:dyDescent="0.2">
      <c r="H55" s="646"/>
      <c r="I55" s="647"/>
      <c r="L55" s="646"/>
    </row>
    <row r="56" spans="8:12" x14ac:dyDescent="0.2">
      <c r="H56" s="646"/>
      <c r="I56" s="647"/>
      <c r="L56" s="646"/>
    </row>
    <row r="57" spans="8:12" x14ac:dyDescent="0.2">
      <c r="H57" s="646"/>
      <c r="I57" s="647"/>
      <c r="L57" s="646"/>
    </row>
    <row r="58" spans="8:12" x14ac:dyDescent="0.2">
      <c r="H58" s="646"/>
      <c r="I58" s="647"/>
      <c r="L58" s="646"/>
    </row>
    <row r="59" spans="8:12" x14ac:dyDescent="0.2">
      <c r="H59" s="646"/>
      <c r="I59" s="647"/>
      <c r="L59" s="646"/>
    </row>
    <row r="60" spans="8:12" x14ac:dyDescent="0.2">
      <c r="H60" s="646"/>
      <c r="I60" s="647"/>
      <c r="L60" s="646"/>
    </row>
    <row r="61" spans="8:12" x14ac:dyDescent="0.2">
      <c r="H61" s="646"/>
      <c r="I61" s="647"/>
      <c r="L61" s="646"/>
    </row>
    <row r="62" spans="8:12" x14ac:dyDescent="0.2">
      <c r="H62" s="646"/>
      <c r="I62" s="647"/>
      <c r="L62" s="646"/>
    </row>
    <row r="63" spans="8:12" x14ac:dyDescent="0.2">
      <c r="H63" s="646"/>
      <c r="I63" s="647"/>
      <c r="L63" s="646"/>
    </row>
    <row r="64" spans="8:12" x14ac:dyDescent="0.2">
      <c r="H64" s="646"/>
      <c r="I64" s="647"/>
      <c r="L64" s="646"/>
    </row>
    <row r="65" spans="8:12" x14ac:dyDescent="0.2">
      <c r="H65" s="646"/>
      <c r="I65" s="647"/>
      <c r="L65" s="646"/>
    </row>
    <row r="66" spans="8:12" x14ac:dyDescent="0.2">
      <c r="H66" s="646"/>
      <c r="I66" s="647"/>
      <c r="L66" s="646"/>
    </row>
    <row r="67" spans="8:12" x14ac:dyDescent="0.2">
      <c r="H67" s="646"/>
      <c r="I67" s="647"/>
      <c r="L67" s="646"/>
    </row>
    <row r="68" spans="8:12" x14ac:dyDescent="0.2">
      <c r="H68" s="646"/>
      <c r="I68" s="647"/>
      <c r="L68" s="646"/>
    </row>
    <row r="69" spans="8:12" x14ac:dyDescent="0.2">
      <c r="H69" s="646"/>
      <c r="I69" s="647"/>
      <c r="L69" s="646"/>
    </row>
    <row r="70" spans="8:12" x14ac:dyDescent="0.2">
      <c r="H70" s="646"/>
      <c r="I70" s="647"/>
      <c r="L70" s="646"/>
    </row>
    <row r="71" spans="8:12" x14ac:dyDescent="0.2">
      <c r="H71" s="646"/>
      <c r="I71" s="647"/>
      <c r="L71" s="646"/>
    </row>
    <row r="72" spans="8:12" x14ac:dyDescent="0.2">
      <c r="H72" s="646"/>
      <c r="I72" s="647"/>
      <c r="L72" s="646"/>
    </row>
    <row r="73" spans="8:12" x14ac:dyDescent="0.2">
      <c r="H73" s="646"/>
      <c r="I73" s="647"/>
      <c r="L73" s="646"/>
    </row>
    <row r="74" spans="8:12" x14ac:dyDescent="0.2">
      <c r="H74" s="646"/>
      <c r="I74" s="647"/>
      <c r="L74" s="646"/>
    </row>
    <row r="75" spans="8:12" x14ac:dyDescent="0.2">
      <c r="H75" s="646"/>
      <c r="I75" s="647"/>
      <c r="L75" s="646"/>
    </row>
    <row r="76" spans="8:12" x14ac:dyDescent="0.2">
      <c r="H76" s="646"/>
      <c r="I76" s="647"/>
      <c r="L76" s="646"/>
    </row>
    <row r="77" spans="8:12" x14ac:dyDescent="0.2">
      <c r="H77" s="646"/>
      <c r="I77" s="647"/>
      <c r="L77" s="646"/>
    </row>
    <row r="78" spans="8:12" x14ac:dyDescent="0.2">
      <c r="H78" s="646"/>
      <c r="I78" s="647"/>
      <c r="L78" s="646"/>
    </row>
    <row r="79" spans="8:12" x14ac:dyDescent="0.2">
      <c r="H79" s="646"/>
      <c r="I79" s="647"/>
      <c r="L79" s="646"/>
    </row>
    <row r="80" spans="8:12" x14ac:dyDescent="0.2">
      <c r="H80" s="646"/>
      <c r="I80" s="647"/>
      <c r="L80" s="646"/>
    </row>
    <row r="81" spans="8:12" x14ac:dyDescent="0.2">
      <c r="H81" s="646"/>
      <c r="I81" s="647"/>
      <c r="L81" s="646"/>
    </row>
    <row r="82" spans="8:12" x14ac:dyDescent="0.2">
      <c r="H82" s="646"/>
      <c r="I82" s="647"/>
      <c r="L82" s="646"/>
    </row>
    <row r="83" spans="8:12" x14ac:dyDescent="0.2">
      <c r="H83" s="646"/>
      <c r="I83" s="647"/>
      <c r="L83" s="646"/>
    </row>
    <row r="84" spans="8:12" x14ac:dyDescent="0.2">
      <c r="H84" s="646"/>
      <c r="I84" s="647"/>
      <c r="L84" s="646"/>
    </row>
    <row r="85" spans="8:12" x14ac:dyDescent="0.2">
      <c r="H85" s="646"/>
      <c r="I85" s="647"/>
      <c r="L85" s="646"/>
    </row>
    <row r="86" spans="8:12" x14ac:dyDescent="0.2">
      <c r="H86" s="646"/>
      <c r="I86" s="647"/>
      <c r="L86" s="646"/>
    </row>
    <row r="87" spans="8:12" x14ac:dyDescent="0.2">
      <c r="H87" s="646"/>
      <c r="I87" s="647"/>
      <c r="L87" s="646"/>
    </row>
    <row r="88" spans="8:12" x14ac:dyDescent="0.2">
      <c r="H88" s="646"/>
      <c r="I88" s="647"/>
      <c r="L88" s="646"/>
    </row>
    <row r="89" spans="8:12" x14ac:dyDescent="0.2">
      <c r="H89" s="646"/>
      <c r="I89" s="647"/>
      <c r="L89" s="646"/>
    </row>
    <row r="90" spans="8:12" x14ac:dyDescent="0.2">
      <c r="H90" s="646"/>
      <c r="I90" s="647"/>
      <c r="L90" s="646"/>
    </row>
    <row r="91" spans="8:12" x14ac:dyDescent="0.2">
      <c r="H91" s="646"/>
      <c r="I91" s="647"/>
      <c r="L91" s="646"/>
    </row>
    <row r="92" spans="8:12" x14ac:dyDescent="0.2">
      <c r="H92" s="646"/>
      <c r="I92" s="647"/>
      <c r="L92" s="646"/>
    </row>
    <row r="93" spans="8:12" x14ac:dyDescent="0.2">
      <c r="H93" s="646"/>
      <c r="I93" s="647"/>
      <c r="L93" s="646"/>
    </row>
    <row r="94" spans="8:12" x14ac:dyDescent="0.2">
      <c r="H94" s="646"/>
      <c r="I94" s="647"/>
      <c r="L94" s="646"/>
    </row>
    <row r="95" spans="8:12" x14ac:dyDescent="0.2">
      <c r="H95" s="646"/>
      <c r="I95" s="647"/>
      <c r="L95" s="646"/>
    </row>
    <row r="96" spans="8:12" x14ac:dyDescent="0.2">
      <c r="H96" s="646"/>
      <c r="I96" s="647"/>
      <c r="L96" s="646"/>
    </row>
    <row r="97" spans="8:12" x14ac:dyDescent="0.2">
      <c r="H97" s="646"/>
      <c r="I97" s="647"/>
      <c r="L97" s="646"/>
    </row>
    <row r="98" spans="8:12" x14ac:dyDescent="0.2">
      <c r="H98" s="646"/>
      <c r="I98" s="647"/>
      <c r="L98" s="646"/>
    </row>
    <row r="99" spans="8:12" x14ac:dyDescent="0.2">
      <c r="H99" s="646"/>
      <c r="I99" s="647"/>
      <c r="L99" s="646"/>
    </row>
    <row r="100" spans="8:12" x14ac:dyDescent="0.2">
      <c r="H100" s="646"/>
      <c r="I100" s="647"/>
      <c r="L100" s="646"/>
    </row>
    <row r="101" spans="8:12" x14ac:dyDescent="0.2">
      <c r="H101" s="646"/>
      <c r="I101" s="647"/>
      <c r="L101" s="646"/>
    </row>
    <row r="102" spans="8:12" x14ac:dyDescent="0.2">
      <c r="H102" s="646"/>
      <c r="I102" s="647"/>
      <c r="L102" s="646"/>
    </row>
    <row r="103" spans="8:12" x14ac:dyDescent="0.2">
      <c r="H103" s="646"/>
      <c r="I103" s="647"/>
      <c r="L103" s="646"/>
    </row>
    <row r="104" spans="8:12" x14ac:dyDescent="0.2">
      <c r="H104" s="646"/>
      <c r="I104" s="647"/>
      <c r="L104" s="646"/>
    </row>
    <row r="105" spans="8:12" x14ac:dyDescent="0.2">
      <c r="H105" s="646"/>
      <c r="I105" s="647"/>
      <c r="L105" s="646"/>
    </row>
    <row r="106" spans="8:12" x14ac:dyDescent="0.2">
      <c r="H106" s="646"/>
      <c r="I106" s="647"/>
      <c r="L106" s="646"/>
    </row>
    <row r="107" spans="8:12" x14ac:dyDescent="0.2">
      <c r="H107" s="646"/>
      <c r="I107" s="647"/>
      <c r="L107" s="646"/>
    </row>
    <row r="108" spans="8:12" x14ac:dyDescent="0.2">
      <c r="H108" s="646"/>
      <c r="I108" s="647"/>
      <c r="L108" s="646"/>
    </row>
    <row r="109" spans="8:12" x14ac:dyDescent="0.2">
      <c r="H109" s="646"/>
      <c r="I109" s="647"/>
      <c r="L109" s="646"/>
    </row>
    <row r="110" spans="8:12" x14ac:dyDescent="0.2">
      <c r="H110" s="646"/>
      <c r="I110" s="647"/>
      <c r="L110" s="646"/>
    </row>
    <row r="111" spans="8:12" x14ac:dyDescent="0.2">
      <c r="H111" s="646"/>
      <c r="I111" s="647"/>
      <c r="L111" s="646"/>
    </row>
    <row r="112" spans="8:12" x14ac:dyDescent="0.2">
      <c r="H112" s="646"/>
      <c r="I112" s="647"/>
      <c r="L112" s="646"/>
    </row>
    <row r="113" spans="8:12" x14ac:dyDescent="0.2">
      <c r="H113" s="646"/>
      <c r="I113" s="647"/>
      <c r="L113" s="646"/>
    </row>
    <row r="114" spans="8:12" x14ac:dyDescent="0.2">
      <c r="H114" s="646"/>
      <c r="I114" s="647"/>
      <c r="L114" s="646"/>
    </row>
    <row r="115" spans="8:12" x14ac:dyDescent="0.2">
      <c r="H115" s="646"/>
      <c r="I115" s="647"/>
      <c r="L115" s="646"/>
    </row>
    <row r="116" spans="8:12" x14ac:dyDescent="0.2">
      <c r="H116" s="646"/>
      <c r="I116" s="647"/>
      <c r="L116" s="646"/>
    </row>
    <row r="117" spans="8:12" x14ac:dyDescent="0.2">
      <c r="H117" s="646"/>
      <c r="I117" s="647"/>
      <c r="L117" s="646"/>
    </row>
    <row r="118" spans="8:12" x14ac:dyDescent="0.2">
      <c r="H118" s="646"/>
      <c r="I118" s="647"/>
      <c r="L118" s="646"/>
    </row>
    <row r="119" spans="8:12" x14ac:dyDescent="0.2">
      <c r="H119" s="646"/>
      <c r="I119" s="647"/>
      <c r="L119" s="646"/>
    </row>
    <row r="120" spans="8:12" x14ac:dyDescent="0.2">
      <c r="H120" s="646"/>
      <c r="I120" s="647"/>
      <c r="L120" s="646"/>
    </row>
    <row r="121" spans="8:12" x14ac:dyDescent="0.2">
      <c r="H121" s="646"/>
      <c r="I121" s="647"/>
      <c r="L121" s="646"/>
    </row>
    <row r="122" spans="8:12" x14ac:dyDescent="0.2">
      <c r="H122" s="646"/>
      <c r="I122" s="647"/>
      <c r="L122" s="646"/>
    </row>
    <row r="123" spans="8:12" x14ac:dyDescent="0.2">
      <c r="H123" s="646"/>
      <c r="I123" s="647"/>
      <c r="L123" s="646"/>
    </row>
    <row r="124" spans="8:12" x14ac:dyDescent="0.2">
      <c r="H124" s="646"/>
      <c r="I124" s="647"/>
      <c r="L124" s="646"/>
    </row>
    <row r="125" spans="8:12" x14ac:dyDescent="0.2">
      <c r="H125" s="646"/>
      <c r="I125" s="647"/>
      <c r="L125" s="646"/>
    </row>
    <row r="126" spans="8:12" x14ac:dyDescent="0.2">
      <c r="H126" s="646"/>
      <c r="I126" s="647"/>
      <c r="L126" s="646"/>
    </row>
    <row r="127" spans="8:12" x14ac:dyDescent="0.2">
      <c r="H127" s="646"/>
      <c r="I127" s="647"/>
      <c r="L127" s="646"/>
    </row>
    <row r="128" spans="8:12" x14ac:dyDescent="0.2">
      <c r="H128" s="646"/>
      <c r="I128" s="647"/>
      <c r="L128" s="646"/>
    </row>
    <row r="129" spans="8:12" x14ac:dyDescent="0.2">
      <c r="H129" s="646"/>
      <c r="I129" s="647"/>
      <c r="L129" s="646"/>
    </row>
    <row r="130" spans="8:12" x14ac:dyDescent="0.2">
      <c r="H130" s="646"/>
      <c r="I130" s="647"/>
      <c r="L130" s="646"/>
    </row>
    <row r="131" spans="8:12" x14ac:dyDescent="0.2">
      <c r="H131" s="646"/>
      <c r="I131" s="647"/>
      <c r="L131" s="646"/>
    </row>
    <row r="132" spans="8:12" x14ac:dyDescent="0.2">
      <c r="H132" s="646"/>
      <c r="I132" s="647"/>
      <c r="L132" s="646"/>
    </row>
    <row r="133" spans="8:12" x14ac:dyDescent="0.2">
      <c r="H133" s="646"/>
      <c r="I133" s="647"/>
      <c r="L133" s="646"/>
    </row>
    <row r="134" spans="8:12" x14ac:dyDescent="0.2">
      <c r="H134" s="646"/>
      <c r="I134" s="647"/>
      <c r="L134" s="646"/>
    </row>
    <row r="135" spans="8:12" x14ac:dyDescent="0.2">
      <c r="H135" s="646"/>
      <c r="I135" s="647"/>
      <c r="L135" s="646"/>
    </row>
    <row r="136" spans="8:12" x14ac:dyDescent="0.2">
      <c r="H136" s="646"/>
      <c r="I136" s="647"/>
      <c r="L136" s="646"/>
    </row>
    <row r="137" spans="8:12" x14ac:dyDescent="0.2">
      <c r="H137" s="646"/>
      <c r="I137" s="647"/>
      <c r="L137" s="646"/>
    </row>
    <row r="138" spans="8:12" x14ac:dyDescent="0.2">
      <c r="H138" s="646"/>
      <c r="I138" s="647"/>
      <c r="L138" s="646"/>
    </row>
    <row r="139" spans="8:12" x14ac:dyDescent="0.2">
      <c r="H139" s="646"/>
      <c r="I139" s="647"/>
      <c r="L139" s="646"/>
    </row>
    <row r="140" spans="8:12" x14ac:dyDescent="0.2">
      <c r="H140" s="646"/>
      <c r="I140" s="647"/>
      <c r="L140" s="646"/>
    </row>
    <row r="141" spans="8:12" x14ac:dyDescent="0.2">
      <c r="I141" s="648"/>
    </row>
  </sheetData>
  <sortState ref="A2:M174">
    <sortCondition ref="C2:C174"/>
  </sortState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91"/>
  <sheetViews>
    <sheetView workbookViewId="0">
      <selection activeCell="A59" sqref="A2:XFD59"/>
    </sheetView>
  </sheetViews>
  <sheetFormatPr defaultColWidth="10.85546875" defaultRowHeight="12.75" x14ac:dyDescent="0.2"/>
  <cols>
    <col min="1" max="8" width="10.85546875" style="645"/>
    <col min="9" max="9" width="13.42578125" style="645" customWidth="1"/>
    <col min="10" max="16384" width="10.85546875" style="645"/>
  </cols>
  <sheetData>
    <row r="1" spans="1:14" ht="35.25" customHeight="1" x14ac:dyDescent="0.2">
      <c r="A1" s="650" t="s">
        <v>388</v>
      </c>
      <c r="B1" s="650" t="s">
        <v>0</v>
      </c>
      <c r="C1" s="651" t="s">
        <v>389</v>
      </c>
      <c r="D1" s="650" t="s">
        <v>1</v>
      </c>
      <c r="E1" s="650" t="s">
        <v>31</v>
      </c>
      <c r="F1" s="651" t="s">
        <v>32</v>
      </c>
      <c r="G1" s="650" t="s">
        <v>40</v>
      </c>
      <c r="H1" s="650" t="s">
        <v>33</v>
      </c>
      <c r="I1" s="650" t="s">
        <v>2</v>
      </c>
      <c r="J1" s="650" t="s">
        <v>36</v>
      </c>
      <c r="K1" s="650" t="s">
        <v>3</v>
      </c>
      <c r="L1" s="651" t="s">
        <v>34</v>
      </c>
      <c r="M1" s="651" t="s">
        <v>35</v>
      </c>
    </row>
    <row r="2" spans="1:14" x14ac:dyDescent="0.2">
      <c r="A2" s="645" t="s">
        <v>393</v>
      </c>
      <c r="B2" s="645" t="s">
        <v>395</v>
      </c>
      <c r="C2" s="645" t="s">
        <v>391</v>
      </c>
      <c r="D2" s="645" t="s">
        <v>440</v>
      </c>
      <c r="E2" s="645" t="s">
        <v>441</v>
      </c>
      <c r="F2" s="645" t="s">
        <v>442</v>
      </c>
      <c r="G2" s="645" t="s">
        <v>899</v>
      </c>
      <c r="H2" s="646">
        <v>42698</v>
      </c>
      <c r="I2" s="647">
        <v>1815</v>
      </c>
      <c r="J2" s="645" t="s">
        <v>801</v>
      </c>
      <c r="K2" s="645" t="s">
        <v>180</v>
      </c>
      <c r="L2" s="646">
        <v>42698</v>
      </c>
      <c r="M2" s="645" t="s">
        <v>71</v>
      </c>
      <c r="N2" s="645" t="s">
        <v>801</v>
      </c>
    </row>
    <row r="3" spans="1:14" x14ac:dyDescent="0.2">
      <c r="A3" s="645" t="s">
        <v>393</v>
      </c>
      <c r="B3" s="645" t="s">
        <v>395</v>
      </c>
      <c r="C3" s="645" t="s">
        <v>391</v>
      </c>
      <c r="D3" s="645" t="s">
        <v>92</v>
      </c>
      <c r="E3" s="645" t="s">
        <v>93</v>
      </c>
      <c r="F3" s="645" t="s">
        <v>94</v>
      </c>
      <c r="G3" s="645" t="s">
        <v>900</v>
      </c>
      <c r="H3" s="646">
        <v>42695</v>
      </c>
      <c r="I3" s="647">
        <v>741.73</v>
      </c>
      <c r="J3" s="645" t="s">
        <v>901</v>
      </c>
      <c r="K3" s="645" t="s">
        <v>220</v>
      </c>
      <c r="L3" s="646">
        <v>42695</v>
      </c>
      <c r="M3" s="645" t="s">
        <v>71</v>
      </c>
      <c r="N3" s="645" t="s">
        <v>801</v>
      </c>
    </row>
    <row r="4" spans="1:14" x14ac:dyDescent="0.2">
      <c r="A4" s="645" t="s">
        <v>393</v>
      </c>
      <c r="B4" s="645" t="s">
        <v>395</v>
      </c>
      <c r="C4" s="645" t="s">
        <v>391</v>
      </c>
      <c r="D4" s="645" t="s">
        <v>92</v>
      </c>
      <c r="E4" s="645" t="s">
        <v>93</v>
      </c>
      <c r="F4" s="645" t="s">
        <v>94</v>
      </c>
      <c r="G4" s="645" t="s">
        <v>902</v>
      </c>
      <c r="H4" s="646">
        <v>42695</v>
      </c>
      <c r="I4" s="647">
        <v>741.73</v>
      </c>
      <c r="J4" s="645" t="s">
        <v>903</v>
      </c>
      <c r="K4" s="645" t="s">
        <v>91</v>
      </c>
      <c r="L4" s="646">
        <v>42695</v>
      </c>
      <c r="M4" s="645" t="s">
        <v>71</v>
      </c>
      <c r="N4" s="645" t="s">
        <v>4083</v>
      </c>
    </row>
    <row r="5" spans="1:14" x14ac:dyDescent="0.2">
      <c r="A5" s="645" t="s">
        <v>393</v>
      </c>
      <c r="B5" s="645" t="s">
        <v>395</v>
      </c>
      <c r="C5" s="645" t="s">
        <v>391</v>
      </c>
      <c r="D5" s="645" t="s">
        <v>154</v>
      </c>
      <c r="E5" s="645" t="s">
        <v>583</v>
      </c>
      <c r="F5" s="645" t="s">
        <v>155</v>
      </c>
      <c r="G5" s="645" t="s">
        <v>907</v>
      </c>
      <c r="H5" s="646">
        <v>42678</v>
      </c>
      <c r="I5" s="647">
        <v>52.42</v>
      </c>
      <c r="J5" s="645" t="s">
        <v>801</v>
      </c>
      <c r="K5" s="645" t="s">
        <v>600</v>
      </c>
      <c r="L5" s="646">
        <v>42678</v>
      </c>
      <c r="M5" s="645" t="s">
        <v>71</v>
      </c>
      <c r="N5" s="645" t="s">
        <v>801</v>
      </c>
    </row>
    <row r="6" spans="1:14" x14ac:dyDescent="0.2">
      <c r="A6" s="645" t="s">
        <v>393</v>
      </c>
      <c r="B6" s="645" t="s">
        <v>395</v>
      </c>
      <c r="C6" s="645" t="s">
        <v>391</v>
      </c>
      <c r="D6" s="645" t="s">
        <v>154</v>
      </c>
      <c r="E6" s="645" t="s">
        <v>583</v>
      </c>
      <c r="F6" s="645" t="s">
        <v>155</v>
      </c>
      <c r="G6" s="645" t="s">
        <v>908</v>
      </c>
      <c r="H6" s="646">
        <v>42682</v>
      </c>
      <c r="I6" s="647">
        <v>80.78</v>
      </c>
      <c r="J6" s="645" t="s">
        <v>801</v>
      </c>
      <c r="K6" s="645" t="s">
        <v>262</v>
      </c>
      <c r="L6" s="646">
        <v>42684</v>
      </c>
      <c r="M6" s="645" t="s">
        <v>71</v>
      </c>
      <c r="N6" s="645" t="s">
        <v>801</v>
      </c>
    </row>
    <row r="7" spans="1:14" x14ac:dyDescent="0.2">
      <c r="A7" s="645" t="s">
        <v>393</v>
      </c>
      <c r="B7" s="645" t="s">
        <v>395</v>
      </c>
      <c r="C7" s="645" t="s">
        <v>391</v>
      </c>
      <c r="D7" s="645" t="s">
        <v>154</v>
      </c>
      <c r="E7" s="645" t="s">
        <v>583</v>
      </c>
      <c r="F7" s="645" t="s">
        <v>155</v>
      </c>
      <c r="G7" s="645" t="s">
        <v>909</v>
      </c>
      <c r="H7" s="646">
        <v>42682</v>
      </c>
      <c r="I7" s="647">
        <v>178.18</v>
      </c>
      <c r="J7" s="645" t="s">
        <v>801</v>
      </c>
      <c r="K7" s="645" t="s">
        <v>262</v>
      </c>
      <c r="L7" s="646">
        <v>42684</v>
      </c>
      <c r="M7" s="645" t="s">
        <v>71</v>
      </c>
      <c r="N7" s="645" t="s">
        <v>801</v>
      </c>
    </row>
    <row r="8" spans="1:14" x14ac:dyDescent="0.2">
      <c r="A8" s="645" t="s">
        <v>393</v>
      </c>
      <c r="B8" s="645" t="s">
        <v>395</v>
      </c>
      <c r="C8" s="645" t="s">
        <v>391</v>
      </c>
      <c r="D8" s="645" t="s">
        <v>154</v>
      </c>
      <c r="E8" s="645" t="s">
        <v>583</v>
      </c>
      <c r="F8" s="645" t="s">
        <v>155</v>
      </c>
      <c r="G8" s="645" t="s">
        <v>910</v>
      </c>
      <c r="H8" s="646">
        <v>42682</v>
      </c>
      <c r="I8" s="647">
        <v>150.11000000000001</v>
      </c>
      <c r="J8" s="645" t="s">
        <v>801</v>
      </c>
      <c r="K8" s="645" t="s">
        <v>262</v>
      </c>
      <c r="L8" s="646">
        <v>42684</v>
      </c>
      <c r="M8" s="645" t="s">
        <v>71</v>
      </c>
      <c r="N8" s="645" t="s">
        <v>801</v>
      </c>
    </row>
    <row r="9" spans="1:14" x14ac:dyDescent="0.2">
      <c r="A9" s="645" t="s">
        <v>393</v>
      </c>
      <c r="B9" s="645" t="s">
        <v>395</v>
      </c>
      <c r="C9" s="645" t="s">
        <v>391</v>
      </c>
      <c r="D9" s="645" t="s">
        <v>154</v>
      </c>
      <c r="E9" s="645" t="s">
        <v>583</v>
      </c>
      <c r="F9" s="645" t="s">
        <v>155</v>
      </c>
      <c r="G9" s="645" t="s">
        <v>911</v>
      </c>
      <c r="H9" s="646">
        <v>42682</v>
      </c>
      <c r="I9" s="647">
        <v>150.11000000000001</v>
      </c>
      <c r="J9" s="645" t="s">
        <v>801</v>
      </c>
      <c r="K9" s="645" t="s">
        <v>262</v>
      </c>
      <c r="L9" s="646">
        <v>42684</v>
      </c>
      <c r="M9" s="645" t="s">
        <v>71</v>
      </c>
      <c r="N9" s="645" t="s">
        <v>801</v>
      </c>
    </row>
    <row r="10" spans="1:14" x14ac:dyDescent="0.2">
      <c r="A10" s="645" t="s">
        <v>393</v>
      </c>
      <c r="B10" s="645" t="s">
        <v>395</v>
      </c>
      <c r="C10" s="645" t="s">
        <v>391</v>
      </c>
      <c r="D10" s="645" t="s">
        <v>154</v>
      </c>
      <c r="E10" s="645" t="s">
        <v>583</v>
      </c>
      <c r="F10" s="645" t="s">
        <v>155</v>
      </c>
      <c r="G10" s="645" t="s">
        <v>912</v>
      </c>
      <c r="H10" s="646">
        <v>42682</v>
      </c>
      <c r="I10" s="647">
        <v>195.2</v>
      </c>
      <c r="J10" s="645" t="s">
        <v>801</v>
      </c>
      <c r="K10" s="645" t="s">
        <v>262</v>
      </c>
      <c r="L10" s="646">
        <v>42684</v>
      </c>
      <c r="M10" s="645" t="s">
        <v>71</v>
      </c>
      <c r="N10" s="645" t="s">
        <v>801</v>
      </c>
    </row>
    <row r="11" spans="1:14" x14ac:dyDescent="0.2">
      <c r="A11" s="645" t="s">
        <v>393</v>
      </c>
      <c r="B11" s="645" t="s">
        <v>395</v>
      </c>
      <c r="C11" s="645" t="s">
        <v>391</v>
      </c>
      <c r="D11" s="645" t="s">
        <v>154</v>
      </c>
      <c r="E11" s="645" t="s">
        <v>583</v>
      </c>
      <c r="F11" s="645" t="s">
        <v>155</v>
      </c>
      <c r="G11" s="645" t="s">
        <v>913</v>
      </c>
      <c r="H11" s="646">
        <v>42682</v>
      </c>
      <c r="I11" s="647">
        <v>120.06</v>
      </c>
      <c r="J11" s="645" t="s">
        <v>801</v>
      </c>
      <c r="K11" s="645" t="s">
        <v>262</v>
      </c>
      <c r="L11" s="646">
        <v>42684</v>
      </c>
      <c r="M11" s="645" t="s">
        <v>71</v>
      </c>
      <c r="N11" s="645" t="s">
        <v>801</v>
      </c>
    </row>
    <row r="12" spans="1:14" x14ac:dyDescent="0.2">
      <c r="A12" s="645" t="s">
        <v>393</v>
      </c>
      <c r="B12" s="645" t="s">
        <v>395</v>
      </c>
      <c r="C12" s="645" t="s">
        <v>391</v>
      </c>
      <c r="D12" s="645" t="s">
        <v>235</v>
      </c>
      <c r="E12" s="645" t="s">
        <v>236</v>
      </c>
      <c r="F12" s="645" t="s">
        <v>237</v>
      </c>
      <c r="G12" s="645" t="s">
        <v>914</v>
      </c>
      <c r="H12" s="646">
        <v>42656</v>
      </c>
      <c r="I12" s="647">
        <v>1179.53</v>
      </c>
      <c r="J12" s="645" t="s">
        <v>915</v>
      </c>
      <c r="K12" s="645" t="s">
        <v>160</v>
      </c>
      <c r="L12" s="646">
        <v>42676</v>
      </c>
      <c r="M12" s="645" t="s">
        <v>71</v>
      </c>
      <c r="N12" s="645" t="s">
        <v>4084</v>
      </c>
    </row>
    <row r="13" spans="1:14" x14ac:dyDescent="0.2">
      <c r="A13" s="645" t="s">
        <v>393</v>
      </c>
      <c r="B13" s="645" t="s">
        <v>395</v>
      </c>
      <c r="C13" s="645" t="s">
        <v>391</v>
      </c>
      <c r="D13" s="645" t="s">
        <v>235</v>
      </c>
      <c r="E13" s="645" t="s">
        <v>236</v>
      </c>
      <c r="F13" s="645" t="s">
        <v>237</v>
      </c>
      <c r="G13" s="645" t="s">
        <v>916</v>
      </c>
      <c r="H13" s="646">
        <v>42656</v>
      </c>
      <c r="I13" s="647">
        <v>1764.91</v>
      </c>
      <c r="J13" s="645" t="s">
        <v>917</v>
      </c>
      <c r="K13" s="645" t="s">
        <v>160</v>
      </c>
      <c r="L13" s="646">
        <v>42676</v>
      </c>
      <c r="M13" s="645" t="s">
        <v>71</v>
      </c>
      <c r="N13" s="645" t="s">
        <v>4085</v>
      </c>
    </row>
    <row r="14" spans="1:14" x14ac:dyDescent="0.2">
      <c r="A14" s="645" t="s">
        <v>393</v>
      </c>
      <c r="B14" s="645" t="s">
        <v>395</v>
      </c>
      <c r="C14" s="645" t="s">
        <v>391</v>
      </c>
      <c r="D14" s="645" t="s">
        <v>235</v>
      </c>
      <c r="E14" s="645" t="s">
        <v>236</v>
      </c>
      <c r="F14" s="645" t="s">
        <v>237</v>
      </c>
      <c r="G14" s="645" t="s">
        <v>918</v>
      </c>
      <c r="H14" s="646">
        <v>42656</v>
      </c>
      <c r="I14" s="647">
        <v>871.2</v>
      </c>
      <c r="J14" s="645" t="s">
        <v>919</v>
      </c>
      <c r="K14" s="645" t="s">
        <v>160</v>
      </c>
      <c r="L14" s="646">
        <v>42676</v>
      </c>
      <c r="M14" s="645" t="s">
        <v>71</v>
      </c>
      <c r="N14" s="645" t="s">
        <v>4086</v>
      </c>
    </row>
    <row r="15" spans="1:14" x14ac:dyDescent="0.2">
      <c r="A15" s="645" t="s">
        <v>393</v>
      </c>
      <c r="B15" s="645" t="s">
        <v>395</v>
      </c>
      <c r="C15" s="645" t="s">
        <v>391</v>
      </c>
      <c r="D15" s="645" t="s">
        <v>637</v>
      </c>
      <c r="E15" s="645" t="s">
        <v>638</v>
      </c>
      <c r="F15" s="645" t="s">
        <v>639</v>
      </c>
      <c r="G15" s="645" t="s">
        <v>924</v>
      </c>
      <c r="H15" s="646">
        <v>42703</v>
      </c>
      <c r="I15" s="647">
        <v>13902.82</v>
      </c>
      <c r="J15" s="645" t="s">
        <v>801</v>
      </c>
      <c r="K15" s="645" t="s">
        <v>617</v>
      </c>
      <c r="L15" s="646">
        <v>42703</v>
      </c>
      <c r="M15" s="645" t="s">
        <v>71</v>
      </c>
      <c r="N15" s="645" t="s">
        <v>801</v>
      </c>
    </row>
    <row r="16" spans="1:14" x14ac:dyDescent="0.2">
      <c r="A16" s="645" t="s">
        <v>393</v>
      </c>
      <c r="B16" s="645" t="s">
        <v>395</v>
      </c>
      <c r="C16" s="645" t="s">
        <v>391</v>
      </c>
      <c r="D16" s="645" t="s">
        <v>187</v>
      </c>
      <c r="E16" s="645" t="s">
        <v>808</v>
      </c>
      <c r="F16" s="645" t="s">
        <v>188</v>
      </c>
      <c r="G16" s="645" t="s">
        <v>929</v>
      </c>
      <c r="H16" s="646">
        <v>42697</v>
      </c>
      <c r="I16" s="647">
        <v>100.83</v>
      </c>
      <c r="J16" s="645" t="s">
        <v>930</v>
      </c>
      <c r="K16" s="645" t="s">
        <v>189</v>
      </c>
      <c r="L16" s="646">
        <v>42698</v>
      </c>
      <c r="M16" s="645" t="s">
        <v>71</v>
      </c>
      <c r="N16" s="645" t="s">
        <v>4087</v>
      </c>
    </row>
    <row r="17" spans="1:14" x14ac:dyDescent="0.2">
      <c r="A17" s="645" t="s">
        <v>390</v>
      </c>
      <c r="B17" s="645" t="s">
        <v>395</v>
      </c>
      <c r="C17" s="645" t="s">
        <v>391</v>
      </c>
      <c r="D17" s="645" t="s">
        <v>840</v>
      </c>
      <c r="E17" s="645" t="s">
        <v>1692</v>
      </c>
      <c r="F17" s="645" t="s">
        <v>841</v>
      </c>
      <c r="G17" s="645" t="s">
        <v>936</v>
      </c>
      <c r="H17" s="646">
        <v>42700</v>
      </c>
      <c r="I17" s="647">
        <v>159.72</v>
      </c>
      <c r="J17" s="645" t="s">
        <v>801</v>
      </c>
      <c r="K17" s="645" t="s">
        <v>91</v>
      </c>
      <c r="L17" s="646">
        <v>42702</v>
      </c>
      <c r="M17" s="645" t="s">
        <v>71</v>
      </c>
      <c r="N17" s="645" t="s">
        <v>801</v>
      </c>
    </row>
    <row r="18" spans="1:14" x14ac:dyDescent="0.2">
      <c r="A18" s="645" t="s">
        <v>390</v>
      </c>
      <c r="B18" s="645" t="s">
        <v>395</v>
      </c>
      <c r="C18" s="645" t="s">
        <v>391</v>
      </c>
      <c r="D18" s="645" t="s">
        <v>937</v>
      </c>
      <c r="E18" s="645" t="s">
        <v>938</v>
      </c>
      <c r="F18" s="645" t="s">
        <v>939</v>
      </c>
      <c r="G18" s="645" t="s">
        <v>940</v>
      </c>
      <c r="H18" s="646">
        <v>42691</v>
      </c>
      <c r="I18" s="647">
        <v>168.43</v>
      </c>
      <c r="J18" s="645" t="s">
        <v>941</v>
      </c>
      <c r="K18" s="645" t="s">
        <v>811</v>
      </c>
      <c r="L18" s="646">
        <v>42692</v>
      </c>
      <c r="M18" s="645" t="s">
        <v>71</v>
      </c>
      <c r="N18" s="645" t="s">
        <v>4088</v>
      </c>
    </row>
    <row r="19" spans="1:14" x14ac:dyDescent="0.2">
      <c r="A19" s="645" t="s">
        <v>390</v>
      </c>
      <c r="B19" s="645" t="s">
        <v>395</v>
      </c>
      <c r="C19" s="645" t="s">
        <v>391</v>
      </c>
      <c r="D19" s="645" t="s">
        <v>942</v>
      </c>
      <c r="E19" s="645" t="s">
        <v>943</v>
      </c>
      <c r="F19" s="645" t="s">
        <v>944</v>
      </c>
      <c r="G19" s="645" t="s">
        <v>945</v>
      </c>
      <c r="H19" s="646">
        <v>42662</v>
      </c>
      <c r="I19" s="647">
        <v>93</v>
      </c>
      <c r="J19" s="645" t="s">
        <v>801</v>
      </c>
      <c r="K19" s="645" t="s">
        <v>220</v>
      </c>
      <c r="L19" s="646">
        <v>42676</v>
      </c>
      <c r="M19" s="645" t="s">
        <v>71</v>
      </c>
      <c r="N19" s="645" t="s">
        <v>801</v>
      </c>
    </row>
    <row r="20" spans="1:14" x14ac:dyDescent="0.2">
      <c r="A20" s="645" t="s">
        <v>390</v>
      </c>
      <c r="B20" s="645" t="s">
        <v>395</v>
      </c>
      <c r="C20" s="645" t="s">
        <v>391</v>
      </c>
      <c r="D20" s="645" t="s">
        <v>686</v>
      </c>
      <c r="E20" s="645" t="s">
        <v>687</v>
      </c>
      <c r="F20" s="645" t="s">
        <v>688</v>
      </c>
      <c r="G20" s="645" t="s">
        <v>953</v>
      </c>
      <c r="H20" s="646">
        <v>42661</v>
      </c>
      <c r="I20" s="647">
        <v>595.03</v>
      </c>
      <c r="J20" s="645" t="s">
        <v>801</v>
      </c>
      <c r="K20" s="645" t="s">
        <v>434</v>
      </c>
      <c r="L20" s="646">
        <v>42677</v>
      </c>
      <c r="M20" s="645" t="s">
        <v>71</v>
      </c>
      <c r="N20" s="645" t="s">
        <v>801</v>
      </c>
    </row>
    <row r="21" spans="1:14" x14ac:dyDescent="0.2">
      <c r="A21" s="645" t="s">
        <v>390</v>
      </c>
      <c r="B21" s="645" t="s">
        <v>395</v>
      </c>
      <c r="C21" s="645" t="s">
        <v>391</v>
      </c>
      <c r="D21" s="645" t="s">
        <v>686</v>
      </c>
      <c r="E21" s="645" t="s">
        <v>687</v>
      </c>
      <c r="F21" s="645" t="s">
        <v>688</v>
      </c>
      <c r="G21" s="645" t="s">
        <v>954</v>
      </c>
      <c r="H21" s="646">
        <v>42661</v>
      </c>
      <c r="I21" s="647">
        <v>366.59</v>
      </c>
      <c r="J21" s="645" t="s">
        <v>801</v>
      </c>
      <c r="K21" s="645" t="s">
        <v>434</v>
      </c>
      <c r="L21" s="646">
        <v>42677</v>
      </c>
      <c r="M21" s="645" t="s">
        <v>71</v>
      </c>
      <c r="N21" s="645" t="s">
        <v>801</v>
      </c>
    </row>
    <row r="22" spans="1:14" x14ac:dyDescent="0.2">
      <c r="A22" s="645" t="s">
        <v>390</v>
      </c>
      <c r="B22" s="645" t="s">
        <v>395</v>
      </c>
      <c r="C22" s="645" t="s">
        <v>391</v>
      </c>
      <c r="D22" s="645" t="s">
        <v>686</v>
      </c>
      <c r="E22" s="645" t="s">
        <v>687</v>
      </c>
      <c r="F22" s="645" t="s">
        <v>688</v>
      </c>
      <c r="G22" s="645" t="s">
        <v>955</v>
      </c>
      <c r="H22" s="646">
        <v>42661</v>
      </c>
      <c r="I22" s="647">
        <v>2700.06</v>
      </c>
      <c r="J22" s="645" t="s">
        <v>801</v>
      </c>
      <c r="K22" s="645" t="s">
        <v>434</v>
      </c>
      <c r="L22" s="646">
        <v>42677</v>
      </c>
      <c r="M22" s="645" t="s">
        <v>71</v>
      </c>
      <c r="N22" s="645" t="s">
        <v>801</v>
      </c>
    </row>
    <row r="23" spans="1:14" x14ac:dyDescent="0.2">
      <c r="A23" s="645" t="s">
        <v>390</v>
      </c>
      <c r="B23" s="645" t="s">
        <v>395</v>
      </c>
      <c r="C23" s="645" t="s">
        <v>391</v>
      </c>
      <c r="D23" s="645" t="s">
        <v>956</v>
      </c>
      <c r="E23" s="645" t="s">
        <v>957</v>
      </c>
      <c r="F23" s="645" t="s">
        <v>958</v>
      </c>
      <c r="G23" s="645" t="s">
        <v>959</v>
      </c>
      <c r="H23" s="646">
        <v>42646</v>
      </c>
      <c r="I23" s="647">
        <v>300</v>
      </c>
      <c r="J23" s="645" t="s">
        <v>801</v>
      </c>
      <c r="K23" s="645" t="s">
        <v>206</v>
      </c>
      <c r="L23" s="646">
        <v>42698</v>
      </c>
      <c r="M23" s="645" t="s">
        <v>71</v>
      </c>
      <c r="N23" s="645" t="s">
        <v>801</v>
      </c>
    </row>
    <row r="24" spans="1:14" x14ac:dyDescent="0.2">
      <c r="A24" s="645" t="s">
        <v>390</v>
      </c>
      <c r="B24" s="645" t="s">
        <v>395</v>
      </c>
      <c r="C24" s="645" t="s">
        <v>391</v>
      </c>
      <c r="D24" s="645" t="s">
        <v>962</v>
      </c>
      <c r="E24" s="645" t="s">
        <v>963</v>
      </c>
      <c r="F24" s="645" t="s">
        <v>801</v>
      </c>
      <c r="G24" s="645" t="s">
        <v>964</v>
      </c>
      <c r="H24" s="646">
        <v>42640</v>
      </c>
      <c r="I24" s="647">
        <v>5587.5</v>
      </c>
      <c r="J24" s="645" t="s">
        <v>801</v>
      </c>
      <c r="K24" s="645" t="s">
        <v>1039</v>
      </c>
      <c r="L24" s="646">
        <v>42683</v>
      </c>
      <c r="M24" s="645" t="s">
        <v>71</v>
      </c>
      <c r="N24" s="645" t="s">
        <v>801</v>
      </c>
    </row>
    <row r="25" spans="1:14" x14ac:dyDescent="0.2">
      <c r="A25" s="645" t="s">
        <v>390</v>
      </c>
      <c r="B25" s="645" t="s">
        <v>395</v>
      </c>
      <c r="C25" s="645" t="s">
        <v>391</v>
      </c>
      <c r="D25" s="645" t="s">
        <v>965</v>
      </c>
      <c r="E25" s="645" t="s">
        <v>966</v>
      </c>
      <c r="F25" s="645" t="s">
        <v>801</v>
      </c>
      <c r="G25" s="645" t="s">
        <v>967</v>
      </c>
      <c r="H25" s="646">
        <v>42663</v>
      </c>
      <c r="I25" s="647">
        <v>788</v>
      </c>
      <c r="J25" s="645" t="s">
        <v>801</v>
      </c>
      <c r="K25" s="645" t="s">
        <v>540</v>
      </c>
      <c r="L25" s="646">
        <v>42691</v>
      </c>
      <c r="M25" s="645" t="s">
        <v>71</v>
      </c>
      <c r="N25" s="645" t="s">
        <v>801</v>
      </c>
    </row>
    <row r="26" spans="1:14" x14ac:dyDescent="0.2">
      <c r="A26" s="645" t="s">
        <v>390</v>
      </c>
      <c r="B26" s="645" t="s">
        <v>395</v>
      </c>
      <c r="C26" s="645" t="s">
        <v>391</v>
      </c>
      <c r="D26" s="645" t="s">
        <v>697</v>
      </c>
      <c r="E26" s="645" t="s">
        <v>698</v>
      </c>
      <c r="F26" s="645" t="s">
        <v>699</v>
      </c>
      <c r="G26" s="645" t="s">
        <v>968</v>
      </c>
      <c r="H26" s="646">
        <v>42696</v>
      </c>
      <c r="I26" s="647">
        <v>26.68</v>
      </c>
      <c r="J26" s="645" t="s">
        <v>801</v>
      </c>
      <c r="K26" s="645" t="s">
        <v>475</v>
      </c>
      <c r="L26" s="646">
        <v>42697</v>
      </c>
      <c r="M26" s="645" t="s">
        <v>71</v>
      </c>
      <c r="N26" s="645" t="s">
        <v>801</v>
      </c>
    </row>
    <row r="27" spans="1:14" x14ac:dyDescent="0.2">
      <c r="A27" s="645" t="s">
        <v>390</v>
      </c>
      <c r="B27" s="645" t="s">
        <v>395</v>
      </c>
      <c r="C27" s="645" t="s">
        <v>392</v>
      </c>
      <c r="D27" s="645" t="s">
        <v>891</v>
      </c>
      <c r="E27" s="645" t="s">
        <v>892</v>
      </c>
      <c r="F27" s="645" t="s">
        <v>893</v>
      </c>
      <c r="G27" s="645" t="s">
        <v>894</v>
      </c>
      <c r="H27" s="646">
        <v>42695</v>
      </c>
      <c r="I27" s="647">
        <f>13.2*-1</f>
        <v>-13.2</v>
      </c>
      <c r="J27" s="645" t="s">
        <v>801</v>
      </c>
      <c r="K27" s="645" t="s">
        <v>646</v>
      </c>
      <c r="L27" s="646">
        <v>42699</v>
      </c>
      <c r="M27" s="645" t="s">
        <v>71</v>
      </c>
      <c r="N27" s="645" t="s">
        <v>801</v>
      </c>
    </row>
    <row r="28" spans="1:14" x14ac:dyDescent="0.2">
      <c r="A28" s="645" t="s">
        <v>390</v>
      </c>
      <c r="B28" s="645" t="s">
        <v>395</v>
      </c>
      <c r="C28" s="645" t="s">
        <v>391</v>
      </c>
      <c r="D28" s="645" t="s">
        <v>976</v>
      </c>
      <c r="E28" s="645" t="s">
        <v>977</v>
      </c>
      <c r="F28" s="645" t="s">
        <v>978</v>
      </c>
      <c r="G28" s="645" t="s">
        <v>979</v>
      </c>
      <c r="H28" s="646">
        <v>42643</v>
      </c>
      <c r="I28" s="647">
        <v>657.37</v>
      </c>
      <c r="J28" s="645" t="s">
        <v>801</v>
      </c>
      <c r="K28" s="645" t="s">
        <v>610</v>
      </c>
      <c r="L28" s="646">
        <v>42676</v>
      </c>
      <c r="M28" s="645" t="s">
        <v>71</v>
      </c>
      <c r="N28" s="645" t="s">
        <v>801</v>
      </c>
    </row>
    <row r="29" spans="1:14" x14ac:dyDescent="0.2">
      <c r="A29" s="645" t="s">
        <v>390</v>
      </c>
      <c r="B29" s="645" t="s">
        <v>395</v>
      </c>
      <c r="C29" s="645" t="s">
        <v>391</v>
      </c>
      <c r="D29" s="645" t="s">
        <v>313</v>
      </c>
      <c r="E29" s="645" t="s">
        <v>314</v>
      </c>
      <c r="F29" s="645" t="s">
        <v>315</v>
      </c>
      <c r="G29" s="645" t="s">
        <v>983</v>
      </c>
      <c r="H29" s="646">
        <v>42690</v>
      </c>
      <c r="I29" s="647">
        <v>168</v>
      </c>
      <c r="J29" s="645" t="s">
        <v>801</v>
      </c>
      <c r="K29" s="645" t="s">
        <v>86</v>
      </c>
      <c r="L29" s="646">
        <v>42691</v>
      </c>
      <c r="M29" s="645" t="s">
        <v>71</v>
      </c>
      <c r="N29" s="645" t="s">
        <v>801</v>
      </c>
    </row>
    <row r="30" spans="1:14" x14ac:dyDescent="0.2">
      <c r="A30" s="645" t="s">
        <v>390</v>
      </c>
      <c r="B30" s="645" t="s">
        <v>395</v>
      </c>
      <c r="C30" s="645" t="s">
        <v>391</v>
      </c>
      <c r="D30" s="645" t="s">
        <v>626</v>
      </c>
      <c r="E30" s="645" t="s">
        <v>627</v>
      </c>
      <c r="F30" s="645" t="s">
        <v>628</v>
      </c>
      <c r="G30" s="645" t="s">
        <v>984</v>
      </c>
      <c r="H30" s="646">
        <v>42684</v>
      </c>
      <c r="I30" s="647">
        <v>93.6</v>
      </c>
      <c r="J30" s="645" t="s">
        <v>801</v>
      </c>
      <c r="K30" s="645" t="s">
        <v>671</v>
      </c>
      <c r="L30" s="646">
        <v>42703</v>
      </c>
      <c r="M30" s="645" t="s">
        <v>71</v>
      </c>
      <c r="N30" s="645" t="s">
        <v>801</v>
      </c>
    </row>
    <row r="31" spans="1:14" x14ac:dyDescent="0.2">
      <c r="A31" s="645" t="s">
        <v>390</v>
      </c>
      <c r="B31" s="645" t="s">
        <v>395</v>
      </c>
      <c r="C31" s="645" t="s">
        <v>391</v>
      </c>
      <c r="D31" s="645" t="s">
        <v>81</v>
      </c>
      <c r="E31" s="645" t="s">
        <v>82</v>
      </c>
      <c r="F31" s="645" t="s">
        <v>83</v>
      </c>
      <c r="G31" s="645" t="s">
        <v>985</v>
      </c>
      <c r="H31" s="646">
        <v>42689</v>
      </c>
      <c r="I31" s="647">
        <v>1598.42</v>
      </c>
      <c r="J31" s="645" t="s">
        <v>801</v>
      </c>
      <c r="K31" s="645" t="s">
        <v>262</v>
      </c>
      <c r="L31" s="646">
        <v>42692</v>
      </c>
      <c r="M31" s="645" t="s">
        <v>71</v>
      </c>
      <c r="N31" s="645" t="s">
        <v>801</v>
      </c>
    </row>
    <row r="32" spans="1:14" x14ac:dyDescent="0.2">
      <c r="A32" s="645" t="s">
        <v>390</v>
      </c>
      <c r="B32" s="645" t="s">
        <v>395</v>
      </c>
      <c r="C32" s="645" t="s">
        <v>391</v>
      </c>
      <c r="D32" s="645" t="s">
        <v>81</v>
      </c>
      <c r="E32" s="645" t="s">
        <v>82</v>
      </c>
      <c r="F32" s="645" t="s">
        <v>83</v>
      </c>
      <c r="G32" s="645" t="s">
        <v>986</v>
      </c>
      <c r="H32" s="646">
        <v>42689</v>
      </c>
      <c r="I32" s="647">
        <v>264.17</v>
      </c>
      <c r="J32" s="645" t="s">
        <v>801</v>
      </c>
      <c r="K32" s="645" t="s">
        <v>140</v>
      </c>
      <c r="L32" s="646">
        <v>42692</v>
      </c>
      <c r="M32" s="645" t="s">
        <v>71</v>
      </c>
      <c r="N32" s="645" t="s">
        <v>801</v>
      </c>
    </row>
    <row r="33" spans="1:14" x14ac:dyDescent="0.2">
      <c r="A33" s="645" t="s">
        <v>390</v>
      </c>
      <c r="B33" s="645" t="s">
        <v>395</v>
      </c>
      <c r="C33" s="645" t="s">
        <v>391</v>
      </c>
      <c r="D33" s="645" t="s">
        <v>81</v>
      </c>
      <c r="E33" s="645" t="s">
        <v>82</v>
      </c>
      <c r="F33" s="645" t="s">
        <v>83</v>
      </c>
      <c r="G33" s="645" t="s">
        <v>987</v>
      </c>
      <c r="H33" s="646">
        <v>42689</v>
      </c>
      <c r="I33" s="647">
        <v>264.17</v>
      </c>
      <c r="J33" s="645" t="s">
        <v>801</v>
      </c>
      <c r="K33" s="645" t="s">
        <v>140</v>
      </c>
      <c r="L33" s="646">
        <v>42692</v>
      </c>
      <c r="M33" s="645" t="s">
        <v>71</v>
      </c>
      <c r="N33" s="645" t="s">
        <v>801</v>
      </c>
    </row>
    <row r="34" spans="1:14" x14ac:dyDescent="0.2">
      <c r="A34" s="645" t="s">
        <v>390</v>
      </c>
      <c r="B34" s="645" t="s">
        <v>395</v>
      </c>
      <c r="C34" s="645" t="s">
        <v>391</v>
      </c>
      <c r="D34" s="645" t="s">
        <v>81</v>
      </c>
      <c r="E34" s="645" t="s">
        <v>82</v>
      </c>
      <c r="F34" s="645" t="s">
        <v>83</v>
      </c>
      <c r="G34" s="645" t="s">
        <v>988</v>
      </c>
      <c r="H34" s="646">
        <v>42689</v>
      </c>
      <c r="I34" s="647">
        <v>338.04</v>
      </c>
      <c r="J34" s="645" t="s">
        <v>801</v>
      </c>
      <c r="K34" s="645" t="s">
        <v>140</v>
      </c>
      <c r="L34" s="646">
        <v>42692</v>
      </c>
      <c r="M34" s="645" t="s">
        <v>71</v>
      </c>
      <c r="N34" s="645" t="s">
        <v>801</v>
      </c>
    </row>
    <row r="35" spans="1:14" x14ac:dyDescent="0.2">
      <c r="A35" s="645" t="s">
        <v>390</v>
      </c>
      <c r="B35" s="645" t="s">
        <v>395</v>
      </c>
      <c r="C35" s="645" t="s">
        <v>391</v>
      </c>
      <c r="D35" s="645" t="s">
        <v>81</v>
      </c>
      <c r="E35" s="645" t="s">
        <v>82</v>
      </c>
      <c r="F35" s="645" t="s">
        <v>83</v>
      </c>
      <c r="G35" s="645" t="s">
        <v>989</v>
      </c>
      <c r="H35" s="646">
        <v>42689</v>
      </c>
      <c r="I35" s="647">
        <v>287.08999999999997</v>
      </c>
      <c r="J35" s="645" t="s">
        <v>801</v>
      </c>
      <c r="K35" s="645" t="s">
        <v>140</v>
      </c>
      <c r="L35" s="646">
        <v>42692</v>
      </c>
      <c r="M35" s="645" t="s">
        <v>71</v>
      </c>
      <c r="N35" s="645" t="s">
        <v>801</v>
      </c>
    </row>
    <row r="36" spans="1:14" x14ac:dyDescent="0.2">
      <c r="A36" s="645" t="s">
        <v>390</v>
      </c>
      <c r="B36" s="645" t="s">
        <v>395</v>
      </c>
      <c r="C36" s="645" t="s">
        <v>391</v>
      </c>
      <c r="D36" s="645" t="s">
        <v>81</v>
      </c>
      <c r="E36" s="645" t="s">
        <v>82</v>
      </c>
      <c r="F36" s="645" t="s">
        <v>83</v>
      </c>
      <c r="G36" s="645" t="s">
        <v>990</v>
      </c>
      <c r="H36" s="646">
        <v>42689</v>
      </c>
      <c r="I36" s="647">
        <v>264.17</v>
      </c>
      <c r="J36" s="645" t="s">
        <v>801</v>
      </c>
      <c r="K36" s="645" t="s">
        <v>140</v>
      </c>
      <c r="L36" s="646">
        <v>42692</v>
      </c>
      <c r="M36" s="645" t="s">
        <v>71</v>
      </c>
      <c r="N36" s="645" t="s">
        <v>801</v>
      </c>
    </row>
    <row r="37" spans="1:14" x14ac:dyDescent="0.2">
      <c r="A37" s="645" t="s">
        <v>390</v>
      </c>
      <c r="B37" s="645" t="s">
        <v>395</v>
      </c>
      <c r="C37" s="645" t="s">
        <v>391</v>
      </c>
      <c r="D37" s="645" t="s">
        <v>81</v>
      </c>
      <c r="E37" s="645" t="s">
        <v>82</v>
      </c>
      <c r="F37" s="645" t="s">
        <v>83</v>
      </c>
      <c r="G37" s="645" t="s">
        <v>991</v>
      </c>
      <c r="H37" s="646">
        <v>42689</v>
      </c>
      <c r="I37" s="647">
        <v>338.04</v>
      </c>
      <c r="J37" s="645" t="s">
        <v>801</v>
      </c>
      <c r="K37" s="645" t="s">
        <v>140</v>
      </c>
      <c r="L37" s="646">
        <v>42692</v>
      </c>
      <c r="M37" s="645" t="s">
        <v>71</v>
      </c>
      <c r="N37" s="645" t="s">
        <v>801</v>
      </c>
    </row>
    <row r="38" spans="1:14" x14ac:dyDescent="0.2">
      <c r="A38" s="645" t="s">
        <v>390</v>
      </c>
      <c r="B38" s="645" t="s">
        <v>395</v>
      </c>
      <c r="C38" s="645" t="s">
        <v>391</v>
      </c>
      <c r="D38" s="645" t="s">
        <v>81</v>
      </c>
      <c r="E38" s="645" t="s">
        <v>82</v>
      </c>
      <c r="F38" s="645" t="s">
        <v>83</v>
      </c>
      <c r="G38" s="645" t="s">
        <v>992</v>
      </c>
      <c r="H38" s="646">
        <v>42674</v>
      </c>
      <c r="I38" s="647">
        <v>75.94</v>
      </c>
      <c r="J38" s="645" t="s">
        <v>801</v>
      </c>
      <c r="K38" s="645" t="s">
        <v>140</v>
      </c>
      <c r="L38" s="646">
        <v>42681</v>
      </c>
      <c r="M38" s="645" t="s">
        <v>71</v>
      </c>
      <c r="N38" s="645" t="s">
        <v>801</v>
      </c>
    </row>
    <row r="39" spans="1:14" x14ac:dyDescent="0.2">
      <c r="A39" s="645" t="s">
        <v>390</v>
      </c>
      <c r="B39" s="645" t="s">
        <v>395</v>
      </c>
      <c r="C39" s="645" t="s">
        <v>391</v>
      </c>
      <c r="D39" s="645" t="s">
        <v>81</v>
      </c>
      <c r="E39" s="645" t="s">
        <v>82</v>
      </c>
      <c r="F39" s="645" t="s">
        <v>83</v>
      </c>
      <c r="G39" s="645" t="s">
        <v>993</v>
      </c>
      <c r="H39" s="646">
        <v>42674</v>
      </c>
      <c r="I39" s="647">
        <v>264.17</v>
      </c>
      <c r="J39" s="645" t="s">
        <v>801</v>
      </c>
      <c r="K39" s="645" t="s">
        <v>140</v>
      </c>
      <c r="L39" s="646">
        <v>42681</v>
      </c>
      <c r="M39" s="645" t="s">
        <v>71</v>
      </c>
      <c r="N39" s="645" t="s">
        <v>801</v>
      </c>
    </row>
    <row r="40" spans="1:14" x14ac:dyDescent="0.2">
      <c r="A40" s="645" t="s">
        <v>390</v>
      </c>
      <c r="B40" s="645" t="s">
        <v>395</v>
      </c>
      <c r="C40" s="645" t="s">
        <v>391</v>
      </c>
      <c r="D40" s="645" t="s">
        <v>81</v>
      </c>
      <c r="E40" s="645" t="s">
        <v>82</v>
      </c>
      <c r="F40" s="645" t="s">
        <v>83</v>
      </c>
      <c r="G40" s="645" t="s">
        <v>994</v>
      </c>
      <c r="H40" s="646">
        <v>42674</v>
      </c>
      <c r="I40" s="647">
        <v>264.17</v>
      </c>
      <c r="J40" s="645" t="s">
        <v>801</v>
      </c>
      <c r="K40" s="645" t="s">
        <v>140</v>
      </c>
      <c r="L40" s="646">
        <v>42681</v>
      </c>
      <c r="M40" s="645" t="s">
        <v>71</v>
      </c>
      <c r="N40" s="645" t="s">
        <v>801</v>
      </c>
    </row>
    <row r="41" spans="1:14" x14ac:dyDescent="0.2">
      <c r="A41" s="645" t="s">
        <v>390</v>
      </c>
      <c r="B41" s="645" t="s">
        <v>395</v>
      </c>
      <c r="C41" s="645" t="s">
        <v>391</v>
      </c>
      <c r="D41" s="645" t="s">
        <v>81</v>
      </c>
      <c r="E41" s="645" t="s">
        <v>82</v>
      </c>
      <c r="F41" s="645" t="s">
        <v>83</v>
      </c>
      <c r="G41" s="645" t="s">
        <v>995</v>
      </c>
      <c r="H41" s="646">
        <v>42674</v>
      </c>
      <c r="I41" s="647">
        <v>176.31</v>
      </c>
      <c r="J41" s="645" t="s">
        <v>801</v>
      </c>
      <c r="K41" s="645" t="s">
        <v>140</v>
      </c>
      <c r="L41" s="646">
        <v>42681</v>
      </c>
      <c r="M41" s="645" t="s">
        <v>71</v>
      </c>
      <c r="N41" s="645" t="s">
        <v>801</v>
      </c>
    </row>
    <row r="42" spans="1:14" x14ac:dyDescent="0.2">
      <c r="A42" s="645" t="s">
        <v>390</v>
      </c>
      <c r="B42" s="645" t="s">
        <v>395</v>
      </c>
      <c r="C42" s="645" t="s">
        <v>391</v>
      </c>
      <c r="D42" s="645" t="s">
        <v>81</v>
      </c>
      <c r="E42" s="645" t="s">
        <v>82</v>
      </c>
      <c r="F42" s="645" t="s">
        <v>83</v>
      </c>
      <c r="G42" s="645" t="s">
        <v>996</v>
      </c>
      <c r="H42" s="646">
        <v>42674</v>
      </c>
      <c r="I42" s="647">
        <v>264.17</v>
      </c>
      <c r="J42" s="645" t="s">
        <v>801</v>
      </c>
      <c r="K42" s="645" t="s">
        <v>140</v>
      </c>
      <c r="L42" s="646">
        <v>42681</v>
      </c>
      <c r="M42" s="645" t="s">
        <v>71</v>
      </c>
      <c r="N42" s="645" t="s">
        <v>801</v>
      </c>
    </row>
    <row r="43" spans="1:14" x14ac:dyDescent="0.2">
      <c r="A43" s="645" t="s">
        <v>390</v>
      </c>
      <c r="B43" s="645" t="s">
        <v>395</v>
      </c>
      <c r="C43" s="645" t="s">
        <v>391</v>
      </c>
      <c r="D43" s="645" t="s">
        <v>81</v>
      </c>
      <c r="E43" s="645" t="s">
        <v>82</v>
      </c>
      <c r="F43" s="645" t="s">
        <v>83</v>
      </c>
      <c r="G43" s="645" t="s">
        <v>997</v>
      </c>
      <c r="H43" s="646">
        <v>42674</v>
      </c>
      <c r="I43" s="647">
        <v>263.54000000000002</v>
      </c>
      <c r="J43" s="645" t="s">
        <v>801</v>
      </c>
      <c r="K43" s="645" t="s">
        <v>140</v>
      </c>
      <c r="L43" s="646">
        <v>42681</v>
      </c>
      <c r="M43" s="645" t="s">
        <v>71</v>
      </c>
      <c r="N43" s="645" t="s">
        <v>801</v>
      </c>
    </row>
    <row r="44" spans="1:14" x14ac:dyDescent="0.2">
      <c r="A44" s="645" t="s">
        <v>390</v>
      </c>
      <c r="B44" s="645" t="s">
        <v>395</v>
      </c>
      <c r="C44" s="645" t="s">
        <v>391</v>
      </c>
      <c r="D44" s="645" t="s">
        <v>81</v>
      </c>
      <c r="E44" s="645" t="s">
        <v>82</v>
      </c>
      <c r="F44" s="645" t="s">
        <v>83</v>
      </c>
      <c r="G44" s="645" t="s">
        <v>998</v>
      </c>
      <c r="H44" s="646">
        <v>42674</v>
      </c>
      <c r="I44" s="647">
        <v>1560.75</v>
      </c>
      <c r="J44" s="645" t="s">
        <v>801</v>
      </c>
      <c r="K44" s="645" t="s">
        <v>262</v>
      </c>
      <c r="L44" s="646">
        <v>42681</v>
      </c>
      <c r="M44" s="645" t="s">
        <v>71</v>
      </c>
      <c r="N44" s="645" t="s">
        <v>801</v>
      </c>
    </row>
    <row r="45" spans="1:14" x14ac:dyDescent="0.2">
      <c r="A45" s="645" t="s">
        <v>390</v>
      </c>
      <c r="B45" s="645" t="s">
        <v>395</v>
      </c>
      <c r="C45" s="645" t="s">
        <v>391</v>
      </c>
      <c r="D45" s="645" t="s">
        <v>81</v>
      </c>
      <c r="E45" s="645" t="s">
        <v>82</v>
      </c>
      <c r="F45" s="645" t="s">
        <v>83</v>
      </c>
      <c r="G45" s="645" t="s">
        <v>999</v>
      </c>
      <c r="H45" s="646">
        <v>42674</v>
      </c>
      <c r="I45" s="647">
        <v>21.38</v>
      </c>
      <c r="J45" s="645" t="s">
        <v>801</v>
      </c>
      <c r="K45" s="645" t="s">
        <v>107</v>
      </c>
      <c r="L45" s="646">
        <v>42678</v>
      </c>
      <c r="M45" s="645" t="s">
        <v>71</v>
      </c>
      <c r="N45" s="645" t="s">
        <v>801</v>
      </c>
    </row>
    <row r="46" spans="1:14" x14ac:dyDescent="0.2">
      <c r="A46" s="645" t="s">
        <v>390</v>
      </c>
      <c r="B46" s="645" t="s">
        <v>395</v>
      </c>
      <c r="C46" s="645" t="s">
        <v>392</v>
      </c>
      <c r="D46" s="645" t="s">
        <v>729</v>
      </c>
      <c r="E46" s="645" t="s">
        <v>730</v>
      </c>
      <c r="F46" s="645" t="s">
        <v>731</v>
      </c>
      <c r="G46" s="645" t="s">
        <v>895</v>
      </c>
      <c r="H46" s="646">
        <v>42669</v>
      </c>
      <c r="I46" s="647">
        <f>218.78*-1</f>
        <v>-218.78</v>
      </c>
      <c r="J46" s="645" t="s">
        <v>801</v>
      </c>
      <c r="K46" s="645" t="s">
        <v>266</v>
      </c>
      <c r="L46" s="646">
        <v>42691</v>
      </c>
      <c r="M46" s="645" t="s">
        <v>71</v>
      </c>
      <c r="N46" s="645" t="s">
        <v>801</v>
      </c>
    </row>
    <row r="47" spans="1:14" x14ac:dyDescent="0.2">
      <c r="A47" s="645" t="s">
        <v>390</v>
      </c>
      <c r="B47" s="645" t="s">
        <v>395</v>
      </c>
      <c r="C47" s="645" t="s">
        <v>392</v>
      </c>
      <c r="D47" s="645" t="s">
        <v>729</v>
      </c>
      <c r="E47" s="645" t="s">
        <v>730</v>
      </c>
      <c r="F47" s="645" t="s">
        <v>731</v>
      </c>
      <c r="G47" s="645" t="s">
        <v>896</v>
      </c>
      <c r="H47" s="646">
        <v>42667</v>
      </c>
      <c r="I47" s="647">
        <f>94.69*-1</f>
        <v>-94.69</v>
      </c>
      <c r="J47" s="645" t="s">
        <v>801</v>
      </c>
      <c r="K47" s="645" t="s">
        <v>266</v>
      </c>
      <c r="L47" s="646">
        <v>42677</v>
      </c>
      <c r="M47" s="645" t="s">
        <v>71</v>
      </c>
      <c r="N47" s="645" t="s">
        <v>801</v>
      </c>
    </row>
    <row r="48" spans="1:14" x14ac:dyDescent="0.2">
      <c r="A48" s="645" t="s">
        <v>390</v>
      </c>
      <c r="B48" s="645" t="s">
        <v>395</v>
      </c>
      <c r="C48" s="645" t="s">
        <v>391</v>
      </c>
      <c r="D48" s="645" t="s">
        <v>235</v>
      </c>
      <c r="E48" s="645" t="s">
        <v>236</v>
      </c>
      <c r="F48" s="645" t="s">
        <v>237</v>
      </c>
      <c r="G48" s="645" t="s">
        <v>1001</v>
      </c>
      <c r="H48" s="646">
        <v>42521</v>
      </c>
      <c r="I48" s="647">
        <v>1007.65</v>
      </c>
      <c r="J48" s="645" t="s">
        <v>801</v>
      </c>
      <c r="K48" s="645" t="s">
        <v>467</v>
      </c>
      <c r="L48" s="646">
        <v>42702</v>
      </c>
      <c r="M48" s="645" t="s">
        <v>71</v>
      </c>
      <c r="N48" s="645" t="s">
        <v>801</v>
      </c>
    </row>
    <row r="49" spans="1:14" x14ac:dyDescent="0.2">
      <c r="A49" s="645" t="s">
        <v>390</v>
      </c>
      <c r="B49" s="645" t="s">
        <v>395</v>
      </c>
      <c r="C49" s="645" t="s">
        <v>391</v>
      </c>
      <c r="D49" s="645" t="s">
        <v>235</v>
      </c>
      <c r="E49" s="645" t="s">
        <v>236</v>
      </c>
      <c r="F49" s="645" t="s">
        <v>237</v>
      </c>
      <c r="G49" s="645" t="s">
        <v>1002</v>
      </c>
      <c r="H49" s="646">
        <v>42521</v>
      </c>
      <c r="I49" s="647">
        <v>621.83000000000004</v>
      </c>
      <c r="J49" s="645" t="s">
        <v>801</v>
      </c>
      <c r="K49" s="645" t="s">
        <v>467</v>
      </c>
      <c r="L49" s="646">
        <v>42702</v>
      </c>
      <c r="M49" s="645" t="s">
        <v>71</v>
      </c>
      <c r="N49" s="645" t="s">
        <v>801</v>
      </c>
    </row>
    <row r="50" spans="1:14" x14ac:dyDescent="0.2">
      <c r="A50" s="645" t="s">
        <v>390</v>
      </c>
      <c r="B50" s="645" t="s">
        <v>395</v>
      </c>
      <c r="C50" s="645" t="s">
        <v>391</v>
      </c>
      <c r="D50" s="645" t="s">
        <v>326</v>
      </c>
      <c r="E50" s="645" t="s">
        <v>327</v>
      </c>
      <c r="F50" s="645" t="s">
        <v>328</v>
      </c>
      <c r="G50" s="645" t="s">
        <v>1038</v>
      </c>
      <c r="H50" s="646">
        <v>42641</v>
      </c>
      <c r="I50" s="647">
        <v>1393.92</v>
      </c>
      <c r="J50" s="645" t="s">
        <v>801</v>
      </c>
      <c r="K50" s="645" t="s">
        <v>95</v>
      </c>
      <c r="L50" s="646">
        <v>42698</v>
      </c>
      <c r="M50" s="645" t="s">
        <v>71</v>
      </c>
      <c r="N50" s="645" t="s">
        <v>801</v>
      </c>
    </row>
    <row r="51" spans="1:14" x14ac:dyDescent="0.2">
      <c r="A51" s="645" t="s">
        <v>390</v>
      </c>
      <c r="B51" s="645" t="s">
        <v>395</v>
      </c>
      <c r="C51" s="645" t="s">
        <v>391</v>
      </c>
      <c r="D51" s="645" t="s">
        <v>321</v>
      </c>
      <c r="E51" s="645" t="s">
        <v>322</v>
      </c>
      <c r="F51" s="645" t="s">
        <v>323</v>
      </c>
      <c r="G51" s="645" t="s">
        <v>1003</v>
      </c>
      <c r="H51" s="646">
        <v>42702</v>
      </c>
      <c r="I51" s="647">
        <v>809.49</v>
      </c>
      <c r="J51" s="645" t="s">
        <v>1004</v>
      </c>
      <c r="K51" s="645" t="s">
        <v>95</v>
      </c>
      <c r="L51" s="646">
        <v>42703</v>
      </c>
      <c r="M51" s="645" t="s">
        <v>71</v>
      </c>
      <c r="N51" s="645" t="s">
        <v>4089</v>
      </c>
    </row>
    <row r="52" spans="1:14" x14ac:dyDescent="0.2">
      <c r="A52" s="645" t="s">
        <v>390</v>
      </c>
      <c r="B52" s="645" t="s">
        <v>395</v>
      </c>
      <c r="C52" s="645" t="s">
        <v>391</v>
      </c>
      <c r="D52" s="645" t="s">
        <v>633</v>
      </c>
      <c r="E52" s="645" t="s">
        <v>634</v>
      </c>
      <c r="F52" s="645" t="s">
        <v>635</v>
      </c>
      <c r="G52" s="645" t="s">
        <v>1005</v>
      </c>
      <c r="H52" s="646">
        <v>42684</v>
      </c>
      <c r="I52" s="647">
        <v>114.88</v>
      </c>
      <c r="J52" s="645" t="s">
        <v>801</v>
      </c>
      <c r="K52" s="645" t="s">
        <v>127</v>
      </c>
      <c r="L52" s="646">
        <v>42689</v>
      </c>
      <c r="M52" s="645" t="s">
        <v>71</v>
      </c>
      <c r="N52" s="645" t="s">
        <v>801</v>
      </c>
    </row>
    <row r="53" spans="1:14" x14ac:dyDescent="0.2">
      <c r="A53" s="645" t="s">
        <v>390</v>
      </c>
      <c r="B53" s="645" t="s">
        <v>395</v>
      </c>
      <c r="C53" s="645" t="s">
        <v>391</v>
      </c>
      <c r="D53" s="645" t="s">
        <v>211</v>
      </c>
      <c r="E53" s="645" t="s">
        <v>212</v>
      </c>
      <c r="F53" s="645" t="s">
        <v>213</v>
      </c>
      <c r="G53" s="645" t="s">
        <v>1006</v>
      </c>
      <c r="H53" s="646">
        <v>42696</v>
      </c>
      <c r="I53" s="647">
        <v>231.94</v>
      </c>
      <c r="J53" s="645" t="s">
        <v>801</v>
      </c>
      <c r="K53" s="645" t="s">
        <v>4090</v>
      </c>
      <c r="L53" s="646">
        <v>42698</v>
      </c>
      <c r="M53" s="645" t="s">
        <v>71</v>
      </c>
      <c r="N53" s="645" t="s">
        <v>801</v>
      </c>
    </row>
    <row r="54" spans="1:14" x14ac:dyDescent="0.2">
      <c r="A54" s="645" t="s">
        <v>390</v>
      </c>
      <c r="B54" s="645" t="s">
        <v>395</v>
      </c>
      <c r="C54" s="645" t="s">
        <v>391</v>
      </c>
      <c r="D54" s="645" t="s">
        <v>931</v>
      </c>
      <c r="E54" s="645" t="s">
        <v>932</v>
      </c>
      <c r="F54" s="645" t="s">
        <v>933</v>
      </c>
      <c r="G54" s="645" t="s">
        <v>1014</v>
      </c>
      <c r="H54" s="646">
        <v>42692</v>
      </c>
      <c r="I54" s="647">
        <v>435.6</v>
      </c>
      <c r="J54" s="645" t="s">
        <v>934</v>
      </c>
      <c r="K54" s="645" t="s">
        <v>538</v>
      </c>
      <c r="L54" s="646">
        <v>42703</v>
      </c>
      <c r="M54" s="645" t="s">
        <v>71</v>
      </c>
      <c r="N54" s="645" t="s">
        <v>4091</v>
      </c>
    </row>
    <row r="55" spans="1:14" x14ac:dyDescent="0.2">
      <c r="A55" s="645" t="s">
        <v>390</v>
      </c>
      <c r="B55" s="645" t="s">
        <v>395</v>
      </c>
      <c r="C55" s="645" t="s">
        <v>391</v>
      </c>
      <c r="D55" s="645" t="s">
        <v>1015</v>
      </c>
      <c r="E55" s="645" t="s">
        <v>1016</v>
      </c>
      <c r="F55" s="645" t="s">
        <v>1017</v>
      </c>
      <c r="G55" s="645" t="s">
        <v>1018</v>
      </c>
      <c r="H55" s="646">
        <v>42671</v>
      </c>
      <c r="I55" s="647">
        <v>42</v>
      </c>
      <c r="J55" s="645" t="s">
        <v>801</v>
      </c>
      <c r="K55" s="645" t="s">
        <v>614</v>
      </c>
      <c r="L55" s="646">
        <v>42682</v>
      </c>
      <c r="M55" s="645" t="s">
        <v>71</v>
      </c>
      <c r="N55" s="645" t="s">
        <v>801</v>
      </c>
    </row>
    <row r="56" spans="1:14" x14ac:dyDescent="0.2">
      <c r="A56" s="645" t="s">
        <v>390</v>
      </c>
      <c r="B56" s="645" t="s">
        <v>395</v>
      </c>
      <c r="C56" s="645" t="s">
        <v>391</v>
      </c>
      <c r="D56" s="645" t="s">
        <v>1015</v>
      </c>
      <c r="E56" s="645" t="s">
        <v>1016</v>
      </c>
      <c r="F56" s="645" t="s">
        <v>1017</v>
      </c>
      <c r="G56" s="645" t="s">
        <v>1019</v>
      </c>
      <c r="H56" s="646">
        <v>42671</v>
      </c>
      <c r="I56" s="647">
        <v>84</v>
      </c>
      <c r="J56" s="645" t="s">
        <v>801</v>
      </c>
      <c r="K56" s="645" t="s">
        <v>614</v>
      </c>
      <c r="L56" s="646">
        <v>42682</v>
      </c>
      <c r="M56" s="645" t="s">
        <v>71</v>
      </c>
      <c r="N56" s="645" t="s">
        <v>801</v>
      </c>
    </row>
    <row r="57" spans="1:14" x14ac:dyDescent="0.2">
      <c r="A57" s="645" t="s">
        <v>390</v>
      </c>
      <c r="B57" s="645" t="s">
        <v>395</v>
      </c>
      <c r="C57" s="645" t="s">
        <v>391</v>
      </c>
      <c r="D57" s="645" t="s">
        <v>418</v>
      </c>
      <c r="E57" s="645" t="s">
        <v>419</v>
      </c>
      <c r="F57" s="645" t="s">
        <v>420</v>
      </c>
      <c r="G57" s="645" t="s">
        <v>1020</v>
      </c>
      <c r="H57" s="646">
        <v>42702</v>
      </c>
      <c r="I57" s="647">
        <v>353.2</v>
      </c>
      <c r="J57" s="645" t="s">
        <v>1021</v>
      </c>
      <c r="K57" s="645" t="s">
        <v>681</v>
      </c>
      <c r="L57" s="646">
        <v>42702</v>
      </c>
      <c r="M57" s="645" t="s">
        <v>71</v>
      </c>
      <c r="N57" s="645" t="s">
        <v>4092</v>
      </c>
    </row>
    <row r="58" spans="1:14" x14ac:dyDescent="0.2">
      <c r="A58" s="645" t="s">
        <v>390</v>
      </c>
      <c r="B58" s="645" t="s">
        <v>395</v>
      </c>
      <c r="C58" s="645" t="s">
        <v>391</v>
      </c>
      <c r="D58" s="645" t="s">
        <v>136</v>
      </c>
      <c r="E58" s="645" t="s">
        <v>137</v>
      </c>
      <c r="F58" s="645" t="s">
        <v>138</v>
      </c>
      <c r="G58" s="645" t="s">
        <v>1024</v>
      </c>
      <c r="H58" s="646">
        <v>42697</v>
      </c>
      <c r="I58" s="647">
        <v>207.93</v>
      </c>
      <c r="J58" s="645" t="s">
        <v>801</v>
      </c>
      <c r="K58" s="645" t="s">
        <v>666</v>
      </c>
      <c r="L58" s="646">
        <v>42698</v>
      </c>
      <c r="M58" s="645" t="s">
        <v>71</v>
      </c>
      <c r="N58" s="645" t="s">
        <v>801</v>
      </c>
    </row>
    <row r="59" spans="1:14" x14ac:dyDescent="0.2">
      <c r="A59" s="645" t="s">
        <v>390</v>
      </c>
      <c r="B59" s="645" t="s">
        <v>395</v>
      </c>
      <c r="C59" s="645" t="s">
        <v>391</v>
      </c>
      <c r="D59" s="645" t="s">
        <v>136</v>
      </c>
      <c r="E59" s="645" t="s">
        <v>137</v>
      </c>
      <c r="F59" s="645" t="s">
        <v>138</v>
      </c>
      <c r="G59" s="645" t="s">
        <v>1025</v>
      </c>
      <c r="H59" s="646">
        <v>42682</v>
      </c>
      <c r="I59" s="647">
        <v>77.62</v>
      </c>
      <c r="J59" s="645" t="s">
        <v>1026</v>
      </c>
      <c r="K59" s="645" t="s">
        <v>220</v>
      </c>
      <c r="L59" s="646">
        <v>42684</v>
      </c>
      <c r="M59" s="645" t="s">
        <v>71</v>
      </c>
      <c r="N59" s="645" t="s">
        <v>801</v>
      </c>
    </row>
    <row r="60" spans="1:14" x14ac:dyDescent="0.2">
      <c r="H60" s="646"/>
      <c r="I60" s="658">
        <f>SUM(I2:I59)</f>
        <v>45046.509999999987</v>
      </c>
      <c r="L60" s="646"/>
    </row>
    <row r="61" spans="1:14" x14ac:dyDescent="0.2">
      <c r="H61" s="646"/>
      <c r="I61" s="647"/>
      <c r="L61" s="646"/>
    </row>
    <row r="62" spans="1:14" x14ac:dyDescent="0.2">
      <c r="H62" s="646"/>
      <c r="I62" s="647"/>
      <c r="L62" s="646"/>
    </row>
    <row r="63" spans="1:14" x14ac:dyDescent="0.2">
      <c r="H63" s="646"/>
      <c r="I63" s="647"/>
      <c r="L63" s="646"/>
    </row>
    <row r="64" spans="1:14" x14ac:dyDescent="0.2">
      <c r="H64" s="646"/>
      <c r="I64" s="647"/>
      <c r="L64" s="646"/>
    </row>
    <row r="65" spans="8:12" x14ac:dyDescent="0.2">
      <c r="H65" s="646"/>
      <c r="I65" s="647"/>
      <c r="L65" s="646"/>
    </row>
    <row r="66" spans="8:12" x14ac:dyDescent="0.2">
      <c r="H66" s="646"/>
      <c r="I66" s="647"/>
      <c r="L66" s="646"/>
    </row>
    <row r="67" spans="8:12" x14ac:dyDescent="0.2">
      <c r="H67" s="646"/>
      <c r="I67" s="647"/>
      <c r="L67" s="646"/>
    </row>
    <row r="68" spans="8:12" x14ac:dyDescent="0.2">
      <c r="H68" s="646"/>
      <c r="I68" s="647"/>
      <c r="L68" s="646"/>
    </row>
    <row r="69" spans="8:12" x14ac:dyDescent="0.2">
      <c r="H69" s="646"/>
      <c r="I69" s="647"/>
      <c r="L69" s="646"/>
    </row>
    <row r="70" spans="8:12" x14ac:dyDescent="0.2">
      <c r="H70" s="646"/>
      <c r="I70" s="647"/>
      <c r="L70" s="646"/>
    </row>
    <row r="71" spans="8:12" x14ac:dyDescent="0.2">
      <c r="H71" s="646"/>
      <c r="I71" s="647"/>
      <c r="L71" s="646"/>
    </row>
    <row r="72" spans="8:12" x14ac:dyDescent="0.2">
      <c r="H72" s="646"/>
      <c r="I72" s="647"/>
      <c r="L72" s="646"/>
    </row>
    <row r="73" spans="8:12" x14ac:dyDescent="0.2">
      <c r="H73" s="646"/>
      <c r="I73" s="647"/>
      <c r="L73" s="646"/>
    </row>
    <row r="74" spans="8:12" x14ac:dyDescent="0.2">
      <c r="H74" s="646"/>
      <c r="I74" s="647"/>
      <c r="L74" s="646"/>
    </row>
    <row r="75" spans="8:12" x14ac:dyDescent="0.2">
      <c r="H75" s="646"/>
      <c r="I75" s="647"/>
      <c r="L75" s="646"/>
    </row>
    <row r="76" spans="8:12" x14ac:dyDescent="0.2">
      <c r="H76" s="646"/>
      <c r="I76" s="647"/>
      <c r="L76" s="646"/>
    </row>
    <row r="77" spans="8:12" x14ac:dyDescent="0.2">
      <c r="H77" s="646"/>
      <c r="I77" s="647"/>
      <c r="L77" s="646"/>
    </row>
    <row r="78" spans="8:12" x14ac:dyDescent="0.2">
      <c r="H78" s="646"/>
      <c r="I78" s="647"/>
      <c r="L78" s="646"/>
    </row>
    <row r="79" spans="8:12" x14ac:dyDescent="0.2">
      <c r="H79" s="646"/>
      <c r="I79" s="647"/>
      <c r="L79" s="646"/>
    </row>
    <row r="80" spans="8:12" x14ac:dyDescent="0.2">
      <c r="H80" s="646"/>
      <c r="I80" s="647"/>
      <c r="L80" s="646"/>
    </row>
    <row r="81" spans="8:12" x14ac:dyDescent="0.2">
      <c r="H81" s="646"/>
      <c r="I81" s="647"/>
      <c r="L81" s="646"/>
    </row>
    <row r="82" spans="8:12" x14ac:dyDescent="0.2">
      <c r="H82" s="646"/>
      <c r="I82" s="647"/>
      <c r="L82" s="646"/>
    </row>
    <row r="83" spans="8:12" x14ac:dyDescent="0.2">
      <c r="H83" s="646"/>
      <c r="I83" s="647"/>
      <c r="L83" s="646"/>
    </row>
    <row r="84" spans="8:12" x14ac:dyDescent="0.2">
      <c r="H84" s="646"/>
      <c r="I84" s="647"/>
      <c r="L84" s="646"/>
    </row>
    <row r="85" spans="8:12" x14ac:dyDescent="0.2">
      <c r="H85" s="646"/>
      <c r="I85" s="647"/>
      <c r="L85" s="646"/>
    </row>
    <row r="86" spans="8:12" x14ac:dyDescent="0.2">
      <c r="H86" s="646"/>
      <c r="I86" s="647"/>
      <c r="L86" s="646"/>
    </row>
    <row r="87" spans="8:12" x14ac:dyDescent="0.2">
      <c r="H87" s="646"/>
      <c r="I87" s="647"/>
      <c r="L87" s="646"/>
    </row>
    <row r="88" spans="8:12" x14ac:dyDescent="0.2">
      <c r="H88" s="646"/>
      <c r="I88" s="647"/>
      <c r="L88" s="646"/>
    </row>
    <row r="89" spans="8:12" x14ac:dyDescent="0.2">
      <c r="H89" s="646"/>
      <c r="I89" s="647"/>
      <c r="L89" s="646"/>
    </row>
    <row r="90" spans="8:12" x14ac:dyDescent="0.2">
      <c r="H90" s="646"/>
      <c r="I90" s="647"/>
      <c r="L90" s="646"/>
    </row>
    <row r="91" spans="8:12" x14ac:dyDescent="0.2">
      <c r="H91" s="646"/>
      <c r="I91" s="647"/>
      <c r="L91" s="646"/>
    </row>
    <row r="92" spans="8:12" x14ac:dyDescent="0.2">
      <c r="H92" s="646"/>
      <c r="I92" s="647"/>
      <c r="L92" s="646"/>
    </row>
    <row r="93" spans="8:12" x14ac:dyDescent="0.2">
      <c r="H93" s="646"/>
      <c r="I93" s="647"/>
      <c r="L93" s="646"/>
    </row>
    <row r="94" spans="8:12" x14ac:dyDescent="0.2">
      <c r="H94" s="646"/>
      <c r="I94" s="647"/>
      <c r="L94" s="646"/>
    </row>
    <row r="95" spans="8:12" x14ac:dyDescent="0.2">
      <c r="H95" s="646"/>
      <c r="I95" s="647"/>
      <c r="L95" s="646"/>
    </row>
    <row r="96" spans="8:12" x14ac:dyDescent="0.2">
      <c r="H96" s="646"/>
      <c r="I96" s="647"/>
      <c r="L96" s="646"/>
    </row>
    <row r="97" spans="8:12" x14ac:dyDescent="0.2">
      <c r="H97" s="646"/>
      <c r="I97" s="647"/>
      <c r="L97" s="646"/>
    </row>
    <row r="98" spans="8:12" x14ac:dyDescent="0.2">
      <c r="H98" s="646"/>
      <c r="I98" s="647"/>
      <c r="L98" s="646"/>
    </row>
    <row r="99" spans="8:12" x14ac:dyDescent="0.2">
      <c r="H99" s="646"/>
      <c r="I99" s="647"/>
      <c r="L99" s="646"/>
    </row>
    <row r="100" spans="8:12" x14ac:dyDescent="0.2">
      <c r="H100" s="646"/>
      <c r="I100" s="647"/>
      <c r="L100" s="646"/>
    </row>
    <row r="101" spans="8:12" x14ac:dyDescent="0.2">
      <c r="H101" s="646"/>
      <c r="I101" s="647"/>
      <c r="L101" s="646"/>
    </row>
    <row r="102" spans="8:12" x14ac:dyDescent="0.2">
      <c r="H102" s="646"/>
      <c r="I102" s="647"/>
      <c r="L102" s="646"/>
    </row>
    <row r="103" spans="8:12" x14ac:dyDescent="0.2">
      <c r="H103" s="646"/>
      <c r="I103" s="647"/>
      <c r="L103" s="646"/>
    </row>
    <row r="104" spans="8:12" x14ac:dyDescent="0.2">
      <c r="H104" s="646"/>
      <c r="I104" s="647"/>
      <c r="L104" s="646"/>
    </row>
    <row r="105" spans="8:12" x14ac:dyDescent="0.2">
      <c r="H105" s="646"/>
      <c r="I105" s="647"/>
      <c r="L105" s="646"/>
    </row>
    <row r="106" spans="8:12" x14ac:dyDescent="0.2">
      <c r="H106" s="646"/>
      <c r="I106" s="647"/>
      <c r="L106" s="646"/>
    </row>
    <row r="107" spans="8:12" x14ac:dyDescent="0.2">
      <c r="H107" s="646"/>
      <c r="I107" s="647"/>
      <c r="L107" s="646"/>
    </row>
    <row r="108" spans="8:12" x14ac:dyDescent="0.2">
      <c r="H108" s="646"/>
      <c r="I108" s="647"/>
      <c r="L108" s="646"/>
    </row>
    <row r="109" spans="8:12" x14ac:dyDescent="0.2">
      <c r="H109" s="646"/>
      <c r="I109" s="647"/>
      <c r="L109" s="646"/>
    </row>
    <row r="110" spans="8:12" x14ac:dyDescent="0.2">
      <c r="H110" s="646"/>
      <c r="I110" s="647"/>
      <c r="L110" s="646"/>
    </row>
    <row r="111" spans="8:12" x14ac:dyDescent="0.2">
      <c r="H111" s="646"/>
      <c r="I111" s="647"/>
      <c r="L111" s="646"/>
    </row>
    <row r="112" spans="8:12" x14ac:dyDescent="0.2">
      <c r="H112" s="646"/>
      <c r="I112" s="647"/>
      <c r="L112" s="646"/>
    </row>
    <row r="113" spans="8:12" x14ac:dyDescent="0.2">
      <c r="H113" s="646"/>
      <c r="I113" s="647"/>
      <c r="L113" s="646"/>
    </row>
    <row r="114" spans="8:12" x14ac:dyDescent="0.2">
      <c r="H114" s="646"/>
      <c r="I114" s="647"/>
      <c r="L114" s="646"/>
    </row>
    <row r="115" spans="8:12" x14ac:dyDescent="0.2">
      <c r="H115" s="646"/>
      <c r="I115" s="647"/>
      <c r="L115" s="646"/>
    </row>
    <row r="116" spans="8:12" x14ac:dyDescent="0.2">
      <c r="H116" s="646"/>
      <c r="I116" s="647"/>
      <c r="L116" s="646"/>
    </row>
    <row r="117" spans="8:12" x14ac:dyDescent="0.2">
      <c r="H117" s="646"/>
      <c r="I117" s="647"/>
      <c r="L117" s="646"/>
    </row>
    <row r="118" spans="8:12" x14ac:dyDescent="0.2">
      <c r="H118" s="646"/>
      <c r="I118" s="647"/>
      <c r="L118" s="646"/>
    </row>
    <row r="119" spans="8:12" x14ac:dyDescent="0.2">
      <c r="H119" s="646"/>
      <c r="I119" s="647"/>
      <c r="L119" s="646"/>
    </row>
    <row r="120" spans="8:12" x14ac:dyDescent="0.2">
      <c r="H120" s="646"/>
      <c r="I120" s="647"/>
      <c r="L120" s="646"/>
    </row>
    <row r="121" spans="8:12" x14ac:dyDescent="0.2">
      <c r="H121" s="646"/>
      <c r="I121" s="647"/>
      <c r="L121" s="646"/>
    </row>
    <row r="122" spans="8:12" x14ac:dyDescent="0.2">
      <c r="H122" s="646"/>
      <c r="I122" s="647"/>
      <c r="L122" s="646"/>
    </row>
    <row r="123" spans="8:12" x14ac:dyDescent="0.2">
      <c r="H123" s="646"/>
      <c r="I123" s="647"/>
      <c r="L123" s="646"/>
    </row>
    <row r="124" spans="8:12" x14ac:dyDescent="0.2">
      <c r="H124" s="646"/>
      <c r="I124" s="647"/>
      <c r="L124" s="646"/>
    </row>
    <row r="125" spans="8:12" x14ac:dyDescent="0.2">
      <c r="H125" s="646"/>
      <c r="I125" s="647"/>
      <c r="L125" s="646"/>
    </row>
    <row r="126" spans="8:12" x14ac:dyDescent="0.2">
      <c r="H126" s="646"/>
      <c r="I126" s="647"/>
      <c r="L126" s="646"/>
    </row>
    <row r="127" spans="8:12" x14ac:dyDescent="0.2">
      <c r="H127" s="646"/>
      <c r="I127" s="647"/>
      <c r="L127" s="646"/>
    </row>
    <row r="128" spans="8:12" x14ac:dyDescent="0.2">
      <c r="H128" s="646"/>
      <c r="I128" s="647"/>
      <c r="L128" s="646"/>
    </row>
    <row r="129" spans="8:12" x14ac:dyDescent="0.2">
      <c r="H129" s="646"/>
      <c r="I129" s="647"/>
      <c r="L129" s="646"/>
    </row>
    <row r="130" spans="8:12" x14ac:dyDescent="0.2">
      <c r="H130" s="646"/>
      <c r="I130" s="647"/>
      <c r="L130" s="646"/>
    </row>
    <row r="131" spans="8:12" x14ac:dyDescent="0.2">
      <c r="H131" s="646"/>
      <c r="I131" s="647"/>
      <c r="L131" s="646"/>
    </row>
    <row r="132" spans="8:12" x14ac:dyDescent="0.2">
      <c r="H132" s="646"/>
      <c r="I132" s="647"/>
      <c r="L132" s="646"/>
    </row>
    <row r="133" spans="8:12" x14ac:dyDescent="0.2">
      <c r="H133" s="646"/>
      <c r="I133" s="647"/>
      <c r="L133" s="646"/>
    </row>
    <row r="134" spans="8:12" x14ac:dyDescent="0.2">
      <c r="H134" s="646"/>
      <c r="I134" s="647"/>
      <c r="L134" s="646"/>
    </row>
    <row r="135" spans="8:12" x14ac:dyDescent="0.2">
      <c r="H135" s="646"/>
      <c r="I135" s="647"/>
      <c r="L135" s="646"/>
    </row>
    <row r="136" spans="8:12" x14ac:dyDescent="0.2">
      <c r="H136" s="646"/>
      <c r="I136" s="647"/>
      <c r="L136" s="646"/>
    </row>
    <row r="137" spans="8:12" x14ac:dyDescent="0.2">
      <c r="H137" s="646"/>
      <c r="I137" s="647"/>
      <c r="L137" s="646"/>
    </row>
    <row r="138" spans="8:12" x14ac:dyDescent="0.2">
      <c r="H138" s="646"/>
      <c r="I138" s="647"/>
      <c r="L138" s="646"/>
    </row>
    <row r="139" spans="8:12" x14ac:dyDescent="0.2">
      <c r="H139" s="646"/>
      <c r="I139" s="647"/>
      <c r="L139" s="646"/>
    </row>
    <row r="140" spans="8:12" x14ac:dyDescent="0.2">
      <c r="H140" s="646"/>
      <c r="I140" s="647"/>
      <c r="L140" s="646"/>
    </row>
    <row r="141" spans="8:12" x14ac:dyDescent="0.2">
      <c r="H141" s="646"/>
      <c r="I141" s="647"/>
      <c r="L141" s="646"/>
    </row>
    <row r="142" spans="8:12" x14ac:dyDescent="0.2">
      <c r="H142" s="646"/>
      <c r="I142" s="647"/>
      <c r="L142" s="646"/>
    </row>
    <row r="143" spans="8:12" x14ac:dyDescent="0.2">
      <c r="H143" s="646"/>
      <c r="I143" s="647"/>
      <c r="L143" s="646"/>
    </row>
    <row r="144" spans="8:12" x14ac:dyDescent="0.2">
      <c r="H144" s="646"/>
      <c r="I144" s="647"/>
      <c r="L144" s="646"/>
    </row>
    <row r="145" spans="8:12" x14ac:dyDescent="0.2">
      <c r="H145" s="646"/>
      <c r="I145" s="647"/>
      <c r="L145" s="646"/>
    </row>
    <row r="146" spans="8:12" x14ac:dyDescent="0.2">
      <c r="H146" s="646"/>
      <c r="I146" s="647"/>
      <c r="L146" s="646"/>
    </row>
    <row r="147" spans="8:12" x14ac:dyDescent="0.2">
      <c r="H147" s="646"/>
      <c r="I147" s="647"/>
      <c r="L147" s="646"/>
    </row>
    <row r="148" spans="8:12" x14ac:dyDescent="0.2">
      <c r="H148" s="646"/>
      <c r="I148" s="647"/>
      <c r="L148" s="646"/>
    </row>
    <row r="149" spans="8:12" x14ac:dyDescent="0.2">
      <c r="H149" s="646"/>
      <c r="I149" s="647"/>
      <c r="L149" s="646"/>
    </row>
    <row r="150" spans="8:12" x14ac:dyDescent="0.2">
      <c r="H150" s="646"/>
      <c r="I150" s="647"/>
      <c r="L150" s="646"/>
    </row>
    <row r="151" spans="8:12" x14ac:dyDescent="0.2">
      <c r="H151" s="646"/>
      <c r="I151" s="647"/>
      <c r="L151" s="646"/>
    </row>
    <row r="152" spans="8:12" x14ac:dyDescent="0.2">
      <c r="H152" s="646"/>
      <c r="I152" s="647"/>
      <c r="L152" s="646"/>
    </row>
    <row r="153" spans="8:12" x14ac:dyDescent="0.2">
      <c r="H153" s="646"/>
      <c r="I153" s="647"/>
      <c r="L153" s="646"/>
    </row>
    <row r="154" spans="8:12" x14ac:dyDescent="0.2">
      <c r="H154" s="646"/>
      <c r="I154" s="647"/>
      <c r="L154" s="646"/>
    </row>
    <row r="155" spans="8:12" x14ac:dyDescent="0.2">
      <c r="H155" s="646"/>
      <c r="I155" s="647"/>
      <c r="L155" s="646"/>
    </row>
    <row r="156" spans="8:12" x14ac:dyDescent="0.2">
      <c r="H156" s="646"/>
      <c r="I156" s="647"/>
      <c r="L156" s="646"/>
    </row>
    <row r="157" spans="8:12" x14ac:dyDescent="0.2">
      <c r="H157" s="646"/>
      <c r="I157" s="647"/>
      <c r="L157" s="646"/>
    </row>
    <row r="158" spans="8:12" x14ac:dyDescent="0.2">
      <c r="H158" s="646"/>
      <c r="I158" s="647"/>
      <c r="L158" s="646"/>
    </row>
    <row r="159" spans="8:12" x14ac:dyDescent="0.2">
      <c r="H159" s="646"/>
      <c r="I159" s="647"/>
      <c r="L159" s="646"/>
    </row>
    <row r="160" spans="8:12" x14ac:dyDescent="0.2">
      <c r="H160" s="646"/>
      <c r="I160" s="647"/>
      <c r="L160" s="646"/>
    </row>
    <row r="161" spans="8:12" x14ac:dyDescent="0.2">
      <c r="H161" s="646"/>
      <c r="I161" s="647"/>
      <c r="L161" s="646"/>
    </row>
    <row r="162" spans="8:12" x14ac:dyDescent="0.2">
      <c r="H162" s="646"/>
      <c r="I162" s="647"/>
      <c r="L162" s="646"/>
    </row>
    <row r="163" spans="8:12" x14ac:dyDescent="0.2">
      <c r="H163" s="646"/>
      <c r="I163" s="647"/>
      <c r="L163" s="646"/>
    </row>
    <row r="164" spans="8:12" x14ac:dyDescent="0.2">
      <c r="H164" s="646"/>
      <c r="I164" s="647"/>
      <c r="L164" s="646"/>
    </row>
    <row r="165" spans="8:12" x14ac:dyDescent="0.2">
      <c r="H165" s="646"/>
      <c r="I165" s="647"/>
      <c r="L165" s="646"/>
    </row>
    <row r="166" spans="8:12" x14ac:dyDescent="0.2">
      <c r="H166" s="646"/>
      <c r="I166" s="647"/>
      <c r="L166" s="646"/>
    </row>
    <row r="167" spans="8:12" x14ac:dyDescent="0.2">
      <c r="H167" s="646"/>
      <c r="I167" s="647"/>
      <c r="L167" s="646"/>
    </row>
    <row r="168" spans="8:12" x14ac:dyDescent="0.2">
      <c r="H168" s="646"/>
      <c r="I168" s="647"/>
      <c r="L168" s="646"/>
    </row>
    <row r="169" spans="8:12" x14ac:dyDescent="0.2">
      <c r="H169" s="646"/>
      <c r="I169" s="647"/>
      <c r="L169" s="646"/>
    </row>
    <row r="170" spans="8:12" x14ac:dyDescent="0.2">
      <c r="H170" s="646"/>
      <c r="I170" s="647"/>
      <c r="L170" s="646"/>
    </row>
    <row r="171" spans="8:12" x14ac:dyDescent="0.2">
      <c r="H171" s="646"/>
      <c r="I171" s="647"/>
      <c r="L171" s="646"/>
    </row>
    <row r="172" spans="8:12" x14ac:dyDescent="0.2">
      <c r="H172" s="646"/>
      <c r="I172" s="647"/>
      <c r="L172" s="646"/>
    </row>
    <row r="173" spans="8:12" x14ac:dyDescent="0.2">
      <c r="H173" s="646"/>
      <c r="I173" s="647"/>
      <c r="L173" s="646"/>
    </row>
    <row r="174" spans="8:12" x14ac:dyDescent="0.2">
      <c r="H174" s="646"/>
      <c r="I174" s="647"/>
      <c r="L174" s="646"/>
    </row>
    <row r="175" spans="8:12" x14ac:dyDescent="0.2">
      <c r="H175" s="646"/>
      <c r="I175" s="647"/>
      <c r="L175" s="646"/>
    </row>
    <row r="176" spans="8:12" x14ac:dyDescent="0.2">
      <c r="H176" s="646"/>
      <c r="I176" s="647"/>
      <c r="L176" s="646"/>
    </row>
    <row r="177" spans="8:12" x14ac:dyDescent="0.2">
      <c r="H177" s="646"/>
      <c r="I177" s="647"/>
      <c r="L177" s="646"/>
    </row>
    <row r="178" spans="8:12" x14ac:dyDescent="0.2">
      <c r="H178" s="646"/>
      <c r="I178" s="647"/>
      <c r="L178" s="646"/>
    </row>
    <row r="179" spans="8:12" x14ac:dyDescent="0.2">
      <c r="H179" s="646"/>
      <c r="I179" s="647"/>
      <c r="L179" s="646"/>
    </row>
    <row r="180" spans="8:12" x14ac:dyDescent="0.2">
      <c r="H180" s="646"/>
      <c r="I180" s="647"/>
      <c r="L180" s="646"/>
    </row>
    <row r="181" spans="8:12" x14ac:dyDescent="0.2">
      <c r="H181" s="646"/>
      <c r="I181" s="647"/>
      <c r="L181" s="646"/>
    </row>
    <row r="182" spans="8:12" x14ac:dyDescent="0.2">
      <c r="H182" s="646"/>
      <c r="I182" s="647"/>
      <c r="L182" s="646"/>
    </row>
    <row r="183" spans="8:12" x14ac:dyDescent="0.2">
      <c r="H183" s="646"/>
      <c r="I183" s="647"/>
      <c r="L183" s="646"/>
    </row>
    <row r="184" spans="8:12" x14ac:dyDescent="0.2">
      <c r="H184" s="646"/>
      <c r="I184" s="647"/>
      <c r="L184" s="646"/>
    </row>
    <row r="185" spans="8:12" x14ac:dyDescent="0.2">
      <c r="H185" s="646"/>
      <c r="I185" s="647"/>
      <c r="L185" s="646"/>
    </row>
    <row r="186" spans="8:12" x14ac:dyDescent="0.2">
      <c r="H186" s="646"/>
      <c r="I186" s="647"/>
      <c r="L186" s="646"/>
    </row>
    <row r="187" spans="8:12" x14ac:dyDescent="0.2">
      <c r="H187" s="646"/>
      <c r="I187" s="647"/>
      <c r="L187" s="646"/>
    </row>
    <row r="188" spans="8:12" x14ac:dyDescent="0.2">
      <c r="H188" s="646"/>
      <c r="I188" s="647"/>
      <c r="L188" s="646"/>
    </row>
    <row r="189" spans="8:12" x14ac:dyDescent="0.2">
      <c r="H189" s="646"/>
      <c r="I189" s="647"/>
      <c r="L189" s="646"/>
    </row>
    <row r="190" spans="8:12" x14ac:dyDescent="0.2">
      <c r="H190" s="646"/>
      <c r="I190" s="647"/>
      <c r="L190" s="646"/>
    </row>
    <row r="191" spans="8:12" x14ac:dyDescent="0.2">
      <c r="H191" s="646"/>
      <c r="I191" s="647"/>
      <c r="L191" s="646"/>
    </row>
    <row r="192" spans="8:12" x14ac:dyDescent="0.2">
      <c r="H192" s="646"/>
      <c r="I192" s="647"/>
      <c r="L192" s="646"/>
    </row>
    <row r="193" spans="8:12" x14ac:dyDescent="0.2">
      <c r="H193" s="646"/>
      <c r="I193" s="647"/>
      <c r="L193" s="646"/>
    </row>
    <row r="194" spans="8:12" x14ac:dyDescent="0.2">
      <c r="H194" s="646"/>
      <c r="I194" s="647"/>
      <c r="L194" s="646"/>
    </row>
    <row r="195" spans="8:12" x14ac:dyDescent="0.2">
      <c r="H195" s="646"/>
      <c r="I195" s="647"/>
      <c r="L195" s="646"/>
    </row>
    <row r="196" spans="8:12" x14ac:dyDescent="0.2">
      <c r="H196" s="646"/>
      <c r="I196" s="647"/>
      <c r="L196" s="646"/>
    </row>
    <row r="197" spans="8:12" x14ac:dyDescent="0.2">
      <c r="H197" s="646"/>
      <c r="I197" s="647"/>
      <c r="L197" s="646"/>
    </row>
    <row r="198" spans="8:12" x14ac:dyDescent="0.2">
      <c r="H198" s="646"/>
      <c r="I198" s="647"/>
      <c r="L198" s="646"/>
    </row>
    <row r="199" spans="8:12" x14ac:dyDescent="0.2">
      <c r="H199" s="646"/>
      <c r="I199" s="647"/>
      <c r="L199" s="646"/>
    </row>
    <row r="200" spans="8:12" x14ac:dyDescent="0.2">
      <c r="H200" s="646"/>
      <c r="I200" s="647"/>
      <c r="L200" s="646"/>
    </row>
    <row r="201" spans="8:12" x14ac:dyDescent="0.2">
      <c r="H201" s="646"/>
      <c r="I201" s="647"/>
      <c r="L201" s="646"/>
    </row>
    <row r="202" spans="8:12" x14ac:dyDescent="0.2">
      <c r="H202" s="646"/>
      <c r="I202" s="647"/>
      <c r="L202" s="646"/>
    </row>
    <row r="203" spans="8:12" x14ac:dyDescent="0.2">
      <c r="H203" s="646"/>
      <c r="I203" s="647"/>
      <c r="L203" s="646"/>
    </row>
    <row r="204" spans="8:12" x14ac:dyDescent="0.2">
      <c r="H204" s="646"/>
      <c r="I204" s="647"/>
      <c r="L204" s="646"/>
    </row>
    <row r="205" spans="8:12" x14ac:dyDescent="0.2">
      <c r="H205" s="646"/>
      <c r="I205" s="647"/>
      <c r="L205" s="646"/>
    </row>
    <row r="206" spans="8:12" x14ac:dyDescent="0.2">
      <c r="H206" s="646"/>
      <c r="I206" s="647"/>
      <c r="L206" s="646"/>
    </row>
    <row r="207" spans="8:12" x14ac:dyDescent="0.2">
      <c r="H207" s="646"/>
      <c r="I207" s="647"/>
      <c r="L207" s="646"/>
    </row>
    <row r="208" spans="8:12" x14ac:dyDescent="0.2">
      <c r="H208" s="646"/>
      <c r="I208" s="647"/>
      <c r="L208" s="646"/>
    </row>
    <row r="209" spans="8:12" x14ac:dyDescent="0.2">
      <c r="H209" s="646"/>
      <c r="I209" s="647"/>
      <c r="L209" s="646"/>
    </row>
    <row r="210" spans="8:12" x14ac:dyDescent="0.2">
      <c r="H210" s="646"/>
      <c r="I210" s="647"/>
      <c r="L210" s="646"/>
    </row>
    <row r="211" spans="8:12" x14ac:dyDescent="0.2">
      <c r="H211" s="646"/>
      <c r="I211" s="647"/>
      <c r="L211" s="646"/>
    </row>
    <row r="212" spans="8:12" x14ac:dyDescent="0.2">
      <c r="H212" s="646"/>
      <c r="I212" s="647"/>
      <c r="L212" s="646"/>
    </row>
    <row r="213" spans="8:12" x14ac:dyDescent="0.2">
      <c r="H213" s="646"/>
      <c r="I213" s="647"/>
      <c r="L213" s="646"/>
    </row>
    <row r="214" spans="8:12" x14ac:dyDescent="0.2">
      <c r="H214" s="646"/>
      <c r="I214" s="647"/>
      <c r="L214" s="646"/>
    </row>
    <row r="215" spans="8:12" x14ac:dyDescent="0.2">
      <c r="H215" s="646"/>
      <c r="I215" s="647"/>
      <c r="L215" s="646"/>
    </row>
    <row r="216" spans="8:12" x14ac:dyDescent="0.2">
      <c r="H216" s="646"/>
      <c r="I216" s="647"/>
      <c r="L216" s="646"/>
    </row>
    <row r="217" spans="8:12" x14ac:dyDescent="0.2">
      <c r="H217" s="646"/>
      <c r="I217" s="647"/>
      <c r="L217" s="646"/>
    </row>
    <row r="218" spans="8:12" x14ac:dyDescent="0.2">
      <c r="H218" s="646"/>
      <c r="I218" s="647"/>
      <c r="L218" s="646"/>
    </row>
    <row r="219" spans="8:12" x14ac:dyDescent="0.2">
      <c r="H219" s="646"/>
      <c r="I219" s="647"/>
      <c r="L219" s="646"/>
    </row>
    <row r="220" spans="8:12" x14ac:dyDescent="0.2">
      <c r="H220" s="646"/>
      <c r="I220" s="647"/>
      <c r="L220" s="646"/>
    </row>
    <row r="221" spans="8:12" x14ac:dyDescent="0.2">
      <c r="H221" s="646"/>
      <c r="I221" s="647"/>
      <c r="L221" s="646"/>
    </row>
    <row r="222" spans="8:12" x14ac:dyDescent="0.2">
      <c r="H222" s="646"/>
      <c r="I222" s="647"/>
      <c r="L222" s="646"/>
    </row>
    <row r="223" spans="8:12" x14ac:dyDescent="0.2">
      <c r="H223" s="646"/>
      <c r="I223" s="647"/>
      <c r="L223" s="646"/>
    </row>
    <row r="224" spans="8:12" x14ac:dyDescent="0.2">
      <c r="H224" s="646"/>
      <c r="I224" s="647"/>
      <c r="L224" s="646"/>
    </row>
    <row r="225" spans="8:12" x14ac:dyDescent="0.2">
      <c r="H225" s="646"/>
      <c r="I225" s="647"/>
      <c r="L225" s="646"/>
    </row>
    <row r="226" spans="8:12" x14ac:dyDescent="0.2">
      <c r="H226" s="646"/>
      <c r="I226" s="647"/>
      <c r="L226" s="646"/>
    </row>
    <row r="227" spans="8:12" x14ac:dyDescent="0.2">
      <c r="H227" s="646"/>
      <c r="I227" s="647"/>
      <c r="L227" s="646"/>
    </row>
    <row r="228" spans="8:12" x14ac:dyDescent="0.2">
      <c r="H228" s="646"/>
      <c r="I228" s="647"/>
      <c r="L228" s="646"/>
    </row>
    <row r="229" spans="8:12" x14ac:dyDescent="0.2">
      <c r="H229" s="646"/>
      <c r="I229" s="647"/>
      <c r="L229" s="646"/>
    </row>
    <row r="230" spans="8:12" x14ac:dyDescent="0.2">
      <c r="H230" s="646"/>
      <c r="I230" s="647"/>
      <c r="L230" s="646"/>
    </row>
    <row r="231" spans="8:12" x14ac:dyDescent="0.2">
      <c r="H231" s="646"/>
      <c r="I231" s="647"/>
      <c r="L231" s="646"/>
    </row>
    <row r="232" spans="8:12" x14ac:dyDescent="0.2">
      <c r="H232" s="646"/>
      <c r="I232" s="647"/>
      <c r="L232" s="646"/>
    </row>
    <row r="233" spans="8:12" x14ac:dyDescent="0.2">
      <c r="H233" s="646"/>
      <c r="I233" s="647"/>
      <c r="L233" s="646"/>
    </row>
    <row r="234" spans="8:12" x14ac:dyDescent="0.2">
      <c r="H234" s="646"/>
      <c r="I234" s="647"/>
      <c r="L234" s="646"/>
    </row>
    <row r="235" spans="8:12" x14ac:dyDescent="0.2">
      <c r="H235" s="646"/>
      <c r="I235" s="647"/>
      <c r="L235" s="646"/>
    </row>
    <row r="236" spans="8:12" x14ac:dyDescent="0.2">
      <c r="H236" s="646"/>
      <c r="I236" s="647"/>
      <c r="L236" s="646"/>
    </row>
    <row r="237" spans="8:12" x14ac:dyDescent="0.2">
      <c r="H237" s="646"/>
      <c r="I237" s="647"/>
      <c r="L237" s="646"/>
    </row>
    <row r="238" spans="8:12" x14ac:dyDescent="0.2">
      <c r="H238" s="646"/>
      <c r="I238" s="647"/>
      <c r="L238" s="646"/>
    </row>
    <row r="239" spans="8:12" x14ac:dyDescent="0.2">
      <c r="H239" s="646"/>
      <c r="I239" s="647"/>
      <c r="L239" s="646"/>
    </row>
    <row r="240" spans="8:12" x14ac:dyDescent="0.2">
      <c r="H240" s="646"/>
      <c r="I240" s="647"/>
      <c r="L240" s="646"/>
    </row>
    <row r="241" spans="8:12" x14ac:dyDescent="0.2">
      <c r="H241" s="646"/>
      <c r="I241" s="647"/>
      <c r="L241" s="646"/>
    </row>
    <row r="242" spans="8:12" x14ac:dyDescent="0.2">
      <c r="H242" s="646"/>
      <c r="I242" s="647"/>
      <c r="L242" s="646"/>
    </row>
    <row r="243" spans="8:12" x14ac:dyDescent="0.2">
      <c r="H243" s="646"/>
      <c r="I243" s="647"/>
      <c r="L243" s="646"/>
    </row>
    <row r="244" spans="8:12" x14ac:dyDescent="0.2">
      <c r="H244" s="646"/>
      <c r="I244" s="647"/>
      <c r="L244" s="646"/>
    </row>
    <row r="245" spans="8:12" x14ac:dyDescent="0.2">
      <c r="H245" s="646"/>
      <c r="I245" s="647"/>
      <c r="L245" s="646"/>
    </row>
    <row r="246" spans="8:12" x14ac:dyDescent="0.2">
      <c r="H246" s="646"/>
      <c r="I246" s="647"/>
      <c r="L246" s="646"/>
    </row>
    <row r="247" spans="8:12" x14ac:dyDescent="0.2">
      <c r="H247" s="646"/>
      <c r="I247" s="647"/>
      <c r="L247" s="646"/>
    </row>
    <row r="248" spans="8:12" x14ac:dyDescent="0.2">
      <c r="H248" s="646"/>
      <c r="I248" s="647"/>
      <c r="L248" s="646"/>
    </row>
    <row r="249" spans="8:12" x14ac:dyDescent="0.2">
      <c r="H249" s="646"/>
      <c r="I249" s="647"/>
      <c r="L249" s="646"/>
    </row>
    <row r="250" spans="8:12" x14ac:dyDescent="0.2">
      <c r="H250" s="646"/>
      <c r="I250" s="647"/>
      <c r="L250" s="646"/>
    </row>
    <row r="251" spans="8:12" x14ac:dyDescent="0.2">
      <c r="H251" s="646"/>
      <c r="I251" s="647"/>
      <c r="L251" s="646"/>
    </row>
    <row r="252" spans="8:12" x14ac:dyDescent="0.2">
      <c r="H252" s="646"/>
      <c r="I252" s="647"/>
      <c r="L252" s="646"/>
    </row>
    <row r="253" spans="8:12" x14ac:dyDescent="0.2">
      <c r="H253" s="646"/>
      <c r="I253" s="647"/>
      <c r="L253" s="646"/>
    </row>
    <row r="254" spans="8:12" x14ac:dyDescent="0.2">
      <c r="H254" s="646"/>
      <c r="I254" s="647"/>
      <c r="L254" s="646"/>
    </row>
    <row r="255" spans="8:12" x14ac:dyDescent="0.2">
      <c r="H255" s="646"/>
      <c r="I255" s="647"/>
      <c r="L255" s="646"/>
    </row>
    <row r="256" spans="8:12" x14ac:dyDescent="0.2">
      <c r="H256" s="646"/>
      <c r="I256" s="647"/>
      <c r="L256" s="646"/>
    </row>
    <row r="257" spans="8:12" x14ac:dyDescent="0.2">
      <c r="H257" s="646"/>
      <c r="I257" s="647"/>
      <c r="L257" s="646"/>
    </row>
    <row r="258" spans="8:12" x14ac:dyDescent="0.2">
      <c r="H258" s="646"/>
      <c r="I258" s="647"/>
      <c r="L258" s="646"/>
    </row>
    <row r="259" spans="8:12" x14ac:dyDescent="0.2">
      <c r="H259" s="646"/>
      <c r="I259" s="647"/>
      <c r="L259" s="646"/>
    </row>
    <row r="260" spans="8:12" x14ac:dyDescent="0.2">
      <c r="H260" s="646"/>
      <c r="I260" s="647"/>
      <c r="L260" s="646"/>
    </row>
    <row r="261" spans="8:12" x14ac:dyDescent="0.2">
      <c r="H261" s="646"/>
      <c r="I261" s="647"/>
      <c r="L261" s="646"/>
    </row>
    <row r="262" spans="8:12" x14ac:dyDescent="0.2">
      <c r="H262" s="646"/>
      <c r="I262" s="647"/>
      <c r="L262" s="646"/>
    </row>
    <row r="263" spans="8:12" x14ac:dyDescent="0.2">
      <c r="H263" s="646"/>
      <c r="I263" s="647"/>
      <c r="L263" s="646"/>
    </row>
    <row r="264" spans="8:12" x14ac:dyDescent="0.2">
      <c r="H264" s="646"/>
      <c r="I264" s="647"/>
      <c r="L264" s="646"/>
    </row>
    <row r="265" spans="8:12" x14ac:dyDescent="0.2">
      <c r="H265" s="646"/>
      <c r="I265" s="647"/>
      <c r="L265" s="646"/>
    </row>
    <row r="266" spans="8:12" x14ac:dyDescent="0.2">
      <c r="H266" s="646"/>
      <c r="I266" s="647"/>
      <c r="L266" s="646"/>
    </row>
    <row r="267" spans="8:12" x14ac:dyDescent="0.2">
      <c r="H267" s="646"/>
      <c r="I267" s="647"/>
      <c r="L267" s="646"/>
    </row>
    <row r="268" spans="8:12" x14ac:dyDescent="0.2">
      <c r="H268" s="646"/>
      <c r="I268" s="647"/>
      <c r="L268" s="646"/>
    </row>
    <row r="269" spans="8:12" x14ac:dyDescent="0.2">
      <c r="H269" s="646"/>
      <c r="I269" s="647"/>
      <c r="L269" s="646"/>
    </row>
    <row r="270" spans="8:12" x14ac:dyDescent="0.2">
      <c r="H270" s="646"/>
      <c r="I270" s="647"/>
      <c r="L270" s="646"/>
    </row>
    <row r="271" spans="8:12" x14ac:dyDescent="0.2">
      <c r="H271" s="646"/>
      <c r="I271" s="647"/>
      <c r="L271" s="646"/>
    </row>
    <row r="272" spans="8:12" x14ac:dyDescent="0.2">
      <c r="H272" s="646"/>
      <c r="I272" s="647"/>
      <c r="L272" s="646"/>
    </row>
    <row r="273" spans="8:12" x14ac:dyDescent="0.2">
      <c r="H273" s="646"/>
      <c r="I273" s="647"/>
      <c r="L273" s="646"/>
    </row>
    <row r="274" spans="8:12" x14ac:dyDescent="0.2">
      <c r="H274" s="646"/>
      <c r="I274" s="647"/>
      <c r="L274" s="646"/>
    </row>
    <row r="275" spans="8:12" x14ac:dyDescent="0.2">
      <c r="H275" s="646"/>
      <c r="I275" s="647"/>
      <c r="L275" s="646"/>
    </row>
    <row r="276" spans="8:12" x14ac:dyDescent="0.2">
      <c r="H276" s="646"/>
      <c r="I276" s="647"/>
      <c r="L276" s="646"/>
    </row>
    <row r="277" spans="8:12" x14ac:dyDescent="0.2">
      <c r="H277" s="646"/>
      <c r="I277" s="647"/>
      <c r="L277" s="646"/>
    </row>
    <row r="278" spans="8:12" x14ac:dyDescent="0.2">
      <c r="H278" s="646"/>
      <c r="I278" s="647"/>
      <c r="L278" s="646"/>
    </row>
    <row r="279" spans="8:12" x14ac:dyDescent="0.2">
      <c r="H279" s="646"/>
      <c r="I279" s="647"/>
      <c r="L279" s="646"/>
    </row>
    <row r="280" spans="8:12" x14ac:dyDescent="0.2">
      <c r="H280" s="646"/>
      <c r="I280" s="647"/>
      <c r="L280" s="646"/>
    </row>
    <row r="281" spans="8:12" x14ac:dyDescent="0.2">
      <c r="H281" s="646"/>
      <c r="I281" s="647"/>
      <c r="L281" s="646"/>
    </row>
    <row r="282" spans="8:12" x14ac:dyDescent="0.2">
      <c r="H282" s="646"/>
      <c r="I282" s="647"/>
      <c r="L282" s="646"/>
    </row>
    <row r="283" spans="8:12" x14ac:dyDescent="0.2">
      <c r="H283" s="646"/>
      <c r="I283" s="647"/>
      <c r="L283" s="646"/>
    </row>
    <row r="284" spans="8:12" x14ac:dyDescent="0.2">
      <c r="H284" s="646"/>
      <c r="I284" s="647"/>
      <c r="L284" s="646"/>
    </row>
    <row r="285" spans="8:12" x14ac:dyDescent="0.2">
      <c r="H285" s="646"/>
      <c r="I285" s="647"/>
      <c r="L285" s="646"/>
    </row>
    <row r="286" spans="8:12" x14ac:dyDescent="0.2">
      <c r="H286" s="646"/>
      <c r="I286" s="647"/>
      <c r="L286" s="646"/>
    </row>
    <row r="287" spans="8:12" x14ac:dyDescent="0.2">
      <c r="H287" s="646"/>
      <c r="I287" s="647"/>
      <c r="L287" s="646"/>
    </row>
    <row r="288" spans="8:12" x14ac:dyDescent="0.2">
      <c r="H288" s="646"/>
      <c r="I288" s="647"/>
      <c r="L288" s="646"/>
    </row>
    <row r="289" spans="8:12" x14ac:dyDescent="0.2">
      <c r="H289" s="646"/>
      <c r="I289" s="647"/>
      <c r="L289" s="646"/>
    </row>
    <row r="290" spans="8:12" x14ac:dyDescent="0.2">
      <c r="H290" s="646"/>
      <c r="I290" s="647"/>
      <c r="L290" s="646"/>
    </row>
    <row r="291" spans="8:12" x14ac:dyDescent="0.2">
      <c r="H291" s="646"/>
      <c r="I291" s="647"/>
      <c r="L291" s="646"/>
    </row>
    <row r="292" spans="8:12" x14ac:dyDescent="0.2">
      <c r="H292" s="646"/>
      <c r="I292" s="647"/>
      <c r="L292" s="646"/>
    </row>
    <row r="293" spans="8:12" x14ac:dyDescent="0.2">
      <c r="H293" s="646"/>
      <c r="I293" s="647"/>
      <c r="L293" s="646"/>
    </row>
    <row r="294" spans="8:12" x14ac:dyDescent="0.2">
      <c r="H294" s="646"/>
      <c r="I294" s="647"/>
      <c r="L294" s="646"/>
    </row>
    <row r="295" spans="8:12" x14ac:dyDescent="0.2">
      <c r="H295" s="646"/>
      <c r="I295" s="647"/>
      <c r="L295" s="646"/>
    </row>
    <row r="296" spans="8:12" x14ac:dyDescent="0.2">
      <c r="H296" s="646"/>
      <c r="I296" s="647"/>
      <c r="L296" s="646"/>
    </row>
    <row r="297" spans="8:12" x14ac:dyDescent="0.2">
      <c r="H297" s="646"/>
      <c r="I297" s="647"/>
      <c r="L297" s="646"/>
    </row>
    <row r="298" spans="8:12" x14ac:dyDescent="0.2">
      <c r="H298" s="646"/>
      <c r="I298" s="647"/>
      <c r="L298" s="646"/>
    </row>
    <row r="299" spans="8:12" x14ac:dyDescent="0.2">
      <c r="H299" s="646"/>
      <c r="I299" s="647"/>
      <c r="L299" s="646"/>
    </row>
    <row r="300" spans="8:12" x14ac:dyDescent="0.2">
      <c r="H300" s="646"/>
      <c r="I300" s="647"/>
      <c r="L300" s="646"/>
    </row>
    <row r="301" spans="8:12" x14ac:dyDescent="0.2">
      <c r="H301" s="646"/>
      <c r="I301" s="647"/>
      <c r="L301" s="646"/>
    </row>
    <row r="302" spans="8:12" x14ac:dyDescent="0.2">
      <c r="H302" s="646"/>
      <c r="I302" s="647"/>
      <c r="L302" s="646"/>
    </row>
    <row r="303" spans="8:12" x14ac:dyDescent="0.2">
      <c r="H303" s="646"/>
      <c r="I303" s="647"/>
      <c r="L303" s="646"/>
    </row>
    <row r="304" spans="8:12" x14ac:dyDescent="0.2">
      <c r="H304" s="646"/>
      <c r="I304" s="647"/>
      <c r="L304" s="646"/>
    </row>
    <row r="305" spans="8:12" x14ac:dyDescent="0.2">
      <c r="H305" s="646"/>
      <c r="I305" s="647"/>
      <c r="L305" s="646"/>
    </row>
    <row r="306" spans="8:12" x14ac:dyDescent="0.2">
      <c r="H306" s="646"/>
      <c r="I306" s="647"/>
      <c r="L306" s="646"/>
    </row>
    <row r="307" spans="8:12" x14ac:dyDescent="0.2">
      <c r="H307" s="646"/>
      <c r="I307" s="647"/>
      <c r="L307" s="646"/>
    </row>
    <row r="308" spans="8:12" x14ac:dyDescent="0.2">
      <c r="H308" s="646"/>
      <c r="I308" s="647"/>
      <c r="L308" s="646"/>
    </row>
    <row r="309" spans="8:12" x14ac:dyDescent="0.2">
      <c r="H309" s="646"/>
      <c r="I309" s="647"/>
      <c r="L309" s="646"/>
    </row>
    <row r="310" spans="8:12" x14ac:dyDescent="0.2">
      <c r="H310" s="646"/>
      <c r="I310" s="647"/>
      <c r="L310" s="646"/>
    </row>
    <row r="311" spans="8:12" x14ac:dyDescent="0.2">
      <c r="H311" s="646"/>
      <c r="I311" s="647"/>
      <c r="L311" s="646"/>
    </row>
    <row r="312" spans="8:12" x14ac:dyDescent="0.2">
      <c r="H312" s="646"/>
      <c r="I312" s="647"/>
      <c r="L312" s="646"/>
    </row>
    <row r="313" spans="8:12" x14ac:dyDescent="0.2">
      <c r="H313" s="646"/>
      <c r="I313" s="647"/>
      <c r="L313" s="646"/>
    </row>
    <row r="314" spans="8:12" x14ac:dyDescent="0.2">
      <c r="H314" s="646"/>
      <c r="I314" s="647"/>
      <c r="L314" s="646"/>
    </row>
    <row r="315" spans="8:12" x14ac:dyDescent="0.2">
      <c r="H315" s="646"/>
      <c r="I315" s="647"/>
      <c r="L315" s="646"/>
    </row>
    <row r="316" spans="8:12" x14ac:dyDescent="0.2">
      <c r="H316" s="646"/>
      <c r="I316" s="647"/>
      <c r="L316" s="646"/>
    </row>
    <row r="317" spans="8:12" x14ac:dyDescent="0.2">
      <c r="H317" s="646"/>
      <c r="I317" s="647"/>
      <c r="L317" s="646"/>
    </row>
    <row r="318" spans="8:12" x14ac:dyDescent="0.2">
      <c r="H318" s="646"/>
      <c r="I318" s="647"/>
      <c r="L318" s="646"/>
    </row>
    <row r="319" spans="8:12" x14ac:dyDescent="0.2">
      <c r="H319" s="646"/>
      <c r="I319" s="647"/>
      <c r="L319" s="646"/>
    </row>
    <row r="320" spans="8:12" x14ac:dyDescent="0.2">
      <c r="H320" s="646"/>
      <c r="I320" s="647"/>
      <c r="L320" s="646"/>
    </row>
    <row r="321" spans="8:12" x14ac:dyDescent="0.2">
      <c r="H321" s="646"/>
      <c r="I321" s="647"/>
      <c r="L321" s="646"/>
    </row>
    <row r="322" spans="8:12" x14ac:dyDescent="0.2">
      <c r="H322" s="646"/>
      <c r="I322" s="647"/>
      <c r="L322" s="646"/>
    </row>
    <row r="323" spans="8:12" x14ac:dyDescent="0.2">
      <c r="H323" s="646"/>
      <c r="I323" s="647"/>
      <c r="L323" s="646"/>
    </row>
    <row r="324" spans="8:12" x14ac:dyDescent="0.2">
      <c r="H324" s="646"/>
      <c r="I324" s="647"/>
      <c r="L324" s="646"/>
    </row>
    <row r="325" spans="8:12" x14ac:dyDescent="0.2">
      <c r="H325" s="646"/>
      <c r="I325" s="647"/>
      <c r="L325" s="646"/>
    </row>
    <row r="326" spans="8:12" x14ac:dyDescent="0.2">
      <c r="H326" s="646"/>
      <c r="I326" s="647"/>
      <c r="L326" s="646"/>
    </row>
    <row r="327" spans="8:12" x14ac:dyDescent="0.2">
      <c r="H327" s="646"/>
      <c r="I327" s="647"/>
      <c r="L327" s="646"/>
    </row>
    <row r="328" spans="8:12" x14ac:dyDescent="0.2">
      <c r="H328" s="646"/>
      <c r="I328" s="647"/>
      <c r="L328" s="646"/>
    </row>
    <row r="329" spans="8:12" x14ac:dyDescent="0.2">
      <c r="H329" s="646"/>
      <c r="I329" s="647"/>
      <c r="L329" s="646"/>
    </row>
    <row r="330" spans="8:12" x14ac:dyDescent="0.2">
      <c r="H330" s="646"/>
      <c r="I330" s="647"/>
      <c r="L330" s="646"/>
    </row>
    <row r="331" spans="8:12" x14ac:dyDescent="0.2">
      <c r="H331" s="646"/>
      <c r="I331" s="647"/>
      <c r="L331" s="646"/>
    </row>
    <row r="332" spans="8:12" x14ac:dyDescent="0.2">
      <c r="H332" s="646"/>
      <c r="I332" s="647"/>
      <c r="L332" s="646"/>
    </row>
    <row r="333" spans="8:12" x14ac:dyDescent="0.2">
      <c r="H333" s="646"/>
      <c r="I333" s="647"/>
      <c r="L333" s="646"/>
    </row>
    <row r="334" spans="8:12" x14ac:dyDescent="0.2">
      <c r="H334" s="646"/>
      <c r="I334" s="647"/>
      <c r="L334" s="646"/>
    </row>
    <row r="335" spans="8:12" x14ac:dyDescent="0.2">
      <c r="H335" s="646"/>
      <c r="I335" s="647"/>
      <c r="L335" s="646"/>
    </row>
    <row r="336" spans="8:12" x14ac:dyDescent="0.2">
      <c r="H336" s="646"/>
      <c r="I336" s="647"/>
      <c r="L336" s="646"/>
    </row>
    <row r="337" spans="8:12" x14ac:dyDescent="0.2">
      <c r="H337" s="646"/>
      <c r="I337" s="647"/>
      <c r="L337" s="646"/>
    </row>
    <row r="338" spans="8:12" x14ac:dyDescent="0.2">
      <c r="H338" s="646"/>
      <c r="I338" s="647"/>
      <c r="L338" s="646"/>
    </row>
    <row r="339" spans="8:12" x14ac:dyDescent="0.2">
      <c r="H339" s="646"/>
      <c r="I339" s="647"/>
      <c r="L339" s="646"/>
    </row>
    <row r="340" spans="8:12" x14ac:dyDescent="0.2">
      <c r="H340" s="646"/>
      <c r="I340" s="647"/>
      <c r="L340" s="646"/>
    </row>
    <row r="341" spans="8:12" x14ac:dyDescent="0.2">
      <c r="H341" s="646"/>
      <c r="I341" s="647"/>
      <c r="L341" s="646"/>
    </row>
    <row r="342" spans="8:12" x14ac:dyDescent="0.2">
      <c r="H342" s="646"/>
      <c r="I342" s="647"/>
      <c r="L342" s="646"/>
    </row>
    <row r="343" spans="8:12" x14ac:dyDescent="0.2">
      <c r="H343" s="646"/>
      <c r="I343" s="647"/>
      <c r="L343" s="646"/>
    </row>
    <row r="344" spans="8:12" x14ac:dyDescent="0.2">
      <c r="H344" s="646"/>
      <c r="I344" s="647"/>
      <c r="L344" s="646"/>
    </row>
    <row r="345" spans="8:12" x14ac:dyDescent="0.2">
      <c r="H345" s="646"/>
      <c r="I345" s="647"/>
      <c r="L345" s="646"/>
    </row>
    <row r="346" spans="8:12" x14ac:dyDescent="0.2">
      <c r="H346" s="646"/>
      <c r="I346" s="647"/>
      <c r="L346" s="646"/>
    </row>
    <row r="347" spans="8:12" x14ac:dyDescent="0.2">
      <c r="H347" s="646"/>
      <c r="I347" s="647"/>
      <c r="L347" s="646"/>
    </row>
    <row r="348" spans="8:12" x14ac:dyDescent="0.2">
      <c r="H348" s="646"/>
      <c r="I348" s="647"/>
      <c r="L348" s="646"/>
    </row>
    <row r="349" spans="8:12" x14ac:dyDescent="0.2">
      <c r="H349" s="646"/>
      <c r="I349" s="647"/>
      <c r="L349" s="646"/>
    </row>
    <row r="350" spans="8:12" x14ac:dyDescent="0.2">
      <c r="H350" s="646"/>
      <c r="I350" s="647"/>
      <c r="L350" s="646"/>
    </row>
    <row r="351" spans="8:12" x14ac:dyDescent="0.2">
      <c r="H351" s="646"/>
      <c r="I351" s="647"/>
      <c r="L351" s="646"/>
    </row>
    <row r="352" spans="8:12" x14ac:dyDescent="0.2">
      <c r="H352" s="646"/>
      <c r="I352" s="647"/>
      <c r="L352" s="646"/>
    </row>
    <row r="353" spans="8:12" x14ac:dyDescent="0.2">
      <c r="H353" s="646"/>
      <c r="I353" s="647"/>
      <c r="L353" s="646"/>
    </row>
    <row r="354" spans="8:12" x14ac:dyDescent="0.2">
      <c r="H354" s="646"/>
      <c r="I354" s="647"/>
      <c r="L354" s="646"/>
    </row>
    <row r="355" spans="8:12" x14ac:dyDescent="0.2">
      <c r="H355" s="646"/>
      <c r="I355" s="647"/>
      <c r="L355" s="646"/>
    </row>
    <row r="356" spans="8:12" x14ac:dyDescent="0.2">
      <c r="H356" s="646"/>
      <c r="I356" s="647"/>
      <c r="L356" s="646"/>
    </row>
    <row r="357" spans="8:12" x14ac:dyDescent="0.2">
      <c r="H357" s="646"/>
      <c r="I357" s="647"/>
      <c r="L357" s="646"/>
    </row>
    <row r="358" spans="8:12" x14ac:dyDescent="0.2">
      <c r="H358" s="646"/>
      <c r="I358" s="647"/>
      <c r="L358" s="646"/>
    </row>
    <row r="359" spans="8:12" x14ac:dyDescent="0.2">
      <c r="H359" s="646"/>
      <c r="I359" s="647"/>
      <c r="L359" s="646"/>
    </row>
    <row r="360" spans="8:12" x14ac:dyDescent="0.2">
      <c r="H360" s="646"/>
      <c r="I360" s="647"/>
      <c r="L360" s="646"/>
    </row>
    <row r="361" spans="8:12" x14ac:dyDescent="0.2">
      <c r="H361" s="646"/>
      <c r="I361" s="647"/>
      <c r="L361" s="646"/>
    </row>
    <row r="362" spans="8:12" x14ac:dyDescent="0.2">
      <c r="H362" s="646"/>
      <c r="I362" s="647"/>
      <c r="L362" s="646"/>
    </row>
    <row r="363" spans="8:12" x14ac:dyDescent="0.2">
      <c r="H363" s="646"/>
      <c r="I363" s="647"/>
      <c r="L363" s="646"/>
    </row>
    <row r="364" spans="8:12" x14ac:dyDescent="0.2">
      <c r="H364" s="646"/>
      <c r="I364" s="647"/>
      <c r="L364" s="646"/>
    </row>
    <row r="365" spans="8:12" x14ac:dyDescent="0.2">
      <c r="H365" s="646"/>
      <c r="I365" s="647"/>
      <c r="L365" s="646"/>
    </row>
    <row r="366" spans="8:12" x14ac:dyDescent="0.2">
      <c r="H366" s="646"/>
      <c r="I366" s="647"/>
      <c r="L366" s="646"/>
    </row>
    <row r="367" spans="8:12" x14ac:dyDescent="0.2">
      <c r="H367" s="646"/>
      <c r="I367" s="647"/>
      <c r="L367" s="646"/>
    </row>
    <row r="368" spans="8:12" x14ac:dyDescent="0.2">
      <c r="H368" s="646"/>
      <c r="I368" s="647"/>
      <c r="L368" s="646"/>
    </row>
    <row r="369" spans="8:12" x14ac:dyDescent="0.2">
      <c r="H369" s="646"/>
      <c r="I369" s="647"/>
      <c r="L369" s="646"/>
    </row>
    <row r="370" spans="8:12" x14ac:dyDescent="0.2">
      <c r="H370" s="646"/>
      <c r="I370" s="647"/>
      <c r="L370" s="646"/>
    </row>
    <row r="371" spans="8:12" x14ac:dyDescent="0.2">
      <c r="H371" s="646"/>
      <c r="I371" s="647"/>
      <c r="L371" s="646"/>
    </row>
    <row r="372" spans="8:12" x14ac:dyDescent="0.2">
      <c r="H372" s="646"/>
      <c r="I372" s="647"/>
      <c r="L372" s="646"/>
    </row>
    <row r="373" spans="8:12" x14ac:dyDescent="0.2">
      <c r="H373" s="646"/>
      <c r="I373" s="647"/>
      <c r="L373" s="646"/>
    </row>
    <row r="374" spans="8:12" x14ac:dyDescent="0.2">
      <c r="H374" s="646"/>
      <c r="I374" s="647"/>
      <c r="L374" s="646"/>
    </row>
    <row r="375" spans="8:12" x14ac:dyDescent="0.2">
      <c r="H375" s="646"/>
      <c r="I375" s="647"/>
      <c r="L375" s="646"/>
    </row>
    <row r="376" spans="8:12" x14ac:dyDescent="0.2">
      <c r="H376" s="646"/>
      <c r="I376" s="647"/>
      <c r="L376" s="646"/>
    </row>
    <row r="377" spans="8:12" x14ac:dyDescent="0.2">
      <c r="H377" s="646"/>
      <c r="I377" s="647"/>
      <c r="L377" s="646"/>
    </row>
    <row r="378" spans="8:12" x14ac:dyDescent="0.2">
      <c r="H378" s="646"/>
      <c r="I378" s="647"/>
      <c r="L378" s="646"/>
    </row>
    <row r="379" spans="8:12" x14ac:dyDescent="0.2">
      <c r="H379" s="646"/>
      <c r="I379" s="647"/>
      <c r="L379" s="646"/>
    </row>
    <row r="380" spans="8:12" x14ac:dyDescent="0.2">
      <c r="H380" s="646"/>
      <c r="I380" s="647"/>
      <c r="L380" s="646"/>
    </row>
    <row r="381" spans="8:12" x14ac:dyDescent="0.2">
      <c r="H381" s="646"/>
      <c r="I381" s="647"/>
      <c r="L381" s="646"/>
    </row>
    <row r="382" spans="8:12" x14ac:dyDescent="0.2">
      <c r="H382" s="646"/>
      <c r="I382" s="647"/>
      <c r="L382" s="646"/>
    </row>
    <row r="383" spans="8:12" x14ac:dyDescent="0.2">
      <c r="H383" s="646"/>
      <c r="I383" s="647"/>
      <c r="L383" s="646"/>
    </row>
    <row r="384" spans="8:12" x14ac:dyDescent="0.2">
      <c r="H384" s="646"/>
      <c r="I384" s="647"/>
      <c r="L384" s="646"/>
    </row>
    <row r="385" spans="8:12" x14ac:dyDescent="0.2">
      <c r="H385" s="646"/>
      <c r="I385" s="647"/>
      <c r="L385" s="646"/>
    </row>
    <row r="386" spans="8:12" x14ac:dyDescent="0.2">
      <c r="H386" s="646"/>
      <c r="I386" s="647"/>
      <c r="L386" s="646"/>
    </row>
    <row r="387" spans="8:12" x14ac:dyDescent="0.2">
      <c r="H387" s="646"/>
      <c r="I387" s="647"/>
      <c r="L387" s="646"/>
    </row>
    <row r="388" spans="8:12" x14ac:dyDescent="0.2">
      <c r="H388" s="646"/>
      <c r="I388" s="647"/>
      <c r="L388" s="646"/>
    </row>
    <row r="389" spans="8:12" x14ac:dyDescent="0.2">
      <c r="H389" s="646"/>
      <c r="I389" s="647"/>
      <c r="L389" s="646"/>
    </row>
    <row r="390" spans="8:12" x14ac:dyDescent="0.2">
      <c r="H390" s="646"/>
      <c r="I390" s="647"/>
      <c r="L390" s="646"/>
    </row>
    <row r="391" spans="8:12" x14ac:dyDescent="0.2">
      <c r="H391" s="646"/>
      <c r="I391" s="647"/>
      <c r="L391" s="646"/>
    </row>
    <row r="392" spans="8:12" x14ac:dyDescent="0.2">
      <c r="H392" s="646"/>
      <c r="I392" s="647"/>
      <c r="L392" s="646"/>
    </row>
    <row r="393" spans="8:12" x14ac:dyDescent="0.2">
      <c r="H393" s="646"/>
      <c r="I393" s="647"/>
      <c r="L393" s="646"/>
    </row>
    <row r="394" spans="8:12" x14ac:dyDescent="0.2">
      <c r="H394" s="646"/>
      <c r="I394" s="647"/>
      <c r="L394" s="646"/>
    </row>
    <row r="395" spans="8:12" x14ac:dyDescent="0.2">
      <c r="H395" s="646"/>
      <c r="I395" s="647"/>
      <c r="L395" s="646"/>
    </row>
    <row r="396" spans="8:12" x14ac:dyDescent="0.2">
      <c r="H396" s="646"/>
      <c r="I396" s="647"/>
      <c r="L396" s="646"/>
    </row>
    <row r="397" spans="8:12" x14ac:dyDescent="0.2">
      <c r="H397" s="646"/>
      <c r="I397" s="647"/>
      <c r="L397" s="646"/>
    </row>
    <row r="398" spans="8:12" x14ac:dyDescent="0.2">
      <c r="H398" s="646"/>
      <c r="I398" s="647"/>
      <c r="L398" s="646"/>
    </row>
    <row r="399" spans="8:12" x14ac:dyDescent="0.2">
      <c r="H399" s="646"/>
      <c r="I399" s="647"/>
      <c r="L399" s="646"/>
    </row>
    <row r="400" spans="8:12" x14ac:dyDescent="0.2">
      <c r="H400" s="646"/>
      <c r="I400" s="647"/>
      <c r="L400" s="646"/>
    </row>
    <row r="401" spans="8:12" x14ac:dyDescent="0.2">
      <c r="H401" s="646"/>
      <c r="I401" s="647"/>
      <c r="L401" s="646"/>
    </row>
    <row r="402" spans="8:12" x14ac:dyDescent="0.2">
      <c r="H402" s="646"/>
      <c r="I402" s="647"/>
      <c r="L402" s="646"/>
    </row>
    <row r="403" spans="8:12" x14ac:dyDescent="0.2">
      <c r="H403" s="646"/>
      <c r="I403" s="647"/>
      <c r="L403" s="646"/>
    </row>
    <row r="404" spans="8:12" x14ac:dyDescent="0.2">
      <c r="H404" s="646"/>
      <c r="I404" s="647"/>
      <c r="L404" s="646"/>
    </row>
    <row r="405" spans="8:12" x14ac:dyDescent="0.2">
      <c r="H405" s="646"/>
      <c r="I405" s="647"/>
      <c r="L405" s="646"/>
    </row>
    <row r="406" spans="8:12" x14ac:dyDescent="0.2">
      <c r="H406" s="646"/>
      <c r="I406" s="647"/>
      <c r="L406" s="646"/>
    </row>
    <row r="407" spans="8:12" x14ac:dyDescent="0.2">
      <c r="H407" s="646"/>
      <c r="I407" s="647"/>
      <c r="L407" s="646"/>
    </row>
    <row r="408" spans="8:12" x14ac:dyDescent="0.2">
      <c r="H408" s="646"/>
      <c r="I408" s="647"/>
      <c r="L408" s="646"/>
    </row>
    <row r="409" spans="8:12" x14ac:dyDescent="0.2">
      <c r="H409" s="646"/>
      <c r="I409" s="647"/>
      <c r="L409" s="646"/>
    </row>
    <row r="410" spans="8:12" x14ac:dyDescent="0.2">
      <c r="H410" s="646"/>
      <c r="I410" s="647"/>
      <c r="L410" s="646"/>
    </row>
    <row r="411" spans="8:12" x14ac:dyDescent="0.2">
      <c r="H411" s="646"/>
      <c r="I411" s="647"/>
      <c r="L411" s="646"/>
    </row>
    <row r="412" spans="8:12" x14ac:dyDescent="0.2">
      <c r="H412" s="646"/>
      <c r="I412" s="647"/>
      <c r="L412" s="646"/>
    </row>
    <row r="413" spans="8:12" x14ac:dyDescent="0.2">
      <c r="H413" s="646"/>
      <c r="I413" s="647"/>
      <c r="L413" s="646"/>
    </row>
    <row r="414" spans="8:12" x14ac:dyDescent="0.2">
      <c r="H414" s="646"/>
      <c r="I414" s="647"/>
      <c r="L414" s="646"/>
    </row>
    <row r="415" spans="8:12" x14ac:dyDescent="0.2">
      <c r="H415" s="646"/>
      <c r="I415" s="647"/>
      <c r="L415" s="646"/>
    </row>
    <row r="416" spans="8:12" x14ac:dyDescent="0.2">
      <c r="H416" s="646"/>
      <c r="I416" s="647"/>
      <c r="L416" s="646"/>
    </row>
    <row r="417" spans="8:12" x14ac:dyDescent="0.2">
      <c r="H417" s="646"/>
      <c r="I417" s="647"/>
      <c r="L417" s="646"/>
    </row>
    <row r="418" spans="8:12" x14ac:dyDescent="0.2">
      <c r="H418" s="646"/>
      <c r="I418" s="647"/>
      <c r="L418" s="646"/>
    </row>
    <row r="419" spans="8:12" x14ac:dyDescent="0.2">
      <c r="H419" s="646"/>
      <c r="I419" s="647"/>
      <c r="L419" s="646"/>
    </row>
    <row r="420" spans="8:12" x14ac:dyDescent="0.2">
      <c r="H420" s="646"/>
      <c r="I420" s="647"/>
      <c r="L420" s="646"/>
    </row>
    <row r="421" spans="8:12" x14ac:dyDescent="0.2">
      <c r="H421" s="646"/>
      <c r="I421" s="647"/>
      <c r="L421" s="646"/>
    </row>
    <row r="422" spans="8:12" x14ac:dyDescent="0.2">
      <c r="H422" s="646"/>
      <c r="I422" s="647"/>
      <c r="L422" s="646"/>
    </row>
    <row r="423" spans="8:12" x14ac:dyDescent="0.2">
      <c r="H423" s="646"/>
      <c r="I423" s="647"/>
      <c r="L423" s="646"/>
    </row>
    <row r="424" spans="8:12" x14ac:dyDescent="0.2">
      <c r="H424" s="646"/>
      <c r="I424" s="647"/>
      <c r="L424" s="646"/>
    </row>
    <row r="425" spans="8:12" x14ac:dyDescent="0.2">
      <c r="H425" s="646"/>
      <c r="I425" s="647"/>
      <c r="L425" s="646"/>
    </row>
    <row r="426" spans="8:12" x14ac:dyDescent="0.2">
      <c r="H426" s="646"/>
      <c r="I426" s="647"/>
      <c r="L426" s="646"/>
    </row>
    <row r="427" spans="8:12" x14ac:dyDescent="0.2">
      <c r="H427" s="646"/>
      <c r="I427" s="647"/>
      <c r="L427" s="646"/>
    </row>
    <row r="428" spans="8:12" x14ac:dyDescent="0.2">
      <c r="H428" s="646"/>
      <c r="I428" s="647"/>
      <c r="L428" s="646"/>
    </row>
    <row r="429" spans="8:12" x14ac:dyDescent="0.2">
      <c r="H429" s="646"/>
      <c r="I429" s="647"/>
      <c r="L429" s="646"/>
    </row>
    <row r="430" spans="8:12" x14ac:dyDescent="0.2">
      <c r="H430" s="646"/>
      <c r="I430" s="647"/>
      <c r="L430" s="646"/>
    </row>
    <row r="431" spans="8:12" x14ac:dyDescent="0.2">
      <c r="H431" s="646"/>
      <c r="I431" s="647"/>
      <c r="L431" s="646"/>
    </row>
    <row r="432" spans="8:12" x14ac:dyDescent="0.2">
      <c r="H432" s="646"/>
      <c r="I432" s="647"/>
      <c r="L432" s="646"/>
    </row>
    <row r="433" spans="8:12" x14ac:dyDescent="0.2">
      <c r="H433" s="646"/>
      <c r="I433" s="647"/>
      <c r="L433" s="646"/>
    </row>
    <row r="434" spans="8:12" x14ac:dyDescent="0.2">
      <c r="H434" s="646"/>
      <c r="I434" s="647"/>
      <c r="L434" s="646"/>
    </row>
    <row r="435" spans="8:12" x14ac:dyDescent="0.2">
      <c r="H435" s="646"/>
      <c r="I435" s="647"/>
      <c r="L435" s="646"/>
    </row>
    <row r="436" spans="8:12" x14ac:dyDescent="0.2">
      <c r="H436" s="646"/>
      <c r="I436" s="647"/>
      <c r="L436" s="646"/>
    </row>
    <row r="437" spans="8:12" x14ac:dyDescent="0.2">
      <c r="H437" s="646"/>
      <c r="I437" s="647"/>
      <c r="L437" s="646"/>
    </row>
    <row r="438" spans="8:12" x14ac:dyDescent="0.2">
      <c r="H438" s="646"/>
      <c r="I438" s="647"/>
      <c r="L438" s="646"/>
    </row>
    <row r="439" spans="8:12" x14ac:dyDescent="0.2">
      <c r="H439" s="646"/>
      <c r="I439" s="647"/>
      <c r="L439" s="646"/>
    </row>
    <row r="440" spans="8:12" x14ac:dyDescent="0.2">
      <c r="H440" s="646"/>
      <c r="I440" s="647"/>
      <c r="L440" s="646"/>
    </row>
    <row r="441" spans="8:12" x14ac:dyDescent="0.2">
      <c r="H441" s="646"/>
      <c r="I441" s="647"/>
      <c r="L441" s="646"/>
    </row>
    <row r="442" spans="8:12" x14ac:dyDescent="0.2">
      <c r="H442" s="646"/>
      <c r="I442" s="647"/>
      <c r="L442" s="646"/>
    </row>
    <row r="443" spans="8:12" x14ac:dyDescent="0.2">
      <c r="H443" s="646"/>
      <c r="I443" s="647"/>
      <c r="L443" s="646"/>
    </row>
    <row r="444" spans="8:12" x14ac:dyDescent="0.2">
      <c r="H444" s="646"/>
      <c r="I444" s="647"/>
      <c r="L444" s="646"/>
    </row>
    <row r="445" spans="8:12" x14ac:dyDescent="0.2">
      <c r="H445" s="646"/>
      <c r="I445" s="647"/>
      <c r="L445" s="646"/>
    </row>
    <row r="446" spans="8:12" x14ac:dyDescent="0.2">
      <c r="H446" s="646"/>
      <c r="I446" s="647"/>
      <c r="L446" s="646"/>
    </row>
    <row r="447" spans="8:12" x14ac:dyDescent="0.2">
      <c r="H447" s="646"/>
      <c r="I447" s="647"/>
      <c r="L447" s="646"/>
    </row>
    <row r="448" spans="8:12" x14ac:dyDescent="0.2">
      <c r="H448" s="646"/>
      <c r="I448" s="647"/>
      <c r="L448" s="646"/>
    </row>
    <row r="449" spans="8:12" x14ac:dyDescent="0.2">
      <c r="H449" s="646"/>
      <c r="I449" s="647"/>
      <c r="L449" s="646"/>
    </row>
    <row r="450" spans="8:12" x14ac:dyDescent="0.2">
      <c r="H450" s="646"/>
      <c r="I450" s="647"/>
      <c r="L450" s="646"/>
    </row>
    <row r="451" spans="8:12" x14ac:dyDescent="0.2">
      <c r="H451" s="646"/>
      <c r="I451" s="647"/>
      <c r="L451" s="646"/>
    </row>
    <row r="452" spans="8:12" x14ac:dyDescent="0.2">
      <c r="H452" s="646"/>
      <c r="I452" s="647"/>
      <c r="L452" s="646"/>
    </row>
    <row r="453" spans="8:12" x14ac:dyDescent="0.2">
      <c r="H453" s="646"/>
      <c r="I453" s="647"/>
      <c r="L453" s="646"/>
    </row>
    <row r="454" spans="8:12" x14ac:dyDescent="0.2">
      <c r="H454" s="646"/>
      <c r="I454" s="647"/>
      <c r="L454" s="646"/>
    </row>
    <row r="455" spans="8:12" x14ac:dyDescent="0.2">
      <c r="H455" s="646"/>
      <c r="I455" s="647"/>
      <c r="L455" s="646"/>
    </row>
    <row r="456" spans="8:12" x14ac:dyDescent="0.2">
      <c r="H456" s="646"/>
      <c r="I456" s="647"/>
      <c r="L456" s="646"/>
    </row>
    <row r="457" spans="8:12" x14ac:dyDescent="0.2">
      <c r="H457" s="646"/>
      <c r="I457" s="647"/>
      <c r="L457" s="646"/>
    </row>
    <row r="458" spans="8:12" x14ac:dyDescent="0.2">
      <c r="H458" s="646"/>
      <c r="I458" s="647"/>
      <c r="L458" s="646"/>
    </row>
    <row r="459" spans="8:12" x14ac:dyDescent="0.2">
      <c r="H459" s="646"/>
      <c r="I459" s="647"/>
      <c r="L459" s="646"/>
    </row>
    <row r="460" spans="8:12" x14ac:dyDescent="0.2">
      <c r="H460" s="646"/>
      <c r="I460" s="647"/>
      <c r="L460" s="646"/>
    </row>
    <row r="461" spans="8:12" x14ac:dyDescent="0.2">
      <c r="H461" s="646"/>
      <c r="I461" s="647"/>
      <c r="L461" s="646"/>
    </row>
    <row r="462" spans="8:12" x14ac:dyDescent="0.2">
      <c r="H462" s="646"/>
      <c r="I462" s="647"/>
      <c r="L462" s="646"/>
    </row>
    <row r="463" spans="8:12" x14ac:dyDescent="0.2">
      <c r="H463" s="646"/>
      <c r="I463" s="647"/>
      <c r="L463" s="646"/>
    </row>
    <row r="464" spans="8:12" x14ac:dyDescent="0.2">
      <c r="H464" s="646"/>
      <c r="I464" s="647"/>
      <c r="L464" s="646"/>
    </row>
    <row r="465" spans="8:12" x14ac:dyDescent="0.2">
      <c r="H465" s="646"/>
      <c r="I465" s="647"/>
      <c r="L465" s="646"/>
    </row>
    <row r="466" spans="8:12" x14ac:dyDescent="0.2">
      <c r="H466" s="646"/>
      <c r="I466" s="647"/>
      <c r="L466" s="646"/>
    </row>
    <row r="467" spans="8:12" x14ac:dyDescent="0.2">
      <c r="H467" s="646"/>
      <c r="I467" s="647"/>
      <c r="L467" s="646"/>
    </row>
    <row r="468" spans="8:12" x14ac:dyDescent="0.2">
      <c r="H468" s="646"/>
      <c r="I468" s="647"/>
      <c r="L468" s="646"/>
    </row>
    <row r="469" spans="8:12" x14ac:dyDescent="0.2">
      <c r="H469" s="646"/>
      <c r="I469" s="647"/>
      <c r="L469" s="646"/>
    </row>
    <row r="470" spans="8:12" x14ac:dyDescent="0.2">
      <c r="H470" s="646"/>
      <c r="I470" s="647"/>
      <c r="L470" s="646"/>
    </row>
    <row r="471" spans="8:12" x14ac:dyDescent="0.2">
      <c r="H471" s="646"/>
      <c r="I471" s="647"/>
      <c r="L471" s="646"/>
    </row>
    <row r="472" spans="8:12" x14ac:dyDescent="0.2">
      <c r="H472" s="646"/>
      <c r="I472" s="647"/>
      <c r="L472" s="646"/>
    </row>
    <row r="473" spans="8:12" x14ac:dyDescent="0.2">
      <c r="H473" s="646"/>
      <c r="I473" s="647"/>
      <c r="L473" s="646"/>
    </row>
    <row r="474" spans="8:12" x14ac:dyDescent="0.2">
      <c r="H474" s="646"/>
      <c r="I474" s="647"/>
      <c r="L474" s="646"/>
    </row>
    <row r="475" spans="8:12" x14ac:dyDescent="0.2">
      <c r="H475" s="646"/>
      <c r="I475" s="647"/>
      <c r="L475" s="646"/>
    </row>
    <row r="476" spans="8:12" x14ac:dyDescent="0.2">
      <c r="H476" s="646"/>
      <c r="I476" s="647"/>
      <c r="L476" s="646"/>
    </row>
    <row r="477" spans="8:12" x14ac:dyDescent="0.2">
      <c r="H477" s="646"/>
      <c r="I477" s="647"/>
      <c r="L477" s="646"/>
    </row>
    <row r="478" spans="8:12" x14ac:dyDescent="0.2">
      <c r="H478" s="646"/>
      <c r="I478" s="647"/>
      <c r="L478" s="646"/>
    </row>
    <row r="479" spans="8:12" x14ac:dyDescent="0.2">
      <c r="H479" s="646"/>
      <c r="I479" s="647"/>
      <c r="L479" s="646"/>
    </row>
    <row r="480" spans="8:12" x14ac:dyDescent="0.2">
      <c r="H480" s="646"/>
      <c r="I480" s="647"/>
      <c r="L480" s="646"/>
    </row>
    <row r="481" spans="8:12" x14ac:dyDescent="0.2">
      <c r="H481" s="646"/>
      <c r="I481" s="647"/>
      <c r="L481" s="646"/>
    </row>
    <row r="482" spans="8:12" x14ac:dyDescent="0.2">
      <c r="H482" s="646"/>
      <c r="I482" s="647"/>
      <c r="L482" s="646"/>
    </row>
    <row r="483" spans="8:12" x14ac:dyDescent="0.2">
      <c r="H483" s="646"/>
      <c r="I483" s="647"/>
      <c r="L483" s="646"/>
    </row>
    <row r="484" spans="8:12" x14ac:dyDescent="0.2">
      <c r="H484" s="646"/>
      <c r="I484" s="647"/>
      <c r="L484" s="646"/>
    </row>
    <row r="485" spans="8:12" x14ac:dyDescent="0.2">
      <c r="H485" s="646"/>
      <c r="I485" s="647"/>
      <c r="L485" s="646"/>
    </row>
    <row r="486" spans="8:12" x14ac:dyDescent="0.2">
      <c r="H486" s="646"/>
      <c r="I486" s="647"/>
      <c r="L486" s="646"/>
    </row>
    <row r="487" spans="8:12" x14ac:dyDescent="0.2">
      <c r="H487" s="646"/>
      <c r="I487" s="647"/>
      <c r="L487" s="646"/>
    </row>
    <row r="488" spans="8:12" x14ac:dyDescent="0.2">
      <c r="H488" s="646"/>
      <c r="I488" s="647"/>
      <c r="L488" s="646"/>
    </row>
    <row r="489" spans="8:12" x14ac:dyDescent="0.2">
      <c r="H489" s="646"/>
      <c r="I489" s="647"/>
      <c r="L489" s="646"/>
    </row>
    <row r="490" spans="8:12" x14ac:dyDescent="0.2">
      <c r="H490" s="646"/>
      <c r="I490" s="647"/>
      <c r="L490" s="646"/>
    </row>
    <row r="491" spans="8:12" x14ac:dyDescent="0.2">
      <c r="H491" s="646"/>
      <c r="I491" s="647"/>
      <c r="L491" s="646"/>
    </row>
    <row r="492" spans="8:12" x14ac:dyDescent="0.2">
      <c r="H492" s="646"/>
      <c r="I492" s="647"/>
      <c r="L492" s="646"/>
    </row>
    <row r="493" spans="8:12" x14ac:dyDescent="0.2">
      <c r="H493" s="646"/>
      <c r="I493" s="647"/>
      <c r="L493" s="646"/>
    </row>
    <row r="494" spans="8:12" x14ac:dyDescent="0.2">
      <c r="H494" s="646"/>
      <c r="I494" s="647"/>
      <c r="L494" s="646"/>
    </row>
    <row r="495" spans="8:12" x14ac:dyDescent="0.2">
      <c r="H495" s="646"/>
      <c r="I495" s="647"/>
      <c r="L495" s="646"/>
    </row>
    <row r="496" spans="8:12" x14ac:dyDescent="0.2">
      <c r="H496" s="646"/>
      <c r="I496" s="647"/>
      <c r="L496" s="646"/>
    </row>
    <row r="497" spans="8:12" x14ac:dyDescent="0.2">
      <c r="H497" s="646"/>
      <c r="I497" s="647"/>
      <c r="L497" s="646"/>
    </row>
    <row r="498" spans="8:12" x14ac:dyDescent="0.2">
      <c r="H498" s="646"/>
      <c r="I498" s="647"/>
      <c r="L498" s="646"/>
    </row>
    <row r="499" spans="8:12" x14ac:dyDescent="0.2">
      <c r="H499" s="646"/>
      <c r="I499" s="647"/>
      <c r="L499" s="646"/>
    </row>
    <row r="500" spans="8:12" x14ac:dyDescent="0.2">
      <c r="H500" s="646"/>
      <c r="I500" s="647"/>
      <c r="L500" s="646"/>
    </row>
    <row r="501" spans="8:12" x14ac:dyDescent="0.2">
      <c r="H501" s="646"/>
      <c r="I501" s="647"/>
      <c r="L501" s="646"/>
    </row>
    <row r="502" spans="8:12" x14ac:dyDescent="0.2">
      <c r="H502" s="646"/>
      <c r="I502" s="647"/>
      <c r="L502" s="646"/>
    </row>
    <row r="503" spans="8:12" x14ac:dyDescent="0.2">
      <c r="H503" s="646"/>
      <c r="I503" s="647"/>
      <c r="L503" s="646"/>
    </row>
    <row r="504" spans="8:12" x14ac:dyDescent="0.2">
      <c r="H504" s="646"/>
      <c r="I504" s="647"/>
      <c r="L504" s="646"/>
    </row>
    <row r="505" spans="8:12" x14ac:dyDescent="0.2">
      <c r="H505" s="646"/>
      <c r="I505" s="647"/>
      <c r="L505" s="646"/>
    </row>
    <row r="506" spans="8:12" x14ac:dyDescent="0.2">
      <c r="H506" s="646"/>
      <c r="I506" s="647"/>
      <c r="L506" s="646"/>
    </row>
    <row r="507" spans="8:12" x14ac:dyDescent="0.2">
      <c r="H507" s="646"/>
      <c r="I507" s="647"/>
      <c r="L507" s="646"/>
    </row>
    <row r="508" spans="8:12" x14ac:dyDescent="0.2">
      <c r="H508" s="646"/>
      <c r="I508" s="647"/>
      <c r="L508" s="646"/>
    </row>
    <row r="509" spans="8:12" x14ac:dyDescent="0.2">
      <c r="H509" s="646"/>
      <c r="I509" s="647"/>
      <c r="L509" s="646"/>
    </row>
    <row r="510" spans="8:12" x14ac:dyDescent="0.2">
      <c r="H510" s="646"/>
      <c r="I510" s="647"/>
      <c r="L510" s="646"/>
    </row>
    <row r="511" spans="8:12" x14ac:dyDescent="0.2">
      <c r="H511" s="646"/>
      <c r="I511" s="647"/>
      <c r="L511" s="646"/>
    </row>
    <row r="512" spans="8:12" x14ac:dyDescent="0.2">
      <c r="H512" s="646"/>
      <c r="I512" s="647"/>
      <c r="L512" s="646"/>
    </row>
    <row r="513" spans="8:12" x14ac:dyDescent="0.2">
      <c r="H513" s="646"/>
      <c r="I513" s="647"/>
      <c r="L513" s="646"/>
    </row>
    <row r="514" spans="8:12" x14ac:dyDescent="0.2">
      <c r="H514" s="646"/>
      <c r="I514" s="647"/>
      <c r="L514" s="646"/>
    </row>
    <row r="515" spans="8:12" x14ac:dyDescent="0.2">
      <c r="H515" s="646"/>
      <c r="I515" s="647"/>
      <c r="L515" s="646"/>
    </row>
    <row r="516" spans="8:12" x14ac:dyDescent="0.2">
      <c r="H516" s="646"/>
      <c r="I516" s="647"/>
      <c r="L516" s="646"/>
    </row>
    <row r="517" spans="8:12" x14ac:dyDescent="0.2">
      <c r="H517" s="646"/>
      <c r="I517" s="647"/>
      <c r="L517" s="646"/>
    </row>
    <row r="518" spans="8:12" x14ac:dyDescent="0.2">
      <c r="H518" s="646"/>
      <c r="I518" s="647"/>
      <c r="L518" s="646"/>
    </row>
    <row r="519" spans="8:12" x14ac:dyDescent="0.2">
      <c r="H519" s="646"/>
      <c r="I519" s="647"/>
      <c r="L519" s="646"/>
    </row>
    <row r="520" spans="8:12" x14ac:dyDescent="0.2">
      <c r="H520" s="646"/>
      <c r="I520" s="647"/>
      <c r="L520" s="646"/>
    </row>
    <row r="521" spans="8:12" x14ac:dyDescent="0.2">
      <c r="H521" s="646"/>
      <c r="I521" s="647"/>
      <c r="L521" s="646"/>
    </row>
    <row r="522" spans="8:12" x14ac:dyDescent="0.2">
      <c r="H522" s="646"/>
      <c r="I522" s="647"/>
      <c r="L522" s="646"/>
    </row>
    <row r="523" spans="8:12" x14ac:dyDescent="0.2">
      <c r="H523" s="646"/>
      <c r="I523" s="647"/>
      <c r="L523" s="646"/>
    </row>
    <row r="524" spans="8:12" x14ac:dyDescent="0.2">
      <c r="H524" s="646"/>
      <c r="I524" s="647"/>
      <c r="L524" s="646"/>
    </row>
    <row r="525" spans="8:12" x14ac:dyDescent="0.2">
      <c r="H525" s="646"/>
      <c r="I525" s="647"/>
      <c r="L525" s="646"/>
    </row>
    <row r="526" spans="8:12" x14ac:dyDescent="0.2">
      <c r="H526" s="646"/>
      <c r="I526" s="647"/>
      <c r="L526" s="646"/>
    </row>
    <row r="527" spans="8:12" x14ac:dyDescent="0.2">
      <c r="H527" s="646"/>
      <c r="I527" s="647"/>
      <c r="L527" s="646"/>
    </row>
    <row r="528" spans="8:12" x14ac:dyDescent="0.2">
      <c r="H528" s="646"/>
      <c r="I528" s="647"/>
      <c r="L528" s="646"/>
    </row>
    <row r="529" spans="8:12" x14ac:dyDescent="0.2">
      <c r="H529" s="646"/>
      <c r="I529" s="647"/>
      <c r="L529" s="646"/>
    </row>
    <row r="530" spans="8:12" x14ac:dyDescent="0.2">
      <c r="H530" s="646"/>
      <c r="I530" s="647"/>
      <c r="L530" s="646"/>
    </row>
    <row r="531" spans="8:12" x14ac:dyDescent="0.2">
      <c r="H531" s="646"/>
      <c r="I531" s="647"/>
      <c r="L531" s="646"/>
    </row>
    <row r="532" spans="8:12" x14ac:dyDescent="0.2">
      <c r="H532" s="646"/>
      <c r="I532" s="647"/>
      <c r="L532" s="646"/>
    </row>
    <row r="533" spans="8:12" x14ac:dyDescent="0.2">
      <c r="H533" s="646"/>
      <c r="I533" s="647"/>
      <c r="L533" s="646"/>
    </row>
    <row r="534" spans="8:12" x14ac:dyDescent="0.2">
      <c r="H534" s="646"/>
      <c r="I534" s="647"/>
      <c r="L534" s="646"/>
    </row>
    <row r="535" spans="8:12" x14ac:dyDescent="0.2">
      <c r="H535" s="646"/>
      <c r="I535" s="647"/>
      <c r="L535" s="646"/>
    </row>
    <row r="536" spans="8:12" x14ac:dyDescent="0.2">
      <c r="H536" s="646"/>
      <c r="I536" s="647"/>
      <c r="L536" s="646"/>
    </row>
    <row r="537" spans="8:12" x14ac:dyDescent="0.2">
      <c r="H537" s="646"/>
      <c r="I537" s="647"/>
      <c r="L537" s="646"/>
    </row>
    <row r="538" spans="8:12" x14ac:dyDescent="0.2">
      <c r="H538" s="646"/>
      <c r="I538" s="647"/>
      <c r="L538" s="646"/>
    </row>
    <row r="539" spans="8:12" x14ac:dyDescent="0.2">
      <c r="H539" s="646"/>
      <c r="I539" s="647"/>
      <c r="L539" s="646"/>
    </row>
    <row r="540" spans="8:12" x14ac:dyDescent="0.2">
      <c r="H540" s="646"/>
      <c r="I540" s="647"/>
      <c r="L540" s="646"/>
    </row>
    <row r="541" spans="8:12" x14ac:dyDescent="0.2">
      <c r="H541" s="646"/>
      <c r="I541" s="647"/>
      <c r="L541" s="646"/>
    </row>
    <row r="542" spans="8:12" x14ac:dyDescent="0.2">
      <c r="H542" s="646"/>
      <c r="I542" s="647"/>
      <c r="L542" s="646"/>
    </row>
    <row r="543" spans="8:12" x14ac:dyDescent="0.2">
      <c r="H543" s="646"/>
      <c r="I543" s="647"/>
      <c r="L543" s="646"/>
    </row>
    <row r="544" spans="8:12" x14ac:dyDescent="0.2">
      <c r="H544" s="646"/>
      <c r="I544" s="647"/>
      <c r="L544" s="646"/>
    </row>
    <row r="545" spans="8:12" x14ac:dyDescent="0.2">
      <c r="H545" s="646"/>
      <c r="I545" s="647"/>
      <c r="L545" s="646"/>
    </row>
    <row r="546" spans="8:12" x14ac:dyDescent="0.2">
      <c r="H546" s="646"/>
      <c r="I546" s="647"/>
      <c r="L546" s="646"/>
    </row>
    <row r="547" spans="8:12" x14ac:dyDescent="0.2">
      <c r="H547" s="646"/>
      <c r="I547" s="647"/>
      <c r="L547" s="646"/>
    </row>
    <row r="548" spans="8:12" x14ac:dyDescent="0.2">
      <c r="H548" s="646"/>
      <c r="I548" s="647"/>
      <c r="L548" s="646"/>
    </row>
    <row r="549" spans="8:12" x14ac:dyDescent="0.2">
      <c r="H549" s="646"/>
      <c r="I549" s="647"/>
      <c r="L549" s="646"/>
    </row>
    <row r="550" spans="8:12" x14ac:dyDescent="0.2">
      <c r="H550" s="646"/>
      <c r="I550" s="647"/>
      <c r="L550" s="646"/>
    </row>
    <row r="551" spans="8:12" x14ac:dyDescent="0.2">
      <c r="H551" s="646"/>
      <c r="I551" s="647"/>
      <c r="L551" s="646"/>
    </row>
    <row r="552" spans="8:12" x14ac:dyDescent="0.2">
      <c r="H552" s="646"/>
      <c r="I552" s="647"/>
      <c r="L552" s="646"/>
    </row>
    <row r="553" spans="8:12" x14ac:dyDescent="0.2">
      <c r="H553" s="646"/>
      <c r="I553" s="647"/>
      <c r="L553" s="646"/>
    </row>
    <row r="554" spans="8:12" x14ac:dyDescent="0.2">
      <c r="H554" s="646"/>
      <c r="I554" s="647"/>
      <c r="L554" s="646"/>
    </row>
    <row r="555" spans="8:12" x14ac:dyDescent="0.2">
      <c r="H555" s="646"/>
      <c r="I555" s="647"/>
      <c r="L555" s="646"/>
    </row>
    <row r="556" spans="8:12" x14ac:dyDescent="0.2">
      <c r="H556" s="646"/>
      <c r="I556" s="647"/>
      <c r="L556" s="646"/>
    </row>
    <row r="557" spans="8:12" x14ac:dyDescent="0.2">
      <c r="H557" s="646"/>
      <c r="I557" s="647"/>
      <c r="L557" s="646"/>
    </row>
    <row r="558" spans="8:12" x14ac:dyDescent="0.2">
      <c r="H558" s="646"/>
      <c r="I558" s="647"/>
      <c r="L558" s="646"/>
    </row>
    <row r="559" spans="8:12" x14ac:dyDescent="0.2">
      <c r="H559" s="646"/>
      <c r="I559" s="647"/>
      <c r="L559" s="646"/>
    </row>
    <row r="560" spans="8:12" x14ac:dyDescent="0.2">
      <c r="H560" s="646"/>
      <c r="I560" s="647"/>
      <c r="L560" s="646"/>
    </row>
    <row r="561" spans="8:12" x14ac:dyDescent="0.2">
      <c r="H561" s="646"/>
      <c r="I561" s="647"/>
      <c r="L561" s="646"/>
    </row>
    <row r="562" spans="8:12" x14ac:dyDescent="0.2">
      <c r="H562" s="646"/>
      <c r="I562" s="647"/>
      <c r="L562" s="646"/>
    </row>
    <row r="563" spans="8:12" x14ac:dyDescent="0.2">
      <c r="H563" s="646"/>
      <c r="I563" s="647"/>
      <c r="L563" s="646"/>
    </row>
    <row r="564" spans="8:12" x14ac:dyDescent="0.2">
      <c r="H564" s="646"/>
      <c r="I564" s="647"/>
      <c r="L564" s="646"/>
    </row>
    <row r="565" spans="8:12" x14ac:dyDescent="0.2">
      <c r="H565" s="646"/>
      <c r="I565" s="647"/>
      <c r="L565" s="646"/>
    </row>
    <row r="566" spans="8:12" x14ac:dyDescent="0.2">
      <c r="H566" s="646"/>
      <c r="I566" s="647"/>
      <c r="L566" s="646"/>
    </row>
    <row r="567" spans="8:12" x14ac:dyDescent="0.2">
      <c r="H567" s="646"/>
      <c r="I567" s="647"/>
      <c r="L567" s="646"/>
    </row>
    <row r="568" spans="8:12" x14ac:dyDescent="0.2">
      <c r="H568" s="646"/>
      <c r="I568" s="647"/>
      <c r="L568" s="646"/>
    </row>
    <row r="569" spans="8:12" x14ac:dyDescent="0.2">
      <c r="H569" s="646"/>
      <c r="I569" s="647"/>
      <c r="L569" s="646"/>
    </row>
    <row r="570" spans="8:12" x14ac:dyDescent="0.2">
      <c r="H570" s="646"/>
      <c r="I570" s="647"/>
      <c r="L570" s="646"/>
    </row>
    <row r="571" spans="8:12" x14ac:dyDescent="0.2">
      <c r="H571" s="646"/>
      <c r="I571" s="647"/>
      <c r="L571" s="646"/>
    </row>
    <row r="572" spans="8:12" x14ac:dyDescent="0.2">
      <c r="H572" s="646"/>
      <c r="I572" s="647"/>
      <c r="L572" s="646"/>
    </row>
    <row r="573" spans="8:12" x14ac:dyDescent="0.2">
      <c r="H573" s="646"/>
      <c r="I573" s="647"/>
      <c r="L573" s="646"/>
    </row>
    <row r="574" spans="8:12" x14ac:dyDescent="0.2">
      <c r="H574" s="646"/>
      <c r="I574" s="647"/>
      <c r="L574" s="646"/>
    </row>
    <row r="575" spans="8:12" x14ac:dyDescent="0.2">
      <c r="H575" s="646"/>
      <c r="I575" s="647"/>
      <c r="L575" s="646"/>
    </row>
    <row r="576" spans="8:12" x14ac:dyDescent="0.2">
      <c r="H576" s="646"/>
      <c r="I576" s="647"/>
      <c r="L576" s="646"/>
    </row>
    <row r="577" spans="8:12" x14ac:dyDescent="0.2">
      <c r="H577" s="646"/>
      <c r="I577" s="647"/>
      <c r="L577" s="646"/>
    </row>
    <row r="578" spans="8:12" x14ac:dyDescent="0.2">
      <c r="H578" s="646"/>
      <c r="I578" s="647"/>
      <c r="L578" s="646"/>
    </row>
    <row r="579" spans="8:12" x14ac:dyDescent="0.2">
      <c r="H579" s="646"/>
      <c r="I579" s="647"/>
      <c r="L579" s="646"/>
    </row>
    <row r="580" spans="8:12" x14ac:dyDescent="0.2">
      <c r="H580" s="646"/>
      <c r="I580" s="647"/>
      <c r="L580" s="646"/>
    </row>
    <row r="581" spans="8:12" x14ac:dyDescent="0.2">
      <c r="H581" s="646"/>
      <c r="I581" s="647"/>
      <c r="L581" s="646"/>
    </row>
    <row r="582" spans="8:12" x14ac:dyDescent="0.2">
      <c r="H582" s="646"/>
      <c r="I582" s="647"/>
      <c r="L582" s="646"/>
    </row>
    <row r="583" spans="8:12" x14ac:dyDescent="0.2">
      <c r="H583" s="646"/>
      <c r="I583" s="647"/>
      <c r="L583" s="646"/>
    </row>
    <row r="584" spans="8:12" x14ac:dyDescent="0.2">
      <c r="H584" s="646"/>
      <c r="I584" s="647"/>
      <c r="L584" s="646"/>
    </row>
    <row r="585" spans="8:12" x14ac:dyDescent="0.2">
      <c r="H585" s="646"/>
      <c r="I585" s="647"/>
      <c r="L585" s="646"/>
    </row>
    <row r="586" spans="8:12" x14ac:dyDescent="0.2">
      <c r="H586" s="646"/>
      <c r="I586" s="647"/>
      <c r="L586" s="646"/>
    </row>
    <row r="587" spans="8:12" x14ac:dyDescent="0.2">
      <c r="H587" s="646"/>
      <c r="I587" s="647"/>
      <c r="L587" s="646"/>
    </row>
    <row r="588" spans="8:12" x14ac:dyDescent="0.2">
      <c r="H588" s="646"/>
      <c r="I588" s="647"/>
      <c r="L588" s="646"/>
    </row>
    <row r="589" spans="8:12" x14ac:dyDescent="0.2">
      <c r="H589" s="646"/>
      <c r="I589" s="647"/>
      <c r="L589" s="646"/>
    </row>
    <row r="590" spans="8:12" x14ac:dyDescent="0.2">
      <c r="H590" s="646"/>
      <c r="I590" s="647"/>
      <c r="L590" s="646"/>
    </row>
    <row r="591" spans="8:12" x14ac:dyDescent="0.2">
      <c r="H591" s="646"/>
      <c r="I591" s="647"/>
      <c r="L591" s="646"/>
    </row>
    <row r="592" spans="8:12" x14ac:dyDescent="0.2">
      <c r="H592" s="646"/>
      <c r="I592" s="647"/>
      <c r="L592" s="646"/>
    </row>
    <row r="593" spans="8:12" x14ac:dyDescent="0.2">
      <c r="H593" s="646"/>
      <c r="I593" s="647"/>
      <c r="L593" s="646"/>
    </row>
    <row r="594" spans="8:12" x14ac:dyDescent="0.2">
      <c r="H594" s="646"/>
      <c r="I594" s="647"/>
      <c r="L594" s="646"/>
    </row>
    <row r="595" spans="8:12" x14ac:dyDescent="0.2">
      <c r="H595" s="646"/>
      <c r="I595" s="647"/>
      <c r="L595" s="646"/>
    </row>
    <row r="596" spans="8:12" x14ac:dyDescent="0.2">
      <c r="H596" s="646"/>
      <c r="I596" s="647"/>
      <c r="L596" s="646"/>
    </row>
    <row r="597" spans="8:12" x14ac:dyDescent="0.2">
      <c r="H597" s="646"/>
      <c r="I597" s="647"/>
      <c r="L597" s="646"/>
    </row>
    <row r="598" spans="8:12" x14ac:dyDescent="0.2">
      <c r="H598" s="646"/>
      <c r="I598" s="647"/>
      <c r="L598" s="646"/>
    </row>
    <row r="599" spans="8:12" x14ac:dyDescent="0.2">
      <c r="H599" s="646"/>
      <c r="I599" s="647"/>
      <c r="L599" s="646"/>
    </row>
    <row r="600" spans="8:12" x14ac:dyDescent="0.2">
      <c r="H600" s="646"/>
      <c r="I600" s="647"/>
      <c r="L600" s="646"/>
    </row>
    <row r="601" spans="8:12" x14ac:dyDescent="0.2">
      <c r="H601" s="646"/>
      <c r="I601" s="647"/>
      <c r="L601" s="646"/>
    </row>
    <row r="602" spans="8:12" x14ac:dyDescent="0.2">
      <c r="H602" s="646"/>
      <c r="I602" s="647"/>
      <c r="L602" s="646"/>
    </row>
    <row r="603" spans="8:12" x14ac:dyDescent="0.2">
      <c r="H603" s="646"/>
      <c r="I603" s="647"/>
      <c r="L603" s="646"/>
    </row>
    <row r="604" spans="8:12" x14ac:dyDescent="0.2">
      <c r="H604" s="646"/>
      <c r="I604" s="647"/>
      <c r="L604" s="646"/>
    </row>
    <row r="605" spans="8:12" x14ac:dyDescent="0.2">
      <c r="H605" s="646"/>
      <c r="I605" s="647"/>
      <c r="L605" s="646"/>
    </row>
    <row r="606" spans="8:12" x14ac:dyDescent="0.2">
      <c r="H606" s="646"/>
      <c r="I606" s="647"/>
      <c r="L606" s="646"/>
    </row>
    <row r="607" spans="8:12" x14ac:dyDescent="0.2">
      <c r="H607" s="646"/>
      <c r="I607" s="647"/>
      <c r="L607" s="646"/>
    </row>
    <row r="608" spans="8:12" x14ac:dyDescent="0.2">
      <c r="H608" s="646"/>
      <c r="I608" s="647"/>
      <c r="L608" s="646"/>
    </row>
    <row r="609" spans="8:12" x14ac:dyDescent="0.2">
      <c r="H609" s="646"/>
      <c r="I609" s="647"/>
      <c r="L609" s="646"/>
    </row>
    <row r="610" spans="8:12" x14ac:dyDescent="0.2">
      <c r="H610" s="646"/>
      <c r="I610" s="647"/>
      <c r="L610" s="646"/>
    </row>
    <row r="611" spans="8:12" x14ac:dyDescent="0.2">
      <c r="H611" s="646"/>
      <c r="I611" s="647"/>
      <c r="L611" s="646"/>
    </row>
    <row r="612" spans="8:12" x14ac:dyDescent="0.2">
      <c r="H612" s="646"/>
      <c r="I612" s="647"/>
      <c r="L612" s="646"/>
    </row>
    <row r="613" spans="8:12" x14ac:dyDescent="0.2">
      <c r="H613" s="646"/>
      <c r="I613" s="647"/>
      <c r="L613" s="646"/>
    </row>
    <row r="614" spans="8:12" x14ac:dyDescent="0.2">
      <c r="H614" s="646"/>
      <c r="I614" s="647"/>
      <c r="L614" s="646"/>
    </row>
    <row r="615" spans="8:12" x14ac:dyDescent="0.2">
      <c r="H615" s="646"/>
      <c r="I615" s="647"/>
      <c r="L615" s="646"/>
    </row>
    <row r="616" spans="8:12" x14ac:dyDescent="0.2">
      <c r="H616" s="646"/>
      <c r="I616" s="647"/>
      <c r="L616" s="646"/>
    </row>
    <row r="617" spans="8:12" x14ac:dyDescent="0.2">
      <c r="H617" s="646"/>
      <c r="I617" s="647"/>
      <c r="L617" s="646"/>
    </row>
    <row r="618" spans="8:12" x14ac:dyDescent="0.2">
      <c r="H618" s="646"/>
      <c r="I618" s="647"/>
      <c r="L618" s="646"/>
    </row>
    <row r="619" spans="8:12" x14ac:dyDescent="0.2">
      <c r="H619" s="646"/>
      <c r="I619" s="647"/>
      <c r="L619" s="646"/>
    </row>
    <row r="620" spans="8:12" x14ac:dyDescent="0.2">
      <c r="H620" s="646"/>
      <c r="I620" s="647"/>
      <c r="L620" s="646"/>
    </row>
    <row r="621" spans="8:12" x14ac:dyDescent="0.2">
      <c r="H621" s="646"/>
      <c r="I621" s="647"/>
      <c r="L621" s="646"/>
    </row>
    <row r="622" spans="8:12" x14ac:dyDescent="0.2">
      <c r="H622" s="646"/>
      <c r="I622" s="647"/>
      <c r="L622" s="646"/>
    </row>
    <row r="623" spans="8:12" x14ac:dyDescent="0.2">
      <c r="H623" s="646"/>
      <c r="I623" s="647"/>
      <c r="L623" s="646"/>
    </row>
    <row r="624" spans="8:12" x14ac:dyDescent="0.2">
      <c r="H624" s="646"/>
      <c r="I624" s="647"/>
      <c r="L624" s="646"/>
    </row>
    <row r="625" spans="8:12" x14ac:dyDescent="0.2">
      <c r="H625" s="646"/>
      <c r="I625" s="647"/>
      <c r="L625" s="646"/>
    </row>
    <row r="626" spans="8:12" x14ac:dyDescent="0.2">
      <c r="H626" s="646"/>
      <c r="I626" s="647"/>
      <c r="L626" s="646"/>
    </row>
    <row r="627" spans="8:12" x14ac:dyDescent="0.2">
      <c r="H627" s="646"/>
      <c r="I627" s="647"/>
      <c r="L627" s="646"/>
    </row>
    <row r="628" spans="8:12" x14ac:dyDescent="0.2">
      <c r="H628" s="646"/>
      <c r="I628" s="647"/>
      <c r="L628" s="646"/>
    </row>
    <row r="629" spans="8:12" x14ac:dyDescent="0.2">
      <c r="H629" s="646"/>
      <c r="I629" s="647"/>
      <c r="L629" s="646"/>
    </row>
    <row r="630" spans="8:12" x14ac:dyDescent="0.2">
      <c r="H630" s="646"/>
      <c r="I630" s="647"/>
      <c r="L630" s="646"/>
    </row>
    <row r="631" spans="8:12" x14ac:dyDescent="0.2">
      <c r="H631" s="646"/>
      <c r="I631" s="647"/>
      <c r="L631" s="646"/>
    </row>
    <row r="632" spans="8:12" x14ac:dyDescent="0.2">
      <c r="H632" s="646"/>
      <c r="I632" s="647"/>
      <c r="L632" s="646"/>
    </row>
    <row r="633" spans="8:12" x14ac:dyDescent="0.2">
      <c r="H633" s="646"/>
      <c r="I633" s="647"/>
      <c r="L633" s="646"/>
    </row>
    <row r="634" spans="8:12" x14ac:dyDescent="0.2">
      <c r="H634" s="646"/>
      <c r="I634" s="647"/>
      <c r="L634" s="646"/>
    </row>
    <row r="635" spans="8:12" x14ac:dyDescent="0.2">
      <c r="H635" s="646"/>
      <c r="I635" s="647"/>
      <c r="L635" s="646"/>
    </row>
    <row r="636" spans="8:12" x14ac:dyDescent="0.2">
      <c r="H636" s="646"/>
      <c r="I636" s="647"/>
      <c r="L636" s="646"/>
    </row>
    <row r="637" spans="8:12" x14ac:dyDescent="0.2">
      <c r="H637" s="646"/>
      <c r="I637" s="647"/>
      <c r="L637" s="646"/>
    </row>
    <row r="638" spans="8:12" x14ac:dyDescent="0.2">
      <c r="H638" s="646"/>
      <c r="I638" s="647"/>
      <c r="L638" s="646"/>
    </row>
    <row r="639" spans="8:12" x14ac:dyDescent="0.2">
      <c r="H639" s="646"/>
      <c r="I639" s="647"/>
      <c r="L639" s="646"/>
    </row>
    <row r="640" spans="8:12" x14ac:dyDescent="0.2">
      <c r="H640" s="646"/>
      <c r="I640" s="647"/>
      <c r="L640" s="646"/>
    </row>
    <row r="641" spans="8:12" x14ac:dyDescent="0.2">
      <c r="H641" s="646"/>
      <c r="I641" s="647"/>
      <c r="L641" s="646"/>
    </row>
    <row r="642" spans="8:12" x14ac:dyDescent="0.2">
      <c r="H642" s="646"/>
      <c r="I642" s="647"/>
      <c r="L642" s="646"/>
    </row>
    <row r="643" spans="8:12" x14ac:dyDescent="0.2">
      <c r="H643" s="646"/>
      <c r="I643" s="647"/>
      <c r="L643" s="646"/>
    </row>
    <row r="644" spans="8:12" x14ac:dyDescent="0.2">
      <c r="H644" s="646"/>
      <c r="I644" s="647"/>
      <c r="L644" s="646"/>
    </row>
    <row r="645" spans="8:12" x14ac:dyDescent="0.2">
      <c r="H645" s="646"/>
      <c r="I645" s="647"/>
      <c r="L645" s="646"/>
    </row>
    <row r="646" spans="8:12" x14ac:dyDescent="0.2">
      <c r="H646" s="646"/>
      <c r="I646" s="647"/>
      <c r="L646" s="646"/>
    </row>
    <row r="647" spans="8:12" x14ac:dyDescent="0.2">
      <c r="H647" s="646"/>
      <c r="I647" s="647"/>
      <c r="L647" s="646"/>
    </row>
    <row r="648" spans="8:12" x14ac:dyDescent="0.2">
      <c r="H648" s="646"/>
      <c r="I648" s="647"/>
      <c r="L648" s="646"/>
    </row>
    <row r="649" spans="8:12" x14ac:dyDescent="0.2">
      <c r="H649" s="646"/>
      <c r="I649" s="647"/>
      <c r="L649" s="646"/>
    </row>
    <row r="650" spans="8:12" x14ac:dyDescent="0.2">
      <c r="H650" s="646"/>
      <c r="I650" s="647"/>
      <c r="L650" s="646"/>
    </row>
    <row r="651" spans="8:12" x14ac:dyDescent="0.2">
      <c r="H651" s="646"/>
      <c r="I651" s="647"/>
      <c r="L651" s="646"/>
    </row>
    <row r="652" spans="8:12" x14ac:dyDescent="0.2">
      <c r="H652" s="646"/>
      <c r="I652" s="647"/>
      <c r="L652" s="646"/>
    </row>
    <row r="653" spans="8:12" x14ac:dyDescent="0.2">
      <c r="H653" s="646"/>
      <c r="I653" s="647"/>
      <c r="L653" s="646"/>
    </row>
    <row r="654" spans="8:12" x14ac:dyDescent="0.2">
      <c r="H654" s="646"/>
      <c r="I654" s="647"/>
      <c r="L654" s="646"/>
    </row>
    <row r="655" spans="8:12" x14ac:dyDescent="0.2">
      <c r="H655" s="646"/>
      <c r="I655" s="647"/>
      <c r="L655" s="646"/>
    </row>
    <row r="656" spans="8:12" x14ac:dyDescent="0.2">
      <c r="H656" s="646"/>
      <c r="I656" s="647"/>
      <c r="L656" s="646"/>
    </row>
    <row r="657" spans="8:12" x14ac:dyDescent="0.2">
      <c r="H657" s="646"/>
      <c r="I657" s="647"/>
      <c r="L657" s="646"/>
    </row>
    <row r="658" spans="8:12" x14ac:dyDescent="0.2">
      <c r="H658" s="646"/>
      <c r="I658" s="647"/>
      <c r="L658" s="646"/>
    </row>
    <row r="659" spans="8:12" x14ac:dyDescent="0.2">
      <c r="H659" s="646"/>
      <c r="I659" s="647"/>
      <c r="L659" s="646"/>
    </row>
    <row r="660" spans="8:12" x14ac:dyDescent="0.2">
      <c r="H660" s="646"/>
      <c r="I660" s="647"/>
      <c r="L660" s="646"/>
    </row>
    <row r="661" spans="8:12" x14ac:dyDescent="0.2">
      <c r="H661" s="646"/>
      <c r="I661" s="647"/>
      <c r="L661" s="646"/>
    </row>
    <row r="662" spans="8:12" x14ac:dyDescent="0.2">
      <c r="H662" s="646"/>
      <c r="I662" s="647"/>
      <c r="L662" s="646"/>
    </row>
    <row r="663" spans="8:12" x14ac:dyDescent="0.2">
      <c r="H663" s="646"/>
      <c r="I663" s="647"/>
      <c r="L663" s="646"/>
    </row>
    <row r="664" spans="8:12" x14ac:dyDescent="0.2">
      <c r="H664" s="646"/>
      <c r="I664" s="647"/>
      <c r="L664" s="646"/>
    </row>
    <row r="665" spans="8:12" x14ac:dyDescent="0.2">
      <c r="H665" s="646"/>
      <c r="I665" s="647"/>
      <c r="L665" s="646"/>
    </row>
    <row r="666" spans="8:12" x14ac:dyDescent="0.2">
      <c r="H666" s="646"/>
      <c r="I666" s="647"/>
      <c r="L666" s="646"/>
    </row>
    <row r="667" spans="8:12" x14ac:dyDescent="0.2">
      <c r="H667" s="646"/>
      <c r="I667" s="647"/>
      <c r="L667" s="646"/>
    </row>
    <row r="668" spans="8:12" x14ac:dyDescent="0.2">
      <c r="H668" s="646"/>
      <c r="I668" s="647"/>
      <c r="L668" s="646"/>
    </row>
    <row r="669" spans="8:12" x14ac:dyDescent="0.2">
      <c r="H669" s="646"/>
      <c r="I669" s="647"/>
      <c r="L669" s="646"/>
    </row>
    <row r="670" spans="8:12" x14ac:dyDescent="0.2">
      <c r="H670" s="646"/>
      <c r="I670" s="647"/>
      <c r="L670" s="646"/>
    </row>
    <row r="671" spans="8:12" x14ac:dyDescent="0.2">
      <c r="H671" s="646"/>
      <c r="I671" s="647"/>
      <c r="L671" s="646"/>
    </row>
    <row r="672" spans="8:12" x14ac:dyDescent="0.2">
      <c r="H672" s="646"/>
      <c r="I672" s="647"/>
      <c r="L672" s="646"/>
    </row>
    <row r="673" spans="8:12" x14ac:dyDescent="0.2">
      <c r="H673" s="646"/>
      <c r="I673" s="647"/>
      <c r="L673" s="646"/>
    </row>
    <row r="674" spans="8:12" x14ac:dyDescent="0.2">
      <c r="H674" s="646"/>
      <c r="I674" s="647"/>
      <c r="L674" s="646"/>
    </row>
    <row r="675" spans="8:12" x14ac:dyDescent="0.2">
      <c r="H675" s="646"/>
      <c r="I675" s="647"/>
      <c r="L675" s="646"/>
    </row>
    <row r="676" spans="8:12" x14ac:dyDescent="0.2">
      <c r="H676" s="646"/>
      <c r="I676" s="647"/>
      <c r="L676" s="646"/>
    </row>
    <row r="677" spans="8:12" x14ac:dyDescent="0.2">
      <c r="H677" s="646"/>
      <c r="I677" s="647"/>
      <c r="L677" s="646"/>
    </row>
    <row r="678" spans="8:12" x14ac:dyDescent="0.2">
      <c r="H678" s="646"/>
      <c r="I678" s="647"/>
      <c r="L678" s="646"/>
    </row>
    <row r="679" spans="8:12" x14ac:dyDescent="0.2">
      <c r="H679" s="646"/>
      <c r="I679" s="647"/>
      <c r="L679" s="646"/>
    </row>
    <row r="680" spans="8:12" x14ac:dyDescent="0.2">
      <c r="H680" s="646"/>
      <c r="I680" s="647"/>
      <c r="L680" s="646"/>
    </row>
    <row r="681" spans="8:12" x14ac:dyDescent="0.2">
      <c r="H681" s="646"/>
      <c r="I681" s="647"/>
      <c r="L681" s="646"/>
    </row>
    <row r="682" spans="8:12" x14ac:dyDescent="0.2">
      <c r="H682" s="646"/>
      <c r="I682" s="647"/>
      <c r="L682" s="646"/>
    </row>
    <row r="683" spans="8:12" x14ac:dyDescent="0.2">
      <c r="H683" s="646"/>
      <c r="I683" s="647"/>
      <c r="L683" s="646"/>
    </row>
    <row r="684" spans="8:12" x14ac:dyDescent="0.2">
      <c r="H684" s="646"/>
      <c r="I684" s="647"/>
      <c r="L684" s="646"/>
    </row>
    <row r="685" spans="8:12" x14ac:dyDescent="0.2">
      <c r="H685" s="646"/>
      <c r="I685" s="647"/>
      <c r="L685" s="646"/>
    </row>
    <row r="686" spans="8:12" x14ac:dyDescent="0.2">
      <c r="H686" s="646"/>
      <c r="I686" s="647"/>
      <c r="L686" s="646"/>
    </row>
    <row r="687" spans="8:12" x14ac:dyDescent="0.2">
      <c r="H687" s="646"/>
      <c r="I687" s="647"/>
      <c r="L687" s="646"/>
    </row>
    <row r="688" spans="8:12" x14ac:dyDescent="0.2">
      <c r="H688" s="646"/>
      <c r="I688" s="647"/>
      <c r="L688" s="646"/>
    </row>
    <row r="689" spans="8:12" x14ac:dyDescent="0.2">
      <c r="H689" s="646"/>
      <c r="I689" s="647"/>
      <c r="L689" s="646"/>
    </row>
    <row r="690" spans="8:12" x14ac:dyDescent="0.2">
      <c r="H690" s="646"/>
      <c r="I690" s="647"/>
      <c r="L690" s="646"/>
    </row>
    <row r="691" spans="8:12" x14ac:dyDescent="0.2">
      <c r="H691" s="646"/>
      <c r="I691" s="647"/>
      <c r="L691" s="646"/>
    </row>
    <row r="692" spans="8:12" x14ac:dyDescent="0.2">
      <c r="H692" s="646"/>
      <c r="I692" s="647"/>
      <c r="L692" s="646"/>
    </row>
    <row r="693" spans="8:12" x14ac:dyDescent="0.2">
      <c r="H693" s="646"/>
      <c r="I693" s="647"/>
      <c r="L693" s="646"/>
    </row>
    <row r="694" spans="8:12" x14ac:dyDescent="0.2">
      <c r="H694" s="646"/>
      <c r="I694" s="647"/>
      <c r="L694" s="646"/>
    </row>
    <row r="695" spans="8:12" x14ac:dyDescent="0.2">
      <c r="H695" s="646"/>
      <c r="I695" s="647"/>
      <c r="L695" s="646"/>
    </row>
    <row r="696" spans="8:12" x14ac:dyDescent="0.2">
      <c r="H696" s="646"/>
      <c r="I696" s="647"/>
      <c r="L696" s="646"/>
    </row>
    <row r="697" spans="8:12" x14ac:dyDescent="0.2">
      <c r="H697" s="646"/>
      <c r="I697" s="647"/>
      <c r="L697" s="646"/>
    </row>
    <row r="698" spans="8:12" x14ac:dyDescent="0.2">
      <c r="H698" s="646"/>
      <c r="I698" s="647"/>
      <c r="L698" s="646"/>
    </row>
    <row r="699" spans="8:12" x14ac:dyDescent="0.2">
      <c r="H699" s="646"/>
      <c r="I699" s="647"/>
      <c r="L699" s="646"/>
    </row>
    <row r="700" spans="8:12" x14ac:dyDescent="0.2">
      <c r="H700" s="646"/>
      <c r="I700" s="647"/>
      <c r="L700" s="646"/>
    </row>
    <row r="701" spans="8:12" x14ac:dyDescent="0.2">
      <c r="H701" s="646"/>
      <c r="I701" s="647"/>
      <c r="L701" s="646"/>
    </row>
    <row r="702" spans="8:12" x14ac:dyDescent="0.2">
      <c r="H702" s="646"/>
      <c r="I702" s="647"/>
      <c r="L702" s="646"/>
    </row>
    <row r="703" spans="8:12" x14ac:dyDescent="0.2">
      <c r="H703" s="646"/>
      <c r="I703" s="647"/>
      <c r="L703" s="646"/>
    </row>
    <row r="704" spans="8:12" x14ac:dyDescent="0.2">
      <c r="H704" s="646"/>
      <c r="I704" s="647"/>
      <c r="L704" s="646"/>
    </row>
    <row r="705" spans="8:12" x14ac:dyDescent="0.2">
      <c r="H705" s="646"/>
      <c r="I705" s="647"/>
      <c r="L705" s="646"/>
    </row>
    <row r="706" spans="8:12" x14ac:dyDescent="0.2">
      <c r="H706" s="646"/>
      <c r="I706" s="647"/>
      <c r="L706" s="646"/>
    </row>
    <row r="707" spans="8:12" x14ac:dyDescent="0.2">
      <c r="H707" s="646"/>
      <c r="I707" s="647"/>
      <c r="L707" s="646"/>
    </row>
    <row r="708" spans="8:12" x14ac:dyDescent="0.2">
      <c r="H708" s="646"/>
      <c r="I708" s="647"/>
      <c r="L708" s="646"/>
    </row>
    <row r="709" spans="8:12" x14ac:dyDescent="0.2">
      <c r="H709" s="646"/>
      <c r="I709" s="647"/>
      <c r="L709" s="646"/>
    </row>
    <row r="710" spans="8:12" x14ac:dyDescent="0.2">
      <c r="H710" s="646"/>
      <c r="I710" s="647"/>
      <c r="L710" s="646"/>
    </row>
    <row r="711" spans="8:12" x14ac:dyDescent="0.2">
      <c r="H711" s="646"/>
      <c r="I711" s="647"/>
      <c r="L711" s="646"/>
    </row>
    <row r="712" spans="8:12" x14ac:dyDescent="0.2">
      <c r="H712" s="646"/>
      <c r="I712" s="647"/>
      <c r="L712" s="646"/>
    </row>
    <row r="713" spans="8:12" x14ac:dyDescent="0.2">
      <c r="H713" s="646"/>
      <c r="I713" s="647"/>
      <c r="L713" s="646"/>
    </row>
    <row r="714" spans="8:12" x14ac:dyDescent="0.2">
      <c r="H714" s="646"/>
      <c r="I714" s="647"/>
      <c r="L714" s="646"/>
    </row>
    <row r="715" spans="8:12" x14ac:dyDescent="0.2">
      <c r="H715" s="646"/>
      <c r="I715" s="647"/>
      <c r="L715" s="646"/>
    </row>
    <row r="716" spans="8:12" x14ac:dyDescent="0.2">
      <c r="H716" s="646"/>
      <c r="I716" s="647"/>
      <c r="L716" s="646"/>
    </row>
    <row r="717" spans="8:12" x14ac:dyDescent="0.2">
      <c r="H717" s="646"/>
      <c r="I717" s="647"/>
      <c r="L717" s="646"/>
    </row>
    <row r="718" spans="8:12" x14ac:dyDescent="0.2">
      <c r="H718" s="646"/>
      <c r="I718" s="647"/>
      <c r="L718" s="646"/>
    </row>
    <row r="719" spans="8:12" x14ac:dyDescent="0.2">
      <c r="H719" s="646"/>
      <c r="I719" s="647"/>
      <c r="L719" s="646"/>
    </row>
    <row r="720" spans="8:12" x14ac:dyDescent="0.2">
      <c r="H720" s="646"/>
      <c r="I720" s="647"/>
      <c r="L720" s="646"/>
    </row>
    <row r="721" spans="8:12" x14ac:dyDescent="0.2">
      <c r="H721" s="646"/>
      <c r="I721" s="647"/>
      <c r="L721" s="646"/>
    </row>
    <row r="722" spans="8:12" x14ac:dyDescent="0.2">
      <c r="H722" s="646"/>
      <c r="I722" s="647"/>
      <c r="L722" s="646"/>
    </row>
    <row r="723" spans="8:12" x14ac:dyDescent="0.2">
      <c r="H723" s="646"/>
      <c r="I723" s="647"/>
      <c r="L723" s="646"/>
    </row>
    <row r="724" spans="8:12" x14ac:dyDescent="0.2">
      <c r="H724" s="646"/>
      <c r="I724" s="647"/>
      <c r="L724" s="646"/>
    </row>
    <row r="725" spans="8:12" x14ac:dyDescent="0.2">
      <c r="H725" s="646"/>
      <c r="I725" s="647"/>
      <c r="L725" s="646"/>
    </row>
    <row r="726" spans="8:12" x14ac:dyDescent="0.2">
      <c r="H726" s="646"/>
      <c r="I726" s="647"/>
      <c r="L726" s="646"/>
    </row>
    <row r="727" spans="8:12" x14ac:dyDescent="0.2">
      <c r="H727" s="646"/>
      <c r="I727" s="647"/>
      <c r="L727" s="646"/>
    </row>
    <row r="728" spans="8:12" x14ac:dyDescent="0.2">
      <c r="H728" s="646"/>
      <c r="I728" s="647"/>
      <c r="L728" s="646"/>
    </row>
    <row r="729" spans="8:12" x14ac:dyDescent="0.2">
      <c r="H729" s="646"/>
      <c r="I729" s="647"/>
      <c r="L729" s="646"/>
    </row>
    <row r="730" spans="8:12" x14ac:dyDescent="0.2">
      <c r="H730" s="646"/>
      <c r="I730" s="647"/>
      <c r="L730" s="646"/>
    </row>
    <row r="731" spans="8:12" x14ac:dyDescent="0.2">
      <c r="H731" s="646"/>
      <c r="I731" s="647"/>
      <c r="L731" s="646"/>
    </row>
    <row r="732" spans="8:12" x14ac:dyDescent="0.2">
      <c r="H732" s="646"/>
      <c r="I732" s="647"/>
      <c r="L732" s="646"/>
    </row>
    <row r="733" spans="8:12" x14ac:dyDescent="0.2">
      <c r="H733" s="646"/>
      <c r="I733" s="647"/>
      <c r="L733" s="646"/>
    </row>
    <row r="734" spans="8:12" x14ac:dyDescent="0.2">
      <c r="H734" s="646"/>
      <c r="I734" s="647"/>
      <c r="L734" s="646"/>
    </row>
    <row r="735" spans="8:12" x14ac:dyDescent="0.2">
      <c r="H735" s="646"/>
      <c r="I735" s="647"/>
      <c r="L735" s="646"/>
    </row>
    <row r="736" spans="8:12" x14ac:dyDescent="0.2">
      <c r="H736" s="646"/>
      <c r="I736" s="647"/>
      <c r="L736" s="646"/>
    </row>
    <row r="737" spans="8:12" x14ac:dyDescent="0.2">
      <c r="H737" s="646"/>
      <c r="I737" s="647"/>
      <c r="L737" s="646"/>
    </row>
    <row r="738" spans="8:12" x14ac:dyDescent="0.2">
      <c r="H738" s="646"/>
      <c r="I738" s="647"/>
      <c r="L738" s="646"/>
    </row>
    <row r="739" spans="8:12" x14ac:dyDescent="0.2">
      <c r="H739" s="646"/>
      <c r="I739" s="647"/>
      <c r="L739" s="646"/>
    </row>
    <row r="740" spans="8:12" x14ac:dyDescent="0.2">
      <c r="H740" s="646"/>
      <c r="I740" s="647"/>
      <c r="L740" s="646"/>
    </row>
    <row r="741" spans="8:12" x14ac:dyDescent="0.2">
      <c r="H741" s="646"/>
      <c r="I741" s="647"/>
      <c r="L741" s="646"/>
    </row>
    <row r="742" spans="8:12" x14ac:dyDescent="0.2">
      <c r="H742" s="646"/>
      <c r="I742" s="647"/>
      <c r="L742" s="646"/>
    </row>
    <row r="743" spans="8:12" x14ac:dyDescent="0.2">
      <c r="H743" s="646"/>
      <c r="I743" s="647"/>
      <c r="L743" s="646"/>
    </row>
    <row r="744" spans="8:12" x14ac:dyDescent="0.2">
      <c r="H744" s="646"/>
      <c r="I744" s="647"/>
      <c r="L744" s="646"/>
    </row>
    <row r="745" spans="8:12" x14ac:dyDescent="0.2">
      <c r="H745" s="646"/>
      <c r="I745" s="647"/>
      <c r="L745" s="646"/>
    </row>
    <row r="746" spans="8:12" x14ac:dyDescent="0.2">
      <c r="H746" s="646"/>
      <c r="I746" s="647"/>
      <c r="L746" s="646"/>
    </row>
    <row r="747" spans="8:12" x14ac:dyDescent="0.2">
      <c r="H747" s="646"/>
      <c r="I747" s="647"/>
      <c r="L747" s="646"/>
    </row>
    <row r="748" spans="8:12" x14ac:dyDescent="0.2">
      <c r="H748" s="646"/>
      <c r="I748" s="647"/>
      <c r="L748" s="646"/>
    </row>
    <row r="749" spans="8:12" x14ac:dyDescent="0.2">
      <c r="H749" s="646"/>
      <c r="I749" s="647"/>
      <c r="L749" s="646"/>
    </row>
    <row r="750" spans="8:12" x14ac:dyDescent="0.2">
      <c r="H750" s="646"/>
      <c r="I750" s="647"/>
      <c r="L750" s="646"/>
    </row>
    <row r="751" spans="8:12" x14ac:dyDescent="0.2">
      <c r="H751" s="646"/>
      <c r="I751" s="647"/>
      <c r="L751" s="646"/>
    </row>
    <row r="752" spans="8:12" x14ac:dyDescent="0.2">
      <c r="H752" s="646"/>
      <c r="I752" s="647"/>
      <c r="L752" s="646"/>
    </row>
    <row r="753" spans="8:12" x14ac:dyDescent="0.2">
      <c r="H753" s="646"/>
      <c r="I753" s="647"/>
      <c r="L753" s="646"/>
    </row>
    <row r="754" spans="8:12" x14ac:dyDescent="0.2">
      <c r="H754" s="646"/>
      <c r="I754" s="647"/>
      <c r="L754" s="646"/>
    </row>
    <row r="755" spans="8:12" x14ac:dyDescent="0.2">
      <c r="H755" s="646"/>
      <c r="I755" s="647"/>
      <c r="L755" s="646"/>
    </row>
    <row r="756" spans="8:12" x14ac:dyDescent="0.2">
      <c r="H756" s="646"/>
      <c r="I756" s="647"/>
      <c r="L756" s="646"/>
    </row>
    <row r="757" spans="8:12" x14ac:dyDescent="0.2">
      <c r="H757" s="646"/>
      <c r="I757" s="647"/>
      <c r="L757" s="646"/>
    </row>
    <row r="758" spans="8:12" x14ac:dyDescent="0.2">
      <c r="H758" s="646"/>
      <c r="I758" s="647"/>
      <c r="L758" s="646"/>
    </row>
    <row r="759" spans="8:12" x14ac:dyDescent="0.2">
      <c r="H759" s="646"/>
      <c r="I759" s="647"/>
      <c r="L759" s="646"/>
    </row>
    <row r="760" spans="8:12" x14ac:dyDescent="0.2">
      <c r="H760" s="646"/>
      <c r="I760" s="647"/>
      <c r="L760" s="646"/>
    </row>
    <row r="761" spans="8:12" x14ac:dyDescent="0.2">
      <c r="H761" s="646"/>
      <c r="I761" s="647"/>
      <c r="L761" s="646"/>
    </row>
    <row r="762" spans="8:12" x14ac:dyDescent="0.2">
      <c r="H762" s="646"/>
      <c r="I762" s="647"/>
      <c r="L762" s="646"/>
    </row>
    <row r="763" spans="8:12" x14ac:dyDescent="0.2">
      <c r="H763" s="646"/>
      <c r="I763" s="647"/>
      <c r="L763" s="646"/>
    </row>
    <row r="764" spans="8:12" x14ac:dyDescent="0.2">
      <c r="H764" s="646"/>
      <c r="I764" s="647"/>
      <c r="L764" s="646"/>
    </row>
    <row r="765" spans="8:12" x14ac:dyDescent="0.2">
      <c r="H765" s="646"/>
      <c r="I765" s="647"/>
      <c r="L765" s="646"/>
    </row>
    <row r="766" spans="8:12" x14ac:dyDescent="0.2">
      <c r="H766" s="646"/>
      <c r="I766" s="647"/>
      <c r="L766" s="646"/>
    </row>
    <row r="767" spans="8:12" x14ac:dyDescent="0.2">
      <c r="H767" s="646"/>
      <c r="I767" s="647"/>
      <c r="L767" s="646"/>
    </row>
    <row r="768" spans="8:12" x14ac:dyDescent="0.2">
      <c r="H768" s="646"/>
      <c r="I768" s="647"/>
      <c r="L768" s="646"/>
    </row>
    <row r="769" spans="8:12" x14ac:dyDescent="0.2">
      <c r="H769" s="646"/>
      <c r="I769" s="647"/>
      <c r="L769" s="646"/>
    </row>
    <row r="770" spans="8:12" x14ac:dyDescent="0.2">
      <c r="H770" s="646"/>
      <c r="I770" s="647"/>
      <c r="L770" s="646"/>
    </row>
    <row r="771" spans="8:12" x14ac:dyDescent="0.2">
      <c r="H771" s="646"/>
      <c r="I771" s="647"/>
      <c r="L771" s="646"/>
    </row>
    <row r="772" spans="8:12" x14ac:dyDescent="0.2">
      <c r="H772" s="646"/>
      <c r="I772" s="647"/>
      <c r="L772" s="646"/>
    </row>
    <row r="773" spans="8:12" x14ac:dyDescent="0.2">
      <c r="H773" s="646"/>
      <c r="I773" s="647"/>
      <c r="L773" s="646"/>
    </row>
    <row r="774" spans="8:12" x14ac:dyDescent="0.2">
      <c r="H774" s="646"/>
      <c r="I774" s="647"/>
      <c r="L774" s="646"/>
    </row>
    <row r="775" spans="8:12" x14ac:dyDescent="0.2">
      <c r="H775" s="646"/>
      <c r="I775" s="647"/>
      <c r="L775" s="646"/>
    </row>
    <row r="776" spans="8:12" x14ac:dyDescent="0.2">
      <c r="H776" s="646"/>
      <c r="I776" s="647"/>
      <c r="L776" s="646"/>
    </row>
    <row r="777" spans="8:12" x14ac:dyDescent="0.2">
      <c r="H777" s="646"/>
      <c r="I777" s="647"/>
      <c r="L777" s="646"/>
    </row>
    <row r="778" spans="8:12" x14ac:dyDescent="0.2">
      <c r="H778" s="646"/>
      <c r="I778" s="647"/>
      <c r="L778" s="646"/>
    </row>
    <row r="779" spans="8:12" x14ac:dyDescent="0.2">
      <c r="H779" s="646"/>
      <c r="I779" s="647"/>
      <c r="L779" s="646"/>
    </row>
    <row r="780" spans="8:12" x14ac:dyDescent="0.2">
      <c r="H780" s="646"/>
      <c r="I780" s="647"/>
      <c r="L780" s="646"/>
    </row>
    <row r="781" spans="8:12" x14ac:dyDescent="0.2">
      <c r="H781" s="646"/>
      <c r="I781" s="647"/>
      <c r="L781" s="646"/>
    </row>
    <row r="782" spans="8:12" x14ac:dyDescent="0.2">
      <c r="H782" s="646"/>
      <c r="I782" s="647"/>
      <c r="L782" s="646"/>
    </row>
    <row r="783" spans="8:12" x14ac:dyDescent="0.2">
      <c r="H783" s="646"/>
      <c r="I783" s="647"/>
      <c r="L783" s="646"/>
    </row>
    <row r="784" spans="8:12" x14ac:dyDescent="0.2">
      <c r="H784" s="646"/>
      <c r="I784" s="647"/>
      <c r="L784" s="646"/>
    </row>
    <row r="785" spans="8:12" x14ac:dyDescent="0.2">
      <c r="H785" s="646"/>
      <c r="I785" s="647"/>
      <c r="L785" s="646"/>
    </row>
    <row r="786" spans="8:12" x14ac:dyDescent="0.2">
      <c r="H786" s="646"/>
      <c r="I786" s="647"/>
      <c r="L786" s="646"/>
    </row>
    <row r="787" spans="8:12" x14ac:dyDescent="0.2">
      <c r="H787" s="646"/>
      <c r="I787" s="647"/>
      <c r="L787" s="646"/>
    </row>
    <row r="788" spans="8:12" x14ac:dyDescent="0.2">
      <c r="H788" s="646"/>
      <c r="I788" s="647"/>
      <c r="L788" s="646"/>
    </row>
    <row r="789" spans="8:12" x14ac:dyDescent="0.2">
      <c r="H789" s="646"/>
      <c r="I789" s="647"/>
      <c r="L789" s="646"/>
    </row>
    <row r="790" spans="8:12" x14ac:dyDescent="0.2">
      <c r="H790" s="646"/>
      <c r="I790" s="647"/>
      <c r="L790" s="646"/>
    </row>
    <row r="791" spans="8:12" x14ac:dyDescent="0.2">
      <c r="H791" s="646"/>
      <c r="I791" s="647"/>
      <c r="L791" s="646"/>
    </row>
    <row r="792" spans="8:12" x14ac:dyDescent="0.2">
      <c r="H792" s="646"/>
      <c r="I792" s="647"/>
      <c r="L792" s="646"/>
    </row>
    <row r="793" spans="8:12" x14ac:dyDescent="0.2">
      <c r="H793" s="646"/>
      <c r="I793" s="647"/>
      <c r="L793" s="646"/>
    </row>
    <row r="794" spans="8:12" x14ac:dyDescent="0.2">
      <c r="H794" s="646"/>
      <c r="I794" s="647"/>
      <c r="L794" s="646"/>
    </row>
    <row r="795" spans="8:12" x14ac:dyDescent="0.2">
      <c r="H795" s="646"/>
      <c r="I795" s="647"/>
      <c r="L795" s="646"/>
    </row>
    <row r="796" spans="8:12" x14ac:dyDescent="0.2">
      <c r="H796" s="646"/>
      <c r="I796" s="647"/>
      <c r="L796" s="646"/>
    </row>
    <row r="797" spans="8:12" x14ac:dyDescent="0.2">
      <c r="H797" s="646"/>
      <c r="I797" s="647"/>
      <c r="L797" s="646"/>
    </row>
    <row r="798" spans="8:12" x14ac:dyDescent="0.2">
      <c r="H798" s="646"/>
      <c r="I798" s="647"/>
      <c r="L798" s="646"/>
    </row>
    <row r="799" spans="8:12" x14ac:dyDescent="0.2">
      <c r="H799" s="646"/>
      <c r="I799" s="647"/>
      <c r="L799" s="646"/>
    </row>
    <row r="800" spans="8:12" x14ac:dyDescent="0.2">
      <c r="H800" s="646"/>
      <c r="I800" s="647"/>
      <c r="L800" s="646"/>
    </row>
    <row r="801" spans="8:12" x14ac:dyDescent="0.2">
      <c r="H801" s="646"/>
      <c r="I801" s="647"/>
      <c r="L801" s="646"/>
    </row>
    <row r="802" spans="8:12" x14ac:dyDescent="0.2">
      <c r="H802" s="646"/>
      <c r="I802" s="647"/>
      <c r="L802" s="646"/>
    </row>
    <row r="803" spans="8:12" x14ac:dyDescent="0.2">
      <c r="H803" s="646"/>
      <c r="I803" s="647"/>
      <c r="L803" s="646"/>
    </row>
    <row r="804" spans="8:12" x14ac:dyDescent="0.2">
      <c r="H804" s="646"/>
      <c r="I804" s="647"/>
      <c r="L804" s="646"/>
    </row>
    <row r="805" spans="8:12" x14ac:dyDescent="0.2">
      <c r="H805" s="646"/>
      <c r="I805" s="647"/>
      <c r="L805" s="646"/>
    </row>
    <row r="806" spans="8:12" x14ac:dyDescent="0.2">
      <c r="H806" s="646"/>
      <c r="I806" s="647"/>
      <c r="L806" s="646"/>
    </row>
    <row r="807" spans="8:12" x14ac:dyDescent="0.2">
      <c r="H807" s="646"/>
      <c r="I807" s="647"/>
      <c r="L807" s="646"/>
    </row>
    <row r="808" spans="8:12" x14ac:dyDescent="0.2">
      <c r="H808" s="646"/>
      <c r="I808" s="647"/>
      <c r="L808" s="646"/>
    </row>
    <row r="809" spans="8:12" x14ac:dyDescent="0.2">
      <c r="H809" s="646"/>
      <c r="I809" s="647"/>
      <c r="L809" s="646"/>
    </row>
    <row r="810" spans="8:12" x14ac:dyDescent="0.2">
      <c r="H810" s="646"/>
      <c r="I810" s="647"/>
      <c r="L810" s="646"/>
    </row>
    <row r="811" spans="8:12" x14ac:dyDescent="0.2">
      <c r="H811" s="646"/>
      <c r="I811" s="647"/>
      <c r="L811" s="646"/>
    </row>
    <row r="812" spans="8:12" x14ac:dyDescent="0.2">
      <c r="H812" s="646"/>
      <c r="I812" s="647"/>
      <c r="L812" s="646"/>
    </row>
    <row r="813" spans="8:12" x14ac:dyDescent="0.2">
      <c r="H813" s="646"/>
      <c r="I813" s="647"/>
      <c r="L813" s="646"/>
    </row>
    <row r="814" spans="8:12" x14ac:dyDescent="0.2">
      <c r="H814" s="646"/>
      <c r="I814" s="647"/>
      <c r="L814" s="646"/>
    </row>
    <row r="815" spans="8:12" x14ac:dyDescent="0.2">
      <c r="H815" s="646"/>
      <c r="I815" s="647"/>
      <c r="L815" s="646"/>
    </row>
    <row r="816" spans="8:12" x14ac:dyDescent="0.2">
      <c r="H816" s="646"/>
      <c r="I816" s="647"/>
      <c r="L816" s="646"/>
    </row>
    <row r="817" spans="8:12" x14ac:dyDescent="0.2">
      <c r="H817" s="646"/>
      <c r="I817" s="647"/>
      <c r="L817" s="646"/>
    </row>
    <row r="818" spans="8:12" x14ac:dyDescent="0.2">
      <c r="H818" s="646"/>
      <c r="I818" s="647"/>
      <c r="L818" s="646"/>
    </row>
    <row r="819" spans="8:12" x14ac:dyDescent="0.2">
      <c r="H819" s="646"/>
      <c r="I819" s="647"/>
      <c r="L819" s="646"/>
    </row>
    <row r="820" spans="8:12" x14ac:dyDescent="0.2">
      <c r="H820" s="646"/>
      <c r="I820" s="647"/>
      <c r="L820" s="646"/>
    </row>
    <row r="821" spans="8:12" x14ac:dyDescent="0.2">
      <c r="H821" s="646"/>
      <c r="I821" s="647"/>
      <c r="L821" s="646"/>
    </row>
    <row r="822" spans="8:12" x14ac:dyDescent="0.2">
      <c r="H822" s="646"/>
      <c r="I822" s="647"/>
      <c r="L822" s="646"/>
    </row>
    <row r="823" spans="8:12" x14ac:dyDescent="0.2">
      <c r="H823" s="646"/>
      <c r="I823" s="647"/>
      <c r="L823" s="646"/>
    </row>
    <row r="824" spans="8:12" x14ac:dyDescent="0.2">
      <c r="H824" s="646"/>
      <c r="I824" s="647"/>
      <c r="L824" s="646"/>
    </row>
    <row r="825" spans="8:12" x14ac:dyDescent="0.2">
      <c r="H825" s="646"/>
      <c r="I825" s="647"/>
      <c r="L825" s="646"/>
    </row>
    <row r="826" spans="8:12" x14ac:dyDescent="0.2">
      <c r="H826" s="646"/>
      <c r="I826" s="647"/>
      <c r="L826" s="646"/>
    </row>
    <row r="827" spans="8:12" x14ac:dyDescent="0.2">
      <c r="H827" s="646"/>
      <c r="I827" s="647"/>
      <c r="L827" s="646"/>
    </row>
    <row r="828" spans="8:12" x14ac:dyDescent="0.2">
      <c r="H828" s="646"/>
      <c r="I828" s="647"/>
      <c r="L828" s="646"/>
    </row>
    <row r="829" spans="8:12" x14ac:dyDescent="0.2">
      <c r="H829" s="646"/>
      <c r="I829" s="647"/>
      <c r="L829" s="646"/>
    </row>
    <row r="830" spans="8:12" x14ac:dyDescent="0.2">
      <c r="H830" s="646"/>
      <c r="I830" s="647"/>
      <c r="L830" s="646"/>
    </row>
    <row r="831" spans="8:12" x14ac:dyDescent="0.2">
      <c r="H831" s="646"/>
      <c r="I831" s="647"/>
      <c r="L831" s="646"/>
    </row>
    <row r="832" spans="8:12" x14ac:dyDescent="0.2">
      <c r="H832" s="646"/>
      <c r="I832" s="647"/>
      <c r="L832" s="646"/>
    </row>
    <row r="833" spans="8:12" x14ac:dyDescent="0.2">
      <c r="H833" s="646"/>
      <c r="I833" s="647"/>
      <c r="L833" s="646"/>
    </row>
    <row r="834" spans="8:12" x14ac:dyDescent="0.2">
      <c r="H834" s="646"/>
      <c r="I834" s="647"/>
      <c r="L834" s="646"/>
    </row>
    <row r="835" spans="8:12" x14ac:dyDescent="0.2">
      <c r="H835" s="646"/>
      <c r="I835" s="647"/>
      <c r="L835" s="646"/>
    </row>
    <row r="836" spans="8:12" x14ac:dyDescent="0.2">
      <c r="H836" s="646"/>
      <c r="I836" s="647"/>
      <c r="L836" s="646"/>
    </row>
    <row r="837" spans="8:12" x14ac:dyDescent="0.2">
      <c r="H837" s="646"/>
      <c r="I837" s="647"/>
      <c r="L837" s="646"/>
    </row>
    <row r="838" spans="8:12" x14ac:dyDescent="0.2">
      <c r="H838" s="646"/>
      <c r="I838" s="647"/>
      <c r="L838" s="646"/>
    </row>
    <row r="839" spans="8:12" x14ac:dyDescent="0.2">
      <c r="H839" s="646"/>
      <c r="I839" s="647"/>
      <c r="L839" s="646"/>
    </row>
    <row r="840" spans="8:12" x14ac:dyDescent="0.2">
      <c r="H840" s="646"/>
      <c r="I840" s="647"/>
      <c r="L840" s="646"/>
    </row>
    <row r="841" spans="8:12" x14ac:dyDescent="0.2">
      <c r="H841" s="646"/>
      <c r="I841" s="647"/>
      <c r="L841" s="646"/>
    </row>
    <row r="842" spans="8:12" x14ac:dyDescent="0.2">
      <c r="H842" s="646"/>
      <c r="I842" s="647"/>
      <c r="L842" s="646"/>
    </row>
    <row r="843" spans="8:12" x14ac:dyDescent="0.2">
      <c r="H843" s="646"/>
      <c r="I843" s="647"/>
      <c r="L843" s="646"/>
    </row>
    <row r="844" spans="8:12" x14ac:dyDescent="0.2">
      <c r="H844" s="646"/>
      <c r="I844" s="647"/>
      <c r="L844" s="646"/>
    </row>
    <row r="845" spans="8:12" x14ac:dyDescent="0.2">
      <c r="H845" s="646"/>
      <c r="I845" s="647"/>
      <c r="L845" s="646"/>
    </row>
    <row r="846" spans="8:12" x14ac:dyDescent="0.2">
      <c r="H846" s="646"/>
      <c r="I846" s="647"/>
      <c r="L846" s="646"/>
    </row>
    <row r="847" spans="8:12" x14ac:dyDescent="0.2">
      <c r="H847" s="646"/>
      <c r="I847" s="647"/>
      <c r="L847" s="646"/>
    </row>
    <row r="848" spans="8:12" x14ac:dyDescent="0.2">
      <c r="H848" s="646"/>
      <c r="I848" s="647"/>
      <c r="L848" s="646"/>
    </row>
    <row r="849" spans="8:12" x14ac:dyDescent="0.2">
      <c r="H849" s="646"/>
      <c r="I849" s="647"/>
      <c r="L849" s="646"/>
    </row>
    <row r="850" spans="8:12" x14ac:dyDescent="0.2">
      <c r="H850" s="646"/>
      <c r="I850" s="647"/>
      <c r="L850" s="646"/>
    </row>
    <row r="851" spans="8:12" x14ac:dyDescent="0.2">
      <c r="H851" s="646"/>
      <c r="I851" s="647"/>
      <c r="L851" s="646"/>
    </row>
    <row r="852" spans="8:12" x14ac:dyDescent="0.2">
      <c r="H852" s="646"/>
      <c r="I852" s="647"/>
      <c r="L852" s="646"/>
    </row>
    <row r="853" spans="8:12" x14ac:dyDescent="0.2">
      <c r="H853" s="646"/>
      <c r="I853" s="647"/>
      <c r="L853" s="646"/>
    </row>
    <row r="854" spans="8:12" x14ac:dyDescent="0.2">
      <c r="H854" s="646"/>
      <c r="I854" s="647"/>
      <c r="L854" s="646"/>
    </row>
    <row r="855" spans="8:12" x14ac:dyDescent="0.2">
      <c r="H855" s="646"/>
      <c r="I855" s="647"/>
      <c r="L855" s="646"/>
    </row>
    <row r="856" spans="8:12" x14ac:dyDescent="0.2">
      <c r="H856" s="646"/>
      <c r="I856" s="647"/>
      <c r="L856" s="646"/>
    </row>
    <row r="857" spans="8:12" x14ac:dyDescent="0.2">
      <c r="H857" s="646"/>
      <c r="I857" s="647"/>
      <c r="L857" s="646"/>
    </row>
    <row r="858" spans="8:12" x14ac:dyDescent="0.2">
      <c r="H858" s="646"/>
      <c r="I858" s="647"/>
      <c r="L858" s="646"/>
    </row>
    <row r="859" spans="8:12" x14ac:dyDescent="0.2">
      <c r="H859" s="646"/>
      <c r="I859" s="647"/>
      <c r="L859" s="646"/>
    </row>
    <row r="860" spans="8:12" x14ac:dyDescent="0.2">
      <c r="H860" s="646"/>
      <c r="I860" s="647"/>
      <c r="L860" s="646"/>
    </row>
    <row r="861" spans="8:12" x14ac:dyDescent="0.2">
      <c r="H861" s="646"/>
      <c r="I861" s="647"/>
      <c r="L861" s="646"/>
    </row>
    <row r="862" spans="8:12" x14ac:dyDescent="0.2">
      <c r="H862" s="646"/>
      <c r="I862" s="647"/>
      <c r="L862" s="646"/>
    </row>
    <row r="863" spans="8:12" x14ac:dyDescent="0.2">
      <c r="H863" s="646"/>
      <c r="I863" s="647"/>
      <c r="L863" s="646"/>
    </row>
    <row r="864" spans="8:12" x14ac:dyDescent="0.2">
      <c r="H864" s="646"/>
      <c r="I864" s="647"/>
      <c r="L864" s="646"/>
    </row>
    <row r="865" spans="8:12" x14ac:dyDescent="0.2">
      <c r="H865" s="646"/>
      <c r="I865" s="647"/>
      <c r="L865" s="646"/>
    </row>
    <row r="866" spans="8:12" x14ac:dyDescent="0.2">
      <c r="H866" s="646"/>
      <c r="I866" s="647"/>
      <c r="L866" s="646"/>
    </row>
    <row r="867" spans="8:12" x14ac:dyDescent="0.2">
      <c r="H867" s="646"/>
      <c r="I867" s="647"/>
      <c r="L867" s="646"/>
    </row>
    <row r="868" spans="8:12" x14ac:dyDescent="0.2">
      <c r="H868" s="646"/>
      <c r="I868" s="647"/>
      <c r="L868" s="646"/>
    </row>
    <row r="869" spans="8:12" x14ac:dyDescent="0.2">
      <c r="H869" s="646"/>
      <c r="I869" s="647"/>
      <c r="L869" s="646"/>
    </row>
    <row r="870" spans="8:12" x14ac:dyDescent="0.2">
      <c r="H870" s="646"/>
      <c r="I870" s="647"/>
      <c r="L870" s="646"/>
    </row>
    <row r="871" spans="8:12" x14ac:dyDescent="0.2">
      <c r="H871" s="646"/>
      <c r="I871" s="647"/>
      <c r="L871" s="646"/>
    </row>
    <row r="872" spans="8:12" x14ac:dyDescent="0.2">
      <c r="H872" s="646"/>
      <c r="I872" s="647"/>
      <c r="L872" s="646"/>
    </row>
    <row r="873" spans="8:12" x14ac:dyDescent="0.2">
      <c r="H873" s="646"/>
      <c r="I873" s="647"/>
      <c r="L873" s="646"/>
    </row>
    <row r="874" spans="8:12" x14ac:dyDescent="0.2">
      <c r="H874" s="646"/>
      <c r="I874" s="647"/>
      <c r="L874" s="646"/>
    </row>
    <row r="875" spans="8:12" x14ac:dyDescent="0.2">
      <c r="H875" s="646"/>
      <c r="I875" s="647"/>
      <c r="L875" s="646"/>
    </row>
    <row r="876" spans="8:12" x14ac:dyDescent="0.2">
      <c r="H876" s="646"/>
      <c r="I876" s="647"/>
      <c r="L876" s="646"/>
    </row>
    <row r="877" spans="8:12" x14ac:dyDescent="0.2">
      <c r="H877" s="646"/>
      <c r="I877" s="647"/>
      <c r="L877" s="646"/>
    </row>
    <row r="878" spans="8:12" x14ac:dyDescent="0.2">
      <c r="H878" s="646"/>
      <c r="I878" s="647"/>
      <c r="L878" s="646"/>
    </row>
    <row r="879" spans="8:12" x14ac:dyDescent="0.2">
      <c r="H879" s="646"/>
      <c r="I879" s="647"/>
      <c r="L879" s="646"/>
    </row>
    <row r="880" spans="8:12" x14ac:dyDescent="0.2">
      <c r="H880" s="646"/>
      <c r="I880" s="647"/>
      <c r="L880" s="646"/>
    </row>
    <row r="881" spans="8:12" x14ac:dyDescent="0.2">
      <c r="H881" s="646"/>
      <c r="I881" s="647"/>
      <c r="L881" s="646"/>
    </row>
    <row r="882" spans="8:12" x14ac:dyDescent="0.2">
      <c r="H882" s="646"/>
      <c r="I882" s="647"/>
      <c r="L882" s="646"/>
    </row>
    <row r="883" spans="8:12" x14ac:dyDescent="0.2">
      <c r="H883" s="646"/>
      <c r="I883" s="647"/>
      <c r="L883" s="646"/>
    </row>
    <row r="884" spans="8:12" x14ac:dyDescent="0.2">
      <c r="H884" s="646"/>
      <c r="I884" s="647"/>
      <c r="L884" s="646"/>
    </row>
    <row r="885" spans="8:12" x14ac:dyDescent="0.2">
      <c r="H885" s="646"/>
      <c r="I885" s="647"/>
      <c r="L885" s="646"/>
    </row>
    <row r="886" spans="8:12" x14ac:dyDescent="0.2">
      <c r="H886" s="646"/>
      <c r="I886" s="647"/>
      <c r="L886" s="646"/>
    </row>
    <row r="887" spans="8:12" x14ac:dyDescent="0.2">
      <c r="H887" s="646"/>
      <c r="I887" s="647"/>
      <c r="L887" s="646"/>
    </row>
    <row r="888" spans="8:12" x14ac:dyDescent="0.2">
      <c r="H888" s="646"/>
      <c r="I888" s="647"/>
      <c r="L888" s="646"/>
    </row>
    <row r="889" spans="8:12" x14ac:dyDescent="0.2">
      <c r="H889" s="646"/>
      <c r="I889" s="647"/>
      <c r="L889" s="646"/>
    </row>
    <row r="890" spans="8:12" x14ac:dyDescent="0.2">
      <c r="H890" s="646"/>
      <c r="I890" s="647"/>
      <c r="L890" s="646"/>
    </row>
    <row r="891" spans="8:12" x14ac:dyDescent="0.2">
      <c r="H891" s="646"/>
      <c r="I891" s="647"/>
      <c r="L891" s="646"/>
    </row>
    <row r="892" spans="8:12" x14ac:dyDescent="0.2">
      <c r="H892" s="646"/>
      <c r="I892" s="647"/>
      <c r="L892" s="646"/>
    </row>
    <row r="893" spans="8:12" x14ac:dyDescent="0.2">
      <c r="H893" s="646"/>
      <c r="I893" s="647"/>
      <c r="L893" s="646"/>
    </row>
    <row r="894" spans="8:12" x14ac:dyDescent="0.2">
      <c r="H894" s="646"/>
      <c r="I894" s="647"/>
      <c r="L894" s="646"/>
    </row>
    <row r="895" spans="8:12" x14ac:dyDescent="0.2">
      <c r="H895" s="646"/>
      <c r="I895" s="647"/>
      <c r="L895" s="646"/>
    </row>
    <row r="896" spans="8:12" x14ac:dyDescent="0.2">
      <c r="H896" s="646"/>
      <c r="I896" s="647"/>
      <c r="L896" s="646"/>
    </row>
    <row r="897" spans="8:12" x14ac:dyDescent="0.2">
      <c r="H897" s="646"/>
      <c r="I897" s="647"/>
      <c r="L897" s="646"/>
    </row>
    <row r="898" spans="8:12" x14ac:dyDescent="0.2">
      <c r="H898" s="646"/>
      <c r="I898" s="647"/>
      <c r="L898" s="646"/>
    </row>
    <row r="899" spans="8:12" x14ac:dyDescent="0.2">
      <c r="H899" s="646"/>
      <c r="I899" s="647"/>
      <c r="L899" s="646"/>
    </row>
    <row r="900" spans="8:12" x14ac:dyDescent="0.2">
      <c r="H900" s="646"/>
      <c r="I900" s="647"/>
      <c r="L900" s="646"/>
    </row>
    <row r="901" spans="8:12" x14ac:dyDescent="0.2">
      <c r="H901" s="646"/>
      <c r="I901" s="647"/>
      <c r="L901" s="646"/>
    </row>
    <row r="902" spans="8:12" x14ac:dyDescent="0.2">
      <c r="H902" s="646"/>
      <c r="I902" s="647"/>
      <c r="L902" s="646"/>
    </row>
    <row r="903" spans="8:12" x14ac:dyDescent="0.2">
      <c r="H903" s="646"/>
      <c r="I903" s="647"/>
      <c r="L903" s="646"/>
    </row>
    <row r="904" spans="8:12" x14ac:dyDescent="0.2">
      <c r="H904" s="646"/>
      <c r="I904" s="647"/>
      <c r="L904" s="646"/>
    </row>
    <row r="905" spans="8:12" x14ac:dyDescent="0.2">
      <c r="H905" s="646"/>
      <c r="I905" s="647"/>
      <c r="L905" s="646"/>
    </row>
    <row r="906" spans="8:12" x14ac:dyDescent="0.2">
      <c r="H906" s="646"/>
      <c r="I906" s="647"/>
      <c r="L906" s="646"/>
    </row>
    <row r="907" spans="8:12" x14ac:dyDescent="0.2">
      <c r="H907" s="646"/>
      <c r="I907" s="647"/>
      <c r="L907" s="646"/>
    </row>
    <row r="908" spans="8:12" x14ac:dyDescent="0.2">
      <c r="H908" s="646"/>
      <c r="I908" s="647"/>
      <c r="L908" s="646"/>
    </row>
    <row r="909" spans="8:12" x14ac:dyDescent="0.2">
      <c r="H909" s="646"/>
      <c r="I909" s="647"/>
      <c r="L909" s="646"/>
    </row>
    <row r="910" spans="8:12" x14ac:dyDescent="0.2">
      <c r="H910" s="646"/>
      <c r="I910" s="647"/>
      <c r="L910" s="646"/>
    </row>
    <row r="911" spans="8:12" x14ac:dyDescent="0.2">
      <c r="H911" s="646"/>
      <c r="I911" s="647"/>
      <c r="L911" s="646"/>
    </row>
    <row r="912" spans="8:12" x14ac:dyDescent="0.2">
      <c r="H912" s="646"/>
      <c r="I912" s="647"/>
      <c r="L912" s="646"/>
    </row>
    <row r="913" spans="8:12" x14ac:dyDescent="0.2">
      <c r="H913" s="646"/>
      <c r="I913" s="647"/>
      <c r="L913" s="646"/>
    </row>
    <row r="914" spans="8:12" x14ac:dyDescent="0.2">
      <c r="H914" s="646"/>
      <c r="I914" s="647"/>
      <c r="L914" s="646"/>
    </row>
    <row r="915" spans="8:12" x14ac:dyDescent="0.2">
      <c r="H915" s="646"/>
      <c r="I915" s="647"/>
      <c r="L915" s="646"/>
    </row>
    <row r="916" spans="8:12" x14ac:dyDescent="0.2">
      <c r="H916" s="646"/>
      <c r="I916" s="647"/>
      <c r="L916" s="646"/>
    </row>
    <row r="917" spans="8:12" x14ac:dyDescent="0.2">
      <c r="H917" s="646"/>
      <c r="I917" s="647"/>
      <c r="L917" s="646"/>
    </row>
    <row r="918" spans="8:12" x14ac:dyDescent="0.2">
      <c r="H918" s="646"/>
      <c r="I918" s="647"/>
      <c r="L918" s="646"/>
    </row>
    <row r="919" spans="8:12" x14ac:dyDescent="0.2">
      <c r="H919" s="646"/>
      <c r="I919" s="647"/>
      <c r="L919" s="646"/>
    </row>
    <row r="920" spans="8:12" x14ac:dyDescent="0.2">
      <c r="H920" s="646"/>
      <c r="I920" s="647"/>
      <c r="L920" s="646"/>
    </row>
    <row r="921" spans="8:12" x14ac:dyDescent="0.2">
      <c r="H921" s="646"/>
      <c r="I921" s="647"/>
      <c r="L921" s="646"/>
    </row>
    <row r="922" spans="8:12" x14ac:dyDescent="0.2">
      <c r="H922" s="646"/>
      <c r="I922" s="647"/>
      <c r="L922" s="646"/>
    </row>
    <row r="923" spans="8:12" x14ac:dyDescent="0.2">
      <c r="H923" s="646"/>
      <c r="I923" s="647"/>
      <c r="L923" s="646"/>
    </row>
    <row r="924" spans="8:12" x14ac:dyDescent="0.2">
      <c r="H924" s="646"/>
      <c r="I924" s="647"/>
      <c r="L924" s="646"/>
    </row>
    <row r="925" spans="8:12" x14ac:dyDescent="0.2">
      <c r="H925" s="646"/>
      <c r="I925" s="647"/>
      <c r="L925" s="646"/>
    </row>
    <row r="926" spans="8:12" x14ac:dyDescent="0.2">
      <c r="H926" s="646"/>
      <c r="I926" s="647"/>
      <c r="L926" s="646"/>
    </row>
    <row r="927" spans="8:12" x14ac:dyDescent="0.2">
      <c r="H927" s="646"/>
      <c r="I927" s="647"/>
      <c r="L927" s="646"/>
    </row>
    <row r="928" spans="8:12" x14ac:dyDescent="0.2">
      <c r="H928" s="646"/>
      <c r="I928" s="647"/>
      <c r="L928" s="646"/>
    </row>
    <row r="929" spans="8:12" x14ac:dyDescent="0.2">
      <c r="H929" s="646"/>
      <c r="I929" s="647"/>
      <c r="L929" s="646"/>
    </row>
    <row r="930" spans="8:12" x14ac:dyDescent="0.2">
      <c r="H930" s="646"/>
      <c r="I930" s="647"/>
      <c r="L930" s="646"/>
    </row>
    <row r="931" spans="8:12" x14ac:dyDescent="0.2">
      <c r="H931" s="646"/>
      <c r="I931" s="647"/>
      <c r="L931" s="646"/>
    </row>
    <row r="932" spans="8:12" x14ac:dyDescent="0.2">
      <c r="H932" s="646"/>
      <c r="I932" s="647"/>
      <c r="L932" s="646"/>
    </row>
    <row r="933" spans="8:12" x14ac:dyDescent="0.2">
      <c r="H933" s="646"/>
      <c r="I933" s="647"/>
      <c r="L933" s="646"/>
    </row>
    <row r="934" spans="8:12" x14ac:dyDescent="0.2">
      <c r="H934" s="646"/>
      <c r="I934" s="647"/>
      <c r="L934" s="646"/>
    </row>
    <row r="935" spans="8:12" x14ac:dyDescent="0.2">
      <c r="H935" s="646"/>
      <c r="I935" s="647"/>
      <c r="L935" s="646"/>
    </row>
    <row r="936" spans="8:12" x14ac:dyDescent="0.2">
      <c r="H936" s="646"/>
      <c r="I936" s="647"/>
      <c r="L936" s="646"/>
    </row>
    <row r="937" spans="8:12" x14ac:dyDescent="0.2">
      <c r="H937" s="646"/>
      <c r="I937" s="647"/>
      <c r="L937" s="646"/>
    </row>
    <row r="938" spans="8:12" x14ac:dyDescent="0.2">
      <c r="H938" s="646"/>
      <c r="I938" s="647"/>
      <c r="L938" s="646"/>
    </row>
    <row r="939" spans="8:12" x14ac:dyDescent="0.2">
      <c r="H939" s="646"/>
      <c r="I939" s="647"/>
      <c r="L939" s="646"/>
    </row>
    <row r="940" spans="8:12" x14ac:dyDescent="0.2">
      <c r="H940" s="646"/>
      <c r="I940" s="647"/>
      <c r="L940" s="646"/>
    </row>
    <row r="941" spans="8:12" x14ac:dyDescent="0.2">
      <c r="H941" s="646"/>
      <c r="I941" s="647"/>
      <c r="L941" s="646"/>
    </row>
    <row r="942" spans="8:12" x14ac:dyDescent="0.2">
      <c r="H942" s="646"/>
      <c r="I942" s="647"/>
      <c r="L942" s="646"/>
    </row>
    <row r="943" spans="8:12" x14ac:dyDescent="0.2">
      <c r="H943" s="646"/>
      <c r="I943" s="647"/>
      <c r="L943" s="646"/>
    </row>
    <row r="944" spans="8:12" x14ac:dyDescent="0.2">
      <c r="H944" s="646"/>
      <c r="I944" s="647"/>
      <c r="L944" s="646"/>
    </row>
    <row r="945" spans="8:12" x14ac:dyDescent="0.2">
      <c r="H945" s="646"/>
      <c r="I945" s="647"/>
      <c r="L945" s="646"/>
    </row>
    <row r="946" spans="8:12" x14ac:dyDescent="0.2">
      <c r="H946" s="646"/>
      <c r="I946" s="647"/>
      <c r="L946" s="646"/>
    </row>
    <row r="947" spans="8:12" x14ac:dyDescent="0.2">
      <c r="H947" s="646"/>
      <c r="I947" s="647"/>
      <c r="L947" s="646"/>
    </row>
    <row r="948" spans="8:12" x14ac:dyDescent="0.2">
      <c r="H948" s="646"/>
      <c r="I948" s="647"/>
      <c r="L948" s="646"/>
    </row>
    <row r="949" spans="8:12" x14ac:dyDescent="0.2">
      <c r="H949" s="646"/>
      <c r="I949" s="647"/>
      <c r="L949" s="646"/>
    </row>
    <row r="950" spans="8:12" x14ac:dyDescent="0.2">
      <c r="H950" s="646"/>
      <c r="I950" s="647"/>
      <c r="L950" s="646"/>
    </row>
    <row r="951" spans="8:12" x14ac:dyDescent="0.2">
      <c r="H951" s="646"/>
      <c r="I951" s="647"/>
      <c r="L951" s="646"/>
    </row>
    <row r="952" spans="8:12" x14ac:dyDescent="0.2">
      <c r="H952" s="646"/>
      <c r="I952" s="647"/>
      <c r="L952" s="646"/>
    </row>
    <row r="953" spans="8:12" x14ac:dyDescent="0.2">
      <c r="H953" s="646"/>
      <c r="I953" s="647"/>
      <c r="L953" s="646"/>
    </row>
    <row r="954" spans="8:12" x14ac:dyDescent="0.2">
      <c r="H954" s="646"/>
      <c r="I954" s="647"/>
      <c r="L954" s="646"/>
    </row>
    <row r="955" spans="8:12" x14ac:dyDescent="0.2">
      <c r="H955" s="646"/>
      <c r="I955" s="647"/>
      <c r="L955" s="646"/>
    </row>
    <row r="956" spans="8:12" x14ac:dyDescent="0.2">
      <c r="H956" s="646"/>
      <c r="I956" s="647"/>
      <c r="L956" s="646"/>
    </row>
    <row r="957" spans="8:12" x14ac:dyDescent="0.2">
      <c r="H957" s="646"/>
      <c r="I957" s="647"/>
      <c r="L957" s="646"/>
    </row>
    <row r="958" spans="8:12" x14ac:dyDescent="0.2">
      <c r="H958" s="646"/>
      <c r="I958" s="647"/>
      <c r="L958" s="646"/>
    </row>
    <row r="959" spans="8:12" x14ac:dyDescent="0.2">
      <c r="H959" s="646"/>
      <c r="I959" s="647"/>
      <c r="L959" s="646"/>
    </row>
    <row r="960" spans="8:12" x14ac:dyDescent="0.2">
      <c r="H960" s="646"/>
      <c r="I960" s="647"/>
      <c r="L960" s="646"/>
    </row>
    <row r="961" spans="8:12" x14ac:dyDescent="0.2">
      <c r="H961" s="646"/>
      <c r="I961" s="647"/>
      <c r="L961" s="646"/>
    </row>
    <row r="962" spans="8:12" x14ac:dyDescent="0.2">
      <c r="H962" s="646"/>
      <c r="I962" s="647"/>
      <c r="L962" s="646"/>
    </row>
    <row r="963" spans="8:12" x14ac:dyDescent="0.2">
      <c r="H963" s="646"/>
      <c r="I963" s="647"/>
      <c r="L963" s="646"/>
    </row>
    <row r="964" spans="8:12" x14ac:dyDescent="0.2">
      <c r="H964" s="646"/>
      <c r="I964" s="647"/>
      <c r="L964" s="646"/>
    </row>
    <row r="965" spans="8:12" x14ac:dyDescent="0.2">
      <c r="H965" s="646"/>
      <c r="I965" s="647"/>
      <c r="L965" s="646"/>
    </row>
    <row r="966" spans="8:12" x14ac:dyDescent="0.2">
      <c r="H966" s="646"/>
      <c r="I966" s="647"/>
      <c r="L966" s="646"/>
    </row>
    <row r="967" spans="8:12" x14ac:dyDescent="0.2">
      <c r="H967" s="646"/>
      <c r="I967" s="647"/>
      <c r="L967" s="646"/>
    </row>
    <row r="968" spans="8:12" x14ac:dyDescent="0.2">
      <c r="H968" s="646"/>
      <c r="I968" s="647"/>
      <c r="L968" s="646"/>
    </row>
    <row r="969" spans="8:12" x14ac:dyDescent="0.2">
      <c r="H969" s="646"/>
      <c r="I969" s="647"/>
      <c r="L969" s="646"/>
    </row>
    <row r="970" spans="8:12" x14ac:dyDescent="0.2">
      <c r="H970" s="646"/>
      <c r="I970" s="647"/>
      <c r="L970" s="646"/>
    </row>
    <row r="971" spans="8:12" x14ac:dyDescent="0.2">
      <c r="H971" s="646"/>
      <c r="I971" s="647"/>
      <c r="L971" s="646"/>
    </row>
    <row r="972" spans="8:12" x14ac:dyDescent="0.2">
      <c r="H972" s="646"/>
      <c r="I972" s="647"/>
      <c r="L972" s="646"/>
    </row>
    <row r="973" spans="8:12" x14ac:dyDescent="0.2">
      <c r="H973" s="646"/>
      <c r="I973" s="647"/>
      <c r="L973" s="646"/>
    </row>
    <row r="974" spans="8:12" x14ac:dyDescent="0.2">
      <c r="H974" s="646"/>
      <c r="I974" s="647"/>
      <c r="L974" s="646"/>
    </row>
    <row r="975" spans="8:12" x14ac:dyDescent="0.2">
      <c r="H975" s="646"/>
      <c r="I975" s="647"/>
      <c r="L975" s="646"/>
    </row>
    <row r="976" spans="8:12" x14ac:dyDescent="0.2">
      <c r="H976" s="646"/>
      <c r="I976" s="647"/>
      <c r="L976" s="646"/>
    </row>
    <row r="977" spans="8:12" x14ac:dyDescent="0.2">
      <c r="H977" s="646"/>
      <c r="I977" s="647"/>
      <c r="L977" s="646"/>
    </row>
    <row r="978" spans="8:12" x14ac:dyDescent="0.2">
      <c r="H978" s="646"/>
      <c r="I978" s="647"/>
      <c r="L978" s="646"/>
    </row>
    <row r="979" spans="8:12" x14ac:dyDescent="0.2">
      <c r="H979" s="646"/>
      <c r="I979" s="647"/>
      <c r="L979" s="646"/>
    </row>
    <row r="980" spans="8:12" x14ac:dyDescent="0.2">
      <c r="H980" s="646"/>
      <c r="I980" s="647"/>
      <c r="L980" s="646"/>
    </row>
    <row r="981" spans="8:12" x14ac:dyDescent="0.2">
      <c r="H981" s="646"/>
      <c r="I981" s="647"/>
      <c r="L981" s="646"/>
    </row>
    <row r="982" spans="8:12" x14ac:dyDescent="0.2">
      <c r="H982" s="646"/>
      <c r="I982" s="647"/>
      <c r="L982" s="646"/>
    </row>
    <row r="983" spans="8:12" x14ac:dyDescent="0.2">
      <c r="H983" s="646"/>
      <c r="I983" s="647"/>
      <c r="L983" s="646"/>
    </row>
    <row r="984" spans="8:12" x14ac:dyDescent="0.2">
      <c r="H984" s="646"/>
      <c r="I984" s="647"/>
      <c r="L984" s="646"/>
    </row>
    <row r="985" spans="8:12" x14ac:dyDescent="0.2">
      <c r="H985" s="646"/>
      <c r="I985" s="647"/>
      <c r="L985" s="646"/>
    </row>
    <row r="986" spans="8:12" x14ac:dyDescent="0.2">
      <c r="H986" s="646"/>
      <c r="I986" s="647"/>
      <c r="L986" s="646"/>
    </row>
    <row r="987" spans="8:12" x14ac:dyDescent="0.2">
      <c r="H987" s="646"/>
      <c r="I987" s="647"/>
      <c r="L987" s="646"/>
    </row>
    <row r="988" spans="8:12" x14ac:dyDescent="0.2">
      <c r="H988" s="646"/>
      <c r="I988" s="647"/>
      <c r="L988" s="646"/>
    </row>
    <row r="989" spans="8:12" x14ac:dyDescent="0.2">
      <c r="H989" s="646"/>
      <c r="I989" s="647"/>
      <c r="L989" s="646"/>
    </row>
    <row r="990" spans="8:12" x14ac:dyDescent="0.2">
      <c r="H990" s="646"/>
      <c r="I990" s="647"/>
      <c r="L990" s="646"/>
    </row>
    <row r="991" spans="8:12" x14ac:dyDescent="0.2">
      <c r="H991" s="646"/>
      <c r="I991" s="647"/>
      <c r="L991" s="646"/>
    </row>
    <row r="992" spans="8:12" x14ac:dyDescent="0.2">
      <c r="H992" s="646"/>
      <c r="I992" s="647"/>
      <c r="L992" s="646"/>
    </row>
    <row r="993" spans="8:12" x14ac:dyDescent="0.2">
      <c r="H993" s="646"/>
      <c r="I993" s="647"/>
      <c r="L993" s="646"/>
    </row>
    <row r="994" spans="8:12" x14ac:dyDescent="0.2">
      <c r="H994" s="646"/>
      <c r="I994" s="647"/>
      <c r="L994" s="646"/>
    </row>
    <row r="995" spans="8:12" x14ac:dyDescent="0.2">
      <c r="H995" s="646"/>
      <c r="I995" s="647"/>
      <c r="L995" s="646"/>
    </row>
    <row r="996" spans="8:12" x14ac:dyDescent="0.2">
      <c r="H996" s="646"/>
      <c r="I996" s="647"/>
      <c r="L996" s="646"/>
    </row>
    <row r="997" spans="8:12" x14ac:dyDescent="0.2">
      <c r="H997" s="646"/>
      <c r="I997" s="647"/>
      <c r="L997" s="646"/>
    </row>
    <row r="998" spans="8:12" x14ac:dyDescent="0.2">
      <c r="H998" s="646"/>
      <c r="I998" s="647"/>
      <c r="L998" s="646"/>
    </row>
    <row r="999" spans="8:12" x14ac:dyDescent="0.2">
      <c r="H999" s="646"/>
      <c r="I999" s="647"/>
      <c r="L999" s="646"/>
    </row>
    <row r="1000" spans="8:12" x14ac:dyDescent="0.2">
      <c r="H1000" s="646"/>
      <c r="I1000" s="647"/>
      <c r="L1000" s="646"/>
    </row>
    <row r="1001" spans="8:12" x14ac:dyDescent="0.2">
      <c r="H1001" s="646"/>
      <c r="I1001" s="647"/>
      <c r="L1001" s="646"/>
    </row>
    <row r="1002" spans="8:12" x14ac:dyDescent="0.2">
      <c r="H1002" s="646"/>
      <c r="I1002" s="647"/>
      <c r="L1002" s="646"/>
    </row>
    <row r="1003" spans="8:12" x14ac:dyDescent="0.2">
      <c r="H1003" s="646"/>
      <c r="I1003" s="647"/>
      <c r="L1003" s="646"/>
    </row>
    <row r="1004" spans="8:12" x14ac:dyDescent="0.2">
      <c r="H1004" s="646"/>
      <c r="I1004" s="647"/>
      <c r="L1004" s="646"/>
    </row>
    <row r="1005" spans="8:12" x14ac:dyDescent="0.2">
      <c r="H1005" s="646"/>
      <c r="I1005" s="647"/>
      <c r="L1005" s="646"/>
    </row>
    <row r="1006" spans="8:12" x14ac:dyDescent="0.2">
      <c r="H1006" s="646"/>
      <c r="I1006" s="647"/>
      <c r="L1006" s="646"/>
    </row>
    <row r="1007" spans="8:12" x14ac:dyDescent="0.2">
      <c r="H1007" s="646"/>
      <c r="I1007" s="647"/>
      <c r="L1007" s="646"/>
    </row>
    <row r="1008" spans="8:12" x14ac:dyDescent="0.2">
      <c r="H1008" s="646"/>
      <c r="I1008" s="647"/>
      <c r="L1008" s="646"/>
    </row>
    <row r="1009" spans="8:12" x14ac:dyDescent="0.2">
      <c r="H1009" s="646"/>
      <c r="I1009" s="647"/>
      <c r="L1009" s="646"/>
    </row>
    <row r="1010" spans="8:12" x14ac:dyDescent="0.2">
      <c r="H1010" s="646"/>
      <c r="I1010" s="647"/>
      <c r="L1010" s="646"/>
    </row>
    <row r="1011" spans="8:12" x14ac:dyDescent="0.2">
      <c r="H1011" s="646"/>
      <c r="I1011" s="647"/>
      <c r="L1011" s="646"/>
    </row>
    <row r="1012" spans="8:12" x14ac:dyDescent="0.2">
      <c r="H1012" s="646"/>
      <c r="I1012" s="647"/>
      <c r="L1012" s="646"/>
    </row>
    <row r="1013" spans="8:12" x14ac:dyDescent="0.2">
      <c r="H1013" s="646"/>
      <c r="I1013" s="647"/>
      <c r="L1013" s="646"/>
    </row>
    <row r="1014" spans="8:12" x14ac:dyDescent="0.2">
      <c r="H1014" s="646"/>
      <c r="I1014" s="647"/>
      <c r="L1014" s="646"/>
    </row>
    <row r="1015" spans="8:12" x14ac:dyDescent="0.2">
      <c r="H1015" s="646"/>
      <c r="I1015" s="647"/>
      <c r="L1015" s="646"/>
    </row>
    <row r="1016" spans="8:12" x14ac:dyDescent="0.2">
      <c r="H1016" s="646"/>
      <c r="I1016" s="647"/>
      <c r="L1016" s="646"/>
    </row>
    <row r="1017" spans="8:12" x14ac:dyDescent="0.2">
      <c r="H1017" s="646"/>
      <c r="I1017" s="647"/>
      <c r="L1017" s="646"/>
    </row>
    <row r="1018" spans="8:12" x14ac:dyDescent="0.2">
      <c r="H1018" s="646"/>
      <c r="I1018" s="647"/>
      <c r="L1018" s="646"/>
    </row>
    <row r="1019" spans="8:12" x14ac:dyDescent="0.2">
      <c r="H1019" s="646"/>
      <c r="I1019" s="647"/>
      <c r="L1019" s="646"/>
    </row>
    <row r="1020" spans="8:12" x14ac:dyDescent="0.2">
      <c r="H1020" s="646"/>
      <c r="I1020" s="647"/>
      <c r="L1020" s="646"/>
    </row>
    <row r="1021" spans="8:12" x14ac:dyDescent="0.2">
      <c r="H1021" s="646"/>
      <c r="I1021" s="647"/>
      <c r="L1021" s="646"/>
    </row>
    <row r="1022" spans="8:12" x14ac:dyDescent="0.2">
      <c r="H1022" s="646"/>
      <c r="I1022" s="647"/>
      <c r="L1022" s="646"/>
    </row>
    <row r="1023" spans="8:12" x14ac:dyDescent="0.2">
      <c r="H1023" s="646"/>
      <c r="I1023" s="647"/>
      <c r="L1023" s="646"/>
    </row>
    <row r="1024" spans="8:12" x14ac:dyDescent="0.2">
      <c r="H1024" s="646"/>
      <c r="I1024" s="647"/>
      <c r="L1024" s="646"/>
    </row>
    <row r="1025" spans="8:12" x14ac:dyDescent="0.2">
      <c r="H1025" s="646"/>
      <c r="I1025" s="647"/>
      <c r="L1025" s="646"/>
    </row>
    <row r="1026" spans="8:12" x14ac:dyDescent="0.2">
      <c r="H1026" s="646"/>
      <c r="I1026" s="647"/>
      <c r="L1026" s="646"/>
    </row>
    <row r="1027" spans="8:12" x14ac:dyDescent="0.2">
      <c r="H1027" s="646"/>
      <c r="I1027" s="647"/>
      <c r="L1027" s="646"/>
    </row>
    <row r="1028" spans="8:12" x14ac:dyDescent="0.2">
      <c r="H1028" s="646"/>
      <c r="I1028" s="647"/>
      <c r="L1028" s="646"/>
    </row>
    <row r="1029" spans="8:12" x14ac:dyDescent="0.2">
      <c r="H1029" s="646"/>
      <c r="I1029" s="647"/>
      <c r="L1029" s="646"/>
    </row>
    <row r="1030" spans="8:12" x14ac:dyDescent="0.2">
      <c r="H1030" s="646"/>
      <c r="I1030" s="647"/>
      <c r="L1030" s="646"/>
    </row>
    <row r="1031" spans="8:12" x14ac:dyDescent="0.2">
      <c r="H1031" s="646"/>
      <c r="I1031" s="647"/>
      <c r="L1031" s="646"/>
    </row>
    <row r="1032" spans="8:12" x14ac:dyDescent="0.2">
      <c r="H1032" s="646"/>
      <c r="I1032" s="647"/>
      <c r="L1032" s="646"/>
    </row>
    <row r="1033" spans="8:12" x14ac:dyDescent="0.2">
      <c r="H1033" s="646"/>
      <c r="I1033" s="647"/>
      <c r="L1033" s="646"/>
    </row>
    <row r="1034" spans="8:12" x14ac:dyDescent="0.2">
      <c r="H1034" s="646"/>
      <c r="I1034" s="647"/>
      <c r="L1034" s="646"/>
    </row>
    <row r="1035" spans="8:12" x14ac:dyDescent="0.2">
      <c r="H1035" s="646"/>
      <c r="I1035" s="647"/>
      <c r="L1035" s="646"/>
    </row>
    <row r="1036" spans="8:12" x14ac:dyDescent="0.2">
      <c r="H1036" s="646"/>
      <c r="I1036" s="647"/>
      <c r="L1036" s="646"/>
    </row>
    <row r="1037" spans="8:12" x14ac:dyDescent="0.2">
      <c r="H1037" s="646"/>
      <c r="I1037" s="647"/>
      <c r="L1037" s="646"/>
    </row>
    <row r="1038" spans="8:12" x14ac:dyDescent="0.2">
      <c r="H1038" s="646"/>
      <c r="I1038" s="647"/>
      <c r="L1038" s="646"/>
    </row>
    <row r="1039" spans="8:12" x14ac:dyDescent="0.2">
      <c r="H1039" s="646"/>
      <c r="I1039" s="647"/>
      <c r="L1039" s="646"/>
    </row>
    <row r="1040" spans="8:12" x14ac:dyDescent="0.2">
      <c r="H1040" s="646"/>
      <c r="I1040" s="647"/>
      <c r="L1040" s="646"/>
    </row>
    <row r="1041" spans="8:12" x14ac:dyDescent="0.2">
      <c r="H1041" s="646"/>
      <c r="I1041" s="647"/>
      <c r="L1041" s="646"/>
    </row>
    <row r="1042" spans="8:12" x14ac:dyDescent="0.2">
      <c r="H1042" s="646"/>
      <c r="I1042" s="647"/>
      <c r="L1042" s="646"/>
    </row>
    <row r="1043" spans="8:12" x14ac:dyDescent="0.2">
      <c r="H1043" s="646"/>
      <c r="I1043" s="647"/>
      <c r="L1043" s="646"/>
    </row>
    <row r="1044" spans="8:12" x14ac:dyDescent="0.2">
      <c r="H1044" s="646"/>
      <c r="I1044" s="647"/>
      <c r="L1044" s="646"/>
    </row>
    <row r="1045" spans="8:12" x14ac:dyDescent="0.2">
      <c r="H1045" s="646"/>
      <c r="I1045" s="647"/>
      <c r="L1045" s="646"/>
    </row>
    <row r="1046" spans="8:12" x14ac:dyDescent="0.2">
      <c r="H1046" s="646"/>
      <c r="I1046" s="647"/>
      <c r="L1046" s="646"/>
    </row>
    <row r="1047" spans="8:12" x14ac:dyDescent="0.2">
      <c r="H1047" s="646"/>
      <c r="I1047" s="647"/>
      <c r="L1047" s="646"/>
    </row>
    <row r="1048" spans="8:12" x14ac:dyDescent="0.2">
      <c r="H1048" s="646"/>
      <c r="I1048" s="647"/>
      <c r="L1048" s="646"/>
    </row>
    <row r="1049" spans="8:12" x14ac:dyDescent="0.2">
      <c r="H1049" s="646"/>
      <c r="I1049" s="647"/>
      <c r="L1049" s="646"/>
    </row>
    <row r="1050" spans="8:12" x14ac:dyDescent="0.2">
      <c r="H1050" s="646"/>
      <c r="I1050" s="647"/>
      <c r="L1050" s="646"/>
    </row>
    <row r="1051" spans="8:12" x14ac:dyDescent="0.2">
      <c r="H1051" s="646"/>
      <c r="I1051" s="647"/>
      <c r="L1051" s="646"/>
    </row>
    <row r="1052" spans="8:12" x14ac:dyDescent="0.2">
      <c r="H1052" s="646"/>
      <c r="I1052" s="647"/>
      <c r="L1052" s="646"/>
    </row>
    <row r="1053" spans="8:12" x14ac:dyDescent="0.2">
      <c r="H1053" s="646"/>
      <c r="I1053" s="647"/>
      <c r="L1053" s="646"/>
    </row>
    <row r="1054" spans="8:12" x14ac:dyDescent="0.2">
      <c r="H1054" s="646"/>
      <c r="I1054" s="647"/>
      <c r="L1054" s="646"/>
    </row>
    <row r="1055" spans="8:12" x14ac:dyDescent="0.2">
      <c r="H1055" s="646"/>
      <c r="I1055" s="647"/>
      <c r="L1055" s="646"/>
    </row>
    <row r="1056" spans="8:12" x14ac:dyDescent="0.2">
      <c r="H1056" s="646"/>
      <c r="I1056" s="647"/>
      <c r="L1056" s="646"/>
    </row>
    <row r="1057" spans="8:12" x14ac:dyDescent="0.2">
      <c r="H1057" s="646"/>
      <c r="I1057" s="647"/>
      <c r="L1057" s="646"/>
    </row>
    <row r="1058" spans="8:12" x14ac:dyDescent="0.2">
      <c r="H1058" s="646"/>
      <c r="I1058" s="647"/>
      <c r="L1058" s="646"/>
    </row>
    <row r="1059" spans="8:12" x14ac:dyDescent="0.2">
      <c r="H1059" s="646"/>
      <c r="I1059" s="647"/>
      <c r="L1059" s="646"/>
    </row>
    <row r="1060" spans="8:12" x14ac:dyDescent="0.2">
      <c r="H1060" s="646"/>
      <c r="I1060" s="647"/>
      <c r="L1060" s="646"/>
    </row>
    <row r="1061" spans="8:12" x14ac:dyDescent="0.2">
      <c r="H1061" s="646"/>
      <c r="I1061" s="647"/>
      <c r="L1061" s="646"/>
    </row>
    <row r="1062" spans="8:12" x14ac:dyDescent="0.2">
      <c r="H1062" s="646"/>
      <c r="I1062" s="647"/>
      <c r="L1062" s="646"/>
    </row>
    <row r="1063" spans="8:12" x14ac:dyDescent="0.2">
      <c r="H1063" s="646"/>
      <c r="I1063" s="647"/>
      <c r="L1063" s="646"/>
    </row>
    <row r="1064" spans="8:12" x14ac:dyDescent="0.2">
      <c r="H1064" s="646"/>
      <c r="I1064" s="647"/>
      <c r="L1064" s="646"/>
    </row>
    <row r="1065" spans="8:12" x14ac:dyDescent="0.2">
      <c r="H1065" s="646"/>
      <c r="I1065" s="647"/>
      <c r="L1065" s="646"/>
    </row>
    <row r="1066" spans="8:12" x14ac:dyDescent="0.2">
      <c r="H1066" s="646"/>
      <c r="I1066" s="647"/>
      <c r="L1066" s="646"/>
    </row>
    <row r="1067" spans="8:12" x14ac:dyDescent="0.2">
      <c r="H1067" s="646"/>
      <c r="I1067" s="647"/>
      <c r="L1067" s="646"/>
    </row>
    <row r="1068" spans="8:12" x14ac:dyDescent="0.2">
      <c r="H1068" s="646"/>
      <c r="I1068" s="647"/>
      <c r="L1068" s="646"/>
    </row>
    <row r="1069" spans="8:12" x14ac:dyDescent="0.2">
      <c r="H1069" s="646"/>
      <c r="I1069" s="647"/>
      <c r="L1069" s="646"/>
    </row>
    <row r="1070" spans="8:12" x14ac:dyDescent="0.2">
      <c r="H1070" s="646"/>
      <c r="I1070" s="647"/>
      <c r="L1070" s="646"/>
    </row>
    <row r="1071" spans="8:12" x14ac:dyDescent="0.2">
      <c r="H1071" s="646"/>
      <c r="I1071" s="647"/>
      <c r="L1071" s="646"/>
    </row>
    <row r="1072" spans="8:12" x14ac:dyDescent="0.2">
      <c r="H1072" s="646"/>
      <c r="I1072" s="647"/>
      <c r="L1072" s="646"/>
    </row>
    <row r="1073" spans="8:12" x14ac:dyDescent="0.2">
      <c r="H1073" s="646"/>
      <c r="I1073" s="647"/>
      <c r="L1073" s="646"/>
    </row>
    <row r="1074" spans="8:12" x14ac:dyDescent="0.2">
      <c r="H1074" s="646"/>
      <c r="I1074" s="647"/>
      <c r="L1074" s="646"/>
    </row>
    <row r="1075" spans="8:12" x14ac:dyDescent="0.2">
      <c r="H1075" s="646"/>
      <c r="I1075" s="647"/>
      <c r="L1075" s="646"/>
    </row>
    <row r="1076" spans="8:12" x14ac:dyDescent="0.2">
      <c r="H1076" s="646"/>
      <c r="I1076" s="647"/>
      <c r="L1076" s="646"/>
    </row>
    <row r="1077" spans="8:12" x14ac:dyDescent="0.2">
      <c r="H1077" s="646"/>
      <c r="I1077" s="647"/>
      <c r="L1077" s="646"/>
    </row>
    <row r="1078" spans="8:12" x14ac:dyDescent="0.2">
      <c r="H1078" s="646"/>
      <c r="I1078" s="647"/>
      <c r="L1078" s="646"/>
    </row>
    <row r="1079" spans="8:12" x14ac:dyDescent="0.2">
      <c r="H1079" s="646"/>
      <c r="I1079" s="647"/>
      <c r="L1079" s="646"/>
    </row>
    <row r="1080" spans="8:12" x14ac:dyDescent="0.2">
      <c r="H1080" s="646"/>
      <c r="I1080" s="647"/>
      <c r="L1080" s="646"/>
    </row>
    <row r="1081" spans="8:12" x14ac:dyDescent="0.2">
      <c r="H1081" s="646"/>
      <c r="I1081" s="647"/>
      <c r="L1081" s="646"/>
    </row>
    <row r="1082" spans="8:12" x14ac:dyDescent="0.2">
      <c r="H1082" s="646"/>
      <c r="I1082" s="647"/>
      <c r="L1082" s="646"/>
    </row>
    <row r="1083" spans="8:12" x14ac:dyDescent="0.2">
      <c r="H1083" s="646"/>
      <c r="I1083" s="647"/>
      <c r="L1083" s="646"/>
    </row>
    <row r="1084" spans="8:12" x14ac:dyDescent="0.2">
      <c r="H1084" s="646"/>
      <c r="I1084" s="647"/>
      <c r="L1084" s="646"/>
    </row>
    <row r="1085" spans="8:12" x14ac:dyDescent="0.2">
      <c r="H1085" s="646"/>
      <c r="I1085" s="647"/>
      <c r="L1085" s="646"/>
    </row>
    <row r="1086" spans="8:12" x14ac:dyDescent="0.2">
      <c r="H1086" s="646"/>
      <c r="I1086" s="647"/>
      <c r="L1086" s="646"/>
    </row>
    <row r="1087" spans="8:12" x14ac:dyDescent="0.2">
      <c r="H1087" s="646"/>
      <c r="I1087" s="647"/>
      <c r="L1087" s="646"/>
    </row>
    <row r="1088" spans="8:12" x14ac:dyDescent="0.2">
      <c r="H1088" s="646"/>
      <c r="I1088" s="647"/>
      <c r="L1088" s="646"/>
    </row>
    <row r="1089" spans="8:12" x14ac:dyDescent="0.2">
      <c r="H1089" s="646"/>
      <c r="I1089" s="647"/>
      <c r="L1089" s="646"/>
    </row>
    <row r="1090" spans="8:12" x14ac:dyDescent="0.2">
      <c r="H1090" s="646"/>
      <c r="I1090" s="647"/>
      <c r="L1090" s="646"/>
    </row>
    <row r="1091" spans="8:12" x14ac:dyDescent="0.2">
      <c r="H1091" s="646"/>
      <c r="I1091" s="647"/>
      <c r="L1091" s="646"/>
    </row>
    <row r="1092" spans="8:12" x14ac:dyDescent="0.2">
      <c r="H1092" s="646"/>
      <c r="I1092" s="647"/>
      <c r="L1092" s="646"/>
    </row>
    <row r="1093" spans="8:12" x14ac:dyDescent="0.2">
      <c r="H1093" s="646"/>
      <c r="I1093" s="647"/>
      <c r="L1093" s="646"/>
    </row>
    <row r="1094" spans="8:12" x14ac:dyDescent="0.2">
      <c r="H1094" s="646"/>
      <c r="I1094" s="647"/>
      <c r="L1094" s="646"/>
    </row>
    <row r="1095" spans="8:12" x14ac:dyDescent="0.2">
      <c r="H1095" s="646"/>
      <c r="I1095" s="647"/>
      <c r="L1095" s="646"/>
    </row>
    <row r="1096" spans="8:12" x14ac:dyDescent="0.2">
      <c r="H1096" s="646"/>
      <c r="I1096" s="647"/>
      <c r="L1096" s="646"/>
    </row>
    <row r="1097" spans="8:12" x14ac:dyDescent="0.2">
      <c r="H1097" s="646"/>
      <c r="I1097" s="647"/>
      <c r="L1097" s="646"/>
    </row>
    <row r="1098" spans="8:12" x14ac:dyDescent="0.2">
      <c r="H1098" s="646"/>
      <c r="I1098" s="647"/>
      <c r="L1098" s="646"/>
    </row>
    <row r="1099" spans="8:12" x14ac:dyDescent="0.2">
      <c r="H1099" s="646"/>
      <c r="I1099" s="647"/>
      <c r="L1099" s="646"/>
    </row>
    <row r="1100" spans="8:12" x14ac:dyDescent="0.2">
      <c r="H1100" s="646"/>
      <c r="I1100" s="647"/>
      <c r="L1100" s="646"/>
    </row>
    <row r="1101" spans="8:12" x14ac:dyDescent="0.2">
      <c r="H1101" s="646"/>
      <c r="I1101" s="647"/>
      <c r="L1101" s="646"/>
    </row>
    <row r="1102" spans="8:12" x14ac:dyDescent="0.2">
      <c r="H1102" s="646"/>
      <c r="I1102" s="647"/>
      <c r="L1102" s="646"/>
    </row>
    <row r="1103" spans="8:12" x14ac:dyDescent="0.2">
      <c r="H1103" s="646"/>
      <c r="I1103" s="647"/>
      <c r="L1103" s="646"/>
    </row>
    <row r="1104" spans="8:12" x14ac:dyDescent="0.2">
      <c r="H1104" s="646"/>
      <c r="I1104" s="647"/>
      <c r="L1104" s="646"/>
    </row>
    <row r="1105" spans="8:12" x14ac:dyDescent="0.2">
      <c r="H1105" s="646"/>
      <c r="I1105" s="647"/>
      <c r="L1105" s="646"/>
    </row>
    <row r="1106" spans="8:12" x14ac:dyDescent="0.2">
      <c r="H1106" s="646"/>
      <c r="I1106" s="647"/>
      <c r="L1106" s="646"/>
    </row>
    <row r="1107" spans="8:12" x14ac:dyDescent="0.2">
      <c r="H1107" s="646"/>
      <c r="I1107" s="647"/>
      <c r="L1107" s="646"/>
    </row>
    <row r="1108" spans="8:12" x14ac:dyDescent="0.2">
      <c r="H1108" s="646"/>
      <c r="I1108" s="647"/>
      <c r="L1108" s="646"/>
    </row>
    <row r="1109" spans="8:12" x14ac:dyDescent="0.2">
      <c r="H1109" s="646"/>
      <c r="I1109" s="647"/>
      <c r="L1109" s="646"/>
    </row>
    <row r="1110" spans="8:12" x14ac:dyDescent="0.2">
      <c r="H1110" s="646"/>
      <c r="I1110" s="647"/>
      <c r="L1110" s="646"/>
    </row>
    <row r="1111" spans="8:12" x14ac:dyDescent="0.2">
      <c r="H1111" s="646"/>
      <c r="I1111" s="647"/>
      <c r="L1111" s="646"/>
    </row>
    <row r="1112" spans="8:12" x14ac:dyDescent="0.2">
      <c r="H1112" s="646"/>
      <c r="I1112" s="647"/>
      <c r="L1112" s="646"/>
    </row>
    <row r="1113" spans="8:12" x14ac:dyDescent="0.2">
      <c r="H1113" s="646"/>
      <c r="I1113" s="647"/>
      <c r="L1113" s="646"/>
    </row>
    <row r="1114" spans="8:12" x14ac:dyDescent="0.2">
      <c r="H1114" s="646"/>
      <c r="I1114" s="647"/>
      <c r="L1114" s="646"/>
    </row>
    <row r="1115" spans="8:12" x14ac:dyDescent="0.2">
      <c r="H1115" s="646"/>
      <c r="I1115" s="647"/>
      <c r="L1115" s="646"/>
    </row>
    <row r="1116" spans="8:12" x14ac:dyDescent="0.2">
      <c r="H1116" s="646"/>
      <c r="I1116" s="647"/>
      <c r="L1116" s="646"/>
    </row>
    <row r="1117" spans="8:12" x14ac:dyDescent="0.2">
      <c r="H1117" s="646"/>
      <c r="I1117" s="647"/>
      <c r="L1117" s="646"/>
    </row>
    <row r="1118" spans="8:12" x14ac:dyDescent="0.2">
      <c r="H1118" s="646"/>
      <c r="I1118" s="647"/>
      <c r="L1118" s="646"/>
    </row>
    <row r="1119" spans="8:12" x14ac:dyDescent="0.2">
      <c r="H1119" s="646"/>
      <c r="I1119" s="647"/>
      <c r="L1119" s="646"/>
    </row>
    <row r="1120" spans="8:12" x14ac:dyDescent="0.2">
      <c r="H1120" s="646"/>
      <c r="I1120" s="647"/>
      <c r="L1120" s="646"/>
    </row>
    <row r="1121" spans="8:12" x14ac:dyDescent="0.2">
      <c r="H1121" s="646"/>
      <c r="I1121" s="647"/>
      <c r="L1121" s="646"/>
    </row>
    <row r="1122" spans="8:12" x14ac:dyDescent="0.2">
      <c r="H1122" s="646"/>
      <c r="I1122" s="647"/>
      <c r="L1122" s="646"/>
    </row>
    <row r="1123" spans="8:12" x14ac:dyDescent="0.2">
      <c r="H1123" s="646"/>
      <c r="I1123" s="647"/>
      <c r="L1123" s="646"/>
    </row>
    <row r="1124" spans="8:12" x14ac:dyDescent="0.2">
      <c r="H1124" s="646"/>
      <c r="I1124" s="647"/>
      <c r="L1124" s="646"/>
    </row>
    <row r="1125" spans="8:12" x14ac:dyDescent="0.2">
      <c r="H1125" s="646"/>
      <c r="I1125" s="647"/>
      <c r="L1125" s="646"/>
    </row>
    <row r="1126" spans="8:12" x14ac:dyDescent="0.2">
      <c r="H1126" s="646"/>
      <c r="I1126" s="647"/>
      <c r="L1126" s="646"/>
    </row>
    <row r="1127" spans="8:12" x14ac:dyDescent="0.2">
      <c r="H1127" s="646"/>
      <c r="I1127" s="647"/>
      <c r="L1127" s="646"/>
    </row>
    <row r="1128" spans="8:12" x14ac:dyDescent="0.2">
      <c r="H1128" s="646"/>
      <c r="I1128" s="647"/>
      <c r="L1128" s="646"/>
    </row>
    <row r="1129" spans="8:12" x14ac:dyDescent="0.2">
      <c r="H1129" s="646"/>
      <c r="I1129" s="647"/>
      <c r="L1129" s="646"/>
    </row>
    <row r="1130" spans="8:12" x14ac:dyDescent="0.2">
      <c r="H1130" s="646"/>
      <c r="I1130" s="647"/>
      <c r="L1130" s="646"/>
    </row>
    <row r="1131" spans="8:12" x14ac:dyDescent="0.2">
      <c r="H1131" s="646"/>
      <c r="I1131" s="647"/>
      <c r="L1131" s="646"/>
    </row>
    <row r="1132" spans="8:12" x14ac:dyDescent="0.2">
      <c r="H1132" s="646"/>
      <c r="I1132" s="647"/>
      <c r="L1132" s="646"/>
    </row>
    <row r="1133" spans="8:12" x14ac:dyDescent="0.2">
      <c r="H1133" s="646"/>
      <c r="I1133" s="647"/>
      <c r="L1133" s="646"/>
    </row>
    <row r="1134" spans="8:12" x14ac:dyDescent="0.2">
      <c r="H1134" s="646"/>
      <c r="I1134" s="647"/>
      <c r="L1134" s="646"/>
    </row>
    <row r="1135" spans="8:12" x14ac:dyDescent="0.2">
      <c r="H1135" s="646"/>
      <c r="I1135" s="647"/>
      <c r="L1135" s="646"/>
    </row>
    <row r="1136" spans="8:12" x14ac:dyDescent="0.2">
      <c r="H1136" s="646"/>
      <c r="I1136" s="647"/>
      <c r="L1136" s="646"/>
    </row>
    <row r="1137" spans="8:12" x14ac:dyDescent="0.2">
      <c r="H1137" s="646"/>
      <c r="I1137" s="647"/>
      <c r="L1137" s="646"/>
    </row>
    <row r="1138" spans="8:12" x14ac:dyDescent="0.2">
      <c r="H1138" s="646"/>
      <c r="I1138" s="647"/>
      <c r="L1138" s="646"/>
    </row>
    <row r="1139" spans="8:12" x14ac:dyDescent="0.2">
      <c r="H1139" s="646"/>
      <c r="I1139" s="647"/>
      <c r="L1139" s="646"/>
    </row>
    <row r="1140" spans="8:12" x14ac:dyDescent="0.2">
      <c r="H1140" s="646"/>
      <c r="I1140" s="647"/>
      <c r="L1140" s="646"/>
    </row>
    <row r="1141" spans="8:12" x14ac:dyDescent="0.2">
      <c r="H1141" s="646"/>
      <c r="I1141" s="647"/>
      <c r="L1141" s="646"/>
    </row>
    <row r="1142" spans="8:12" x14ac:dyDescent="0.2">
      <c r="H1142" s="646"/>
      <c r="I1142" s="647"/>
      <c r="L1142" s="646"/>
    </row>
    <row r="1143" spans="8:12" x14ac:dyDescent="0.2">
      <c r="H1143" s="646"/>
      <c r="I1143" s="647"/>
      <c r="L1143" s="646"/>
    </row>
    <row r="1144" spans="8:12" x14ac:dyDescent="0.2">
      <c r="H1144" s="646"/>
      <c r="I1144" s="647"/>
      <c r="L1144" s="646"/>
    </row>
    <row r="1145" spans="8:12" x14ac:dyDescent="0.2">
      <c r="H1145" s="646"/>
      <c r="I1145" s="647"/>
      <c r="L1145" s="646"/>
    </row>
    <row r="1146" spans="8:12" x14ac:dyDescent="0.2">
      <c r="H1146" s="646"/>
      <c r="I1146" s="647"/>
      <c r="L1146" s="646"/>
    </row>
    <row r="1147" spans="8:12" x14ac:dyDescent="0.2">
      <c r="H1147" s="646"/>
      <c r="I1147" s="647"/>
      <c r="L1147" s="646"/>
    </row>
    <row r="1148" spans="8:12" x14ac:dyDescent="0.2">
      <c r="H1148" s="646"/>
      <c r="I1148" s="647"/>
      <c r="L1148" s="646"/>
    </row>
    <row r="1149" spans="8:12" x14ac:dyDescent="0.2">
      <c r="H1149" s="646"/>
      <c r="I1149" s="647"/>
      <c r="L1149" s="646"/>
    </row>
    <row r="1150" spans="8:12" x14ac:dyDescent="0.2">
      <c r="H1150" s="646"/>
      <c r="I1150" s="647"/>
      <c r="L1150" s="646"/>
    </row>
    <row r="1151" spans="8:12" x14ac:dyDescent="0.2">
      <c r="H1151" s="646"/>
      <c r="I1151" s="647"/>
      <c r="L1151" s="646"/>
    </row>
    <row r="1152" spans="8:12" x14ac:dyDescent="0.2">
      <c r="H1152" s="646"/>
      <c r="I1152" s="647"/>
      <c r="L1152" s="646"/>
    </row>
    <row r="1153" spans="8:12" x14ac:dyDescent="0.2">
      <c r="H1153" s="646"/>
      <c r="I1153" s="647"/>
      <c r="L1153" s="646"/>
    </row>
    <row r="1154" spans="8:12" x14ac:dyDescent="0.2">
      <c r="H1154" s="646"/>
      <c r="I1154" s="647"/>
      <c r="L1154" s="646"/>
    </row>
    <row r="1155" spans="8:12" x14ac:dyDescent="0.2">
      <c r="H1155" s="646"/>
      <c r="I1155" s="647"/>
      <c r="L1155" s="646"/>
    </row>
    <row r="1156" spans="8:12" x14ac:dyDescent="0.2">
      <c r="H1156" s="646"/>
      <c r="I1156" s="647"/>
      <c r="L1156" s="646"/>
    </row>
    <row r="1157" spans="8:12" x14ac:dyDescent="0.2">
      <c r="H1157" s="646"/>
      <c r="I1157" s="647"/>
      <c r="L1157" s="646"/>
    </row>
    <row r="1158" spans="8:12" x14ac:dyDescent="0.2">
      <c r="H1158" s="646"/>
      <c r="I1158" s="647"/>
      <c r="L1158" s="646"/>
    </row>
    <row r="1159" spans="8:12" x14ac:dyDescent="0.2">
      <c r="H1159" s="646"/>
      <c r="I1159" s="647"/>
      <c r="L1159" s="646"/>
    </row>
    <row r="1160" spans="8:12" x14ac:dyDescent="0.2">
      <c r="H1160" s="646"/>
      <c r="I1160" s="647"/>
      <c r="L1160" s="646"/>
    </row>
    <row r="1161" spans="8:12" x14ac:dyDescent="0.2">
      <c r="H1161" s="646"/>
      <c r="I1161" s="647"/>
      <c r="L1161" s="646"/>
    </row>
    <row r="1162" spans="8:12" x14ac:dyDescent="0.2">
      <c r="H1162" s="646"/>
      <c r="I1162" s="647"/>
      <c r="L1162" s="646"/>
    </row>
    <row r="1163" spans="8:12" x14ac:dyDescent="0.2">
      <c r="H1163" s="646"/>
      <c r="I1163" s="647"/>
      <c r="L1163" s="646"/>
    </row>
    <row r="1164" spans="8:12" x14ac:dyDescent="0.2">
      <c r="H1164" s="646"/>
      <c r="I1164" s="647"/>
      <c r="L1164" s="646"/>
    </row>
    <row r="1165" spans="8:12" x14ac:dyDescent="0.2">
      <c r="H1165" s="646"/>
      <c r="I1165" s="647"/>
      <c r="L1165" s="646"/>
    </row>
    <row r="1166" spans="8:12" x14ac:dyDescent="0.2">
      <c r="H1166" s="646"/>
      <c r="I1166" s="647"/>
      <c r="L1166" s="646"/>
    </row>
    <row r="1167" spans="8:12" x14ac:dyDescent="0.2">
      <c r="H1167" s="646"/>
      <c r="I1167" s="647"/>
      <c r="L1167" s="646"/>
    </row>
    <row r="1168" spans="8:12" x14ac:dyDescent="0.2">
      <c r="H1168" s="646"/>
      <c r="I1168" s="647"/>
      <c r="L1168" s="646"/>
    </row>
    <row r="1169" spans="8:12" x14ac:dyDescent="0.2">
      <c r="H1169" s="646"/>
      <c r="I1169" s="647"/>
      <c r="L1169" s="646"/>
    </row>
    <row r="1170" spans="8:12" x14ac:dyDescent="0.2">
      <c r="H1170" s="646"/>
      <c r="I1170" s="647"/>
      <c r="L1170" s="646"/>
    </row>
    <row r="1171" spans="8:12" x14ac:dyDescent="0.2">
      <c r="H1171" s="646"/>
      <c r="I1171" s="647"/>
      <c r="L1171" s="646"/>
    </row>
    <row r="1172" spans="8:12" x14ac:dyDescent="0.2">
      <c r="H1172" s="646"/>
      <c r="I1172" s="647"/>
      <c r="L1172" s="646"/>
    </row>
    <row r="1173" spans="8:12" x14ac:dyDescent="0.2">
      <c r="H1173" s="646"/>
      <c r="I1173" s="647"/>
      <c r="L1173" s="646"/>
    </row>
    <row r="1174" spans="8:12" x14ac:dyDescent="0.2">
      <c r="H1174" s="646"/>
      <c r="I1174" s="647"/>
      <c r="L1174" s="646"/>
    </row>
    <row r="1175" spans="8:12" x14ac:dyDescent="0.2">
      <c r="H1175" s="646"/>
      <c r="I1175" s="647"/>
      <c r="L1175" s="646"/>
    </row>
    <row r="1176" spans="8:12" x14ac:dyDescent="0.2">
      <c r="H1176" s="646"/>
      <c r="I1176" s="647"/>
      <c r="L1176" s="646"/>
    </row>
    <row r="1177" spans="8:12" x14ac:dyDescent="0.2">
      <c r="H1177" s="646"/>
      <c r="I1177" s="647"/>
      <c r="L1177" s="646"/>
    </row>
    <row r="1178" spans="8:12" x14ac:dyDescent="0.2">
      <c r="H1178" s="646"/>
      <c r="I1178" s="647"/>
      <c r="L1178" s="646"/>
    </row>
    <row r="1179" spans="8:12" x14ac:dyDescent="0.2">
      <c r="H1179" s="646"/>
      <c r="I1179" s="647"/>
      <c r="L1179" s="646"/>
    </row>
    <row r="1180" spans="8:12" x14ac:dyDescent="0.2">
      <c r="H1180" s="646"/>
      <c r="I1180" s="647"/>
      <c r="L1180" s="646"/>
    </row>
    <row r="1181" spans="8:12" x14ac:dyDescent="0.2">
      <c r="H1181" s="646"/>
      <c r="I1181" s="647"/>
      <c r="L1181" s="646"/>
    </row>
    <row r="1182" spans="8:12" x14ac:dyDescent="0.2">
      <c r="H1182" s="646"/>
      <c r="I1182" s="647"/>
      <c r="L1182" s="646"/>
    </row>
    <row r="1183" spans="8:12" x14ac:dyDescent="0.2">
      <c r="H1183" s="646"/>
      <c r="I1183" s="647"/>
      <c r="L1183" s="646"/>
    </row>
    <row r="1184" spans="8:12" x14ac:dyDescent="0.2">
      <c r="H1184" s="646"/>
      <c r="I1184" s="647"/>
      <c r="L1184" s="646"/>
    </row>
    <row r="1185" spans="8:12" x14ac:dyDescent="0.2">
      <c r="H1185" s="646"/>
      <c r="I1185" s="647"/>
      <c r="L1185" s="646"/>
    </row>
    <row r="1186" spans="8:12" x14ac:dyDescent="0.2">
      <c r="H1186" s="646"/>
      <c r="I1186" s="647"/>
      <c r="L1186" s="646"/>
    </row>
    <row r="1187" spans="8:12" x14ac:dyDescent="0.2">
      <c r="H1187" s="646"/>
      <c r="I1187" s="647"/>
      <c r="L1187" s="646"/>
    </row>
    <row r="1188" spans="8:12" x14ac:dyDescent="0.2">
      <c r="H1188" s="646"/>
      <c r="I1188" s="647"/>
      <c r="L1188" s="646"/>
    </row>
    <row r="1189" spans="8:12" x14ac:dyDescent="0.2">
      <c r="H1189" s="646"/>
      <c r="I1189" s="647"/>
      <c r="L1189" s="646"/>
    </row>
    <row r="1190" spans="8:12" x14ac:dyDescent="0.2">
      <c r="H1190" s="646"/>
      <c r="I1190" s="647"/>
      <c r="L1190" s="646"/>
    </row>
    <row r="1191" spans="8:12" x14ac:dyDescent="0.2">
      <c r="H1191" s="646"/>
      <c r="I1191" s="647"/>
      <c r="L1191" s="646"/>
    </row>
    <row r="1192" spans="8:12" x14ac:dyDescent="0.2">
      <c r="H1192" s="646"/>
      <c r="I1192" s="647"/>
      <c r="L1192" s="646"/>
    </row>
    <row r="1193" spans="8:12" x14ac:dyDescent="0.2">
      <c r="H1193" s="646"/>
      <c r="I1193" s="647"/>
      <c r="L1193" s="646"/>
    </row>
    <row r="1194" spans="8:12" x14ac:dyDescent="0.2">
      <c r="H1194" s="646"/>
      <c r="I1194" s="647"/>
      <c r="L1194" s="646"/>
    </row>
    <row r="1195" spans="8:12" x14ac:dyDescent="0.2">
      <c r="H1195" s="646"/>
      <c r="I1195" s="647"/>
      <c r="L1195" s="646"/>
    </row>
    <row r="1196" spans="8:12" x14ac:dyDescent="0.2">
      <c r="H1196" s="646"/>
      <c r="I1196" s="647"/>
      <c r="L1196" s="646"/>
    </row>
    <row r="1197" spans="8:12" x14ac:dyDescent="0.2">
      <c r="H1197" s="646"/>
      <c r="I1197" s="647"/>
      <c r="L1197" s="646"/>
    </row>
    <row r="1198" spans="8:12" x14ac:dyDescent="0.2">
      <c r="H1198" s="646"/>
      <c r="I1198" s="647"/>
      <c r="L1198" s="646"/>
    </row>
    <row r="1199" spans="8:12" x14ac:dyDescent="0.2">
      <c r="H1199" s="646"/>
      <c r="I1199" s="647"/>
      <c r="L1199" s="646"/>
    </row>
    <row r="1200" spans="8:12" x14ac:dyDescent="0.2">
      <c r="H1200" s="646"/>
      <c r="I1200" s="647"/>
      <c r="L1200" s="646"/>
    </row>
    <row r="1201" spans="8:12" x14ac:dyDescent="0.2">
      <c r="H1201" s="646"/>
      <c r="I1201" s="647"/>
      <c r="L1201" s="646"/>
    </row>
    <row r="1202" spans="8:12" x14ac:dyDescent="0.2">
      <c r="H1202" s="646"/>
      <c r="I1202" s="647"/>
      <c r="L1202" s="646"/>
    </row>
    <row r="1203" spans="8:12" x14ac:dyDescent="0.2">
      <c r="H1203" s="646"/>
      <c r="I1203" s="647"/>
      <c r="L1203" s="646"/>
    </row>
    <row r="1204" spans="8:12" x14ac:dyDescent="0.2">
      <c r="H1204" s="646"/>
      <c r="I1204" s="647"/>
      <c r="L1204" s="646"/>
    </row>
    <row r="1205" spans="8:12" x14ac:dyDescent="0.2">
      <c r="H1205" s="646"/>
      <c r="I1205" s="647"/>
      <c r="L1205" s="646"/>
    </row>
    <row r="1206" spans="8:12" x14ac:dyDescent="0.2">
      <c r="H1206" s="646"/>
      <c r="I1206" s="647"/>
      <c r="L1206" s="646"/>
    </row>
    <row r="1207" spans="8:12" x14ac:dyDescent="0.2">
      <c r="H1207" s="646"/>
      <c r="I1207" s="647"/>
      <c r="L1207" s="646"/>
    </row>
    <row r="1208" spans="8:12" x14ac:dyDescent="0.2">
      <c r="H1208" s="646"/>
      <c r="I1208" s="647"/>
      <c r="L1208" s="646"/>
    </row>
    <row r="1209" spans="8:12" x14ac:dyDescent="0.2">
      <c r="H1209" s="646"/>
      <c r="I1209" s="647"/>
      <c r="L1209" s="646"/>
    </row>
    <row r="1210" spans="8:12" x14ac:dyDescent="0.2">
      <c r="H1210" s="646"/>
      <c r="I1210" s="647"/>
      <c r="L1210" s="646"/>
    </row>
    <row r="1211" spans="8:12" x14ac:dyDescent="0.2">
      <c r="H1211" s="646"/>
      <c r="I1211" s="647"/>
      <c r="L1211" s="646"/>
    </row>
    <row r="1212" spans="8:12" x14ac:dyDescent="0.2">
      <c r="H1212" s="646"/>
      <c r="I1212" s="647"/>
      <c r="L1212" s="646"/>
    </row>
    <row r="1213" spans="8:12" x14ac:dyDescent="0.2">
      <c r="H1213" s="646"/>
      <c r="I1213" s="647"/>
      <c r="L1213" s="646"/>
    </row>
    <row r="1214" spans="8:12" x14ac:dyDescent="0.2">
      <c r="H1214" s="646"/>
      <c r="I1214" s="647"/>
      <c r="L1214" s="646"/>
    </row>
    <row r="1215" spans="8:12" x14ac:dyDescent="0.2">
      <c r="H1215" s="646"/>
      <c r="I1215" s="647"/>
      <c r="L1215" s="646"/>
    </row>
    <row r="1216" spans="8:12" x14ac:dyDescent="0.2">
      <c r="H1216" s="646"/>
      <c r="I1216" s="647"/>
      <c r="L1216" s="646"/>
    </row>
    <row r="1217" spans="8:12" x14ac:dyDescent="0.2">
      <c r="H1217" s="646"/>
      <c r="I1217" s="647"/>
      <c r="L1217" s="646"/>
    </row>
    <row r="1218" spans="8:12" x14ac:dyDescent="0.2">
      <c r="H1218" s="646"/>
      <c r="I1218" s="647"/>
      <c r="L1218" s="646"/>
    </row>
    <row r="1219" spans="8:12" x14ac:dyDescent="0.2">
      <c r="H1219" s="646"/>
      <c r="I1219" s="647"/>
      <c r="L1219" s="646"/>
    </row>
    <row r="1220" spans="8:12" x14ac:dyDescent="0.2">
      <c r="H1220" s="646"/>
      <c r="I1220" s="647"/>
      <c r="L1220" s="646"/>
    </row>
    <row r="1221" spans="8:12" x14ac:dyDescent="0.2">
      <c r="H1221" s="646"/>
      <c r="I1221" s="647"/>
      <c r="L1221" s="646"/>
    </row>
    <row r="1222" spans="8:12" x14ac:dyDescent="0.2">
      <c r="H1222" s="646"/>
      <c r="I1222" s="647"/>
      <c r="L1222" s="646"/>
    </row>
    <row r="1223" spans="8:12" x14ac:dyDescent="0.2">
      <c r="H1223" s="646"/>
      <c r="I1223" s="647"/>
      <c r="L1223" s="646"/>
    </row>
    <row r="1224" spans="8:12" x14ac:dyDescent="0.2">
      <c r="H1224" s="646"/>
      <c r="I1224" s="647"/>
      <c r="L1224" s="646"/>
    </row>
    <row r="1225" spans="8:12" x14ac:dyDescent="0.2">
      <c r="H1225" s="646"/>
      <c r="I1225" s="647"/>
      <c r="L1225" s="646"/>
    </row>
    <row r="1226" spans="8:12" x14ac:dyDescent="0.2">
      <c r="H1226" s="646"/>
      <c r="I1226" s="647"/>
      <c r="L1226" s="646"/>
    </row>
    <row r="1227" spans="8:12" x14ac:dyDescent="0.2">
      <c r="H1227" s="646"/>
      <c r="I1227" s="647"/>
      <c r="L1227" s="646"/>
    </row>
    <row r="1228" spans="8:12" x14ac:dyDescent="0.2">
      <c r="H1228" s="646"/>
      <c r="I1228" s="647"/>
      <c r="L1228" s="646"/>
    </row>
    <row r="1229" spans="8:12" x14ac:dyDescent="0.2">
      <c r="H1229" s="646"/>
      <c r="I1229" s="647"/>
      <c r="L1229" s="646"/>
    </row>
    <row r="1230" spans="8:12" x14ac:dyDescent="0.2">
      <c r="H1230" s="646"/>
      <c r="I1230" s="647"/>
      <c r="L1230" s="646"/>
    </row>
    <row r="1231" spans="8:12" x14ac:dyDescent="0.2">
      <c r="H1231" s="646"/>
      <c r="I1231" s="647"/>
      <c r="L1231" s="646"/>
    </row>
    <row r="1232" spans="8:12" x14ac:dyDescent="0.2">
      <c r="H1232" s="646"/>
      <c r="I1232" s="647"/>
      <c r="L1232" s="646"/>
    </row>
    <row r="1233" spans="8:12" x14ac:dyDescent="0.2">
      <c r="H1233" s="646"/>
      <c r="I1233" s="647"/>
      <c r="L1233" s="646"/>
    </row>
    <row r="1234" spans="8:12" x14ac:dyDescent="0.2">
      <c r="H1234" s="646"/>
      <c r="I1234" s="647"/>
      <c r="L1234" s="646"/>
    </row>
    <row r="1235" spans="8:12" x14ac:dyDescent="0.2">
      <c r="H1235" s="646"/>
      <c r="I1235" s="647"/>
      <c r="L1235" s="646"/>
    </row>
    <row r="1236" spans="8:12" x14ac:dyDescent="0.2">
      <c r="H1236" s="646"/>
      <c r="I1236" s="647"/>
      <c r="L1236" s="646"/>
    </row>
    <row r="1237" spans="8:12" x14ac:dyDescent="0.2">
      <c r="H1237" s="646"/>
      <c r="I1237" s="647"/>
      <c r="L1237" s="646"/>
    </row>
    <row r="1238" spans="8:12" x14ac:dyDescent="0.2">
      <c r="H1238" s="646"/>
      <c r="I1238" s="647"/>
      <c r="L1238" s="646"/>
    </row>
    <row r="1239" spans="8:12" x14ac:dyDescent="0.2">
      <c r="H1239" s="646"/>
      <c r="I1239" s="647"/>
      <c r="L1239" s="646"/>
    </row>
    <row r="1240" spans="8:12" x14ac:dyDescent="0.2">
      <c r="H1240" s="646"/>
      <c r="I1240" s="647"/>
      <c r="L1240" s="646"/>
    </row>
    <row r="1241" spans="8:12" x14ac:dyDescent="0.2">
      <c r="H1241" s="646"/>
      <c r="I1241" s="647"/>
      <c r="L1241" s="646"/>
    </row>
    <row r="1242" spans="8:12" x14ac:dyDescent="0.2">
      <c r="H1242" s="646"/>
      <c r="I1242" s="647"/>
      <c r="L1242" s="646"/>
    </row>
    <row r="1243" spans="8:12" x14ac:dyDescent="0.2">
      <c r="H1243" s="646"/>
      <c r="I1243" s="647"/>
      <c r="L1243" s="646"/>
    </row>
    <row r="1244" spans="8:12" x14ac:dyDescent="0.2">
      <c r="H1244" s="646"/>
      <c r="I1244" s="647"/>
      <c r="L1244" s="646"/>
    </row>
    <row r="1245" spans="8:12" x14ac:dyDescent="0.2">
      <c r="H1245" s="646"/>
      <c r="I1245" s="647"/>
      <c r="L1245" s="646"/>
    </row>
    <row r="1246" spans="8:12" x14ac:dyDescent="0.2">
      <c r="H1246" s="646"/>
      <c r="I1246" s="647"/>
      <c r="L1246" s="646"/>
    </row>
    <row r="1247" spans="8:12" x14ac:dyDescent="0.2">
      <c r="H1247" s="646"/>
      <c r="I1247" s="647"/>
      <c r="L1247" s="646"/>
    </row>
    <row r="1248" spans="8:12" x14ac:dyDescent="0.2">
      <c r="H1248" s="646"/>
      <c r="I1248" s="647"/>
      <c r="L1248" s="646"/>
    </row>
    <row r="1249" spans="8:12" x14ac:dyDescent="0.2">
      <c r="H1249" s="646"/>
      <c r="I1249" s="647"/>
      <c r="L1249" s="646"/>
    </row>
    <row r="1250" spans="8:12" x14ac:dyDescent="0.2">
      <c r="H1250" s="646"/>
      <c r="I1250" s="647"/>
      <c r="L1250" s="646"/>
    </row>
    <row r="1251" spans="8:12" x14ac:dyDescent="0.2">
      <c r="H1251" s="646"/>
      <c r="I1251" s="647"/>
      <c r="L1251" s="646"/>
    </row>
    <row r="1252" spans="8:12" x14ac:dyDescent="0.2">
      <c r="H1252" s="646"/>
      <c r="I1252" s="647"/>
      <c r="L1252" s="646"/>
    </row>
    <row r="1253" spans="8:12" x14ac:dyDescent="0.2">
      <c r="H1253" s="646"/>
      <c r="I1253" s="647"/>
      <c r="L1253" s="646"/>
    </row>
    <row r="1254" spans="8:12" x14ac:dyDescent="0.2">
      <c r="H1254" s="646"/>
      <c r="I1254" s="647"/>
      <c r="L1254" s="646"/>
    </row>
    <row r="1255" spans="8:12" x14ac:dyDescent="0.2">
      <c r="H1255" s="646"/>
      <c r="I1255" s="647"/>
      <c r="L1255" s="646"/>
    </row>
    <row r="1256" spans="8:12" x14ac:dyDescent="0.2">
      <c r="H1256" s="646"/>
      <c r="I1256" s="647"/>
      <c r="L1256" s="646"/>
    </row>
    <row r="1257" spans="8:12" x14ac:dyDescent="0.2">
      <c r="H1257" s="646"/>
      <c r="I1257" s="647"/>
      <c r="L1257" s="646"/>
    </row>
    <row r="1258" spans="8:12" x14ac:dyDescent="0.2">
      <c r="H1258" s="646"/>
      <c r="I1258" s="647"/>
      <c r="L1258" s="646"/>
    </row>
    <row r="1259" spans="8:12" x14ac:dyDescent="0.2">
      <c r="H1259" s="646"/>
      <c r="I1259" s="647"/>
      <c r="L1259" s="646"/>
    </row>
    <row r="1260" spans="8:12" x14ac:dyDescent="0.2">
      <c r="H1260" s="646"/>
      <c r="I1260" s="647"/>
      <c r="L1260" s="646"/>
    </row>
    <row r="1261" spans="8:12" x14ac:dyDescent="0.2">
      <c r="H1261" s="646"/>
      <c r="I1261" s="647"/>
      <c r="L1261" s="646"/>
    </row>
    <row r="1262" spans="8:12" x14ac:dyDescent="0.2">
      <c r="H1262" s="646"/>
      <c r="I1262" s="647"/>
      <c r="L1262" s="646"/>
    </row>
    <row r="1263" spans="8:12" x14ac:dyDescent="0.2">
      <c r="H1263" s="646"/>
      <c r="I1263" s="647"/>
      <c r="L1263" s="646"/>
    </row>
    <row r="1264" spans="8:12" x14ac:dyDescent="0.2">
      <c r="H1264" s="646"/>
      <c r="I1264" s="647"/>
      <c r="L1264" s="646"/>
    </row>
    <row r="1265" spans="8:12" x14ac:dyDescent="0.2">
      <c r="H1265" s="646"/>
      <c r="I1265" s="647"/>
      <c r="L1265" s="646"/>
    </row>
    <row r="1266" spans="8:12" x14ac:dyDescent="0.2">
      <c r="H1266" s="646"/>
      <c r="I1266" s="647"/>
      <c r="L1266" s="646"/>
    </row>
    <row r="1267" spans="8:12" x14ac:dyDescent="0.2">
      <c r="H1267" s="646"/>
      <c r="I1267" s="647"/>
      <c r="L1267" s="646"/>
    </row>
    <row r="1268" spans="8:12" x14ac:dyDescent="0.2">
      <c r="H1268" s="646"/>
      <c r="I1268" s="647"/>
      <c r="L1268" s="646"/>
    </row>
    <row r="1269" spans="8:12" x14ac:dyDescent="0.2">
      <c r="H1269" s="646"/>
      <c r="I1269" s="647"/>
      <c r="L1269" s="646"/>
    </row>
    <row r="1270" spans="8:12" x14ac:dyDescent="0.2">
      <c r="H1270" s="646"/>
      <c r="I1270" s="647"/>
      <c r="L1270" s="646"/>
    </row>
    <row r="1271" spans="8:12" x14ac:dyDescent="0.2">
      <c r="H1271" s="646"/>
      <c r="I1271" s="647"/>
      <c r="L1271" s="646"/>
    </row>
    <row r="1272" spans="8:12" x14ac:dyDescent="0.2">
      <c r="H1272" s="646"/>
      <c r="I1272" s="647"/>
      <c r="L1272" s="646"/>
    </row>
    <row r="1273" spans="8:12" x14ac:dyDescent="0.2">
      <c r="H1273" s="646"/>
      <c r="I1273" s="647"/>
      <c r="L1273" s="646"/>
    </row>
    <row r="1274" spans="8:12" x14ac:dyDescent="0.2">
      <c r="H1274" s="646"/>
      <c r="I1274" s="647"/>
      <c r="L1274" s="646"/>
    </row>
    <row r="1275" spans="8:12" x14ac:dyDescent="0.2">
      <c r="H1275" s="646"/>
      <c r="I1275" s="647"/>
      <c r="L1275" s="646"/>
    </row>
    <row r="1276" spans="8:12" x14ac:dyDescent="0.2">
      <c r="H1276" s="646"/>
      <c r="I1276" s="647"/>
      <c r="L1276" s="646"/>
    </row>
    <row r="1277" spans="8:12" x14ac:dyDescent="0.2">
      <c r="H1277" s="646"/>
      <c r="I1277" s="647"/>
      <c r="L1277" s="646"/>
    </row>
    <row r="1278" spans="8:12" x14ac:dyDescent="0.2">
      <c r="H1278" s="646"/>
      <c r="I1278" s="647"/>
      <c r="L1278" s="646"/>
    </row>
    <row r="1279" spans="8:12" x14ac:dyDescent="0.2">
      <c r="H1279" s="646"/>
      <c r="I1279" s="647"/>
      <c r="L1279" s="646"/>
    </row>
    <row r="1280" spans="8:12" x14ac:dyDescent="0.2">
      <c r="H1280" s="646"/>
      <c r="I1280" s="647"/>
      <c r="L1280" s="646"/>
    </row>
    <row r="1281" spans="8:12" x14ac:dyDescent="0.2">
      <c r="H1281" s="646"/>
      <c r="I1281" s="647"/>
      <c r="L1281" s="646"/>
    </row>
    <row r="1282" spans="8:12" x14ac:dyDescent="0.2">
      <c r="H1282" s="646"/>
      <c r="I1282" s="647"/>
      <c r="L1282" s="646"/>
    </row>
    <row r="1283" spans="8:12" x14ac:dyDescent="0.2">
      <c r="H1283" s="646"/>
      <c r="I1283" s="647"/>
      <c r="L1283" s="646"/>
    </row>
    <row r="1284" spans="8:12" x14ac:dyDescent="0.2">
      <c r="H1284" s="646"/>
      <c r="I1284" s="647"/>
      <c r="L1284" s="646"/>
    </row>
    <row r="1285" spans="8:12" x14ac:dyDescent="0.2">
      <c r="H1285" s="646"/>
      <c r="I1285" s="647"/>
      <c r="L1285" s="646"/>
    </row>
    <row r="1286" spans="8:12" x14ac:dyDescent="0.2">
      <c r="H1286" s="646"/>
      <c r="I1286" s="647"/>
      <c r="L1286" s="646"/>
    </row>
    <row r="1287" spans="8:12" x14ac:dyDescent="0.2">
      <c r="H1287" s="646"/>
      <c r="I1287" s="647"/>
      <c r="L1287" s="646"/>
    </row>
    <row r="1288" spans="8:12" x14ac:dyDescent="0.2">
      <c r="H1288" s="646"/>
      <c r="I1288" s="647"/>
      <c r="L1288" s="646"/>
    </row>
    <row r="1289" spans="8:12" x14ac:dyDescent="0.2">
      <c r="H1289" s="646"/>
      <c r="I1289" s="647"/>
      <c r="L1289" s="646"/>
    </row>
    <row r="1290" spans="8:12" x14ac:dyDescent="0.2">
      <c r="H1290" s="646"/>
      <c r="I1290" s="647"/>
      <c r="L1290" s="646"/>
    </row>
    <row r="1291" spans="8:12" x14ac:dyDescent="0.2">
      <c r="H1291" s="646"/>
      <c r="I1291" s="647"/>
      <c r="L1291" s="646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topLeftCell="C1" workbookViewId="0">
      <selection activeCell="C2" sqref="A2:XFD12"/>
    </sheetView>
  </sheetViews>
  <sheetFormatPr defaultColWidth="9.140625" defaultRowHeight="12.75" x14ac:dyDescent="0.2"/>
  <cols>
    <col min="1" max="1" width="13" style="645" bestFit="1" customWidth="1"/>
    <col min="2" max="2" width="10" style="645" bestFit="1" customWidth="1"/>
    <col min="3" max="3" width="14" style="645" bestFit="1" customWidth="1"/>
    <col min="4" max="4" width="10" style="645" bestFit="1" customWidth="1"/>
    <col min="5" max="5" width="37" style="645" bestFit="1" customWidth="1"/>
    <col min="6" max="6" width="11" style="645" bestFit="1" customWidth="1"/>
    <col min="7" max="7" width="18" style="645" bestFit="1" customWidth="1"/>
    <col min="8" max="8" width="15" style="645" bestFit="1" customWidth="1"/>
    <col min="9" max="9" width="12.85546875" style="645" customWidth="1"/>
    <col min="10" max="10" width="21" style="645" bestFit="1" customWidth="1"/>
    <col min="11" max="11" width="16" style="645" bestFit="1" customWidth="1"/>
    <col min="12" max="12" width="13" style="645" bestFit="1" customWidth="1"/>
    <col min="13" max="13" width="14" style="645" bestFit="1" customWidth="1"/>
    <col min="14" max="16384" width="9.140625" style="645"/>
  </cols>
  <sheetData>
    <row r="1" spans="1:14" ht="25.5" x14ac:dyDescent="0.2">
      <c r="A1" s="650" t="s">
        <v>388</v>
      </c>
      <c r="B1" s="650" t="s">
        <v>0</v>
      </c>
      <c r="C1" s="651" t="s">
        <v>389</v>
      </c>
      <c r="D1" s="650" t="s">
        <v>1</v>
      </c>
      <c r="E1" s="650" t="s">
        <v>31</v>
      </c>
      <c r="F1" s="651" t="s">
        <v>32</v>
      </c>
      <c r="G1" s="650" t="s">
        <v>40</v>
      </c>
      <c r="H1" s="650" t="s">
        <v>33</v>
      </c>
      <c r="I1" s="650" t="s">
        <v>2</v>
      </c>
      <c r="J1" s="650" t="s">
        <v>36</v>
      </c>
      <c r="K1" s="650" t="s">
        <v>3</v>
      </c>
      <c r="L1" s="651" t="s">
        <v>34</v>
      </c>
      <c r="M1" s="651" t="s">
        <v>35</v>
      </c>
    </row>
    <row r="2" spans="1:14" x14ac:dyDescent="0.2">
      <c r="A2" s="645" t="s">
        <v>393</v>
      </c>
      <c r="B2" s="645" t="s">
        <v>395</v>
      </c>
      <c r="C2" s="645" t="s">
        <v>391</v>
      </c>
      <c r="D2" s="645" t="s">
        <v>591</v>
      </c>
      <c r="E2" s="645" t="s">
        <v>592</v>
      </c>
      <c r="F2" s="645" t="s">
        <v>593</v>
      </c>
      <c r="G2" s="645" t="s">
        <v>1030</v>
      </c>
      <c r="H2" s="646">
        <v>42678</v>
      </c>
      <c r="I2" s="647">
        <v>509.41</v>
      </c>
      <c r="J2" s="645" t="s">
        <v>801</v>
      </c>
      <c r="K2" s="645" t="s">
        <v>169</v>
      </c>
      <c r="L2" s="646">
        <v>42678</v>
      </c>
      <c r="M2" s="645" t="s">
        <v>4</v>
      </c>
      <c r="N2" s="645" t="s">
        <v>801</v>
      </c>
    </row>
    <row r="3" spans="1:14" x14ac:dyDescent="0.2">
      <c r="A3" s="645" t="s">
        <v>393</v>
      </c>
      <c r="B3" s="645" t="s">
        <v>395</v>
      </c>
      <c r="C3" s="645" t="s">
        <v>391</v>
      </c>
      <c r="D3" s="645" t="s">
        <v>1040</v>
      </c>
      <c r="E3" s="645" t="s">
        <v>1041</v>
      </c>
      <c r="F3" s="645" t="s">
        <v>801</v>
      </c>
      <c r="G3" s="645" t="s">
        <v>1042</v>
      </c>
      <c r="H3" s="646">
        <v>42697</v>
      </c>
      <c r="I3" s="647">
        <v>24704.82</v>
      </c>
      <c r="J3" s="645" t="s">
        <v>801</v>
      </c>
      <c r="K3" s="645" t="s">
        <v>606</v>
      </c>
      <c r="L3" s="646">
        <v>42702</v>
      </c>
      <c r="M3" s="645" t="s">
        <v>4</v>
      </c>
      <c r="N3" s="645" t="s">
        <v>801</v>
      </c>
    </row>
    <row r="4" spans="1:14" x14ac:dyDescent="0.2">
      <c r="A4" s="645" t="s">
        <v>393</v>
      </c>
      <c r="B4" s="645" t="s">
        <v>395</v>
      </c>
      <c r="C4" s="645" t="s">
        <v>391</v>
      </c>
      <c r="D4" s="645" t="s">
        <v>823</v>
      </c>
      <c r="E4" s="645" t="s">
        <v>824</v>
      </c>
      <c r="F4" s="645" t="s">
        <v>825</v>
      </c>
      <c r="G4" s="645" t="s">
        <v>922</v>
      </c>
      <c r="H4" s="646">
        <v>42692</v>
      </c>
      <c r="I4" s="647">
        <v>19091.189999999999</v>
      </c>
      <c r="J4" s="645" t="s">
        <v>801</v>
      </c>
      <c r="K4" s="645" t="s">
        <v>921</v>
      </c>
      <c r="L4" s="646">
        <v>42696</v>
      </c>
      <c r="M4" s="645" t="s">
        <v>4</v>
      </c>
      <c r="N4" s="645" t="s">
        <v>801</v>
      </c>
    </row>
    <row r="5" spans="1:14" x14ac:dyDescent="0.2">
      <c r="A5" s="645" t="s">
        <v>393</v>
      </c>
      <c r="B5" s="645" t="s">
        <v>395</v>
      </c>
      <c r="C5" s="645" t="s">
        <v>391</v>
      </c>
      <c r="D5" s="645" t="s">
        <v>823</v>
      </c>
      <c r="E5" s="645" t="s">
        <v>824</v>
      </c>
      <c r="F5" s="645" t="s">
        <v>825</v>
      </c>
      <c r="G5" s="645" t="s">
        <v>923</v>
      </c>
      <c r="H5" s="646">
        <v>42692</v>
      </c>
      <c r="I5" s="647">
        <v>18933.830000000002</v>
      </c>
      <c r="J5" s="645" t="s">
        <v>801</v>
      </c>
      <c r="K5" s="645" t="s">
        <v>195</v>
      </c>
      <c r="L5" s="646">
        <v>42696</v>
      </c>
      <c r="M5" s="645" t="s">
        <v>4</v>
      </c>
      <c r="N5" s="645" t="s">
        <v>801</v>
      </c>
    </row>
    <row r="6" spans="1:14" x14ac:dyDescent="0.2">
      <c r="A6" s="645" t="s">
        <v>393</v>
      </c>
      <c r="B6" s="645" t="s">
        <v>395</v>
      </c>
      <c r="C6" s="645" t="s">
        <v>391</v>
      </c>
      <c r="D6" s="645" t="s">
        <v>184</v>
      </c>
      <c r="E6" s="645" t="s">
        <v>185</v>
      </c>
      <c r="F6" s="645" t="s">
        <v>186</v>
      </c>
      <c r="G6" s="645" t="s">
        <v>928</v>
      </c>
      <c r="H6" s="646">
        <v>42689</v>
      </c>
      <c r="I6" s="647">
        <v>2170.7399999999998</v>
      </c>
      <c r="J6" s="645" t="s">
        <v>801</v>
      </c>
      <c r="K6" s="645" t="s">
        <v>474</v>
      </c>
      <c r="L6" s="646">
        <v>42696</v>
      </c>
      <c r="M6" s="645" t="s">
        <v>4</v>
      </c>
      <c r="N6" s="645" t="s">
        <v>801</v>
      </c>
    </row>
    <row r="7" spans="1:14" x14ac:dyDescent="0.2">
      <c r="A7" s="645" t="s">
        <v>390</v>
      </c>
      <c r="B7" s="645" t="s">
        <v>395</v>
      </c>
      <c r="C7" s="645" t="s">
        <v>391</v>
      </c>
      <c r="D7" s="645" t="s">
        <v>946</v>
      </c>
      <c r="E7" s="645" t="s">
        <v>947</v>
      </c>
      <c r="F7" s="645" t="s">
        <v>801</v>
      </c>
      <c r="G7" s="645" t="s">
        <v>948</v>
      </c>
      <c r="H7" s="646">
        <v>42690</v>
      </c>
      <c r="I7" s="647">
        <v>300</v>
      </c>
      <c r="J7" s="645" t="s">
        <v>801</v>
      </c>
      <c r="K7" s="645" t="s">
        <v>474</v>
      </c>
      <c r="L7" s="646">
        <v>42695</v>
      </c>
      <c r="M7" s="645" t="s">
        <v>4</v>
      </c>
      <c r="N7" s="645" t="s">
        <v>801</v>
      </c>
    </row>
    <row r="8" spans="1:14" x14ac:dyDescent="0.2">
      <c r="A8" s="645" t="s">
        <v>390</v>
      </c>
      <c r="B8" s="645" t="s">
        <v>395</v>
      </c>
      <c r="C8" s="645" t="s">
        <v>391</v>
      </c>
      <c r="D8" s="645" t="s">
        <v>1043</v>
      </c>
      <c r="E8" s="645" t="s">
        <v>1044</v>
      </c>
      <c r="F8" s="645" t="s">
        <v>801</v>
      </c>
      <c r="G8" s="645" t="s">
        <v>1045</v>
      </c>
      <c r="H8" s="646">
        <v>42529</v>
      </c>
      <c r="I8" s="647">
        <v>190</v>
      </c>
      <c r="J8" s="645" t="s">
        <v>801</v>
      </c>
      <c r="K8" s="645" t="s">
        <v>600</v>
      </c>
      <c r="L8" s="646">
        <v>42681</v>
      </c>
      <c r="M8" s="645" t="s">
        <v>4</v>
      </c>
      <c r="N8" s="645" t="s">
        <v>801</v>
      </c>
    </row>
    <row r="9" spans="1:14" x14ac:dyDescent="0.2">
      <c r="A9" s="645" t="s">
        <v>390</v>
      </c>
      <c r="B9" s="645" t="s">
        <v>395</v>
      </c>
      <c r="C9" s="645" t="s">
        <v>391</v>
      </c>
      <c r="D9" s="645" t="s">
        <v>969</v>
      </c>
      <c r="E9" s="645" t="s">
        <v>970</v>
      </c>
      <c r="F9" s="645" t="s">
        <v>971</v>
      </c>
      <c r="G9" s="645" t="s">
        <v>972</v>
      </c>
      <c r="H9" s="646">
        <v>42690</v>
      </c>
      <c r="I9" s="647">
        <v>1291.8699999999999</v>
      </c>
      <c r="J9" s="645" t="s">
        <v>801</v>
      </c>
      <c r="K9" s="645" t="s">
        <v>2539</v>
      </c>
      <c r="L9" s="646">
        <v>42698</v>
      </c>
      <c r="M9" s="645" t="s">
        <v>4</v>
      </c>
      <c r="N9" s="645" t="s">
        <v>801</v>
      </c>
    </row>
    <row r="10" spans="1:14" x14ac:dyDescent="0.2">
      <c r="A10" s="645" t="s">
        <v>390</v>
      </c>
      <c r="B10" s="645" t="s">
        <v>395</v>
      </c>
      <c r="C10" s="645" t="s">
        <v>391</v>
      </c>
      <c r="D10" s="645" t="s">
        <v>238</v>
      </c>
      <c r="E10" s="645" t="s">
        <v>239</v>
      </c>
      <c r="F10" s="645" t="s">
        <v>240</v>
      </c>
      <c r="G10" s="645" t="s">
        <v>1000</v>
      </c>
      <c r="H10" s="646">
        <v>42674</v>
      </c>
      <c r="I10" s="647">
        <v>12.66</v>
      </c>
      <c r="J10" s="645" t="s">
        <v>801</v>
      </c>
      <c r="K10" s="645" t="s">
        <v>582</v>
      </c>
      <c r="L10" s="646">
        <v>42682</v>
      </c>
      <c r="M10" s="645" t="s">
        <v>4</v>
      </c>
      <c r="N10" s="645" t="s">
        <v>801</v>
      </c>
    </row>
    <row r="11" spans="1:14" x14ac:dyDescent="0.2">
      <c r="A11" s="645" t="s">
        <v>390</v>
      </c>
      <c r="B11" s="645" t="s">
        <v>395</v>
      </c>
      <c r="C11" s="645" t="s">
        <v>391</v>
      </c>
      <c r="D11" s="645" t="s">
        <v>181</v>
      </c>
      <c r="E11" s="645" t="s">
        <v>182</v>
      </c>
      <c r="F11" s="645" t="s">
        <v>183</v>
      </c>
      <c r="G11" s="645" t="s">
        <v>1007</v>
      </c>
      <c r="H11" s="646">
        <v>42689</v>
      </c>
      <c r="I11" s="647">
        <v>400</v>
      </c>
      <c r="J11" s="645" t="s">
        <v>801</v>
      </c>
      <c r="K11" s="645" t="s">
        <v>519</v>
      </c>
      <c r="L11" s="646">
        <v>42690</v>
      </c>
      <c r="M11" s="645" t="s">
        <v>4</v>
      </c>
      <c r="N11" s="645" t="s">
        <v>801</v>
      </c>
    </row>
    <row r="12" spans="1:14" x14ac:dyDescent="0.2">
      <c r="A12" s="645" t="s">
        <v>390</v>
      </c>
      <c r="B12" s="645" t="s">
        <v>395</v>
      </c>
      <c r="C12" s="645" t="s">
        <v>391</v>
      </c>
      <c r="D12" s="645" t="s">
        <v>136</v>
      </c>
      <c r="E12" s="645" t="s">
        <v>137</v>
      </c>
      <c r="F12" s="645" t="s">
        <v>138</v>
      </c>
      <c r="G12" s="645" t="s">
        <v>1023</v>
      </c>
      <c r="H12" s="646">
        <v>42697</v>
      </c>
      <c r="I12" s="647">
        <v>4.5599999999999996</v>
      </c>
      <c r="J12" s="645" t="s">
        <v>801</v>
      </c>
      <c r="K12" s="645" t="s">
        <v>1834</v>
      </c>
      <c r="L12" s="646">
        <v>42698</v>
      </c>
      <c r="M12" s="645" t="s">
        <v>4</v>
      </c>
      <c r="N12" s="645" t="s">
        <v>801</v>
      </c>
    </row>
    <row r="13" spans="1:14" x14ac:dyDescent="0.2">
      <c r="I13" s="648">
        <f>SUM(I2:I12)</f>
        <v>67609.079999999987</v>
      </c>
    </row>
  </sheetData>
  <sortState ref="A2:M127">
    <sortCondition ref="C2:C127"/>
  </sortState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2"/>
  <sheetViews>
    <sheetView topLeftCell="A165" workbookViewId="0">
      <selection activeCell="A2" sqref="A2:XFD171"/>
    </sheetView>
  </sheetViews>
  <sheetFormatPr defaultColWidth="20.85546875" defaultRowHeight="12.75" x14ac:dyDescent="0.2"/>
  <cols>
    <col min="1" max="3" width="20.85546875" style="645"/>
    <col min="4" max="4" width="7.42578125" style="645" bestFit="1" customWidth="1"/>
    <col min="5" max="16384" width="20.85546875" style="645"/>
  </cols>
  <sheetData>
    <row r="1" spans="1:14" ht="25.5" x14ac:dyDescent="0.2">
      <c r="A1" s="650" t="s">
        <v>388</v>
      </c>
      <c r="B1" s="650" t="s">
        <v>0</v>
      </c>
      <c r="C1" s="651" t="s">
        <v>389</v>
      </c>
      <c r="D1" s="650" t="s">
        <v>1</v>
      </c>
      <c r="E1" s="650" t="s">
        <v>31</v>
      </c>
      <c r="F1" s="651" t="s">
        <v>32</v>
      </c>
      <c r="G1" s="650" t="s">
        <v>40</v>
      </c>
      <c r="H1" s="650" t="s">
        <v>33</v>
      </c>
      <c r="I1" s="650" t="s">
        <v>2</v>
      </c>
      <c r="J1" s="650" t="s">
        <v>36</v>
      </c>
      <c r="K1" s="650" t="s">
        <v>3</v>
      </c>
      <c r="L1" s="651" t="s">
        <v>34</v>
      </c>
      <c r="M1" s="651" t="s">
        <v>35</v>
      </c>
    </row>
    <row r="2" spans="1:14" x14ac:dyDescent="0.2">
      <c r="A2" s="645" t="s">
        <v>393</v>
      </c>
      <c r="B2" s="645" t="s">
        <v>395</v>
      </c>
      <c r="C2" s="645" t="s">
        <v>391</v>
      </c>
      <c r="D2" s="645" t="s">
        <v>440</v>
      </c>
      <c r="E2" s="645" t="s">
        <v>441</v>
      </c>
      <c r="F2" s="645" t="s">
        <v>442</v>
      </c>
      <c r="G2" s="645" t="s">
        <v>1413</v>
      </c>
      <c r="H2" s="646">
        <v>42418</v>
      </c>
      <c r="I2" s="647">
        <v>3287.51</v>
      </c>
      <c r="J2" s="645" t="s">
        <v>801</v>
      </c>
      <c r="K2" s="645" t="s">
        <v>102</v>
      </c>
      <c r="L2" s="646">
        <v>42732</v>
      </c>
      <c r="M2" s="645" t="s">
        <v>71</v>
      </c>
      <c r="N2" s="645" t="s">
        <v>801</v>
      </c>
    </row>
    <row r="3" spans="1:14" x14ac:dyDescent="0.2">
      <c r="A3" s="645" t="s">
        <v>393</v>
      </c>
      <c r="B3" s="645" t="s">
        <v>395</v>
      </c>
      <c r="C3" s="645" t="s">
        <v>391</v>
      </c>
      <c r="D3" s="645" t="s">
        <v>1482</v>
      </c>
      <c r="E3" s="645" t="s">
        <v>1483</v>
      </c>
      <c r="F3" s="645" t="s">
        <v>1484</v>
      </c>
      <c r="G3" s="645" t="s">
        <v>1485</v>
      </c>
      <c r="H3" s="646">
        <v>42704</v>
      </c>
      <c r="I3" s="647">
        <v>387.38</v>
      </c>
      <c r="J3" s="645" t="s">
        <v>801</v>
      </c>
      <c r="K3" s="645" t="s">
        <v>303</v>
      </c>
      <c r="L3" s="646">
        <v>42734</v>
      </c>
      <c r="M3" s="645" t="s">
        <v>71</v>
      </c>
      <c r="N3" s="645" t="s">
        <v>801</v>
      </c>
    </row>
    <row r="4" spans="1:14" x14ac:dyDescent="0.2">
      <c r="A4" s="645" t="s">
        <v>393</v>
      </c>
      <c r="B4" s="645" t="s">
        <v>395</v>
      </c>
      <c r="C4" s="645" t="s">
        <v>391</v>
      </c>
      <c r="D4" s="645" t="s">
        <v>594</v>
      </c>
      <c r="E4" s="645" t="s">
        <v>595</v>
      </c>
      <c r="F4" s="645" t="s">
        <v>596</v>
      </c>
      <c r="G4" s="645" t="s">
        <v>1171</v>
      </c>
      <c r="H4" s="646">
        <v>42709</v>
      </c>
      <c r="I4" s="647">
        <v>431.6</v>
      </c>
      <c r="J4" s="645" t="s">
        <v>801</v>
      </c>
      <c r="K4" s="645" t="s">
        <v>1172</v>
      </c>
      <c r="L4" s="646">
        <v>42717</v>
      </c>
      <c r="M4" s="645" t="s">
        <v>71</v>
      </c>
      <c r="N4" s="645" t="s">
        <v>801</v>
      </c>
    </row>
    <row r="5" spans="1:14" x14ac:dyDescent="0.2">
      <c r="A5" s="645" t="s">
        <v>393</v>
      </c>
      <c r="B5" s="645" t="s">
        <v>395</v>
      </c>
      <c r="C5" s="645" t="s">
        <v>391</v>
      </c>
      <c r="D5" s="645" t="s">
        <v>170</v>
      </c>
      <c r="E5" s="645" t="s">
        <v>171</v>
      </c>
      <c r="F5" s="645" t="s">
        <v>172</v>
      </c>
      <c r="G5" s="645" t="s">
        <v>1601</v>
      </c>
      <c r="H5" s="646">
        <v>42704</v>
      </c>
      <c r="I5" s="647">
        <v>246.13</v>
      </c>
      <c r="J5" s="645" t="s">
        <v>801</v>
      </c>
      <c r="K5" s="645" t="s">
        <v>1207</v>
      </c>
      <c r="L5" s="646">
        <v>42716</v>
      </c>
      <c r="M5" s="645" t="s">
        <v>71</v>
      </c>
      <c r="N5" s="645" t="s">
        <v>801</v>
      </c>
    </row>
    <row r="6" spans="1:14" x14ac:dyDescent="0.2">
      <c r="A6" s="645" t="s">
        <v>393</v>
      </c>
      <c r="B6" s="645" t="s">
        <v>395</v>
      </c>
      <c r="C6" s="645" t="s">
        <v>391</v>
      </c>
      <c r="D6" s="645" t="s">
        <v>1565</v>
      </c>
      <c r="E6" s="645" t="s">
        <v>1566</v>
      </c>
      <c r="F6" s="645" t="s">
        <v>1567</v>
      </c>
      <c r="G6" s="645" t="s">
        <v>1568</v>
      </c>
      <c r="H6" s="646">
        <v>42724</v>
      </c>
      <c r="I6" s="647">
        <v>102</v>
      </c>
      <c r="J6" s="645" t="s">
        <v>1569</v>
      </c>
      <c r="K6" s="645" t="s">
        <v>266</v>
      </c>
      <c r="L6" s="646">
        <v>42724</v>
      </c>
      <c r="M6" s="645" t="s">
        <v>71</v>
      </c>
      <c r="N6" s="645" t="s">
        <v>4093</v>
      </c>
    </row>
    <row r="7" spans="1:14" x14ac:dyDescent="0.2">
      <c r="A7" s="645" t="s">
        <v>393</v>
      </c>
      <c r="B7" s="645" t="s">
        <v>395</v>
      </c>
      <c r="C7" s="645" t="s">
        <v>391</v>
      </c>
      <c r="D7" s="645" t="s">
        <v>597</v>
      </c>
      <c r="E7" s="645" t="s">
        <v>598</v>
      </c>
      <c r="F7" s="645" t="s">
        <v>599</v>
      </c>
      <c r="G7" s="645" t="s">
        <v>814</v>
      </c>
      <c r="H7" s="646">
        <v>42709</v>
      </c>
      <c r="I7" s="647">
        <v>42.35</v>
      </c>
      <c r="J7" s="645" t="s">
        <v>801</v>
      </c>
      <c r="K7" s="645" t="s">
        <v>262</v>
      </c>
      <c r="L7" s="646">
        <v>42709</v>
      </c>
      <c r="M7" s="645" t="s">
        <v>71</v>
      </c>
      <c r="N7" s="645" t="s">
        <v>801</v>
      </c>
    </row>
    <row r="8" spans="1:14" x14ac:dyDescent="0.2">
      <c r="A8" s="645" t="s">
        <v>393</v>
      </c>
      <c r="B8" s="645" t="s">
        <v>395</v>
      </c>
      <c r="C8" s="645" t="s">
        <v>391</v>
      </c>
      <c r="D8" s="645" t="s">
        <v>597</v>
      </c>
      <c r="E8" s="645" t="s">
        <v>598</v>
      </c>
      <c r="F8" s="645" t="s">
        <v>599</v>
      </c>
      <c r="G8" s="645" t="s">
        <v>1184</v>
      </c>
      <c r="H8" s="646">
        <v>42709</v>
      </c>
      <c r="I8" s="647">
        <v>84.7</v>
      </c>
      <c r="J8" s="645" t="s">
        <v>801</v>
      </c>
      <c r="K8" s="645" t="s">
        <v>262</v>
      </c>
      <c r="L8" s="646">
        <v>42709</v>
      </c>
      <c r="M8" s="645" t="s">
        <v>71</v>
      </c>
      <c r="N8" s="645" t="s">
        <v>801</v>
      </c>
    </row>
    <row r="9" spans="1:14" x14ac:dyDescent="0.2">
      <c r="A9" s="645" t="s">
        <v>393</v>
      </c>
      <c r="B9" s="645" t="s">
        <v>395</v>
      </c>
      <c r="C9" s="645" t="s">
        <v>391</v>
      </c>
      <c r="D9" s="645" t="s">
        <v>597</v>
      </c>
      <c r="E9" s="645" t="s">
        <v>598</v>
      </c>
      <c r="F9" s="645" t="s">
        <v>599</v>
      </c>
      <c r="G9" s="645" t="s">
        <v>1183</v>
      </c>
      <c r="H9" s="646">
        <v>42709</v>
      </c>
      <c r="I9" s="647">
        <v>42.35</v>
      </c>
      <c r="J9" s="645" t="s">
        <v>801</v>
      </c>
      <c r="K9" s="645" t="s">
        <v>262</v>
      </c>
      <c r="L9" s="646">
        <v>42709</v>
      </c>
      <c r="M9" s="645" t="s">
        <v>71</v>
      </c>
      <c r="N9" s="645" t="s">
        <v>801</v>
      </c>
    </row>
    <row r="10" spans="1:14" x14ac:dyDescent="0.2">
      <c r="A10" s="645" t="s">
        <v>393</v>
      </c>
      <c r="B10" s="645" t="s">
        <v>395</v>
      </c>
      <c r="C10" s="645" t="s">
        <v>391</v>
      </c>
      <c r="D10" s="645" t="s">
        <v>597</v>
      </c>
      <c r="E10" s="645" t="s">
        <v>598</v>
      </c>
      <c r="F10" s="645" t="s">
        <v>599</v>
      </c>
      <c r="G10" s="645" t="s">
        <v>1182</v>
      </c>
      <c r="H10" s="646">
        <v>42709</v>
      </c>
      <c r="I10" s="647">
        <v>127.05</v>
      </c>
      <c r="J10" s="645" t="s">
        <v>801</v>
      </c>
      <c r="K10" s="645" t="s">
        <v>262</v>
      </c>
      <c r="L10" s="646">
        <v>42709</v>
      </c>
      <c r="M10" s="645" t="s">
        <v>71</v>
      </c>
      <c r="N10" s="645" t="s">
        <v>801</v>
      </c>
    </row>
    <row r="11" spans="1:14" x14ac:dyDescent="0.2">
      <c r="A11" s="645" t="s">
        <v>393</v>
      </c>
      <c r="B11" s="645" t="s">
        <v>395</v>
      </c>
      <c r="C11" s="645" t="s">
        <v>391</v>
      </c>
      <c r="D11" s="645" t="s">
        <v>597</v>
      </c>
      <c r="E11" s="645" t="s">
        <v>598</v>
      </c>
      <c r="F11" s="645" t="s">
        <v>599</v>
      </c>
      <c r="G11" s="645" t="s">
        <v>1181</v>
      </c>
      <c r="H11" s="646">
        <v>42706</v>
      </c>
      <c r="I11" s="647">
        <v>1754.5</v>
      </c>
      <c r="J11" s="645" t="s">
        <v>801</v>
      </c>
      <c r="K11" s="645" t="s">
        <v>114</v>
      </c>
      <c r="L11" s="646">
        <v>42706</v>
      </c>
      <c r="M11" s="645" t="s">
        <v>71</v>
      </c>
      <c r="N11" s="645" t="s">
        <v>801</v>
      </c>
    </row>
    <row r="12" spans="1:14" x14ac:dyDescent="0.2">
      <c r="A12" s="645" t="s">
        <v>393</v>
      </c>
      <c r="B12" s="645" t="s">
        <v>395</v>
      </c>
      <c r="C12" s="645" t="s">
        <v>391</v>
      </c>
      <c r="D12" s="645" t="s">
        <v>250</v>
      </c>
      <c r="E12" s="645" t="s">
        <v>251</v>
      </c>
      <c r="F12" s="645" t="s">
        <v>252</v>
      </c>
      <c r="G12" s="645" t="s">
        <v>1299</v>
      </c>
      <c r="H12" s="646">
        <v>42724</v>
      </c>
      <c r="I12" s="647">
        <v>1175.33</v>
      </c>
      <c r="J12" s="645" t="s">
        <v>1300</v>
      </c>
      <c r="K12" s="645" t="s">
        <v>122</v>
      </c>
      <c r="L12" s="646">
        <v>42726</v>
      </c>
      <c r="M12" s="645" t="s">
        <v>71</v>
      </c>
      <c r="N12" s="645" t="s">
        <v>4094</v>
      </c>
    </row>
    <row r="13" spans="1:14" x14ac:dyDescent="0.2">
      <c r="A13" s="645" t="s">
        <v>393</v>
      </c>
      <c r="B13" s="645" t="s">
        <v>395</v>
      </c>
      <c r="C13" s="645" t="s">
        <v>391</v>
      </c>
      <c r="D13" s="645" t="s">
        <v>1620</v>
      </c>
      <c r="E13" s="645" t="s">
        <v>1621</v>
      </c>
      <c r="F13" s="645" t="s">
        <v>1622</v>
      </c>
      <c r="G13" s="645" t="s">
        <v>1619</v>
      </c>
      <c r="H13" s="646">
        <v>42660</v>
      </c>
      <c r="I13" s="647">
        <v>3092.76</v>
      </c>
      <c r="J13" s="645" t="s">
        <v>801</v>
      </c>
      <c r="K13" s="645" t="s">
        <v>1623</v>
      </c>
      <c r="L13" s="646">
        <v>42726</v>
      </c>
      <c r="M13" s="645" t="s">
        <v>71</v>
      </c>
      <c r="N13" s="645" t="s">
        <v>801</v>
      </c>
    </row>
    <row r="14" spans="1:14" x14ac:dyDescent="0.2">
      <c r="A14" s="645" t="s">
        <v>393</v>
      </c>
      <c r="B14" s="645" t="s">
        <v>395</v>
      </c>
      <c r="C14" s="645" t="s">
        <v>391</v>
      </c>
      <c r="D14" s="645" t="s">
        <v>1115</v>
      </c>
      <c r="E14" s="645" t="s">
        <v>1116</v>
      </c>
      <c r="F14" s="645" t="s">
        <v>1117</v>
      </c>
      <c r="G14" s="645" t="s">
        <v>1114</v>
      </c>
      <c r="H14" s="646">
        <v>42704</v>
      </c>
      <c r="I14" s="647">
        <v>1450.79</v>
      </c>
      <c r="J14" s="645" t="s">
        <v>801</v>
      </c>
      <c r="K14" s="645" t="s">
        <v>194</v>
      </c>
      <c r="L14" s="646">
        <v>42726</v>
      </c>
      <c r="M14" s="645" t="s">
        <v>71</v>
      </c>
      <c r="N14" s="645" t="s">
        <v>801</v>
      </c>
    </row>
    <row r="15" spans="1:14" x14ac:dyDescent="0.2">
      <c r="A15" s="645" t="s">
        <v>393</v>
      </c>
      <c r="B15" s="645" t="s">
        <v>395</v>
      </c>
      <c r="C15" s="645" t="s">
        <v>391</v>
      </c>
      <c r="D15" s="645" t="s">
        <v>904</v>
      </c>
      <c r="E15" s="645" t="s">
        <v>905</v>
      </c>
      <c r="F15" s="645" t="s">
        <v>906</v>
      </c>
      <c r="G15" s="645" t="s">
        <v>1476</v>
      </c>
      <c r="H15" s="646">
        <v>42725</v>
      </c>
      <c r="I15" s="647">
        <v>514.26</v>
      </c>
      <c r="J15" s="645" t="s">
        <v>1477</v>
      </c>
      <c r="K15" s="645" t="s">
        <v>266</v>
      </c>
      <c r="L15" s="646">
        <v>42725</v>
      </c>
      <c r="M15" s="645" t="s">
        <v>1602</v>
      </c>
      <c r="N15" s="645" t="s">
        <v>4095</v>
      </c>
    </row>
    <row r="16" spans="1:14" x14ac:dyDescent="0.2">
      <c r="A16" s="645" t="s">
        <v>393</v>
      </c>
      <c r="B16" s="645" t="s">
        <v>395</v>
      </c>
      <c r="C16" s="645" t="s">
        <v>391</v>
      </c>
      <c r="D16" s="645" t="s">
        <v>78</v>
      </c>
      <c r="E16" s="645" t="s">
        <v>79</v>
      </c>
      <c r="F16" s="645" t="s">
        <v>80</v>
      </c>
      <c r="G16" s="645" t="s">
        <v>1151</v>
      </c>
      <c r="H16" s="646">
        <v>42732</v>
      </c>
      <c r="I16" s="647">
        <v>99.83</v>
      </c>
      <c r="J16" s="645" t="s">
        <v>1153</v>
      </c>
      <c r="K16" s="645" t="s">
        <v>1152</v>
      </c>
      <c r="L16" s="646">
        <v>42732</v>
      </c>
      <c r="M16" s="645" t="s">
        <v>71</v>
      </c>
      <c r="N16" s="645" t="s">
        <v>4096</v>
      </c>
    </row>
    <row r="17" spans="1:14" x14ac:dyDescent="0.2">
      <c r="A17" s="645" t="s">
        <v>393</v>
      </c>
      <c r="B17" s="645" t="s">
        <v>395</v>
      </c>
      <c r="C17" s="645" t="s">
        <v>391</v>
      </c>
      <c r="D17" s="645" t="s">
        <v>78</v>
      </c>
      <c r="E17" s="645" t="s">
        <v>79</v>
      </c>
      <c r="F17" s="645" t="s">
        <v>80</v>
      </c>
      <c r="G17" s="645" t="s">
        <v>1145</v>
      </c>
      <c r="H17" s="646">
        <v>42725</v>
      </c>
      <c r="I17" s="647">
        <v>201.47</v>
      </c>
      <c r="J17" s="645" t="s">
        <v>1146</v>
      </c>
      <c r="K17" s="645" t="s">
        <v>262</v>
      </c>
      <c r="L17" s="646">
        <v>42726</v>
      </c>
      <c r="M17" s="645" t="s">
        <v>71</v>
      </c>
      <c r="N17" s="645" t="s">
        <v>4097</v>
      </c>
    </row>
    <row r="18" spans="1:14" x14ac:dyDescent="0.2">
      <c r="A18" s="645" t="s">
        <v>393</v>
      </c>
      <c r="B18" s="645" t="s">
        <v>395</v>
      </c>
      <c r="C18" s="645" t="s">
        <v>391</v>
      </c>
      <c r="D18" s="645" t="s">
        <v>78</v>
      </c>
      <c r="E18" s="645" t="s">
        <v>79</v>
      </c>
      <c r="F18" s="645" t="s">
        <v>80</v>
      </c>
      <c r="G18" s="645" t="s">
        <v>1142</v>
      </c>
      <c r="H18" s="646">
        <v>42725</v>
      </c>
      <c r="I18" s="647">
        <v>52.56</v>
      </c>
      <c r="J18" s="645" t="s">
        <v>1144</v>
      </c>
      <c r="K18" s="645" t="s">
        <v>205</v>
      </c>
      <c r="L18" s="646">
        <v>42726</v>
      </c>
      <c r="M18" s="645" t="s">
        <v>71</v>
      </c>
      <c r="N18" s="645" t="s">
        <v>4098</v>
      </c>
    </row>
    <row r="19" spans="1:14" x14ac:dyDescent="0.2">
      <c r="A19" s="645" t="s">
        <v>393</v>
      </c>
      <c r="B19" s="645" t="s">
        <v>395</v>
      </c>
      <c r="C19" s="645" t="s">
        <v>391</v>
      </c>
      <c r="D19" s="645" t="s">
        <v>78</v>
      </c>
      <c r="E19" s="645" t="s">
        <v>79</v>
      </c>
      <c r="F19" s="645" t="s">
        <v>80</v>
      </c>
      <c r="G19" s="645" t="s">
        <v>1140</v>
      </c>
      <c r="H19" s="646">
        <v>42724</v>
      </c>
      <c r="I19" s="647">
        <v>357.05</v>
      </c>
      <c r="J19" s="645" t="s">
        <v>1141</v>
      </c>
      <c r="K19" s="645" t="s">
        <v>1133</v>
      </c>
      <c r="L19" s="646">
        <v>42725</v>
      </c>
      <c r="M19" s="645" t="s">
        <v>71</v>
      </c>
      <c r="N19" s="645" t="s">
        <v>4099</v>
      </c>
    </row>
    <row r="20" spans="1:14" x14ac:dyDescent="0.2">
      <c r="A20" s="645" t="s">
        <v>393</v>
      </c>
      <c r="B20" s="645" t="s">
        <v>395</v>
      </c>
      <c r="C20" s="645" t="s">
        <v>391</v>
      </c>
      <c r="D20" s="645" t="s">
        <v>78</v>
      </c>
      <c r="E20" s="645" t="s">
        <v>79</v>
      </c>
      <c r="F20" s="645" t="s">
        <v>80</v>
      </c>
      <c r="G20" s="645" t="s">
        <v>1135</v>
      </c>
      <c r="H20" s="646">
        <v>42723</v>
      </c>
      <c r="I20" s="647">
        <v>419.77</v>
      </c>
      <c r="J20" s="645" t="s">
        <v>1136</v>
      </c>
      <c r="K20" s="645" t="s">
        <v>1133</v>
      </c>
      <c r="L20" s="646">
        <v>42723</v>
      </c>
      <c r="M20" s="645" t="s">
        <v>71</v>
      </c>
      <c r="N20" s="645" t="s">
        <v>4100</v>
      </c>
    </row>
    <row r="21" spans="1:14" x14ac:dyDescent="0.2">
      <c r="A21" s="645" t="s">
        <v>393</v>
      </c>
      <c r="B21" s="645" t="s">
        <v>395</v>
      </c>
      <c r="C21" s="645" t="s">
        <v>391</v>
      </c>
      <c r="D21" s="645" t="s">
        <v>78</v>
      </c>
      <c r="E21" s="645" t="s">
        <v>79</v>
      </c>
      <c r="F21" s="645" t="s">
        <v>80</v>
      </c>
      <c r="G21" s="645" t="s">
        <v>1132</v>
      </c>
      <c r="H21" s="646">
        <v>42723</v>
      </c>
      <c r="I21" s="647">
        <v>404.35</v>
      </c>
      <c r="J21" s="645" t="s">
        <v>1134</v>
      </c>
      <c r="K21" s="645" t="s">
        <v>1133</v>
      </c>
      <c r="L21" s="646">
        <v>42723</v>
      </c>
      <c r="M21" s="645" t="s">
        <v>71</v>
      </c>
      <c r="N21" s="645" t="s">
        <v>4101</v>
      </c>
    </row>
    <row r="22" spans="1:14" x14ac:dyDescent="0.2">
      <c r="A22" s="645" t="s">
        <v>393</v>
      </c>
      <c r="B22" s="645" t="s">
        <v>395</v>
      </c>
      <c r="C22" s="645" t="s">
        <v>391</v>
      </c>
      <c r="D22" s="645" t="s">
        <v>78</v>
      </c>
      <c r="E22" s="645" t="s">
        <v>79</v>
      </c>
      <c r="F22" s="645" t="s">
        <v>80</v>
      </c>
      <c r="G22" s="645" t="s">
        <v>1126</v>
      </c>
      <c r="H22" s="646">
        <v>42716</v>
      </c>
      <c r="I22" s="647">
        <v>821.59</v>
      </c>
      <c r="J22" s="645" t="s">
        <v>1128</v>
      </c>
      <c r="K22" s="645" t="s">
        <v>1127</v>
      </c>
      <c r="L22" s="646">
        <v>42717</v>
      </c>
      <c r="M22" s="645" t="s">
        <v>71</v>
      </c>
      <c r="N22" s="645" t="s">
        <v>4102</v>
      </c>
    </row>
    <row r="23" spans="1:14" x14ac:dyDescent="0.2">
      <c r="A23" s="645" t="s">
        <v>393</v>
      </c>
      <c r="B23" s="645" t="s">
        <v>395</v>
      </c>
      <c r="C23" s="645" t="s">
        <v>391</v>
      </c>
      <c r="D23" s="645" t="s">
        <v>1296</v>
      </c>
      <c r="E23" s="645" t="s">
        <v>1297</v>
      </c>
      <c r="F23" s="645" t="s">
        <v>1298</v>
      </c>
      <c r="G23" s="645" t="s">
        <v>1295</v>
      </c>
      <c r="H23" s="646">
        <v>42726</v>
      </c>
      <c r="I23" s="647">
        <v>433.68</v>
      </c>
      <c r="J23" s="645" t="s">
        <v>801</v>
      </c>
      <c r="K23" s="645" t="s">
        <v>484</v>
      </c>
      <c r="L23" s="646">
        <v>42727</v>
      </c>
      <c r="M23" s="645" t="s">
        <v>71</v>
      </c>
      <c r="N23" s="645" t="s">
        <v>801</v>
      </c>
    </row>
    <row r="24" spans="1:14" x14ac:dyDescent="0.2">
      <c r="A24" s="645" t="s">
        <v>393</v>
      </c>
      <c r="B24" s="645" t="s">
        <v>395</v>
      </c>
      <c r="C24" s="645" t="s">
        <v>391</v>
      </c>
      <c r="D24" s="645" t="s">
        <v>1185</v>
      </c>
      <c r="E24" s="645" t="s">
        <v>1186</v>
      </c>
      <c r="F24" s="645" t="s">
        <v>1187</v>
      </c>
      <c r="G24" s="645" t="s">
        <v>1184</v>
      </c>
      <c r="H24" s="646">
        <v>42718</v>
      </c>
      <c r="I24" s="647">
        <v>398.09</v>
      </c>
      <c r="J24" s="645" t="s">
        <v>801</v>
      </c>
      <c r="K24" s="645" t="s">
        <v>262</v>
      </c>
      <c r="L24" s="646">
        <v>42718</v>
      </c>
      <c r="M24" s="645" t="s">
        <v>71</v>
      </c>
      <c r="N24" s="645" t="s">
        <v>801</v>
      </c>
    </row>
    <row r="25" spans="1:14" x14ac:dyDescent="0.2">
      <c r="A25" s="645" t="s">
        <v>393</v>
      </c>
      <c r="B25" s="645" t="s">
        <v>395</v>
      </c>
      <c r="C25" s="645" t="s">
        <v>391</v>
      </c>
      <c r="D25" s="645" t="s">
        <v>154</v>
      </c>
      <c r="E25" s="645" t="s">
        <v>583</v>
      </c>
      <c r="F25" s="645" t="s">
        <v>155</v>
      </c>
      <c r="G25" s="645" t="s">
        <v>1107</v>
      </c>
      <c r="H25" s="646">
        <v>42719</v>
      </c>
      <c r="I25" s="647">
        <v>6628.97</v>
      </c>
      <c r="J25" s="645" t="s">
        <v>801</v>
      </c>
      <c r="K25" s="645" t="s">
        <v>1108</v>
      </c>
      <c r="L25" s="646">
        <v>42724</v>
      </c>
      <c r="M25" s="645" t="s">
        <v>71</v>
      </c>
      <c r="N25" s="645" t="s">
        <v>801</v>
      </c>
    </row>
    <row r="26" spans="1:14" x14ac:dyDescent="0.2">
      <c r="A26" s="645" t="s">
        <v>393</v>
      </c>
      <c r="B26" s="645" t="s">
        <v>395</v>
      </c>
      <c r="C26" s="645" t="s">
        <v>391</v>
      </c>
      <c r="D26" s="645" t="s">
        <v>154</v>
      </c>
      <c r="E26" s="645" t="s">
        <v>583</v>
      </c>
      <c r="F26" s="645" t="s">
        <v>155</v>
      </c>
      <c r="G26" s="645" t="s">
        <v>1106</v>
      </c>
      <c r="H26" s="646">
        <v>42719</v>
      </c>
      <c r="I26" s="647">
        <v>125.88</v>
      </c>
      <c r="J26" s="645" t="s">
        <v>801</v>
      </c>
      <c r="K26" s="645" t="s">
        <v>262</v>
      </c>
      <c r="L26" s="646">
        <v>42724</v>
      </c>
      <c r="M26" s="645" t="s">
        <v>71</v>
      </c>
      <c r="N26" s="645" t="s">
        <v>801</v>
      </c>
    </row>
    <row r="27" spans="1:14" x14ac:dyDescent="0.2">
      <c r="A27" s="645" t="s">
        <v>393</v>
      </c>
      <c r="B27" s="645" t="s">
        <v>395</v>
      </c>
      <c r="C27" s="645" t="s">
        <v>391</v>
      </c>
      <c r="D27" s="645" t="s">
        <v>154</v>
      </c>
      <c r="E27" s="645" t="s">
        <v>583</v>
      </c>
      <c r="F27" s="645" t="s">
        <v>155</v>
      </c>
      <c r="G27" s="645" t="s">
        <v>1105</v>
      </c>
      <c r="H27" s="646">
        <v>42719</v>
      </c>
      <c r="I27" s="647">
        <v>422.97</v>
      </c>
      <c r="J27" s="645" t="s">
        <v>801</v>
      </c>
      <c r="K27" s="645" t="s">
        <v>262</v>
      </c>
      <c r="L27" s="646">
        <v>42724</v>
      </c>
      <c r="M27" s="645" t="s">
        <v>71</v>
      </c>
      <c r="N27" s="645" t="s">
        <v>801</v>
      </c>
    </row>
    <row r="28" spans="1:14" x14ac:dyDescent="0.2">
      <c r="A28" s="645" t="s">
        <v>393</v>
      </c>
      <c r="B28" s="645" t="s">
        <v>395</v>
      </c>
      <c r="C28" s="645" t="s">
        <v>391</v>
      </c>
      <c r="D28" s="645" t="s">
        <v>154</v>
      </c>
      <c r="E28" s="645" t="s">
        <v>583</v>
      </c>
      <c r="F28" s="645" t="s">
        <v>155</v>
      </c>
      <c r="G28" s="645" t="s">
        <v>1104</v>
      </c>
      <c r="H28" s="646">
        <v>42719</v>
      </c>
      <c r="I28" s="647">
        <v>153.31</v>
      </c>
      <c r="J28" s="645" t="s">
        <v>801</v>
      </c>
      <c r="K28" s="645" t="s">
        <v>262</v>
      </c>
      <c r="L28" s="646">
        <v>42724</v>
      </c>
      <c r="M28" s="645" t="s">
        <v>71</v>
      </c>
      <c r="N28" s="645" t="s">
        <v>801</v>
      </c>
    </row>
    <row r="29" spans="1:14" x14ac:dyDescent="0.2">
      <c r="A29" s="645" t="s">
        <v>393</v>
      </c>
      <c r="B29" s="645" t="s">
        <v>395</v>
      </c>
      <c r="C29" s="645" t="s">
        <v>391</v>
      </c>
      <c r="D29" s="645" t="s">
        <v>154</v>
      </c>
      <c r="E29" s="645" t="s">
        <v>583</v>
      </c>
      <c r="F29" s="645" t="s">
        <v>155</v>
      </c>
      <c r="G29" s="645" t="s">
        <v>1103</v>
      </c>
      <c r="H29" s="646">
        <v>42705</v>
      </c>
      <c r="I29" s="647">
        <v>243.66</v>
      </c>
      <c r="J29" s="645" t="s">
        <v>801</v>
      </c>
      <c r="K29" s="645" t="s">
        <v>262</v>
      </c>
      <c r="L29" s="646">
        <v>42705</v>
      </c>
      <c r="M29" s="645" t="s">
        <v>71</v>
      </c>
      <c r="N29" s="645" t="s">
        <v>801</v>
      </c>
    </row>
    <row r="30" spans="1:14" x14ac:dyDescent="0.2">
      <c r="A30" s="645" t="s">
        <v>393</v>
      </c>
      <c r="B30" s="645" t="s">
        <v>395</v>
      </c>
      <c r="C30" s="645" t="s">
        <v>391</v>
      </c>
      <c r="D30" s="645" t="s">
        <v>154</v>
      </c>
      <c r="E30" s="645" t="s">
        <v>583</v>
      </c>
      <c r="F30" s="645" t="s">
        <v>155</v>
      </c>
      <c r="G30" s="645" t="s">
        <v>1102</v>
      </c>
      <c r="H30" s="646">
        <v>42705</v>
      </c>
      <c r="I30" s="647">
        <v>243.66</v>
      </c>
      <c r="J30" s="645" t="s">
        <v>801</v>
      </c>
      <c r="K30" s="645" t="s">
        <v>262</v>
      </c>
      <c r="L30" s="646">
        <v>42705</v>
      </c>
      <c r="M30" s="645" t="s">
        <v>71</v>
      </c>
      <c r="N30" s="645" t="s">
        <v>801</v>
      </c>
    </row>
    <row r="31" spans="1:14" x14ac:dyDescent="0.2">
      <c r="A31" s="645" t="s">
        <v>393</v>
      </c>
      <c r="B31" s="645" t="s">
        <v>395</v>
      </c>
      <c r="C31" s="645" t="s">
        <v>391</v>
      </c>
      <c r="D31" s="645" t="s">
        <v>154</v>
      </c>
      <c r="E31" s="645" t="s">
        <v>583</v>
      </c>
      <c r="F31" s="645" t="s">
        <v>155</v>
      </c>
      <c r="G31" s="645" t="s">
        <v>1101</v>
      </c>
      <c r="H31" s="646">
        <v>42705</v>
      </c>
      <c r="I31" s="647">
        <v>769.6</v>
      </c>
      <c r="J31" s="645" t="s">
        <v>801</v>
      </c>
      <c r="K31" s="645" t="s">
        <v>262</v>
      </c>
      <c r="L31" s="646">
        <v>42705</v>
      </c>
      <c r="M31" s="645" t="s">
        <v>71</v>
      </c>
      <c r="N31" s="645" t="s">
        <v>801</v>
      </c>
    </row>
    <row r="32" spans="1:14" x14ac:dyDescent="0.2">
      <c r="A32" s="645" t="s">
        <v>393</v>
      </c>
      <c r="B32" s="645" t="s">
        <v>395</v>
      </c>
      <c r="C32" s="645" t="s">
        <v>391</v>
      </c>
      <c r="D32" s="645" t="s">
        <v>154</v>
      </c>
      <c r="E32" s="645" t="s">
        <v>583</v>
      </c>
      <c r="F32" s="645" t="s">
        <v>155</v>
      </c>
      <c r="G32" s="645" t="s">
        <v>1100</v>
      </c>
      <c r="H32" s="646">
        <v>42705</v>
      </c>
      <c r="I32" s="647">
        <v>1169.6500000000001</v>
      </c>
      <c r="J32" s="645" t="s">
        <v>801</v>
      </c>
      <c r="K32" s="645" t="s">
        <v>262</v>
      </c>
      <c r="L32" s="646">
        <v>42705</v>
      </c>
      <c r="M32" s="645" t="s">
        <v>71</v>
      </c>
      <c r="N32" s="645" t="s">
        <v>801</v>
      </c>
    </row>
    <row r="33" spans="1:14" x14ac:dyDescent="0.2">
      <c r="A33" s="645" t="s">
        <v>393</v>
      </c>
      <c r="B33" s="645" t="s">
        <v>395</v>
      </c>
      <c r="C33" s="645" t="s">
        <v>391</v>
      </c>
      <c r="D33" s="645" t="s">
        <v>154</v>
      </c>
      <c r="E33" s="645" t="s">
        <v>583</v>
      </c>
      <c r="F33" s="645" t="s">
        <v>155</v>
      </c>
      <c r="G33" s="645" t="s">
        <v>1099</v>
      </c>
      <c r="H33" s="646">
        <v>42705</v>
      </c>
      <c r="I33" s="647">
        <v>565.07000000000005</v>
      </c>
      <c r="J33" s="645" t="s">
        <v>801</v>
      </c>
      <c r="K33" s="645" t="s">
        <v>262</v>
      </c>
      <c r="L33" s="646">
        <v>42705</v>
      </c>
      <c r="M33" s="645" t="s">
        <v>71</v>
      </c>
      <c r="N33" s="645" t="s">
        <v>801</v>
      </c>
    </row>
    <row r="34" spans="1:14" x14ac:dyDescent="0.2">
      <c r="A34" s="645" t="s">
        <v>393</v>
      </c>
      <c r="B34" s="645" t="s">
        <v>395</v>
      </c>
      <c r="C34" s="645" t="s">
        <v>391</v>
      </c>
      <c r="D34" s="645" t="s">
        <v>154</v>
      </c>
      <c r="E34" s="645" t="s">
        <v>583</v>
      </c>
      <c r="F34" s="645" t="s">
        <v>155</v>
      </c>
      <c r="G34" s="645" t="s">
        <v>1098</v>
      </c>
      <c r="H34" s="646">
        <v>42705</v>
      </c>
      <c r="I34" s="647">
        <v>830.28</v>
      </c>
      <c r="J34" s="645" t="s">
        <v>801</v>
      </c>
      <c r="K34" s="645" t="s">
        <v>262</v>
      </c>
      <c r="L34" s="646">
        <v>42705</v>
      </c>
      <c r="M34" s="645" t="s">
        <v>71</v>
      </c>
      <c r="N34" s="645" t="s">
        <v>801</v>
      </c>
    </row>
    <row r="35" spans="1:14" x14ac:dyDescent="0.2">
      <c r="A35" s="645" t="s">
        <v>393</v>
      </c>
      <c r="B35" s="645" t="s">
        <v>395</v>
      </c>
      <c r="C35" s="645" t="s">
        <v>391</v>
      </c>
      <c r="D35" s="645" t="s">
        <v>154</v>
      </c>
      <c r="E35" s="645" t="s">
        <v>583</v>
      </c>
      <c r="F35" s="645" t="s">
        <v>155</v>
      </c>
      <c r="G35" s="645" t="s">
        <v>1097</v>
      </c>
      <c r="H35" s="646">
        <v>42705</v>
      </c>
      <c r="I35" s="647">
        <v>1467.91</v>
      </c>
      <c r="J35" s="645" t="s">
        <v>801</v>
      </c>
      <c r="K35" s="645" t="s">
        <v>262</v>
      </c>
      <c r="L35" s="646">
        <v>42705</v>
      </c>
      <c r="M35" s="645" t="s">
        <v>71</v>
      </c>
      <c r="N35" s="645" t="s">
        <v>801</v>
      </c>
    </row>
    <row r="36" spans="1:14" x14ac:dyDescent="0.2">
      <c r="A36" s="645" t="s">
        <v>393</v>
      </c>
      <c r="B36" s="645" t="s">
        <v>395</v>
      </c>
      <c r="C36" s="645" t="s">
        <v>391</v>
      </c>
      <c r="D36" s="645" t="s">
        <v>154</v>
      </c>
      <c r="E36" s="645" t="s">
        <v>583</v>
      </c>
      <c r="F36" s="645" t="s">
        <v>155</v>
      </c>
      <c r="G36" s="645" t="s">
        <v>1096</v>
      </c>
      <c r="H36" s="646">
        <v>42705</v>
      </c>
      <c r="I36" s="647">
        <v>359.98</v>
      </c>
      <c r="J36" s="645" t="s">
        <v>801</v>
      </c>
      <c r="K36" s="645" t="s">
        <v>262</v>
      </c>
      <c r="L36" s="646">
        <v>42705</v>
      </c>
      <c r="M36" s="645" t="s">
        <v>71</v>
      </c>
      <c r="N36" s="645" t="s">
        <v>801</v>
      </c>
    </row>
    <row r="37" spans="1:14" x14ac:dyDescent="0.2">
      <c r="A37" s="645" t="s">
        <v>393</v>
      </c>
      <c r="B37" s="645" t="s">
        <v>395</v>
      </c>
      <c r="C37" s="645" t="s">
        <v>391</v>
      </c>
      <c r="D37" s="645" t="s">
        <v>154</v>
      </c>
      <c r="E37" s="645" t="s">
        <v>583</v>
      </c>
      <c r="F37" s="645" t="s">
        <v>155</v>
      </c>
      <c r="G37" s="645" t="s">
        <v>4103</v>
      </c>
      <c r="H37" s="646">
        <v>42705</v>
      </c>
      <c r="I37" s="647">
        <v>2955.41</v>
      </c>
      <c r="J37" s="645" t="s">
        <v>4104</v>
      </c>
      <c r="K37" s="645" t="s">
        <v>394</v>
      </c>
      <c r="L37" s="646">
        <v>42705</v>
      </c>
      <c r="M37" s="645" t="s">
        <v>71</v>
      </c>
      <c r="N37" s="645" t="s">
        <v>4105</v>
      </c>
    </row>
    <row r="38" spans="1:14" x14ac:dyDescent="0.2">
      <c r="A38" s="645" t="s">
        <v>393</v>
      </c>
      <c r="B38" s="645" t="s">
        <v>395</v>
      </c>
      <c r="C38" s="645" t="s">
        <v>391</v>
      </c>
      <c r="D38" s="645" t="s">
        <v>154</v>
      </c>
      <c r="E38" s="645" t="s">
        <v>583</v>
      </c>
      <c r="F38" s="645" t="s">
        <v>155</v>
      </c>
      <c r="G38" s="645" t="s">
        <v>1095</v>
      </c>
      <c r="H38" s="646">
        <v>42705</v>
      </c>
      <c r="I38" s="647">
        <v>358.49</v>
      </c>
      <c r="J38" s="645" t="s">
        <v>801</v>
      </c>
      <c r="K38" s="645" t="s">
        <v>262</v>
      </c>
      <c r="L38" s="646">
        <v>42705</v>
      </c>
      <c r="M38" s="645" t="s">
        <v>71</v>
      </c>
      <c r="N38" s="645" t="s">
        <v>801</v>
      </c>
    </row>
    <row r="39" spans="1:14" x14ac:dyDescent="0.2">
      <c r="A39" s="645" t="s">
        <v>393</v>
      </c>
      <c r="B39" s="645" t="s">
        <v>395</v>
      </c>
      <c r="C39" s="645" t="s">
        <v>391</v>
      </c>
      <c r="D39" s="645" t="s">
        <v>154</v>
      </c>
      <c r="E39" s="645" t="s">
        <v>583</v>
      </c>
      <c r="F39" s="645" t="s">
        <v>155</v>
      </c>
      <c r="G39" s="645" t="s">
        <v>1094</v>
      </c>
      <c r="H39" s="646">
        <v>42705</v>
      </c>
      <c r="I39" s="647">
        <v>1990.55</v>
      </c>
      <c r="J39" s="645" t="s">
        <v>801</v>
      </c>
      <c r="K39" s="645" t="s">
        <v>262</v>
      </c>
      <c r="L39" s="646">
        <v>42705</v>
      </c>
      <c r="M39" s="645" t="s">
        <v>71</v>
      </c>
      <c r="N39" s="645" t="s">
        <v>801</v>
      </c>
    </row>
    <row r="40" spans="1:14" x14ac:dyDescent="0.2">
      <c r="A40" s="645" t="s">
        <v>393</v>
      </c>
      <c r="B40" s="645" t="s">
        <v>395</v>
      </c>
      <c r="C40" s="645" t="s">
        <v>391</v>
      </c>
      <c r="D40" s="645" t="s">
        <v>123</v>
      </c>
      <c r="E40" s="645" t="s">
        <v>124</v>
      </c>
      <c r="F40" s="645" t="s">
        <v>125</v>
      </c>
      <c r="G40" s="645" t="s">
        <v>1495</v>
      </c>
      <c r="H40" s="646">
        <v>42709</v>
      </c>
      <c r="I40" s="647">
        <v>96.8</v>
      </c>
      <c r="J40" s="645" t="s">
        <v>801</v>
      </c>
      <c r="K40" s="645" t="s">
        <v>262</v>
      </c>
      <c r="L40" s="646">
        <v>42711</v>
      </c>
      <c r="M40" s="645" t="s">
        <v>71</v>
      </c>
      <c r="N40" s="645" t="s">
        <v>801</v>
      </c>
    </row>
    <row r="41" spans="1:14" x14ac:dyDescent="0.2">
      <c r="A41" s="645" t="s">
        <v>393</v>
      </c>
      <c r="B41" s="645" t="s">
        <v>395</v>
      </c>
      <c r="C41" s="645" t="s">
        <v>391</v>
      </c>
      <c r="D41" s="645" t="s">
        <v>123</v>
      </c>
      <c r="E41" s="645" t="s">
        <v>124</v>
      </c>
      <c r="F41" s="645" t="s">
        <v>125</v>
      </c>
      <c r="G41" s="645" t="s">
        <v>1399</v>
      </c>
      <c r="H41" s="646">
        <v>42723</v>
      </c>
      <c r="I41" s="647">
        <v>65.33</v>
      </c>
      <c r="J41" s="645" t="s">
        <v>801</v>
      </c>
      <c r="K41" s="645" t="s">
        <v>273</v>
      </c>
      <c r="L41" s="646">
        <v>42724</v>
      </c>
      <c r="M41" s="645" t="s">
        <v>71</v>
      </c>
      <c r="N41" s="645" t="s">
        <v>801</v>
      </c>
    </row>
    <row r="42" spans="1:14" x14ac:dyDescent="0.2">
      <c r="A42" s="645" t="s">
        <v>393</v>
      </c>
      <c r="B42" s="645" t="s">
        <v>395</v>
      </c>
      <c r="C42" s="645" t="s">
        <v>391</v>
      </c>
      <c r="D42" s="645" t="s">
        <v>123</v>
      </c>
      <c r="E42" s="645" t="s">
        <v>124</v>
      </c>
      <c r="F42" s="645" t="s">
        <v>125</v>
      </c>
      <c r="G42" s="645" t="s">
        <v>1397</v>
      </c>
      <c r="H42" s="646">
        <v>42723</v>
      </c>
      <c r="I42" s="647">
        <v>169.45</v>
      </c>
      <c r="J42" s="645" t="s">
        <v>801</v>
      </c>
      <c r="K42" s="645" t="s">
        <v>1398</v>
      </c>
      <c r="L42" s="646">
        <v>42724</v>
      </c>
      <c r="M42" s="645" t="s">
        <v>71</v>
      </c>
      <c r="N42" s="645" t="s">
        <v>801</v>
      </c>
    </row>
    <row r="43" spans="1:14" x14ac:dyDescent="0.2">
      <c r="A43" s="645" t="s">
        <v>393</v>
      </c>
      <c r="B43" s="645" t="s">
        <v>395</v>
      </c>
      <c r="C43" s="645" t="s">
        <v>391</v>
      </c>
      <c r="D43" s="645" t="s">
        <v>103</v>
      </c>
      <c r="E43" s="645" t="s">
        <v>104</v>
      </c>
      <c r="F43" s="645" t="s">
        <v>105</v>
      </c>
      <c r="G43" s="645" t="s">
        <v>1443</v>
      </c>
      <c r="H43" s="646">
        <v>42724</v>
      </c>
      <c r="I43" s="647">
        <v>274.67</v>
      </c>
      <c r="J43" s="645" t="s">
        <v>1444</v>
      </c>
      <c r="K43" s="645" t="s">
        <v>271</v>
      </c>
      <c r="L43" s="646">
        <v>42724</v>
      </c>
      <c r="M43" s="645" t="s">
        <v>71</v>
      </c>
      <c r="N43" s="645" t="s">
        <v>4106</v>
      </c>
    </row>
    <row r="44" spans="1:14" x14ac:dyDescent="0.2">
      <c r="A44" s="645" t="s">
        <v>393</v>
      </c>
      <c r="B44" s="645" t="s">
        <v>395</v>
      </c>
      <c r="C44" s="645" t="s">
        <v>391</v>
      </c>
      <c r="D44" s="645" t="s">
        <v>103</v>
      </c>
      <c r="E44" s="645" t="s">
        <v>104</v>
      </c>
      <c r="F44" s="645" t="s">
        <v>105</v>
      </c>
      <c r="G44" s="645" t="s">
        <v>1441</v>
      </c>
      <c r="H44" s="646">
        <v>42724</v>
      </c>
      <c r="I44" s="647">
        <v>256.52</v>
      </c>
      <c r="J44" s="645" t="s">
        <v>1442</v>
      </c>
      <c r="K44" s="645" t="s">
        <v>271</v>
      </c>
      <c r="L44" s="646">
        <v>42724</v>
      </c>
      <c r="M44" s="645" t="s">
        <v>71</v>
      </c>
      <c r="N44" s="645" t="s">
        <v>4107</v>
      </c>
    </row>
    <row r="45" spans="1:14" x14ac:dyDescent="0.2">
      <c r="A45" s="645" t="s">
        <v>393</v>
      </c>
      <c r="B45" s="645" t="s">
        <v>395</v>
      </c>
      <c r="C45" s="645" t="s">
        <v>391</v>
      </c>
      <c r="D45" s="645" t="s">
        <v>103</v>
      </c>
      <c r="E45" s="645" t="s">
        <v>104</v>
      </c>
      <c r="F45" s="645" t="s">
        <v>105</v>
      </c>
      <c r="G45" s="645" t="s">
        <v>1439</v>
      </c>
      <c r="H45" s="646">
        <v>42724</v>
      </c>
      <c r="I45" s="647">
        <v>250.47</v>
      </c>
      <c r="J45" s="645" t="s">
        <v>1440</v>
      </c>
      <c r="K45" s="645" t="s">
        <v>271</v>
      </c>
      <c r="L45" s="646">
        <v>42724</v>
      </c>
      <c r="M45" s="645" t="s">
        <v>71</v>
      </c>
      <c r="N45" s="645" t="s">
        <v>4108</v>
      </c>
    </row>
    <row r="46" spans="1:14" x14ac:dyDescent="0.2">
      <c r="A46" s="645" t="s">
        <v>393</v>
      </c>
      <c r="B46" s="645" t="s">
        <v>395</v>
      </c>
      <c r="C46" s="645" t="s">
        <v>391</v>
      </c>
      <c r="D46" s="645" t="s">
        <v>235</v>
      </c>
      <c r="E46" s="645" t="s">
        <v>236</v>
      </c>
      <c r="F46" s="645" t="s">
        <v>237</v>
      </c>
      <c r="G46" s="645" t="s">
        <v>1123</v>
      </c>
      <c r="H46" s="646">
        <v>42727</v>
      </c>
      <c r="I46" s="647">
        <v>1575.8</v>
      </c>
      <c r="J46" s="645" t="s">
        <v>1124</v>
      </c>
      <c r="K46" s="645" t="s">
        <v>1122</v>
      </c>
      <c r="L46" s="646">
        <v>42731</v>
      </c>
      <c r="M46" s="645" t="s">
        <v>71</v>
      </c>
      <c r="N46" s="645" t="s">
        <v>4109</v>
      </c>
    </row>
    <row r="47" spans="1:14" x14ac:dyDescent="0.2">
      <c r="A47" s="645" t="s">
        <v>393</v>
      </c>
      <c r="B47" s="645" t="s">
        <v>395</v>
      </c>
      <c r="C47" s="645" t="s">
        <v>391</v>
      </c>
      <c r="D47" s="645" t="s">
        <v>99</v>
      </c>
      <c r="E47" s="645" t="s">
        <v>100</v>
      </c>
      <c r="F47" s="645" t="s">
        <v>101</v>
      </c>
      <c r="G47" s="645" t="s">
        <v>1174</v>
      </c>
      <c r="H47" s="646">
        <v>42704</v>
      </c>
      <c r="I47" s="647">
        <v>203.86</v>
      </c>
      <c r="J47" s="645" t="s">
        <v>801</v>
      </c>
      <c r="K47" s="645" t="s">
        <v>262</v>
      </c>
      <c r="L47" s="646">
        <v>42709</v>
      </c>
      <c r="M47" s="645" t="s">
        <v>71</v>
      </c>
      <c r="N47" s="645" t="s">
        <v>801</v>
      </c>
    </row>
    <row r="48" spans="1:14" x14ac:dyDescent="0.2">
      <c r="A48" s="645" t="s">
        <v>393</v>
      </c>
      <c r="B48" s="645" t="s">
        <v>395</v>
      </c>
      <c r="C48" s="645" t="s">
        <v>391</v>
      </c>
      <c r="D48" s="645" t="s">
        <v>304</v>
      </c>
      <c r="E48" s="645" t="s">
        <v>305</v>
      </c>
      <c r="F48" s="645" t="s">
        <v>306</v>
      </c>
      <c r="G48" s="645" t="s">
        <v>1588</v>
      </c>
      <c r="H48" s="646">
        <v>42704</v>
      </c>
      <c r="I48" s="647">
        <v>353.8</v>
      </c>
      <c r="J48" s="645" t="s">
        <v>920</v>
      </c>
      <c r="K48" s="645" t="s">
        <v>625</v>
      </c>
      <c r="L48" s="646">
        <v>42705</v>
      </c>
      <c r="M48" s="645" t="s">
        <v>71</v>
      </c>
      <c r="N48" s="645" t="s">
        <v>4110</v>
      </c>
    </row>
    <row r="49" spans="1:14" x14ac:dyDescent="0.2">
      <c r="A49" s="645" t="s">
        <v>393</v>
      </c>
      <c r="B49" s="645" t="s">
        <v>395</v>
      </c>
      <c r="C49" s="645" t="s">
        <v>391</v>
      </c>
      <c r="D49" s="645" t="s">
        <v>274</v>
      </c>
      <c r="E49" s="645" t="s">
        <v>468</v>
      </c>
      <c r="F49" s="645" t="s">
        <v>275</v>
      </c>
      <c r="G49" s="645" t="s">
        <v>1437</v>
      </c>
      <c r="H49" s="646">
        <v>42727</v>
      </c>
      <c r="I49" s="647">
        <v>1061.46</v>
      </c>
      <c r="J49" s="645" t="s">
        <v>1438</v>
      </c>
      <c r="K49" s="645" t="s">
        <v>320</v>
      </c>
      <c r="L49" s="646">
        <v>42727</v>
      </c>
      <c r="M49" s="645" t="s">
        <v>71</v>
      </c>
      <c r="N49" s="645" t="s">
        <v>4111</v>
      </c>
    </row>
    <row r="50" spans="1:14" x14ac:dyDescent="0.2">
      <c r="A50" s="645" t="s">
        <v>393</v>
      </c>
      <c r="B50" s="645" t="s">
        <v>395</v>
      </c>
      <c r="C50" s="645" t="s">
        <v>391</v>
      </c>
      <c r="D50" s="645" t="s">
        <v>184</v>
      </c>
      <c r="E50" s="645" t="s">
        <v>185</v>
      </c>
      <c r="F50" s="645" t="s">
        <v>186</v>
      </c>
      <c r="G50" s="645" t="s">
        <v>1395</v>
      </c>
      <c r="H50" s="646">
        <v>42725</v>
      </c>
      <c r="I50" s="647">
        <v>500.01</v>
      </c>
      <c r="J50" s="645" t="s">
        <v>801</v>
      </c>
      <c r="K50" s="645" t="s">
        <v>207</v>
      </c>
      <c r="L50" s="646">
        <v>42727</v>
      </c>
      <c r="M50" s="645" t="s">
        <v>71</v>
      </c>
      <c r="N50" s="645" t="s">
        <v>801</v>
      </c>
    </row>
    <row r="51" spans="1:14" x14ac:dyDescent="0.2">
      <c r="A51" s="645" t="s">
        <v>393</v>
      </c>
      <c r="B51" s="645" t="s">
        <v>395</v>
      </c>
      <c r="C51" s="645" t="s">
        <v>391</v>
      </c>
      <c r="D51" s="645" t="s">
        <v>184</v>
      </c>
      <c r="E51" s="645" t="s">
        <v>185</v>
      </c>
      <c r="F51" s="645" t="s">
        <v>186</v>
      </c>
      <c r="G51" s="645" t="s">
        <v>1392</v>
      </c>
      <c r="H51" s="646">
        <v>42718</v>
      </c>
      <c r="I51" s="647">
        <v>36</v>
      </c>
      <c r="J51" s="645" t="s">
        <v>801</v>
      </c>
      <c r="K51" s="645" t="s">
        <v>207</v>
      </c>
      <c r="L51" s="646">
        <v>42726</v>
      </c>
      <c r="M51" s="645" t="s">
        <v>71</v>
      </c>
      <c r="N51" s="645" t="s">
        <v>801</v>
      </c>
    </row>
    <row r="52" spans="1:14" x14ac:dyDescent="0.2">
      <c r="A52" s="645" t="s">
        <v>393</v>
      </c>
      <c r="B52" s="645" t="s">
        <v>395</v>
      </c>
      <c r="C52" s="645" t="s">
        <v>391</v>
      </c>
      <c r="D52" s="645" t="s">
        <v>184</v>
      </c>
      <c r="E52" s="645" t="s">
        <v>185</v>
      </c>
      <c r="F52" s="645" t="s">
        <v>186</v>
      </c>
      <c r="G52" s="645" t="s">
        <v>1389</v>
      </c>
      <c r="H52" s="646">
        <v>42723</v>
      </c>
      <c r="I52" s="647">
        <v>15</v>
      </c>
      <c r="J52" s="645" t="s">
        <v>801</v>
      </c>
      <c r="K52" s="645" t="s">
        <v>1390</v>
      </c>
      <c r="L52" s="646">
        <v>42726</v>
      </c>
      <c r="M52" s="645" t="s">
        <v>71</v>
      </c>
      <c r="N52" s="645" t="s">
        <v>801</v>
      </c>
    </row>
    <row r="53" spans="1:14" x14ac:dyDescent="0.2">
      <c r="A53" s="645" t="s">
        <v>393</v>
      </c>
      <c r="B53" s="645" t="s">
        <v>395</v>
      </c>
      <c r="C53" s="645" t="s">
        <v>391</v>
      </c>
      <c r="D53" s="645" t="s">
        <v>184</v>
      </c>
      <c r="E53" s="645" t="s">
        <v>185</v>
      </c>
      <c r="F53" s="645" t="s">
        <v>186</v>
      </c>
      <c r="G53" s="645" t="s">
        <v>1388</v>
      </c>
      <c r="H53" s="646">
        <v>42718</v>
      </c>
      <c r="I53" s="647">
        <v>471.08</v>
      </c>
      <c r="J53" s="645" t="s">
        <v>801</v>
      </c>
      <c r="K53" s="645" t="s">
        <v>474</v>
      </c>
      <c r="L53" s="646">
        <v>42720</v>
      </c>
      <c r="M53" s="645" t="s">
        <v>71</v>
      </c>
      <c r="N53" s="645" t="s">
        <v>801</v>
      </c>
    </row>
    <row r="54" spans="1:14" x14ac:dyDescent="0.2">
      <c r="A54" s="645" t="s">
        <v>393</v>
      </c>
      <c r="B54" s="645" t="s">
        <v>395</v>
      </c>
      <c r="C54" s="645" t="s">
        <v>391</v>
      </c>
      <c r="D54" s="645" t="s">
        <v>184</v>
      </c>
      <c r="E54" s="645" t="s">
        <v>185</v>
      </c>
      <c r="F54" s="645" t="s">
        <v>186</v>
      </c>
      <c r="G54" s="645" t="s">
        <v>1387</v>
      </c>
      <c r="H54" s="646">
        <v>42717</v>
      </c>
      <c r="I54" s="647">
        <v>9948.1299999999992</v>
      </c>
      <c r="J54" s="645" t="s">
        <v>801</v>
      </c>
      <c r="K54" s="645" t="s">
        <v>474</v>
      </c>
      <c r="L54" s="646">
        <v>42720</v>
      </c>
      <c r="M54" s="645" t="s">
        <v>71</v>
      </c>
      <c r="N54" s="645" t="s">
        <v>801</v>
      </c>
    </row>
    <row r="55" spans="1:14" x14ac:dyDescent="0.2">
      <c r="A55" s="645" t="s">
        <v>393</v>
      </c>
      <c r="B55" s="645" t="s">
        <v>395</v>
      </c>
      <c r="C55" s="645" t="s">
        <v>391</v>
      </c>
      <c r="D55" s="645" t="s">
        <v>931</v>
      </c>
      <c r="E55" s="645" t="s">
        <v>932</v>
      </c>
      <c r="F55" s="645" t="s">
        <v>933</v>
      </c>
      <c r="G55" s="645" t="s">
        <v>1268</v>
      </c>
      <c r="H55" s="646">
        <v>42702</v>
      </c>
      <c r="I55" s="647">
        <v>653.4</v>
      </c>
      <c r="J55" s="645" t="s">
        <v>934</v>
      </c>
      <c r="K55" s="645" t="s">
        <v>666</v>
      </c>
      <c r="L55" s="646">
        <v>42705</v>
      </c>
      <c r="M55" s="645" t="s">
        <v>71</v>
      </c>
      <c r="N55" s="645" t="s">
        <v>4091</v>
      </c>
    </row>
    <row r="56" spans="1:14" x14ac:dyDescent="0.2">
      <c r="A56" s="645" t="s">
        <v>390</v>
      </c>
      <c r="B56" s="645" t="s">
        <v>395</v>
      </c>
      <c r="C56" s="645" t="s">
        <v>391</v>
      </c>
      <c r="D56" s="645" t="s">
        <v>1163</v>
      </c>
      <c r="E56" s="645" t="s">
        <v>1164</v>
      </c>
      <c r="F56" s="645" t="s">
        <v>1165</v>
      </c>
      <c r="G56" s="645" t="s">
        <v>1162</v>
      </c>
      <c r="H56" s="646">
        <v>42662</v>
      </c>
      <c r="I56" s="647">
        <v>130</v>
      </c>
      <c r="J56" s="645" t="s">
        <v>801</v>
      </c>
      <c r="K56" s="645" t="s">
        <v>585</v>
      </c>
      <c r="L56" s="646">
        <v>42731</v>
      </c>
      <c r="M56" s="645" t="s">
        <v>71</v>
      </c>
      <c r="N56" s="645" t="s">
        <v>801</v>
      </c>
    </row>
    <row r="57" spans="1:14" x14ac:dyDescent="0.2">
      <c r="A57" s="645" t="s">
        <v>390</v>
      </c>
      <c r="B57" s="645" t="s">
        <v>395</v>
      </c>
      <c r="C57" s="645" t="s">
        <v>391</v>
      </c>
      <c r="D57" s="645" t="s">
        <v>1560</v>
      </c>
      <c r="E57" s="645" t="s">
        <v>1561</v>
      </c>
      <c r="F57" s="645" t="s">
        <v>1562</v>
      </c>
      <c r="G57" s="645" t="s">
        <v>1563</v>
      </c>
      <c r="H57" s="646">
        <v>42705</v>
      </c>
      <c r="I57" s="647">
        <v>90</v>
      </c>
      <c r="J57" s="645" t="s">
        <v>801</v>
      </c>
      <c r="K57" s="645" t="s">
        <v>540</v>
      </c>
      <c r="L57" s="646">
        <v>42720</v>
      </c>
      <c r="M57" s="645" t="s">
        <v>71</v>
      </c>
      <c r="N57" s="645" t="s">
        <v>801</v>
      </c>
    </row>
    <row r="58" spans="1:14" x14ac:dyDescent="0.2">
      <c r="A58" s="645" t="s">
        <v>390</v>
      </c>
      <c r="B58" s="645" t="s">
        <v>395</v>
      </c>
      <c r="C58" s="645" t="s">
        <v>391</v>
      </c>
      <c r="D58" s="645" t="s">
        <v>1560</v>
      </c>
      <c r="E58" s="645" t="s">
        <v>1561</v>
      </c>
      <c r="F58" s="645" t="s">
        <v>1562</v>
      </c>
      <c r="G58" s="645" t="s">
        <v>1559</v>
      </c>
      <c r="H58" s="646">
        <v>42698</v>
      </c>
      <c r="I58" s="647">
        <v>90</v>
      </c>
      <c r="J58" s="645" t="s">
        <v>801</v>
      </c>
      <c r="K58" s="645" t="s">
        <v>540</v>
      </c>
      <c r="L58" s="646">
        <v>42720</v>
      </c>
      <c r="M58" s="645" t="s">
        <v>71</v>
      </c>
      <c r="N58" s="645" t="s">
        <v>801</v>
      </c>
    </row>
    <row r="59" spans="1:14" x14ac:dyDescent="0.2">
      <c r="A59" s="645" t="s">
        <v>390</v>
      </c>
      <c r="B59" s="645" t="s">
        <v>395</v>
      </c>
      <c r="C59" s="645" t="s">
        <v>391</v>
      </c>
      <c r="D59" s="645" t="s">
        <v>1464</v>
      </c>
      <c r="E59" s="645" t="s">
        <v>1465</v>
      </c>
      <c r="F59" s="645" t="s">
        <v>1466</v>
      </c>
      <c r="G59" s="645" t="s">
        <v>1470</v>
      </c>
      <c r="H59" s="646">
        <v>42725</v>
      </c>
      <c r="I59" s="647">
        <v>108.9</v>
      </c>
      <c r="J59" s="645" t="s">
        <v>1471</v>
      </c>
      <c r="K59" s="645" t="s">
        <v>160</v>
      </c>
      <c r="L59" s="646">
        <v>42725</v>
      </c>
      <c r="M59" s="645" t="s">
        <v>71</v>
      </c>
      <c r="N59" s="645" t="s">
        <v>4112</v>
      </c>
    </row>
    <row r="60" spans="1:14" x14ac:dyDescent="0.2">
      <c r="A60" s="645" t="s">
        <v>390</v>
      </c>
      <c r="B60" s="645" t="s">
        <v>395</v>
      </c>
      <c r="C60" s="645" t="s">
        <v>391</v>
      </c>
      <c r="D60" s="645" t="s">
        <v>1464</v>
      </c>
      <c r="E60" s="645" t="s">
        <v>1465</v>
      </c>
      <c r="F60" s="645" t="s">
        <v>1466</v>
      </c>
      <c r="G60" s="645" t="s">
        <v>1468</v>
      </c>
      <c r="H60" s="646">
        <v>42725</v>
      </c>
      <c r="I60" s="647">
        <v>577.62</v>
      </c>
      <c r="J60" s="645" t="s">
        <v>1469</v>
      </c>
      <c r="K60" s="645" t="s">
        <v>160</v>
      </c>
      <c r="L60" s="646">
        <v>42725</v>
      </c>
      <c r="M60" s="645" t="s">
        <v>71</v>
      </c>
      <c r="N60" s="645" t="s">
        <v>4113</v>
      </c>
    </row>
    <row r="61" spans="1:14" x14ac:dyDescent="0.2">
      <c r="A61" s="645" t="s">
        <v>390</v>
      </c>
      <c r="B61" s="645" t="s">
        <v>395</v>
      </c>
      <c r="C61" s="645" t="s">
        <v>391</v>
      </c>
      <c r="D61" s="645" t="s">
        <v>1547</v>
      </c>
      <c r="E61" s="645" t="s">
        <v>1548</v>
      </c>
      <c r="F61" s="645" t="s">
        <v>1549</v>
      </c>
      <c r="G61" s="645" t="s">
        <v>1550</v>
      </c>
      <c r="H61" s="646">
        <v>42702</v>
      </c>
      <c r="I61" s="647">
        <v>145.19999999999999</v>
      </c>
      <c r="J61" s="645" t="s">
        <v>801</v>
      </c>
      <c r="K61" s="645" t="s">
        <v>176</v>
      </c>
      <c r="L61" s="646">
        <v>42709</v>
      </c>
      <c r="M61" s="645" t="s">
        <v>71</v>
      </c>
      <c r="N61" s="645" t="s">
        <v>801</v>
      </c>
    </row>
    <row r="62" spans="1:14" x14ac:dyDescent="0.2">
      <c r="A62" s="645" t="s">
        <v>390</v>
      </c>
      <c r="B62" s="645" t="s">
        <v>395</v>
      </c>
      <c r="C62" s="645" t="s">
        <v>391</v>
      </c>
      <c r="D62" s="645" t="s">
        <v>1506</v>
      </c>
      <c r="E62" s="645" t="s">
        <v>1507</v>
      </c>
      <c r="F62" s="645" t="s">
        <v>1508</v>
      </c>
      <c r="G62" s="645" t="s">
        <v>1505</v>
      </c>
      <c r="H62" s="646">
        <v>42724</v>
      </c>
      <c r="I62" s="647">
        <v>575.32000000000005</v>
      </c>
      <c r="J62" s="645" t="s">
        <v>1705</v>
      </c>
      <c r="K62" s="645" t="s">
        <v>1241</v>
      </c>
      <c r="L62" s="646">
        <v>42726</v>
      </c>
      <c r="M62" s="645" t="s">
        <v>71</v>
      </c>
      <c r="N62" s="645" t="s">
        <v>801</v>
      </c>
    </row>
    <row r="63" spans="1:14" x14ac:dyDescent="0.2">
      <c r="A63" s="645" t="s">
        <v>390</v>
      </c>
      <c r="B63" s="645" t="s">
        <v>395</v>
      </c>
      <c r="C63" s="645" t="s">
        <v>391</v>
      </c>
      <c r="D63" s="645" t="s">
        <v>1341</v>
      </c>
      <c r="E63" s="645" t="s">
        <v>1342</v>
      </c>
      <c r="F63" s="645" t="s">
        <v>1343</v>
      </c>
      <c r="G63" s="645" t="s">
        <v>1340</v>
      </c>
      <c r="H63" s="646">
        <v>42706</v>
      </c>
      <c r="I63" s="647">
        <v>3000</v>
      </c>
      <c r="J63" s="645" t="s">
        <v>801</v>
      </c>
      <c r="K63" s="645" t="s">
        <v>1344</v>
      </c>
      <c r="L63" s="646">
        <v>42716</v>
      </c>
      <c r="M63" s="645" t="s">
        <v>71</v>
      </c>
      <c r="N63" s="645" t="s">
        <v>801</v>
      </c>
    </row>
    <row r="64" spans="1:14" x14ac:dyDescent="0.2">
      <c r="A64" s="645" t="s">
        <v>390</v>
      </c>
      <c r="B64" s="645" t="s">
        <v>395</v>
      </c>
      <c r="C64" s="645" t="s">
        <v>391</v>
      </c>
      <c r="D64" s="645" t="s">
        <v>1064</v>
      </c>
      <c r="E64" s="645" t="s">
        <v>1065</v>
      </c>
      <c r="F64" s="645" t="s">
        <v>801</v>
      </c>
      <c r="G64" s="645" t="s">
        <v>1076</v>
      </c>
      <c r="H64" s="646">
        <v>42716</v>
      </c>
      <c r="I64" s="647">
        <v>2250</v>
      </c>
      <c r="J64" s="645" t="s">
        <v>801</v>
      </c>
      <c r="K64" s="645" t="s">
        <v>91</v>
      </c>
      <c r="L64" s="646">
        <v>42725</v>
      </c>
      <c r="M64" s="645" t="s">
        <v>71</v>
      </c>
      <c r="N64" s="645" t="s">
        <v>801</v>
      </c>
    </row>
    <row r="65" spans="1:14" x14ac:dyDescent="0.2">
      <c r="A65" s="645" t="s">
        <v>390</v>
      </c>
      <c r="B65" s="645" t="s">
        <v>395</v>
      </c>
      <c r="C65" s="645" t="s">
        <v>391</v>
      </c>
      <c r="D65" s="645" t="s">
        <v>1064</v>
      </c>
      <c r="E65" s="645" t="s">
        <v>1065</v>
      </c>
      <c r="F65" s="645" t="s">
        <v>801</v>
      </c>
      <c r="G65" s="645" t="s">
        <v>1066</v>
      </c>
      <c r="H65" s="646">
        <v>42686</v>
      </c>
      <c r="I65" s="647">
        <v>2250</v>
      </c>
      <c r="J65" s="645" t="s">
        <v>801</v>
      </c>
      <c r="K65" s="645" t="s">
        <v>91</v>
      </c>
      <c r="L65" s="646">
        <v>42726</v>
      </c>
      <c r="M65" s="645" t="s">
        <v>71</v>
      </c>
      <c r="N65" s="645" t="s">
        <v>801</v>
      </c>
    </row>
    <row r="66" spans="1:14" x14ac:dyDescent="0.2">
      <c r="A66" s="645" t="s">
        <v>390</v>
      </c>
      <c r="B66" s="645" t="s">
        <v>395</v>
      </c>
      <c r="C66" s="645" t="s">
        <v>391</v>
      </c>
      <c r="D66" s="645" t="s">
        <v>1064</v>
      </c>
      <c r="E66" s="645" t="s">
        <v>1065</v>
      </c>
      <c r="F66" s="645" t="s">
        <v>801</v>
      </c>
      <c r="G66" s="645" t="s">
        <v>1080</v>
      </c>
      <c r="H66" s="646">
        <v>42625</v>
      </c>
      <c r="I66" s="647">
        <v>2250</v>
      </c>
      <c r="J66" s="645" t="s">
        <v>801</v>
      </c>
      <c r="K66" s="645" t="s">
        <v>91</v>
      </c>
      <c r="L66" s="646">
        <v>42726</v>
      </c>
      <c r="M66" s="645" t="s">
        <v>71</v>
      </c>
      <c r="N66" s="645" t="s">
        <v>801</v>
      </c>
    </row>
    <row r="67" spans="1:14" x14ac:dyDescent="0.2">
      <c r="A67" s="645" t="s">
        <v>390</v>
      </c>
      <c r="B67" s="645" t="s">
        <v>395</v>
      </c>
      <c r="C67" s="645" t="s">
        <v>391</v>
      </c>
      <c r="D67" s="645" t="s">
        <v>345</v>
      </c>
      <c r="E67" s="645" t="s">
        <v>346</v>
      </c>
      <c r="F67" s="645" t="s">
        <v>347</v>
      </c>
      <c r="G67" s="645" t="s">
        <v>1436</v>
      </c>
      <c r="H67" s="646">
        <v>42717</v>
      </c>
      <c r="I67" s="647">
        <v>272.92</v>
      </c>
      <c r="J67" s="645" t="s">
        <v>801</v>
      </c>
      <c r="K67" s="645" t="s">
        <v>1143</v>
      </c>
      <c r="L67" s="646">
        <v>42724</v>
      </c>
      <c r="M67" s="645" t="s">
        <v>71</v>
      </c>
      <c r="N67" s="645" t="s">
        <v>801</v>
      </c>
    </row>
    <row r="68" spans="1:14" x14ac:dyDescent="0.2">
      <c r="A68" s="645" t="s">
        <v>390</v>
      </c>
      <c r="B68" s="645" t="s">
        <v>395</v>
      </c>
      <c r="C68" s="645" t="s">
        <v>391</v>
      </c>
      <c r="D68" s="645" t="s">
        <v>345</v>
      </c>
      <c r="E68" s="645" t="s">
        <v>346</v>
      </c>
      <c r="F68" s="645" t="s">
        <v>347</v>
      </c>
      <c r="G68" s="645" t="s">
        <v>1434</v>
      </c>
      <c r="H68" s="646">
        <v>42704</v>
      </c>
      <c r="I68" s="647">
        <v>1483.9</v>
      </c>
      <c r="J68" s="645" t="s">
        <v>1435</v>
      </c>
      <c r="K68" s="645" t="s">
        <v>91</v>
      </c>
      <c r="L68" s="646">
        <v>42705</v>
      </c>
      <c r="M68" s="645" t="s">
        <v>71</v>
      </c>
      <c r="N68" s="645" t="s">
        <v>4114</v>
      </c>
    </row>
    <row r="69" spans="1:14" x14ac:dyDescent="0.2">
      <c r="A69" s="645" t="s">
        <v>390</v>
      </c>
      <c r="B69" s="645" t="s">
        <v>395</v>
      </c>
      <c r="C69" s="645" t="s">
        <v>391</v>
      </c>
      <c r="D69" s="645" t="s">
        <v>469</v>
      </c>
      <c r="E69" s="645" t="s">
        <v>470</v>
      </c>
      <c r="F69" s="645" t="s">
        <v>471</v>
      </c>
      <c r="G69" s="645" t="s">
        <v>1266</v>
      </c>
      <c r="H69" s="646">
        <v>42719</v>
      </c>
      <c r="I69" s="647">
        <v>204.24</v>
      </c>
      <c r="J69" s="645" t="s">
        <v>1267</v>
      </c>
      <c r="K69" s="645" t="s">
        <v>585</v>
      </c>
      <c r="L69" s="646">
        <v>42720</v>
      </c>
      <c r="M69" s="645" t="s">
        <v>71</v>
      </c>
      <c r="N69" s="645" t="s">
        <v>4115</v>
      </c>
    </row>
    <row r="70" spans="1:14" x14ac:dyDescent="0.2">
      <c r="A70" s="645" t="s">
        <v>390</v>
      </c>
      <c r="B70" s="645" t="s">
        <v>395</v>
      </c>
      <c r="C70" s="645" t="s">
        <v>391</v>
      </c>
      <c r="D70" s="645" t="s">
        <v>469</v>
      </c>
      <c r="E70" s="645" t="s">
        <v>470</v>
      </c>
      <c r="F70" s="645" t="s">
        <v>471</v>
      </c>
      <c r="G70" s="645" t="s">
        <v>1264</v>
      </c>
      <c r="H70" s="646">
        <v>42467</v>
      </c>
      <c r="I70" s="647">
        <v>156.41</v>
      </c>
      <c r="J70" s="645" t="s">
        <v>1265</v>
      </c>
      <c r="K70" s="645" t="s">
        <v>1697</v>
      </c>
      <c r="L70" s="646">
        <v>42705</v>
      </c>
      <c r="M70" s="645" t="s">
        <v>71</v>
      </c>
      <c r="N70" s="645" t="s">
        <v>801</v>
      </c>
    </row>
    <row r="71" spans="1:14" x14ac:dyDescent="0.2">
      <c r="A71" s="645" t="s">
        <v>390</v>
      </c>
      <c r="B71" s="645" t="s">
        <v>395</v>
      </c>
      <c r="C71" s="645" t="s">
        <v>391</v>
      </c>
      <c r="D71" s="645" t="s">
        <v>1048</v>
      </c>
      <c r="E71" s="645" t="s">
        <v>1049</v>
      </c>
      <c r="F71" s="645" t="s">
        <v>1050</v>
      </c>
      <c r="G71" s="645" t="s">
        <v>1540</v>
      </c>
      <c r="H71" s="646">
        <v>42499</v>
      </c>
      <c r="I71" s="647">
        <v>255</v>
      </c>
      <c r="J71" s="645" t="s">
        <v>801</v>
      </c>
      <c r="K71" s="645" t="s">
        <v>1204</v>
      </c>
      <c r="L71" s="646">
        <v>42725</v>
      </c>
      <c r="M71" s="645" t="s">
        <v>71</v>
      </c>
      <c r="N71" s="645" t="s">
        <v>801</v>
      </c>
    </row>
    <row r="72" spans="1:14" x14ac:dyDescent="0.2">
      <c r="A72" s="645" t="s">
        <v>390</v>
      </c>
      <c r="B72" s="645" t="s">
        <v>395</v>
      </c>
      <c r="C72" s="645" t="s">
        <v>391</v>
      </c>
      <c r="D72" s="645" t="s">
        <v>950</v>
      </c>
      <c r="E72" s="645" t="s">
        <v>951</v>
      </c>
      <c r="F72" s="645" t="s">
        <v>952</v>
      </c>
      <c r="G72" s="645" t="s">
        <v>1254</v>
      </c>
      <c r="H72" s="646">
        <v>42731</v>
      </c>
      <c r="I72" s="647">
        <v>228.54</v>
      </c>
      <c r="J72" s="645" t="s">
        <v>1255</v>
      </c>
      <c r="K72" s="645" t="s">
        <v>584</v>
      </c>
      <c r="L72" s="646">
        <v>42731</v>
      </c>
      <c r="M72" s="645" t="s">
        <v>71</v>
      </c>
      <c r="N72" s="645" t="s">
        <v>4116</v>
      </c>
    </row>
    <row r="73" spans="1:14" x14ac:dyDescent="0.2">
      <c r="A73" s="645" t="s">
        <v>390</v>
      </c>
      <c r="B73" s="645" t="s">
        <v>395</v>
      </c>
      <c r="C73" s="645" t="s">
        <v>391</v>
      </c>
      <c r="D73" s="645" t="s">
        <v>550</v>
      </c>
      <c r="E73" s="645" t="s">
        <v>551</v>
      </c>
      <c r="F73" s="645" t="s">
        <v>552</v>
      </c>
      <c r="G73" s="645" t="s">
        <v>1081</v>
      </c>
      <c r="H73" s="646">
        <v>42725</v>
      </c>
      <c r="I73" s="647">
        <v>99.99</v>
      </c>
      <c r="J73" s="645" t="s">
        <v>1082</v>
      </c>
      <c r="K73" s="645" t="s">
        <v>205</v>
      </c>
      <c r="L73" s="646">
        <v>42725</v>
      </c>
      <c r="M73" s="645" t="s">
        <v>71</v>
      </c>
      <c r="N73" s="645" t="s">
        <v>4117</v>
      </c>
    </row>
    <row r="74" spans="1:14" x14ac:dyDescent="0.2">
      <c r="A74" s="645" t="s">
        <v>390</v>
      </c>
      <c r="B74" s="645" t="s">
        <v>395</v>
      </c>
      <c r="C74" s="645" t="s">
        <v>391</v>
      </c>
      <c r="D74" s="645" t="s">
        <v>1175</v>
      </c>
      <c r="E74" s="645" t="s">
        <v>1176</v>
      </c>
      <c r="F74" s="645" t="s">
        <v>1177</v>
      </c>
      <c r="G74" s="645" t="s">
        <v>1216</v>
      </c>
      <c r="H74" s="646">
        <v>42664</v>
      </c>
      <c r="I74" s="647">
        <v>144.99</v>
      </c>
      <c r="J74" s="645" t="s">
        <v>801</v>
      </c>
      <c r="K74" s="645" t="s">
        <v>220</v>
      </c>
      <c r="L74" s="646">
        <v>42716</v>
      </c>
      <c r="M74" s="645" t="s">
        <v>71</v>
      </c>
      <c r="N74" s="645" t="s">
        <v>801</v>
      </c>
    </row>
    <row r="75" spans="1:14" x14ac:dyDescent="0.2">
      <c r="A75" s="645" t="s">
        <v>390</v>
      </c>
      <c r="B75" s="645" t="s">
        <v>395</v>
      </c>
      <c r="C75" s="645" t="s">
        <v>391</v>
      </c>
      <c r="D75" s="645" t="s">
        <v>1175</v>
      </c>
      <c r="E75" s="645" t="s">
        <v>1176</v>
      </c>
      <c r="F75" s="645" t="s">
        <v>1177</v>
      </c>
      <c r="G75" s="645" t="s">
        <v>1179</v>
      </c>
      <c r="H75" s="646">
        <v>42664</v>
      </c>
      <c r="I75" s="647">
        <v>165.98</v>
      </c>
      <c r="J75" s="645" t="s">
        <v>801</v>
      </c>
      <c r="K75" s="645" t="s">
        <v>220</v>
      </c>
      <c r="L75" s="646">
        <v>42716</v>
      </c>
      <c r="M75" s="645" t="s">
        <v>71</v>
      </c>
      <c r="N75" s="645" t="s">
        <v>801</v>
      </c>
    </row>
    <row r="76" spans="1:14" x14ac:dyDescent="0.2">
      <c r="A76" s="645" t="s">
        <v>390</v>
      </c>
      <c r="B76" s="645" t="s">
        <v>395</v>
      </c>
      <c r="C76" s="645" t="s">
        <v>391</v>
      </c>
      <c r="D76" s="645" t="s">
        <v>1175</v>
      </c>
      <c r="E76" s="645" t="s">
        <v>1176</v>
      </c>
      <c r="F76" s="645" t="s">
        <v>1177</v>
      </c>
      <c r="G76" s="645" t="s">
        <v>1178</v>
      </c>
      <c r="H76" s="646">
        <v>42664</v>
      </c>
      <c r="I76" s="647">
        <v>165.98</v>
      </c>
      <c r="J76" s="645" t="s">
        <v>801</v>
      </c>
      <c r="K76" s="645" t="s">
        <v>220</v>
      </c>
      <c r="L76" s="646">
        <v>42716</v>
      </c>
      <c r="M76" s="645" t="s">
        <v>71</v>
      </c>
      <c r="N76" s="645" t="s">
        <v>801</v>
      </c>
    </row>
    <row r="77" spans="1:14" x14ac:dyDescent="0.2">
      <c r="A77" s="645" t="s">
        <v>390</v>
      </c>
      <c r="B77" s="645" t="s">
        <v>395</v>
      </c>
      <c r="C77" s="645" t="s">
        <v>391</v>
      </c>
      <c r="D77" s="645" t="s">
        <v>1196</v>
      </c>
      <c r="E77" s="645" t="s">
        <v>1197</v>
      </c>
      <c r="F77" s="645" t="s">
        <v>1198</v>
      </c>
      <c r="G77" s="645" t="s">
        <v>1412</v>
      </c>
      <c r="H77" s="646">
        <v>42719</v>
      </c>
      <c r="I77" s="647">
        <v>264</v>
      </c>
      <c r="J77" s="645" t="s">
        <v>801</v>
      </c>
      <c r="K77" s="645" t="s">
        <v>474</v>
      </c>
      <c r="L77" s="646">
        <v>42725</v>
      </c>
      <c r="M77" s="645" t="s">
        <v>71</v>
      </c>
      <c r="N77" s="645" t="s">
        <v>801</v>
      </c>
    </row>
    <row r="78" spans="1:14" x14ac:dyDescent="0.2">
      <c r="A78" s="645" t="s">
        <v>390</v>
      </c>
      <c r="B78" s="645" t="s">
        <v>395</v>
      </c>
      <c r="C78" s="645" t="s">
        <v>391</v>
      </c>
      <c r="D78" s="645" t="s">
        <v>1196</v>
      </c>
      <c r="E78" s="645" t="s">
        <v>1197</v>
      </c>
      <c r="F78" s="645" t="s">
        <v>1198</v>
      </c>
      <c r="G78" s="645" t="s">
        <v>1199</v>
      </c>
      <c r="H78" s="646">
        <v>42717</v>
      </c>
      <c r="I78" s="647">
        <v>250</v>
      </c>
      <c r="J78" s="645" t="s">
        <v>801</v>
      </c>
      <c r="K78" s="645" t="s">
        <v>474</v>
      </c>
      <c r="L78" s="646">
        <v>42725</v>
      </c>
      <c r="M78" s="645" t="s">
        <v>71</v>
      </c>
      <c r="N78" s="645" t="s">
        <v>801</v>
      </c>
    </row>
    <row r="79" spans="1:14" x14ac:dyDescent="0.2">
      <c r="A79" s="645" t="s">
        <v>390</v>
      </c>
      <c r="B79" s="645" t="s">
        <v>395</v>
      </c>
      <c r="C79" s="645" t="s">
        <v>391</v>
      </c>
      <c r="D79" s="645" t="s">
        <v>1283</v>
      </c>
      <c r="E79" s="645" t="s">
        <v>1284</v>
      </c>
      <c r="F79" s="645" t="s">
        <v>1285</v>
      </c>
      <c r="G79" s="645" t="s">
        <v>1282</v>
      </c>
      <c r="H79" s="646">
        <v>42703</v>
      </c>
      <c r="I79" s="647">
        <v>820</v>
      </c>
      <c r="J79" s="645" t="s">
        <v>801</v>
      </c>
      <c r="K79" s="645" t="s">
        <v>271</v>
      </c>
      <c r="L79" s="646">
        <v>42725</v>
      </c>
      <c r="M79" s="645" t="s">
        <v>71</v>
      </c>
      <c r="N79" s="645" t="s">
        <v>801</v>
      </c>
    </row>
    <row r="80" spans="1:14" x14ac:dyDescent="0.2">
      <c r="A80" s="645" t="s">
        <v>390</v>
      </c>
      <c r="B80" s="645" t="s">
        <v>395</v>
      </c>
      <c r="C80" s="645" t="s">
        <v>391</v>
      </c>
      <c r="D80" s="645" t="s">
        <v>1067</v>
      </c>
      <c r="E80" s="645" t="s">
        <v>1068</v>
      </c>
      <c r="F80" s="645" t="s">
        <v>801</v>
      </c>
      <c r="G80" s="645" t="s">
        <v>935</v>
      </c>
      <c r="H80" s="646">
        <v>42677</v>
      </c>
      <c r="I80" s="647">
        <v>459.55</v>
      </c>
      <c r="J80" s="645" t="s">
        <v>801</v>
      </c>
      <c r="K80" s="645" t="s">
        <v>1069</v>
      </c>
      <c r="L80" s="646">
        <v>42726</v>
      </c>
      <c r="M80" s="645" t="s">
        <v>71</v>
      </c>
      <c r="N80" s="645" t="s">
        <v>801</v>
      </c>
    </row>
    <row r="81" spans="1:14" x14ac:dyDescent="0.2">
      <c r="A81" s="645" t="s">
        <v>390</v>
      </c>
      <c r="B81" s="645" t="s">
        <v>395</v>
      </c>
      <c r="C81" s="645" t="s">
        <v>391</v>
      </c>
      <c r="D81" s="645" t="s">
        <v>1524</v>
      </c>
      <c r="E81" s="645" t="s">
        <v>1525</v>
      </c>
      <c r="F81" s="645" t="s">
        <v>801</v>
      </c>
      <c r="G81" s="645" t="s">
        <v>1523</v>
      </c>
      <c r="H81" s="646">
        <v>42554</v>
      </c>
      <c r="I81" s="647">
        <v>276</v>
      </c>
      <c r="J81" s="645" t="s">
        <v>801</v>
      </c>
      <c r="K81" s="645" t="s">
        <v>220</v>
      </c>
      <c r="L81" s="646">
        <v>42724</v>
      </c>
      <c r="M81" s="645" t="s">
        <v>71</v>
      </c>
      <c r="N81" s="645" t="s">
        <v>801</v>
      </c>
    </row>
    <row r="82" spans="1:14" x14ac:dyDescent="0.2">
      <c r="A82" s="645" t="s">
        <v>390</v>
      </c>
      <c r="B82" s="645" t="s">
        <v>395</v>
      </c>
      <c r="C82" s="645" t="s">
        <v>391</v>
      </c>
      <c r="D82" s="645" t="s">
        <v>134</v>
      </c>
      <c r="E82" s="645" t="s">
        <v>385</v>
      </c>
      <c r="F82" s="645" t="s">
        <v>801</v>
      </c>
      <c r="G82" s="645" t="s">
        <v>1260</v>
      </c>
      <c r="H82" s="646">
        <v>42712</v>
      </c>
      <c r="I82" s="647">
        <v>1288.26</v>
      </c>
      <c r="J82" s="645" t="s">
        <v>801</v>
      </c>
      <c r="K82" s="645" t="s">
        <v>176</v>
      </c>
      <c r="L82" s="646">
        <v>42720</v>
      </c>
      <c r="M82" s="645" t="s">
        <v>71</v>
      </c>
      <c r="N82" s="645" t="s">
        <v>801</v>
      </c>
    </row>
    <row r="83" spans="1:14" x14ac:dyDescent="0.2">
      <c r="A83" s="645" t="s">
        <v>390</v>
      </c>
      <c r="B83" s="645" t="s">
        <v>395</v>
      </c>
      <c r="C83" s="645" t="s">
        <v>391</v>
      </c>
      <c r="D83" s="645" t="s">
        <v>1084</v>
      </c>
      <c r="E83" s="645" t="s">
        <v>1085</v>
      </c>
      <c r="F83" s="645" t="s">
        <v>1086</v>
      </c>
      <c r="G83" s="645" t="s">
        <v>1087</v>
      </c>
      <c r="H83" s="646">
        <v>42685</v>
      </c>
      <c r="I83" s="647">
        <v>62.1</v>
      </c>
      <c r="J83" s="645" t="s">
        <v>801</v>
      </c>
      <c r="K83" s="645" t="s">
        <v>220</v>
      </c>
      <c r="L83" s="646">
        <v>42724</v>
      </c>
      <c r="M83" s="645" t="s">
        <v>71</v>
      </c>
      <c r="N83" s="645" t="s">
        <v>801</v>
      </c>
    </row>
    <row r="84" spans="1:14" x14ac:dyDescent="0.2">
      <c r="A84" s="645" t="s">
        <v>390</v>
      </c>
      <c r="B84" s="645" t="s">
        <v>395</v>
      </c>
      <c r="C84" s="645" t="s">
        <v>391</v>
      </c>
      <c r="D84" s="645" t="s">
        <v>1305</v>
      </c>
      <c r="E84" s="645" t="s">
        <v>1306</v>
      </c>
      <c r="F84" s="645" t="s">
        <v>1307</v>
      </c>
      <c r="G84" s="645" t="s">
        <v>1311</v>
      </c>
      <c r="H84" s="646">
        <v>42704</v>
      </c>
      <c r="I84" s="647">
        <v>158.56</v>
      </c>
      <c r="J84" s="645" t="s">
        <v>801</v>
      </c>
      <c r="K84" s="645" t="s">
        <v>95</v>
      </c>
      <c r="L84" s="646">
        <v>42719</v>
      </c>
      <c r="M84" s="645" t="s">
        <v>71</v>
      </c>
      <c r="N84" s="645" t="s">
        <v>801</v>
      </c>
    </row>
    <row r="85" spans="1:14" x14ac:dyDescent="0.2">
      <c r="A85" s="645" t="s">
        <v>390</v>
      </c>
      <c r="B85" s="645" t="s">
        <v>395</v>
      </c>
      <c r="C85" s="645" t="s">
        <v>391</v>
      </c>
      <c r="D85" s="645" t="s">
        <v>1305</v>
      </c>
      <c r="E85" s="645" t="s">
        <v>1306</v>
      </c>
      <c r="F85" s="645" t="s">
        <v>1307</v>
      </c>
      <c r="G85" s="645" t="s">
        <v>1310</v>
      </c>
      <c r="H85" s="646">
        <v>42704</v>
      </c>
      <c r="I85" s="647">
        <v>303.27999999999997</v>
      </c>
      <c r="J85" s="645" t="s">
        <v>801</v>
      </c>
      <c r="K85" s="645" t="s">
        <v>95</v>
      </c>
      <c r="L85" s="646">
        <v>42719</v>
      </c>
      <c r="M85" s="645" t="s">
        <v>71</v>
      </c>
      <c r="N85" s="645" t="s">
        <v>801</v>
      </c>
    </row>
    <row r="86" spans="1:14" x14ac:dyDescent="0.2">
      <c r="A86" s="645" t="s">
        <v>390</v>
      </c>
      <c r="B86" s="645" t="s">
        <v>395</v>
      </c>
      <c r="C86" s="645" t="s">
        <v>391</v>
      </c>
      <c r="D86" s="645" t="s">
        <v>1305</v>
      </c>
      <c r="E86" s="645" t="s">
        <v>1306</v>
      </c>
      <c r="F86" s="645" t="s">
        <v>1307</v>
      </c>
      <c r="G86" s="645" t="s">
        <v>1309</v>
      </c>
      <c r="H86" s="646">
        <v>42704</v>
      </c>
      <c r="I86" s="647">
        <v>287.56</v>
      </c>
      <c r="J86" s="645" t="s">
        <v>801</v>
      </c>
      <c r="K86" s="645" t="s">
        <v>95</v>
      </c>
      <c r="L86" s="646">
        <v>42719</v>
      </c>
      <c r="M86" s="645" t="s">
        <v>71</v>
      </c>
      <c r="N86" s="645" t="s">
        <v>801</v>
      </c>
    </row>
    <row r="87" spans="1:14" x14ac:dyDescent="0.2">
      <c r="A87" s="645" t="s">
        <v>390</v>
      </c>
      <c r="B87" s="645" t="s">
        <v>395</v>
      </c>
      <c r="C87" s="645" t="s">
        <v>391</v>
      </c>
      <c r="D87" s="645" t="s">
        <v>1305</v>
      </c>
      <c r="E87" s="645" t="s">
        <v>1306</v>
      </c>
      <c r="F87" s="645" t="s">
        <v>1307</v>
      </c>
      <c r="G87" s="645" t="s">
        <v>1304</v>
      </c>
      <c r="H87" s="646">
        <v>42704</v>
      </c>
      <c r="I87" s="647">
        <v>161.37</v>
      </c>
      <c r="J87" s="645" t="s">
        <v>801</v>
      </c>
      <c r="K87" s="645" t="s">
        <v>95</v>
      </c>
      <c r="L87" s="646">
        <v>42719</v>
      </c>
      <c r="M87" s="645" t="s">
        <v>71</v>
      </c>
      <c r="N87" s="645" t="s">
        <v>801</v>
      </c>
    </row>
    <row r="88" spans="1:14" x14ac:dyDescent="0.2">
      <c r="A88" s="645" t="s">
        <v>390</v>
      </c>
      <c r="B88" s="645" t="s">
        <v>395</v>
      </c>
      <c r="C88" s="645" t="s">
        <v>391</v>
      </c>
      <c r="D88" s="645" t="s">
        <v>1456</v>
      </c>
      <c r="E88" s="645" t="s">
        <v>1457</v>
      </c>
      <c r="F88" s="645" t="s">
        <v>1458</v>
      </c>
      <c r="G88" s="645" t="s">
        <v>1455</v>
      </c>
      <c r="H88" s="646">
        <v>42708</v>
      </c>
      <c r="I88" s="647">
        <v>210</v>
      </c>
      <c r="J88" s="645" t="s">
        <v>801</v>
      </c>
      <c r="K88" s="645" t="s">
        <v>434</v>
      </c>
      <c r="L88" s="646">
        <v>42727</v>
      </c>
      <c r="M88" s="645" t="s">
        <v>71</v>
      </c>
      <c r="N88" s="645" t="s">
        <v>801</v>
      </c>
    </row>
    <row r="89" spans="1:14" x14ac:dyDescent="0.2">
      <c r="A89" s="645" t="s">
        <v>390</v>
      </c>
      <c r="B89" s="645" t="s">
        <v>395</v>
      </c>
      <c r="C89" s="645" t="s">
        <v>391</v>
      </c>
      <c r="D89" s="645" t="s">
        <v>157</v>
      </c>
      <c r="E89" s="645" t="s">
        <v>158</v>
      </c>
      <c r="F89" s="645" t="s">
        <v>159</v>
      </c>
      <c r="G89" s="645" t="s">
        <v>1205</v>
      </c>
      <c r="H89" s="646">
        <v>42717</v>
      </c>
      <c r="I89" s="647">
        <v>302.22000000000003</v>
      </c>
      <c r="J89" s="645" t="s">
        <v>801</v>
      </c>
      <c r="K89" s="645" t="s">
        <v>122</v>
      </c>
      <c r="L89" s="646">
        <v>42718</v>
      </c>
      <c r="M89" s="645" t="s">
        <v>71</v>
      </c>
      <c r="N89" s="645" t="s">
        <v>801</v>
      </c>
    </row>
    <row r="90" spans="1:14" x14ac:dyDescent="0.2">
      <c r="A90" s="645" t="s">
        <v>390</v>
      </c>
      <c r="B90" s="645" t="s">
        <v>395</v>
      </c>
      <c r="C90" s="645" t="s">
        <v>391</v>
      </c>
      <c r="D90" s="645" t="s">
        <v>96</v>
      </c>
      <c r="E90" s="645" t="s">
        <v>97</v>
      </c>
      <c r="F90" s="645" t="s">
        <v>98</v>
      </c>
      <c r="G90" s="645" t="s">
        <v>1293</v>
      </c>
      <c r="H90" s="646">
        <v>42723</v>
      </c>
      <c r="I90" s="647">
        <v>131.94999999999999</v>
      </c>
      <c r="J90" s="645" t="s">
        <v>801</v>
      </c>
      <c r="K90" s="645" t="s">
        <v>575</v>
      </c>
      <c r="L90" s="646">
        <v>42724</v>
      </c>
      <c r="M90" s="645" t="s">
        <v>71</v>
      </c>
      <c r="N90" s="645" t="s">
        <v>801</v>
      </c>
    </row>
    <row r="91" spans="1:14" x14ac:dyDescent="0.2">
      <c r="A91" s="645" t="s">
        <v>390</v>
      </c>
      <c r="B91" s="645" t="s">
        <v>395</v>
      </c>
      <c r="C91" s="645" t="s">
        <v>391</v>
      </c>
      <c r="D91" s="645" t="s">
        <v>1228</v>
      </c>
      <c r="E91" s="645" t="s">
        <v>1229</v>
      </c>
      <c r="F91" s="645" t="s">
        <v>1230</v>
      </c>
      <c r="G91" s="645" t="s">
        <v>1232</v>
      </c>
      <c r="H91" s="646">
        <v>42704</v>
      </c>
      <c r="I91" s="647">
        <v>1403</v>
      </c>
      <c r="J91" s="645" t="s">
        <v>801</v>
      </c>
      <c r="K91" s="645" t="s">
        <v>285</v>
      </c>
      <c r="L91" s="646">
        <v>42724</v>
      </c>
      <c r="M91" s="645" t="s">
        <v>71</v>
      </c>
      <c r="N91" s="645" t="s">
        <v>801</v>
      </c>
    </row>
    <row r="92" spans="1:14" x14ac:dyDescent="0.2">
      <c r="A92" s="645" t="s">
        <v>390</v>
      </c>
      <c r="B92" s="645" t="s">
        <v>395</v>
      </c>
      <c r="C92" s="645" t="s">
        <v>391</v>
      </c>
      <c r="D92" s="645" t="s">
        <v>1374</v>
      </c>
      <c r="E92" s="645" t="s">
        <v>1375</v>
      </c>
      <c r="F92" s="645" t="s">
        <v>1376</v>
      </c>
      <c r="G92" s="645" t="s">
        <v>1377</v>
      </c>
      <c r="H92" s="646">
        <v>42719</v>
      </c>
      <c r="I92" s="647">
        <v>50.48</v>
      </c>
      <c r="J92" s="645" t="s">
        <v>801</v>
      </c>
      <c r="K92" s="645" t="s">
        <v>1242</v>
      </c>
      <c r="L92" s="646">
        <v>42726</v>
      </c>
      <c r="M92" s="645" t="s">
        <v>71</v>
      </c>
      <c r="N92" s="645" t="s">
        <v>801</v>
      </c>
    </row>
    <row r="93" spans="1:14" x14ac:dyDescent="0.2">
      <c r="A93" s="645" t="s">
        <v>390</v>
      </c>
      <c r="B93" s="645" t="s">
        <v>395</v>
      </c>
      <c r="C93" s="645" t="s">
        <v>391</v>
      </c>
      <c r="D93" s="645" t="s">
        <v>1612</v>
      </c>
      <c r="E93" s="645" t="s">
        <v>1613</v>
      </c>
      <c r="F93" s="645" t="s">
        <v>1614</v>
      </c>
      <c r="G93" s="645" t="s">
        <v>1611</v>
      </c>
      <c r="H93" s="646">
        <v>42706</v>
      </c>
      <c r="I93" s="647">
        <v>79.45</v>
      </c>
      <c r="J93" s="645" t="s">
        <v>801</v>
      </c>
      <c r="K93" s="645" t="s">
        <v>1204</v>
      </c>
      <c r="L93" s="646">
        <v>42724</v>
      </c>
      <c r="M93" s="645" t="s">
        <v>71</v>
      </c>
      <c r="N93" s="645" t="s">
        <v>801</v>
      </c>
    </row>
    <row r="94" spans="1:14" x14ac:dyDescent="0.2">
      <c r="A94" s="645" t="s">
        <v>390</v>
      </c>
      <c r="B94" s="645" t="s">
        <v>395</v>
      </c>
      <c r="C94" s="645" t="s">
        <v>391</v>
      </c>
      <c r="D94" s="645" t="s">
        <v>81</v>
      </c>
      <c r="E94" s="645" t="s">
        <v>82</v>
      </c>
      <c r="F94" s="645" t="s">
        <v>83</v>
      </c>
      <c r="G94" s="645" t="s">
        <v>1370</v>
      </c>
      <c r="H94" s="646">
        <v>42719</v>
      </c>
      <c r="I94" s="647">
        <v>1748.57</v>
      </c>
      <c r="J94" s="645" t="s">
        <v>801</v>
      </c>
      <c r="K94" s="645" t="s">
        <v>262</v>
      </c>
      <c r="L94" s="646">
        <v>42723</v>
      </c>
      <c r="M94" s="645" t="s">
        <v>71</v>
      </c>
      <c r="N94" s="645" t="s">
        <v>801</v>
      </c>
    </row>
    <row r="95" spans="1:14" x14ac:dyDescent="0.2">
      <c r="A95" s="645" t="s">
        <v>390</v>
      </c>
      <c r="B95" s="645" t="s">
        <v>395</v>
      </c>
      <c r="C95" s="645" t="s">
        <v>391</v>
      </c>
      <c r="D95" s="645" t="s">
        <v>81</v>
      </c>
      <c r="E95" s="645" t="s">
        <v>82</v>
      </c>
      <c r="F95" s="645" t="s">
        <v>83</v>
      </c>
      <c r="G95" s="645" t="s">
        <v>1369</v>
      </c>
      <c r="H95" s="646">
        <v>42719</v>
      </c>
      <c r="I95" s="647">
        <v>176.31</v>
      </c>
      <c r="J95" s="645" t="s">
        <v>801</v>
      </c>
      <c r="K95" s="645" t="s">
        <v>273</v>
      </c>
      <c r="L95" s="646">
        <v>42723</v>
      </c>
      <c r="M95" s="645" t="s">
        <v>71</v>
      </c>
      <c r="N95" s="645" t="s">
        <v>801</v>
      </c>
    </row>
    <row r="96" spans="1:14" x14ac:dyDescent="0.2">
      <c r="A96" s="645" t="s">
        <v>390</v>
      </c>
      <c r="B96" s="645" t="s">
        <v>395</v>
      </c>
      <c r="C96" s="645" t="s">
        <v>391</v>
      </c>
      <c r="D96" s="645" t="s">
        <v>81</v>
      </c>
      <c r="E96" s="645" t="s">
        <v>82</v>
      </c>
      <c r="F96" s="645" t="s">
        <v>83</v>
      </c>
      <c r="G96" s="645" t="s">
        <v>1368</v>
      </c>
      <c r="H96" s="646">
        <v>42719</v>
      </c>
      <c r="I96" s="647">
        <v>264.17</v>
      </c>
      <c r="J96" s="645" t="s">
        <v>801</v>
      </c>
      <c r="K96" s="645" t="s">
        <v>273</v>
      </c>
      <c r="L96" s="646">
        <v>42723</v>
      </c>
      <c r="M96" s="645" t="s">
        <v>71</v>
      </c>
      <c r="N96" s="645" t="s">
        <v>801</v>
      </c>
    </row>
    <row r="97" spans="1:14" x14ac:dyDescent="0.2">
      <c r="A97" s="645" t="s">
        <v>390</v>
      </c>
      <c r="B97" s="645" t="s">
        <v>395</v>
      </c>
      <c r="C97" s="645" t="s">
        <v>391</v>
      </c>
      <c r="D97" s="645" t="s">
        <v>81</v>
      </c>
      <c r="E97" s="645" t="s">
        <v>82</v>
      </c>
      <c r="F97" s="645" t="s">
        <v>83</v>
      </c>
      <c r="G97" s="645" t="s">
        <v>1367</v>
      </c>
      <c r="H97" s="646">
        <v>42719</v>
      </c>
      <c r="I97" s="647">
        <v>263.54000000000002</v>
      </c>
      <c r="J97" s="645" t="s">
        <v>801</v>
      </c>
      <c r="K97" s="645" t="s">
        <v>273</v>
      </c>
      <c r="L97" s="646">
        <v>42723</v>
      </c>
      <c r="M97" s="645" t="s">
        <v>71</v>
      </c>
      <c r="N97" s="645" t="s">
        <v>801</v>
      </c>
    </row>
    <row r="98" spans="1:14" x14ac:dyDescent="0.2">
      <c r="A98" s="645" t="s">
        <v>390</v>
      </c>
      <c r="B98" s="645" t="s">
        <v>395</v>
      </c>
      <c r="C98" s="645" t="s">
        <v>391</v>
      </c>
      <c r="D98" s="645" t="s">
        <v>81</v>
      </c>
      <c r="E98" s="645" t="s">
        <v>82</v>
      </c>
      <c r="F98" s="645" t="s">
        <v>83</v>
      </c>
      <c r="G98" s="645" t="s">
        <v>1366</v>
      </c>
      <c r="H98" s="646">
        <v>42719</v>
      </c>
      <c r="I98" s="647">
        <v>287.08999999999997</v>
      </c>
      <c r="J98" s="645" t="s">
        <v>801</v>
      </c>
      <c r="K98" s="645" t="s">
        <v>273</v>
      </c>
      <c r="L98" s="646">
        <v>42723</v>
      </c>
      <c r="M98" s="645" t="s">
        <v>71</v>
      </c>
      <c r="N98" s="645" t="s">
        <v>801</v>
      </c>
    </row>
    <row r="99" spans="1:14" x14ac:dyDescent="0.2">
      <c r="A99" s="645" t="s">
        <v>390</v>
      </c>
      <c r="B99" s="645" t="s">
        <v>395</v>
      </c>
      <c r="C99" s="645" t="s">
        <v>391</v>
      </c>
      <c r="D99" s="645" t="s">
        <v>81</v>
      </c>
      <c r="E99" s="645" t="s">
        <v>82</v>
      </c>
      <c r="F99" s="645" t="s">
        <v>83</v>
      </c>
      <c r="G99" s="645" t="s">
        <v>1365</v>
      </c>
      <c r="H99" s="646">
        <v>42719</v>
      </c>
      <c r="I99" s="647">
        <v>264.17</v>
      </c>
      <c r="J99" s="645" t="s">
        <v>801</v>
      </c>
      <c r="K99" s="645" t="s">
        <v>273</v>
      </c>
      <c r="L99" s="646">
        <v>42723</v>
      </c>
      <c r="M99" s="645" t="s">
        <v>71</v>
      </c>
      <c r="N99" s="645" t="s">
        <v>801</v>
      </c>
    </row>
    <row r="100" spans="1:14" x14ac:dyDescent="0.2">
      <c r="A100" s="645" t="s">
        <v>390</v>
      </c>
      <c r="B100" s="645" t="s">
        <v>395</v>
      </c>
      <c r="C100" s="645" t="s">
        <v>391</v>
      </c>
      <c r="D100" s="645" t="s">
        <v>81</v>
      </c>
      <c r="E100" s="645" t="s">
        <v>82</v>
      </c>
      <c r="F100" s="645" t="s">
        <v>83</v>
      </c>
      <c r="G100" s="645" t="s">
        <v>1364</v>
      </c>
      <c r="H100" s="646">
        <v>42704</v>
      </c>
      <c r="I100" s="647">
        <v>264.17</v>
      </c>
      <c r="J100" s="645" t="s">
        <v>801</v>
      </c>
      <c r="K100" s="645" t="s">
        <v>140</v>
      </c>
      <c r="L100" s="646">
        <v>42711</v>
      </c>
      <c r="M100" s="645" t="s">
        <v>71</v>
      </c>
      <c r="N100" s="645" t="s">
        <v>801</v>
      </c>
    </row>
    <row r="101" spans="1:14" x14ac:dyDescent="0.2">
      <c r="A101" s="645" t="s">
        <v>390</v>
      </c>
      <c r="B101" s="645" t="s">
        <v>395</v>
      </c>
      <c r="C101" s="645" t="s">
        <v>391</v>
      </c>
      <c r="D101" s="645" t="s">
        <v>81</v>
      </c>
      <c r="E101" s="645" t="s">
        <v>82</v>
      </c>
      <c r="F101" s="645" t="s">
        <v>83</v>
      </c>
      <c r="G101" s="645" t="s">
        <v>1363</v>
      </c>
      <c r="H101" s="646">
        <v>42704</v>
      </c>
      <c r="I101" s="647">
        <v>338.04</v>
      </c>
      <c r="J101" s="645" t="s">
        <v>801</v>
      </c>
      <c r="K101" s="645" t="s">
        <v>140</v>
      </c>
      <c r="L101" s="646">
        <v>42711</v>
      </c>
      <c r="M101" s="645" t="s">
        <v>71</v>
      </c>
      <c r="N101" s="645" t="s">
        <v>801</v>
      </c>
    </row>
    <row r="102" spans="1:14" x14ac:dyDescent="0.2">
      <c r="A102" s="645" t="s">
        <v>390</v>
      </c>
      <c r="B102" s="645" t="s">
        <v>395</v>
      </c>
      <c r="C102" s="645" t="s">
        <v>391</v>
      </c>
      <c r="D102" s="645" t="s">
        <v>81</v>
      </c>
      <c r="E102" s="645" t="s">
        <v>82</v>
      </c>
      <c r="F102" s="645" t="s">
        <v>83</v>
      </c>
      <c r="G102" s="645" t="s">
        <v>1362</v>
      </c>
      <c r="H102" s="646">
        <v>42704</v>
      </c>
      <c r="I102" s="647">
        <v>264.17</v>
      </c>
      <c r="J102" s="645" t="s">
        <v>801</v>
      </c>
      <c r="K102" s="645" t="s">
        <v>140</v>
      </c>
      <c r="L102" s="646">
        <v>42711</v>
      </c>
      <c r="M102" s="645" t="s">
        <v>71</v>
      </c>
      <c r="N102" s="645" t="s">
        <v>801</v>
      </c>
    </row>
    <row r="103" spans="1:14" x14ac:dyDescent="0.2">
      <c r="A103" s="645" t="s">
        <v>390</v>
      </c>
      <c r="B103" s="645" t="s">
        <v>395</v>
      </c>
      <c r="C103" s="645" t="s">
        <v>391</v>
      </c>
      <c r="D103" s="645" t="s">
        <v>81</v>
      </c>
      <c r="E103" s="645" t="s">
        <v>82</v>
      </c>
      <c r="F103" s="645" t="s">
        <v>83</v>
      </c>
      <c r="G103" s="645" t="s">
        <v>1361</v>
      </c>
      <c r="H103" s="646">
        <v>42704</v>
      </c>
      <c r="I103" s="647">
        <v>287.08999999999997</v>
      </c>
      <c r="J103" s="645" t="s">
        <v>801</v>
      </c>
      <c r="K103" s="645" t="s">
        <v>140</v>
      </c>
      <c r="L103" s="646">
        <v>42711</v>
      </c>
      <c r="M103" s="645" t="s">
        <v>71</v>
      </c>
      <c r="N103" s="645" t="s">
        <v>801</v>
      </c>
    </row>
    <row r="104" spans="1:14" x14ac:dyDescent="0.2">
      <c r="A104" s="645" t="s">
        <v>390</v>
      </c>
      <c r="B104" s="645" t="s">
        <v>395</v>
      </c>
      <c r="C104" s="645" t="s">
        <v>391</v>
      </c>
      <c r="D104" s="645" t="s">
        <v>81</v>
      </c>
      <c r="E104" s="645" t="s">
        <v>82</v>
      </c>
      <c r="F104" s="645" t="s">
        <v>83</v>
      </c>
      <c r="G104" s="645" t="s">
        <v>1360</v>
      </c>
      <c r="H104" s="646">
        <v>42704</v>
      </c>
      <c r="I104" s="647">
        <v>264.17</v>
      </c>
      <c r="J104" s="645" t="s">
        <v>801</v>
      </c>
      <c r="K104" s="645" t="s">
        <v>140</v>
      </c>
      <c r="L104" s="646">
        <v>42711</v>
      </c>
      <c r="M104" s="645" t="s">
        <v>71</v>
      </c>
      <c r="N104" s="645" t="s">
        <v>801</v>
      </c>
    </row>
    <row r="105" spans="1:14" x14ac:dyDescent="0.2">
      <c r="A105" s="645" t="s">
        <v>390</v>
      </c>
      <c r="B105" s="645" t="s">
        <v>395</v>
      </c>
      <c r="C105" s="645" t="s">
        <v>391</v>
      </c>
      <c r="D105" s="645" t="s">
        <v>81</v>
      </c>
      <c r="E105" s="645" t="s">
        <v>82</v>
      </c>
      <c r="F105" s="645" t="s">
        <v>83</v>
      </c>
      <c r="G105" s="645" t="s">
        <v>1359</v>
      </c>
      <c r="H105" s="646">
        <v>42704</v>
      </c>
      <c r="I105" s="647">
        <v>75.94</v>
      </c>
      <c r="J105" s="645" t="s">
        <v>801</v>
      </c>
      <c r="K105" s="645" t="s">
        <v>140</v>
      </c>
      <c r="L105" s="646">
        <v>42711</v>
      </c>
      <c r="M105" s="645" t="s">
        <v>71</v>
      </c>
      <c r="N105" s="645" t="s">
        <v>801</v>
      </c>
    </row>
    <row r="106" spans="1:14" x14ac:dyDescent="0.2">
      <c r="A106" s="645" t="s">
        <v>390</v>
      </c>
      <c r="B106" s="645" t="s">
        <v>395</v>
      </c>
      <c r="C106" s="645" t="s">
        <v>391</v>
      </c>
      <c r="D106" s="645" t="s">
        <v>81</v>
      </c>
      <c r="E106" s="645" t="s">
        <v>82</v>
      </c>
      <c r="F106" s="645" t="s">
        <v>83</v>
      </c>
      <c r="G106" s="645" t="s">
        <v>1358</v>
      </c>
      <c r="H106" s="646">
        <v>42704</v>
      </c>
      <c r="I106" s="647">
        <v>287.08999999999997</v>
      </c>
      <c r="J106" s="645" t="s">
        <v>801</v>
      </c>
      <c r="K106" s="645" t="s">
        <v>140</v>
      </c>
      <c r="L106" s="646">
        <v>42711</v>
      </c>
      <c r="M106" s="645" t="s">
        <v>71</v>
      </c>
      <c r="N106" s="645" t="s">
        <v>801</v>
      </c>
    </row>
    <row r="107" spans="1:14" x14ac:dyDescent="0.2">
      <c r="A107" s="645" t="s">
        <v>390</v>
      </c>
      <c r="B107" s="645" t="s">
        <v>395</v>
      </c>
      <c r="C107" s="645" t="s">
        <v>391</v>
      </c>
      <c r="D107" s="645" t="s">
        <v>81</v>
      </c>
      <c r="E107" s="645" t="s">
        <v>82</v>
      </c>
      <c r="F107" s="645" t="s">
        <v>83</v>
      </c>
      <c r="G107" s="645" t="s">
        <v>1357</v>
      </c>
      <c r="H107" s="646">
        <v>42704</v>
      </c>
      <c r="I107" s="647">
        <v>264.17</v>
      </c>
      <c r="J107" s="645" t="s">
        <v>801</v>
      </c>
      <c r="K107" s="645" t="s">
        <v>140</v>
      </c>
      <c r="L107" s="646">
        <v>42711</v>
      </c>
      <c r="M107" s="645" t="s">
        <v>71</v>
      </c>
      <c r="N107" s="645" t="s">
        <v>801</v>
      </c>
    </row>
    <row r="108" spans="1:14" x14ac:dyDescent="0.2">
      <c r="A108" s="645" t="s">
        <v>390</v>
      </c>
      <c r="B108" s="645" t="s">
        <v>395</v>
      </c>
      <c r="C108" s="645" t="s">
        <v>391</v>
      </c>
      <c r="D108" s="645" t="s">
        <v>81</v>
      </c>
      <c r="E108" s="645" t="s">
        <v>82</v>
      </c>
      <c r="F108" s="645" t="s">
        <v>83</v>
      </c>
      <c r="G108" s="645" t="s">
        <v>1356</v>
      </c>
      <c r="H108" s="646">
        <v>42704</v>
      </c>
      <c r="I108" s="647">
        <v>1770.15</v>
      </c>
      <c r="J108" s="645" t="s">
        <v>801</v>
      </c>
      <c r="K108" s="645" t="s">
        <v>262</v>
      </c>
      <c r="L108" s="646">
        <v>42711</v>
      </c>
      <c r="M108" s="645" t="s">
        <v>71</v>
      </c>
      <c r="N108" s="645" t="s">
        <v>801</v>
      </c>
    </row>
    <row r="109" spans="1:14" x14ac:dyDescent="0.2">
      <c r="A109" s="645" t="s">
        <v>390</v>
      </c>
      <c r="B109" s="645" t="s">
        <v>395</v>
      </c>
      <c r="C109" s="645" t="s">
        <v>391</v>
      </c>
      <c r="D109" s="645" t="s">
        <v>81</v>
      </c>
      <c r="E109" s="645" t="s">
        <v>82</v>
      </c>
      <c r="F109" s="645" t="s">
        <v>83</v>
      </c>
      <c r="G109" s="645" t="s">
        <v>1354</v>
      </c>
      <c r="H109" s="646">
        <v>42704</v>
      </c>
      <c r="I109" s="647">
        <v>20.69</v>
      </c>
      <c r="J109" s="645" t="s">
        <v>801</v>
      </c>
      <c r="K109" s="645" t="s">
        <v>261</v>
      </c>
      <c r="L109" s="646">
        <v>42709</v>
      </c>
      <c r="M109" s="645" t="s">
        <v>71</v>
      </c>
      <c r="N109" s="645" t="s">
        <v>801</v>
      </c>
    </row>
    <row r="110" spans="1:14" x14ac:dyDescent="0.2">
      <c r="A110" s="645" t="s">
        <v>390</v>
      </c>
      <c r="B110" s="645" t="s">
        <v>395</v>
      </c>
      <c r="C110" s="645" t="s">
        <v>391</v>
      </c>
      <c r="D110" s="645" t="s">
        <v>75</v>
      </c>
      <c r="E110" s="645" t="s">
        <v>76</v>
      </c>
      <c r="F110" s="645" t="s">
        <v>77</v>
      </c>
      <c r="G110" s="645" t="s">
        <v>1414</v>
      </c>
      <c r="H110" s="646">
        <v>42704</v>
      </c>
      <c r="I110" s="647">
        <v>1549.53</v>
      </c>
      <c r="J110" s="645" t="s">
        <v>801</v>
      </c>
      <c r="K110" s="645" t="s">
        <v>544</v>
      </c>
      <c r="L110" s="646">
        <v>42717</v>
      </c>
      <c r="M110" s="645" t="s">
        <v>71</v>
      </c>
      <c r="N110" s="645" t="s">
        <v>801</v>
      </c>
    </row>
    <row r="111" spans="1:14" x14ac:dyDescent="0.2">
      <c r="A111" s="645" t="s">
        <v>390</v>
      </c>
      <c r="B111" s="645" t="s">
        <v>395</v>
      </c>
      <c r="C111" s="645" t="s">
        <v>391</v>
      </c>
      <c r="D111" s="645" t="s">
        <v>141</v>
      </c>
      <c r="E111" s="645" t="s">
        <v>142</v>
      </c>
      <c r="F111" s="645" t="s">
        <v>143</v>
      </c>
      <c r="G111" s="645" t="s">
        <v>1514</v>
      </c>
      <c r="H111" s="646">
        <v>42711</v>
      </c>
      <c r="I111" s="647">
        <v>4117.05</v>
      </c>
      <c r="J111" s="645" t="s">
        <v>1515</v>
      </c>
      <c r="K111" s="645" t="s">
        <v>84</v>
      </c>
      <c r="L111" s="646">
        <v>42716</v>
      </c>
      <c r="M111" s="645" t="s">
        <v>71</v>
      </c>
      <c r="N111" s="645" t="s">
        <v>4118</v>
      </c>
    </row>
    <row r="112" spans="1:14" x14ac:dyDescent="0.2">
      <c r="A112" s="645" t="s">
        <v>390</v>
      </c>
      <c r="B112" s="645" t="s">
        <v>395</v>
      </c>
      <c r="C112" s="645" t="s">
        <v>391</v>
      </c>
      <c r="D112" s="645" t="s">
        <v>141</v>
      </c>
      <c r="E112" s="645" t="s">
        <v>142</v>
      </c>
      <c r="F112" s="645" t="s">
        <v>143</v>
      </c>
      <c r="G112" s="645" t="s">
        <v>1512</v>
      </c>
      <c r="H112" s="646">
        <v>42706</v>
      </c>
      <c r="I112" s="647">
        <v>374.62</v>
      </c>
      <c r="J112" s="645" t="s">
        <v>1513</v>
      </c>
      <c r="K112" s="645" t="s">
        <v>95</v>
      </c>
      <c r="L112" s="646">
        <v>42709</v>
      </c>
      <c r="M112" s="645" t="s">
        <v>71</v>
      </c>
      <c r="N112" s="645" t="s">
        <v>4119</v>
      </c>
    </row>
    <row r="113" spans="1:14" x14ac:dyDescent="0.2">
      <c r="A113" s="645" t="s">
        <v>390</v>
      </c>
      <c r="B113" s="645" t="s">
        <v>395</v>
      </c>
      <c r="C113" s="645" t="s">
        <v>391</v>
      </c>
      <c r="D113" s="645" t="s">
        <v>1224</v>
      </c>
      <c r="E113" s="645" t="s">
        <v>1225</v>
      </c>
      <c r="F113" s="645" t="s">
        <v>1226</v>
      </c>
      <c r="G113" s="645" t="s">
        <v>1223</v>
      </c>
      <c r="H113" s="646">
        <v>42709</v>
      </c>
      <c r="I113" s="647">
        <v>505.3</v>
      </c>
      <c r="J113" s="645" t="s">
        <v>1227</v>
      </c>
      <c r="K113" s="645" t="s">
        <v>194</v>
      </c>
      <c r="L113" s="646">
        <v>42711</v>
      </c>
      <c r="M113" s="645" t="s">
        <v>71</v>
      </c>
      <c r="N113" s="645" t="s">
        <v>4120</v>
      </c>
    </row>
    <row r="114" spans="1:14" x14ac:dyDescent="0.2">
      <c r="A114" s="645" t="s">
        <v>390</v>
      </c>
      <c r="B114" s="645" t="s">
        <v>395</v>
      </c>
      <c r="C114" s="645" t="s">
        <v>391</v>
      </c>
      <c r="D114" s="645" t="s">
        <v>505</v>
      </c>
      <c r="E114" s="645" t="s">
        <v>810</v>
      </c>
      <c r="F114" s="645" t="s">
        <v>506</v>
      </c>
      <c r="G114" s="645" t="s">
        <v>1503</v>
      </c>
      <c r="H114" s="646">
        <v>42717</v>
      </c>
      <c r="I114" s="647">
        <v>7273.31</v>
      </c>
      <c r="J114" s="645" t="s">
        <v>1504</v>
      </c>
      <c r="K114" s="645" t="s">
        <v>84</v>
      </c>
      <c r="L114" s="646">
        <v>42719</v>
      </c>
      <c r="M114" s="645" t="s">
        <v>71</v>
      </c>
      <c r="N114" s="645" t="s">
        <v>4121</v>
      </c>
    </row>
    <row r="115" spans="1:14" x14ac:dyDescent="0.2">
      <c r="A115" s="645" t="s">
        <v>390</v>
      </c>
      <c r="B115" s="645" t="s">
        <v>395</v>
      </c>
      <c r="C115" s="645" t="s">
        <v>391</v>
      </c>
      <c r="D115" s="645" t="s">
        <v>72</v>
      </c>
      <c r="E115" s="645" t="s">
        <v>73</v>
      </c>
      <c r="F115" s="645" t="s">
        <v>74</v>
      </c>
      <c r="G115" s="645" t="s">
        <v>1618</v>
      </c>
      <c r="H115" s="646">
        <v>42706</v>
      </c>
      <c r="I115" s="647">
        <v>66.55</v>
      </c>
      <c r="J115" s="645" t="s">
        <v>801</v>
      </c>
      <c r="K115" s="645" t="s">
        <v>273</v>
      </c>
      <c r="L115" s="646">
        <v>42725</v>
      </c>
      <c r="M115" s="645" t="s">
        <v>71</v>
      </c>
      <c r="N115" s="645" t="s">
        <v>801</v>
      </c>
    </row>
    <row r="116" spans="1:14" x14ac:dyDescent="0.2">
      <c r="A116" s="645" t="s">
        <v>390</v>
      </c>
      <c r="B116" s="645" t="s">
        <v>395</v>
      </c>
      <c r="C116" s="645" t="s">
        <v>391</v>
      </c>
      <c r="D116" s="645" t="s">
        <v>72</v>
      </c>
      <c r="E116" s="645" t="s">
        <v>73</v>
      </c>
      <c r="F116" s="645" t="s">
        <v>74</v>
      </c>
      <c r="G116" s="645" t="s">
        <v>1617</v>
      </c>
      <c r="H116" s="646">
        <v>42706</v>
      </c>
      <c r="I116" s="647">
        <v>54.45</v>
      </c>
      <c r="J116" s="645" t="s">
        <v>801</v>
      </c>
      <c r="K116" s="645" t="s">
        <v>273</v>
      </c>
      <c r="L116" s="646">
        <v>42725</v>
      </c>
      <c r="M116" s="645" t="s">
        <v>71</v>
      </c>
      <c r="N116" s="645" t="s">
        <v>801</v>
      </c>
    </row>
    <row r="117" spans="1:14" x14ac:dyDescent="0.2">
      <c r="A117" s="645" t="s">
        <v>390</v>
      </c>
      <c r="B117" s="645" t="s">
        <v>395</v>
      </c>
      <c r="C117" s="645" t="s">
        <v>391</v>
      </c>
      <c r="D117" s="645" t="s">
        <v>72</v>
      </c>
      <c r="E117" s="645" t="s">
        <v>73</v>
      </c>
      <c r="F117" s="645" t="s">
        <v>74</v>
      </c>
      <c r="G117" s="645" t="s">
        <v>1616</v>
      </c>
      <c r="H117" s="646">
        <v>42706</v>
      </c>
      <c r="I117" s="647">
        <v>99.83</v>
      </c>
      <c r="J117" s="645" t="s">
        <v>801</v>
      </c>
      <c r="K117" s="645" t="s">
        <v>85</v>
      </c>
      <c r="L117" s="646">
        <v>42725</v>
      </c>
      <c r="M117" s="645" t="s">
        <v>71</v>
      </c>
      <c r="N117" s="645" t="s">
        <v>801</v>
      </c>
    </row>
    <row r="118" spans="1:14" x14ac:dyDescent="0.2">
      <c r="A118" s="645" t="s">
        <v>390</v>
      </c>
      <c r="B118" s="645" t="s">
        <v>395</v>
      </c>
      <c r="C118" s="645" t="s">
        <v>391</v>
      </c>
      <c r="D118" s="645" t="s">
        <v>72</v>
      </c>
      <c r="E118" s="645" t="s">
        <v>73</v>
      </c>
      <c r="F118" s="645" t="s">
        <v>74</v>
      </c>
      <c r="G118" s="645" t="s">
        <v>1615</v>
      </c>
      <c r="H118" s="646">
        <v>42706</v>
      </c>
      <c r="I118" s="647">
        <v>91.36</v>
      </c>
      <c r="J118" s="645" t="s">
        <v>801</v>
      </c>
      <c r="K118" s="645" t="s">
        <v>273</v>
      </c>
      <c r="L118" s="646">
        <v>42717</v>
      </c>
      <c r="M118" s="645" t="s">
        <v>71</v>
      </c>
      <c r="N118" s="645" t="s">
        <v>801</v>
      </c>
    </row>
    <row r="119" spans="1:14" x14ac:dyDescent="0.2">
      <c r="A119" s="645" t="s">
        <v>390</v>
      </c>
      <c r="B119" s="645" t="s">
        <v>395</v>
      </c>
      <c r="C119" s="645" t="s">
        <v>391</v>
      </c>
      <c r="D119" s="645" t="s">
        <v>1250</v>
      </c>
      <c r="E119" s="645" t="s">
        <v>1251</v>
      </c>
      <c r="F119" s="645" t="s">
        <v>1252</v>
      </c>
      <c r="G119" s="645" t="s">
        <v>1253</v>
      </c>
      <c r="H119" s="646">
        <v>42704</v>
      </c>
      <c r="I119" s="647">
        <v>325.01</v>
      </c>
      <c r="J119" s="645" t="s">
        <v>801</v>
      </c>
      <c r="K119" s="645" t="s">
        <v>273</v>
      </c>
      <c r="L119" s="646">
        <v>42720</v>
      </c>
      <c r="M119" s="645" t="s">
        <v>71</v>
      </c>
      <c r="N119" s="645" t="s">
        <v>801</v>
      </c>
    </row>
    <row r="120" spans="1:14" x14ac:dyDescent="0.2">
      <c r="A120" s="645" t="s">
        <v>390</v>
      </c>
      <c r="B120" s="645" t="s">
        <v>395</v>
      </c>
      <c r="C120" s="645" t="s">
        <v>391</v>
      </c>
      <c r="D120" s="645" t="s">
        <v>119</v>
      </c>
      <c r="E120" s="645" t="s">
        <v>120</v>
      </c>
      <c r="F120" s="645" t="s">
        <v>121</v>
      </c>
      <c r="G120" s="645" t="s">
        <v>1459</v>
      </c>
      <c r="H120" s="646">
        <v>42727</v>
      </c>
      <c r="I120" s="647">
        <v>1036.73</v>
      </c>
      <c r="J120" s="645" t="s">
        <v>1460</v>
      </c>
      <c r="K120" s="645" t="s">
        <v>1355</v>
      </c>
      <c r="L120" s="646">
        <v>42731</v>
      </c>
      <c r="M120" s="645" t="s">
        <v>71</v>
      </c>
      <c r="N120" s="645" t="s">
        <v>4122</v>
      </c>
    </row>
    <row r="121" spans="1:14" x14ac:dyDescent="0.2">
      <c r="A121" s="645" t="s">
        <v>390</v>
      </c>
      <c r="B121" s="645" t="s">
        <v>395</v>
      </c>
      <c r="C121" s="645" t="s">
        <v>391</v>
      </c>
      <c r="D121" s="645" t="s">
        <v>116</v>
      </c>
      <c r="E121" s="645" t="s">
        <v>117</v>
      </c>
      <c r="F121" s="645" t="s">
        <v>118</v>
      </c>
      <c r="G121" s="645" t="s">
        <v>1408</v>
      </c>
      <c r="H121" s="646">
        <v>42725</v>
      </c>
      <c r="I121" s="647">
        <v>578.5</v>
      </c>
      <c r="J121" s="645" t="s">
        <v>1409</v>
      </c>
      <c r="K121" s="645" t="s">
        <v>584</v>
      </c>
      <c r="L121" s="646">
        <v>42727</v>
      </c>
      <c r="M121" s="645" t="s">
        <v>71</v>
      </c>
      <c r="N121" s="645" t="s">
        <v>4123</v>
      </c>
    </row>
    <row r="122" spans="1:14" x14ac:dyDescent="0.2">
      <c r="A122" s="645" t="s">
        <v>390</v>
      </c>
      <c r="B122" s="645" t="s">
        <v>395</v>
      </c>
      <c r="C122" s="645" t="s">
        <v>391</v>
      </c>
      <c r="D122" s="645" t="s">
        <v>221</v>
      </c>
      <c r="E122" s="645" t="s">
        <v>222</v>
      </c>
      <c r="F122" s="645" t="s">
        <v>223</v>
      </c>
      <c r="G122" s="645" t="s">
        <v>1606</v>
      </c>
      <c r="H122" s="646">
        <v>42704</v>
      </c>
      <c r="I122" s="647">
        <v>297</v>
      </c>
      <c r="J122" s="645" t="s">
        <v>801</v>
      </c>
      <c r="K122" s="645" t="s">
        <v>303</v>
      </c>
      <c r="L122" s="646">
        <v>42725</v>
      </c>
      <c r="M122" s="645" t="s">
        <v>71</v>
      </c>
      <c r="N122" s="645" t="s">
        <v>801</v>
      </c>
    </row>
    <row r="123" spans="1:14" x14ac:dyDescent="0.2">
      <c r="A123" s="645" t="s">
        <v>390</v>
      </c>
      <c r="B123" s="645" t="s">
        <v>395</v>
      </c>
      <c r="C123" s="645" t="s">
        <v>391</v>
      </c>
      <c r="D123" s="645" t="s">
        <v>221</v>
      </c>
      <c r="E123" s="645" t="s">
        <v>222</v>
      </c>
      <c r="F123" s="645" t="s">
        <v>223</v>
      </c>
      <c r="G123" s="645" t="s">
        <v>1605</v>
      </c>
      <c r="H123" s="646">
        <v>42704</v>
      </c>
      <c r="I123" s="647">
        <v>298.02999999999997</v>
      </c>
      <c r="J123" s="645" t="s">
        <v>801</v>
      </c>
      <c r="K123" s="645" t="s">
        <v>303</v>
      </c>
      <c r="L123" s="646">
        <v>42725</v>
      </c>
      <c r="M123" s="645" t="s">
        <v>71</v>
      </c>
      <c r="N123" s="645" t="s">
        <v>801</v>
      </c>
    </row>
    <row r="124" spans="1:14" x14ac:dyDescent="0.2">
      <c r="A124" s="645" t="s">
        <v>390</v>
      </c>
      <c r="B124" s="645" t="s">
        <v>395</v>
      </c>
      <c r="C124" s="645" t="s">
        <v>391</v>
      </c>
      <c r="D124" s="645" t="s">
        <v>1193</v>
      </c>
      <c r="E124" s="645" t="s">
        <v>1194</v>
      </c>
      <c r="F124" s="645" t="s">
        <v>1195</v>
      </c>
      <c r="G124" s="645" t="s">
        <v>1192</v>
      </c>
      <c r="H124" s="646">
        <v>42626</v>
      </c>
      <c r="I124" s="647">
        <v>250</v>
      </c>
      <c r="J124" s="645" t="s">
        <v>801</v>
      </c>
      <c r="K124" s="645" t="s">
        <v>220</v>
      </c>
      <c r="L124" s="646">
        <v>42716</v>
      </c>
      <c r="M124" s="645" t="s">
        <v>71</v>
      </c>
      <c r="N124" s="645" t="s">
        <v>801</v>
      </c>
    </row>
    <row r="125" spans="1:14" x14ac:dyDescent="0.2">
      <c r="A125" s="645" t="s">
        <v>390</v>
      </c>
      <c r="B125" s="645" t="s">
        <v>395</v>
      </c>
      <c r="C125" s="645" t="s">
        <v>391</v>
      </c>
      <c r="D125" s="645" t="s">
        <v>111</v>
      </c>
      <c r="E125" s="645" t="s">
        <v>112</v>
      </c>
      <c r="F125" s="645" t="s">
        <v>113</v>
      </c>
      <c r="G125" s="645" t="s">
        <v>1385</v>
      </c>
      <c r="H125" s="646">
        <v>42709</v>
      </c>
      <c r="I125" s="647">
        <v>14.75</v>
      </c>
      <c r="J125" s="645" t="s">
        <v>801</v>
      </c>
      <c r="K125" s="645" t="s">
        <v>540</v>
      </c>
      <c r="L125" s="646">
        <v>42717</v>
      </c>
      <c r="M125" s="645" t="s">
        <v>71</v>
      </c>
      <c r="N125" s="645" t="s">
        <v>801</v>
      </c>
    </row>
    <row r="126" spans="1:14" x14ac:dyDescent="0.2">
      <c r="A126" s="645" t="s">
        <v>390</v>
      </c>
      <c r="B126" s="645" t="s">
        <v>395</v>
      </c>
      <c r="C126" s="645" t="s">
        <v>391</v>
      </c>
      <c r="D126" s="645" t="s">
        <v>513</v>
      </c>
      <c r="E126" s="645" t="s">
        <v>514</v>
      </c>
      <c r="F126" s="645" t="s">
        <v>515</v>
      </c>
      <c r="G126" s="645" t="s">
        <v>1287</v>
      </c>
      <c r="H126" s="646">
        <v>42716</v>
      </c>
      <c r="I126" s="647">
        <v>32.15</v>
      </c>
      <c r="J126" s="645" t="s">
        <v>801</v>
      </c>
      <c r="K126" s="645" t="s">
        <v>1240</v>
      </c>
      <c r="L126" s="646">
        <v>42725</v>
      </c>
      <c r="M126" s="645" t="s">
        <v>71</v>
      </c>
      <c r="N126" s="645" t="s">
        <v>801</v>
      </c>
    </row>
    <row r="127" spans="1:14" x14ac:dyDescent="0.2">
      <c r="A127" s="645" t="s">
        <v>390</v>
      </c>
      <c r="B127" s="645" t="s">
        <v>395</v>
      </c>
      <c r="C127" s="645" t="s">
        <v>391</v>
      </c>
      <c r="D127" s="645" t="s">
        <v>513</v>
      </c>
      <c r="E127" s="645" t="s">
        <v>514</v>
      </c>
      <c r="F127" s="645" t="s">
        <v>515</v>
      </c>
      <c r="G127" s="645" t="s">
        <v>1286</v>
      </c>
      <c r="H127" s="646">
        <v>42716</v>
      </c>
      <c r="I127" s="647">
        <v>609.04</v>
      </c>
      <c r="J127" s="645" t="s">
        <v>801</v>
      </c>
      <c r="K127" s="645" t="s">
        <v>224</v>
      </c>
      <c r="L127" s="646">
        <v>42725</v>
      </c>
      <c r="M127" s="645" t="s">
        <v>71</v>
      </c>
      <c r="N127" s="645" t="s">
        <v>801</v>
      </c>
    </row>
    <row r="128" spans="1:14" x14ac:dyDescent="0.2">
      <c r="A128" s="645" t="s">
        <v>390</v>
      </c>
      <c r="B128" s="645" t="s">
        <v>395</v>
      </c>
      <c r="C128" s="645" t="s">
        <v>391</v>
      </c>
      <c r="D128" s="645" t="s">
        <v>211</v>
      </c>
      <c r="E128" s="645" t="s">
        <v>212</v>
      </c>
      <c r="F128" s="645" t="s">
        <v>213</v>
      </c>
      <c r="G128" s="645" t="s">
        <v>1541</v>
      </c>
      <c r="H128" s="646">
        <v>42704</v>
      </c>
      <c r="I128" s="647">
        <v>19.23</v>
      </c>
      <c r="J128" s="645" t="s">
        <v>1542</v>
      </c>
      <c r="K128" s="645" t="s">
        <v>1696</v>
      </c>
      <c r="L128" s="646">
        <v>42709</v>
      </c>
      <c r="M128" s="645" t="s">
        <v>71</v>
      </c>
      <c r="N128" s="645" t="s">
        <v>4124</v>
      </c>
    </row>
    <row r="129" spans="1:14" x14ac:dyDescent="0.2">
      <c r="A129" s="645" t="s">
        <v>390</v>
      </c>
      <c r="B129" s="645" t="s">
        <v>395</v>
      </c>
      <c r="C129" s="645" t="s">
        <v>391</v>
      </c>
      <c r="D129" s="645" t="s">
        <v>208</v>
      </c>
      <c r="E129" s="645" t="s">
        <v>209</v>
      </c>
      <c r="F129" s="645" t="s">
        <v>210</v>
      </c>
      <c r="G129" s="645" t="s">
        <v>1432</v>
      </c>
      <c r="H129" s="646">
        <v>42704</v>
      </c>
      <c r="I129" s="647">
        <v>169.4</v>
      </c>
      <c r="J129" s="645" t="s">
        <v>1433</v>
      </c>
      <c r="K129" s="645" t="s">
        <v>811</v>
      </c>
      <c r="L129" s="646">
        <v>42705</v>
      </c>
      <c r="M129" s="645" t="s">
        <v>71</v>
      </c>
      <c r="N129" s="645" t="s">
        <v>4125</v>
      </c>
    </row>
    <row r="130" spans="1:14" x14ac:dyDescent="0.2">
      <c r="A130" s="645" t="s">
        <v>390</v>
      </c>
      <c r="B130" s="645" t="s">
        <v>395</v>
      </c>
      <c r="C130" s="645" t="s">
        <v>391</v>
      </c>
      <c r="D130" s="645" t="s">
        <v>1527</v>
      </c>
      <c r="E130" s="645" t="s">
        <v>1528</v>
      </c>
      <c r="F130" s="645" t="s">
        <v>1529</v>
      </c>
      <c r="G130" s="645" t="s">
        <v>1526</v>
      </c>
      <c r="H130" s="646">
        <v>42699</v>
      </c>
      <c r="I130" s="647">
        <v>121.97</v>
      </c>
      <c r="J130" s="645" t="s">
        <v>1530</v>
      </c>
      <c r="K130" s="645" t="s">
        <v>666</v>
      </c>
      <c r="L130" s="646">
        <v>42718</v>
      </c>
      <c r="M130" s="645" t="s">
        <v>71</v>
      </c>
      <c r="N130" s="645" t="s">
        <v>4126</v>
      </c>
    </row>
    <row r="131" spans="1:14" x14ac:dyDescent="0.2">
      <c r="A131" s="645" t="s">
        <v>390</v>
      </c>
      <c r="B131" s="645" t="s">
        <v>395</v>
      </c>
      <c r="C131" s="645" t="s">
        <v>391</v>
      </c>
      <c r="D131" s="645" t="s">
        <v>1246</v>
      </c>
      <c r="E131" s="645" t="s">
        <v>1247</v>
      </c>
      <c r="F131" s="645" t="s">
        <v>1248</v>
      </c>
      <c r="G131" s="645" t="s">
        <v>1245</v>
      </c>
      <c r="H131" s="646">
        <v>42646</v>
      </c>
      <c r="I131" s="647">
        <v>487.63</v>
      </c>
      <c r="J131" s="645" t="s">
        <v>1249</v>
      </c>
      <c r="K131" s="645" t="s">
        <v>543</v>
      </c>
      <c r="L131" s="646">
        <v>42724</v>
      </c>
      <c r="M131" s="645" t="s">
        <v>71</v>
      </c>
      <c r="N131" s="645" t="s">
        <v>4127</v>
      </c>
    </row>
    <row r="132" spans="1:14" x14ac:dyDescent="0.2">
      <c r="A132" s="645" t="s">
        <v>390</v>
      </c>
      <c r="B132" s="645" t="s">
        <v>395</v>
      </c>
      <c r="C132" s="645" t="s">
        <v>391</v>
      </c>
      <c r="D132" s="645" t="s">
        <v>181</v>
      </c>
      <c r="E132" s="645" t="s">
        <v>182</v>
      </c>
      <c r="F132" s="645" t="s">
        <v>183</v>
      </c>
      <c r="G132" s="645" t="s">
        <v>1603</v>
      </c>
      <c r="H132" s="646">
        <v>42727</v>
      </c>
      <c r="I132" s="647">
        <v>121</v>
      </c>
      <c r="J132" s="645" t="s">
        <v>801</v>
      </c>
      <c r="K132" s="645" t="s">
        <v>1698</v>
      </c>
      <c r="L132" s="646">
        <v>42731</v>
      </c>
      <c r="M132" s="645" t="s">
        <v>71</v>
      </c>
      <c r="N132" s="645" t="s">
        <v>801</v>
      </c>
    </row>
    <row r="133" spans="1:14" x14ac:dyDescent="0.2">
      <c r="A133" s="645" t="s">
        <v>390</v>
      </c>
      <c r="B133" s="645" t="s">
        <v>395</v>
      </c>
      <c r="C133" s="645" t="s">
        <v>391</v>
      </c>
      <c r="D133" s="645" t="s">
        <v>181</v>
      </c>
      <c r="E133" s="645" t="s">
        <v>182</v>
      </c>
      <c r="F133" s="645" t="s">
        <v>183</v>
      </c>
      <c r="G133" s="645" t="s">
        <v>1558</v>
      </c>
      <c r="H133" s="646">
        <v>42723</v>
      </c>
      <c r="I133" s="647">
        <v>390</v>
      </c>
      <c r="J133" s="645" t="s">
        <v>801</v>
      </c>
      <c r="K133" s="645" t="s">
        <v>205</v>
      </c>
      <c r="L133" s="646">
        <v>42724</v>
      </c>
      <c r="M133" s="645" t="s">
        <v>71</v>
      </c>
      <c r="N133" s="645" t="s">
        <v>801</v>
      </c>
    </row>
    <row r="134" spans="1:14" x14ac:dyDescent="0.2">
      <c r="A134" s="645" t="s">
        <v>390</v>
      </c>
      <c r="B134" s="645" t="s">
        <v>395</v>
      </c>
      <c r="C134" s="645" t="s">
        <v>391</v>
      </c>
      <c r="D134" s="645" t="s">
        <v>181</v>
      </c>
      <c r="E134" s="645" t="s">
        <v>182</v>
      </c>
      <c r="F134" s="645" t="s">
        <v>183</v>
      </c>
      <c r="G134" s="645" t="s">
        <v>1556</v>
      </c>
      <c r="H134" s="646">
        <v>42695</v>
      </c>
      <c r="I134" s="647">
        <v>36.299999999999997</v>
      </c>
      <c r="J134" s="645" t="s">
        <v>801</v>
      </c>
      <c r="K134" s="645" t="s">
        <v>1410</v>
      </c>
      <c r="L134" s="646">
        <v>42706</v>
      </c>
      <c r="M134" s="645" t="s">
        <v>71</v>
      </c>
      <c r="N134" s="645" t="s">
        <v>801</v>
      </c>
    </row>
    <row r="135" spans="1:14" x14ac:dyDescent="0.2">
      <c r="A135" s="645" t="s">
        <v>390</v>
      </c>
      <c r="B135" s="645" t="s">
        <v>395</v>
      </c>
      <c r="C135" s="645" t="s">
        <v>391</v>
      </c>
      <c r="D135" s="645" t="s">
        <v>181</v>
      </c>
      <c r="E135" s="645" t="s">
        <v>182</v>
      </c>
      <c r="F135" s="645" t="s">
        <v>183</v>
      </c>
      <c r="G135" s="645" t="s">
        <v>1666</v>
      </c>
      <c r="H135" s="646">
        <v>42695</v>
      </c>
      <c r="I135" s="647">
        <v>37.57</v>
      </c>
      <c r="J135" s="645" t="s">
        <v>801</v>
      </c>
      <c r="K135" s="645" t="s">
        <v>139</v>
      </c>
      <c r="L135" s="646">
        <v>42706</v>
      </c>
      <c r="M135" s="645" t="s">
        <v>71</v>
      </c>
      <c r="N135" s="645" t="s">
        <v>801</v>
      </c>
    </row>
    <row r="136" spans="1:14" x14ac:dyDescent="0.2">
      <c r="A136" s="645" t="s">
        <v>390</v>
      </c>
      <c r="B136" s="645" t="s">
        <v>395</v>
      </c>
      <c r="C136" s="645" t="s">
        <v>391</v>
      </c>
      <c r="D136" s="645" t="s">
        <v>181</v>
      </c>
      <c r="E136" s="645" t="s">
        <v>182</v>
      </c>
      <c r="F136" s="645" t="s">
        <v>183</v>
      </c>
      <c r="G136" s="645" t="s">
        <v>1555</v>
      </c>
      <c r="H136" s="646">
        <v>42695</v>
      </c>
      <c r="I136" s="647">
        <v>88.8</v>
      </c>
      <c r="J136" s="645" t="s">
        <v>801</v>
      </c>
      <c r="K136" s="645" t="s">
        <v>207</v>
      </c>
      <c r="L136" s="646">
        <v>42706</v>
      </c>
      <c r="M136" s="645" t="s">
        <v>71</v>
      </c>
      <c r="N136" s="645" t="s">
        <v>801</v>
      </c>
    </row>
    <row r="137" spans="1:14" x14ac:dyDescent="0.2">
      <c r="A137" s="645" t="s">
        <v>390</v>
      </c>
      <c r="B137" s="645" t="s">
        <v>395</v>
      </c>
      <c r="C137" s="645" t="s">
        <v>391</v>
      </c>
      <c r="D137" s="645" t="s">
        <v>643</v>
      </c>
      <c r="E137" s="645" t="s">
        <v>644</v>
      </c>
      <c r="F137" s="645" t="s">
        <v>645</v>
      </c>
      <c r="G137" s="645" t="s">
        <v>1256</v>
      </c>
      <c r="H137" s="646">
        <v>42723</v>
      </c>
      <c r="I137" s="647">
        <v>16.940000000000001</v>
      </c>
      <c r="J137" s="645" t="s">
        <v>801</v>
      </c>
      <c r="K137" s="645" t="s">
        <v>86</v>
      </c>
      <c r="L137" s="646">
        <v>42725</v>
      </c>
      <c r="M137" s="645" t="s">
        <v>71</v>
      </c>
      <c r="N137" s="645" t="s">
        <v>801</v>
      </c>
    </row>
    <row r="138" spans="1:14" x14ac:dyDescent="0.2">
      <c r="A138" s="645" t="s">
        <v>390</v>
      </c>
      <c r="B138" s="645" t="s">
        <v>395</v>
      </c>
      <c r="C138" s="645" t="s">
        <v>391</v>
      </c>
      <c r="D138" s="645" t="s">
        <v>88</v>
      </c>
      <c r="E138" s="645" t="s">
        <v>89</v>
      </c>
      <c r="F138" s="645" t="s">
        <v>90</v>
      </c>
      <c r="G138" s="645" t="s">
        <v>1271</v>
      </c>
      <c r="H138" s="646">
        <v>42726</v>
      </c>
      <c r="I138" s="647">
        <v>99.07</v>
      </c>
      <c r="J138" s="645" t="s">
        <v>1272</v>
      </c>
      <c r="K138" s="645" t="s">
        <v>636</v>
      </c>
      <c r="L138" s="646">
        <v>42727</v>
      </c>
      <c r="M138" s="645" t="s">
        <v>71</v>
      </c>
      <c r="N138" s="645" t="s">
        <v>4130</v>
      </c>
    </row>
    <row r="139" spans="1:14" x14ac:dyDescent="0.2">
      <c r="A139" s="645" t="s">
        <v>390</v>
      </c>
      <c r="B139" s="645" t="s">
        <v>395</v>
      </c>
      <c r="C139" s="645" t="s">
        <v>391</v>
      </c>
      <c r="D139" s="645" t="s">
        <v>88</v>
      </c>
      <c r="E139" s="645" t="s">
        <v>89</v>
      </c>
      <c r="F139" s="645" t="s">
        <v>90</v>
      </c>
      <c r="G139" s="645" t="s">
        <v>1269</v>
      </c>
      <c r="H139" s="646">
        <v>42713</v>
      </c>
      <c r="I139" s="647">
        <v>855.24</v>
      </c>
      <c r="J139" s="645" t="s">
        <v>1270</v>
      </c>
      <c r="K139" s="645" t="s">
        <v>636</v>
      </c>
      <c r="L139" s="646">
        <v>42718</v>
      </c>
      <c r="M139" s="645" t="s">
        <v>71</v>
      </c>
      <c r="N139" s="645" t="s">
        <v>4131</v>
      </c>
    </row>
    <row r="140" spans="1:14" x14ac:dyDescent="0.2">
      <c r="A140" s="645" t="s">
        <v>390</v>
      </c>
      <c r="B140" s="645" t="s">
        <v>395</v>
      </c>
      <c r="C140" s="645" t="s">
        <v>391</v>
      </c>
      <c r="D140" s="645" t="s">
        <v>177</v>
      </c>
      <c r="E140" s="645" t="s">
        <v>178</v>
      </c>
      <c r="F140" s="645" t="s">
        <v>179</v>
      </c>
      <c r="G140" s="645" t="s">
        <v>1243</v>
      </c>
      <c r="H140" s="646">
        <v>42725</v>
      </c>
      <c r="I140" s="647">
        <v>6.68</v>
      </c>
      <c r="J140" s="645" t="s">
        <v>801</v>
      </c>
      <c r="K140" s="645" t="s">
        <v>1244</v>
      </c>
      <c r="L140" s="646">
        <v>42726</v>
      </c>
      <c r="M140" s="645" t="s">
        <v>71</v>
      </c>
      <c r="N140" s="645" t="s">
        <v>4132</v>
      </c>
    </row>
    <row r="141" spans="1:14" x14ac:dyDescent="0.2">
      <c r="A141" s="645" t="s">
        <v>390</v>
      </c>
      <c r="B141" s="645" t="s">
        <v>395</v>
      </c>
      <c r="C141" s="645" t="s">
        <v>391</v>
      </c>
      <c r="D141" s="645" t="s">
        <v>177</v>
      </c>
      <c r="E141" s="645" t="s">
        <v>178</v>
      </c>
      <c r="F141" s="645" t="s">
        <v>179</v>
      </c>
      <c r="G141" s="645" t="s">
        <v>1239</v>
      </c>
      <c r="H141" s="646">
        <v>42724</v>
      </c>
      <c r="I141" s="647">
        <v>38.72</v>
      </c>
      <c r="J141" s="645" t="s">
        <v>801</v>
      </c>
      <c r="K141" s="645" t="s">
        <v>646</v>
      </c>
      <c r="L141" s="646">
        <v>42725</v>
      </c>
      <c r="M141" s="645" t="s">
        <v>71</v>
      </c>
      <c r="N141" s="645" t="s">
        <v>801</v>
      </c>
    </row>
    <row r="142" spans="1:14" x14ac:dyDescent="0.2">
      <c r="A142" s="645" t="s">
        <v>390</v>
      </c>
      <c r="B142" s="645" t="s">
        <v>395</v>
      </c>
      <c r="C142" s="645" t="s">
        <v>391</v>
      </c>
      <c r="D142" s="645" t="s">
        <v>177</v>
      </c>
      <c r="E142" s="645" t="s">
        <v>178</v>
      </c>
      <c r="F142" s="645" t="s">
        <v>179</v>
      </c>
      <c r="G142" s="645" t="s">
        <v>1237</v>
      </c>
      <c r="H142" s="646">
        <v>42704</v>
      </c>
      <c r="I142" s="647">
        <v>9.99</v>
      </c>
      <c r="J142" s="645" t="s">
        <v>801</v>
      </c>
      <c r="K142" s="645" t="s">
        <v>258</v>
      </c>
      <c r="L142" s="646">
        <v>42709</v>
      </c>
      <c r="M142" s="645" t="s">
        <v>71</v>
      </c>
      <c r="N142" s="645" t="s">
        <v>801</v>
      </c>
    </row>
    <row r="143" spans="1:14" x14ac:dyDescent="0.2">
      <c r="A143" s="645" t="s">
        <v>390</v>
      </c>
      <c r="B143" s="645" t="s">
        <v>395</v>
      </c>
      <c r="C143" s="645" t="s">
        <v>391</v>
      </c>
      <c r="D143" s="645" t="s">
        <v>1011</v>
      </c>
      <c r="E143" s="645" t="s">
        <v>1012</v>
      </c>
      <c r="F143" s="645" t="s">
        <v>1013</v>
      </c>
      <c r="G143" s="645" t="s">
        <v>1301</v>
      </c>
      <c r="H143" s="646">
        <v>42720</v>
      </c>
      <c r="I143" s="647">
        <v>27.13</v>
      </c>
      <c r="J143" s="645" t="s">
        <v>1302</v>
      </c>
      <c r="K143" s="645" t="s">
        <v>1122</v>
      </c>
      <c r="L143" s="646">
        <v>42724</v>
      </c>
      <c r="M143" s="645" t="s">
        <v>71</v>
      </c>
      <c r="N143" s="645" t="s">
        <v>4133</v>
      </c>
    </row>
    <row r="144" spans="1:14" x14ac:dyDescent="0.2">
      <c r="A144" s="645" t="s">
        <v>390</v>
      </c>
      <c r="B144" s="645" t="s">
        <v>395</v>
      </c>
      <c r="C144" s="645" t="s">
        <v>391</v>
      </c>
      <c r="D144" s="645" t="s">
        <v>1489</v>
      </c>
      <c r="E144" s="645" t="s">
        <v>1490</v>
      </c>
      <c r="F144" s="645" t="s">
        <v>1491</v>
      </c>
      <c r="G144" s="645" t="s">
        <v>1492</v>
      </c>
      <c r="H144" s="646">
        <v>42711</v>
      </c>
      <c r="I144" s="647">
        <v>133.88999999999999</v>
      </c>
      <c r="J144" s="645" t="s">
        <v>801</v>
      </c>
      <c r="K144" s="645" t="s">
        <v>1493</v>
      </c>
      <c r="L144" s="646">
        <v>42716</v>
      </c>
      <c r="M144" s="645" t="s">
        <v>71</v>
      </c>
      <c r="N144" s="645" t="s">
        <v>801</v>
      </c>
    </row>
    <row r="145" spans="1:14" x14ac:dyDescent="0.2">
      <c r="A145" s="645" t="s">
        <v>390</v>
      </c>
      <c r="B145" s="645" t="s">
        <v>395</v>
      </c>
      <c r="C145" s="645" t="s">
        <v>391</v>
      </c>
      <c r="D145" s="645" t="s">
        <v>418</v>
      </c>
      <c r="E145" s="645" t="s">
        <v>419</v>
      </c>
      <c r="F145" s="645" t="s">
        <v>420</v>
      </c>
      <c r="G145" s="645" t="s">
        <v>1452</v>
      </c>
      <c r="H145" s="646">
        <v>42706</v>
      </c>
      <c r="I145" s="647">
        <v>3037.28</v>
      </c>
      <c r="J145" s="645" t="s">
        <v>1453</v>
      </c>
      <c r="K145" s="645" t="s">
        <v>262</v>
      </c>
      <c r="L145" s="646">
        <v>42709</v>
      </c>
      <c r="M145" s="645" t="s">
        <v>71</v>
      </c>
      <c r="N145" s="645" t="s">
        <v>4134</v>
      </c>
    </row>
    <row r="146" spans="1:14" x14ac:dyDescent="0.2">
      <c r="A146" s="645" t="s">
        <v>390</v>
      </c>
      <c r="B146" s="645" t="s">
        <v>395</v>
      </c>
      <c r="C146" s="645" t="s">
        <v>391</v>
      </c>
      <c r="D146" s="645" t="s">
        <v>418</v>
      </c>
      <c r="E146" s="645" t="s">
        <v>419</v>
      </c>
      <c r="F146" s="645" t="s">
        <v>420</v>
      </c>
      <c r="G146" s="645" t="s">
        <v>1450</v>
      </c>
      <c r="H146" s="646">
        <v>42706</v>
      </c>
      <c r="I146" s="647">
        <v>27.83</v>
      </c>
      <c r="J146" s="645" t="s">
        <v>1451</v>
      </c>
      <c r="K146" s="645" t="s">
        <v>262</v>
      </c>
      <c r="L146" s="646">
        <v>42709</v>
      </c>
      <c r="M146" s="645" t="s">
        <v>71</v>
      </c>
      <c r="N146" s="645" t="s">
        <v>4135</v>
      </c>
    </row>
    <row r="147" spans="1:14" x14ac:dyDescent="0.2">
      <c r="A147" s="645" t="s">
        <v>390</v>
      </c>
      <c r="B147" s="645" t="s">
        <v>395</v>
      </c>
      <c r="C147" s="645" t="s">
        <v>391</v>
      </c>
      <c r="D147" s="645" t="s">
        <v>418</v>
      </c>
      <c r="E147" s="645" t="s">
        <v>419</v>
      </c>
      <c r="F147" s="645" t="s">
        <v>420</v>
      </c>
      <c r="G147" s="645" t="s">
        <v>1448</v>
      </c>
      <c r="H147" s="646">
        <v>42706</v>
      </c>
      <c r="I147" s="647">
        <v>340.28</v>
      </c>
      <c r="J147" s="645" t="s">
        <v>1449</v>
      </c>
      <c r="K147" s="645" t="s">
        <v>262</v>
      </c>
      <c r="L147" s="646">
        <v>42709</v>
      </c>
      <c r="M147" s="645" t="s">
        <v>71</v>
      </c>
      <c r="N147" s="645" t="s">
        <v>4136</v>
      </c>
    </row>
    <row r="148" spans="1:14" x14ac:dyDescent="0.2">
      <c r="A148" s="645" t="s">
        <v>390</v>
      </c>
      <c r="B148" s="645" t="s">
        <v>395</v>
      </c>
      <c r="C148" s="645" t="s">
        <v>391</v>
      </c>
      <c r="D148" s="645" t="s">
        <v>418</v>
      </c>
      <c r="E148" s="645" t="s">
        <v>419</v>
      </c>
      <c r="F148" s="645" t="s">
        <v>420</v>
      </c>
      <c r="G148" s="645" t="s">
        <v>1446</v>
      </c>
      <c r="H148" s="646">
        <v>42706</v>
      </c>
      <c r="I148" s="647">
        <v>119.83</v>
      </c>
      <c r="J148" s="645" t="s">
        <v>1447</v>
      </c>
      <c r="K148" s="645" t="s">
        <v>262</v>
      </c>
      <c r="L148" s="646">
        <v>42709</v>
      </c>
      <c r="M148" s="645" t="s">
        <v>71</v>
      </c>
      <c r="N148" s="645" t="s">
        <v>4137</v>
      </c>
    </row>
    <row r="149" spans="1:14" x14ac:dyDescent="0.2">
      <c r="A149" s="645" t="s">
        <v>390</v>
      </c>
      <c r="B149" s="645" t="s">
        <v>395</v>
      </c>
      <c r="C149" s="645" t="s">
        <v>391</v>
      </c>
      <c r="D149" s="645" t="s">
        <v>1699</v>
      </c>
      <c r="E149" s="645" t="s">
        <v>1700</v>
      </c>
      <c r="F149" s="645" t="s">
        <v>1701</v>
      </c>
      <c r="G149" s="645" t="s">
        <v>1702</v>
      </c>
      <c r="H149" s="646">
        <v>42705</v>
      </c>
      <c r="I149" s="647">
        <v>40.369999999999997</v>
      </c>
      <c r="J149" s="645" t="s">
        <v>801</v>
      </c>
      <c r="K149" s="645" t="s">
        <v>258</v>
      </c>
      <c r="L149" s="646">
        <v>42720</v>
      </c>
      <c r="M149" s="645" t="s">
        <v>71</v>
      </c>
      <c r="N149" s="645" t="s">
        <v>801</v>
      </c>
    </row>
    <row r="150" spans="1:14" x14ac:dyDescent="0.2">
      <c r="A150" s="645" t="s">
        <v>390</v>
      </c>
      <c r="B150" s="645" t="s">
        <v>395</v>
      </c>
      <c r="C150" s="645" t="s">
        <v>391</v>
      </c>
      <c r="D150" s="645" t="s">
        <v>68</v>
      </c>
      <c r="E150" s="645" t="s">
        <v>69</v>
      </c>
      <c r="F150" s="645" t="s">
        <v>70</v>
      </c>
      <c r="G150" s="645" t="s">
        <v>1308</v>
      </c>
      <c r="H150" s="646">
        <v>42724</v>
      </c>
      <c r="I150" s="647">
        <v>6005.45</v>
      </c>
      <c r="J150" s="645" t="s">
        <v>801</v>
      </c>
      <c r="K150" s="645" t="s">
        <v>266</v>
      </c>
      <c r="L150" s="646">
        <v>42726</v>
      </c>
      <c r="M150" s="645" t="s">
        <v>71</v>
      </c>
      <c r="N150" s="645" t="s">
        <v>801</v>
      </c>
    </row>
    <row r="151" spans="1:14" x14ac:dyDescent="0.2">
      <c r="A151" s="645" t="s">
        <v>390</v>
      </c>
      <c r="B151" s="645" t="s">
        <v>395</v>
      </c>
      <c r="C151" s="645" t="s">
        <v>391</v>
      </c>
      <c r="D151" s="645" t="s">
        <v>268</v>
      </c>
      <c r="E151" s="645" t="s">
        <v>269</v>
      </c>
      <c r="F151" s="645" t="s">
        <v>270</v>
      </c>
      <c r="G151" s="645" t="s">
        <v>1427</v>
      </c>
      <c r="H151" s="646">
        <v>42704</v>
      </c>
      <c r="I151" s="647">
        <v>1887.6</v>
      </c>
      <c r="J151" s="645" t="s">
        <v>801</v>
      </c>
      <c r="K151" s="645" t="s">
        <v>272</v>
      </c>
      <c r="L151" s="646">
        <v>42716</v>
      </c>
      <c r="M151" s="645" t="s">
        <v>71</v>
      </c>
      <c r="N151" s="645" t="s">
        <v>801</v>
      </c>
    </row>
    <row r="152" spans="1:14" x14ac:dyDescent="0.2">
      <c r="A152" s="645" t="s">
        <v>390</v>
      </c>
      <c r="B152" s="645" t="s">
        <v>395</v>
      </c>
      <c r="C152" s="645" t="s">
        <v>391</v>
      </c>
      <c r="D152" s="645" t="s">
        <v>268</v>
      </c>
      <c r="E152" s="645" t="s">
        <v>269</v>
      </c>
      <c r="F152" s="645" t="s">
        <v>270</v>
      </c>
      <c r="G152" s="645" t="s">
        <v>1426</v>
      </c>
      <c r="H152" s="646">
        <v>42704</v>
      </c>
      <c r="I152" s="647">
        <v>68297.69</v>
      </c>
      <c r="J152" s="645" t="s">
        <v>801</v>
      </c>
      <c r="K152" s="645" t="s">
        <v>272</v>
      </c>
      <c r="L152" s="646">
        <v>42716</v>
      </c>
      <c r="M152" s="645" t="s">
        <v>71</v>
      </c>
      <c r="N152" s="645" t="s">
        <v>801</v>
      </c>
    </row>
    <row r="153" spans="1:14" x14ac:dyDescent="0.2">
      <c r="A153" s="645" t="s">
        <v>390</v>
      </c>
      <c r="B153" s="645" t="s">
        <v>395</v>
      </c>
      <c r="C153" s="645" t="s">
        <v>391</v>
      </c>
      <c r="D153" s="645" t="s">
        <v>136</v>
      </c>
      <c r="E153" s="645" t="s">
        <v>137</v>
      </c>
      <c r="F153" s="645" t="s">
        <v>138</v>
      </c>
      <c r="G153" s="645" t="s">
        <v>1600</v>
      </c>
      <c r="H153" s="646">
        <v>42725</v>
      </c>
      <c r="I153" s="647">
        <v>112</v>
      </c>
      <c r="J153" s="645" t="s">
        <v>801</v>
      </c>
      <c r="K153" s="645" t="s">
        <v>200</v>
      </c>
      <c r="L153" s="646">
        <v>42725</v>
      </c>
      <c r="M153" s="645" t="s">
        <v>71</v>
      </c>
      <c r="N153" s="645" t="s">
        <v>801</v>
      </c>
    </row>
    <row r="154" spans="1:14" x14ac:dyDescent="0.2">
      <c r="A154" s="645" t="s">
        <v>390</v>
      </c>
      <c r="B154" s="645" t="s">
        <v>395</v>
      </c>
      <c r="C154" s="645" t="s">
        <v>391</v>
      </c>
      <c r="D154" s="645" t="s">
        <v>136</v>
      </c>
      <c r="E154" s="645" t="s">
        <v>137</v>
      </c>
      <c r="F154" s="645" t="s">
        <v>138</v>
      </c>
      <c r="G154" s="645" t="s">
        <v>1599</v>
      </c>
      <c r="H154" s="646">
        <v>42720</v>
      </c>
      <c r="I154" s="647">
        <v>194.98</v>
      </c>
      <c r="J154" s="645" t="s">
        <v>801</v>
      </c>
      <c r="K154" s="645" t="s">
        <v>324</v>
      </c>
      <c r="L154" s="646">
        <v>42720</v>
      </c>
      <c r="M154" s="645" t="s">
        <v>71</v>
      </c>
      <c r="N154" s="645" t="s">
        <v>801</v>
      </c>
    </row>
    <row r="155" spans="1:14" x14ac:dyDescent="0.2">
      <c r="A155" s="645" t="s">
        <v>390</v>
      </c>
      <c r="B155" s="645" t="s">
        <v>395</v>
      </c>
      <c r="C155" s="645" t="s">
        <v>391</v>
      </c>
      <c r="D155" s="645" t="s">
        <v>136</v>
      </c>
      <c r="E155" s="645" t="s">
        <v>137</v>
      </c>
      <c r="F155" s="645" t="s">
        <v>138</v>
      </c>
      <c r="G155" s="645" t="s">
        <v>1598</v>
      </c>
      <c r="H155" s="646">
        <v>42720</v>
      </c>
      <c r="I155" s="647">
        <v>1709.69</v>
      </c>
      <c r="J155" s="645" t="s">
        <v>801</v>
      </c>
      <c r="K155" s="645" t="s">
        <v>324</v>
      </c>
      <c r="L155" s="646">
        <v>42720</v>
      </c>
      <c r="M155" s="645" t="s">
        <v>71</v>
      </c>
      <c r="N155" s="645" t="s">
        <v>801</v>
      </c>
    </row>
    <row r="156" spans="1:14" x14ac:dyDescent="0.2">
      <c r="A156" s="645" t="s">
        <v>390</v>
      </c>
      <c r="B156" s="645" t="s">
        <v>395</v>
      </c>
      <c r="C156" s="645" t="s">
        <v>391</v>
      </c>
      <c r="D156" s="645" t="s">
        <v>136</v>
      </c>
      <c r="E156" s="645" t="s">
        <v>137</v>
      </c>
      <c r="F156" s="645" t="s">
        <v>138</v>
      </c>
      <c r="G156" s="645" t="s">
        <v>1597</v>
      </c>
      <c r="H156" s="646">
        <v>42720</v>
      </c>
      <c r="I156" s="647">
        <v>1818.16</v>
      </c>
      <c r="J156" s="645" t="s">
        <v>801</v>
      </c>
      <c r="K156" s="645" t="s">
        <v>324</v>
      </c>
      <c r="L156" s="646">
        <v>42720</v>
      </c>
      <c r="M156" s="645" t="s">
        <v>71</v>
      </c>
      <c r="N156" s="645" t="s">
        <v>801</v>
      </c>
    </row>
    <row r="157" spans="1:14" x14ac:dyDescent="0.2">
      <c r="A157" s="645" t="s">
        <v>390</v>
      </c>
      <c r="B157" s="645" t="s">
        <v>395</v>
      </c>
      <c r="C157" s="645" t="s">
        <v>391</v>
      </c>
      <c r="D157" s="645" t="s">
        <v>136</v>
      </c>
      <c r="E157" s="645" t="s">
        <v>137</v>
      </c>
      <c r="F157" s="645" t="s">
        <v>138</v>
      </c>
      <c r="G157" s="645" t="s">
        <v>1596</v>
      </c>
      <c r="H157" s="646">
        <v>42720</v>
      </c>
      <c r="I157" s="647">
        <v>1818.16</v>
      </c>
      <c r="J157" s="645" t="s">
        <v>801</v>
      </c>
      <c r="K157" s="645" t="s">
        <v>324</v>
      </c>
      <c r="L157" s="646">
        <v>42720</v>
      </c>
      <c r="M157" s="645" t="s">
        <v>71</v>
      </c>
      <c r="N157" s="645" t="s">
        <v>801</v>
      </c>
    </row>
    <row r="158" spans="1:14" x14ac:dyDescent="0.2">
      <c r="A158" s="645" t="s">
        <v>390</v>
      </c>
      <c r="B158" s="645" t="s">
        <v>395</v>
      </c>
      <c r="C158" s="645" t="s">
        <v>391</v>
      </c>
      <c r="D158" s="645" t="s">
        <v>136</v>
      </c>
      <c r="E158" s="645" t="s">
        <v>137</v>
      </c>
      <c r="F158" s="645" t="s">
        <v>138</v>
      </c>
      <c r="G158" s="645" t="s">
        <v>1595</v>
      </c>
      <c r="H158" s="646">
        <v>42720</v>
      </c>
      <c r="I158" s="647">
        <v>1709.69</v>
      </c>
      <c r="J158" s="645" t="s">
        <v>801</v>
      </c>
      <c r="K158" s="645" t="s">
        <v>324</v>
      </c>
      <c r="L158" s="646">
        <v>42720</v>
      </c>
      <c r="M158" s="645" t="s">
        <v>71</v>
      </c>
      <c r="N158" s="645" t="s">
        <v>801</v>
      </c>
    </row>
    <row r="159" spans="1:14" x14ac:dyDescent="0.2">
      <c r="A159" s="645" t="s">
        <v>390</v>
      </c>
      <c r="B159" s="645" t="s">
        <v>395</v>
      </c>
      <c r="C159" s="645" t="s">
        <v>391</v>
      </c>
      <c r="D159" s="645" t="s">
        <v>136</v>
      </c>
      <c r="E159" s="645" t="s">
        <v>137</v>
      </c>
      <c r="F159" s="645" t="s">
        <v>138</v>
      </c>
      <c r="G159" s="645" t="s">
        <v>1594</v>
      </c>
      <c r="H159" s="646">
        <v>42720</v>
      </c>
      <c r="I159" s="647">
        <v>1709.69</v>
      </c>
      <c r="J159" s="645" t="s">
        <v>801</v>
      </c>
      <c r="K159" s="645" t="s">
        <v>324</v>
      </c>
      <c r="L159" s="646">
        <v>42720</v>
      </c>
      <c r="M159" s="645" t="s">
        <v>71</v>
      </c>
      <c r="N159" s="645" t="s">
        <v>801</v>
      </c>
    </row>
    <row r="160" spans="1:14" x14ac:dyDescent="0.2">
      <c r="A160" s="645" t="s">
        <v>390</v>
      </c>
      <c r="B160" s="645" t="s">
        <v>395</v>
      </c>
      <c r="C160" s="645" t="s">
        <v>391</v>
      </c>
      <c r="D160" s="645" t="s">
        <v>136</v>
      </c>
      <c r="E160" s="645" t="s">
        <v>137</v>
      </c>
      <c r="F160" s="645" t="s">
        <v>138</v>
      </c>
      <c r="G160" s="645" t="s">
        <v>1593</v>
      </c>
      <c r="H160" s="646">
        <v>42720</v>
      </c>
      <c r="I160" s="647">
        <v>1709.69</v>
      </c>
      <c r="J160" s="645" t="s">
        <v>801</v>
      </c>
      <c r="K160" s="645" t="s">
        <v>324</v>
      </c>
      <c r="L160" s="646">
        <v>42720</v>
      </c>
      <c r="M160" s="645" t="s">
        <v>71</v>
      </c>
      <c r="N160" s="645" t="s">
        <v>801</v>
      </c>
    </row>
    <row r="161" spans="1:14" x14ac:dyDescent="0.2">
      <c r="A161" s="645" t="s">
        <v>390</v>
      </c>
      <c r="B161" s="645" t="s">
        <v>193</v>
      </c>
      <c r="C161" s="645" t="s">
        <v>391</v>
      </c>
      <c r="D161" s="645" t="s">
        <v>1061</v>
      </c>
      <c r="E161" s="645" t="s">
        <v>1062</v>
      </c>
      <c r="F161" s="645" t="s">
        <v>1063</v>
      </c>
      <c r="G161" s="645" t="s">
        <v>1060</v>
      </c>
      <c r="H161" s="646">
        <v>42343</v>
      </c>
      <c r="I161" s="647">
        <v>119.25</v>
      </c>
      <c r="J161" s="645" t="s">
        <v>801</v>
      </c>
      <c r="K161" s="645" t="s">
        <v>324</v>
      </c>
      <c r="L161" s="646">
        <v>42719</v>
      </c>
      <c r="M161" s="645" t="s">
        <v>71</v>
      </c>
      <c r="N161" s="645" t="s">
        <v>801</v>
      </c>
    </row>
    <row r="162" spans="1:14" x14ac:dyDescent="0.2">
      <c r="A162" s="645" t="s">
        <v>390</v>
      </c>
      <c r="B162" s="645" t="s">
        <v>87</v>
      </c>
      <c r="C162" s="645" t="s">
        <v>391</v>
      </c>
      <c r="D162" s="645" t="s">
        <v>1053</v>
      </c>
      <c r="E162" s="645" t="s">
        <v>1054</v>
      </c>
      <c r="F162" s="645" t="s">
        <v>1055</v>
      </c>
      <c r="G162" s="645" t="s">
        <v>1052</v>
      </c>
      <c r="H162" s="646">
        <v>41967</v>
      </c>
      <c r="I162" s="647">
        <v>2040.67</v>
      </c>
      <c r="J162" s="645" t="s">
        <v>801</v>
      </c>
      <c r="K162" s="645" t="s">
        <v>1056</v>
      </c>
      <c r="L162" s="646">
        <v>42719</v>
      </c>
      <c r="M162" s="645" t="s">
        <v>71</v>
      </c>
      <c r="N162" s="645" t="s">
        <v>801</v>
      </c>
    </row>
    <row r="163" spans="1:14" x14ac:dyDescent="0.2">
      <c r="A163" s="645" t="s">
        <v>390</v>
      </c>
      <c r="B163" s="645" t="s">
        <v>365</v>
      </c>
      <c r="C163" s="645" t="s">
        <v>391</v>
      </c>
      <c r="D163" s="645" t="s">
        <v>1048</v>
      </c>
      <c r="E163" s="645" t="s">
        <v>1049</v>
      </c>
      <c r="F163" s="645" t="s">
        <v>1050</v>
      </c>
      <c r="G163" s="645" t="s">
        <v>1047</v>
      </c>
      <c r="H163" s="646">
        <v>40854</v>
      </c>
      <c r="I163" s="647">
        <v>352</v>
      </c>
      <c r="J163" s="645" t="s">
        <v>801</v>
      </c>
      <c r="K163" s="645" t="s">
        <v>1180</v>
      </c>
      <c r="L163" s="646">
        <v>42725</v>
      </c>
      <c r="M163" s="645" t="s">
        <v>71</v>
      </c>
      <c r="N163" s="645" t="s">
        <v>801</v>
      </c>
    </row>
    <row r="164" spans="1:14" x14ac:dyDescent="0.2">
      <c r="A164" s="645" t="s">
        <v>393</v>
      </c>
      <c r="B164" s="645" t="s">
        <v>395</v>
      </c>
      <c r="C164" s="645" t="s">
        <v>392</v>
      </c>
      <c r="D164" s="645" t="s">
        <v>304</v>
      </c>
      <c r="E164" s="645" t="s">
        <v>305</v>
      </c>
      <c r="F164" s="645" t="s">
        <v>306</v>
      </c>
      <c r="G164" s="645" t="s">
        <v>1545</v>
      </c>
      <c r="H164" s="646">
        <v>42724</v>
      </c>
      <c r="I164" s="647">
        <f>353.8*-1</f>
        <v>-353.8</v>
      </c>
      <c r="J164" s="645" t="s">
        <v>920</v>
      </c>
      <c r="K164" s="645" t="s">
        <v>625</v>
      </c>
      <c r="L164" s="646">
        <v>42726</v>
      </c>
      <c r="M164" s="645" t="s">
        <v>71</v>
      </c>
      <c r="N164" s="645" t="s">
        <v>4110</v>
      </c>
    </row>
    <row r="165" spans="1:14" x14ac:dyDescent="0.2">
      <c r="A165" s="645" t="s">
        <v>390</v>
      </c>
      <c r="B165" s="645" t="s">
        <v>395</v>
      </c>
      <c r="C165" s="645" t="s">
        <v>392</v>
      </c>
      <c r="D165" s="645" t="s">
        <v>962</v>
      </c>
      <c r="E165" s="645" t="s">
        <v>963</v>
      </c>
      <c r="F165" s="645" t="s">
        <v>801</v>
      </c>
      <c r="G165" s="645" t="s">
        <v>1624</v>
      </c>
      <c r="H165" s="646">
        <v>42704</v>
      </c>
      <c r="I165" s="647">
        <f>5587.5*-1</f>
        <v>-5587.5</v>
      </c>
      <c r="J165" s="645" t="s">
        <v>801</v>
      </c>
      <c r="K165" s="645" t="s">
        <v>1039</v>
      </c>
      <c r="L165" s="646">
        <v>42717</v>
      </c>
      <c r="M165" s="645" t="s">
        <v>71</v>
      </c>
      <c r="N165" s="645" t="s">
        <v>801</v>
      </c>
    </row>
    <row r="166" spans="1:14" x14ac:dyDescent="0.2">
      <c r="A166" s="645" t="s">
        <v>390</v>
      </c>
      <c r="B166" s="645" t="s">
        <v>395</v>
      </c>
      <c r="C166" s="645" t="s">
        <v>392</v>
      </c>
      <c r="D166" s="645" t="s">
        <v>1637</v>
      </c>
      <c r="E166" s="645" t="s">
        <v>1638</v>
      </c>
      <c r="F166" s="645" t="s">
        <v>1639</v>
      </c>
      <c r="G166" s="645" t="s">
        <v>1636</v>
      </c>
      <c r="H166" s="646">
        <v>42678</v>
      </c>
      <c r="I166" s="647">
        <f>42.83*-1</f>
        <v>-42.83</v>
      </c>
      <c r="J166" s="645" t="s">
        <v>801</v>
      </c>
      <c r="K166" s="645" t="s">
        <v>1640</v>
      </c>
      <c r="L166" s="646">
        <v>42723</v>
      </c>
      <c r="M166" s="645" t="s">
        <v>71</v>
      </c>
      <c r="N166" s="645" t="s">
        <v>801</v>
      </c>
    </row>
    <row r="167" spans="1:14" x14ac:dyDescent="0.2">
      <c r="A167" s="645" t="s">
        <v>390</v>
      </c>
      <c r="B167" s="645" t="s">
        <v>395</v>
      </c>
      <c r="C167" s="645" t="s">
        <v>392</v>
      </c>
      <c r="D167" s="645" t="s">
        <v>92</v>
      </c>
      <c r="E167" s="645" t="s">
        <v>93</v>
      </c>
      <c r="F167" s="645" t="s">
        <v>94</v>
      </c>
      <c r="G167" s="645" t="s">
        <v>1496</v>
      </c>
      <c r="H167" s="646">
        <v>42678</v>
      </c>
      <c r="I167" s="647">
        <f>551.38*-1</f>
        <v>-551.38</v>
      </c>
      <c r="J167" s="645" t="s">
        <v>801</v>
      </c>
      <c r="K167" s="645" t="s">
        <v>647</v>
      </c>
      <c r="L167" s="646">
        <v>42717</v>
      </c>
      <c r="M167" s="645" t="s">
        <v>71</v>
      </c>
      <c r="N167" s="645" t="s">
        <v>801</v>
      </c>
    </row>
    <row r="168" spans="1:14" x14ac:dyDescent="0.2">
      <c r="A168" s="645" t="s">
        <v>390</v>
      </c>
      <c r="B168" s="645" t="s">
        <v>395</v>
      </c>
      <c r="C168" s="645" t="s">
        <v>392</v>
      </c>
      <c r="D168" s="645" t="s">
        <v>181</v>
      </c>
      <c r="E168" s="645" t="s">
        <v>182</v>
      </c>
      <c r="F168" s="645" t="s">
        <v>183</v>
      </c>
      <c r="G168" s="645" t="s">
        <v>1546</v>
      </c>
      <c r="H168" s="646">
        <v>42695</v>
      </c>
      <c r="I168" s="647">
        <f>36.3*-1</f>
        <v>-36.299999999999997</v>
      </c>
      <c r="J168" s="645" t="s">
        <v>801</v>
      </c>
      <c r="K168" s="645" t="s">
        <v>1410</v>
      </c>
      <c r="L168" s="646">
        <v>42725</v>
      </c>
      <c r="M168" s="645" t="s">
        <v>71</v>
      </c>
      <c r="N168" s="645" t="s">
        <v>801</v>
      </c>
    </row>
    <row r="169" spans="1:14" x14ac:dyDescent="0.2">
      <c r="A169" s="645" t="s">
        <v>390</v>
      </c>
      <c r="B169" s="645" t="s">
        <v>395</v>
      </c>
      <c r="C169" s="645" t="s">
        <v>392</v>
      </c>
      <c r="D169" s="645" t="s">
        <v>88</v>
      </c>
      <c r="E169" s="645" t="s">
        <v>89</v>
      </c>
      <c r="F169" s="645" t="s">
        <v>90</v>
      </c>
      <c r="G169" s="645" t="s">
        <v>1275</v>
      </c>
      <c r="H169" s="646">
        <v>42727</v>
      </c>
      <c r="I169" s="647">
        <f>108.9*-1</f>
        <v>-108.9</v>
      </c>
      <c r="J169" s="645" t="s">
        <v>1276</v>
      </c>
      <c r="K169" s="645" t="s">
        <v>1133</v>
      </c>
      <c r="L169" s="646">
        <v>42731</v>
      </c>
      <c r="M169" s="645" t="s">
        <v>71</v>
      </c>
      <c r="N169" s="645" t="s">
        <v>4128</v>
      </c>
    </row>
    <row r="170" spans="1:14" x14ac:dyDescent="0.2">
      <c r="A170" s="645" t="s">
        <v>390</v>
      </c>
      <c r="B170" s="645" t="s">
        <v>395</v>
      </c>
      <c r="C170" s="645" t="s">
        <v>392</v>
      </c>
      <c r="D170" s="645" t="s">
        <v>88</v>
      </c>
      <c r="E170" s="645" t="s">
        <v>89</v>
      </c>
      <c r="F170" s="645" t="s">
        <v>90</v>
      </c>
      <c r="G170" s="645" t="s">
        <v>1273</v>
      </c>
      <c r="H170" s="646">
        <v>42726</v>
      </c>
      <c r="I170" s="647">
        <f>86.73*-1</f>
        <v>-86.73</v>
      </c>
      <c r="J170" s="645" t="s">
        <v>1274</v>
      </c>
      <c r="K170" s="645" t="s">
        <v>1180</v>
      </c>
      <c r="L170" s="646">
        <v>42727</v>
      </c>
      <c r="M170" s="645" t="s">
        <v>71</v>
      </c>
      <c r="N170" s="645" t="s">
        <v>4129</v>
      </c>
    </row>
    <row r="171" spans="1:14" x14ac:dyDescent="0.2">
      <c r="A171" s="645" t="s">
        <v>390</v>
      </c>
      <c r="B171" s="645" t="s">
        <v>395</v>
      </c>
      <c r="C171" s="645" t="s">
        <v>392</v>
      </c>
      <c r="D171" s="645" t="s">
        <v>177</v>
      </c>
      <c r="E171" s="645" t="s">
        <v>178</v>
      </c>
      <c r="F171" s="645" t="s">
        <v>179</v>
      </c>
      <c r="G171" s="645" t="s">
        <v>1610</v>
      </c>
      <c r="H171" s="646">
        <v>42717</v>
      </c>
      <c r="I171" s="647">
        <f>29.66*-1</f>
        <v>-29.66</v>
      </c>
      <c r="J171" s="645" t="s">
        <v>801</v>
      </c>
      <c r="K171" s="645" t="s">
        <v>379</v>
      </c>
      <c r="L171" s="646">
        <v>42720</v>
      </c>
      <c r="M171" s="645" t="s">
        <v>71</v>
      </c>
      <c r="N171" s="645" t="s">
        <v>801</v>
      </c>
    </row>
    <row r="172" spans="1:14" x14ac:dyDescent="0.2">
      <c r="I172" s="648">
        <f>SUM(I2:I171)</f>
        <v>184622.55000000005</v>
      </c>
    </row>
  </sheetData>
  <sortState ref="A2:N934">
    <sortCondition descending="1" ref="C2:C934"/>
  </sortState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"/>
  <sheetViews>
    <sheetView topLeftCell="A19" workbookViewId="0">
      <selection activeCell="A33" sqref="A2:XFD33"/>
    </sheetView>
  </sheetViews>
  <sheetFormatPr defaultColWidth="9.140625" defaultRowHeight="12.75" x14ac:dyDescent="0.2"/>
  <cols>
    <col min="1" max="1" width="8.7109375" style="645" customWidth="1"/>
    <col min="2" max="2" width="10" style="645" customWidth="1"/>
    <col min="3" max="3" width="7.5703125" style="645" customWidth="1"/>
    <col min="4" max="4" width="13" style="645" bestFit="1" customWidth="1"/>
    <col min="5" max="5" width="14" style="645" bestFit="1" customWidth="1"/>
    <col min="6" max="6" width="10" style="645" bestFit="1" customWidth="1"/>
    <col min="7" max="7" width="14.42578125" style="645" customWidth="1"/>
    <col min="8" max="8" width="11" style="645" bestFit="1" customWidth="1"/>
    <col min="9" max="9" width="12.85546875" style="645" customWidth="1"/>
    <col min="10" max="10" width="12.5703125" style="645" customWidth="1"/>
    <col min="11" max="11" width="16" style="645" bestFit="1" customWidth="1"/>
    <col min="12" max="12" width="13" style="645" bestFit="1" customWidth="1"/>
    <col min="13" max="13" width="16" style="645" bestFit="1" customWidth="1"/>
    <col min="14" max="14" width="13" style="645" bestFit="1" customWidth="1"/>
    <col min="15" max="15" width="19" style="645" bestFit="1" customWidth="1"/>
    <col min="16" max="16" width="10" style="645" bestFit="1" customWidth="1"/>
    <col min="17" max="17" width="21" style="645" bestFit="1" customWidth="1"/>
    <col min="18" max="18" width="13" style="645" bestFit="1" customWidth="1"/>
    <col min="19" max="19" width="21" style="645" bestFit="1" customWidth="1"/>
    <col min="20" max="20" width="12" style="645" bestFit="1" customWidth="1"/>
    <col min="21" max="22" width="10" style="645" bestFit="1" customWidth="1"/>
    <col min="23" max="23" width="24" style="645" bestFit="1" customWidth="1"/>
    <col min="24" max="24" width="12" style="645" bestFit="1" customWidth="1"/>
    <col min="25" max="25" width="24" style="645" bestFit="1" customWidth="1"/>
    <col min="26" max="26" width="12" style="645" bestFit="1" customWidth="1"/>
    <col min="27" max="27" width="24" style="645" bestFit="1" customWidth="1"/>
    <col min="28" max="28" width="12" style="645" bestFit="1" customWidth="1"/>
    <col min="29" max="16384" width="9.140625" style="645"/>
  </cols>
  <sheetData>
    <row r="1" spans="1:14" ht="38.25" x14ac:dyDescent="0.2">
      <c r="A1" s="650" t="s">
        <v>388</v>
      </c>
      <c r="B1" s="650" t="s">
        <v>0</v>
      </c>
      <c r="C1" s="651" t="s">
        <v>389</v>
      </c>
      <c r="D1" s="650" t="s">
        <v>1</v>
      </c>
      <c r="E1" s="650" t="s">
        <v>31</v>
      </c>
      <c r="F1" s="651" t="s">
        <v>32</v>
      </c>
      <c r="G1" s="650" t="s">
        <v>40</v>
      </c>
      <c r="H1" s="650" t="s">
        <v>33</v>
      </c>
      <c r="I1" s="650" t="s">
        <v>2</v>
      </c>
      <c r="J1" s="650" t="s">
        <v>36</v>
      </c>
      <c r="K1" s="650" t="s">
        <v>3</v>
      </c>
      <c r="L1" s="651" t="s">
        <v>34</v>
      </c>
      <c r="M1" s="651" t="s">
        <v>35</v>
      </c>
    </row>
    <row r="2" spans="1:14" x14ac:dyDescent="0.2">
      <c r="A2" s="645" t="s">
        <v>393</v>
      </c>
      <c r="B2" s="645" t="s">
        <v>395</v>
      </c>
      <c r="C2" s="645" t="s">
        <v>391</v>
      </c>
      <c r="D2" s="645" t="s">
        <v>1415</v>
      </c>
      <c r="E2" s="645" t="s">
        <v>1416</v>
      </c>
      <c r="F2" s="645" t="s">
        <v>1417</v>
      </c>
      <c r="G2" s="645" t="s">
        <v>1418</v>
      </c>
      <c r="H2" s="646">
        <v>42725</v>
      </c>
      <c r="I2" s="647">
        <v>173.92</v>
      </c>
      <c r="J2" s="645" t="s">
        <v>801</v>
      </c>
      <c r="K2" s="645" t="s">
        <v>194</v>
      </c>
      <c r="L2" s="646">
        <v>42727</v>
      </c>
      <c r="M2" s="645" t="s">
        <v>4</v>
      </c>
      <c r="N2" s="645" t="s">
        <v>801</v>
      </c>
    </row>
    <row r="3" spans="1:14" x14ac:dyDescent="0.2">
      <c r="A3" s="645" t="s">
        <v>393</v>
      </c>
      <c r="B3" s="645" t="s">
        <v>395</v>
      </c>
      <c r="C3" s="645" t="s">
        <v>391</v>
      </c>
      <c r="D3" s="645" t="s">
        <v>1584</v>
      </c>
      <c r="E3" s="645" t="s">
        <v>1585</v>
      </c>
      <c r="F3" s="645" t="s">
        <v>1586</v>
      </c>
      <c r="G3" s="645" t="s">
        <v>1583</v>
      </c>
      <c r="H3" s="646">
        <v>42720</v>
      </c>
      <c r="I3" s="647">
        <v>370.89</v>
      </c>
      <c r="J3" s="645" t="s">
        <v>1587</v>
      </c>
      <c r="K3" s="645" t="s">
        <v>122</v>
      </c>
      <c r="L3" s="646">
        <v>42723</v>
      </c>
      <c r="M3" s="645" t="s">
        <v>4</v>
      </c>
      <c r="N3" s="645" t="s">
        <v>4138</v>
      </c>
    </row>
    <row r="4" spans="1:14" x14ac:dyDescent="0.2">
      <c r="A4" s="645" t="s">
        <v>393</v>
      </c>
      <c r="B4" s="645" t="s">
        <v>395</v>
      </c>
      <c r="C4" s="645" t="s">
        <v>391</v>
      </c>
      <c r="D4" s="645" t="s">
        <v>92</v>
      </c>
      <c r="E4" s="645" t="s">
        <v>93</v>
      </c>
      <c r="F4" s="645" t="s">
        <v>94</v>
      </c>
      <c r="G4" s="645" t="s">
        <v>1487</v>
      </c>
      <c r="H4" s="646">
        <v>42727</v>
      </c>
      <c r="I4" s="647">
        <v>369.29</v>
      </c>
      <c r="J4" s="645" t="s">
        <v>1488</v>
      </c>
      <c r="K4" s="645" t="s">
        <v>623</v>
      </c>
      <c r="L4" s="646">
        <v>42727</v>
      </c>
      <c r="M4" s="645" t="s">
        <v>4</v>
      </c>
      <c r="N4" s="645" t="s">
        <v>4139</v>
      </c>
    </row>
    <row r="5" spans="1:14" x14ac:dyDescent="0.2">
      <c r="A5" s="645" t="s">
        <v>393</v>
      </c>
      <c r="B5" s="645" t="s">
        <v>395</v>
      </c>
      <c r="C5" s="645" t="s">
        <v>391</v>
      </c>
      <c r="D5" s="645" t="s">
        <v>307</v>
      </c>
      <c r="E5" s="645" t="s">
        <v>308</v>
      </c>
      <c r="F5" s="645" t="s">
        <v>309</v>
      </c>
      <c r="G5" s="645" t="s">
        <v>1092</v>
      </c>
      <c r="H5" s="646">
        <v>42719</v>
      </c>
      <c r="I5" s="647">
        <v>164.66</v>
      </c>
      <c r="J5" s="645" t="s">
        <v>1093</v>
      </c>
      <c r="K5" s="645" t="s">
        <v>680</v>
      </c>
      <c r="L5" s="646">
        <v>42720</v>
      </c>
      <c r="M5" s="645" t="s">
        <v>4</v>
      </c>
      <c r="N5" s="645" t="s">
        <v>4140</v>
      </c>
    </row>
    <row r="6" spans="1:14" x14ac:dyDescent="0.2">
      <c r="A6" s="645" t="s">
        <v>393</v>
      </c>
      <c r="B6" s="645" t="s">
        <v>395</v>
      </c>
      <c r="C6" s="645" t="s">
        <v>391</v>
      </c>
      <c r="D6" s="645" t="s">
        <v>184</v>
      </c>
      <c r="E6" s="645" t="s">
        <v>185</v>
      </c>
      <c r="F6" s="645" t="s">
        <v>186</v>
      </c>
      <c r="G6" s="645" t="s">
        <v>1394</v>
      </c>
      <c r="H6" s="646">
        <v>42725</v>
      </c>
      <c r="I6" s="647">
        <v>99</v>
      </c>
      <c r="J6" s="645" t="s">
        <v>801</v>
      </c>
      <c r="K6" s="645" t="s">
        <v>205</v>
      </c>
      <c r="L6" s="646">
        <v>42727</v>
      </c>
      <c r="M6" s="645" t="s">
        <v>4</v>
      </c>
      <c r="N6" s="645" t="s">
        <v>801</v>
      </c>
    </row>
    <row r="7" spans="1:14" x14ac:dyDescent="0.2">
      <c r="A7" s="645" t="s">
        <v>393</v>
      </c>
      <c r="B7" s="645" t="s">
        <v>395</v>
      </c>
      <c r="C7" s="645" t="s">
        <v>391</v>
      </c>
      <c r="D7" s="645" t="s">
        <v>184</v>
      </c>
      <c r="E7" s="645" t="s">
        <v>185</v>
      </c>
      <c r="F7" s="645" t="s">
        <v>186</v>
      </c>
      <c r="G7" s="645" t="s">
        <v>1393</v>
      </c>
      <c r="H7" s="646">
        <v>42719</v>
      </c>
      <c r="I7" s="647">
        <v>148.5</v>
      </c>
      <c r="J7" s="645" t="s">
        <v>801</v>
      </c>
      <c r="K7" s="645" t="s">
        <v>205</v>
      </c>
      <c r="L7" s="646">
        <v>42726</v>
      </c>
      <c r="M7" s="645" t="s">
        <v>4</v>
      </c>
      <c r="N7" s="645" t="s">
        <v>801</v>
      </c>
    </row>
    <row r="8" spans="1:14" x14ac:dyDescent="0.2">
      <c r="A8" s="645" t="s">
        <v>390</v>
      </c>
      <c r="B8" s="645" t="s">
        <v>395</v>
      </c>
      <c r="C8" s="645" t="s">
        <v>391</v>
      </c>
      <c r="D8" s="645" t="s">
        <v>1661</v>
      </c>
      <c r="E8" s="645" t="s">
        <v>1662</v>
      </c>
      <c r="F8" s="645" t="s">
        <v>1663</v>
      </c>
      <c r="G8" s="645" t="s">
        <v>1660</v>
      </c>
      <c r="H8" s="646">
        <v>42725</v>
      </c>
      <c r="I8" s="647">
        <v>1632</v>
      </c>
      <c r="J8" s="645" t="s">
        <v>801</v>
      </c>
      <c r="K8" s="645" t="s">
        <v>504</v>
      </c>
      <c r="L8" s="646">
        <v>42731</v>
      </c>
      <c r="M8" s="645" t="s">
        <v>4</v>
      </c>
      <c r="N8" s="645" t="s">
        <v>801</v>
      </c>
    </row>
    <row r="9" spans="1:14" x14ac:dyDescent="0.2">
      <c r="A9" s="645" t="s">
        <v>390</v>
      </c>
      <c r="B9" s="645" t="s">
        <v>395</v>
      </c>
      <c r="C9" s="645" t="s">
        <v>391</v>
      </c>
      <c r="D9" s="645" t="s">
        <v>1643</v>
      </c>
      <c r="E9" s="645" t="s">
        <v>1644</v>
      </c>
      <c r="F9" s="645" t="s">
        <v>1645</v>
      </c>
      <c r="G9" s="645" t="s">
        <v>1646</v>
      </c>
      <c r="H9" s="646">
        <v>42704</v>
      </c>
      <c r="I9" s="647">
        <v>69.760000000000005</v>
      </c>
      <c r="J9" s="645" t="s">
        <v>1647</v>
      </c>
      <c r="K9" s="645" t="s">
        <v>1632</v>
      </c>
      <c r="L9" s="646">
        <v>42719</v>
      </c>
      <c r="M9" s="645" t="s">
        <v>4</v>
      </c>
      <c r="N9" s="645" t="s">
        <v>4141</v>
      </c>
    </row>
    <row r="10" spans="1:14" x14ac:dyDescent="0.2">
      <c r="A10" s="645" t="s">
        <v>390</v>
      </c>
      <c r="B10" s="645" t="s">
        <v>395</v>
      </c>
      <c r="C10" s="645" t="s">
        <v>391</v>
      </c>
      <c r="D10" s="645" t="s">
        <v>1048</v>
      </c>
      <c r="E10" s="645" t="s">
        <v>1049</v>
      </c>
      <c r="F10" s="645" t="s">
        <v>1050</v>
      </c>
      <c r="G10" s="645" t="s">
        <v>1664</v>
      </c>
      <c r="H10" s="646">
        <v>42702</v>
      </c>
      <c r="I10" s="647">
        <v>200</v>
      </c>
      <c r="J10" s="645" t="s">
        <v>1665</v>
      </c>
      <c r="K10" s="645" t="s">
        <v>140</v>
      </c>
      <c r="L10" s="646">
        <v>42711</v>
      </c>
      <c r="M10" s="645" t="s">
        <v>4</v>
      </c>
      <c r="N10" s="645" t="s">
        <v>4142</v>
      </c>
    </row>
    <row r="11" spans="1:14" x14ac:dyDescent="0.2">
      <c r="A11" s="645" t="s">
        <v>390</v>
      </c>
      <c r="B11" s="645" t="s">
        <v>395</v>
      </c>
      <c r="C11" s="645" t="s">
        <v>391</v>
      </c>
      <c r="D11" s="645" t="s">
        <v>1668</v>
      </c>
      <c r="E11" s="645" t="s">
        <v>1669</v>
      </c>
      <c r="F11" s="645" t="s">
        <v>1670</v>
      </c>
      <c r="G11" s="645" t="s">
        <v>1667</v>
      </c>
      <c r="H11" s="646">
        <v>42711</v>
      </c>
      <c r="I11" s="647">
        <v>1200</v>
      </c>
      <c r="J11" s="645" t="s">
        <v>801</v>
      </c>
      <c r="K11" s="645" t="s">
        <v>325</v>
      </c>
      <c r="L11" s="646">
        <v>42718</v>
      </c>
      <c r="M11" s="645" t="s">
        <v>4</v>
      </c>
      <c r="N11" s="645" t="s">
        <v>801</v>
      </c>
    </row>
    <row r="12" spans="1:14" x14ac:dyDescent="0.2">
      <c r="A12" s="645" t="s">
        <v>390</v>
      </c>
      <c r="B12" s="645" t="s">
        <v>395</v>
      </c>
      <c r="C12" s="645" t="s">
        <v>391</v>
      </c>
      <c r="D12" s="645" t="s">
        <v>1651</v>
      </c>
      <c r="E12" s="645" t="s">
        <v>1652</v>
      </c>
      <c r="F12" s="645" t="s">
        <v>1653</v>
      </c>
      <c r="G12" s="645" t="s">
        <v>1650</v>
      </c>
      <c r="H12" s="646">
        <v>42716</v>
      </c>
      <c r="I12" s="647">
        <v>108.41</v>
      </c>
      <c r="J12" s="645" t="s">
        <v>801</v>
      </c>
      <c r="K12" s="645" t="s">
        <v>95</v>
      </c>
      <c r="L12" s="646">
        <v>42724</v>
      </c>
      <c r="M12" s="645" t="s">
        <v>4</v>
      </c>
      <c r="N12" s="645" t="s">
        <v>801</v>
      </c>
    </row>
    <row r="13" spans="1:14" x14ac:dyDescent="0.2">
      <c r="A13" s="645" t="s">
        <v>390</v>
      </c>
      <c r="B13" s="645" t="s">
        <v>395</v>
      </c>
      <c r="C13" s="645" t="s">
        <v>391</v>
      </c>
      <c r="D13" s="645" t="s">
        <v>1073</v>
      </c>
      <c r="E13" s="645" t="s">
        <v>1074</v>
      </c>
      <c r="F13" s="645" t="s">
        <v>801</v>
      </c>
      <c r="G13" s="645" t="s">
        <v>1075</v>
      </c>
      <c r="H13" s="646">
        <v>42699</v>
      </c>
      <c r="I13" s="647">
        <v>1145.21</v>
      </c>
      <c r="J13" s="645" t="s">
        <v>801</v>
      </c>
      <c r="K13" s="645" t="s">
        <v>1131</v>
      </c>
      <c r="L13" s="646">
        <v>42706</v>
      </c>
      <c r="M13" s="645" t="s">
        <v>4</v>
      </c>
      <c r="N13" s="645" t="s">
        <v>801</v>
      </c>
    </row>
    <row r="14" spans="1:14" x14ac:dyDescent="0.2">
      <c r="A14" s="645" t="s">
        <v>390</v>
      </c>
      <c r="B14" s="645" t="s">
        <v>395</v>
      </c>
      <c r="C14" s="645" t="s">
        <v>391</v>
      </c>
      <c r="D14" s="645" t="s">
        <v>1313</v>
      </c>
      <c r="E14" s="645" t="s">
        <v>1314</v>
      </c>
      <c r="F14" s="645" t="s">
        <v>801</v>
      </c>
      <c r="G14" s="645" t="s">
        <v>1312</v>
      </c>
      <c r="H14" s="646">
        <v>42718</v>
      </c>
      <c r="I14" s="647">
        <v>975</v>
      </c>
      <c r="J14" s="645" t="s">
        <v>1315</v>
      </c>
      <c r="K14" s="645" t="s">
        <v>1122</v>
      </c>
      <c r="L14" s="646">
        <v>42726</v>
      </c>
      <c r="M14" s="645" t="s">
        <v>4</v>
      </c>
      <c r="N14" s="645" t="s">
        <v>4143</v>
      </c>
    </row>
    <row r="15" spans="1:14" x14ac:dyDescent="0.2">
      <c r="A15" s="645" t="s">
        <v>390</v>
      </c>
      <c r="B15" s="645" t="s">
        <v>395</v>
      </c>
      <c r="C15" s="645" t="s">
        <v>391</v>
      </c>
      <c r="D15" s="645" t="s">
        <v>1189</v>
      </c>
      <c r="E15" s="645" t="s">
        <v>1190</v>
      </c>
      <c r="F15" s="645" t="s">
        <v>1191</v>
      </c>
      <c r="G15" s="645" t="s">
        <v>1188</v>
      </c>
      <c r="H15" s="646">
        <v>42704</v>
      </c>
      <c r="I15" s="647">
        <v>100</v>
      </c>
      <c r="J15" s="645" t="s">
        <v>801</v>
      </c>
      <c r="K15" s="645" t="s">
        <v>153</v>
      </c>
      <c r="L15" s="646">
        <v>42727</v>
      </c>
      <c r="M15" s="645" t="s">
        <v>4</v>
      </c>
      <c r="N15" s="645" t="s">
        <v>801</v>
      </c>
    </row>
    <row r="16" spans="1:14" x14ac:dyDescent="0.2">
      <c r="A16" s="645" t="s">
        <v>390</v>
      </c>
      <c r="B16" s="645" t="s">
        <v>395</v>
      </c>
      <c r="C16" s="645" t="s">
        <v>391</v>
      </c>
      <c r="D16" s="645" t="s">
        <v>969</v>
      </c>
      <c r="E16" s="645" t="s">
        <v>970</v>
      </c>
      <c r="F16" s="645" t="s">
        <v>971</v>
      </c>
      <c r="G16" s="645" t="s">
        <v>1431</v>
      </c>
      <c r="H16" s="646">
        <v>42702</v>
      </c>
      <c r="I16" s="647">
        <v>2237.16</v>
      </c>
      <c r="J16" s="645" t="s">
        <v>801</v>
      </c>
      <c r="K16" s="645" t="s">
        <v>2539</v>
      </c>
      <c r="L16" s="646">
        <v>42720</v>
      </c>
      <c r="M16" s="645" t="s">
        <v>4</v>
      </c>
      <c r="N16" s="645" t="s">
        <v>801</v>
      </c>
    </row>
    <row r="17" spans="1:14" x14ac:dyDescent="0.2">
      <c r="A17" s="645" t="s">
        <v>390</v>
      </c>
      <c r="B17" s="645" t="s">
        <v>395</v>
      </c>
      <c r="C17" s="645" t="s">
        <v>391</v>
      </c>
      <c r="D17" s="645" t="s">
        <v>157</v>
      </c>
      <c r="E17" s="645" t="s">
        <v>158</v>
      </c>
      <c r="F17" s="645" t="s">
        <v>159</v>
      </c>
      <c r="G17" s="645" t="s">
        <v>1627</v>
      </c>
      <c r="H17" s="646">
        <v>42717</v>
      </c>
      <c r="I17" s="647">
        <v>62.92</v>
      </c>
      <c r="J17" s="645" t="s">
        <v>1626</v>
      </c>
      <c r="K17" s="645" t="s">
        <v>224</v>
      </c>
      <c r="L17" s="646">
        <v>42718</v>
      </c>
      <c r="M17" s="645" t="s">
        <v>4</v>
      </c>
      <c r="N17" s="645" t="s">
        <v>4144</v>
      </c>
    </row>
    <row r="18" spans="1:14" x14ac:dyDescent="0.2">
      <c r="A18" s="645" t="s">
        <v>390</v>
      </c>
      <c r="B18" s="645" t="s">
        <v>395</v>
      </c>
      <c r="C18" s="645" t="s">
        <v>391</v>
      </c>
      <c r="D18" s="645" t="s">
        <v>157</v>
      </c>
      <c r="E18" s="645" t="s">
        <v>158</v>
      </c>
      <c r="F18" s="645" t="s">
        <v>159</v>
      </c>
      <c r="G18" s="645" t="s">
        <v>1625</v>
      </c>
      <c r="H18" s="646">
        <v>42704</v>
      </c>
      <c r="I18" s="647">
        <v>584.08000000000004</v>
      </c>
      <c r="J18" s="645" t="s">
        <v>1626</v>
      </c>
      <c r="K18" s="645" t="s">
        <v>224</v>
      </c>
      <c r="L18" s="646">
        <v>42705</v>
      </c>
      <c r="M18" s="645" t="s">
        <v>4</v>
      </c>
      <c r="N18" s="645" t="s">
        <v>4144</v>
      </c>
    </row>
    <row r="19" spans="1:14" x14ac:dyDescent="0.2">
      <c r="A19" s="645" t="s">
        <v>390</v>
      </c>
      <c r="B19" s="645" t="s">
        <v>395</v>
      </c>
      <c r="C19" s="645" t="s">
        <v>391</v>
      </c>
      <c r="D19" s="645" t="s">
        <v>980</v>
      </c>
      <c r="E19" s="645" t="s">
        <v>981</v>
      </c>
      <c r="F19" s="645" t="s">
        <v>982</v>
      </c>
      <c r="G19" s="645" t="s">
        <v>1335</v>
      </c>
      <c r="H19" s="646">
        <v>42725</v>
      </c>
      <c r="I19" s="647">
        <v>80.92</v>
      </c>
      <c r="J19" s="645" t="s">
        <v>1336</v>
      </c>
      <c r="K19" s="645" t="s">
        <v>271</v>
      </c>
      <c r="L19" s="646">
        <v>42731</v>
      </c>
      <c r="M19" s="645" t="s">
        <v>4</v>
      </c>
      <c r="N19" s="645" t="s">
        <v>4145</v>
      </c>
    </row>
    <row r="20" spans="1:14" x14ac:dyDescent="0.2">
      <c r="A20" s="645" t="s">
        <v>390</v>
      </c>
      <c r="B20" s="645" t="s">
        <v>395</v>
      </c>
      <c r="C20" s="645" t="s">
        <v>391</v>
      </c>
      <c r="D20" s="645" t="s">
        <v>1570</v>
      </c>
      <c r="E20" s="645" t="s">
        <v>1571</v>
      </c>
      <c r="F20" s="645" t="s">
        <v>1572</v>
      </c>
      <c r="G20" s="645" t="s">
        <v>1575</v>
      </c>
      <c r="H20" s="646">
        <v>42721</v>
      </c>
      <c r="I20" s="647">
        <v>40</v>
      </c>
      <c r="J20" s="645" t="s">
        <v>1576</v>
      </c>
      <c r="K20" s="645" t="s">
        <v>176</v>
      </c>
      <c r="L20" s="646">
        <v>42723</v>
      </c>
      <c r="M20" s="645" t="s">
        <v>4</v>
      </c>
      <c r="N20" s="645" t="s">
        <v>4146</v>
      </c>
    </row>
    <row r="21" spans="1:14" x14ac:dyDescent="0.2">
      <c r="A21" s="645" t="s">
        <v>390</v>
      </c>
      <c r="B21" s="645" t="s">
        <v>395</v>
      </c>
      <c r="C21" s="645" t="s">
        <v>391</v>
      </c>
      <c r="D21" s="645" t="s">
        <v>1570</v>
      </c>
      <c r="E21" s="645" t="s">
        <v>1571</v>
      </c>
      <c r="F21" s="645" t="s">
        <v>1572</v>
      </c>
      <c r="G21" s="645" t="s">
        <v>1573</v>
      </c>
      <c r="H21" s="646">
        <v>42720</v>
      </c>
      <c r="I21" s="647">
        <v>626.6</v>
      </c>
      <c r="J21" s="645" t="s">
        <v>1574</v>
      </c>
      <c r="K21" s="645" t="s">
        <v>176</v>
      </c>
      <c r="L21" s="646">
        <v>42723</v>
      </c>
      <c r="M21" s="645" t="s">
        <v>4</v>
      </c>
      <c r="N21" s="645" t="s">
        <v>4147</v>
      </c>
    </row>
    <row r="22" spans="1:14" x14ac:dyDescent="0.2">
      <c r="A22" s="645" t="s">
        <v>390</v>
      </c>
      <c r="B22" s="645" t="s">
        <v>395</v>
      </c>
      <c r="C22" s="645" t="s">
        <v>391</v>
      </c>
      <c r="D22" s="645" t="s">
        <v>141</v>
      </c>
      <c r="E22" s="645" t="s">
        <v>142</v>
      </c>
      <c r="F22" s="645" t="s">
        <v>143</v>
      </c>
      <c r="G22" s="645" t="s">
        <v>1658</v>
      </c>
      <c r="H22" s="646">
        <v>42723</v>
      </c>
      <c r="I22" s="647">
        <v>652.19000000000005</v>
      </c>
      <c r="J22" s="645" t="s">
        <v>801</v>
      </c>
      <c r="K22" s="645" t="s">
        <v>200</v>
      </c>
      <c r="L22" s="646">
        <v>42724</v>
      </c>
      <c r="M22" s="645" t="s">
        <v>4</v>
      </c>
      <c r="N22" s="645" t="s">
        <v>801</v>
      </c>
    </row>
    <row r="23" spans="1:14" x14ac:dyDescent="0.2">
      <c r="A23" s="645" t="s">
        <v>390</v>
      </c>
      <c r="B23" s="645" t="s">
        <v>395</v>
      </c>
      <c r="C23" s="645" t="s">
        <v>391</v>
      </c>
      <c r="D23" s="645" t="s">
        <v>141</v>
      </c>
      <c r="E23" s="645" t="s">
        <v>142</v>
      </c>
      <c r="F23" s="645" t="s">
        <v>143</v>
      </c>
      <c r="G23" s="645" t="s">
        <v>1516</v>
      </c>
      <c r="H23" s="646">
        <v>42712</v>
      </c>
      <c r="I23" s="647">
        <v>202.09</v>
      </c>
      <c r="J23" s="645" t="s">
        <v>1517</v>
      </c>
      <c r="K23" s="645" t="s">
        <v>379</v>
      </c>
      <c r="L23" s="646">
        <v>42716</v>
      </c>
      <c r="M23" s="645" t="s">
        <v>4</v>
      </c>
      <c r="N23" s="645" t="s">
        <v>4148</v>
      </c>
    </row>
    <row r="24" spans="1:14" x14ac:dyDescent="0.2">
      <c r="A24" s="645" t="s">
        <v>390</v>
      </c>
      <c r="B24" s="645" t="s">
        <v>395</v>
      </c>
      <c r="C24" s="645" t="s">
        <v>391</v>
      </c>
      <c r="D24" s="645" t="s">
        <v>238</v>
      </c>
      <c r="E24" s="645" t="s">
        <v>239</v>
      </c>
      <c r="F24" s="645" t="s">
        <v>240</v>
      </c>
      <c r="G24" s="645" t="s">
        <v>1659</v>
      </c>
      <c r="H24" s="646">
        <v>42702</v>
      </c>
      <c r="I24" s="647">
        <v>12.66</v>
      </c>
      <c r="J24" s="645" t="s">
        <v>801</v>
      </c>
      <c r="K24" s="645" t="s">
        <v>582</v>
      </c>
      <c r="L24" s="646">
        <v>42716</v>
      </c>
      <c r="M24" s="645" t="s">
        <v>4</v>
      </c>
      <c r="N24" s="645" t="s">
        <v>801</v>
      </c>
    </row>
    <row r="25" spans="1:14" x14ac:dyDescent="0.2">
      <c r="A25" s="645" t="s">
        <v>390</v>
      </c>
      <c r="B25" s="645" t="s">
        <v>395</v>
      </c>
      <c r="C25" s="645" t="s">
        <v>391</v>
      </c>
      <c r="D25" s="645" t="s">
        <v>238</v>
      </c>
      <c r="E25" s="645" t="s">
        <v>239</v>
      </c>
      <c r="F25" s="645" t="s">
        <v>240</v>
      </c>
      <c r="G25" s="645" t="s">
        <v>1654</v>
      </c>
      <c r="H25" s="646">
        <v>42704</v>
      </c>
      <c r="I25" s="647">
        <v>11</v>
      </c>
      <c r="J25" s="645" t="s">
        <v>801</v>
      </c>
      <c r="K25" s="645" t="s">
        <v>545</v>
      </c>
      <c r="L25" s="646">
        <v>42711</v>
      </c>
      <c r="M25" s="645" t="s">
        <v>4</v>
      </c>
      <c r="N25" s="645" t="s">
        <v>801</v>
      </c>
    </row>
    <row r="26" spans="1:14" x14ac:dyDescent="0.2">
      <c r="A26" s="645" t="s">
        <v>390</v>
      </c>
      <c r="B26" s="645" t="s">
        <v>395</v>
      </c>
      <c r="C26" s="645" t="s">
        <v>391</v>
      </c>
      <c r="D26" s="645" t="s">
        <v>103</v>
      </c>
      <c r="E26" s="645" t="s">
        <v>104</v>
      </c>
      <c r="F26" s="645" t="s">
        <v>105</v>
      </c>
      <c r="G26" s="645" t="s">
        <v>1445</v>
      </c>
      <c r="H26" s="646">
        <v>42724</v>
      </c>
      <c r="I26" s="647">
        <v>66.86</v>
      </c>
      <c r="J26" s="645" t="s">
        <v>801</v>
      </c>
      <c r="K26" s="645" t="s">
        <v>1139</v>
      </c>
      <c r="L26" s="646">
        <v>42725</v>
      </c>
      <c r="M26" s="645" t="s">
        <v>4</v>
      </c>
      <c r="N26" s="645" t="s">
        <v>801</v>
      </c>
    </row>
    <row r="27" spans="1:14" x14ac:dyDescent="0.2">
      <c r="A27" s="645" t="s">
        <v>390</v>
      </c>
      <c r="B27" s="645" t="s">
        <v>395</v>
      </c>
      <c r="C27" s="645" t="s">
        <v>391</v>
      </c>
      <c r="D27" s="645" t="s">
        <v>1324</v>
      </c>
      <c r="E27" s="645" t="s">
        <v>1325</v>
      </c>
      <c r="F27" s="645" t="s">
        <v>1326</v>
      </c>
      <c r="G27" s="645" t="s">
        <v>1641</v>
      </c>
      <c r="H27" s="646">
        <v>42718</v>
      </c>
      <c r="I27" s="647">
        <v>72.7</v>
      </c>
      <c r="J27" s="645" t="s">
        <v>1642</v>
      </c>
      <c r="K27" s="645" t="s">
        <v>1592</v>
      </c>
      <c r="L27" s="646">
        <v>42724</v>
      </c>
      <c r="M27" s="645" t="s">
        <v>4</v>
      </c>
      <c r="N27" s="645" t="s">
        <v>4149</v>
      </c>
    </row>
    <row r="28" spans="1:14" x14ac:dyDescent="0.2">
      <c r="A28" s="645" t="s">
        <v>390</v>
      </c>
      <c r="B28" s="645" t="s">
        <v>395</v>
      </c>
      <c r="C28" s="645" t="s">
        <v>391</v>
      </c>
      <c r="D28" s="645" t="s">
        <v>211</v>
      </c>
      <c r="E28" s="645" t="s">
        <v>212</v>
      </c>
      <c r="F28" s="645" t="s">
        <v>213</v>
      </c>
      <c r="G28" s="645" t="s">
        <v>1543</v>
      </c>
      <c r="H28" s="646">
        <v>42719</v>
      </c>
      <c r="I28" s="647">
        <v>374.94</v>
      </c>
      <c r="J28" s="645" t="s">
        <v>1544</v>
      </c>
      <c r="K28" s="645" t="s">
        <v>625</v>
      </c>
      <c r="L28" s="646">
        <v>42720</v>
      </c>
      <c r="M28" s="645" t="s">
        <v>4</v>
      </c>
      <c r="N28" s="645" t="s">
        <v>4150</v>
      </c>
    </row>
    <row r="29" spans="1:14" x14ac:dyDescent="0.2">
      <c r="A29" s="645" t="s">
        <v>390</v>
      </c>
      <c r="B29" s="645" t="s">
        <v>395</v>
      </c>
      <c r="C29" s="645" t="s">
        <v>391</v>
      </c>
      <c r="D29" s="645" t="s">
        <v>88</v>
      </c>
      <c r="E29" s="645" t="s">
        <v>89</v>
      </c>
      <c r="F29" s="645" t="s">
        <v>90</v>
      </c>
      <c r="G29" s="645" t="s">
        <v>1631</v>
      </c>
      <c r="H29" s="646">
        <v>42711</v>
      </c>
      <c r="I29" s="647">
        <v>1862.67</v>
      </c>
      <c r="J29" s="645" t="s">
        <v>1633</v>
      </c>
      <c r="K29" s="645" t="s">
        <v>1632</v>
      </c>
      <c r="L29" s="646">
        <v>42716</v>
      </c>
      <c r="M29" s="645" t="s">
        <v>4</v>
      </c>
      <c r="N29" s="645" t="s">
        <v>4151</v>
      </c>
    </row>
    <row r="30" spans="1:14" x14ac:dyDescent="0.2">
      <c r="A30" s="645" t="s">
        <v>390</v>
      </c>
      <c r="B30" s="645" t="s">
        <v>395</v>
      </c>
      <c r="C30" s="645" t="s">
        <v>391</v>
      </c>
      <c r="D30" s="645" t="s">
        <v>88</v>
      </c>
      <c r="E30" s="645" t="s">
        <v>89</v>
      </c>
      <c r="F30" s="645" t="s">
        <v>90</v>
      </c>
      <c r="G30" s="645" t="s">
        <v>1262</v>
      </c>
      <c r="H30" s="646">
        <v>42704</v>
      </c>
      <c r="I30" s="647">
        <v>422.54</v>
      </c>
      <c r="J30" s="645" t="s">
        <v>897</v>
      </c>
      <c r="K30" s="645" t="s">
        <v>1263</v>
      </c>
      <c r="L30" s="646">
        <v>42709</v>
      </c>
      <c r="M30" s="645" t="s">
        <v>4</v>
      </c>
      <c r="N30" s="645" t="s">
        <v>4152</v>
      </c>
    </row>
    <row r="31" spans="1:14" x14ac:dyDescent="0.2">
      <c r="A31" s="645" t="s">
        <v>390</v>
      </c>
      <c r="B31" s="645" t="s">
        <v>395</v>
      </c>
      <c r="C31" s="645" t="s">
        <v>391</v>
      </c>
      <c r="D31" s="645" t="s">
        <v>177</v>
      </c>
      <c r="E31" s="645" t="s">
        <v>178</v>
      </c>
      <c r="F31" s="645" t="s">
        <v>179</v>
      </c>
      <c r="G31" s="645" t="s">
        <v>1238</v>
      </c>
      <c r="H31" s="646">
        <v>42704</v>
      </c>
      <c r="I31" s="647">
        <v>10.19</v>
      </c>
      <c r="J31" s="645" t="s">
        <v>801</v>
      </c>
      <c r="K31" s="645" t="s">
        <v>258</v>
      </c>
      <c r="L31" s="646">
        <v>42709</v>
      </c>
      <c r="M31" s="645" t="s">
        <v>4</v>
      </c>
      <c r="N31" s="645" t="s">
        <v>801</v>
      </c>
    </row>
    <row r="32" spans="1:14" x14ac:dyDescent="0.2">
      <c r="A32" s="645" t="s">
        <v>390</v>
      </c>
      <c r="B32" s="645" t="s">
        <v>395</v>
      </c>
      <c r="C32" s="645" t="s">
        <v>391</v>
      </c>
      <c r="D32" s="645" t="s">
        <v>648</v>
      </c>
      <c r="E32" s="645" t="s">
        <v>649</v>
      </c>
      <c r="F32" s="645" t="s">
        <v>650</v>
      </c>
      <c r="G32" s="645" t="s">
        <v>1425</v>
      </c>
      <c r="H32" s="646">
        <v>42717</v>
      </c>
      <c r="I32" s="647">
        <v>187.55</v>
      </c>
      <c r="J32" s="645" t="s">
        <v>1022</v>
      </c>
      <c r="K32" s="645" t="s">
        <v>445</v>
      </c>
      <c r="L32" s="646">
        <v>42717</v>
      </c>
      <c r="M32" s="645" t="s">
        <v>4</v>
      </c>
      <c r="N32" s="645" t="s">
        <v>4153</v>
      </c>
    </row>
    <row r="33" spans="1:14" x14ac:dyDescent="0.2">
      <c r="A33" s="645" t="s">
        <v>390</v>
      </c>
      <c r="B33" s="645" t="s">
        <v>395</v>
      </c>
      <c r="C33" s="645" t="s">
        <v>392</v>
      </c>
      <c r="D33" s="645" t="s">
        <v>68</v>
      </c>
      <c r="E33" s="645" t="s">
        <v>69</v>
      </c>
      <c r="F33" s="645" t="s">
        <v>70</v>
      </c>
      <c r="G33" s="645" t="s">
        <v>1635</v>
      </c>
      <c r="H33" s="646">
        <v>42702</v>
      </c>
      <c r="I33" s="647">
        <f>302.2*-1</f>
        <v>-302.2</v>
      </c>
      <c r="J33" s="645" t="s">
        <v>801</v>
      </c>
      <c r="K33" s="645" t="s">
        <v>140</v>
      </c>
      <c r="L33" s="646">
        <v>42705</v>
      </c>
      <c r="M33" s="645" t="s">
        <v>4</v>
      </c>
      <c r="N33" s="645" t="s">
        <v>801</v>
      </c>
    </row>
    <row r="34" spans="1:14" x14ac:dyDescent="0.2">
      <c r="I34" s="648">
        <f>SUM(I2:I33)</f>
        <v>13961.510000000002</v>
      </c>
    </row>
  </sheetData>
  <sortState ref="A2:M332">
    <sortCondition ref="C2:C332"/>
  </sortState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40"/>
  <sheetViews>
    <sheetView topLeftCell="A336" workbookViewId="0">
      <selection activeCell="I2" sqref="I2:I359"/>
    </sheetView>
  </sheetViews>
  <sheetFormatPr defaultColWidth="9.140625" defaultRowHeight="12.75" x14ac:dyDescent="0.2"/>
  <cols>
    <col min="1" max="1" width="13" style="645" bestFit="1" customWidth="1"/>
    <col min="2" max="2" width="10" style="645" bestFit="1" customWidth="1"/>
    <col min="3" max="3" width="14" style="645" bestFit="1" customWidth="1"/>
    <col min="4" max="4" width="10" style="645" bestFit="1" customWidth="1"/>
    <col min="5" max="5" width="37" style="645" bestFit="1" customWidth="1"/>
    <col min="6" max="6" width="15.85546875" style="645" customWidth="1"/>
    <col min="7" max="7" width="17.28515625" style="645" customWidth="1"/>
    <col min="8" max="8" width="15" style="645" bestFit="1" customWidth="1"/>
    <col min="9" max="9" width="11" style="645" bestFit="1" customWidth="1"/>
    <col min="10" max="10" width="11" style="645" customWidth="1"/>
    <col min="11" max="11" width="13.5703125" style="645" customWidth="1"/>
    <col min="12" max="12" width="11" style="645" customWidth="1"/>
    <col min="13" max="13" width="14.28515625" style="645" customWidth="1"/>
    <col min="14" max="14" width="21" style="645" bestFit="1" customWidth="1"/>
    <col min="15" max="15" width="16" style="645" bestFit="1" customWidth="1"/>
    <col min="16" max="16" width="13" style="645" bestFit="1" customWidth="1"/>
    <col min="17" max="17" width="14" style="645" bestFit="1" customWidth="1"/>
    <col min="18" max="16384" width="9.140625" style="645"/>
  </cols>
  <sheetData>
    <row r="1" spans="1:15" ht="25.5" x14ac:dyDescent="0.2">
      <c r="A1" s="650" t="s">
        <v>388</v>
      </c>
      <c r="B1" s="650" t="s">
        <v>0</v>
      </c>
      <c r="C1" s="651" t="s">
        <v>389</v>
      </c>
      <c r="D1" s="650" t="s">
        <v>1</v>
      </c>
      <c r="E1" s="650" t="s">
        <v>31</v>
      </c>
      <c r="F1" s="650" t="s">
        <v>32</v>
      </c>
      <c r="G1" s="650" t="s">
        <v>40</v>
      </c>
      <c r="H1" s="650" t="s">
        <v>33</v>
      </c>
      <c r="I1" s="650" t="s">
        <v>2</v>
      </c>
      <c r="J1" s="650"/>
      <c r="K1" s="650"/>
      <c r="L1" s="650" t="s">
        <v>36</v>
      </c>
      <c r="M1" s="650" t="s">
        <v>3</v>
      </c>
      <c r="N1" s="651" t="s">
        <v>34</v>
      </c>
      <c r="O1" s="651" t="s">
        <v>35</v>
      </c>
    </row>
    <row r="2" spans="1:15" x14ac:dyDescent="0.2">
      <c r="A2" s="645" t="s">
        <v>393</v>
      </c>
      <c r="B2" s="645" t="s">
        <v>1710</v>
      </c>
      <c r="C2" s="645" t="s">
        <v>392</v>
      </c>
      <c r="D2" s="645" t="s">
        <v>1518</v>
      </c>
      <c r="E2" s="645" t="s">
        <v>1519</v>
      </c>
      <c r="F2" s="645" t="s">
        <v>1520</v>
      </c>
      <c r="G2" s="645" t="s">
        <v>1748</v>
      </c>
      <c r="H2" s="646">
        <v>42761</v>
      </c>
      <c r="I2" s="647">
        <f>177.82*-1</f>
        <v>-177.82</v>
      </c>
      <c r="J2" s="645" t="s">
        <v>1749</v>
      </c>
      <c r="K2" s="645" t="s">
        <v>153</v>
      </c>
      <c r="L2" s="646">
        <v>42761</v>
      </c>
      <c r="M2" s="645" t="s">
        <v>71</v>
      </c>
      <c r="N2" s="645" t="s">
        <v>4154</v>
      </c>
    </row>
    <row r="3" spans="1:15" x14ac:dyDescent="0.2">
      <c r="A3" s="645" t="s">
        <v>390</v>
      </c>
      <c r="B3" s="645" t="s">
        <v>1710</v>
      </c>
      <c r="C3" s="645" t="s">
        <v>392</v>
      </c>
      <c r="D3" s="645" t="s">
        <v>1946</v>
      </c>
      <c r="E3" s="645" t="s">
        <v>1947</v>
      </c>
      <c r="F3" s="645" t="s">
        <v>801</v>
      </c>
      <c r="G3" s="645" t="s">
        <v>1949</v>
      </c>
      <c r="H3" s="646">
        <v>42758</v>
      </c>
      <c r="I3" s="647">
        <f>2456.5*-1</f>
        <v>-2456.5</v>
      </c>
      <c r="J3" s="645" t="s">
        <v>1948</v>
      </c>
      <c r="K3" s="645" t="s">
        <v>1703</v>
      </c>
      <c r="L3" s="646">
        <v>42766</v>
      </c>
      <c r="M3" s="645" t="s">
        <v>71</v>
      </c>
      <c r="N3" s="645" t="s">
        <v>4155</v>
      </c>
    </row>
    <row r="4" spans="1:15" x14ac:dyDescent="0.2">
      <c r="A4" s="645" t="s">
        <v>390</v>
      </c>
      <c r="B4" s="645" t="s">
        <v>1710</v>
      </c>
      <c r="C4" s="645" t="s">
        <v>392</v>
      </c>
      <c r="D4" s="645" t="s">
        <v>1946</v>
      </c>
      <c r="E4" s="645" t="s">
        <v>1947</v>
      </c>
      <c r="F4" s="645" t="s">
        <v>801</v>
      </c>
      <c r="G4" s="645" t="s">
        <v>1950</v>
      </c>
      <c r="H4" s="646">
        <v>42758</v>
      </c>
      <c r="I4" s="647">
        <f>999*-1</f>
        <v>-999</v>
      </c>
      <c r="J4" s="645" t="s">
        <v>1951</v>
      </c>
      <c r="K4" s="645" t="s">
        <v>1200</v>
      </c>
      <c r="L4" s="646">
        <v>42766</v>
      </c>
      <c r="M4" s="645" t="s">
        <v>71</v>
      </c>
      <c r="N4" s="645" t="s">
        <v>4156</v>
      </c>
    </row>
    <row r="5" spans="1:15" x14ac:dyDescent="0.2">
      <c r="A5" s="645" t="s">
        <v>390</v>
      </c>
      <c r="B5" s="645" t="s">
        <v>1710</v>
      </c>
      <c r="C5" s="645" t="s">
        <v>392</v>
      </c>
      <c r="D5" s="645" t="s">
        <v>88</v>
      </c>
      <c r="E5" s="645" t="s">
        <v>89</v>
      </c>
      <c r="F5" s="645" t="s">
        <v>90</v>
      </c>
      <c r="G5" s="645" t="s">
        <v>2180</v>
      </c>
      <c r="H5" s="646">
        <v>42761</v>
      </c>
      <c r="I5" s="647">
        <f>20.57*-1</f>
        <v>-20.57</v>
      </c>
      <c r="J5" s="645" t="s">
        <v>2181</v>
      </c>
      <c r="K5" s="645" t="s">
        <v>625</v>
      </c>
      <c r="L5" s="646">
        <v>42765</v>
      </c>
      <c r="M5" s="645" t="s">
        <v>71</v>
      </c>
      <c r="N5" s="645" t="s">
        <v>4157</v>
      </c>
    </row>
    <row r="6" spans="1:15" x14ac:dyDescent="0.2">
      <c r="A6" s="645" t="s">
        <v>390</v>
      </c>
      <c r="B6" s="645" t="s">
        <v>1710</v>
      </c>
      <c r="C6" s="645" t="s">
        <v>392</v>
      </c>
      <c r="D6" s="645" t="s">
        <v>88</v>
      </c>
      <c r="E6" s="645" t="s">
        <v>89</v>
      </c>
      <c r="F6" s="645" t="s">
        <v>90</v>
      </c>
      <c r="G6" s="645" t="s">
        <v>2182</v>
      </c>
      <c r="H6" s="646">
        <v>42761</v>
      </c>
      <c r="I6" s="647">
        <f>22.51*-1</f>
        <v>-22.51</v>
      </c>
      <c r="J6" s="645" t="s">
        <v>2183</v>
      </c>
      <c r="K6" s="645" t="s">
        <v>1742</v>
      </c>
      <c r="L6" s="646">
        <v>42765</v>
      </c>
      <c r="M6" s="645" t="s">
        <v>71</v>
      </c>
      <c r="N6" s="645" t="s">
        <v>4158</v>
      </c>
    </row>
    <row r="7" spans="1:15" x14ac:dyDescent="0.2">
      <c r="A7" s="645" t="s">
        <v>390</v>
      </c>
      <c r="B7" s="645" t="s">
        <v>1710</v>
      </c>
      <c r="C7" s="645" t="s">
        <v>392</v>
      </c>
      <c r="D7" s="645" t="s">
        <v>88</v>
      </c>
      <c r="E7" s="645" t="s">
        <v>89</v>
      </c>
      <c r="F7" s="645" t="s">
        <v>90</v>
      </c>
      <c r="G7" s="645" t="s">
        <v>2184</v>
      </c>
      <c r="H7" s="646">
        <v>42760</v>
      </c>
      <c r="I7" s="647">
        <f>119.23*-1</f>
        <v>-119.23</v>
      </c>
      <c r="J7" s="645" t="s">
        <v>2185</v>
      </c>
      <c r="K7" s="645" t="s">
        <v>1750</v>
      </c>
      <c r="L7" s="646">
        <v>42762</v>
      </c>
      <c r="M7" s="645" t="s">
        <v>71</v>
      </c>
      <c r="N7" s="645" t="s">
        <v>4159</v>
      </c>
    </row>
    <row r="8" spans="1:15" x14ac:dyDescent="0.2">
      <c r="A8" s="645" t="s">
        <v>390</v>
      </c>
      <c r="B8" s="645" t="s">
        <v>1710</v>
      </c>
      <c r="C8" s="645" t="s">
        <v>392</v>
      </c>
      <c r="D8" s="645" t="s">
        <v>136</v>
      </c>
      <c r="E8" s="645" t="s">
        <v>137</v>
      </c>
      <c r="F8" s="645" t="s">
        <v>138</v>
      </c>
      <c r="G8" s="645" t="s">
        <v>2252</v>
      </c>
      <c r="H8" s="646">
        <v>42765</v>
      </c>
      <c r="I8" s="647">
        <f>4399.37*-1</f>
        <v>-4399.37</v>
      </c>
      <c r="J8" s="645" t="s">
        <v>801</v>
      </c>
      <c r="K8" s="645" t="s">
        <v>169</v>
      </c>
      <c r="L8" s="646">
        <v>42766</v>
      </c>
      <c r="M8" s="645" t="s">
        <v>71</v>
      </c>
      <c r="N8" s="645" t="s">
        <v>801</v>
      </c>
    </row>
    <row r="9" spans="1:15" x14ac:dyDescent="0.2">
      <c r="A9" s="645" t="s">
        <v>390</v>
      </c>
      <c r="B9" s="645" t="s">
        <v>1710</v>
      </c>
      <c r="C9" s="645" t="s">
        <v>392</v>
      </c>
      <c r="D9" s="645" t="s">
        <v>136</v>
      </c>
      <c r="E9" s="645" t="s">
        <v>137</v>
      </c>
      <c r="F9" s="645" t="s">
        <v>138</v>
      </c>
      <c r="G9" s="645" t="s">
        <v>2253</v>
      </c>
      <c r="H9" s="646">
        <v>42765</v>
      </c>
      <c r="I9" s="647">
        <f>655.74*-1</f>
        <v>-655.74</v>
      </c>
      <c r="J9" s="645" t="s">
        <v>801</v>
      </c>
      <c r="K9" s="645" t="s">
        <v>169</v>
      </c>
      <c r="L9" s="646">
        <v>42766</v>
      </c>
      <c r="M9" s="645" t="s">
        <v>71</v>
      </c>
      <c r="N9" s="645" t="s">
        <v>801</v>
      </c>
    </row>
    <row r="10" spans="1:15" x14ac:dyDescent="0.2">
      <c r="A10" s="645" t="s">
        <v>390</v>
      </c>
      <c r="B10" s="645" t="s">
        <v>1710</v>
      </c>
      <c r="C10" s="645" t="s">
        <v>392</v>
      </c>
      <c r="D10" s="645" t="s">
        <v>136</v>
      </c>
      <c r="E10" s="645" t="s">
        <v>137</v>
      </c>
      <c r="F10" s="645" t="s">
        <v>138</v>
      </c>
      <c r="G10" s="645" t="s">
        <v>2254</v>
      </c>
      <c r="H10" s="646">
        <v>42765</v>
      </c>
      <c r="I10" s="647">
        <f>1953.35*-1</f>
        <v>-1953.35</v>
      </c>
      <c r="J10" s="645" t="s">
        <v>801</v>
      </c>
      <c r="K10" s="645" t="s">
        <v>169</v>
      </c>
      <c r="L10" s="646">
        <v>42766</v>
      </c>
      <c r="M10" s="645" t="s">
        <v>71</v>
      </c>
      <c r="N10" s="645" t="s">
        <v>801</v>
      </c>
    </row>
    <row r="11" spans="1:15" x14ac:dyDescent="0.2">
      <c r="A11" s="645" t="s">
        <v>390</v>
      </c>
      <c r="B11" s="645" t="s">
        <v>1710</v>
      </c>
      <c r="C11" s="645" t="s">
        <v>392</v>
      </c>
      <c r="D11" s="645" t="s">
        <v>136</v>
      </c>
      <c r="E11" s="645" t="s">
        <v>137</v>
      </c>
      <c r="F11" s="645" t="s">
        <v>138</v>
      </c>
      <c r="G11" s="645" t="s">
        <v>2255</v>
      </c>
      <c r="H11" s="646">
        <v>42765</v>
      </c>
      <c r="I11" s="647">
        <f>738.92*-1</f>
        <v>-738.92</v>
      </c>
      <c r="J11" s="645" t="s">
        <v>801</v>
      </c>
      <c r="K11" s="645" t="s">
        <v>169</v>
      </c>
      <c r="L11" s="646">
        <v>42766</v>
      </c>
      <c r="M11" s="645" t="s">
        <v>71</v>
      </c>
      <c r="N11" s="645" t="s">
        <v>801</v>
      </c>
    </row>
    <row r="12" spans="1:15" x14ac:dyDescent="0.2">
      <c r="A12" s="645" t="s">
        <v>390</v>
      </c>
      <c r="B12" s="645" t="s">
        <v>1710</v>
      </c>
      <c r="C12" s="645" t="s">
        <v>392</v>
      </c>
      <c r="D12" s="645" t="s">
        <v>136</v>
      </c>
      <c r="E12" s="645" t="s">
        <v>137</v>
      </c>
      <c r="F12" s="645" t="s">
        <v>138</v>
      </c>
      <c r="G12" s="645" t="s">
        <v>2256</v>
      </c>
      <c r="H12" s="646">
        <v>42765</v>
      </c>
      <c r="I12" s="647">
        <f>2961.14*-1</f>
        <v>-2961.14</v>
      </c>
      <c r="J12" s="645" t="s">
        <v>801</v>
      </c>
      <c r="K12" s="645" t="s">
        <v>324</v>
      </c>
      <c r="L12" s="646">
        <v>42766</v>
      </c>
      <c r="M12" s="645" t="s">
        <v>71</v>
      </c>
      <c r="N12" s="645" t="s">
        <v>801</v>
      </c>
    </row>
    <row r="13" spans="1:15" x14ac:dyDescent="0.2">
      <c r="A13" s="645" t="s">
        <v>390</v>
      </c>
      <c r="B13" s="645" t="s">
        <v>1710</v>
      </c>
      <c r="C13" s="645" t="s">
        <v>392</v>
      </c>
      <c r="D13" s="645" t="s">
        <v>136</v>
      </c>
      <c r="E13" s="645" t="s">
        <v>137</v>
      </c>
      <c r="F13" s="645" t="s">
        <v>138</v>
      </c>
      <c r="G13" s="645" t="s">
        <v>2257</v>
      </c>
      <c r="H13" s="646">
        <v>42765</v>
      </c>
      <c r="I13" s="647">
        <f>2629.51*-1</f>
        <v>-2629.51</v>
      </c>
      <c r="J13" s="645" t="s">
        <v>801</v>
      </c>
      <c r="K13" s="645" t="s">
        <v>169</v>
      </c>
      <c r="L13" s="646">
        <v>42766</v>
      </c>
      <c r="M13" s="645" t="s">
        <v>71</v>
      </c>
      <c r="N13" s="645" t="s">
        <v>801</v>
      </c>
    </row>
    <row r="14" spans="1:15" x14ac:dyDescent="0.2">
      <c r="A14" s="645" t="s">
        <v>393</v>
      </c>
      <c r="B14" s="645" t="s">
        <v>1710</v>
      </c>
      <c r="C14" s="645" t="s">
        <v>391</v>
      </c>
      <c r="D14" s="645" t="s">
        <v>92</v>
      </c>
      <c r="E14" s="645" t="s">
        <v>93</v>
      </c>
      <c r="F14" s="645" t="s">
        <v>94</v>
      </c>
      <c r="G14" s="645" t="s">
        <v>1715</v>
      </c>
      <c r="H14" s="646">
        <v>42765</v>
      </c>
      <c r="I14" s="647">
        <v>151.86000000000001</v>
      </c>
      <c r="J14" s="645" t="s">
        <v>1716</v>
      </c>
      <c r="K14" s="645" t="s">
        <v>475</v>
      </c>
      <c r="L14" s="646">
        <v>42765</v>
      </c>
      <c r="M14" s="645" t="s">
        <v>71</v>
      </c>
      <c r="N14" s="645" t="s">
        <v>4160</v>
      </c>
    </row>
    <row r="15" spans="1:15" x14ac:dyDescent="0.2">
      <c r="A15" s="645" t="s">
        <v>393</v>
      </c>
      <c r="B15" s="645" t="s">
        <v>1710</v>
      </c>
      <c r="C15" s="645" t="s">
        <v>391</v>
      </c>
      <c r="D15" s="645" t="s">
        <v>92</v>
      </c>
      <c r="E15" s="645" t="s">
        <v>93</v>
      </c>
      <c r="F15" s="645" t="s">
        <v>94</v>
      </c>
      <c r="G15" s="645" t="s">
        <v>1717</v>
      </c>
      <c r="H15" s="646">
        <v>42765</v>
      </c>
      <c r="I15" s="647">
        <v>818.69</v>
      </c>
      <c r="J15" s="645" t="s">
        <v>1718</v>
      </c>
      <c r="K15" s="645" t="s">
        <v>204</v>
      </c>
      <c r="L15" s="646">
        <v>42765</v>
      </c>
      <c r="M15" s="645" t="s">
        <v>71</v>
      </c>
      <c r="N15" s="645" t="s">
        <v>801</v>
      </c>
    </row>
    <row r="16" spans="1:15" x14ac:dyDescent="0.2">
      <c r="A16" s="645" t="s">
        <v>393</v>
      </c>
      <c r="B16" s="645" t="s">
        <v>1710</v>
      </c>
      <c r="C16" s="645" t="s">
        <v>391</v>
      </c>
      <c r="D16" s="645" t="s">
        <v>92</v>
      </c>
      <c r="E16" s="645" t="s">
        <v>93</v>
      </c>
      <c r="F16" s="645" t="s">
        <v>94</v>
      </c>
      <c r="G16" s="645" t="s">
        <v>1719</v>
      </c>
      <c r="H16" s="646">
        <v>42765</v>
      </c>
      <c r="I16" s="647">
        <v>178.14</v>
      </c>
      <c r="J16" s="645" t="s">
        <v>1720</v>
      </c>
      <c r="K16" s="645" t="s">
        <v>204</v>
      </c>
      <c r="L16" s="646">
        <v>42765</v>
      </c>
      <c r="M16" s="645" t="s">
        <v>71</v>
      </c>
      <c r="N16" s="645" t="s">
        <v>801</v>
      </c>
    </row>
    <row r="17" spans="1:14" x14ac:dyDescent="0.2">
      <c r="A17" s="645" t="s">
        <v>393</v>
      </c>
      <c r="B17" s="645" t="s">
        <v>1710</v>
      </c>
      <c r="C17" s="645" t="s">
        <v>391</v>
      </c>
      <c r="D17" s="645" t="s">
        <v>92</v>
      </c>
      <c r="E17" s="645" t="s">
        <v>93</v>
      </c>
      <c r="F17" s="645" t="s">
        <v>94</v>
      </c>
      <c r="G17" s="645" t="s">
        <v>1721</v>
      </c>
      <c r="H17" s="646">
        <v>42760</v>
      </c>
      <c r="I17" s="647">
        <v>216.59</v>
      </c>
      <c r="J17" s="645" t="s">
        <v>1722</v>
      </c>
      <c r="K17" s="645" t="s">
        <v>623</v>
      </c>
      <c r="L17" s="646">
        <v>42760</v>
      </c>
      <c r="M17" s="645" t="s">
        <v>71</v>
      </c>
      <c r="N17" s="645" t="s">
        <v>801</v>
      </c>
    </row>
    <row r="18" spans="1:14" x14ac:dyDescent="0.2">
      <c r="A18" s="645" t="s">
        <v>393</v>
      </c>
      <c r="B18" s="645" t="s">
        <v>1710</v>
      </c>
      <c r="C18" s="645" t="s">
        <v>391</v>
      </c>
      <c r="D18" s="645" t="s">
        <v>92</v>
      </c>
      <c r="E18" s="645" t="s">
        <v>93</v>
      </c>
      <c r="F18" s="645" t="s">
        <v>94</v>
      </c>
      <c r="G18" s="645" t="s">
        <v>1723</v>
      </c>
      <c r="H18" s="646">
        <v>42758</v>
      </c>
      <c r="I18" s="647">
        <v>40.229999999999997</v>
      </c>
      <c r="J18" s="645" t="s">
        <v>1724</v>
      </c>
      <c r="K18" s="645" t="s">
        <v>1051</v>
      </c>
      <c r="L18" s="646">
        <v>42758</v>
      </c>
      <c r="M18" s="645" t="s">
        <v>71</v>
      </c>
      <c r="N18" s="645" t="s">
        <v>4161</v>
      </c>
    </row>
    <row r="19" spans="1:14" x14ac:dyDescent="0.2">
      <c r="A19" s="645" t="s">
        <v>393</v>
      </c>
      <c r="B19" s="645" t="s">
        <v>1710</v>
      </c>
      <c r="C19" s="645" t="s">
        <v>391</v>
      </c>
      <c r="D19" s="645" t="s">
        <v>92</v>
      </c>
      <c r="E19" s="645" t="s">
        <v>93</v>
      </c>
      <c r="F19" s="645" t="s">
        <v>94</v>
      </c>
      <c r="G19" s="645" t="s">
        <v>1725</v>
      </c>
      <c r="H19" s="646">
        <v>42755</v>
      </c>
      <c r="I19" s="647">
        <v>203.4</v>
      </c>
      <c r="J19" s="645" t="s">
        <v>1726</v>
      </c>
      <c r="K19" s="645" t="s">
        <v>257</v>
      </c>
      <c r="L19" s="646">
        <v>42755</v>
      </c>
      <c r="M19" s="645" t="s">
        <v>71</v>
      </c>
      <c r="N19" s="645" t="s">
        <v>4162</v>
      </c>
    </row>
    <row r="20" spans="1:14" x14ac:dyDescent="0.2">
      <c r="A20" s="645" t="s">
        <v>393</v>
      </c>
      <c r="B20" s="645" t="s">
        <v>1710</v>
      </c>
      <c r="C20" s="645" t="s">
        <v>391</v>
      </c>
      <c r="D20" s="645" t="s">
        <v>92</v>
      </c>
      <c r="E20" s="645" t="s">
        <v>93</v>
      </c>
      <c r="F20" s="645" t="s">
        <v>94</v>
      </c>
      <c r="G20" s="645" t="s">
        <v>1727</v>
      </c>
      <c r="H20" s="646">
        <v>42755</v>
      </c>
      <c r="I20" s="647">
        <v>234.5</v>
      </c>
      <c r="J20" s="645" t="s">
        <v>801</v>
      </c>
      <c r="K20" s="645" t="s">
        <v>257</v>
      </c>
      <c r="L20" s="646">
        <v>42755</v>
      </c>
      <c r="M20" s="645" t="s">
        <v>71</v>
      </c>
      <c r="N20" s="645" t="s">
        <v>801</v>
      </c>
    </row>
    <row r="21" spans="1:14" x14ac:dyDescent="0.2">
      <c r="A21" s="645" t="s">
        <v>393</v>
      </c>
      <c r="B21" s="645" t="s">
        <v>1710</v>
      </c>
      <c r="C21" s="645" t="s">
        <v>391</v>
      </c>
      <c r="D21" s="645" t="s">
        <v>92</v>
      </c>
      <c r="E21" s="645" t="s">
        <v>93</v>
      </c>
      <c r="F21" s="645" t="s">
        <v>94</v>
      </c>
      <c r="G21" s="645" t="s">
        <v>1731</v>
      </c>
      <c r="H21" s="646">
        <v>42745</v>
      </c>
      <c r="I21" s="647">
        <v>198.83</v>
      </c>
      <c r="J21" s="645" t="s">
        <v>801</v>
      </c>
      <c r="K21" s="645" t="s">
        <v>623</v>
      </c>
      <c r="L21" s="646">
        <v>42745</v>
      </c>
      <c r="M21" s="645" t="s">
        <v>71</v>
      </c>
      <c r="N21" s="645" t="s">
        <v>801</v>
      </c>
    </row>
    <row r="22" spans="1:14" x14ac:dyDescent="0.2">
      <c r="A22" s="645" t="s">
        <v>393</v>
      </c>
      <c r="B22" s="645" t="s">
        <v>1710</v>
      </c>
      <c r="C22" s="645" t="s">
        <v>391</v>
      </c>
      <c r="D22" s="645" t="s">
        <v>92</v>
      </c>
      <c r="E22" s="645" t="s">
        <v>93</v>
      </c>
      <c r="F22" s="645" t="s">
        <v>94</v>
      </c>
      <c r="G22" s="645" t="s">
        <v>1732</v>
      </c>
      <c r="H22" s="646">
        <v>42737</v>
      </c>
      <c r="I22" s="647">
        <v>122.21</v>
      </c>
      <c r="J22" s="645" t="s">
        <v>1486</v>
      </c>
      <c r="K22" s="645" t="s">
        <v>1133</v>
      </c>
      <c r="L22" s="646">
        <v>42738</v>
      </c>
      <c r="M22" s="645" t="s">
        <v>71</v>
      </c>
      <c r="N22" s="645" t="s">
        <v>4163</v>
      </c>
    </row>
    <row r="23" spans="1:14" x14ac:dyDescent="0.2">
      <c r="A23" s="645" t="s">
        <v>393</v>
      </c>
      <c r="B23" s="645" t="s">
        <v>1710</v>
      </c>
      <c r="C23" s="645" t="s">
        <v>391</v>
      </c>
      <c r="D23" s="645" t="s">
        <v>247</v>
      </c>
      <c r="E23" s="645" t="s">
        <v>248</v>
      </c>
      <c r="F23" s="645" t="s">
        <v>249</v>
      </c>
      <c r="G23" s="645" t="s">
        <v>1733</v>
      </c>
      <c r="H23" s="646">
        <v>42765</v>
      </c>
      <c r="I23" s="647">
        <v>176.51</v>
      </c>
      <c r="J23" s="645" t="s">
        <v>801</v>
      </c>
      <c r="K23" s="645" t="s">
        <v>257</v>
      </c>
      <c r="L23" s="646">
        <v>42765</v>
      </c>
      <c r="M23" s="645" t="s">
        <v>71</v>
      </c>
      <c r="N23" s="645" t="s">
        <v>801</v>
      </c>
    </row>
    <row r="24" spans="1:14" x14ac:dyDescent="0.2">
      <c r="A24" s="645" t="s">
        <v>393</v>
      </c>
      <c r="B24" s="645" t="s">
        <v>1710</v>
      </c>
      <c r="C24" s="645" t="s">
        <v>391</v>
      </c>
      <c r="D24" s="645" t="s">
        <v>247</v>
      </c>
      <c r="E24" s="645" t="s">
        <v>248</v>
      </c>
      <c r="F24" s="645" t="s">
        <v>249</v>
      </c>
      <c r="G24" s="645" t="s">
        <v>1734</v>
      </c>
      <c r="H24" s="646">
        <v>42765</v>
      </c>
      <c r="I24" s="647">
        <v>72.84</v>
      </c>
      <c r="J24" s="645" t="s">
        <v>1735</v>
      </c>
      <c r="K24" s="645" t="s">
        <v>257</v>
      </c>
      <c r="L24" s="646">
        <v>42765</v>
      </c>
      <c r="M24" s="645" t="s">
        <v>71</v>
      </c>
      <c r="N24" s="645" t="s">
        <v>4164</v>
      </c>
    </row>
    <row r="25" spans="1:14" x14ac:dyDescent="0.2">
      <c r="A25" s="645" t="s">
        <v>393</v>
      </c>
      <c r="B25" s="645" t="s">
        <v>1710</v>
      </c>
      <c r="C25" s="645" t="s">
        <v>391</v>
      </c>
      <c r="D25" s="645" t="s">
        <v>247</v>
      </c>
      <c r="E25" s="645" t="s">
        <v>248</v>
      </c>
      <c r="F25" s="645" t="s">
        <v>249</v>
      </c>
      <c r="G25" s="645" t="s">
        <v>1736</v>
      </c>
      <c r="H25" s="646">
        <v>42762</v>
      </c>
      <c r="I25" s="647">
        <v>65.09</v>
      </c>
      <c r="J25" s="645" t="s">
        <v>1735</v>
      </c>
      <c r="K25" s="645" t="s">
        <v>257</v>
      </c>
      <c r="L25" s="646">
        <v>42765</v>
      </c>
      <c r="M25" s="645" t="s">
        <v>71</v>
      </c>
      <c r="N25" s="645" t="s">
        <v>4164</v>
      </c>
    </row>
    <row r="26" spans="1:14" x14ac:dyDescent="0.2">
      <c r="A26" s="645" t="s">
        <v>393</v>
      </c>
      <c r="B26" s="645" t="s">
        <v>1710</v>
      </c>
      <c r="C26" s="645" t="s">
        <v>391</v>
      </c>
      <c r="D26" s="645" t="s">
        <v>247</v>
      </c>
      <c r="E26" s="645" t="s">
        <v>248</v>
      </c>
      <c r="F26" s="645" t="s">
        <v>249</v>
      </c>
      <c r="G26" s="645" t="s">
        <v>1737</v>
      </c>
      <c r="H26" s="646">
        <v>42759</v>
      </c>
      <c r="I26" s="647">
        <v>99.16</v>
      </c>
      <c r="J26" s="645" t="s">
        <v>1738</v>
      </c>
      <c r="K26" s="645" t="s">
        <v>276</v>
      </c>
      <c r="L26" s="646">
        <v>42760</v>
      </c>
      <c r="M26" s="645" t="s">
        <v>71</v>
      </c>
      <c r="N26" s="645" t="s">
        <v>4165</v>
      </c>
    </row>
    <row r="27" spans="1:14" x14ac:dyDescent="0.2">
      <c r="A27" s="645" t="s">
        <v>393</v>
      </c>
      <c r="B27" s="645" t="s">
        <v>1710</v>
      </c>
      <c r="C27" s="645" t="s">
        <v>391</v>
      </c>
      <c r="D27" s="645" t="s">
        <v>247</v>
      </c>
      <c r="E27" s="645" t="s">
        <v>248</v>
      </c>
      <c r="F27" s="645" t="s">
        <v>249</v>
      </c>
      <c r="G27" s="645" t="s">
        <v>1739</v>
      </c>
      <c r="H27" s="646">
        <v>42759</v>
      </c>
      <c r="I27" s="647">
        <v>69.73</v>
      </c>
      <c r="J27" s="645" t="s">
        <v>1738</v>
      </c>
      <c r="K27" s="645" t="s">
        <v>276</v>
      </c>
      <c r="L27" s="646">
        <v>42760</v>
      </c>
      <c r="M27" s="645" t="s">
        <v>71</v>
      </c>
      <c r="N27" s="645" t="s">
        <v>4165</v>
      </c>
    </row>
    <row r="28" spans="1:14" x14ac:dyDescent="0.2">
      <c r="A28" s="645" t="s">
        <v>393</v>
      </c>
      <c r="B28" s="645" t="s">
        <v>1710</v>
      </c>
      <c r="C28" s="645" t="s">
        <v>391</v>
      </c>
      <c r="D28" s="645" t="s">
        <v>78</v>
      </c>
      <c r="E28" s="645" t="s">
        <v>79</v>
      </c>
      <c r="F28" s="645" t="s">
        <v>80</v>
      </c>
      <c r="G28" s="645" t="s">
        <v>1740</v>
      </c>
      <c r="H28" s="646">
        <v>42759</v>
      </c>
      <c r="I28" s="647">
        <v>148.83000000000001</v>
      </c>
      <c r="J28" s="645" t="s">
        <v>1741</v>
      </c>
      <c r="K28" s="645" t="s">
        <v>1742</v>
      </c>
      <c r="L28" s="646">
        <v>42759</v>
      </c>
      <c r="M28" s="645" t="s">
        <v>71</v>
      </c>
      <c r="N28" s="645" t="s">
        <v>4166</v>
      </c>
    </row>
    <row r="29" spans="1:14" x14ac:dyDescent="0.2">
      <c r="A29" s="645" t="s">
        <v>393</v>
      </c>
      <c r="B29" s="645" t="s">
        <v>1710</v>
      </c>
      <c r="C29" s="645" t="s">
        <v>391</v>
      </c>
      <c r="D29" s="645" t="s">
        <v>1518</v>
      </c>
      <c r="E29" s="645" t="s">
        <v>1519</v>
      </c>
      <c r="F29" s="645" t="s">
        <v>1520</v>
      </c>
      <c r="G29" s="645" t="s">
        <v>1751</v>
      </c>
      <c r="H29" s="646">
        <v>42747</v>
      </c>
      <c r="I29" s="647">
        <v>1267.4000000000001</v>
      </c>
      <c r="J29" s="645" t="s">
        <v>1752</v>
      </c>
      <c r="K29" s="645" t="s">
        <v>680</v>
      </c>
      <c r="L29" s="646">
        <v>42747</v>
      </c>
      <c r="M29" s="645" t="s">
        <v>71</v>
      </c>
      <c r="N29" s="645" t="s">
        <v>4167</v>
      </c>
    </row>
    <row r="30" spans="1:14" x14ac:dyDescent="0.2">
      <c r="A30" s="645" t="s">
        <v>393</v>
      </c>
      <c r="B30" s="645" t="s">
        <v>1710</v>
      </c>
      <c r="C30" s="645" t="s">
        <v>391</v>
      </c>
      <c r="D30" s="645" t="s">
        <v>1518</v>
      </c>
      <c r="E30" s="645" t="s">
        <v>1519</v>
      </c>
      <c r="F30" s="645" t="s">
        <v>1520</v>
      </c>
      <c r="G30" s="645" t="s">
        <v>1753</v>
      </c>
      <c r="H30" s="646">
        <v>42746</v>
      </c>
      <c r="I30" s="647">
        <v>59.8</v>
      </c>
      <c r="J30" s="645" t="s">
        <v>1754</v>
      </c>
      <c r="K30" s="645" t="s">
        <v>246</v>
      </c>
      <c r="L30" s="646">
        <v>42746</v>
      </c>
      <c r="M30" s="645" t="s">
        <v>71</v>
      </c>
      <c r="N30" s="645" t="s">
        <v>4168</v>
      </c>
    </row>
    <row r="31" spans="1:14" x14ac:dyDescent="0.2">
      <c r="A31" s="645" t="s">
        <v>393</v>
      </c>
      <c r="B31" s="645" t="s">
        <v>1710</v>
      </c>
      <c r="C31" s="645" t="s">
        <v>391</v>
      </c>
      <c r="D31" s="645" t="s">
        <v>1518</v>
      </c>
      <c r="E31" s="645" t="s">
        <v>1519</v>
      </c>
      <c r="F31" s="645" t="s">
        <v>1520</v>
      </c>
      <c r="G31" s="645" t="s">
        <v>1755</v>
      </c>
      <c r="H31" s="646">
        <v>42738</v>
      </c>
      <c r="I31" s="647">
        <v>380.44</v>
      </c>
      <c r="J31" s="645" t="s">
        <v>1756</v>
      </c>
      <c r="K31" s="645" t="s">
        <v>267</v>
      </c>
      <c r="L31" s="646">
        <v>42738</v>
      </c>
      <c r="M31" s="645" t="s">
        <v>71</v>
      </c>
      <c r="N31" s="645" t="s">
        <v>4169</v>
      </c>
    </row>
    <row r="32" spans="1:14" x14ac:dyDescent="0.2">
      <c r="A32" s="645" t="s">
        <v>393</v>
      </c>
      <c r="B32" s="645" t="s">
        <v>1710</v>
      </c>
      <c r="C32" s="645" t="s">
        <v>391</v>
      </c>
      <c r="D32" s="645" t="s">
        <v>1371</v>
      </c>
      <c r="E32" s="645" t="s">
        <v>1372</v>
      </c>
      <c r="F32" s="645" t="s">
        <v>1373</v>
      </c>
      <c r="G32" s="645" t="s">
        <v>1757</v>
      </c>
      <c r="H32" s="646">
        <v>42766</v>
      </c>
      <c r="I32" s="647">
        <v>12705</v>
      </c>
      <c r="J32" s="645" t="s">
        <v>1758</v>
      </c>
      <c r="K32" s="645" t="s">
        <v>140</v>
      </c>
      <c r="L32" s="646">
        <v>42766</v>
      </c>
      <c r="M32" s="645" t="s">
        <v>71</v>
      </c>
      <c r="N32" s="645" t="s">
        <v>4170</v>
      </c>
    </row>
    <row r="33" spans="1:14" x14ac:dyDescent="0.2">
      <c r="A33" s="645" t="s">
        <v>393</v>
      </c>
      <c r="B33" s="645" t="s">
        <v>1710</v>
      </c>
      <c r="C33" s="645" t="s">
        <v>391</v>
      </c>
      <c r="D33" s="645" t="s">
        <v>476</v>
      </c>
      <c r="E33" s="645" t="s">
        <v>477</v>
      </c>
      <c r="F33" s="645" t="s">
        <v>478</v>
      </c>
      <c r="G33" s="645" t="s">
        <v>1761</v>
      </c>
      <c r="H33" s="646">
        <v>42762</v>
      </c>
      <c r="I33" s="647">
        <v>68.97</v>
      </c>
      <c r="J33" s="645" t="s">
        <v>1762</v>
      </c>
      <c r="K33" s="645" t="s">
        <v>261</v>
      </c>
      <c r="L33" s="646">
        <v>42762</v>
      </c>
      <c r="M33" s="645" t="s">
        <v>71</v>
      </c>
      <c r="N33" s="645" t="s">
        <v>801</v>
      </c>
    </row>
    <row r="34" spans="1:14" x14ac:dyDescent="0.2">
      <c r="A34" s="645" t="s">
        <v>393</v>
      </c>
      <c r="B34" s="645" t="s">
        <v>1710</v>
      </c>
      <c r="C34" s="645" t="s">
        <v>391</v>
      </c>
      <c r="D34" s="645" t="s">
        <v>1233</v>
      </c>
      <c r="E34" s="645" t="s">
        <v>1234</v>
      </c>
      <c r="F34" s="645" t="s">
        <v>1235</v>
      </c>
      <c r="G34" s="645" t="s">
        <v>1768</v>
      </c>
      <c r="H34" s="646">
        <v>42740</v>
      </c>
      <c r="I34" s="647">
        <v>580.79999999999995</v>
      </c>
      <c r="J34" s="645" t="s">
        <v>1236</v>
      </c>
      <c r="K34" s="645" t="s">
        <v>719</v>
      </c>
      <c r="L34" s="646">
        <v>42745</v>
      </c>
      <c r="M34" s="645" t="s">
        <v>71</v>
      </c>
      <c r="N34" s="645" t="s">
        <v>4171</v>
      </c>
    </row>
    <row r="35" spans="1:14" x14ac:dyDescent="0.2">
      <c r="A35" s="645" t="s">
        <v>393</v>
      </c>
      <c r="B35" s="645" t="s">
        <v>1710</v>
      </c>
      <c r="C35" s="645" t="s">
        <v>391</v>
      </c>
      <c r="D35" s="645" t="s">
        <v>1111</v>
      </c>
      <c r="E35" s="645" t="s">
        <v>1112</v>
      </c>
      <c r="F35" s="645" t="s">
        <v>1113</v>
      </c>
      <c r="G35" s="645" t="s">
        <v>1769</v>
      </c>
      <c r="H35" s="646">
        <v>42766</v>
      </c>
      <c r="I35" s="647">
        <v>178.5</v>
      </c>
      <c r="J35" s="645" t="s">
        <v>1770</v>
      </c>
      <c r="K35" s="645" t="s">
        <v>204</v>
      </c>
      <c r="L35" s="646">
        <v>42766</v>
      </c>
      <c r="M35" s="645" t="s">
        <v>71</v>
      </c>
      <c r="N35" s="645" t="s">
        <v>801</v>
      </c>
    </row>
    <row r="36" spans="1:14" x14ac:dyDescent="0.2">
      <c r="A36" s="645" t="s">
        <v>393</v>
      </c>
      <c r="B36" s="645" t="s">
        <v>1710</v>
      </c>
      <c r="C36" s="645" t="s">
        <v>391</v>
      </c>
      <c r="D36" s="645" t="s">
        <v>103</v>
      </c>
      <c r="E36" s="645" t="s">
        <v>104</v>
      </c>
      <c r="F36" s="645" t="s">
        <v>105</v>
      </c>
      <c r="G36" s="645" t="s">
        <v>1772</v>
      </c>
      <c r="H36" s="646">
        <v>42760</v>
      </c>
      <c r="I36" s="647">
        <v>377.52</v>
      </c>
      <c r="J36" s="645" t="s">
        <v>1773</v>
      </c>
      <c r="K36" s="645" t="s">
        <v>204</v>
      </c>
      <c r="L36" s="646">
        <v>42760</v>
      </c>
      <c r="M36" s="645" t="s">
        <v>71</v>
      </c>
      <c r="N36" s="645" t="s">
        <v>801</v>
      </c>
    </row>
    <row r="37" spans="1:14" x14ac:dyDescent="0.2">
      <c r="A37" s="645" t="s">
        <v>393</v>
      </c>
      <c r="B37" s="645" t="s">
        <v>1710</v>
      </c>
      <c r="C37" s="645" t="s">
        <v>391</v>
      </c>
      <c r="D37" s="645" t="s">
        <v>103</v>
      </c>
      <c r="E37" s="645" t="s">
        <v>104</v>
      </c>
      <c r="F37" s="645" t="s">
        <v>105</v>
      </c>
      <c r="G37" s="645" t="s">
        <v>1774</v>
      </c>
      <c r="H37" s="646">
        <v>42760</v>
      </c>
      <c r="I37" s="647">
        <v>1896.8</v>
      </c>
      <c r="J37" s="645" t="s">
        <v>1775</v>
      </c>
      <c r="K37" s="645" t="s">
        <v>1051</v>
      </c>
      <c r="L37" s="646">
        <v>42760</v>
      </c>
      <c r="M37" s="645" t="s">
        <v>71</v>
      </c>
      <c r="N37" s="645" t="s">
        <v>4172</v>
      </c>
    </row>
    <row r="38" spans="1:14" x14ac:dyDescent="0.2">
      <c r="A38" s="645" t="s">
        <v>393</v>
      </c>
      <c r="B38" s="645" t="s">
        <v>1710</v>
      </c>
      <c r="C38" s="645" t="s">
        <v>391</v>
      </c>
      <c r="D38" s="645" t="s">
        <v>103</v>
      </c>
      <c r="E38" s="645" t="s">
        <v>104</v>
      </c>
      <c r="F38" s="645" t="s">
        <v>105</v>
      </c>
      <c r="G38" s="645" t="s">
        <v>1776</v>
      </c>
      <c r="H38" s="646">
        <v>42758</v>
      </c>
      <c r="I38" s="647">
        <v>29.21</v>
      </c>
      <c r="J38" s="645" t="s">
        <v>1777</v>
      </c>
      <c r="K38" s="645" t="s">
        <v>204</v>
      </c>
      <c r="L38" s="646">
        <v>42758</v>
      </c>
      <c r="M38" s="645" t="s">
        <v>71</v>
      </c>
      <c r="N38" s="645" t="s">
        <v>801</v>
      </c>
    </row>
    <row r="39" spans="1:14" x14ac:dyDescent="0.2">
      <c r="A39" s="645" t="s">
        <v>393</v>
      </c>
      <c r="B39" s="645" t="s">
        <v>1710</v>
      </c>
      <c r="C39" s="645" t="s">
        <v>391</v>
      </c>
      <c r="D39" s="645" t="s">
        <v>103</v>
      </c>
      <c r="E39" s="645" t="s">
        <v>104</v>
      </c>
      <c r="F39" s="645" t="s">
        <v>105</v>
      </c>
      <c r="G39" s="645" t="s">
        <v>1778</v>
      </c>
      <c r="H39" s="646">
        <v>42758</v>
      </c>
      <c r="I39" s="647">
        <v>1969.88</v>
      </c>
      <c r="J39" s="645" t="s">
        <v>801</v>
      </c>
      <c r="K39" s="645" t="s">
        <v>257</v>
      </c>
      <c r="L39" s="646">
        <v>42758</v>
      </c>
      <c r="M39" s="645" t="s">
        <v>71</v>
      </c>
      <c r="N39" s="645" t="s">
        <v>801</v>
      </c>
    </row>
    <row r="40" spans="1:14" x14ac:dyDescent="0.2">
      <c r="A40" s="645" t="s">
        <v>393</v>
      </c>
      <c r="B40" s="645" t="s">
        <v>1710</v>
      </c>
      <c r="C40" s="645" t="s">
        <v>391</v>
      </c>
      <c r="D40" s="645" t="s">
        <v>103</v>
      </c>
      <c r="E40" s="645" t="s">
        <v>104</v>
      </c>
      <c r="F40" s="645" t="s">
        <v>105</v>
      </c>
      <c r="G40" s="645" t="s">
        <v>1779</v>
      </c>
      <c r="H40" s="646">
        <v>42754</v>
      </c>
      <c r="I40" s="647">
        <v>104.67</v>
      </c>
      <c r="J40" s="645" t="s">
        <v>1780</v>
      </c>
      <c r="K40" s="645" t="s">
        <v>1137</v>
      </c>
      <c r="L40" s="646">
        <v>42754</v>
      </c>
      <c r="M40" s="645" t="s">
        <v>71</v>
      </c>
      <c r="N40" s="645" t="s">
        <v>4173</v>
      </c>
    </row>
    <row r="41" spans="1:14" x14ac:dyDescent="0.2">
      <c r="A41" s="645" t="s">
        <v>393</v>
      </c>
      <c r="B41" s="645" t="s">
        <v>1710</v>
      </c>
      <c r="C41" s="645" t="s">
        <v>391</v>
      </c>
      <c r="D41" s="645" t="s">
        <v>103</v>
      </c>
      <c r="E41" s="645" t="s">
        <v>104</v>
      </c>
      <c r="F41" s="645" t="s">
        <v>105</v>
      </c>
      <c r="G41" s="645" t="s">
        <v>1781</v>
      </c>
      <c r="H41" s="646">
        <v>42751</v>
      </c>
      <c r="I41" s="647">
        <v>773.75</v>
      </c>
      <c r="J41" s="645" t="s">
        <v>1782</v>
      </c>
      <c r="K41" s="645" t="s">
        <v>204</v>
      </c>
      <c r="L41" s="646">
        <v>42751</v>
      </c>
      <c r="M41" s="645" t="s">
        <v>71</v>
      </c>
      <c r="N41" s="645" t="s">
        <v>801</v>
      </c>
    </row>
    <row r="42" spans="1:14" x14ac:dyDescent="0.2">
      <c r="A42" s="645" t="s">
        <v>393</v>
      </c>
      <c r="B42" s="645" t="s">
        <v>1710</v>
      </c>
      <c r="C42" s="645" t="s">
        <v>391</v>
      </c>
      <c r="D42" s="645" t="s">
        <v>103</v>
      </c>
      <c r="E42" s="645" t="s">
        <v>104</v>
      </c>
      <c r="F42" s="645" t="s">
        <v>105</v>
      </c>
      <c r="G42" s="645" t="s">
        <v>1783</v>
      </c>
      <c r="H42" s="646">
        <v>42747</v>
      </c>
      <c r="I42" s="647">
        <v>523.92999999999995</v>
      </c>
      <c r="J42" s="645" t="s">
        <v>801</v>
      </c>
      <c r="K42" s="645" t="s">
        <v>623</v>
      </c>
      <c r="L42" s="646">
        <v>42748</v>
      </c>
      <c r="M42" s="645" t="s">
        <v>71</v>
      </c>
      <c r="N42" s="645" t="s">
        <v>801</v>
      </c>
    </row>
    <row r="43" spans="1:14" x14ac:dyDescent="0.2">
      <c r="A43" s="645" t="s">
        <v>393</v>
      </c>
      <c r="B43" s="645" t="s">
        <v>1710</v>
      </c>
      <c r="C43" s="645" t="s">
        <v>391</v>
      </c>
      <c r="D43" s="645" t="s">
        <v>103</v>
      </c>
      <c r="E43" s="645" t="s">
        <v>104</v>
      </c>
      <c r="F43" s="645" t="s">
        <v>105</v>
      </c>
      <c r="G43" s="645" t="s">
        <v>1784</v>
      </c>
      <c r="H43" s="646">
        <v>42746</v>
      </c>
      <c r="I43" s="647">
        <v>2520.67</v>
      </c>
      <c r="J43" s="645" t="s">
        <v>801</v>
      </c>
      <c r="K43" s="645" t="s">
        <v>257</v>
      </c>
      <c r="L43" s="646">
        <v>42747</v>
      </c>
      <c r="M43" s="645" t="s">
        <v>71</v>
      </c>
      <c r="N43" s="645" t="s">
        <v>801</v>
      </c>
    </row>
    <row r="44" spans="1:14" x14ac:dyDescent="0.2">
      <c r="A44" s="645" t="s">
        <v>393</v>
      </c>
      <c r="B44" s="645" t="s">
        <v>1710</v>
      </c>
      <c r="C44" s="645" t="s">
        <v>391</v>
      </c>
      <c r="D44" s="645" t="s">
        <v>103</v>
      </c>
      <c r="E44" s="645" t="s">
        <v>104</v>
      </c>
      <c r="F44" s="645" t="s">
        <v>105</v>
      </c>
      <c r="G44" s="645" t="s">
        <v>1785</v>
      </c>
      <c r="H44" s="646">
        <v>42745</v>
      </c>
      <c r="I44" s="647">
        <v>26.54</v>
      </c>
      <c r="J44" s="645" t="s">
        <v>1786</v>
      </c>
      <c r="K44" s="645" t="s">
        <v>204</v>
      </c>
      <c r="L44" s="646">
        <v>42745</v>
      </c>
      <c r="M44" s="645" t="s">
        <v>71</v>
      </c>
      <c r="N44" s="645" t="s">
        <v>801</v>
      </c>
    </row>
    <row r="45" spans="1:14" x14ac:dyDescent="0.2">
      <c r="A45" s="645" t="s">
        <v>393</v>
      </c>
      <c r="B45" s="645" t="s">
        <v>1710</v>
      </c>
      <c r="C45" s="645" t="s">
        <v>391</v>
      </c>
      <c r="D45" s="645" t="s">
        <v>103</v>
      </c>
      <c r="E45" s="645" t="s">
        <v>104</v>
      </c>
      <c r="F45" s="645" t="s">
        <v>105</v>
      </c>
      <c r="G45" s="645" t="s">
        <v>1787</v>
      </c>
      <c r="H45" s="646">
        <v>42744</v>
      </c>
      <c r="I45" s="647">
        <v>330.35</v>
      </c>
      <c r="J45" s="645" t="s">
        <v>801</v>
      </c>
      <c r="K45" s="645" t="s">
        <v>257</v>
      </c>
      <c r="L45" s="646">
        <v>42744</v>
      </c>
      <c r="M45" s="645" t="s">
        <v>71</v>
      </c>
      <c r="N45" s="645" t="s">
        <v>801</v>
      </c>
    </row>
    <row r="46" spans="1:14" x14ac:dyDescent="0.2">
      <c r="A46" s="645" t="s">
        <v>393</v>
      </c>
      <c r="B46" s="645" t="s">
        <v>1710</v>
      </c>
      <c r="C46" s="645" t="s">
        <v>391</v>
      </c>
      <c r="D46" s="645" t="s">
        <v>235</v>
      </c>
      <c r="E46" s="645" t="s">
        <v>236</v>
      </c>
      <c r="F46" s="645" t="s">
        <v>237</v>
      </c>
      <c r="G46" s="645" t="s">
        <v>1789</v>
      </c>
      <c r="H46" s="646">
        <v>42747</v>
      </c>
      <c r="I46" s="647">
        <v>1298.51</v>
      </c>
      <c r="J46" s="645" t="s">
        <v>1790</v>
      </c>
      <c r="K46" s="645" t="s">
        <v>160</v>
      </c>
      <c r="L46" s="646">
        <v>42752</v>
      </c>
      <c r="M46" s="645" t="s">
        <v>71</v>
      </c>
      <c r="N46" s="645" t="s">
        <v>4174</v>
      </c>
    </row>
    <row r="47" spans="1:14" x14ac:dyDescent="0.2">
      <c r="A47" s="645" t="s">
        <v>393</v>
      </c>
      <c r="B47" s="645" t="s">
        <v>1710</v>
      </c>
      <c r="C47" s="645" t="s">
        <v>391</v>
      </c>
      <c r="D47" s="645" t="s">
        <v>235</v>
      </c>
      <c r="E47" s="645" t="s">
        <v>236</v>
      </c>
      <c r="F47" s="645" t="s">
        <v>237</v>
      </c>
      <c r="G47" s="645" t="s">
        <v>1791</v>
      </c>
      <c r="H47" s="646">
        <v>42747</v>
      </c>
      <c r="I47" s="647">
        <v>1997.5</v>
      </c>
      <c r="J47" s="645" t="s">
        <v>1792</v>
      </c>
      <c r="K47" s="645" t="s">
        <v>1261</v>
      </c>
      <c r="L47" s="646">
        <v>42752</v>
      </c>
      <c r="M47" s="645" t="s">
        <v>71</v>
      </c>
      <c r="N47" s="645" t="s">
        <v>4175</v>
      </c>
    </row>
    <row r="48" spans="1:14" x14ac:dyDescent="0.2">
      <c r="A48" s="645" t="s">
        <v>393</v>
      </c>
      <c r="B48" s="645" t="s">
        <v>1710</v>
      </c>
      <c r="C48" s="645" t="s">
        <v>391</v>
      </c>
      <c r="D48" s="645" t="s">
        <v>228</v>
      </c>
      <c r="E48" s="645" t="s">
        <v>229</v>
      </c>
      <c r="F48" s="645" t="s">
        <v>230</v>
      </c>
      <c r="G48" s="645" t="s">
        <v>1794</v>
      </c>
      <c r="H48" s="646">
        <v>42744</v>
      </c>
      <c r="I48" s="647">
        <v>2545.9899999999998</v>
      </c>
      <c r="J48" s="645" t="s">
        <v>1334</v>
      </c>
      <c r="K48" s="645" t="s">
        <v>1333</v>
      </c>
      <c r="L48" s="646">
        <v>42746</v>
      </c>
      <c r="M48" s="645" t="s">
        <v>71</v>
      </c>
      <c r="N48" s="645" t="s">
        <v>4176</v>
      </c>
    </row>
    <row r="49" spans="1:14" x14ac:dyDescent="0.2">
      <c r="A49" s="645" t="s">
        <v>393</v>
      </c>
      <c r="B49" s="645" t="s">
        <v>1710</v>
      </c>
      <c r="C49" s="645" t="s">
        <v>391</v>
      </c>
      <c r="D49" s="645" t="s">
        <v>228</v>
      </c>
      <c r="E49" s="645" t="s">
        <v>229</v>
      </c>
      <c r="F49" s="645" t="s">
        <v>230</v>
      </c>
      <c r="G49" s="645" t="s">
        <v>1795</v>
      </c>
      <c r="H49" s="646">
        <v>42744</v>
      </c>
      <c r="I49" s="647">
        <v>249.99</v>
      </c>
      <c r="J49" s="645" t="s">
        <v>1796</v>
      </c>
      <c r="K49" s="645" t="s">
        <v>719</v>
      </c>
      <c r="L49" s="646">
        <v>42746</v>
      </c>
      <c r="M49" s="645" t="s">
        <v>71</v>
      </c>
      <c r="N49" s="645" t="s">
        <v>4177</v>
      </c>
    </row>
    <row r="50" spans="1:14" x14ac:dyDescent="0.2">
      <c r="A50" s="645" t="s">
        <v>393</v>
      </c>
      <c r="B50" s="645" t="s">
        <v>1710</v>
      </c>
      <c r="C50" s="645" t="s">
        <v>391</v>
      </c>
      <c r="D50" s="645" t="s">
        <v>304</v>
      </c>
      <c r="E50" s="645" t="s">
        <v>305</v>
      </c>
      <c r="F50" s="645" t="s">
        <v>306</v>
      </c>
      <c r="G50" s="645" t="s">
        <v>1798</v>
      </c>
      <c r="H50" s="646">
        <v>42765</v>
      </c>
      <c r="I50" s="647">
        <v>382.55</v>
      </c>
      <c r="J50" s="645" t="s">
        <v>801</v>
      </c>
      <c r="K50" s="645" t="s">
        <v>257</v>
      </c>
      <c r="L50" s="646">
        <v>42765</v>
      </c>
      <c r="M50" s="645" t="s">
        <v>71</v>
      </c>
      <c r="N50" s="645" t="s">
        <v>801</v>
      </c>
    </row>
    <row r="51" spans="1:14" x14ac:dyDescent="0.2">
      <c r="A51" s="645" t="s">
        <v>393</v>
      </c>
      <c r="B51" s="645" t="s">
        <v>1710</v>
      </c>
      <c r="C51" s="645" t="s">
        <v>391</v>
      </c>
      <c r="D51" s="645" t="s">
        <v>304</v>
      </c>
      <c r="E51" s="645" t="s">
        <v>305</v>
      </c>
      <c r="F51" s="645" t="s">
        <v>306</v>
      </c>
      <c r="G51" s="645" t="s">
        <v>1799</v>
      </c>
      <c r="H51" s="646">
        <v>42744</v>
      </c>
      <c r="I51" s="647">
        <v>110.47</v>
      </c>
      <c r="J51" s="645" t="s">
        <v>1800</v>
      </c>
      <c r="K51" s="645" t="s">
        <v>811</v>
      </c>
      <c r="L51" s="646">
        <v>42744</v>
      </c>
      <c r="M51" s="645" t="s">
        <v>71</v>
      </c>
      <c r="N51" s="645" t="s">
        <v>4178</v>
      </c>
    </row>
    <row r="52" spans="1:14" x14ac:dyDescent="0.2">
      <c r="A52" s="645" t="s">
        <v>393</v>
      </c>
      <c r="B52" s="645" t="s">
        <v>1710</v>
      </c>
      <c r="C52" s="645" t="s">
        <v>391</v>
      </c>
      <c r="D52" s="645" t="s">
        <v>217</v>
      </c>
      <c r="E52" s="645" t="s">
        <v>218</v>
      </c>
      <c r="F52" s="645" t="s">
        <v>219</v>
      </c>
      <c r="G52" s="645" t="s">
        <v>1807</v>
      </c>
      <c r="H52" s="646">
        <v>42751</v>
      </c>
      <c r="I52" s="647">
        <v>818.2</v>
      </c>
      <c r="J52" s="645" t="s">
        <v>801</v>
      </c>
      <c r="K52" s="645" t="s">
        <v>257</v>
      </c>
      <c r="L52" s="646">
        <v>42751</v>
      </c>
      <c r="M52" s="645" t="s">
        <v>71</v>
      </c>
      <c r="N52" s="645" t="s">
        <v>801</v>
      </c>
    </row>
    <row r="53" spans="1:14" x14ac:dyDescent="0.2">
      <c r="A53" s="645" t="s">
        <v>393</v>
      </c>
      <c r="B53" s="645" t="s">
        <v>1710</v>
      </c>
      <c r="C53" s="645" t="s">
        <v>391</v>
      </c>
      <c r="D53" s="645" t="s">
        <v>214</v>
      </c>
      <c r="E53" s="645" t="s">
        <v>215</v>
      </c>
      <c r="F53" s="645" t="s">
        <v>216</v>
      </c>
      <c r="G53" s="645" t="s">
        <v>1809</v>
      </c>
      <c r="H53" s="646">
        <v>42746</v>
      </c>
      <c r="I53" s="647">
        <v>98.01</v>
      </c>
      <c r="J53" s="645" t="s">
        <v>1810</v>
      </c>
      <c r="K53" s="645" t="s">
        <v>1139</v>
      </c>
      <c r="L53" s="646">
        <v>42746</v>
      </c>
      <c r="M53" s="645" t="s">
        <v>71</v>
      </c>
      <c r="N53" s="645" t="s">
        <v>4179</v>
      </c>
    </row>
    <row r="54" spans="1:14" x14ac:dyDescent="0.2">
      <c r="A54" s="645" t="s">
        <v>393</v>
      </c>
      <c r="B54" s="645" t="s">
        <v>1710</v>
      </c>
      <c r="C54" s="645" t="s">
        <v>391</v>
      </c>
      <c r="D54" s="645" t="s">
        <v>184</v>
      </c>
      <c r="E54" s="645" t="s">
        <v>185</v>
      </c>
      <c r="F54" s="645" t="s">
        <v>186</v>
      </c>
      <c r="G54" s="645" t="s">
        <v>1814</v>
      </c>
      <c r="H54" s="646">
        <v>42736</v>
      </c>
      <c r="I54" s="647">
        <v>91.74</v>
      </c>
      <c r="J54" s="645" t="s">
        <v>801</v>
      </c>
      <c r="K54" s="645" t="s">
        <v>4180</v>
      </c>
      <c r="L54" s="646">
        <v>42761</v>
      </c>
      <c r="M54" s="645" t="s">
        <v>71</v>
      </c>
      <c r="N54" s="645" t="s">
        <v>801</v>
      </c>
    </row>
    <row r="55" spans="1:14" x14ac:dyDescent="0.2">
      <c r="A55" s="645" t="s">
        <v>393</v>
      </c>
      <c r="B55" s="645" t="s">
        <v>1710</v>
      </c>
      <c r="C55" s="645" t="s">
        <v>391</v>
      </c>
      <c r="D55" s="645" t="s">
        <v>1815</v>
      </c>
      <c r="E55" s="645" t="s">
        <v>4181</v>
      </c>
      <c r="F55" s="645" t="s">
        <v>1816</v>
      </c>
      <c r="G55" s="645" t="s">
        <v>1817</v>
      </c>
      <c r="H55" s="646">
        <v>42762</v>
      </c>
      <c r="I55" s="647">
        <v>6413</v>
      </c>
      <c r="J55" s="645" t="s">
        <v>1818</v>
      </c>
      <c r="K55" s="645" t="s">
        <v>1051</v>
      </c>
      <c r="L55" s="646">
        <v>42765</v>
      </c>
      <c r="M55" s="645" t="s">
        <v>71</v>
      </c>
      <c r="N55" s="645" t="s">
        <v>4182</v>
      </c>
    </row>
    <row r="56" spans="1:14" x14ac:dyDescent="0.2">
      <c r="A56" s="645" t="s">
        <v>393</v>
      </c>
      <c r="B56" s="645" t="s">
        <v>1710</v>
      </c>
      <c r="C56" s="645" t="s">
        <v>391</v>
      </c>
      <c r="D56" s="645" t="s">
        <v>187</v>
      </c>
      <c r="E56" s="645" t="s">
        <v>808</v>
      </c>
      <c r="F56" s="645" t="s">
        <v>188</v>
      </c>
      <c r="G56" s="645" t="s">
        <v>1819</v>
      </c>
      <c r="H56" s="646">
        <v>42747</v>
      </c>
      <c r="I56" s="647">
        <v>45.38</v>
      </c>
      <c r="J56" s="645" t="s">
        <v>1820</v>
      </c>
      <c r="K56" s="645" t="s">
        <v>379</v>
      </c>
      <c r="L56" s="646">
        <v>42751</v>
      </c>
      <c r="M56" s="645" t="s">
        <v>71</v>
      </c>
      <c r="N56" s="645" t="s">
        <v>4183</v>
      </c>
    </row>
    <row r="57" spans="1:14" x14ac:dyDescent="0.2">
      <c r="A57" s="645" t="s">
        <v>393</v>
      </c>
      <c r="B57" s="645" t="s">
        <v>1710</v>
      </c>
      <c r="C57" s="645" t="s">
        <v>391</v>
      </c>
      <c r="D57" s="645" t="s">
        <v>187</v>
      </c>
      <c r="E57" s="645" t="s">
        <v>808</v>
      </c>
      <c r="F57" s="645" t="s">
        <v>188</v>
      </c>
      <c r="G57" s="645" t="s">
        <v>1821</v>
      </c>
      <c r="H57" s="646">
        <v>42747</v>
      </c>
      <c r="I57" s="647">
        <v>164.06</v>
      </c>
      <c r="J57" s="645" t="s">
        <v>1822</v>
      </c>
      <c r="K57" s="645" t="s">
        <v>887</v>
      </c>
      <c r="L57" s="646">
        <v>42751</v>
      </c>
      <c r="M57" s="645" t="s">
        <v>71</v>
      </c>
      <c r="N57" s="645" t="s">
        <v>4184</v>
      </c>
    </row>
    <row r="58" spans="1:14" x14ac:dyDescent="0.2">
      <c r="A58" s="645" t="s">
        <v>393</v>
      </c>
      <c r="B58" s="645" t="s">
        <v>1710</v>
      </c>
      <c r="C58" s="645" t="s">
        <v>391</v>
      </c>
      <c r="D58" s="645" t="s">
        <v>187</v>
      </c>
      <c r="E58" s="645" t="s">
        <v>808</v>
      </c>
      <c r="F58" s="645" t="s">
        <v>188</v>
      </c>
      <c r="G58" s="645" t="s">
        <v>1823</v>
      </c>
      <c r="H58" s="646">
        <v>42745</v>
      </c>
      <c r="I58" s="647">
        <v>191.16</v>
      </c>
      <c r="J58" s="645" t="s">
        <v>1824</v>
      </c>
      <c r="K58" s="645" t="s">
        <v>887</v>
      </c>
      <c r="L58" s="646">
        <v>42751</v>
      </c>
      <c r="M58" s="645" t="s">
        <v>71</v>
      </c>
      <c r="N58" s="645" t="s">
        <v>801</v>
      </c>
    </row>
    <row r="59" spans="1:14" x14ac:dyDescent="0.2">
      <c r="A59" s="645" t="s">
        <v>393</v>
      </c>
      <c r="B59" s="645" t="s">
        <v>1710</v>
      </c>
      <c r="C59" s="645" t="s">
        <v>391</v>
      </c>
      <c r="D59" s="645" t="s">
        <v>187</v>
      </c>
      <c r="E59" s="645" t="s">
        <v>808</v>
      </c>
      <c r="F59" s="645" t="s">
        <v>188</v>
      </c>
      <c r="G59" s="645" t="s">
        <v>1825</v>
      </c>
      <c r="H59" s="646">
        <v>42745</v>
      </c>
      <c r="I59" s="647">
        <v>339.1</v>
      </c>
      <c r="J59" s="645" t="s">
        <v>801</v>
      </c>
      <c r="K59" s="645" t="s">
        <v>257</v>
      </c>
      <c r="L59" s="646">
        <v>42751</v>
      </c>
      <c r="M59" s="645" t="s">
        <v>71</v>
      </c>
      <c r="N59" s="645" t="s">
        <v>801</v>
      </c>
    </row>
    <row r="60" spans="1:14" x14ac:dyDescent="0.2">
      <c r="A60" s="645" t="s">
        <v>393</v>
      </c>
      <c r="B60" s="645" t="s">
        <v>1710</v>
      </c>
      <c r="C60" s="645" t="s">
        <v>391</v>
      </c>
      <c r="D60" s="645" t="s">
        <v>1428</v>
      </c>
      <c r="E60" s="645" t="s">
        <v>1429</v>
      </c>
      <c r="F60" s="645" t="s">
        <v>1430</v>
      </c>
      <c r="G60" s="645" t="s">
        <v>1826</v>
      </c>
      <c r="H60" s="646">
        <v>42740</v>
      </c>
      <c r="I60" s="647">
        <v>198.63</v>
      </c>
      <c r="J60" s="645" t="s">
        <v>1827</v>
      </c>
      <c r="K60" s="645" t="s">
        <v>719</v>
      </c>
      <c r="L60" s="646">
        <v>42745</v>
      </c>
      <c r="M60" s="645" t="s">
        <v>71</v>
      </c>
      <c r="N60" s="645" t="s">
        <v>4185</v>
      </c>
    </row>
    <row r="61" spans="1:14" x14ac:dyDescent="0.2">
      <c r="A61" s="645" t="s">
        <v>393</v>
      </c>
      <c r="B61" s="645" t="s">
        <v>395</v>
      </c>
      <c r="C61" s="645" t="s">
        <v>391</v>
      </c>
      <c r="D61" s="645" t="s">
        <v>1831</v>
      </c>
      <c r="E61" s="645" t="s">
        <v>1832</v>
      </c>
      <c r="F61" s="645" t="s">
        <v>1833</v>
      </c>
      <c r="G61" s="645" t="s">
        <v>1634</v>
      </c>
      <c r="H61" s="646">
        <v>42705</v>
      </c>
      <c r="I61" s="647">
        <v>1034.8</v>
      </c>
      <c r="J61" s="645" t="s">
        <v>801</v>
      </c>
      <c r="K61" s="645" t="s">
        <v>139</v>
      </c>
      <c r="L61" s="646">
        <v>42745</v>
      </c>
      <c r="M61" s="645" t="s">
        <v>71</v>
      </c>
      <c r="N61" s="645" t="s">
        <v>801</v>
      </c>
    </row>
    <row r="62" spans="1:14" x14ac:dyDescent="0.2">
      <c r="A62" s="645" t="s">
        <v>393</v>
      </c>
      <c r="B62" s="645" t="s">
        <v>395</v>
      </c>
      <c r="C62" s="645" t="s">
        <v>391</v>
      </c>
      <c r="D62" s="645" t="s">
        <v>81</v>
      </c>
      <c r="E62" s="645" t="s">
        <v>82</v>
      </c>
      <c r="F62" s="645" t="s">
        <v>83</v>
      </c>
      <c r="G62" s="645" t="s">
        <v>1835</v>
      </c>
      <c r="H62" s="646">
        <v>42735</v>
      </c>
      <c r="I62" s="647">
        <v>168.33</v>
      </c>
      <c r="J62" s="645" t="s">
        <v>801</v>
      </c>
      <c r="K62" s="645" t="s">
        <v>224</v>
      </c>
      <c r="L62" s="646">
        <v>42739</v>
      </c>
      <c r="M62" s="645" t="s">
        <v>71</v>
      </c>
      <c r="N62" s="645" t="s">
        <v>801</v>
      </c>
    </row>
    <row r="63" spans="1:14" x14ac:dyDescent="0.2">
      <c r="A63" s="645" t="s">
        <v>393</v>
      </c>
      <c r="B63" s="645" t="s">
        <v>395</v>
      </c>
      <c r="C63" s="645" t="s">
        <v>391</v>
      </c>
      <c r="D63" s="645" t="s">
        <v>78</v>
      </c>
      <c r="E63" s="645" t="s">
        <v>79</v>
      </c>
      <c r="F63" s="645" t="s">
        <v>80</v>
      </c>
      <c r="G63" s="645" t="s">
        <v>1838</v>
      </c>
      <c r="H63" s="646">
        <v>42735</v>
      </c>
      <c r="I63" s="647">
        <v>42.36</v>
      </c>
      <c r="J63" s="645" t="s">
        <v>801</v>
      </c>
      <c r="K63" s="645" t="s">
        <v>1333</v>
      </c>
      <c r="L63" s="646">
        <v>42738</v>
      </c>
      <c r="M63" s="645" t="s">
        <v>71</v>
      </c>
      <c r="N63" s="645" t="s">
        <v>801</v>
      </c>
    </row>
    <row r="64" spans="1:14" x14ac:dyDescent="0.2">
      <c r="A64" s="645" t="s">
        <v>393</v>
      </c>
      <c r="B64" s="645" t="s">
        <v>395</v>
      </c>
      <c r="C64" s="645" t="s">
        <v>391</v>
      </c>
      <c r="D64" s="645" t="s">
        <v>304</v>
      </c>
      <c r="E64" s="645" t="s">
        <v>305</v>
      </c>
      <c r="F64" s="645" t="s">
        <v>306</v>
      </c>
      <c r="G64" s="645" t="s">
        <v>1839</v>
      </c>
      <c r="H64" s="646">
        <v>42734</v>
      </c>
      <c r="I64" s="647">
        <v>353.8</v>
      </c>
      <c r="J64" s="645" t="s">
        <v>920</v>
      </c>
      <c r="K64" s="645" t="s">
        <v>625</v>
      </c>
      <c r="L64" s="646">
        <v>42738</v>
      </c>
      <c r="M64" s="645" t="s">
        <v>71</v>
      </c>
      <c r="N64" s="645" t="s">
        <v>4110</v>
      </c>
    </row>
    <row r="65" spans="1:14" x14ac:dyDescent="0.2">
      <c r="A65" s="645" t="s">
        <v>393</v>
      </c>
      <c r="B65" s="645" t="s">
        <v>395</v>
      </c>
      <c r="C65" s="645" t="s">
        <v>391</v>
      </c>
      <c r="D65" s="645" t="s">
        <v>128</v>
      </c>
      <c r="E65" s="645" t="s">
        <v>129</v>
      </c>
      <c r="F65" s="645" t="s">
        <v>130</v>
      </c>
      <c r="G65" s="645" t="s">
        <v>1843</v>
      </c>
      <c r="H65" s="646">
        <v>42727</v>
      </c>
      <c r="I65" s="647">
        <v>13.25</v>
      </c>
      <c r="J65" s="645" t="s">
        <v>1844</v>
      </c>
      <c r="K65" s="645" t="s">
        <v>1122</v>
      </c>
      <c r="L65" s="646">
        <v>42747</v>
      </c>
      <c r="M65" s="645" t="s">
        <v>71</v>
      </c>
      <c r="N65" s="645" t="s">
        <v>4186</v>
      </c>
    </row>
    <row r="66" spans="1:14" x14ac:dyDescent="0.2">
      <c r="A66" s="645" t="s">
        <v>393</v>
      </c>
      <c r="B66" s="645" t="s">
        <v>395</v>
      </c>
      <c r="C66" s="645" t="s">
        <v>391</v>
      </c>
      <c r="D66" s="645" t="s">
        <v>1801</v>
      </c>
      <c r="E66" s="645" t="s">
        <v>1802</v>
      </c>
      <c r="F66" s="645" t="s">
        <v>1803</v>
      </c>
      <c r="G66" s="645" t="s">
        <v>1845</v>
      </c>
      <c r="H66" s="646">
        <v>42734</v>
      </c>
      <c r="I66" s="647">
        <v>21478.59</v>
      </c>
      <c r="J66" s="645" t="s">
        <v>1846</v>
      </c>
      <c r="K66" s="645" t="s">
        <v>445</v>
      </c>
      <c r="L66" s="646">
        <v>42737</v>
      </c>
      <c r="M66" s="645" t="s">
        <v>71</v>
      </c>
      <c r="N66" s="645" t="s">
        <v>4187</v>
      </c>
    </row>
    <row r="67" spans="1:14" x14ac:dyDescent="0.2">
      <c r="A67" s="645" t="s">
        <v>393</v>
      </c>
      <c r="B67" s="645" t="s">
        <v>395</v>
      </c>
      <c r="C67" s="645" t="s">
        <v>391</v>
      </c>
      <c r="D67" s="645" t="s">
        <v>184</v>
      </c>
      <c r="E67" s="645" t="s">
        <v>185</v>
      </c>
      <c r="F67" s="645" t="s">
        <v>186</v>
      </c>
      <c r="G67" s="645" t="s">
        <v>1847</v>
      </c>
      <c r="H67" s="646">
        <v>42726</v>
      </c>
      <c r="I67" s="647">
        <v>469.7</v>
      </c>
      <c r="J67" s="645" t="s">
        <v>801</v>
      </c>
      <c r="K67" s="645" t="s">
        <v>1848</v>
      </c>
      <c r="L67" s="646">
        <v>42745</v>
      </c>
      <c r="M67" s="645" t="s">
        <v>71</v>
      </c>
      <c r="N67" s="645" t="s">
        <v>801</v>
      </c>
    </row>
    <row r="68" spans="1:14" x14ac:dyDescent="0.2">
      <c r="A68" s="645" t="s">
        <v>393</v>
      </c>
      <c r="B68" s="645" t="s">
        <v>395</v>
      </c>
      <c r="C68" s="645" t="s">
        <v>391</v>
      </c>
      <c r="D68" s="645" t="s">
        <v>184</v>
      </c>
      <c r="E68" s="645" t="s">
        <v>185</v>
      </c>
      <c r="F68" s="645" t="s">
        <v>186</v>
      </c>
      <c r="G68" s="645" t="s">
        <v>1849</v>
      </c>
      <c r="H68" s="646">
        <v>42724</v>
      </c>
      <c r="I68" s="647">
        <v>469.7</v>
      </c>
      <c r="J68" s="645" t="s">
        <v>801</v>
      </c>
      <c r="K68" s="645" t="s">
        <v>1848</v>
      </c>
      <c r="L68" s="646">
        <v>42745</v>
      </c>
      <c r="M68" s="645" t="s">
        <v>71</v>
      </c>
      <c r="N68" s="645" t="s">
        <v>801</v>
      </c>
    </row>
    <row r="69" spans="1:14" x14ac:dyDescent="0.2">
      <c r="A69" s="645" t="s">
        <v>393</v>
      </c>
      <c r="B69" s="645" t="s">
        <v>395</v>
      </c>
      <c r="C69" s="645" t="s">
        <v>391</v>
      </c>
      <c r="D69" s="645" t="s">
        <v>187</v>
      </c>
      <c r="E69" s="645" t="s">
        <v>808</v>
      </c>
      <c r="F69" s="645" t="s">
        <v>188</v>
      </c>
      <c r="G69" s="645" t="s">
        <v>1851</v>
      </c>
      <c r="H69" s="646">
        <v>42727</v>
      </c>
      <c r="I69" s="647">
        <v>371.47</v>
      </c>
      <c r="J69" s="645" t="s">
        <v>1852</v>
      </c>
      <c r="K69" s="645" t="s">
        <v>189</v>
      </c>
      <c r="L69" s="646">
        <v>42744</v>
      </c>
      <c r="M69" s="645" t="s">
        <v>71</v>
      </c>
      <c r="N69" s="645" t="s">
        <v>4188</v>
      </c>
    </row>
    <row r="70" spans="1:14" x14ac:dyDescent="0.2">
      <c r="A70" s="645" t="s">
        <v>393</v>
      </c>
      <c r="B70" s="645" t="s">
        <v>395</v>
      </c>
      <c r="C70" s="645" t="s">
        <v>391</v>
      </c>
      <c r="D70" s="645" t="s">
        <v>187</v>
      </c>
      <c r="E70" s="645" t="s">
        <v>808</v>
      </c>
      <c r="F70" s="645" t="s">
        <v>188</v>
      </c>
      <c r="G70" s="645" t="s">
        <v>1853</v>
      </c>
      <c r="H70" s="646">
        <v>42727</v>
      </c>
      <c r="I70" s="647">
        <v>75.48</v>
      </c>
      <c r="J70" s="645" t="s">
        <v>1854</v>
      </c>
      <c r="K70" s="645" t="s">
        <v>262</v>
      </c>
      <c r="L70" s="646">
        <v>42744</v>
      </c>
      <c r="M70" s="645" t="s">
        <v>71</v>
      </c>
      <c r="N70" s="645" t="s">
        <v>4189</v>
      </c>
    </row>
    <row r="71" spans="1:14" x14ac:dyDescent="0.2">
      <c r="A71" s="645" t="s">
        <v>393</v>
      </c>
      <c r="B71" s="645" t="s">
        <v>395</v>
      </c>
      <c r="C71" s="645" t="s">
        <v>391</v>
      </c>
      <c r="D71" s="645" t="s">
        <v>187</v>
      </c>
      <c r="E71" s="645" t="s">
        <v>808</v>
      </c>
      <c r="F71" s="645" t="s">
        <v>188</v>
      </c>
      <c r="G71" s="645" t="s">
        <v>1855</v>
      </c>
      <c r="H71" s="646">
        <v>42727</v>
      </c>
      <c r="I71" s="647">
        <v>302.95</v>
      </c>
      <c r="J71" s="645" t="s">
        <v>1854</v>
      </c>
      <c r="K71" s="645" t="s">
        <v>262</v>
      </c>
      <c r="L71" s="646">
        <v>42744</v>
      </c>
      <c r="M71" s="645" t="s">
        <v>71</v>
      </c>
      <c r="N71" s="645" t="s">
        <v>4189</v>
      </c>
    </row>
    <row r="72" spans="1:14" x14ac:dyDescent="0.2">
      <c r="A72" s="645" t="s">
        <v>393</v>
      </c>
      <c r="B72" s="645" t="s">
        <v>395</v>
      </c>
      <c r="C72" s="645" t="s">
        <v>391</v>
      </c>
      <c r="D72" s="645" t="s">
        <v>187</v>
      </c>
      <c r="E72" s="645" t="s">
        <v>808</v>
      </c>
      <c r="F72" s="645" t="s">
        <v>188</v>
      </c>
      <c r="G72" s="645" t="s">
        <v>1856</v>
      </c>
      <c r="H72" s="646">
        <v>42727</v>
      </c>
      <c r="I72" s="647">
        <v>1064.33</v>
      </c>
      <c r="J72" s="645" t="s">
        <v>1854</v>
      </c>
      <c r="K72" s="645" t="s">
        <v>262</v>
      </c>
      <c r="L72" s="646">
        <v>42744</v>
      </c>
      <c r="M72" s="645" t="s">
        <v>71</v>
      </c>
      <c r="N72" s="645" t="s">
        <v>4189</v>
      </c>
    </row>
    <row r="73" spans="1:14" x14ac:dyDescent="0.2">
      <c r="A73" s="645" t="s">
        <v>393</v>
      </c>
      <c r="B73" s="645" t="s">
        <v>395</v>
      </c>
      <c r="C73" s="645" t="s">
        <v>391</v>
      </c>
      <c r="D73" s="645" t="s">
        <v>187</v>
      </c>
      <c r="E73" s="645" t="s">
        <v>808</v>
      </c>
      <c r="F73" s="645" t="s">
        <v>188</v>
      </c>
      <c r="G73" s="645" t="s">
        <v>1857</v>
      </c>
      <c r="H73" s="646">
        <v>42717</v>
      </c>
      <c r="I73" s="647">
        <v>324.08999999999997</v>
      </c>
      <c r="J73" s="645" t="s">
        <v>1820</v>
      </c>
      <c r="K73" s="645" t="s">
        <v>379</v>
      </c>
      <c r="L73" s="646">
        <v>42751</v>
      </c>
      <c r="M73" s="645" t="s">
        <v>71</v>
      </c>
      <c r="N73" s="645" t="s">
        <v>4183</v>
      </c>
    </row>
    <row r="74" spans="1:14" x14ac:dyDescent="0.2">
      <c r="A74" s="645" t="s">
        <v>390</v>
      </c>
      <c r="B74" s="645" t="s">
        <v>1710</v>
      </c>
      <c r="C74" s="645" t="s">
        <v>391</v>
      </c>
      <c r="D74" s="645" t="s">
        <v>1859</v>
      </c>
      <c r="E74" s="645" t="s">
        <v>1860</v>
      </c>
      <c r="F74" s="645" t="s">
        <v>1861</v>
      </c>
      <c r="G74" s="645" t="s">
        <v>1862</v>
      </c>
      <c r="H74" s="646">
        <v>42763</v>
      </c>
      <c r="I74" s="647">
        <v>986.87</v>
      </c>
      <c r="J74" s="645" t="s">
        <v>801</v>
      </c>
      <c r="K74" s="645" t="s">
        <v>1592</v>
      </c>
      <c r="L74" s="646">
        <v>42765</v>
      </c>
      <c r="M74" s="645" t="s">
        <v>71</v>
      </c>
      <c r="N74" s="645" t="s">
        <v>801</v>
      </c>
    </row>
    <row r="75" spans="1:14" x14ac:dyDescent="0.2">
      <c r="A75" s="645" t="s">
        <v>390</v>
      </c>
      <c r="B75" s="645" t="s">
        <v>1710</v>
      </c>
      <c r="C75" s="645" t="s">
        <v>391</v>
      </c>
      <c r="D75" s="645" t="s">
        <v>937</v>
      </c>
      <c r="E75" s="645" t="s">
        <v>938</v>
      </c>
      <c r="F75" s="645" t="s">
        <v>939</v>
      </c>
      <c r="G75" s="645" t="s">
        <v>1869</v>
      </c>
      <c r="H75" s="646">
        <v>42751</v>
      </c>
      <c r="I75" s="647">
        <v>140.36000000000001</v>
      </c>
      <c r="J75" s="645" t="s">
        <v>1870</v>
      </c>
      <c r="K75" s="645" t="s">
        <v>811</v>
      </c>
      <c r="L75" s="646">
        <v>42753</v>
      </c>
      <c r="M75" s="645" t="s">
        <v>71</v>
      </c>
      <c r="N75" s="645" t="s">
        <v>4190</v>
      </c>
    </row>
    <row r="76" spans="1:14" x14ac:dyDescent="0.2">
      <c r="A76" s="645" t="s">
        <v>390</v>
      </c>
      <c r="B76" s="645" t="s">
        <v>1710</v>
      </c>
      <c r="C76" s="645" t="s">
        <v>391</v>
      </c>
      <c r="D76" s="645" t="s">
        <v>1871</v>
      </c>
      <c r="E76" s="645" t="s">
        <v>1872</v>
      </c>
      <c r="F76" s="645" t="s">
        <v>1873</v>
      </c>
      <c r="G76" s="645" t="s">
        <v>1874</v>
      </c>
      <c r="H76" s="646">
        <v>42752</v>
      </c>
      <c r="I76" s="647">
        <v>500</v>
      </c>
      <c r="J76" s="645" t="s">
        <v>801</v>
      </c>
      <c r="K76" s="645" t="s">
        <v>1241</v>
      </c>
      <c r="L76" s="646">
        <v>42759</v>
      </c>
      <c r="M76" s="645" t="s">
        <v>71</v>
      </c>
      <c r="N76" s="645" t="s">
        <v>801</v>
      </c>
    </row>
    <row r="77" spans="1:14" x14ac:dyDescent="0.2">
      <c r="A77" s="645" t="s">
        <v>390</v>
      </c>
      <c r="B77" s="645" t="s">
        <v>1710</v>
      </c>
      <c r="C77" s="645" t="s">
        <v>391</v>
      </c>
      <c r="D77" s="645" t="s">
        <v>1885</v>
      </c>
      <c r="E77" s="645" t="s">
        <v>1886</v>
      </c>
      <c r="F77" s="645" t="s">
        <v>801</v>
      </c>
      <c r="G77" s="645" t="s">
        <v>1887</v>
      </c>
      <c r="H77" s="646">
        <v>42759</v>
      </c>
      <c r="I77" s="647">
        <v>404.84</v>
      </c>
      <c r="J77" s="645" t="s">
        <v>1888</v>
      </c>
      <c r="K77" s="645" t="s">
        <v>257</v>
      </c>
      <c r="L77" s="646">
        <v>42760</v>
      </c>
      <c r="M77" s="645" t="s">
        <v>71</v>
      </c>
      <c r="N77" s="645" t="s">
        <v>801</v>
      </c>
    </row>
    <row r="78" spans="1:14" x14ac:dyDescent="0.2">
      <c r="A78" s="645" t="s">
        <v>390</v>
      </c>
      <c r="B78" s="645" t="s">
        <v>1710</v>
      </c>
      <c r="C78" s="645" t="s">
        <v>391</v>
      </c>
      <c r="D78" s="645" t="s">
        <v>345</v>
      </c>
      <c r="E78" s="645" t="s">
        <v>346</v>
      </c>
      <c r="F78" s="645" t="s">
        <v>347</v>
      </c>
      <c r="G78" s="645" t="s">
        <v>1889</v>
      </c>
      <c r="H78" s="646">
        <v>42746</v>
      </c>
      <c r="I78" s="647">
        <v>409.01</v>
      </c>
      <c r="J78" s="645" t="s">
        <v>1890</v>
      </c>
      <c r="K78" s="645" t="s">
        <v>1122</v>
      </c>
      <c r="L78" s="646">
        <v>42747</v>
      </c>
      <c r="M78" s="645" t="s">
        <v>71</v>
      </c>
      <c r="N78" s="645" t="s">
        <v>4191</v>
      </c>
    </row>
    <row r="79" spans="1:14" x14ac:dyDescent="0.2">
      <c r="A79" s="645" t="s">
        <v>390</v>
      </c>
      <c r="B79" s="645" t="s">
        <v>1710</v>
      </c>
      <c r="C79" s="645" t="s">
        <v>391</v>
      </c>
      <c r="D79" s="645" t="s">
        <v>1891</v>
      </c>
      <c r="E79" s="645" t="s">
        <v>1892</v>
      </c>
      <c r="F79" s="645" t="s">
        <v>1893</v>
      </c>
      <c r="G79" s="645" t="s">
        <v>1894</v>
      </c>
      <c r="H79" s="646">
        <v>42754</v>
      </c>
      <c r="I79" s="647">
        <v>799.81</v>
      </c>
      <c r="J79" s="645" t="s">
        <v>801</v>
      </c>
      <c r="K79" s="645" t="s">
        <v>2556</v>
      </c>
      <c r="L79" s="646">
        <v>42758</v>
      </c>
      <c r="M79" s="645" t="s">
        <v>71</v>
      </c>
      <c r="N79" s="645" t="s">
        <v>801</v>
      </c>
    </row>
    <row r="80" spans="1:14" x14ac:dyDescent="0.2">
      <c r="A80" s="645" t="s">
        <v>390</v>
      </c>
      <c r="B80" s="645" t="s">
        <v>1710</v>
      </c>
      <c r="C80" s="645" t="s">
        <v>391</v>
      </c>
      <c r="D80" s="645" t="s">
        <v>469</v>
      </c>
      <c r="E80" s="645" t="s">
        <v>470</v>
      </c>
      <c r="F80" s="645" t="s">
        <v>471</v>
      </c>
      <c r="G80" s="645" t="s">
        <v>1898</v>
      </c>
      <c r="H80" s="646">
        <v>42755</v>
      </c>
      <c r="I80" s="647">
        <v>270.48</v>
      </c>
      <c r="J80" s="645" t="s">
        <v>1899</v>
      </c>
      <c r="K80" s="645" t="s">
        <v>253</v>
      </c>
      <c r="L80" s="646">
        <v>42758</v>
      </c>
      <c r="M80" s="645" t="s">
        <v>71</v>
      </c>
      <c r="N80" s="645" t="s">
        <v>4192</v>
      </c>
    </row>
    <row r="81" spans="1:14" x14ac:dyDescent="0.2">
      <c r="A81" s="645" t="s">
        <v>390</v>
      </c>
      <c r="B81" s="645" t="s">
        <v>1710</v>
      </c>
      <c r="C81" s="645" t="s">
        <v>391</v>
      </c>
      <c r="D81" s="645" t="s">
        <v>469</v>
      </c>
      <c r="E81" s="645" t="s">
        <v>470</v>
      </c>
      <c r="F81" s="645" t="s">
        <v>471</v>
      </c>
      <c r="G81" s="645" t="s">
        <v>1900</v>
      </c>
      <c r="H81" s="646">
        <v>42766</v>
      </c>
      <c r="I81" s="647">
        <v>67.16</v>
      </c>
      <c r="J81" s="645" t="s">
        <v>1901</v>
      </c>
      <c r="K81" s="645" t="s">
        <v>613</v>
      </c>
      <c r="L81" s="646">
        <v>42766</v>
      </c>
      <c r="M81" s="645" t="s">
        <v>71</v>
      </c>
      <c r="N81" s="645" t="s">
        <v>4193</v>
      </c>
    </row>
    <row r="82" spans="1:14" x14ac:dyDescent="0.2">
      <c r="A82" s="645" t="s">
        <v>390</v>
      </c>
      <c r="B82" s="645" t="s">
        <v>1710</v>
      </c>
      <c r="C82" s="645" t="s">
        <v>391</v>
      </c>
      <c r="D82" s="645" t="s">
        <v>1048</v>
      </c>
      <c r="E82" s="645" t="s">
        <v>1049</v>
      </c>
      <c r="F82" s="645" t="s">
        <v>1050</v>
      </c>
      <c r="G82" s="645" t="s">
        <v>1902</v>
      </c>
      <c r="H82" s="646">
        <v>42758</v>
      </c>
      <c r="I82" s="647">
        <v>270</v>
      </c>
      <c r="J82" s="645" t="s">
        <v>801</v>
      </c>
      <c r="K82" s="645" t="s">
        <v>540</v>
      </c>
      <c r="L82" s="646">
        <v>42762</v>
      </c>
      <c r="M82" s="645" t="s">
        <v>71</v>
      </c>
      <c r="N82" s="645" t="s">
        <v>801</v>
      </c>
    </row>
    <row r="83" spans="1:14" x14ac:dyDescent="0.2">
      <c r="A83" s="645" t="s">
        <v>390</v>
      </c>
      <c r="B83" s="645" t="s">
        <v>1710</v>
      </c>
      <c r="C83" s="645" t="s">
        <v>391</v>
      </c>
      <c r="D83" s="645" t="s">
        <v>550</v>
      </c>
      <c r="E83" s="645" t="s">
        <v>551</v>
      </c>
      <c r="F83" s="645" t="s">
        <v>552</v>
      </c>
      <c r="G83" s="645" t="s">
        <v>1903</v>
      </c>
      <c r="H83" s="646">
        <v>42755</v>
      </c>
      <c r="I83" s="647">
        <v>56.87</v>
      </c>
      <c r="J83" s="645" t="s">
        <v>801</v>
      </c>
      <c r="K83" s="645" t="s">
        <v>543</v>
      </c>
      <c r="L83" s="646">
        <v>42761</v>
      </c>
      <c r="M83" s="645" t="s">
        <v>71</v>
      </c>
      <c r="N83" s="645" t="s">
        <v>801</v>
      </c>
    </row>
    <row r="84" spans="1:14" x14ac:dyDescent="0.2">
      <c r="A84" s="645" t="s">
        <v>390</v>
      </c>
      <c r="B84" s="645" t="s">
        <v>1710</v>
      </c>
      <c r="C84" s="645" t="s">
        <v>391</v>
      </c>
      <c r="D84" s="645" t="s">
        <v>550</v>
      </c>
      <c r="E84" s="645" t="s">
        <v>551</v>
      </c>
      <c r="F84" s="645" t="s">
        <v>552</v>
      </c>
      <c r="G84" s="645" t="s">
        <v>1904</v>
      </c>
      <c r="H84" s="646">
        <v>42755</v>
      </c>
      <c r="I84" s="647">
        <v>19.899999999999999</v>
      </c>
      <c r="J84" s="645" t="s">
        <v>801</v>
      </c>
      <c r="K84" s="645" t="s">
        <v>543</v>
      </c>
      <c r="L84" s="646">
        <v>42761</v>
      </c>
      <c r="M84" s="645" t="s">
        <v>71</v>
      </c>
      <c r="N84" s="645" t="s">
        <v>801</v>
      </c>
    </row>
    <row r="85" spans="1:14" x14ac:dyDescent="0.2">
      <c r="A85" s="645" t="s">
        <v>390</v>
      </c>
      <c r="B85" s="645" t="s">
        <v>1710</v>
      </c>
      <c r="C85" s="645" t="s">
        <v>391</v>
      </c>
      <c r="D85" s="645" t="s">
        <v>550</v>
      </c>
      <c r="E85" s="645" t="s">
        <v>551</v>
      </c>
      <c r="F85" s="645" t="s">
        <v>552</v>
      </c>
      <c r="G85" s="645" t="s">
        <v>1905</v>
      </c>
      <c r="H85" s="646">
        <v>42754</v>
      </c>
      <c r="I85" s="647">
        <v>1220.8900000000001</v>
      </c>
      <c r="J85" s="645" t="s">
        <v>1906</v>
      </c>
      <c r="K85" s="645" t="s">
        <v>1411</v>
      </c>
      <c r="L85" s="646">
        <v>42755</v>
      </c>
      <c r="M85" s="645" t="s">
        <v>71</v>
      </c>
      <c r="N85" s="645" t="s">
        <v>4194</v>
      </c>
    </row>
    <row r="86" spans="1:14" x14ac:dyDescent="0.2">
      <c r="A86" s="645" t="s">
        <v>390</v>
      </c>
      <c r="B86" s="645" t="s">
        <v>1710</v>
      </c>
      <c r="C86" s="645" t="s">
        <v>391</v>
      </c>
      <c r="D86" s="645" t="s">
        <v>1907</v>
      </c>
      <c r="E86" s="645" t="s">
        <v>1908</v>
      </c>
      <c r="F86" s="645" t="s">
        <v>1909</v>
      </c>
      <c r="G86" s="645" t="s">
        <v>1910</v>
      </c>
      <c r="H86" s="646">
        <v>42765</v>
      </c>
      <c r="I86" s="647">
        <v>291.8</v>
      </c>
      <c r="J86" s="645" t="s">
        <v>801</v>
      </c>
      <c r="K86" s="645" t="s">
        <v>224</v>
      </c>
      <c r="L86" s="646">
        <v>42766</v>
      </c>
      <c r="M86" s="645" t="s">
        <v>71</v>
      </c>
      <c r="N86" s="645" t="s">
        <v>801</v>
      </c>
    </row>
    <row r="87" spans="1:14" x14ac:dyDescent="0.2">
      <c r="A87" s="645" t="s">
        <v>390</v>
      </c>
      <c r="B87" s="645" t="s">
        <v>1710</v>
      </c>
      <c r="C87" s="645" t="s">
        <v>391</v>
      </c>
      <c r="D87" s="645" t="s">
        <v>1907</v>
      </c>
      <c r="E87" s="645" t="s">
        <v>1908</v>
      </c>
      <c r="F87" s="645" t="s">
        <v>1909</v>
      </c>
      <c r="G87" s="645" t="s">
        <v>1911</v>
      </c>
      <c r="H87" s="646">
        <v>42765</v>
      </c>
      <c r="I87" s="647">
        <v>23.73</v>
      </c>
      <c r="J87" s="645" t="s">
        <v>801</v>
      </c>
      <c r="K87" s="645" t="s">
        <v>86</v>
      </c>
      <c r="L87" s="646">
        <v>42766</v>
      </c>
      <c r="M87" s="645" t="s">
        <v>71</v>
      </c>
      <c r="N87" s="645" t="s">
        <v>801</v>
      </c>
    </row>
    <row r="88" spans="1:14" x14ac:dyDescent="0.2">
      <c r="A88" s="645" t="s">
        <v>390</v>
      </c>
      <c r="B88" s="645" t="s">
        <v>1710</v>
      </c>
      <c r="C88" s="645" t="s">
        <v>391</v>
      </c>
      <c r="D88" s="645" t="s">
        <v>1907</v>
      </c>
      <c r="E88" s="645" t="s">
        <v>1908</v>
      </c>
      <c r="F88" s="645" t="s">
        <v>1909</v>
      </c>
      <c r="G88" s="645" t="s">
        <v>1912</v>
      </c>
      <c r="H88" s="646">
        <v>42758</v>
      </c>
      <c r="I88" s="647">
        <v>44.35</v>
      </c>
      <c r="J88" s="645" t="s">
        <v>801</v>
      </c>
      <c r="K88" s="645" t="s">
        <v>86</v>
      </c>
      <c r="L88" s="646">
        <v>42759</v>
      </c>
      <c r="M88" s="645" t="s">
        <v>71</v>
      </c>
      <c r="N88" s="645" t="s">
        <v>801</v>
      </c>
    </row>
    <row r="89" spans="1:14" x14ac:dyDescent="0.2">
      <c r="A89" s="645" t="s">
        <v>390</v>
      </c>
      <c r="B89" s="645" t="s">
        <v>1710</v>
      </c>
      <c r="C89" s="645" t="s">
        <v>391</v>
      </c>
      <c r="D89" s="645" t="s">
        <v>1907</v>
      </c>
      <c r="E89" s="645" t="s">
        <v>1908</v>
      </c>
      <c r="F89" s="645" t="s">
        <v>1909</v>
      </c>
      <c r="G89" s="645" t="s">
        <v>1913</v>
      </c>
      <c r="H89" s="646">
        <v>42751</v>
      </c>
      <c r="I89" s="647">
        <v>17.68</v>
      </c>
      <c r="J89" s="645" t="s">
        <v>801</v>
      </c>
      <c r="K89" s="645" t="s">
        <v>140</v>
      </c>
      <c r="L89" s="646">
        <v>42753</v>
      </c>
      <c r="M89" s="645" t="s">
        <v>71</v>
      </c>
      <c r="N89" s="645" t="s">
        <v>801</v>
      </c>
    </row>
    <row r="90" spans="1:14" x14ac:dyDescent="0.2">
      <c r="A90" s="645" t="s">
        <v>390</v>
      </c>
      <c r="B90" s="645" t="s">
        <v>1710</v>
      </c>
      <c r="C90" s="645" t="s">
        <v>391</v>
      </c>
      <c r="D90" s="645" t="s">
        <v>1914</v>
      </c>
      <c r="E90" s="645" t="s">
        <v>1915</v>
      </c>
      <c r="F90" s="645" t="s">
        <v>1916</v>
      </c>
      <c r="G90" s="645" t="s">
        <v>1917</v>
      </c>
      <c r="H90" s="646">
        <v>42762</v>
      </c>
      <c r="I90" s="647">
        <v>396</v>
      </c>
      <c r="J90" s="645" t="s">
        <v>801</v>
      </c>
      <c r="K90" s="645" t="s">
        <v>646</v>
      </c>
      <c r="L90" s="646">
        <v>42765</v>
      </c>
      <c r="M90" s="645" t="s">
        <v>71</v>
      </c>
      <c r="N90" s="645" t="s">
        <v>801</v>
      </c>
    </row>
    <row r="91" spans="1:14" x14ac:dyDescent="0.2">
      <c r="A91" s="645" t="s">
        <v>390</v>
      </c>
      <c r="B91" s="645" t="s">
        <v>1710</v>
      </c>
      <c r="C91" s="645" t="s">
        <v>391</v>
      </c>
      <c r="D91" s="645" t="s">
        <v>1914</v>
      </c>
      <c r="E91" s="645" t="s">
        <v>1915</v>
      </c>
      <c r="F91" s="645" t="s">
        <v>1916</v>
      </c>
      <c r="G91" s="645" t="s">
        <v>1918</v>
      </c>
      <c r="H91" s="646">
        <v>42752</v>
      </c>
      <c r="I91" s="647">
        <v>440.33</v>
      </c>
      <c r="J91" s="645" t="s">
        <v>801</v>
      </c>
      <c r="K91" s="645" t="s">
        <v>1204</v>
      </c>
      <c r="L91" s="646">
        <v>42753</v>
      </c>
      <c r="M91" s="645" t="s">
        <v>71</v>
      </c>
      <c r="N91" s="645" t="s">
        <v>801</v>
      </c>
    </row>
    <row r="92" spans="1:14" x14ac:dyDescent="0.2">
      <c r="A92" s="645" t="s">
        <v>390</v>
      </c>
      <c r="B92" s="645" t="s">
        <v>1710</v>
      </c>
      <c r="C92" s="645" t="s">
        <v>391</v>
      </c>
      <c r="D92" s="645" t="s">
        <v>1919</v>
      </c>
      <c r="E92" s="645" t="s">
        <v>1920</v>
      </c>
      <c r="F92" s="645" t="s">
        <v>1921</v>
      </c>
      <c r="G92" s="645" t="s">
        <v>1922</v>
      </c>
      <c r="H92" s="646">
        <v>42738</v>
      </c>
      <c r="I92" s="647">
        <v>220</v>
      </c>
      <c r="J92" s="645" t="s">
        <v>801</v>
      </c>
      <c r="K92" s="645" t="s">
        <v>1697</v>
      </c>
      <c r="L92" s="646">
        <v>42759</v>
      </c>
      <c r="M92" s="645" t="s">
        <v>71</v>
      </c>
      <c r="N92" s="645" t="s">
        <v>801</v>
      </c>
    </row>
    <row r="93" spans="1:14" x14ac:dyDescent="0.2">
      <c r="A93" s="645" t="s">
        <v>390</v>
      </c>
      <c r="B93" s="645" t="s">
        <v>1710</v>
      </c>
      <c r="C93" s="645" t="s">
        <v>391</v>
      </c>
      <c r="D93" s="645" t="s">
        <v>1337</v>
      </c>
      <c r="E93" s="645" t="s">
        <v>1338</v>
      </c>
      <c r="F93" s="645" t="s">
        <v>1339</v>
      </c>
      <c r="G93" s="645" t="s">
        <v>1924</v>
      </c>
      <c r="H93" s="646">
        <v>42765</v>
      </c>
      <c r="I93" s="647">
        <v>57</v>
      </c>
      <c r="J93" s="645" t="s">
        <v>1925</v>
      </c>
      <c r="K93" s="645" t="s">
        <v>1744</v>
      </c>
      <c r="L93" s="646">
        <v>42766</v>
      </c>
      <c r="M93" s="645" t="s">
        <v>71</v>
      </c>
      <c r="N93" s="645" t="s">
        <v>4195</v>
      </c>
    </row>
    <row r="94" spans="1:14" x14ac:dyDescent="0.2">
      <c r="A94" s="645" t="s">
        <v>390</v>
      </c>
      <c r="B94" s="645" t="s">
        <v>1710</v>
      </c>
      <c r="C94" s="645" t="s">
        <v>391</v>
      </c>
      <c r="D94" s="645" t="s">
        <v>1337</v>
      </c>
      <c r="E94" s="645" t="s">
        <v>1338</v>
      </c>
      <c r="F94" s="645" t="s">
        <v>1339</v>
      </c>
      <c r="G94" s="645" t="s">
        <v>1926</v>
      </c>
      <c r="H94" s="646">
        <v>42755</v>
      </c>
      <c r="I94" s="647">
        <v>82.5</v>
      </c>
      <c r="J94" s="645" t="s">
        <v>1925</v>
      </c>
      <c r="K94" s="645" t="s">
        <v>1744</v>
      </c>
      <c r="L94" s="646">
        <v>42759</v>
      </c>
      <c r="M94" s="645" t="s">
        <v>71</v>
      </c>
      <c r="N94" s="645" t="s">
        <v>4195</v>
      </c>
    </row>
    <row r="95" spans="1:14" x14ac:dyDescent="0.2">
      <c r="A95" s="645" t="s">
        <v>390</v>
      </c>
      <c r="B95" s="645" t="s">
        <v>1710</v>
      </c>
      <c r="C95" s="645" t="s">
        <v>391</v>
      </c>
      <c r="D95" s="645" t="s">
        <v>1337</v>
      </c>
      <c r="E95" s="645" t="s">
        <v>1338</v>
      </c>
      <c r="F95" s="645" t="s">
        <v>1339</v>
      </c>
      <c r="G95" s="645" t="s">
        <v>1927</v>
      </c>
      <c r="H95" s="646">
        <v>42748</v>
      </c>
      <c r="I95" s="647">
        <v>125</v>
      </c>
      <c r="J95" s="645" t="s">
        <v>1925</v>
      </c>
      <c r="K95" s="645" t="s">
        <v>1744</v>
      </c>
      <c r="L95" s="646">
        <v>42754</v>
      </c>
      <c r="M95" s="645" t="s">
        <v>71</v>
      </c>
      <c r="N95" s="645" t="s">
        <v>4195</v>
      </c>
    </row>
    <row r="96" spans="1:14" x14ac:dyDescent="0.2">
      <c r="A96" s="645" t="s">
        <v>390</v>
      </c>
      <c r="B96" s="645" t="s">
        <v>1710</v>
      </c>
      <c r="C96" s="645" t="s">
        <v>391</v>
      </c>
      <c r="D96" s="645" t="s">
        <v>1928</v>
      </c>
      <c r="E96" s="645" t="s">
        <v>1929</v>
      </c>
      <c r="F96" s="645" t="s">
        <v>1930</v>
      </c>
      <c r="G96" s="645" t="s">
        <v>1931</v>
      </c>
      <c r="H96" s="646">
        <v>42746</v>
      </c>
      <c r="I96" s="647">
        <v>51.8</v>
      </c>
      <c r="J96" s="645" t="s">
        <v>801</v>
      </c>
      <c r="K96" s="645" t="s">
        <v>2539</v>
      </c>
      <c r="L96" s="646">
        <v>42751</v>
      </c>
      <c r="M96" s="645" t="s">
        <v>71</v>
      </c>
      <c r="N96" s="645" t="s">
        <v>801</v>
      </c>
    </row>
    <row r="97" spans="1:14" x14ac:dyDescent="0.2">
      <c r="A97" s="645" t="s">
        <v>390</v>
      </c>
      <c r="B97" s="645" t="s">
        <v>1710</v>
      </c>
      <c r="C97" s="645" t="s">
        <v>391</v>
      </c>
      <c r="D97" s="645" t="s">
        <v>161</v>
      </c>
      <c r="E97" s="645" t="s">
        <v>162</v>
      </c>
      <c r="F97" s="645" t="s">
        <v>163</v>
      </c>
      <c r="G97" s="645" t="s">
        <v>1932</v>
      </c>
      <c r="H97" s="646">
        <v>42740</v>
      </c>
      <c r="I97" s="647">
        <v>123.42</v>
      </c>
      <c r="J97" s="645" t="s">
        <v>801</v>
      </c>
      <c r="K97" s="645" t="s">
        <v>1172</v>
      </c>
      <c r="L97" s="646">
        <v>42745</v>
      </c>
      <c r="M97" s="645" t="s">
        <v>71</v>
      </c>
      <c r="N97" s="645" t="s">
        <v>801</v>
      </c>
    </row>
    <row r="98" spans="1:14" x14ac:dyDescent="0.2">
      <c r="A98" s="645" t="s">
        <v>390</v>
      </c>
      <c r="B98" s="645" t="s">
        <v>1710</v>
      </c>
      <c r="C98" s="645" t="s">
        <v>391</v>
      </c>
      <c r="D98" s="645" t="s">
        <v>161</v>
      </c>
      <c r="E98" s="645" t="s">
        <v>162</v>
      </c>
      <c r="F98" s="645" t="s">
        <v>163</v>
      </c>
      <c r="G98" s="645" t="s">
        <v>1933</v>
      </c>
      <c r="H98" s="646">
        <v>42740</v>
      </c>
      <c r="I98" s="647">
        <v>7.26</v>
      </c>
      <c r="J98" s="645" t="s">
        <v>801</v>
      </c>
      <c r="K98" s="645" t="s">
        <v>273</v>
      </c>
      <c r="L98" s="646">
        <v>42745</v>
      </c>
      <c r="M98" s="645" t="s">
        <v>71</v>
      </c>
      <c r="N98" s="645" t="s">
        <v>801</v>
      </c>
    </row>
    <row r="99" spans="1:14" x14ac:dyDescent="0.2">
      <c r="A99" s="645" t="s">
        <v>390</v>
      </c>
      <c r="B99" s="645" t="s">
        <v>1710</v>
      </c>
      <c r="C99" s="645" t="s">
        <v>391</v>
      </c>
      <c r="D99" s="645" t="s">
        <v>161</v>
      </c>
      <c r="E99" s="645" t="s">
        <v>162</v>
      </c>
      <c r="F99" s="645" t="s">
        <v>163</v>
      </c>
      <c r="G99" s="645" t="s">
        <v>1935</v>
      </c>
      <c r="H99" s="646">
        <v>42740</v>
      </c>
      <c r="I99" s="647">
        <v>138.93</v>
      </c>
      <c r="J99" s="645" t="s">
        <v>801</v>
      </c>
      <c r="K99" s="645" t="s">
        <v>1936</v>
      </c>
      <c r="L99" s="646">
        <v>42745</v>
      </c>
      <c r="M99" s="645" t="s">
        <v>71</v>
      </c>
      <c r="N99" s="645" t="s">
        <v>801</v>
      </c>
    </row>
    <row r="100" spans="1:14" x14ac:dyDescent="0.2">
      <c r="A100" s="645" t="s">
        <v>390</v>
      </c>
      <c r="B100" s="645" t="s">
        <v>1710</v>
      </c>
      <c r="C100" s="645" t="s">
        <v>391</v>
      </c>
      <c r="D100" s="645" t="s">
        <v>1937</v>
      </c>
      <c r="E100" s="645" t="s">
        <v>1938</v>
      </c>
      <c r="F100" s="645" t="s">
        <v>1939</v>
      </c>
      <c r="G100" s="645" t="s">
        <v>1940</v>
      </c>
      <c r="H100" s="646">
        <v>42752</v>
      </c>
      <c r="I100" s="647">
        <v>225.41</v>
      </c>
      <c r="J100" s="645" t="s">
        <v>801</v>
      </c>
      <c r="K100" s="645" t="s">
        <v>204</v>
      </c>
      <c r="L100" s="646">
        <v>42761</v>
      </c>
      <c r="M100" s="645" t="s">
        <v>71</v>
      </c>
      <c r="N100" s="645" t="s">
        <v>801</v>
      </c>
    </row>
    <row r="101" spans="1:14" x14ac:dyDescent="0.2">
      <c r="A101" s="645" t="s">
        <v>390</v>
      </c>
      <c r="B101" s="645" t="s">
        <v>1710</v>
      </c>
      <c r="C101" s="645" t="s">
        <v>391</v>
      </c>
      <c r="D101" s="645" t="s">
        <v>1943</v>
      </c>
      <c r="E101" s="645" t="s">
        <v>1944</v>
      </c>
      <c r="F101" s="645" t="s">
        <v>801</v>
      </c>
      <c r="G101" s="645" t="s">
        <v>1945</v>
      </c>
      <c r="H101" s="646">
        <v>42745</v>
      </c>
      <c r="I101" s="647">
        <v>450</v>
      </c>
      <c r="J101" s="645" t="s">
        <v>801</v>
      </c>
      <c r="K101" s="645" t="s">
        <v>1131</v>
      </c>
      <c r="L101" s="646">
        <v>42753</v>
      </c>
      <c r="M101" s="645" t="s">
        <v>71</v>
      </c>
      <c r="N101" s="645" t="s">
        <v>801</v>
      </c>
    </row>
    <row r="102" spans="1:14" x14ac:dyDescent="0.2">
      <c r="A102" s="645" t="s">
        <v>390</v>
      </c>
      <c r="B102" s="645" t="s">
        <v>1710</v>
      </c>
      <c r="C102" s="645" t="s">
        <v>391</v>
      </c>
      <c r="D102" s="645" t="s">
        <v>1946</v>
      </c>
      <c r="E102" s="645" t="s">
        <v>1947</v>
      </c>
      <c r="F102" s="645" t="s">
        <v>801</v>
      </c>
      <c r="G102" s="645" t="s">
        <v>1952</v>
      </c>
      <c r="H102" s="646">
        <v>42754</v>
      </c>
      <c r="I102" s="647">
        <v>2456.5</v>
      </c>
      <c r="J102" s="645" t="s">
        <v>1948</v>
      </c>
      <c r="K102" s="645" t="s">
        <v>1703</v>
      </c>
      <c r="L102" s="646">
        <v>42765</v>
      </c>
      <c r="M102" s="645" t="s">
        <v>71</v>
      </c>
      <c r="N102" s="645" t="s">
        <v>4155</v>
      </c>
    </row>
    <row r="103" spans="1:14" x14ac:dyDescent="0.2">
      <c r="A103" s="645" t="s">
        <v>390</v>
      </c>
      <c r="B103" s="645" t="s">
        <v>1710</v>
      </c>
      <c r="C103" s="645" t="s">
        <v>391</v>
      </c>
      <c r="D103" s="645" t="s">
        <v>1955</v>
      </c>
      <c r="E103" s="645" t="s">
        <v>1956</v>
      </c>
      <c r="F103" s="645" t="s">
        <v>801</v>
      </c>
      <c r="G103" s="645" t="s">
        <v>1957</v>
      </c>
      <c r="H103" s="646">
        <v>42745</v>
      </c>
      <c r="I103" s="647">
        <v>3000</v>
      </c>
      <c r="J103" s="645" t="s">
        <v>801</v>
      </c>
      <c r="K103" s="645" t="s">
        <v>1294</v>
      </c>
      <c r="L103" s="646">
        <v>42766</v>
      </c>
      <c r="M103" s="645" t="s">
        <v>71</v>
      </c>
      <c r="N103" s="645" t="s">
        <v>801</v>
      </c>
    </row>
    <row r="104" spans="1:14" x14ac:dyDescent="0.2">
      <c r="A104" s="645" t="s">
        <v>390</v>
      </c>
      <c r="B104" s="645" t="s">
        <v>1710</v>
      </c>
      <c r="C104" s="645" t="s">
        <v>391</v>
      </c>
      <c r="D104" s="645" t="s">
        <v>134</v>
      </c>
      <c r="E104" s="645" t="s">
        <v>385</v>
      </c>
      <c r="F104" s="645" t="s">
        <v>801</v>
      </c>
      <c r="G104" s="645" t="s">
        <v>1959</v>
      </c>
      <c r="H104" s="646">
        <v>42754</v>
      </c>
      <c r="I104" s="647">
        <v>128.41</v>
      </c>
      <c r="J104" s="645" t="s">
        <v>801</v>
      </c>
      <c r="K104" s="645" t="s">
        <v>1834</v>
      </c>
      <c r="L104" s="646">
        <v>42759</v>
      </c>
      <c r="M104" s="645" t="s">
        <v>71</v>
      </c>
      <c r="N104" s="645" t="s">
        <v>801</v>
      </c>
    </row>
    <row r="105" spans="1:14" x14ac:dyDescent="0.2">
      <c r="A105" s="645" t="s">
        <v>390</v>
      </c>
      <c r="B105" s="645" t="s">
        <v>1710</v>
      </c>
      <c r="C105" s="645" t="s">
        <v>391</v>
      </c>
      <c r="D105" s="645" t="s">
        <v>1960</v>
      </c>
      <c r="E105" s="645" t="s">
        <v>1961</v>
      </c>
      <c r="F105" s="645" t="s">
        <v>801</v>
      </c>
      <c r="G105" s="645" t="s">
        <v>1962</v>
      </c>
      <c r="H105" s="646">
        <v>42742</v>
      </c>
      <c r="I105" s="647">
        <v>149.63</v>
      </c>
      <c r="J105" s="645" t="s">
        <v>801</v>
      </c>
      <c r="K105" s="645" t="s">
        <v>623</v>
      </c>
      <c r="L105" s="646">
        <v>42766</v>
      </c>
      <c r="M105" s="645" t="s">
        <v>71</v>
      </c>
      <c r="N105" s="645" t="s">
        <v>801</v>
      </c>
    </row>
    <row r="106" spans="1:14" x14ac:dyDescent="0.2">
      <c r="A106" s="645" t="s">
        <v>390</v>
      </c>
      <c r="B106" s="645" t="s">
        <v>1710</v>
      </c>
      <c r="C106" s="645" t="s">
        <v>391</v>
      </c>
      <c r="D106" s="645" t="s">
        <v>1963</v>
      </c>
      <c r="E106" s="645" t="s">
        <v>1964</v>
      </c>
      <c r="F106" s="645" t="s">
        <v>801</v>
      </c>
      <c r="G106" s="645" t="s">
        <v>1965</v>
      </c>
      <c r="H106" s="646">
        <v>42751</v>
      </c>
      <c r="I106" s="647">
        <v>9800</v>
      </c>
      <c r="J106" s="645" t="s">
        <v>801</v>
      </c>
      <c r="K106" s="645" t="s">
        <v>1294</v>
      </c>
      <c r="L106" s="646">
        <v>42754</v>
      </c>
      <c r="M106" s="645" t="s">
        <v>71</v>
      </c>
      <c r="N106" s="645" t="s">
        <v>801</v>
      </c>
    </row>
    <row r="107" spans="1:14" x14ac:dyDescent="0.2">
      <c r="A107" s="645" t="s">
        <v>390</v>
      </c>
      <c r="B107" s="645" t="s">
        <v>1710</v>
      </c>
      <c r="C107" s="645" t="s">
        <v>391</v>
      </c>
      <c r="D107" s="645" t="s">
        <v>1966</v>
      </c>
      <c r="E107" s="645" t="s">
        <v>1967</v>
      </c>
      <c r="F107" s="645" t="s">
        <v>801</v>
      </c>
      <c r="G107" s="645" t="s">
        <v>1968</v>
      </c>
      <c r="H107" s="646">
        <v>42745</v>
      </c>
      <c r="I107" s="647">
        <v>63.52</v>
      </c>
      <c r="J107" s="645" t="s">
        <v>801</v>
      </c>
      <c r="K107" s="645" t="s">
        <v>106</v>
      </c>
      <c r="L107" s="646">
        <v>42753</v>
      </c>
      <c r="M107" s="645" t="s">
        <v>71</v>
      </c>
      <c r="N107" s="645" t="s">
        <v>801</v>
      </c>
    </row>
    <row r="108" spans="1:14" x14ac:dyDescent="0.2">
      <c r="A108" s="645" t="s">
        <v>390</v>
      </c>
      <c r="B108" s="645" t="s">
        <v>1710</v>
      </c>
      <c r="C108" s="645" t="s">
        <v>391</v>
      </c>
      <c r="D108" s="645" t="s">
        <v>1970</v>
      </c>
      <c r="E108" s="645" t="s">
        <v>1971</v>
      </c>
      <c r="F108" s="645" t="s">
        <v>1972</v>
      </c>
      <c r="G108" s="645" t="s">
        <v>1973</v>
      </c>
      <c r="H108" s="646">
        <v>42739</v>
      </c>
      <c r="I108" s="647">
        <v>264.99</v>
      </c>
      <c r="J108" s="645" t="s">
        <v>801</v>
      </c>
      <c r="K108" s="645" t="s">
        <v>180</v>
      </c>
      <c r="L108" s="646">
        <v>42753</v>
      </c>
      <c r="M108" s="645" t="s">
        <v>71</v>
      </c>
      <c r="N108" s="645" t="s">
        <v>801</v>
      </c>
    </row>
    <row r="109" spans="1:14" x14ac:dyDescent="0.2">
      <c r="A109" s="645" t="s">
        <v>390</v>
      </c>
      <c r="B109" s="645" t="s">
        <v>1710</v>
      </c>
      <c r="C109" s="645" t="s">
        <v>391</v>
      </c>
      <c r="D109" s="645" t="s">
        <v>697</v>
      </c>
      <c r="E109" s="645" t="s">
        <v>698</v>
      </c>
      <c r="F109" s="645" t="s">
        <v>699</v>
      </c>
      <c r="G109" s="645" t="s">
        <v>1974</v>
      </c>
      <c r="H109" s="646">
        <v>42752</v>
      </c>
      <c r="I109" s="647">
        <v>123.42</v>
      </c>
      <c r="J109" s="645" t="s">
        <v>1975</v>
      </c>
      <c r="K109" s="645" t="s">
        <v>257</v>
      </c>
      <c r="L109" s="646">
        <v>42754</v>
      </c>
      <c r="M109" s="645" t="s">
        <v>71</v>
      </c>
      <c r="N109" s="645" t="s">
        <v>801</v>
      </c>
    </row>
    <row r="110" spans="1:14" x14ac:dyDescent="0.2">
      <c r="A110" s="645" t="s">
        <v>390</v>
      </c>
      <c r="B110" s="645" t="s">
        <v>1710</v>
      </c>
      <c r="C110" s="645" t="s">
        <v>391</v>
      </c>
      <c r="D110" s="645" t="s">
        <v>1978</v>
      </c>
      <c r="E110" s="645" t="s">
        <v>1979</v>
      </c>
      <c r="F110" s="645" t="s">
        <v>1980</v>
      </c>
      <c r="G110" s="645" t="s">
        <v>1981</v>
      </c>
      <c r="H110" s="646">
        <v>42765</v>
      </c>
      <c r="I110" s="647">
        <v>609.84</v>
      </c>
      <c r="J110" s="645" t="s">
        <v>801</v>
      </c>
      <c r="K110" s="645" t="s">
        <v>278</v>
      </c>
      <c r="L110" s="646">
        <v>42766</v>
      </c>
      <c r="M110" s="645" t="s">
        <v>71</v>
      </c>
      <c r="N110" s="645" t="s">
        <v>801</v>
      </c>
    </row>
    <row r="111" spans="1:14" x14ac:dyDescent="0.2">
      <c r="A111" s="645" t="s">
        <v>390</v>
      </c>
      <c r="B111" s="645" t="s">
        <v>1710</v>
      </c>
      <c r="C111" s="645" t="s">
        <v>391</v>
      </c>
      <c r="D111" s="645" t="s">
        <v>157</v>
      </c>
      <c r="E111" s="645" t="s">
        <v>158</v>
      </c>
      <c r="F111" s="645" t="s">
        <v>159</v>
      </c>
      <c r="G111" s="645" t="s">
        <v>1982</v>
      </c>
      <c r="H111" s="646">
        <v>42755</v>
      </c>
      <c r="I111" s="647">
        <v>1387.05</v>
      </c>
      <c r="J111" s="645" t="s">
        <v>1983</v>
      </c>
      <c r="K111" s="645" t="s">
        <v>1051</v>
      </c>
      <c r="L111" s="646">
        <v>42759</v>
      </c>
      <c r="M111" s="645" t="s">
        <v>71</v>
      </c>
      <c r="N111" s="645" t="s">
        <v>4196</v>
      </c>
    </row>
    <row r="112" spans="1:14" x14ac:dyDescent="0.2">
      <c r="A112" s="645" t="s">
        <v>390</v>
      </c>
      <c r="B112" s="645" t="s">
        <v>1710</v>
      </c>
      <c r="C112" s="645" t="s">
        <v>391</v>
      </c>
      <c r="D112" s="645" t="s">
        <v>157</v>
      </c>
      <c r="E112" s="645" t="s">
        <v>158</v>
      </c>
      <c r="F112" s="645" t="s">
        <v>159</v>
      </c>
      <c r="G112" s="645" t="s">
        <v>1984</v>
      </c>
      <c r="H112" s="646">
        <v>42755</v>
      </c>
      <c r="I112" s="647">
        <v>254.1</v>
      </c>
      <c r="J112" s="645" t="s">
        <v>1985</v>
      </c>
      <c r="K112" s="645" t="s">
        <v>295</v>
      </c>
      <c r="L112" s="646">
        <v>42759</v>
      </c>
      <c r="M112" s="645" t="s">
        <v>71</v>
      </c>
      <c r="N112" s="645" t="s">
        <v>4197</v>
      </c>
    </row>
    <row r="113" spans="1:14" x14ac:dyDescent="0.2">
      <c r="A113" s="645" t="s">
        <v>390</v>
      </c>
      <c r="B113" s="645" t="s">
        <v>1710</v>
      </c>
      <c r="C113" s="645" t="s">
        <v>391</v>
      </c>
      <c r="D113" s="645" t="s">
        <v>157</v>
      </c>
      <c r="E113" s="645" t="s">
        <v>158</v>
      </c>
      <c r="F113" s="645" t="s">
        <v>159</v>
      </c>
      <c r="G113" s="645" t="s">
        <v>1986</v>
      </c>
      <c r="H113" s="646">
        <v>42755</v>
      </c>
      <c r="I113" s="647">
        <v>179.2</v>
      </c>
      <c r="J113" s="645" t="s">
        <v>801</v>
      </c>
      <c r="K113" s="645" t="s">
        <v>257</v>
      </c>
      <c r="L113" s="646">
        <v>42759</v>
      </c>
      <c r="M113" s="645" t="s">
        <v>71</v>
      </c>
      <c r="N113" s="645" t="s">
        <v>801</v>
      </c>
    </row>
    <row r="114" spans="1:14" x14ac:dyDescent="0.2">
      <c r="A114" s="645" t="s">
        <v>390</v>
      </c>
      <c r="B114" s="645" t="s">
        <v>1710</v>
      </c>
      <c r="C114" s="645" t="s">
        <v>391</v>
      </c>
      <c r="D114" s="645" t="s">
        <v>1987</v>
      </c>
      <c r="E114" s="645" t="s">
        <v>1988</v>
      </c>
      <c r="F114" s="645" t="s">
        <v>1989</v>
      </c>
      <c r="G114" s="645" t="s">
        <v>1990</v>
      </c>
      <c r="H114" s="646">
        <v>42744</v>
      </c>
      <c r="I114" s="647">
        <v>664.29</v>
      </c>
      <c r="J114" s="645" t="s">
        <v>1991</v>
      </c>
      <c r="K114" s="645" t="s">
        <v>719</v>
      </c>
      <c r="L114" s="646">
        <v>42759</v>
      </c>
      <c r="M114" s="645" t="s">
        <v>71</v>
      </c>
      <c r="N114" s="645" t="s">
        <v>4198</v>
      </c>
    </row>
    <row r="115" spans="1:14" x14ac:dyDescent="0.2">
      <c r="A115" s="645" t="s">
        <v>390</v>
      </c>
      <c r="B115" s="645" t="s">
        <v>1710</v>
      </c>
      <c r="C115" s="645" t="s">
        <v>391</v>
      </c>
      <c r="D115" s="645" t="s">
        <v>891</v>
      </c>
      <c r="E115" s="645" t="s">
        <v>892</v>
      </c>
      <c r="F115" s="645" t="s">
        <v>893</v>
      </c>
      <c r="G115" s="645" t="s">
        <v>1992</v>
      </c>
      <c r="H115" s="646">
        <v>42748</v>
      </c>
      <c r="I115" s="647">
        <v>88</v>
      </c>
      <c r="J115" s="645" t="s">
        <v>801</v>
      </c>
      <c r="K115" s="645" t="s">
        <v>646</v>
      </c>
      <c r="L115" s="646">
        <v>42758</v>
      </c>
      <c r="M115" s="645" t="s">
        <v>71</v>
      </c>
      <c r="N115" s="645" t="s">
        <v>801</v>
      </c>
    </row>
    <row r="116" spans="1:14" x14ac:dyDescent="0.2">
      <c r="A116" s="645" t="s">
        <v>390</v>
      </c>
      <c r="B116" s="645" t="s">
        <v>1710</v>
      </c>
      <c r="C116" s="645" t="s">
        <v>391</v>
      </c>
      <c r="D116" s="645" t="s">
        <v>1330</v>
      </c>
      <c r="E116" s="645" t="s">
        <v>1331</v>
      </c>
      <c r="F116" s="645" t="s">
        <v>1332</v>
      </c>
      <c r="G116" s="645" t="s">
        <v>1993</v>
      </c>
      <c r="H116" s="646">
        <v>42765</v>
      </c>
      <c r="I116" s="647">
        <v>25.5</v>
      </c>
      <c r="J116" s="645" t="s">
        <v>801</v>
      </c>
      <c r="K116" s="645" t="s">
        <v>1994</v>
      </c>
      <c r="L116" s="646">
        <v>42765</v>
      </c>
      <c r="M116" s="645" t="s">
        <v>71</v>
      </c>
      <c r="N116" s="645" t="s">
        <v>801</v>
      </c>
    </row>
    <row r="117" spans="1:14" x14ac:dyDescent="0.2">
      <c r="A117" s="645" t="s">
        <v>390</v>
      </c>
      <c r="B117" s="645" t="s">
        <v>1710</v>
      </c>
      <c r="C117" s="645" t="s">
        <v>391</v>
      </c>
      <c r="D117" s="645" t="s">
        <v>96</v>
      </c>
      <c r="E117" s="645" t="s">
        <v>97</v>
      </c>
      <c r="F117" s="645" t="s">
        <v>98</v>
      </c>
      <c r="G117" s="645" t="s">
        <v>1998</v>
      </c>
      <c r="H117" s="646">
        <v>42758</v>
      </c>
      <c r="I117" s="647">
        <v>910</v>
      </c>
      <c r="J117" s="645" t="s">
        <v>801</v>
      </c>
      <c r="K117" s="645" t="s">
        <v>575</v>
      </c>
      <c r="L117" s="646">
        <v>42760</v>
      </c>
      <c r="M117" s="645" t="s">
        <v>71</v>
      </c>
      <c r="N117" s="645" t="s">
        <v>801</v>
      </c>
    </row>
    <row r="118" spans="1:14" x14ac:dyDescent="0.2">
      <c r="A118" s="645" t="s">
        <v>390</v>
      </c>
      <c r="B118" s="645" t="s">
        <v>1710</v>
      </c>
      <c r="C118" s="645" t="s">
        <v>391</v>
      </c>
      <c r="D118" s="645" t="s">
        <v>96</v>
      </c>
      <c r="E118" s="645" t="s">
        <v>97</v>
      </c>
      <c r="F118" s="645" t="s">
        <v>98</v>
      </c>
      <c r="G118" s="645" t="s">
        <v>1999</v>
      </c>
      <c r="H118" s="646">
        <v>42749</v>
      </c>
      <c r="I118" s="647">
        <v>159.01</v>
      </c>
      <c r="J118" s="645" t="s">
        <v>801</v>
      </c>
      <c r="K118" s="645" t="s">
        <v>1204</v>
      </c>
      <c r="L118" s="646">
        <v>42751</v>
      </c>
      <c r="M118" s="645" t="s">
        <v>71</v>
      </c>
      <c r="N118" s="645" t="s">
        <v>801</v>
      </c>
    </row>
    <row r="119" spans="1:14" x14ac:dyDescent="0.2">
      <c r="A119" s="645" t="s">
        <v>390</v>
      </c>
      <c r="B119" s="645" t="s">
        <v>1710</v>
      </c>
      <c r="C119" s="645" t="s">
        <v>391</v>
      </c>
      <c r="D119" s="645" t="s">
        <v>92</v>
      </c>
      <c r="E119" s="645" t="s">
        <v>93</v>
      </c>
      <c r="F119" s="645" t="s">
        <v>94</v>
      </c>
      <c r="G119" s="645" t="s">
        <v>2000</v>
      </c>
      <c r="H119" s="646">
        <v>42758</v>
      </c>
      <c r="I119" s="647">
        <v>49.43</v>
      </c>
      <c r="J119" s="645" t="s">
        <v>801</v>
      </c>
      <c r="K119" s="645" t="s">
        <v>324</v>
      </c>
      <c r="L119" s="646">
        <v>42759</v>
      </c>
      <c r="M119" s="645" t="s">
        <v>71</v>
      </c>
      <c r="N119" s="645" t="s">
        <v>801</v>
      </c>
    </row>
    <row r="120" spans="1:14" x14ac:dyDescent="0.2">
      <c r="A120" s="645" t="s">
        <v>390</v>
      </c>
      <c r="B120" s="645" t="s">
        <v>1710</v>
      </c>
      <c r="C120" s="645" t="s">
        <v>391</v>
      </c>
      <c r="D120" s="645" t="s">
        <v>2007</v>
      </c>
      <c r="E120" s="645" t="s">
        <v>2008</v>
      </c>
      <c r="F120" s="645" t="s">
        <v>2009</v>
      </c>
      <c r="G120" s="645" t="s">
        <v>2010</v>
      </c>
      <c r="H120" s="646">
        <v>42737</v>
      </c>
      <c r="I120" s="647">
        <v>20.53</v>
      </c>
      <c r="J120" s="645" t="s">
        <v>801</v>
      </c>
      <c r="K120" s="645" t="s">
        <v>257</v>
      </c>
      <c r="L120" s="646">
        <v>42748</v>
      </c>
      <c r="M120" s="645" t="s">
        <v>71</v>
      </c>
      <c r="N120" s="645" t="s">
        <v>801</v>
      </c>
    </row>
    <row r="121" spans="1:14" x14ac:dyDescent="0.2">
      <c r="A121" s="645" t="s">
        <v>390</v>
      </c>
      <c r="B121" s="645" t="s">
        <v>1710</v>
      </c>
      <c r="C121" s="645" t="s">
        <v>391</v>
      </c>
      <c r="D121" s="645" t="s">
        <v>313</v>
      </c>
      <c r="E121" s="645" t="s">
        <v>314</v>
      </c>
      <c r="F121" s="645" t="s">
        <v>315</v>
      </c>
      <c r="G121" s="645" t="s">
        <v>2011</v>
      </c>
      <c r="H121" s="646">
        <v>42766</v>
      </c>
      <c r="I121" s="647">
        <v>376</v>
      </c>
      <c r="J121" s="645" t="s">
        <v>801</v>
      </c>
      <c r="K121" s="645" t="s">
        <v>543</v>
      </c>
      <c r="L121" s="646">
        <v>42766</v>
      </c>
      <c r="M121" s="645" t="s">
        <v>71</v>
      </c>
      <c r="N121" s="645" t="s">
        <v>801</v>
      </c>
    </row>
    <row r="122" spans="1:14" x14ac:dyDescent="0.2">
      <c r="A122" s="645" t="s">
        <v>390</v>
      </c>
      <c r="B122" s="645" t="s">
        <v>1710</v>
      </c>
      <c r="C122" s="645" t="s">
        <v>391</v>
      </c>
      <c r="D122" s="645" t="s">
        <v>313</v>
      </c>
      <c r="E122" s="645" t="s">
        <v>314</v>
      </c>
      <c r="F122" s="645" t="s">
        <v>315</v>
      </c>
      <c r="G122" s="645" t="s">
        <v>2012</v>
      </c>
      <c r="H122" s="646">
        <v>42751</v>
      </c>
      <c r="I122" s="647">
        <v>95.65</v>
      </c>
      <c r="J122" s="645" t="s">
        <v>801</v>
      </c>
      <c r="K122" s="645" t="s">
        <v>540</v>
      </c>
      <c r="L122" s="646">
        <v>42753</v>
      </c>
      <c r="M122" s="645" t="s">
        <v>71</v>
      </c>
      <c r="N122" s="645" t="s">
        <v>801</v>
      </c>
    </row>
    <row r="123" spans="1:14" x14ac:dyDescent="0.2">
      <c r="A123" s="645" t="s">
        <v>390</v>
      </c>
      <c r="B123" s="645" t="s">
        <v>1710</v>
      </c>
      <c r="C123" s="645" t="s">
        <v>391</v>
      </c>
      <c r="D123" s="645" t="s">
        <v>2013</v>
      </c>
      <c r="E123" s="645" t="s">
        <v>2014</v>
      </c>
      <c r="F123" s="645" t="s">
        <v>2015</v>
      </c>
      <c r="G123" s="645" t="s">
        <v>2016</v>
      </c>
      <c r="H123" s="646">
        <v>42750</v>
      </c>
      <c r="I123" s="647">
        <v>621.9</v>
      </c>
      <c r="J123" s="645" t="s">
        <v>801</v>
      </c>
      <c r="K123" s="645" t="s">
        <v>195</v>
      </c>
      <c r="L123" s="646">
        <v>42758</v>
      </c>
      <c r="M123" s="645" t="s">
        <v>71</v>
      </c>
      <c r="N123" s="645" t="s">
        <v>801</v>
      </c>
    </row>
    <row r="124" spans="1:14" x14ac:dyDescent="0.2">
      <c r="A124" s="645" t="s">
        <v>390</v>
      </c>
      <c r="B124" s="645" t="s">
        <v>1710</v>
      </c>
      <c r="C124" s="645" t="s">
        <v>391</v>
      </c>
      <c r="D124" s="645" t="s">
        <v>2013</v>
      </c>
      <c r="E124" s="645" t="s">
        <v>2014</v>
      </c>
      <c r="F124" s="645" t="s">
        <v>2015</v>
      </c>
      <c r="G124" s="645" t="s">
        <v>2017</v>
      </c>
      <c r="H124" s="646">
        <v>42750</v>
      </c>
      <c r="I124" s="647">
        <v>2515.63</v>
      </c>
      <c r="J124" s="645" t="s">
        <v>801</v>
      </c>
      <c r="K124" s="645" t="s">
        <v>195</v>
      </c>
      <c r="L124" s="646">
        <v>42758</v>
      </c>
      <c r="M124" s="645" t="s">
        <v>71</v>
      </c>
      <c r="N124" s="645" t="s">
        <v>801</v>
      </c>
    </row>
    <row r="125" spans="1:14" x14ac:dyDescent="0.2">
      <c r="A125" s="645" t="s">
        <v>390</v>
      </c>
      <c r="B125" s="645" t="s">
        <v>1710</v>
      </c>
      <c r="C125" s="645" t="s">
        <v>391</v>
      </c>
      <c r="D125" s="645" t="s">
        <v>626</v>
      </c>
      <c r="E125" s="645" t="s">
        <v>627</v>
      </c>
      <c r="F125" s="645" t="s">
        <v>628</v>
      </c>
      <c r="G125" s="645" t="s">
        <v>2018</v>
      </c>
      <c r="H125" s="646">
        <v>42747</v>
      </c>
      <c r="I125" s="647">
        <v>71.95</v>
      </c>
      <c r="J125" s="645" t="s">
        <v>801</v>
      </c>
      <c r="K125" s="645" t="s">
        <v>671</v>
      </c>
      <c r="L125" s="646">
        <v>42765</v>
      </c>
      <c r="M125" s="645" t="s">
        <v>71</v>
      </c>
      <c r="N125" s="645" t="s">
        <v>801</v>
      </c>
    </row>
    <row r="126" spans="1:14" x14ac:dyDescent="0.2">
      <c r="A126" s="645" t="s">
        <v>390</v>
      </c>
      <c r="B126" s="645" t="s">
        <v>1710</v>
      </c>
      <c r="C126" s="645" t="s">
        <v>391</v>
      </c>
      <c r="D126" s="645" t="s">
        <v>2019</v>
      </c>
      <c r="E126" s="645" t="s">
        <v>2020</v>
      </c>
      <c r="F126" s="645" t="s">
        <v>2021</v>
      </c>
      <c r="G126" s="645" t="s">
        <v>2022</v>
      </c>
      <c r="H126" s="646">
        <v>42754</v>
      </c>
      <c r="I126" s="647">
        <v>338.8</v>
      </c>
      <c r="J126" s="645" t="s">
        <v>801</v>
      </c>
      <c r="K126" s="645" t="s">
        <v>543</v>
      </c>
      <c r="L126" s="646">
        <v>42755</v>
      </c>
      <c r="M126" s="645" t="s">
        <v>71</v>
      </c>
      <c r="N126" s="645" t="s">
        <v>801</v>
      </c>
    </row>
    <row r="127" spans="1:14" x14ac:dyDescent="0.2">
      <c r="A127" s="645" t="s">
        <v>390</v>
      </c>
      <c r="B127" s="645" t="s">
        <v>1710</v>
      </c>
      <c r="C127" s="645" t="s">
        <v>391</v>
      </c>
      <c r="D127" s="645" t="s">
        <v>2019</v>
      </c>
      <c r="E127" s="645" t="s">
        <v>2020</v>
      </c>
      <c r="F127" s="645" t="s">
        <v>2021</v>
      </c>
      <c r="G127" s="645" t="s">
        <v>2023</v>
      </c>
      <c r="H127" s="646">
        <v>42753</v>
      </c>
      <c r="I127" s="647">
        <v>338.8</v>
      </c>
      <c r="J127" s="645" t="s">
        <v>801</v>
      </c>
      <c r="K127" s="645" t="s">
        <v>543</v>
      </c>
      <c r="L127" s="646">
        <v>42758</v>
      </c>
      <c r="M127" s="645" t="s">
        <v>71</v>
      </c>
      <c r="N127" s="645" t="s">
        <v>801</v>
      </c>
    </row>
    <row r="128" spans="1:14" x14ac:dyDescent="0.2">
      <c r="A128" s="645" t="s">
        <v>390</v>
      </c>
      <c r="B128" s="645" t="s">
        <v>1710</v>
      </c>
      <c r="C128" s="645" t="s">
        <v>391</v>
      </c>
      <c r="D128" s="645" t="s">
        <v>2024</v>
      </c>
      <c r="E128" s="645" t="s">
        <v>2025</v>
      </c>
      <c r="F128" s="645" t="s">
        <v>2026</v>
      </c>
      <c r="G128" s="645" t="s">
        <v>2027</v>
      </c>
      <c r="H128" s="646">
        <v>42755</v>
      </c>
      <c r="I128" s="647">
        <v>171.1</v>
      </c>
      <c r="J128" s="645" t="s">
        <v>801</v>
      </c>
      <c r="K128" s="645" t="s">
        <v>445</v>
      </c>
      <c r="L128" s="646">
        <v>42762</v>
      </c>
      <c r="M128" s="645" t="s">
        <v>71</v>
      </c>
      <c r="N128" s="645" t="s">
        <v>801</v>
      </c>
    </row>
    <row r="129" spans="1:14" x14ac:dyDescent="0.2">
      <c r="A129" s="645" t="s">
        <v>390</v>
      </c>
      <c r="B129" s="645" t="s">
        <v>1710</v>
      </c>
      <c r="C129" s="645" t="s">
        <v>391</v>
      </c>
      <c r="D129" s="645" t="s">
        <v>2028</v>
      </c>
      <c r="E129" s="645" t="s">
        <v>2029</v>
      </c>
      <c r="F129" s="645" t="s">
        <v>2030</v>
      </c>
      <c r="G129" s="645" t="s">
        <v>2031</v>
      </c>
      <c r="H129" s="646">
        <v>42746</v>
      </c>
      <c r="I129" s="647">
        <v>154.47999999999999</v>
      </c>
      <c r="J129" s="645" t="s">
        <v>801</v>
      </c>
      <c r="K129" s="645" t="s">
        <v>1481</v>
      </c>
      <c r="L129" s="646">
        <v>42753</v>
      </c>
      <c r="M129" s="645" t="s">
        <v>71</v>
      </c>
      <c r="N129" s="645" t="s">
        <v>801</v>
      </c>
    </row>
    <row r="130" spans="1:14" x14ac:dyDescent="0.2">
      <c r="A130" s="645" t="s">
        <v>390</v>
      </c>
      <c r="B130" s="645" t="s">
        <v>1710</v>
      </c>
      <c r="C130" s="645" t="s">
        <v>391</v>
      </c>
      <c r="D130" s="645" t="s">
        <v>81</v>
      </c>
      <c r="E130" s="645" t="s">
        <v>82</v>
      </c>
      <c r="F130" s="645" t="s">
        <v>83</v>
      </c>
      <c r="G130" s="645" t="s">
        <v>2038</v>
      </c>
      <c r="H130" s="646">
        <v>42744</v>
      </c>
      <c r="I130" s="647">
        <v>1657.87</v>
      </c>
      <c r="J130" s="645" t="s">
        <v>2039</v>
      </c>
      <c r="K130" s="645" t="s">
        <v>156</v>
      </c>
      <c r="L130" s="646">
        <v>42746</v>
      </c>
      <c r="M130" s="645" t="s">
        <v>71</v>
      </c>
      <c r="N130" s="645" t="s">
        <v>4199</v>
      </c>
    </row>
    <row r="131" spans="1:14" x14ac:dyDescent="0.2">
      <c r="A131" s="645" t="s">
        <v>390</v>
      </c>
      <c r="B131" s="645" t="s">
        <v>1710</v>
      </c>
      <c r="C131" s="645" t="s">
        <v>391</v>
      </c>
      <c r="D131" s="645" t="s">
        <v>81</v>
      </c>
      <c r="E131" s="645" t="s">
        <v>82</v>
      </c>
      <c r="F131" s="645" t="s">
        <v>83</v>
      </c>
      <c r="G131" s="645" t="s">
        <v>2040</v>
      </c>
      <c r="H131" s="646">
        <v>42750</v>
      </c>
      <c r="I131" s="647">
        <v>271.52999999999997</v>
      </c>
      <c r="J131" s="645" t="s">
        <v>801</v>
      </c>
      <c r="K131" s="645" t="s">
        <v>140</v>
      </c>
      <c r="L131" s="646">
        <v>42753</v>
      </c>
      <c r="M131" s="645" t="s">
        <v>71</v>
      </c>
      <c r="N131" s="645" t="s">
        <v>801</v>
      </c>
    </row>
    <row r="132" spans="1:14" x14ac:dyDescent="0.2">
      <c r="A132" s="645" t="s">
        <v>390</v>
      </c>
      <c r="B132" s="645" t="s">
        <v>1710</v>
      </c>
      <c r="C132" s="645" t="s">
        <v>391</v>
      </c>
      <c r="D132" s="645" t="s">
        <v>81</v>
      </c>
      <c r="E132" s="645" t="s">
        <v>82</v>
      </c>
      <c r="F132" s="645" t="s">
        <v>83</v>
      </c>
      <c r="G132" s="645" t="s">
        <v>2041</v>
      </c>
      <c r="H132" s="646">
        <v>42750</v>
      </c>
      <c r="I132" s="647">
        <v>271.52999999999997</v>
      </c>
      <c r="J132" s="645" t="s">
        <v>801</v>
      </c>
      <c r="K132" s="645" t="s">
        <v>140</v>
      </c>
      <c r="L132" s="646">
        <v>42753</v>
      </c>
      <c r="M132" s="645" t="s">
        <v>71</v>
      </c>
      <c r="N132" s="645" t="s">
        <v>801</v>
      </c>
    </row>
    <row r="133" spans="1:14" x14ac:dyDescent="0.2">
      <c r="A133" s="645" t="s">
        <v>390</v>
      </c>
      <c r="B133" s="645" t="s">
        <v>1710</v>
      </c>
      <c r="C133" s="645" t="s">
        <v>391</v>
      </c>
      <c r="D133" s="645" t="s">
        <v>81</v>
      </c>
      <c r="E133" s="645" t="s">
        <v>82</v>
      </c>
      <c r="F133" s="645" t="s">
        <v>83</v>
      </c>
      <c r="G133" s="645" t="s">
        <v>2042</v>
      </c>
      <c r="H133" s="646">
        <v>42750</v>
      </c>
      <c r="I133" s="647">
        <v>272.08999999999997</v>
      </c>
      <c r="J133" s="645" t="s">
        <v>801</v>
      </c>
      <c r="K133" s="645" t="s">
        <v>140</v>
      </c>
      <c r="L133" s="646">
        <v>42753</v>
      </c>
      <c r="M133" s="645" t="s">
        <v>71</v>
      </c>
      <c r="N133" s="645" t="s">
        <v>801</v>
      </c>
    </row>
    <row r="134" spans="1:14" x14ac:dyDescent="0.2">
      <c r="A134" s="645" t="s">
        <v>390</v>
      </c>
      <c r="B134" s="645" t="s">
        <v>1710</v>
      </c>
      <c r="C134" s="645" t="s">
        <v>391</v>
      </c>
      <c r="D134" s="645" t="s">
        <v>81</v>
      </c>
      <c r="E134" s="645" t="s">
        <v>82</v>
      </c>
      <c r="F134" s="645" t="s">
        <v>83</v>
      </c>
      <c r="G134" s="645" t="s">
        <v>2043</v>
      </c>
      <c r="H134" s="646">
        <v>42750</v>
      </c>
      <c r="I134" s="647">
        <v>272.08999999999997</v>
      </c>
      <c r="J134" s="645" t="s">
        <v>801</v>
      </c>
      <c r="K134" s="645" t="s">
        <v>140</v>
      </c>
      <c r="L134" s="646">
        <v>42753</v>
      </c>
      <c r="M134" s="645" t="s">
        <v>71</v>
      </c>
      <c r="N134" s="645" t="s">
        <v>801</v>
      </c>
    </row>
    <row r="135" spans="1:14" x14ac:dyDescent="0.2">
      <c r="A135" s="645" t="s">
        <v>390</v>
      </c>
      <c r="B135" s="645" t="s">
        <v>1710</v>
      </c>
      <c r="C135" s="645" t="s">
        <v>391</v>
      </c>
      <c r="D135" s="645" t="s">
        <v>81</v>
      </c>
      <c r="E135" s="645" t="s">
        <v>82</v>
      </c>
      <c r="F135" s="645" t="s">
        <v>83</v>
      </c>
      <c r="G135" s="645" t="s">
        <v>2044</v>
      </c>
      <c r="H135" s="646">
        <v>42750</v>
      </c>
      <c r="I135" s="647">
        <v>348.01</v>
      </c>
      <c r="J135" s="645" t="s">
        <v>801</v>
      </c>
      <c r="K135" s="645" t="s">
        <v>140</v>
      </c>
      <c r="L135" s="646">
        <v>42753</v>
      </c>
      <c r="M135" s="645" t="s">
        <v>71</v>
      </c>
      <c r="N135" s="645" t="s">
        <v>801</v>
      </c>
    </row>
    <row r="136" spans="1:14" x14ac:dyDescent="0.2">
      <c r="A136" s="645" t="s">
        <v>390</v>
      </c>
      <c r="B136" s="645" t="s">
        <v>1710</v>
      </c>
      <c r="C136" s="645" t="s">
        <v>391</v>
      </c>
      <c r="D136" s="645" t="s">
        <v>81</v>
      </c>
      <c r="E136" s="645" t="s">
        <v>82</v>
      </c>
      <c r="F136" s="645" t="s">
        <v>83</v>
      </c>
      <c r="G136" s="645" t="s">
        <v>2045</v>
      </c>
      <c r="H136" s="646">
        <v>42750</v>
      </c>
      <c r="I136" s="647">
        <v>287.08999999999997</v>
      </c>
      <c r="J136" s="645" t="s">
        <v>801</v>
      </c>
      <c r="K136" s="645" t="s">
        <v>140</v>
      </c>
      <c r="L136" s="646">
        <v>42753</v>
      </c>
      <c r="M136" s="645" t="s">
        <v>71</v>
      </c>
      <c r="N136" s="645" t="s">
        <v>801</v>
      </c>
    </row>
    <row r="137" spans="1:14" x14ac:dyDescent="0.2">
      <c r="A137" s="645" t="s">
        <v>390</v>
      </c>
      <c r="B137" s="645" t="s">
        <v>1710</v>
      </c>
      <c r="C137" s="645" t="s">
        <v>391</v>
      </c>
      <c r="D137" s="645" t="s">
        <v>279</v>
      </c>
      <c r="E137" s="645" t="s">
        <v>280</v>
      </c>
      <c r="F137" s="645" t="s">
        <v>281</v>
      </c>
      <c r="G137" s="645" t="s">
        <v>2046</v>
      </c>
      <c r="H137" s="646">
        <v>42740</v>
      </c>
      <c r="I137" s="647">
        <v>207.21</v>
      </c>
      <c r="J137" s="645" t="s">
        <v>801</v>
      </c>
      <c r="K137" s="645" t="s">
        <v>257</v>
      </c>
      <c r="L137" s="646">
        <v>42747</v>
      </c>
      <c r="M137" s="645" t="s">
        <v>71</v>
      </c>
      <c r="N137" s="645" t="s">
        <v>801</v>
      </c>
    </row>
    <row r="138" spans="1:14" x14ac:dyDescent="0.2">
      <c r="A138" s="645" t="s">
        <v>390</v>
      </c>
      <c r="B138" s="645" t="s">
        <v>1710</v>
      </c>
      <c r="C138" s="645" t="s">
        <v>391</v>
      </c>
      <c r="D138" s="645" t="s">
        <v>279</v>
      </c>
      <c r="E138" s="645" t="s">
        <v>280</v>
      </c>
      <c r="F138" s="645" t="s">
        <v>281</v>
      </c>
      <c r="G138" s="645" t="s">
        <v>2047</v>
      </c>
      <c r="H138" s="646">
        <v>42740</v>
      </c>
      <c r="I138" s="647">
        <v>70.180000000000007</v>
      </c>
      <c r="J138" s="645" t="s">
        <v>2048</v>
      </c>
      <c r="K138" s="645" t="s">
        <v>84</v>
      </c>
      <c r="L138" s="646">
        <v>42747</v>
      </c>
      <c r="M138" s="645" t="s">
        <v>71</v>
      </c>
      <c r="N138" s="645" t="s">
        <v>4200</v>
      </c>
    </row>
    <row r="139" spans="1:14" x14ac:dyDescent="0.2">
      <c r="A139" s="645" t="s">
        <v>390</v>
      </c>
      <c r="B139" s="645" t="s">
        <v>1710</v>
      </c>
      <c r="C139" s="645" t="s">
        <v>391</v>
      </c>
      <c r="D139" s="645" t="s">
        <v>279</v>
      </c>
      <c r="E139" s="645" t="s">
        <v>280</v>
      </c>
      <c r="F139" s="645" t="s">
        <v>281</v>
      </c>
      <c r="G139" s="645" t="s">
        <v>2049</v>
      </c>
      <c r="H139" s="646">
        <v>42740</v>
      </c>
      <c r="I139" s="647">
        <v>2789.23</v>
      </c>
      <c r="J139" s="645" t="s">
        <v>2048</v>
      </c>
      <c r="K139" s="645" t="s">
        <v>84</v>
      </c>
      <c r="L139" s="646">
        <v>42747</v>
      </c>
      <c r="M139" s="645" t="s">
        <v>71</v>
      </c>
      <c r="N139" s="645" t="s">
        <v>4200</v>
      </c>
    </row>
    <row r="140" spans="1:14" x14ac:dyDescent="0.2">
      <c r="A140" s="645" t="s">
        <v>390</v>
      </c>
      <c r="B140" s="645" t="s">
        <v>1710</v>
      </c>
      <c r="C140" s="645" t="s">
        <v>391</v>
      </c>
      <c r="D140" s="645" t="s">
        <v>380</v>
      </c>
      <c r="E140" s="645" t="s">
        <v>381</v>
      </c>
      <c r="F140" s="645" t="s">
        <v>382</v>
      </c>
      <c r="G140" s="645" t="s">
        <v>2050</v>
      </c>
      <c r="H140" s="646">
        <v>42760</v>
      </c>
      <c r="I140" s="647">
        <v>492.45</v>
      </c>
      <c r="J140" s="645" t="s">
        <v>2051</v>
      </c>
      <c r="K140" s="645" t="s">
        <v>257</v>
      </c>
      <c r="L140" s="646">
        <v>42766</v>
      </c>
      <c r="M140" s="645" t="s">
        <v>71</v>
      </c>
      <c r="N140" s="645" t="s">
        <v>4201</v>
      </c>
    </row>
    <row r="141" spans="1:14" x14ac:dyDescent="0.2">
      <c r="A141" s="645" t="s">
        <v>390</v>
      </c>
      <c r="B141" s="645" t="s">
        <v>1710</v>
      </c>
      <c r="C141" s="645" t="s">
        <v>391</v>
      </c>
      <c r="D141" s="645" t="s">
        <v>380</v>
      </c>
      <c r="E141" s="645" t="s">
        <v>381</v>
      </c>
      <c r="F141" s="645" t="s">
        <v>382</v>
      </c>
      <c r="G141" s="645" t="s">
        <v>2052</v>
      </c>
      <c r="H141" s="646">
        <v>42758</v>
      </c>
      <c r="I141" s="647">
        <v>797.91</v>
      </c>
      <c r="J141" s="645" t="s">
        <v>2051</v>
      </c>
      <c r="K141" s="645" t="s">
        <v>257</v>
      </c>
      <c r="L141" s="646">
        <v>42765</v>
      </c>
      <c r="M141" s="645" t="s">
        <v>71</v>
      </c>
      <c r="N141" s="645" t="s">
        <v>4201</v>
      </c>
    </row>
    <row r="142" spans="1:14" x14ac:dyDescent="0.2">
      <c r="A142" s="645" t="s">
        <v>390</v>
      </c>
      <c r="B142" s="645" t="s">
        <v>1710</v>
      </c>
      <c r="C142" s="645" t="s">
        <v>391</v>
      </c>
      <c r="D142" s="645" t="s">
        <v>1570</v>
      </c>
      <c r="E142" s="645" t="s">
        <v>1571</v>
      </c>
      <c r="F142" s="645" t="s">
        <v>1572</v>
      </c>
      <c r="G142" s="645" t="s">
        <v>2053</v>
      </c>
      <c r="H142" s="646">
        <v>42742</v>
      </c>
      <c r="I142" s="647">
        <v>83.99</v>
      </c>
      <c r="J142" s="645" t="s">
        <v>2054</v>
      </c>
      <c r="K142" s="645" t="s">
        <v>1122</v>
      </c>
      <c r="L142" s="646">
        <v>42745</v>
      </c>
      <c r="M142" s="645" t="s">
        <v>71</v>
      </c>
      <c r="N142" s="645" t="s">
        <v>4202</v>
      </c>
    </row>
    <row r="143" spans="1:14" x14ac:dyDescent="0.2">
      <c r="A143" s="645" t="s">
        <v>390</v>
      </c>
      <c r="B143" s="645" t="s">
        <v>1710</v>
      </c>
      <c r="C143" s="645" t="s">
        <v>391</v>
      </c>
      <c r="D143" s="645" t="s">
        <v>2055</v>
      </c>
      <c r="E143" s="645" t="s">
        <v>2056</v>
      </c>
      <c r="F143" s="645" t="s">
        <v>2057</v>
      </c>
      <c r="G143" s="645" t="s">
        <v>2058</v>
      </c>
      <c r="H143" s="646">
        <v>42750</v>
      </c>
      <c r="I143" s="647">
        <v>735.7</v>
      </c>
      <c r="J143" s="645" t="s">
        <v>2059</v>
      </c>
      <c r="K143" s="645" t="s">
        <v>1958</v>
      </c>
      <c r="L143" s="646">
        <v>42751</v>
      </c>
      <c r="M143" s="645" t="s">
        <v>71</v>
      </c>
      <c r="N143" s="645" t="s">
        <v>4203</v>
      </c>
    </row>
    <row r="144" spans="1:14" x14ac:dyDescent="0.2">
      <c r="A144" s="645" t="s">
        <v>390</v>
      </c>
      <c r="B144" s="645" t="s">
        <v>1710</v>
      </c>
      <c r="C144" s="645" t="s">
        <v>391</v>
      </c>
      <c r="D144" s="645" t="s">
        <v>1317</v>
      </c>
      <c r="E144" s="645" t="s">
        <v>1318</v>
      </c>
      <c r="F144" s="645" t="s">
        <v>1319</v>
      </c>
      <c r="G144" s="645" t="s">
        <v>2063</v>
      </c>
      <c r="H144" s="646">
        <v>42746</v>
      </c>
      <c r="I144" s="647">
        <v>90.05</v>
      </c>
      <c r="J144" s="645" t="s">
        <v>2064</v>
      </c>
      <c r="K144" s="645" t="s">
        <v>2557</v>
      </c>
      <c r="L144" s="646">
        <v>42762</v>
      </c>
      <c r="M144" s="645" t="s">
        <v>71</v>
      </c>
      <c r="N144" s="645" t="s">
        <v>4204</v>
      </c>
    </row>
    <row r="145" spans="1:14" x14ac:dyDescent="0.2">
      <c r="A145" s="645" t="s">
        <v>390</v>
      </c>
      <c r="B145" s="645" t="s">
        <v>1710</v>
      </c>
      <c r="C145" s="645" t="s">
        <v>391</v>
      </c>
      <c r="D145" s="645" t="s">
        <v>1317</v>
      </c>
      <c r="E145" s="645" t="s">
        <v>1318</v>
      </c>
      <c r="F145" s="645" t="s">
        <v>1319</v>
      </c>
      <c r="G145" s="645" t="s">
        <v>2065</v>
      </c>
      <c r="H145" s="646">
        <v>42740</v>
      </c>
      <c r="I145" s="647">
        <v>252.7</v>
      </c>
      <c r="J145" s="645" t="s">
        <v>2066</v>
      </c>
      <c r="K145" s="645" t="s">
        <v>1122</v>
      </c>
      <c r="L145" s="646">
        <v>42748</v>
      </c>
      <c r="M145" s="645" t="s">
        <v>71</v>
      </c>
      <c r="N145" s="645" t="s">
        <v>4205</v>
      </c>
    </row>
    <row r="146" spans="1:14" x14ac:dyDescent="0.2">
      <c r="A146" s="645" t="s">
        <v>390</v>
      </c>
      <c r="B146" s="645" t="s">
        <v>1710</v>
      </c>
      <c r="C146" s="645" t="s">
        <v>391</v>
      </c>
      <c r="D146" s="645" t="s">
        <v>1317</v>
      </c>
      <c r="E146" s="645" t="s">
        <v>1318</v>
      </c>
      <c r="F146" s="645" t="s">
        <v>1319</v>
      </c>
      <c r="G146" s="645" t="s">
        <v>2067</v>
      </c>
      <c r="H146" s="646">
        <v>42737</v>
      </c>
      <c r="I146" s="647">
        <v>45.21</v>
      </c>
      <c r="J146" s="645" t="s">
        <v>2066</v>
      </c>
      <c r="K146" s="645" t="s">
        <v>1122</v>
      </c>
      <c r="L146" s="646">
        <v>42745</v>
      </c>
      <c r="M146" s="645" t="s">
        <v>71</v>
      </c>
      <c r="N146" s="645" t="s">
        <v>4205</v>
      </c>
    </row>
    <row r="147" spans="1:14" x14ac:dyDescent="0.2">
      <c r="A147" s="645" t="s">
        <v>390</v>
      </c>
      <c r="B147" s="645" t="s">
        <v>1710</v>
      </c>
      <c r="C147" s="645" t="s">
        <v>391</v>
      </c>
      <c r="D147" s="645" t="s">
        <v>144</v>
      </c>
      <c r="E147" s="645" t="s">
        <v>145</v>
      </c>
      <c r="F147" s="645" t="s">
        <v>146</v>
      </c>
      <c r="G147" s="645" t="s">
        <v>2071</v>
      </c>
      <c r="H147" s="646">
        <v>42759</v>
      </c>
      <c r="I147" s="647">
        <v>532.4</v>
      </c>
      <c r="J147" s="645" t="s">
        <v>801</v>
      </c>
      <c r="K147" s="645" t="s">
        <v>257</v>
      </c>
      <c r="L147" s="646">
        <v>42760</v>
      </c>
      <c r="M147" s="645" t="s">
        <v>71</v>
      </c>
      <c r="N147" s="645" t="s">
        <v>801</v>
      </c>
    </row>
    <row r="148" spans="1:14" x14ac:dyDescent="0.2">
      <c r="A148" s="645" t="s">
        <v>390</v>
      </c>
      <c r="B148" s="645" t="s">
        <v>1710</v>
      </c>
      <c r="C148" s="645" t="s">
        <v>391</v>
      </c>
      <c r="D148" s="645" t="s">
        <v>568</v>
      </c>
      <c r="E148" s="645" t="s">
        <v>569</v>
      </c>
      <c r="F148" s="645" t="s">
        <v>570</v>
      </c>
      <c r="G148" s="645" t="s">
        <v>2072</v>
      </c>
      <c r="H148" s="646">
        <v>42751</v>
      </c>
      <c r="I148" s="647">
        <v>46.8</v>
      </c>
      <c r="J148" s="645" t="s">
        <v>2558</v>
      </c>
      <c r="K148" s="645" t="s">
        <v>2559</v>
      </c>
      <c r="L148" s="646">
        <v>42751</v>
      </c>
      <c r="M148" s="645" t="s">
        <v>71</v>
      </c>
      <c r="N148" s="645" t="s">
        <v>4206</v>
      </c>
    </row>
    <row r="149" spans="1:14" x14ac:dyDescent="0.2">
      <c r="A149" s="645" t="s">
        <v>390</v>
      </c>
      <c r="B149" s="645" t="s">
        <v>1710</v>
      </c>
      <c r="C149" s="645" t="s">
        <v>391</v>
      </c>
      <c r="D149" s="645" t="s">
        <v>568</v>
      </c>
      <c r="E149" s="645" t="s">
        <v>569</v>
      </c>
      <c r="F149" s="645" t="s">
        <v>570</v>
      </c>
      <c r="G149" s="645" t="s">
        <v>2073</v>
      </c>
      <c r="H149" s="646">
        <v>42747</v>
      </c>
      <c r="I149" s="647">
        <v>417.84</v>
      </c>
      <c r="J149" s="645" t="s">
        <v>2074</v>
      </c>
      <c r="K149" s="645" t="s">
        <v>1133</v>
      </c>
      <c r="L149" s="646">
        <v>42748</v>
      </c>
      <c r="M149" s="645" t="s">
        <v>71</v>
      </c>
      <c r="N149" s="645" t="s">
        <v>4207</v>
      </c>
    </row>
    <row r="150" spans="1:14" x14ac:dyDescent="0.2">
      <c r="A150" s="645" t="s">
        <v>390</v>
      </c>
      <c r="B150" s="645" t="s">
        <v>1710</v>
      </c>
      <c r="C150" s="645" t="s">
        <v>391</v>
      </c>
      <c r="D150" s="645" t="s">
        <v>568</v>
      </c>
      <c r="E150" s="645" t="s">
        <v>569</v>
      </c>
      <c r="F150" s="645" t="s">
        <v>570</v>
      </c>
      <c r="G150" s="645" t="s">
        <v>2075</v>
      </c>
      <c r="H150" s="646">
        <v>42739</v>
      </c>
      <c r="I150" s="647">
        <v>49.9</v>
      </c>
      <c r="J150" s="645" t="s">
        <v>2076</v>
      </c>
      <c r="K150" s="645" t="s">
        <v>1133</v>
      </c>
      <c r="L150" s="646">
        <v>42745</v>
      </c>
      <c r="M150" s="645" t="s">
        <v>71</v>
      </c>
      <c r="N150" s="645" t="s">
        <v>4208</v>
      </c>
    </row>
    <row r="151" spans="1:14" x14ac:dyDescent="0.2">
      <c r="A151" s="645" t="s">
        <v>390</v>
      </c>
      <c r="B151" s="645" t="s">
        <v>1710</v>
      </c>
      <c r="C151" s="645" t="s">
        <v>391</v>
      </c>
      <c r="D151" s="645" t="s">
        <v>141</v>
      </c>
      <c r="E151" s="645" t="s">
        <v>142</v>
      </c>
      <c r="F151" s="645" t="s">
        <v>143</v>
      </c>
      <c r="G151" s="645" t="s">
        <v>2077</v>
      </c>
      <c r="H151" s="646">
        <v>42765</v>
      </c>
      <c r="I151" s="647">
        <v>457.38</v>
      </c>
      <c r="J151" s="645" t="s">
        <v>801</v>
      </c>
      <c r="K151" s="645" t="s">
        <v>1137</v>
      </c>
      <c r="L151" s="646">
        <v>42766</v>
      </c>
      <c r="M151" s="645" t="s">
        <v>71</v>
      </c>
      <c r="N151" s="645" t="s">
        <v>801</v>
      </c>
    </row>
    <row r="152" spans="1:14" x14ac:dyDescent="0.2">
      <c r="A152" s="645" t="s">
        <v>390</v>
      </c>
      <c r="B152" s="645" t="s">
        <v>1710</v>
      </c>
      <c r="C152" s="645" t="s">
        <v>391</v>
      </c>
      <c r="D152" s="645" t="s">
        <v>141</v>
      </c>
      <c r="E152" s="645" t="s">
        <v>142</v>
      </c>
      <c r="F152" s="645" t="s">
        <v>143</v>
      </c>
      <c r="G152" s="645" t="s">
        <v>2078</v>
      </c>
      <c r="H152" s="646">
        <v>42758</v>
      </c>
      <c r="I152" s="647">
        <v>216</v>
      </c>
      <c r="J152" s="645" t="s">
        <v>2079</v>
      </c>
      <c r="K152" s="645" t="s">
        <v>538</v>
      </c>
      <c r="L152" s="646">
        <v>42759</v>
      </c>
      <c r="M152" s="645" t="s">
        <v>71</v>
      </c>
      <c r="N152" s="645" t="s">
        <v>4209</v>
      </c>
    </row>
    <row r="153" spans="1:14" x14ac:dyDescent="0.2">
      <c r="A153" s="645" t="s">
        <v>390</v>
      </c>
      <c r="B153" s="645" t="s">
        <v>1710</v>
      </c>
      <c r="C153" s="645" t="s">
        <v>391</v>
      </c>
      <c r="D153" s="645" t="s">
        <v>141</v>
      </c>
      <c r="E153" s="645" t="s">
        <v>142</v>
      </c>
      <c r="F153" s="645" t="s">
        <v>143</v>
      </c>
      <c r="G153" s="645" t="s">
        <v>2080</v>
      </c>
      <c r="H153" s="646">
        <v>42754</v>
      </c>
      <c r="I153" s="647">
        <v>463.43</v>
      </c>
      <c r="J153" s="645" t="s">
        <v>801</v>
      </c>
      <c r="K153" s="645" t="s">
        <v>1137</v>
      </c>
      <c r="L153" s="646">
        <v>42758</v>
      </c>
      <c r="M153" s="645" t="s">
        <v>71</v>
      </c>
      <c r="N153" s="645" t="s">
        <v>801</v>
      </c>
    </row>
    <row r="154" spans="1:14" x14ac:dyDescent="0.2">
      <c r="A154" s="645" t="s">
        <v>390</v>
      </c>
      <c r="B154" s="645" t="s">
        <v>1710</v>
      </c>
      <c r="C154" s="645" t="s">
        <v>391</v>
      </c>
      <c r="D154" s="645" t="s">
        <v>141</v>
      </c>
      <c r="E154" s="645" t="s">
        <v>142</v>
      </c>
      <c r="F154" s="645" t="s">
        <v>143</v>
      </c>
      <c r="G154" s="645" t="s">
        <v>2081</v>
      </c>
      <c r="H154" s="646">
        <v>42753</v>
      </c>
      <c r="I154" s="647">
        <v>315.81</v>
      </c>
      <c r="J154" s="645" t="s">
        <v>801</v>
      </c>
      <c r="K154" s="645" t="s">
        <v>95</v>
      </c>
      <c r="L154" s="646">
        <v>42755</v>
      </c>
      <c r="M154" s="645" t="s">
        <v>71</v>
      </c>
      <c r="N154" s="645" t="s">
        <v>801</v>
      </c>
    </row>
    <row r="155" spans="1:14" x14ac:dyDescent="0.2">
      <c r="A155" s="645" t="s">
        <v>390</v>
      </c>
      <c r="B155" s="645" t="s">
        <v>1710</v>
      </c>
      <c r="C155" s="645" t="s">
        <v>391</v>
      </c>
      <c r="D155" s="645" t="s">
        <v>141</v>
      </c>
      <c r="E155" s="645" t="s">
        <v>142</v>
      </c>
      <c r="F155" s="645" t="s">
        <v>143</v>
      </c>
      <c r="G155" s="645" t="s">
        <v>2082</v>
      </c>
      <c r="H155" s="646">
        <v>42752</v>
      </c>
      <c r="I155" s="647">
        <v>177.87</v>
      </c>
      <c r="J155" s="645" t="s">
        <v>801</v>
      </c>
      <c r="K155" s="645" t="s">
        <v>1137</v>
      </c>
      <c r="L155" s="646">
        <v>42754</v>
      </c>
      <c r="M155" s="645" t="s">
        <v>71</v>
      </c>
      <c r="N155" s="645" t="s">
        <v>801</v>
      </c>
    </row>
    <row r="156" spans="1:14" x14ac:dyDescent="0.2">
      <c r="A156" s="645" t="s">
        <v>390</v>
      </c>
      <c r="B156" s="645" t="s">
        <v>1710</v>
      </c>
      <c r="C156" s="645" t="s">
        <v>391</v>
      </c>
      <c r="D156" s="645" t="s">
        <v>141</v>
      </c>
      <c r="E156" s="645" t="s">
        <v>142</v>
      </c>
      <c r="F156" s="645" t="s">
        <v>143</v>
      </c>
      <c r="G156" s="645" t="s">
        <v>2083</v>
      </c>
      <c r="H156" s="646">
        <v>42752</v>
      </c>
      <c r="I156" s="647">
        <v>643.72</v>
      </c>
      <c r="J156" s="645" t="s">
        <v>801</v>
      </c>
      <c r="K156" s="645" t="s">
        <v>1632</v>
      </c>
      <c r="L156" s="646">
        <v>42754</v>
      </c>
      <c r="M156" s="645" t="s">
        <v>71</v>
      </c>
      <c r="N156" s="645" t="s">
        <v>801</v>
      </c>
    </row>
    <row r="157" spans="1:14" x14ac:dyDescent="0.2">
      <c r="A157" s="645" t="s">
        <v>390</v>
      </c>
      <c r="B157" s="645" t="s">
        <v>1710</v>
      </c>
      <c r="C157" s="645" t="s">
        <v>391</v>
      </c>
      <c r="D157" s="645" t="s">
        <v>141</v>
      </c>
      <c r="E157" s="645" t="s">
        <v>142</v>
      </c>
      <c r="F157" s="645" t="s">
        <v>143</v>
      </c>
      <c r="G157" s="645" t="s">
        <v>2084</v>
      </c>
      <c r="H157" s="646">
        <v>42744</v>
      </c>
      <c r="I157" s="647">
        <v>349.69</v>
      </c>
      <c r="J157" s="645" t="s">
        <v>2085</v>
      </c>
      <c r="K157" s="645" t="s">
        <v>1122</v>
      </c>
      <c r="L157" s="646">
        <v>42746</v>
      </c>
      <c r="M157" s="645" t="s">
        <v>71</v>
      </c>
      <c r="N157" s="645" t="s">
        <v>4210</v>
      </c>
    </row>
    <row r="158" spans="1:14" x14ac:dyDescent="0.2">
      <c r="A158" s="645" t="s">
        <v>390</v>
      </c>
      <c r="B158" s="645" t="s">
        <v>1710</v>
      </c>
      <c r="C158" s="645" t="s">
        <v>391</v>
      </c>
      <c r="D158" s="645" t="s">
        <v>103</v>
      </c>
      <c r="E158" s="645" t="s">
        <v>104</v>
      </c>
      <c r="F158" s="645" t="s">
        <v>105</v>
      </c>
      <c r="G158" s="645" t="s">
        <v>2086</v>
      </c>
      <c r="H158" s="646">
        <v>42761</v>
      </c>
      <c r="I158" s="647">
        <v>23.29</v>
      </c>
      <c r="J158" s="645" t="s">
        <v>801</v>
      </c>
      <c r="K158" s="645" t="s">
        <v>204</v>
      </c>
      <c r="L158" s="646">
        <v>42765</v>
      </c>
      <c r="M158" s="645" t="s">
        <v>71</v>
      </c>
      <c r="N158" s="645" t="s">
        <v>801</v>
      </c>
    </row>
    <row r="159" spans="1:14" x14ac:dyDescent="0.2">
      <c r="A159" s="645" t="s">
        <v>390</v>
      </c>
      <c r="B159" s="645" t="s">
        <v>1710</v>
      </c>
      <c r="C159" s="645" t="s">
        <v>391</v>
      </c>
      <c r="D159" s="645" t="s">
        <v>292</v>
      </c>
      <c r="E159" s="645" t="s">
        <v>293</v>
      </c>
      <c r="F159" s="645" t="s">
        <v>294</v>
      </c>
      <c r="G159" s="645" t="s">
        <v>2087</v>
      </c>
      <c r="H159" s="646">
        <v>42745</v>
      </c>
      <c r="I159" s="647">
        <v>1171.28</v>
      </c>
      <c r="J159" s="645" t="s">
        <v>2088</v>
      </c>
      <c r="K159" s="645" t="s">
        <v>543</v>
      </c>
      <c r="L159" s="646">
        <v>42747</v>
      </c>
      <c r="M159" s="645" t="s">
        <v>71</v>
      </c>
      <c r="N159" s="645" t="s">
        <v>4211</v>
      </c>
    </row>
    <row r="160" spans="1:14" x14ac:dyDescent="0.2">
      <c r="A160" s="645" t="s">
        <v>390</v>
      </c>
      <c r="B160" s="645" t="s">
        <v>1710</v>
      </c>
      <c r="C160" s="645" t="s">
        <v>391</v>
      </c>
      <c r="D160" s="645" t="s">
        <v>1257</v>
      </c>
      <c r="E160" s="645" t="s">
        <v>1258</v>
      </c>
      <c r="F160" s="645" t="s">
        <v>1259</v>
      </c>
      <c r="G160" s="645" t="s">
        <v>2089</v>
      </c>
      <c r="H160" s="646">
        <v>42755</v>
      </c>
      <c r="I160" s="647">
        <v>982.91</v>
      </c>
      <c r="J160" s="645" t="s">
        <v>801</v>
      </c>
      <c r="K160" s="645" t="s">
        <v>1137</v>
      </c>
      <c r="L160" s="646">
        <v>42761</v>
      </c>
      <c r="M160" s="645" t="s">
        <v>71</v>
      </c>
      <c r="N160" s="645" t="s">
        <v>801</v>
      </c>
    </row>
    <row r="161" spans="1:14" x14ac:dyDescent="0.2">
      <c r="A161" s="645" t="s">
        <v>390</v>
      </c>
      <c r="B161" s="645" t="s">
        <v>1710</v>
      </c>
      <c r="C161" s="645" t="s">
        <v>391</v>
      </c>
      <c r="D161" s="645" t="s">
        <v>1257</v>
      </c>
      <c r="E161" s="645" t="s">
        <v>1258</v>
      </c>
      <c r="F161" s="645" t="s">
        <v>1259</v>
      </c>
      <c r="G161" s="645" t="s">
        <v>2090</v>
      </c>
      <c r="H161" s="646">
        <v>42748</v>
      </c>
      <c r="I161" s="647">
        <v>791.67</v>
      </c>
      <c r="J161" s="645" t="s">
        <v>801</v>
      </c>
      <c r="K161" s="645" t="s">
        <v>1139</v>
      </c>
      <c r="L161" s="646">
        <v>42755</v>
      </c>
      <c r="M161" s="645" t="s">
        <v>71</v>
      </c>
      <c r="N161" s="645" t="s">
        <v>801</v>
      </c>
    </row>
    <row r="162" spans="1:14" x14ac:dyDescent="0.2">
      <c r="A162" s="645" t="s">
        <v>390</v>
      </c>
      <c r="B162" s="645" t="s">
        <v>1710</v>
      </c>
      <c r="C162" s="645" t="s">
        <v>391</v>
      </c>
      <c r="D162" s="645" t="s">
        <v>1257</v>
      </c>
      <c r="E162" s="645" t="s">
        <v>1258</v>
      </c>
      <c r="F162" s="645" t="s">
        <v>1259</v>
      </c>
      <c r="G162" s="645" t="s">
        <v>1976</v>
      </c>
      <c r="H162" s="646">
        <v>42748</v>
      </c>
      <c r="I162" s="647">
        <v>455.93</v>
      </c>
      <c r="J162" s="645" t="s">
        <v>2091</v>
      </c>
      <c r="K162" s="645" t="s">
        <v>1137</v>
      </c>
      <c r="L162" s="646">
        <v>42755</v>
      </c>
      <c r="M162" s="645" t="s">
        <v>71</v>
      </c>
      <c r="N162" s="645" t="s">
        <v>4212</v>
      </c>
    </row>
    <row r="163" spans="1:14" x14ac:dyDescent="0.2">
      <c r="A163" s="645" t="s">
        <v>390</v>
      </c>
      <c r="B163" s="645" t="s">
        <v>1710</v>
      </c>
      <c r="C163" s="645" t="s">
        <v>391</v>
      </c>
      <c r="D163" s="645" t="s">
        <v>630</v>
      </c>
      <c r="E163" s="645" t="s">
        <v>631</v>
      </c>
      <c r="F163" s="645" t="s">
        <v>632</v>
      </c>
      <c r="G163" s="645" t="s">
        <v>2092</v>
      </c>
      <c r="H163" s="646">
        <v>42761</v>
      </c>
      <c r="I163" s="647">
        <v>70.66</v>
      </c>
      <c r="J163" s="645" t="s">
        <v>801</v>
      </c>
      <c r="K163" s="645" t="s">
        <v>194</v>
      </c>
      <c r="L163" s="646">
        <v>42765</v>
      </c>
      <c r="M163" s="645" t="s">
        <v>71</v>
      </c>
      <c r="N163" s="645" t="s">
        <v>801</v>
      </c>
    </row>
    <row r="164" spans="1:14" x14ac:dyDescent="0.2">
      <c r="A164" s="645" t="s">
        <v>390</v>
      </c>
      <c r="B164" s="645" t="s">
        <v>1710</v>
      </c>
      <c r="C164" s="645" t="s">
        <v>391</v>
      </c>
      <c r="D164" s="645" t="s">
        <v>630</v>
      </c>
      <c r="E164" s="645" t="s">
        <v>631</v>
      </c>
      <c r="F164" s="645" t="s">
        <v>632</v>
      </c>
      <c r="G164" s="645" t="s">
        <v>2093</v>
      </c>
      <c r="H164" s="646">
        <v>42753</v>
      </c>
      <c r="I164" s="647">
        <v>33.4</v>
      </c>
      <c r="J164" s="645" t="s">
        <v>801</v>
      </c>
      <c r="K164" s="645" t="s">
        <v>194</v>
      </c>
      <c r="L164" s="646">
        <v>42758</v>
      </c>
      <c r="M164" s="645" t="s">
        <v>71</v>
      </c>
      <c r="N164" s="645" t="s">
        <v>801</v>
      </c>
    </row>
    <row r="165" spans="1:14" x14ac:dyDescent="0.2">
      <c r="A165" s="645" t="s">
        <v>390</v>
      </c>
      <c r="B165" s="645" t="s">
        <v>1710</v>
      </c>
      <c r="C165" s="645" t="s">
        <v>391</v>
      </c>
      <c r="D165" s="645" t="s">
        <v>1224</v>
      </c>
      <c r="E165" s="645" t="s">
        <v>1225</v>
      </c>
      <c r="F165" s="645" t="s">
        <v>1226</v>
      </c>
      <c r="G165" s="645" t="s">
        <v>2094</v>
      </c>
      <c r="H165" s="646">
        <v>42759</v>
      </c>
      <c r="I165" s="647">
        <v>2475.6999999999998</v>
      </c>
      <c r="J165" s="645" t="s">
        <v>2095</v>
      </c>
      <c r="K165" s="645" t="s">
        <v>194</v>
      </c>
      <c r="L165" s="646">
        <v>42760</v>
      </c>
      <c r="M165" s="645" t="s">
        <v>71</v>
      </c>
      <c r="N165" s="645" t="s">
        <v>4213</v>
      </c>
    </row>
    <row r="166" spans="1:14" x14ac:dyDescent="0.2">
      <c r="A166" s="645" t="s">
        <v>390</v>
      </c>
      <c r="B166" s="645" t="s">
        <v>1710</v>
      </c>
      <c r="C166" s="645" t="s">
        <v>391</v>
      </c>
      <c r="D166" s="645" t="s">
        <v>263</v>
      </c>
      <c r="E166" s="645" t="s">
        <v>264</v>
      </c>
      <c r="F166" s="645" t="s">
        <v>265</v>
      </c>
      <c r="G166" s="645" t="s">
        <v>2096</v>
      </c>
      <c r="H166" s="646">
        <v>42755</v>
      </c>
      <c r="I166" s="647">
        <v>71.8</v>
      </c>
      <c r="J166" s="645" t="s">
        <v>801</v>
      </c>
      <c r="K166" s="645" t="s">
        <v>1139</v>
      </c>
      <c r="L166" s="646">
        <v>42759</v>
      </c>
      <c r="M166" s="645" t="s">
        <v>71</v>
      </c>
      <c r="N166" s="645" t="s">
        <v>801</v>
      </c>
    </row>
    <row r="167" spans="1:14" x14ac:dyDescent="0.2">
      <c r="A167" s="645" t="s">
        <v>390</v>
      </c>
      <c r="B167" s="645" t="s">
        <v>1710</v>
      </c>
      <c r="C167" s="645" t="s">
        <v>391</v>
      </c>
      <c r="D167" s="645" t="s">
        <v>263</v>
      </c>
      <c r="E167" s="645" t="s">
        <v>264</v>
      </c>
      <c r="F167" s="645" t="s">
        <v>265</v>
      </c>
      <c r="G167" s="645" t="s">
        <v>2097</v>
      </c>
      <c r="H167" s="646">
        <v>42755</v>
      </c>
      <c r="I167" s="647">
        <v>211.75</v>
      </c>
      <c r="J167" s="645" t="s">
        <v>801</v>
      </c>
      <c r="K167" s="645" t="s">
        <v>1137</v>
      </c>
      <c r="L167" s="646">
        <v>42759</v>
      </c>
      <c r="M167" s="645" t="s">
        <v>71</v>
      </c>
      <c r="N167" s="645" t="s">
        <v>801</v>
      </c>
    </row>
    <row r="168" spans="1:14" x14ac:dyDescent="0.2">
      <c r="A168" s="645" t="s">
        <v>390</v>
      </c>
      <c r="B168" s="645" t="s">
        <v>1710</v>
      </c>
      <c r="C168" s="645" t="s">
        <v>391</v>
      </c>
      <c r="D168" s="645" t="s">
        <v>263</v>
      </c>
      <c r="E168" s="645" t="s">
        <v>264</v>
      </c>
      <c r="F168" s="645" t="s">
        <v>265</v>
      </c>
      <c r="G168" s="645" t="s">
        <v>2098</v>
      </c>
      <c r="H168" s="646">
        <v>42753</v>
      </c>
      <c r="I168" s="647">
        <v>647.47</v>
      </c>
      <c r="J168" s="645" t="s">
        <v>801</v>
      </c>
      <c r="K168" s="645" t="s">
        <v>1139</v>
      </c>
      <c r="L168" s="646">
        <v>42758</v>
      </c>
      <c r="M168" s="645" t="s">
        <v>71</v>
      </c>
      <c r="N168" s="645" t="s">
        <v>801</v>
      </c>
    </row>
    <row r="169" spans="1:14" x14ac:dyDescent="0.2">
      <c r="A169" s="645" t="s">
        <v>390</v>
      </c>
      <c r="B169" s="645" t="s">
        <v>1710</v>
      </c>
      <c r="C169" s="645" t="s">
        <v>391</v>
      </c>
      <c r="D169" s="645" t="s">
        <v>263</v>
      </c>
      <c r="E169" s="645" t="s">
        <v>264</v>
      </c>
      <c r="F169" s="645" t="s">
        <v>265</v>
      </c>
      <c r="G169" s="645" t="s">
        <v>2099</v>
      </c>
      <c r="H169" s="646">
        <v>42753</v>
      </c>
      <c r="I169" s="647">
        <v>3098.73</v>
      </c>
      <c r="J169" s="645" t="s">
        <v>2100</v>
      </c>
      <c r="K169" s="645" t="s">
        <v>1130</v>
      </c>
      <c r="L169" s="646">
        <v>42758</v>
      </c>
      <c r="M169" s="645" t="s">
        <v>71</v>
      </c>
      <c r="N169" s="645" t="s">
        <v>4214</v>
      </c>
    </row>
    <row r="170" spans="1:14" x14ac:dyDescent="0.2">
      <c r="A170" s="645" t="s">
        <v>390</v>
      </c>
      <c r="B170" s="645" t="s">
        <v>1710</v>
      </c>
      <c r="C170" s="645" t="s">
        <v>391</v>
      </c>
      <c r="D170" s="645" t="s">
        <v>505</v>
      </c>
      <c r="E170" s="645" t="s">
        <v>810</v>
      </c>
      <c r="F170" s="645" t="s">
        <v>506</v>
      </c>
      <c r="G170" s="645" t="s">
        <v>2101</v>
      </c>
      <c r="H170" s="646">
        <v>42748</v>
      </c>
      <c r="I170" s="647">
        <v>9820.34</v>
      </c>
      <c r="J170" s="645" t="s">
        <v>2102</v>
      </c>
      <c r="K170" s="645" t="s">
        <v>84</v>
      </c>
      <c r="L170" s="646">
        <v>42751</v>
      </c>
      <c r="M170" s="645" t="s">
        <v>71</v>
      </c>
      <c r="N170" s="645" t="s">
        <v>4215</v>
      </c>
    </row>
    <row r="171" spans="1:14" x14ac:dyDescent="0.2">
      <c r="A171" s="645" t="s">
        <v>390</v>
      </c>
      <c r="B171" s="645" t="s">
        <v>1710</v>
      </c>
      <c r="C171" s="645" t="s">
        <v>391</v>
      </c>
      <c r="D171" s="645" t="s">
        <v>341</v>
      </c>
      <c r="E171" s="645" t="s">
        <v>342</v>
      </c>
      <c r="F171" s="645" t="s">
        <v>343</v>
      </c>
      <c r="G171" s="645" t="s">
        <v>2103</v>
      </c>
      <c r="H171" s="646">
        <v>42765</v>
      </c>
      <c r="I171" s="647">
        <v>121</v>
      </c>
      <c r="J171" s="645" t="s">
        <v>801</v>
      </c>
      <c r="K171" s="645" t="s">
        <v>204</v>
      </c>
      <c r="L171" s="646">
        <v>42765</v>
      </c>
      <c r="M171" s="645" t="s">
        <v>71</v>
      </c>
      <c r="N171" s="645" t="s">
        <v>801</v>
      </c>
    </row>
    <row r="172" spans="1:14" x14ac:dyDescent="0.2">
      <c r="A172" s="645" t="s">
        <v>390</v>
      </c>
      <c r="B172" s="645" t="s">
        <v>1710</v>
      </c>
      <c r="C172" s="645" t="s">
        <v>391</v>
      </c>
      <c r="D172" s="645" t="s">
        <v>341</v>
      </c>
      <c r="E172" s="645" t="s">
        <v>342</v>
      </c>
      <c r="F172" s="645" t="s">
        <v>343</v>
      </c>
      <c r="G172" s="645" t="s">
        <v>2104</v>
      </c>
      <c r="H172" s="646">
        <v>42765</v>
      </c>
      <c r="I172" s="647">
        <v>380.55</v>
      </c>
      <c r="J172" s="645" t="s">
        <v>2105</v>
      </c>
      <c r="K172" s="645" t="s">
        <v>257</v>
      </c>
      <c r="L172" s="646">
        <v>42765</v>
      </c>
      <c r="M172" s="645" t="s">
        <v>71</v>
      </c>
      <c r="N172" s="645" t="s">
        <v>4216</v>
      </c>
    </row>
    <row r="173" spans="1:14" x14ac:dyDescent="0.2">
      <c r="A173" s="645" t="s">
        <v>390</v>
      </c>
      <c r="B173" s="645" t="s">
        <v>1710</v>
      </c>
      <c r="C173" s="645" t="s">
        <v>391</v>
      </c>
      <c r="D173" s="645" t="s">
        <v>1497</v>
      </c>
      <c r="E173" s="645" t="s">
        <v>1498</v>
      </c>
      <c r="F173" s="645" t="s">
        <v>1499</v>
      </c>
      <c r="G173" s="645" t="s">
        <v>2106</v>
      </c>
      <c r="H173" s="646">
        <v>42747</v>
      </c>
      <c r="I173" s="647">
        <v>815.72</v>
      </c>
      <c r="J173" s="645" t="s">
        <v>2107</v>
      </c>
      <c r="K173" s="645" t="s">
        <v>114</v>
      </c>
      <c r="L173" s="646">
        <v>42765</v>
      </c>
      <c r="M173" s="645" t="s">
        <v>71</v>
      </c>
      <c r="N173" s="645" t="s">
        <v>4217</v>
      </c>
    </row>
    <row r="174" spans="1:14" x14ac:dyDescent="0.2">
      <c r="A174" s="645" t="s">
        <v>390</v>
      </c>
      <c r="B174" s="645" t="s">
        <v>1710</v>
      </c>
      <c r="C174" s="645" t="s">
        <v>391</v>
      </c>
      <c r="D174" s="645" t="s">
        <v>1840</v>
      </c>
      <c r="E174" s="645" t="s">
        <v>1841</v>
      </c>
      <c r="F174" s="645" t="s">
        <v>1842</v>
      </c>
      <c r="G174" s="645" t="s">
        <v>2108</v>
      </c>
      <c r="H174" s="646">
        <v>42761</v>
      </c>
      <c r="I174" s="647">
        <v>151.22999999999999</v>
      </c>
      <c r="J174" s="645" t="s">
        <v>2109</v>
      </c>
      <c r="K174" s="645" t="s">
        <v>575</v>
      </c>
      <c r="L174" s="646">
        <v>42762</v>
      </c>
      <c r="M174" s="645" t="s">
        <v>71</v>
      </c>
      <c r="N174" s="645" t="s">
        <v>4218</v>
      </c>
    </row>
    <row r="175" spans="1:14" x14ac:dyDescent="0.2">
      <c r="A175" s="645" t="s">
        <v>390</v>
      </c>
      <c r="B175" s="645" t="s">
        <v>1710</v>
      </c>
      <c r="C175" s="645" t="s">
        <v>391</v>
      </c>
      <c r="D175" s="645" t="s">
        <v>1478</v>
      </c>
      <c r="E175" s="645" t="s">
        <v>1479</v>
      </c>
      <c r="F175" s="645" t="s">
        <v>1480</v>
      </c>
      <c r="G175" s="645" t="s">
        <v>2110</v>
      </c>
      <c r="H175" s="646">
        <v>42747</v>
      </c>
      <c r="I175" s="647">
        <v>347.88</v>
      </c>
      <c r="J175" s="645" t="s">
        <v>2111</v>
      </c>
      <c r="K175" s="645" t="s">
        <v>1355</v>
      </c>
      <c r="L175" s="646">
        <v>42754</v>
      </c>
      <c r="M175" s="645" t="s">
        <v>71</v>
      </c>
      <c r="N175" s="645" t="s">
        <v>4219</v>
      </c>
    </row>
    <row r="176" spans="1:14" x14ac:dyDescent="0.2">
      <c r="A176" s="645" t="s">
        <v>390</v>
      </c>
      <c r="B176" s="645" t="s">
        <v>1710</v>
      </c>
      <c r="C176" s="645" t="s">
        <v>391</v>
      </c>
      <c r="D176" s="645" t="s">
        <v>119</v>
      </c>
      <c r="E176" s="645" t="s">
        <v>120</v>
      </c>
      <c r="F176" s="645" t="s">
        <v>121</v>
      </c>
      <c r="G176" s="645" t="s">
        <v>2112</v>
      </c>
      <c r="H176" s="646">
        <v>42765</v>
      </c>
      <c r="I176" s="647">
        <v>345.58</v>
      </c>
      <c r="J176" s="645" t="s">
        <v>801</v>
      </c>
      <c r="K176" s="645" t="s">
        <v>1122</v>
      </c>
      <c r="L176" s="646">
        <v>42766</v>
      </c>
      <c r="M176" s="645" t="s">
        <v>71</v>
      </c>
      <c r="N176" s="645" t="s">
        <v>801</v>
      </c>
    </row>
    <row r="177" spans="1:14" x14ac:dyDescent="0.2">
      <c r="A177" s="645" t="s">
        <v>390</v>
      </c>
      <c r="B177" s="645" t="s">
        <v>1710</v>
      </c>
      <c r="C177" s="645" t="s">
        <v>391</v>
      </c>
      <c r="D177" s="645" t="s">
        <v>119</v>
      </c>
      <c r="E177" s="645" t="s">
        <v>120</v>
      </c>
      <c r="F177" s="645" t="s">
        <v>121</v>
      </c>
      <c r="G177" s="645" t="s">
        <v>2113</v>
      </c>
      <c r="H177" s="646">
        <v>42754</v>
      </c>
      <c r="I177" s="647">
        <v>118.27</v>
      </c>
      <c r="J177" s="645" t="s">
        <v>2114</v>
      </c>
      <c r="K177" s="645" t="s">
        <v>257</v>
      </c>
      <c r="L177" s="646">
        <v>42758</v>
      </c>
      <c r="M177" s="645" t="s">
        <v>71</v>
      </c>
      <c r="N177" s="645" t="s">
        <v>4220</v>
      </c>
    </row>
    <row r="178" spans="1:14" x14ac:dyDescent="0.2">
      <c r="A178" s="645" t="s">
        <v>390</v>
      </c>
      <c r="B178" s="645" t="s">
        <v>1710</v>
      </c>
      <c r="C178" s="645" t="s">
        <v>391</v>
      </c>
      <c r="D178" s="645" t="s">
        <v>119</v>
      </c>
      <c r="E178" s="645" t="s">
        <v>120</v>
      </c>
      <c r="F178" s="645" t="s">
        <v>121</v>
      </c>
      <c r="G178" s="645" t="s">
        <v>2115</v>
      </c>
      <c r="H178" s="646">
        <v>42746</v>
      </c>
      <c r="I178" s="647">
        <v>116.89</v>
      </c>
      <c r="J178" s="645" t="s">
        <v>2116</v>
      </c>
      <c r="K178" s="645" t="s">
        <v>1355</v>
      </c>
      <c r="L178" s="646">
        <v>42748</v>
      </c>
      <c r="M178" s="645" t="s">
        <v>71</v>
      </c>
      <c r="N178" s="645" t="s">
        <v>4221</v>
      </c>
    </row>
    <row r="179" spans="1:14" x14ac:dyDescent="0.2">
      <c r="A179" s="645" t="s">
        <v>390</v>
      </c>
      <c r="B179" s="645" t="s">
        <v>1710</v>
      </c>
      <c r="C179" s="645" t="s">
        <v>391</v>
      </c>
      <c r="D179" s="645" t="s">
        <v>119</v>
      </c>
      <c r="E179" s="645" t="s">
        <v>120</v>
      </c>
      <c r="F179" s="645" t="s">
        <v>121</v>
      </c>
      <c r="G179" s="645" t="s">
        <v>2117</v>
      </c>
      <c r="H179" s="646">
        <v>42739</v>
      </c>
      <c r="I179" s="647">
        <v>849.42</v>
      </c>
      <c r="J179" s="645" t="s">
        <v>2116</v>
      </c>
      <c r="K179" s="645" t="s">
        <v>1355</v>
      </c>
      <c r="L179" s="646">
        <v>42745</v>
      </c>
      <c r="M179" s="645" t="s">
        <v>71</v>
      </c>
      <c r="N179" s="645" t="s">
        <v>4221</v>
      </c>
    </row>
    <row r="180" spans="1:14" x14ac:dyDescent="0.2">
      <c r="A180" s="645" t="s">
        <v>390</v>
      </c>
      <c r="B180" s="645" t="s">
        <v>1710</v>
      </c>
      <c r="C180" s="645" t="s">
        <v>391</v>
      </c>
      <c r="D180" s="645" t="s">
        <v>116</v>
      </c>
      <c r="E180" s="645" t="s">
        <v>117</v>
      </c>
      <c r="F180" s="645" t="s">
        <v>118</v>
      </c>
      <c r="G180" s="645" t="s">
        <v>2118</v>
      </c>
      <c r="H180" s="646">
        <v>42745</v>
      </c>
      <c r="I180" s="647">
        <v>318.23</v>
      </c>
      <c r="J180" s="645" t="s">
        <v>2119</v>
      </c>
      <c r="K180" s="645" t="s">
        <v>1133</v>
      </c>
      <c r="L180" s="646">
        <v>42747</v>
      </c>
      <c r="M180" s="645" t="s">
        <v>71</v>
      </c>
      <c r="N180" s="645" t="s">
        <v>4222</v>
      </c>
    </row>
    <row r="181" spans="1:14" x14ac:dyDescent="0.2">
      <c r="A181" s="645" t="s">
        <v>390</v>
      </c>
      <c r="B181" s="645" t="s">
        <v>1710</v>
      </c>
      <c r="C181" s="645" t="s">
        <v>391</v>
      </c>
      <c r="D181" s="645" t="s">
        <v>116</v>
      </c>
      <c r="E181" s="645" t="s">
        <v>117</v>
      </c>
      <c r="F181" s="645" t="s">
        <v>118</v>
      </c>
      <c r="G181" s="645" t="s">
        <v>2122</v>
      </c>
      <c r="H181" s="646">
        <v>42744</v>
      </c>
      <c r="I181" s="647">
        <v>387.2</v>
      </c>
      <c r="J181" s="645" t="s">
        <v>2123</v>
      </c>
      <c r="K181" s="645" t="s">
        <v>584</v>
      </c>
      <c r="L181" s="646">
        <v>42747</v>
      </c>
      <c r="M181" s="645" t="s">
        <v>71</v>
      </c>
      <c r="N181" s="645" t="s">
        <v>4223</v>
      </c>
    </row>
    <row r="182" spans="1:14" x14ac:dyDescent="0.2">
      <c r="A182" s="645" t="s">
        <v>390</v>
      </c>
      <c r="B182" s="645" t="s">
        <v>1710</v>
      </c>
      <c r="C182" s="645" t="s">
        <v>391</v>
      </c>
      <c r="D182" s="645" t="s">
        <v>116</v>
      </c>
      <c r="E182" s="645" t="s">
        <v>117</v>
      </c>
      <c r="F182" s="645" t="s">
        <v>118</v>
      </c>
      <c r="G182" s="645" t="s">
        <v>935</v>
      </c>
      <c r="H182" s="646">
        <v>42737</v>
      </c>
      <c r="I182" s="647">
        <v>215.38</v>
      </c>
      <c r="J182" s="645" t="s">
        <v>2124</v>
      </c>
      <c r="K182" s="645" t="s">
        <v>1122</v>
      </c>
      <c r="L182" s="646">
        <v>42747</v>
      </c>
      <c r="M182" s="645" t="s">
        <v>71</v>
      </c>
      <c r="N182" s="645" t="s">
        <v>4224</v>
      </c>
    </row>
    <row r="183" spans="1:14" x14ac:dyDescent="0.2">
      <c r="A183" s="645" t="s">
        <v>390</v>
      </c>
      <c r="B183" s="645" t="s">
        <v>1710</v>
      </c>
      <c r="C183" s="645" t="s">
        <v>391</v>
      </c>
      <c r="D183" s="645" t="s">
        <v>132</v>
      </c>
      <c r="E183" s="645" t="s">
        <v>360</v>
      </c>
      <c r="F183" s="645" t="s">
        <v>133</v>
      </c>
      <c r="G183" s="645" t="s">
        <v>2125</v>
      </c>
      <c r="H183" s="646">
        <v>42760</v>
      </c>
      <c r="I183" s="647">
        <v>175.09</v>
      </c>
      <c r="J183" s="645" t="s">
        <v>2126</v>
      </c>
      <c r="K183" s="645" t="s">
        <v>1051</v>
      </c>
      <c r="L183" s="646">
        <v>42761</v>
      </c>
      <c r="M183" s="645" t="s">
        <v>71</v>
      </c>
      <c r="N183" s="645" t="s">
        <v>4225</v>
      </c>
    </row>
    <row r="184" spans="1:14" x14ac:dyDescent="0.2">
      <c r="A184" s="645" t="s">
        <v>390</v>
      </c>
      <c r="B184" s="645" t="s">
        <v>1710</v>
      </c>
      <c r="C184" s="645" t="s">
        <v>391</v>
      </c>
      <c r="D184" s="645" t="s">
        <v>132</v>
      </c>
      <c r="E184" s="645" t="s">
        <v>360</v>
      </c>
      <c r="F184" s="645" t="s">
        <v>133</v>
      </c>
      <c r="G184" s="645" t="s">
        <v>2127</v>
      </c>
      <c r="H184" s="646">
        <v>42760</v>
      </c>
      <c r="I184" s="647">
        <v>107.27</v>
      </c>
      <c r="J184" s="645" t="s">
        <v>801</v>
      </c>
      <c r="K184" s="645" t="s">
        <v>1834</v>
      </c>
      <c r="L184" s="646">
        <v>42761</v>
      </c>
      <c r="M184" s="645" t="s">
        <v>71</v>
      </c>
      <c r="N184" s="645" t="s">
        <v>801</v>
      </c>
    </row>
    <row r="185" spans="1:14" x14ac:dyDescent="0.2">
      <c r="A185" s="645" t="s">
        <v>390</v>
      </c>
      <c r="B185" s="645" t="s">
        <v>1710</v>
      </c>
      <c r="C185" s="645" t="s">
        <v>391</v>
      </c>
      <c r="D185" s="645" t="s">
        <v>132</v>
      </c>
      <c r="E185" s="645" t="s">
        <v>360</v>
      </c>
      <c r="F185" s="645" t="s">
        <v>133</v>
      </c>
      <c r="G185" s="645" t="s">
        <v>2128</v>
      </c>
      <c r="H185" s="646">
        <v>42739</v>
      </c>
      <c r="I185" s="647">
        <v>281.22000000000003</v>
      </c>
      <c r="J185" s="645" t="s">
        <v>2129</v>
      </c>
      <c r="K185" s="645" t="s">
        <v>1122</v>
      </c>
      <c r="L185" s="646">
        <v>42745</v>
      </c>
      <c r="M185" s="645" t="s">
        <v>71</v>
      </c>
      <c r="N185" s="645" t="s">
        <v>4226</v>
      </c>
    </row>
    <row r="186" spans="1:14" x14ac:dyDescent="0.2">
      <c r="A186" s="645" t="s">
        <v>390</v>
      </c>
      <c r="B186" s="645" t="s">
        <v>1710</v>
      </c>
      <c r="C186" s="645" t="s">
        <v>391</v>
      </c>
      <c r="D186" s="645" t="s">
        <v>128</v>
      </c>
      <c r="E186" s="645" t="s">
        <v>129</v>
      </c>
      <c r="F186" s="645" t="s">
        <v>130</v>
      </c>
      <c r="G186" s="645" t="s">
        <v>2130</v>
      </c>
      <c r="H186" s="646">
        <v>42745</v>
      </c>
      <c r="I186" s="647">
        <v>58.1</v>
      </c>
      <c r="J186" s="645" t="s">
        <v>2131</v>
      </c>
      <c r="K186" s="645" t="s">
        <v>1133</v>
      </c>
      <c r="L186" s="646">
        <v>42748</v>
      </c>
      <c r="M186" s="645" t="s">
        <v>71</v>
      </c>
      <c r="N186" s="645" t="s">
        <v>4227</v>
      </c>
    </row>
    <row r="187" spans="1:14" x14ac:dyDescent="0.2">
      <c r="A187" s="645" t="s">
        <v>390</v>
      </c>
      <c r="B187" s="645" t="s">
        <v>1710</v>
      </c>
      <c r="C187" s="645" t="s">
        <v>391</v>
      </c>
      <c r="D187" s="645" t="s">
        <v>453</v>
      </c>
      <c r="E187" s="645" t="s">
        <v>454</v>
      </c>
      <c r="F187" s="645" t="s">
        <v>455</v>
      </c>
      <c r="G187" s="645" t="s">
        <v>2132</v>
      </c>
      <c r="H187" s="646">
        <v>42752</v>
      </c>
      <c r="I187" s="647">
        <v>143.63999999999999</v>
      </c>
      <c r="J187" s="645" t="s">
        <v>2133</v>
      </c>
      <c r="K187" s="645" t="s">
        <v>257</v>
      </c>
      <c r="L187" s="646">
        <v>42766</v>
      </c>
      <c r="M187" s="645" t="s">
        <v>71</v>
      </c>
      <c r="N187" s="645" t="s">
        <v>801</v>
      </c>
    </row>
    <row r="188" spans="1:14" x14ac:dyDescent="0.2">
      <c r="A188" s="645" t="s">
        <v>390</v>
      </c>
      <c r="B188" s="645" t="s">
        <v>1710</v>
      </c>
      <c r="C188" s="645" t="s">
        <v>391</v>
      </c>
      <c r="D188" s="645" t="s">
        <v>111</v>
      </c>
      <c r="E188" s="645" t="s">
        <v>112</v>
      </c>
      <c r="F188" s="645" t="s">
        <v>113</v>
      </c>
      <c r="G188" s="645" t="s">
        <v>2137</v>
      </c>
      <c r="H188" s="646">
        <v>42744</v>
      </c>
      <c r="I188" s="647">
        <v>48.4</v>
      </c>
      <c r="J188" s="645" t="s">
        <v>801</v>
      </c>
      <c r="K188" s="645" t="s">
        <v>1131</v>
      </c>
      <c r="L188" s="646">
        <v>42766</v>
      </c>
      <c r="M188" s="645" t="s">
        <v>71</v>
      </c>
      <c r="N188" s="645" t="s">
        <v>801</v>
      </c>
    </row>
    <row r="189" spans="1:14" x14ac:dyDescent="0.2">
      <c r="A189" s="645" t="s">
        <v>390</v>
      </c>
      <c r="B189" s="645" t="s">
        <v>1710</v>
      </c>
      <c r="C189" s="645" t="s">
        <v>391</v>
      </c>
      <c r="D189" s="645" t="s">
        <v>352</v>
      </c>
      <c r="E189" s="645" t="s">
        <v>353</v>
      </c>
      <c r="F189" s="645" t="s">
        <v>354</v>
      </c>
      <c r="G189" s="645" t="s">
        <v>2145</v>
      </c>
      <c r="H189" s="646">
        <v>42759</v>
      </c>
      <c r="I189" s="647">
        <v>1975.05</v>
      </c>
      <c r="J189" s="645" t="s">
        <v>2146</v>
      </c>
      <c r="K189" s="645" t="s">
        <v>584</v>
      </c>
      <c r="L189" s="646">
        <v>42760</v>
      </c>
      <c r="M189" s="645" t="s">
        <v>71</v>
      </c>
      <c r="N189" s="645" t="s">
        <v>4228</v>
      </c>
    </row>
    <row r="190" spans="1:14" x14ac:dyDescent="0.2">
      <c r="A190" s="645" t="s">
        <v>390</v>
      </c>
      <c r="B190" s="645" t="s">
        <v>1710</v>
      </c>
      <c r="C190" s="645" t="s">
        <v>391</v>
      </c>
      <c r="D190" s="645" t="s">
        <v>352</v>
      </c>
      <c r="E190" s="645" t="s">
        <v>353</v>
      </c>
      <c r="F190" s="645" t="s">
        <v>354</v>
      </c>
      <c r="G190" s="645" t="s">
        <v>2147</v>
      </c>
      <c r="H190" s="646">
        <v>42759</v>
      </c>
      <c r="I190" s="647">
        <v>2361.44</v>
      </c>
      <c r="J190" s="645" t="s">
        <v>2148</v>
      </c>
      <c r="K190" s="645" t="s">
        <v>584</v>
      </c>
      <c r="L190" s="646">
        <v>42760</v>
      </c>
      <c r="M190" s="645" t="s">
        <v>71</v>
      </c>
      <c r="N190" s="645" t="s">
        <v>4229</v>
      </c>
    </row>
    <row r="191" spans="1:14" x14ac:dyDescent="0.2">
      <c r="A191" s="645" t="s">
        <v>390</v>
      </c>
      <c r="B191" s="645" t="s">
        <v>1710</v>
      </c>
      <c r="C191" s="645" t="s">
        <v>391</v>
      </c>
      <c r="D191" s="645" t="s">
        <v>352</v>
      </c>
      <c r="E191" s="645" t="s">
        <v>353</v>
      </c>
      <c r="F191" s="645" t="s">
        <v>354</v>
      </c>
      <c r="G191" s="645" t="s">
        <v>2149</v>
      </c>
      <c r="H191" s="646">
        <v>42759</v>
      </c>
      <c r="I191" s="647">
        <v>432.58</v>
      </c>
      <c r="J191" s="645" t="s">
        <v>2150</v>
      </c>
      <c r="K191" s="645" t="s">
        <v>584</v>
      </c>
      <c r="L191" s="646">
        <v>42760</v>
      </c>
      <c r="M191" s="645" t="s">
        <v>71</v>
      </c>
      <c r="N191" s="645" t="s">
        <v>4230</v>
      </c>
    </row>
    <row r="192" spans="1:14" x14ac:dyDescent="0.2">
      <c r="A192" s="645" t="s">
        <v>390</v>
      </c>
      <c r="B192" s="645" t="s">
        <v>1710</v>
      </c>
      <c r="C192" s="645" t="s">
        <v>391</v>
      </c>
      <c r="D192" s="645" t="s">
        <v>211</v>
      </c>
      <c r="E192" s="645" t="s">
        <v>212</v>
      </c>
      <c r="F192" s="645" t="s">
        <v>213</v>
      </c>
      <c r="G192" s="645" t="s">
        <v>2151</v>
      </c>
      <c r="H192" s="646">
        <v>42761</v>
      </c>
      <c r="I192" s="647">
        <v>697.54</v>
      </c>
      <c r="J192" s="645" t="s">
        <v>2152</v>
      </c>
      <c r="K192" s="645" t="s">
        <v>122</v>
      </c>
      <c r="L192" s="646">
        <v>42762</v>
      </c>
      <c r="M192" s="645" t="s">
        <v>71</v>
      </c>
      <c r="N192" s="645" t="s">
        <v>4231</v>
      </c>
    </row>
    <row r="193" spans="1:14" x14ac:dyDescent="0.2">
      <c r="A193" s="645" t="s">
        <v>390</v>
      </c>
      <c r="B193" s="645" t="s">
        <v>1710</v>
      </c>
      <c r="C193" s="645" t="s">
        <v>391</v>
      </c>
      <c r="D193" s="645" t="s">
        <v>211</v>
      </c>
      <c r="E193" s="645" t="s">
        <v>212</v>
      </c>
      <c r="F193" s="645" t="s">
        <v>213</v>
      </c>
      <c r="G193" s="645" t="s">
        <v>2153</v>
      </c>
      <c r="H193" s="646">
        <v>42761</v>
      </c>
      <c r="I193" s="647">
        <v>674.41</v>
      </c>
      <c r="J193" s="645" t="s">
        <v>2154</v>
      </c>
      <c r="K193" s="645" t="s">
        <v>122</v>
      </c>
      <c r="L193" s="646">
        <v>42762</v>
      </c>
      <c r="M193" s="645" t="s">
        <v>71</v>
      </c>
      <c r="N193" s="645" t="s">
        <v>4232</v>
      </c>
    </row>
    <row r="194" spans="1:14" x14ac:dyDescent="0.2">
      <c r="A194" s="645" t="s">
        <v>390</v>
      </c>
      <c r="B194" s="645" t="s">
        <v>1710</v>
      </c>
      <c r="C194" s="645" t="s">
        <v>391</v>
      </c>
      <c r="D194" s="645" t="s">
        <v>516</v>
      </c>
      <c r="E194" s="645" t="s">
        <v>517</v>
      </c>
      <c r="F194" s="645" t="s">
        <v>518</v>
      </c>
      <c r="G194" s="645" t="s">
        <v>2156</v>
      </c>
      <c r="H194" s="646">
        <v>42750</v>
      </c>
      <c r="I194" s="647">
        <v>82.92</v>
      </c>
      <c r="J194" s="645" t="s">
        <v>801</v>
      </c>
      <c r="K194" s="645" t="s">
        <v>798</v>
      </c>
      <c r="L194" s="646">
        <v>42759</v>
      </c>
      <c r="M194" s="645" t="s">
        <v>71</v>
      </c>
      <c r="N194" s="645" t="s">
        <v>801</v>
      </c>
    </row>
    <row r="195" spans="1:14" x14ac:dyDescent="0.2">
      <c r="A195" s="645" t="s">
        <v>390</v>
      </c>
      <c r="B195" s="645" t="s">
        <v>1710</v>
      </c>
      <c r="C195" s="645" t="s">
        <v>391</v>
      </c>
      <c r="D195" s="645" t="s">
        <v>2157</v>
      </c>
      <c r="E195" s="645" t="s">
        <v>2158</v>
      </c>
      <c r="F195" s="645" t="s">
        <v>2159</v>
      </c>
      <c r="G195" s="645" t="s">
        <v>2160</v>
      </c>
      <c r="H195" s="646">
        <v>42747</v>
      </c>
      <c r="I195" s="647">
        <v>184.65</v>
      </c>
      <c r="J195" s="645" t="s">
        <v>801</v>
      </c>
      <c r="K195" s="645" t="s">
        <v>204</v>
      </c>
      <c r="L195" s="646">
        <v>42748</v>
      </c>
      <c r="M195" s="645" t="s">
        <v>71</v>
      </c>
      <c r="N195" s="645" t="s">
        <v>801</v>
      </c>
    </row>
    <row r="196" spans="1:14" x14ac:dyDescent="0.2">
      <c r="A196" s="645" t="s">
        <v>390</v>
      </c>
      <c r="B196" s="645" t="s">
        <v>1710</v>
      </c>
      <c r="C196" s="645" t="s">
        <v>391</v>
      </c>
      <c r="D196" s="645" t="s">
        <v>1246</v>
      </c>
      <c r="E196" s="645" t="s">
        <v>1247</v>
      </c>
      <c r="F196" s="645" t="s">
        <v>1248</v>
      </c>
      <c r="G196" s="645" t="s">
        <v>2161</v>
      </c>
      <c r="H196" s="646">
        <v>42755</v>
      </c>
      <c r="I196" s="647">
        <v>338.8</v>
      </c>
      <c r="J196" s="645" t="s">
        <v>2162</v>
      </c>
      <c r="K196" s="645" t="s">
        <v>282</v>
      </c>
      <c r="L196" s="646">
        <v>42759</v>
      </c>
      <c r="M196" s="645" t="s">
        <v>71</v>
      </c>
      <c r="N196" s="645" t="s">
        <v>4233</v>
      </c>
    </row>
    <row r="197" spans="1:14" x14ac:dyDescent="0.2">
      <c r="A197" s="645" t="s">
        <v>390</v>
      </c>
      <c r="B197" s="645" t="s">
        <v>1710</v>
      </c>
      <c r="C197" s="645" t="s">
        <v>391</v>
      </c>
      <c r="D197" s="645" t="s">
        <v>181</v>
      </c>
      <c r="E197" s="645" t="s">
        <v>182</v>
      </c>
      <c r="F197" s="645" t="s">
        <v>183</v>
      </c>
      <c r="G197" s="645" t="s">
        <v>2163</v>
      </c>
      <c r="H197" s="646">
        <v>42760</v>
      </c>
      <c r="I197" s="647">
        <v>29</v>
      </c>
      <c r="J197" s="645" t="s">
        <v>801</v>
      </c>
      <c r="K197" s="645" t="s">
        <v>1147</v>
      </c>
      <c r="L197" s="646">
        <v>42761</v>
      </c>
      <c r="M197" s="645" t="s">
        <v>71</v>
      </c>
      <c r="N197" s="645" t="s">
        <v>801</v>
      </c>
    </row>
    <row r="198" spans="1:14" x14ac:dyDescent="0.2">
      <c r="A198" s="645" t="s">
        <v>390</v>
      </c>
      <c r="B198" s="645" t="s">
        <v>1710</v>
      </c>
      <c r="C198" s="645" t="s">
        <v>391</v>
      </c>
      <c r="D198" s="645" t="s">
        <v>181</v>
      </c>
      <c r="E198" s="645" t="s">
        <v>182</v>
      </c>
      <c r="F198" s="645" t="s">
        <v>183</v>
      </c>
      <c r="G198" s="645" t="s">
        <v>2164</v>
      </c>
      <c r="H198" s="646">
        <v>42752</v>
      </c>
      <c r="I198" s="647">
        <v>3.87</v>
      </c>
      <c r="J198" s="645" t="s">
        <v>801</v>
      </c>
      <c r="K198" s="645" t="s">
        <v>584</v>
      </c>
      <c r="L198" s="646">
        <v>42755</v>
      </c>
      <c r="M198" s="645" t="s">
        <v>71</v>
      </c>
      <c r="N198" s="645" t="s">
        <v>801</v>
      </c>
    </row>
    <row r="199" spans="1:14" x14ac:dyDescent="0.2">
      <c r="A199" s="645" t="s">
        <v>390</v>
      </c>
      <c r="B199" s="645" t="s">
        <v>1710</v>
      </c>
      <c r="C199" s="645" t="s">
        <v>391</v>
      </c>
      <c r="D199" s="645" t="s">
        <v>181</v>
      </c>
      <c r="E199" s="645" t="s">
        <v>182</v>
      </c>
      <c r="F199" s="645" t="s">
        <v>183</v>
      </c>
      <c r="G199" s="645" t="s">
        <v>2165</v>
      </c>
      <c r="H199" s="646">
        <v>42752</v>
      </c>
      <c r="I199" s="647">
        <v>0.42</v>
      </c>
      <c r="J199" s="645" t="s">
        <v>801</v>
      </c>
      <c r="K199" s="645" t="s">
        <v>207</v>
      </c>
      <c r="L199" s="646">
        <v>42755</v>
      </c>
      <c r="M199" s="645" t="s">
        <v>71</v>
      </c>
      <c r="N199" s="645" t="s">
        <v>801</v>
      </c>
    </row>
    <row r="200" spans="1:14" x14ac:dyDescent="0.2">
      <c r="A200" s="645" t="s">
        <v>390</v>
      </c>
      <c r="B200" s="645" t="s">
        <v>1710</v>
      </c>
      <c r="C200" s="645" t="s">
        <v>391</v>
      </c>
      <c r="D200" s="645" t="s">
        <v>181</v>
      </c>
      <c r="E200" s="645" t="s">
        <v>182</v>
      </c>
      <c r="F200" s="645" t="s">
        <v>183</v>
      </c>
      <c r="G200" s="645" t="s">
        <v>2166</v>
      </c>
      <c r="H200" s="646">
        <v>42752</v>
      </c>
      <c r="I200" s="647">
        <v>25.59</v>
      </c>
      <c r="J200" s="645" t="s">
        <v>801</v>
      </c>
      <c r="K200" s="645" t="s">
        <v>1143</v>
      </c>
      <c r="L200" s="646">
        <v>42755</v>
      </c>
      <c r="M200" s="645" t="s">
        <v>71</v>
      </c>
      <c r="N200" s="645" t="s">
        <v>801</v>
      </c>
    </row>
    <row r="201" spans="1:14" x14ac:dyDescent="0.2">
      <c r="A201" s="645" t="s">
        <v>390</v>
      </c>
      <c r="B201" s="645" t="s">
        <v>1710</v>
      </c>
      <c r="C201" s="645" t="s">
        <v>391</v>
      </c>
      <c r="D201" s="645" t="s">
        <v>181</v>
      </c>
      <c r="E201" s="645" t="s">
        <v>182</v>
      </c>
      <c r="F201" s="645" t="s">
        <v>183</v>
      </c>
      <c r="G201" s="645" t="s">
        <v>2167</v>
      </c>
      <c r="H201" s="646">
        <v>42752</v>
      </c>
      <c r="I201" s="647">
        <v>264.51</v>
      </c>
      <c r="J201" s="645" t="s">
        <v>801</v>
      </c>
      <c r="K201" s="645" t="s">
        <v>532</v>
      </c>
      <c r="L201" s="646">
        <v>42760</v>
      </c>
      <c r="M201" s="645" t="s">
        <v>71</v>
      </c>
      <c r="N201" s="645" t="s">
        <v>801</v>
      </c>
    </row>
    <row r="202" spans="1:14" x14ac:dyDescent="0.2">
      <c r="A202" s="645" t="s">
        <v>390</v>
      </c>
      <c r="B202" s="645" t="s">
        <v>1710</v>
      </c>
      <c r="C202" s="645" t="s">
        <v>391</v>
      </c>
      <c r="D202" s="645" t="s">
        <v>181</v>
      </c>
      <c r="E202" s="645" t="s">
        <v>182</v>
      </c>
      <c r="F202" s="645" t="s">
        <v>183</v>
      </c>
      <c r="G202" s="645" t="s">
        <v>2168</v>
      </c>
      <c r="H202" s="646">
        <v>42752</v>
      </c>
      <c r="I202" s="647">
        <v>20.27</v>
      </c>
      <c r="J202" s="645" t="s">
        <v>801</v>
      </c>
      <c r="K202" s="645" t="s">
        <v>1172</v>
      </c>
      <c r="L202" s="646">
        <v>42755</v>
      </c>
      <c r="M202" s="645" t="s">
        <v>71</v>
      </c>
      <c r="N202" s="645" t="s">
        <v>801</v>
      </c>
    </row>
    <row r="203" spans="1:14" x14ac:dyDescent="0.2">
      <c r="A203" s="645" t="s">
        <v>390</v>
      </c>
      <c r="B203" s="645" t="s">
        <v>1710</v>
      </c>
      <c r="C203" s="645" t="s">
        <v>391</v>
      </c>
      <c r="D203" s="645" t="s">
        <v>181</v>
      </c>
      <c r="E203" s="645" t="s">
        <v>182</v>
      </c>
      <c r="F203" s="645" t="s">
        <v>183</v>
      </c>
      <c r="G203" s="645" t="s">
        <v>2560</v>
      </c>
      <c r="H203" s="646">
        <v>42752</v>
      </c>
      <c r="I203" s="647">
        <v>56.45</v>
      </c>
      <c r="J203" s="645" t="s">
        <v>801</v>
      </c>
      <c r="K203" s="645" t="s">
        <v>1410</v>
      </c>
      <c r="L203" s="646">
        <v>42755</v>
      </c>
      <c r="M203" s="645" t="s">
        <v>71</v>
      </c>
      <c r="N203" s="645" t="s">
        <v>801</v>
      </c>
    </row>
    <row r="204" spans="1:14" x14ac:dyDescent="0.2">
      <c r="A204" s="645" t="s">
        <v>390</v>
      </c>
      <c r="B204" s="645" t="s">
        <v>1710</v>
      </c>
      <c r="C204" s="645" t="s">
        <v>391</v>
      </c>
      <c r="D204" s="645" t="s">
        <v>181</v>
      </c>
      <c r="E204" s="645" t="s">
        <v>182</v>
      </c>
      <c r="F204" s="645" t="s">
        <v>183</v>
      </c>
      <c r="G204" s="645" t="s">
        <v>2170</v>
      </c>
      <c r="H204" s="646">
        <v>42752</v>
      </c>
      <c r="I204" s="647">
        <v>168.01</v>
      </c>
      <c r="J204" s="645" t="s">
        <v>801</v>
      </c>
      <c r="K204" s="645" t="s">
        <v>584</v>
      </c>
      <c r="L204" s="646">
        <v>42755</v>
      </c>
      <c r="M204" s="645" t="s">
        <v>71</v>
      </c>
      <c r="N204" s="645" t="s">
        <v>801</v>
      </c>
    </row>
    <row r="205" spans="1:14" x14ac:dyDescent="0.2">
      <c r="A205" s="645" t="s">
        <v>390</v>
      </c>
      <c r="B205" s="645" t="s">
        <v>1710</v>
      </c>
      <c r="C205" s="645" t="s">
        <v>391</v>
      </c>
      <c r="D205" s="645" t="s">
        <v>181</v>
      </c>
      <c r="E205" s="645" t="s">
        <v>182</v>
      </c>
      <c r="F205" s="645" t="s">
        <v>183</v>
      </c>
      <c r="G205" s="645" t="s">
        <v>2171</v>
      </c>
      <c r="H205" s="646">
        <v>42752</v>
      </c>
      <c r="I205" s="647">
        <v>797.44</v>
      </c>
      <c r="J205" s="645" t="s">
        <v>801</v>
      </c>
      <c r="K205" s="645" t="s">
        <v>1632</v>
      </c>
      <c r="L205" s="646">
        <v>42755</v>
      </c>
      <c r="M205" s="645" t="s">
        <v>71</v>
      </c>
      <c r="N205" s="645" t="s">
        <v>801</v>
      </c>
    </row>
    <row r="206" spans="1:14" x14ac:dyDescent="0.2">
      <c r="A206" s="645" t="s">
        <v>390</v>
      </c>
      <c r="B206" s="645" t="s">
        <v>1710</v>
      </c>
      <c r="C206" s="645" t="s">
        <v>391</v>
      </c>
      <c r="D206" s="645" t="s">
        <v>1537</v>
      </c>
      <c r="E206" s="645" t="s">
        <v>1538</v>
      </c>
      <c r="F206" s="645" t="s">
        <v>1539</v>
      </c>
      <c r="G206" s="645" t="s">
        <v>2172</v>
      </c>
      <c r="H206" s="646">
        <v>42739</v>
      </c>
      <c r="I206" s="647">
        <v>522.72</v>
      </c>
      <c r="J206" s="645" t="s">
        <v>2173</v>
      </c>
      <c r="K206" s="645" t="s">
        <v>394</v>
      </c>
      <c r="L206" s="646">
        <v>42745</v>
      </c>
      <c r="M206" s="645" t="s">
        <v>71</v>
      </c>
      <c r="N206" s="645" t="s">
        <v>4234</v>
      </c>
    </row>
    <row r="207" spans="1:14" x14ac:dyDescent="0.2">
      <c r="A207" s="645" t="s">
        <v>390</v>
      </c>
      <c r="B207" s="645" t="s">
        <v>1710</v>
      </c>
      <c r="C207" s="645" t="s">
        <v>391</v>
      </c>
      <c r="D207" s="645" t="s">
        <v>2174</v>
      </c>
      <c r="E207" s="645" t="s">
        <v>2175</v>
      </c>
      <c r="F207" s="645" t="s">
        <v>2176</v>
      </c>
      <c r="G207" s="645" t="s">
        <v>2177</v>
      </c>
      <c r="H207" s="646">
        <v>42754</v>
      </c>
      <c r="I207" s="647">
        <v>1556.06</v>
      </c>
      <c r="J207" s="645" t="s">
        <v>2178</v>
      </c>
      <c r="K207" s="645" t="s">
        <v>379</v>
      </c>
      <c r="L207" s="646">
        <v>42762</v>
      </c>
      <c r="M207" s="645" t="s">
        <v>71</v>
      </c>
      <c r="N207" s="645" t="s">
        <v>4235</v>
      </c>
    </row>
    <row r="208" spans="1:14" x14ac:dyDescent="0.2">
      <c r="A208" s="645" t="s">
        <v>390</v>
      </c>
      <c r="B208" s="645" t="s">
        <v>1710</v>
      </c>
      <c r="C208" s="645" t="s">
        <v>391</v>
      </c>
      <c r="D208" s="645" t="s">
        <v>643</v>
      </c>
      <c r="E208" s="645" t="s">
        <v>644</v>
      </c>
      <c r="F208" s="645" t="s">
        <v>645</v>
      </c>
      <c r="G208" s="645" t="s">
        <v>2179</v>
      </c>
      <c r="H208" s="646">
        <v>42762</v>
      </c>
      <c r="I208" s="647">
        <v>194.96</v>
      </c>
      <c r="J208" s="645" t="s">
        <v>801</v>
      </c>
      <c r="K208" s="645" t="s">
        <v>1707</v>
      </c>
      <c r="L208" s="646">
        <v>42765</v>
      </c>
      <c r="M208" s="645" t="s">
        <v>71</v>
      </c>
      <c r="N208" s="645" t="s">
        <v>801</v>
      </c>
    </row>
    <row r="209" spans="1:14" x14ac:dyDescent="0.2">
      <c r="A209" s="645" t="s">
        <v>390</v>
      </c>
      <c r="B209" s="645" t="s">
        <v>1710</v>
      </c>
      <c r="C209" s="645" t="s">
        <v>391</v>
      </c>
      <c r="D209" s="645" t="s">
        <v>177</v>
      </c>
      <c r="E209" s="645" t="s">
        <v>178</v>
      </c>
      <c r="F209" s="645" t="s">
        <v>179</v>
      </c>
      <c r="G209" s="645" t="s">
        <v>2188</v>
      </c>
      <c r="H209" s="646">
        <v>42744</v>
      </c>
      <c r="I209" s="647">
        <v>94.59</v>
      </c>
      <c r="J209" s="645" t="s">
        <v>801</v>
      </c>
      <c r="K209" s="645" t="s">
        <v>258</v>
      </c>
      <c r="L209" s="646">
        <v>42754</v>
      </c>
      <c r="M209" s="645" t="s">
        <v>71</v>
      </c>
      <c r="N209" s="645" t="s">
        <v>801</v>
      </c>
    </row>
    <row r="210" spans="1:14" x14ac:dyDescent="0.2">
      <c r="A210" s="645" t="s">
        <v>390</v>
      </c>
      <c r="B210" s="645" t="s">
        <v>1710</v>
      </c>
      <c r="C210" s="645" t="s">
        <v>391</v>
      </c>
      <c r="D210" s="645" t="s">
        <v>177</v>
      </c>
      <c r="E210" s="645" t="s">
        <v>178</v>
      </c>
      <c r="F210" s="645" t="s">
        <v>179</v>
      </c>
      <c r="G210" s="645" t="s">
        <v>2189</v>
      </c>
      <c r="H210" s="646">
        <v>42744</v>
      </c>
      <c r="I210" s="647">
        <v>344.85</v>
      </c>
      <c r="J210" s="645" t="s">
        <v>801</v>
      </c>
      <c r="K210" s="645" t="s">
        <v>671</v>
      </c>
      <c r="L210" s="646">
        <v>42748</v>
      </c>
      <c r="M210" s="645" t="s">
        <v>71</v>
      </c>
      <c r="N210" s="645" t="s">
        <v>801</v>
      </c>
    </row>
    <row r="211" spans="1:14" x14ac:dyDescent="0.2">
      <c r="A211" s="645" t="s">
        <v>390</v>
      </c>
      <c r="B211" s="645" t="s">
        <v>1710</v>
      </c>
      <c r="C211" s="645" t="s">
        <v>391</v>
      </c>
      <c r="D211" s="645" t="s">
        <v>177</v>
      </c>
      <c r="E211" s="645" t="s">
        <v>178</v>
      </c>
      <c r="F211" s="645" t="s">
        <v>179</v>
      </c>
      <c r="G211" s="645" t="s">
        <v>2190</v>
      </c>
      <c r="H211" s="646">
        <v>42738</v>
      </c>
      <c r="I211" s="647">
        <v>1.85</v>
      </c>
      <c r="J211" s="645" t="s">
        <v>801</v>
      </c>
      <c r="K211" s="645" t="s">
        <v>646</v>
      </c>
      <c r="L211" s="646">
        <v>42755</v>
      </c>
      <c r="M211" s="645" t="s">
        <v>71</v>
      </c>
      <c r="N211" s="645" t="s">
        <v>801</v>
      </c>
    </row>
    <row r="212" spans="1:14" x14ac:dyDescent="0.2">
      <c r="A212" s="645" t="s">
        <v>390</v>
      </c>
      <c r="B212" s="645" t="s">
        <v>1710</v>
      </c>
      <c r="C212" s="645" t="s">
        <v>391</v>
      </c>
      <c r="D212" s="645" t="s">
        <v>177</v>
      </c>
      <c r="E212" s="645" t="s">
        <v>178</v>
      </c>
      <c r="F212" s="645" t="s">
        <v>179</v>
      </c>
      <c r="G212" s="645" t="s">
        <v>2191</v>
      </c>
      <c r="H212" s="646">
        <v>42738</v>
      </c>
      <c r="I212" s="647">
        <v>1.85</v>
      </c>
      <c r="J212" s="645" t="s">
        <v>801</v>
      </c>
      <c r="K212" s="645" t="s">
        <v>646</v>
      </c>
      <c r="L212" s="646">
        <v>42755</v>
      </c>
      <c r="M212" s="645" t="s">
        <v>71</v>
      </c>
      <c r="N212" s="645" t="s">
        <v>801</v>
      </c>
    </row>
    <row r="213" spans="1:14" x14ac:dyDescent="0.2">
      <c r="A213" s="645" t="s">
        <v>390</v>
      </c>
      <c r="B213" s="645" t="s">
        <v>1710</v>
      </c>
      <c r="C213" s="645" t="s">
        <v>391</v>
      </c>
      <c r="D213" s="645" t="s">
        <v>177</v>
      </c>
      <c r="E213" s="645" t="s">
        <v>178</v>
      </c>
      <c r="F213" s="645" t="s">
        <v>179</v>
      </c>
      <c r="G213" s="645" t="s">
        <v>2192</v>
      </c>
      <c r="H213" s="646">
        <v>42738</v>
      </c>
      <c r="I213" s="647">
        <v>6.64</v>
      </c>
      <c r="J213" s="645" t="s">
        <v>801</v>
      </c>
      <c r="K213" s="645" t="s">
        <v>646</v>
      </c>
      <c r="L213" s="646">
        <v>42755</v>
      </c>
      <c r="M213" s="645" t="s">
        <v>71</v>
      </c>
      <c r="N213" s="645" t="s">
        <v>801</v>
      </c>
    </row>
    <row r="214" spans="1:14" x14ac:dyDescent="0.2">
      <c r="A214" s="645" t="s">
        <v>390</v>
      </c>
      <c r="B214" s="645" t="s">
        <v>1710</v>
      </c>
      <c r="C214" s="645" t="s">
        <v>391</v>
      </c>
      <c r="D214" s="645" t="s">
        <v>177</v>
      </c>
      <c r="E214" s="645" t="s">
        <v>178</v>
      </c>
      <c r="F214" s="645" t="s">
        <v>179</v>
      </c>
      <c r="G214" s="645" t="s">
        <v>2193</v>
      </c>
      <c r="H214" s="646">
        <v>42738</v>
      </c>
      <c r="I214" s="647">
        <v>80.73</v>
      </c>
      <c r="J214" s="645" t="s">
        <v>801</v>
      </c>
      <c r="K214" s="645" t="s">
        <v>647</v>
      </c>
      <c r="L214" s="646">
        <v>42755</v>
      </c>
      <c r="M214" s="645" t="s">
        <v>71</v>
      </c>
      <c r="N214" s="645" t="s">
        <v>801</v>
      </c>
    </row>
    <row r="215" spans="1:14" x14ac:dyDescent="0.2">
      <c r="A215" s="645" t="s">
        <v>390</v>
      </c>
      <c r="B215" s="645" t="s">
        <v>1710</v>
      </c>
      <c r="C215" s="645" t="s">
        <v>391</v>
      </c>
      <c r="D215" s="645" t="s">
        <v>177</v>
      </c>
      <c r="E215" s="645" t="s">
        <v>178</v>
      </c>
      <c r="F215" s="645" t="s">
        <v>179</v>
      </c>
      <c r="G215" s="645" t="s">
        <v>2195</v>
      </c>
      <c r="H215" s="646">
        <v>42738</v>
      </c>
      <c r="I215" s="647">
        <v>6.29</v>
      </c>
      <c r="J215" s="645" t="s">
        <v>801</v>
      </c>
      <c r="K215" s="645" t="s">
        <v>1204</v>
      </c>
      <c r="L215" s="646">
        <v>42754</v>
      </c>
      <c r="M215" s="645" t="s">
        <v>71</v>
      </c>
      <c r="N215" s="645" t="s">
        <v>801</v>
      </c>
    </row>
    <row r="216" spans="1:14" x14ac:dyDescent="0.2">
      <c r="A216" s="645" t="s">
        <v>390</v>
      </c>
      <c r="B216" s="645" t="s">
        <v>1710</v>
      </c>
      <c r="C216" s="645" t="s">
        <v>391</v>
      </c>
      <c r="D216" s="645" t="s">
        <v>177</v>
      </c>
      <c r="E216" s="645" t="s">
        <v>178</v>
      </c>
      <c r="F216" s="645" t="s">
        <v>179</v>
      </c>
      <c r="G216" s="645" t="s">
        <v>2196</v>
      </c>
      <c r="H216" s="646">
        <v>42738</v>
      </c>
      <c r="I216" s="647">
        <v>9.43</v>
      </c>
      <c r="J216" s="645" t="s">
        <v>801</v>
      </c>
      <c r="K216" s="645" t="s">
        <v>1204</v>
      </c>
      <c r="L216" s="646">
        <v>42754</v>
      </c>
      <c r="M216" s="645" t="s">
        <v>71</v>
      </c>
      <c r="N216" s="645" t="s">
        <v>801</v>
      </c>
    </row>
    <row r="217" spans="1:14" x14ac:dyDescent="0.2">
      <c r="A217" s="645" t="s">
        <v>390</v>
      </c>
      <c r="B217" s="645" t="s">
        <v>1710</v>
      </c>
      <c r="C217" s="645" t="s">
        <v>391</v>
      </c>
      <c r="D217" s="645" t="s">
        <v>177</v>
      </c>
      <c r="E217" s="645" t="s">
        <v>178</v>
      </c>
      <c r="F217" s="645" t="s">
        <v>179</v>
      </c>
      <c r="G217" s="645" t="s">
        <v>2197</v>
      </c>
      <c r="H217" s="646">
        <v>42738</v>
      </c>
      <c r="I217" s="647">
        <v>16.7</v>
      </c>
      <c r="J217" s="645" t="s">
        <v>801</v>
      </c>
      <c r="K217" s="645" t="s">
        <v>2194</v>
      </c>
      <c r="L217" s="646">
        <v>42748</v>
      </c>
      <c r="M217" s="645" t="s">
        <v>71</v>
      </c>
      <c r="N217" s="645" t="s">
        <v>801</v>
      </c>
    </row>
    <row r="218" spans="1:14" x14ac:dyDescent="0.2">
      <c r="A218" s="645" t="s">
        <v>390</v>
      </c>
      <c r="B218" s="645" t="s">
        <v>1710</v>
      </c>
      <c r="C218" s="645" t="s">
        <v>391</v>
      </c>
      <c r="D218" s="645" t="s">
        <v>177</v>
      </c>
      <c r="E218" s="645" t="s">
        <v>178</v>
      </c>
      <c r="F218" s="645" t="s">
        <v>179</v>
      </c>
      <c r="G218" s="645" t="s">
        <v>2198</v>
      </c>
      <c r="H218" s="646">
        <v>42738</v>
      </c>
      <c r="I218" s="647">
        <v>11.25</v>
      </c>
      <c r="J218" s="645" t="s">
        <v>801</v>
      </c>
      <c r="K218" s="645" t="s">
        <v>2194</v>
      </c>
      <c r="L218" s="646">
        <v>42748</v>
      </c>
      <c r="M218" s="645" t="s">
        <v>71</v>
      </c>
      <c r="N218" s="645" t="s">
        <v>801</v>
      </c>
    </row>
    <row r="219" spans="1:14" x14ac:dyDescent="0.2">
      <c r="A219" s="645" t="s">
        <v>390</v>
      </c>
      <c r="B219" s="645" t="s">
        <v>1710</v>
      </c>
      <c r="C219" s="645" t="s">
        <v>391</v>
      </c>
      <c r="D219" s="645" t="s">
        <v>177</v>
      </c>
      <c r="E219" s="645" t="s">
        <v>178</v>
      </c>
      <c r="F219" s="645" t="s">
        <v>179</v>
      </c>
      <c r="G219" s="645" t="s">
        <v>2199</v>
      </c>
      <c r="H219" s="646">
        <v>42738</v>
      </c>
      <c r="I219" s="647">
        <v>5.4</v>
      </c>
      <c r="J219" s="645" t="s">
        <v>801</v>
      </c>
      <c r="K219" s="645" t="s">
        <v>646</v>
      </c>
      <c r="L219" s="646">
        <v>42748</v>
      </c>
      <c r="M219" s="645" t="s">
        <v>71</v>
      </c>
      <c r="N219" s="645" t="s">
        <v>801</v>
      </c>
    </row>
    <row r="220" spans="1:14" x14ac:dyDescent="0.2">
      <c r="A220" s="645" t="s">
        <v>390</v>
      </c>
      <c r="B220" s="645" t="s">
        <v>1710</v>
      </c>
      <c r="C220" s="645" t="s">
        <v>391</v>
      </c>
      <c r="D220" s="645" t="s">
        <v>177</v>
      </c>
      <c r="E220" s="645" t="s">
        <v>178</v>
      </c>
      <c r="F220" s="645" t="s">
        <v>179</v>
      </c>
      <c r="G220" s="645" t="s">
        <v>2200</v>
      </c>
      <c r="H220" s="646">
        <v>42738</v>
      </c>
      <c r="I220" s="647">
        <v>121.65</v>
      </c>
      <c r="J220" s="645" t="s">
        <v>801</v>
      </c>
      <c r="K220" s="645" t="s">
        <v>646</v>
      </c>
      <c r="L220" s="646">
        <v>42748</v>
      </c>
      <c r="M220" s="645" t="s">
        <v>71</v>
      </c>
      <c r="N220" s="645" t="s">
        <v>801</v>
      </c>
    </row>
    <row r="221" spans="1:14" x14ac:dyDescent="0.2">
      <c r="A221" s="645" t="s">
        <v>390</v>
      </c>
      <c r="B221" s="645" t="s">
        <v>1710</v>
      </c>
      <c r="C221" s="645" t="s">
        <v>391</v>
      </c>
      <c r="D221" s="645" t="s">
        <v>177</v>
      </c>
      <c r="E221" s="645" t="s">
        <v>178</v>
      </c>
      <c r="F221" s="645" t="s">
        <v>179</v>
      </c>
      <c r="G221" s="645" t="s">
        <v>2201</v>
      </c>
      <c r="H221" s="646">
        <v>42738</v>
      </c>
      <c r="I221" s="647">
        <v>7.1</v>
      </c>
      <c r="J221" s="645" t="s">
        <v>801</v>
      </c>
      <c r="K221" s="645" t="s">
        <v>647</v>
      </c>
      <c r="L221" s="646">
        <v>42748</v>
      </c>
      <c r="M221" s="645" t="s">
        <v>71</v>
      </c>
      <c r="N221" s="645" t="s">
        <v>801</v>
      </c>
    </row>
    <row r="222" spans="1:14" x14ac:dyDescent="0.2">
      <c r="A222" s="645" t="s">
        <v>390</v>
      </c>
      <c r="B222" s="645" t="s">
        <v>1710</v>
      </c>
      <c r="C222" s="645" t="s">
        <v>391</v>
      </c>
      <c r="D222" s="645" t="s">
        <v>177</v>
      </c>
      <c r="E222" s="645" t="s">
        <v>178</v>
      </c>
      <c r="F222" s="645" t="s">
        <v>179</v>
      </c>
      <c r="G222" s="645" t="s">
        <v>2202</v>
      </c>
      <c r="H222" s="646">
        <v>42737</v>
      </c>
      <c r="I222" s="647">
        <v>56.89</v>
      </c>
      <c r="J222" s="645" t="s">
        <v>801</v>
      </c>
      <c r="K222" s="645" t="s">
        <v>492</v>
      </c>
      <c r="L222" s="646">
        <v>42758</v>
      </c>
      <c r="M222" s="645" t="s">
        <v>71</v>
      </c>
      <c r="N222" s="645" t="s">
        <v>801</v>
      </c>
    </row>
    <row r="223" spans="1:14" x14ac:dyDescent="0.2">
      <c r="A223" s="645" t="s">
        <v>390</v>
      </c>
      <c r="B223" s="645" t="s">
        <v>1710</v>
      </c>
      <c r="C223" s="645" t="s">
        <v>391</v>
      </c>
      <c r="D223" s="645" t="s">
        <v>177</v>
      </c>
      <c r="E223" s="645" t="s">
        <v>178</v>
      </c>
      <c r="F223" s="645" t="s">
        <v>179</v>
      </c>
      <c r="G223" s="645" t="s">
        <v>2141</v>
      </c>
      <c r="H223" s="646">
        <v>42737</v>
      </c>
      <c r="I223" s="647">
        <v>23.21</v>
      </c>
      <c r="J223" s="645" t="s">
        <v>801</v>
      </c>
      <c r="K223" s="645" t="s">
        <v>258</v>
      </c>
      <c r="L223" s="646">
        <v>42758</v>
      </c>
      <c r="M223" s="645" t="s">
        <v>71</v>
      </c>
      <c r="N223" s="645" t="s">
        <v>801</v>
      </c>
    </row>
    <row r="224" spans="1:14" x14ac:dyDescent="0.2">
      <c r="A224" s="645" t="s">
        <v>390</v>
      </c>
      <c r="B224" s="645" t="s">
        <v>1710</v>
      </c>
      <c r="C224" s="645" t="s">
        <v>391</v>
      </c>
      <c r="D224" s="645" t="s">
        <v>177</v>
      </c>
      <c r="E224" s="645" t="s">
        <v>178</v>
      </c>
      <c r="F224" s="645" t="s">
        <v>179</v>
      </c>
      <c r="G224" s="645" t="s">
        <v>2203</v>
      </c>
      <c r="H224" s="646">
        <v>42737</v>
      </c>
      <c r="I224" s="647">
        <v>13.76</v>
      </c>
      <c r="J224" s="645" t="s">
        <v>801</v>
      </c>
      <c r="K224" s="645" t="s">
        <v>258</v>
      </c>
      <c r="L224" s="646">
        <v>42758</v>
      </c>
      <c r="M224" s="645" t="s">
        <v>71</v>
      </c>
      <c r="N224" s="645" t="s">
        <v>801</v>
      </c>
    </row>
    <row r="225" spans="1:14" x14ac:dyDescent="0.2">
      <c r="A225" s="645" t="s">
        <v>390</v>
      </c>
      <c r="B225" s="645" t="s">
        <v>1710</v>
      </c>
      <c r="C225" s="645" t="s">
        <v>391</v>
      </c>
      <c r="D225" s="645" t="s">
        <v>177</v>
      </c>
      <c r="E225" s="645" t="s">
        <v>178</v>
      </c>
      <c r="F225" s="645" t="s">
        <v>179</v>
      </c>
      <c r="G225" s="645" t="s">
        <v>2204</v>
      </c>
      <c r="H225" s="646">
        <v>42737</v>
      </c>
      <c r="I225" s="647">
        <v>15.71</v>
      </c>
      <c r="J225" s="645" t="s">
        <v>801</v>
      </c>
      <c r="K225" s="645" t="s">
        <v>680</v>
      </c>
      <c r="L225" s="646">
        <v>42748</v>
      </c>
      <c r="M225" s="645" t="s">
        <v>71</v>
      </c>
      <c r="N225" s="645" t="s">
        <v>801</v>
      </c>
    </row>
    <row r="226" spans="1:14" x14ac:dyDescent="0.2">
      <c r="A226" s="645" t="s">
        <v>390</v>
      </c>
      <c r="B226" s="645" t="s">
        <v>1710</v>
      </c>
      <c r="C226" s="645" t="s">
        <v>391</v>
      </c>
      <c r="D226" s="645" t="s">
        <v>177</v>
      </c>
      <c r="E226" s="645" t="s">
        <v>178</v>
      </c>
      <c r="F226" s="645" t="s">
        <v>179</v>
      </c>
      <c r="G226" s="645" t="s">
        <v>2205</v>
      </c>
      <c r="H226" s="646">
        <v>42737</v>
      </c>
      <c r="I226" s="647">
        <v>136.06</v>
      </c>
      <c r="J226" s="645" t="s">
        <v>801</v>
      </c>
      <c r="K226" s="645" t="s">
        <v>719</v>
      </c>
      <c r="L226" s="646">
        <v>42748</v>
      </c>
      <c r="M226" s="645" t="s">
        <v>71</v>
      </c>
      <c r="N226" s="645" t="s">
        <v>801</v>
      </c>
    </row>
    <row r="227" spans="1:14" x14ac:dyDescent="0.2">
      <c r="A227" s="645" t="s">
        <v>390</v>
      </c>
      <c r="B227" s="645" t="s">
        <v>1710</v>
      </c>
      <c r="C227" s="645" t="s">
        <v>391</v>
      </c>
      <c r="D227" s="645" t="s">
        <v>177</v>
      </c>
      <c r="E227" s="645" t="s">
        <v>178</v>
      </c>
      <c r="F227" s="645" t="s">
        <v>179</v>
      </c>
      <c r="G227" s="645" t="s">
        <v>2206</v>
      </c>
      <c r="H227" s="646">
        <v>42737</v>
      </c>
      <c r="I227" s="647">
        <v>37.4</v>
      </c>
      <c r="J227" s="645" t="s">
        <v>801</v>
      </c>
      <c r="K227" s="645" t="s">
        <v>1649</v>
      </c>
      <c r="L227" s="646">
        <v>42748</v>
      </c>
      <c r="M227" s="645" t="s">
        <v>71</v>
      </c>
      <c r="N227" s="645" t="s">
        <v>801</v>
      </c>
    </row>
    <row r="228" spans="1:14" x14ac:dyDescent="0.2">
      <c r="A228" s="645" t="s">
        <v>390</v>
      </c>
      <c r="B228" s="645" t="s">
        <v>1710</v>
      </c>
      <c r="C228" s="645" t="s">
        <v>391</v>
      </c>
      <c r="D228" s="645" t="s">
        <v>177</v>
      </c>
      <c r="E228" s="645" t="s">
        <v>178</v>
      </c>
      <c r="F228" s="645" t="s">
        <v>179</v>
      </c>
      <c r="G228" s="645" t="s">
        <v>2207</v>
      </c>
      <c r="H228" s="646">
        <v>42737</v>
      </c>
      <c r="I228" s="647">
        <v>10.89</v>
      </c>
      <c r="J228" s="645" t="s">
        <v>801</v>
      </c>
      <c r="K228" s="645" t="s">
        <v>1131</v>
      </c>
      <c r="L228" s="646">
        <v>42758</v>
      </c>
      <c r="M228" s="645" t="s">
        <v>71</v>
      </c>
      <c r="N228" s="645" t="s">
        <v>801</v>
      </c>
    </row>
    <row r="229" spans="1:14" x14ac:dyDescent="0.2">
      <c r="A229" s="645" t="s">
        <v>390</v>
      </c>
      <c r="B229" s="645" t="s">
        <v>1710</v>
      </c>
      <c r="C229" s="645" t="s">
        <v>391</v>
      </c>
      <c r="D229" s="645" t="s">
        <v>1011</v>
      </c>
      <c r="E229" s="645" t="s">
        <v>1012</v>
      </c>
      <c r="F229" s="645" t="s">
        <v>1013</v>
      </c>
      <c r="G229" s="645" t="s">
        <v>1829</v>
      </c>
      <c r="H229" s="646">
        <v>42745</v>
      </c>
      <c r="I229" s="647">
        <v>427.65</v>
      </c>
      <c r="J229" s="645" t="s">
        <v>2208</v>
      </c>
      <c r="K229" s="645" t="s">
        <v>1122</v>
      </c>
      <c r="L229" s="646">
        <v>42766</v>
      </c>
      <c r="M229" s="645" t="s">
        <v>71</v>
      </c>
      <c r="N229" s="645" t="s">
        <v>4236</v>
      </c>
    </row>
    <row r="230" spans="1:14" x14ac:dyDescent="0.2">
      <c r="A230" s="645" t="s">
        <v>390</v>
      </c>
      <c r="B230" s="645" t="s">
        <v>1710</v>
      </c>
      <c r="C230" s="645" t="s">
        <v>391</v>
      </c>
      <c r="D230" s="645" t="s">
        <v>2209</v>
      </c>
      <c r="E230" s="645" t="s">
        <v>2210</v>
      </c>
      <c r="F230" s="645" t="s">
        <v>2211</v>
      </c>
      <c r="G230" s="645" t="s">
        <v>2212</v>
      </c>
      <c r="H230" s="646">
        <v>42765</v>
      </c>
      <c r="I230" s="647">
        <v>608.63</v>
      </c>
      <c r="J230" s="645" t="s">
        <v>801</v>
      </c>
      <c r="K230" s="645" t="s">
        <v>1137</v>
      </c>
      <c r="L230" s="646">
        <v>42765</v>
      </c>
      <c r="M230" s="645" t="s">
        <v>71</v>
      </c>
      <c r="N230" s="645" t="s">
        <v>801</v>
      </c>
    </row>
    <row r="231" spans="1:14" x14ac:dyDescent="0.2">
      <c r="A231" s="645" t="s">
        <v>390</v>
      </c>
      <c r="B231" s="645" t="s">
        <v>1710</v>
      </c>
      <c r="C231" s="645" t="s">
        <v>391</v>
      </c>
      <c r="D231" s="645" t="s">
        <v>2209</v>
      </c>
      <c r="E231" s="645" t="s">
        <v>2210</v>
      </c>
      <c r="F231" s="645" t="s">
        <v>2211</v>
      </c>
      <c r="G231" s="645" t="s">
        <v>2213</v>
      </c>
      <c r="H231" s="646">
        <v>42765</v>
      </c>
      <c r="I231" s="647">
        <v>720.98</v>
      </c>
      <c r="J231" s="645" t="s">
        <v>801</v>
      </c>
      <c r="K231" s="645" t="s">
        <v>719</v>
      </c>
      <c r="L231" s="646">
        <v>42765</v>
      </c>
      <c r="M231" s="645" t="s">
        <v>71</v>
      </c>
      <c r="N231" s="645" t="s">
        <v>801</v>
      </c>
    </row>
    <row r="232" spans="1:14" x14ac:dyDescent="0.2">
      <c r="A232" s="645" t="s">
        <v>390</v>
      </c>
      <c r="B232" s="645" t="s">
        <v>1710</v>
      </c>
      <c r="C232" s="645" t="s">
        <v>391</v>
      </c>
      <c r="D232" s="645" t="s">
        <v>2209</v>
      </c>
      <c r="E232" s="645" t="s">
        <v>2210</v>
      </c>
      <c r="F232" s="645" t="s">
        <v>2211</v>
      </c>
      <c r="G232" s="645" t="s">
        <v>2214</v>
      </c>
      <c r="H232" s="646">
        <v>42760</v>
      </c>
      <c r="I232" s="647">
        <v>254.1</v>
      </c>
      <c r="J232" s="645" t="s">
        <v>801</v>
      </c>
      <c r="K232" s="645" t="s">
        <v>533</v>
      </c>
      <c r="L232" s="646">
        <v>42765</v>
      </c>
      <c r="M232" s="645" t="s">
        <v>71</v>
      </c>
      <c r="N232" s="645" t="s">
        <v>801</v>
      </c>
    </row>
    <row r="233" spans="1:14" x14ac:dyDescent="0.2">
      <c r="A233" s="645" t="s">
        <v>390</v>
      </c>
      <c r="B233" s="645" t="s">
        <v>1710</v>
      </c>
      <c r="C233" s="645" t="s">
        <v>391</v>
      </c>
      <c r="D233" s="645" t="s">
        <v>2209</v>
      </c>
      <c r="E233" s="645" t="s">
        <v>2210</v>
      </c>
      <c r="F233" s="645" t="s">
        <v>2211</v>
      </c>
      <c r="G233" s="645" t="s">
        <v>2215</v>
      </c>
      <c r="H233" s="646">
        <v>42746</v>
      </c>
      <c r="I233" s="647">
        <v>465.85</v>
      </c>
      <c r="J233" s="645" t="s">
        <v>2216</v>
      </c>
      <c r="K233" s="645" t="s">
        <v>719</v>
      </c>
      <c r="L233" s="646">
        <v>42748</v>
      </c>
      <c r="M233" s="645" t="s">
        <v>71</v>
      </c>
      <c r="N233" s="645" t="s">
        <v>4237</v>
      </c>
    </row>
    <row r="234" spans="1:14" x14ac:dyDescent="0.2">
      <c r="A234" s="645" t="s">
        <v>390</v>
      </c>
      <c r="B234" s="645" t="s">
        <v>1710</v>
      </c>
      <c r="C234" s="645" t="s">
        <v>391</v>
      </c>
      <c r="D234" s="645" t="s">
        <v>1489</v>
      </c>
      <c r="E234" s="645" t="s">
        <v>1490</v>
      </c>
      <c r="F234" s="645" t="s">
        <v>1491</v>
      </c>
      <c r="G234" s="645" t="s">
        <v>2217</v>
      </c>
      <c r="H234" s="646">
        <v>42750</v>
      </c>
      <c r="I234" s="647">
        <v>133.88999999999999</v>
      </c>
      <c r="J234" s="645" t="s">
        <v>801</v>
      </c>
      <c r="K234" s="645" t="s">
        <v>1493</v>
      </c>
      <c r="L234" s="646">
        <v>42762</v>
      </c>
      <c r="M234" s="645" t="s">
        <v>71</v>
      </c>
      <c r="N234" s="645" t="s">
        <v>801</v>
      </c>
    </row>
    <row r="235" spans="1:14" x14ac:dyDescent="0.2">
      <c r="A235" s="645" t="s">
        <v>390</v>
      </c>
      <c r="B235" s="645" t="s">
        <v>1710</v>
      </c>
      <c r="C235" s="645" t="s">
        <v>391</v>
      </c>
      <c r="D235" s="645" t="s">
        <v>1489</v>
      </c>
      <c r="E235" s="645" t="s">
        <v>1490</v>
      </c>
      <c r="F235" s="645" t="s">
        <v>1491</v>
      </c>
      <c r="G235" s="645" t="s">
        <v>2218</v>
      </c>
      <c r="H235" s="646">
        <v>42750</v>
      </c>
      <c r="I235" s="647">
        <v>95.86</v>
      </c>
      <c r="J235" s="645" t="s">
        <v>2219</v>
      </c>
      <c r="K235" s="645" t="s">
        <v>701</v>
      </c>
      <c r="L235" s="646">
        <v>42762</v>
      </c>
      <c r="M235" s="645" t="s">
        <v>71</v>
      </c>
      <c r="N235" s="645" t="s">
        <v>4238</v>
      </c>
    </row>
    <row r="236" spans="1:14" x14ac:dyDescent="0.2">
      <c r="A236" s="645" t="s">
        <v>390</v>
      </c>
      <c r="B236" s="645" t="s">
        <v>1710</v>
      </c>
      <c r="C236" s="645" t="s">
        <v>391</v>
      </c>
      <c r="D236" s="645" t="s">
        <v>576</v>
      </c>
      <c r="E236" s="645" t="s">
        <v>577</v>
      </c>
      <c r="F236" s="645" t="s">
        <v>578</v>
      </c>
      <c r="G236" s="645" t="s">
        <v>2220</v>
      </c>
      <c r="H236" s="646">
        <v>42744</v>
      </c>
      <c r="I236" s="647">
        <v>3146</v>
      </c>
      <c r="J236" s="645" t="s">
        <v>2221</v>
      </c>
      <c r="K236" s="645" t="s">
        <v>1355</v>
      </c>
      <c r="L236" s="646">
        <v>42746</v>
      </c>
      <c r="M236" s="645" t="s">
        <v>71</v>
      </c>
      <c r="N236" s="645" t="s">
        <v>4239</v>
      </c>
    </row>
    <row r="237" spans="1:14" x14ac:dyDescent="0.2">
      <c r="A237" s="645" t="s">
        <v>390</v>
      </c>
      <c r="B237" s="645" t="s">
        <v>1710</v>
      </c>
      <c r="C237" s="645" t="s">
        <v>391</v>
      </c>
      <c r="D237" s="645" t="s">
        <v>2222</v>
      </c>
      <c r="E237" s="645" t="s">
        <v>2223</v>
      </c>
      <c r="F237" s="645" t="s">
        <v>2224</v>
      </c>
      <c r="G237" s="645" t="s">
        <v>2225</v>
      </c>
      <c r="H237" s="646">
        <v>42746</v>
      </c>
      <c r="I237" s="647">
        <v>200</v>
      </c>
      <c r="J237" s="645" t="s">
        <v>801</v>
      </c>
      <c r="K237" s="645" t="s">
        <v>575</v>
      </c>
      <c r="L237" s="646">
        <v>42755</v>
      </c>
      <c r="M237" s="645" t="s">
        <v>71</v>
      </c>
      <c r="N237" s="645" t="s">
        <v>801</v>
      </c>
    </row>
    <row r="238" spans="1:14" x14ac:dyDescent="0.2">
      <c r="A238" s="645" t="s">
        <v>390</v>
      </c>
      <c r="B238" s="645" t="s">
        <v>1710</v>
      </c>
      <c r="C238" s="645" t="s">
        <v>391</v>
      </c>
      <c r="D238" s="645" t="s">
        <v>2222</v>
      </c>
      <c r="E238" s="645" t="s">
        <v>2223</v>
      </c>
      <c r="F238" s="645" t="s">
        <v>2224</v>
      </c>
      <c r="G238" s="645" t="s">
        <v>2226</v>
      </c>
      <c r="H238" s="646">
        <v>42746</v>
      </c>
      <c r="I238" s="647">
        <v>260</v>
      </c>
      <c r="J238" s="645" t="s">
        <v>801</v>
      </c>
      <c r="K238" s="645" t="s">
        <v>575</v>
      </c>
      <c r="L238" s="646">
        <v>42755</v>
      </c>
      <c r="M238" s="645" t="s">
        <v>71</v>
      </c>
      <c r="N238" s="645" t="s">
        <v>801</v>
      </c>
    </row>
    <row r="239" spans="1:14" x14ac:dyDescent="0.2">
      <c r="A239" s="645" t="s">
        <v>390</v>
      </c>
      <c r="B239" s="645" t="s">
        <v>1710</v>
      </c>
      <c r="C239" s="645" t="s">
        <v>391</v>
      </c>
      <c r="D239" s="645" t="s">
        <v>2222</v>
      </c>
      <c r="E239" s="645" t="s">
        <v>2223</v>
      </c>
      <c r="F239" s="645" t="s">
        <v>2224</v>
      </c>
      <c r="G239" s="645" t="s">
        <v>2227</v>
      </c>
      <c r="H239" s="646">
        <v>42745</v>
      </c>
      <c r="I239" s="647">
        <v>235</v>
      </c>
      <c r="J239" s="645" t="s">
        <v>801</v>
      </c>
      <c r="K239" s="645" t="s">
        <v>575</v>
      </c>
      <c r="L239" s="646">
        <v>42755</v>
      </c>
      <c r="M239" s="645" t="s">
        <v>71</v>
      </c>
      <c r="N239" s="645" t="s">
        <v>801</v>
      </c>
    </row>
    <row r="240" spans="1:14" x14ac:dyDescent="0.2">
      <c r="A240" s="645" t="s">
        <v>390</v>
      </c>
      <c r="B240" s="645" t="s">
        <v>1710</v>
      </c>
      <c r="C240" s="645" t="s">
        <v>391</v>
      </c>
      <c r="D240" s="645" t="s">
        <v>418</v>
      </c>
      <c r="E240" s="645" t="s">
        <v>419</v>
      </c>
      <c r="F240" s="645" t="s">
        <v>420</v>
      </c>
      <c r="G240" s="645" t="s">
        <v>2228</v>
      </c>
      <c r="H240" s="646">
        <v>42751</v>
      </c>
      <c r="I240" s="647">
        <v>96.65</v>
      </c>
      <c r="J240" s="645" t="s">
        <v>2229</v>
      </c>
      <c r="K240" s="645" t="s">
        <v>394</v>
      </c>
      <c r="L240" s="646">
        <v>42753</v>
      </c>
      <c r="M240" s="645" t="s">
        <v>71</v>
      </c>
      <c r="N240" s="645" t="s">
        <v>4240</v>
      </c>
    </row>
    <row r="241" spans="1:14" x14ac:dyDescent="0.2">
      <c r="A241" s="645" t="s">
        <v>390</v>
      </c>
      <c r="B241" s="645" t="s">
        <v>1710</v>
      </c>
      <c r="C241" s="645" t="s">
        <v>391</v>
      </c>
      <c r="D241" s="645" t="s">
        <v>68</v>
      </c>
      <c r="E241" s="645" t="s">
        <v>69</v>
      </c>
      <c r="F241" s="645" t="s">
        <v>70</v>
      </c>
      <c r="G241" s="645" t="s">
        <v>2230</v>
      </c>
      <c r="H241" s="646">
        <v>42766</v>
      </c>
      <c r="I241" s="647">
        <v>6005.45</v>
      </c>
      <c r="J241" s="645" t="s">
        <v>801</v>
      </c>
      <c r="K241" s="645" t="s">
        <v>266</v>
      </c>
      <c r="L241" s="646">
        <v>42766</v>
      </c>
      <c r="M241" s="645" t="s">
        <v>71</v>
      </c>
      <c r="N241" s="645" t="s">
        <v>801</v>
      </c>
    </row>
    <row r="242" spans="1:14" x14ac:dyDescent="0.2">
      <c r="A242" s="645" t="s">
        <v>390</v>
      </c>
      <c r="B242" s="645" t="s">
        <v>1710</v>
      </c>
      <c r="C242" s="645" t="s">
        <v>391</v>
      </c>
      <c r="D242" s="645" t="s">
        <v>136</v>
      </c>
      <c r="E242" s="645" t="s">
        <v>137</v>
      </c>
      <c r="F242" s="645" t="s">
        <v>138</v>
      </c>
      <c r="G242" s="645" t="s">
        <v>2231</v>
      </c>
      <c r="H242" s="646">
        <v>42765</v>
      </c>
      <c r="I242" s="647">
        <v>385.64</v>
      </c>
      <c r="J242" s="645" t="s">
        <v>801</v>
      </c>
      <c r="K242" s="645" t="s">
        <v>169</v>
      </c>
      <c r="L242" s="646">
        <v>42766</v>
      </c>
      <c r="M242" s="645" t="s">
        <v>71</v>
      </c>
      <c r="N242" s="645" t="s">
        <v>801</v>
      </c>
    </row>
    <row r="243" spans="1:14" x14ac:dyDescent="0.2">
      <c r="A243" s="645" t="s">
        <v>390</v>
      </c>
      <c r="B243" s="645" t="s">
        <v>1710</v>
      </c>
      <c r="C243" s="645" t="s">
        <v>391</v>
      </c>
      <c r="D243" s="645" t="s">
        <v>136</v>
      </c>
      <c r="E243" s="645" t="s">
        <v>137</v>
      </c>
      <c r="F243" s="645" t="s">
        <v>138</v>
      </c>
      <c r="G243" s="645" t="s">
        <v>2232</v>
      </c>
      <c r="H243" s="646">
        <v>42765</v>
      </c>
      <c r="I243" s="647">
        <v>392.66</v>
      </c>
      <c r="J243" s="645" t="s">
        <v>801</v>
      </c>
      <c r="K243" s="645" t="s">
        <v>169</v>
      </c>
      <c r="L243" s="646">
        <v>42766</v>
      </c>
      <c r="M243" s="645" t="s">
        <v>71</v>
      </c>
      <c r="N243" s="645" t="s">
        <v>801</v>
      </c>
    </row>
    <row r="244" spans="1:14" x14ac:dyDescent="0.2">
      <c r="A244" s="645" t="s">
        <v>390</v>
      </c>
      <c r="B244" s="645" t="s">
        <v>1710</v>
      </c>
      <c r="C244" s="645" t="s">
        <v>391</v>
      </c>
      <c r="D244" s="645" t="s">
        <v>136</v>
      </c>
      <c r="E244" s="645" t="s">
        <v>137</v>
      </c>
      <c r="F244" s="645" t="s">
        <v>138</v>
      </c>
      <c r="G244" s="645" t="s">
        <v>2233</v>
      </c>
      <c r="H244" s="646">
        <v>42765</v>
      </c>
      <c r="I244" s="647">
        <v>402.74</v>
      </c>
      <c r="J244" s="645" t="s">
        <v>801</v>
      </c>
      <c r="K244" s="645" t="s">
        <v>169</v>
      </c>
      <c r="L244" s="646">
        <v>42766</v>
      </c>
      <c r="M244" s="645" t="s">
        <v>71</v>
      </c>
      <c r="N244" s="645" t="s">
        <v>801</v>
      </c>
    </row>
    <row r="245" spans="1:14" x14ac:dyDescent="0.2">
      <c r="A245" s="645" t="s">
        <v>390</v>
      </c>
      <c r="B245" s="645" t="s">
        <v>1710</v>
      </c>
      <c r="C245" s="645" t="s">
        <v>391</v>
      </c>
      <c r="D245" s="645" t="s">
        <v>136</v>
      </c>
      <c r="E245" s="645" t="s">
        <v>137</v>
      </c>
      <c r="F245" s="645" t="s">
        <v>138</v>
      </c>
      <c r="G245" s="645" t="s">
        <v>2234</v>
      </c>
      <c r="H245" s="646">
        <v>42765</v>
      </c>
      <c r="I245" s="647">
        <v>145.84</v>
      </c>
      <c r="J245" s="645" t="s">
        <v>801</v>
      </c>
      <c r="K245" s="645" t="s">
        <v>169</v>
      </c>
      <c r="L245" s="646">
        <v>42766</v>
      </c>
      <c r="M245" s="645" t="s">
        <v>71</v>
      </c>
      <c r="N245" s="645" t="s">
        <v>801</v>
      </c>
    </row>
    <row r="246" spans="1:14" x14ac:dyDescent="0.2">
      <c r="A246" s="645" t="s">
        <v>390</v>
      </c>
      <c r="B246" s="645" t="s">
        <v>1710</v>
      </c>
      <c r="C246" s="645" t="s">
        <v>391</v>
      </c>
      <c r="D246" s="645" t="s">
        <v>136</v>
      </c>
      <c r="E246" s="645" t="s">
        <v>137</v>
      </c>
      <c r="F246" s="645" t="s">
        <v>138</v>
      </c>
      <c r="G246" s="645" t="s">
        <v>2235</v>
      </c>
      <c r="H246" s="646">
        <v>42765</v>
      </c>
      <c r="I246" s="647">
        <v>54.52</v>
      </c>
      <c r="J246" s="645" t="s">
        <v>801</v>
      </c>
      <c r="K246" s="645" t="s">
        <v>169</v>
      </c>
      <c r="L246" s="646">
        <v>42766</v>
      </c>
      <c r="M246" s="645" t="s">
        <v>71</v>
      </c>
      <c r="N246" s="645" t="s">
        <v>801</v>
      </c>
    </row>
    <row r="247" spans="1:14" x14ac:dyDescent="0.2">
      <c r="A247" s="645" t="s">
        <v>390</v>
      </c>
      <c r="B247" s="645" t="s">
        <v>1710</v>
      </c>
      <c r="C247" s="645" t="s">
        <v>391</v>
      </c>
      <c r="D247" s="645" t="s">
        <v>136</v>
      </c>
      <c r="E247" s="645" t="s">
        <v>137</v>
      </c>
      <c r="F247" s="645" t="s">
        <v>138</v>
      </c>
      <c r="G247" s="645" t="s">
        <v>2236</v>
      </c>
      <c r="H247" s="646">
        <v>42765</v>
      </c>
      <c r="I247" s="647">
        <v>55.93</v>
      </c>
      <c r="J247" s="645" t="s">
        <v>801</v>
      </c>
      <c r="K247" s="645" t="s">
        <v>169</v>
      </c>
      <c r="L247" s="646">
        <v>42766</v>
      </c>
      <c r="M247" s="645" t="s">
        <v>71</v>
      </c>
      <c r="N247" s="645" t="s">
        <v>801</v>
      </c>
    </row>
    <row r="248" spans="1:14" x14ac:dyDescent="0.2">
      <c r="A248" s="645" t="s">
        <v>390</v>
      </c>
      <c r="B248" s="645" t="s">
        <v>1710</v>
      </c>
      <c r="C248" s="645" t="s">
        <v>391</v>
      </c>
      <c r="D248" s="645" t="s">
        <v>136</v>
      </c>
      <c r="E248" s="645" t="s">
        <v>137</v>
      </c>
      <c r="F248" s="645" t="s">
        <v>138</v>
      </c>
      <c r="G248" s="645" t="s">
        <v>2237</v>
      </c>
      <c r="H248" s="646">
        <v>42765</v>
      </c>
      <c r="I248" s="647">
        <v>59.91</v>
      </c>
      <c r="J248" s="645" t="s">
        <v>801</v>
      </c>
      <c r="K248" s="645" t="s">
        <v>169</v>
      </c>
      <c r="L248" s="646">
        <v>42766</v>
      </c>
      <c r="M248" s="645" t="s">
        <v>71</v>
      </c>
      <c r="N248" s="645" t="s">
        <v>801</v>
      </c>
    </row>
    <row r="249" spans="1:14" x14ac:dyDescent="0.2">
      <c r="A249" s="645" t="s">
        <v>390</v>
      </c>
      <c r="B249" s="645" t="s">
        <v>1710</v>
      </c>
      <c r="C249" s="645" t="s">
        <v>391</v>
      </c>
      <c r="D249" s="645" t="s">
        <v>136</v>
      </c>
      <c r="E249" s="645" t="s">
        <v>137</v>
      </c>
      <c r="F249" s="645" t="s">
        <v>138</v>
      </c>
      <c r="G249" s="645" t="s">
        <v>2238</v>
      </c>
      <c r="H249" s="646">
        <v>42765</v>
      </c>
      <c r="I249" s="647">
        <v>222.6</v>
      </c>
      <c r="J249" s="645" t="s">
        <v>801</v>
      </c>
      <c r="K249" s="645" t="s">
        <v>169</v>
      </c>
      <c r="L249" s="646">
        <v>42766</v>
      </c>
      <c r="M249" s="645" t="s">
        <v>71</v>
      </c>
      <c r="N249" s="645" t="s">
        <v>801</v>
      </c>
    </row>
    <row r="250" spans="1:14" x14ac:dyDescent="0.2">
      <c r="A250" s="645" t="s">
        <v>390</v>
      </c>
      <c r="B250" s="645" t="s">
        <v>1710</v>
      </c>
      <c r="C250" s="645" t="s">
        <v>391</v>
      </c>
      <c r="D250" s="645" t="s">
        <v>136</v>
      </c>
      <c r="E250" s="645" t="s">
        <v>137</v>
      </c>
      <c r="F250" s="645" t="s">
        <v>138</v>
      </c>
      <c r="G250" s="645" t="s">
        <v>2239</v>
      </c>
      <c r="H250" s="646">
        <v>42765</v>
      </c>
      <c r="I250" s="647">
        <v>228.3</v>
      </c>
      <c r="J250" s="645" t="s">
        <v>801</v>
      </c>
      <c r="K250" s="645" t="s">
        <v>169</v>
      </c>
      <c r="L250" s="646">
        <v>42766</v>
      </c>
      <c r="M250" s="645" t="s">
        <v>71</v>
      </c>
      <c r="N250" s="645" t="s">
        <v>801</v>
      </c>
    </row>
    <row r="251" spans="1:14" x14ac:dyDescent="0.2">
      <c r="A251" s="645" t="s">
        <v>390</v>
      </c>
      <c r="B251" s="645" t="s">
        <v>1710</v>
      </c>
      <c r="C251" s="645" t="s">
        <v>391</v>
      </c>
      <c r="D251" s="645" t="s">
        <v>136</v>
      </c>
      <c r="E251" s="645" t="s">
        <v>137</v>
      </c>
      <c r="F251" s="645" t="s">
        <v>138</v>
      </c>
      <c r="G251" s="645" t="s">
        <v>2240</v>
      </c>
      <c r="H251" s="646">
        <v>42765</v>
      </c>
      <c r="I251" s="647">
        <v>112.99</v>
      </c>
      <c r="J251" s="645" t="s">
        <v>801</v>
      </c>
      <c r="K251" s="645" t="s">
        <v>169</v>
      </c>
      <c r="L251" s="646">
        <v>42766</v>
      </c>
      <c r="M251" s="645" t="s">
        <v>71</v>
      </c>
      <c r="N251" s="645" t="s">
        <v>801</v>
      </c>
    </row>
    <row r="252" spans="1:14" x14ac:dyDescent="0.2">
      <c r="A252" s="645" t="s">
        <v>390</v>
      </c>
      <c r="B252" s="645" t="s">
        <v>1710</v>
      </c>
      <c r="C252" s="645" t="s">
        <v>391</v>
      </c>
      <c r="D252" s="645" t="s">
        <v>136</v>
      </c>
      <c r="E252" s="645" t="s">
        <v>137</v>
      </c>
      <c r="F252" s="645" t="s">
        <v>138</v>
      </c>
      <c r="G252" s="645" t="s">
        <v>2241</v>
      </c>
      <c r="H252" s="646">
        <v>42765</v>
      </c>
      <c r="I252" s="647">
        <v>224.55</v>
      </c>
      <c r="J252" s="645" t="s">
        <v>801</v>
      </c>
      <c r="K252" s="645" t="s">
        <v>169</v>
      </c>
      <c r="L252" s="646">
        <v>42766</v>
      </c>
      <c r="M252" s="645" t="s">
        <v>71</v>
      </c>
      <c r="N252" s="645" t="s">
        <v>801</v>
      </c>
    </row>
    <row r="253" spans="1:14" x14ac:dyDescent="0.2">
      <c r="A253" s="645" t="s">
        <v>390</v>
      </c>
      <c r="B253" s="645" t="s">
        <v>1710</v>
      </c>
      <c r="C253" s="645" t="s">
        <v>391</v>
      </c>
      <c r="D253" s="645" t="s">
        <v>136</v>
      </c>
      <c r="E253" s="645" t="s">
        <v>137</v>
      </c>
      <c r="F253" s="645" t="s">
        <v>138</v>
      </c>
      <c r="G253" s="645" t="s">
        <v>2242</v>
      </c>
      <c r="H253" s="646">
        <v>42765</v>
      </c>
      <c r="I253" s="647">
        <v>101.59</v>
      </c>
      <c r="J253" s="645" t="s">
        <v>801</v>
      </c>
      <c r="K253" s="645" t="s">
        <v>169</v>
      </c>
      <c r="L253" s="646">
        <v>42766</v>
      </c>
      <c r="M253" s="645" t="s">
        <v>71</v>
      </c>
      <c r="N253" s="645" t="s">
        <v>801</v>
      </c>
    </row>
    <row r="254" spans="1:14" x14ac:dyDescent="0.2">
      <c r="A254" s="645" t="s">
        <v>390</v>
      </c>
      <c r="B254" s="645" t="s">
        <v>1710</v>
      </c>
      <c r="C254" s="645" t="s">
        <v>391</v>
      </c>
      <c r="D254" s="645" t="s">
        <v>136</v>
      </c>
      <c r="E254" s="645" t="s">
        <v>137</v>
      </c>
      <c r="F254" s="645" t="s">
        <v>138</v>
      </c>
      <c r="G254" s="645" t="s">
        <v>2243</v>
      </c>
      <c r="H254" s="646">
        <v>42765</v>
      </c>
      <c r="I254" s="647">
        <v>143.29</v>
      </c>
      <c r="J254" s="645" t="s">
        <v>801</v>
      </c>
      <c r="K254" s="645" t="s">
        <v>169</v>
      </c>
      <c r="L254" s="646">
        <v>42766</v>
      </c>
      <c r="M254" s="645" t="s">
        <v>71</v>
      </c>
      <c r="N254" s="645" t="s">
        <v>801</v>
      </c>
    </row>
    <row r="255" spans="1:14" x14ac:dyDescent="0.2">
      <c r="A255" s="645" t="s">
        <v>390</v>
      </c>
      <c r="B255" s="645" t="s">
        <v>1710</v>
      </c>
      <c r="C255" s="645" t="s">
        <v>391</v>
      </c>
      <c r="D255" s="645" t="s">
        <v>136</v>
      </c>
      <c r="E255" s="645" t="s">
        <v>137</v>
      </c>
      <c r="F255" s="645" t="s">
        <v>138</v>
      </c>
      <c r="G255" s="645" t="s">
        <v>2244</v>
      </c>
      <c r="H255" s="646">
        <v>42765</v>
      </c>
      <c r="I255" s="647">
        <v>63.66</v>
      </c>
      <c r="J255" s="645" t="s">
        <v>801</v>
      </c>
      <c r="K255" s="645" t="s">
        <v>324</v>
      </c>
      <c r="L255" s="646">
        <v>42766</v>
      </c>
      <c r="M255" s="645" t="s">
        <v>71</v>
      </c>
      <c r="N255" s="645" t="s">
        <v>801</v>
      </c>
    </row>
    <row r="256" spans="1:14" x14ac:dyDescent="0.2">
      <c r="A256" s="645" t="s">
        <v>390</v>
      </c>
      <c r="B256" s="645" t="s">
        <v>1710</v>
      </c>
      <c r="C256" s="645" t="s">
        <v>391</v>
      </c>
      <c r="D256" s="645" t="s">
        <v>136</v>
      </c>
      <c r="E256" s="645" t="s">
        <v>137</v>
      </c>
      <c r="F256" s="645" t="s">
        <v>138</v>
      </c>
      <c r="G256" s="645" t="s">
        <v>2245</v>
      </c>
      <c r="H256" s="646">
        <v>42765</v>
      </c>
      <c r="I256" s="647">
        <v>65.290000000000006</v>
      </c>
      <c r="J256" s="645" t="s">
        <v>801</v>
      </c>
      <c r="K256" s="645" t="s">
        <v>324</v>
      </c>
      <c r="L256" s="646">
        <v>42766</v>
      </c>
      <c r="M256" s="645" t="s">
        <v>71</v>
      </c>
      <c r="N256" s="645" t="s">
        <v>801</v>
      </c>
    </row>
    <row r="257" spans="1:14" x14ac:dyDescent="0.2">
      <c r="A257" s="645" t="s">
        <v>390</v>
      </c>
      <c r="B257" s="645" t="s">
        <v>1710</v>
      </c>
      <c r="C257" s="645" t="s">
        <v>391</v>
      </c>
      <c r="D257" s="645" t="s">
        <v>136</v>
      </c>
      <c r="E257" s="645" t="s">
        <v>137</v>
      </c>
      <c r="F257" s="645" t="s">
        <v>138</v>
      </c>
      <c r="G257" s="645" t="s">
        <v>2246</v>
      </c>
      <c r="H257" s="646">
        <v>42765</v>
      </c>
      <c r="I257" s="647">
        <v>302.45999999999998</v>
      </c>
      <c r="J257" s="645" t="s">
        <v>801</v>
      </c>
      <c r="K257" s="645" t="s">
        <v>169</v>
      </c>
      <c r="L257" s="646">
        <v>42766</v>
      </c>
      <c r="M257" s="645" t="s">
        <v>71</v>
      </c>
      <c r="N257" s="645" t="s">
        <v>801</v>
      </c>
    </row>
    <row r="258" spans="1:14" x14ac:dyDescent="0.2">
      <c r="A258" s="645" t="s">
        <v>390</v>
      </c>
      <c r="B258" s="645" t="s">
        <v>1710</v>
      </c>
      <c r="C258" s="645" t="s">
        <v>391</v>
      </c>
      <c r="D258" s="645" t="s">
        <v>136</v>
      </c>
      <c r="E258" s="645" t="s">
        <v>137</v>
      </c>
      <c r="F258" s="645" t="s">
        <v>138</v>
      </c>
      <c r="G258" s="645" t="s">
        <v>2247</v>
      </c>
      <c r="H258" s="646">
        <v>42765</v>
      </c>
      <c r="I258" s="647">
        <v>310.24</v>
      </c>
      <c r="J258" s="645" t="s">
        <v>801</v>
      </c>
      <c r="K258" s="645" t="s">
        <v>169</v>
      </c>
      <c r="L258" s="646">
        <v>42766</v>
      </c>
      <c r="M258" s="645" t="s">
        <v>71</v>
      </c>
      <c r="N258" s="645" t="s">
        <v>801</v>
      </c>
    </row>
    <row r="259" spans="1:14" x14ac:dyDescent="0.2">
      <c r="A259" s="645" t="s">
        <v>390</v>
      </c>
      <c r="B259" s="645" t="s">
        <v>1710</v>
      </c>
      <c r="C259" s="645" t="s">
        <v>391</v>
      </c>
      <c r="D259" s="645" t="s">
        <v>136</v>
      </c>
      <c r="E259" s="645" t="s">
        <v>137</v>
      </c>
      <c r="F259" s="645" t="s">
        <v>138</v>
      </c>
      <c r="G259" s="645" t="s">
        <v>2248</v>
      </c>
      <c r="H259" s="646">
        <v>42765</v>
      </c>
      <c r="I259" s="647">
        <v>27.66</v>
      </c>
      <c r="J259" s="645" t="s">
        <v>801</v>
      </c>
      <c r="K259" s="645" t="s">
        <v>169</v>
      </c>
      <c r="L259" s="646">
        <v>42766</v>
      </c>
      <c r="M259" s="645" t="s">
        <v>71</v>
      </c>
      <c r="N259" s="645" t="s">
        <v>801</v>
      </c>
    </row>
    <row r="260" spans="1:14" x14ac:dyDescent="0.2">
      <c r="A260" s="645" t="s">
        <v>390</v>
      </c>
      <c r="B260" s="645" t="s">
        <v>1710</v>
      </c>
      <c r="C260" s="645" t="s">
        <v>391</v>
      </c>
      <c r="D260" s="645" t="s">
        <v>136</v>
      </c>
      <c r="E260" s="645" t="s">
        <v>137</v>
      </c>
      <c r="F260" s="645" t="s">
        <v>138</v>
      </c>
      <c r="G260" s="645" t="s">
        <v>2249</v>
      </c>
      <c r="H260" s="646">
        <v>42762</v>
      </c>
      <c r="I260" s="647">
        <v>22.48</v>
      </c>
      <c r="J260" s="645" t="s">
        <v>801</v>
      </c>
      <c r="K260" s="645" t="s">
        <v>200</v>
      </c>
      <c r="L260" s="646">
        <v>42765</v>
      </c>
      <c r="M260" s="645" t="s">
        <v>71</v>
      </c>
      <c r="N260" s="645" t="s">
        <v>801</v>
      </c>
    </row>
    <row r="261" spans="1:14" x14ac:dyDescent="0.2">
      <c r="A261" s="645" t="s">
        <v>390</v>
      </c>
      <c r="B261" s="645" t="s">
        <v>1710</v>
      </c>
      <c r="C261" s="645" t="s">
        <v>391</v>
      </c>
      <c r="D261" s="645" t="s">
        <v>136</v>
      </c>
      <c r="E261" s="645" t="s">
        <v>137</v>
      </c>
      <c r="F261" s="645" t="s">
        <v>138</v>
      </c>
      <c r="G261" s="645" t="s">
        <v>2250</v>
      </c>
      <c r="H261" s="646">
        <v>42755</v>
      </c>
      <c r="I261" s="647">
        <v>1344.43</v>
      </c>
      <c r="J261" s="645" t="s">
        <v>2251</v>
      </c>
      <c r="K261" s="645" t="s">
        <v>1051</v>
      </c>
      <c r="L261" s="646">
        <v>42759</v>
      </c>
      <c r="M261" s="645" t="s">
        <v>71</v>
      </c>
      <c r="N261" s="645" t="s">
        <v>4241</v>
      </c>
    </row>
    <row r="262" spans="1:14" x14ac:dyDescent="0.2">
      <c r="A262" s="645" t="s">
        <v>390</v>
      </c>
      <c r="B262" s="645" t="s">
        <v>1710</v>
      </c>
      <c r="C262" s="645" t="s">
        <v>391</v>
      </c>
      <c r="D262" s="645" t="s">
        <v>297</v>
      </c>
      <c r="E262" s="645" t="s">
        <v>298</v>
      </c>
      <c r="F262" s="645" t="s">
        <v>299</v>
      </c>
      <c r="G262" s="645" t="s">
        <v>2258</v>
      </c>
      <c r="H262" s="646">
        <v>42757</v>
      </c>
      <c r="I262" s="647">
        <v>86</v>
      </c>
      <c r="J262" s="645" t="s">
        <v>801</v>
      </c>
      <c r="K262" s="645" t="s">
        <v>86</v>
      </c>
      <c r="L262" s="646">
        <v>42761</v>
      </c>
      <c r="M262" s="645" t="s">
        <v>71</v>
      </c>
      <c r="N262" s="645" t="s">
        <v>801</v>
      </c>
    </row>
    <row r="263" spans="1:14" x14ac:dyDescent="0.2">
      <c r="A263" s="645" t="s">
        <v>390</v>
      </c>
      <c r="B263" s="645" t="s">
        <v>1710</v>
      </c>
      <c r="C263" s="645" t="s">
        <v>391</v>
      </c>
      <c r="D263" s="645" t="s">
        <v>297</v>
      </c>
      <c r="E263" s="645" t="s">
        <v>298</v>
      </c>
      <c r="F263" s="645" t="s">
        <v>299</v>
      </c>
      <c r="G263" s="645" t="s">
        <v>2259</v>
      </c>
      <c r="H263" s="646">
        <v>42746</v>
      </c>
      <c r="I263" s="647">
        <v>429.99</v>
      </c>
      <c r="J263" s="645" t="s">
        <v>801</v>
      </c>
      <c r="K263" s="645" t="s">
        <v>2260</v>
      </c>
      <c r="L263" s="646">
        <v>42754</v>
      </c>
      <c r="M263" s="645" t="s">
        <v>71</v>
      </c>
      <c r="N263" s="645" t="s">
        <v>801</v>
      </c>
    </row>
    <row r="264" spans="1:14" x14ac:dyDescent="0.2">
      <c r="A264" s="645" t="s">
        <v>390</v>
      </c>
      <c r="B264" s="645" t="s">
        <v>395</v>
      </c>
      <c r="C264" s="645" t="s">
        <v>391</v>
      </c>
      <c r="D264" s="645" t="s">
        <v>2264</v>
      </c>
      <c r="E264" s="645" t="s">
        <v>2265</v>
      </c>
      <c r="F264" s="645" t="s">
        <v>2266</v>
      </c>
      <c r="G264" s="645" t="s">
        <v>2267</v>
      </c>
      <c r="H264" s="646">
        <v>42726</v>
      </c>
      <c r="I264" s="647">
        <v>175</v>
      </c>
      <c r="J264" s="645" t="s">
        <v>801</v>
      </c>
      <c r="K264" s="645" t="s">
        <v>258</v>
      </c>
      <c r="L264" s="646">
        <v>42765</v>
      </c>
      <c r="M264" s="645" t="s">
        <v>71</v>
      </c>
      <c r="N264" s="645" t="s">
        <v>801</v>
      </c>
    </row>
    <row r="265" spans="1:14" x14ac:dyDescent="0.2">
      <c r="A265" s="645" t="s">
        <v>390</v>
      </c>
      <c r="B265" s="645" t="s">
        <v>395</v>
      </c>
      <c r="C265" s="645" t="s">
        <v>391</v>
      </c>
      <c r="D265" s="645" t="s">
        <v>2268</v>
      </c>
      <c r="E265" s="645" t="s">
        <v>2269</v>
      </c>
      <c r="F265" s="645" t="s">
        <v>2270</v>
      </c>
      <c r="G265" s="645" t="s">
        <v>2271</v>
      </c>
      <c r="H265" s="646">
        <v>42719</v>
      </c>
      <c r="I265" s="647">
        <v>66</v>
      </c>
      <c r="J265" s="645" t="s">
        <v>801</v>
      </c>
      <c r="K265" s="645" t="s">
        <v>1848</v>
      </c>
      <c r="L265" s="646">
        <v>42745</v>
      </c>
      <c r="M265" s="645" t="s">
        <v>71</v>
      </c>
      <c r="N265" s="645" t="s">
        <v>801</v>
      </c>
    </row>
    <row r="266" spans="1:14" x14ac:dyDescent="0.2">
      <c r="A266" s="645" t="s">
        <v>390</v>
      </c>
      <c r="B266" s="645" t="s">
        <v>395</v>
      </c>
      <c r="C266" s="645" t="s">
        <v>391</v>
      </c>
      <c r="D266" s="645" t="s">
        <v>2272</v>
      </c>
      <c r="E266" s="645" t="s">
        <v>2273</v>
      </c>
      <c r="F266" s="645" t="s">
        <v>2274</v>
      </c>
      <c r="G266" s="645" t="s">
        <v>2275</v>
      </c>
      <c r="H266" s="646">
        <v>42704</v>
      </c>
      <c r="I266" s="647">
        <v>50</v>
      </c>
      <c r="J266" s="645" t="s">
        <v>801</v>
      </c>
      <c r="K266" s="645" t="s">
        <v>1934</v>
      </c>
      <c r="L266" s="646">
        <v>42745</v>
      </c>
      <c r="M266" s="645" t="s">
        <v>71</v>
      </c>
      <c r="N266" s="645" t="s">
        <v>801</v>
      </c>
    </row>
    <row r="267" spans="1:14" x14ac:dyDescent="0.2">
      <c r="A267" s="645" t="s">
        <v>390</v>
      </c>
      <c r="B267" s="645" t="s">
        <v>395</v>
      </c>
      <c r="C267" s="645" t="s">
        <v>391</v>
      </c>
      <c r="D267" s="645" t="s">
        <v>2276</v>
      </c>
      <c r="E267" s="645" t="s">
        <v>2277</v>
      </c>
      <c r="F267" s="645" t="s">
        <v>801</v>
      </c>
      <c r="G267" s="645" t="s">
        <v>2278</v>
      </c>
      <c r="H267" s="646">
        <v>42703</v>
      </c>
      <c r="I267" s="647">
        <v>299.2</v>
      </c>
      <c r="J267" s="645" t="s">
        <v>801</v>
      </c>
      <c r="K267" s="645" t="s">
        <v>519</v>
      </c>
      <c r="L267" s="646">
        <v>42766</v>
      </c>
      <c r="M267" s="645" t="s">
        <v>71</v>
      </c>
      <c r="N267" s="645" t="s">
        <v>801</v>
      </c>
    </row>
    <row r="268" spans="1:14" x14ac:dyDescent="0.2">
      <c r="A268" s="645" t="s">
        <v>390</v>
      </c>
      <c r="B268" s="645" t="s">
        <v>395</v>
      </c>
      <c r="C268" s="645" t="s">
        <v>391</v>
      </c>
      <c r="D268" s="645" t="s">
        <v>752</v>
      </c>
      <c r="E268" s="645" t="s">
        <v>753</v>
      </c>
      <c r="F268" s="645" t="s">
        <v>754</v>
      </c>
      <c r="G268" s="645" t="s">
        <v>2284</v>
      </c>
      <c r="H268" s="646">
        <v>42735</v>
      </c>
      <c r="I268" s="647">
        <v>16.93</v>
      </c>
      <c r="J268" s="645" t="s">
        <v>801</v>
      </c>
      <c r="K268" s="645" t="s">
        <v>1522</v>
      </c>
      <c r="L268" s="646">
        <v>42745</v>
      </c>
      <c r="M268" s="645" t="s">
        <v>71</v>
      </c>
      <c r="N268" s="645" t="s">
        <v>801</v>
      </c>
    </row>
    <row r="269" spans="1:14" x14ac:dyDescent="0.2">
      <c r="A269" s="645" t="s">
        <v>390</v>
      </c>
      <c r="B269" s="645" t="s">
        <v>395</v>
      </c>
      <c r="C269" s="645" t="s">
        <v>391</v>
      </c>
      <c r="D269" s="645" t="s">
        <v>345</v>
      </c>
      <c r="E269" s="645" t="s">
        <v>346</v>
      </c>
      <c r="F269" s="645" t="s">
        <v>347</v>
      </c>
      <c r="G269" s="645" t="s">
        <v>2285</v>
      </c>
      <c r="H269" s="646">
        <v>42721</v>
      </c>
      <c r="I269" s="647">
        <v>65.989999999999995</v>
      </c>
      <c r="J269" s="645" t="s">
        <v>801</v>
      </c>
      <c r="K269" s="645" t="s">
        <v>205</v>
      </c>
      <c r="L269" s="646">
        <v>42746</v>
      </c>
      <c r="M269" s="645" t="s">
        <v>71</v>
      </c>
      <c r="N269" s="645" t="s">
        <v>801</v>
      </c>
    </row>
    <row r="270" spans="1:14" x14ac:dyDescent="0.2">
      <c r="A270" s="645" t="s">
        <v>390</v>
      </c>
      <c r="B270" s="645" t="s">
        <v>395</v>
      </c>
      <c r="C270" s="645" t="s">
        <v>391</v>
      </c>
      <c r="D270" s="645" t="s">
        <v>550</v>
      </c>
      <c r="E270" s="645" t="s">
        <v>551</v>
      </c>
      <c r="F270" s="645" t="s">
        <v>552</v>
      </c>
      <c r="G270" s="645" t="s">
        <v>2291</v>
      </c>
      <c r="H270" s="646">
        <v>42725</v>
      </c>
      <c r="I270" s="647">
        <v>99.99</v>
      </c>
      <c r="J270" s="645" t="s">
        <v>1082</v>
      </c>
      <c r="K270" s="645" t="s">
        <v>205</v>
      </c>
      <c r="L270" s="646">
        <v>42746</v>
      </c>
      <c r="M270" s="645" t="s">
        <v>71</v>
      </c>
      <c r="N270" s="645" t="s">
        <v>4117</v>
      </c>
    </row>
    <row r="271" spans="1:14" x14ac:dyDescent="0.2">
      <c r="A271" s="645" t="s">
        <v>390</v>
      </c>
      <c r="B271" s="645" t="s">
        <v>395</v>
      </c>
      <c r="C271" s="645" t="s">
        <v>391</v>
      </c>
      <c r="D271" s="645" t="s">
        <v>1919</v>
      </c>
      <c r="E271" s="645" t="s">
        <v>1920</v>
      </c>
      <c r="F271" s="645" t="s">
        <v>1921</v>
      </c>
      <c r="G271" s="645" t="s">
        <v>2292</v>
      </c>
      <c r="H271" s="646">
        <v>42704</v>
      </c>
      <c r="I271" s="647">
        <v>192.01</v>
      </c>
      <c r="J271" s="645" t="s">
        <v>801</v>
      </c>
      <c r="K271" s="645" t="s">
        <v>1923</v>
      </c>
      <c r="L271" s="646">
        <v>42759</v>
      </c>
      <c r="M271" s="645" t="s">
        <v>71</v>
      </c>
      <c r="N271" s="645" t="s">
        <v>801</v>
      </c>
    </row>
    <row r="272" spans="1:14" x14ac:dyDescent="0.2">
      <c r="A272" s="645" t="s">
        <v>390</v>
      </c>
      <c r="B272" s="645" t="s">
        <v>395</v>
      </c>
      <c r="C272" s="645" t="s">
        <v>391</v>
      </c>
      <c r="D272" s="645" t="s">
        <v>1919</v>
      </c>
      <c r="E272" s="645" t="s">
        <v>1920</v>
      </c>
      <c r="F272" s="645" t="s">
        <v>1921</v>
      </c>
      <c r="G272" s="645" t="s">
        <v>2293</v>
      </c>
      <c r="H272" s="646">
        <v>42690</v>
      </c>
      <c r="I272" s="647">
        <v>220</v>
      </c>
      <c r="J272" s="645" t="s">
        <v>801</v>
      </c>
      <c r="K272" s="645" t="s">
        <v>1923</v>
      </c>
      <c r="L272" s="646">
        <v>42759</v>
      </c>
      <c r="M272" s="645" t="s">
        <v>71</v>
      </c>
      <c r="N272" s="645" t="s">
        <v>801</v>
      </c>
    </row>
    <row r="273" spans="1:14" x14ac:dyDescent="0.2">
      <c r="A273" s="645" t="s">
        <v>390</v>
      </c>
      <c r="B273" s="645" t="s">
        <v>395</v>
      </c>
      <c r="C273" s="645" t="s">
        <v>391</v>
      </c>
      <c r="D273" s="645" t="s">
        <v>254</v>
      </c>
      <c r="E273" s="645" t="s">
        <v>255</v>
      </c>
      <c r="F273" s="645" t="s">
        <v>256</v>
      </c>
      <c r="G273" s="645" t="s">
        <v>2294</v>
      </c>
      <c r="H273" s="646">
        <v>42735</v>
      </c>
      <c r="I273" s="647">
        <v>60.14</v>
      </c>
      <c r="J273" s="645" t="s">
        <v>801</v>
      </c>
      <c r="K273" s="645" t="s">
        <v>407</v>
      </c>
      <c r="L273" s="646">
        <v>42747</v>
      </c>
      <c r="M273" s="645" t="s">
        <v>71</v>
      </c>
      <c r="N273" s="645" t="s">
        <v>801</v>
      </c>
    </row>
    <row r="274" spans="1:14" x14ac:dyDescent="0.2">
      <c r="A274" s="645" t="s">
        <v>390</v>
      </c>
      <c r="B274" s="645" t="s">
        <v>395</v>
      </c>
      <c r="C274" s="645" t="s">
        <v>391</v>
      </c>
      <c r="D274" s="645" t="s">
        <v>254</v>
      </c>
      <c r="E274" s="645" t="s">
        <v>255</v>
      </c>
      <c r="F274" s="645" t="s">
        <v>256</v>
      </c>
      <c r="G274" s="645" t="s">
        <v>2295</v>
      </c>
      <c r="H274" s="646">
        <v>42735</v>
      </c>
      <c r="I274" s="647">
        <v>54.39</v>
      </c>
      <c r="J274" s="645" t="s">
        <v>801</v>
      </c>
      <c r="K274" s="645" t="s">
        <v>584</v>
      </c>
      <c r="L274" s="646">
        <v>42747</v>
      </c>
      <c r="M274" s="645" t="s">
        <v>71</v>
      </c>
      <c r="N274" s="645" t="s">
        <v>801</v>
      </c>
    </row>
    <row r="275" spans="1:14" x14ac:dyDescent="0.2">
      <c r="A275" s="645" t="s">
        <v>390</v>
      </c>
      <c r="B275" s="645" t="s">
        <v>395</v>
      </c>
      <c r="C275" s="645" t="s">
        <v>391</v>
      </c>
      <c r="D275" s="645" t="s">
        <v>254</v>
      </c>
      <c r="E275" s="645" t="s">
        <v>255</v>
      </c>
      <c r="F275" s="645" t="s">
        <v>256</v>
      </c>
      <c r="G275" s="645" t="s">
        <v>2296</v>
      </c>
      <c r="H275" s="646">
        <v>42735</v>
      </c>
      <c r="I275" s="647">
        <v>49.13</v>
      </c>
      <c r="J275" s="645" t="s">
        <v>801</v>
      </c>
      <c r="K275" s="645" t="s">
        <v>2297</v>
      </c>
      <c r="L275" s="646">
        <v>42747</v>
      </c>
      <c r="M275" s="645" t="s">
        <v>71</v>
      </c>
      <c r="N275" s="645" t="s">
        <v>801</v>
      </c>
    </row>
    <row r="276" spans="1:14" x14ac:dyDescent="0.2">
      <c r="A276" s="645" t="s">
        <v>390</v>
      </c>
      <c r="B276" s="645" t="s">
        <v>395</v>
      </c>
      <c r="C276" s="645" t="s">
        <v>391</v>
      </c>
      <c r="D276" s="645" t="s">
        <v>254</v>
      </c>
      <c r="E276" s="645" t="s">
        <v>255</v>
      </c>
      <c r="F276" s="645" t="s">
        <v>256</v>
      </c>
      <c r="G276" s="645" t="s">
        <v>2298</v>
      </c>
      <c r="H276" s="646">
        <v>42735</v>
      </c>
      <c r="I276" s="647">
        <v>49.13</v>
      </c>
      <c r="J276" s="645" t="s">
        <v>801</v>
      </c>
      <c r="K276" s="645" t="s">
        <v>1472</v>
      </c>
      <c r="L276" s="646">
        <v>42747</v>
      </c>
      <c r="M276" s="645" t="s">
        <v>71</v>
      </c>
      <c r="N276" s="645" t="s">
        <v>801</v>
      </c>
    </row>
    <row r="277" spans="1:14" x14ac:dyDescent="0.2">
      <c r="A277" s="645" t="s">
        <v>390</v>
      </c>
      <c r="B277" s="645" t="s">
        <v>395</v>
      </c>
      <c r="C277" s="645" t="s">
        <v>391</v>
      </c>
      <c r="D277" s="645" t="s">
        <v>254</v>
      </c>
      <c r="E277" s="645" t="s">
        <v>255</v>
      </c>
      <c r="F277" s="645" t="s">
        <v>256</v>
      </c>
      <c r="G277" s="645" t="s">
        <v>2299</v>
      </c>
      <c r="H277" s="646">
        <v>42735</v>
      </c>
      <c r="I277" s="647">
        <v>49.13</v>
      </c>
      <c r="J277" s="645" t="s">
        <v>801</v>
      </c>
      <c r="K277" s="645" t="s">
        <v>1396</v>
      </c>
      <c r="L277" s="646">
        <v>42747</v>
      </c>
      <c r="M277" s="645" t="s">
        <v>71</v>
      </c>
      <c r="N277" s="645" t="s">
        <v>801</v>
      </c>
    </row>
    <row r="278" spans="1:14" x14ac:dyDescent="0.2">
      <c r="A278" s="645" t="s">
        <v>390</v>
      </c>
      <c r="B278" s="645" t="s">
        <v>395</v>
      </c>
      <c r="C278" s="645" t="s">
        <v>391</v>
      </c>
      <c r="D278" s="645" t="s">
        <v>686</v>
      </c>
      <c r="E278" s="645" t="s">
        <v>687</v>
      </c>
      <c r="F278" s="645" t="s">
        <v>688</v>
      </c>
      <c r="G278" s="645" t="s">
        <v>2300</v>
      </c>
      <c r="H278" s="646">
        <v>42661</v>
      </c>
      <c r="I278" s="647">
        <v>2700.06</v>
      </c>
      <c r="J278" s="645" t="s">
        <v>801</v>
      </c>
      <c r="K278" s="645" t="s">
        <v>1056</v>
      </c>
      <c r="L278" s="646">
        <v>42748</v>
      </c>
      <c r="M278" s="645" t="s">
        <v>71</v>
      </c>
      <c r="N278" s="645" t="s">
        <v>801</v>
      </c>
    </row>
    <row r="279" spans="1:14" x14ac:dyDescent="0.2">
      <c r="A279" s="645" t="s">
        <v>390</v>
      </c>
      <c r="B279" s="645" t="s">
        <v>395</v>
      </c>
      <c r="C279" s="645" t="s">
        <v>391</v>
      </c>
      <c r="D279" s="645" t="s">
        <v>2301</v>
      </c>
      <c r="E279" s="645" t="s">
        <v>2302</v>
      </c>
      <c r="F279" s="645" t="s">
        <v>801</v>
      </c>
      <c r="G279" s="645" t="s">
        <v>2303</v>
      </c>
      <c r="H279" s="646">
        <v>42654</v>
      </c>
      <c r="I279" s="647">
        <v>16.5</v>
      </c>
      <c r="J279" s="645" t="s">
        <v>801</v>
      </c>
      <c r="K279" s="645" t="s">
        <v>169</v>
      </c>
      <c r="L279" s="646">
        <v>42746</v>
      </c>
      <c r="M279" s="645" t="s">
        <v>71</v>
      </c>
      <c r="N279" s="645" t="s">
        <v>801</v>
      </c>
    </row>
    <row r="280" spans="1:14" x14ac:dyDescent="0.2">
      <c r="A280" s="645" t="s">
        <v>390</v>
      </c>
      <c r="B280" s="645" t="s">
        <v>395</v>
      </c>
      <c r="C280" s="645" t="s">
        <v>391</v>
      </c>
      <c r="D280" s="645" t="s">
        <v>960</v>
      </c>
      <c r="E280" s="645" t="s">
        <v>961</v>
      </c>
      <c r="F280" s="645" t="s">
        <v>801</v>
      </c>
      <c r="G280" s="645" t="s">
        <v>2304</v>
      </c>
      <c r="H280" s="646">
        <v>42704</v>
      </c>
      <c r="I280" s="647">
        <v>11654.5</v>
      </c>
      <c r="J280" s="645" t="s">
        <v>801</v>
      </c>
      <c r="K280" s="645" t="s">
        <v>474</v>
      </c>
      <c r="L280" s="646">
        <v>42747</v>
      </c>
      <c r="M280" s="645" t="s">
        <v>71</v>
      </c>
      <c r="N280" s="645" t="s">
        <v>801</v>
      </c>
    </row>
    <row r="281" spans="1:14" x14ac:dyDescent="0.2">
      <c r="A281" s="645" t="s">
        <v>390</v>
      </c>
      <c r="B281" s="645" t="s">
        <v>395</v>
      </c>
      <c r="C281" s="645" t="s">
        <v>391</v>
      </c>
      <c r="D281" s="645" t="s">
        <v>1305</v>
      </c>
      <c r="E281" s="645" t="s">
        <v>1306</v>
      </c>
      <c r="F281" s="645" t="s">
        <v>1307</v>
      </c>
      <c r="G281" s="645" t="s">
        <v>2315</v>
      </c>
      <c r="H281" s="646">
        <v>42726</v>
      </c>
      <c r="I281" s="647">
        <v>2191.0100000000002</v>
      </c>
      <c r="J281" s="645" t="s">
        <v>801</v>
      </c>
      <c r="K281" s="645" t="s">
        <v>1706</v>
      </c>
      <c r="L281" s="646">
        <v>42745</v>
      </c>
      <c r="M281" s="645" t="s">
        <v>71</v>
      </c>
      <c r="N281" s="645" t="s">
        <v>801</v>
      </c>
    </row>
    <row r="282" spans="1:14" x14ac:dyDescent="0.2">
      <c r="A282" s="645" t="s">
        <v>390</v>
      </c>
      <c r="B282" s="645" t="s">
        <v>395</v>
      </c>
      <c r="C282" s="645" t="s">
        <v>391</v>
      </c>
      <c r="D282" s="645" t="s">
        <v>2316</v>
      </c>
      <c r="E282" s="645" t="s">
        <v>2317</v>
      </c>
      <c r="F282" s="645" t="s">
        <v>2318</v>
      </c>
      <c r="G282" s="645" t="s">
        <v>2319</v>
      </c>
      <c r="H282" s="646">
        <v>42733</v>
      </c>
      <c r="I282" s="647">
        <v>145.19999999999999</v>
      </c>
      <c r="J282" s="645" t="s">
        <v>2320</v>
      </c>
      <c r="K282" s="645" t="s">
        <v>1109</v>
      </c>
      <c r="L282" s="646">
        <v>42744</v>
      </c>
      <c r="M282" s="645" t="s">
        <v>71</v>
      </c>
      <c r="N282" s="645" t="s">
        <v>4242</v>
      </c>
    </row>
    <row r="283" spans="1:14" x14ac:dyDescent="0.2">
      <c r="A283" s="645" t="s">
        <v>390</v>
      </c>
      <c r="B283" s="645" t="s">
        <v>395</v>
      </c>
      <c r="C283" s="645" t="s">
        <v>391</v>
      </c>
      <c r="D283" s="645" t="s">
        <v>2321</v>
      </c>
      <c r="E283" s="645" t="s">
        <v>2322</v>
      </c>
      <c r="F283" s="645" t="s">
        <v>2323</v>
      </c>
      <c r="G283" s="645" t="s">
        <v>2324</v>
      </c>
      <c r="H283" s="646">
        <v>42723</v>
      </c>
      <c r="I283" s="647">
        <v>4884.62</v>
      </c>
      <c r="J283" s="645" t="s">
        <v>801</v>
      </c>
      <c r="K283" s="645" t="s">
        <v>1180</v>
      </c>
      <c r="L283" s="646">
        <v>42746</v>
      </c>
      <c r="M283" s="645" t="s">
        <v>71</v>
      </c>
      <c r="N283" s="645" t="s">
        <v>801</v>
      </c>
    </row>
    <row r="284" spans="1:14" x14ac:dyDescent="0.2">
      <c r="A284" s="645" t="s">
        <v>390</v>
      </c>
      <c r="B284" s="645" t="s">
        <v>395</v>
      </c>
      <c r="C284" s="645" t="s">
        <v>391</v>
      </c>
      <c r="D284" s="645" t="s">
        <v>2328</v>
      </c>
      <c r="E284" s="645" t="s">
        <v>2329</v>
      </c>
      <c r="F284" s="645" t="s">
        <v>2330</v>
      </c>
      <c r="G284" s="645" t="s">
        <v>2331</v>
      </c>
      <c r="H284" s="646">
        <v>42370</v>
      </c>
      <c r="I284" s="647">
        <v>500</v>
      </c>
      <c r="J284" s="645" t="s">
        <v>801</v>
      </c>
      <c r="K284" s="645" t="s">
        <v>1493</v>
      </c>
      <c r="L284" s="646">
        <v>42753</v>
      </c>
      <c r="M284" s="645" t="s">
        <v>71</v>
      </c>
      <c r="N284" s="645" t="s">
        <v>801</v>
      </c>
    </row>
    <row r="285" spans="1:14" x14ac:dyDescent="0.2">
      <c r="A285" s="645" t="s">
        <v>390</v>
      </c>
      <c r="B285" s="645" t="s">
        <v>395</v>
      </c>
      <c r="C285" s="645" t="s">
        <v>391</v>
      </c>
      <c r="D285" s="645" t="s">
        <v>1995</v>
      </c>
      <c r="E285" s="645" t="s">
        <v>1996</v>
      </c>
      <c r="F285" s="645" t="s">
        <v>1997</v>
      </c>
      <c r="G285" s="645" t="s">
        <v>2332</v>
      </c>
      <c r="H285" s="646">
        <v>42735</v>
      </c>
      <c r="I285" s="647">
        <v>186.9</v>
      </c>
      <c r="J285" s="645" t="s">
        <v>801</v>
      </c>
      <c r="K285" s="645" t="s">
        <v>1681</v>
      </c>
      <c r="L285" s="646">
        <v>42754</v>
      </c>
      <c r="M285" s="645" t="s">
        <v>71</v>
      </c>
      <c r="N285" s="645" t="s">
        <v>801</v>
      </c>
    </row>
    <row r="286" spans="1:14" x14ac:dyDescent="0.2">
      <c r="A286" s="645" t="s">
        <v>390</v>
      </c>
      <c r="B286" s="645" t="s">
        <v>395</v>
      </c>
      <c r="C286" s="645" t="s">
        <v>391</v>
      </c>
      <c r="D286" s="645" t="s">
        <v>1995</v>
      </c>
      <c r="E286" s="645" t="s">
        <v>1996</v>
      </c>
      <c r="F286" s="645" t="s">
        <v>1997</v>
      </c>
      <c r="G286" s="645" t="s">
        <v>2333</v>
      </c>
      <c r="H286" s="646">
        <v>42735</v>
      </c>
      <c r="I286" s="647">
        <v>327.68</v>
      </c>
      <c r="J286" s="645" t="s">
        <v>801</v>
      </c>
      <c r="K286" s="645" t="s">
        <v>1681</v>
      </c>
      <c r="L286" s="646">
        <v>42754</v>
      </c>
      <c r="M286" s="645" t="s">
        <v>71</v>
      </c>
      <c r="N286" s="645" t="s">
        <v>801</v>
      </c>
    </row>
    <row r="287" spans="1:14" x14ac:dyDescent="0.2">
      <c r="A287" s="645" t="s">
        <v>390</v>
      </c>
      <c r="B287" s="645" t="s">
        <v>395</v>
      </c>
      <c r="C287" s="645" t="s">
        <v>391</v>
      </c>
      <c r="D287" s="645" t="s">
        <v>1995</v>
      </c>
      <c r="E287" s="645" t="s">
        <v>1996</v>
      </c>
      <c r="F287" s="645" t="s">
        <v>1997</v>
      </c>
      <c r="G287" s="645" t="s">
        <v>2334</v>
      </c>
      <c r="H287" s="646">
        <v>42735</v>
      </c>
      <c r="I287" s="647">
        <v>121.36</v>
      </c>
      <c r="J287" s="645" t="s">
        <v>801</v>
      </c>
      <c r="K287" s="645" t="s">
        <v>1681</v>
      </c>
      <c r="L287" s="646">
        <v>42754</v>
      </c>
      <c r="M287" s="645" t="s">
        <v>71</v>
      </c>
      <c r="N287" s="645" t="s">
        <v>801</v>
      </c>
    </row>
    <row r="288" spans="1:14" x14ac:dyDescent="0.2">
      <c r="A288" s="645" t="s">
        <v>390</v>
      </c>
      <c r="B288" s="645" t="s">
        <v>395</v>
      </c>
      <c r="C288" s="645" t="s">
        <v>391</v>
      </c>
      <c r="D288" s="645" t="s">
        <v>1995</v>
      </c>
      <c r="E288" s="645" t="s">
        <v>1996</v>
      </c>
      <c r="F288" s="645" t="s">
        <v>1997</v>
      </c>
      <c r="G288" s="645" t="s">
        <v>2335</v>
      </c>
      <c r="H288" s="646">
        <v>42735</v>
      </c>
      <c r="I288" s="647">
        <v>121.36</v>
      </c>
      <c r="J288" s="645" t="s">
        <v>801</v>
      </c>
      <c r="K288" s="645" t="s">
        <v>1681</v>
      </c>
      <c r="L288" s="646">
        <v>42754</v>
      </c>
      <c r="M288" s="645" t="s">
        <v>71</v>
      </c>
      <c r="N288" s="645" t="s">
        <v>801</v>
      </c>
    </row>
    <row r="289" spans="1:14" x14ac:dyDescent="0.2">
      <c r="A289" s="645" t="s">
        <v>390</v>
      </c>
      <c r="B289" s="645" t="s">
        <v>395</v>
      </c>
      <c r="C289" s="645" t="s">
        <v>391</v>
      </c>
      <c r="D289" s="645" t="s">
        <v>1995</v>
      </c>
      <c r="E289" s="645" t="s">
        <v>1996</v>
      </c>
      <c r="F289" s="645" t="s">
        <v>1997</v>
      </c>
      <c r="G289" s="645" t="s">
        <v>2336</v>
      </c>
      <c r="H289" s="646">
        <v>42735</v>
      </c>
      <c r="I289" s="647">
        <v>145.63999999999999</v>
      </c>
      <c r="J289" s="645" t="s">
        <v>801</v>
      </c>
      <c r="K289" s="645" t="s">
        <v>1681</v>
      </c>
      <c r="L289" s="646">
        <v>42754</v>
      </c>
      <c r="M289" s="645" t="s">
        <v>71</v>
      </c>
      <c r="N289" s="645" t="s">
        <v>801</v>
      </c>
    </row>
    <row r="290" spans="1:14" x14ac:dyDescent="0.2">
      <c r="A290" s="645" t="s">
        <v>390</v>
      </c>
      <c r="B290" s="645" t="s">
        <v>395</v>
      </c>
      <c r="C290" s="645" t="s">
        <v>391</v>
      </c>
      <c r="D290" s="645" t="s">
        <v>2337</v>
      </c>
      <c r="E290" s="645" t="s">
        <v>2338</v>
      </c>
      <c r="F290" s="645" t="s">
        <v>2339</v>
      </c>
      <c r="G290" s="645" t="s">
        <v>2340</v>
      </c>
      <c r="H290" s="646">
        <v>42735</v>
      </c>
      <c r="I290" s="647">
        <v>840</v>
      </c>
      <c r="J290" s="645" t="s">
        <v>801</v>
      </c>
      <c r="K290" s="645" t="s">
        <v>1697</v>
      </c>
      <c r="L290" s="646">
        <v>42744</v>
      </c>
      <c r="M290" s="645" t="s">
        <v>71</v>
      </c>
      <c r="N290" s="645" t="s">
        <v>801</v>
      </c>
    </row>
    <row r="291" spans="1:14" x14ac:dyDescent="0.2">
      <c r="A291" s="645" t="s">
        <v>390</v>
      </c>
      <c r="B291" s="645" t="s">
        <v>395</v>
      </c>
      <c r="C291" s="645" t="s">
        <v>391</v>
      </c>
      <c r="D291" s="645" t="s">
        <v>2341</v>
      </c>
      <c r="E291" s="645" t="s">
        <v>2342</v>
      </c>
      <c r="F291" s="645" t="s">
        <v>2343</v>
      </c>
      <c r="G291" s="645" t="s">
        <v>2344</v>
      </c>
      <c r="H291" s="646">
        <v>42692</v>
      </c>
      <c r="I291" s="647">
        <v>80.099999999999994</v>
      </c>
      <c r="J291" s="645" t="s">
        <v>801</v>
      </c>
      <c r="K291" s="645" t="s">
        <v>1691</v>
      </c>
      <c r="L291" s="646">
        <v>42747</v>
      </c>
      <c r="M291" s="645" t="s">
        <v>71</v>
      </c>
      <c r="N291" s="645" t="s">
        <v>801</v>
      </c>
    </row>
    <row r="292" spans="1:14" x14ac:dyDescent="0.2">
      <c r="A292" s="645" t="s">
        <v>390</v>
      </c>
      <c r="B292" s="645" t="s">
        <v>395</v>
      </c>
      <c r="C292" s="645" t="s">
        <v>391</v>
      </c>
      <c r="D292" s="645" t="s">
        <v>2345</v>
      </c>
      <c r="E292" s="645" t="s">
        <v>2346</v>
      </c>
      <c r="F292" s="645" t="s">
        <v>2347</v>
      </c>
      <c r="G292" s="645" t="s">
        <v>2348</v>
      </c>
      <c r="H292" s="646">
        <v>42734</v>
      </c>
      <c r="I292" s="647">
        <v>19.98</v>
      </c>
      <c r="J292" s="645" t="s">
        <v>2349</v>
      </c>
      <c r="K292" s="645" t="s">
        <v>1157</v>
      </c>
      <c r="L292" s="646">
        <v>42745</v>
      </c>
      <c r="M292" s="645" t="s">
        <v>71</v>
      </c>
      <c r="N292" s="645" t="s">
        <v>4243</v>
      </c>
    </row>
    <row r="293" spans="1:14" x14ac:dyDescent="0.2">
      <c r="A293" s="645" t="s">
        <v>390</v>
      </c>
      <c r="B293" s="645" t="s">
        <v>395</v>
      </c>
      <c r="C293" s="645" t="s">
        <v>391</v>
      </c>
      <c r="D293" s="645" t="s">
        <v>81</v>
      </c>
      <c r="E293" s="645" t="s">
        <v>82</v>
      </c>
      <c r="F293" s="645" t="s">
        <v>83</v>
      </c>
      <c r="G293" s="645" t="s">
        <v>2350</v>
      </c>
      <c r="H293" s="646">
        <v>42735</v>
      </c>
      <c r="I293" s="647">
        <v>263.54000000000002</v>
      </c>
      <c r="J293" s="645" t="s">
        <v>801</v>
      </c>
      <c r="K293" s="645" t="s">
        <v>140</v>
      </c>
      <c r="L293" s="646">
        <v>42745</v>
      </c>
      <c r="M293" s="645" t="s">
        <v>71</v>
      </c>
      <c r="N293" s="645" t="s">
        <v>801</v>
      </c>
    </row>
    <row r="294" spans="1:14" x14ac:dyDescent="0.2">
      <c r="A294" s="645" t="s">
        <v>390</v>
      </c>
      <c r="B294" s="645" t="s">
        <v>395</v>
      </c>
      <c r="C294" s="645" t="s">
        <v>391</v>
      </c>
      <c r="D294" s="645" t="s">
        <v>81</v>
      </c>
      <c r="E294" s="645" t="s">
        <v>82</v>
      </c>
      <c r="F294" s="645" t="s">
        <v>83</v>
      </c>
      <c r="G294" s="645" t="s">
        <v>2351</v>
      </c>
      <c r="H294" s="646">
        <v>42735</v>
      </c>
      <c r="I294" s="647">
        <v>528.34</v>
      </c>
      <c r="J294" s="645" t="s">
        <v>801</v>
      </c>
      <c r="K294" s="645" t="s">
        <v>140</v>
      </c>
      <c r="L294" s="646">
        <v>42745</v>
      </c>
      <c r="M294" s="645" t="s">
        <v>71</v>
      </c>
      <c r="N294" s="645" t="s">
        <v>801</v>
      </c>
    </row>
    <row r="295" spans="1:14" x14ac:dyDescent="0.2">
      <c r="A295" s="645" t="s">
        <v>390</v>
      </c>
      <c r="B295" s="645" t="s">
        <v>395</v>
      </c>
      <c r="C295" s="645" t="s">
        <v>391</v>
      </c>
      <c r="D295" s="645" t="s">
        <v>81</v>
      </c>
      <c r="E295" s="645" t="s">
        <v>82</v>
      </c>
      <c r="F295" s="645" t="s">
        <v>83</v>
      </c>
      <c r="G295" s="645" t="s">
        <v>2352</v>
      </c>
      <c r="H295" s="646">
        <v>42735</v>
      </c>
      <c r="I295" s="647">
        <v>338.04</v>
      </c>
      <c r="J295" s="645" t="s">
        <v>801</v>
      </c>
      <c r="K295" s="645" t="s">
        <v>140</v>
      </c>
      <c r="L295" s="646">
        <v>42745</v>
      </c>
      <c r="M295" s="645" t="s">
        <v>71</v>
      </c>
      <c r="N295" s="645" t="s">
        <v>801</v>
      </c>
    </row>
    <row r="296" spans="1:14" x14ac:dyDescent="0.2">
      <c r="A296" s="645" t="s">
        <v>390</v>
      </c>
      <c r="B296" s="645" t="s">
        <v>395</v>
      </c>
      <c r="C296" s="645" t="s">
        <v>391</v>
      </c>
      <c r="D296" s="645" t="s">
        <v>81</v>
      </c>
      <c r="E296" s="645" t="s">
        <v>82</v>
      </c>
      <c r="F296" s="645" t="s">
        <v>83</v>
      </c>
      <c r="G296" s="645" t="s">
        <v>2353</v>
      </c>
      <c r="H296" s="646">
        <v>42735</v>
      </c>
      <c r="I296" s="647">
        <v>75.94</v>
      </c>
      <c r="J296" s="645" t="s">
        <v>801</v>
      </c>
      <c r="K296" s="645" t="s">
        <v>140</v>
      </c>
      <c r="L296" s="646">
        <v>42745</v>
      </c>
      <c r="M296" s="645" t="s">
        <v>71</v>
      </c>
      <c r="N296" s="645" t="s">
        <v>801</v>
      </c>
    </row>
    <row r="297" spans="1:14" x14ac:dyDescent="0.2">
      <c r="A297" s="645" t="s">
        <v>390</v>
      </c>
      <c r="B297" s="645" t="s">
        <v>395</v>
      </c>
      <c r="C297" s="645" t="s">
        <v>391</v>
      </c>
      <c r="D297" s="645" t="s">
        <v>81</v>
      </c>
      <c r="E297" s="645" t="s">
        <v>82</v>
      </c>
      <c r="F297" s="645" t="s">
        <v>83</v>
      </c>
      <c r="G297" s="645" t="s">
        <v>2354</v>
      </c>
      <c r="H297" s="646">
        <v>42735</v>
      </c>
      <c r="I297" s="647">
        <v>132.83000000000001</v>
      </c>
      <c r="J297" s="645" t="s">
        <v>801</v>
      </c>
      <c r="K297" s="645" t="s">
        <v>262</v>
      </c>
      <c r="L297" s="646">
        <v>42745</v>
      </c>
      <c r="M297" s="645" t="s">
        <v>71</v>
      </c>
      <c r="N297" s="645" t="s">
        <v>801</v>
      </c>
    </row>
    <row r="298" spans="1:14" x14ac:dyDescent="0.2">
      <c r="A298" s="645" t="s">
        <v>390</v>
      </c>
      <c r="B298" s="645" t="s">
        <v>395</v>
      </c>
      <c r="C298" s="645" t="s">
        <v>391</v>
      </c>
      <c r="D298" s="645" t="s">
        <v>81</v>
      </c>
      <c r="E298" s="645" t="s">
        <v>82</v>
      </c>
      <c r="F298" s="645" t="s">
        <v>83</v>
      </c>
      <c r="G298" s="645" t="s">
        <v>2355</v>
      </c>
      <c r="H298" s="646">
        <v>42735</v>
      </c>
      <c r="I298" s="647">
        <v>1637.64</v>
      </c>
      <c r="J298" s="645" t="s">
        <v>801</v>
      </c>
      <c r="K298" s="645" t="s">
        <v>262</v>
      </c>
      <c r="L298" s="646">
        <v>42745</v>
      </c>
      <c r="M298" s="645" t="s">
        <v>71</v>
      </c>
      <c r="N298" s="645" t="s">
        <v>801</v>
      </c>
    </row>
    <row r="299" spans="1:14" x14ac:dyDescent="0.2">
      <c r="A299" s="645" t="s">
        <v>390</v>
      </c>
      <c r="B299" s="645" t="s">
        <v>395</v>
      </c>
      <c r="C299" s="645" t="s">
        <v>391</v>
      </c>
      <c r="D299" s="645" t="s">
        <v>81</v>
      </c>
      <c r="E299" s="645" t="s">
        <v>82</v>
      </c>
      <c r="F299" s="645" t="s">
        <v>83</v>
      </c>
      <c r="G299" s="645" t="s">
        <v>2356</v>
      </c>
      <c r="H299" s="646">
        <v>42735</v>
      </c>
      <c r="I299" s="647">
        <v>42.76</v>
      </c>
      <c r="J299" s="645" t="s">
        <v>801</v>
      </c>
      <c r="K299" s="645" t="s">
        <v>1122</v>
      </c>
      <c r="L299" s="646">
        <v>42745</v>
      </c>
      <c r="M299" s="645" t="s">
        <v>71</v>
      </c>
      <c r="N299" s="645" t="s">
        <v>801</v>
      </c>
    </row>
    <row r="300" spans="1:14" x14ac:dyDescent="0.2">
      <c r="A300" s="645" t="s">
        <v>390</v>
      </c>
      <c r="B300" s="645" t="s">
        <v>395</v>
      </c>
      <c r="C300" s="645" t="s">
        <v>391</v>
      </c>
      <c r="D300" s="645" t="s">
        <v>729</v>
      </c>
      <c r="E300" s="645" t="s">
        <v>730</v>
      </c>
      <c r="F300" s="645" t="s">
        <v>731</v>
      </c>
      <c r="G300" s="645" t="s">
        <v>2357</v>
      </c>
      <c r="H300" s="646">
        <v>42726</v>
      </c>
      <c r="I300" s="647">
        <v>94.69</v>
      </c>
      <c r="J300" s="645" t="s">
        <v>801</v>
      </c>
      <c r="K300" s="645" t="s">
        <v>266</v>
      </c>
      <c r="L300" s="646">
        <v>42745</v>
      </c>
      <c r="M300" s="645" t="s">
        <v>71</v>
      </c>
      <c r="N300" s="645" t="s">
        <v>801</v>
      </c>
    </row>
    <row r="301" spans="1:14" x14ac:dyDescent="0.2">
      <c r="A301" s="645" t="s">
        <v>390</v>
      </c>
      <c r="B301" s="645" t="s">
        <v>395</v>
      </c>
      <c r="C301" s="645" t="s">
        <v>391</v>
      </c>
      <c r="D301" s="645" t="s">
        <v>729</v>
      </c>
      <c r="E301" s="645" t="s">
        <v>730</v>
      </c>
      <c r="F301" s="645" t="s">
        <v>731</v>
      </c>
      <c r="G301" s="645" t="s">
        <v>2358</v>
      </c>
      <c r="H301" s="646">
        <v>42695</v>
      </c>
      <c r="I301" s="647">
        <v>94.69</v>
      </c>
      <c r="J301" s="645" t="s">
        <v>801</v>
      </c>
      <c r="K301" s="645" t="s">
        <v>266</v>
      </c>
      <c r="L301" s="646">
        <v>42745</v>
      </c>
      <c r="M301" s="645" t="s">
        <v>71</v>
      </c>
      <c r="N301" s="645" t="s">
        <v>801</v>
      </c>
    </row>
    <row r="302" spans="1:14" x14ac:dyDescent="0.2">
      <c r="A302" s="645" t="s">
        <v>390</v>
      </c>
      <c r="B302" s="645" t="s">
        <v>395</v>
      </c>
      <c r="C302" s="645" t="s">
        <v>391</v>
      </c>
      <c r="D302" s="645" t="s">
        <v>78</v>
      </c>
      <c r="E302" s="645" t="s">
        <v>79</v>
      </c>
      <c r="F302" s="645" t="s">
        <v>80</v>
      </c>
      <c r="G302" s="645" t="s">
        <v>2359</v>
      </c>
      <c r="H302" s="646">
        <v>42735</v>
      </c>
      <c r="I302" s="647">
        <v>122.15</v>
      </c>
      <c r="J302" s="645" t="s">
        <v>801</v>
      </c>
      <c r="K302" s="645" t="s">
        <v>611</v>
      </c>
      <c r="L302" s="646">
        <v>42745</v>
      </c>
      <c r="M302" s="645" t="s">
        <v>71</v>
      </c>
      <c r="N302" s="645" t="s">
        <v>801</v>
      </c>
    </row>
    <row r="303" spans="1:14" x14ac:dyDescent="0.2">
      <c r="A303" s="645" t="s">
        <v>390</v>
      </c>
      <c r="B303" s="645" t="s">
        <v>395</v>
      </c>
      <c r="C303" s="645" t="s">
        <v>391</v>
      </c>
      <c r="D303" s="645" t="s">
        <v>75</v>
      </c>
      <c r="E303" s="645" t="s">
        <v>76</v>
      </c>
      <c r="F303" s="645" t="s">
        <v>77</v>
      </c>
      <c r="G303" s="645" t="s">
        <v>2363</v>
      </c>
      <c r="H303" s="646">
        <v>42735</v>
      </c>
      <c r="I303" s="647">
        <v>544.32000000000005</v>
      </c>
      <c r="J303" s="645" t="s">
        <v>801</v>
      </c>
      <c r="K303" s="645" t="s">
        <v>1858</v>
      </c>
      <c r="L303" s="646">
        <v>42744</v>
      </c>
      <c r="M303" s="645" t="s">
        <v>71</v>
      </c>
      <c r="N303" s="645" t="s">
        <v>801</v>
      </c>
    </row>
    <row r="304" spans="1:14" x14ac:dyDescent="0.2">
      <c r="A304" s="645" t="s">
        <v>390</v>
      </c>
      <c r="B304" s="645" t="s">
        <v>395</v>
      </c>
      <c r="C304" s="645" t="s">
        <v>391</v>
      </c>
      <c r="D304" s="645" t="s">
        <v>75</v>
      </c>
      <c r="E304" s="645" t="s">
        <v>76</v>
      </c>
      <c r="F304" s="645" t="s">
        <v>77</v>
      </c>
      <c r="G304" s="645" t="s">
        <v>2364</v>
      </c>
      <c r="H304" s="646">
        <v>42735</v>
      </c>
      <c r="I304" s="647">
        <v>2195.1</v>
      </c>
      <c r="J304" s="645" t="s">
        <v>801</v>
      </c>
      <c r="K304" s="645" t="s">
        <v>544</v>
      </c>
      <c r="L304" s="646">
        <v>42744</v>
      </c>
      <c r="M304" s="645" t="s">
        <v>71</v>
      </c>
      <c r="N304" s="645" t="s">
        <v>801</v>
      </c>
    </row>
    <row r="305" spans="1:14" x14ac:dyDescent="0.2">
      <c r="A305" s="645" t="s">
        <v>390</v>
      </c>
      <c r="B305" s="645" t="s">
        <v>395</v>
      </c>
      <c r="C305" s="645" t="s">
        <v>391</v>
      </c>
      <c r="D305" s="645" t="s">
        <v>2365</v>
      </c>
      <c r="E305" s="645" t="s">
        <v>2366</v>
      </c>
      <c r="F305" s="645" t="s">
        <v>2367</v>
      </c>
      <c r="G305" s="645" t="s">
        <v>2368</v>
      </c>
      <c r="H305" s="646">
        <v>42704</v>
      </c>
      <c r="I305" s="647">
        <v>200.26</v>
      </c>
      <c r="J305" s="645" t="s">
        <v>801</v>
      </c>
      <c r="K305" s="645" t="s">
        <v>1133</v>
      </c>
      <c r="L305" s="646">
        <v>42745</v>
      </c>
      <c r="M305" s="645" t="s">
        <v>71</v>
      </c>
      <c r="N305" s="645" t="s">
        <v>801</v>
      </c>
    </row>
    <row r="306" spans="1:14" x14ac:dyDescent="0.2">
      <c r="A306" s="645" t="s">
        <v>390</v>
      </c>
      <c r="B306" s="645" t="s">
        <v>395</v>
      </c>
      <c r="C306" s="645" t="s">
        <v>391</v>
      </c>
      <c r="D306" s="645" t="s">
        <v>150</v>
      </c>
      <c r="E306" s="645" t="s">
        <v>151</v>
      </c>
      <c r="F306" s="645" t="s">
        <v>152</v>
      </c>
      <c r="G306" s="645" t="s">
        <v>2369</v>
      </c>
      <c r="H306" s="646">
        <v>42735</v>
      </c>
      <c r="I306" s="647">
        <v>189.58</v>
      </c>
      <c r="J306" s="645" t="s">
        <v>801</v>
      </c>
      <c r="K306" s="645" t="s">
        <v>107</v>
      </c>
      <c r="L306" s="646">
        <v>42744</v>
      </c>
      <c r="M306" s="645" t="s">
        <v>71</v>
      </c>
      <c r="N306" s="645" t="s">
        <v>801</v>
      </c>
    </row>
    <row r="307" spans="1:14" x14ac:dyDescent="0.2">
      <c r="A307" s="645" t="s">
        <v>390</v>
      </c>
      <c r="B307" s="645" t="s">
        <v>395</v>
      </c>
      <c r="C307" s="645" t="s">
        <v>391</v>
      </c>
      <c r="D307" s="645" t="s">
        <v>238</v>
      </c>
      <c r="E307" s="645" t="s">
        <v>239</v>
      </c>
      <c r="F307" s="645" t="s">
        <v>240</v>
      </c>
      <c r="G307" s="645" t="s">
        <v>2370</v>
      </c>
      <c r="H307" s="646">
        <v>42732</v>
      </c>
      <c r="I307" s="647">
        <v>11</v>
      </c>
      <c r="J307" s="645" t="s">
        <v>801</v>
      </c>
      <c r="K307" s="645" t="s">
        <v>545</v>
      </c>
      <c r="L307" s="646">
        <v>42744</v>
      </c>
      <c r="M307" s="645" t="s">
        <v>71</v>
      </c>
      <c r="N307" s="645" t="s">
        <v>801</v>
      </c>
    </row>
    <row r="308" spans="1:14" x14ac:dyDescent="0.2">
      <c r="A308" s="645" t="s">
        <v>390</v>
      </c>
      <c r="B308" s="645" t="s">
        <v>395</v>
      </c>
      <c r="C308" s="645" t="s">
        <v>391</v>
      </c>
      <c r="D308" s="645" t="s">
        <v>238</v>
      </c>
      <c r="E308" s="645" t="s">
        <v>239</v>
      </c>
      <c r="F308" s="645" t="s">
        <v>240</v>
      </c>
      <c r="G308" s="645" t="s">
        <v>2371</v>
      </c>
      <c r="H308" s="646">
        <v>42732</v>
      </c>
      <c r="I308" s="647">
        <v>17.600000000000001</v>
      </c>
      <c r="J308" s="645" t="s">
        <v>2372</v>
      </c>
      <c r="K308" s="645" t="s">
        <v>1148</v>
      </c>
      <c r="L308" s="646">
        <v>42744</v>
      </c>
      <c r="M308" s="645" t="s">
        <v>71</v>
      </c>
      <c r="N308" s="645" t="s">
        <v>4244</v>
      </c>
    </row>
    <row r="309" spans="1:14" x14ac:dyDescent="0.2">
      <c r="A309" s="645" t="s">
        <v>390</v>
      </c>
      <c r="B309" s="645" t="s">
        <v>395</v>
      </c>
      <c r="C309" s="645" t="s">
        <v>391</v>
      </c>
      <c r="D309" s="645" t="s">
        <v>103</v>
      </c>
      <c r="E309" s="645" t="s">
        <v>104</v>
      </c>
      <c r="F309" s="645" t="s">
        <v>105</v>
      </c>
      <c r="G309" s="645" t="s">
        <v>2373</v>
      </c>
      <c r="H309" s="646">
        <v>42735</v>
      </c>
      <c r="I309" s="647">
        <v>16453.650000000001</v>
      </c>
      <c r="J309" s="645" t="s">
        <v>2374</v>
      </c>
      <c r="K309" s="645" t="s">
        <v>114</v>
      </c>
      <c r="L309" s="646">
        <v>42745</v>
      </c>
      <c r="M309" s="645" t="s">
        <v>71</v>
      </c>
      <c r="N309" s="645" t="s">
        <v>4245</v>
      </c>
    </row>
    <row r="310" spans="1:14" x14ac:dyDescent="0.2">
      <c r="A310" s="645" t="s">
        <v>390</v>
      </c>
      <c r="B310" s="645" t="s">
        <v>395</v>
      </c>
      <c r="C310" s="645" t="s">
        <v>391</v>
      </c>
      <c r="D310" s="645" t="s">
        <v>2375</v>
      </c>
      <c r="E310" s="645" t="s">
        <v>2376</v>
      </c>
      <c r="F310" s="645" t="s">
        <v>2377</v>
      </c>
      <c r="G310" s="645" t="s">
        <v>2378</v>
      </c>
      <c r="H310" s="646">
        <v>42735</v>
      </c>
      <c r="I310" s="647">
        <v>49.94</v>
      </c>
      <c r="J310" s="645" t="s">
        <v>801</v>
      </c>
      <c r="K310" s="645" t="s">
        <v>4246</v>
      </c>
      <c r="L310" s="646">
        <v>42748</v>
      </c>
      <c r="M310" s="645" t="s">
        <v>71</v>
      </c>
      <c r="N310" s="645" t="s">
        <v>801</v>
      </c>
    </row>
    <row r="311" spans="1:14" x14ac:dyDescent="0.2">
      <c r="A311" s="645" t="s">
        <v>390</v>
      </c>
      <c r="B311" s="645" t="s">
        <v>395</v>
      </c>
      <c r="C311" s="645" t="s">
        <v>391</v>
      </c>
      <c r="D311" s="645" t="s">
        <v>1351</v>
      </c>
      <c r="E311" s="645" t="s">
        <v>1352</v>
      </c>
      <c r="F311" s="645" t="s">
        <v>1353</v>
      </c>
      <c r="G311" s="645" t="s">
        <v>2379</v>
      </c>
      <c r="H311" s="646">
        <v>42735</v>
      </c>
      <c r="I311" s="647">
        <v>57.62</v>
      </c>
      <c r="J311" s="645" t="s">
        <v>801</v>
      </c>
      <c r="K311" s="645" t="s">
        <v>1697</v>
      </c>
      <c r="L311" s="646">
        <v>42745</v>
      </c>
      <c r="M311" s="645" t="s">
        <v>71</v>
      </c>
      <c r="N311" s="645" t="s">
        <v>801</v>
      </c>
    </row>
    <row r="312" spans="1:14" x14ac:dyDescent="0.2">
      <c r="A312" s="645" t="s">
        <v>390</v>
      </c>
      <c r="B312" s="645" t="s">
        <v>395</v>
      </c>
      <c r="C312" s="645" t="s">
        <v>391</v>
      </c>
      <c r="D312" s="645" t="s">
        <v>1351</v>
      </c>
      <c r="E312" s="645" t="s">
        <v>1352</v>
      </c>
      <c r="F312" s="645" t="s">
        <v>1353</v>
      </c>
      <c r="G312" s="645" t="s">
        <v>2380</v>
      </c>
      <c r="H312" s="646">
        <v>42735</v>
      </c>
      <c r="I312" s="647">
        <v>33.75</v>
      </c>
      <c r="J312" s="645" t="s">
        <v>801</v>
      </c>
      <c r="K312" s="645" t="s">
        <v>1923</v>
      </c>
      <c r="L312" s="646">
        <v>42745</v>
      </c>
      <c r="M312" s="645" t="s">
        <v>71</v>
      </c>
      <c r="N312" s="645" t="s">
        <v>801</v>
      </c>
    </row>
    <row r="313" spans="1:14" x14ac:dyDescent="0.2">
      <c r="A313" s="645" t="s">
        <v>390</v>
      </c>
      <c r="B313" s="645" t="s">
        <v>395</v>
      </c>
      <c r="C313" s="645" t="s">
        <v>391</v>
      </c>
      <c r="D313" s="645" t="s">
        <v>1351</v>
      </c>
      <c r="E313" s="645" t="s">
        <v>1352</v>
      </c>
      <c r="F313" s="645" t="s">
        <v>1353</v>
      </c>
      <c r="G313" s="645" t="s">
        <v>2381</v>
      </c>
      <c r="H313" s="646">
        <v>42735</v>
      </c>
      <c r="I313" s="647">
        <v>157.71</v>
      </c>
      <c r="J313" s="645" t="s">
        <v>801</v>
      </c>
      <c r="K313" s="645" t="s">
        <v>484</v>
      </c>
      <c r="L313" s="646">
        <v>42745</v>
      </c>
      <c r="M313" s="645" t="s">
        <v>71</v>
      </c>
      <c r="N313" s="645" t="s">
        <v>801</v>
      </c>
    </row>
    <row r="314" spans="1:14" x14ac:dyDescent="0.2">
      <c r="A314" s="645" t="s">
        <v>390</v>
      </c>
      <c r="B314" s="645" t="s">
        <v>395</v>
      </c>
      <c r="C314" s="645" t="s">
        <v>391</v>
      </c>
      <c r="D314" s="645" t="s">
        <v>1551</v>
      </c>
      <c r="E314" s="645" t="s">
        <v>1552</v>
      </c>
      <c r="F314" s="645" t="s">
        <v>1553</v>
      </c>
      <c r="G314" s="645" t="s">
        <v>2382</v>
      </c>
      <c r="H314" s="646">
        <v>42735</v>
      </c>
      <c r="I314" s="647">
        <v>56.93</v>
      </c>
      <c r="J314" s="645" t="s">
        <v>801</v>
      </c>
      <c r="K314" s="645" t="s">
        <v>2383</v>
      </c>
      <c r="L314" s="646">
        <v>42744</v>
      </c>
      <c r="M314" s="645" t="s">
        <v>71</v>
      </c>
      <c r="N314" s="645" t="s">
        <v>801</v>
      </c>
    </row>
    <row r="315" spans="1:14" x14ac:dyDescent="0.2">
      <c r="A315" s="645" t="s">
        <v>390</v>
      </c>
      <c r="B315" s="645" t="s">
        <v>395</v>
      </c>
      <c r="C315" s="645" t="s">
        <v>391</v>
      </c>
      <c r="D315" s="645" t="s">
        <v>72</v>
      </c>
      <c r="E315" s="645" t="s">
        <v>73</v>
      </c>
      <c r="F315" s="645" t="s">
        <v>74</v>
      </c>
      <c r="G315" s="645" t="s">
        <v>2384</v>
      </c>
      <c r="H315" s="646">
        <v>42735</v>
      </c>
      <c r="I315" s="647">
        <v>4.95</v>
      </c>
      <c r="J315" s="645" t="s">
        <v>801</v>
      </c>
      <c r="K315" s="645" t="s">
        <v>140</v>
      </c>
      <c r="L315" s="646">
        <v>42744</v>
      </c>
      <c r="M315" s="645" t="s">
        <v>71</v>
      </c>
      <c r="N315" s="645" t="s">
        <v>801</v>
      </c>
    </row>
    <row r="316" spans="1:14" x14ac:dyDescent="0.2">
      <c r="A316" s="645" t="s">
        <v>390</v>
      </c>
      <c r="B316" s="645" t="s">
        <v>395</v>
      </c>
      <c r="C316" s="645" t="s">
        <v>391</v>
      </c>
      <c r="D316" s="645" t="s">
        <v>72</v>
      </c>
      <c r="E316" s="645" t="s">
        <v>73</v>
      </c>
      <c r="F316" s="645" t="s">
        <v>74</v>
      </c>
      <c r="G316" s="645" t="s">
        <v>2385</v>
      </c>
      <c r="H316" s="646">
        <v>42735</v>
      </c>
      <c r="I316" s="647">
        <v>7.11</v>
      </c>
      <c r="J316" s="645" t="s">
        <v>801</v>
      </c>
      <c r="K316" s="645" t="s">
        <v>543</v>
      </c>
      <c r="L316" s="646">
        <v>42744</v>
      </c>
      <c r="M316" s="645" t="s">
        <v>71</v>
      </c>
      <c r="N316" s="645" t="s">
        <v>801</v>
      </c>
    </row>
    <row r="317" spans="1:14" x14ac:dyDescent="0.2">
      <c r="A317" s="645" t="s">
        <v>390</v>
      </c>
      <c r="B317" s="645" t="s">
        <v>395</v>
      </c>
      <c r="C317" s="645" t="s">
        <v>391</v>
      </c>
      <c r="D317" s="645" t="s">
        <v>72</v>
      </c>
      <c r="E317" s="645" t="s">
        <v>73</v>
      </c>
      <c r="F317" s="645" t="s">
        <v>74</v>
      </c>
      <c r="G317" s="645" t="s">
        <v>2386</v>
      </c>
      <c r="H317" s="646">
        <v>42735</v>
      </c>
      <c r="I317" s="647">
        <v>59.39</v>
      </c>
      <c r="J317" s="645" t="s">
        <v>801</v>
      </c>
      <c r="K317" s="645" t="s">
        <v>95</v>
      </c>
      <c r="L317" s="646">
        <v>42744</v>
      </c>
      <c r="M317" s="645" t="s">
        <v>71</v>
      </c>
      <c r="N317" s="645" t="s">
        <v>801</v>
      </c>
    </row>
    <row r="318" spans="1:14" x14ac:dyDescent="0.2">
      <c r="A318" s="645" t="s">
        <v>390</v>
      </c>
      <c r="B318" s="645" t="s">
        <v>395</v>
      </c>
      <c r="C318" s="645" t="s">
        <v>391</v>
      </c>
      <c r="D318" s="645" t="s">
        <v>1478</v>
      </c>
      <c r="E318" s="645" t="s">
        <v>1479</v>
      </c>
      <c r="F318" s="645" t="s">
        <v>1480</v>
      </c>
      <c r="G318" s="645" t="s">
        <v>2394</v>
      </c>
      <c r="H318" s="646">
        <v>42726</v>
      </c>
      <c r="I318" s="647">
        <v>257.13</v>
      </c>
      <c r="J318" s="645" t="s">
        <v>801</v>
      </c>
      <c r="K318" s="645" t="s">
        <v>1696</v>
      </c>
      <c r="L318" s="646">
        <v>42746</v>
      </c>
      <c r="M318" s="645" t="s">
        <v>71</v>
      </c>
      <c r="N318" s="645" t="s">
        <v>801</v>
      </c>
    </row>
    <row r="319" spans="1:14" x14ac:dyDescent="0.2">
      <c r="A319" s="645" t="s">
        <v>390</v>
      </c>
      <c r="B319" s="645" t="s">
        <v>395</v>
      </c>
      <c r="C319" s="645" t="s">
        <v>391</v>
      </c>
      <c r="D319" s="645" t="s">
        <v>119</v>
      </c>
      <c r="E319" s="645" t="s">
        <v>120</v>
      </c>
      <c r="F319" s="645" t="s">
        <v>121</v>
      </c>
      <c r="G319" s="645" t="s">
        <v>2395</v>
      </c>
      <c r="H319" s="646">
        <v>42732</v>
      </c>
      <c r="I319" s="647">
        <v>1287.44</v>
      </c>
      <c r="J319" s="645" t="s">
        <v>2396</v>
      </c>
      <c r="K319" s="645" t="s">
        <v>1355</v>
      </c>
      <c r="L319" s="646">
        <v>42744</v>
      </c>
      <c r="M319" s="645" t="s">
        <v>71</v>
      </c>
      <c r="N319" s="645" t="s">
        <v>4247</v>
      </c>
    </row>
    <row r="320" spans="1:14" x14ac:dyDescent="0.2">
      <c r="A320" s="645" t="s">
        <v>390</v>
      </c>
      <c r="B320" s="645" t="s">
        <v>395</v>
      </c>
      <c r="C320" s="645" t="s">
        <v>391</v>
      </c>
      <c r="D320" s="645" t="s">
        <v>119</v>
      </c>
      <c r="E320" s="645" t="s">
        <v>120</v>
      </c>
      <c r="F320" s="645" t="s">
        <v>121</v>
      </c>
      <c r="G320" s="645" t="s">
        <v>2397</v>
      </c>
      <c r="H320" s="646">
        <v>42732</v>
      </c>
      <c r="I320" s="647">
        <v>246.84</v>
      </c>
      <c r="J320" s="645" t="s">
        <v>2398</v>
      </c>
      <c r="K320" s="645" t="s">
        <v>1139</v>
      </c>
      <c r="L320" s="646">
        <v>42744</v>
      </c>
      <c r="M320" s="645" t="s">
        <v>71</v>
      </c>
      <c r="N320" s="645" t="s">
        <v>4248</v>
      </c>
    </row>
    <row r="321" spans="1:14" x14ac:dyDescent="0.2">
      <c r="A321" s="645" t="s">
        <v>390</v>
      </c>
      <c r="B321" s="645" t="s">
        <v>395</v>
      </c>
      <c r="C321" s="645" t="s">
        <v>391</v>
      </c>
      <c r="D321" s="645" t="s">
        <v>221</v>
      </c>
      <c r="E321" s="645" t="s">
        <v>222</v>
      </c>
      <c r="F321" s="645" t="s">
        <v>223</v>
      </c>
      <c r="G321" s="645" t="s">
        <v>2399</v>
      </c>
      <c r="H321" s="646">
        <v>42735</v>
      </c>
      <c r="I321" s="647">
        <v>297</v>
      </c>
      <c r="J321" s="645" t="s">
        <v>801</v>
      </c>
      <c r="K321" s="645" t="s">
        <v>303</v>
      </c>
      <c r="L321" s="646">
        <v>42753</v>
      </c>
      <c r="M321" s="645" t="s">
        <v>71</v>
      </c>
      <c r="N321" s="645" t="s">
        <v>801</v>
      </c>
    </row>
    <row r="322" spans="1:14" x14ac:dyDescent="0.2">
      <c r="A322" s="645" t="s">
        <v>390</v>
      </c>
      <c r="B322" s="645" t="s">
        <v>395</v>
      </c>
      <c r="C322" s="645" t="s">
        <v>391</v>
      </c>
      <c r="D322" s="645" t="s">
        <v>221</v>
      </c>
      <c r="E322" s="645" t="s">
        <v>222</v>
      </c>
      <c r="F322" s="645" t="s">
        <v>223</v>
      </c>
      <c r="G322" s="645" t="s">
        <v>2400</v>
      </c>
      <c r="H322" s="646">
        <v>42735</v>
      </c>
      <c r="I322" s="647">
        <v>710.16</v>
      </c>
      <c r="J322" s="645" t="s">
        <v>801</v>
      </c>
      <c r="K322" s="645" t="s">
        <v>303</v>
      </c>
      <c r="L322" s="646">
        <v>42753</v>
      </c>
      <c r="M322" s="645" t="s">
        <v>71</v>
      </c>
      <c r="N322" s="645" t="s">
        <v>801</v>
      </c>
    </row>
    <row r="323" spans="1:14" x14ac:dyDescent="0.2">
      <c r="A323" s="645" t="s">
        <v>390</v>
      </c>
      <c r="B323" s="645" t="s">
        <v>395</v>
      </c>
      <c r="C323" s="645" t="s">
        <v>391</v>
      </c>
      <c r="D323" s="645" t="s">
        <v>111</v>
      </c>
      <c r="E323" s="645" t="s">
        <v>112</v>
      </c>
      <c r="F323" s="645" t="s">
        <v>113</v>
      </c>
      <c r="G323" s="645" t="s">
        <v>2401</v>
      </c>
      <c r="H323" s="646">
        <v>42573</v>
      </c>
      <c r="I323" s="647">
        <v>99.97</v>
      </c>
      <c r="J323" s="645" t="s">
        <v>801</v>
      </c>
      <c r="K323" s="645" t="s">
        <v>1834</v>
      </c>
      <c r="L323" s="646">
        <v>42762</v>
      </c>
      <c r="M323" s="645" t="s">
        <v>71</v>
      </c>
      <c r="N323" s="645" t="s">
        <v>801</v>
      </c>
    </row>
    <row r="324" spans="1:14" x14ac:dyDescent="0.2">
      <c r="A324" s="645" t="s">
        <v>390</v>
      </c>
      <c r="B324" s="645" t="s">
        <v>395</v>
      </c>
      <c r="C324" s="645" t="s">
        <v>391</v>
      </c>
      <c r="D324" s="645" t="s">
        <v>2402</v>
      </c>
      <c r="E324" s="645" t="s">
        <v>2403</v>
      </c>
      <c r="F324" s="645" t="s">
        <v>2404</v>
      </c>
      <c r="G324" s="645" t="s">
        <v>2405</v>
      </c>
      <c r="H324" s="646">
        <v>42733</v>
      </c>
      <c r="I324" s="647">
        <v>4987.62</v>
      </c>
      <c r="J324" s="645" t="s">
        <v>2406</v>
      </c>
      <c r="K324" s="645" t="s">
        <v>1355</v>
      </c>
      <c r="L324" s="646">
        <v>42747</v>
      </c>
      <c r="M324" s="645" t="s">
        <v>71</v>
      </c>
      <c r="N324" s="645" t="s">
        <v>4249</v>
      </c>
    </row>
    <row r="325" spans="1:14" x14ac:dyDescent="0.2">
      <c r="A325" s="645" t="s">
        <v>390</v>
      </c>
      <c r="B325" s="645" t="s">
        <v>395</v>
      </c>
      <c r="C325" s="645" t="s">
        <v>391</v>
      </c>
      <c r="D325" s="645" t="s">
        <v>2402</v>
      </c>
      <c r="E325" s="645" t="s">
        <v>2403</v>
      </c>
      <c r="F325" s="645" t="s">
        <v>2404</v>
      </c>
      <c r="G325" s="645" t="s">
        <v>2407</v>
      </c>
      <c r="H325" s="646">
        <v>42725</v>
      </c>
      <c r="I325" s="647">
        <v>1821.05</v>
      </c>
      <c r="J325" s="645" t="s">
        <v>2408</v>
      </c>
      <c r="K325" s="645" t="s">
        <v>320</v>
      </c>
      <c r="L325" s="646">
        <v>42747</v>
      </c>
      <c r="M325" s="645" t="s">
        <v>71</v>
      </c>
      <c r="N325" s="645" t="s">
        <v>4250</v>
      </c>
    </row>
    <row r="326" spans="1:14" x14ac:dyDescent="0.2">
      <c r="A326" s="645" t="s">
        <v>390</v>
      </c>
      <c r="B326" s="645" t="s">
        <v>395</v>
      </c>
      <c r="C326" s="645" t="s">
        <v>391</v>
      </c>
      <c r="D326" s="645" t="s">
        <v>217</v>
      </c>
      <c r="E326" s="645" t="s">
        <v>218</v>
      </c>
      <c r="F326" s="645" t="s">
        <v>219</v>
      </c>
      <c r="G326" s="645" t="s">
        <v>2411</v>
      </c>
      <c r="H326" s="646">
        <v>42382</v>
      </c>
      <c r="I326" s="647">
        <v>10890</v>
      </c>
      <c r="J326" s="645" t="s">
        <v>2412</v>
      </c>
      <c r="K326" s="645" t="s">
        <v>114</v>
      </c>
      <c r="L326" s="646">
        <v>42751</v>
      </c>
      <c r="M326" s="645" t="s">
        <v>71</v>
      </c>
      <c r="N326" s="645" t="s">
        <v>801</v>
      </c>
    </row>
    <row r="327" spans="1:14" x14ac:dyDescent="0.2">
      <c r="A327" s="645" t="s">
        <v>390</v>
      </c>
      <c r="B327" s="645" t="s">
        <v>395</v>
      </c>
      <c r="C327" s="645" t="s">
        <v>391</v>
      </c>
      <c r="D327" s="645" t="s">
        <v>211</v>
      </c>
      <c r="E327" s="645" t="s">
        <v>212</v>
      </c>
      <c r="F327" s="645" t="s">
        <v>213</v>
      </c>
      <c r="G327" s="645" t="s">
        <v>2416</v>
      </c>
      <c r="H327" s="646">
        <v>42734</v>
      </c>
      <c r="I327" s="647">
        <v>686.59</v>
      </c>
      <c r="J327" s="645" t="s">
        <v>2155</v>
      </c>
      <c r="K327" s="645" t="s">
        <v>276</v>
      </c>
      <c r="L327" s="646">
        <v>42744</v>
      </c>
      <c r="M327" s="645" t="s">
        <v>71</v>
      </c>
      <c r="N327" s="645" t="s">
        <v>4251</v>
      </c>
    </row>
    <row r="328" spans="1:14" x14ac:dyDescent="0.2">
      <c r="A328" s="645" t="s">
        <v>390</v>
      </c>
      <c r="B328" s="645" t="s">
        <v>395</v>
      </c>
      <c r="C328" s="645" t="s">
        <v>391</v>
      </c>
      <c r="D328" s="645" t="s">
        <v>286</v>
      </c>
      <c r="E328" s="645" t="s">
        <v>287</v>
      </c>
      <c r="F328" s="645" t="s">
        <v>288</v>
      </c>
      <c r="G328" s="645" t="s">
        <v>2419</v>
      </c>
      <c r="H328" s="646">
        <v>42734</v>
      </c>
      <c r="I328" s="647">
        <v>218.98</v>
      </c>
      <c r="J328" s="645" t="s">
        <v>2420</v>
      </c>
      <c r="K328" s="645" t="s">
        <v>1083</v>
      </c>
      <c r="L328" s="646">
        <v>42746</v>
      </c>
      <c r="M328" s="645" t="s">
        <v>71</v>
      </c>
      <c r="N328" s="645" t="s">
        <v>4252</v>
      </c>
    </row>
    <row r="329" spans="1:14" x14ac:dyDescent="0.2">
      <c r="A329" s="645" t="s">
        <v>390</v>
      </c>
      <c r="B329" s="645" t="s">
        <v>395</v>
      </c>
      <c r="C329" s="645" t="s">
        <v>391</v>
      </c>
      <c r="D329" s="645" t="s">
        <v>286</v>
      </c>
      <c r="E329" s="645" t="s">
        <v>287</v>
      </c>
      <c r="F329" s="645" t="s">
        <v>288</v>
      </c>
      <c r="G329" s="645" t="s">
        <v>2421</v>
      </c>
      <c r="H329" s="646">
        <v>42734</v>
      </c>
      <c r="I329" s="647">
        <v>93.6</v>
      </c>
      <c r="J329" s="645" t="s">
        <v>2422</v>
      </c>
      <c r="K329" s="645" t="s">
        <v>1083</v>
      </c>
      <c r="L329" s="646">
        <v>42746</v>
      </c>
      <c r="M329" s="645" t="s">
        <v>71</v>
      </c>
      <c r="N329" s="645" t="s">
        <v>4253</v>
      </c>
    </row>
    <row r="330" spans="1:14" x14ac:dyDescent="0.2">
      <c r="A330" s="645" t="s">
        <v>390</v>
      </c>
      <c r="B330" s="645" t="s">
        <v>395</v>
      </c>
      <c r="C330" s="645" t="s">
        <v>391</v>
      </c>
      <c r="D330" s="645" t="s">
        <v>286</v>
      </c>
      <c r="E330" s="645" t="s">
        <v>287</v>
      </c>
      <c r="F330" s="645" t="s">
        <v>288</v>
      </c>
      <c r="G330" s="645" t="s">
        <v>2423</v>
      </c>
      <c r="H330" s="646">
        <v>42734</v>
      </c>
      <c r="I330" s="647">
        <v>11.7</v>
      </c>
      <c r="J330" s="645" t="s">
        <v>2424</v>
      </c>
      <c r="K330" s="645" t="s">
        <v>584</v>
      </c>
      <c r="L330" s="646">
        <v>42746</v>
      </c>
      <c r="M330" s="645" t="s">
        <v>71</v>
      </c>
      <c r="N330" s="645" t="s">
        <v>4254</v>
      </c>
    </row>
    <row r="331" spans="1:14" x14ac:dyDescent="0.2">
      <c r="A331" s="645" t="s">
        <v>390</v>
      </c>
      <c r="B331" s="645" t="s">
        <v>395</v>
      </c>
      <c r="C331" s="645" t="s">
        <v>391</v>
      </c>
      <c r="D331" s="645" t="s">
        <v>286</v>
      </c>
      <c r="E331" s="645" t="s">
        <v>287</v>
      </c>
      <c r="F331" s="645" t="s">
        <v>288</v>
      </c>
      <c r="G331" s="645" t="s">
        <v>2425</v>
      </c>
      <c r="H331" s="646">
        <v>42734</v>
      </c>
      <c r="I331" s="647">
        <v>78.3</v>
      </c>
      <c r="J331" s="645" t="s">
        <v>2426</v>
      </c>
      <c r="K331" s="645" t="s">
        <v>584</v>
      </c>
      <c r="L331" s="646">
        <v>42746</v>
      </c>
      <c r="M331" s="645" t="s">
        <v>71</v>
      </c>
      <c r="N331" s="645" t="s">
        <v>4255</v>
      </c>
    </row>
    <row r="332" spans="1:14" x14ac:dyDescent="0.2">
      <c r="A332" s="645" t="s">
        <v>390</v>
      </c>
      <c r="B332" s="645" t="s">
        <v>395</v>
      </c>
      <c r="C332" s="645" t="s">
        <v>391</v>
      </c>
      <c r="D332" s="645" t="s">
        <v>286</v>
      </c>
      <c r="E332" s="645" t="s">
        <v>287</v>
      </c>
      <c r="F332" s="645" t="s">
        <v>288</v>
      </c>
      <c r="G332" s="645" t="s">
        <v>2427</v>
      </c>
      <c r="H332" s="646">
        <v>42734</v>
      </c>
      <c r="I332" s="647">
        <v>170.29</v>
      </c>
      <c r="J332" s="645" t="s">
        <v>2428</v>
      </c>
      <c r="K332" s="645" t="s">
        <v>260</v>
      </c>
      <c r="L332" s="646">
        <v>42746</v>
      </c>
      <c r="M332" s="645" t="s">
        <v>71</v>
      </c>
      <c r="N332" s="645" t="s">
        <v>4256</v>
      </c>
    </row>
    <row r="333" spans="1:14" x14ac:dyDescent="0.2">
      <c r="A333" s="645" t="s">
        <v>390</v>
      </c>
      <c r="B333" s="645" t="s">
        <v>395</v>
      </c>
      <c r="C333" s="645" t="s">
        <v>391</v>
      </c>
      <c r="D333" s="645" t="s">
        <v>286</v>
      </c>
      <c r="E333" s="645" t="s">
        <v>287</v>
      </c>
      <c r="F333" s="645" t="s">
        <v>288</v>
      </c>
      <c r="G333" s="645" t="s">
        <v>2429</v>
      </c>
      <c r="H333" s="646">
        <v>42733</v>
      </c>
      <c r="I333" s="647">
        <v>106.65</v>
      </c>
      <c r="J333" s="645" t="s">
        <v>2430</v>
      </c>
      <c r="K333" s="645" t="s">
        <v>600</v>
      </c>
      <c r="L333" s="646">
        <v>42746</v>
      </c>
      <c r="M333" s="645" t="s">
        <v>71</v>
      </c>
      <c r="N333" s="645" t="s">
        <v>4257</v>
      </c>
    </row>
    <row r="334" spans="1:14" x14ac:dyDescent="0.2">
      <c r="A334" s="645" t="s">
        <v>390</v>
      </c>
      <c r="B334" s="645" t="s">
        <v>395</v>
      </c>
      <c r="C334" s="645" t="s">
        <v>391</v>
      </c>
      <c r="D334" s="645" t="s">
        <v>286</v>
      </c>
      <c r="E334" s="645" t="s">
        <v>287</v>
      </c>
      <c r="F334" s="645" t="s">
        <v>288</v>
      </c>
      <c r="G334" s="645" t="s">
        <v>2431</v>
      </c>
      <c r="H334" s="646">
        <v>42727</v>
      </c>
      <c r="I334" s="647">
        <v>402.75</v>
      </c>
      <c r="J334" s="645" t="s">
        <v>2420</v>
      </c>
      <c r="K334" s="645" t="s">
        <v>1083</v>
      </c>
      <c r="L334" s="646">
        <v>42746</v>
      </c>
      <c r="M334" s="645" t="s">
        <v>71</v>
      </c>
      <c r="N334" s="645" t="s">
        <v>4252</v>
      </c>
    </row>
    <row r="335" spans="1:14" x14ac:dyDescent="0.2">
      <c r="A335" s="645" t="s">
        <v>390</v>
      </c>
      <c r="B335" s="645" t="s">
        <v>395</v>
      </c>
      <c r="C335" s="645" t="s">
        <v>391</v>
      </c>
      <c r="D335" s="645" t="s">
        <v>286</v>
      </c>
      <c r="E335" s="645" t="s">
        <v>287</v>
      </c>
      <c r="F335" s="645" t="s">
        <v>288</v>
      </c>
      <c r="G335" s="645" t="s">
        <v>2432</v>
      </c>
      <c r="H335" s="646">
        <v>42716</v>
      </c>
      <c r="I335" s="647">
        <v>58.41</v>
      </c>
      <c r="J335" s="645" t="s">
        <v>2422</v>
      </c>
      <c r="K335" s="645" t="s">
        <v>1083</v>
      </c>
      <c r="L335" s="646">
        <v>42746</v>
      </c>
      <c r="M335" s="645" t="s">
        <v>71</v>
      </c>
      <c r="N335" s="645" t="s">
        <v>4253</v>
      </c>
    </row>
    <row r="336" spans="1:14" x14ac:dyDescent="0.2">
      <c r="A336" s="645" t="s">
        <v>390</v>
      </c>
      <c r="B336" s="645" t="s">
        <v>395</v>
      </c>
      <c r="C336" s="645" t="s">
        <v>391</v>
      </c>
      <c r="D336" s="645" t="s">
        <v>286</v>
      </c>
      <c r="E336" s="645" t="s">
        <v>287</v>
      </c>
      <c r="F336" s="645" t="s">
        <v>288</v>
      </c>
      <c r="G336" s="645" t="s">
        <v>2433</v>
      </c>
      <c r="H336" s="646">
        <v>42716</v>
      </c>
      <c r="I336" s="647">
        <v>75.150000000000006</v>
      </c>
      <c r="J336" s="645" t="s">
        <v>2420</v>
      </c>
      <c r="K336" s="645" t="s">
        <v>1083</v>
      </c>
      <c r="L336" s="646">
        <v>42746</v>
      </c>
      <c r="M336" s="645" t="s">
        <v>71</v>
      </c>
      <c r="N336" s="645" t="s">
        <v>4252</v>
      </c>
    </row>
    <row r="337" spans="1:14" x14ac:dyDescent="0.2">
      <c r="A337" s="645" t="s">
        <v>390</v>
      </c>
      <c r="B337" s="645" t="s">
        <v>395</v>
      </c>
      <c r="C337" s="645" t="s">
        <v>391</v>
      </c>
      <c r="D337" s="645" t="s">
        <v>286</v>
      </c>
      <c r="E337" s="645" t="s">
        <v>287</v>
      </c>
      <c r="F337" s="645" t="s">
        <v>288</v>
      </c>
      <c r="G337" s="645" t="s">
        <v>2434</v>
      </c>
      <c r="H337" s="646">
        <v>42716</v>
      </c>
      <c r="I337" s="647">
        <v>577.45000000000005</v>
      </c>
      <c r="J337" s="645" t="s">
        <v>2422</v>
      </c>
      <c r="K337" s="645" t="s">
        <v>1083</v>
      </c>
      <c r="L337" s="646">
        <v>42746</v>
      </c>
      <c r="M337" s="645" t="s">
        <v>71</v>
      </c>
      <c r="N337" s="645" t="s">
        <v>4253</v>
      </c>
    </row>
    <row r="338" spans="1:14" x14ac:dyDescent="0.2">
      <c r="A338" s="645" t="s">
        <v>390</v>
      </c>
      <c r="B338" s="645" t="s">
        <v>395</v>
      </c>
      <c r="C338" s="645" t="s">
        <v>391</v>
      </c>
      <c r="D338" s="645" t="s">
        <v>286</v>
      </c>
      <c r="E338" s="645" t="s">
        <v>287</v>
      </c>
      <c r="F338" s="645" t="s">
        <v>288</v>
      </c>
      <c r="G338" s="645" t="s">
        <v>2435</v>
      </c>
      <c r="H338" s="646">
        <v>42716</v>
      </c>
      <c r="I338" s="647">
        <v>759.8</v>
      </c>
      <c r="J338" s="645" t="s">
        <v>2420</v>
      </c>
      <c r="K338" s="645" t="s">
        <v>1083</v>
      </c>
      <c r="L338" s="646">
        <v>42746</v>
      </c>
      <c r="M338" s="645" t="s">
        <v>71</v>
      </c>
      <c r="N338" s="645" t="s">
        <v>4252</v>
      </c>
    </row>
    <row r="339" spans="1:14" x14ac:dyDescent="0.2">
      <c r="A339" s="645" t="s">
        <v>390</v>
      </c>
      <c r="B339" s="645" t="s">
        <v>395</v>
      </c>
      <c r="C339" s="645" t="s">
        <v>391</v>
      </c>
      <c r="D339" s="645" t="s">
        <v>286</v>
      </c>
      <c r="E339" s="645" t="s">
        <v>287</v>
      </c>
      <c r="F339" s="645" t="s">
        <v>288</v>
      </c>
      <c r="G339" s="645" t="s">
        <v>2436</v>
      </c>
      <c r="H339" s="646">
        <v>42713</v>
      </c>
      <c r="I339" s="647">
        <v>539.73</v>
      </c>
      <c r="J339" s="645" t="s">
        <v>2420</v>
      </c>
      <c r="K339" s="645" t="s">
        <v>1083</v>
      </c>
      <c r="L339" s="646">
        <v>42746</v>
      </c>
      <c r="M339" s="645" t="s">
        <v>71</v>
      </c>
      <c r="N339" s="645" t="s">
        <v>4252</v>
      </c>
    </row>
    <row r="340" spans="1:14" x14ac:dyDescent="0.2">
      <c r="A340" s="645" t="s">
        <v>390</v>
      </c>
      <c r="B340" s="645" t="s">
        <v>395</v>
      </c>
      <c r="C340" s="645" t="s">
        <v>391</v>
      </c>
      <c r="D340" s="645" t="s">
        <v>88</v>
      </c>
      <c r="E340" s="645" t="s">
        <v>89</v>
      </c>
      <c r="F340" s="645" t="s">
        <v>90</v>
      </c>
      <c r="G340" s="645" t="s">
        <v>2443</v>
      </c>
      <c r="H340" s="646">
        <v>42735</v>
      </c>
      <c r="I340" s="647">
        <v>112.7</v>
      </c>
      <c r="J340" s="645" t="s">
        <v>2444</v>
      </c>
      <c r="K340" s="645" t="s">
        <v>1122</v>
      </c>
      <c r="L340" s="646">
        <v>42744</v>
      </c>
      <c r="M340" s="645" t="s">
        <v>71</v>
      </c>
      <c r="N340" s="645" t="s">
        <v>4258</v>
      </c>
    </row>
    <row r="341" spans="1:14" x14ac:dyDescent="0.2">
      <c r="A341" s="645" t="s">
        <v>390</v>
      </c>
      <c r="B341" s="645" t="s">
        <v>395</v>
      </c>
      <c r="C341" s="645" t="s">
        <v>391</v>
      </c>
      <c r="D341" s="645" t="s">
        <v>88</v>
      </c>
      <c r="E341" s="645" t="s">
        <v>89</v>
      </c>
      <c r="F341" s="645" t="s">
        <v>90</v>
      </c>
      <c r="G341" s="645" t="s">
        <v>2445</v>
      </c>
      <c r="H341" s="646">
        <v>42735</v>
      </c>
      <c r="I341" s="647">
        <v>52.94</v>
      </c>
      <c r="J341" s="645" t="s">
        <v>2446</v>
      </c>
      <c r="K341" s="645" t="s">
        <v>1122</v>
      </c>
      <c r="L341" s="646">
        <v>42744</v>
      </c>
      <c r="M341" s="645" t="s">
        <v>71</v>
      </c>
      <c r="N341" s="645" t="s">
        <v>4259</v>
      </c>
    </row>
    <row r="342" spans="1:14" x14ac:dyDescent="0.2">
      <c r="A342" s="645" t="s">
        <v>390</v>
      </c>
      <c r="B342" s="645" t="s">
        <v>395</v>
      </c>
      <c r="C342" s="645" t="s">
        <v>391</v>
      </c>
      <c r="D342" s="645" t="s">
        <v>88</v>
      </c>
      <c r="E342" s="645" t="s">
        <v>89</v>
      </c>
      <c r="F342" s="645" t="s">
        <v>90</v>
      </c>
      <c r="G342" s="645" t="s">
        <v>2447</v>
      </c>
      <c r="H342" s="646">
        <v>42735</v>
      </c>
      <c r="I342" s="647">
        <v>397.46</v>
      </c>
      <c r="J342" s="645" t="s">
        <v>2448</v>
      </c>
      <c r="K342" s="645" t="s">
        <v>1697</v>
      </c>
      <c r="L342" s="646">
        <v>42744</v>
      </c>
      <c r="M342" s="645" t="s">
        <v>71</v>
      </c>
      <c r="N342" s="645" t="s">
        <v>4260</v>
      </c>
    </row>
    <row r="343" spans="1:14" x14ac:dyDescent="0.2">
      <c r="A343" s="645" t="s">
        <v>390</v>
      </c>
      <c r="B343" s="645" t="s">
        <v>395</v>
      </c>
      <c r="C343" s="645" t="s">
        <v>391</v>
      </c>
      <c r="D343" s="645" t="s">
        <v>88</v>
      </c>
      <c r="E343" s="645" t="s">
        <v>89</v>
      </c>
      <c r="F343" s="645" t="s">
        <v>90</v>
      </c>
      <c r="G343" s="645" t="s">
        <v>2451</v>
      </c>
      <c r="H343" s="646">
        <v>42735</v>
      </c>
      <c r="I343" s="647">
        <v>4.2</v>
      </c>
      <c r="J343" s="645" t="s">
        <v>2452</v>
      </c>
      <c r="K343" s="645" t="s">
        <v>1281</v>
      </c>
      <c r="L343" s="646">
        <v>42744</v>
      </c>
      <c r="M343" s="645" t="s">
        <v>71</v>
      </c>
      <c r="N343" s="645" t="s">
        <v>4261</v>
      </c>
    </row>
    <row r="344" spans="1:14" x14ac:dyDescent="0.2">
      <c r="A344" s="645" t="s">
        <v>390</v>
      </c>
      <c r="B344" s="645" t="s">
        <v>395</v>
      </c>
      <c r="C344" s="645" t="s">
        <v>391</v>
      </c>
      <c r="D344" s="645" t="s">
        <v>88</v>
      </c>
      <c r="E344" s="645" t="s">
        <v>89</v>
      </c>
      <c r="F344" s="645" t="s">
        <v>90</v>
      </c>
      <c r="G344" s="645" t="s">
        <v>2453</v>
      </c>
      <c r="H344" s="646">
        <v>42735</v>
      </c>
      <c r="I344" s="647">
        <v>268.51</v>
      </c>
      <c r="J344" s="645" t="s">
        <v>2454</v>
      </c>
      <c r="K344" s="645" t="s">
        <v>1923</v>
      </c>
      <c r="L344" s="646">
        <v>42744</v>
      </c>
      <c r="M344" s="645" t="s">
        <v>71</v>
      </c>
      <c r="N344" s="645" t="s">
        <v>4262</v>
      </c>
    </row>
    <row r="345" spans="1:14" x14ac:dyDescent="0.2">
      <c r="A345" s="645" t="s">
        <v>390</v>
      </c>
      <c r="B345" s="645" t="s">
        <v>395</v>
      </c>
      <c r="C345" s="645" t="s">
        <v>391</v>
      </c>
      <c r="D345" s="645" t="s">
        <v>88</v>
      </c>
      <c r="E345" s="645" t="s">
        <v>89</v>
      </c>
      <c r="F345" s="645" t="s">
        <v>90</v>
      </c>
      <c r="G345" s="645" t="s">
        <v>2455</v>
      </c>
      <c r="H345" s="646">
        <v>42735</v>
      </c>
      <c r="I345" s="647">
        <v>247.75</v>
      </c>
      <c r="J345" s="645" t="s">
        <v>2456</v>
      </c>
      <c r="K345" s="645" t="s">
        <v>1697</v>
      </c>
      <c r="L345" s="646">
        <v>42744</v>
      </c>
      <c r="M345" s="645" t="s">
        <v>71</v>
      </c>
      <c r="N345" s="645" t="s">
        <v>4263</v>
      </c>
    </row>
    <row r="346" spans="1:14" x14ac:dyDescent="0.2">
      <c r="A346" s="645" t="s">
        <v>390</v>
      </c>
      <c r="B346" s="645" t="s">
        <v>395</v>
      </c>
      <c r="C346" s="645" t="s">
        <v>391</v>
      </c>
      <c r="D346" s="645" t="s">
        <v>187</v>
      </c>
      <c r="E346" s="645" t="s">
        <v>808</v>
      </c>
      <c r="F346" s="645" t="s">
        <v>188</v>
      </c>
      <c r="G346" s="645" t="s">
        <v>2459</v>
      </c>
      <c r="H346" s="646">
        <v>42719</v>
      </c>
      <c r="I346" s="647">
        <v>198.59</v>
      </c>
      <c r="J346" s="645" t="s">
        <v>2460</v>
      </c>
      <c r="K346" s="645" t="s">
        <v>811</v>
      </c>
      <c r="L346" s="646">
        <v>42761</v>
      </c>
      <c r="M346" s="645" t="s">
        <v>71</v>
      </c>
      <c r="N346" s="645" t="s">
        <v>4264</v>
      </c>
    </row>
    <row r="347" spans="1:14" x14ac:dyDescent="0.2">
      <c r="A347" s="645" t="s">
        <v>390</v>
      </c>
      <c r="B347" s="645" t="s">
        <v>395</v>
      </c>
      <c r="C347" s="645" t="s">
        <v>391</v>
      </c>
      <c r="D347" s="645" t="s">
        <v>1088</v>
      </c>
      <c r="E347" s="645" t="s">
        <v>1089</v>
      </c>
      <c r="F347" s="645" t="s">
        <v>1090</v>
      </c>
      <c r="G347" s="645" t="s">
        <v>2461</v>
      </c>
      <c r="H347" s="646">
        <v>42510</v>
      </c>
      <c r="I347" s="647">
        <v>103.52</v>
      </c>
      <c r="J347" s="645" t="s">
        <v>801</v>
      </c>
      <c r="K347" s="645" t="s">
        <v>504</v>
      </c>
      <c r="L347" s="646">
        <v>42759</v>
      </c>
      <c r="M347" s="645" t="s">
        <v>71</v>
      </c>
      <c r="N347" s="645" t="s">
        <v>801</v>
      </c>
    </row>
    <row r="348" spans="1:14" x14ac:dyDescent="0.2">
      <c r="A348" s="645" t="s">
        <v>390</v>
      </c>
      <c r="B348" s="645" t="s">
        <v>395</v>
      </c>
      <c r="C348" s="645" t="s">
        <v>391</v>
      </c>
      <c r="D348" s="645" t="s">
        <v>68</v>
      </c>
      <c r="E348" s="645" t="s">
        <v>69</v>
      </c>
      <c r="F348" s="645" t="s">
        <v>70</v>
      </c>
      <c r="G348" s="645" t="s">
        <v>2462</v>
      </c>
      <c r="H348" s="646">
        <v>42734</v>
      </c>
      <c r="I348" s="647">
        <v>404125.44</v>
      </c>
      <c r="J348" s="645" t="s">
        <v>801</v>
      </c>
      <c r="K348" s="645" t="s">
        <v>611</v>
      </c>
      <c r="L348" s="646">
        <v>42748</v>
      </c>
      <c r="M348" s="645" t="s">
        <v>71</v>
      </c>
      <c r="N348" s="645" t="s">
        <v>801</v>
      </c>
    </row>
    <row r="349" spans="1:14" x14ac:dyDescent="0.2">
      <c r="A349" s="645" t="s">
        <v>390</v>
      </c>
      <c r="B349" s="645" t="s">
        <v>395</v>
      </c>
      <c r="C349" s="645" t="s">
        <v>391</v>
      </c>
      <c r="D349" s="645" t="s">
        <v>68</v>
      </c>
      <c r="E349" s="645" t="s">
        <v>69</v>
      </c>
      <c r="F349" s="645" t="s">
        <v>70</v>
      </c>
      <c r="G349" s="645" t="s">
        <v>2463</v>
      </c>
      <c r="H349" s="646">
        <v>42734</v>
      </c>
      <c r="I349" s="647">
        <v>1020.27</v>
      </c>
      <c r="J349" s="645" t="s">
        <v>801</v>
      </c>
      <c r="K349" s="645" t="s">
        <v>2464</v>
      </c>
      <c r="L349" s="646">
        <v>42748</v>
      </c>
      <c r="M349" s="645" t="s">
        <v>71</v>
      </c>
      <c r="N349" s="645" t="s">
        <v>801</v>
      </c>
    </row>
    <row r="350" spans="1:14" x14ac:dyDescent="0.2">
      <c r="A350" s="645" t="s">
        <v>390</v>
      </c>
      <c r="B350" s="645" t="s">
        <v>395</v>
      </c>
      <c r="C350" s="645" t="s">
        <v>391</v>
      </c>
      <c r="D350" s="645" t="s">
        <v>68</v>
      </c>
      <c r="E350" s="645" t="s">
        <v>69</v>
      </c>
      <c r="F350" s="645" t="s">
        <v>70</v>
      </c>
      <c r="G350" s="645" t="s">
        <v>2465</v>
      </c>
      <c r="H350" s="646">
        <v>42731</v>
      </c>
      <c r="I350" s="647">
        <v>30.23</v>
      </c>
      <c r="J350" s="645" t="s">
        <v>801</v>
      </c>
      <c r="K350" s="645" t="s">
        <v>266</v>
      </c>
      <c r="L350" s="646">
        <v>42746</v>
      </c>
      <c r="M350" s="645" t="s">
        <v>71</v>
      </c>
      <c r="N350" s="645" t="s">
        <v>801</v>
      </c>
    </row>
    <row r="351" spans="1:14" x14ac:dyDescent="0.2">
      <c r="A351" s="645" t="s">
        <v>390</v>
      </c>
      <c r="B351" s="645" t="s">
        <v>395</v>
      </c>
      <c r="C351" s="645" t="s">
        <v>391</v>
      </c>
      <c r="D351" s="645" t="s">
        <v>68</v>
      </c>
      <c r="E351" s="645" t="s">
        <v>69</v>
      </c>
      <c r="F351" s="645" t="s">
        <v>70</v>
      </c>
      <c r="G351" s="645" t="s">
        <v>2466</v>
      </c>
      <c r="H351" s="646">
        <v>42734</v>
      </c>
      <c r="I351" s="647">
        <v>47472.9</v>
      </c>
      <c r="J351" s="645" t="s">
        <v>801</v>
      </c>
      <c r="K351" s="645" t="s">
        <v>102</v>
      </c>
      <c r="L351" s="646">
        <v>42748</v>
      </c>
      <c r="M351" s="645" t="s">
        <v>71</v>
      </c>
      <c r="N351" s="645" t="s">
        <v>801</v>
      </c>
    </row>
    <row r="352" spans="1:14" x14ac:dyDescent="0.2">
      <c r="A352" s="645" t="s">
        <v>390</v>
      </c>
      <c r="B352" s="645" t="s">
        <v>193</v>
      </c>
      <c r="C352" s="645" t="s">
        <v>391</v>
      </c>
      <c r="D352" s="645" t="s">
        <v>154</v>
      </c>
      <c r="E352" s="645" t="s">
        <v>583</v>
      </c>
      <c r="F352" s="645" t="s">
        <v>155</v>
      </c>
      <c r="G352" s="645" t="s">
        <v>685</v>
      </c>
      <c r="H352" s="646">
        <v>42138</v>
      </c>
      <c r="I352" s="647">
        <v>326</v>
      </c>
      <c r="J352" s="645" t="s">
        <v>801</v>
      </c>
      <c r="K352" s="645" t="s">
        <v>194</v>
      </c>
      <c r="L352" s="646">
        <v>42747</v>
      </c>
      <c r="M352" s="645" t="s">
        <v>71</v>
      </c>
      <c r="N352" s="645" t="s">
        <v>801</v>
      </c>
    </row>
    <row r="353" spans="1:14" x14ac:dyDescent="0.2">
      <c r="A353" s="645" t="s">
        <v>390</v>
      </c>
      <c r="B353" s="645" t="s">
        <v>193</v>
      </c>
      <c r="C353" s="645" t="s">
        <v>391</v>
      </c>
      <c r="D353" s="645" t="s">
        <v>187</v>
      </c>
      <c r="E353" s="645" t="s">
        <v>808</v>
      </c>
      <c r="F353" s="645" t="s">
        <v>188</v>
      </c>
      <c r="G353" s="645" t="s">
        <v>2467</v>
      </c>
      <c r="H353" s="646">
        <v>42137</v>
      </c>
      <c r="I353" s="647">
        <v>762.3</v>
      </c>
      <c r="J353" s="645" t="s">
        <v>801</v>
      </c>
      <c r="K353" s="645" t="s">
        <v>325</v>
      </c>
      <c r="L353" s="646">
        <v>42745</v>
      </c>
      <c r="M353" s="645" t="s">
        <v>71</v>
      </c>
      <c r="N353" s="645" t="s">
        <v>801</v>
      </c>
    </row>
    <row r="354" spans="1:14" x14ac:dyDescent="0.2">
      <c r="A354" s="645" t="s">
        <v>390</v>
      </c>
      <c r="B354" s="645" t="s">
        <v>193</v>
      </c>
      <c r="C354" s="645" t="s">
        <v>391</v>
      </c>
      <c r="D354" s="645" t="s">
        <v>136</v>
      </c>
      <c r="E354" s="645" t="s">
        <v>137</v>
      </c>
      <c r="F354" s="645" t="s">
        <v>138</v>
      </c>
      <c r="G354" s="645" t="s">
        <v>2468</v>
      </c>
      <c r="H354" s="646">
        <v>42062</v>
      </c>
      <c r="I354" s="647">
        <v>4175.2299999999996</v>
      </c>
      <c r="J354" s="645" t="s">
        <v>801</v>
      </c>
      <c r="K354" s="645" t="s">
        <v>169</v>
      </c>
      <c r="L354" s="646">
        <v>42745</v>
      </c>
      <c r="M354" s="645" t="s">
        <v>71</v>
      </c>
      <c r="N354" s="645" t="s">
        <v>801</v>
      </c>
    </row>
    <row r="355" spans="1:14" x14ac:dyDescent="0.2">
      <c r="A355" s="645" t="s">
        <v>390</v>
      </c>
      <c r="B355" s="645" t="s">
        <v>87</v>
      </c>
      <c r="C355" s="645" t="s">
        <v>391</v>
      </c>
      <c r="D355" s="645" t="s">
        <v>1048</v>
      </c>
      <c r="E355" s="645" t="s">
        <v>1049</v>
      </c>
      <c r="F355" s="645" t="s">
        <v>1050</v>
      </c>
      <c r="G355" s="645" t="s">
        <v>2469</v>
      </c>
      <c r="H355" s="646">
        <v>41967</v>
      </c>
      <c r="I355" s="647">
        <v>445.01</v>
      </c>
      <c r="J355" s="645" t="s">
        <v>2470</v>
      </c>
      <c r="K355" s="645" t="s">
        <v>168</v>
      </c>
      <c r="L355" s="646">
        <v>42746</v>
      </c>
      <c r="M355" s="645" t="s">
        <v>71</v>
      </c>
      <c r="N355" s="645" t="s">
        <v>4265</v>
      </c>
    </row>
    <row r="356" spans="1:14" x14ac:dyDescent="0.2">
      <c r="A356" s="645" t="s">
        <v>390</v>
      </c>
      <c r="B356" s="645" t="s">
        <v>87</v>
      </c>
      <c r="C356" s="645" t="s">
        <v>391</v>
      </c>
      <c r="D356" s="645" t="s">
        <v>2471</v>
      </c>
      <c r="E356" s="645" t="s">
        <v>2472</v>
      </c>
      <c r="F356" s="645" t="s">
        <v>2473</v>
      </c>
      <c r="G356" s="645" t="s">
        <v>2474</v>
      </c>
      <c r="H356" s="646">
        <v>41943</v>
      </c>
      <c r="I356" s="647">
        <v>860</v>
      </c>
      <c r="J356" s="645" t="s">
        <v>2475</v>
      </c>
      <c r="K356" s="645" t="s">
        <v>168</v>
      </c>
      <c r="L356" s="646">
        <v>42746</v>
      </c>
      <c r="M356" s="645" t="s">
        <v>71</v>
      </c>
      <c r="N356" s="645" t="s">
        <v>4266</v>
      </c>
    </row>
    <row r="357" spans="1:14" x14ac:dyDescent="0.2">
      <c r="A357" s="645" t="s">
        <v>390</v>
      </c>
      <c r="B357" s="645" t="s">
        <v>87</v>
      </c>
      <c r="C357" s="645" t="s">
        <v>391</v>
      </c>
      <c r="D357" s="645" t="s">
        <v>103</v>
      </c>
      <c r="E357" s="645" t="s">
        <v>104</v>
      </c>
      <c r="F357" s="645" t="s">
        <v>105</v>
      </c>
      <c r="G357" s="645" t="s">
        <v>2476</v>
      </c>
      <c r="H357" s="646">
        <v>41851</v>
      </c>
      <c r="I357" s="647">
        <v>13.72</v>
      </c>
      <c r="J357" s="645" t="s">
        <v>801</v>
      </c>
      <c r="K357" s="645" t="s">
        <v>1158</v>
      </c>
      <c r="L357" s="646">
        <v>42762</v>
      </c>
      <c r="M357" s="645" t="s">
        <v>71</v>
      </c>
      <c r="N357" s="645" t="s">
        <v>801</v>
      </c>
    </row>
    <row r="358" spans="1:14" x14ac:dyDescent="0.2">
      <c r="A358" s="645" t="s">
        <v>390</v>
      </c>
      <c r="B358" s="645" t="s">
        <v>364</v>
      </c>
      <c r="C358" s="645" t="s">
        <v>391</v>
      </c>
      <c r="D358" s="645" t="s">
        <v>2477</v>
      </c>
      <c r="E358" s="645" t="s">
        <v>2478</v>
      </c>
      <c r="F358" s="645" t="s">
        <v>2479</v>
      </c>
      <c r="G358" s="645" t="s">
        <v>2480</v>
      </c>
      <c r="H358" s="646">
        <v>41220</v>
      </c>
      <c r="I358" s="647">
        <v>55</v>
      </c>
      <c r="J358" s="645" t="s">
        <v>801</v>
      </c>
      <c r="K358" s="645" t="s">
        <v>1281</v>
      </c>
      <c r="L358" s="646">
        <v>42762</v>
      </c>
      <c r="M358" s="645" t="s">
        <v>71</v>
      </c>
      <c r="N358" s="645" t="s">
        <v>801</v>
      </c>
    </row>
    <row r="359" spans="1:14" x14ac:dyDescent="0.2">
      <c r="H359" s="646"/>
      <c r="I359" s="647">
        <f>SUM(I2:I358)</f>
        <v>683902.76000000013</v>
      </c>
      <c r="J359" s="647"/>
      <c r="K359" s="647"/>
      <c r="N359" s="646"/>
    </row>
    <row r="360" spans="1:14" x14ac:dyDescent="0.2">
      <c r="H360" s="646"/>
      <c r="I360" s="647"/>
      <c r="J360" s="647"/>
      <c r="K360" s="647"/>
      <c r="N360" s="646"/>
    </row>
    <row r="361" spans="1:14" x14ac:dyDescent="0.2">
      <c r="H361" s="646"/>
      <c r="I361" s="647"/>
      <c r="J361" s="647"/>
      <c r="K361" s="647"/>
      <c r="N361" s="646"/>
    </row>
    <row r="362" spans="1:14" x14ac:dyDescent="0.2">
      <c r="H362" s="646"/>
      <c r="I362" s="647"/>
      <c r="J362" s="647"/>
      <c r="K362" s="647"/>
      <c r="N362" s="646"/>
    </row>
    <row r="363" spans="1:14" x14ac:dyDescent="0.2">
      <c r="H363" s="646"/>
      <c r="I363" s="647"/>
      <c r="J363" s="647"/>
      <c r="K363" s="647"/>
      <c r="N363" s="646"/>
    </row>
    <row r="364" spans="1:14" x14ac:dyDescent="0.2">
      <c r="H364" s="646"/>
      <c r="I364" s="647"/>
      <c r="J364" s="647"/>
      <c r="K364" s="647"/>
      <c r="N364" s="646"/>
    </row>
    <row r="365" spans="1:14" x14ac:dyDescent="0.2">
      <c r="H365" s="646"/>
      <c r="I365" s="647"/>
      <c r="J365" s="647"/>
      <c r="K365" s="647"/>
      <c r="N365" s="646"/>
    </row>
    <row r="366" spans="1:14" x14ac:dyDescent="0.2">
      <c r="H366" s="646"/>
      <c r="I366" s="647"/>
      <c r="J366" s="647"/>
      <c r="K366" s="647"/>
      <c r="N366" s="646"/>
    </row>
    <row r="367" spans="1:14" x14ac:dyDescent="0.2">
      <c r="H367" s="646"/>
      <c r="I367" s="647"/>
      <c r="J367" s="647"/>
      <c r="K367" s="647"/>
      <c r="N367" s="646"/>
    </row>
    <row r="368" spans="1:14" x14ac:dyDescent="0.2">
      <c r="H368" s="646"/>
      <c r="I368" s="647"/>
      <c r="J368" s="647"/>
      <c r="K368" s="647"/>
      <c r="N368" s="646"/>
    </row>
    <row r="369" spans="8:14" x14ac:dyDescent="0.2">
      <c r="H369" s="646"/>
      <c r="I369" s="647"/>
      <c r="J369" s="647"/>
      <c r="K369" s="647"/>
      <c r="N369" s="646"/>
    </row>
    <row r="370" spans="8:14" x14ac:dyDescent="0.2">
      <c r="H370" s="646"/>
      <c r="I370" s="647"/>
      <c r="J370" s="647"/>
      <c r="K370" s="647"/>
      <c r="N370" s="646"/>
    </row>
    <row r="371" spans="8:14" x14ac:dyDescent="0.2">
      <c r="H371" s="646"/>
      <c r="I371" s="647"/>
      <c r="J371" s="647"/>
      <c r="K371" s="647"/>
      <c r="N371" s="646"/>
    </row>
    <row r="372" spans="8:14" x14ac:dyDescent="0.2">
      <c r="H372" s="646"/>
      <c r="I372" s="647"/>
      <c r="J372" s="647"/>
      <c r="K372" s="647"/>
      <c r="N372" s="646"/>
    </row>
    <row r="373" spans="8:14" x14ac:dyDescent="0.2">
      <c r="H373" s="646"/>
      <c r="I373" s="647"/>
      <c r="J373" s="647"/>
      <c r="K373" s="647"/>
      <c r="N373" s="646"/>
    </row>
    <row r="374" spans="8:14" x14ac:dyDescent="0.2">
      <c r="H374" s="646"/>
      <c r="I374" s="647"/>
      <c r="J374" s="647"/>
      <c r="K374" s="647"/>
      <c r="N374" s="646"/>
    </row>
    <row r="375" spans="8:14" x14ac:dyDescent="0.2">
      <c r="H375" s="646"/>
      <c r="I375" s="647"/>
      <c r="J375" s="647"/>
      <c r="K375" s="647"/>
      <c r="N375" s="646"/>
    </row>
    <row r="376" spans="8:14" x14ac:dyDescent="0.2">
      <c r="H376" s="646"/>
      <c r="I376" s="647"/>
      <c r="J376" s="647"/>
      <c r="K376" s="647"/>
      <c r="N376" s="646"/>
    </row>
    <row r="377" spans="8:14" x14ac:dyDescent="0.2">
      <c r="H377" s="646"/>
      <c r="I377" s="647"/>
      <c r="J377" s="647"/>
      <c r="K377" s="647"/>
      <c r="N377" s="646"/>
    </row>
    <row r="378" spans="8:14" x14ac:dyDescent="0.2">
      <c r="H378" s="646"/>
      <c r="I378" s="647"/>
      <c r="J378" s="647"/>
      <c r="K378" s="647"/>
      <c r="N378" s="646"/>
    </row>
    <row r="379" spans="8:14" x14ac:dyDescent="0.2">
      <c r="H379" s="646"/>
      <c r="I379" s="647"/>
      <c r="J379" s="647"/>
      <c r="K379" s="647"/>
      <c r="N379" s="646"/>
    </row>
    <row r="380" spans="8:14" x14ac:dyDescent="0.2">
      <c r="H380" s="646"/>
      <c r="I380" s="647"/>
      <c r="J380" s="647"/>
      <c r="K380" s="647"/>
      <c r="N380" s="646"/>
    </row>
    <row r="381" spans="8:14" x14ac:dyDescent="0.2">
      <c r="H381" s="646"/>
      <c r="I381" s="647"/>
      <c r="J381" s="647"/>
      <c r="K381" s="647"/>
      <c r="N381" s="646"/>
    </row>
    <row r="382" spans="8:14" x14ac:dyDescent="0.2">
      <c r="H382" s="646"/>
      <c r="I382" s="647"/>
      <c r="J382" s="647"/>
      <c r="K382" s="647"/>
      <c r="N382" s="646"/>
    </row>
    <row r="383" spans="8:14" x14ac:dyDescent="0.2">
      <c r="H383" s="646"/>
      <c r="I383" s="647"/>
      <c r="J383" s="647"/>
      <c r="K383" s="647"/>
      <c r="N383" s="646"/>
    </row>
    <row r="384" spans="8:14" x14ac:dyDescent="0.2">
      <c r="H384" s="646"/>
      <c r="I384" s="647"/>
      <c r="J384" s="647"/>
      <c r="K384" s="647"/>
      <c r="N384" s="646"/>
    </row>
    <row r="385" spans="8:14" x14ac:dyDescent="0.2">
      <c r="H385" s="646"/>
      <c r="I385" s="647"/>
      <c r="J385" s="647"/>
      <c r="K385" s="647"/>
      <c r="N385" s="646"/>
    </row>
    <row r="386" spans="8:14" x14ac:dyDescent="0.2">
      <c r="H386" s="646"/>
      <c r="I386" s="647"/>
      <c r="J386" s="647"/>
      <c r="K386" s="647"/>
      <c r="N386" s="646"/>
    </row>
    <row r="387" spans="8:14" x14ac:dyDescent="0.2">
      <c r="H387" s="646"/>
      <c r="I387" s="647"/>
      <c r="J387" s="647"/>
      <c r="K387" s="647"/>
      <c r="N387" s="646"/>
    </row>
    <row r="388" spans="8:14" x14ac:dyDescent="0.2">
      <c r="H388" s="646"/>
      <c r="I388" s="647"/>
      <c r="J388" s="647"/>
      <c r="K388" s="647"/>
      <c r="N388" s="646"/>
    </row>
    <row r="389" spans="8:14" x14ac:dyDescent="0.2">
      <c r="H389" s="646"/>
      <c r="I389" s="647"/>
      <c r="J389" s="647"/>
      <c r="K389" s="647"/>
      <c r="N389" s="646"/>
    </row>
    <row r="390" spans="8:14" x14ac:dyDescent="0.2">
      <c r="H390" s="646"/>
      <c r="I390" s="647"/>
      <c r="J390" s="647"/>
      <c r="K390" s="647"/>
      <c r="N390" s="646"/>
    </row>
    <row r="391" spans="8:14" x14ac:dyDescent="0.2">
      <c r="H391" s="646"/>
      <c r="I391" s="647"/>
      <c r="J391" s="647"/>
      <c r="K391" s="647"/>
      <c r="N391" s="646"/>
    </row>
    <row r="392" spans="8:14" x14ac:dyDescent="0.2">
      <c r="H392" s="646"/>
      <c r="I392" s="647"/>
      <c r="J392" s="647"/>
      <c r="K392" s="647"/>
      <c r="N392" s="646"/>
    </row>
    <row r="393" spans="8:14" x14ac:dyDescent="0.2">
      <c r="H393" s="646"/>
      <c r="I393" s="647"/>
      <c r="J393" s="647"/>
      <c r="K393" s="647"/>
      <c r="N393" s="646"/>
    </row>
    <row r="394" spans="8:14" x14ac:dyDescent="0.2">
      <c r="H394" s="646"/>
      <c r="I394" s="647"/>
      <c r="J394" s="647"/>
      <c r="K394" s="647"/>
      <c r="N394" s="646"/>
    </row>
    <row r="395" spans="8:14" x14ac:dyDescent="0.2">
      <c r="H395" s="646"/>
      <c r="I395" s="647"/>
      <c r="J395" s="647"/>
      <c r="K395" s="647"/>
      <c r="N395" s="646"/>
    </row>
    <row r="396" spans="8:14" x14ac:dyDescent="0.2">
      <c r="H396" s="646"/>
      <c r="I396" s="647"/>
      <c r="J396" s="647"/>
      <c r="K396" s="647"/>
      <c r="N396" s="646"/>
    </row>
    <row r="397" spans="8:14" x14ac:dyDescent="0.2">
      <c r="H397" s="646"/>
      <c r="I397" s="647"/>
      <c r="J397" s="647"/>
      <c r="K397" s="647"/>
      <c r="N397" s="646"/>
    </row>
    <row r="398" spans="8:14" x14ac:dyDescent="0.2">
      <c r="H398" s="646"/>
      <c r="I398" s="647"/>
      <c r="J398" s="647"/>
      <c r="K398" s="647"/>
      <c r="N398" s="646"/>
    </row>
    <row r="399" spans="8:14" x14ac:dyDescent="0.2">
      <c r="H399" s="646"/>
      <c r="I399" s="647"/>
      <c r="J399" s="647"/>
      <c r="K399" s="647"/>
      <c r="N399" s="646"/>
    </row>
    <row r="400" spans="8:14" x14ac:dyDescent="0.2">
      <c r="H400" s="646"/>
      <c r="I400" s="647"/>
      <c r="J400" s="647"/>
      <c r="K400" s="647"/>
      <c r="N400" s="646"/>
    </row>
    <row r="401" spans="8:14" x14ac:dyDescent="0.2">
      <c r="H401" s="646"/>
      <c r="I401" s="647"/>
      <c r="J401" s="647"/>
      <c r="K401" s="647"/>
      <c r="N401" s="646"/>
    </row>
    <row r="402" spans="8:14" x14ac:dyDescent="0.2">
      <c r="H402" s="646"/>
      <c r="I402" s="647"/>
      <c r="J402" s="647"/>
      <c r="K402" s="647"/>
      <c r="N402" s="646"/>
    </row>
    <row r="403" spans="8:14" x14ac:dyDescent="0.2">
      <c r="H403" s="646"/>
      <c r="I403" s="647"/>
      <c r="J403" s="647"/>
      <c r="K403" s="647"/>
      <c r="N403" s="646"/>
    </row>
    <row r="404" spans="8:14" x14ac:dyDescent="0.2">
      <c r="H404" s="646"/>
      <c r="I404" s="647"/>
      <c r="J404" s="647"/>
      <c r="K404" s="647"/>
      <c r="N404" s="646"/>
    </row>
    <row r="405" spans="8:14" x14ac:dyDescent="0.2">
      <c r="H405" s="646"/>
      <c r="I405" s="647"/>
      <c r="J405" s="647"/>
      <c r="K405" s="647"/>
      <c r="N405" s="646"/>
    </row>
    <row r="406" spans="8:14" x14ac:dyDescent="0.2">
      <c r="H406" s="646"/>
      <c r="I406" s="647"/>
      <c r="J406" s="647"/>
      <c r="K406" s="647"/>
      <c r="N406" s="646"/>
    </row>
    <row r="407" spans="8:14" x14ac:dyDescent="0.2">
      <c r="H407" s="646"/>
      <c r="I407" s="647"/>
      <c r="J407" s="647"/>
      <c r="K407" s="647"/>
      <c r="N407" s="646"/>
    </row>
    <row r="408" spans="8:14" x14ac:dyDescent="0.2">
      <c r="H408" s="646"/>
      <c r="I408" s="647"/>
      <c r="J408" s="647"/>
      <c r="K408" s="647"/>
      <c r="N408" s="646"/>
    </row>
    <row r="409" spans="8:14" x14ac:dyDescent="0.2">
      <c r="H409" s="646"/>
      <c r="I409" s="647"/>
      <c r="J409" s="647"/>
      <c r="K409" s="647"/>
      <c r="N409" s="646"/>
    </row>
    <row r="410" spans="8:14" x14ac:dyDescent="0.2">
      <c r="H410" s="646"/>
      <c r="I410" s="647"/>
      <c r="J410" s="647"/>
      <c r="K410" s="647"/>
      <c r="N410" s="646"/>
    </row>
    <row r="411" spans="8:14" x14ac:dyDescent="0.2">
      <c r="H411" s="646"/>
      <c r="I411" s="647"/>
      <c r="J411" s="647"/>
      <c r="K411" s="647"/>
      <c r="N411" s="646"/>
    </row>
    <row r="412" spans="8:14" x14ac:dyDescent="0.2">
      <c r="H412" s="646"/>
      <c r="I412" s="647"/>
      <c r="J412" s="647"/>
      <c r="K412" s="647"/>
      <c r="N412" s="646"/>
    </row>
    <row r="413" spans="8:14" x14ac:dyDescent="0.2">
      <c r="H413" s="646"/>
      <c r="I413" s="647"/>
      <c r="J413" s="647"/>
      <c r="K413" s="647"/>
      <c r="N413" s="646"/>
    </row>
    <row r="414" spans="8:14" x14ac:dyDescent="0.2">
      <c r="H414" s="646"/>
      <c r="I414" s="647"/>
      <c r="J414" s="647"/>
      <c r="K414" s="647"/>
      <c r="N414" s="646"/>
    </row>
    <row r="415" spans="8:14" x14ac:dyDescent="0.2">
      <c r="H415" s="646"/>
      <c r="I415" s="647"/>
      <c r="J415" s="647"/>
      <c r="K415" s="647"/>
      <c r="N415" s="646"/>
    </row>
    <row r="416" spans="8:14" x14ac:dyDescent="0.2">
      <c r="H416" s="646"/>
      <c r="I416" s="647"/>
      <c r="J416" s="647"/>
      <c r="K416" s="647"/>
      <c r="N416" s="646"/>
    </row>
    <row r="417" spans="8:14" x14ac:dyDescent="0.2">
      <c r="H417" s="646"/>
      <c r="I417" s="647"/>
      <c r="J417" s="647"/>
      <c r="K417" s="647"/>
      <c r="N417" s="646"/>
    </row>
    <row r="418" spans="8:14" x14ac:dyDescent="0.2">
      <c r="H418" s="646"/>
      <c r="I418" s="647"/>
      <c r="J418" s="647"/>
      <c r="K418" s="647"/>
      <c r="N418" s="646"/>
    </row>
    <row r="419" spans="8:14" x14ac:dyDescent="0.2">
      <c r="H419" s="646"/>
      <c r="I419" s="647"/>
      <c r="J419" s="647"/>
      <c r="K419" s="647"/>
      <c r="N419" s="646"/>
    </row>
    <row r="420" spans="8:14" x14ac:dyDescent="0.2">
      <c r="H420" s="646"/>
      <c r="I420" s="647"/>
      <c r="J420" s="647"/>
      <c r="K420" s="647"/>
      <c r="N420" s="646"/>
    </row>
    <row r="421" spans="8:14" x14ac:dyDescent="0.2">
      <c r="H421" s="646"/>
      <c r="I421" s="647"/>
      <c r="J421" s="647"/>
      <c r="K421" s="647"/>
      <c r="N421" s="646"/>
    </row>
    <row r="422" spans="8:14" x14ac:dyDescent="0.2">
      <c r="H422" s="646"/>
      <c r="I422" s="647"/>
      <c r="J422" s="647"/>
      <c r="K422" s="647"/>
      <c r="N422" s="646"/>
    </row>
    <row r="423" spans="8:14" x14ac:dyDescent="0.2">
      <c r="H423" s="646"/>
      <c r="I423" s="647"/>
      <c r="J423" s="647"/>
      <c r="K423" s="647"/>
      <c r="N423" s="646"/>
    </row>
    <row r="424" spans="8:14" x14ac:dyDescent="0.2">
      <c r="H424" s="646"/>
      <c r="I424" s="647"/>
      <c r="J424" s="647"/>
      <c r="K424" s="647"/>
      <c r="N424" s="646"/>
    </row>
    <row r="425" spans="8:14" x14ac:dyDescent="0.2">
      <c r="H425" s="646"/>
      <c r="I425" s="647"/>
      <c r="J425" s="647"/>
      <c r="K425" s="647"/>
      <c r="N425" s="646"/>
    </row>
    <row r="426" spans="8:14" x14ac:dyDescent="0.2">
      <c r="H426" s="646"/>
      <c r="I426" s="647"/>
      <c r="J426" s="647"/>
      <c r="K426" s="647"/>
      <c r="N426" s="646"/>
    </row>
    <row r="427" spans="8:14" x14ac:dyDescent="0.2">
      <c r="H427" s="646"/>
      <c r="I427" s="647"/>
      <c r="J427" s="647"/>
      <c r="K427" s="647"/>
      <c r="N427" s="646"/>
    </row>
    <row r="428" spans="8:14" x14ac:dyDescent="0.2">
      <c r="H428" s="646"/>
      <c r="I428" s="647"/>
      <c r="J428" s="647"/>
      <c r="K428" s="647"/>
      <c r="N428" s="646"/>
    </row>
    <row r="429" spans="8:14" x14ac:dyDescent="0.2">
      <c r="H429" s="646"/>
      <c r="I429" s="647"/>
      <c r="J429" s="647"/>
      <c r="K429" s="647"/>
      <c r="N429" s="646"/>
    </row>
    <row r="430" spans="8:14" x14ac:dyDescent="0.2">
      <c r="H430" s="646"/>
      <c r="I430" s="647"/>
      <c r="J430" s="647"/>
      <c r="K430" s="647"/>
      <c r="N430" s="646"/>
    </row>
    <row r="431" spans="8:14" x14ac:dyDescent="0.2">
      <c r="H431" s="646"/>
      <c r="I431" s="647"/>
      <c r="J431" s="647"/>
      <c r="K431" s="647"/>
      <c r="N431" s="646"/>
    </row>
    <row r="432" spans="8:14" x14ac:dyDescent="0.2">
      <c r="H432" s="646"/>
      <c r="I432" s="647"/>
      <c r="J432" s="647"/>
      <c r="K432" s="647"/>
      <c r="N432" s="646"/>
    </row>
    <row r="433" spans="8:14" x14ac:dyDescent="0.2">
      <c r="H433" s="646"/>
      <c r="I433" s="647"/>
      <c r="J433" s="647"/>
      <c r="K433" s="647"/>
      <c r="N433" s="646"/>
    </row>
    <row r="434" spans="8:14" x14ac:dyDescent="0.2">
      <c r="H434" s="646"/>
      <c r="I434" s="647"/>
      <c r="J434" s="647"/>
      <c r="K434" s="647"/>
      <c r="N434" s="646"/>
    </row>
    <row r="435" spans="8:14" x14ac:dyDescent="0.2">
      <c r="H435" s="646"/>
      <c r="I435" s="647"/>
      <c r="J435" s="647"/>
      <c r="K435" s="647"/>
      <c r="N435" s="646"/>
    </row>
    <row r="436" spans="8:14" x14ac:dyDescent="0.2">
      <c r="H436" s="646"/>
      <c r="I436" s="647"/>
      <c r="J436" s="647"/>
      <c r="K436" s="647"/>
      <c r="N436" s="646"/>
    </row>
    <row r="437" spans="8:14" x14ac:dyDescent="0.2">
      <c r="H437" s="646"/>
      <c r="I437" s="647"/>
      <c r="J437" s="647"/>
      <c r="K437" s="647"/>
      <c r="N437" s="646"/>
    </row>
    <row r="438" spans="8:14" x14ac:dyDescent="0.2">
      <c r="H438" s="646"/>
      <c r="I438" s="647"/>
      <c r="J438" s="647"/>
      <c r="K438" s="647"/>
      <c r="N438" s="646"/>
    </row>
    <row r="439" spans="8:14" x14ac:dyDescent="0.2">
      <c r="H439" s="646"/>
      <c r="I439" s="647"/>
      <c r="J439" s="647"/>
      <c r="K439" s="647"/>
      <c r="N439" s="646"/>
    </row>
    <row r="440" spans="8:14" x14ac:dyDescent="0.2">
      <c r="H440" s="646"/>
      <c r="I440" s="647"/>
      <c r="J440" s="647"/>
      <c r="K440" s="647"/>
      <c r="N440" s="646"/>
    </row>
    <row r="441" spans="8:14" x14ac:dyDescent="0.2">
      <c r="H441" s="646"/>
      <c r="I441" s="647"/>
      <c r="J441" s="647"/>
      <c r="K441" s="647"/>
      <c r="N441" s="646"/>
    </row>
    <row r="442" spans="8:14" x14ac:dyDescent="0.2">
      <c r="H442" s="646"/>
      <c r="I442" s="647"/>
      <c r="J442" s="647"/>
      <c r="K442" s="647"/>
      <c r="N442" s="646"/>
    </row>
    <row r="443" spans="8:14" x14ac:dyDescent="0.2">
      <c r="H443" s="646"/>
      <c r="I443" s="647"/>
      <c r="J443" s="647"/>
      <c r="K443" s="647"/>
      <c r="N443" s="646"/>
    </row>
    <row r="444" spans="8:14" x14ac:dyDescent="0.2">
      <c r="H444" s="646"/>
      <c r="I444" s="647"/>
      <c r="J444" s="647"/>
      <c r="K444" s="647"/>
      <c r="N444" s="646"/>
    </row>
    <row r="445" spans="8:14" x14ac:dyDescent="0.2">
      <c r="H445" s="646"/>
      <c r="I445" s="647"/>
      <c r="J445" s="647"/>
      <c r="K445" s="647"/>
      <c r="N445" s="646"/>
    </row>
    <row r="446" spans="8:14" x14ac:dyDescent="0.2">
      <c r="H446" s="646"/>
      <c r="I446" s="647"/>
      <c r="J446" s="647"/>
      <c r="K446" s="647"/>
      <c r="N446" s="646"/>
    </row>
    <row r="447" spans="8:14" x14ac:dyDescent="0.2">
      <c r="H447" s="646"/>
      <c r="I447" s="647"/>
      <c r="J447" s="647"/>
      <c r="K447" s="647"/>
      <c r="N447" s="646"/>
    </row>
    <row r="448" spans="8:14" x14ac:dyDescent="0.2">
      <c r="H448" s="646"/>
      <c r="I448" s="647"/>
      <c r="J448" s="647"/>
      <c r="K448" s="647"/>
      <c r="N448" s="646"/>
    </row>
    <row r="449" spans="8:14" x14ac:dyDescent="0.2">
      <c r="H449" s="646"/>
      <c r="I449" s="647"/>
      <c r="J449" s="647"/>
      <c r="K449" s="647"/>
      <c r="N449" s="646"/>
    </row>
    <row r="450" spans="8:14" x14ac:dyDescent="0.2">
      <c r="H450" s="646"/>
      <c r="I450" s="647"/>
      <c r="J450" s="647"/>
      <c r="K450" s="647"/>
      <c r="N450" s="646"/>
    </row>
    <row r="451" spans="8:14" x14ac:dyDescent="0.2">
      <c r="H451" s="646"/>
      <c r="I451" s="647"/>
      <c r="J451" s="647"/>
      <c r="K451" s="647"/>
      <c r="N451" s="646"/>
    </row>
    <row r="452" spans="8:14" x14ac:dyDescent="0.2">
      <c r="H452" s="646"/>
      <c r="I452" s="647"/>
      <c r="J452" s="647"/>
      <c r="K452" s="647"/>
      <c r="N452" s="646"/>
    </row>
    <row r="453" spans="8:14" x14ac:dyDescent="0.2">
      <c r="H453" s="646"/>
      <c r="I453" s="647"/>
      <c r="J453" s="647"/>
      <c r="K453" s="647"/>
      <c r="N453" s="646"/>
    </row>
    <row r="454" spans="8:14" x14ac:dyDescent="0.2">
      <c r="H454" s="646"/>
      <c r="I454" s="647"/>
      <c r="J454" s="647"/>
      <c r="K454" s="647"/>
      <c r="N454" s="646"/>
    </row>
    <row r="455" spans="8:14" x14ac:dyDescent="0.2">
      <c r="H455" s="646"/>
      <c r="I455" s="647"/>
      <c r="J455" s="647"/>
      <c r="K455" s="647"/>
      <c r="N455" s="646"/>
    </row>
    <row r="456" spans="8:14" x14ac:dyDescent="0.2">
      <c r="H456" s="646"/>
      <c r="I456" s="647"/>
      <c r="J456" s="647"/>
      <c r="K456" s="647"/>
      <c r="N456" s="646"/>
    </row>
    <row r="457" spans="8:14" x14ac:dyDescent="0.2">
      <c r="H457" s="646"/>
      <c r="I457" s="647"/>
      <c r="J457" s="647"/>
      <c r="K457" s="647"/>
      <c r="N457" s="646"/>
    </row>
    <row r="458" spans="8:14" x14ac:dyDescent="0.2">
      <c r="H458" s="646"/>
      <c r="I458" s="647"/>
      <c r="J458" s="647"/>
      <c r="K458" s="647"/>
      <c r="N458" s="646"/>
    </row>
    <row r="459" spans="8:14" x14ac:dyDescent="0.2">
      <c r="H459" s="646"/>
      <c r="I459" s="647"/>
      <c r="J459" s="647"/>
      <c r="K459" s="647"/>
      <c r="N459" s="646"/>
    </row>
    <row r="460" spans="8:14" x14ac:dyDescent="0.2">
      <c r="H460" s="646"/>
      <c r="I460" s="647"/>
      <c r="J460" s="647"/>
      <c r="K460" s="647"/>
      <c r="N460" s="646"/>
    </row>
    <row r="461" spans="8:14" x14ac:dyDescent="0.2">
      <c r="H461" s="646"/>
      <c r="I461" s="647"/>
      <c r="J461" s="647"/>
      <c r="K461" s="647"/>
      <c r="N461" s="646"/>
    </row>
    <row r="462" spans="8:14" x14ac:dyDescent="0.2">
      <c r="H462" s="646"/>
      <c r="I462" s="647"/>
      <c r="J462" s="647"/>
      <c r="K462" s="647"/>
      <c r="N462" s="646"/>
    </row>
    <row r="463" spans="8:14" x14ac:dyDescent="0.2">
      <c r="H463" s="646"/>
      <c r="I463" s="647"/>
      <c r="J463" s="647"/>
      <c r="K463" s="647"/>
      <c r="N463" s="646"/>
    </row>
    <row r="464" spans="8:14" x14ac:dyDescent="0.2">
      <c r="H464" s="646"/>
      <c r="I464" s="647"/>
      <c r="J464" s="647"/>
      <c r="K464" s="647"/>
      <c r="N464" s="646"/>
    </row>
    <row r="465" spans="8:14" x14ac:dyDescent="0.2">
      <c r="H465" s="646"/>
      <c r="I465" s="647"/>
      <c r="J465" s="647"/>
      <c r="K465" s="647"/>
      <c r="N465" s="646"/>
    </row>
    <row r="466" spans="8:14" x14ac:dyDescent="0.2">
      <c r="H466" s="646"/>
      <c r="I466" s="647"/>
      <c r="J466" s="647"/>
      <c r="K466" s="647"/>
      <c r="N466" s="646"/>
    </row>
    <row r="467" spans="8:14" x14ac:dyDescent="0.2">
      <c r="H467" s="646"/>
      <c r="I467" s="647"/>
      <c r="J467" s="647"/>
      <c r="K467" s="647"/>
      <c r="N467" s="646"/>
    </row>
    <row r="468" spans="8:14" x14ac:dyDescent="0.2">
      <c r="H468" s="646"/>
      <c r="I468" s="647"/>
      <c r="J468" s="647"/>
      <c r="K468" s="647"/>
      <c r="N468" s="646"/>
    </row>
    <row r="469" spans="8:14" x14ac:dyDescent="0.2">
      <c r="H469" s="646"/>
      <c r="I469" s="647"/>
      <c r="J469" s="647"/>
      <c r="K469" s="647"/>
      <c r="N469" s="646"/>
    </row>
    <row r="470" spans="8:14" x14ac:dyDescent="0.2">
      <c r="H470" s="646"/>
      <c r="I470" s="647"/>
      <c r="J470" s="647"/>
      <c r="K470" s="647"/>
      <c r="N470" s="646"/>
    </row>
    <row r="471" spans="8:14" x14ac:dyDescent="0.2">
      <c r="H471" s="646"/>
      <c r="I471" s="647"/>
      <c r="J471" s="647"/>
      <c r="K471" s="647"/>
      <c r="N471" s="646"/>
    </row>
    <row r="472" spans="8:14" x14ac:dyDescent="0.2">
      <c r="H472" s="646"/>
      <c r="I472" s="647"/>
      <c r="J472" s="647"/>
      <c r="K472" s="647"/>
      <c r="N472" s="646"/>
    </row>
    <row r="473" spans="8:14" x14ac:dyDescent="0.2">
      <c r="H473" s="646"/>
      <c r="I473" s="647"/>
      <c r="J473" s="647"/>
      <c r="K473" s="647"/>
      <c r="N473" s="646"/>
    </row>
    <row r="474" spans="8:14" x14ac:dyDescent="0.2">
      <c r="H474" s="646"/>
      <c r="I474" s="647"/>
      <c r="J474" s="647"/>
      <c r="K474" s="647"/>
      <c r="N474" s="646"/>
    </row>
    <row r="475" spans="8:14" x14ac:dyDescent="0.2">
      <c r="H475" s="646"/>
      <c r="I475" s="647"/>
      <c r="J475" s="647"/>
      <c r="K475" s="647"/>
      <c r="N475" s="646"/>
    </row>
    <row r="476" spans="8:14" x14ac:dyDescent="0.2">
      <c r="H476" s="646"/>
      <c r="I476" s="647"/>
      <c r="J476" s="647"/>
      <c r="K476" s="647"/>
      <c r="N476" s="646"/>
    </row>
    <row r="477" spans="8:14" x14ac:dyDescent="0.2">
      <c r="H477" s="646"/>
      <c r="I477" s="647"/>
      <c r="J477" s="647"/>
      <c r="K477" s="647"/>
      <c r="N477" s="646"/>
    </row>
    <row r="478" spans="8:14" x14ac:dyDescent="0.2">
      <c r="H478" s="646"/>
      <c r="I478" s="647"/>
      <c r="J478" s="647"/>
      <c r="K478" s="647"/>
      <c r="N478" s="646"/>
    </row>
    <row r="479" spans="8:14" x14ac:dyDescent="0.2">
      <c r="H479" s="646"/>
      <c r="I479" s="647"/>
      <c r="J479" s="647"/>
      <c r="K479" s="647"/>
      <c r="N479" s="646"/>
    </row>
    <row r="480" spans="8:14" x14ac:dyDescent="0.2">
      <c r="H480" s="646"/>
      <c r="I480" s="647"/>
      <c r="J480" s="647"/>
      <c r="K480" s="647"/>
      <c r="N480" s="646"/>
    </row>
    <row r="481" spans="8:14" x14ac:dyDescent="0.2">
      <c r="H481" s="646"/>
      <c r="I481" s="647"/>
      <c r="J481" s="647"/>
      <c r="K481" s="647"/>
      <c r="N481" s="646"/>
    </row>
    <row r="482" spans="8:14" x14ac:dyDescent="0.2">
      <c r="H482" s="646"/>
      <c r="I482" s="647"/>
      <c r="J482" s="647"/>
      <c r="K482" s="647"/>
      <c r="N482" s="646"/>
    </row>
    <row r="483" spans="8:14" x14ac:dyDescent="0.2">
      <c r="H483" s="646"/>
      <c r="I483" s="647"/>
      <c r="J483" s="647"/>
      <c r="K483" s="647"/>
      <c r="N483" s="646"/>
    </row>
    <row r="484" spans="8:14" x14ac:dyDescent="0.2">
      <c r="H484" s="646"/>
      <c r="I484" s="647"/>
      <c r="J484" s="647"/>
      <c r="K484" s="647"/>
      <c r="N484" s="646"/>
    </row>
    <row r="485" spans="8:14" x14ac:dyDescent="0.2">
      <c r="H485" s="646"/>
      <c r="I485" s="647"/>
      <c r="J485" s="647"/>
      <c r="K485" s="647"/>
      <c r="N485" s="646"/>
    </row>
    <row r="486" spans="8:14" x14ac:dyDescent="0.2">
      <c r="H486" s="646"/>
      <c r="I486" s="647"/>
      <c r="J486" s="647"/>
      <c r="K486" s="647"/>
      <c r="N486" s="646"/>
    </row>
    <row r="487" spans="8:14" x14ac:dyDescent="0.2">
      <c r="H487" s="646"/>
      <c r="I487" s="647"/>
      <c r="J487" s="647"/>
      <c r="K487" s="647"/>
      <c r="N487" s="646"/>
    </row>
    <row r="488" spans="8:14" x14ac:dyDescent="0.2">
      <c r="H488" s="646"/>
      <c r="I488" s="647"/>
      <c r="J488" s="647"/>
      <c r="K488" s="647"/>
      <c r="N488" s="646"/>
    </row>
    <row r="489" spans="8:14" x14ac:dyDescent="0.2">
      <c r="H489" s="646"/>
      <c r="I489" s="647"/>
      <c r="J489" s="647"/>
      <c r="K489" s="647"/>
      <c r="N489" s="646"/>
    </row>
    <row r="490" spans="8:14" x14ac:dyDescent="0.2">
      <c r="H490" s="646"/>
      <c r="I490" s="647"/>
      <c r="J490" s="647"/>
      <c r="K490" s="647"/>
      <c r="N490" s="646"/>
    </row>
    <row r="491" spans="8:14" x14ac:dyDescent="0.2">
      <c r="H491" s="646"/>
      <c r="I491" s="647"/>
      <c r="J491" s="647"/>
      <c r="K491" s="647"/>
      <c r="N491" s="646"/>
    </row>
    <row r="492" spans="8:14" x14ac:dyDescent="0.2">
      <c r="H492" s="646"/>
      <c r="I492" s="647"/>
      <c r="J492" s="647"/>
      <c r="K492" s="647"/>
      <c r="N492" s="646"/>
    </row>
    <row r="493" spans="8:14" x14ac:dyDescent="0.2">
      <c r="H493" s="646"/>
      <c r="I493" s="647"/>
      <c r="J493" s="647"/>
      <c r="K493" s="647"/>
      <c r="N493" s="646"/>
    </row>
    <row r="494" spans="8:14" x14ac:dyDescent="0.2">
      <c r="H494" s="646"/>
      <c r="I494" s="647"/>
      <c r="J494" s="647"/>
      <c r="K494" s="647"/>
      <c r="N494" s="646"/>
    </row>
    <row r="495" spans="8:14" x14ac:dyDescent="0.2">
      <c r="H495" s="646"/>
      <c r="I495" s="647"/>
      <c r="J495" s="647"/>
      <c r="K495" s="647"/>
      <c r="N495" s="646"/>
    </row>
    <row r="496" spans="8:14" x14ac:dyDescent="0.2">
      <c r="H496" s="646"/>
      <c r="I496" s="647"/>
      <c r="J496" s="647"/>
      <c r="K496" s="647"/>
      <c r="N496" s="646"/>
    </row>
    <row r="497" spans="8:14" x14ac:dyDescent="0.2">
      <c r="H497" s="646"/>
      <c r="I497" s="647"/>
      <c r="J497" s="647"/>
      <c r="K497" s="647"/>
      <c r="N497" s="646"/>
    </row>
    <row r="498" spans="8:14" x14ac:dyDescent="0.2">
      <c r="H498" s="646"/>
      <c r="I498" s="647"/>
      <c r="J498" s="647"/>
      <c r="K498" s="647"/>
      <c r="N498" s="646"/>
    </row>
    <row r="499" spans="8:14" x14ac:dyDescent="0.2">
      <c r="H499" s="646"/>
      <c r="I499" s="647"/>
      <c r="J499" s="647"/>
      <c r="K499" s="647"/>
      <c r="N499" s="646"/>
    </row>
    <row r="500" spans="8:14" x14ac:dyDescent="0.2">
      <c r="H500" s="646"/>
      <c r="I500" s="647"/>
      <c r="J500" s="647"/>
      <c r="K500" s="647"/>
      <c r="N500" s="646"/>
    </row>
    <row r="501" spans="8:14" x14ac:dyDescent="0.2">
      <c r="H501" s="646"/>
      <c r="I501" s="647"/>
      <c r="J501" s="647"/>
      <c r="K501" s="647"/>
      <c r="N501" s="646"/>
    </row>
    <row r="502" spans="8:14" x14ac:dyDescent="0.2">
      <c r="H502" s="646"/>
      <c r="I502" s="647"/>
      <c r="J502" s="647"/>
      <c r="K502" s="647"/>
      <c r="N502" s="646"/>
    </row>
    <row r="503" spans="8:14" x14ac:dyDescent="0.2">
      <c r="H503" s="646"/>
      <c r="I503" s="647"/>
      <c r="J503" s="647"/>
      <c r="K503" s="647"/>
      <c r="N503" s="646"/>
    </row>
    <row r="504" spans="8:14" x14ac:dyDescent="0.2">
      <c r="H504" s="646"/>
      <c r="I504" s="647"/>
      <c r="J504" s="647"/>
      <c r="K504" s="647"/>
      <c r="N504" s="646"/>
    </row>
    <row r="505" spans="8:14" x14ac:dyDescent="0.2">
      <c r="H505" s="646"/>
      <c r="I505" s="647"/>
      <c r="J505" s="647"/>
      <c r="K505" s="647"/>
      <c r="N505" s="646"/>
    </row>
    <row r="506" spans="8:14" x14ac:dyDescent="0.2">
      <c r="H506" s="646"/>
      <c r="I506" s="647"/>
      <c r="J506" s="647"/>
      <c r="K506" s="647"/>
      <c r="N506" s="646"/>
    </row>
    <row r="507" spans="8:14" x14ac:dyDescent="0.2">
      <c r="H507" s="646"/>
      <c r="I507" s="647"/>
      <c r="J507" s="647"/>
      <c r="K507" s="647"/>
      <c r="N507" s="646"/>
    </row>
    <row r="508" spans="8:14" x14ac:dyDescent="0.2">
      <c r="H508" s="646"/>
      <c r="I508" s="647"/>
      <c r="J508" s="647"/>
      <c r="K508" s="647"/>
      <c r="N508" s="646"/>
    </row>
    <row r="509" spans="8:14" x14ac:dyDescent="0.2">
      <c r="H509" s="646"/>
      <c r="I509" s="647"/>
      <c r="J509" s="647"/>
      <c r="K509" s="647"/>
      <c r="N509" s="646"/>
    </row>
    <row r="510" spans="8:14" x14ac:dyDescent="0.2">
      <c r="H510" s="646"/>
      <c r="I510" s="647"/>
      <c r="J510" s="647"/>
      <c r="K510" s="647"/>
      <c r="N510" s="646"/>
    </row>
    <row r="511" spans="8:14" x14ac:dyDescent="0.2">
      <c r="H511" s="646"/>
      <c r="I511" s="647"/>
      <c r="J511" s="647"/>
      <c r="K511" s="647"/>
      <c r="N511" s="646"/>
    </row>
    <row r="512" spans="8:14" x14ac:dyDescent="0.2">
      <c r="H512" s="646"/>
      <c r="I512" s="647"/>
      <c r="J512" s="647"/>
      <c r="K512" s="647"/>
      <c r="N512" s="646"/>
    </row>
    <row r="513" spans="8:14" x14ac:dyDescent="0.2">
      <c r="H513" s="646"/>
      <c r="I513" s="647"/>
      <c r="J513" s="647"/>
      <c r="K513" s="647"/>
      <c r="N513" s="646"/>
    </row>
    <row r="514" spans="8:14" x14ac:dyDescent="0.2">
      <c r="H514" s="646"/>
      <c r="I514" s="647"/>
      <c r="J514" s="647"/>
      <c r="K514" s="647"/>
      <c r="N514" s="646"/>
    </row>
    <row r="515" spans="8:14" x14ac:dyDescent="0.2">
      <c r="H515" s="646"/>
      <c r="I515" s="647"/>
      <c r="J515" s="647"/>
      <c r="K515" s="647"/>
      <c r="N515" s="646"/>
    </row>
    <row r="516" spans="8:14" x14ac:dyDescent="0.2">
      <c r="H516" s="646"/>
      <c r="I516" s="647"/>
      <c r="J516" s="647"/>
      <c r="K516" s="647"/>
      <c r="N516" s="646"/>
    </row>
    <row r="517" spans="8:14" x14ac:dyDescent="0.2">
      <c r="H517" s="646"/>
      <c r="I517" s="647"/>
      <c r="J517" s="647"/>
      <c r="K517" s="647"/>
      <c r="N517" s="646"/>
    </row>
    <row r="518" spans="8:14" x14ac:dyDescent="0.2">
      <c r="H518" s="646"/>
      <c r="I518" s="647"/>
      <c r="J518" s="647"/>
      <c r="K518" s="647"/>
      <c r="N518" s="646"/>
    </row>
    <row r="519" spans="8:14" x14ac:dyDescent="0.2">
      <c r="H519" s="646"/>
      <c r="I519" s="647"/>
      <c r="J519" s="647"/>
      <c r="K519" s="647"/>
      <c r="N519" s="646"/>
    </row>
    <row r="520" spans="8:14" x14ac:dyDescent="0.2">
      <c r="H520" s="646"/>
      <c r="I520" s="647"/>
      <c r="J520" s="647"/>
      <c r="K520" s="647"/>
      <c r="N520" s="646"/>
    </row>
    <row r="521" spans="8:14" x14ac:dyDescent="0.2">
      <c r="H521" s="646"/>
      <c r="I521" s="647"/>
      <c r="J521" s="647"/>
      <c r="K521" s="647"/>
      <c r="N521" s="646"/>
    </row>
    <row r="522" spans="8:14" x14ac:dyDescent="0.2">
      <c r="H522" s="646"/>
      <c r="I522" s="647"/>
      <c r="J522" s="647"/>
      <c r="K522" s="647"/>
      <c r="N522" s="646"/>
    </row>
    <row r="523" spans="8:14" x14ac:dyDescent="0.2">
      <c r="H523" s="646"/>
      <c r="I523" s="647"/>
      <c r="J523" s="647"/>
      <c r="K523" s="647"/>
      <c r="N523" s="646"/>
    </row>
    <row r="524" spans="8:14" x14ac:dyDescent="0.2">
      <c r="H524" s="646"/>
      <c r="I524" s="647"/>
      <c r="J524" s="647"/>
      <c r="K524" s="647"/>
      <c r="N524" s="646"/>
    </row>
    <row r="525" spans="8:14" x14ac:dyDescent="0.2">
      <c r="H525" s="646"/>
      <c r="I525" s="647"/>
      <c r="J525" s="647"/>
      <c r="K525" s="647"/>
      <c r="N525" s="646"/>
    </row>
    <row r="526" spans="8:14" x14ac:dyDescent="0.2">
      <c r="H526" s="646"/>
      <c r="I526" s="647"/>
      <c r="J526" s="647"/>
      <c r="K526" s="647"/>
      <c r="N526" s="646"/>
    </row>
    <row r="527" spans="8:14" x14ac:dyDescent="0.2">
      <c r="H527" s="646"/>
      <c r="I527" s="647"/>
      <c r="J527" s="647"/>
      <c r="K527" s="647"/>
      <c r="N527" s="646"/>
    </row>
    <row r="528" spans="8:14" x14ac:dyDescent="0.2">
      <c r="H528" s="646"/>
      <c r="I528" s="647"/>
      <c r="J528" s="647"/>
      <c r="K528" s="647"/>
      <c r="N528" s="646"/>
    </row>
    <row r="529" spans="8:14" x14ac:dyDescent="0.2">
      <c r="H529" s="646"/>
      <c r="I529" s="647"/>
      <c r="J529" s="647"/>
      <c r="K529" s="647"/>
      <c r="N529" s="646"/>
    </row>
    <row r="530" spans="8:14" x14ac:dyDescent="0.2">
      <c r="H530" s="646"/>
      <c r="I530" s="647"/>
      <c r="J530" s="647"/>
      <c r="K530" s="647"/>
      <c r="N530" s="646"/>
    </row>
    <row r="531" spans="8:14" x14ac:dyDescent="0.2">
      <c r="H531" s="646"/>
      <c r="I531" s="647"/>
      <c r="J531" s="647"/>
      <c r="K531" s="647"/>
      <c r="N531" s="646"/>
    </row>
    <row r="532" spans="8:14" x14ac:dyDescent="0.2">
      <c r="H532" s="646"/>
      <c r="I532" s="647"/>
      <c r="J532" s="647"/>
      <c r="K532" s="647"/>
      <c r="N532" s="646"/>
    </row>
    <row r="533" spans="8:14" x14ac:dyDescent="0.2">
      <c r="H533" s="646"/>
      <c r="I533" s="647"/>
      <c r="J533" s="647"/>
      <c r="K533" s="647"/>
      <c r="N533" s="646"/>
    </row>
    <row r="534" spans="8:14" x14ac:dyDescent="0.2">
      <c r="H534" s="646"/>
      <c r="I534" s="647"/>
      <c r="J534" s="647"/>
      <c r="K534" s="647"/>
      <c r="N534" s="646"/>
    </row>
    <row r="535" spans="8:14" x14ac:dyDescent="0.2">
      <c r="H535" s="646"/>
      <c r="I535" s="647"/>
      <c r="J535" s="647"/>
      <c r="K535" s="647"/>
      <c r="N535" s="646"/>
    </row>
    <row r="536" spans="8:14" x14ac:dyDescent="0.2">
      <c r="H536" s="646"/>
      <c r="I536" s="647"/>
      <c r="J536" s="647"/>
      <c r="K536" s="647"/>
      <c r="N536" s="646"/>
    </row>
    <row r="537" spans="8:14" x14ac:dyDescent="0.2">
      <c r="H537" s="646"/>
      <c r="I537" s="647"/>
      <c r="J537" s="647"/>
      <c r="K537" s="647"/>
      <c r="N537" s="646"/>
    </row>
    <row r="538" spans="8:14" x14ac:dyDescent="0.2">
      <c r="H538" s="646"/>
      <c r="I538" s="647"/>
      <c r="J538" s="647"/>
      <c r="K538" s="647"/>
      <c r="N538" s="646"/>
    </row>
    <row r="539" spans="8:14" x14ac:dyDescent="0.2">
      <c r="H539" s="646"/>
      <c r="I539" s="647"/>
      <c r="J539" s="647"/>
      <c r="K539" s="647"/>
      <c r="N539" s="646"/>
    </row>
    <row r="540" spans="8:14" x14ac:dyDescent="0.2">
      <c r="H540" s="646"/>
      <c r="I540" s="647"/>
      <c r="J540" s="647"/>
      <c r="K540" s="647"/>
      <c r="N540" s="646"/>
    </row>
    <row r="541" spans="8:14" x14ac:dyDescent="0.2">
      <c r="H541" s="646"/>
      <c r="I541" s="647"/>
      <c r="J541" s="647"/>
      <c r="K541" s="647"/>
      <c r="N541" s="646"/>
    </row>
    <row r="542" spans="8:14" x14ac:dyDescent="0.2">
      <c r="H542" s="646"/>
      <c r="I542" s="647"/>
      <c r="J542" s="647"/>
      <c r="K542" s="647"/>
      <c r="N542" s="646"/>
    </row>
    <row r="543" spans="8:14" x14ac:dyDescent="0.2">
      <c r="H543" s="646"/>
      <c r="I543" s="647"/>
      <c r="J543" s="647"/>
      <c r="K543" s="647"/>
      <c r="N543" s="646"/>
    </row>
    <row r="544" spans="8:14" x14ac:dyDescent="0.2">
      <c r="H544" s="646"/>
      <c r="I544" s="647"/>
      <c r="J544" s="647"/>
      <c r="K544" s="647"/>
      <c r="N544" s="646"/>
    </row>
    <row r="545" spans="8:14" x14ac:dyDescent="0.2">
      <c r="H545" s="646"/>
      <c r="I545" s="647"/>
      <c r="J545" s="647"/>
      <c r="K545" s="647"/>
      <c r="N545" s="646"/>
    </row>
    <row r="546" spans="8:14" x14ac:dyDescent="0.2">
      <c r="H546" s="646"/>
      <c r="I546" s="647"/>
      <c r="J546" s="647"/>
      <c r="K546" s="647"/>
      <c r="N546" s="646"/>
    </row>
    <row r="547" spans="8:14" x14ac:dyDescent="0.2">
      <c r="H547" s="646"/>
      <c r="I547" s="647"/>
      <c r="J547" s="647"/>
      <c r="K547" s="647"/>
      <c r="N547" s="646"/>
    </row>
    <row r="548" spans="8:14" x14ac:dyDescent="0.2">
      <c r="H548" s="646"/>
      <c r="I548" s="647"/>
      <c r="J548" s="647"/>
      <c r="K548" s="647"/>
      <c r="N548" s="646"/>
    </row>
    <row r="549" spans="8:14" x14ac:dyDescent="0.2">
      <c r="H549" s="646"/>
      <c r="I549" s="647"/>
      <c r="J549" s="647"/>
      <c r="K549" s="647"/>
      <c r="N549" s="646"/>
    </row>
    <row r="550" spans="8:14" x14ac:dyDescent="0.2">
      <c r="H550" s="646"/>
      <c r="I550" s="647"/>
      <c r="J550" s="647"/>
      <c r="K550" s="647"/>
      <c r="N550" s="646"/>
    </row>
    <row r="551" spans="8:14" x14ac:dyDescent="0.2">
      <c r="H551" s="646"/>
      <c r="I551" s="647"/>
      <c r="J551" s="647"/>
      <c r="K551" s="647"/>
      <c r="N551" s="646"/>
    </row>
    <row r="552" spans="8:14" x14ac:dyDescent="0.2">
      <c r="H552" s="646"/>
      <c r="I552" s="647"/>
      <c r="J552" s="647"/>
      <c r="K552" s="647"/>
      <c r="N552" s="646"/>
    </row>
    <row r="553" spans="8:14" x14ac:dyDescent="0.2">
      <c r="H553" s="646"/>
      <c r="I553" s="647"/>
      <c r="J553" s="647"/>
      <c r="K553" s="647"/>
      <c r="N553" s="646"/>
    </row>
    <row r="554" spans="8:14" x14ac:dyDescent="0.2">
      <c r="H554" s="646"/>
      <c r="I554" s="647"/>
      <c r="J554" s="647"/>
      <c r="K554" s="647"/>
      <c r="N554" s="646"/>
    </row>
    <row r="555" spans="8:14" x14ac:dyDescent="0.2">
      <c r="H555" s="646"/>
      <c r="I555" s="647"/>
      <c r="J555" s="647"/>
      <c r="K555" s="647"/>
      <c r="N555" s="646"/>
    </row>
    <row r="556" spans="8:14" x14ac:dyDescent="0.2">
      <c r="H556" s="646"/>
      <c r="I556" s="647"/>
      <c r="J556" s="647"/>
      <c r="K556" s="647"/>
      <c r="N556" s="646"/>
    </row>
    <row r="557" spans="8:14" x14ac:dyDescent="0.2">
      <c r="H557" s="646"/>
      <c r="I557" s="647"/>
      <c r="J557" s="647"/>
      <c r="K557" s="647"/>
      <c r="N557" s="646"/>
    </row>
    <row r="558" spans="8:14" x14ac:dyDescent="0.2">
      <c r="H558" s="646"/>
      <c r="I558" s="647"/>
      <c r="J558" s="647"/>
      <c r="K558" s="647"/>
      <c r="N558" s="646"/>
    </row>
    <row r="559" spans="8:14" x14ac:dyDescent="0.2">
      <c r="H559" s="646"/>
      <c r="I559" s="647"/>
      <c r="J559" s="647"/>
      <c r="K559" s="647"/>
      <c r="N559" s="646"/>
    </row>
    <row r="560" spans="8:14" x14ac:dyDescent="0.2">
      <c r="H560" s="646"/>
      <c r="I560" s="647"/>
      <c r="J560" s="647"/>
      <c r="K560" s="647"/>
      <c r="N560" s="646"/>
    </row>
    <row r="561" spans="8:14" x14ac:dyDescent="0.2">
      <c r="H561" s="646"/>
      <c r="I561" s="647"/>
      <c r="J561" s="647"/>
      <c r="K561" s="647"/>
      <c r="N561" s="646"/>
    </row>
    <row r="562" spans="8:14" x14ac:dyDescent="0.2">
      <c r="H562" s="646"/>
      <c r="I562" s="647"/>
      <c r="J562" s="647"/>
      <c r="K562" s="647"/>
      <c r="N562" s="646"/>
    </row>
    <row r="563" spans="8:14" x14ac:dyDescent="0.2">
      <c r="H563" s="646"/>
      <c r="I563" s="647"/>
      <c r="J563" s="647"/>
      <c r="K563" s="647"/>
      <c r="N563" s="646"/>
    </row>
    <row r="564" spans="8:14" x14ac:dyDescent="0.2">
      <c r="H564" s="646"/>
      <c r="I564" s="647"/>
      <c r="J564" s="647"/>
      <c r="K564" s="647"/>
      <c r="N564" s="646"/>
    </row>
    <row r="565" spans="8:14" x14ac:dyDescent="0.2">
      <c r="H565" s="646"/>
      <c r="I565" s="647"/>
      <c r="J565" s="647"/>
      <c r="K565" s="647"/>
      <c r="N565" s="646"/>
    </row>
    <row r="566" spans="8:14" x14ac:dyDescent="0.2">
      <c r="H566" s="646"/>
      <c r="I566" s="647"/>
      <c r="J566" s="647"/>
      <c r="K566" s="647"/>
      <c r="N566" s="646"/>
    </row>
    <row r="567" spans="8:14" x14ac:dyDescent="0.2">
      <c r="H567" s="646"/>
      <c r="I567" s="647"/>
      <c r="J567" s="647"/>
      <c r="K567" s="647"/>
      <c r="N567" s="646"/>
    </row>
    <row r="568" spans="8:14" x14ac:dyDescent="0.2">
      <c r="H568" s="646"/>
      <c r="I568" s="647"/>
      <c r="J568" s="647"/>
      <c r="K568" s="647"/>
      <c r="N568" s="646"/>
    </row>
    <row r="569" spans="8:14" x14ac:dyDescent="0.2">
      <c r="H569" s="646"/>
      <c r="I569" s="647"/>
      <c r="J569" s="647"/>
      <c r="K569" s="647"/>
      <c r="N569" s="646"/>
    </row>
    <row r="570" spans="8:14" x14ac:dyDescent="0.2">
      <c r="H570" s="646"/>
      <c r="I570" s="647"/>
      <c r="J570" s="647"/>
      <c r="K570" s="647"/>
      <c r="N570" s="646"/>
    </row>
    <row r="571" spans="8:14" x14ac:dyDescent="0.2">
      <c r="H571" s="646"/>
      <c r="I571" s="647"/>
      <c r="J571" s="647"/>
      <c r="K571" s="647"/>
      <c r="N571" s="646"/>
    </row>
    <row r="572" spans="8:14" x14ac:dyDescent="0.2">
      <c r="H572" s="646"/>
      <c r="I572" s="647"/>
      <c r="J572" s="647"/>
      <c r="K572" s="647"/>
      <c r="N572" s="646"/>
    </row>
    <row r="573" spans="8:14" x14ac:dyDescent="0.2">
      <c r="H573" s="646"/>
      <c r="I573" s="647"/>
      <c r="J573" s="647"/>
      <c r="K573" s="647"/>
      <c r="N573" s="646"/>
    </row>
    <row r="574" spans="8:14" x14ac:dyDescent="0.2">
      <c r="H574" s="646"/>
      <c r="I574" s="647"/>
      <c r="J574" s="647"/>
      <c r="K574" s="647"/>
      <c r="N574" s="646"/>
    </row>
    <row r="575" spans="8:14" x14ac:dyDescent="0.2">
      <c r="H575" s="646"/>
      <c r="I575" s="647"/>
      <c r="J575" s="647"/>
      <c r="K575" s="647"/>
      <c r="N575" s="646"/>
    </row>
    <row r="576" spans="8:14" x14ac:dyDescent="0.2">
      <c r="H576" s="646"/>
      <c r="I576" s="647"/>
      <c r="J576" s="647"/>
      <c r="K576" s="647"/>
      <c r="N576" s="646"/>
    </row>
    <row r="577" spans="8:14" x14ac:dyDescent="0.2">
      <c r="H577" s="646"/>
      <c r="I577" s="647"/>
      <c r="J577" s="647"/>
      <c r="K577" s="647"/>
      <c r="N577" s="646"/>
    </row>
    <row r="578" spans="8:14" x14ac:dyDescent="0.2">
      <c r="H578" s="646"/>
      <c r="I578" s="647"/>
      <c r="J578" s="647"/>
      <c r="K578" s="647"/>
      <c r="N578" s="646"/>
    </row>
    <row r="579" spans="8:14" x14ac:dyDescent="0.2">
      <c r="H579" s="646"/>
      <c r="I579" s="647"/>
      <c r="J579" s="647"/>
      <c r="K579" s="647"/>
      <c r="N579" s="646"/>
    </row>
    <row r="580" spans="8:14" x14ac:dyDescent="0.2">
      <c r="H580" s="646"/>
      <c r="I580" s="647"/>
      <c r="J580" s="647"/>
      <c r="K580" s="647"/>
      <c r="N580" s="646"/>
    </row>
    <row r="581" spans="8:14" x14ac:dyDescent="0.2">
      <c r="H581" s="646"/>
      <c r="I581" s="647"/>
      <c r="J581" s="647"/>
      <c r="K581" s="647"/>
      <c r="N581" s="646"/>
    </row>
    <row r="582" spans="8:14" x14ac:dyDescent="0.2">
      <c r="H582" s="646"/>
      <c r="I582" s="647"/>
      <c r="J582" s="647"/>
      <c r="K582" s="647"/>
      <c r="N582" s="646"/>
    </row>
    <row r="583" spans="8:14" x14ac:dyDescent="0.2">
      <c r="H583" s="646"/>
      <c r="I583" s="647"/>
      <c r="J583" s="647"/>
      <c r="K583" s="647"/>
      <c r="N583" s="646"/>
    </row>
    <row r="584" spans="8:14" x14ac:dyDescent="0.2">
      <c r="H584" s="646"/>
      <c r="I584" s="647"/>
      <c r="J584" s="647"/>
      <c r="K584" s="647"/>
      <c r="N584" s="646"/>
    </row>
    <row r="585" spans="8:14" x14ac:dyDescent="0.2">
      <c r="H585" s="646"/>
      <c r="I585" s="647"/>
      <c r="J585" s="647"/>
      <c r="K585" s="647"/>
      <c r="N585" s="646"/>
    </row>
    <row r="586" spans="8:14" x14ac:dyDescent="0.2">
      <c r="H586" s="646"/>
      <c r="I586" s="647"/>
      <c r="J586" s="647"/>
      <c r="K586" s="647"/>
      <c r="N586" s="646"/>
    </row>
    <row r="587" spans="8:14" x14ac:dyDescent="0.2">
      <c r="H587" s="646"/>
      <c r="I587" s="647"/>
      <c r="J587" s="647"/>
      <c r="K587" s="647"/>
      <c r="N587" s="646"/>
    </row>
    <row r="588" spans="8:14" x14ac:dyDescent="0.2">
      <c r="H588" s="646"/>
      <c r="I588" s="647"/>
      <c r="J588" s="647"/>
      <c r="K588" s="647"/>
      <c r="N588" s="646"/>
    </row>
    <row r="589" spans="8:14" x14ac:dyDescent="0.2">
      <c r="H589" s="646"/>
      <c r="I589" s="647"/>
      <c r="J589" s="647"/>
      <c r="K589" s="647"/>
      <c r="N589" s="646"/>
    </row>
    <row r="590" spans="8:14" x14ac:dyDescent="0.2">
      <c r="H590" s="646"/>
      <c r="I590" s="647"/>
      <c r="J590" s="647"/>
      <c r="K590" s="647"/>
      <c r="N590" s="646"/>
    </row>
    <row r="591" spans="8:14" x14ac:dyDescent="0.2">
      <c r="H591" s="646"/>
      <c r="I591" s="647"/>
      <c r="J591" s="647"/>
      <c r="K591" s="647"/>
      <c r="N591" s="646"/>
    </row>
    <row r="592" spans="8:14" x14ac:dyDescent="0.2">
      <c r="H592" s="646"/>
      <c r="I592" s="647"/>
      <c r="J592" s="647"/>
      <c r="K592" s="647"/>
      <c r="N592" s="646"/>
    </row>
    <row r="593" spans="8:14" x14ac:dyDescent="0.2">
      <c r="H593" s="646"/>
      <c r="I593" s="647"/>
      <c r="J593" s="647"/>
      <c r="K593" s="647"/>
      <c r="N593" s="646"/>
    </row>
    <row r="594" spans="8:14" x14ac:dyDescent="0.2">
      <c r="H594" s="646"/>
      <c r="I594" s="647"/>
      <c r="J594" s="647"/>
      <c r="K594" s="647"/>
      <c r="N594" s="646"/>
    </row>
    <row r="595" spans="8:14" x14ac:dyDescent="0.2">
      <c r="H595" s="646"/>
      <c r="I595" s="647"/>
      <c r="J595" s="647"/>
      <c r="K595" s="647"/>
      <c r="N595" s="646"/>
    </row>
    <row r="596" spans="8:14" x14ac:dyDescent="0.2">
      <c r="H596" s="646"/>
      <c r="I596" s="647"/>
      <c r="J596" s="647"/>
      <c r="K596" s="647"/>
      <c r="N596" s="646"/>
    </row>
    <row r="597" spans="8:14" x14ac:dyDescent="0.2">
      <c r="H597" s="646"/>
      <c r="I597" s="647"/>
      <c r="J597" s="647"/>
      <c r="K597" s="647"/>
      <c r="N597" s="646"/>
    </row>
    <row r="598" spans="8:14" x14ac:dyDescent="0.2">
      <c r="H598" s="646"/>
      <c r="I598" s="647"/>
      <c r="J598" s="647"/>
      <c r="K598" s="647"/>
      <c r="N598" s="646"/>
    </row>
    <row r="599" spans="8:14" x14ac:dyDescent="0.2">
      <c r="H599" s="646"/>
      <c r="I599" s="647"/>
      <c r="J599" s="647"/>
      <c r="K599" s="647"/>
      <c r="N599" s="646"/>
    </row>
    <row r="600" spans="8:14" x14ac:dyDescent="0.2">
      <c r="H600" s="646"/>
      <c r="I600" s="647"/>
      <c r="J600" s="647"/>
      <c r="K600" s="647"/>
      <c r="N600" s="646"/>
    </row>
    <row r="601" spans="8:14" x14ac:dyDescent="0.2">
      <c r="H601" s="646"/>
      <c r="I601" s="647"/>
      <c r="J601" s="647"/>
      <c r="K601" s="647"/>
      <c r="N601" s="646"/>
    </row>
    <row r="602" spans="8:14" x14ac:dyDescent="0.2">
      <c r="H602" s="646"/>
      <c r="I602" s="647"/>
      <c r="J602" s="647"/>
      <c r="K602" s="647"/>
      <c r="N602" s="646"/>
    </row>
    <row r="603" spans="8:14" x14ac:dyDescent="0.2">
      <c r="H603" s="646"/>
      <c r="I603" s="647"/>
      <c r="J603" s="647"/>
      <c r="K603" s="647"/>
      <c r="N603" s="646"/>
    </row>
    <row r="604" spans="8:14" x14ac:dyDescent="0.2">
      <c r="H604" s="646"/>
      <c r="I604" s="647"/>
      <c r="J604" s="647"/>
      <c r="K604" s="647"/>
      <c r="N604" s="646"/>
    </row>
    <row r="605" spans="8:14" x14ac:dyDescent="0.2">
      <c r="H605" s="646"/>
      <c r="I605" s="647"/>
      <c r="J605" s="647"/>
      <c r="K605" s="647"/>
      <c r="N605" s="646"/>
    </row>
    <row r="606" spans="8:14" x14ac:dyDescent="0.2">
      <c r="H606" s="646"/>
      <c r="I606" s="647"/>
      <c r="J606" s="647"/>
      <c r="K606" s="647"/>
      <c r="N606" s="646"/>
    </row>
    <row r="607" spans="8:14" x14ac:dyDescent="0.2">
      <c r="H607" s="646"/>
      <c r="I607" s="647"/>
      <c r="J607" s="647"/>
      <c r="K607" s="647"/>
      <c r="N607" s="646"/>
    </row>
    <row r="608" spans="8:14" x14ac:dyDescent="0.2">
      <c r="H608" s="646"/>
      <c r="I608" s="647"/>
      <c r="J608" s="647"/>
      <c r="K608" s="647"/>
      <c r="N608" s="646"/>
    </row>
    <row r="609" spans="8:14" x14ac:dyDescent="0.2">
      <c r="H609" s="646"/>
      <c r="I609" s="647"/>
      <c r="J609" s="647"/>
      <c r="K609" s="647"/>
      <c r="N609" s="646"/>
    </row>
    <row r="610" spans="8:14" x14ac:dyDescent="0.2">
      <c r="H610" s="646"/>
      <c r="I610" s="647"/>
      <c r="J610" s="647"/>
      <c r="K610" s="647"/>
      <c r="N610" s="646"/>
    </row>
    <row r="611" spans="8:14" x14ac:dyDescent="0.2">
      <c r="H611" s="646"/>
      <c r="I611" s="647"/>
      <c r="J611" s="647"/>
      <c r="K611" s="647"/>
      <c r="N611" s="646"/>
    </row>
    <row r="612" spans="8:14" x14ac:dyDescent="0.2">
      <c r="H612" s="646"/>
      <c r="I612" s="647"/>
      <c r="J612" s="647"/>
      <c r="K612" s="647"/>
      <c r="N612" s="646"/>
    </row>
    <row r="613" spans="8:14" x14ac:dyDescent="0.2">
      <c r="H613" s="646"/>
      <c r="I613" s="647"/>
      <c r="J613" s="647"/>
      <c r="K613" s="647"/>
      <c r="N613" s="646"/>
    </row>
    <row r="614" spans="8:14" x14ac:dyDescent="0.2">
      <c r="H614" s="646"/>
      <c r="I614" s="647"/>
      <c r="J614" s="647"/>
      <c r="K614" s="647"/>
      <c r="N614" s="646"/>
    </row>
    <row r="615" spans="8:14" x14ac:dyDescent="0.2">
      <c r="H615" s="646"/>
      <c r="I615" s="647"/>
      <c r="J615" s="647"/>
      <c r="K615" s="647"/>
      <c r="N615" s="646"/>
    </row>
    <row r="616" spans="8:14" x14ac:dyDescent="0.2">
      <c r="H616" s="646"/>
      <c r="I616" s="647"/>
      <c r="J616" s="647"/>
      <c r="K616" s="647"/>
      <c r="N616" s="646"/>
    </row>
    <row r="617" spans="8:14" x14ac:dyDescent="0.2">
      <c r="H617" s="646"/>
      <c r="I617" s="647"/>
      <c r="J617" s="647"/>
      <c r="K617" s="647"/>
      <c r="N617" s="646"/>
    </row>
    <row r="618" spans="8:14" x14ac:dyDescent="0.2">
      <c r="H618" s="646"/>
      <c r="I618" s="647"/>
      <c r="J618" s="647"/>
      <c r="K618" s="647"/>
      <c r="N618" s="646"/>
    </row>
    <row r="619" spans="8:14" x14ac:dyDescent="0.2">
      <c r="H619" s="646"/>
      <c r="I619" s="647"/>
      <c r="J619" s="647"/>
      <c r="K619" s="647"/>
      <c r="N619" s="646"/>
    </row>
    <row r="620" spans="8:14" x14ac:dyDescent="0.2">
      <c r="H620" s="646"/>
      <c r="I620" s="647"/>
      <c r="J620" s="647"/>
      <c r="K620" s="647"/>
      <c r="N620" s="646"/>
    </row>
    <row r="621" spans="8:14" x14ac:dyDescent="0.2">
      <c r="H621" s="646"/>
      <c r="I621" s="647"/>
      <c r="J621" s="647"/>
      <c r="K621" s="647"/>
      <c r="N621" s="646"/>
    </row>
    <row r="622" spans="8:14" x14ac:dyDescent="0.2">
      <c r="H622" s="646"/>
      <c r="I622" s="647"/>
      <c r="J622" s="647"/>
      <c r="K622" s="647"/>
      <c r="N622" s="646"/>
    </row>
    <row r="623" spans="8:14" x14ac:dyDescent="0.2">
      <c r="H623" s="646"/>
      <c r="I623" s="647"/>
      <c r="J623" s="647"/>
      <c r="K623" s="647"/>
      <c r="N623" s="646"/>
    </row>
    <row r="624" spans="8:14" x14ac:dyDescent="0.2">
      <c r="H624" s="646"/>
      <c r="I624" s="647"/>
      <c r="J624" s="647"/>
      <c r="K624" s="647"/>
      <c r="N624" s="646"/>
    </row>
    <row r="625" spans="8:14" x14ac:dyDescent="0.2">
      <c r="H625" s="646"/>
      <c r="I625" s="647"/>
      <c r="J625" s="647"/>
      <c r="K625" s="647"/>
      <c r="N625" s="646"/>
    </row>
    <row r="626" spans="8:14" x14ac:dyDescent="0.2">
      <c r="H626" s="646"/>
      <c r="I626" s="647"/>
      <c r="J626" s="647"/>
      <c r="K626" s="647"/>
      <c r="N626" s="646"/>
    </row>
    <row r="627" spans="8:14" x14ac:dyDescent="0.2">
      <c r="H627" s="646"/>
      <c r="I627" s="647"/>
      <c r="J627" s="647"/>
      <c r="K627" s="647"/>
      <c r="N627" s="646"/>
    </row>
    <row r="628" spans="8:14" x14ac:dyDescent="0.2">
      <c r="H628" s="646"/>
      <c r="I628" s="647"/>
      <c r="J628" s="647"/>
      <c r="K628" s="647"/>
      <c r="N628" s="646"/>
    </row>
    <row r="629" spans="8:14" x14ac:dyDescent="0.2">
      <c r="H629" s="646"/>
      <c r="I629" s="647"/>
      <c r="J629" s="647"/>
      <c r="K629" s="647"/>
      <c r="N629" s="646"/>
    </row>
    <row r="630" spans="8:14" x14ac:dyDescent="0.2">
      <c r="H630" s="646"/>
      <c r="I630" s="647"/>
      <c r="J630" s="647"/>
      <c r="K630" s="647"/>
      <c r="N630" s="646"/>
    </row>
    <row r="631" spans="8:14" x14ac:dyDescent="0.2">
      <c r="H631" s="646"/>
      <c r="I631" s="647"/>
      <c r="J631" s="647"/>
      <c r="K631" s="647"/>
      <c r="N631" s="646"/>
    </row>
    <row r="632" spans="8:14" x14ac:dyDescent="0.2">
      <c r="H632" s="646"/>
      <c r="I632" s="647"/>
      <c r="J632" s="647"/>
      <c r="K632" s="647"/>
      <c r="N632" s="646"/>
    </row>
    <row r="633" spans="8:14" x14ac:dyDescent="0.2">
      <c r="H633" s="646"/>
      <c r="I633" s="647"/>
      <c r="J633" s="647"/>
      <c r="K633" s="647"/>
      <c r="N633" s="646"/>
    </row>
    <row r="634" spans="8:14" x14ac:dyDescent="0.2">
      <c r="H634" s="646"/>
      <c r="I634" s="647"/>
      <c r="J634" s="647"/>
      <c r="K634" s="647"/>
      <c r="N634" s="646"/>
    </row>
    <row r="635" spans="8:14" x14ac:dyDescent="0.2">
      <c r="H635" s="646"/>
      <c r="I635" s="647"/>
      <c r="J635" s="647"/>
      <c r="K635" s="647"/>
      <c r="N635" s="646"/>
    </row>
    <row r="636" spans="8:14" x14ac:dyDescent="0.2">
      <c r="H636" s="646"/>
      <c r="I636" s="647"/>
      <c r="J636" s="647"/>
      <c r="K636" s="647"/>
      <c r="N636" s="646"/>
    </row>
    <row r="637" spans="8:14" x14ac:dyDescent="0.2">
      <c r="H637" s="646"/>
      <c r="I637" s="647"/>
      <c r="J637" s="647"/>
      <c r="K637" s="647"/>
      <c r="N637" s="646"/>
    </row>
    <row r="638" spans="8:14" x14ac:dyDescent="0.2">
      <c r="H638" s="646"/>
      <c r="I638" s="647"/>
      <c r="J638" s="647"/>
      <c r="K638" s="647"/>
      <c r="N638" s="646"/>
    </row>
    <row r="639" spans="8:14" x14ac:dyDescent="0.2">
      <c r="H639" s="646"/>
      <c r="I639" s="647"/>
      <c r="J639" s="647"/>
      <c r="K639" s="647"/>
      <c r="N639" s="646"/>
    </row>
    <row r="640" spans="8:14" x14ac:dyDescent="0.2">
      <c r="H640" s="646"/>
      <c r="I640" s="647"/>
      <c r="J640" s="647"/>
      <c r="K640" s="647"/>
      <c r="N640" s="646"/>
    </row>
    <row r="641" spans="8:14" x14ac:dyDescent="0.2">
      <c r="H641" s="646"/>
      <c r="I641" s="647"/>
      <c r="J641" s="647"/>
      <c r="K641" s="647"/>
      <c r="N641" s="646"/>
    </row>
    <row r="642" spans="8:14" x14ac:dyDescent="0.2">
      <c r="H642" s="646"/>
      <c r="I642" s="647"/>
      <c r="J642" s="647"/>
      <c r="K642" s="647"/>
      <c r="N642" s="646"/>
    </row>
    <row r="643" spans="8:14" x14ac:dyDescent="0.2">
      <c r="H643" s="646"/>
      <c r="I643" s="647"/>
      <c r="J643" s="647"/>
      <c r="K643" s="647"/>
      <c r="N643" s="646"/>
    </row>
    <row r="644" spans="8:14" x14ac:dyDescent="0.2">
      <c r="H644" s="646"/>
      <c r="I644" s="647"/>
      <c r="J644" s="647"/>
      <c r="K644" s="647"/>
      <c r="N644" s="646"/>
    </row>
    <row r="645" spans="8:14" x14ac:dyDescent="0.2">
      <c r="H645" s="646"/>
      <c r="I645" s="647"/>
      <c r="J645" s="647"/>
      <c r="K645" s="647"/>
      <c r="N645" s="646"/>
    </row>
    <row r="646" spans="8:14" x14ac:dyDescent="0.2">
      <c r="H646" s="646"/>
      <c r="I646" s="647"/>
      <c r="J646" s="647"/>
      <c r="K646" s="647"/>
      <c r="N646" s="646"/>
    </row>
    <row r="647" spans="8:14" x14ac:dyDescent="0.2">
      <c r="H647" s="646"/>
      <c r="I647" s="647"/>
      <c r="J647" s="647"/>
      <c r="K647" s="647"/>
      <c r="N647" s="646"/>
    </row>
    <row r="648" spans="8:14" x14ac:dyDescent="0.2">
      <c r="H648" s="646"/>
      <c r="I648" s="647"/>
      <c r="J648" s="647"/>
      <c r="K648" s="647"/>
      <c r="N648" s="646"/>
    </row>
    <row r="649" spans="8:14" x14ac:dyDescent="0.2">
      <c r="H649" s="646"/>
      <c r="I649" s="647"/>
      <c r="J649" s="647"/>
      <c r="K649" s="647"/>
      <c r="N649" s="646"/>
    </row>
    <row r="650" spans="8:14" x14ac:dyDescent="0.2">
      <c r="H650" s="646"/>
      <c r="I650" s="647"/>
      <c r="J650" s="647"/>
      <c r="K650" s="647"/>
      <c r="N650" s="646"/>
    </row>
    <row r="651" spans="8:14" x14ac:dyDescent="0.2">
      <c r="H651" s="646"/>
      <c r="I651" s="647"/>
      <c r="J651" s="647"/>
      <c r="K651" s="647"/>
      <c r="N651" s="646"/>
    </row>
    <row r="652" spans="8:14" x14ac:dyDescent="0.2">
      <c r="H652" s="646"/>
      <c r="I652" s="647"/>
      <c r="J652" s="647"/>
      <c r="K652" s="647"/>
      <c r="N652" s="646"/>
    </row>
    <row r="653" spans="8:14" x14ac:dyDescent="0.2">
      <c r="H653" s="646"/>
      <c r="I653" s="647"/>
      <c r="J653" s="647"/>
      <c r="K653" s="647"/>
      <c r="N653" s="646"/>
    </row>
    <row r="654" spans="8:14" x14ac:dyDescent="0.2">
      <c r="H654" s="646"/>
      <c r="I654" s="647"/>
      <c r="J654" s="647"/>
      <c r="K654" s="647"/>
      <c r="N654" s="646"/>
    </row>
    <row r="655" spans="8:14" x14ac:dyDescent="0.2">
      <c r="H655" s="646"/>
      <c r="I655" s="647"/>
      <c r="J655" s="647"/>
      <c r="K655" s="647"/>
      <c r="N655" s="646"/>
    </row>
    <row r="656" spans="8:14" x14ac:dyDescent="0.2">
      <c r="H656" s="646"/>
      <c r="I656" s="647"/>
      <c r="J656" s="647"/>
      <c r="K656" s="647"/>
      <c r="N656" s="646"/>
    </row>
    <row r="657" spans="8:14" x14ac:dyDescent="0.2">
      <c r="H657" s="646"/>
      <c r="I657" s="647"/>
      <c r="J657" s="647"/>
      <c r="K657" s="647"/>
      <c r="N657" s="646"/>
    </row>
    <row r="658" spans="8:14" x14ac:dyDescent="0.2">
      <c r="H658" s="646"/>
      <c r="I658" s="647"/>
      <c r="J658" s="647"/>
      <c r="K658" s="647"/>
      <c r="N658" s="646"/>
    </row>
    <row r="659" spans="8:14" x14ac:dyDescent="0.2">
      <c r="H659" s="646"/>
      <c r="I659" s="647"/>
      <c r="J659" s="647"/>
      <c r="K659" s="647"/>
      <c r="N659" s="646"/>
    </row>
    <row r="660" spans="8:14" x14ac:dyDescent="0.2">
      <c r="H660" s="646"/>
      <c r="I660" s="647"/>
      <c r="J660" s="647"/>
      <c r="K660" s="647"/>
      <c r="N660" s="646"/>
    </row>
    <row r="661" spans="8:14" x14ac:dyDescent="0.2">
      <c r="H661" s="646"/>
      <c r="I661" s="647"/>
      <c r="J661" s="647"/>
      <c r="K661" s="647"/>
      <c r="N661" s="646"/>
    </row>
    <row r="662" spans="8:14" x14ac:dyDescent="0.2">
      <c r="H662" s="646"/>
      <c r="I662" s="647"/>
      <c r="J662" s="647"/>
      <c r="K662" s="647"/>
      <c r="N662" s="646"/>
    </row>
    <row r="663" spans="8:14" x14ac:dyDescent="0.2">
      <c r="H663" s="646"/>
      <c r="I663" s="647"/>
      <c r="J663" s="647"/>
      <c r="K663" s="647"/>
      <c r="N663" s="646"/>
    </row>
    <row r="664" spans="8:14" x14ac:dyDescent="0.2">
      <c r="H664" s="646"/>
      <c r="I664" s="647"/>
      <c r="J664" s="647"/>
      <c r="K664" s="647"/>
      <c r="N664" s="646"/>
    </row>
    <row r="665" spans="8:14" x14ac:dyDescent="0.2">
      <c r="H665" s="646"/>
      <c r="I665" s="647"/>
      <c r="J665" s="647"/>
      <c r="K665" s="647"/>
      <c r="N665" s="646"/>
    </row>
    <row r="666" spans="8:14" x14ac:dyDescent="0.2">
      <c r="H666" s="646"/>
      <c r="I666" s="647"/>
      <c r="J666" s="647"/>
      <c r="K666" s="647"/>
      <c r="N666" s="646"/>
    </row>
    <row r="667" spans="8:14" x14ac:dyDescent="0.2">
      <c r="H667" s="646"/>
      <c r="I667" s="647"/>
      <c r="J667" s="647"/>
      <c r="K667" s="647"/>
      <c r="N667" s="646"/>
    </row>
    <row r="668" spans="8:14" x14ac:dyDescent="0.2">
      <c r="H668" s="646"/>
      <c r="I668" s="647"/>
      <c r="J668" s="647"/>
      <c r="K668" s="647"/>
      <c r="N668" s="646"/>
    </row>
    <row r="669" spans="8:14" x14ac:dyDescent="0.2">
      <c r="H669" s="646"/>
      <c r="I669" s="647"/>
      <c r="J669" s="647"/>
      <c r="K669" s="647"/>
      <c r="N669" s="646"/>
    </row>
    <row r="670" spans="8:14" x14ac:dyDescent="0.2">
      <c r="H670" s="646"/>
      <c r="I670" s="647"/>
      <c r="J670" s="647"/>
      <c r="K670" s="647"/>
      <c r="N670" s="646"/>
    </row>
    <row r="671" spans="8:14" x14ac:dyDescent="0.2">
      <c r="H671" s="646"/>
      <c r="I671" s="647"/>
      <c r="J671" s="647"/>
      <c r="K671" s="647"/>
      <c r="N671" s="646"/>
    </row>
    <row r="672" spans="8:14" x14ac:dyDescent="0.2">
      <c r="H672" s="646"/>
      <c r="I672" s="647"/>
      <c r="J672" s="647"/>
      <c r="K672" s="647"/>
      <c r="N672" s="646"/>
    </row>
    <row r="673" spans="8:14" x14ac:dyDescent="0.2">
      <c r="H673" s="646"/>
      <c r="I673" s="647"/>
      <c r="J673" s="647"/>
      <c r="K673" s="647"/>
      <c r="N673" s="646"/>
    </row>
    <row r="674" spans="8:14" x14ac:dyDescent="0.2">
      <c r="H674" s="646"/>
      <c r="I674" s="647"/>
      <c r="J674" s="647"/>
      <c r="K674" s="647"/>
      <c r="N674" s="646"/>
    </row>
    <row r="675" spans="8:14" x14ac:dyDescent="0.2">
      <c r="H675" s="646"/>
      <c r="I675" s="647"/>
      <c r="J675" s="647"/>
      <c r="K675" s="647"/>
      <c r="N675" s="646"/>
    </row>
    <row r="676" spans="8:14" x14ac:dyDescent="0.2">
      <c r="H676" s="646"/>
      <c r="I676" s="647"/>
      <c r="J676" s="647"/>
      <c r="K676" s="647"/>
      <c r="N676" s="646"/>
    </row>
    <row r="677" spans="8:14" x14ac:dyDescent="0.2">
      <c r="H677" s="646"/>
      <c r="I677" s="647"/>
      <c r="J677" s="647"/>
      <c r="K677" s="647"/>
      <c r="N677" s="646"/>
    </row>
    <row r="678" spans="8:14" x14ac:dyDescent="0.2">
      <c r="H678" s="646"/>
      <c r="I678" s="647"/>
      <c r="J678" s="647"/>
      <c r="K678" s="647"/>
      <c r="N678" s="646"/>
    </row>
    <row r="679" spans="8:14" x14ac:dyDescent="0.2">
      <c r="H679" s="646"/>
      <c r="I679" s="647"/>
      <c r="J679" s="647"/>
      <c r="K679" s="647"/>
      <c r="N679" s="646"/>
    </row>
    <row r="680" spans="8:14" x14ac:dyDescent="0.2">
      <c r="H680" s="646"/>
      <c r="I680" s="647"/>
      <c r="J680" s="647"/>
      <c r="K680" s="647"/>
      <c r="N680" s="646"/>
    </row>
    <row r="681" spans="8:14" x14ac:dyDescent="0.2">
      <c r="H681" s="646"/>
      <c r="I681" s="647"/>
      <c r="J681" s="647"/>
      <c r="K681" s="647"/>
      <c r="N681" s="646"/>
    </row>
    <row r="682" spans="8:14" x14ac:dyDescent="0.2">
      <c r="H682" s="646"/>
      <c r="I682" s="647"/>
      <c r="J682" s="647"/>
      <c r="K682" s="647"/>
      <c r="N682" s="646"/>
    </row>
    <row r="683" spans="8:14" x14ac:dyDescent="0.2">
      <c r="H683" s="646"/>
      <c r="I683" s="647"/>
      <c r="J683" s="647"/>
      <c r="K683" s="647"/>
      <c r="N683" s="646"/>
    </row>
    <row r="684" spans="8:14" x14ac:dyDescent="0.2">
      <c r="H684" s="646"/>
      <c r="I684" s="647"/>
      <c r="J684" s="647"/>
      <c r="K684" s="647"/>
      <c r="N684" s="646"/>
    </row>
    <row r="685" spans="8:14" x14ac:dyDescent="0.2">
      <c r="H685" s="646"/>
      <c r="I685" s="647"/>
      <c r="J685" s="647"/>
      <c r="K685" s="647"/>
      <c r="N685" s="646"/>
    </row>
    <row r="686" spans="8:14" x14ac:dyDescent="0.2">
      <c r="H686" s="646"/>
      <c r="I686" s="647"/>
      <c r="J686" s="647"/>
      <c r="K686" s="647"/>
      <c r="N686" s="646"/>
    </row>
    <row r="687" spans="8:14" x14ac:dyDescent="0.2">
      <c r="H687" s="646"/>
      <c r="I687" s="647"/>
      <c r="J687" s="647"/>
      <c r="K687" s="647"/>
      <c r="N687" s="646"/>
    </row>
    <row r="688" spans="8:14" x14ac:dyDescent="0.2">
      <c r="H688" s="646"/>
      <c r="I688" s="647"/>
      <c r="J688" s="647"/>
      <c r="K688" s="647"/>
      <c r="N688" s="646"/>
    </row>
    <row r="689" spans="8:14" x14ac:dyDescent="0.2">
      <c r="H689" s="646"/>
      <c r="I689" s="647"/>
      <c r="J689" s="647"/>
      <c r="K689" s="647"/>
      <c r="N689" s="646"/>
    </row>
    <row r="690" spans="8:14" x14ac:dyDescent="0.2">
      <c r="H690" s="646"/>
      <c r="I690" s="647"/>
      <c r="J690" s="647"/>
      <c r="K690" s="647"/>
      <c r="N690" s="646"/>
    </row>
    <row r="691" spans="8:14" x14ac:dyDescent="0.2">
      <c r="H691" s="646"/>
      <c r="I691" s="647"/>
      <c r="J691" s="647"/>
      <c r="K691" s="647"/>
      <c r="N691" s="646"/>
    </row>
    <row r="692" spans="8:14" x14ac:dyDescent="0.2">
      <c r="H692" s="646"/>
      <c r="I692" s="647"/>
      <c r="J692" s="647"/>
      <c r="K692" s="647"/>
      <c r="N692" s="646"/>
    </row>
    <row r="693" spans="8:14" x14ac:dyDescent="0.2">
      <c r="H693" s="646"/>
      <c r="I693" s="647"/>
      <c r="J693" s="647"/>
      <c r="K693" s="647"/>
      <c r="N693" s="646"/>
    </row>
    <row r="694" spans="8:14" x14ac:dyDescent="0.2">
      <c r="H694" s="646"/>
      <c r="I694" s="647"/>
      <c r="J694" s="647"/>
      <c r="K694" s="647"/>
      <c r="N694" s="646"/>
    </row>
    <row r="695" spans="8:14" x14ac:dyDescent="0.2">
      <c r="H695" s="646"/>
      <c r="I695" s="647"/>
      <c r="J695" s="647"/>
      <c r="K695" s="647"/>
      <c r="N695" s="646"/>
    </row>
    <row r="696" spans="8:14" x14ac:dyDescent="0.2">
      <c r="H696" s="646"/>
      <c r="I696" s="647"/>
      <c r="J696" s="647"/>
      <c r="K696" s="647"/>
      <c r="N696" s="646"/>
    </row>
    <row r="697" spans="8:14" x14ac:dyDescent="0.2">
      <c r="H697" s="646"/>
      <c r="I697" s="647"/>
      <c r="J697" s="647"/>
      <c r="K697" s="647"/>
      <c r="N697" s="646"/>
    </row>
    <row r="698" spans="8:14" x14ac:dyDescent="0.2">
      <c r="H698" s="646"/>
      <c r="I698" s="647"/>
      <c r="J698" s="647"/>
      <c r="K698" s="647"/>
      <c r="N698" s="646"/>
    </row>
    <row r="699" spans="8:14" x14ac:dyDescent="0.2">
      <c r="H699" s="646"/>
      <c r="I699" s="647"/>
      <c r="J699" s="647"/>
      <c r="K699" s="647"/>
      <c r="N699" s="646"/>
    </row>
    <row r="700" spans="8:14" x14ac:dyDescent="0.2">
      <c r="H700" s="646"/>
      <c r="I700" s="647"/>
      <c r="J700" s="647"/>
      <c r="K700" s="647"/>
      <c r="N700" s="646"/>
    </row>
    <row r="701" spans="8:14" x14ac:dyDescent="0.2">
      <c r="H701" s="646"/>
      <c r="I701" s="647"/>
      <c r="J701" s="647"/>
      <c r="K701" s="647"/>
      <c r="N701" s="646"/>
    </row>
    <row r="702" spans="8:14" x14ac:dyDescent="0.2">
      <c r="H702" s="646"/>
      <c r="I702" s="647"/>
      <c r="J702" s="647"/>
      <c r="K702" s="647"/>
      <c r="N702" s="646"/>
    </row>
    <row r="703" spans="8:14" x14ac:dyDescent="0.2">
      <c r="H703" s="646"/>
      <c r="I703" s="647"/>
      <c r="J703" s="647"/>
      <c r="K703" s="647"/>
      <c r="N703" s="646"/>
    </row>
    <row r="704" spans="8:14" x14ac:dyDescent="0.2">
      <c r="H704" s="646"/>
      <c r="I704" s="647"/>
      <c r="J704" s="647"/>
      <c r="K704" s="647"/>
      <c r="N704" s="646"/>
    </row>
    <row r="705" spans="8:14" x14ac:dyDescent="0.2">
      <c r="H705" s="646"/>
      <c r="I705" s="647"/>
      <c r="J705" s="647"/>
      <c r="K705" s="647"/>
      <c r="N705" s="646"/>
    </row>
    <row r="706" spans="8:14" x14ac:dyDescent="0.2">
      <c r="H706" s="646"/>
      <c r="I706" s="647"/>
      <c r="J706" s="647"/>
      <c r="K706" s="647"/>
      <c r="N706" s="646"/>
    </row>
    <row r="707" spans="8:14" x14ac:dyDescent="0.2">
      <c r="H707" s="646"/>
      <c r="I707" s="647"/>
      <c r="J707" s="647"/>
      <c r="K707" s="647"/>
      <c r="N707" s="646"/>
    </row>
    <row r="708" spans="8:14" x14ac:dyDescent="0.2">
      <c r="H708" s="646"/>
      <c r="I708" s="647"/>
      <c r="J708" s="647"/>
      <c r="K708" s="647"/>
      <c r="N708" s="646"/>
    </row>
    <row r="709" spans="8:14" x14ac:dyDescent="0.2">
      <c r="H709" s="646"/>
      <c r="I709" s="647"/>
      <c r="J709" s="647"/>
      <c r="K709" s="647"/>
      <c r="N709" s="646"/>
    </row>
    <row r="710" spans="8:14" x14ac:dyDescent="0.2">
      <c r="H710" s="646"/>
      <c r="I710" s="647"/>
      <c r="J710" s="647"/>
      <c r="K710" s="647"/>
      <c r="N710" s="646"/>
    </row>
    <row r="711" spans="8:14" x14ac:dyDescent="0.2">
      <c r="H711" s="646"/>
      <c r="I711" s="647"/>
      <c r="J711" s="647"/>
      <c r="K711" s="647"/>
      <c r="N711" s="646"/>
    </row>
    <row r="712" spans="8:14" x14ac:dyDescent="0.2">
      <c r="H712" s="646"/>
      <c r="I712" s="647"/>
      <c r="J712" s="647"/>
      <c r="K712" s="647"/>
      <c r="N712" s="646"/>
    </row>
    <row r="713" spans="8:14" x14ac:dyDescent="0.2">
      <c r="H713" s="646"/>
      <c r="I713" s="647"/>
      <c r="J713" s="647"/>
      <c r="K713" s="647"/>
      <c r="N713" s="646"/>
    </row>
    <row r="714" spans="8:14" x14ac:dyDescent="0.2">
      <c r="H714" s="646"/>
      <c r="I714" s="647"/>
      <c r="J714" s="647"/>
      <c r="K714" s="647"/>
      <c r="N714" s="646"/>
    </row>
    <row r="715" spans="8:14" x14ac:dyDescent="0.2">
      <c r="H715" s="646"/>
      <c r="I715" s="647"/>
      <c r="J715" s="647"/>
      <c r="K715" s="647"/>
      <c r="N715" s="646"/>
    </row>
    <row r="716" spans="8:14" x14ac:dyDescent="0.2">
      <c r="H716" s="646"/>
      <c r="I716" s="647"/>
      <c r="J716" s="647"/>
      <c r="K716" s="647"/>
      <c r="N716" s="646"/>
    </row>
    <row r="717" spans="8:14" x14ac:dyDescent="0.2">
      <c r="H717" s="646"/>
      <c r="I717" s="647"/>
      <c r="J717" s="647"/>
      <c r="K717" s="647"/>
      <c r="N717" s="646"/>
    </row>
    <row r="718" spans="8:14" x14ac:dyDescent="0.2">
      <c r="H718" s="646"/>
      <c r="I718" s="647"/>
      <c r="J718" s="647"/>
      <c r="K718" s="647"/>
      <c r="N718" s="646"/>
    </row>
    <row r="719" spans="8:14" x14ac:dyDescent="0.2">
      <c r="H719" s="646"/>
      <c r="I719" s="647"/>
      <c r="J719" s="647"/>
      <c r="K719" s="647"/>
      <c r="N719" s="646"/>
    </row>
    <row r="720" spans="8:14" x14ac:dyDescent="0.2">
      <c r="H720" s="646"/>
      <c r="I720" s="647"/>
      <c r="J720" s="647"/>
      <c r="K720" s="647"/>
      <c r="N720" s="646"/>
    </row>
    <row r="721" spans="8:14" x14ac:dyDescent="0.2">
      <c r="H721" s="646"/>
      <c r="I721" s="647"/>
      <c r="J721" s="647"/>
      <c r="K721" s="647"/>
      <c r="N721" s="646"/>
    </row>
    <row r="722" spans="8:14" x14ac:dyDescent="0.2">
      <c r="H722" s="646"/>
      <c r="I722" s="647"/>
      <c r="J722" s="647"/>
      <c r="K722" s="647"/>
      <c r="N722" s="646"/>
    </row>
    <row r="723" spans="8:14" x14ac:dyDescent="0.2">
      <c r="H723" s="646"/>
      <c r="I723" s="647"/>
      <c r="J723" s="647"/>
      <c r="K723" s="647"/>
      <c r="N723" s="646"/>
    </row>
    <row r="724" spans="8:14" x14ac:dyDescent="0.2">
      <c r="H724" s="646"/>
      <c r="I724" s="647"/>
      <c r="J724" s="647"/>
      <c r="K724" s="647"/>
      <c r="N724" s="646"/>
    </row>
    <row r="725" spans="8:14" x14ac:dyDescent="0.2">
      <c r="H725" s="646"/>
      <c r="I725" s="647"/>
      <c r="J725" s="647"/>
      <c r="K725" s="647"/>
      <c r="N725" s="646"/>
    </row>
    <row r="726" spans="8:14" x14ac:dyDescent="0.2">
      <c r="H726" s="646"/>
      <c r="I726" s="647"/>
      <c r="J726" s="647"/>
      <c r="K726" s="647"/>
      <c r="N726" s="646"/>
    </row>
    <row r="727" spans="8:14" x14ac:dyDescent="0.2">
      <c r="H727" s="646"/>
      <c r="I727" s="647"/>
      <c r="J727" s="647"/>
      <c r="K727" s="647"/>
      <c r="N727" s="646"/>
    </row>
    <row r="728" spans="8:14" x14ac:dyDescent="0.2">
      <c r="H728" s="646"/>
      <c r="I728" s="647"/>
      <c r="J728" s="647"/>
      <c r="K728" s="647"/>
      <c r="N728" s="646"/>
    </row>
    <row r="729" spans="8:14" x14ac:dyDescent="0.2">
      <c r="H729" s="646"/>
      <c r="I729" s="647"/>
      <c r="J729" s="647"/>
      <c r="K729" s="647"/>
      <c r="N729" s="646"/>
    </row>
    <row r="730" spans="8:14" x14ac:dyDescent="0.2">
      <c r="H730" s="646"/>
      <c r="I730" s="647"/>
      <c r="J730" s="647"/>
      <c r="K730" s="647"/>
      <c r="N730" s="646"/>
    </row>
    <row r="731" spans="8:14" x14ac:dyDescent="0.2">
      <c r="H731" s="646"/>
      <c r="I731" s="647"/>
      <c r="J731" s="647"/>
      <c r="K731" s="647"/>
      <c r="N731" s="646"/>
    </row>
    <row r="732" spans="8:14" x14ac:dyDescent="0.2">
      <c r="H732" s="646"/>
      <c r="I732" s="647"/>
      <c r="J732" s="647"/>
      <c r="K732" s="647"/>
      <c r="N732" s="646"/>
    </row>
    <row r="733" spans="8:14" x14ac:dyDescent="0.2">
      <c r="H733" s="646"/>
      <c r="I733" s="647"/>
      <c r="J733" s="647"/>
      <c r="K733" s="647"/>
      <c r="N733" s="646"/>
    </row>
    <row r="734" spans="8:14" x14ac:dyDescent="0.2">
      <c r="H734" s="646"/>
      <c r="I734" s="647"/>
      <c r="J734" s="647"/>
      <c r="K734" s="647"/>
      <c r="N734" s="646"/>
    </row>
    <row r="735" spans="8:14" x14ac:dyDescent="0.2">
      <c r="H735" s="646"/>
      <c r="I735" s="647"/>
      <c r="J735" s="647"/>
      <c r="K735" s="647"/>
      <c r="N735" s="646"/>
    </row>
    <row r="736" spans="8:14" x14ac:dyDescent="0.2">
      <c r="H736" s="646"/>
      <c r="I736" s="647"/>
      <c r="J736" s="647"/>
      <c r="K736" s="647"/>
      <c r="N736" s="646"/>
    </row>
    <row r="737" spans="8:14" x14ac:dyDescent="0.2">
      <c r="H737" s="646"/>
      <c r="I737" s="647"/>
      <c r="J737" s="647"/>
      <c r="K737" s="647"/>
      <c r="N737" s="646"/>
    </row>
    <row r="738" spans="8:14" x14ac:dyDescent="0.2">
      <c r="H738" s="646"/>
      <c r="I738" s="647"/>
      <c r="J738" s="647"/>
      <c r="K738" s="647"/>
      <c r="N738" s="646"/>
    </row>
    <row r="739" spans="8:14" x14ac:dyDescent="0.2">
      <c r="H739" s="646"/>
      <c r="I739" s="647"/>
      <c r="J739" s="647"/>
      <c r="K739" s="647"/>
      <c r="N739" s="646"/>
    </row>
    <row r="740" spans="8:14" x14ac:dyDescent="0.2">
      <c r="H740" s="646"/>
      <c r="I740" s="647"/>
      <c r="J740" s="647"/>
      <c r="K740" s="647"/>
      <c r="N740" s="646"/>
    </row>
    <row r="741" spans="8:14" x14ac:dyDescent="0.2">
      <c r="H741" s="646"/>
      <c r="I741" s="647"/>
      <c r="J741" s="647"/>
      <c r="K741" s="647"/>
      <c r="N741" s="646"/>
    </row>
    <row r="742" spans="8:14" x14ac:dyDescent="0.2">
      <c r="H742" s="646"/>
      <c r="I742" s="647"/>
      <c r="J742" s="647"/>
      <c r="K742" s="647"/>
      <c r="N742" s="646"/>
    </row>
    <row r="743" spans="8:14" x14ac:dyDescent="0.2">
      <c r="H743" s="646"/>
      <c r="I743" s="647"/>
      <c r="J743" s="647"/>
      <c r="K743" s="647"/>
      <c r="N743" s="646"/>
    </row>
    <row r="744" spans="8:14" x14ac:dyDescent="0.2">
      <c r="H744" s="646"/>
      <c r="I744" s="647"/>
      <c r="J744" s="647"/>
      <c r="K744" s="647"/>
      <c r="N744" s="646"/>
    </row>
    <row r="745" spans="8:14" x14ac:dyDescent="0.2">
      <c r="H745" s="646"/>
      <c r="I745" s="647"/>
      <c r="J745" s="647"/>
      <c r="K745" s="647"/>
      <c r="N745" s="646"/>
    </row>
    <row r="746" spans="8:14" x14ac:dyDescent="0.2">
      <c r="H746" s="646"/>
      <c r="I746" s="647"/>
      <c r="J746" s="647"/>
      <c r="K746" s="647"/>
      <c r="N746" s="646"/>
    </row>
    <row r="747" spans="8:14" x14ac:dyDescent="0.2">
      <c r="H747" s="646"/>
      <c r="I747" s="647"/>
      <c r="J747" s="647"/>
      <c r="K747" s="647"/>
      <c r="N747" s="646"/>
    </row>
    <row r="748" spans="8:14" x14ac:dyDescent="0.2">
      <c r="H748" s="646"/>
      <c r="I748" s="647"/>
      <c r="J748" s="647"/>
      <c r="K748" s="647"/>
      <c r="N748" s="646"/>
    </row>
    <row r="749" spans="8:14" x14ac:dyDescent="0.2">
      <c r="H749" s="646"/>
      <c r="I749" s="647"/>
      <c r="J749" s="647"/>
      <c r="K749" s="647"/>
      <c r="N749" s="646"/>
    </row>
    <row r="750" spans="8:14" x14ac:dyDescent="0.2">
      <c r="H750" s="646"/>
      <c r="I750" s="647"/>
      <c r="J750" s="647"/>
      <c r="K750" s="647"/>
      <c r="N750" s="646"/>
    </row>
    <row r="751" spans="8:14" x14ac:dyDescent="0.2">
      <c r="H751" s="646"/>
      <c r="I751" s="647"/>
      <c r="J751" s="647"/>
      <c r="K751" s="647"/>
      <c r="N751" s="646"/>
    </row>
    <row r="752" spans="8:14" x14ac:dyDescent="0.2">
      <c r="H752" s="646"/>
      <c r="I752" s="647"/>
      <c r="J752" s="647"/>
      <c r="K752" s="647"/>
      <c r="N752" s="646"/>
    </row>
    <row r="753" spans="8:14" x14ac:dyDescent="0.2">
      <c r="H753" s="646"/>
      <c r="I753" s="647"/>
      <c r="J753" s="647"/>
      <c r="K753" s="647"/>
      <c r="N753" s="646"/>
    </row>
    <row r="754" spans="8:14" x14ac:dyDescent="0.2">
      <c r="H754" s="646"/>
      <c r="I754" s="647"/>
      <c r="J754" s="647"/>
      <c r="K754" s="647"/>
      <c r="N754" s="646"/>
    </row>
    <row r="755" spans="8:14" x14ac:dyDescent="0.2">
      <c r="H755" s="646"/>
      <c r="I755" s="647"/>
      <c r="J755" s="647"/>
      <c r="K755" s="647"/>
      <c r="N755" s="646"/>
    </row>
    <row r="756" spans="8:14" x14ac:dyDescent="0.2">
      <c r="H756" s="646"/>
      <c r="I756" s="647"/>
      <c r="J756" s="647"/>
      <c r="K756" s="647"/>
      <c r="N756" s="646"/>
    </row>
    <row r="757" spans="8:14" x14ac:dyDescent="0.2">
      <c r="H757" s="646"/>
      <c r="I757" s="647"/>
      <c r="J757" s="647"/>
      <c r="K757" s="647"/>
      <c r="N757" s="646"/>
    </row>
    <row r="758" spans="8:14" x14ac:dyDescent="0.2">
      <c r="H758" s="646"/>
      <c r="I758" s="647"/>
      <c r="J758" s="647"/>
      <c r="K758" s="647"/>
      <c r="N758" s="646"/>
    </row>
    <row r="759" spans="8:14" x14ac:dyDescent="0.2">
      <c r="H759" s="646"/>
      <c r="I759" s="647"/>
      <c r="J759" s="647"/>
      <c r="K759" s="647"/>
      <c r="N759" s="646"/>
    </row>
    <row r="760" spans="8:14" x14ac:dyDescent="0.2">
      <c r="H760" s="646"/>
      <c r="I760" s="647"/>
      <c r="J760" s="647"/>
      <c r="K760" s="647"/>
      <c r="N760" s="646"/>
    </row>
    <row r="761" spans="8:14" x14ac:dyDescent="0.2">
      <c r="H761" s="646"/>
      <c r="I761" s="647"/>
      <c r="J761" s="647"/>
      <c r="K761" s="647"/>
      <c r="N761" s="646"/>
    </row>
    <row r="762" spans="8:14" x14ac:dyDescent="0.2">
      <c r="H762" s="646"/>
      <c r="I762" s="647"/>
      <c r="J762" s="647"/>
      <c r="K762" s="647"/>
      <c r="N762" s="646"/>
    </row>
    <row r="763" spans="8:14" x14ac:dyDescent="0.2">
      <c r="H763" s="646"/>
      <c r="I763" s="647"/>
      <c r="J763" s="647"/>
      <c r="K763" s="647"/>
      <c r="N763" s="646"/>
    </row>
    <row r="764" spans="8:14" x14ac:dyDescent="0.2">
      <c r="H764" s="646"/>
      <c r="I764" s="647"/>
      <c r="J764" s="647"/>
      <c r="K764" s="647"/>
      <c r="N764" s="646"/>
    </row>
    <row r="765" spans="8:14" x14ac:dyDescent="0.2">
      <c r="H765" s="646"/>
      <c r="I765" s="647"/>
      <c r="J765" s="647"/>
      <c r="K765" s="647"/>
      <c r="N765" s="646"/>
    </row>
    <row r="766" spans="8:14" x14ac:dyDescent="0.2">
      <c r="H766" s="646"/>
      <c r="I766" s="647"/>
      <c r="J766" s="647"/>
      <c r="K766" s="647"/>
      <c r="N766" s="646"/>
    </row>
    <row r="767" spans="8:14" x14ac:dyDescent="0.2">
      <c r="H767" s="646"/>
      <c r="I767" s="647"/>
      <c r="J767" s="647"/>
      <c r="K767" s="647"/>
      <c r="N767" s="646"/>
    </row>
    <row r="768" spans="8:14" x14ac:dyDescent="0.2">
      <c r="H768" s="646"/>
      <c r="I768" s="647"/>
      <c r="J768" s="647"/>
      <c r="K768" s="647"/>
      <c r="N768" s="646"/>
    </row>
    <row r="769" spans="8:14" x14ac:dyDescent="0.2">
      <c r="H769" s="646"/>
      <c r="I769" s="647"/>
      <c r="J769" s="647"/>
      <c r="K769" s="647"/>
      <c r="N769" s="646"/>
    </row>
    <row r="770" spans="8:14" x14ac:dyDescent="0.2">
      <c r="H770" s="646"/>
      <c r="I770" s="647"/>
      <c r="J770" s="647"/>
      <c r="K770" s="647"/>
      <c r="N770" s="646"/>
    </row>
    <row r="771" spans="8:14" x14ac:dyDescent="0.2">
      <c r="H771" s="646"/>
      <c r="I771" s="647"/>
      <c r="J771" s="647"/>
      <c r="K771" s="647"/>
      <c r="N771" s="646"/>
    </row>
    <row r="772" spans="8:14" x14ac:dyDescent="0.2">
      <c r="H772" s="646"/>
      <c r="I772" s="647"/>
      <c r="J772" s="647"/>
      <c r="K772" s="647"/>
      <c r="N772" s="646"/>
    </row>
    <row r="773" spans="8:14" x14ac:dyDescent="0.2">
      <c r="H773" s="646"/>
      <c r="I773" s="647"/>
      <c r="J773" s="647"/>
      <c r="K773" s="647"/>
      <c r="N773" s="646"/>
    </row>
    <row r="774" spans="8:14" x14ac:dyDescent="0.2">
      <c r="H774" s="646"/>
      <c r="I774" s="647"/>
      <c r="J774" s="647"/>
      <c r="K774" s="647"/>
      <c r="N774" s="646"/>
    </row>
    <row r="775" spans="8:14" x14ac:dyDescent="0.2">
      <c r="H775" s="646"/>
      <c r="I775" s="647"/>
      <c r="J775" s="647"/>
      <c r="K775" s="647"/>
      <c r="N775" s="646"/>
    </row>
    <row r="776" spans="8:14" x14ac:dyDescent="0.2">
      <c r="H776" s="646"/>
      <c r="I776" s="647"/>
      <c r="J776" s="647"/>
      <c r="K776" s="647"/>
      <c r="N776" s="646"/>
    </row>
    <row r="777" spans="8:14" x14ac:dyDescent="0.2">
      <c r="H777" s="646"/>
      <c r="I777" s="647"/>
      <c r="J777" s="647"/>
      <c r="K777" s="647"/>
      <c r="N777" s="646"/>
    </row>
    <row r="778" spans="8:14" x14ac:dyDescent="0.2">
      <c r="H778" s="646"/>
      <c r="I778" s="647"/>
      <c r="J778" s="647"/>
      <c r="K778" s="647"/>
      <c r="N778" s="646"/>
    </row>
    <row r="779" spans="8:14" x14ac:dyDescent="0.2">
      <c r="H779" s="646"/>
      <c r="I779" s="647"/>
      <c r="J779" s="647"/>
      <c r="K779" s="647"/>
      <c r="N779" s="646"/>
    </row>
    <row r="780" spans="8:14" x14ac:dyDescent="0.2">
      <c r="H780" s="646"/>
      <c r="I780" s="647"/>
      <c r="J780" s="647"/>
      <c r="K780" s="647"/>
      <c r="N780" s="646"/>
    </row>
    <row r="781" spans="8:14" x14ac:dyDescent="0.2">
      <c r="H781" s="646"/>
      <c r="I781" s="647"/>
      <c r="J781" s="647"/>
      <c r="K781" s="647"/>
      <c r="N781" s="646"/>
    </row>
    <row r="782" spans="8:14" x14ac:dyDescent="0.2">
      <c r="H782" s="646"/>
      <c r="I782" s="647"/>
      <c r="J782" s="647"/>
      <c r="K782" s="647"/>
      <c r="N782" s="646"/>
    </row>
    <row r="783" spans="8:14" x14ac:dyDescent="0.2">
      <c r="H783" s="646"/>
      <c r="I783" s="647"/>
      <c r="J783" s="647"/>
      <c r="K783" s="647"/>
      <c r="N783" s="646"/>
    </row>
    <row r="784" spans="8:14" x14ac:dyDescent="0.2">
      <c r="H784" s="646"/>
      <c r="I784" s="647"/>
      <c r="J784" s="647"/>
      <c r="K784" s="647"/>
      <c r="N784" s="646"/>
    </row>
    <row r="785" spans="8:14" x14ac:dyDescent="0.2">
      <c r="H785" s="646"/>
      <c r="I785" s="647"/>
      <c r="J785" s="647"/>
      <c r="K785" s="647"/>
      <c r="N785" s="646"/>
    </row>
    <row r="786" spans="8:14" x14ac:dyDescent="0.2">
      <c r="H786" s="646"/>
      <c r="I786" s="647"/>
      <c r="J786" s="647"/>
      <c r="K786" s="647"/>
      <c r="N786" s="646"/>
    </row>
    <row r="787" spans="8:14" x14ac:dyDescent="0.2">
      <c r="H787" s="646"/>
      <c r="I787" s="647"/>
      <c r="J787" s="647"/>
      <c r="K787" s="647"/>
      <c r="N787" s="646"/>
    </row>
    <row r="788" spans="8:14" x14ac:dyDescent="0.2">
      <c r="H788" s="646"/>
      <c r="I788" s="647"/>
      <c r="J788" s="647"/>
      <c r="K788" s="647"/>
      <c r="N788" s="646"/>
    </row>
    <row r="789" spans="8:14" x14ac:dyDescent="0.2">
      <c r="H789" s="646"/>
      <c r="I789" s="647"/>
      <c r="J789" s="647"/>
      <c r="K789" s="647"/>
      <c r="N789" s="646"/>
    </row>
    <row r="790" spans="8:14" x14ac:dyDescent="0.2">
      <c r="H790" s="646"/>
      <c r="I790" s="647"/>
      <c r="J790" s="647"/>
      <c r="K790" s="647"/>
      <c r="N790" s="646"/>
    </row>
    <row r="791" spans="8:14" x14ac:dyDescent="0.2">
      <c r="H791" s="646"/>
      <c r="I791" s="647"/>
      <c r="J791" s="647"/>
      <c r="K791" s="647"/>
      <c r="N791" s="646"/>
    </row>
    <row r="792" spans="8:14" x14ac:dyDescent="0.2">
      <c r="H792" s="646"/>
      <c r="I792" s="647"/>
      <c r="J792" s="647"/>
      <c r="K792" s="647"/>
      <c r="N792" s="646"/>
    </row>
    <row r="793" spans="8:14" x14ac:dyDescent="0.2">
      <c r="H793" s="646"/>
      <c r="I793" s="647"/>
      <c r="J793" s="647"/>
      <c r="K793" s="647"/>
      <c r="N793" s="646"/>
    </row>
    <row r="794" spans="8:14" x14ac:dyDescent="0.2">
      <c r="H794" s="646"/>
      <c r="I794" s="647"/>
      <c r="J794" s="647"/>
      <c r="K794" s="647"/>
      <c r="N794" s="646"/>
    </row>
    <row r="795" spans="8:14" x14ac:dyDescent="0.2">
      <c r="H795" s="646"/>
      <c r="I795" s="647"/>
      <c r="J795" s="647"/>
      <c r="K795" s="647"/>
      <c r="N795" s="646"/>
    </row>
    <row r="796" spans="8:14" x14ac:dyDescent="0.2">
      <c r="H796" s="646"/>
      <c r="I796" s="647"/>
      <c r="J796" s="647"/>
      <c r="K796" s="647"/>
      <c r="N796" s="646"/>
    </row>
    <row r="797" spans="8:14" x14ac:dyDescent="0.2">
      <c r="H797" s="646"/>
      <c r="I797" s="647"/>
      <c r="J797" s="647"/>
      <c r="K797" s="647"/>
      <c r="N797" s="646"/>
    </row>
    <row r="798" spans="8:14" x14ac:dyDescent="0.2">
      <c r="H798" s="646"/>
      <c r="I798" s="647"/>
      <c r="J798" s="647"/>
      <c r="K798" s="647"/>
      <c r="N798" s="646"/>
    </row>
    <row r="799" spans="8:14" x14ac:dyDescent="0.2">
      <c r="H799" s="646"/>
      <c r="I799" s="647"/>
      <c r="J799" s="647"/>
      <c r="K799" s="647"/>
      <c r="N799" s="646"/>
    </row>
    <row r="800" spans="8:14" x14ac:dyDescent="0.2">
      <c r="H800" s="646"/>
      <c r="I800" s="647"/>
      <c r="J800" s="647"/>
      <c r="K800" s="647"/>
      <c r="N800" s="646"/>
    </row>
    <row r="801" spans="8:14" x14ac:dyDescent="0.2">
      <c r="H801" s="646"/>
      <c r="I801" s="647"/>
      <c r="J801" s="647"/>
      <c r="K801" s="647"/>
      <c r="N801" s="646"/>
    </row>
    <row r="802" spans="8:14" x14ac:dyDescent="0.2">
      <c r="H802" s="646"/>
      <c r="I802" s="647"/>
      <c r="J802" s="647"/>
      <c r="K802" s="647"/>
      <c r="N802" s="646"/>
    </row>
    <row r="803" spans="8:14" x14ac:dyDescent="0.2">
      <c r="H803" s="646"/>
      <c r="I803" s="647"/>
      <c r="J803" s="647"/>
      <c r="K803" s="647"/>
      <c r="N803" s="646"/>
    </row>
    <row r="804" spans="8:14" x14ac:dyDescent="0.2">
      <c r="H804" s="646"/>
      <c r="I804" s="647"/>
      <c r="J804" s="647"/>
      <c r="K804" s="647"/>
      <c r="N804" s="646"/>
    </row>
    <row r="805" spans="8:14" x14ac:dyDescent="0.2">
      <c r="H805" s="646"/>
      <c r="I805" s="647"/>
      <c r="J805" s="647"/>
      <c r="K805" s="647"/>
      <c r="N805" s="646"/>
    </row>
    <row r="806" spans="8:14" x14ac:dyDescent="0.2">
      <c r="H806" s="646"/>
      <c r="I806" s="647"/>
      <c r="J806" s="647"/>
      <c r="K806" s="647"/>
      <c r="N806" s="646"/>
    </row>
    <row r="807" spans="8:14" x14ac:dyDescent="0.2">
      <c r="H807" s="646"/>
      <c r="I807" s="647"/>
      <c r="J807" s="647"/>
      <c r="K807" s="647"/>
      <c r="N807" s="646"/>
    </row>
    <row r="808" spans="8:14" x14ac:dyDescent="0.2">
      <c r="H808" s="646"/>
      <c r="I808" s="647"/>
      <c r="J808" s="647"/>
      <c r="K808" s="647"/>
      <c r="N808" s="646"/>
    </row>
    <row r="809" spans="8:14" x14ac:dyDescent="0.2">
      <c r="H809" s="646"/>
      <c r="I809" s="647"/>
      <c r="J809" s="647"/>
      <c r="K809" s="647"/>
      <c r="N809" s="646"/>
    </row>
    <row r="810" spans="8:14" x14ac:dyDescent="0.2">
      <c r="H810" s="646"/>
      <c r="I810" s="647"/>
      <c r="J810" s="647"/>
      <c r="K810" s="647"/>
      <c r="N810" s="646"/>
    </row>
    <row r="811" spans="8:14" x14ac:dyDescent="0.2">
      <c r="H811" s="646"/>
      <c r="I811" s="647"/>
      <c r="J811" s="647"/>
      <c r="K811" s="647"/>
      <c r="N811" s="646"/>
    </row>
    <row r="812" spans="8:14" x14ac:dyDescent="0.2">
      <c r="H812" s="646"/>
      <c r="I812" s="647"/>
      <c r="J812" s="647"/>
      <c r="K812" s="647"/>
      <c r="N812" s="646"/>
    </row>
    <row r="813" spans="8:14" x14ac:dyDescent="0.2">
      <c r="H813" s="646"/>
      <c r="I813" s="647"/>
      <c r="J813" s="647"/>
      <c r="K813" s="647"/>
      <c r="N813" s="646"/>
    </row>
    <row r="814" spans="8:14" x14ac:dyDescent="0.2">
      <c r="H814" s="646"/>
      <c r="I814" s="647"/>
      <c r="J814" s="647"/>
      <c r="K814" s="647"/>
      <c r="N814" s="646"/>
    </row>
    <row r="815" spans="8:14" x14ac:dyDescent="0.2">
      <c r="H815" s="646"/>
      <c r="I815" s="647"/>
      <c r="J815" s="647"/>
      <c r="K815" s="647"/>
      <c r="N815" s="646"/>
    </row>
    <row r="816" spans="8:14" x14ac:dyDescent="0.2">
      <c r="H816" s="646"/>
      <c r="I816" s="647"/>
      <c r="J816" s="647"/>
      <c r="K816" s="647"/>
      <c r="N816" s="646"/>
    </row>
    <row r="817" spans="8:14" x14ac:dyDescent="0.2">
      <c r="H817" s="646"/>
      <c r="I817" s="647"/>
      <c r="J817" s="647"/>
      <c r="K817" s="647"/>
      <c r="N817" s="646"/>
    </row>
    <row r="818" spans="8:14" x14ac:dyDescent="0.2">
      <c r="H818" s="646"/>
      <c r="I818" s="647"/>
      <c r="J818" s="647"/>
      <c r="K818" s="647"/>
      <c r="N818" s="646"/>
    </row>
    <row r="819" spans="8:14" x14ac:dyDescent="0.2">
      <c r="H819" s="646"/>
      <c r="I819" s="647"/>
      <c r="J819" s="647"/>
      <c r="K819" s="647"/>
      <c r="N819" s="646"/>
    </row>
    <row r="820" spans="8:14" x14ac:dyDescent="0.2">
      <c r="H820" s="646"/>
      <c r="I820" s="647"/>
      <c r="J820" s="647"/>
      <c r="K820" s="647"/>
      <c r="N820" s="646"/>
    </row>
    <row r="821" spans="8:14" x14ac:dyDescent="0.2">
      <c r="H821" s="646"/>
      <c r="I821" s="647"/>
      <c r="J821" s="647"/>
      <c r="K821" s="647"/>
      <c r="N821" s="646"/>
    </row>
    <row r="822" spans="8:14" x14ac:dyDescent="0.2">
      <c r="H822" s="646"/>
      <c r="I822" s="647"/>
      <c r="J822" s="647"/>
      <c r="K822" s="647"/>
      <c r="N822" s="646"/>
    </row>
    <row r="823" spans="8:14" x14ac:dyDescent="0.2">
      <c r="H823" s="646"/>
      <c r="I823" s="647"/>
      <c r="J823" s="647"/>
      <c r="K823" s="647"/>
      <c r="N823" s="646"/>
    </row>
    <row r="824" spans="8:14" x14ac:dyDescent="0.2">
      <c r="H824" s="646"/>
      <c r="I824" s="647"/>
      <c r="J824" s="647"/>
      <c r="K824" s="647"/>
      <c r="N824" s="646"/>
    </row>
    <row r="825" spans="8:14" x14ac:dyDescent="0.2">
      <c r="H825" s="646"/>
      <c r="I825" s="647"/>
      <c r="J825" s="647"/>
      <c r="K825" s="647"/>
      <c r="N825" s="646"/>
    </row>
    <row r="826" spans="8:14" x14ac:dyDescent="0.2">
      <c r="H826" s="646"/>
      <c r="I826" s="647"/>
      <c r="J826" s="647"/>
      <c r="K826" s="647"/>
      <c r="N826" s="646"/>
    </row>
    <row r="827" spans="8:14" x14ac:dyDescent="0.2">
      <c r="H827" s="646"/>
      <c r="I827" s="647"/>
      <c r="J827" s="647"/>
      <c r="K827" s="647"/>
      <c r="N827" s="646"/>
    </row>
    <row r="828" spans="8:14" x14ac:dyDescent="0.2">
      <c r="H828" s="646"/>
      <c r="I828" s="647"/>
      <c r="J828" s="647"/>
      <c r="K828" s="647"/>
      <c r="N828" s="646"/>
    </row>
    <row r="829" spans="8:14" x14ac:dyDescent="0.2">
      <c r="H829" s="646"/>
      <c r="I829" s="647"/>
      <c r="J829" s="647"/>
      <c r="K829" s="647"/>
      <c r="N829" s="646"/>
    </row>
    <row r="830" spans="8:14" x14ac:dyDescent="0.2">
      <c r="H830" s="646"/>
      <c r="I830" s="647"/>
      <c r="J830" s="647"/>
      <c r="K830" s="647"/>
      <c r="N830" s="646"/>
    </row>
    <row r="831" spans="8:14" x14ac:dyDescent="0.2">
      <c r="H831" s="646"/>
      <c r="I831" s="647"/>
      <c r="J831" s="647"/>
      <c r="K831" s="647"/>
      <c r="N831" s="646"/>
    </row>
    <row r="832" spans="8:14" x14ac:dyDescent="0.2">
      <c r="H832" s="646"/>
      <c r="I832" s="647"/>
      <c r="J832" s="647"/>
      <c r="K832" s="647"/>
      <c r="N832" s="646"/>
    </row>
    <row r="833" spans="8:14" x14ac:dyDescent="0.2">
      <c r="H833" s="646"/>
      <c r="I833" s="647"/>
      <c r="J833" s="647"/>
      <c r="K833" s="647"/>
      <c r="N833" s="646"/>
    </row>
    <row r="834" spans="8:14" x14ac:dyDescent="0.2">
      <c r="H834" s="646"/>
      <c r="I834" s="647"/>
      <c r="J834" s="647"/>
      <c r="K834" s="647"/>
      <c r="N834" s="646"/>
    </row>
    <row r="835" spans="8:14" x14ac:dyDescent="0.2">
      <c r="H835" s="646"/>
      <c r="I835" s="647"/>
      <c r="J835" s="647"/>
      <c r="K835" s="647"/>
      <c r="N835" s="646"/>
    </row>
    <row r="836" spans="8:14" x14ac:dyDescent="0.2">
      <c r="H836" s="646"/>
      <c r="I836" s="647"/>
      <c r="J836" s="647"/>
      <c r="K836" s="647"/>
      <c r="N836" s="646"/>
    </row>
    <row r="837" spans="8:14" x14ac:dyDescent="0.2">
      <c r="H837" s="646"/>
      <c r="I837" s="647"/>
      <c r="J837" s="647"/>
      <c r="K837" s="647"/>
      <c r="N837" s="646"/>
    </row>
    <row r="838" spans="8:14" x14ac:dyDescent="0.2">
      <c r="H838" s="646"/>
      <c r="I838" s="647"/>
      <c r="J838" s="647"/>
      <c r="K838" s="647"/>
      <c r="N838" s="646"/>
    </row>
    <row r="839" spans="8:14" x14ac:dyDescent="0.2">
      <c r="H839" s="646"/>
      <c r="I839" s="647"/>
      <c r="J839" s="647"/>
      <c r="K839" s="647"/>
      <c r="N839" s="646"/>
    </row>
    <row r="840" spans="8:14" x14ac:dyDescent="0.2">
      <c r="H840" s="646"/>
      <c r="I840" s="647"/>
      <c r="J840" s="647"/>
      <c r="K840" s="647"/>
      <c r="N840" s="646"/>
    </row>
    <row r="841" spans="8:14" x14ac:dyDescent="0.2">
      <c r="H841" s="646"/>
      <c r="I841" s="647"/>
      <c r="J841" s="647"/>
      <c r="K841" s="647"/>
      <c r="N841" s="646"/>
    </row>
    <row r="842" spans="8:14" x14ac:dyDescent="0.2">
      <c r="H842" s="646"/>
      <c r="I842" s="647"/>
      <c r="J842" s="647"/>
      <c r="K842" s="647"/>
      <c r="N842" s="646"/>
    </row>
    <row r="843" spans="8:14" x14ac:dyDescent="0.2">
      <c r="H843" s="646"/>
      <c r="I843" s="647"/>
      <c r="J843" s="647"/>
      <c r="K843" s="647"/>
      <c r="N843" s="646"/>
    </row>
    <row r="844" spans="8:14" x14ac:dyDescent="0.2">
      <c r="H844" s="646"/>
      <c r="I844" s="647"/>
      <c r="J844" s="647"/>
      <c r="K844" s="647"/>
      <c r="N844" s="646"/>
    </row>
    <row r="845" spans="8:14" x14ac:dyDescent="0.2">
      <c r="H845" s="646"/>
      <c r="I845" s="647"/>
      <c r="J845" s="647"/>
      <c r="K845" s="647"/>
      <c r="N845" s="646"/>
    </row>
    <row r="846" spans="8:14" x14ac:dyDescent="0.2">
      <c r="H846" s="646"/>
      <c r="I846" s="647"/>
      <c r="J846" s="647"/>
      <c r="K846" s="647"/>
      <c r="N846" s="646"/>
    </row>
    <row r="847" spans="8:14" x14ac:dyDescent="0.2">
      <c r="H847" s="646"/>
      <c r="I847" s="647"/>
      <c r="J847" s="647"/>
      <c r="K847" s="647"/>
      <c r="N847" s="646"/>
    </row>
    <row r="848" spans="8:14" x14ac:dyDescent="0.2">
      <c r="H848" s="646"/>
      <c r="I848" s="647"/>
      <c r="J848" s="647"/>
      <c r="K848" s="647"/>
      <c r="N848" s="646"/>
    </row>
    <row r="849" spans="8:14" x14ac:dyDescent="0.2">
      <c r="H849" s="646"/>
      <c r="I849" s="647"/>
      <c r="J849" s="647"/>
      <c r="K849" s="647"/>
      <c r="N849" s="646"/>
    </row>
    <row r="850" spans="8:14" x14ac:dyDescent="0.2">
      <c r="H850" s="646"/>
      <c r="I850" s="647"/>
      <c r="J850" s="647"/>
      <c r="K850" s="647"/>
      <c r="N850" s="646"/>
    </row>
    <row r="851" spans="8:14" x14ac:dyDescent="0.2">
      <c r="H851" s="646"/>
      <c r="I851" s="647"/>
      <c r="J851" s="647"/>
      <c r="K851" s="647"/>
      <c r="N851" s="646"/>
    </row>
    <row r="852" spans="8:14" x14ac:dyDescent="0.2">
      <c r="H852" s="646"/>
      <c r="I852" s="647"/>
      <c r="J852" s="647"/>
      <c r="K852" s="647"/>
      <c r="N852" s="646"/>
    </row>
    <row r="853" spans="8:14" x14ac:dyDescent="0.2">
      <c r="H853" s="646"/>
      <c r="I853" s="647"/>
      <c r="J853" s="647"/>
      <c r="K853" s="647"/>
      <c r="N853" s="646"/>
    </row>
    <row r="854" spans="8:14" x14ac:dyDescent="0.2">
      <c r="H854" s="646"/>
      <c r="I854" s="647"/>
      <c r="J854" s="647"/>
      <c r="K854" s="647"/>
      <c r="N854" s="646"/>
    </row>
    <row r="855" spans="8:14" x14ac:dyDescent="0.2">
      <c r="H855" s="646"/>
      <c r="I855" s="647"/>
      <c r="J855" s="647"/>
      <c r="K855" s="647"/>
      <c r="N855" s="646"/>
    </row>
    <row r="856" spans="8:14" x14ac:dyDescent="0.2">
      <c r="H856" s="646"/>
      <c r="I856" s="647"/>
      <c r="J856" s="647"/>
      <c r="K856" s="647"/>
      <c r="N856" s="646"/>
    </row>
    <row r="857" spans="8:14" x14ac:dyDescent="0.2">
      <c r="H857" s="646"/>
      <c r="I857" s="647"/>
      <c r="J857" s="647"/>
      <c r="K857" s="647"/>
      <c r="N857" s="646"/>
    </row>
    <row r="858" spans="8:14" x14ac:dyDescent="0.2">
      <c r="H858" s="646"/>
      <c r="I858" s="647"/>
      <c r="J858" s="647"/>
      <c r="K858" s="647"/>
      <c r="N858" s="646"/>
    </row>
    <row r="859" spans="8:14" x14ac:dyDescent="0.2">
      <c r="H859" s="646"/>
      <c r="I859" s="647"/>
      <c r="J859" s="647"/>
      <c r="K859" s="647"/>
      <c r="N859" s="646"/>
    </row>
    <row r="860" spans="8:14" x14ac:dyDescent="0.2">
      <c r="H860" s="646"/>
      <c r="I860" s="647"/>
      <c r="J860" s="647"/>
      <c r="K860" s="647"/>
      <c r="N860" s="646"/>
    </row>
    <row r="861" spans="8:14" x14ac:dyDescent="0.2">
      <c r="H861" s="646"/>
      <c r="I861" s="647"/>
      <c r="J861" s="647"/>
      <c r="K861" s="647"/>
      <c r="N861" s="646"/>
    </row>
    <row r="862" spans="8:14" x14ac:dyDescent="0.2">
      <c r="H862" s="646"/>
      <c r="I862" s="647"/>
      <c r="J862" s="647"/>
      <c r="K862" s="647"/>
      <c r="N862" s="646"/>
    </row>
    <row r="863" spans="8:14" x14ac:dyDescent="0.2">
      <c r="H863" s="646"/>
      <c r="I863" s="647"/>
      <c r="J863" s="647"/>
      <c r="K863" s="647"/>
      <c r="N863" s="646"/>
    </row>
    <row r="864" spans="8:14" x14ac:dyDescent="0.2">
      <c r="H864" s="646"/>
      <c r="I864" s="647"/>
      <c r="J864" s="647"/>
      <c r="K864" s="647"/>
      <c r="N864" s="646"/>
    </row>
    <row r="865" spans="8:14" x14ac:dyDescent="0.2">
      <c r="H865" s="646"/>
      <c r="I865" s="647"/>
      <c r="J865" s="647"/>
      <c r="K865" s="647"/>
      <c r="N865" s="646"/>
    </row>
    <row r="866" spans="8:14" x14ac:dyDescent="0.2">
      <c r="H866" s="646"/>
      <c r="I866" s="647"/>
      <c r="J866" s="647"/>
      <c r="K866" s="647"/>
      <c r="N866" s="646"/>
    </row>
    <row r="867" spans="8:14" x14ac:dyDescent="0.2">
      <c r="H867" s="646"/>
      <c r="I867" s="647"/>
      <c r="J867" s="647"/>
      <c r="K867" s="647"/>
      <c r="N867" s="646"/>
    </row>
    <row r="868" spans="8:14" x14ac:dyDescent="0.2">
      <c r="H868" s="646"/>
      <c r="I868" s="647"/>
      <c r="J868" s="647"/>
      <c r="K868" s="647"/>
      <c r="N868" s="646"/>
    </row>
    <row r="869" spans="8:14" x14ac:dyDescent="0.2">
      <c r="H869" s="646"/>
      <c r="I869" s="647"/>
      <c r="J869" s="647"/>
      <c r="K869" s="647"/>
      <c r="N869" s="646"/>
    </row>
    <row r="870" spans="8:14" x14ac:dyDescent="0.2">
      <c r="H870" s="646"/>
      <c r="I870" s="647"/>
      <c r="J870" s="647"/>
      <c r="K870" s="647"/>
      <c r="N870" s="646"/>
    </row>
    <row r="871" spans="8:14" x14ac:dyDescent="0.2">
      <c r="H871" s="646"/>
      <c r="I871" s="647"/>
      <c r="J871" s="647"/>
      <c r="K871" s="647"/>
      <c r="N871" s="646"/>
    </row>
    <row r="872" spans="8:14" x14ac:dyDescent="0.2">
      <c r="H872" s="646"/>
      <c r="I872" s="647"/>
      <c r="J872" s="647"/>
      <c r="K872" s="647"/>
      <c r="N872" s="646"/>
    </row>
    <row r="873" spans="8:14" x14ac:dyDescent="0.2">
      <c r="H873" s="646"/>
      <c r="I873" s="647"/>
      <c r="J873" s="647"/>
      <c r="K873" s="647"/>
      <c r="N873" s="646"/>
    </row>
    <row r="874" spans="8:14" x14ac:dyDescent="0.2">
      <c r="H874" s="646"/>
      <c r="I874" s="647"/>
      <c r="J874" s="647"/>
      <c r="K874" s="647"/>
      <c r="N874" s="646"/>
    </row>
    <row r="875" spans="8:14" x14ac:dyDescent="0.2">
      <c r="H875" s="646"/>
      <c r="I875" s="647"/>
      <c r="J875" s="647"/>
      <c r="K875" s="647"/>
      <c r="N875" s="646"/>
    </row>
    <row r="876" spans="8:14" x14ac:dyDescent="0.2">
      <c r="H876" s="646"/>
      <c r="I876" s="647"/>
      <c r="J876" s="647"/>
      <c r="K876" s="647"/>
      <c r="N876" s="646"/>
    </row>
    <row r="877" spans="8:14" x14ac:dyDescent="0.2">
      <c r="H877" s="646"/>
      <c r="I877" s="647"/>
      <c r="J877" s="647"/>
      <c r="K877" s="647"/>
      <c r="N877" s="646"/>
    </row>
    <row r="878" spans="8:14" x14ac:dyDescent="0.2">
      <c r="H878" s="646"/>
      <c r="I878" s="647"/>
      <c r="J878" s="647"/>
      <c r="K878" s="647"/>
      <c r="N878" s="646"/>
    </row>
    <row r="879" spans="8:14" x14ac:dyDescent="0.2">
      <c r="H879" s="646"/>
      <c r="I879" s="647"/>
      <c r="J879" s="647"/>
      <c r="K879" s="647"/>
      <c r="N879" s="646"/>
    </row>
    <row r="880" spans="8:14" x14ac:dyDescent="0.2">
      <c r="H880" s="646"/>
      <c r="I880" s="647"/>
      <c r="J880" s="647"/>
      <c r="K880" s="647"/>
      <c r="N880" s="646"/>
    </row>
    <row r="881" spans="8:14" x14ac:dyDescent="0.2">
      <c r="H881" s="646"/>
      <c r="I881" s="647"/>
      <c r="J881" s="647"/>
      <c r="K881" s="647"/>
      <c r="N881" s="646"/>
    </row>
    <row r="882" spans="8:14" x14ac:dyDescent="0.2">
      <c r="H882" s="646"/>
      <c r="I882" s="647"/>
      <c r="J882" s="647"/>
      <c r="K882" s="647"/>
      <c r="N882" s="646"/>
    </row>
    <row r="883" spans="8:14" x14ac:dyDescent="0.2">
      <c r="H883" s="646"/>
      <c r="I883" s="647"/>
      <c r="J883" s="647"/>
      <c r="K883" s="647"/>
      <c r="N883" s="646"/>
    </row>
    <row r="884" spans="8:14" x14ac:dyDescent="0.2">
      <c r="H884" s="646"/>
      <c r="I884" s="647"/>
      <c r="J884" s="647"/>
      <c r="K884" s="647"/>
      <c r="N884" s="646"/>
    </row>
    <row r="885" spans="8:14" x14ac:dyDescent="0.2">
      <c r="H885" s="646"/>
      <c r="I885" s="647"/>
      <c r="J885" s="647"/>
      <c r="K885" s="647"/>
      <c r="N885" s="646"/>
    </row>
    <row r="886" spans="8:14" x14ac:dyDescent="0.2">
      <c r="H886" s="646"/>
      <c r="I886" s="647"/>
      <c r="J886" s="647"/>
      <c r="K886" s="647"/>
      <c r="N886" s="646"/>
    </row>
    <row r="887" spans="8:14" x14ac:dyDescent="0.2">
      <c r="H887" s="646"/>
      <c r="I887" s="647"/>
      <c r="J887" s="647"/>
      <c r="K887" s="647"/>
      <c r="N887" s="646"/>
    </row>
    <row r="888" spans="8:14" x14ac:dyDescent="0.2">
      <c r="H888" s="646"/>
      <c r="I888" s="647"/>
      <c r="J888" s="647"/>
      <c r="K888" s="647"/>
      <c r="N888" s="646"/>
    </row>
    <row r="889" spans="8:14" x14ac:dyDescent="0.2">
      <c r="H889" s="646"/>
      <c r="I889" s="647"/>
      <c r="J889" s="647"/>
      <c r="K889" s="647"/>
      <c r="N889" s="646"/>
    </row>
    <row r="890" spans="8:14" x14ac:dyDescent="0.2">
      <c r="H890" s="646"/>
      <c r="I890" s="647"/>
      <c r="J890" s="647"/>
      <c r="K890" s="647"/>
      <c r="N890" s="646"/>
    </row>
    <row r="891" spans="8:14" x14ac:dyDescent="0.2">
      <c r="H891" s="646"/>
      <c r="I891" s="647"/>
      <c r="J891" s="647"/>
      <c r="K891" s="647"/>
      <c r="N891" s="646"/>
    </row>
    <row r="892" spans="8:14" x14ac:dyDescent="0.2">
      <c r="H892" s="646"/>
      <c r="I892" s="647"/>
      <c r="J892" s="647"/>
      <c r="K892" s="647"/>
      <c r="N892" s="646"/>
    </row>
    <row r="893" spans="8:14" x14ac:dyDescent="0.2">
      <c r="H893" s="646"/>
      <c r="I893" s="647"/>
      <c r="J893" s="647"/>
      <c r="K893" s="647"/>
      <c r="N893" s="646"/>
    </row>
    <row r="894" spans="8:14" x14ac:dyDescent="0.2">
      <c r="H894" s="646"/>
      <c r="I894" s="647"/>
      <c r="J894" s="647"/>
      <c r="K894" s="647"/>
      <c r="N894" s="646"/>
    </row>
    <row r="895" spans="8:14" x14ac:dyDescent="0.2">
      <c r="H895" s="646"/>
      <c r="I895" s="647"/>
      <c r="J895" s="647"/>
      <c r="K895" s="647"/>
      <c r="N895" s="646"/>
    </row>
    <row r="896" spans="8:14" x14ac:dyDescent="0.2">
      <c r="H896" s="646"/>
      <c r="I896" s="647"/>
      <c r="J896" s="647"/>
      <c r="K896" s="647"/>
      <c r="N896" s="646"/>
    </row>
    <row r="897" spans="8:14" x14ac:dyDescent="0.2">
      <c r="H897" s="646"/>
      <c r="I897" s="647"/>
      <c r="J897" s="647"/>
      <c r="K897" s="647"/>
      <c r="N897" s="646"/>
    </row>
    <row r="898" spans="8:14" x14ac:dyDescent="0.2">
      <c r="H898" s="646"/>
      <c r="I898" s="647"/>
      <c r="J898" s="647"/>
      <c r="K898" s="647"/>
      <c r="N898" s="646"/>
    </row>
    <row r="899" spans="8:14" x14ac:dyDescent="0.2">
      <c r="H899" s="646"/>
      <c r="I899" s="647"/>
      <c r="J899" s="647"/>
      <c r="K899" s="647"/>
      <c r="N899" s="646"/>
    </row>
    <row r="900" spans="8:14" x14ac:dyDescent="0.2">
      <c r="H900" s="646"/>
      <c r="I900" s="647"/>
      <c r="J900" s="647"/>
      <c r="K900" s="647"/>
      <c r="N900" s="646"/>
    </row>
    <row r="901" spans="8:14" x14ac:dyDescent="0.2">
      <c r="H901" s="646"/>
      <c r="I901" s="647"/>
      <c r="J901" s="647"/>
      <c r="K901" s="647"/>
      <c r="N901" s="646"/>
    </row>
    <row r="902" spans="8:14" x14ac:dyDescent="0.2">
      <c r="H902" s="646"/>
      <c r="I902" s="647"/>
      <c r="J902" s="647"/>
      <c r="K902" s="647"/>
      <c r="N902" s="646"/>
    </row>
    <row r="903" spans="8:14" x14ac:dyDescent="0.2">
      <c r="H903" s="646"/>
      <c r="I903" s="647"/>
      <c r="J903" s="647"/>
      <c r="K903" s="647"/>
      <c r="N903" s="646"/>
    </row>
    <row r="904" spans="8:14" x14ac:dyDescent="0.2">
      <c r="H904" s="646"/>
      <c r="I904" s="647"/>
      <c r="J904" s="647"/>
      <c r="K904" s="647"/>
      <c r="N904" s="646"/>
    </row>
    <row r="905" spans="8:14" x14ac:dyDescent="0.2">
      <c r="H905" s="646"/>
      <c r="I905" s="647"/>
      <c r="J905" s="647"/>
      <c r="K905" s="647"/>
      <c r="N905" s="646"/>
    </row>
    <row r="906" spans="8:14" x14ac:dyDescent="0.2">
      <c r="H906" s="646"/>
      <c r="I906" s="647"/>
      <c r="J906" s="647"/>
      <c r="K906" s="647"/>
      <c r="N906" s="646"/>
    </row>
    <row r="907" spans="8:14" x14ac:dyDescent="0.2">
      <c r="H907" s="646"/>
      <c r="I907" s="647"/>
      <c r="J907" s="647"/>
      <c r="K907" s="647"/>
      <c r="N907" s="646"/>
    </row>
    <row r="908" spans="8:14" x14ac:dyDescent="0.2">
      <c r="H908" s="646"/>
      <c r="I908" s="647"/>
      <c r="J908" s="647"/>
      <c r="K908" s="647"/>
      <c r="N908" s="646"/>
    </row>
    <row r="909" spans="8:14" x14ac:dyDescent="0.2">
      <c r="H909" s="646"/>
      <c r="I909" s="647"/>
      <c r="J909" s="647"/>
      <c r="K909" s="647"/>
      <c r="N909" s="646"/>
    </row>
    <row r="910" spans="8:14" x14ac:dyDescent="0.2">
      <c r="H910" s="646"/>
      <c r="I910" s="647"/>
      <c r="J910" s="647"/>
      <c r="K910" s="647"/>
      <c r="N910" s="646"/>
    </row>
    <row r="911" spans="8:14" x14ac:dyDescent="0.2">
      <c r="H911" s="646"/>
      <c r="I911" s="647"/>
      <c r="J911" s="647"/>
      <c r="K911" s="647"/>
      <c r="N911" s="646"/>
    </row>
    <row r="912" spans="8:14" x14ac:dyDescent="0.2">
      <c r="H912" s="646"/>
      <c r="I912" s="647"/>
      <c r="J912" s="647"/>
      <c r="K912" s="647"/>
      <c r="N912" s="646"/>
    </row>
    <row r="913" spans="8:14" x14ac:dyDescent="0.2">
      <c r="H913" s="646"/>
      <c r="I913" s="647"/>
      <c r="J913" s="647"/>
      <c r="K913" s="647"/>
      <c r="N913" s="646"/>
    </row>
    <row r="914" spans="8:14" x14ac:dyDescent="0.2">
      <c r="H914" s="646"/>
      <c r="I914" s="647"/>
      <c r="J914" s="647"/>
      <c r="K914" s="647"/>
      <c r="N914" s="646"/>
    </row>
    <row r="915" spans="8:14" x14ac:dyDescent="0.2">
      <c r="H915" s="646"/>
      <c r="I915" s="647"/>
      <c r="J915" s="647"/>
      <c r="K915" s="647"/>
      <c r="N915" s="646"/>
    </row>
    <row r="916" spans="8:14" x14ac:dyDescent="0.2">
      <c r="H916" s="646"/>
      <c r="I916" s="647"/>
      <c r="J916" s="647"/>
      <c r="K916" s="647"/>
      <c r="N916" s="646"/>
    </row>
    <row r="917" spans="8:14" x14ac:dyDescent="0.2">
      <c r="H917" s="646"/>
      <c r="I917" s="647"/>
      <c r="J917" s="647"/>
      <c r="K917" s="647"/>
      <c r="N917" s="646"/>
    </row>
    <row r="918" spans="8:14" x14ac:dyDescent="0.2">
      <c r="H918" s="646"/>
      <c r="I918" s="647"/>
      <c r="J918" s="647"/>
      <c r="K918" s="647"/>
      <c r="N918" s="646"/>
    </row>
    <row r="919" spans="8:14" x14ac:dyDescent="0.2">
      <c r="H919" s="646"/>
      <c r="I919" s="647"/>
      <c r="J919" s="647"/>
      <c r="K919" s="647"/>
      <c r="N919" s="646"/>
    </row>
    <row r="920" spans="8:14" x14ac:dyDescent="0.2">
      <c r="H920" s="646"/>
      <c r="I920" s="647"/>
      <c r="J920" s="647"/>
      <c r="K920" s="647"/>
      <c r="N920" s="646"/>
    </row>
    <row r="921" spans="8:14" x14ac:dyDescent="0.2">
      <c r="H921" s="646"/>
      <c r="I921" s="647"/>
      <c r="J921" s="647"/>
      <c r="K921" s="647"/>
      <c r="N921" s="646"/>
    </row>
    <row r="922" spans="8:14" x14ac:dyDescent="0.2">
      <c r="H922" s="646"/>
      <c r="I922" s="647"/>
      <c r="J922" s="647"/>
      <c r="K922" s="647"/>
      <c r="N922" s="646"/>
    </row>
    <row r="923" spans="8:14" x14ac:dyDescent="0.2">
      <c r="H923" s="646"/>
      <c r="I923" s="647"/>
      <c r="J923" s="647"/>
      <c r="K923" s="647"/>
      <c r="N923" s="646"/>
    </row>
    <row r="924" spans="8:14" x14ac:dyDescent="0.2">
      <c r="H924" s="646"/>
      <c r="I924" s="647"/>
      <c r="J924" s="647"/>
      <c r="K924" s="647"/>
      <c r="N924" s="646"/>
    </row>
    <row r="925" spans="8:14" x14ac:dyDescent="0.2">
      <c r="H925" s="646"/>
      <c r="I925" s="647"/>
      <c r="J925" s="647"/>
      <c r="K925" s="647"/>
      <c r="N925" s="646"/>
    </row>
    <row r="926" spans="8:14" x14ac:dyDescent="0.2">
      <c r="H926" s="646"/>
      <c r="I926" s="647"/>
      <c r="J926" s="647"/>
      <c r="K926" s="647"/>
      <c r="N926" s="646"/>
    </row>
    <row r="927" spans="8:14" x14ac:dyDescent="0.2">
      <c r="H927" s="646"/>
      <c r="I927" s="647"/>
      <c r="J927" s="647"/>
      <c r="K927" s="647"/>
      <c r="N927" s="646"/>
    </row>
    <row r="928" spans="8:14" x14ac:dyDescent="0.2">
      <c r="H928" s="646"/>
      <c r="I928" s="647"/>
      <c r="J928" s="647"/>
      <c r="K928" s="647"/>
      <c r="N928" s="646"/>
    </row>
    <row r="929" spans="8:14" x14ac:dyDescent="0.2">
      <c r="H929" s="646"/>
      <c r="I929" s="647"/>
      <c r="J929" s="647"/>
      <c r="K929" s="647"/>
      <c r="N929" s="646"/>
    </row>
    <row r="930" spans="8:14" x14ac:dyDescent="0.2">
      <c r="H930" s="646"/>
      <c r="I930" s="647"/>
      <c r="J930" s="647"/>
      <c r="K930" s="647"/>
      <c r="N930" s="646"/>
    </row>
    <row r="931" spans="8:14" x14ac:dyDescent="0.2">
      <c r="H931" s="646"/>
      <c r="I931" s="647"/>
      <c r="J931" s="647"/>
      <c r="K931" s="647"/>
      <c r="N931" s="646"/>
    </row>
    <row r="932" spans="8:14" x14ac:dyDescent="0.2">
      <c r="H932" s="646"/>
      <c r="I932" s="647"/>
      <c r="J932" s="647"/>
      <c r="K932" s="647"/>
      <c r="N932" s="646"/>
    </row>
    <row r="933" spans="8:14" x14ac:dyDescent="0.2">
      <c r="H933" s="646"/>
      <c r="I933" s="647"/>
      <c r="J933" s="647"/>
      <c r="K933" s="647"/>
      <c r="N933" s="646"/>
    </row>
    <row r="934" spans="8:14" x14ac:dyDescent="0.2">
      <c r="H934" s="646"/>
      <c r="I934" s="647"/>
      <c r="J934" s="647"/>
      <c r="K934" s="647"/>
      <c r="N934" s="646"/>
    </row>
    <row r="935" spans="8:14" x14ac:dyDescent="0.2">
      <c r="H935" s="646"/>
      <c r="I935" s="647"/>
      <c r="J935" s="647"/>
      <c r="K935" s="647"/>
      <c r="N935" s="646"/>
    </row>
    <row r="936" spans="8:14" x14ac:dyDescent="0.2">
      <c r="H936" s="646"/>
      <c r="I936" s="647"/>
      <c r="J936" s="647"/>
      <c r="K936" s="647"/>
      <c r="N936" s="646"/>
    </row>
    <row r="937" spans="8:14" x14ac:dyDescent="0.2">
      <c r="H937" s="646"/>
      <c r="I937" s="647"/>
      <c r="J937" s="647"/>
      <c r="K937" s="647"/>
      <c r="N937" s="646"/>
    </row>
    <row r="938" spans="8:14" x14ac:dyDescent="0.2">
      <c r="H938" s="646"/>
      <c r="I938" s="647"/>
      <c r="J938" s="647"/>
      <c r="K938" s="647"/>
      <c r="N938" s="646"/>
    </row>
    <row r="939" spans="8:14" x14ac:dyDescent="0.2">
      <c r="H939" s="646"/>
      <c r="I939" s="647"/>
      <c r="J939" s="647"/>
      <c r="K939" s="647"/>
      <c r="N939" s="646"/>
    </row>
    <row r="940" spans="8:14" x14ac:dyDescent="0.2">
      <c r="H940" s="646"/>
      <c r="I940" s="647"/>
      <c r="J940" s="647"/>
      <c r="K940" s="647"/>
      <c r="N940" s="646"/>
    </row>
    <row r="941" spans="8:14" x14ac:dyDescent="0.2">
      <c r="H941" s="646"/>
      <c r="I941" s="647"/>
      <c r="J941" s="647"/>
      <c r="K941" s="647"/>
      <c r="N941" s="646"/>
    </row>
    <row r="942" spans="8:14" x14ac:dyDescent="0.2">
      <c r="H942" s="646"/>
      <c r="I942" s="647"/>
      <c r="J942" s="647"/>
      <c r="K942" s="647"/>
      <c r="N942" s="646"/>
    </row>
    <row r="943" spans="8:14" x14ac:dyDescent="0.2">
      <c r="H943" s="646"/>
      <c r="I943" s="647"/>
      <c r="J943" s="647"/>
      <c r="K943" s="647"/>
      <c r="N943" s="646"/>
    </row>
    <row r="944" spans="8:14" x14ac:dyDescent="0.2">
      <c r="H944" s="646"/>
      <c r="I944" s="647"/>
      <c r="J944" s="647"/>
      <c r="K944" s="647"/>
      <c r="N944" s="646"/>
    </row>
    <row r="945" spans="8:14" x14ac:dyDescent="0.2">
      <c r="H945" s="646"/>
      <c r="I945" s="647"/>
      <c r="J945" s="647"/>
      <c r="K945" s="647"/>
      <c r="N945" s="646"/>
    </row>
    <row r="946" spans="8:14" x14ac:dyDescent="0.2">
      <c r="H946" s="646"/>
      <c r="I946" s="647"/>
      <c r="J946" s="647"/>
      <c r="K946" s="647"/>
      <c r="N946" s="646"/>
    </row>
    <row r="947" spans="8:14" x14ac:dyDescent="0.2">
      <c r="H947" s="646"/>
      <c r="I947" s="647"/>
      <c r="J947" s="647"/>
      <c r="K947" s="647"/>
      <c r="N947" s="646"/>
    </row>
    <row r="948" spans="8:14" x14ac:dyDescent="0.2">
      <c r="H948" s="646"/>
      <c r="I948" s="647"/>
      <c r="J948" s="647"/>
      <c r="K948" s="647"/>
      <c r="N948" s="646"/>
    </row>
    <row r="949" spans="8:14" x14ac:dyDescent="0.2">
      <c r="H949" s="646"/>
      <c r="I949" s="647"/>
      <c r="J949" s="647"/>
      <c r="K949" s="647"/>
      <c r="N949" s="646"/>
    </row>
    <row r="950" spans="8:14" x14ac:dyDescent="0.2">
      <c r="H950" s="646"/>
      <c r="I950" s="647"/>
      <c r="J950" s="647"/>
      <c r="K950" s="647"/>
      <c r="N950" s="646"/>
    </row>
    <row r="951" spans="8:14" x14ac:dyDescent="0.2">
      <c r="H951" s="646"/>
      <c r="I951" s="647"/>
      <c r="J951" s="647"/>
      <c r="K951" s="647"/>
      <c r="N951" s="646"/>
    </row>
    <row r="952" spans="8:14" x14ac:dyDescent="0.2">
      <c r="H952" s="646"/>
      <c r="I952" s="647"/>
      <c r="J952" s="647"/>
      <c r="K952" s="647"/>
      <c r="N952" s="646"/>
    </row>
    <row r="953" spans="8:14" x14ac:dyDescent="0.2">
      <c r="H953" s="646"/>
      <c r="I953" s="647"/>
      <c r="J953" s="647"/>
      <c r="K953" s="647"/>
      <c r="N953" s="646"/>
    </row>
    <row r="954" spans="8:14" x14ac:dyDescent="0.2">
      <c r="H954" s="646"/>
      <c r="I954" s="647"/>
      <c r="J954" s="647"/>
      <c r="K954" s="647"/>
      <c r="N954" s="646"/>
    </row>
    <row r="955" spans="8:14" x14ac:dyDescent="0.2">
      <c r="H955" s="646"/>
      <c r="I955" s="647"/>
      <c r="J955" s="647"/>
      <c r="K955" s="647"/>
      <c r="N955" s="646"/>
    </row>
    <row r="956" spans="8:14" x14ac:dyDescent="0.2">
      <c r="H956" s="646"/>
      <c r="I956" s="647"/>
      <c r="J956" s="647"/>
      <c r="K956" s="647"/>
      <c r="N956" s="646"/>
    </row>
    <row r="957" spans="8:14" x14ac:dyDescent="0.2">
      <c r="H957" s="646"/>
      <c r="I957" s="647"/>
      <c r="J957" s="647"/>
      <c r="K957" s="647"/>
      <c r="N957" s="646"/>
    </row>
    <row r="958" spans="8:14" x14ac:dyDescent="0.2">
      <c r="H958" s="646"/>
      <c r="I958" s="647"/>
      <c r="J958" s="647"/>
      <c r="K958" s="647"/>
      <c r="N958" s="646"/>
    </row>
    <row r="959" spans="8:14" x14ac:dyDescent="0.2">
      <c r="H959" s="646"/>
      <c r="I959" s="647"/>
      <c r="J959" s="647"/>
      <c r="K959" s="647"/>
      <c r="N959" s="646"/>
    </row>
    <row r="960" spans="8:14" x14ac:dyDescent="0.2">
      <c r="H960" s="646"/>
      <c r="I960" s="647"/>
      <c r="J960" s="647"/>
      <c r="K960" s="647"/>
      <c r="N960" s="646"/>
    </row>
    <row r="961" spans="8:14" x14ac:dyDescent="0.2">
      <c r="H961" s="646"/>
      <c r="I961" s="647"/>
      <c r="J961" s="647"/>
      <c r="K961" s="647"/>
      <c r="N961" s="646"/>
    </row>
    <row r="962" spans="8:14" x14ac:dyDescent="0.2">
      <c r="H962" s="646"/>
      <c r="I962" s="647"/>
      <c r="J962" s="647"/>
      <c r="K962" s="647"/>
      <c r="N962" s="646"/>
    </row>
    <row r="963" spans="8:14" x14ac:dyDescent="0.2">
      <c r="H963" s="646"/>
      <c r="I963" s="647"/>
      <c r="J963" s="647"/>
      <c r="K963" s="647"/>
      <c r="N963" s="646"/>
    </row>
    <row r="964" spans="8:14" x14ac:dyDescent="0.2">
      <c r="H964" s="646"/>
      <c r="I964" s="647"/>
      <c r="J964" s="647"/>
      <c r="K964" s="647"/>
      <c r="N964" s="646"/>
    </row>
    <row r="965" spans="8:14" x14ac:dyDescent="0.2">
      <c r="H965" s="646"/>
      <c r="I965" s="647"/>
      <c r="J965" s="647"/>
      <c r="K965" s="647"/>
      <c r="N965" s="646"/>
    </row>
    <row r="966" spans="8:14" x14ac:dyDescent="0.2">
      <c r="H966" s="646"/>
      <c r="I966" s="647"/>
      <c r="J966" s="647"/>
      <c r="K966" s="647"/>
      <c r="N966" s="646"/>
    </row>
    <row r="967" spans="8:14" x14ac:dyDescent="0.2">
      <c r="H967" s="646"/>
      <c r="I967" s="647"/>
      <c r="J967" s="647"/>
      <c r="K967" s="647"/>
      <c r="N967" s="646"/>
    </row>
    <row r="968" spans="8:14" x14ac:dyDescent="0.2">
      <c r="H968" s="646"/>
      <c r="I968" s="647"/>
      <c r="J968" s="647"/>
      <c r="K968" s="647"/>
      <c r="N968" s="646"/>
    </row>
    <row r="969" spans="8:14" x14ac:dyDescent="0.2">
      <c r="H969" s="646"/>
      <c r="I969" s="647"/>
      <c r="J969" s="647"/>
      <c r="K969" s="647"/>
      <c r="N969" s="646"/>
    </row>
    <row r="970" spans="8:14" x14ac:dyDescent="0.2">
      <c r="H970" s="646"/>
      <c r="I970" s="647"/>
      <c r="J970" s="647"/>
      <c r="K970" s="647"/>
      <c r="N970" s="646"/>
    </row>
    <row r="971" spans="8:14" x14ac:dyDescent="0.2">
      <c r="H971" s="646"/>
      <c r="I971" s="647"/>
      <c r="J971" s="647"/>
      <c r="K971" s="647"/>
      <c r="N971" s="646"/>
    </row>
    <row r="972" spans="8:14" x14ac:dyDescent="0.2">
      <c r="H972" s="646"/>
      <c r="I972" s="647"/>
      <c r="J972" s="647"/>
      <c r="K972" s="647"/>
      <c r="N972" s="646"/>
    </row>
    <row r="973" spans="8:14" x14ac:dyDescent="0.2">
      <c r="H973" s="646"/>
      <c r="I973" s="647"/>
      <c r="J973" s="647"/>
      <c r="K973" s="647"/>
      <c r="N973" s="646"/>
    </row>
    <row r="974" spans="8:14" x14ac:dyDescent="0.2">
      <c r="H974" s="646"/>
      <c r="I974" s="647"/>
      <c r="J974" s="647"/>
      <c r="K974" s="647"/>
      <c r="N974" s="646"/>
    </row>
    <row r="975" spans="8:14" x14ac:dyDescent="0.2">
      <c r="H975" s="646"/>
      <c r="I975" s="647"/>
      <c r="J975" s="647"/>
      <c r="K975" s="647"/>
      <c r="N975" s="646"/>
    </row>
    <row r="976" spans="8:14" x14ac:dyDescent="0.2">
      <c r="H976" s="646"/>
      <c r="I976" s="647"/>
      <c r="J976" s="647"/>
      <c r="K976" s="647"/>
      <c r="N976" s="646"/>
    </row>
    <row r="977" spans="8:14" x14ac:dyDescent="0.2">
      <c r="H977" s="646"/>
      <c r="I977" s="647"/>
      <c r="J977" s="647"/>
      <c r="K977" s="647"/>
      <c r="N977" s="646"/>
    </row>
    <row r="978" spans="8:14" x14ac:dyDescent="0.2">
      <c r="H978" s="646"/>
      <c r="I978" s="647"/>
      <c r="J978" s="647"/>
      <c r="K978" s="647"/>
      <c r="N978" s="646"/>
    </row>
    <row r="979" spans="8:14" x14ac:dyDescent="0.2">
      <c r="H979" s="646"/>
      <c r="I979" s="647"/>
      <c r="J979" s="647"/>
      <c r="K979" s="647"/>
      <c r="N979" s="646"/>
    </row>
    <row r="980" spans="8:14" x14ac:dyDescent="0.2">
      <c r="H980" s="646"/>
      <c r="I980" s="647"/>
      <c r="J980" s="647"/>
      <c r="K980" s="647"/>
      <c r="N980" s="646"/>
    </row>
    <row r="981" spans="8:14" x14ac:dyDescent="0.2">
      <c r="H981" s="646"/>
      <c r="I981" s="647"/>
      <c r="J981" s="647"/>
      <c r="K981" s="647"/>
      <c r="N981" s="646"/>
    </row>
    <row r="982" spans="8:14" x14ac:dyDescent="0.2">
      <c r="H982" s="646"/>
      <c r="I982" s="647"/>
      <c r="J982" s="647"/>
      <c r="K982" s="647"/>
      <c r="N982" s="646"/>
    </row>
    <row r="983" spans="8:14" x14ac:dyDescent="0.2">
      <c r="H983" s="646"/>
      <c r="I983" s="647"/>
      <c r="J983" s="647"/>
      <c r="K983" s="647"/>
      <c r="N983" s="646"/>
    </row>
    <row r="984" spans="8:14" x14ac:dyDescent="0.2">
      <c r="H984" s="646"/>
      <c r="I984" s="647"/>
      <c r="J984" s="647"/>
      <c r="K984" s="647"/>
      <c r="N984" s="646"/>
    </row>
    <row r="985" spans="8:14" x14ac:dyDescent="0.2">
      <c r="H985" s="646"/>
      <c r="I985" s="647"/>
      <c r="J985" s="647"/>
      <c r="K985" s="647"/>
      <c r="N985" s="646"/>
    </row>
    <row r="986" spans="8:14" x14ac:dyDescent="0.2">
      <c r="H986" s="646"/>
      <c r="I986" s="647"/>
      <c r="J986" s="647"/>
      <c r="K986" s="647"/>
      <c r="N986" s="646"/>
    </row>
    <row r="987" spans="8:14" x14ac:dyDescent="0.2">
      <c r="H987" s="646"/>
      <c r="I987" s="647"/>
      <c r="J987" s="647"/>
      <c r="K987" s="647"/>
      <c r="N987" s="646"/>
    </row>
    <row r="988" spans="8:14" x14ac:dyDescent="0.2">
      <c r="H988" s="646"/>
      <c r="I988" s="647"/>
      <c r="J988" s="647"/>
      <c r="K988" s="647"/>
      <c r="N988" s="646"/>
    </row>
    <row r="989" spans="8:14" x14ac:dyDescent="0.2">
      <c r="H989" s="646"/>
      <c r="I989" s="647"/>
      <c r="J989" s="647"/>
      <c r="K989" s="647"/>
      <c r="N989" s="646"/>
    </row>
    <row r="990" spans="8:14" x14ac:dyDescent="0.2">
      <c r="H990" s="646"/>
      <c r="I990" s="647"/>
      <c r="J990" s="647"/>
      <c r="K990" s="647"/>
      <c r="N990" s="646"/>
    </row>
    <row r="991" spans="8:14" x14ac:dyDescent="0.2">
      <c r="H991" s="646"/>
      <c r="I991" s="647"/>
      <c r="J991" s="647"/>
      <c r="K991" s="647"/>
      <c r="N991" s="646"/>
    </row>
    <row r="992" spans="8:14" x14ac:dyDescent="0.2">
      <c r="H992" s="646"/>
      <c r="I992" s="647"/>
      <c r="J992" s="647"/>
      <c r="K992" s="647"/>
      <c r="N992" s="646"/>
    </row>
    <row r="993" spans="8:14" x14ac:dyDescent="0.2">
      <c r="H993" s="646"/>
      <c r="I993" s="647"/>
      <c r="J993" s="647"/>
      <c r="K993" s="647"/>
      <c r="N993" s="646"/>
    </row>
    <row r="994" spans="8:14" x14ac:dyDescent="0.2">
      <c r="H994" s="646"/>
      <c r="I994" s="647"/>
      <c r="J994" s="647"/>
      <c r="K994" s="647"/>
      <c r="N994" s="646"/>
    </row>
    <row r="995" spans="8:14" x14ac:dyDescent="0.2">
      <c r="H995" s="646"/>
      <c r="I995" s="647"/>
      <c r="J995" s="647"/>
      <c r="K995" s="647"/>
      <c r="N995" s="646"/>
    </row>
    <row r="996" spans="8:14" x14ac:dyDescent="0.2">
      <c r="H996" s="646"/>
      <c r="I996" s="647"/>
      <c r="J996" s="647"/>
      <c r="K996" s="647"/>
      <c r="N996" s="646"/>
    </row>
    <row r="997" spans="8:14" x14ac:dyDescent="0.2">
      <c r="H997" s="646"/>
      <c r="I997" s="647"/>
      <c r="J997" s="647"/>
      <c r="K997" s="647"/>
      <c r="N997" s="646"/>
    </row>
    <row r="998" spans="8:14" x14ac:dyDescent="0.2">
      <c r="H998" s="646"/>
      <c r="I998" s="647"/>
      <c r="J998" s="647"/>
      <c r="K998" s="647"/>
      <c r="N998" s="646"/>
    </row>
    <row r="999" spans="8:14" x14ac:dyDescent="0.2">
      <c r="H999" s="646"/>
      <c r="I999" s="647"/>
      <c r="J999" s="647"/>
      <c r="K999" s="647"/>
      <c r="N999" s="646"/>
    </row>
    <row r="1000" spans="8:14" x14ac:dyDescent="0.2">
      <c r="H1000" s="646"/>
      <c r="I1000" s="647"/>
      <c r="J1000" s="647"/>
      <c r="K1000" s="647"/>
      <c r="N1000" s="646"/>
    </row>
    <row r="1001" spans="8:14" x14ac:dyDescent="0.2">
      <c r="H1001" s="646"/>
      <c r="I1001" s="647"/>
      <c r="J1001" s="647"/>
      <c r="K1001" s="647"/>
      <c r="N1001" s="646"/>
    </row>
    <row r="1002" spans="8:14" x14ac:dyDescent="0.2">
      <c r="H1002" s="646"/>
      <c r="I1002" s="647"/>
      <c r="J1002" s="647"/>
      <c r="K1002" s="647"/>
      <c r="N1002" s="646"/>
    </row>
    <row r="1003" spans="8:14" x14ac:dyDescent="0.2">
      <c r="H1003" s="646"/>
      <c r="I1003" s="647"/>
      <c r="J1003" s="647"/>
      <c r="K1003" s="647"/>
      <c r="N1003" s="646"/>
    </row>
    <row r="1004" spans="8:14" x14ac:dyDescent="0.2">
      <c r="H1004" s="646"/>
      <c r="I1004" s="647"/>
      <c r="J1004" s="647"/>
      <c r="K1004" s="647"/>
      <c r="N1004" s="646"/>
    </row>
    <row r="1005" spans="8:14" x14ac:dyDescent="0.2">
      <c r="H1005" s="646"/>
      <c r="I1005" s="647"/>
      <c r="J1005" s="647"/>
      <c r="K1005" s="647"/>
      <c r="N1005" s="646"/>
    </row>
    <row r="1006" spans="8:14" x14ac:dyDescent="0.2">
      <c r="H1006" s="646"/>
      <c r="I1006" s="647"/>
      <c r="J1006" s="647"/>
      <c r="K1006" s="647"/>
      <c r="N1006" s="646"/>
    </row>
    <row r="1007" spans="8:14" x14ac:dyDescent="0.2">
      <c r="H1007" s="646"/>
      <c r="I1007" s="647"/>
      <c r="J1007" s="647"/>
      <c r="K1007" s="647"/>
      <c r="N1007" s="646"/>
    </row>
    <row r="1008" spans="8:14" x14ac:dyDescent="0.2">
      <c r="H1008" s="646"/>
      <c r="I1008" s="647"/>
      <c r="J1008" s="647"/>
      <c r="K1008" s="647"/>
      <c r="N1008" s="646"/>
    </row>
    <row r="1009" spans="8:14" x14ac:dyDescent="0.2">
      <c r="H1009" s="646"/>
      <c r="I1009" s="647"/>
      <c r="J1009" s="647"/>
      <c r="K1009" s="647"/>
      <c r="N1009" s="646"/>
    </row>
    <row r="1010" spans="8:14" x14ac:dyDescent="0.2">
      <c r="H1010" s="646"/>
      <c r="I1010" s="647"/>
      <c r="J1010" s="647"/>
      <c r="K1010" s="647"/>
      <c r="N1010" s="646"/>
    </row>
    <row r="1011" spans="8:14" x14ac:dyDescent="0.2">
      <c r="H1011" s="646"/>
      <c r="I1011" s="647"/>
      <c r="J1011" s="647"/>
      <c r="K1011" s="647"/>
      <c r="N1011" s="646"/>
    </row>
    <row r="1012" spans="8:14" x14ac:dyDescent="0.2">
      <c r="H1012" s="646"/>
      <c r="I1012" s="647"/>
      <c r="J1012" s="647"/>
      <c r="K1012" s="647"/>
      <c r="N1012" s="646"/>
    </row>
    <row r="1013" spans="8:14" x14ac:dyDescent="0.2">
      <c r="H1013" s="646"/>
      <c r="I1013" s="647"/>
      <c r="J1013" s="647"/>
      <c r="K1013" s="647"/>
      <c r="N1013" s="646"/>
    </row>
    <row r="1014" spans="8:14" x14ac:dyDescent="0.2">
      <c r="H1014" s="646"/>
      <c r="I1014" s="647"/>
      <c r="J1014" s="647"/>
      <c r="K1014" s="647"/>
      <c r="N1014" s="646"/>
    </row>
    <row r="1015" spans="8:14" x14ac:dyDescent="0.2">
      <c r="H1015" s="646"/>
      <c r="I1015" s="647"/>
      <c r="J1015" s="647"/>
      <c r="K1015" s="647"/>
      <c r="N1015" s="646"/>
    </row>
    <row r="1016" spans="8:14" x14ac:dyDescent="0.2">
      <c r="H1016" s="646"/>
      <c r="I1016" s="647"/>
      <c r="J1016" s="647"/>
      <c r="K1016" s="647"/>
      <c r="N1016" s="646"/>
    </row>
    <row r="1017" spans="8:14" x14ac:dyDescent="0.2">
      <c r="H1017" s="646"/>
      <c r="I1017" s="647"/>
      <c r="J1017" s="647"/>
      <c r="K1017" s="647"/>
      <c r="N1017" s="646"/>
    </row>
    <row r="1018" spans="8:14" x14ac:dyDescent="0.2">
      <c r="H1018" s="646"/>
      <c r="I1018" s="647"/>
      <c r="J1018" s="647"/>
      <c r="K1018" s="647"/>
      <c r="N1018" s="646"/>
    </row>
    <row r="1019" spans="8:14" x14ac:dyDescent="0.2">
      <c r="H1019" s="646"/>
      <c r="I1019" s="647"/>
      <c r="J1019" s="647"/>
      <c r="K1019" s="647"/>
      <c r="N1019" s="646"/>
    </row>
    <row r="1020" spans="8:14" x14ac:dyDescent="0.2">
      <c r="H1020" s="646"/>
      <c r="I1020" s="647"/>
      <c r="J1020" s="647"/>
      <c r="K1020" s="647"/>
      <c r="N1020" s="646"/>
    </row>
    <row r="1021" spans="8:14" x14ac:dyDescent="0.2">
      <c r="H1021" s="646"/>
      <c r="I1021" s="647"/>
      <c r="J1021" s="647"/>
      <c r="K1021" s="647"/>
      <c r="N1021" s="646"/>
    </row>
    <row r="1022" spans="8:14" x14ac:dyDescent="0.2">
      <c r="H1022" s="646"/>
      <c r="I1022" s="647"/>
      <c r="J1022" s="647"/>
      <c r="K1022" s="647"/>
      <c r="N1022" s="646"/>
    </row>
    <row r="1023" spans="8:14" x14ac:dyDescent="0.2">
      <c r="H1023" s="646"/>
      <c r="I1023" s="647"/>
      <c r="J1023" s="647"/>
      <c r="K1023" s="647"/>
      <c r="N1023" s="646"/>
    </row>
    <row r="1024" spans="8:14" x14ac:dyDescent="0.2">
      <c r="H1024" s="646"/>
      <c r="I1024" s="647"/>
      <c r="J1024" s="647"/>
      <c r="K1024" s="647"/>
      <c r="N1024" s="646"/>
    </row>
    <row r="1025" spans="8:14" x14ac:dyDescent="0.2">
      <c r="H1025" s="646"/>
      <c r="I1025" s="647"/>
      <c r="J1025" s="647"/>
      <c r="K1025" s="647"/>
      <c r="N1025" s="646"/>
    </row>
    <row r="1026" spans="8:14" x14ac:dyDescent="0.2">
      <c r="H1026" s="646"/>
      <c r="I1026" s="647"/>
      <c r="J1026" s="647"/>
      <c r="K1026" s="647"/>
      <c r="N1026" s="646"/>
    </row>
    <row r="1027" spans="8:14" x14ac:dyDescent="0.2">
      <c r="H1027" s="646"/>
      <c r="I1027" s="647"/>
      <c r="J1027" s="647"/>
      <c r="K1027" s="647"/>
      <c r="N1027" s="646"/>
    </row>
    <row r="1028" spans="8:14" x14ac:dyDescent="0.2">
      <c r="H1028" s="646"/>
      <c r="I1028" s="647"/>
      <c r="J1028" s="647"/>
      <c r="K1028" s="647"/>
      <c r="N1028" s="646"/>
    </row>
    <row r="1029" spans="8:14" x14ac:dyDescent="0.2">
      <c r="H1029" s="646"/>
      <c r="I1029" s="647"/>
      <c r="J1029" s="647"/>
      <c r="K1029" s="647"/>
      <c r="N1029" s="646"/>
    </row>
    <row r="1030" spans="8:14" x14ac:dyDescent="0.2">
      <c r="H1030" s="646"/>
      <c r="I1030" s="647"/>
      <c r="J1030" s="647"/>
      <c r="K1030" s="647"/>
      <c r="N1030" s="646"/>
    </row>
    <row r="1031" spans="8:14" x14ac:dyDescent="0.2">
      <c r="H1031" s="646"/>
      <c r="I1031" s="647"/>
      <c r="J1031" s="647"/>
      <c r="K1031" s="647"/>
      <c r="N1031" s="646"/>
    </row>
    <row r="1032" spans="8:14" x14ac:dyDescent="0.2">
      <c r="H1032" s="646"/>
      <c r="I1032" s="647"/>
      <c r="J1032" s="647"/>
      <c r="K1032" s="647"/>
      <c r="N1032" s="646"/>
    </row>
    <row r="1033" spans="8:14" x14ac:dyDescent="0.2">
      <c r="H1033" s="646"/>
      <c r="I1033" s="647"/>
      <c r="J1033" s="647"/>
      <c r="K1033" s="647"/>
      <c r="N1033" s="646"/>
    </row>
    <row r="1034" spans="8:14" x14ac:dyDescent="0.2">
      <c r="H1034" s="646"/>
      <c r="I1034" s="647"/>
      <c r="J1034" s="647"/>
      <c r="K1034" s="647"/>
      <c r="N1034" s="646"/>
    </row>
    <row r="1035" spans="8:14" x14ac:dyDescent="0.2">
      <c r="H1035" s="646"/>
      <c r="I1035" s="647"/>
      <c r="J1035" s="647"/>
      <c r="K1035" s="647"/>
      <c r="N1035" s="646"/>
    </row>
    <row r="1036" spans="8:14" x14ac:dyDescent="0.2">
      <c r="H1036" s="646"/>
      <c r="I1036" s="647"/>
      <c r="J1036" s="647"/>
      <c r="K1036" s="647"/>
      <c r="N1036" s="646"/>
    </row>
    <row r="1037" spans="8:14" x14ac:dyDescent="0.2">
      <c r="H1037" s="646"/>
      <c r="I1037" s="647"/>
      <c r="J1037" s="647"/>
      <c r="K1037" s="647"/>
      <c r="N1037" s="646"/>
    </row>
    <row r="1038" spans="8:14" x14ac:dyDescent="0.2">
      <c r="H1038" s="646"/>
      <c r="I1038" s="647"/>
      <c r="J1038" s="647"/>
      <c r="K1038" s="647"/>
      <c r="N1038" s="646"/>
    </row>
    <row r="1039" spans="8:14" x14ac:dyDescent="0.2">
      <c r="H1039" s="646"/>
      <c r="I1039" s="647"/>
      <c r="J1039" s="647"/>
      <c r="K1039" s="647"/>
      <c r="N1039" s="646"/>
    </row>
    <row r="1040" spans="8:14" x14ac:dyDescent="0.2">
      <c r="H1040" s="646"/>
      <c r="I1040" s="647"/>
      <c r="J1040" s="647"/>
      <c r="K1040" s="647"/>
      <c r="N1040" s="646"/>
    </row>
    <row r="1041" spans="8:14" x14ac:dyDescent="0.2">
      <c r="H1041" s="646"/>
      <c r="I1041" s="647"/>
      <c r="J1041" s="647"/>
      <c r="K1041" s="647"/>
      <c r="N1041" s="646"/>
    </row>
    <row r="1042" spans="8:14" x14ac:dyDescent="0.2">
      <c r="H1042" s="646"/>
      <c r="I1042" s="647"/>
      <c r="J1042" s="647"/>
      <c r="K1042" s="647"/>
      <c r="N1042" s="646"/>
    </row>
    <row r="1043" spans="8:14" x14ac:dyDescent="0.2">
      <c r="H1043" s="646"/>
      <c r="I1043" s="647"/>
      <c r="J1043" s="647"/>
      <c r="K1043" s="647"/>
      <c r="N1043" s="646"/>
    </row>
    <row r="1044" spans="8:14" x14ac:dyDescent="0.2">
      <c r="H1044" s="646"/>
      <c r="I1044" s="647"/>
      <c r="J1044" s="647"/>
      <c r="K1044" s="647"/>
      <c r="N1044" s="646"/>
    </row>
    <row r="1045" spans="8:14" x14ac:dyDescent="0.2">
      <c r="H1045" s="646"/>
      <c r="I1045" s="647"/>
      <c r="J1045" s="647"/>
      <c r="K1045" s="647"/>
      <c r="N1045" s="646"/>
    </row>
    <row r="1046" spans="8:14" x14ac:dyDescent="0.2">
      <c r="H1046" s="646"/>
      <c r="I1046" s="647"/>
      <c r="J1046" s="647"/>
      <c r="K1046" s="647"/>
      <c r="N1046" s="646"/>
    </row>
    <row r="1047" spans="8:14" x14ac:dyDescent="0.2">
      <c r="H1047" s="646"/>
      <c r="I1047" s="647"/>
      <c r="J1047" s="647"/>
      <c r="K1047" s="647"/>
      <c r="N1047" s="646"/>
    </row>
    <row r="1048" spans="8:14" x14ac:dyDescent="0.2">
      <c r="H1048" s="646"/>
      <c r="I1048" s="647"/>
      <c r="J1048" s="647"/>
      <c r="K1048" s="647"/>
      <c r="N1048" s="646"/>
    </row>
    <row r="1049" spans="8:14" x14ac:dyDescent="0.2">
      <c r="H1049" s="646"/>
      <c r="I1049" s="647"/>
      <c r="J1049" s="647"/>
      <c r="K1049" s="647"/>
      <c r="N1049" s="646"/>
    </row>
    <row r="1050" spans="8:14" x14ac:dyDescent="0.2">
      <c r="H1050" s="646"/>
      <c r="I1050" s="647"/>
      <c r="J1050" s="647"/>
      <c r="K1050" s="647"/>
      <c r="N1050" s="646"/>
    </row>
    <row r="1051" spans="8:14" x14ac:dyDescent="0.2">
      <c r="H1051" s="646"/>
      <c r="I1051" s="647"/>
      <c r="J1051" s="647"/>
      <c r="K1051" s="647"/>
      <c r="N1051" s="646"/>
    </row>
    <row r="1052" spans="8:14" x14ac:dyDescent="0.2">
      <c r="H1052" s="646"/>
      <c r="I1052" s="647"/>
      <c r="J1052" s="647"/>
      <c r="K1052" s="647"/>
      <c r="N1052" s="646"/>
    </row>
    <row r="1053" spans="8:14" x14ac:dyDescent="0.2">
      <c r="H1053" s="646"/>
      <c r="I1053" s="647"/>
      <c r="J1053" s="647"/>
      <c r="K1053" s="647"/>
      <c r="N1053" s="646"/>
    </row>
    <row r="1054" spans="8:14" x14ac:dyDescent="0.2">
      <c r="H1054" s="646"/>
      <c r="I1054" s="647"/>
      <c r="J1054" s="647"/>
      <c r="K1054" s="647"/>
      <c r="N1054" s="646"/>
    </row>
    <row r="1055" spans="8:14" x14ac:dyDescent="0.2">
      <c r="H1055" s="646"/>
      <c r="I1055" s="647"/>
      <c r="J1055" s="647"/>
      <c r="K1055" s="647"/>
      <c r="N1055" s="646"/>
    </row>
    <row r="1056" spans="8:14" x14ac:dyDescent="0.2">
      <c r="H1056" s="646"/>
      <c r="I1056" s="647"/>
      <c r="J1056" s="647"/>
      <c r="K1056" s="647"/>
      <c r="N1056" s="646"/>
    </row>
    <row r="1057" spans="8:14" x14ac:dyDescent="0.2">
      <c r="H1057" s="646"/>
      <c r="I1057" s="647"/>
      <c r="J1057" s="647"/>
      <c r="K1057" s="647"/>
      <c r="N1057" s="646"/>
    </row>
    <row r="1058" spans="8:14" x14ac:dyDescent="0.2">
      <c r="H1058" s="646"/>
      <c r="I1058" s="647"/>
      <c r="J1058" s="647"/>
      <c r="K1058" s="647"/>
      <c r="N1058" s="646"/>
    </row>
    <row r="1059" spans="8:14" x14ac:dyDescent="0.2">
      <c r="H1059" s="646"/>
      <c r="I1059" s="647"/>
      <c r="J1059" s="647"/>
      <c r="K1059" s="647"/>
      <c r="N1059" s="646"/>
    </row>
    <row r="1060" spans="8:14" x14ac:dyDescent="0.2">
      <c r="H1060" s="646"/>
      <c r="I1060" s="647"/>
      <c r="J1060" s="647"/>
      <c r="K1060" s="647"/>
      <c r="N1060" s="646"/>
    </row>
    <row r="1061" spans="8:14" x14ac:dyDescent="0.2">
      <c r="H1061" s="646"/>
      <c r="I1061" s="647"/>
      <c r="J1061" s="647"/>
      <c r="K1061" s="647"/>
      <c r="N1061" s="646"/>
    </row>
    <row r="1062" spans="8:14" x14ac:dyDescent="0.2">
      <c r="H1062" s="646"/>
      <c r="I1062" s="647"/>
      <c r="J1062" s="647"/>
      <c r="K1062" s="647"/>
      <c r="N1062" s="646"/>
    </row>
    <row r="1063" spans="8:14" x14ac:dyDescent="0.2">
      <c r="H1063" s="646"/>
      <c r="I1063" s="647"/>
      <c r="J1063" s="647"/>
      <c r="K1063" s="647"/>
      <c r="N1063" s="646"/>
    </row>
    <row r="1064" spans="8:14" x14ac:dyDescent="0.2">
      <c r="H1064" s="646"/>
      <c r="I1064" s="647"/>
      <c r="J1064" s="647"/>
      <c r="K1064" s="647"/>
      <c r="N1064" s="646"/>
    </row>
    <row r="1065" spans="8:14" x14ac:dyDescent="0.2">
      <c r="H1065" s="646"/>
      <c r="I1065" s="647"/>
      <c r="J1065" s="647"/>
      <c r="K1065" s="647"/>
      <c r="N1065" s="646"/>
    </row>
    <row r="1066" spans="8:14" x14ac:dyDescent="0.2">
      <c r="H1066" s="646"/>
      <c r="I1066" s="647"/>
      <c r="J1066" s="647"/>
      <c r="K1066" s="647"/>
      <c r="N1066" s="646"/>
    </row>
    <row r="1067" spans="8:14" x14ac:dyDescent="0.2">
      <c r="H1067" s="646"/>
      <c r="I1067" s="647"/>
      <c r="J1067" s="647"/>
      <c r="K1067" s="647"/>
      <c r="N1067" s="646"/>
    </row>
    <row r="1068" spans="8:14" x14ac:dyDescent="0.2">
      <c r="H1068" s="646"/>
      <c r="I1068" s="647"/>
      <c r="J1068" s="647"/>
      <c r="K1068" s="647"/>
      <c r="N1068" s="646"/>
    </row>
    <row r="1069" spans="8:14" x14ac:dyDescent="0.2">
      <c r="H1069" s="646"/>
      <c r="I1069" s="647"/>
      <c r="J1069" s="647"/>
      <c r="K1069" s="647"/>
      <c r="N1069" s="646"/>
    </row>
    <row r="1070" spans="8:14" x14ac:dyDescent="0.2">
      <c r="H1070" s="646"/>
      <c r="I1070" s="647"/>
      <c r="J1070" s="647"/>
      <c r="K1070" s="647"/>
      <c r="N1070" s="646"/>
    </row>
    <row r="1071" spans="8:14" x14ac:dyDescent="0.2">
      <c r="H1071" s="646"/>
      <c r="I1071" s="647"/>
      <c r="J1071" s="647"/>
      <c r="K1071" s="647"/>
      <c r="N1071" s="646"/>
    </row>
    <row r="1072" spans="8:14" x14ac:dyDescent="0.2">
      <c r="H1072" s="646"/>
      <c r="I1072" s="647"/>
      <c r="J1072" s="647"/>
      <c r="K1072" s="647"/>
      <c r="N1072" s="646"/>
    </row>
    <row r="1073" spans="8:14" x14ac:dyDescent="0.2">
      <c r="H1073" s="646"/>
      <c r="I1073" s="647"/>
      <c r="J1073" s="647"/>
      <c r="K1073" s="647"/>
      <c r="N1073" s="646"/>
    </row>
    <row r="1074" spans="8:14" x14ac:dyDescent="0.2">
      <c r="H1074" s="646"/>
      <c r="I1074" s="647"/>
      <c r="J1074" s="647"/>
      <c r="K1074" s="647"/>
      <c r="N1074" s="646"/>
    </row>
    <row r="1075" spans="8:14" x14ac:dyDescent="0.2">
      <c r="H1075" s="646"/>
      <c r="I1075" s="647"/>
      <c r="J1075" s="647"/>
      <c r="K1075" s="647"/>
      <c r="N1075" s="646"/>
    </row>
    <row r="1076" spans="8:14" x14ac:dyDescent="0.2">
      <c r="H1076" s="646"/>
      <c r="I1076" s="647"/>
      <c r="J1076" s="647"/>
      <c r="K1076" s="647"/>
      <c r="N1076" s="646"/>
    </row>
    <row r="1077" spans="8:14" x14ac:dyDescent="0.2">
      <c r="H1077" s="646"/>
      <c r="I1077" s="647"/>
      <c r="J1077" s="647"/>
      <c r="K1077" s="647"/>
      <c r="N1077" s="646"/>
    </row>
    <row r="1078" spans="8:14" x14ac:dyDescent="0.2">
      <c r="H1078" s="646"/>
      <c r="I1078" s="647"/>
      <c r="J1078" s="647"/>
      <c r="K1078" s="647"/>
      <c r="N1078" s="646"/>
    </row>
    <row r="1079" spans="8:14" x14ac:dyDescent="0.2">
      <c r="H1079" s="646"/>
      <c r="I1079" s="647"/>
      <c r="J1079" s="647"/>
      <c r="K1079" s="647"/>
      <c r="N1079" s="646"/>
    </row>
    <row r="1080" spans="8:14" x14ac:dyDescent="0.2">
      <c r="H1080" s="646"/>
      <c r="I1080" s="647"/>
      <c r="J1080" s="647"/>
      <c r="K1080" s="647"/>
      <c r="N1080" s="646"/>
    </row>
    <row r="1081" spans="8:14" x14ac:dyDescent="0.2">
      <c r="H1081" s="646"/>
      <c r="I1081" s="647"/>
      <c r="J1081" s="647"/>
      <c r="K1081" s="647"/>
      <c r="N1081" s="646"/>
    </row>
    <row r="1082" spans="8:14" x14ac:dyDescent="0.2">
      <c r="H1082" s="646"/>
      <c r="I1082" s="647"/>
      <c r="J1082" s="647"/>
      <c r="K1082" s="647"/>
      <c r="N1082" s="646"/>
    </row>
    <row r="1083" spans="8:14" x14ac:dyDescent="0.2">
      <c r="H1083" s="646"/>
      <c r="I1083" s="647"/>
      <c r="J1083" s="647"/>
      <c r="K1083" s="647"/>
      <c r="N1083" s="646"/>
    </row>
    <row r="1084" spans="8:14" x14ac:dyDescent="0.2">
      <c r="H1084" s="646"/>
      <c r="I1084" s="647"/>
      <c r="J1084" s="647"/>
      <c r="K1084" s="647"/>
      <c r="N1084" s="646"/>
    </row>
    <row r="1085" spans="8:14" x14ac:dyDescent="0.2">
      <c r="H1085" s="646"/>
      <c r="I1085" s="647"/>
      <c r="J1085" s="647"/>
      <c r="K1085" s="647"/>
      <c r="N1085" s="646"/>
    </row>
    <row r="1086" spans="8:14" x14ac:dyDescent="0.2">
      <c r="H1086" s="646"/>
      <c r="I1086" s="647"/>
      <c r="J1086" s="647"/>
      <c r="K1086" s="647"/>
      <c r="N1086" s="646"/>
    </row>
    <row r="1087" spans="8:14" x14ac:dyDescent="0.2">
      <c r="H1087" s="646"/>
      <c r="I1087" s="647"/>
      <c r="J1087" s="647"/>
      <c r="K1087" s="647"/>
      <c r="N1087" s="646"/>
    </row>
    <row r="1088" spans="8:14" x14ac:dyDescent="0.2">
      <c r="H1088" s="646"/>
      <c r="I1088" s="647"/>
      <c r="J1088" s="647"/>
      <c r="K1088" s="647"/>
      <c r="N1088" s="646"/>
    </row>
    <row r="1089" spans="8:14" x14ac:dyDescent="0.2">
      <c r="H1089" s="646"/>
      <c r="I1089" s="647"/>
      <c r="J1089" s="647"/>
      <c r="K1089" s="647"/>
      <c r="N1089" s="646"/>
    </row>
    <row r="1090" spans="8:14" x14ac:dyDescent="0.2">
      <c r="H1090" s="646"/>
      <c r="I1090" s="647"/>
      <c r="J1090" s="647"/>
      <c r="K1090" s="647"/>
      <c r="N1090" s="646"/>
    </row>
    <row r="1091" spans="8:14" x14ac:dyDescent="0.2">
      <c r="H1091" s="646"/>
      <c r="I1091" s="647"/>
      <c r="J1091" s="647"/>
      <c r="K1091" s="647"/>
      <c r="N1091" s="646"/>
    </row>
    <row r="1092" spans="8:14" x14ac:dyDescent="0.2">
      <c r="H1092" s="646"/>
      <c r="I1092" s="647"/>
      <c r="J1092" s="647"/>
      <c r="K1092" s="647"/>
      <c r="N1092" s="646"/>
    </row>
    <row r="1093" spans="8:14" x14ac:dyDescent="0.2">
      <c r="H1093" s="646"/>
      <c r="I1093" s="647"/>
      <c r="J1093" s="647"/>
      <c r="K1093" s="647"/>
      <c r="N1093" s="646"/>
    </row>
    <row r="1094" spans="8:14" x14ac:dyDescent="0.2">
      <c r="H1094" s="646"/>
      <c r="I1094" s="647"/>
      <c r="J1094" s="647"/>
      <c r="K1094" s="647"/>
      <c r="N1094" s="646"/>
    </row>
    <row r="1095" spans="8:14" x14ac:dyDescent="0.2">
      <c r="H1095" s="646"/>
      <c r="I1095" s="647"/>
      <c r="J1095" s="647"/>
      <c r="K1095" s="647"/>
      <c r="N1095" s="646"/>
    </row>
    <row r="1096" spans="8:14" x14ac:dyDescent="0.2">
      <c r="H1096" s="646"/>
      <c r="I1096" s="647"/>
      <c r="J1096" s="647"/>
      <c r="K1096" s="647"/>
      <c r="N1096" s="646"/>
    </row>
    <row r="1097" spans="8:14" x14ac:dyDescent="0.2">
      <c r="H1097" s="646"/>
      <c r="I1097" s="647"/>
      <c r="J1097" s="647"/>
      <c r="K1097" s="647"/>
      <c r="N1097" s="646"/>
    </row>
    <row r="1098" spans="8:14" x14ac:dyDescent="0.2">
      <c r="H1098" s="646"/>
      <c r="I1098" s="647"/>
      <c r="J1098" s="647"/>
      <c r="K1098" s="647"/>
      <c r="N1098" s="646"/>
    </row>
    <row r="1099" spans="8:14" x14ac:dyDescent="0.2">
      <c r="H1099" s="646"/>
      <c r="I1099" s="647"/>
      <c r="J1099" s="647"/>
      <c r="K1099" s="647"/>
      <c r="N1099" s="646"/>
    </row>
    <row r="1100" spans="8:14" x14ac:dyDescent="0.2">
      <c r="H1100" s="646"/>
      <c r="I1100" s="647"/>
      <c r="J1100" s="647"/>
      <c r="K1100" s="647"/>
      <c r="N1100" s="646"/>
    </row>
    <row r="1101" spans="8:14" x14ac:dyDescent="0.2">
      <c r="H1101" s="646"/>
      <c r="I1101" s="647"/>
      <c r="J1101" s="647"/>
      <c r="K1101" s="647"/>
      <c r="N1101" s="646"/>
    </row>
    <row r="1102" spans="8:14" x14ac:dyDescent="0.2">
      <c r="H1102" s="646"/>
      <c r="I1102" s="647"/>
      <c r="J1102" s="647"/>
      <c r="K1102" s="647"/>
      <c r="N1102" s="646"/>
    </row>
    <row r="1103" spans="8:14" x14ac:dyDescent="0.2">
      <c r="H1103" s="646"/>
      <c r="I1103" s="647"/>
      <c r="J1103" s="647"/>
      <c r="K1103" s="647"/>
      <c r="N1103" s="646"/>
    </row>
    <row r="1104" spans="8:14" x14ac:dyDescent="0.2">
      <c r="H1104" s="646"/>
      <c r="I1104" s="647"/>
      <c r="J1104" s="647"/>
      <c r="K1104" s="647"/>
      <c r="N1104" s="646"/>
    </row>
    <row r="1105" spans="8:14" x14ac:dyDescent="0.2">
      <c r="H1105" s="646"/>
      <c r="I1105" s="647"/>
      <c r="J1105" s="647"/>
      <c r="K1105" s="647"/>
      <c r="N1105" s="646"/>
    </row>
    <row r="1106" spans="8:14" x14ac:dyDescent="0.2">
      <c r="H1106" s="646"/>
      <c r="I1106" s="647"/>
      <c r="J1106" s="647"/>
      <c r="K1106" s="647"/>
      <c r="N1106" s="646"/>
    </row>
    <row r="1107" spans="8:14" x14ac:dyDescent="0.2">
      <c r="H1107" s="646"/>
      <c r="I1107" s="647"/>
      <c r="J1107" s="647"/>
      <c r="K1107" s="647"/>
      <c r="N1107" s="646"/>
    </row>
    <row r="1108" spans="8:14" x14ac:dyDescent="0.2">
      <c r="H1108" s="646"/>
      <c r="I1108" s="647"/>
      <c r="J1108" s="647"/>
      <c r="K1108" s="647"/>
      <c r="N1108" s="646"/>
    </row>
    <row r="1109" spans="8:14" x14ac:dyDescent="0.2">
      <c r="H1109" s="646"/>
      <c r="I1109" s="647"/>
      <c r="J1109" s="647"/>
      <c r="K1109" s="647"/>
      <c r="N1109" s="646"/>
    </row>
    <row r="1110" spans="8:14" x14ac:dyDescent="0.2">
      <c r="H1110" s="646"/>
      <c r="I1110" s="647"/>
      <c r="J1110" s="647"/>
      <c r="K1110" s="647"/>
      <c r="N1110" s="646"/>
    </row>
    <row r="1111" spans="8:14" x14ac:dyDescent="0.2">
      <c r="H1111" s="646"/>
      <c r="I1111" s="647"/>
      <c r="J1111" s="647"/>
      <c r="K1111" s="647"/>
      <c r="N1111" s="646"/>
    </row>
    <row r="1112" spans="8:14" x14ac:dyDescent="0.2">
      <c r="H1112" s="646"/>
      <c r="I1112" s="647"/>
      <c r="J1112" s="647"/>
      <c r="K1112" s="647"/>
      <c r="N1112" s="646"/>
    </row>
    <row r="1113" spans="8:14" x14ac:dyDescent="0.2">
      <c r="H1113" s="646"/>
      <c r="I1113" s="647"/>
      <c r="J1113" s="647"/>
      <c r="K1113" s="647"/>
      <c r="N1113" s="646"/>
    </row>
    <row r="1114" spans="8:14" x14ac:dyDescent="0.2">
      <c r="H1114" s="646"/>
      <c r="I1114" s="647"/>
      <c r="J1114" s="647"/>
      <c r="K1114" s="647"/>
      <c r="N1114" s="646"/>
    </row>
    <row r="1115" spans="8:14" x14ac:dyDescent="0.2">
      <c r="H1115" s="646"/>
      <c r="I1115" s="647"/>
      <c r="J1115" s="647"/>
      <c r="K1115" s="647"/>
      <c r="N1115" s="646"/>
    </row>
    <row r="1116" spans="8:14" x14ac:dyDescent="0.2">
      <c r="H1116" s="646"/>
      <c r="I1116" s="647"/>
      <c r="J1116" s="647"/>
      <c r="K1116" s="647"/>
      <c r="N1116" s="646"/>
    </row>
    <row r="1117" spans="8:14" x14ac:dyDescent="0.2">
      <c r="H1117" s="646"/>
      <c r="I1117" s="647"/>
      <c r="J1117" s="647"/>
      <c r="K1117" s="647"/>
      <c r="N1117" s="646"/>
    </row>
    <row r="1118" spans="8:14" x14ac:dyDescent="0.2">
      <c r="H1118" s="646"/>
      <c r="I1118" s="647"/>
      <c r="J1118" s="647"/>
      <c r="K1118" s="647"/>
      <c r="N1118" s="646"/>
    </row>
    <row r="1119" spans="8:14" x14ac:dyDescent="0.2">
      <c r="H1119" s="646"/>
      <c r="I1119" s="647"/>
      <c r="J1119" s="647"/>
      <c r="K1119" s="647"/>
      <c r="N1119" s="646"/>
    </row>
    <row r="1120" spans="8:14" x14ac:dyDescent="0.2">
      <c r="H1120" s="646"/>
      <c r="I1120" s="647"/>
      <c r="J1120" s="647"/>
      <c r="K1120" s="647"/>
      <c r="N1120" s="646"/>
    </row>
    <row r="1121" spans="8:14" x14ac:dyDescent="0.2">
      <c r="H1121" s="646"/>
      <c r="I1121" s="647"/>
      <c r="J1121" s="647"/>
      <c r="K1121" s="647"/>
      <c r="N1121" s="646"/>
    </row>
    <row r="1122" spans="8:14" x14ac:dyDescent="0.2">
      <c r="H1122" s="646"/>
      <c r="I1122" s="647"/>
      <c r="J1122" s="647"/>
      <c r="K1122" s="647"/>
      <c r="N1122" s="646"/>
    </row>
    <row r="1123" spans="8:14" x14ac:dyDescent="0.2">
      <c r="H1123" s="646"/>
      <c r="I1123" s="647"/>
      <c r="J1123" s="647"/>
      <c r="K1123" s="647"/>
      <c r="N1123" s="646"/>
    </row>
    <row r="1124" spans="8:14" x14ac:dyDescent="0.2">
      <c r="H1124" s="646"/>
      <c r="I1124" s="647"/>
      <c r="J1124" s="647"/>
      <c r="K1124" s="647"/>
      <c r="N1124" s="646"/>
    </row>
    <row r="1125" spans="8:14" x14ac:dyDescent="0.2">
      <c r="H1125" s="646"/>
      <c r="I1125" s="647"/>
      <c r="J1125" s="647"/>
      <c r="K1125" s="647"/>
      <c r="N1125" s="646"/>
    </row>
    <row r="1126" spans="8:14" x14ac:dyDescent="0.2">
      <c r="H1126" s="646"/>
      <c r="I1126" s="647"/>
      <c r="J1126" s="647"/>
      <c r="K1126" s="647"/>
      <c r="N1126" s="646"/>
    </row>
    <row r="1127" spans="8:14" x14ac:dyDescent="0.2">
      <c r="H1127" s="646"/>
      <c r="I1127" s="647"/>
      <c r="J1127" s="647"/>
      <c r="K1127" s="647"/>
      <c r="N1127" s="646"/>
    </row>
    <row r="1128" spans="8:14" x14ac:dyDescent="0.2">
      <c r="H1128" s="646"/>
      <c r="I1128" s="647"/>
      <c r="J1128" s="647"/>
      <c r="K1128" s="647"/>
      <c r="N1128" s="646"/>
    </row>
    <row r="1129" spans="8:14" x14ac:dyDescent="0.2">
      <c r="H1129" s="646"/>
      <c r="I1129" s="647"/>
      <c r="J1129" s="647"/>
      <c r="K1129" s="647"/>
      <c r="N1129" s="646"/>
    </row>
    <row r="1130" spans="8:14" x14ac:dyDescent="0.2">
      <c r="H1130" s="646"/>
      <c r="I1130" s="647"/>
      <c r="J1130" s="647"/>
      <c r="K1130" s="647"/>
      <c r="N1130" s="646"/>
    </row>
    <row r="1131" spans="8:14" x14ac:dyDescent="0.2">
      <c r="H1131" s="646"/>
      <c r="I1131" s="647"/>
      <c r="J1131" s="647"/>
      <c r="K1131" s="647"/>
      <c r="N1131" s="646"/>
    </row>
    <row r="1132" spans="8:14" x14ac:dyDescent="0.2">
      <c r="H1132" s="646"/>
      <c r="I1132" s="647"/>
      <c r="J1132" s="647"/>
      <c r="K1132" s="647"/>
      <c r="N1132" s="646"/>
    </row>
    <row r="1133" spans="8:14" x14ac:dyDescent="0.2">
      <c r="H1133" s="646"/>
      <c r="I1133" s="647"/>
      <c r="J1133" s="647"/>
      <c r="K1133" s="647"/>
      <c r="N1133" s="646"/>
    </row>
    <row r="1134" spans="8:14" x14ac:dyDescent="0.2">
      <c r="H1134" s="646"/>
      <c r="I1134" s="647"/>
      <c r="J1134" s="647"/>
      <c r="K1134" s="647"/>
      <c r="N1134" s="646"/>
    </row>
    <row r="1135" spans="8:14" x14ac:dyDescent="0.2">
      <c r="H1135" s="646"/>
      <c r="I1135" s="647"/>
      <c r="J1135" s="647"/>
      <c r="K1135" s="647"/>
      <c r="N1135" s="646"/>
    </row>
    <row r="1136" spans="8:14" x14ac:dyDescent="0.2">
      <c r="H1136" s="646"/>
      <c r="I1136" s="647"/>
      <c r="J1136" s="647"/>
      <c r="K1136" s="647"/>
      <c r="N1136" s="646"/>
    </row>
    <row r="1137" spans="8:14" x14ac:dyDescent="0.2">
      <c r="H1137" s="646"/>
      <c r="I1137" s="647"/>
      <c r="J1137" s="647"/>
      <c r="K1137" s="647"/>
      <c r="N1137" s="646"/>
    </row>
    <row r="1138" spans="8:14" x14ac:dyDescent="0.2">
      <c r="H1138" s="646"/>
      <c r="I1138" s="647"/>
      <c r="J1138" s="647"/>
      <c r="K1138" s="647"/>
      <c r="N1138" s="646"/>
    </row>
    <row r="1139" spans="8:14" x14ac:dyDescent="0.2">
      <c r="H1139" s="646"/>
      <c r="I1139" s="647"/>
      <c r="J1139" s="647"/>
      <c r="K1139" s="647"/>
      <c r="N1139" s="646"/>
    </row>
    <row r="1140" spans="8:14" x14ac:dyDescent="0.2">
      <c r="H1140" s="646"/>
      <c r="I1140" s="647"/>
      <c r="J1140" s="647"/>
      <c r="K1140" s="647"/>
      <c r="N1140" s="646"/>
    </row>
    <row r="1141" spans="8:14" x14ac:dyDescent="0.2">
      <c r="H1141" s="646"/>
      <c r="I1141" s="647"/>
      <c r="J1141" s="647"/>
      <c r="K1141" s="647"/>
      <c r="N1141" s="646"/>
    </row>
    <row r="1142" spans="8:14" x14ac:dyDescent="0.2">
      <c r="H1142" s="646"/>
      <c r="I1142" s="647"/>
      <c r="J1142" s="647"/>
      <c r="K1142" s="647"/>
      <c r="N1142" s="646"/>
    </row>
    <row r="1143" spans="8:14" x14ac:dyDescent="0.2">
      <c r="H1143" s="646"/>
      <c r="I1143" s="647"/>
      <c r="J1143" s="647"/>
      <c r="K1143" s="647"/>
      <c r="N1143" s="646"/>
    </row>
    <row r="1144" spans="8:14" x14ac:dyDescent="0.2">
      <c r="H1144" s="646"/>
      <c r="I1144" s="647"/>
      <c r="J1144" s="647"/>
      <c r="K1144" s="647"/>
      <c r="N1144" s="646"/>
    </row>
    <row r="1145" spans="8:14" x14ac:dyDescent="0.2">
      <c r="H1145" s="646"/>
      <c r="I1145" s="647"/>
      <c r="J1145" s="647"/>
      <c r="K1145" s="647"/>
      <c r="N1145" s="646"/>
    </row>
    <row r="1146" spans="8:14" x14ac:dyDescent="0.2">
      <c r="H1146" s="646"/>
      <c r="I1146" s="647"/>
      <c r="J1146" s="647"/>
      <c r="K1146" s="647"/>
      <c r="N1146" s="646"/>
    </row>
    <row r="1147" spans="8:14" x14ac:dyDescent="0.2">
      <c r="H1147" s="646"/>
      <c r="I1147" s="647"/>
      <c r="J1147" s="647"/>
      <c r="K1147" s="647"/>
      <c r="N1147" s="646"/>
    </row>
    <row r="1148" spans="8:14" x14ac:dyDescent="0.2">
      <c r="H1148" s="646"/>
      <c r="I1148" s="647"/>
      <c r="J1148" s="647"/>
      <c r="K1148" s="647"/>
      <c r="N1148" s="646"/>
    </row>
    <row r="1149" spans="8:14" x14ac:dyDescent="0.2">
      <c r="H1149" s="646"/>
      <c r="I1149" s="647"/>
      <c r="J1149" s="647"/>
      <c r="K1149" s="647"/>
      <c r="N1149" s="646"/>
    </row>
    <row r="1150" spans="8:14" x14ac:dyDescent="0.2">
      <c r="H1150" s="646"/>
      <c r="I1150" s="647"/>
      <c r="J1150" s="647"/>
      <c r="K1150" s="647"/>
      <c r="N1150" s="646"/>
    </row>
    <row r="1151" spans="8:14" x14ac:dyDescent="0.2">
      <c r="H1151" s="646"/>
      <c r="I1151" s="647"/>
      <c r="J1151" s="647"/>
      <c r="K1151" s="647"/>
      <c r="N1151" s="646"/>
    </row>
    <row r="1152" spans="8:14" x14ac:dyDescent="0.2">
      <c r="H1152" s="646"/>
      <c r="I1152" s="647"/>
      <c r="J1152" s="647"/>
      <c r="K1152" s="647"/>
      <c r="N1152" s="646"/>
    </row>
    <row r="1153" spans="8:14" x14ac:dyDescent="0.2">
      <c r="H1153" s="646"/>
      <c r="I1153" s="647"/>
      <c r="J1153" s="647"/>
      <c r="K1153" s="647"/>
      <c r="N1153" s="646"/>
    </row>
    <row r="1154" spans="8:14" x14ac:dyDescent="0.2">
      <c r="H1154" s="646"/>
      <c r="I1154" s="647"/>
      <c r="J1154" s="647"/>
      <c r="K1154" s="647"/>
      <c r="N1154" s="646"/>
    </row>
    <row r="1155" spans="8:14" x14ac:dyDescent="0.2">
      <c r="H1155" s="646"/>
      <c r="I1155" s="647"/>
      <c r="J1155" s="647"/>
      <c r="K1155" s="647"/>
      <c r="N1155" s="646"/>
    </row>
    <row r="1156" spans="8:14" x14ac:dyDescent="0.2">
      <c r="H1156" s="646"/>
      <c r="I1156" s="647"/>
      <c r="J1156" s="647"/>
      <c r="K1156" s="647"/>
      <c r="N1156" s="646"/>
    </row>
    <row r="1157" spans="8:14" x14ac:dyDescent="0.2">
      <c r="H1157" s="646"/>
      <c r="I1157" s="647"/>
      <c r="J1157" s="647"/>
      <c r="K1157" s="647"/>
      <c r="N1157" s="646"/>
    </row>
    <row r="1158" spans="8:14" x14ac:dyDescent="0.2">
      <c r="H1158" s="646"/>
      <c r="I1158" s="647"/>
      <c r="J1158" s="647"/>
      <c r="K1158" s="647"/>
      <c r="N1158" s="646"/>
    </row>
    <row r="1159" spans="8:14" x14ac:dyDescent="0.2">
      <c r="H1159" s="646"/>
      <c r="I1159" s="647"/>
      <c r="J1159" s="647"/>
      <c r="K1159" s="647"/>
      <c r="N1159" s="646"/>
    </row>
    <row r="1160" spans="8:14" x14ac:dyDescent="0.2">
      <c r="H1160" s="646"/>
      <c r="I1160" s="647"/>
      <c r="J1160" s="647"/>
      <c r="K1160" s="647"/>
      <c r="N1160" s="646"/>
    </row>
    <row r="1161" spans="8:14" x14ac:dyDescent="0.2">
      <c r="H1161" s="646"/>
      <c r="I1161" s="647"/>
      <c r="J1161" s="647"/>
      <c r="K1161" s="647"/>
      <c r="N1161" s="646"/>
    </row>
    <row r="1162" spans="8:14" x14ac:dyDescent="0.2">
      <c r="H1162" s="646"/>
      <c r="I1162" s="647"/>
      <c r="J1162" s="647"/>
      <c r="K1162" s="647"/>
      <c r="N1162" s="646"/>
    </row>
    <row r="1163" spans="8:14" x14ac:dyDescent="0.2">
      <c r="H1163" s="646"/>
      <c r="I1163" s="647"/>
      <c r="J1163" s="647"/>
      <c r="K1163" s="647"/>
      <c r="N1163" s="646"/>
    </row>
    <row r="1164" spans="8:14" x14ac:dyDescent="0.2">
      <c r="H1164" s="646"/>
      <c r="I1164" s="647"/>
      <c r="J1164" s="647"/>
      <c r="K1164" s="647"/>
      <c r="N1164" s="646"/>
    </row>
    <row r="1165" spans="8:14" x14ac:dyDescent="0.2">
      <c r="H1165" s="646"/>
      <c r="I1165" s="647"/>
      <c r="J1165" s="647"/>
      <c r="K1165" s="647"/>
      <c r="N1165" s="646"/>
    </row>
    <row r="1166" spans="8:14" x14ac:dyDescent="0.2">
      <c r="H1166" s="646"/>
      <c r="I1166" s="647"/>
      <c r="J1166" s="647"/>
      <c r="K1166" s="647"/>
      <c r="N1166" s="646"/>
    </row>
    <row r="1167" spans="8:14" x14ac:dyDescent="0.2">
      <c r="H1167" s="646"/>
      <c r="I1167" s="647"/>
      <c r="J1167" s="647"/>
      <c r="K1167" s="647"/>
      <c r="N1167" s="646"/>
    </row>
    <row r="1168" spans="8:14" x14ac:dyDescent="0.2">
      <c r="H1168" s="646"/>
      <c r="I1168" s="647"/>
      <c r="J1168" s="647"/>
      <c r="K1168" s="647"/>
      <c r="N1168" s="646"/>
    </row>
    <row r="1169" spans="8:14" x14ac:dyDescent="0.2">
      <c r="H1169" s="646"/>
      <c r="I1169" s="647"/>
      <c r="J1169" s="647"/>
      <c r="K1169" s="647"/>
      <c r="N1169" s="646"/>
    </row>
    <row r="1170" spans="8:14" x14ac:dyDescent="0.2">
      <c r="H1170" s="646"/>
      <c r="I1170" s="647"/>
      <c r="J1170" s="647"/>
      <c r="K1170" s="647"/>
      <c r="N1170" s="646"/>
    </row>
    <row r="1171" spans="8:14" x14ac:dyDescent="0.2">
      <c r="H1171" s="646"/>
      <c r="I1171" s="647"/>
      <c r="J1171" s="647"/>
      <c r="K1171" s="647"/>
      <c r="N1171" s="646"/>
    </row>
    <row r="1172" spans="8:14" x14ac:dyDescent="0.2">
      <c r="H1172" s="646"/>
      <c r="I1172" s="647"/>
      <c r="J1172" s="647"/>
      <c r="K1172" s="647"/>
      <c r="N1172" s="646"/>
    </row>
    <row r="1173" spans="8:14" x14ac:dyDescent="0.2">
      <c r="H1173" s="646"/>
      <c r="I1173" s="647"/>
      <c r="J1173" s="647"/>
      <c r="K1173" s="647"/>
      <c r="N1173" s="646"/>
    </row>
    <row r="1174" spans="8:14" x14ac:dyDescent="0.2">
      <c r="H1174" s="646"/>
      <c r="I1174" s="647"/>
      <c r="J1174" s="647"/>
      <c r="K1174" s="647"/>
      <c r="N1174" s="646"/>
    </row>
    <row r="1175" spans="8:14" x14ac:dyDescent="0.2">
      <c r="H1175" s="646"/>
      <c r="I1175" s="647"/>
      <c r="J1175" s="647"/>
      <c r="K1175" s="647"/>
      <c r="N1175" s="646"/>
    </row>
    <row r="1176" spans="8:14" x14ac:dyDescent="0.2">
      <c r="H1176" s="646"/>
      <c r="I1176" s="647"/>
      <c r="J1176" s="647"/>
      <c r="K1176" s="647"/>
      <c r="N1176" s="646"/>
    </row>
    <row r="1177" spans="8:14" x14ac:dyDescent="0.2">
      <c r="H1177" s="646"/>
      <c r="I1177" s="647"/>
      <c r="J1177" s="647"/>
      <c r="K1177" s="647"/>
      <c r="N1177" s="646"/>
    </row>
    <row r="1178" spans="8:14" x14ac:dyDescent="0.2">
      <c r="H1178" s="646"/>
      <c r="I1178" s="647"/>
      <c r="J1178" s="647"/>
      <c r="K1178" s="647"/>
      <c r="N1178" s="646"/>
    </row>
    <row r="1179" spans="8:14" x14ac:dyDescent="0.2">
      <c r="H1179" s="646"/>
      <c r="I1179" s="647"/>
      <c r="J1179" s="647"/>
      <c r="K1179" s="647"/>
      <c r="N1179" s="646"/>
    </row>
    <row r="1180" spans="8:14" x14ac:dyDescent="0.2">
      <c r="H1180" s="646"/>
      <c r="I1180" s="647"/>
      <c r="J1180" s="647"/>
      <c r="K1180" s="647"/>
      <c r="N1180" s="646"/>
    </row>
    <row r="1181" spans="8:14" x14ac:dyDescent="0.2">
      <c r="H1181" s="646"/>
      <c r="I1181" s="647"/>
      <c r="J1181" s="647"/>
      <c r="K1181" s="647"/>
      <c r="N1181" s="646"/>
    </row>
    <row r="1182" spans="8:14" x14ac:dyDescent="0.2">
      <c r="H1182" s="646"/>
      <c r="I1182" s="647"/>
      <c r="J1182" s="647"/>
      <c r="K1182" s="647"/>
      <c r="N1182" s="646"/>
    </row>
    <row r="1183" spans="8:14" x14ac:dyDescent="0.2">
      <c r="H1183" s="646"/>
      <c r="I1183" s="647"/>
      <c r="J1183" s="647"/>
      <c r="K1183" s="647"/>
      <c r="N1183" s="646"/>
    </row>
    <row r="1184" spans="8:14" x14ac:dyDescent="0.2">
      <c r="H1184" s="646"/>
      <c r="I1184" s="647"/>
      <c r="J1184" s="647"/>
      <c r="K1184" s="647"/>
      <c r="N1184" s="646"/>
    </row>
    <row r="1185" spans="8:14" x14ac:dyDescent="0.2">
      <c r="H1185" s="646"/>
      <c r="I1185" s="647"/>
      <c r="J1185" s="647"/>
      <c r="K1185" s="647"/>
      <c r="N1185" s="646"/>
    </row>
    <row r="1186" spans="8:14" x14ac:dyDescent="0.2">
      <c r="H1186" s="646"/>
      <c r="I1186" s="647"/>
      <c r="J1186" s="647"/>
      <c r="K1186" s="647"/>
      <c r="N1186" s="646"/>
    </row>
    <row r="1187" spans="8:14" x14ac:dyDescent="0.2">
      <c r="H1187" s="646"/>
      <c r="I1187" s="647"/>
      <c r="J1187" s="647"/>
      <c r="K1187" s="647"/>
      <c r="N1187" s="646"/>
    </row>
    <row r="1188" spans="8:14" x14ac:dyDescent="0.2">
      <c r="H1188" s="646"/>
      <c r="I1188" s="647"/>
      <c r="J1188" s="647"/>
      <c r="K1188" s="647"/>
      <c r="N1188" s="646"/>
    </row>
    <row r="1189" spans="8:14" x14ac:dyDescent="0.2">
      <c r="H1189" s="646"/>
      <c r="I1189" s="647"/>
      <c r="J1189" s="647"/>
      <c r="K1189" s="647"/>
      <c r="N1189" s="646"/>
    </row>
    <row r="1190" spans="8:14" x14ac:dyDescent="0.2">
      <c r="H1190" s="646"/>
      <c r="I1190" s="647"/>
      <c r="J1190" s="647"/>
      <c r="K1190" s="647"/>
      <c r="N1190" s="646"/>
    </row>
    <row r="1191" spans="8:14" x14ac:dyDescent="0.2">
      <c r="H1191" s="646"/>
      <c r="I1191" s="647"/>
      <c r="J1191" s="647"/>
      <c r="K1191" s="647"/>
      <c r="N1191" s="646"/>
    </row>
    <row r="1192" spans="8:14" x14ac:dyDescent="0.2">
      <c r="H1192" s="646"/>
      <c r="I1192" s="647"/>
      <c r="J1192" s="647"/>
      <c r="K1192" s="647"/>
      <c r="N1192" s="646"/>
    </row>
    <row r="1193" spans="8:14" x14ac:dyDescent="0.2">
      <c r="H1193" s="646"/>
      <c r="I1193" s="647"/>
      <c r="J1193" s="647"/>
      <c r="K1193" s="647"/>
      <c r="N1193" s="646"/>
    </row>
    <row r="1194" spans="8:14" x14ac:dyDescent="0.2">
      <c r="H1194" s="646"/>
      <c r="I1194" s="647"/>
      <c r="J1194" s="647"/>
      <c r="K1194" s="647"/>
      <c r="N1194" s="646"/>
    </row>
    <row r="1195" spans="8:14" x14ac:dyDescent="0.2">
      <c r="H1195" s="646"/>
      <c r="I1195" s="647"/>
      <c r="J1195" s="647"/>
      <c r="K1195" s="647"/>
      <c r="N1195" s="646"/>
    </row>
    <row r="1196" spans="8:14" x14ac:dyDescent="0.2">
      <c r="H1196" s="646"/>
      <c r="I1196" s="647"/>
      <c r="J1196" s="647"/>
      <c r="K1196" s="647"/>
      <c r="N1196" s="646"/>
    </row>
    <row r="1197" spans="8:14" x14ac:dyDescent="0.2">
      <c r="H1197" s="646"/>
      <c r="I1197" s="647"/>
      <c r="J1197" s="647"/>
      <c r="K1197" s="647"/>
      <c r="N1197" s="646"/>
    </row>
    <row r="1198" spans="8:14" x14ac:dyDescent="0.2">
      <c r="H1198" s="646"/>
      <c r="I1198" s="647"/>
      <c r="J1198" s="647"/>
      <c r="K1198" s="647"/>
      <c r="N1198" s="646"/>
    </row>
    <row r="1199" spans="8:14" x14ac:dyDescent="0.2">
      <c r="H1199" s="646"/>
      <c r="I1199" s="647"/>
      <c r="J1199" s="647"/>
      <c r="K1199" s="647"/>
      <c r="N1199" s="646"/>
    </row>
    <row r="1200" spans="8:14" x14ac:dyDescent="0.2">
      <c r="H1200" s="646"/>
      <c r="I1200" s="647"/>
      <c r="J1200" s="647"/>
      <c r="K1200" s="647"/>
      <c r="N1200" s="646"/>
    </row>
    <row r="1201" spans="8:14" x14ac:dyDescent="0.2">
      <c r="H1201" s="646"/>
      <c r="I1201" s="647"/>
      <c r="J1201" s="647"/>
      <c r="K1201" s="647"/>
      <c r="N1201" s="646"/>
    </row>
    <row r="1202" spans="8:14" x14ac:dyDescent="0.2">
      <c r="H1202" s="646"/>
      <c r="I1202" s="647"/>
      <c r="J1202" s="647"/>
      <c r="K1202" s="647"/>
      <c r="N1202" s="646"/>
    </row>
    <row r="1203" spans="8:14" x14ac:dyDescent="0.2">
      <c r="H1203" s="646"/>
      <c r="I1203" s="647"/>
      <c r="J1203" s="647"/>
      <c r="K1203" s="647"/>
      <c r="N1203" s="646"/>
    </row>
    <row r="1204" spans="8:14" x14ac:dyDescent="0.2">
      <c r="H1204" s="646"/>
      <c r="I1204" s="647"/>
      <c r="J1204" s="647"/>
      <c r="K1204" s="647"/>
      <c r="N1204" s="646"/>
    </row>
    <row r="1205" spans="8:14" x14ac:dyDescent="0.2">
      <c r="H1205" s="646"/>
      <c r="I1205" s="647"/>
      <c r="J1205" s="647"/>
      <c r="K1205" s="647"/>
      <c r="N1205" s="646"/>
    </row>
    <row r="1206" spans="8:14" x14ac:dyDescent="0.2">
      <c r="H1206" s="646"/>
      <c r="I1206" s="647"/>
      <c r="J1206" s="647"/>
      <c r="K1206" s="647"/>
      <c r="N1206" s="646"/>
    </row>
    <row r="1207" spans="8:14" x14ac:dyDescent="0.2">
      <c r="H1207" s="646"/>
      <c r="I1207" s="647"/>
      <c r="J1207" s="647"/>
      <c r="K1207" s="647"/>
      <c r="N1207" s="646"/>
    </row>
    <row r="1208" spans="8:14" x14ac:dyDescent="0.2">
      <c r="H1208" s="646"/>
      <c r="I1208" s="647"/>
      <c r="J1208" s="647"/>
      <c r="K1208" s="647"/>
      <c r="N1208" s="646"/>
    </row>
    <row r="1209" spans="8:14" x14ac:dyDescent="0.2">
      <c r="H1209" s="646"/>
      <c r="I1209" s="647"/>
      <c r="J1209" s="647"/>
      <c r="K1209" s="647"/>
      <c r="N1209" s="646"/>
    </row>
    <row r="1210" spans="8:14" x14ac:dyDescent="0.2">
      <c r="H1210" s="646"/>
      <c r="I1210" s="647"/>
      <c r="J1210" s="647"/>
      <c r="K1210" s="647"/>
      <c r="N1210" s="646"/>
    </row>
    <row r="1211" spans="8:14" x14ac:dyDescent="0.2">
      <c r="H1211" s="646"/>
      <c r="I1211" s="647"/>
      <c r="J1211" s="647"/>
      <c r="K1211" s="647"/>
      <c r="N1211" s="646"/>
    </row>
    <row r="1212" spans="8:14" x14ac:dyDescent="0.2">
      <c r="H1212" s="646"/>
      <c r="I1212" s="647"/>
      <c r="J1212" s="647"/>
      <c r="K1212" s="647"/>
      <c r="N1212" s="646"/>
    </row>
    <row r="1213" spans="8:14" x14ac:dyDescent="0.2">
      <c r="H1213" s="646"/>
      <c r="I1213" s="647"/>
      <c r="J1213" s="647"/>
      <c r="K1213" s="647"/>
      <c r="N1213" s="646"/>
    </row>
    <row r="1214" spans="8:14" x14ac:dyDescent="0.2">
      <c r="H1214" s="646"/>
      <c r="I1214" s="647"/>
      <c r="J1214" s="647"/>
      <c r="K1214" s="647"/>
      <c r="N1214" s="646"/>
    </row>
    <row r="1215" spans="8:14" x14ac:dyDescent="0.2">
      <c r="H1215" s="646"/>
      <c r="I1215" s="647"/>
      <c r="J1215" s="647"/>
      <c r="K1215" s="647"/>
      <c r="N1215" s="646"/>
    </row>
    <row r="1216" spans="8:14" x14ac:dyDescent="0.2">
      <c r="H1216" s="646"/>
      <c r="I1216" s="647"/>
      <c r="J1216" s="647"/>
      <c r="K1216" s="647"/>
      <c r="N1216" s="646"/>
    </row>
    <row r="1217" spans="8:14" x14ac:dyDescent="0.2">
      <c r="H1217" s="646"/>
      <c r="I1217" s="647"/>
      <c r="J1217" s="647"/>
      <c r="K1217" s="647"/>
      <c r="N1217" s="646"/>
    </row>
    <row r="1218" spans="8:14" x14ac:dyDescent="0.2">
      <c r="H1218" s="646"/>
      <c r="I1218" s="647"/>
      <c r="J1218" s="647"/>
      <c r="K1218" s="647"/>
      <c r="N1218" s="646"/>
    </row>
    <row r="1219" spans="8:14" x14ac:dyDescent="0.2">
      <c r="H1219" s="646"/>
      <c r="I1219" s="647"/>
      <c r="J1219" s="647"/>
      <c r="K1219" s="647"/>
      <c r="N1219" s="646"/>
    </row>
    <row r="1220" spans="8:14" x14ac:dyDescent="0.2">
      <c r="H1220" s="646"/>
      <c r="I1220" s="647"/>
      <c r="J1220" s="647"/>
      <c r="K1220" s="647"/>
      <c r="N1220" s="646"/>
    </row>
    <row r="1221" spans="8:14" x14ac:dyDescent="0.2">
      <c r="H1221" s="646"/>
      <c r="I1221" s="647"/>
      <c r="J1221" s="647"/>
      <c r="K1221" s="647"/>
      <c r="N1221" s="646"/>
    </row>
    <row r="1222" spans="8:14" x14ac:dyDescent="0.2">
      <c r="H1222" s="646"/>
      <c r="I1222" s="647"/>
      <c r="J1222" s="647"/>
      <c r="K1222" s="647"/>
      <c r="N1222" s="646"/>
    </row>
    <row r="1223" spans="8:14" x14ac:dyDescent="0.2">
      <c r="H1223" s="646"/>
      <c r="I1223" s="647"/>
      <c r="J1223" s="647"/>
      <c r="K1223" s="647"/>
      <c r="N1223" s="646"/>
    </row>
    <row r="1224" spans="8:14" x14ac:dyDescent="0.2">
      <c r="H1224" s="646"/>
      <c r="I1224" s="647"/>
      <c r="J1224" s="647"/>
      <c r="K1224" s="647"/>
      <c r="N1224" s="646"/>
    </row>
    <row r="1225" spans="8:14" x14ac:dyDescent="0.2">
      <c r="H1225" s="646"/>
      <c r="I1225" s="647"/>
      <c r="J1225" s="647"/>
      <c r="K1225" s="647"/>
      <c r="N1225" s="646"/>
    </row>
    <row r="1226" spans="8:14" x14ac:dyDescent="0.2">
      <c r="H1226" s="646"/>
      <c r="I1226" s="647"/>
      <c r="J1226" s="647"/>
      <c r="K1226" s="647"/>
      <c r="N1226" s="646"/>
    </row>
    <row r="1227" spans="8:14" x14ac:dyDescent="0.2">
      <c r="H1227" s="646"/>
      <c r="I1227" s="647"/>
      <c r="J1227" s="647"/>
      <c r="K1227" s="647"/>
      <c r="N1227" s="646"/>
    </row>
    <row r="1228" spans="8:14" x14ac:dyDescent="0.2">
      <c r="H1228" s="646"/>
      <c r="I1228" s="647"/>
      <c r="J1228" s="647"/>
      <c r="K1228" s="647"/>
      <c r="N1228" s="646"/>
    </row>
    <row r="1229" spans="8:14" x14ac:dyDescent="0.2">
      <c r="H1229" s="646"/>
      <c r="I1229" s="647"/>
      <c r="J1229" s="647"/>
      <c r="K1229" s="647"/>
      <c r="N1229" s="646"/>
    </row>
    <row r="1230" spans="8:14" x14ac:dyDescent="0.2">
      <c r="H1230" s="646"/>
      <c r="I1230" s="647"/>
      <c r="J1230" s="647"/>
      <c r="K1230" s="647"/>
      <c r="N1230" s="646"/>
    </row>
    <row r="1231" spans="8:14" x14ac:dyDescent="0.2">
      <c r="H1231" s="646"/>
      <c r="I1231" s="647"/>
      <c r="J1231" s="647"/>
      <c r="K1231" s="647"/>
      <c r="N1231" s="646"/>
    </row>
    <row r="1232" spans="8:14" x14ac:dyDescent="0.2">
      <c r="H1232" s="646"/>
      <c r="I1232" s="647"/>
      <c r="J1232" s="647"/>
      <c r="K1232" s="647"/>
      <c r="N1232" s="646"/>
    </row>
    <row r="1233" spans="8:14" x14ac:dyDescent="0.2">
      <c r="H1233" s="646"/>
      <c r="I1233" s="647"/>
      <c r="J1233" s="647"/>
      <c r="K1233" s="647"/>
      <c r="N1233" s="646"/>
    </row>
    <row r="1234" spans="8:14" x14ac:dyDescent="0.2">
      <c r="H1234" s="646"/>
      <c r="I1234" s="647"/>
      <c r="J1234" s="647"/>
      <c r="K1234" s="647"/>
      <c r="N1234" s="646"/>
    </row>
    <row r="1235" spans="8:14" x14ac:dyDescent="0.2">
      <c r="H1235" s="646"/>
      <c r="I1235" s="647"/>
      <c r="J1235" s="647"/>
      <c r="K1235" s="647"/>
      <c r="N1235" s="646"/>
    </row>
    <row r="1236" spans="8:14" x14ac:dyDescent="0.2">
      <c r="H1236" s="646"/>
      <c r="I1236" s="647"/>
      <c r="J1236" s="647"/>
      <c r="K1236" s="647"/>
      <c r="N1236" s="646"/>
    </row>
    <row r="1237" spans="8:14" x14ac:dyDescent="0.2">
      <c r="H1237" s="646"/>
      <c r="I1237" s="647"/>
      <c r="J1237" s="647"/>
      <c r="K1237" s="647"/>
      <c r="N1237" s="646"/>
    </row>
    <row r="1238" spans="8:14" x14ac:dyDescent="0.2">
      <c r="H1238" s="646"/>
      <c r="I1238" s="647"/>
      <c r="J1238" s="647"/>
      <c r="K1238" s="647"/>
      <c r="N1238" s="646"/>
    </row>
    <row r="1239" spans="8:14" x14ac:dyDescent="0.2">
      <c r="H1239" s="646"/>
      <c r="I1239" s="647"/>
      <c r="J1239" s="647"/>
      <c r="K1239" s="647"/>
      <c r="N1239" s="646"/>
    </row>
    <row r="1240" spans="8:14" x14ac:dyDescent="0.2">
      <c r="H1240" s="646"/>
      <c r="I1240" s="647"/>
      <c r="J1240" s="647"/>
      <c r="K1240" s="647"/>
      <c r="N1240" s="646"/>
    </row>
    <row r="1241" spans="8:14" x14ac:dyDescent="0.2">
      <c r="H1241" s="646"/>
      <c r="I1241" s="647"/>
      <c r="J1241" s="647"/>
      <c r="K1241" s="647"/>
      <c r="N1241" s="646"/>
    </row>
    <row r="1242" spans="8:14" x14ac:dyDescent="0.2">
      <c r="H1242" s="646"/>
      <c r="I1242" s="647"/>
      <c r="J1242" s="647"/>
      <c r="K1242" s="647"/>
      <c r="N1242" s="646"/>
    </row>
    <row r="1243" spans="8:14" x14ac:dyDescent="0.2">
      <c r="H1243" s="646"/>
      <c r="I1243" s="647"/>
      <c r="J1243" s="647"/>
      <c r="K1243" s="647"/>
      <c r="N1243" s="646"/>
    </row>
    <row r="1244" spans="8:14" x14ac:dyDescent="0.2">
      <c r="H1244" s="646"/>
      <c r="I1244" s="647"/>
      <c r="J1244" s="647"/>
      <c r="K1244" s="647"/>
      <c r="N1244" s="646"/>
    </row>
    <row r="1245" spans="8:14" x14ac:dyDescent="0.2">
      <c r="H1245" s="646"/>
      <c r="I1245" s="647"/>
      <c r="J1245" s="647"/>
      <c r="K1245" s="647"/>
      <c r="N1245" s="646"/>
    </row>
    <row r="1246" spans="8:14" x14ac:dyDescent="0.2">
      <c r="H1246" s="646"/>
      <c r="I1246" s="647"/>
      <c r="J1246" s="647"/>
      <c r="K1246" s="647"/>
      <c r="N1246" s="646"/>
    </row>
    <row r="1247" spans="8:14" x14ac:dyDescent="0.2">
      <c r="H1247" s="646"/>
      <c r="I1247" s="647"/>
      <c r="J1247" s="647"/>
      <c r="K1247" s="647"/>
      <c r="N1247" s="646"/>
    </row>
    <row r="1248" spans="8:14" x14ac:dyDescent="0.2">
      <c r="H1248" s="646"/>
      <c r="I1248" s="647"/>
      <c r="J1248" s="647"/>
      <c r="K1248" s="647"/>
      <c r="N1248" s="646"/>
    </row>
    <row r="1249" spans="8:14" x14ac:dyDescent="0.2">
      <c r="H1249" s="646"/>
      <c r="I1249" s="647"/>
      <c r="J1249" s="647"/>
      <c r="K1249" s="647"/>
      <c r="N1249" s="646"/>
    </row>
    <row r="1250" spans="8:14" x14ac:dyDescent="0.2">
      <c r="H1250" s="646"/>
      <c r="I1250" s="647"/>
      <c r="J1250" s="647"/>
      <c r="K1250" s="647"/>
      <c r="N1250" s="646"/>
    </row>
    <row r="1251" spans="8:14" x14ac:dyDescent="0.2">
      <c r="H1251" s="646"/>
      <c r="I1251" s="647"/>
      <c r="J1251" s="647"/>
      <c r="K1251" s="647"/>
      <c r="N1251" s="646"/>
    </row>
    <row r="1252" spans="8:14" x14ac:dyDescent="0.2">
      <c r="H1252" s="646"/>
      <c r="I1252" s="647"/>
      <c r="J1252" s="647"/>
      <c r="K1252" s="647"/>
      <c r="N1252" s="646"/>
    </row>
    <row r="1253" spans="8:14" x14ac:dyDescent="0.2">
      <c r="H1253" s="646"/>
      <c r="I1253" s="647"/>
      <c r="J1253" s="647"/>
      <c r="K1253" s="647"/>
      <c r="N1253" s="646"/>
    </row>
    <row r="1254" spans="8:14" x14ac:dyDescent="0.2">
      <c r="H1254" s="646"/>
      <c r="I1254" s="647"/>
      <c r="J1254" s="647"/>
      <c r="K1254" s="647"/>
      <c r="N1254" s="646"/>
    </row>
    <row r="1255" spans="8:14" x14ac:dyDescent="0.2">
      <c r="H1255" s="646"/>
      <c r="I1255" s="647"/>
      <c r="J1255" s="647"/>
      <c r="K1255" s="647"/>
      <c r="N1255" s="646"/>
    </row>
    <row r="1256" spans="8:14" x14ac:dyDescent="0.2">
      <c r="H1256" s="646"/>
      <c r="I1256" s="647"/>
      <c r="J1256" s="647"/>
      <c r="K1256" s="647"/>
      <c r="N1256" s="646"/>
    </row>
    <row r="1257" spans="8:14" x14ac:dyDescent="0.2">
      <c r="H1257" s="646"/>
      <c r="I1257" s="647"/>
      <c r="J1257" s="647"/>
      <c r="K1257" s="647"/>
      <c r="N1257" s="646"/>
    </row>
    <row r="1258" spans="8:14" x14ac:dyDescent="0.2">
      <c r="H1258" s="646"/>
      <c r="I1258" s="647"/>
      <c r="J1258" s="647"/>
      <c r="K1258" s="647"/>
      <c r="N1258" s="646"/>
    </row>
    <row r="1259" spans="8:14" x14ac:dyDescent="0.2">
      <c r="H1259" s="646"/>
      <c r="I1259" s="647"/>
      <c r="J1259" s="647"/>
      <c r="K1259" s="647"/>
      <c r="N1259" s="646"/>
    </row>
    <row r="1260" spans="8:14" x14ac:dyDescent="0.2">
      <c r="H1260" s="646"/>
      <c r="I1260" s="647"/>
      <c r="J1260" s="647"/>
      <c r="K1260" s="647"/>
      <c r="N1260" s="646"/>
    </row>
    <row r="1261" spans="8:14" x14ac:dyDescent="0.2">
      <c r="H1261" s="646"/>
      <c r="I1261" s="647"/>
      <c r="J1261" s="647"/>
      <c r="K1261" s="647"/>
      <c r="N1261" s="646"/>
    </row>
    <row r="1262" spans="8:14" x14ac:dyDescent="0.2">
      <c r="H1262" s="646"/>
      <c r="I1262" s="647"/>
      <c r="J1262" s="647"/>
      <c r="K1262" s="647"/>
      <c r="N1262" s="646"/>
    </row>
    <row r="1263" spans="8:14" x14ac:dyDescent="0.2">
      <c r="H1263" s="646"/>
      <c r="I1263" s="647"/>
      <c r="J1263" s="647"/>
      <c r="K1263" s="647"/>
      <c r="N1263" s="646"/>
    </row>
    <row r="1264" spans="8:14" x14ac:dyDescent="0.2">
      <c r="H1264" s="646"/>
      <c r="I1264" s="647"/>
      <c r="J1264" s="647"/>
      <c r="K1264" s="647"/>
      <c r="N1264" s="646"/>
    </row>
    <row r="1265" spans="8:14" x14ac:dyDescent="0.2">
      <c r="H1265" s="646"/>
      <c r="I1265" s="647"/>
      <c r="J1265" s="647"/>
      <c r="K1265" s="647"/>
      <c r="N1265" s="646"/>
    </row>
    <row r="1266" spans="8:14" x14ac:dyDescent="0.2">
      <c r="H1266" s="646"/>
      <c r="I1266" s="647"/>
      <c r="J1266" s="647"/>
      <c r="K1266" s="647"/>
      <c r="N1266" s="646"/>
    </row>
    <row r="1267" spans="8:14" x14ac:dyDescent="0.2">
      <c r="H1267" s="646"/>
      <c r="I1267" s="647"/>
      <c r="J1267" s="647"/>
      <c r="K1267" s="647"/>
      <c r="N1267" s="646"/>
    </row>
    <row r="1268" spans="8:14" x14ac:dyDescent="0.2">
      <c r="H1268" s="646"/>
      <c r="I1268" s="647"/>
      <c r="J1268" s="647"/>
      <c r="K1268" s="647"/>
      <c r="N1268" s="646"/>
    </row>
    <row r="1269" spans="8:14" x14ac:dyDescent="0.2">
      <c r="H1269" s="646"/>
      <c r="I1269" s="647"/>
      <c r="J1269" s="647"/>
      <c r="K1269" s="647"/>
      <c r="N1269" s="646"/>
    </row>
    <row r="1270" spans="8:14" x14ac:dyDescent="0.2">
      <c r="H1270" s="646"/>
      <c r="I1270" s="647"/>
      <c r="J1270" s="647"/>
      <c r="K1270" s="647"/>
      <c r="N1270" s="646"/>
    </row>
    <row r="1271" spans="8:14" x14ac:dyDescent="0.2">
      <c r="H1271" s="646"/>
      <c r="I1271" s="647"/>
      <c r="J1271" s="647"/>
      <c r="K1271" s="647"/>
      <c r="N1271" s="646"/>
    </row>
    <row r="1272" spans="8:14" x14ac:dyDescent="0.2">
      <c r="H1272" s="646"/>
      <c r="I1272" s="647"/>
      <c r="J1272" s="647"/>
      <c r="K1272" s="647"/>
      <c r="N1272" s="646"/>
    </row>
    <row r="1273" spans="8:14" x14ac:dyDescent="0.2">
      <c r="H1273" s="646"/>
      <c r="I1273" s="647"/>
      <c r="J1273" s="647"/>
      <c r="K1273" s="647"/>
      <c r="N1273" s="646"/>
    </row>
    <row r="1274" spans="8:14" x14ac:dyDescent="0.2">
      <c r="H1274" s="646"/>
      <c r="I1274" s="647"/>
      <c r="J1274" s="647"/>
      <c r="K1274" s="647"/>
      <c r="N1274" s="646"/>
    </row>
    <row r="1275" spans="8:14" x14ac:dyDescent="0.2">
      <c r="H1275" s="646"/>
      <c r="I1275" s="647"/>
      <c r="J1275" s="647"/>
      <c r="K1275" s="647"/>
      <c r="N1275" s="646"/>
    </row>
    <row r="1276" spans="8:14" x14ac:dyDescent="0.2">
      <c r="H1276" s="646"/>
      <c r="I1276" s="647"/>
      <c r="J1276" s="647"/>
      <c r="K1276" s="647"/>
      <c r="N1276" s="646"/>
    </row>
    <row r="1277" spans="8:14" x14ac:dyDescent="0.2">
      <c r="H1277" s="646"/>
      <c r="I1277" s="647"/>
      <c r="J1277" s="647"/>
      <c r="K1277" s="647"/>
      <c r="N1277" s="646"/>
    </row>
    <row r="1278" spans="8:14" x14ac:dyDescent="0.2">
      <c r="H1278" s="646"/>
      <c r="I1278" s="647"/>
      <c r="J1278" s="647"/>
      <c r="K1278" s="647"/>
      <c r="N1278" s="646"/>
    </row>
    <row r="1279" spans="8:14" x14ac:dyDescent="0.2">
      <c r="H1279" s="646"/>
      <c r="I1279" s="647"/>
      <c r="J1279" s="647"/>
      <c r="K1279" s="647"/>
      <c r="N1279" s="646"/>
    </row>
    <row r="1280" spans="8:14" x14ac:dyDescent="0.2">
      <c r="H1280" s="646"/>
      <c r="I1280" s="647"/>
      <c r="J1280" s="647"/>
      <c r="K1280" s="647"/>
      <c r="N1280" s="646"/>
    </row>
    <row r="1281" spans="8:14" x14ac:dyDescent="0.2">
      <c r="H1281" s="646"/>
      <c r="I1281" s="647"/>
      <c r="J1281" s="647"/>
      <c r="K1281" s="647"/>
      <c r="N1281" s="646"/>
    </row>
    <row r="1282" spans="8:14" x14ac:dyDescent="0.2">
      <c r="H1282" s="646"/>
      <c r="I1282" s="647"/>
      <c r="J1282" s="647"/>
      <c r="K1282" s="647"/>
      <c r="N1282" s="646"/>
    </row>
    <row r="1283" spans="8:14" x14ac:dyDescent="0.2">
      <c r="H1283" s="646"/>
      <c r="I1283" s="647"/>
      <c r="J1283" s="647"/>
      <c r="K1283" s="647"/>
      <c r="N1283" s="646"/>
    </row>
    <row r="1284" spans="8:14" x14ac:dyDescent="0.2">
      <c r="H1284" s="646"/>
      <c r="I1284" s="647"/>
      <c r="J1284" s="647"/>
      <c r="K1284" s="647"/>
      <c r="N1284" s="646"/>
    </row>
    <row r="1285" spans="8:14" x14ac:dyDescent="0.2">
      <c r="H1285" s="646"/>
      <c r="I1285" s="647"/>
      <c r="J1285" s="647"/>
      <c r="K1285" s="647"/>
      <c r="N1285" s="646"/>
    </row>
    <row r="1286" spans="8:14" x14ac:dyDescent="0.2">
      <c r="H1286" s="646"/>
      <c r="I1286" s="647"/>
      <c r="J1286" s="647"/>
      <c r="K1286" s="647"/>
      <c r="N1286" s="646"/>
    </row>
    <row r="1287" spans="8:14" x14ac:dyDescent="0.2">
      <c r="H1287" s="646"/>
      <c r="I1287" s="647"/>
      <c r="J1287" s="647"/>
      <c r="K1287" s="647"/>
      <c r="N1287" s="646"/>
    </row>
    <row r="1288" spans="8:14" x14ac:dyDescent="0.2">
      <c r="H1288" s="646"/>
      <c r="I1288" s="647"/>
      <c r="J1288" s="647"/>
      <c r="K1288" s="647"/>
      <c r="N1288" s="646"/>
    </row>
    <row r="1289" spans="8:14" x14ac:dyDescent="0.2">
      <c r="H1289" s="646"/>
      <c r="I1289" s="647"/>
      <c r="J1289" s="647"/>
      <c r="K1289" s="647"/>
      <c r="N1289" s="646"/>
    </row>
    <row r="1290" spans="8:14" x14ac:dyDescent="0.2">
      <c r="H1290" s="646"/>
      <c r="I1290" s="647"/>
      <c r="J1290" s="647"/>
      <c r="K1290" s="647"/>
      <c r="N1290" s="646"/>
    </row>
    <row r="1291" spans="8:14" x14ac:dyDescent="0.2">
      <c r="H1291" s="646"/>
      <c r="I1291" s="647"/>
      <c r="J1291" s="647"/>
      <c r="K1291" s="647"/>
      <c r="N1291" s="646"/>
    </row>
    <row r="1292" spans="8:14" x14ac:dyDescent="0.2">
      <c r="H1292" s="646"/>
      <c r="I1292" s="647"/>
      <c r="J1292" s="647"/>
      <c r="K1292" s="647"/>
      <c r="N1292" s="646"/>
    </row>
    <row r="1293" spans="8:14" x14ac:dyDescent="0.2">
      <c r="H1293" s="646"/>
      <c r="I1293" s="647"/>
      <c r="J1293" s="647"/>
      <c r="K1293" s="647"/>
      <c r="N1293" s="646"/>
    </row>
    <row r="1294" spans="8:14" x14ac:dyDescent="0.2">
      <c r="H1294" s="646"/>
      <c r="I1294" s="647"/>
      <c r="J1294" s="647"/>
      <c r="K1294" s="647"/>
      <c r="N1294" s="646"/>
    </row>
    <row r="1295" spans="8:14" x14ac:dyDescent="0.2">
      <c r="H1295" s="646"/>
      <c r="I1295" s="647"/>
      <c r="J1295" s="647"/>
      <c r="K1295" s="647"/>
      <c r="N1295" s="646"/>
    </row>
    <row r="1296" spans="8:14" x14ac:dyDescent="0.2">
      <c r="H1296" s="646"/>
      <c r="I1296" s="647"/>
      <c r="J1296" s="647"/>
      <c r="K1296" s="647"/>
      <c r="N1296" s="646"/>
    </row>
    <row r="1297" spans="8:14" x14ac:dyDescent="0.2">
      <c r="H1297" s="646"/>
      <c r="I1297" s="647"/>
      <c r="J1297" s="647"/>
      <c r="K1297" s="647"/>
      <c r="N1297" s="646"/>
    </row>
    <row r="1298" spans="8:14" x14ac:dyDescent="0.2">
      <c r="H1298" s="646"/>
      <c r="I1298" s="647"/>
      <c r="J1298" s="647"/>
      <c r="K1298" s="647"/>
      <c r="N1298" s="646"/>
    </row>
    <row r="1299" spans="8:14" x14ac:dyDescent="0.2">
      <c r="H1299" s="646"/>
      <c r="I1299" s="647"/>
      <c r="J1299" s="647"/>
      <c r="K1299" s="647"/>
      <c r="N1299" s="646"/>
    </row>
    <row r="1300" spans="8:14" x14ac:dyDescent="0.2">
      <c r="H1300" s="646"/>
      <c r="I1300" s="647"/>
      <c r="J1300" s="647"/>
      <c r="K1300" s="647"/>
      <c r="N1300" s="646"/>
    </row>
    <row r="1301" spans="8:14" x14ac:dyDescent="0.2">
      <c r="H1301" s="646"/>
      <c r="I1301" s="647"/>
      <c r="J1301" s="647"/>
      <c r="K1301" s="647"/>
      <c r="N1301" s="646"/>
    </row>
    <row r="1302" spans="8:14" x14ac:dyDescent="0.2">
      <c r="H1302" s="646"/>
      <c r="I1302" s="647"/>
      <c r="J1302" s="647"/>
      <c r="K1302" s="647"/>
      <c r="N1302" s="646"/>
    </row>
    <row r="1303" spans="8:14" x14ac:dyDescent="0.2">
      <c r="H1303" s="646"/>
      <c r="I1303" s="647"/>
      <c r="J1303" s="647"/>
      <c r="K1303" s="647"/>
      <c r="N1303" s="646"/>
    </row>
    <row r="1304" spans="8:14" x14ac:dyDescent="0.2">
      <c r="H1304" s="646"/>
      <c r="I1304" s="647"/>
      <c r="J1304" s="647"/>
      <c r="K1304" s="647"/>
      <c r="N1304" s="646"/>
    </row>
    <row r="1305" spans="8:14" x14ac:dyDescent="0.2">
      <c r="H1305" s="646"/>
      <c r="I1305" s="647"/>
      <c r="J1305" s="647"/>
      <c r="K1305" s="647"/>
      <c r="N1305" s="646"/>
    </row>
    <row r="1306" spans="8:14" x14ac:dyDescent="0.2">
      <c r="H1306" s="646"/>
      <c r="I1306" s="647"/>
      <c r="J1306" s="647"/>
      <c r="K1306" s="647"/>
      <c r="N1306" s="646"/>
    </row>
    <row r="1307" spans="8:14" x14ac:dyDescent="0.2">
      <c r="H1307" s="646"/>
      <c r="I1307" s="647"/>
      <c r="J1307" s="647"/>
      <c r="K1307" s="647"/>
      <c r="N1307" s="646"/>
    </row>
    <row r="1308" spans="8:14" x14ac:dyDescent="0.2">
      <c r="H1308" s="646"/>
      <c r="I1308" s="647"/>
      <c r="J1308" s="647"/>
      <c r="K1308" s="647"/>
      <c r="N1308" s="646"/>
    </row>
    <row r="1309" spans="8:14" x14ac:dyDescent="0.2">
      <c r="H1309" s="646"/>
      <c r="I1309" s="647"/>
      <c r="J1309" s="647"/>
      <c r="K1309" s="647"/>
      <c r="N1309" s="646"/>
    </row>
    <row r="1310" spans="8:14" x14ac:dyDescent="0.2">
      <c r="H1310" s="646"/>
      <c r="I1310" s="647"/>
      <c r="J1310" s="647"/>
      <c r="K1310" s="647"/>
      <c r="N1310" s="646"/>
    </row>
    <row r="1311" spans="8:14" x14ac:dyDescent="0.2">
      <c r="H1311" s="646"/>
      <c r="I1311" s="647"/>
      <c r="J1311" s="647"/>
      <c r="K1311" s="647"/>
      <c r="N1311" s="646"/>
    </row>
    <row r="1312" spans="8:14" x14ac:dyDescent="0.2">
      <c r="H1312" s="646"/>
      <c r="I1312" s="647"/>
      <c r="J1312" s="647"/>
      <c r="K1312" s="647"/>
      <c r="N1312" s="646"/>
    </row>
    <row r="1313" spans="8:14" x14ac:dyDescent="0.2">
      <c r="H1313" s="646"/>
      <c r="I1313" s="647"/>
      <c r="J1313" s="647"/>
      <c r="K1313" s="647"/>
      <c r="N1313" s="646"/>
    </row>
    <row r="1314" spans="8:14" x14ac:dyDescent="0.2">
      <c r="H1314" s="646"/>
      <c r="I1314" s="647"/>
      <c r="J1314" s="647"/>
      <c r="K1314" s="647"/>
      <c r="N1314" s="646"/>
    </row>
    <row r="1315" spans="8:14" x14ac:dyDescent="0.2">
      <c r="H1315" s="646"/>
      <c r="I1315" s="647"/>
      <c r="J1315" s="647"/>
      <c r="K1315" s="647"/>
      <c r="N1315" s="646"/>
    </row>
    <row r="1316" spans="8:14" x14ac:dyDescent="0.2">
      <c r="H1316" s="646"/>
      <c r="I1316" s="647"/>
      <c r="J1316" s="647"/>
      <c r="K1316" s="647"/>
      <c r="N1316" s="646"/>
    </row>
    <row r="1317" spans="8:14" x14ac:dyDescent="0.2">
      <c r="H1317" s="646"/>
      <c r="I1317" s="647"/>
      <c r="J1317" s="647"/>
      <c r="K1317" s="647"/>
      <c r="N1317" s="646"/>
    </row>
    <row r="1318" spans="8:14" x14ac:dyDescent="0.2">
      <c r="H1318" s="646"/>
      <c r="I1318" s="647"/>
      <c r="J1318" s="647"/>
      <c r="K1318" s="647"/>
      <c r="N1318" s="646"/>
    </row>
    <row r="1319" spans="8:14" x14ac:dyDescent="0.2">
      <c r="H1319" s="646"/>
      <c r="I1319" s="647"/>
      <c r="J1319" s="647"/>
      <c r="K1319" s="647"/>
      <c r="N1319" s="646"/>
    </row>
    <row r="1320" spans="8:14" x14ac:dyDescent="0.2">
      <c r="H1320" s="646"/>
      <c r="I1320" s="647"/>
      <c r="J1320" s="647"/>
      <c r="K1320" s="647"/>
      <c r="N1320" s="646"/>
    </row>
    <row r="1321" spans="8:14" x14ac:dyDescent="0.2">
      <c r="H1321" s="646"/>
      <c r="I1321" s="647"/>
      <c r="J1321" s="647"/>
      <c r="K1321" s="647"/>
      <c r="N1321" s="646"/>
    </row>
    <row r="1322" spans="8:14" x14ac:dyDescent="0.2">
      <c r="H1322" s="646"/>
      <c r="I1322" s="647"/>
      <c r="J1322" s="647"/>
      <c r="K1322" s="647"/>
      <c r="N1322" s="646"/>
    </row>
    <row r="1323" spans="8:14" x14ac:dyDescent="0.2">
      <c r="H1323" s="646"/>
      <c r="I1323" s="647"/>
      <c r="J1323" s="647"/>
      <c r="K1323" s="647"/>
      <c r="N1323" s="646"/>
    </row>
    <row r="1324" spans="8:14" x14ac:dyDescent="0.2">
      <c r="H1324" s="646"/>
      <c r="I1324" s="647"/>
      <c r="J1324" s="647"/>
      <c r="K1324" s="647"/>
      <c r="N1324" s="646"/>
    </row>
    <row r="1325" spans="8:14" x14ac:dyDescent="0.2">
      <c r="H1325" s="646"/>
      <c r="I1325" s="647"/>
      <c r="J1325" s="647"/>
      <c r="K1325" s="647"/>
      <c r="N1325" s="646"/>
    </row>
    <row r="1326" spans="8:14" x14ac:dyDescent="0.2">
      <c r="H1326" s="646"/>
      <c r="I1326" s="647"/>
      <c r="J1326" s="647"/>
      <c r="K1326" s="647"/>
      <c r="N1326" s="646"/>
    </row>
    <row r="1327" spans="8:14" x14ac:dyDescent="0.2">
      <c r="H1327" s="646"/>
      <c r="I1327" s="647"/>
      <c r="J1327" s="647"/>
      <c r="K1327" s="647"/>
      <c r="N1327" s="646"/>
    </row>
    <row r="1328" spans="8:14" x14ac:dyDescent="0.2">
      <c r="H1328" s="646"/>
      <c r="I1328" s="647"/>
      <c r="J1328" s="647"/>
      <c r="K1328" s="647"/>
      <c r="N1328" s="646"/>
    </row>
    <row r="1329" spans="8:14" x14ac:dyDescent="0.2">
      <c r="H1329" s="646"/>
      <c r="I1329" s="647"/>
      <c r="J1329" s="647"/>
      <c r="K1329" s="647"/>
      <c r="N1329" s="646"/>
    </row>
    <row r="1330" spans="8:14" x14ac:dyDescent="0.2">
      <c r="H1330" s="646"/>
      <c r="I1330" s="647"/>
      <c r="J1330" s="647"/>
      <c r="K1330" s="647"/>
      <c r="N1330" s="646"/>
    </row>
    <row r="1331" spans="8:14" x14ac:dyDescent="0.2">
      <c r="H1331" s="646"/>
      <c r="I1331" s="647"/>
      <c r="J1331" s="647"/>
      <c r="K1331" s="647"/>
      <c r="N1331" s="646"/>
    </row>
    <row r="1332" spans="8:14" x14ac:dyDescent="0.2">
      <c r="H1332" s="646"/>
      <c r="I1332" s="647"/>
      <c r="J1332" s="647"/>
      <c r="K1332" s="647"/>
      <c r="N1332" s="646"/>
    </row>
    <row r="1333" spans="8:14" x14ac:dyDescent="0.2">
      <c r="H1333" s="646"/>
      <c r="I1333" s="647"/>
      <c r="J1333" s="647"/>
      <c r="K1333" s="647"/>
      <c r="N1333" s="646"/>
    </row>
    <row r="1334" spans="8:14" x14ac:dyDescent="0.2">
      <c r="H1334" s="646"/>
      <c r="I1334" s="647"/>
      <c r="J1334" s="647"/>
      <c r="K1334" s="647"/>
      <c r="N1334" s="646"/>
    </row>
    <row r="1335" spans="8:14" x14ac:dyDescent="0.2">
      <c r="H1335" s="646"/>
      <c r="I1335" s="647"/>
      <c r="J1335" s="647"/>
      <c r="K1335" s="647"/>
      <c r="N1335" s="646"/>
    </row>
    <row r="1336" spans="8:14" x14ac:dyDescent="0.2">
      <c r="H1336" s="646"/>
      <c r="I1336" s="647"/>
      <c r="J1336" s="647"/>
      <c r="K1336" s="647"/>
      <c r="N1336" s="646"/>
    </row>
    <row r="1337" spans="8:14" x14ac:dyDescent="0.2">
      <c r="H1337" s="646"/>
      <c r="I1337" s="647"/>
      <c r="J1337" s="647"/>
      <c r="K1337" s="647"/>
      <c r="N1337" s="646"/>
    </row>
    <row r="1338" spans="8:14" x14ac:dyDescent="0.2">
      <c r="H1338" s="646"/>
      <c r="I1338" s="647"/>
      <c r="J1338" s="647"/>
      <c r="K1338" s="647"/>
      <c r="N1338" s="646"/>
    </row>
    <row r="1339" spans="8:14" x14ac:dyDescent="0.2">
      <c r="H1339" s="646"/>
      <c r="I1339" s="647"/>
      <c r="J1339" s="647"/>
      <c r="K1339" s="647"/>
      <c r="N1339" s="646"/>
    </row>
    <row r="1340" spans="8:14" x14ac:dyDescent="0.2">
      <c r="H1340" s="646"/>
      <c r="I1340" s="647"/>
      <c r="J1340" s="647"/>
      <c r="K1340" s="647"/>
      <c r="N1340" s="646"/>
    </row>
    <row r="1341" spans="8:14" x14ac:dyDescent="0.2">
      <c r="H1341" s="646"/>
      <c r="I1341" s="647"/>
      <c r="J1341" s="647"/>
      <c r="K1341" s="647"/>
      <c r="N1341" s="646"/>
    </row>
    <row r="1342" spans="8:14" x14ac:dyDescent="0.2">
      <c r="H1342" s="646"/>
      <c r="I1342" s="647"/>
      <c r="J1342" s="647"/>
      <c r="K1342" s="647"/>
      <c r="N1342" s="646"/>
    </row>
    <row r="1343" spans="8:14" x14ac:dyDescent="0.2">
      <c r="H1343" s="646"/>
      <c r="I1343" s="647"/>
      <c r="J1343" s="647"/>
      <c r="K1343" s="647"/>
      <c r="N1343" s="646"/>
    </row>
    <row r="1344" spans="8:14" x14ac:dyDescent="0.2">
      <c r="H1344" s="646"/>
      <c r="I1344" s="647"/>
      <c r="J1344" s="647"/>
      <c r="K1344" s="647"/>
      <c r="N1344" s="646"/>
    </row>
    <row r="1345" spans="8:14" x14ac:dyDescent="0.2">
      <c r="H1345" s="646"/>
      <c r="I1345" s="647"/>
      <c r="J1345" s="647"/>
      <c r="K1345" s="647"/>
      <c r="N1345" s="646"/>
    </row>
    <row r="1346" spans="8:14" x14ac:dyDescent="0.2">
      <c r="H1346" s="646"/>
      <c r="I1346" s="647"/>
      <c r="J1346" s="647"/>
      <c r="K1346" s="647"/>
      <c r="N1346" s="646"/>
    </row>
    <row r="1347" spans="8:14" x14ac:dyDescent="0.2">
      <c r="H1347" s="646"/>
      <c r="I1347" s="647"/>
      <c r="J1347" s="647"/>
      <c r="K1347" s="647"/>
      <c r="N1347" s="646"/>
    </row>
    <row r="1348" spans="8:14" x14ac:dyDescent="0.2">
      <c r="H1348" s="646"/>
      <c r="I1348" s="647"/>
      <c r="J1348" s="647"/>
      <c r="K1348" s="647"/>
      <c r="N1348" s="646"/>
    </row>
    <row r="1349" spans="8:14" x14ac:dyDescent="0.2">
      <c r="H1349" s="646"/>
      <c r="I1349" s="647"/>
      <c r="J1349" s="647"/>
      <c r="K1349" s="647"/>
      <c r="N1349" s="646"/>
    </row>
    <row r="1350" spans="8:14" x14ac:dyDescent="0.2">
      <c r="H1350" s="646"/>
      <c r="I1350" s="647"/>
      <c r="J1350" s="647"/>
      <c r="K1350" s="647"/>
      <c r="N1350" s="646"/>
    </row>
    <row r="1351" spans="8:14" x14ac:dyDescent="0.2">
      <c r="H1351" s="646"/>
      <c r="I1351" s="647"/>
      <c r="J1351" s="647"/>
      <c r="K1351" s="647"/>
      <c r="N1351" s="646"/>
    </row>
    <row r="1352" spans="8:14" x14ac:dyDescent="0.2">
      <c r="H1352" s="646"/>
      <c r="I1352" s="647"/>
      <c r="J1352" s="647"/>
      <c r="K1352" s="647"/>
      <c r="N1352" s="646"/>
    </row>
    <row r="1353" spans="8:14" x14ac:dyDescent="0.2">
      <c r="H1353" s="646"/>
      <c r="I1353" s="647"/>
      <c r="J1353" s="647"/>
      <c r="K1353" s="647"/>
      <c r="N1353" s="646"/>
    </row>
    <row r="1354" spans="8:14" x14ac:dyDescent="0.2">
      <c r="H1354" s="646"/>
      <c r="I1354" s="647"/>
      <c r="J1354" s="647"/>
      <c r="K1354" s="647"/>
      <c r="N1354" s="646"/>
    </row>
    <row r="1355" spans="8:14" x14ac:dyDescent="0.2">
      <c r="H1355" s="646"/>
      <c r="I1355" s="647"/>
      <c r="J1355" s="647"/>
      <c r="K1355" s="647"/>
      <c r="N1355" s="646"/>
    </row>
    <row r="1356" spans="8:14" x14ac:dyDescent="0.2">
      <c r="H1356" s="646"/>
      <c r="I1356" s="647"/>
      <c r="J1356" s="647"/>
      <c r="K1356" s="647"/>
      <c r="N1356" s="646"/>
    </row>
    <row r="1357" spans="8:14" x14ac:dyDescent="0.2">
      <c r="H1357" s="646"/>
      <c r="I1357" s="647"/>
      <c r="J1357" s="647"/>
      <c r="K1357" s="647"/>
      <c r="N1357" s="646"/>
    </row>
    <row r="1358" spans="8:14" x14ac:dyDescent="0.2">
      <c r="H1358" s="646"/>
      <c r="I1358" s="647"/>
      <c r="J1358" s="647"/>
      <c r="K1358" s="647"/>
      <c r="N1358" s="646"/>
    </row>
    <row r="1359" spans="8:14" x14ac:dyDescent="0.2">
      <c r="H1359" s="646"/>
      <c r="I1359" s="647"/>
      <c r="J1359" s="647"/>
      <c r="K1359" s="647"/>
      <c r="N1359" s="646"/>
    </row>
    <row r="1360" spans="8:14" x14ac:dyDescent="0.2">
      <c r="H1360" s="646"/>
      <c r="I1360" s="647"/>
      <c r="J1360" s="647"/>
      <c r="K1360" s="647"/>
      <c r="N1360" s="646"/>
    </row>
    <row r="1361" spans="8:14" x14ac:dyDescent="0.2">
      <c r="H1361" s="646"/>
      <c r="I1361" s="647"/>
      <c r="J1361" s="647"/>
      <c r="K1361" s="647"/>
      <c r="N1361" s="646"/>
    </row>
    <row r="1362" spans="8:14" x14ac:dyDescent="0.2">
      <c r="H1362" s="646"/>
      <c r="I1362" s="647"/>
      <c r="J1362" s="647"/>
      <c r="K1362" s="647"/>
      <c r="N1362" s="646"/>
    </row>
    <row r="1363" spans="8:14" x14ac:dyDescent="0.2">
      <c r="H1363" s="646"/>
      <c r="I1363" s="647"/>
      <c r="J1363" s="647"/>
      <c r="K1363" s="647"/>
      <c r="N1363" s="646"/>
    </row>
    <row r="1364" spans="8:14" x14ac:dyDescent="0.2">
      <c r="H1364" s="646"/>
      <c r="I1364" s="647"/>
      <c r="J1364" s="647"/>
      <c r="K1364" s="647"/>
      <c r="N1364" s="646"/>
    </row>
    <row r="1365" spans="8:14" x14ac:dyDescent="0.2">
      <c r="H1365" s="646"/>
      <c r="I1365" s="647"/>
      <c r="J1365" s="647"/>
      <c r="K1365" s="647"/>
      <c r="N1365" s="646"/>
    </row>
    <row r="1366" spans="8:14" x14ac:dyDescent="0.2">
      <c r="H1366" s="646"/>
      <c r="I1366" s="647"/>
      <c r="J1366" s="647"/>
      <c r="K1366" s="647"/>
      <c r="N1366" s="646"/>
    </row>
    <row r="1367" spans="8:14" x14ac:dyDescent="0.2">
      <c r="H1367" s="646"/>
      <c r="I1367" s="647"/>
      <c r="J1367" s="647"/>
      <c r="K1367" s="647"/>
      <c r="N1367" s="646"/>
    </row>
    <row r="1368" spans="8:14" x14ac:dyDescent="0.2">
      <c r="H1368" s="646"/>
      <c r="I1368" s="647"/>
      <c r="J1368" s="647"/>
      <c r="K1368" s="647"/>
      <c r="N1368" s="646"/>
    </row>
    <row r="1369" spans="8:14" x14ac:dyDescent="0.2">
      <c r="H1369" s="646"/>
      <c r="I1369" s="647"/>
      <c r="J1369" s="647"/>
      <c r="K1369" s="647"/>
      <c r="N1369" s="646"/>
    </row>
    <row r="1370" spans="8:14" x14ac:dyDescent="0.2">
      <c r="H1370" s="646"/>
      <c r="I1370" s="647"/>
      <c r="J1370" s="647"/>
      <c r="K1370" s="647"/>
      <c r="N1370" s="646"/>
    </row>
    <row r="1371" spans="8:14" x14ac:dyDescent="0.2">
      <c r="H1371" s="646"/>
      <c r="I1371" s="647"/>
      <c r="J1371" s="647"/>
      <c r="K1371" s="647"/>
      <c r="N1371" s="646"/>
    </row>
    <row r="1372" spans="8:14" x14ac:dyDescent="0.2">
      <c r="H1372" s="646"/>
      <c r="I1372" s="647"/>
      <c r="J1372" s="647"/>
      <c r="K1372" s="647"/>
      <c r="N1372" s="646"/>
    </row>
    <row r="1373" spans="8:14" x14ac:dyDescent="0.2">
      <c r="H1373" s="646"/>
      <c r="I1373" s="647"/>
      <c r="J1373" s="647"/>
      <c r="K1373" s="647"/>
      <c r="N1373" s="646"/>
    </row>
    <row r="1374" spans="8:14" x14ac:dyDescent="0.2">
      <c r="H1374" s="646"/>
      <c r="I1374" s="647"/>
      <c r="J1374" s="647"/>
      <c r="K1374" s="647"/>
      <c r="N1374" s="646"/>
    </row>
    <row r="1375" spans="8:14" x14ac:dyDescent="0.2">
      <c r="H1375" s="646"/>
      <c r="I1375" s="647"/>
      <c r="J1375" s="647"/>
      <c r="K1375" s="647"/>
      <c r="N1375" s="646"/>
    </row>
    <row r="1376" spans="8:14" x14ac:dyDescent="0.2">
      <c r="H1376" s="646"/>
      <c r="I1376" s="647"/>
      <c r="J1376" s="647"/>
      <c r="K1376" s="647"/>
      <c r="N1376" s="646"/>
    </row>
    <row r="1377" spans="8:14" x14ac:dyDescent="0.2">
      <c r="H1377" s="646"/>
      <c r="I1377" s="647"/>
      <c r="J1377" s="647"/>
      <c r="K1377" s="647"/>
      <c r="N1377" s="646"/>
    </row>
    <row r="1378" spans="8:14" x14ac:dyDescent="0.2">
      <c r="H1378" s="646"/>
      <c r="I1378" s="647"/>
      <c r="J1378" s="647"/>
      <c r="K1378" s="647"/>
      <c r="N1378" s="646"/>
    </row>
    <row r="1379" spans="8:14" x14ac:dyDescent="0.2">
      <c r="H1379" s="646"/>
      <c r="I1379" s="647"/>
      <c r="J1379" s="647"/>
      <c r="K1379" s="647"/>
      <c r="N1379" s="646"/>
    </row>
    <row r="1380" spans="8:14" x14ac:dyDescent="0.2">
      <c r="H1380" s="646"/>
      <c r="I1380" s="647"/>
      <c r="J1380" s="647"/>
      <c r="K1380" s="647"/>
      <c r="N1380" s="646"/>
    </row>
    <row r="1381" spans="8:14" x14ac:dyDescent="0.2">
      <c r="H1381" s="646"/>
      <c r="I1381" s="647"/>
      <c r="J1381" s="647"/>
      <c r="K1381" s="647"/>
      <c r="N1381" s="646"/>
    </row>
    <row r="1382" spans="8:14" x14ac:dyDescent="0.2">
      <c r="H1382" s="646"/>
      <c r="I1382" s="647"/>
      <c r="J1382" s="647"/>
      <c r="K1382" s="647"/>
      <c r="N1382" s="646"/>
    </row>
    <row r="1383" spans="8:14" x14ac:dyDescent="0.2">
      <c r="H1383" s="646"/>
      <c r="I1383" s="647"/>
      <c r="J1383" s="647"/>
      <c r="K1383" s="647"/>
      <c r="N1383" s="646"/>
    </row>
    <row r="1384" spans="8:14" x14ac:dyDescent="0.2">
      <c r="H1384" s="646"/>
      <c r="I1384" s="647"/>
      <c r="J1384" s="647"/>
      <c r="K1384" s="647"/>
      <c r="N1384" s="646"/>
    </row>
    <row r="1385" spans="8:14" x14ac:dyDescent="0.2">
      <c r="H1385" s="646"/>
      <c r="I1385" s="647"/>
      <c r="J1385" s="647"/>
      <c r="K1385" s="647"/>
      <c r="N1385" s="646"/>
    </row>
    <row r="1386" spans="8:14" x14ac:dyDescent="0.2">
      <c r="H1386" s="646"/>
      <c r="I1386" s="647"/>
      <c r="J1386" s="647"/>
      <c r="K1386" s="647"/>
      <c r="N1386" s="646"/>
    </row>
    <row r="1387" spans="8:14" x14ac:dyDescent="0.2">
      <c r="H1387" s="646"/>
      <c r="I1387" s="647"/>
      <c r="J1387" s="647"/>
      <c r="K1387" s="647"/>
      <c r="N1387" s="646"/>
    </row>
    <row r="1388" spans="8:14" x14ac:dyDescent="0.2">
      <c r="H1388" s="646"/>
      <c r="I1388" s="647"/>
      <c r="J1388" s="647"/>
      <c r="K1388" s="647"/>
      <c r="N1388" s="646"/>
    </row>
    <row r="1389" spans="8:14" x14ac:dyDescent="0.2">
      <c r="H1389" s="646"/>
      <c r="I1389" s="647"/>
      <c r="J1389" s="647"/>
      <c r="K1389" s="647"/>
      <c r="N1389" s="646"/>
    </row>
    <row r="1390" spans="8:14" x14ac:dyDescent="0.2">
      <c r="H1390" s="646"/>
      <c r="I1390" s="647"/>
      <c r="J1390" s="647"/>
      <c r="K1390" s="647"/>
      <c r="N1390" s="646"/>
    </row>
    <row r="1391" spans="8:14" x14ac:dyDescent="0.2">
      <c r="H1391" s="646"/>
      <c r="I1391" s="647"/>
      <c r="J1391" s="647"/>
      <c r="K1391" s="647"/>
      <c r="N1391" s="646"/>
    </row>
    <row r="1392" spans="8:14" x14ac:dyDescent="0.2">
      <c r="H1392" s="646"/>
      <c r="I1392" s="647"/>
      <c r="J1392" s="647"/>
      <c r="K1392" s="647"/>
      <c r="N1392" s="646"/>
    </row>
    <row r="1393" spans="8:14" x14ac:dyDescent="0.2">
      <c r="H1393" s="646"/>
      <c r="I1393" s="647"/>
      <c r="J1393" s="647"/>
      <c r="K1393" s="647"/>
      <c r="N1393" s="646"/>
    </row>
    <row r="1394" spans="8:14" x14ac:dyDescent="0.2">
      <c r="H1394" s="646"/>
      <c r="I1394" s="647"/>
      <c r="J1394" s="647"/>
      <c r="K1394" s="647"/>
      <c r="N1394" s="646"/>
    </row>
    <row r="1395" spans="8:14" x14ac:dyDescent="0.2">
      <c r="H1395" s="646"/>
      <c r="I1395" s="647"/>
      <c r="J1395" s="647"/>
      <c r="K1395" s="647"/>
      <c r="N1395" s="646"/>
    </row>
    <row r="1396" spans="8:14" x14ac:dyDescent="0.2">
      <c r="H1396" s="646"/>
      <c r="I1396" s="647"/>
      <c r="J1396" s="647"/>
      <c r="K1396" s="647"/>
      <c r="N1396" s="646"/>
    </row>
    <row r="1397" spans="8:14" x14ac:dyDescent="0.2">
      <c r="H1397" s="646"/>
      <c r="I1397" s="647"/>
      <c r="J1397" s="647"/>
      <c r="K1397" s="647"/>
      <c r="N1397" s="646"/>
    </row>
    <row r="1398" spans="8:14" x14ac:dyDescent="0.2">
      <c r="H1398" s="646"/>
      <c r="I1398" s="647"/>
      <c r="J1398" s="647"/>
      <c r="K1398" s="647"/>
      <c r="N1398" s="646"/>
    </row>
    <row r="1399" spans="8:14" x14ac:dyDescent="0.2">
      <c r="H1399" s="646"/>
      <c r="I1399" s="647"/>
      <c r="J1399" s="647"/>
      <c r="K1399" s="647"/>
      <c r="N1399" s="646"/>
    </row>
    <row r="1400" spans="8:14" x14ac:dyDescent="0.2">
      <c r="H1400" s="646"/>
      <c r="I1400" s="647"/>
      <c r="J1400" s="647"/>
      <c r="K1400" s="647"/>
      <c r="N1400" s="646"/>
    </row>
    <row r="1401" spans="8:14" x14ac:dyDescent="0.2">
      <c r="H1401" s="646"/>
      <c r="I1401" s="647"/>
      <c r="J1401" s="647"/>
      <c r="K1401" s="647"/>
      <c r="N1401" s="646"/>
    </row>
    <row r="1402" spans="8:14" x14ac:dyDescent="0.2">
      <c r="H1402" s="646"/>
      <c r="I1402" s="647"/>
      <c r="J1402" s="647"/>
      <c r="K1402" s="647"/>
      <c r="N1402" s="646"/>
    </row>
    <row r="1403" spans="8:14" x14ac:dyDescent="0.2">
      <c r="H1403" s="646"/>
      <c r="I1403" s="647"/>
      <c r="J1403" s="647"/>
      <c r="K1403" s="647"/>
      <c r="N1403" s="646"/>
    </row>
    <row r="1404" spans="8:14" x14ac:dyDescent="0.2">
      <c r="H1404" s="646"/>
      <c r="I1404" s="647"/>
      <c r="J1404" s="647"/>
      <c r="K1404" s="647"/>
      <c r="N1404" s="646"/>
    </row>
    <row r="1405" spans="8:14" x14ac:dyDescent="0.2">
      <c r="H1405" s="646"/>
      <c r="I1405" s="647"/>
      <c r="J1405" s="647"/>
      <c r="K1405" s="647"/>
      <c r="N1405" s="646"/>
    </row>
    <row r="1406" spans="8:14" x14ac:dyDescent="0.2">
      <c r="H1406" s="646"/>
      <c r="I1406" s="647"/>
      <c r="J1406" s="647"/>
      <c r="K1406" s="647"/>
      <c r="N1406" s="646"/>
    </row>
    <row r="1407" spans="8:14" x14ac:dyDescent="0.2">
      <c r="H1407" s="646"/>
      <c r="I1407" s="647"/>
      <c r="J1407" s="647"/>
      <c r="K1407" s="647"/>
      <c r="N1407" s="646"/>
    </row>
    <row r="1408" spans="8:14" x14ac:dyDescent="0.2">
      <c r="H1408" s="646"/>
      <c r="I1408" s="647"/>
      <c r="J1408" s="647"/>
      <c r="K1408" s="647"/>
      <c r="N1408" s="646"/>
    </row>
    <row r="1409" spans="8:14" x14ac:dyDescent="0.2">
      <c r="H1409" s="646"/>
      <c r="I1409" s="647"/>
      <c r="J1409" s="647"/>
      <c r="K1409" s="647"/>
      <c r="N1409" s="646"/>
    </row>
    <row r="1410" spans="8:14" x14ac:dyDescent="0.2">
      <c r="H1410" s="646"/>
      <c r="I1410" s="647"/>
      <c r="J1410" s="647"/>
      <c r="K1410" s="647"/>
      <c r="N1410" s="646"/>
    </row>
    <row r="1411" spans="8:14" x14ac:dyDescent="0.2">
      <c r="H1411" s="646"/>
      <c r="I1411" s="647"/>
      <c r="J1411" s="647"/>
      <c r="K1411" s="647"/>
      <c r="N1411" s="646"/>
    </row>
    <row r="1412" spans="8:14" x14ac:dyDescent="0.2">
      <c r="H1412" s="646"/>
      <c r="I1412" s="647"/>
      <c r="J1412" s="647"/>
      <c r="K1412" s="647"/>
      <c r="N1412" s="646"/>
    </row>
    <row r="1413" spans="8:14" x14ac:dyDescent="0.2">
      <c r="H1413" s="646"/>
      <c r="I1413" s="647"/>
      <c r="J1413" s="647"/>
      <c r="K1413" s="647"/>
      <c r="N1413" s="646"/>
    </row>
    <row r="1414" spans="8:14" x14ac:dyDescent="0.2">
      <c r="H1414" s="646"/>
      <c r="I1414" s="647"/>
      <c r="J1414" s="647"/>
      <c r="K1414" s="647"/>
      <c r="N1414" s="646"/>
    </row>
    <row r="1415" spans="8:14" x14ac:dyDescent="0.2">
      <c r="H1415" s="646"/>
      <c r="I1415" s="647"/>
      <c r="J1415" s="647"/>
      <c r="K1415" s="647"/>
      <c r="N1415" s="646"/>
    </row>
    <row r="1416" spans="8:14" x14ac:dyDescent="0.2">
      <c r="H1416" s="646"/>
      <c r="I1416" s="647"/>
      <c r="J1416" s="647"/>
      <c r="K1416" s="647"/>
      <c r="N1416" s="646"/>
    </row>
    <row r="1417" spans="8:14" x14ac:dyDescent="0.2">
      <c r="H1417" s="646"/>
      <c r="I1417" s="647"/>
      <c r="J1417" s="647"/>
      <c r="K1417" s="647"/>
      <c r="N1417" s="646"/>
    </row>
    <row r="1418" spans="8:14" x14ac:dyDescent="0.2">
      <c r="H1418" s="646"/>
      <c r="I1418" s="647"/>
      <c r="J1418" s="647"/>
      <c r="K1418" s="647"/>
      <c r="N1418" s="646"/>
    </row>
    <row r="1419" spans="8:14" x14ac:dyDescent="0.2">
      <c r="H1419" s="646"/>
      <c r="I1419" s="647"/>
      <c r="J1419" s="647"/>
      <c r="K1419" s="647"/>
      <c r="N1419" s="646"/>
    </row>
    <row r="1420" spans="8:14" x14ac:dyDescent="0.2">
      <c r="H1420" s="646"/>
      <c r="I1420" s="647"/>
      <c r="J1420" s="647"/>
      <c r="K1420" s="647"/>
      <c r="N1420" s="646"/>
    </row>
    <row r="1421" spans="8:14" x14ac:dyDescent="0.2">
      <c r="H1421" s="646"/>
      <c r="I1421" s="647"/>
      <c r="J1421" s="647"/>
      <c r="K1421" s="647"/>
      <c r="N1421" s="646"/>
    </row>
    <row r="1422" spans="8:14" x14ac:dyDescent="0.2">
      <c r="H1422" s="646"/>
      <c r="I1422" s="647"/>
      <c r="J1422" s="647"/>
      <c r="K1422" s="647"/>
      <c r="N1422" s="646"/>
    </row>
    <row r="1423" spans="8:14" x14ac:dyDescent="0.2">
      <c r="H1423" s="646"/>
      <c r="I1423" s="647"/>
      <c r="J1423" s="647"/>
      <c r="K1423" s="647"/>
      <c r="N1423" s="646"/>
    </row>
    <row r="1424" spans="8:14" x14ac:dyDescent="0.2">
      <c r="H1424" s="646"/>
      <c r="I1424" s="647"/>
      <c r="J1424" s="647"/>
      <c r="K1424" s="647"/>
      <c r="N1424" s="646"/>
    </row>
    <row r="1425" spans="8:14" x14ac:dyDescent="0.2">
      <c r="H1425" s="646"/>
      <c r="I1425" s="647"/>
      <c r="J1425" s="647"/>
      <c r="K1425" s="647"/>
      <c r="N1425" s="646"/>
    </row>
    <row r="1426" spans="8:14" x14ac:dyDescent="0.2">
      <c r="H1426" s="646"/>
      <c r="I1426" s="647"/>
      <c r="J1426" s="647"/>
      <c r="K1426" s="647"/>
      <c r="N1426" s="646"/>
    </row>
    <row r="1427" spans="8:14" x14ac:dyDescent="0.2">
      <c r="H1427" s="646"/>
      <c r="I1427" s="647"/>
      <c r="J1427" s="647"/>
      <c r="K1427" s="647"/>
      <c r="N1427" s="646"/>
    </row>
    <row r="1428" spans="8:14" x14ac:dyDescent="0.2">
      <c r="H1428" s="646"/>
      <c r="I1428" s="647"/>
      <c r="J1428" s="647"/>
      <c r="K1428" s="647"/>
      <c r="N1428" s="646"/>
    </row>
    <row r="1429" spans="8:14" x14ac:dyDescent="0.2">
      <c r="H1429" s="646"/>
      <c r="I1429" s="647"/>
      <c r="J1429" s="647"/>
      <c r="K1429" s="647"/>
      <c r="N1429" s="646"/>
    </row>
    <row r="1430" spans="8:14" x14ac:dyDescent="0.2">
      <c r="H1430" s="646"/>
      <c r="I1430" s="647"/>
      <c r="J1430" s="647"/>
      <c r="K1430" s="647"/>
      <c r="N1430" s="646"/>
    </row>
    <row r="1431" spans="8:14" x14ac:dyDescent="0.2">
      <c r="H1431" s="646"/>
      <c r="I1431" s="647"/>
      <c r="J1431" s="647"/>
      <c r="K1431" s="647"/>
      <c r="N1431" s="646"/>
    </row>
    <row r="1432" spans="8:14" x14ac:dyDescent="0.2">
      <c r="H1432" s="646"/>
      <c r="I1432" s="647"/>
      <c r="J1432" s="647"/>
      <c r="K1432" s="647"/>
      <c r="N1432" s="646"/>
    </row>
    <row r="1433" spans="8:14" x14ac:dyDescent="0.2">
      <c r="H1433" s="646"/>
      <c r="I1433" s="647"/>
      <c r="J1433" s="647"/>
      <c r="K1433" s="647"/>
      <c r="N1433" s="646"/>
    </row>
    <row r="1434" spans="8:14" x14ac:dyDescent="0.2">
      <c r="H1434" s="646"/>
      <c r="I1434" s="647"/>
      <c r="J1434" s="647"/>
      <c r="K1434" s="647"/>
      <c r="N1434" s="646"/>
    </row>
    <row r="1435" spans="8:14" x14ac:dyDescent="0.2">
      <c r="H1435" s="646"/>
      <c r="I1435" s="647"/>
      <c r="J1435" s="647"/>
      <c r="K1435" s="647"/>
      <c r="N1435" s="646"/>
    </row>
    <row r="1436" spans="8:14" x14ac:dyDescent="0.2">
      <c r="H1436" s="646"/>
      <c r="I1436" s="647"/>
      <c r="J1436" s="647"/>
      <c r="K1436" s="647"/>
      <c r="N1436" s="646"/>
    </row>
    <row r="1437" spans="8:14" x14ac:dyDescent="0.2">
      <c r="H1437" s="646"/>
      <c r="I1437" s="647"/>
      <c r="J1437" s="647"/>
      <c r="K1437" s="647"/>
      <c r="N1437" s="646"/>
    </row>
    <row r="1438" spans="8:14" x14ac:dyDescent="0.2">
      <c r="H1438" s="646"/>
      <c r="I1438" s="647"/>
      <c r="J1438" s="647"/>
      <c r="K1438" s="647"/>
      <c r="N1438" s="646"/>
    </row>
    <row r="1439" spans="8:14" x14ac:dyDescent="0.2">
      <c r="H1439" s="646"/>
      <c r="I1439" s="647"/>
      <c r="J1439" s="647"/>
      <c r="K1439" s="647"/>
      <c r="N1439" s="646"/>
    </row>
    <row r="1440" spans="8:14" x14ac:dyDescent="0.2">
      <c r="H1440" s="646"/>
      <c r="I1440" s="647"/>
      <c r="J1440" s="647"/>
      <c r="K1440" s="647"/>
      <c r="N1440" s="646"/>
    </row>
    <row r="1441" spans="8:14" x14ac:dyDescent="0.2">
      <c r="H1441" s="646"/>
      <c r="I1441" s="647"/>
      <c r="J1441" s="647"/>
      <c r="K1441" s="647"/>
      <c r="N1441" s="646"/>
    </row>
    <row r="1442" spans="8:14" x14ac:dyDescent="0.2">
      <c r="H1442" s="646"/>
      <c r="I1442" s="647"/>
      <c r="J1442" s="647"/>
      <c r="K1442" s="647"/>
      <c r="N1442" s="646"/>
    </row>
    <row r="1443" spans="8:14" x14ac:dyDescent="0.2">
      <c r="H1443" s="646"/>
      <c r="I1443" s="647"/>
      <c r="J1443" s="647"/>
      <c r="K1443" s="647"/>
      <c r="N1443" s="646"/>
    </row>
    <row r="1444" spans="8:14" x14ac:dyDescent="0.2">
      <c r="H1444" s="646"/>
      <c r="I1444" s="647"/>
      <c r="J1444" s="647"/>
      <c r="K1444" s="647"/>
      <c r="N1444" s="646"/>
    </row>
    <row r="1445" spans="8:14" x14ac:dyDescent="0.2">
      <c r="H1445" s="646"/>
      <c r="I1445" s="647"/>
      <c r="J1445" s="647"/>
      <c r="K1445" s="647"/>
      <c r="N1445" s="646"/>
    </row>
    <row r="1446" spans="8:14" x14ac:dyDescent="0.2">
      <c r="H1446" s="646"/>
      <c r="I1446" s="647"/>
      <c r="J1446" s="647"/>
      <c r="K1446" s="647"/>
      <c r="N1446" s="646"/>
    </row>
    <row r="1447" spans="8:14" x14ac:dyDescent="0.2">
      <c r="H1447" s="646"/>
      <c r="I1447" s="647"/>
      <c r="J1447" s="647"/>
      <c r="K1447" s="647"/>
      <c r="N1447" s="646"/>
    </row>
    <row r="1448" spans="8:14" x14ac:dyDescent="0.2">
      <c r="H1448" s="646"/>
      <c r="I1448" s="647"/>
      <c r="J1448" s="647"/>
      <c r="K1448" s="647"/>
      <c r="N1448" s="646"/>
    </row>
    <row r="1449" spans="8:14" x14ac:dyDescent="0.2">
      <c r="H1449" s="646"/>
      <c r="I1449" s="647"/>
      <c r="J1449" s="647"/>
      <c r="K1449" s="647"/>
      <c r="N1449" s="646"/>
    </row>
    <row r="1450" spans="8:14" x14ac:dyDescent="0.2">
      <c r="H1450" s="646"/>
      <c r="I1450" s="647"/>
      <c r="J1450" s="647"/>
      <c r="K1450" s="647"/>
      <c r="N1450" s="646"/>
    </row>
    <row r="1451" spans="8:14" x14ac:dyDescent="0.2">
      <c r="H1451" s="646"/>
      <c r="I1451" s="647"/>
      <c r="J1451" s="647"/>
      <c r="K1451" s="647"/>
      <c r="N1451" s="646"/>
    </row>
    <row r="1452" spans="8:14" x14ac:dyDescent="0.2">
      <c r="H1452" s="646"/>
      <c r="I1452" s="647"/>
      <c r="J1452" s="647"/>
      <c r="K1452" s="647"/>
      <c r="N1452" s="646"/>
    </row>
    <row r="1453" spans="8:14" x14ac:dyDescent="0.2">
      <c r="H1453" s="646"/>
      <c r="I1453" s="647"/>
      <c r="J1453" s="647"/>
      <c r="K1453" s="647"/>
      <c r="N1453" s="646"/>
    </row>
    <row r="1454" spans="8:14" x14ac:dyDescent="0.2">
      <c r="H1454" s="646"/>
      <c r="I1454" s="647"/>
      <c r="J1454" s="647"/>
      <c r="K1454" s="647"/>
      <c r="N1454" s="646"/>
    </row>
    <row r="1455" spans="8:14" x14ac:dyDescent="0.2">
      <c r="H1455" s="646"/>
      <c r="I1455" s="647"/>
      <c r="J1455" s="647"/>
      <c r="K1455" s="647"/>
      <c r="N1455" s="646"/>
    </row>
    <row r="1456" spans="8:14" x14ac:dyDescent="0.2">
      <c r="H1456" s="646"/>
      <c r="I1456" s="647"/>
      <c r="J1456" s="647"/>
      <c r="K1456" s="647"/>
      <c r="N1456" s="646"/>
    </row>
    <row r="1457" spans="8:14" x14ac:dyDescent="0.2">
      <c r="H1457" s="646"/>
      <c r="I1457" s="647"/>
      <c r="J1457" s="647"/>
      <c r="K1457" s="647"/>
      <c r="N1457" s="646"/>
    </row>
    <row r="1458" spans="8:14" x14ac:dyDescent="0.2">
      <c r="H1458" s="646"/>
      <c r="I1458" s="647"/>
      <c r="J1458" s="647"/>
      <c r="K1458" s="647"/>
      <c r="N1458" s="646"/>
    </row>
    <row r="1459" spans="8:14" x14ac:dyDescent="0.2">
      <c r="H1459" s="646"/>
      <c r="I1459" s="647"/>
      <c r="J1459" s="647"/>
      <c r="K1459" s="647"/>
      <c r="N1459" s="646"/>
    </row>
    <row r="1460" spans="8:14" x14ac:dyDescent="0.2">
      <c r="H1460" s="646"/>
      <c r="I1460" s="647"/>
      <c r="J1460" s="647"/>
      <c r="K1460" s="647"/>
      <c r="N1460" s="646"/>
    </row>
    <row r="1461" spans="8:14" x14ac:dyDescent="0.2">
      <c r="H1461" s="646"/>
      <c r="I1461" s="647"/>
      <c r="J1461" s="647"/>
      <c r="K1461" s="647"/>
      <c r="N1461" s="646"/>
    </row>
    <row r="1462" spans="8:14" x14ac:dyDescent="0.2">
      <c r="H1462" s="646"/>
      <c r="I1462" s="647"/>
      <c r="J1462" s="647"/>
      <c r="K1462" s="647"/>
      <c r="N1462" s="646"/>
    </row>
    <row r="1463" spans="8:14" x14ac:dyDescent="0.2">
      <c r="H1463" s="646"/>
      <c r="I1463" s="647"/>
      <c r="J1463" s="647"/>
      <c r="K1463" s="647"/>
      <c r="N1463" s="646"/>
    </row>
    <row r="1464" spans="8:14" x14ac:dyDescent="0.2">
      <c r="H1464" s="646"/>
      <c r="I1464" s="647"/>
      <c r="J1464" s="647"/>
      <c r="K1464" s="647"/>
      <c r="N1464" s="646"/>
    </row>
    <row r="1465" spans="8:14" x14ac:dyDescent="0.2">
      <c r="H1465" s="646"/>
      <c r="I1465" s="647"/>
      <c r="J1465" s="647"/>
      <c r="K1465" s="647"/>
      <c r="N1465" s="646"/>
    </row>
    <row r="1466" spans="8:14" x14ac:dyDescent="0.2">
      <c r="H1466" s="646"/>
      <c r="I1466" s="647"/>
      <c r="J1466" s="647"/>
      <c r="K1466" s="647"/>
      <c r="N1466" s="646"/>
    </row>
    <row r="1467" spans="8:14" x14ac:dyDescent="0.2">
      <c r="H1467" s="646"/>
      <c r="I1467" s="647"/>
      <c r="J1467" s="647"/>
      <c r="K1467" s="647"/>
      <c r="N1467" s="646"/>
    </row>
    <row r="1468" spans="8:14" x14ac:dyDescent="0.2">
      <c r="H1468" s="646"/>
      <c r="I1468" s="647"/>
      <c r="J1468" s="647"/>
      <c r="K1468" s="647"/>
      <c r="N1468" s="646"/>
    </row>
    <row r="1469" spans="8:14" x14ac:dyDescent="0.2">
      <c r="H1469" s="646"/>
      <c r="I1469" s="647"/>
      <c r="J1469" s="647"/>
      <c r="K1469" s="647"/>
      <c r="N1469" s="646"/>
    </row>
    <row r="1470" spans="8:14" x14ac:dyDescent="0.2">
      <c r="H1470" s="646"/>
      <c r="I1470" s="647"/>
      <c r="J1470" s="647"/>
      <c r="K1470" s="647"/>
      <c r="N1470" s="646"/>
    </row>
    <row r="1471" spans="8:14" x14ac:dyDescent="0.2">
      <c r="H1471" s="646"/>
      <c r="I1471" s="647"/>
      <c r="J1471" s="647"/>
      <c r="K1471" s="647"/>
      <c r="N1471" s="646"/>
    </row>
    <row r="1472" spans="8:14" x14ac:dyDescent="0.2">
      <c r="H1472" s="646"/>
      <c r="I1472" s="647"/>
      <c r="J1472" s="647"/>
      <c r="K1472" s="647"/>
      <c r="N1472" s="646"/>
    </row>
    <row r="1473" spans="8:16" x14ac:dyDescent="0.2">
      <c r="H1473" s="646"/>
      <c r="I1473" s="647"/>
      <c r="J1473" s="647"/>
      <c r="K1473" s="647"/>
      <c r="N1473" s="646"/>
    </row>
    <row r="1474" spans="8:16" x14ac:dyDescent="0.2">
      <c r="H1474" s="646"/>
      <c r="I1474" s="647"/>
      <c r="J1474" s="647"/>
      <c r="K1474" s="647"/>
      <c r="N1474" s="646"/>
    </row>
    <row r="1475" spans="8:16" x14ac:dyDescent="0.2">
      <c r="H1475" s="646"/>
      <c r="I1475" s="647"/>
      <c r="J1475" s="647"/>
      <c r="K1475" s="647"/>
      <c r="N1475" s="646"/>
    </row>
    <row r="1476" spans="8:16" x14ac:dyDescent="0.2">
      <c r="H1476" s="646"/>
      <c r="I1476" s="647"/>
      <c r="J1476" s="647"/>
      <c r="K1476" s="647"/>
      <c r="N1476" s="646"/>
    </row>
    <row r="1477" spans="8:16" x14ac:dyDescent="0.2">
      <c r="H1477" s="646"/>
      <c r="I1477" s="647"/>
      <c r="J1477" s="647"/>
      <c r="K1477" s="647"/>
      <c r="N1477" s="646"/>
    </row>
    <row r="1478" spans="8:16" x14ac:dyDescent="0.2">
      <c r="H1478" s="646"/>
      <c r="I1478" s="647"/>
      <c r="J1478" s="647"/>
      <c r="K1478" s="647"/>
      <c r="L1478" s="647"/>
      <c r="M1478" s="647"/>
      <c r="P1478" s="646"/>
    </row>
    <row r="1479" spans="8:16" x14ac:dyDescent="0.2">
      <c r="H1479" s="646"/>
      <c r="I1479" s="647"/>
      <c r="J1479" s="647"/>
      <c r="K1479" s="647"/>
      <c r="L1479" s="647"/>
      <c r="M1479" s="647"/>
      <c r="P1479" s="646"/>
    </row>
    <row r="1480" spans="8:16" x14ac:dyDescent="0.2">
      <c r="H1480" s="646"/>
      <c r="I1480" s="647"/>
      <c r="J1480" s="647"/>
      <c r="K1480" s="647"/>
      <c r="L1480" s="647"/>
      <c r="M1480" s="647"/>
      <c r="P1480" s="646"/>
    </row>
    <row r="1481" spans="8:16" x14ac:dyDescent="0.2">
      <c r="H1481" s="646"/>
      <c r="I1481" s="647"/>
      <c r="J1481" s="647"/>
      <c r="K1481" s="647"/>
      <c r="L1481" s="647"/>
      <c r="M1481" s="647"/>
      <c r="P1481" s="646"/>
    </row>
    <row r="1482" spans="8:16" x14ac:dyDescent="0.2">
      <c r="H1482" s="646"/>
      <c r="I1482" s="647"/>
      <c r="J1482" s="647"/>
      <c r="K1482" s="647"/>
      <c r="L1482" s="647"/>
      <c r="M1482" s="647"/>
      <c r="P1482" s="646"/>
    </row>
    <row r="1483" spans="8:16" x14ac:dyDescent="0.2">
      <c r="H1483" s="646"/>
      <c r="I1483" s="647"/>
      <c r="J1483" s="647"/>
      <c r="K1483" s="647"/>
      <c r="L1483" s="647"/>
      <c r="M1483" s="647"/>
      <c r="P1483" s="646"/>
    </row>
    <row r="1484" spans="8:16" x14ac:dyDescent="0.2">
      <c r="H1484" s="646"/>
      <c r="I1484" s="647"/>
      <c r="J1484" s="647"/>
      <c r="K1484" s="647"/>
      <c r="L1484" s="647"/>
      <c r="M1484" s="647"/>
      <c r="P1484" s="646"/>
    </row>
    <row r="1485" spans="8:16" x14ac:dyDescent="0.2">
      <c r="H1485" s="646"/>
      <c r="I1485" s="647"/>
      <c r="J1485" s="647"/>
      <c r="K1485" s="647"/>
      <c r="L1485" s="647"/>
      <c r="M1485" s="647"/>
      <c r="P1485" s="646"/>
    </row>
    <row r="1486" spans="8:16" x14ac:dyDescent="0.2">
      <c r="H1486" s="646"/>
      <c r="I1486" s="647"/>
      <c r="J1486" s="647"/>
      <c r="K1486" s="647"/>
      <c r="L1486" s="647"/>
      <c r="M1486" s="647"/>
      <c r="P1486" s="646"/>
    </row>
    <row r="1487" spans="8:16" x14ac:dyDescent="0.2">
      <c r="H1487" s="646"/>
      <c r="I1487" s="647"/>
      <c r="J1487" s="647"/>
      <c r="K1487" s="647"/>
      <c r="L1487" s="647"/>
      <c r="M1487" s="647"/>
      <c r="P1487" s="646"/>
    </row>
    <row r="1488" spans="8:16" x14ac:dyDescent="0.2">
      <c r="H1488" s="646"/>
      <c r="I1488" s="647"/>
      <c r="J1488" s="647"/>
      <c r="K1488" s="647"/>
      <c r="L1488" s="647"/>
      <c r="M1488" s="647"/>
      <c r="P1488" s="646"/>
    </row>
    <row r="1489" spans="8:16" x14ac:dyDescent="0.2">
      <c r="H1489" s="646"/>
      <c r="I1489" s="647"/>
      <c r="J1489" s="647"/>
      <c r="K1489" s="647"/>
      <c r="L1489" s="647"/>
      <c r="M1489" s="647"/>
      <c r="P1489" s="646"/>
    </row>
    <row r="1490" spans="8:16" x14ac:dyDescent="0.2">
      <c r="H1490" s="646"/>
      <c r="I1490" s="647"/>
      <c r="J1490" s="647"/>
      <c r="K1490" s="647"/>
      <c r="L1490" s="647"/>
      <c r="M1490" s="647"/>
      <c r="P1490" s="646"/>
    </row>
    <row r="1491" spans="8:16" x14ac:dyDescent="0.2">
      <c r="H1491" s="646"/>
      <c r="I1491" s="647"/>
      <c r="J1491" s="647"/>
      <c r="K1491" s="647"/>
      <c r="L1491" s="647"/>
      <c r="M1491" s="647"/>
      <c r="P1491" s="646"/>
    </row>
    <row r="1492" spans="8:16" x14ac:dyDescent="0.2">
      <c r="H1492" s="646"/>
      <c r="I1492" s="647"/>
      <c r="J1492" s="647"/>
      <c r="K1492" s="647"/>
      <c r="L1492" s="647"/>
      <c r="M1492" s="647"/>
      <c r="P1492" s="646"/>
    </row>
    <row r="1493" spans="8:16" x14ac:dyDescent="0.2">
      <c r="H1493" s="646"/>
      <c r="I1493" s="647"/>
      <c r="J1493" s="647"/>
      <c r="K1493" s="647"/>
      <c r="L1493" s="647"/>
      <c r="M1493" s="647"/>
      <c r="P1493" s="646"/>
    </row>
    <row r="1494" spans="8:16" x14ac:dyDescent="0.2">
      <c r="H1494" s="646"/>
      <c r="I1494" s="647"/>
      <c r="J1494" s="647"/>
      <c r="K1494" s="647"/>
      <c r="L1494" s="647"/>
      <c r="M1494" s="647"/>
      <c r="P1494" s="646"/>
    </row>
    <row r="1495" spans="8:16" x14ac:dyDescent="0.2">
      <c r="H1495" s="646"/>
      <c r="I1495" s="647"/>
      <c r="J1495" s="647"/>
      <c r="K1495" s="647"/>
      <c r="L1495" s="647"/>
      <c r="M1495" s="647"/>
      <c r="P1495" s="646"/>
    </row>
    <row r="1496" spans="8:16" x14ac:dyDescent="0.2">
      <c r="H1496" s="646"/>
      <c r="I1496" s="647"/>
      <c r="J1496" s="647"/>
      <c r="K1496" s="647"/>
      <c r="L1496" s="647"/>
      <c r="M1496" s="647"/>
      <c r="P1496" s="646"/>
    </row>
    <row r="1497" spans="8:16" x14ac:dyDescent="0.2">
      <c r="H1497" s="646"/>
      <c r="I1497" s="647"/>
      <c r="J1497" s="647"/>
      <c r="K1497" s="647"/>
      <c r="L1497" s="647"/>
      <c r="M1497" s="647"/>
      <c r="P1497" s="646"/>
    </row>
    <row r="1498" spans="8:16" x14ac:dyDescent="0.2">
      <c r="H1498" s="646"/>
      <c r="I1498" s="647"/>
      <c r="J1498" s="647"/>
      <c r="K1498" s="647"/>
      <c r="L1498" s="647"/>
      <c r="M1498" s="647"/>
      <c r="P1498" s="646"/>
    </row>
    <row r="1499" spans="8:16" x14ac:dyDescent="0.2">
      <c r="H1499" s="646"/>
      <c r="I1499" s="647"/>
      <c r="J1499" s="647"/>
      <c r="K1499" s="647"/>
      <c r="L1499" s="647"/>
      <c r="M1499" s="647"/>
      <c r="P1499" s="646"/>
    </row>
    <row r="1500" spans="8:16" x14ac:dyDescent="0.2">
      <c r="H1500" s="646"/>
      <c r="I1500" s="647"/>
      <c r="J1500" s="647"/>
      <c r="K1500" s="647"/>
      <c r="L1500" s="647"/>
      <c r="M1500" s="647"/>
      <c r="P1500" s="646"/>
    </row>
    <row r="1501" spans="8:16" x14ac:dyDescent="0.2">
      <c r="H1501" s="646"/>
      <c r="I1501" s="647"/>
      <c r="J1501" s="647"/>
      <c r="K1501" s="647"/>
      <c r="L1501" s="647"/>
      <c r="M1501" s="647"/>
      <c r="P1501" s="646"/>
    </row>
    <row r="1502" spans="8:16" x14ac:dyDescent="0.2">
      <c r="H1502" s="646"/>
      <c r="I1502" s="647"/>
      <c r="J1502" s="647"/>
      <c r="K1502" s="647"/>
      <c r="L1502" s="647"/>
      <c r="M1502" s="647"/>
      <c r="P1502" s="646"/>
    </row>
    <row r="1503" spans="8:16" x14ac:dyDescent="0.2">
      <c r="H1503" s="646"/>
      <c r="I1503" s="647"/>
      <c r="J1503" s="647"/>
      <c r="K1503" s="647"/>
      <c r="L1503" s="647"/>
      <c r="M1503" s="647"/>
      <c r="P1503" s="646"/>
    </row>
    <row r="1504" spans="8:16" x14ac:dyDescent="0.2">
      <c r="H1504" s="646"/>
      <c r="I1504" s="647"/>
      <c r="J1504" s="647"/>
      <c r="K1504" s="647"/>
      <c r="L1504" s="647"/>
      <c r="M1504" s="647"/>
      <c r="P1504" s="646"/>
    </row>
    <row r="1505" spans="8:16" x14ac:dyDescent="0.2">
      <c r="H1505" s="646"/>
      <c r="I1505" s="647"/>
      <c r="J1505" s="647"/>
      <c r="K1505" s="647"/>
      <c r="L1505" s="647"/>
      <c r="M1505" s="647"/>
      <c r="P1505" s="646"/>
    </row>
    <row r="1506" spans="8:16" x14ac:dyDescent="0.2">
      <c r="H1506" s="646"/>
      <c r="I1506" s="647"/>
      <c r="J1506" s="647"/>
      <c r="K1506" s="647"/>
      <c r="L1506" s="647"/>
      <c r="M1506" s="647"/>
      <c r="P1506" s="646"/>
    </row>
    <row r="1507" spans="8:16" x14ac:dyDescent="0.2">
      <c r="H1507" s="646"/>
      <c r="I1507" s="647"/>
      <c r="J1507" s="647"/>
      <c r="K1507" s="647"/>
      <c r="L1507" s="647"/>
      <c r="M1507" s="647"/>
      <c r="P1507" s="646"/>
    </row>
    <row r="1508" spans="8:16" x14ac:dyDescent="0.2">
      <c r="H1508" s="646"/>
      <c r="I1508" s="647"/>
      <c r="J1508" s="647"/>
      <c r="K1508" s="647"/>
      <c r="L1508" s="647"/>
      <c r="M1508" s="647"/>
      <c r="P1508" s="646"/>
    </row>
    <row r="1509" spans="8:16" x14ac:dyDescent="0.2">
      <c r="H1509" s="646"/>
      <c r="I1509" s="647"/>
      <c r="J1509" s="647"/>
      <c r="K1509" s="647"/>
      <c r="L1509" s="647"/>
      <c r="M1509" s="647"/>
      <c r="P1509" s="646"/>
    </row>
    <row r="1510" spans="8:16" x14ac:dyDescent="0.2">
      <c r="H1510" s="646"/>
      <c r="I1510" s="647"/>
      <c r="J1510" s="647"/>
      <c r="K1510" s="647"/>
      <c r="L1510" s="647"/>
      <c r="M1510" s="647"/>
      <c r="P1510" s="646"/>
    </row>
    <row r="1511" spans="8:16" x14ac:dyDescent="0.2">
      <c r="H1511" s="646"/>
      <c r="I1511" s="647"/>
      <c r="J1511" s="647"/>
      <c r="K1511" s="647"/>
      <c r="L1511" s="647"/>
      <c r="M1511" s="647"/>
      <c r="P1511" s="646"/>
    </row>
    <row r="1512" spans="8:16" x14ac:dyDescent="0.2">
      <c r="H1512" s="646"/>
      <c r="I1512" s="647"/>
      <c r="J1512" s="647"/>
      <c r="K1512" s="647"/>
      <c r="L1512" s="647"/>
      <c r="M1512" s="647"/>
      <c r="P1512" s="646"/>
    </row>
    <row r="1513" spans="8:16" x14ac:dyDescent="0.2">
      <c r="H1513" s="646"/>
      <c r="I1513" s="647"/>
      <c r="J1513" s="647"/>
      <c r="K1513" s="647"/>
      <c r="L1513" s="647"/>
      <c r="M1513" s="647"/>
      <c r="P1513" s="646"/>
    </row>
    <row r="1514" spans="8:16" x14ac:dyDescent="0.2">
      <c r="H1514" s="646"/>
      <c r="I1514" s="647"/>
      <c r="J1514" s="647"/>
      <c r="K1514" s="647"/>
      <c r="L1514" s="647"/>
      <c r="M1514" s="647"/>
      <c r="P1514" s="646"/>
    </row>
    <row r="1515" spans="8:16" x14ac:dyDescent="0.2">
      <c r="H1515" s="646"/>
      <c r="I1515" s="647"/>
      <c r="J1515" s="647"/>
      <c r="K1515" s="647"/>
      <c r="L1515" s="647"/>
      <c r="M1515" s="647"/>
      <c r="P1515" s="646"/>
    </row>
    <row r="1516" spans="8:16" x14ac:dyDescent="0.2">
      <c r="H1516" s="646"/>
      <c r="I1516" s="647"/>
      <c r="J1516" s="647"/>
      <c r="K1516" s="647"/>
      <c r="L1516" s="647"/>
      <c r="M1516" s="647"/>
      <c r="P1516" s="646"/>
    </row>
    <row r="1517" spans="8:16" x14ac:dyDescent="0.2">
      <c r="H1517" s="646"/>
      <c r="I1517" s="647"/>
      <c r="J1517" s="647"/>
      <c r="K1517" s="647"/>
      <c r="L1517" s="647"/>
      <c r="M1517" s="647"/>
      <c r="P1517" s="646"/>
    </row>
    <row r="1518" spans="8:16" x14ac:dyDescent="0.2">
      <c r="H1518" s="646"/>
      <c r="I1518" s="647"/>
      <c r="J1518" s="647"/>
      <c r="K1518" s="647"/>
      <c r="L1518" s="647"/>
      <c r="M1518" s="647"/>
      <c r="P1518" s="646"/>
    </row>
    <row r="1519" spans="8:16" x14ac:dyDescent="0.2">
      <c r="H1519" s="646"/>
      <c r="I1519" s="647"/>
      <c r="J1519" s="647"/>
      <c r="K1519" s="647"/>
      <c r="L1519" s="647"/>
      <c r="M1519" s="647"/>
      <c r="P1519" s="646"/>
    </row>
    <row r="1520" spans="8:16" x14ac:dyDescent="0.2">
      <c r="H1520" s="646"/>
      <c r="I1520" s="647"/>
      <c r="J1520" s="647"/>
      <c r="K1520" s="647"/>
      <c r="L1520" s="647"/>
      <c r="M1520" s="647"/>
      <c r="P1520" s="646"/>
    </row>
    <row r="1521" spans="8:16" x14ac:dyDescent="0.2">
      <c r="H1521" s="646"/>
      <c r="I1521" s="647"/>
      <c r="J1521" s="647"/>
      <c r="K1521" s="647"/>
      <c r="L1521" s="647"/>
      <c r="M1521" s="647"/>
      <c r="P1521" s="646"/>
    </row>
    <row r="1522" spans="8:16" x14ac:dyDescent="0.2">
      <c r="H1522" s="646"/>
      <c r="I1522" s="647"/>
      <c r="J1522" s="647"/>
      <c r="K1522" s="647"/>
      <c r="L1522" s="647"/>
      <c r="M1522" s="647"/>
      <c r="P1522" s="646"/>
    </row>
    <row r="1523" spans="8:16" x14ac:dyDescent="0.2">
      <c r="H1523" s="646"/>
      <c r="I1523" s="647"/>
      <c r="J1523" s="647"/>
      <c r="K1523" s="647"/>
      <c r="L1523" s="647"/>
      <c r="M1523" s="647"/>
      <c r="P1523" s="646"/>
    </row>
    <row r="1524" spans="8:16" x14ac:dyDescent="0.2">
      <c r="H1524" s="646"/>
      <c r="I1524" s="647"/>
      <c r="J1524" s="647"/>
      <c r="K1524" s="647"/>
      <c r="L1524" s="647"/>
      <c r="M1524" s="647"/>
      <c r="P1524" s="646"/>
    </row>
    <row r="1525" spans="8:16" x14ac:dyDescent="0.2">
      <c r="H1525" s="646"/>
      <c r="I1525" s="647"/>
      <c r="J1525" s="647"/>
      <c r="K1525" s="647"/>
      <c r="L1525" s="647"/>
      <c r="M1525" s="647"/>
      <c r="P1525" s="646"/>
    </row>
    <row r="1526" spans="8:16" x14ac:dyDescent="0.2">
      <c r="H1526" s="646"/>
      <c r="I1526" s="647"/>
      <c r="J1526" s="647"/>
      <c r="K1526" s="647"/>
      <c r="L1526" s="647"/>
      <c r="M1526" s="647"/>
      <c r="P1526" s="646"/>
    </row>
    <row r="1527" spans="8:16" x14ac:dyDescent="0.2">
      <c r="H1527" s="646"/>
      <c r="I1527" s="647"/>
      <c r="J1527" s="647"/>
      <c r="K1527" s="647"/>
      <c r="L1527" s="647"/>
      <c r="M1527" s="647"/>
      <c r="P1527" s="646"/>
    </row>
    <row r="1528" spans="8:16" x14ac:dyDescent="0.2">
      <c r="H1528" s="646"/>
      <c r="I1528" s="647"/>
      <c r="J1528" s="647"/>
      <c r="K1528" s="647"/>
      <c r="L1528" s="647"/>
      <c r="M1528" s="647"/>
      <c r="P1528" s="646"/>
    </row>
    <row r="1529" spans="8:16" x14ac:dyDescent="0.2">
      <c r="H1529" s="646"/>
      <c r="I1529" s="647"/>
      <c r="J1529" s="647"/>
      <c r="K1529" s="647"/>
      <c r="L1529" s="647"/>
      <c r="M1529" s="647"/>
      <c r="P1529" s="646"/>
    </row>
    <row r="1530" spans="8:16" x14ac:dyDescent="0.2">
      <c r="H1530" s="646"/>
      <c r="I1530" s="647"/>
      <c r="J1530" s="647"/>
      <c r="K1530" s="647"/>
      <c r="L1530" s="647"/>
      <c r="M1530" s="647"/>
      <c r="P1530" s="646"/>
    </row>
    <row r="1531" spans="8:16" x14ac:dyDescent="0.2">
      <c r="H1531" s="646"/>
      <c r="I1531" s="647"/>
      <c r="J1531" s="647"/>
      <c r="K1531" s="647"/>
      <c r="L1531" s="647"/>
      <c r="M1531" s="647"/>
      <c r="P1531" s="646"/>
    </row>
    <row r="1532" spans="8:16" x14ac:dyDescent="0.2">
      <c r="H1532" s="646"/>
      <c r="I1532" s="647"/>
      <c r="J1532" s="647"/>
      <c r="K1532" s="647"/>
      <c r="L1532" s="647"/>
      <c r="M1532" s="647"/>
      <c r="P1532" s="646"/>
    </row>
    <row r="1533" spans="8:16" x14ac:dyDescent="0.2">
      <c r="H1533" s="646"/>
      <c r="I1533" s="647"/>
      <c r="J1533" s="647"/>
      <c r="K1533" s="647"/>
      <c r="L1533" s="647"/>
      <c r="M1533" s="647"/>
      <c r="P1533" s="646"/>
    </row>
    <row r="1534" spans="8:16" x14ac:dyDescent="0.2">
      <c r="H1534" s="646"/>
      <c r="I1534" s="647"/>
      <c r="J1534" s="647"/>
      <c r="K1534" s="647"/>
      <c r="L1534" s="647"/>
      <c r="M1534" s="647"/>
      <c r="P1534" s="646"/>
    </row>
    <row r="1535" spans="8:16" x14ac:dyDescent="0.2">
      <c r="H1535" s="646"/>
      <c r="I1535" s="647"/>
      <c r="J1535" s="647"/>
      <c r="K1535" s="647"/>
      <c r="L1535" s="647"/>
      <c r="M1535" s="647"/>
      <c r="P1535" s="646"/>
    </row>
    <row r="1536" spans="8:16" x14ac:dyDescent="0.2">
      <c r="H1536" s="646"/>
      <c r="I1536" s="647"/>
      <c r="J1536" s="647"/>
      <c r="K1536" s="647"/>
      <c r="L1536" s="647"/>
      <c r="M1536" s="647"/>
      <c r="P1536" s="646"/>
    </row>
    <row r="1537" spans="8:16" x14ac:dyDescent="0.2">
      <c r="H1537" s="646"/>
      <c r="I1537" s="647"/>
      <c r="J1537" s="647"/>
      <c r="K1537" s="647"/>
      <c r="L1537" s="647"/>
      <c r="M1537" s="647"/>
      <c r="P1537" s="646"/>
    </row>
    <row r="1538" spans="8:16" x14ac:dyDescent="0.2">
      <c r="H1538" s="646"/>
      <c r="I1538" s="647"/>
      <c r="J1538" s="647"/>
      <c r="K1538" s="647"/>
      <c r="L1538" s="647"/>
      <c r="M1538" s="647"/>
      <c r="P1538" s="646"/>
    </row>
    <row r="1539" spans="8:16" x14ac:dyDescent="0.2">
      <c r="H1539" s="646"/>
      <c r="I1539" s="647"/>
      <c r="J1539" s="647"/>
      <c r="K1539" s="647"/>
      <c r="L1539" s="647"/>
      <c r="M1539" s="647"/>
      <c r="P1539" s="646"/>
    </row>
    <row r="1540" spans="8:16" x14ac:dyDescent="0.2">
      <c r="H1540" s="646"/>
      <c r="I1540" s="647"/>
      <c r="J1540" s="647"/>
      <c r="K1540" s="647"/>
      <c r="L1540" s="647"/>
      <c r="M1540" s="647"/>
      <c r="P1540" s="646"/>
    </row>
    <row r="1541" spans="8:16" x14ac:dyDescent="0.2">
      <c r="H1541" s="646"/>
      <c r="I1541" s="647"/>
      <c r="J1541" s="647"/>
      <c r="K1541" s="647"/>
      <c r="L1541" s="647"/>
      <c r="M1541" s="647"/>
      <c r="P1541" s="646"/>
    </row>
    <row r="1542" spans="8:16" x14ac:dyDescent="0.2">
      <c r="H1542" s="646"/>
      <c r="I1542" s="647"/>
      <c r="J1542" s="647"/>
      <c r="K1542" s="647"/>
      <c r="L1542" s="647"/>
      <c r="M1542" s="647"/>
      <c r="P1542" s="646"/>
    </row>
    <row r="1543" spans="8:16" x14ac:dyDescent="0.2">
      <c r="H1543" s="646"/>
      <c r="I1543" s="647"/>
      <c r="J1543" s="647"/>
      <c r="K1543" s="647"/>
      <c r="L1543" s="647"/>
      <c r="M1543" s="647"/>
      <c r="P1543" s="646"/>
    </row>
    <row r="1544" spans="8:16" x14ac:dyDescent="0.2">
      <c r="H1544" s="646"/>
      <c r="I1544" s="647"/>
      <c r="J1544" s="647"/>
      <c r="K1544" s="647"/>
      <c r="L1544" s="647"/>
      <c r="M1544" s="647"/>
      <c r="P1544" s="646"/>
    </row>
    <row r="1545" spans="8:16" x14ac:dyDescent="0.2">
      <c r="H1545" s="646"/>
      <c r="I1545" s="647"/>
      <c r="J1545" s="647"/>
      <c r="K1545" s="647"/>
      <c r="L1545" s="647"/>
      <c r="M1545" s="647"/>
      <c r="P1545" s="646"/>
    </row>
    <row r="1546" spans="8:16" x14ac:dyDescent="0.2">
      <c r="H1546" s="646"/>
      <c r="I1546" s="647"/>
      <c r="J1546" s="647"/>
      <c r="K1546" s="647"/>
      <c r="L1546" s="647"/>
      <c r="M1546" s="647"/>
      <c r="P1546" s="646"/>
    </row>
    <row r="1547" spans="8:16" x14ac:dyDescent="0.2">
      <c r="H1547" s="646"/>
      <c r="I1547" s="647"/>
      <c r="J1547" s="647"/>
      <c r="K1547" s="647"/>
      <c r="L1547" s="647"/>
      <c r="M1547" s="647"/>
      <c r="P1547" s="646"/>
    </row>
    <row r="1548" spans="8:16" x14ac:dyDescent="0.2">
      <c r="H1548" s="646"/>
      <c r="I1548" s="647"/>
      <c r="J1548" s="647"/>
      <c r="K1548" s="647"/>
      <c r="L1548" s="647"/>
      <c r="M1548" s="647"/>
      <c r="P1548" s="646"/>
    </row>
    <row r="1549" spans="8:16" x14ac:dyDescent="0.2">
      <c r="H1549" s="646"/>
      <c r="I1549" s="647"/>
      <c r="J1549" s="647"/>
      <c r="K1549" s="647"/>
      <c r="L1549" s="647"/>
      <c r="M1549" s="647"/>
      <c r="P1549" s="646"/>
    </row>
    <row r="1550" spans="8:16" x14ac:dyDescent="0.2">
      <c r="H1550" s="646"/>
      <c r="I1550" s="647"/>
      <c r="J1550" s="647"/>
      <c r="K1550" s="647"/>
      <c r="L1550" s="647"/>
      <c r="M1550" s="647"/>
      <c r="P1550" s="646"/>
    </row>
    <row r="1551" spans="8:16" x14ac:dyDescent="0.2">
      <c r="H1551" s="646"/>
      <c r="I1551" s="647"/>
      <c r="J1551" s="647"/>
      <c r="K1551" s="647"/>
      <c r="L1551" s="647"/>
      <c r="M1551" s="647"/>
      <c r="P1551" s="646"/>
    </row>
    <row r="1552" spans="8:16" x14ac:dyDescent="0.2">
      <c r="H1552" s="646"/>
      <c r="I1552" s="647"/>
      <c r="J1552" s="647"/>
      <c r="K1552" s="647"/>
      <c r="L1552" s="647"/>
      <c r="M1552" s="647"/>
      <c r="P1552" s="646"/>
    </row>
    <row r="1553" spans="8:16" x14ac:dyDescent="0.2">
      <c r="H1553" s="646"/>
      <c r="I1553" s="647"/>
      <c r="J1553" s="647"/>
      <c r="K1553" s="647"/>
      <c r="L1553" s="647"/>
      <c r="M1553" s="647"/>
      <c r="P1553" s="646"/>
    </row>
    <row r="1554" spans="8:16" x14ac:dyDescent="0.2">
      <c r="H1554" s="646"/>
      <c r="I1554" s="647"/>
      <c r="J1554" s="647"/>
      <c r="K1554" s="647"/>
      <c r="L1554" s="647"/>
      <c r="M1554" s="647"/>
      <c r="P1554" s="646"/>
    </row>
    <row r="1555" spans="8:16" x14ac:dyDescent="0.2">
      <c r="H1555" s="646"/>
      <c r="I1555" s="647"/>
      <c r="J1555" s="647"/>
      <c r="K1555" s="647"/>
      <c r="L1555" s="647"/>
      <c r="M1555" s="647"/>
      <c r="P1555" s="646"/>
    </row>
    <row r="1556" spans="8:16" x14ac:dyDescent="0.2">
      <c r="H1556" s="646"/>
      <c r="I1556" s="647"/>
      <c r="J1556" s="647"/>
      <c r="K1556" s="647"/>
      <c r="L1556" s="647"/>
      <c r="M1556" s="647"/>
      <c r="P1556" s="646"/>
    </row>
    <row r="1557" spans="8:16" x14ac:dyDescent="0.2">
      <c r="H1557" s="646"/>
      <c r="I1557" s="647"/>
      <c r="J1557" s="647"/>
      <c r="K1557" s="647"/>
      <c r="L1557" s="647"/>
      <c r="M1557" s="647"/>
      <c r="P1557" s="646"/>
    </row>
    <row r="1558" spans="8:16" x14ac:dyDescent="0.2">
      <c r="H1558" s="646"/>
      <c r="I1558" s="647"/>
      <c r="J1558" s="647"/>
      <c r="K1558" s="647"/>
      <c r="L1558" s="647"/>
      <c r="M1558" s="647"/>
      <c r="P1558" s="646"/>
    </row>
    <row r="1559" spans="8:16" x14ac:dyDescent="0.2">
      <c r="H1559" s="646"/>
      <c r="I1559" s="647"/>
      <c r="J1559" s="647"/>
      <c r="K1559" s="647"/>
      <c r="L1559" s="647"/>
      <c r="M1559" s="647"/>
      <c r="P1559" s="646"/>
    </row>
    <row r="1560" spans="8:16" x14ac:dyDescent="0.2">
      <c r="H1560" s="646"/>
      <c r="I1560" s="647"/>
      <c r="J1560" s="647"/>
      <c r="K1560" s="647"/>
      <c r="L1560" s="647"/>
      <c r="M1560" s="647"/>
      <c r="P1560" s="646"/>
    </row>
    <row r="1561" spans="8:16" x14ac:dyDescent="0.2">
      <c r="H1561" s="646"/>
      <c r="I1561" s="647"/>
      <c r="J1561" s="647"/>
      <c r="K1561" s="647"/>
      <c r="L1561" s="647"/>
      <c r="M1561" s="647"/>
      <c r="P1561" s="646"/>
    </row>
    <row r="1562" spans="8:16" x14ac:dyDescent="0.2">
      <c r="H1562" s="646"/>
      <c r="I1562" s="647"/>
      <c r="J1562" s="647"/>
      <c r="K1562" s="647"/>
      <c r="L1562" s="647"/>
      <c r="M1562" s="647"/>
      <c r="P1562" s="646"/>
    </row>
    <row r="1563" spans="8:16" x14ac:dyDescent="0.2">
      <c r="H1563" s="646"/>
      <c r="I1563" s="647"/>
      <c r="J1563" s="647"/>
      <c r="K1563" s="647"/>
      <c r="L1563" s="647"/>
      <c r="M1563" s="647"/>
      <c r="P1563" s="646"/>
    </row>
    <row r="1564" spans="8:16" x14ac:dyDescent="0.2">
      <c r="H1564" s="646"/>
      <c r="I1564" s="647"/>
      <c r="J1564" s="647"/>
      <c r="K1564" s="647"/>
      <c r="L1564" s="647"/>
      <c r="M1564" s="647"/>
      <c r="P1564" s="646"/>
    </row>
    <row r="1565" spans="8:16" x14ac:dyDescent="0.2">
      <c r="H1565" s="646"/>
      <c r="I1565" s="647"/>
      <c r="J1565" s="647"/>
      <c r="K1565" s="647"/>
      <c r="L1565" s="647"/>
      <c r="M1565" s="647"/>
      <c r="P1565" s="646"/>
    </row>
    <row r="1566" spans="8:16" x14ac:dyDescent="0.2">
      <c r="H1566" s="646"/>
      <c r="I1566" s="647"/>
      <c r="J1566" s="647"/>
      <c r="K1566" s="647"/>
      <c r="L1566" s="647"/>
      <c r="M1566" s="647"/>
      <c r="P1566" s="646"/>
    </row>
    <row r="1567" spans="8:16" x14ac:dyDescent="0.2">
      <c r="H1567" s="646"/>
      <c r="I1567" s="647"/>
      <c r="J1567" s="647"/>
      <c r="K1567" s="647"/>
      <c r="L1567" s="647"/>
      <c r="M1567" s="647"/>
      <c r="P1567" s="646"/>
    </row>
    <row r="1568" spans="8:16" x14ac:dyDescent="0.2">
      <c r="H1568" s="646"/>
      <c r="I1568" s="647"/>
      <c r="J1568" s="647"/>
      <c r="K1568" s="647"/>
      <c r="L1568" s="647"/>
      <c r="M1568" s="647"/>
      <c r="P1568" s="646"/>
    </row>
    <row r="1569" spans="8:16" x14ac:dyDescent="0.2">
      <c r="H1569" s="646"/>
      <c r="I1569" s="647"/>
      <c r="J1569" s="647"/>
      <c r="K1569" s="647"/>
      <c r="L1569" s="647"/>
      <c r="M1569" s="647"/>
      <c r="P1569" s="646"/>
    </row>
    <row r="1570" spans="8:16" x14ac:dyDescent="0.2">
      <c r="H1570" s="646"/>
      <c r="I1570" s="647"/>
      <c r="J1570" s="647"/>
      <c r="K1570" s="647"/>
      <c r="L1570" s="647"/>
      <c r="M1570" s="647"/>
      <c r="P1570" s="646"/>
    </row>
    <row r="1571" spans="8:16" x14ac:dyDescent="0.2">
      <c r="H1571" s="646"/>
      <c r="I1571" s="647"/>
      <c r="J1571" s="647"/>
      <c r="K1571" s="647"/>
      <c r="L1571" s="647"/>
      <c r="M1571" s="647"/>
      <c r="P1571" s="646"/>
    </row>
    <row r="1572" spans="8:16" x14ac:dyDescent="0.2">
      <c r="H1572" s="646"/>
      <c r="I1572" s="647"/>
      <c r="J1572" s="647"/>
      <c r="K1572" s="647"/>
      <c r="L1572" s="647"/>
      <c r="M1572" s="647"/>
      <c r="P1572" s="646"/>
    </row>
    <row r="1573" spans="8:16" x14ac:dyDescent="0.2">
      <c r="H1573" s="646"/>
      <c r="I1573" s="647"/>
      <c r="J1573" s="647"/>
      <c r="K1573" s="647"/>
      <c r="L1573" s="647"/>
      <c r="M1573" s="647"/>
      <c r="P1573" s="646"/>
    </row>
    <row r="1574" spans="8:16" x14ac:dyDescent="0.2">
      <c r="H1574" s="646"/>
      <c r="I1574" s="647"/>
      <c r="J1574" s="647"/>
      <c r="K1574" s="647"/>
      <c r="L1574" s="647"/>
      <c r="M1574" s="647"/>
      <c r="P1574" s="646"/>
    </row>
    <row r="1575" spans="8:16" x14ac:dyDescent="0.2">
      <c r="H1575" s="646"/>
      <c r="I1575" s="647"/>
      <c r="J1575" s="647"/>
      <c r="K1575" s="647"/>
      <c r="L1575" s="647"/>
      <c r="M1575" s="647"/>
      <c r="P1575" s="646"/>
    </row>
    <row r="1576" spans="8:16" x14ac:dyDescent="0.2">
      <c r="H1576" s="646"/>
      <c r="I1576" s="647"/>
      <c r="J1576" s="647"/>
      <c r="K1576" s="647"/>
      <c r="L1576" s="647"/>
      <c r="M1576" s="647"/>
      <c r="P1576" s="646"/>
    </row>
    <row r="1577" spans="8:16" x14ac:dyDescent="0.2">
      <c r="H1577" s="646"/>
      <c r="I1577" s="647"/>
      <c r="J1577" s="647"/>
      <c r="K1577" s="647"/>
      <c r="L1577" s="647"/>
      <c r="M1577" s="647"/>
      <c r="P1577" s="646"/>
    </row>
    <row r="1578" spans="8:16" x14ac:dyDescent="0.2">
      <c r="H1578" s="646"/>
      <c r="I1578" s="647"/>
      <c r="J1578" s="647"/>
      <c r="K1578" s="647"/>
      <c r="L1578" s="647"/>
      <c r="M1578" s="647"/>
      <c r="P1578" s="646"/>
    </row>
    <row r="1579" spans="8:16" x14ac:dyDescent="0.2">
      <c r="H1579" s="646"/>
      <c r="I1579" s="647"/>
      <c r="J1579" s="647"/>
      <c r="K1579" s="647"/>
      <c r="L1579" s="647"/>
      <c r="M1579" s="647"/>
      <c r="P1579" s="646"/>
    </row>
    <row r="1580" spans="8:16" x14ac:dyDescent="0.2">
      <c r="H1580" s="646"/>
      <c r="I1580" s="647"/>
      <c r="J1580" s="647"/>
      <c r="K1580" s="647"/>
      <c r="L1580" s="647"/>
      <c r="M1580" s="647"/>
      <c r="P1580" s="646"/>
    </row>
    <row r="1581" spans="8:16" x14ac:dyDescent="0.2">
      <c r="H1581" s="646"/>
      <c r="I1581" s="647"/>
      <c r="J1581" s="647"/>
      <c r="K1581" s="647"/>
      <c r="L1581" s="647"/>
      <c r="M1581" s="647"/>
      <c r="P1581" s="646"/>
    </row>
    <row r="1582" spans="8:16" x14ac:dyDescent="0.2">
      <c r="H1582" s="646"/>
      <c r="I1582" s="647"/>
      <c r="J1582" s="647"/>
      <c r="K1582" s="647"/>
      <c r="L1582" s="647"/>
      <c r="M1582" s="647"/>
      <c r="P1582" s="646"/>
    </row>
    <row r="1583" spans="8:16" x14ac:dyDescent="0.2">
      <c r="H1583" s="646"/>
      <c r="I1583" s="647"/>
      <c r="J1583" s="647"/>
      <c r="K1583" s="647"/>
      <c r="L1583" s="647"/>
      <c r="M1583" s="647"/>
      <c r="P1583" s="646"/>
    </row>
    <row r="1584" spans="8:16" x14ac:dyDescent="0.2">
      <c r="H1584" s="646"/>
      <c r="I1584" s="647"/>
      <c r="J1584" s="647"/>
      <c r="K1584" s="647"/>
      <c r="L1584" s="647"/>
      <c r="M1584" s="647"/>
      <c r="P1584" s="646"/>
    </row>
    <row r="1585" spans="8:16" x14ac:dyDescent="0.2">
      <c r="H1585" s="646"/>
      <c r="I1585" s="647"/>
      <c r="J1585" s="647"/>
      <c r="K1585" s="647"/>
      <c r="L1585" s="647"/>
      <c r="M1585" s="647"/>
      <c r="P1585" s="646"/>
    </row>
    <row r="1586" spans="8:16" x14ac:dyDescent="0.2">
      <c r="H1586" s="646"/>
      <c r="I1586" s="647"/>
      <c r="J1586" s="647"/>
      <c r="K1586" s="647"/>
      <c r="L1586" s="647"/>
      <c r="M1586" s="647"/>
      <c r="P1586" s="646"/>
    </row>
    <row r="1587" spans="8:16" x14ac:dyDescent="0.2">
      <c r="H1587" s="646"/>
      <c r="I1587" s="647"/>
      <c r="J1587" s="647"/>
      <c r="K1587" s="647"/>
      <c r="L1587" s="647"/>
      <c r="M1587" s="647"/>
      <c r="P1587" s="646"/>
    </row>
    <row r="1588" spans="8:16" x14ac:dyDescent="0.2">
      <c r="H1588" s="646"/>
      <c r="I1588" s="647"/>
      <c r="J1588" s="647"/>
      <c r="K1588" s="647"/>
      <c r="L1588" s="647"/>
      <c r="M1588" s="647"/>
      <c r="P1588" s="646"/>
    </row>
    <row r="1589" spans="8:16" x14ac:dyDescent="0.2">
      <c r="H1589" s="646"/>
      <c r="I1589" s="647"/>
      <c r="J1589" s="647"/>
      <c r="K1589" s="647"/>
      <c r="L1589" s="647"/>
      <c r="M1589" s="647"/>
      <c r="P1589" s="646"/>
    </row>
    <row r="1590" spans="8:16" x14ac:dyDescent="0.2">
      <c r="H1590" s="646"/>
      <c r="I1590" s="647"/>
      <c r="J1590" s="647"/>
      <c r="K1590" s="647"/>
      <c r="L1590" s="647"/>
      <c r="M1590" s="647"/>
      <c r="P1590" s="646"/>
    </row>
    <row r="1591" spans="8:16" x14ac:dyDescent="0.2">
      <c r="H1591" s="646"/>
      <c r="I1591" s="647"/>
      <c r="J1591" s="647"/>
      <c r="K1591" s="647"/>
      <c r="L1591" s="647"/>
      <c r="M1591" s="647"/>
      <c r="P1591" s="646"/>
    </row>
    <row r="1592" spans="8:16" x14ac:dyDescent="0.2">
      <c r="H1592" s="646"/>
      <c r="I1592" s="647"/>
      <c r="J1592" s="647"/>
      <c r="K1592" s="647"/>
      <c r="L1592" s="647"/>
      <c r="M1592" s="647"/>
      <c r="P1592" s="646"/>
    </row>
    <row r="1593" spans="8:16" x14ac:dyDescent="0.2">
      <c r="H1593" s="646"/>
      <c r="I1593" s="647"/>
      <c r="J1593" s="647"/>
      <c r="K1593" s="647"/>
      <c r="L1593" s="647"/>
      <c r="M1593" s="647"/>
      <c r="P1593" s="646"/>
    </row>
    <row r="1594" spans="8:16" x14ac:dyDescent="0.2">
      <c r="H1594" s="646"/>
      <c r="I1594" s="647"/>
      <c r="J1594" s="647"/>
      <c r="K1594" s="647"/>
      <c r="L1594" s="647"/>
      <c r="M1594" s="647"/>
      <c r="P1594" s="646"/>
    </row>
    <row r="1595" spans="8:16" x14ac:dyDescent="0.2">
      <c r="H1595" s="646"/>
      <c r="I1595" s="647"/>
      <c r="J1595" s="647"/>
      <c r="K1595" s="647"/>
      <c r="L1595" s="647"/>
      <c r="M1595" s="647"/>
      <c r="P1595" s="646"/>
    </row>
    <row r="1596" spans="8:16" x14ac:dyDescent="0.2">
      <c r="H1596" s="646"/>
      <c r="I1596" s="647"/>
      <c r="J1596" s="647"/>
      <c r="K1596" s="647"/>
      <c r="L1596" s="647"/>
      <c r="M1596" s="647"/>
      <c r="P1596" s="646"/>
    </row>
    <row r="1597" spans="8:16" x14ac:dyDescent="0.2">
      <c r="H1597" s="646"/>
      <c r="I1597" s="647"/>
      <c r="J1597" s="647"/>
      <c r="K1597" s="647"/>
      <c r="L1597" s="647"/>
      <c r="M1597" s="647"/>
      <c r="P1597" s="646"/>
    </row>
    <row r="1598" spans="8:16" x14ac:dyDescent="0.2">
      <c r="H1598" s="646"/>
      <c r="I1598" s="647"/>
      <c r="J1598" s="647"/>
      <c r="K1598" s="647"/>
      <c r="L1598" s="647"/>
      <c r="M1598" s="647"/>
      <c r="P1598" s="646"/>
    </row>
    <row r="1599" spans="8:16" x14ac:dyDescent="0.2">
      <c r="H1599" s="646"/>
      <c r="I1599" s="647"/>
      <c r="J1599" s="647"/>
      <c r="K1599" s="647"/>
      <c r="L1599" s="647"/>
      <c r="M1599" s="647"/>
      <c r="P1599" s="646"/>
    </row>
    <row r="1600" spans="8:16" x14ac:dyDescent="0.2">
      <c r="H1600" s="646"/>
      <c r="I1600" s="647"/>
      <c r="J1600" s="647"/>
      <c r="K1600" s="647"/>
      <c r="L1600" s="647"/>
      <c r="M1600" s="647"/>
      <c r="P1600" s="646"/>
    </row>
    <row r="1601" spans="8:16" x14ac:dyDescent="0.2">
      <c r="H1601" s="646"/>
      <c r="I1601" s="647"/>
      <c r="J1601" s="647"/>
      <c r="K1601" s="647"/>
      <c r="L1601" s="647"/>
      <c r="M1601" s="647"/>
      <c r="P1601" s="646"/>
    </row>
    <row r="1602" spans="8:16" x14ac:dyDescent="0.2">
      <c r="H1602" s="646"/>
      <c r="I1602" s="647"/>
      <c r="J1602" s="647"/>
      <c r="K1602" s="647"/>
      <c r="L1602" s="647"/>
      <c r="M1602" s="647"/>
      <c r="P1602" s="646"/>
    </row>
    <row r="1603" spans="8:16" x14ac:dyDescent="0.2">
      <c r="H1603" s="646"/>
      <c r="I1603" s="647"/>
      <c r="J1603" s="647"/>
      <c r="K1603" s="647"/>
      <c r="L1603" s="647"/>
      <c r="M1603" s="647"/>
      <c r="P1603" s="646"/>
    </row>
    <row r="1604" spans="8:16" x14ac:dyDescent="0.2">
      <c r="H1604" s="646"/>
      <c r="I1604" s="647"/>
      <c r="J1604" s="647"/>
      <c r="K1604" s="647"/>
      <c r="L1604" s="647"/>
      <c r="M1604" s="647"/>
      <c r="P1604" s="646"/>
    </row>
    <row r="1605" spans="8:16" x14ac:dyDescent="0.2">
      <c r="H1605" s="646"/>
      <c r="I1605" s="647"/>
      <c r="J1605" s="647"/>
      <c r="K1605" s="647"/>
      <c r="L1605" s="647"/>
      <c r="M1605" s="647"/>
      <c r="P1605" s="646"/>
    </row>
    <row r="1606" spans="8:16" x14ac:dyDescent="0.2">
      <c r="H1606" s="646"/>
      <c r="I1606" s="647"/>
      <c r="J1606" s="647"/>
      <c r="K1606" s="647"/>
      <c r="L1606" s="647"/>
      <c r="M1606" s="647"/>
      <c r="P1606" s="646"/>
    </row>
    <row r="1607" spans="8:16" x14ac:dyDescent="0.2">
      <c r="H1607" s="646"/>
      <c r="I1607" s="647"/>
      <c r="J1607" s="647"/>
      <c r="K1607" s="647"/>
      <c r="L1607" s="647"/>
      <c r="M1607" s="647"/>
      <c r="P1607" s="646"/>
    </row>
    <row r="1608" spans="8:16" x14ac:dyDescent="0.2">
      <c r="H1608" s="646"/>
      <c r="I1608" s="647"/>
      <c r="J1608" s="647"/>
      <c r="K1608" s="647"/>
      <c r="L1608" s="647"/>
      <c r="M1608" s="647"/>
      <c r="P1608" s="646"/>
    </row>
    <row r="1609" spans="8:16" x14ac:dyDescent="0.2">
      <c r="H1609" s="646"/>
      <c r="I1609" s="647"/>
      <c r="J1609" s="647"/>
      <c r="K1609" s="647"/>
      <c r="L1609" s="647"/>
      <c r="M1609" s="647"/>
      <c r="P1609" s="646"/>
    </row>
    <row r="1610" spans="8:16" x14ac:dyDescent="0.2">
      <c r="H1610" s="646"/>
      <c r="I1610" s="647"/>
      <c r="J1610" s="647"/>
      <c r="K1610" s="647"/>
      <c r="L1610" s="647"/>
      <c r="M1610" s="647"/>
      <c r="P1610" s="646"/>
    </row>
    <row r="1611" spans="8:16" x14ac:dyDescent="0.2">
      <c r="H1611" s="646"/>
      <c r="I1611" s="647"/>
      <c r="J1611" s="647"/>
      <c r="K1611" s="647"/>
      <c r="L1611" s="647"/>
      <c r="M1611" s="647"/>
      <c r="P1611" s="646"/>
    </row>
    <row r="1612" spans="8:16" x14ac:dyDescent="0.2">
      <c r="H1612" s="646"/>
      <c r="I1612" s="647"/>
      <c r="J1612" s="647"/>
      <c r="K1612" s="647"/>
      <c r="L1612" s="647"/>
      <c r="M1612" s="647"/>
      <c r="P1612" s="646"/>
    </row>
    <row r="1613" spans="8:16" x14ac:dyDescent="0.2">
      <c r="H1613" s="646"/>
      <c r="I1613" s="647"/>
      <c r="J1613" s="647"/>
      <c r="K1613" s="647"/>
      <c r="L1613" s="647"/>
      <c r="M1613" s="647"/>
      <c r="P1613" s="646"/>
    </row>
    <row r="1614" spans="8:16" x14ac:dyDescent="0.2">
      <c r="H1614" s="646"/>
      <c r="I1614" s="647"/>
      <c r="J1614" s="647"/>
      <c r="K1614" s="647"/>
      <c r="L1614" s="647"/>
      <c r="M1614" s="647"/>
      <c r="P1614" s="646"/>
    </row>
    <row r="1615" spans="8:16" x14ac:dyDescent="0.2">
      <c r="H1615" s="646"/>
      <c r="I1615" s="647"/>
      <c r="J1615" s="647"/>
      <c r="K1615" s="647"/>
      <c r="L1615" s="647"/>
      <c r="M1615" s="647"/>
      <c r="P1615" s="646"/>
    </row>
    <row r="1616" spans="8:16" x14ac:dyDescent="0.2">
      <c r="H1616" s="646"/>
      <c r="I1616" s="647"/>
      <c r="J1616" s="647"/>
      <c r="K1616" s="647"/>
      <c r="L1616" s="647"/>
      <c r="M1616" s="647"/>
      <c r="P1616" s="646"/>
    </row>
    <row r="1617" spans="8:16" x14ac:dyDescent="0.2">
      <c r="H1617" s="646"/>
      <c r="I1617" s="647"/>
      <c r="J1617" s="647"/>
      <c r="K1617" s="647"/>
      <c r="L1617" s="647"/>
      <c r="M1617" s="647"/>
      <c r="P1617" s="646"/>
    </row>
    <row r="1618" spans="8:16" x14ac:dyDescent="0.2">
      <c r="H1618" s="646"/>
      <c r="I1618" s="647"/>
      <c r="J1618" s="647"/>
      <c r="K1618" s="647"/>
      <c r="L1618" s="647"/>
      <c r="M1618" s="647"/>
      <c r="P1618" s="646"/>
    </row>
    <row r="1619" spans="8:16" x14ac:dyDescent="0.2">
      <c r="H1619" s="646"/>
      <c r="I1619" s="647"/>
      <c r="J1619" s="647"/>
      <c r="K1619" s="647"/>
      <c r="L1619" s="647"/>
      <c r="M1619" s="647"/>
      <c r="P1619" s="646"/>
    </row>
    <row r="1620" spans="8:16" x14ac:dyDescent="0.2">
      <c r="H1620" s="646"/>
      <c r="I1620" s="647"/>
      <c r="J1620" s="647"/>
      <c r="K1620" s="647"/>
      <c r="L1620" s="647"/>
      <c r="M1620" s="647"/>
      <c r="P1620" s="646"/>
    </row>
    <row r="1621" spans="8:16" x14ac:dyDescent="0.2">
      <c r="H1621" s="646"/>
      <c r="I1621" s="647"/>
      <c r="J1621" s="647"/>
      <c r="K1621" s="647"/>
      <c r="L1621" s="647"/>
      <c r="M1621" s="647"/>
      <c r="P1621" s="646"/>
    </row>
    <row r="1622" spans="8:16" x14ac:dyDescent="0.2">
      <c r="H1622" s="646"/>
      <c r="I1622" s="647"/>
      <c r="J1622" s="647"/>
      <c r="K1622" s="647"/>
      <c r="L1622" s="647"/>
      <c r="M1622" s="647"/>
      <c r="P1622" s="646"/>
    </row>
    <row r="1623" spans="8:16" x14ac:dyDescent="0.2">
      <c r="H1623" s="646"/>
      <c r="I1623" s="647"/>
      <c r="J1623" s="647"/>
      <c r="K1623" s="647"/>
      <c r="L1623" s="647"/>
      <c r="M1623" s="647"/>
      <c r="P1623" s="646"/>
    </row>
    <row r="1624" spans="8:16" x14ac:dyDescent="0.2">
      <c r="H1624" s="646"/>
      <c r="I1624" s="647"/>
      <c r="J1624" s="647"/>
      <c r="K1624" s="647"/>
      <c r="L1624" s="647"/>
      <c r="M1624" s="647"/>
      <c r="P1624" s="646"/>
    </row>
    <row r="1625" spans="8:16" x14ac:dyDescent="0.2">
      <c r="H1625" s="646"/>
      <c r="I1625" s="647"/>
      <c r="J1625" s="647"/>
      <c r="K1625" s="647"/>
      <c r="L1625" s="647"/>
      <c r="M1625" s="647"/>
      <c r="P1625" s="646"/>
    </row>
    <row r="1626" spans="8:16" x14ac:dyDescent="0.2">
      <c r="H1626" s="646"/>
      <c r="I1626" s="647"/>
      <c r="J1626" s="647"/>
      <c r="K1626" s="647"/>
      <c r="L1626" s="647"/>
      <c r="M1626" s="647"/>
      <c r="P1626" s="646"/>
    </row>
    <row r="1627" spans="8:16" x14ac:dyDescent="0.2">
      <c r="H1627" s="646"/>
      <c r="I1627" s="647"/>
      <c r="J1627" s="647"/>
      <c r="K1627" s="647"/>
      <c r="L1627" s="647"/>
      <c r="M1627" s="647"/>
      <c r="P1627" s="646"/>
    </row>
    <row r="1628" spans="8:16" x14ac:dyDescent="0.2">
      <c r="H1628" s="646"/>
      <c r="I1628" s="647"/>
      <c r="J1628" s="647"/>
      <c r="K1628" s="647"/>
      <c r="L1628" s="647"/>
      <c r="M1628" s="647"/>
      <c r="P1628" s="646"/>
    </row>
    <row r="1629" spans="8:16" x14ac:dyDescent="0.2">
      <c r="H1629" s="646"/>
      <c r="I1629" s="647"/>
      <c r="J1629" s="647"/>
      <c r="K1629" s="647"/>
      <c r="L1629" s="647"/>
      <c r="M1629" s="647"/>
      <c r="P1629" s="646"/>
    </row>
    <row r="1630" spans="8:16" x14ac:dyDescent="0.2">
      <c r="H1630" s="646"/>
      <c r="I1630" s="647"/>
      <c r="J1630" s="647"/>
      <c r="K1630" s="647"/>
      <c r="L1630" s="647"/>
      <c r="M1630" s="647"/>
      <c r="P1630" s="646"/>
    </row>
    <row r="1631" spans="8:16" x14ac:dyDescent="0.2">
      <c r="H1631" s="646"/>
      <c r="I1631" s="647"/>
      <c r="J1631" s="647"/>
      <c r="K1631" s="647"/>
      <c r="L1631" s="647"/>
      <c r="M1631" s="647"/>
      <c r="P1631" s="646"/>
    </row>
    <row r="1632" spans="8:16" x14ac:dyDescent="0.2">
      <c r="H1632" s="646"/>
      <c r="I1632" s="647"/>
      <c r="J1632" s="647"/>
      <c r="K1632" s="647"/>
      <c r="L1632" s="647"/>
      <c r="M1632" s="647"/>
      <c r="P1632" s="646"/>
    </row>
    <row r="1633" spans="8:16" x14ac:dyDescent="0.2">
      <c r="H1633" s="646"/>
      <c r="I1633" s="647"/>
      <c r="J1633" s="647"/>
      <c r="K1633" s="647"/>
      <c r="L1633" s="647"/>
      <c r="M1633" s="647"/>
      <c r="P1633" s="646"/>
    </row>
    <row r="1634" spans="8:16" x14ac:dyDescent="0.2">
      <c r="H1634" s="646"/>
      <c r="I1634" s="647"/>
      <c r="J1634" s="647"/>
      <c r="K1634" s="647"/>
      <c r="L1634" s="647"/>
      <c r="M1634" s="647"/>
      <c r="P1634" s="646"/>
    </row>
    <row r="1635" spans="8:16" x14ac:dyDescent="0.2">
      <c r="H1635" s="646"/>
      <c r="I1635" s="647"/>
      <c r="J1635" s="647"/>
      <c r="K1635" s="647"/>
      <c r="L1635" s="647"/>
      <c r="M1635" s="647"/>
      <c r="P1635" s="646"/>
    </row>
    <row r="1636" spans="8:16" x14ac:dyDescent="0.2">
      <c r="H1636" s="646"/>
      <c r="I1636" s="647"/>
      <c r="J1636" s="647"/>
      <c r="K1636" s="647"/>
      <c r="L1636" s="647"/>
      <c r="M1636" s="647"/>
      <c r="P1636" s="646"/>
    </row>
    <row r="1637" spans="8:16" x14ac:dyDescent="0.2">
      <c r="H1637" s="646"/>
      <c r="I1637" s="647"/>
      <c r="J1637" s="647"/>
      <c r="K1637" s="647"/>
      <c r="L1637" s="647"/>
      <c r="M1637" s="647"/>
      <c r="P1637" s="646"/>
    </row>
    <row r="1638" spans="8:16" x14ac:dyDescent="0.2">
      <c r="H1638" s="646"/>
      <c r="I1638" s="647"/>
      <c r="J1638" s="647"/>
      <c r="K1638" s="647"/>
      <c r="L1638" s="647"/>
      <c r="M1638" s="647"/>
      <c r="P1638" s="646"/>
    </row>
    <row r="1639" spans="8:16" x14ac:dyDescent="0.2">
      <c r="H1639" s="646"/>
      <c r="I1639" s="647"/>
      <c r="J1639" s="647"/>
      <c r="K1639" s="647"/>
      <c r="L1639" s="647"/>
      <c r="M1639" s="647"/>
      <c r="P1639" s="646"/>
    </row>
    <row r="1640" spans="8:16" x14ac:dyDescent="0.2">
      <c r="H1640" s="646"/>
      <c r="I1640" s="647"/>
      <c r="J1640" s="647"/>
      <c r="K1640" s="647"/>
      <c r="L1640" s="647"/>
      <c r="M1640" s="647"/>
      <c r="P1640" s="646"/>
    </row>
    <row r="1641" spans="8:16" x14ac:dyDescent="0.2">
      <c r="H1641" s="646"/>
      <c r="I1641" s="647"/>
      <c r="J1641" s="647"/>
      <c r="K1641" s="647"/>
      <c r="L1641" s="647"/>
      <c r="M1641" s="647"/>
      <c r="P1641" s="646"/>
    </row>
    <row r="1642" spans="8:16" x14ac:dyDescent="0.2">
      <c r="H1642" s="646"/>
      <c r="I1642" s="647"/>
      <c r="J1642" s="647"/>
      <c r="K1642" s="647"/>
      <c r="L1642" s="647"/>
      <c r="M1642" s="647"/>
      <c r="P1642" s="646"/>
    </row>
    <row r="1643" spans="8:16" x14ac:dyDescent="0.2">
      <c r="H1643" s="646"/>
      <c r="I1643" s="647"/>
      <c r="J1643" s="647"/>
      <c r="K1643" s="647"/>
      <c r="L1643" s="647"/>
      <c r="M1643" s="647"/>
      <c r="P1643" s="646"/>
    </row>
    <row r="1644" spans="8:16" x14ac:dyDescent="0.2">
      <c r="H1644" s="646"/>
      <c r="I1644" s="647"/>
      <c r="J1644" s="647"/>
      <c r="K1644" s="647"/>
      <c r="L1644" s="647"/>
      <c r="M1644" s="647"/>
      <c r="P1644" s="646"/>
    </row>
    <row r="1645" spans="8:16" x14ac:dyDescent="0.2">
      <c r="H1645" s="646"/>
      <c r="I1645" s="647"/>
      <c r="J1645" s="647"/>
      <c r="K1645" s="647"/>
      <c r="L1645" s="647"/>
      <c r="M1645" s="647"/>
      <c r="P1645" s="646"/>
    </row>
    <row r="1646" spans="8:16" x14ac:dyDescent="0.2">
      <c r="H1646" s="646"/>
      <c r="I1646" s="647"/>
      <c r="J1646" s="647"/>
      <c r="K1646" s="647"/>
      <c r="L1646" s="647"/>
      <c r="M1646" s="647"/>
      <c r="P1646" s="646"/>
    </row>
    <row r="1647" spans="8:16" x14ac:dyDescent="0.2">
      <c r="H1647" s="646"/>
      <c r="I1647" s="647"/>
      <c r="J1647" s="647"/>
      <c r="K1647" s="647"/>
      <c r="L1647" s="647"/>
      <c r="M1647" s="647"/>
      <c r="P1647" s="646"/>
    </row>
    <row r="1648" spans="8:16" x14ac:dyDescent="0.2">
      <c r="H1648" s="646"/>
      <c r="I1648" s="647"/>
      <c r="J1648" s="647"/>
      <c r="K1648" s="647"/>
      <c r="L1648" s="647"/>
      <c r="M1648" s="647"/>
      <c r="P1648" s="646"/>
    </row>
    <row r="1649" spans="8:16" x14ac:dyDescent="0.2">
      <c r="H1649" s="646"/>
      <c r="I1649" s="647"/>
      <c r="J1649" s="647"/>
      <c r="K1649" s="647"/>
      <c r="L1649" s="647"/>
      <c r="M1649" s="647"/>
      <c r="P1649" s="646"/>
    </row>
    <row r="1650" spans="8:16" x14ac:dyDescent="0.2">
      <c r="H1650" s="646"/>
      <c r="I1650" s="647"/>
      <c r="J1650" s="647"/>
      <c r="K1650" s="647"/>
      <c r="L1650" s="647"/>
      <c r="M1650" s="647"/>
      <c r="P1650" s="646"/>
    </row>
    <row r="1651" spans="8:16" x14ac:dyDescent="0.2">
      <c r="H1651" s="646"/>
      <c r="I1651" s="647"/>
      <c r="J1651" s="647"/>
      <c r="K1651" s="647"/>
      <c r="L1651" s="647"/>
      <c r="M1651" s="647"/>
      <c r="P1651" s="646"/>
    </row>
    <row r="1652" spans="8:16" x14ac:dyDescent="0.2">
      <c r="H1652" s="646"/>
      <c r="I1652" s="647"/>
      <c r="J1652" s="647"/>
      <c r="K1652" s="647"/>
      <c r="L1652" s="647"/>
      <c r="M1652" s="647"/>
      <c r="P1652" s="646"/>
    </row>
    <row r="1653" spans="8:16" x14ac:dyDescent="0.2">
      <c r="H1653" s="646"/>
      <c r="I1653" s="647"/>
      <c r="J1653" s="647"/>
      <c r="K1653" s="647"/>
      <c r="L1653" s="647"/>
      <c r="M1653" s="647"/>
      <c r="P1653" s="646"/>
    </row>
    <row r="1654" spans="8:16" x14ac:dyDescent="0.2">
      <c r="H1654" s="646"/>
      <c r="I1654" s="647"/>
      <c r="J1654" s="647"/>
      <c r="K1654" s="647"/>
      <c r="L1654" s="647"/>
      <c r="M1654" s="647"/>
      <c r="P1654" s="646"/>
    </row>
    <row r="1655" spans="8:16" x14ac:dyDescent="0.2">
      <c r="H1655" s="646"/>
      <c r="I1655" s="647"/>
      <c r="J1655" s="647"/>
      <c r="K1655" s="647"/>
      <c r="L1655" s="647"/>
      <c r="M1655" s="647"/>
      <c r="P1655" s="646"/>
    </row>
    <row r="1656" spans="8:16" x14ac:dyDescent="0.2">
      <c r="H1656" s="646"/>
      <c r="I1656" s="647"/>
      <c r="J1656" s="647"/>
      <c r="K1656" s="647"/>
      <c r="L1656" s="647"/>
      <c r="M1656" s="647"/>
      <c r="P1656" s="646"/>
    </row>
    <row r="1657" spans="8:16" x14ac:dyDescent="0.2">
      <c r="H1657" s="646"/>
      <c r="I1657" s="647"/>
      <c r="J1657" s="647"/>
      <c r="K1657" s="647"/>
      <c r="L1657" s="647"/>
      <c r="M1657" s="647"/>
      <c r="P1657" s="646"/>
    </row>
    <row r="1658" spans="8:16" x14ac:dyDescent="0.2">
      <c r="H1658" s="646"/>
      <c r="I1658" s="647"/>
      <c r="J1658" s="647"/>
      <c r="K1658" s="647"/>
      <c r="L1658" s="647"/>
      <c r="M1658" s="647"/>
      <c r="P1658" s="646"/>
    </row>
    <row r="1659" spans="8:16" x14ac:dyDescent="0.2">
      <c r="H1659" s="646"/>
      <c r="I1659" s="647"/>
      <c r="J1659" s="647"/>
      <c r="K1659" s="647"/>
      <c r="L1659" s="647"/>
      <c r="M1659" s="647"/>
      <c r="P1659" s="646"/>
    </row>
    <row r="1660" spans="8:16" x14ac:dyDescent="0.2">
      <c r="H1660" s="646"/>
      <c r="I1660" s="647"/>
      <c r="J1660" s="647"/>
      <c r="K1660" s="647"/>
      <c r="L1660" s="647"/>
      <c r="M1660" s="647"/>
      <c r="P1660" s="646"/>
    </row>
    <row r="1661" spans="8:16" x14ac:dyDescent="0.2">
      <c r="H1661" s="646"/>
      <c r="I1661" s="647"/>
      <c r="J1661" s="647"/>
      <c r="K1661" s="647"/>
      <c r="L1661" s="647"/>
      <c r="M1661" s="647"/>
      <c r="P1661" s="646"/>
    </row>
    <row r="1662" spans="8:16" x14ac:dyDescent="0.2">
      <c r="H1662" s="646"/>
      <c r="I1662" s="647"/>
      <c r="J1662" s="647"/>
      <c r="K1662" s="647"/>
      <c r="L1662" s="647"/>
      <c r="M1662" s="647"/>
      <c r="P1662" s="646"/>
    </row>
    <row r="1663" spans="8:16" x14ac:dyDescent="0.2">
      <c r="H1663" s="646"/>
      <c r="I1663" s="647"/>
      <c r="J1663" s="647"/>
      <c r="K1663" s="647"/>
      <c r="L1663" s="647"/>
      <c r="M1663" s="647"/>
      <c r="P1663" s="646"/>
    </row>
    <row r="1664" spans="8:16" x14ac:dyDescent="0.2">
      <c r="H1664" s="646"/>
      <c r="I1664" s="647"/>
      <c r="J1664" s="647"/>
      <c r="K1664" s="647"/>
      <c r="L1664" s="647"/>
      <c r="M1664" s="647"/>
      <c r="P1664" s="646"/>
    </row>
    <row r="1665" spans="8:16" x14ac:dyDescent="0.2">
      <c r="H1665" s="646"/>
      <c r="I1665" s="647"/>
      <c r="J1665" s="647"/>
      <c r="K1665" s="647"/>
      <c r="L1665" s="647"/>
      <c r="M1665" s="647"/>
      <c r="P1665" s="646"/>
    </row>
    <row r="1666" spans="8:16" x14ac:dyDescent="0.2">
      <c r="H1666" s="646"/>
      <c r="I1666" s="647"/>
      <c r="J1666" s="647"/>
      <c r="K1666" s="647"/>
      <c r="L1666" s="647"/>
      <c r="M1666" s="647"/>
      <c r="P1666" s="646"/>
    </row>
    <row r="1667" spans="8:16" x14ac:dyDescent="0.2">
      <c r="H1667" s="646"/>
      <c r="I1667" s="647"/>
      <c r="J1667" s="647"/>
      <c r="K1667" s="647"/>
      <c r="L1667" s="647"/>
      <c r="M1667" s="647"/>
      <c r="P1667" s="646"/>
    </row>
    <row r="1668" spans="8:16" x14ac:dyDescent="0.2">
      <c r="H1668" s="646"/>
      <c r="I1668" s="647"/>
      <c r="J1668" s="647"/>
      <c r="K1668" s="647"/>
      <c r="L1668" s="647"/>
      <c r="M1668" s="647"/>
      <c r="P1668" s="646"/>
    </row>
    <row r="1669" spans="8:16" x14ac:dyDescent="0.2">
      <c r="H1669" s="646"/>
      <c r="I1669" s="647"/>
      <c r="J1669" s="647"/>
      <c r="K1669" s="647"/>
      <c r="L1669" s="647"/>
      <c r="M1669" s="647"/>
      <c r="P1669" s="646"/>
    </row>
    <row r="1670" spans="8:16" x14ac:dyDescent="0.2">
      <c r="H1670" s="646"/>
      <c r="I1670" s="647"/>
      <c r="J1670" s="647"/>
      <c r="K1670" s="647"/>
      <c r="L1670" s="647"/>
      <c r="M1670" s="647"/>
      <c r="P1670" s="646"/>
    </row>
    <row r="1671" spans="8:16" x14ac:dyDescent="0.2">
      <c r="H1671" s="646"/>
      <c r="I1671" s="647"/>
      <c r="J1671" s="647"/>
      <c r="K1671" s="647"/>
      <c r="L1671" s="647"/>
      <c r="M1671" s="647"/>
      <c r="P1671" s="646"/>
    </row>
    <row r="1672" spans="8:16" x14ac:dyDescent="0.2">
      <c r="H1672" s="646"/>
      <c r="I1672" s="647"/>
      <c r="J1672" s="647"/>
      <c r="K1672" s="647"/>
      <c r="L1672" s="647"/>
      <c r="M1672" s="647"/>
      <c r="P1672" s="646"/>
    </row>
    <row r="1673" spans="8:16" x14ac:dyDescent="0.2">
      <c r="H1673" s="646"/>
      <c r="I1673" s="647"/>
      <c r="J1673" s="647"/>
      <c r="K1673" s="647"/>
      <c r="L1673" s="647"/>
      <c r="M1673" s="647"/>
      <c r="P1673" s="646"/>
    </row>
    <row r="1674" spans="8:16" x14ac:dyDescent="0.2">
      <c r="H1674" s="646"/>
      <c r="I1674" s="647"/>
      <c r="J1674" s="647"/>
      <c r="K1674" s="647"/>
      <c r="L1674" s="647"/>
      <c r="M1674" s="647"/>
      <c r="P1674" s="646"/>
    </row>
    <row r="1675" spans="8:16" x14ac:dyDescent="0.2">
      <c r="H1675" s="646"/>
      <c r="I1675" s="647"/>
      <c r="J1675" s="647"/>
      <c r="K1675" s="647"/>
      <c r="L1675" s="647"/>
      <c r="M1675" s="647"/>
      <c r="P1675" s="646"/>
    </row>
    <row r="1676" spans="8:16" x14ac:dyDescent="0.2">
      <c r="H1676" s="646"/>
      <c r="I1676" s="647"/>
      <c r="J1676" s="647"/>
      <c r="K1676" s="647"/>
      <c r="L1676" s="647"/>
      <c r="M1676" s="647"/>
      <c r="P1676" s="646"/>
    </row>
    <row r="1677" spans="8:16" x14ac:dyDescent="0.2">
      <c r="H1677" s="646"/>
      <c r="I1677" s="647"/>
      <c r="J1677" s="647"/>
      <c r="K1677" s="647"/>
      <c r="L1677" s="647"/>
      <c r="M1677" s="647"/>
      <c r="P1677" s="646"/>
    </row>
    <row r="1678" spans="8:16" x14ac:dyDescent="0.2">
      <c r="H1678" s="646"/>
      <c r="I1678" s="647"/>
      <c r="J1678" s="647"/>
      <c r="K1678" s="647"/>
      <c r="L1678" s="647"/>
      <c r="M1678" s="647"/>
      <c r="P1678" s="646"/>
    </row>
    <row r="1679" spans="8:16" x14ac:dyDescent="0.2">
      <c r="H1679" s="646"/>
      <c r="I1679" s="647"/>
      <c r="J1679" s="647"/>
      <c r="K1679" s="647"/>
      <c r="L1679" s="647"/>
      <c r="M1679" s="647"/>
      <c r="P1679" s="646"/>
    </row>
    <row r="1680" spans="8:16" x14ac:dyDescent="0.2">
      <c r="H1680" s="646"/>
      <c r="I1680" s="647"/>
      <c r="J1680" s="647"/>
      <c r="K1680" s="647"/>
      <c r="L1680" s="647"/>
      <c r="M1680" s="647"/>
      <c r="P1680" s="646"/>
    </row>
    <row r="1681" spans="8:16" x14ac:dyDescent="0.2">
      <c r="H1681" s="646"/>
      <c r="I1681" s="647"/>
      <c r="J1681" s="647"/>
      <c r="K1681" s="647"/>
      <c r="L1681" s="647"/>
      <c r="M1681" s="647"/>
      <c r="P1681" s="646"/>
    </row>
    <row r="1682" spans="8:16" x14ac:dyDescent="0.2">
      <c r="H1682" s="646"/>
      <c r="I1682" s="647"/>
      <c r="J1682" s="647"/>
      <c r="K1682" s="647"/>
      <c r="L1682" s="647"/>
      <c r="M1682" s="647"/>
      <c r="P1682" s="646"/>
    </row>
    <row r="1683" spans="8:16" x14ac:dyDescent="0.2">
      <c r="H1683" s="646"/>
      <c r="I1683" s="647"/>
      <c r="J1683" s="647"/>
      <c r="K1683" s="647"/>
      <c r="L1683" s="647"/>
      <c r="M1683" s="647"/>
      <c r="P1683" s="646"/>
    </row>
    <row r="1684" spans="8:16" x14ac:dyDescent="0.2">
      <c r="H1684" s="646"/>
      <c r="I1684" s="647"/>
      <c r="J1684" s="647"/>
      <c r="K1684" s="647"/>
      <c r="L1684" s="647"/>
      <c r="M1684" s="647"/>
      <c r="P1684" s="646"/>
    </row>
    <row r="1685" spans="8:16" x14ac:dyDescent="0.2">
      <c r="H1685" s="646"/>
      <c r="I1685" s="647"/>
      <c r="J1685" s="647"/>
      <c r="K1685" s="647"/>
      <c r="L1685" s="647"/>
      <c r="M1685" s="647"/>
      <c r="P1685" s="646"/>
    </row>
    <row r="1686" spans="8:16" x14ac:dyDescent="0.2">
      <c r="H1686" s="646"/>
      <c r="I1686" s="647"/>
      <c r="J1686" s="647"/>
      <c r="K1686" s="647"/>
      <c r="L1686" s="647"/>
      <c r="M1686" s="647"/>
      <c r="P1686" s="646"/>
    </row>
    <row r="1687" spans="8:16" x14ac:dyDescent="0.2">
      <c r="H1687" s="646"/>
      <c r="I1687" s="647"/>
      <c r="J1687" s="647"/>
      <c r="K1687" s="647"/>
      <c r="L1687" s="647"/>
      <c r="M1687" s="647"/>
      <c r="P1687" s="646"/>
    </row>
    <row r="1688" spans="8:16" x14ac:dyDescent="0.2">
      <c r="H1688" s="646"/>
      <c r="I1688" s="647"/>
      <c r="J1688" s="647"/>
      <c r="K1688" s="647"/>
      <c r="L1688" s="647"/>
      <c r="M1688" s="647"/>
      <c r="P1688" s="646"/>
    </row>
    <row r="1689" spans="8:16" x14ac:dyDescent="0.2">
      <c r="H1689" s="646"/>
      <c r="I1689" s="647"/>
      <c r="J1689" s="647"/>
      <c r="K1689" s="647"/>
      <c r="L1689" s="647"/>
      <c r="M1689" s="647"/>
      <c r="P1689" s="646"/>
    </row>
    <row r="1690" spans="8:16" x14ac:dyDescent="0.2">
      <c r="H1690" s="646"/>
      <c r="I1690" s="647"/>
      <c r="J1690" s="647"/>
      <c r="K1690" s="647"/>
      <c r="L1690" s="647"/>
      <c r="M1690" s="647"/>
      <c r="P1690" s="646"/>
    </row>
    <row r="1691" spans="8:16" x14ac:dyDescent="0.2">
      <c r="H1691" s="646"/>
      <c r="I1691" s="647"/>
      <c r="J1691" s="647"/>
      <c r="K1691" s="647"/>
      <c r="L1691" s="647"/>
      <c r="M1691" s="647"/>
      <c r="P1691" s="646"/>
    </row>
    <row r="1692" spans="8:16" x14ac:dyDescent="0.2">
      <c r="H1692" s="646"/>
      <c r="I1692" s="647"/>
      <c r="J1692" s="647"/>
      <c r="K1692" s="647"/>
      <c r="L1692" s="647"/>
      <c r="M1692" s="647"/>
      <c r="P1692" s="646"/>
    </row>
    <row r="1693" spans="8:16" x14ac:dyDescent="0.2">
      <c r="H1693" s="646"/>
      <c r="I1693" s="647"/>
      <c r="J1693" s="647"/>
      <c r="K1693" s="647"/>
      <c r="L1693" s="647"/>
      <c r="M1693" s="647"/>
      <c r="P1693" s="646"/>
    </row>
    <row r="1694" spans="8:16" x14ac:dyDescent="0.2">
      <c r="H1694" s="646"/>
      <c r="I1694" s="647"/>
      <c r="J1694" s="647"/>
      <c r="K1694" s="647"/>
      <c r="L1694" s="647"/>
      <c r="M1694" s="647"/>
      <c r="P1694" s="646"/>
    </row>
    <row r="1695" spans="8:16" x14ac:dyDescent="0.2">
      <c r="H1695" s="646"/>
      <c r="I1695" s="647"/>
      <c r="J1695" s="647"/>
      <c r="K1695" s="647"/>
      <c r="L1695" s="647"/>
      <c r="M1695" s="647"/>
      <c r="P1695" s="646"/>
    </row>
    <row r="1696" spans="8:16" x14ac:dyDescent="0.2">
      <c r="H1696" s="646"/>
      <c r="I1696" s="647"/>
      <c r="J1696" s="647"/>
      <c r="K1696" s="647"/>
      <c r="L1696" s="647"/>
      <c r="M1696" s="647"/>
      <c r="P1696" s="646"/>
    </row>
    <row r="1697" spans="8:16" x14ac:dyDescent="0.2">
      <c r="H1697" s="646"/>
      <c r="I1697" s="647"/>
      <c r="J1697" s="647"/>
      <c r="K1697" s="647"/>
      <c r="L1697" s="647"/>
      <c r="M1697" s="647"/>
      <c r="P1697" s="646"/>
    </row>
    <row r="1698" spans="8:16" x14ac:dyDescent="0.2">
      <c r="H1698" s="646"/>
      <c r="I1698" s="647"/>
      <c r="J1698" s="647"/>
      <c r="K1698" s="647"/>
      <c r="L1698" s="647"/>
      <c r="M1698" s="647"/>
      <c r="P1698" s="646"/>
    </row>
    <row r="1699" spans="8:16" x14ac:dyDescent="0.2">
      <c r="H1699" s="646"/>
      <c r="I1699" s="647"/>
      <c r="J1699" s="647"/>
      <c r="K1699" s="647"/>
      <c r="L1699" s="647"/>
      <c r="M1699" s="647"/>
      <c r="P1699" s="646"/>
    </row>
    <row r="1700" spans="8:16" x14ac:dyDescent="0.2">
      <c r="H1700" s="646"/>
      <c r="I1700" s="647"/>
      <c r="J1700" s="647"/>
      <c r="K1700" s="647"/>
      <c r="L1700" s="647"/>
      <c r="M1700" s="647"/>
      <c r="P1700" s="646"/>
    </row>
    <row r="1701" spans="8:16" x14ac:dyDescent="0.2">
      <c r="H1701" s="646"/>
      <c r="I1701" s="647"/>
      <c r="J1701" s="647"/>
      <c r="K1701" s="647"/>
      <c r="L1701" s="647"/>
      <c r="M1701" s="647"/>
      <c r="P1701" s="646"/>
    </row>
    <row r="1702" spans="8:16" x14ac:dyDescent="0.2">
      <c r="H1702" s="646"/>
      <c r="I1702" s="647"/>
      <c r="J1702" s="647"/>
      <c r="K1702" s="647"/>
      <c r="L1702" s="647"/>
      <c r="M1702" s="647"/>
      <c r="P1702" s="646"/>
    </row>
    <row r="1703" spans="8:16" x14ac:dyDescent="0.2">
      <c r="H1703" s="646"/>
      <c r="I1703" s="647"/>
      <c r="J1703" s="647"/>
      <c r="K1703" s="647"/>
      <c r="L1703" s="647"/>
      <c r="M1703" s="647"/>
      <c r="P1703" s="646"/>
    </row>
    <row r="1704" spans="8:16" x14ac:dyDescent="0.2">
      <c r="H1704" s="646"/>
      <c r="I1704" s="647"/>
      <c r="J1704" s="647"/>
      <c r="K1704" s="647"/>
      <c r="L1704" s="647"/>
      <c r="M1704" s="647"/>
      <c r="P1704" s="646"/>
    </row>
    <row r="1705" spans="8:16" x14ac:dyDescent="0.2">
      <c r="H1705" s="646"/>
      <c r="I1705" s="647"/>
      <c r="J1705" s="647"/>
      <c r="K1705" s="647"/>
      <c r="L1705" s="647"/>
      <c r="M1705" s="647"/>
      <c r="P1705" s="646"/>
    </row>
    <row r="1706" spans="8:16" x14ac:dyDescent="0.2">
      <c r="H1706" s="646"/>
      <c r="I1706" s="647"/>
      <c r="J1706" s="647"/>
      <c r="K1706" s="647"/>
      <c r="L1706" s="647"/>
      <c r="M1706" s="647"/>
      <c r="P1706" s="646"/>
    </row>
    <row r="1707" spans="8:16" x14ac:dyDescent="0.2">
      <c r="H1707" s="646"/>
      <c r="I1707" s="647"/>
      <c r="J1707" s="647"/>
      <c r="K1707" s="647"/>
      <c r="L1707" s="647"/>
      <c r="M1707" s="647"/>
      <c r="P1707" s="646"/>
    </row>
    <row r="1708" spans="8:16" x14ac:dyDescent="0.2">
      <c r="H1708" s="646"/>
      <c r="I1708" s="647"/>
      <c r="J1708" s="647"/>
      <c r="K1708" s="647"/>
      <c r="L1708" s="647"/>
      <c r="M1708" s="647"/>
      <c r="P1708" s="646"/>
    </row>
    <row r="1709" spans="8:16" x14ac:dyDescent="0.2">
      <c r="H1709" s="646"/>
      <c r="I1709" s="647"/>
      <c r="J1709" s="647"/>
      <c r="K1709" s="647"/>
      <c r="L1709" s="647"/>
      <c r="M1709" s="647"/>
      <c r="P1709" s="646"/>
    </row>
    <row r="1710" spans="8:16" x14ac:dyDescent="0.2">
      <c r="H1710" s="646"/>
      <c r="I1710" s="647"/>
      <c r="J1710" s="647"/>
      <c r="K1710" s="647"/>
      <c r="L1710" s="647"/>
      <c r="M1710" s="647"/>
      <c r="P1710" s="646"/>
    </row>
    <row r="1711" spans="8:16" x14ac:dyDescent="0.2">
      <c r="H1711" s="646"/>
      <c r="I1711" s="647"/>
      <c r="J1711" s="647"/>
      <c r="K1711" s="647"/>
      <c r="L1711" s="647"/>
      <c r="M1711" s="647"/>
      <c r="P1711" s="646"/>
    </row>
    <row r="1712" spans="8:16" x14ac:dyDescent="0.2">
      <c r="H1712" s="646"/>
      <c r="I1712" s="647"/>
      <c r="J1712" s="647"/>
      <c r="K1712" s="647"/>
      <c r="L1712" s="647"/>
      <c r="M1712" s="647"/>
      <c r="P1712" s="646"/>
    </row>
    <row r="1713" spans="8:16" x14ac:dyDescent="0.2">
      <c r="H1713" s="646"/>
      <c r="I1713" s="647"/>
      <c r="J1713" s="647"/>
      <c r="K1713" s="647"/>
      <c r="L1713" s="647"/>
      <c r="M1713" s="647"/>
      <c r="P1713" s="646"/>
    </row>
    <row r="1714" spans="8:16" x14ac:dyDescent="0.2">
      <c r="H1714" s="646"/>
      <c r="I1714" s="647"/>
      <c r="J1714" s="647"/>
      <c r="K1714" s="647"/>
      <c r="L1714" s="647"/>
      <c r="M1714" s="647"/>
      <c r="P1714" s="646"/>
    </row>
    <row r="1715" spans="8:16" x14ac:dyDescent="0.2">
      <c r="H1715" s="646"/>
      <c r="I1715" s="647"/>
      <c r="J1715" s="647"/>
      <c r="K1715" s="647"/>
      <c r="L1715" s="647"/>
      <c r="M1715" s="647"/>
      <c r="P1715" s="646"/>
    </row>
    <row r="1716" spans="8:16" x14ac:dyDescent="0.2">
      <c r="H1716" s="646"/>
      <c r="I1716" s="647"/>
      <c r="J1716" s="647"/>
      <c r="K1716" s="647"/>
      <c r="L1716" s="647"/>
      <c r="M1716" s="647"/>
      <c r="P1716" s="646"/>
    </row>
    <row r="1717" spans="8:16" x14ac:dyDescent="0.2">
      <c r="H1717" s="646"/>
      <c r="I1717" s="647"/>
      <c r="J1717" s="647"/>
      <c r="K1717" s="647"/>
      <c r="L1717" s="647"/>
      <c r="M1717" s="647"/>
      <c r="P1717" s="646"/>
    </row>
    <row r="1718" spans="8:16" x14ac:dyDescent="0.2">
      <c r="H1718" s="646"/>
      <c r="I1718" s="647"/>
      <c r="J1718" s="647"/>
      <c r="K1718" s="647"/>
      <c r="L1718" s="647"/>
      <c r="M1718" s="647"/>
      <c r="P1718" s="646"/>
    </row>
    <row r="1719" spans="8:16" x14ac:dyDescent="0.2">
      <c r="H1719" s="646"/>
      <c r="I1719" s="647"/>
      <c r="J1719" s="647"/>
      <c r="K1719" s="647"/>
      <c r="L1719" s="647"/>
      <c r="M1719" s="647"/>
      <c r="P1719" s="646"/>
    </row>
    <row r="1720" spans="8:16" x14ac:dyDescent="0.2">
      <c r="H1720" s="646"/>
      <c r="I1720" s="647"/>
      <c r="J1720" s="647"/>
      <c r="K1720" s="647"/>
      <c r="L1720" s="647"/>
      <c r="M1720" s="647"/>
      <c r="P1720" s="646"/>
    </row>
    <row r="1721" spans="8:16" x14ac:dyDescent="0.2">
      <c r="H1721" s="646"/>
      <c r="I1721" s="647"/>
      <c r="J1721" s="647"/>
      <c r="K1721" s="647"/>
      <c r="L1721" s="647"/>
      <c r="M1721" s="647"/>
      <c r="P1721" s="646"/>
    </row>
    <row r="1722" spans="8:16" x14ac:dyDescent="0.2">
      <c r="H1722" s="646"/>
      <c r="I1722" s="647"/>
      <c r="J1722" s="647"/>
      <c r="K1722" s="647"/>
      <c r="L1722" s="647"/>
      <c r="M1722" s="647"/>
      <c r="P1722" s="646"/>
    </row>
    <row r="1723" spans="8:16" x14ac:dyDescent="0.2">
      <c r="H1723" s="646"/>
      <c r="I1723" s="647"/>
      <c r="J1723" s="647"/>
      <c r="K1723" s="647"/>
      <c r="L1723" s="647"/>
      <c r="M1723" s="647"/>
      <c r="P1723" s="646"/>
    </row>
    <row r="1724" spans="8:16" x14ac:dyDescent="0.2">
      <c r="H1724" s="646"/>
      <c r="I1724" s="647"/>
      <c r="J1724" s="647"/>
      <c r="K1724" s="647"/>
      <c r="L1724" s="647"/>
      <c r="M1724" s="647"/>
      <c r="P1724" s="646"/>
    </row>
    <row r="1725" spans="8:16" x14ac:dyDescent="0.2">
      <c r="H1725" s="646"/>
      <c r="I1725" s="647"/>
      <c r="J1725" s="647"/>
      <c r="K1725" s="647"/>
      <c r="L1725" s="647"/>
      <c r="M1725" s="647"/>
      <c r="P1725" s="646"/>
    </row>
    <row r="1726" spans="8:16" x14ac:dyDescent="0.2">
      <c r="H1726" s="646"/>
      <c r="I1726" s="647"/>
      <c r="J1726" s="647"/>
      <c r="K1726" s="647"/>
      <c r="L1726" s="647"/>
      <c r="M1726" s="647"/>
      <c r="P1726" s="646"/>
    </row>
    <row r="1727" spans="8:16" x14ac:dyDescent="0.2">
      <c r="H1727" s="646"/>
      <c r="I1727" s="647"/>
      <c r="J1727" s="647"/>
      <c r="K1727" s="647"/>
      <c r="L1727" s="647"/>
      <c r="M1727" s="647"/>
      <c r="P1727" s="646"/>
    </row>
    <row r="1728" spans="8:16" x14ac:dyDescent="0.2">
      <c r="H1728" s="646"/>
      <c r="I1728" s="647"/>
      <c r="J1728" s="647"/>
      <c r="K1728" s="647"/>
      <c r="L1728" s="647"/>
      <c r="M1728" s="647"/>
      <c r="P1728" s="646"/>
    </row>
    <row r="1729" spans="8:16" x14ac:dyDescent="0.2">
      <c r="H1729" s="646"/>
      <c r="I1729" s="647"/>
      <c r="J1729" s="647"/>
      <c r="K1729" s="647"/>
      <c r="L1729" s="647"/>
      <c r="M1729" s="647"/>
      <c r="P1729" s="646"/>
    </row>
    <row r="1730" spans="8:16" x14ac:dyDescent="0.2">
      <c r="H1730" s="646"/>
      <c r="I1730" s="647"/>
      <c r="J1730" s="647"/>
      <c r="K1730" s="647"/>
      <c r="L1730" s="647"/>
      <c r="M1730" s="647"/>
      <c r="P1730" s="646"/>
    </row>
    <row r="1731" spans="8:16" x14ac:dyDescent="0.2">
      <c r="H1731" s="646"/>
      <c r="I1731" s="647"/>
      <c r="J1731" s="647"/>
      <c r="K1731" s="647"/>
      <c r="L1731" s="647"/>
      <c r="M1731" s="647"/>
      <c r="P1731" s="646"/>
    </row>
    <row r="1732" spans="8:16" x14ac:dyDescent="0.2">
      <c r="H1732" s="646"/>
      <c r="I1732" s="647"/>
      <c r="J1732" s="647"/>
      <c r="K1732" s="647"/>
      <c r="L1732" s="647"/>
      <c r="M1732" s="647"/>
      <c r="P1732" s="646"/>
    </row>
    <row r="1733" spans="8:16" x14ac:dyDescent="0.2">
      <c r="H1733" s="646"/>
      <c r="I1733" s="647"/>
      <c r="J1733" s="647"/>
      <c r="K1733" s="647"/>
      <c r="L1733" s="647"/>
      <c r="M1733" s="647"/>
      <c r="P1733" s="646"/>
    </row>
    <row r="1734" spans="8:16" x14ac:dyDescent="0.2">
      <c r="H1734" s="646"/>
      <c r="I1734" s="647"/>
      <c r="J1734" s="647"/>
      <c r="K1734" s="647"/>
      <c r="L1734" s="647"/>
      <c r="M1734" s="647"/>
      <c r="P1734" s="646"/>
    </row>
    <row r="1735" spans="8:16" x14ac:dyDescent="0.2">
      <c r="H1735" s="646"/>
      <c r="I1735" s="647"/>
      <c r="J1735" s="647"/>
      <c r="K1735" s="647"/>
      <c r="L1735" s="647"/>
      <c r="M1735" s="647"/>
      <c r="P1735" s="646"/>
    </row>
    <row r="1736" spans="8:16" x14ac:dyDescent="0.2">
      <c r="H1736" s="646"/>
      <c r="I1736" s="647"/>
      <c r="J1736" s="647"/>
      <c r="K1736" s="647"/>
      <c r="L1736" s="647"/>
      <c r="M1736" s="647"/>
      <c r="P1736" s="646"/>
    </row>
    <row r="1737" spans="8:16" x14ac:dyDescent="0.2">
      <c r="H1737" s="646"/>
      <c r="I1737" s="647"/>
      <c r="J1737" s="647"/>
      <c r="K1737" s="647"/>
      <c r="L1737" s="647"/>
      <c r="M1737" s="647"/>
      <c r="P1737" s="646"/>
    </row>
    <row r="1738" spans="8:16" x14ac:dyDescent="0.2">
      <c r="H1738" s="646"/>
      <c r="I1738" s="647"/>
      <c r="J1738" s="647"/>
      <c r="K1738" s="647"/>
      <c r="L1738" s="647"/>
      <c r="M1738" s="647"/>
      <c r="P1738" s="646"/>
    </row>
    <row r="1739" spans="8:16" x14ac:dyDescent="0.2">
      <c r="H1739" s="646"/>
      <c r="I1739" s="647"/>
      <c r="J1739" s="647"/>
      <c r="K1739" s="647"/>
      <c r="L1739" s="647"/>
      <c r="M1739" s="647"/>
      <c r="P1739" s="646"/>
    </row>
    <row r="1740" spans="8:16" x14ac:dyDescent="0.2">
      <c r="H1740" s="646"/>
      <c r="I1740" s="647"/>
      <c r="J1740" s="647"/>
      <c r="K1740" s="647"/>
      <c r="L1740" s="647"/>
      <c r="M1740" s="647"/>
      <c r="P1740" s="646"/>
    </row>
    <row r="1741" spans="8:16" x14ac:dyDescent="0.2">
      <c r="H1741" s="646"/>
      <c r="I1741" s="647"/>
      <c r="J1741" s="647"/>
      <c r="K1741" s="647"/>
      <c r="L1741" s="647"/>
      <c r="M1741" s="647"/>
      <c r="P1741" s="646"/>
    </row>
    <row r="1742" spans="8:16" x14ac:dyDescent="0.2">
      <c r="H1742" s="646"/>
      <c r="I1742" s="647"/>
      <c r="J1742" s="647"/>
      <c r="K1742" s="647"/>
      <c r="L1742" s="647"/>
      <c r="M1742" s="647"/>
      <c r="P1742" s="646"/>
    </row>
    <row r="1743" spans="8:16" x14ac:dyDescent="0.2">
      <c r="H1743" s="646"/>
      <c r="I1743" s="647"/>
      <c r="J1743" s="647"/>
      <c r="K1743" s="647"/>
      <c r="L1743" s="647"/>
      <c r="M1743" s="647"/>
      <c r="P1743" s="646"/>
    </row>
    <row r="1744" spans="8:16" x14ac:dyDescent="0.2">
      <c r="H1744" s="646"/>
      <c r="I1744" s="647"/>
      <c r="J1744" s="647"/>
      <c r="K1744" s="647"/>
      <c r="L1744" s="647"/>
      <c r="M1744" s="647"/>
      <c r="P1744" s="646"/>
    </row>
    <row r="1745" spans="8:16" x14ac:dyDescent="0.2">
      <c r="H1745" s="646"/>
      <c r="I1745" s="647"/>
      <c r="J1745" s="647"/>
      <c r="K1745" s="647"/>
      <c r="L1745" s="647"/>
      <c r="M1745" s="647"/>
      <c r="P1745" s="646"/>
    </row>
    <row r="1746" spans="8:16" x14ac:dyDescent="0.2">
      <c r="H1746" s="646"/>
      <c r="I1746" s="647"/>
      <c r="J1746" s="647"/>
      <c r="K1746" s="647"/>
      <c r="L1746" s="647"/>
      <c r="M1746" s="647"/>
      <c r="P1746" s="646"/>
    </row>
    <row r="1747" spans="8:16" x14ac:dyDescent="0.2">
      <c r="H1747" s="646"/>
      <c r="I1747" s="647"/>
      <c r="J1747" s="647"/>
      <c r="K1747" s="647"/>
      <c r="L1747" s="647"/>
      <c r="M1747" s="647"/>
      <c r="P1747" s="646"/>
    </row>
    <row r="1748" spans="8:16" x14ac:dyDescent="0.2">
      <c r="H1748" s="646"/>
      <c r="I1748" s="647"/>
      <c r="J1748" s="647"/>
      <c r="K1748" s="647"/>
      <c r="L1748" s="647"/>
      <c r="M1748" s="647"/>
      <c r="P1748" s="646"/>
    </row>
    <row r="1749" spans="8:16" x14ac:dyDescent="0.2">
      <c r="H1749" s="646"/>
      <c r="I1749" s="647"/>
      <c r="J1749" s="647"/>
      <c r="K1749" s="647"/>
      <c r="L1749" s="647"/>
      <c r="M1749" s="647"/>
      <c r="P1749" s="646"/>
    </row>
    <row r="1750" spans="8:16" x14ac:dyDescent="0.2">
      <c r="H1750" s="646"/>
      <c r="I1750" s="647"/>
      <c r="J1750" s="647"/>
      <c r="K1750" s="647"/>
      <c r="L1750" s="647"/>
      <c r="M1750" s="647"/>
      <c r="P1750" s="646"/>
    </row>
    <row r="1751" spans="8:16" x14ac:dyDescent="0.2">
      <c r="H1751" s="646"/>
      <c r="I1751" s="647"/>
      <c r="J1751" s="647"/>
      <c r="K1751" s="647"/>
      <c r="L1751" s="647"/>
      <c r="M1751" s="647"/>
      <c r="P1751" s="646"/>
    </row>
    <row r="1752" spans="8:16" x14ac:dyDescent="0.2">
      <c r="H1752" s="646"/>
      <c r="I1752" s="647"/>
      <c r="J1752" s="647"/>
      <c r="K1752" s="647"/>
      <c r="L1752" s="647"/>
      <c r="M1752" s="647"/>
      <c r="P1752" s="646"/>
    </row>
    <row r="1753" spans="8:16" x14ac:dyDescent="0.2">
      <c r="H1753" s="646"/>
      <c r="I1753" s="647"/>
      <c r="J1753" s="647"/>
      <c r="K1753" s="647"/>
      <c r="L1753" s="647"/>
      <c r="M1753" s="647"/>
      <c r="P1753" s="646"/>
    </row>
    <row r="1754" spans="8:16" x14ac:dyDescent="0.2">
      <c r="H1754" s="646"/>
      <c r="I1754" s="647"/>
      <c r="J1754" s="647"/>
      <c r="K1754" s="647"/>
      <c r="L1754" s="647"/>
      <c r="M1754" s="647"/>
      <c r="P1754" s="646"/>
    </row>
    <row r="1755" spans="8:16" x14ac:dyDescent="0.2">
      <c r="H1755" s="646"/>
      <c r="I1755" s="647"/>
      <c r="J1755" s="647"/>
      <c r="K1755" s="647"/>
      <c r="L1755" s="647"/>
      <c r="M1755" s="647"/>
      <c r="P1755" s="646"/>
    </row>
    <row r="1756" spans="8:16" x14ac:dyDescent="0.2">
      <c r="H1756" s="646"/>
      <c r="I1756" s="647"/>
      <c r="J1756" s="647"/>
      <c r="K1756" s="647"/>
      <c r="L1756" s="647"/>
      <c r="M1756" s="647"/>
      <c r="P1756" s="646"/>
    </row>
    <row r="1757" spans="8:16" x14ac:dyDescent="0.2">
      <c r="H1757" s="646"/>
      <c r="I1757" s="647"/>
      <c r="J1757" s="647"/>
      <c r="K1757" s="647"/>
      <c r="L1757" s="647"/>
      <c r="M1757" s="647"/>
      <c r="P1757" s="646"/>
    </row>
    <row r="1758" spans="8:16" x14ac:dyDescent="0.2">
      <c r="H1758" s="646"/>
      <c r="I1758" s="647"/>
      <c r="J1758" s="647"/>
      <c r="K1758" s="647"/>
      <c r="L1758" s="647"/>
      <c r="M1758" s="647"/>
      <c r="P1758" s="646"/>
    </row>
    <row r="1759" spans="8:16" x14ac:dyDescent="0.2">
      <c r="H1759" s="646"/>
      <c r="I1759" s="647"/>
      <c r="J1759" s="647"/>
      <c r="K1759" s="647"/>
      <c r="L1759" s="647"/>
      <c r="M1759" s="647"/>
      <c r="P1759" s="646"/>
    </row>
    <row r="1760" spans="8:16" x14ac:dyDescent="0.2">
      <c r="H1760" s="646"/>
      <c r="I1760" s="647"/>
      <c r="J1760" s="647"/>
      <c r="K1760" s="647"/>
      <c r="L1760" s="647"/>
      <c r="M1760" s="647"/>
      <c r="P1760" s="646"/>
    </row>
    <row r="1761" spans="8:16" x14ac:dyDescent="0.2">
      <c r="H1761" s="646"/>
      <c r="I1761" s="647"/>
      <c r="J1761" s="647"/>
      <c r="K1761" s="647"/>
      <c r="L1761" s="647"/>
      <c r="M1761" s="647"/>
      <c r="P1761" s="646"/>
    </row>
    <row r="1762" spans="8:16" x14ac:dyDescent="0.2">
      <c r="H1762" s="646"/>
      <c r="I1762" s="647"/>
      <c r="J1762" s="647"/>
      <c r="K1762" s="647"/>
      <c r="L1762" s="647"/>
      <c r="M1762" s="647"/>
      <c r="P1762" s="646"/>
    </row>
    <row r="1763" spans="8:16" x14ac:dyDescent="0.2">
      <c r="H1763" s="646"/>
      <c r="I1763" s="647"/>
      <c r="J1763" s="647"/>
      <c r="K1763" s="647"/>
      <c r="L1763" s="647"/>
      <c r="M1763" s="647"/>
      <c r="P1763" s="646"/>
    </row>
    <row r="1764" spans="8:16" x14ac:dyDescent="0.2">
      <c r="H1764" s="646"/>
      <c r="I1764" s="647"/>
      <c r="J1764" s="647"/>
      <c r="K1764" s="647"/>
      <c r="L1764" s="647"/>
      <c r="M1764" s="647"/>
      <c r="P1764" s="646"/>
    </row>
    <row r="1765" spans="8:16" x14ac:dyDescent="0.2">
      <c r="H1765" s="646"/>
      <c r="I1765" s="647"/>
      <c r="J1765" s="647"/>
      <c r="K1765" s="647"/>
      <c r="L1765" s="647"/>
      <c r="M1765" s="647"/>
      <c r="P1765" s="646"/>
    </row>
    <row r="1766" spans="8:16" x14ac:dyDescent="0.2">
      <c r="H1766" s="646"/>
      <c r="I1766" s="647"/>
      <c r="J1766" s="647"/>
      <c r="K1766" s="647"/>
      <c r="L1766" s="647"/>
      <c r="M1766" s="647"/>
      <c r="P1766" s="646"/>
    </row>
    <row r="1767" spans="8:16" x14ac:dyDescent="0.2">
      <c r="H1767" s="646"/>
      <c r="I1767" s="647"/>
      <c r="J1767" s="647"/>
      <c r="K1767" s="647"/>
      <c r="L1767" s="647"/>
      <c r="M1767" s="647"/>
      <c r="P1767" s="646"/>
    </row>
    <row r="1768" spans="8:16" x14ac:dyDescent="0.2">
      <c r="H1768" s="646"/>
      <c r="I1768" s="647"/>
      <c r="J1768" s="647"/>
      <c r="K1768" s="647"/>
      <c r="L1768" s="647"/>
      <c r="M1768" s="647"/>
      <c r="P1768" s="646"/>
    </row>
    <row r="1769" spans="8:16" x14ac:dyDescent="0.2">
      <c r="H1769" s="646"/>
      <c r="I1769" s="647"/>
      <c r="J1769" s="647"/>
      <c r="K1769" s="647"/>
      <c r="L1769" s="647"/>
      <c r="M1769" s="647"/>
      <c r="P1769" s="646"/>
    </row>
    <row r="1770" spans="8:16" x14ac:dyDescent="0.2">
      <c r="H1770" s="646"/>
      <c r="I1770" s="647"/>
      <c r="J1770" s="647"/>
      <c r="K1770" s="647"/>
      <c r="L1770" s="647"/>
      <c r="M1770" s="647"/>
      <c r="P1770" s="646"/>
    </row>
    <row r="1771" spans="8:16" x14ac:dyDescent="0.2">
      <c r="H1771" s="646"/>
      <c r="I1771" s="647"/>
      <c r="J1771" s="647"/>
      <c r="K1771" s="647"/>
      <c r="L1771" s="647"/>
      <c r="M1771" s="647"/>
      <c r="P1771" s="646"/>
    </row>
    <row r="1772" spans="8:16" x14ac:dyDescent="0.2">
      <c r="H1772" s="646"/>
      <c r="I1772" s="647"/>
      <c r="J1772" s="647"/>
      <c r="K1772" s="647"/>
      <c r="L1772" s="647"/>
      <c r="M1772" s="647"/>
      <c r="P1772" s="646"/>
    </row>
    <row r="1773" spans="8:16" x14ac:dyDescent="0.2">
      <c r="H1773" s="646"/>
      <c r="I1773" s="647"/>
      <c r="J1773" s="647"/>
      <c r="K1773" s="647"/>
      <c r="L1773" s="647"/>
      <c r="M1773" s="647"/>
      <c r="P1773" s="646"/>
    </row>
    <row r="1774" spans="8:16" x14ac:dyDescent="0.2">
      <c r="H1774" s="646"/>
      <c r="I1774" s="647"/>
      <c r="J1774" s="647"/>
      <c r="K1774" s="647"/>
      <c r="L1774" s="647"/>
      <c r="M1774" s="647"/>
      <c r="P1774" s="646"/>
    </row>
    <row r="1775" spans="8:16" x14ac:dyDescent="0.2">
      <c r="H1775" s="646"/>
      <c r="I1775" s="647"/>
      <c r="J1775" s="647"/>
      <c r="K1775" s="647"/>
      <c r="L1775" s="647"/>
      <c r="M1775" s="647"/>
      <c r="P1775" s="646"/>
    </row>
    <row r="1776" spans="8:16" x14ac:dyDescent="0.2">
      <c r="H1776" s="646"/>
      <c r="I1776" s="647"/>
      <c r="J1776" s="647"/>
      <c r="K1776" s="647"/>
      <c r="L1776" s="647"/>
      <c r="M1776" s="647"/>
      <c r="P1776" s="646"/>
    </row>
    <row r="1777" spans="8:16" x14ac:dyDescent="0.2">
      <c r="H1777" s="646"/>
      <c r="I1777" s="647"/>
      <c r="J1777" s="647"/>
      <c r="K1777" s="647"/>
      <c r="L1777" s="647"/>
      <c r="M1777" s="647"/>
      <c r="P1777" s="646"/>
    </row>
    <row r="1778" spans="8:16" x14ac:dyDescent="0.2">
      <c r="H1778" s="646"/>
      <c r="I1778" s="647"/>
      <c r="J1778" s="647"/>
      <c r="K1778" s="647"/>
      <c r="L1778" s="647"/>
      <c r="M1778" s="647"/>
      <c r="P1778" s="646"/>
    </row>
    <row r="1779" spans="8:16" x14ac:dyDescent="0.2">
      <c r="H1779" s="646"/>
      <c r="I1779" s="647"/>
      <c r="J1779" s="647"/>
      <c r="K1779" s="647"/>
      <c r="L1779" s="647"/>
      <c r="M1779" s="647"/>
      <c r="P1779" s="646"/>
    </row>
    <row r="1780" spans="8:16" x14ac:dyDescent="0.2">
      <c r="H1780" s="646"/>
      <c r="I1780" s="647"/>
      <c r="J1780" s="647"/>
      <c r="K1780" s="647"/>
      <c r="L1780" s="647"/>
      <c r="M1780" s="647"/>
      <c r="P1780" s="646"/>
    </row>
    <row r="1781" spans="8:16" x14ac:dyDescent="0.2">
      <c r="H1781" s="646"/>
      <c r="I1781" s="647"/>
      <c r="J1781" s="647"/>
      <c r="K1781" s="647"/>
      <c r="L1781" s="647"/>
      <c r="M1781" s="647"/>
      <c r="P1781" s="646"/>
    </row>
    <row r="1782" spans="8:16" x14ac:dyDescent="0.2">
      <c r="H1782" s="646"/>
      <c r="I1782" s="647"/>
      <c r="J1782" s="647"/>
      <c r="K1782" s="647"/>
      <c r="L1782" s="647"/>
      <c r="M1782" s="647"/>
      <c r="P1782" s="646"/>
    </row>
    <row r="1783" spans="8:16" x14ac:dyDescent="0.2">
      <c r="H1783" s="646"/>
      <c r="I1783" s="647"/>
      <c r="J1783" s="647"/>
      <c r="K1783" s="647"/>
      <c r="L1783" s="647"/>
      <c r="M1783" s="647"/>
      <c r="P1783" s="646"/>
    </row>
    <row r="1784" spans="8:16" x14ac:dyDescent="0.2">
      <c r="H1784" s="646"/>
      <c r="I1784" s="647"/>
      <c r="J1784" s="647"/>
      <c r="K1784" s="647"/>
      <c r="L1784" s="647"/>
      <c r="M1784" s="647"/>
      <c r="P1784" s="646"/>
    </row>
    <row r="1785" spans="8:16" x14ac:dyDescent="0.2">
      <c r="H1785" s="646"/>
      <c r="I1785" s="647"/>
      <c r="J1785" s="647"/>
      <c r="K1785" s="647"/>
      <c r="L1785" s="647"/>
      <c r="M1785" s="647"/>
      <c r="P1785" s="646"/>
    </row>
    <row r="1786" spans="8:16" x14ac:dyDescent="0.2">
      <c r="H1786" s="646"/>
      <c r="I1786" s="647"/>
      <c r="J1786" s="647"/>
      <c r="K1786" s="647"/>
      <c r="L1786" s="647"/>
      <c r="M1786" s="647"/>
      <c r="P1786" s="646"/>
    </row>
    <row r="1787" spans="8:16" x14ac:dyDescent="0.2">
      <c r="H1787" s="646"/>
      <c r="I1787" s="647"/>
      <c r="J1787" s="647"/>
      <c r="K1787" s="647"/>
      <c r="L1787" s="647"/>
      <c r="M1787" s="647"/>
      <c r="P1787" s="646"/>
    </row>
    <row r="1788" spans="8:16" x14ac:dyDescent="0.2">
      <c r="H1788" s="646"/>
      <c r="I1788" s="647"/>
      <c r="J1788" s="647"/>
      <c r="K1788" s="647"/>
      <c r="L1788" s="647"/>
      <c r="M1788" s="647"/>
      <c r="P1788" s="646"/>
    </row>
    <row r="1789" spans="8:16" x14ac:dyDescent="0.2">
      <c r="H1789" s="646"/>
      <c r="I1789" s="647"/>
      <c r="J1789" s="647"/>
      <c r="K1789" s="647"/>
      <c r="L1789" s="647"/>
      <c r="M1789" s="647"/>
      <c r="P1789" s="646"/>
    </row>
    <row r="1790" spans="8:16" x14ac:dyDescent="0.2">
      <c r="H1790" s="646"/>
      <c r="I1790" s="647"/>
      <c r="J1790" s="647"/>
      <c r="K1790" s="647"/>
      <c r="L1790" s="647"/>
      <c r="M1790" s="647"/>
      <c r="P1790" s="646"/>
    </row>
    <row r="1791" spans="8:16" x14ac:dyDescent="0.2">
      <c r="H1791" s="646"/>
      <c r="I1791" s="647"/>
      <c r="J1791" s="647"/>
      <c r="K1791" s="647"/>
      <c r="L1791" s="647"/>
      <c r="M1791" s="647"/>
      <c r="P1791" s="646"/>
    </row>
    <row r="1792" spans="8:16" x14ac:dyDescent="0.2">
      <c r="H1792" s="646"/>
      <c r="I1792" s="647"/>
      <c r="J1792" s="647"/>
      <c r="K1792" s="647"/>
      <c r="L1792" s="647"/>
      <c r="M1792" s="647"/>
      <c r="P1792" s="646"/>
    </row>
    <row r="1793" spans="8:16" x14ac:dyDescent="0.2">
      <c r="H1793" s="646"/>
      <c r="I1793" s="647"/>
      <c r="J1793" s="647"/>
      <c r="K1793" s="647"/>
      <c r="L1793" s="647"/>
      <c r="M1793" s="647"/>
      <c r="P1793" s="646"/>
    </row>
    <row r="1794" spans="8:16" x14ac:dyDescent="0.2">
      <c r="H1794" s="646"/>
      <c r="I1794" s="647"/>
      <c r="J1794" s="647"/>
      <c r="K1794" s="647"/>
      <c r="L1794" s="647"/>
      <c r="M1794" s="647"/>
      <c r="P1794" s="646"/>
    </row>
    <row r="1795" spans="8:16" x14ac:dyDescent="0.2">
      <c r="H1795" s="646"/>
      <c r="I1795" s="647"/>
      <c r="J1795" s="647"/>
      <c r="K1795" s="647"/>
      <c r="L1795" s="647"/>
      <c r="M1795" s="647"/>
      <c r="P1795" s="646"/>
    </row>
    <row r="1796" spans="8:16" x14ac:dyDescent="0.2">
      <c r="H1796" s="646"/>
      <c r="I1796" s="647"/>
      <c r="J1796" s="647"/>
      <c r="K1796" s="647"/>
      <c r="L1796" s="647"/>
      <c r="M1796" s="647"/>
      <c r="P1796" s="646"/>
    </row>
    <row r="1797" spans="8:16" x14ac:dyDescent="0.2">
      <c r="H1797" s="646"/>
      <c r="I1797" s="647"/>
      <c r="J1797" s="647"/>
      <c r="K1797" s="647"/>
      <c r="L1797" s="647"/>
      <c r="M1797" s="647"/>
      <c r="P1797" s="646"/>
    </row>
    <row r="1798" spans="8:16" x14ac:dyDescent="0.2">
      <c r="H1798" s="646"/>
      <c r="I1798" s="647"/>
      <c r="J1798" s="647"/>
      <c r="K1798" s="647"/>
      <c r="L1798" s="647"/>
      <c r="M1798" s="647"/>
      <c r="P1798" s="646"/>
    </row>
    <row r="1799" spans="8:16" x14ac:dyDescent="0.2">
      <c r="H1799" s="646"/>
      <c r="I1799" s="647"/>
      <c r="J1799" s="647"/>
      <c r="K1799" s="647"/>
      <c r="L1799" s="647"/>
      <c r="M1799" s="647"/>
      <c r="P1799" s="646"/>
    </row>
    <row r="1800" spans="8:16" x14ac:dyDescent="0.2">
      <c r="H1800" s="646"/>
      <c r="I1800" s="647"/>
      <c r="J1800" s="647"/>
      <c r="K1800" s="647"/>
      <c r="L1800" s="647"/>
      <c r="M1800" s="647"/>
      <c r="P1800" s="646"/>
    </row>
    <row r="1801" spans="8:16" x14ac:dyDescent="0.2">
      <c r="H1801" s="646"/>
      <c r="I1801" s="647"/>
      <c r="J1801" s="647"/>
      <c r="K1801" s="647"/>
      <c r="L1801" s="647"/>
      <c r="M1801" s="647"/>
      <c r="P1801" s="646"/>
    </row>
    <row r="1802" spans="8:16" x14ac:dyDescent="0.2">
      <c r="H1802" s="646"/>
      <c r="I1802" s="647"/>
      <c r="J1802" s="647"/>
      <c r="K1802" s="647"/>
      <c r="L1802" s="647"/>
      <c r="M1802" s="647"/>
      <c r="P1802" s="646"/>
    </row>
    <row r="1803" spans="8:16" x14ac:dyDescent="0.2">
      <c r="H1803" s="646"/>
      <c r="I1803" s="647"/>
      <c r="J1803" s="647"/>
      <c r="K1803" s="647"/>
      <c r="L1803" s="647"/>
      <c r="M1803" s="647"/>
      <c r="P1803" s="646"/>
    </row>
    <row r="1804" spans="8:16" x14ac:dyDescent="0.2">
      <c r="H1804" s="646"/>
      <c r="I1804" s="647"/>
      <c r="J1804" s="647"/>
      <c r="K1804" s="647"/>
      <c r="L1804" s="647"/>
      <c r="M1804" s="647"/>
      <c r="P1804" s="646"/>
    </row>
    <row r="1805" spans="8:16" x14ac:dyDescent="0.2">
      <c r="H1805" s="646"/>
      <c r="I1805" s="647"/>
      <c r="J1805" s="647"/>
      <c r="K1805" s="647"/>
      <c r="L1805" s="647"/>
      <c r="M1805" s="647"/>
      <c r="P1805" s="646"/>
    </row>
    <row r="1806" spans="8:16" x14ac:dyDescent="0.2">
      <c r="H1806" s="646"/>
      <c r="I1806" s="647"/>
      <c r="J1806" s="647"/>
      <c r="K1806" s="647"/>
      <c r="L1806" s="647"/>
      <c r="M1806" s="647"/>
      <c r="P1806" s="646"/>
    </row>
    <row r="1807" spans="8:16" x14ac:dyDescent="0.2">
      <c r="H1807" s="646"/>
      <c r="I1807" s="647"/>
      <c r="J1807" s="647"/>
      <c r="K1807" s="647"/>
      <c r="L1807" s="647"/>
      <c r="M1807" s="647"/>
      <c r="P1807" s="646"/>
    </row>
    <row r="1808" spans="8:16" x14ac:dyDescent="0.2">
      <c r="H1808" s="646"/>
      <c r="I1808" s="647"/>
      <c r="J1808" s="647"/>
      <c r="K1808" s="647"/>
      <c r="L1808" s="647"/>
      <c r="M1808" s="647"/>
      <c r="P1808" s="646"/>
    </row>
    <row r="1809" spans="8:16" x14ac:dyDescent="0.2">
      <c r="H1809" s="646"/>
      <c r="I1809" s="647"/>
      <c r="J1809" s="647"/>
      <c r="K1809" s="647"/>
      <c r="L1809" s="647"/>
      <c r="M1809" s="647"/>
      <c r="P1809" s="646"/>
    </row>
    <row r="1810" spans="8:16" x14ac:dyDescent="0.2">
      <c r="H1810" s="646"/>
      <c r="I1810" s="647"/>
      <c r="J1810" s="647"/>
      <c r="K1810" s="647"/>
      <c r="L1810" s="647"/>
      <c r="M1810" s="647"/>
      <c r="P1810" s="646"/>
    </row>
    <row r="1811" spans="8:16" x14ac:dyDescent="0.2">
      <c r="H1811" s="646"/>
      <c r="I1811" s="647"/>
      <c r="J1811" s="647"/>
      <c r="K1811" s="647"/>
      <c r="L1811" s="647"/>
      <c r="M1811" s="647"/>
      <c r="P1811" s="646"/>
    </row>
    <row r="1812" spans="8:16" x14ac:dyDescent="0.2">
      <c r="H1812" s="646"/>
      <c r="I1812" s="647"/>
      <c r="J1812" s="647"/>
      <c r="K1812" s="647"/>
      <c r="L1812" s="647"/>
      <c r="M1812" s="647"/>
      <c r="P1812" s="646"/>
    </row>
    <row r="1813" spans="8:16" x14ac:dyDescent="0.2">
      <c r="H1813" s="646"/>
      <c r="I1813" s="647"/>
      <c r="J1813" s="647"/>
      <c r="K1813" s="647"/>
      <c r="L1813" s="647"/>
      <c r="M1813" s="647"/>
      <c r="P1813" s="646"/>
    </row>
    <row r="1814" spans="8:16" x14ac:dyDescent="0.2">
      <c r="H1814" s="646"/>
      <c r="I1814" s="647"/>
      <c r="J1814" s="647"/>
      <c r="K1814" s="647"/>
      <c r="L1814" s="647"/>
      <c r="M1814" s="647"/>
      <c r="P1814" s="646"/>
    </row>
    <row r="1815" spans="8:16" x14ac:dyDescent="0.2">
      <c r="H1815" s="646"/>
      <c r="I1815" s="647"/>
      <c r="J1815" s="647"/>
      <c r="K1815" s="647"/>
      <c r="L1815" s="647"/>
      <c r="M1815" s="647"/>
      <c r="P1815" s="646"/>
    </row>
    <row r="1816" spans="8:16" x14ac:dyDescent="0.2">
      <c r="H1816" s="646"/>
      <c r="I1816" s="647"/>
      <c r="J1816" s="647"/>
      <c r="K1816" s="647"/>
      <c r="L1816" s="647"/>
      <c r="M1816" s="647"/>
      <c r="P1816" s="646"/>
    </row>
    <row r="1817" spans="8:16" x14ac:dyDescent="0.2">
      <c r="H1817" s="646"/>
      <c r="I1817" s="647"/>
      <c r="J1817" s="647"/>
      <c r="K1817" s="647"/>
      <c r="L1817" s="647"/>
      <c r="M1817" s="647"/>
      <c r="P1817" s="646"/>
    </row>
    <row r="1818" spans="8:16" x14ac:dyDescent="0.2">
      <c r="H1818" s="646"/>
      <c r="I1818" s="647"/>
      <c r="J1818" s="647"/>
      <c r="K1818" s="647"/>
      <c r="L1818" s="647"/>
      <c r="M1818" s="647"/>
      <c r="P1818" s="646"/>
    </row>
    <row r="1819" spans="8:16" x14ac:dyDescent="0.2">
      <c r="H1819" s="646"/>
      <c r="I1819" s="647"/>
      <c r="J1819" s="647"/>
      <c r="K1819" s="647"/>
      <c r="L1819" s="647"/>
      <c r="M1819" s="647"/>
      <c r="P1819" s="646"/>
    </row>
    <row r="1820" spans="8:16" x14ac:dyDescent="0.2">
      <c r="H1820" s="646"/>
      <c r="I1820" s="647"/>
      <c r="J1820" s="647"/>
      <c r="K1820" s="647"/>
      <c r="L1820" s="647"/>
      <c r="M1820" s="647"/>
      <c r="P1820" s="646"/>
    </row>
    <row r="1821" spans="8:16" x14ac:dyDescent="0.2">
      <c r="H1821" s="646"/>
      <c r="I1821" s="647"/>
      <c r="J1821" s="647"/>
      <c r="K1821" s="647"/>
      <c r="L1821" s="647"/>
      <c r="M1821" s="647"/>
      <c r="P1821" s="646"/>
    </row>
    <row r="1822" spans="8:16" x14ac:dyDescent="0.2">
      <c r="H1822" s="646"/>
      <c r="I1822" s="647"/>
      <c r="J1822" s="647"/>
      <c r="K1822" s="647"/>
      <c r="L1822" s="647"/>
      <c r="M1822" s="647"/>
      <c r="P1822" s="646"/>
    </row>
    <row r="1823" spans="8:16" x14ac:dyDescent="0.2">
      <c r="H1823" s="646"/>
      <c r="I1823" s="647"/>
      <c r="J1823" s="647"/>
      <c r="K1823" s="647"/>
      <c r="L1823" s="647"/>
      <c r="M1823" s="647"/>
      <c r="P1823" s="646"/>
    </row>
    <row r="1824" spans="8:16" x14ac:dyDescent="0.2">
      <c r="H1824" s="646"/>
      <c r="I1824" s="647"/>
      <c r="J1824" s="647"/>
      <c r="K1824" s="647"/>
      <c r="L1824" s="647"/>
      <c r="M1824" s="647"/>
      <c r="P1824" s="646"/>
    </row>
    <row r="1825" spans="8:16" x14ac:dyDescent="0.2">
      <c r="H1825" s="646"/>
      <c r="I1825" s="647"/>
      <c r="J1825" s="647"/>
      <c r="K1825" s="647"/>
      <c r="L1825" s="647"/>
      <c r="M1825" s="647"/>
      <c r="P1825" s="646"/>
    </row>
    <row r="1826" spans="8:16" x14ac:dyDescent="0.2">
      <c r="H1826" s="646"/>
      <c r="I1826" s="647"/>
      <c r="J1826" s="647"/>
      <c r="K1826" s="647"/>
      <c r="L1826" s="647"/>
      <c r="M1826" s="647"/>
      <c r="P1826" s="646"/>
    </row>
    <row r="1827" spans="8:16" x14ac:dyDescent="0.2">
      <c r="H1827" s="646"/>
      <c r="I1827" s="647"/>
      <c r="J1827" s="647"/>
      <c r="K1827" s="647"/>
      <c r="L1827" s="647"/>
      <c r="M1827" s="647"/>
      <c r="P1827" s="646"/>
    </row>
    <row r="1828" spans="8:16" x14ac:dyDescent="0.2">
      <c r="H1828" s="646"/>
      <c r="I1828" s="647"/>
      <c r="J1828" s="647"/>
      <c r="K1828" s="647"/>
      <c r="L1828" s="647"/>
      <c r="M1828" s="647"/>
      <c r="P1828" s="646"/>
    </row>
    <row r="1829" spans="8:16" x14ac:dyDescent="0.2">
      <c r="H1829" s="646"/>
      <c r="I1829" s="647"/>
      <c r="J1829" s="647"/>
      <c r="K1829" s="647"/>
      <c r="L1829" s="647"/>
      <c r="M1829" s="647"/>
      <c r="P1829" s="646"/>
    </row>
    <row r="1830" spans="8:16" x14ac:dyDescent="0.2">
      <c r="H1830" s="646"/>
      <c r="I1830" s="647"/>
      <c r="J1830" s="647"/>
      <c r="K1830" s="647"/>
      <c r="L1830" s="647"/>
      <c r="M1830" s="647"/>
      <c r="P1830" s="646"/>
    </row>
    <row r="1831" spans="8:16" x14ac:dyDescent="0.2">
      <c r="H1831" s="646"/>
      <c r="I1831" s="647"/>
      <c r="J1831" s="647"/>
      <c r="K1831" s="647"/>
      <c r="L1831" s="647"/>
      <c r="M1831" s="647"/>
      <c r="P1831" s="646"/>
    </row>
    <row r="1832" spans="8:16" x14ac:dyDescent="0.2">
      <c r="H1832" s="646"/>
      <c r="I1832" s="647"/>
      <c r="J1832" s="647"/>
      <c r="K1832" s="647"/>
      <c r="L1832" s="647"/>
      <c r="M1832" s="647"/>
      <c r="P1832" s="646"/>
    </row>
    <row r="1833" spans="8:16" x14ac:dyDescent="0.2">
      <c r="H1833" s="646"/>
      <c r="I1833" s="647"/>
      <c r="J1833" s="647"/>
      <c r="K1833" s="647"/>
      <c r="L1833" s="647"/>
      <c r="M1833" s="647"/>
      <c r="P1833" s="646"/>
    </row>
    <row r="1834" spans="8:16" x14ac:dyDescent="0.2">
      <c r="H1834" s="646"/>
      <c r="I1834" s="647"/>
      <c r="J1834" s="647"/>
      <c r="K1834" s="647"/>
      <c r="L1834" s="647"/>
      <c r="M1834" s="647"/>
      <c r="P1834" s="646"/>
    </row>
    <row r="1835" spans="8:16" x14ac:dyDescent="0.2">
      <c r="H1835" s="646"/>
      <c r="I1835" s="647"/>
      <c r="J1835" s="647"/>
      <c r="K1835" s="647"/>
      <c r="L1835" s="647"/>
      <c r="M1835" s="647"/>
      <c r="P1835" s="646"/>
    </row>
    <row r="1836" spans="8:16" x14ac:dyDescent="0.2">
      <c r="H1836" s="646"/>
      <c r="I1836" s="647"/>
      <c r="J1836" s="647"/>
      <c r="K1836" s="647"/>
      <c r="L1836" s="647"/>
      <c r="M1836" s="647"/>
      <c r="P1836" s="646"/>
    </row>
    <row r="1837" spans="8:16" x14ac:dyDescent="0.2">
      <c r="H1837" s="646"/>
      <c r="I1837" s="647"/>
      <c r="J1837" s="647"/>
      <c r="K1837" s="647"/>
      <c r="L1837" s="647"/>
      <c r="M1837" s="647"/>
      <c r="P1837" s="646"/>
    </row>
    <row r="1838" spans="8:16" x14ac:dyDescent="0.2">
      <c r="H1838" s="646"/>
      <c r="I1838" s="647"/>
      <c r="J1838" s="647"/>
      <c r="K1838" s="647"/>
      <c r="L1838" s="647"/>
      <c r="M1838" s="647"/>
      <c r="P1838" s="646"/>
    </row>
    <row r="1839" spans="8:16" x14ac:dyDescent="0.2">
      <c r="H1839" s="646"/>
      <c r="I1839" s="647"/>
      <c r="J1839" s="647"/>
      <c r="K1839" s="647"/>
      <c r="L1839" s="647"/>
      <c r="M1839" s="647"/>
      <c r="P1839" s="646"/>
    </row>
    <row r="1840" spans="8:16" x14ac:dyDescent="0.2">
      <c r="H1840" s="646"/>
      <c r="I1840" s="647"/>
      <c r="J1840" s="647"/>
      <c r="K1840" s="647"/>
      <c r="L1840" s="647"/>
      <c r="M1840" s="647"/>
      <c r="P1840" s="646"/>
    </row>
    <row r="1841" spans="8:16" x14ac:dyDescent="0.2">
      <c r="H1841" s="646"/>
      <c r="I1841" s="647"/>
      <c r="J1841" s="647"/>
      <c r="K1841" s="647"/>
      <c r="L1841" s="647"/>
      <c r="M1841" s="647"/>
      <c r="P1841" s="646"/>
    </row>
    <row r="1842" spans="8:16" x14ac:dyDescent="0.2">
      <c r="H1842" s="646"/>
      <c r="I1842" s="647"/>
      <c r="J1842" s="647"/>
      <c r="K1842" s="647"/>
      <c r="L1842" s="647"/>
      <c r="M1842" s="647"/>
      <c r="P1842" s="646"/>
    </row>
    <row r="1843" spans="8:16" x14ac:dyDescent="0.2">
      <c r="H1843" s="646"/>
      <c r="I1843" s="647"/>
      <c r="J1843" s="647"/>
      <c r="K1843" s="647"/>
      <c r="L1843" s="647"/>
      <c r="M1843" s="647"/>
      <c r="P1843" s="646"/>
    </row>
    <row r="1844" spans="8:16" x14ac:dyDescent="0.2">
      <c r="H1844" s="646"/>
      <c r="I1844" s="647"/>
      <c r="J1844" s="647"/>
      <c r="K1844" s="647"/>
      <c r="L1844" s="647"/>
      <c r="M1844" s="647"/>
      <c r="P1844" s="646"/>
    </row>
    <row r="1845" spans="8:16" x14ac:dyDescent="0.2">
      <c r="H1845" s="646"/>
      <c r="I1845" s="647"/>
      <c r="J1845" s="647"/>
      <c r="K1845" s="647"/>
      <c r="L1845" s="647"/>
      <c r="M1845" s="647"/>
      <c r="P1845" s="646"/>
    </row>
    <row r="1846" spans="8:16" x14ac:dyDescent="0.2">
      <c r="H1846" s="646"/>
      <c r="I1846" s="647"/>
      <c r="J1846" s="647"/>
      <c r="K1846" s="647"/>
      <c r="L1846" s="647"/>
      <c r="M1846" s="647"/>
      <c r="P1846" s="646"/>
    </row>
    <row r="1847" spans="8:16" x14ac:dyDescent="0.2">
      <c r="H1847" s="646"/>
      <c r="I1847" s="647"/>
      <c r="J1847" s="647"/>
      <c r="K1847" s="647"/>
      <c r="L1847" s="647"/>
      <c r="M1847" s="647"/>
      <c r="P1847" s="646"/>
    </row>
    <row r="1848" spans="8:16" x14ac:dyDescent="0.2">
      <c r="H1848" s="646"/>
      <c r="I1848" s="647"/>
      <c r="J1848" s="647"/>
      <c r="K1848" s="647"/>
      <c r="L1848" s="647"/>
      <c r="M1848" s="647"/>
      <c r="P1848" s="646"/>
    </row>
    <row r="1849" spans="8:16" x14ac:dyDescent="0.2">
      <c r="H1849" s="646"/>
      <c r="I1849" s="647"/>
      <c r="J1849" s="647"/>
      <c r="K1849" s="647"/>
      <c r="L1849" s="647"/>
      <c r="M1849" s="647"/>
      <c r="P1849" s="646"/>
    </row>
    <row r="1850" spans="8:16" x14ac:dyDescent="0.2">
      <c r="H1850" s="646"/>
      <c r="I1850" s="647"/>
      <c r="J1850" s="647"/>
      <c r="K1850" s="647"/>
      <c r="L1850" s="647"/>
      <c r="M1850" s="647"/>
      <c r="P1850" s="646"/>
    </row>
    <row r="1851" spans="8:16" x14ac:dyDescent="0.2">
      <c r="H1851" s="646"/>
      <c r="I1851" s="647"/>
      <c r="J1851" s="647"/>
      <c r="K1851" s="647"/>
      <c r="L1851" s="647"/>
      <c r="M1851" s="647"/>
      <c r="P1851" s="646"/>
    </row>
    <row r="1852" spans="8:16" x14ac:dyDescent="0.2">
      <c r="H1852" s="646"/>
      <c r="I1852" s="647"/>
      <c r="J1852" s="647"/>
      <c r="K1852" s="647"/>
      <c r="L1852" s="647"/>
      <c r="M1852" s="647"/>
      <c r="P1852" s="646"/>
    </row>
    <row r="1853" spans="8:16" x14ac:dyDescent="0.2">
      <c r="H1853" s="646"/>
      <c r="I1853" s="647"/>
      <c r="J1853" s="647"/>
      <c r="K1853" s="647"/>
      <c r="L1853" s="647"/>
      <c r="M1853" s="647"/>
      <c r="P1853" s="646"/>
    </row>
    <row r="1854" spans="8:16" x14ac:dyDescent="0.2">
      <c r="H1854" s="646"/>
      <c r="I1854" s="647"/>
      <c r="J1854" s="647"/>
      <c r="K1854" s="647"/>
      <c r="L1854" s="647"/>
      <c r="M1854" s="647"/>
      <c r="P1854" s="646"/>
    </row>
    <row r="1855" spans="8:16" x14ac:dyDescent="0.2">
      <c r="H1855" s="646"/>
      <c r="I1855" s="647"/>
      <c r="J1855" s="647"/>
      <c r="K1855" s="647"/>
      <c r="L1855" s="647"/>
      <c r="M1855" s="647"/>
      <c r="P1855" s="646"/>
    </row>
    <row r="1856" spans="8:16" x14ac:dyDescent="0.2">
      <c r="H1856" s="646"/>
      <c r="I1856" s="647"/>
      <c r="J1856" s="647"/>
      <c r="K1856" s="647"/>
      <c r="L1856" s="647"/>
      <c r="M1856" s="647"/>
      <c r="P1856" s="646"/>
    </row>
    <row r="1857" spans="8:16" x14ac:dyDescent="0.2">
      <c r="H1857" s="646"/>
      <c r="I1857" s="647"/>
      <c r="J1857" s="647"/>
      <c r="K1857" s="647"/>
      <c r="L1857" s="647"/>
      <c r="M1857" s="647"/>
      <c r="P1857" s="646"/>
    </row>
    <row r="1858" spans="8:16" x14ac:dyDescent="0.2">
      <c r="H1858" s="646"/>
      <c r="I1858" s="647"/>
      <c r="J1858" s="647"/>
      <c r="K1858" s="647"/>
      <c r="L1858" s="647"/>
      <c r="M1858" s="647"/>
      <c r="P1858" s="646"/>
    </row>
    <row r="1859" spans="8:16" x14ac:dyDescent="0.2">
      <c r="H1859" s="646"/>
      <c r="I1859" s="647"/>
      <c r="J1859" s="647"/>
      <c r="K1859" s="647"/>
      <c r="L1859" s="647"/>
      <c r="M1859" s="647"/>
      <c r="P1859" s="646"/>
    </row>
    <row r="1860" spans="8:16" x14ac:dyDescent="0.2">
      <c r="H1860" s="646"/>
      <c r="I1860" s="647"/>
      <c r="J1860" s="647"/>
      <c r="K1860" s="647"/>
      <c r="L1860" s="647"/>
      <c r="M1860" s="647"/>
      <c r="P1860" s="646"/>
    </row>
    <row r="1861" spans="8:16" x14ac:dyDescent="0.2">
      <c r="H1861" s="646"/>
      <c r="I1861" s="647"/>
      <c r="J1861" s="647"/>
      <c r="K1861" s="647"/>
      <c r="L1861" s="647"/>
      <c r="M1861" s="647"/>
      <c r="P1861" s="646"/>
    </row>
    <row r="1862" spans="8:16" x14ac:dyDescent="0.2">
      <c r="H1862" s="646"/>
      <c r="I1862" s="647"/>
      <c r="J1862" s="647"/>
      <c r="K1862" s="647"/>
      <c r="L1862" s="647"/>
      <c r="M1862" s="647"/>
      <c r="P1862" s="646"/>
    </row>
    <row r="1863" spans="8:16" x14ac:dyDescent="0.2">
      <c r="H1863" s="646"/>
      <c r="I1863" s="647"/>
      <c r="J1863" s="647"/>
      <c r="K1863" s="647"/>
      <c r="L1863" s="647"/>
      <c r="M1863" s="647"/>
      <c r="P1863" s="646"/>
    </row>
    <row r="1864" spans="8:16" x14ac:dyDescent="0.2">
      <c r="H1864" s="646"/>
      <c r="I1864" s="647"/>
      <c r="J1864" s="647"/>
      <c r="K1864" s="647"/>
      <c r="L1864" s="647"/>
      <c r="M1864" s="647"/>
      <c r="P1864" s="646"/>
    </row>
    <row r="1865" spans="8:16" x14ac:dyDescent="0.2">
      <c r="H1865" s="646"/>
      <c r="I1865" s="647"/>
      <c r="J1865" s="647"/>
      <c r="K1865" s="647"/>
      <c r="L1865" s="647"/>
      <c r="M1865" s="647"/>
      <c r="P1865" s="646"/>
    </row>
    <row r="1866" spans="8:16" x14ac:dyDescent="0.2">
      <c r="H1866" s="646"/>
      <c r="I1866" s="647"/>
      <c r="J1866" s="647"/>
      <c r="K1866" s="647"/>
      <c r="L1866" s="647"/>
      <c r="M1866" s="647"/>
      <c r="P1866" s="646"/>
    </row>
    <row r="1867" spans="8:16" x14ac:dyDescent="0.2">
      <c r="H1867" s="646"/>
      <c r="I1867" s="647"/>
      <c r="J1867" s="647"/>
      <c r="K1867" s="647"/>
      <c r="L1867" s="647"/>
      <c r="M1867" s="647"/>
      <c r="P1867" s="646"/>
    </row>
    <row r="1868" spans="8:16" x14ac:dyDescent="0.2">
      <c r="H1868" s="646"/>
      <c r="I1868" s="647"/>
      <c r="J1868" s="647"/>
      <c r="K1868" s="647"/>
      <c r="L1868" s="647"/>
      <c r="M1868" s="647"/>
      <c r="P1868" s="646"/>
    </row>
    <row r="1869" spans="8:16" x14ac:dyDescent="0.2">
      <c r="H1869" s="646"/>
      <c r="I1869" s="647"/>
      <c r="J1869" s="647"/>
      <c r="K1869" s="647"/>
      <c r="L1869" s="647"/>
      <c r="M1869" s="647"/>
      <c r="P1869" s="646"/>
    </row>
    <row r="1870" spans="8:16" x14ac:dyDescent="0.2">
      <c r="H1870" s="646"/>
      <c r="I1870" s="647"/>
      <c r="J1870" s="647"/>
      <c r="K1870" s="647"/>
      <c r="L1870" s="647"/>
      <c r="M1870" s="647"/>
      <c r="P1870" s="646"/>
    </row>
    <row r="1871" spans="8:16" x14ac:dyDescent="0.2">
      <c r="H1871" s="646"/>
      <c r="I1871" s="647"/>
      <c r="J1871" s="647"/>
      <c r="K1871" s="647"/>
      <c r="L1871" s="647"/>
      <c r="M1871" s="647"/>
      <c r="P1871" s="646"/>
    </row>
    <row r="1872" spans="8:16" x14ac:dyDescent="0.2">
      <c r="H1872" s="646"/>
      <c r="I1872" s="647"/>
      <c r="J1872" s="647"/>
      <c r="K1872" s="647"/>
      <c r="L1872" s="647"/>
      <c r="M1872" s="647"/>
      <c r="P1872" s="646"/>
    </row>
    <row r="1873" spans="8:16" x14ac:dyDescent="0.2">
      <c r="H1873" s="646"/>
      <c r="I1873" s="647"/>
      <c r="J1873" s="647"/>
      <c r="K1873" s="647"/>
      <c r="L1873" s="647"/>
      <c r="M1873" s="647"/>
      <c r="P1873" s="646"/>
    </row>
    <row r="1874" spans="8:16" x14ac:dyDescent="0.2">
      <c r="H1874" s="646"/>
      <c r="I1874" s="647"/>
      <c r="J1874" s="647"/>
      <c r="K1874" s="647"/>
      <c r="L1874" s="647"/>
      <c r="M1874" s="647"/>
      <c r="P1874" s="646"/>
    </row>
    <row r="1875" spans="8:16" x14ac:dyDescent="0.2">
      <c r="H1875" s="646"/>
      <c r="I1875" s="647"/>
      <c r="J1875" s="647"/>
      <c r="K1875" s="647"/>
      <c r="L1875" s="647"/>
      <c r="M1875" s="647"/>
      <c r="P1875" s="646"/>
    </row>
    <row r="1876" spans="8:16" x14ac:dyDescent="0.2">
      <c r="H1876" s="646"/>
      <c r="I1876" s="647"/>
      <c r="J1876" s="647"/>
      <c r="K1876" s="647"/>
      <c r="L1876" s="647"/>
      <c r="M1876" s="647"/>
      <c r="P1876" s="646"/>
    </row>
    <row r="1877" spans="8:16" x14ac:dyDescent="0.2">
      <c r="H1877" s="646"/>
      <c r="I1877" s="647"/>
      <c r="J1877" s="647"/>
      <c r="K1877" s="647"/>
      <c r="L1877" s="647"/>
      <c r="M1877" s="647"/>
      <c r="P1877" s="646"/>
    </row>
    <row r="1878" spans="8:16" x14ac:dyDescent="0.2">
      <c r="H1878" s="646"/>
      <c r="I1878" s="647"/>
      <c r="J1878" s="647"/>
      <c r="K1878" s="647"/>
      <c r="L1878" s="647"/>
      <c r="M1878" s="647"/>
      <c r="P1878" s="646"/>
    </row>
    <row r="1879" spans="8:16" x14ac:dyDescent="0.2">
      <c r="H1879" s="646"/>
      <c r="I1879" s="647"/>
      <c r="J1879" s="647"/>
      <c r="K1879" s="647"/>
      <c r="L1879" s="647"/>
      <c r="M1879" s="647"/>
      <c r="P1879" s="646"/>
    </row>
    <row r="1880" spans="8:16" x14ac:dyDescent="0.2">
      <c r="H1880" s="646"/>
      <c r="I1880" s="647"/>
      <c r="J1880" s="647"/>
      <c r="K1880" s="647"/>
      <c r="L1880" s="647"/>
      <c r="M1880" s="647"/>
      <c r="P1880" s="646"/>
    </row>
    <row r="1881" spans="8:16" x14ac:dyDescent="0.2">
      <c r="H1881" s="646"/>
      <c r="I1881" s="647"/>
      <c r="J1881" s="647"/>
      <c r="K1881" s="647"/>
      <c r="L1881" s="647"/>
      <c r="M1881" s="647"/>
      <c r="P1881" s="646"/>
    </row>
    <row r="1882" spans="8:16" x14ac:dyDescent="0.2">
      <c r="H1882" s="646"/>
      <c r="I1882" s="647"/>
      <c r="J1882" s="647"/>
      <c r="K1882" s="647"/>
      <c r="L1882" s="647"/>
      <c r="M1882" s="647"/>
      <c r="P1882" s="646"/>
    </row>
    <row r="1883" spans="8:16" x14ac:dyDescent="0.2">
      <c r="H1883" s="646"/>
      <c r="I1883" s="647"/>
      <c r="J1883" s="647"/>
      <c r="K1883" s="647"/>
      <c r="L1883" s="647"/>
      <c r="M1883" s="647"/>
      <c r="P1883" s="646"/>
    </row>
    <row r="1884" spans="8:16" x14ac:dyDescent="0.2">
      <c r="H1884" s="646"/>
      <c r="I1884" s="647"/>
      <c r="J1884" s="647"/>
      <c r="K1884" s="647"/>
      <c r="L1884" s="647"/>
      <c r="M1884" s="647"/>
      <c r="P1884" s="646"/>
    </row>
    <row r="1885" spans="8:16" x14ac:dyDescent="0.2">
      <c r="H1885" s="646"/>
      <c r="I1885" s="647"/>
      <c r="J1885" s="647"/>
      <c r="K1885" s="647"/>
      <c r="L1885" s="647"/>
      <c r="M1885" s="647"/>
      <c r="P1885" s="646"/>
    </row>
    <row r="1886" spans="8:16" x14ac:dyDescent="0.2">
      <c r="H1886" s="646"/>
      <c r="I1886" s="647"/>
      <c r="J1886" s="647"/>
      <c r="K1886" s="647"/>
      <c r="L1886" s="647"/>
      <c r="M1886" s="647"/>
      <c r="P1886" s="646"/>
    </row>
    <row r="1887" spans="8:16" x14ac:dyDescent="0.2">
      <c r="H1887" s="646"/>
      <c r="I1887" s="647"/>
      <c r="J1887" s="647"/>
      <c r="K1887" s="647"/>
      <c r="L1887" s="647"/>
      <c r="M1887" s="647"/>
      <c r="P1887" s="646"/>
    </row>
    <row r="1888" spans="8:16" x14ac:dyDescent="0.2">
      <c r="H1888" s="646"/>
      <c r="I1888" s="647"/>
      <c r="J1888" s="647"/>
      <c r="K1888" s="647"/>
      <c r="L1888" s="647"/>
      <c r="M1888" s="647"/>
      <c r="P1888" s="646"/>
    </row>
    <row r="1889" spans="8:16" x14ac:dyDescent="0.2">
      <c r="H1889" s="646"/>
      <c r="I1889" s="647"/>
      <c r="J1889" s="647"/>
      <c r="K1889" s="647"/>
      <c r="L1889" s="647"/>
      <c r="M1889" s="647"/>
      <c r="P1889" s="646"/>
    </row>
    <row r="1890" spans="8:16" x14ac:dyDescent="0.2">
      <c r="H1890" s="646"/>
      <c r="I1890" s="647"/>
      <c r="J1890" s="647"/>
      <c r="K1890" s="647"/>
      <c r="L1890" s="647"/>
      <c r="M1890" s="647"/>
      <c r="P1890" s="646"/>
    </row>
    <row r="1891" spans="8:16" x14ac:dyDescent="0.2">
      <c r="H1891" s="646"/>
      <c r="I1891" s="647"/>
      <c r="J1891" s="647"/>
      <c r="K1891" s="647"/>
      <c r="L1891" s="647"/>
      <c r="M1891" s="647"/>
      <c r="P1891" s="646"/>
    </row>
    <row r="1892" spans="8:16" x14ac:dyDescent="0.2">
      <c r="H1892" s="646"/>
      <c r="I1892" s="647"/>
      <c r="J1892" s="647"/>
      <c r="K1892" s="647"/>
      <c r="L1892" s="647"/>
      <c r="M1892" s="647"/>
      <c r="P1892" s="646"/>
    </row>
    <row r="1893" spans="8:16" x14ac:dyDescent="0.2">
      <c r="H1893" s="646"/>
      <c r="I1893" s="647"/>
      <c r="J1893" s="647"/>
      <c r="K1893" s="647"/>
      <c r="L1893" s="647"/>
      <c r="M1893" s="647"/>
      <c r="P1893" s="646"/>
    </row>
    <row r="1894" spans="8:16" x14ac:dyDescent="0.2">
      <c r="H1894" s="646"/>
      <c r="I1894" s="647"/>
      <c r="J1894" s="647"/>
      <c r="K1894" s="647"/>
      <c r="L1894" s="647"/>
      <c r="M1894" s="647"/>
      <c r="P1894" s="646"/>
    </row>
    <row r="1895" spans="8:16" x14ac:dyDescent="0.2">
      <c r="H1895" s="646"/>
      <c r="I1895" s="647"/>
      <c r="J1895" s="647"/>
      <c r="K1895" s="647"/>
      <c r="L1895" s="647"/>
      <c r="M1895" s="647"/>
      <c r="P1895" s="646"/>
    </row>
    <row r="1896" spans="8:16" x14ac:dyDescent="0.2">
      <c r="H1896" s="646"/>
      <c r="I1896" s="647"/>
      <c r="J1896" s="647"/>
      <c r="K1896" s="647"/>
      <c r="L1896" s="647"/>
      <c r="M1896" s="647"/>
      <c r="P1896" s="646"/>
    </row>
    <row r="1897" spans="8:16" x14ac:dyDescent="0.2">
      <c r="H1897" s="646"/>
      <c r="I1897" s="647"/>
      <c r="J1897" s="647"/>
      <c r="K1897" s="647"/>
      <c r="L1897" s="647"/>
      <c r="M1897" s="647"/>
      <c r="P1897" s="646"/>
    </row>
    <row r="1898" spans="8:16" x14ac:dyDescent="0.2">
      <c r="H1898" s="646"/>
      <c r="I1898" s="647"/>
      <c r="J1898" s="647"/>
      <c r="K1898" s="647"/>
      <c r="L1898" s="647"/>
      <c r="M1898" s="647"/>
      <c r="P1898" s="646"/>
    </row>
    <row r="1899" spans="8:16" x14ac:dyDescent="0.2">
      <c r="H1899" s="646"/>
      <c r="I1899" s="647"/>
      <c r="J1899" s="647"/>
      <c r="K1899" s="647"/>
      <c r="L1899" s="647"/>
      <c r="M1899" s="647"/>
      <c r="P1899" s="646"/>
    </row>
    <row r="1900" spans="8:16" x14ac:dyDescent="0.2">
      <c r="H1900" s="646"/>
      <c r="I1900" s="647"/>
      <c r="J1900" s="647"/>
      <c r="K1900" s="647"/>
      <c r="L1900" s="647"/>
      <c r="M1900" s="647"/>
      <c r="P1900" s="646"/>
    </row>
    <row r="1901" spans="8:16" x14ac:dyDescent="0.2">
      <c r="H1901" s="646"/>
      <c r="I1901" s="647"/>
      <c r="J1901" s="647"/>
      <c r="K1901" s="647"/>
      <c r="L1901" s="647"/>
      <c r="M1901" s="647"/>
      <c r="P1901" s="646"/>
    </row>
    <row r="1902" spans="8:16" x14ac:dyDescent="0.2">
      <c r="H1902" s="646"/>
      <c r="I1902" s="647"/>
      <c r="J1902" s="647"/>
      <c r="K1902" s="647"/>
      <c r="L1902" s="647"/>
      <c r="M1902" s="647"/>
      <c r="P1902" s="646"/>
    </row>
    <row r="1903" spans="8:16" x14ac:dyDescent="0.2">
      <c r="H1903" s="646"/>
      <c r="I1903" s="647"/>
      <c r="J1903" s="647"/>
      <c r="K1903" s="647"/>
      <c r="L1903" s="647"/>
      <c r="M1903" s="647"/>
      <c r="P1903" s="646"/>
    </row>
    <row r="1904" spans="8:16" x14ac:dyDescent="0.2">
      <c r="H1904" s="646"/>
      <c r="I1904" s="647"/>
      <c r="J1904" s="647"/>
      <c r="K1904" s="647"/>
      <c r="L1904" s="647"/>
      <c r="M1904" s="647"/>
      <c r="P1904" s="646"/>
    </row>
    <row r="1905" spans="8:16" x14ac:dyDescent="0.2">
      <c r="H1905" s="646"/>
      <c r="I1905" s="647"/>
      <c r="J1905" s="647"/>
      <c r="K1905" s="647"/>
      <c r="L1905" s="647"/>
      <c r="M1905" s="647"/>
      <c r="P1905" s="646"/>
    </row>
    <row r="1906" spans="8:16" x14ac:dyDescent="0.2">
      <c r="H1906" s="646"/>
      <c r="I1906" s="647"/>
      <c r="J1906" s="647"/>
      <c r="K1906" s="647"/>
      <c r="L1906" s="647"/>
      <c r="M1906" s="647"/>
      <c r="P1906" s="646"/>
    </row>
    <row r="1907" spans="8:16" x14ac:dyDescent="0.2">
      <c r="H1907" s="646"/>
      <c r="I1907" s="647"/>
      <c r="J1907" s="647"/>
      <c r="K1907" s="647"/>
      <c r="L1907" s="647"/>
      <c r="M1907" s="647"/>
      <c r="P1907" s="646"/>
    </row>
    <row r="1908" spans="8:16" x14ac:dyDescent="0.2">
      <c r="H1908" s="646"/>
      <c r="I1908" s="647"/>
      <c r="J1908" s="647"/>
      <c r="K1908" s="647"/>
      <c r="L1908" s="647"/>
      <c r="M1908" s="647"/>
      <c r="P1908" s="646"/>
    </row>
    <row r="1909" spans="8:16" x14ac:dyDescent="0.2">
      <c r="H1909" s="646"/>
      <c r="I1909" s="647"/>
      <c r="J1909" s="647"/>
      <c r="K1909" s="647"/>
      <c r="L1909" s="647"/>
      <c r="M1909" s="647"/>
      <c r="P1909" s="646"/>
    </row>
    <row r="1910" spans="8:16" x14ac:dyDescent="0.2">
      <c r="H1910" s="646"/>
      <c r="I1910" s="647"/>
      <c r="J1910" s="647"/>
      <c r="K1910" s="647"/>
      <c r="L1910" s="647"/>
      <c r="M1910" s="647"/>
      <c r="P1910" s="646"/>
    </row>
    <row r="1911" spans="8:16" x14ac:dyDescent="0.2">
      <c r="H1911" s="646"/>
      <c r="I1911" s="647"/>
      <c r="J1911" s="647"/>
      <c r="K1911" s="647"/>
      <c r="L1911" s="647"/>
      <c r="M1911" s="647"/>
      <c r="P1911" s="646"/>
    </row>
    <row r="1912" spans="8:16" x14ac:dyDescent="0.2">
      <c r="H1912" s="646"/>
      <c r="I1912" s="647"/>
      <c r="J1912" s="647"/>
      <c r="K1912" s="647"/>
      <c r="L1912" s="647"/>
      <c r="M1912" s="647"/>
      <c r="P1912" s="646"/>
    </row>
    <row r="1913" spans="8:16" x14ac:dyDescent="0.2">
      <c r="H1913" s="646"/>
      <c r="I1913" s="647"/>
      <c r="J1913" s="647"/>
      <c r="K1913" s="647"/>
      <c r="L1913" s="647"/>
      <c r="M1913" s="647"/>
      <c r="P1913" s="646"/>
    </row>
    <row r="1914" spans="8:16" x14ac:dyDescent="0.2">
      <c r="H1914" s="646"/>
      <c r="I1914" s="647"/>
      <c r="J1914" s="647"/>
      <c r="K1914" s="647"/>
      <c r="L1914" s="647"/>
      <c r="M1914" s="647"/>
      <c r="P1914" s="646"/>
    </row>
    <row r="1915" spans="8:16" x14ac:dyDescent="0.2">
      <c r="H1915" s="646"/>
      <c r="I1915" s="647"/>
      <c r="J1915" s="647"/>
      <c r="K1915" s="647"/>
      <c r="L1915" s="647"/>
      <c r="M1915" s="647"/>
      <c r="P1915" s="646"/>
    </row>
    <row r="1916" spans="8:16" x14ac:dyDescent="0.2">
      <c r="H1916" s="646"/>
      <c r="I1916" s="647"/>
      <c r="J1916" s="647"/>
      <c r="K1916" s="647"/>
      <c r="L1916" s="647"/>
      <c r="M1916" s="647"/>
      <c r="P1916" s="646"/>
    </row>
    <row r="1917" spans="8:16" x14ac:dyDescent="0.2">
      <c r="H1917" s="646"/>
      <c r="I1917" s="647"/>
      <c r="J1917" s="647"/>
      <c r="K1917" s="647"/>
      <c r="L1917" s="647"/>
      <c r="M1917" s="647"/>
      <c r="P1917" s="646"/>
    </row>
    <row r="1918" spans="8:16" x14ac:dyDescent="0.2">
      <c r="H1918" s="646"/>
      <c r="I1918" s="647"/>
      <c r="J1918" s="647"/>
      <c r="K1918" s="647"/>
      <c r="L1918" s="647"/>
      <c r="M1918" s="647"/>
      <c r="P1918" s="646"/>
    </row>
    <row r="1919" spans="8:16" x14ac:dyDescent="0.2">
      <c r="H1919" s="646"/>
      <c r="I1919" s="647"/>
      <c r="J1919" s="647"/>
      <c r="K1919" s="647"/>
      <c r="L1919" s="647"/>
      <c r="M1919" s="647"/>
      <c r="P1919" s="646"/>
    </row>
    <row r="1920" spans="8:16" x14ac:dyDescent="0.2">
      <c r="H1920" s="646"/>
      <c r="I1920" s="647"/>
      <c r="J1920" s="647"/>
      <c r="K1920" s="647"/>
      <c r="L1920" s="647"/>
      <c r="M1920" s="647"/>
      <c r="P1920" s="646"/>
    </row>
    <row r="1921" spans="8:16" x14ac:dyDescent="0.2">
      <c r="H1921" s="646"/>
      <c r="I1921" s="647"/>
      <c r="J1921" s="647"/>
      <c r="K1921" s="647"/>
      <c r="L1921" s="647"/>
      <c r="M1921" s="647"/>
      <c r="P1921" s="646"/>
    </row>
    <row r="1922" spans="8:16" x14ac:dyDescent="0.2">
      <c r="H1922" s="646"/>
      <c r="I1922" s="647"/>
      <c r="J1922" s="647"/>
      <c r="K1922" s="647"/>
      <c r="L1922" s="647"/>
      <c r="M1922" s="647"/>
      <c r="P1922" s="646"/>
    </row>
    <row r="1923" spans="8:16" x14ac:dyDescent="0.2">
      <c r="H1923" s="646"/>
      <c r="I1923" s="647"/>
      <c r="J1923" s="647"/>
      <c r="K1923" s="647"/>
      <c r="L1923" s="647"/>
      <c r="M1923" s="647"/>
      <c r="P1923" s="646"/>
    </row>
    <row r="1924" spans="8:16" x14ac:dyDescent="0.2">
      <c r="H1924" s="646"/>
      <c r="I1924" s="647"/>
      <c r="J1924" s="647"/>
      <c r="K1924" s="647"/>
      <c r="L1924" s="647"/>
      <c r="M1924" s="647"/>
      <c r="P1924" s="646"/>
    </row>
    <row r="1925" spans="8:16" x14ac:dyDescent="0.2">
      <c r="H1925" s="646"/>
      <c r="I1925" s="647"/>
      <c r="J1925" s="647"/>
      <c r="K1925" s="647"/>
      <c r="L1925" s="647"/>
      <c r="M1925" s="647"/>
      <c r="P1925" s="646"/>
    </row>
    <row r="1926" spans="8:16" x14ac:dyDescent="0.2">
      <c r="H1926" s="646"/>
      <c r="I1926" s="647"/>
      <c r="J1926" s="647"/>
      <c r="K1926" s="647"/>
      <c r="L1926" s="647"/>
      <c r="M1926" s="647"/>
      <c r="P1926" s="646"/>
    </row>
    <row r="1927" spans="8:16" x14ac:dyDescent="0.2">
      <c r="H1927" s="646"/>
      <c r="I1927" s="647"/>
      <c r="J1927" s="647"/>
      <c r="K1927" s="647"/>
      <c r="L1927" s="647"/>
      <c r="M1927" s="647"/>
      <c r="P1927" s="646"/>
    </row>
    <row r="1928" spans="8:16" x14ac:dyDescent="0.2">
      <c r="H1928" s="646"/>
      <c r="I1928" s="647"/>
      <c r="J1928" s="647"/>
      <c r="K1928" s="647"/>
      <c r="L1928" s="647"/>
      <c r="M1928" s="647"/>
      <c r="P1928" s="646"/>
    </row>
    <row r="1929" spans="8:16" x14ac:dyDescent="0.2">
      <c r="H1929" s="646"/>
      <c r="I1929" s="647"/>
      <c r="J1929" s="647"/>
      <c r="K1929" s="647"/>
      <c r="L1929" s="647"/>
      <c r="M1929" s="647"/>
      <c r="P1929" s="646"/>
    </row>
    <row r="1930" spans="8:16" x14ac:dyDescent="0.2">
      <c r="H1930" s="646"/>
      <c r="I1930" s="647"/>
      <c r="J1930" s="647"/>
      <c r="K1930" s="647"/>
      <c r="L1930" s="647"/>
      <c r="M1930" s="647"/>
      <c r="P1930" s="646"/>
    </row>
    <row r="1931" spans="8:16" x14ac:dyDescent="0.2">
      <c r="H1931" s="646"/>
      <c r="I1931" s="647"/>
      <c r="J1931" s="647"/>
      <c r="K1931" s="647"/>
      <c r="L1931" s="647"/>
      <c r="M1931" s="647"/>
      <c r="P1931" s="646"/>
    </row>
    <row r="1932" spans="8:16" x14ac:dyDescent="0.2">
      <c r="H1932" s="646"/>
      <c r="I1932" s="647"/>
      <c r="J1932" s="647"/>
      <c r="K1932" s="647"/>
      <c r="L1932" s="647"/>
      <c r="M1932" s="647"/>
      <c r="P1932" s="646"/>
    </row>
    <row r="1933" spans="8:16" x14ac:dyDescent="0.2">
      <c r="H1933" s="646"/>
      <c r="I1933" s="647"/>
      <c r="J1933" s="647"/>
      <c r="K1933" s="647"/>
      <c r="L1933" s="647"/>
      <c r="M1933" s="647"/>
      <c r="P1933" s="646"/>
    </row>
    <row r="1934" spans="8:16" x14ac:dyDescent="0.2">
      <c r="H1934" s="646"/>
      <c r="I1934" s="647"/>
      <c r="J1934" s="647"/>
      <c r="K1934" s="647"/>
      <c r="L1934" s="647"/>
      <c r="M1934" s="647"/>
      <c r="P1934" s="646"/>
    </row>
    <row r="1935" spans="8:16" x14ac:dyDescent="0.2">
      <c r="H1935" s="646"/>
      <c r="I1935" s="647"/>
      <c r="J1935" s="647"/>
      <c r="K1935" s="647"/>
      <c r="L1935" s="647"/>
      <c r="M1935" s="647"/>
      <c r="P1935" s="646"/>
    </row>
    <row r="1936" spans="8:16" x14ac:dyDescent="0.2">
      <c r="H1936" s="646"/>
      <c r="I1936" s="647"/>
      <c r="J1936" s="647"/>
      <c r="K1936" s="647"/>
      <c r="L1936" s="647"/>
      <c r="M1936" s="647"/>
      <c r="P1936" s="646"/>
    </row>
    <row r="1937" spans="8:16" x14ac:dyDescent="0.2">
      <c r="H1937" s="646"/>
      <c r="I1937" s="647"/>
      <c r="J1937" s="647"/>
      <c r="K1937" s="647"/>
      <c r="L1937" s="647"/>
      <c r="M1937" s="647"/>
      <c r="P1937" s="646"/>
    </row>
    <row r="1938" spans="8:16" x14ac:dyDescent="0.2">
      <c r="H1938" s="646"/>
      <c r="I1938" s="647"/>
      <c r="J1938" s="647"/>
      <c r="K1938" s="647"/>
      <c r="L1938" s="647"/>
      <c r="M1938" s="647"/>
      <c r="P1938" s="646"/>
    </row>
    <row r="1939" spans="8:16" x14ac:dyDescent="0.2">
      <c r="H1939" s="646"/>
      <c r="I1939" s="647"/>
      <c r="J1939" s="647"/>
      <c r="K1939" s="647"/>
      <c r="L1939" s="647"/>
      <c r="M1939" s="647"/>
      <c r="P1939" s="646"/>
    </row>
    <row r="1940" spans="8:16" x14ac:dyDescent="0.2">
      <c r="H1940" s="646"/>
      <c r="I1940" s="647"/>
      <c r="J1940" s="647"/>
      <c r="K1940" s="647"/>
      <c r="L1940" s="647"/>
      <c r="M1940" s="647"/>
      <c r="P1940" s="646"/>
    </row>
    <row r="1941" spans="8:16" x14ac:dyDescent="0.2">
      <c r="H1941" s="646"/>
      <c r="I1941" s="647"/>
      <c r="J1941" s="647"/>
      <c r="K1941" s="647"/>
      <c r="L1941" s="647"/>
      <c r="M1941" s="647"/>
      <c r="P1941" s="646"/>
    </row>
    <row r="1942" spans="8:16" x14ac:dyDescent="0.2">
      <c r="H1942" s="646"/>
      <c r="I1942" s="647"/>
      <c r="J1942" s="647"/>
      <c r="K1942" s="647"/>
      <c r="L1942" s="647"/>
      <c r="M1942" s="647"/>
      <c r="P1942" s="646"/>
    </row>
    <row r="1943" spans="8:16" x14ac:dyDescent="0.2">
      <c r="H1943" s="646"/>
      <c r="I1943" s="647"/>
      <c r="J1943" s="647"/>
      <c r="K1943" s="647"/>
      <c r="L1943" s="647"/>
      <c r="M1943" s="647"/>
      <c r="P1943" s="646"/>
    </row>
    <row r="1944" spans="8:16" x14ac:dyDescent="0.2">
      <c r="H1944" s="646"/>
      <c r="I1944" s="647"/>
      <c r="J1944" s="647"/>
      <c r="K1944" s="647"/>
      <c r="L1944" s="647"/>
      <c r="M1944" s="647"/>
      <c r="P1944" s="646"/>
    </row>
    <row r="1945" spans="8:16" x14ac:dyDescent="0.2">
      <c r="H1945" s="646"/>
      <c r="I1945" s="647"/>
      <c r="J1945" s="647"/>
      <c r="K1945" s="647"/>
      <c r="L1945" s="647"/>
      <c r="M1945" s="647"/>
      <c r="P1945" s="646"/>
    </row>
    <row r="1946" spans="8:16" x14ac:dyDescent="0.2">
      <c r="H1946" s="646"/>
      <c r="I1946" s="647"/>
      <c r="J1946" s="647"/>
      <c r="K1946" s="647"/>
      <c r="L1946" s="647"/>
      <c r="M1946" s="647"/>
      <c r="P1946" s="646"/>
    </row>
    <row r="1947" spans="8:16" x14ac:dyDescent="0.2">
      <c r="H1947" s="646"/>
      <c r="I1947" s="647"/>
      <c r="J1947" s="647"/>
      <c r="K1947" s="647"/>
      <c r="L1947" s="647"/>
      <c r="M1947" s="647"/>
      <c r="P1947" s="646"/>
    </row>
    <row r="1948" spans="8:16" x14ac:dyDescent="0.2">
      <c r="H1948" s="646"/>
      <c r="I1948" s="647"/>
      <c r="J1948" s="647"/>
      <c r="K1948" s="647"/>
      <c r="L1948" s="647"/>
      <c r="M1948" s="647"/>
      <c r="P1948" s="646"/>
    </row>
    <row r="1949" spans="8:16" x14ac:dyDescent="0.2">
      <c r="H1949" s="646"/>
      <c r="I1949" s="647"/>
      <c r="J1949" s="647"/>
      <c r="K1949" s="647"/>
      <c r="L1949" s="647"/>
      <c r="M1949" s="647"/>
      <c r="P1949" s="646"/>
    </row>
    <row r="1950" spans="8:16" x14ac:dyDescent="0.2">
      <c r="H1950" s="646"/>
      <c r="I1950" s="647"/>
      <c r="J1950" s="647"/>
      <c r="K1950" s="647"/>
      <c r="L1950" s="647"/>
      <c r="M1950" s="647"/>
      <c r="P1950" s="646"/>
    </row>
    <row r="1951" spans="8:16" x14ac:dyDescent="0.2">
      <c r="H1951" s="646"/>
      <c r="I1951" s="647"/>
      <c r="J1951" s="647"/>
      <c r="K1951" s="647"/>
      <c r="L1951" s="647"/>
      <c r="M1951" s="647"/>
      <c r="P1951" s="646"/>
    </row>
    <row r="1952" spans="8:16" x14ac:dyDescent="0.2">
      <c r="H1952" s="646"/>
      <c r="I1952" s="647"/>
      <c r="J1952" s="647"/>
      <c r="K1952" s="647"/>
      <c r="L1952" s="647"/>
      <c r="M1952" s="647"/>
      <c r="P1952" s="646"/>
    </row>
    <row r="1953" spans="8:16" x14ac:dyDescent="0.2">
      <c r="H1953" s="646"/>
      <c r="I1953" s="647"/>
      <c r="J1953" s="647"/>
      <c r="K1953" s="647"/>
      <c r="L1953" s="647"/>
      <c r="M1953" s="647"/>
      <c r="P1953" s="646"/>
    </row>
    <row r="1954" spans="8:16" x14ac:dyDescent="0.2">
      <c r="H1954" s="646"/>
      <c r="I1954" s="647"/>
      <c r="J1954" s="647"/>
      <c r="K1954" s="647"/>
      <c r="L1954" s="647"/>
      <c r="M1954" s="647"/>
      <c r="P1954" s="646"/>
    </row>
    <row r="1955" spans="8:16" x14ac:dyDescent="0.2">
      <c r="H1955" s="646"/>
      <c r="I1955" s="647"/>
      <c r="J1955" s="647"/>
      <c r="K1955" s="647"/>
      <c r="L1955" s="647"/>
      <c r="M1955" s="647"/>
      <c r="P1955" s="646"/>
    </row>
    <row r="1956" spans="8:16" x14ac:dyDescent="0.2">
      <c r="H1956" s="646"/>
      <c r="I1956" s="647"/>
      <c r="J1956" s="647"/>
      <c r="K1956" s="647"/>
      <c r="L1956" s="647"/>
      <c r="M1956" s="647"/>
      <c r="P1956" s="646"/>
    </row>
    <row r="1957" spans="8:16" x14ac:dyDescent="0.2">
      <c r="H1957" s="646"/>
      <c r="I1957" s="647"/>
      <c r="J1957" s="647"/>
      <c r="K1957" s="647"/>
      <c r="L1957" s="647"/>
      <c r="M1957" s="647"/>
      <c r="P1957" s="646"/>
    </row>
    <row r="1958" spans="8:16" x14ac:dyDescent="0.2">
      <c r="H1958" s="646"/>
      <c r="I1958" s="647"/>
      <c r="J1958" s="647"/>
      <c r="K1958" s="647"/>
      <c r="L1958" s="647"/>
      <c r="M1958" s="647"/>
      <c r="P1958" s="646"/>
    </row>
    <row r="1959" spans="8:16" x14ac:dyDescent="0.2">
      <c r="H1959" s="646"/>
      <c r="I1959" s="647"/>
      <c r="J1959" s="647"/>
      <c r="K1959" s="647"/>
      <c r="L1959" s="647"/>
      <c r="M1959" s="647"/>
      <c r="P1959" s="646"/>
    </row>
    <row r="1960" spans="8:16" x14ac:dyDescent="0.2">
      <c r="H1960" s="646"/>
      <c r="I1960" s="647"/>
      <c r="J1960" s="647"/>
      <c r="K1960" s="647"/>
      <c r="L1960" s="647"/>
      <c r="M1960" s="647"/>
      <c r="P1960" s="646"/>
    </row>
    <row r="1961" spans="8:16" x14ac:dyDescent="0.2">
      <c r="H1961" s="646"/>
      <c r="I1961" s="647"/>
      <c r="J1961" s="647"/>
      <c r="K1961" s="647"/>
      <c r="L1961" s="647"/>
      <c r="M1961" s="647"/>
      <c r="P1961" s="646"/>
    </row>
    <row r="1962" spans="8:16" x14ac:dyDescent="0.2">
      <c r="H1962" s="646"/>
      <c r="I1962" s="647"/>
      <c r="J1962" s="647"/>
      <c r="K1962" s="647"/>
      <c r="L1962" s="647"/>
      <c r="M1962" s="647"/>
      <c r="P1962" s="646"/>
    </row>
    <row r="1963" spans="8:16" x14ac:dyDescent="0.2">
      <c r="H1963" s="646"/>
      <c r="I1963" s="647"/>
      <c r="J1963" s="647"/>
      <c r="K1963" s="647"/>
      <c r="L1963" s="647"/>
      <c r="M1963" s="647"/>
      <c r="P1963" s="646"/>
    </row>
    <row r="1964" spans="8:16" x14ac:dyDescent="0.2">
      <c r="H1964" s="646"/>
      <c r="I1964" s="647"/>
      <c r="J1964" s="647"/>
      <c r="K1964" s="647"/>
      <c r="L1964" s="647"/>
      <c r="M1964" s="647"/>
      <c r="P1964" s="646"/>
    </row>
    <row r="1965" spans="8:16" x14ac:dyDescent="0.2">
      <c r="H1965" s="646"/>
      <c r="I1965" s="647"/>
      <c r="J1965" s="647"/>
      <c r="K1965" s="647"/>
      <c r="L1965" s="647"/>
      <c r="M1965" s="647"/>
      <c r="P1965" s="646"/>
    </row>
    <row r="1966" spans="8:16" x14ac:dyDescent="0.2">
      <c r="H1966" s="646"/>
      <c r="I1966" s="647"/>
      <c r="J1966" s="647"/>
      <c r="K1966" s="647"/>
      <c r="L1966" s="647"/>
      <c r="M1966" s="647"/>
      <c r="P1966" s="646"/>
    </row>
    <row r="1967" spans="8:16" x14ac:dyDescent="0.2">
      <c r="H1967" s="646"/>
      <c r="I1967" s="647"/>
      <c r="J1967" s="647"/>
      <c r="K1967" s="647"/>
      <c r="L1967" s="647"/>
      <c r="M1967" s="647"/>
      <c r="P1967" s="646"/>
    </row>
    <row r="1968" spans="8:16" x14ac:dyDescent="0.2">
      <c r="H1968" s="646"/>
      <c r="I1968" s="647"/>
      <c r="J1968" s="647"/>
      <c r="K1968" s="647"/>
      <c r="L1968" s="647"/>
      <c r="M1968" s="647"/>
      <c r="P1968" s="646"/>
    </row>
    <row r="1969" spans="8:16" x14ac:dyDescent="0.2">
      <c r="H1969" s="646"/>
      <c r="I1969" s="647"/>
      <c r="J1969" s="647"/>
      <c r="K1969" s="647"/>
      <c r="L1969" s="647"/>
      <c r="M1969" s="647"/>
      <c r="P1969" s="646"/>
    </row>
    <row r="1970" spans="8:16" x14ac:dyDescent="0.2">
      <c r="H1970" s="646"/>
      <c r="I1970" s="647"/>
      <c r="J1970" s="647"/>
      <c r="K1970" s="647"/>
      <c r="L1970" s="647"/>
      <c r="M1970" s="647"/>
      <c r="P1970" s="646"/>
    </row>
    <row r="1971" spans="8:16" x14ac:dyDescent="0.2">
      <c r="H1971" s="646"/>
      <c r="I1971" s="647"/>
      <c r="J1971" s="647"/>
      <c r="K1971" s="647"/>
      <c r="L1971" s="647"/>
      <c r="M1971" s="647"/>
      <c r="P1971" s="646"/>
    </row>
    <row r="1972" spans="8:16" x14ac:dyDescent="0.2">
      <c r="H1972" s="646"/>
      <c r="I1972" s="647"/>
      <c r="J1972" s="647"/>
      <c r="K1972" s="647"/>
      <c r="L1972" s="647"/>
      <c r="M1972" s="647"/>
      <c r="P1972" s="646"/>
    </row>
    <row r="1973" spans="8:16" x14ac:dyDescent="0.2">
      <c r="H1973" s="646"/>
      <c r="I1973" s="647"/>
      <c r="J1973" s="647"/>
      <c r="K1973" s="647"/>
      <c r="L1973" s="647"/>
      <c r="M1973" s="647"/>
      <c r="P1973" s="646"/>
    </row>
    <row r="1974" spans="8:16" x14ac:dyDescent="0.2">
      <c r="H1974" s="646"/>
      <c r="I1974" s="647"/>
      <c r="J1974" s="647"/>
      <c r="K1974" s="647"/>
      <c r="L1974" s="647"/>
      <c r="M1974" s="647"/>
      <c r="P1974" s="646"/>
    </row>
    <row r="1975" spans="8:16" x14ac:dyDescent="0.2">
      <c r="H1975" s="646"/>
      <c r="I1975" s="647"/>
      <c r="J1975" s="647"/>
      <c r="K1975" s="647"/>
      <c r="L1975" s="647"/>
      <c r="M1975" s="647"/>
      <c r="P1975" s="646"/>
    </row>
    <row r="1976" spans="8:16" x14ac:dyDescent="0.2">
      <c r="H1976" s="646"/>
      <c r="I1976" s="647"/>
      <c r="J1976" s="647"/>
      <c r="K1976" s="647"/>
      <c r="L1976" s="647"/>
      <c r="M1976" s="647"/>
      <c r="P1976" s="646"/>
    </row>
    <row r="1977" spans="8:16" x14ac:dyDescent="0.2">
      <c r="H1977" s="646"/>
      <c r="I1977" s="647"/>
      <c r="J1977" s="647"/>
      <c r="K1977" s="647"/>
      <c r="L1977" s="647"/>
      <c r="M1977" s="647"/>
      <c r="P1977" s="646"/>
    </row>
    <row r="1978" spans="8:16" x14ac:dyDescent="0.2">
      <c r="H1978" s="646"/>
      <c r="I1978" s="647"/>
      <c r="J1978" s="647"/>
      <c r="K1978" s="647"/>
      <c r="L1978" s="647"/>
      <c r="M1978" s="647"/>
      <c r="P1978" s="646"/>
    </row>
    <row r="1979" spans="8:16" x14ac:dyDescent="0.2">
      <c r="H1979" s="646"/>
      <c r="I1979" s="647"/>
      <c r="J1979" s="647"/>
      <c r="K1979" s="647"/>
      <c r="L1979" s="647"/>
      <c r="M1979" s="647"/>
      <c r="P1979" s="646"/>
    </row>
    <row r="1980" spans="8:16" x14ac:dyDescent="0.2">
      <c r="H1980" s="646"/>
      <c r="I1980" s="647"/>
      <c r="J1980" s="647"/>
      <c r="K1980" s="647"/>
      <c r="L1980" s="647"/>
      <c r="M1980" s="647"/>
      <c r="P1980" s="646"/>
    </row>
    <row r="1981" spans="8:16" x14ac:dyDescent="0.2">
      <c r="H1981" s="646"/>
      <c r="I1981" s="647"/>
      <c r="J1981" s="647"/>
      <c r="K1981" s="647"/>
      <c r="L1981" s="647"/>
      <c r="M1981" s="647"/>
      <c r="P1981" s="646"/>
    </row>
    <row r="1982" spans="8:16" x14ac:dyDescent="0.2">
      <c r="H1982" s="646"/>
      <c r="I1982" s="647"/>
      <c r="J1982" s="647"/>
      <c r="K1982" s="647"/>
      <c r="L1982" s="647"/>
      <c r="M1982" s="647"/>
      <c r="P1982" s="646"/>
    </row>
    <row r="1983" spans="8:16" x14ac:dyDescent="0.2">
      <c r="H1983" s="646"/>
      <c r="I1983" s="647"/>
      <c r="J1983" s="647"/>
      <c r="K1983" s="647"/>
      <c r="L1983" s="647"/>
      <c r="M1983" s="647"/>
      <c r="P1983" s="646"/>
    </row>
    <row r="1984" spans="8:16" x14ac:dyDescent="0.2">
      <c r="H1984" s="646"/>
      <c r="I1984" s="647"/>
      <c r="J1984" s="647"/>
      <c r="K1984" s="647"/>
      <c r="L1984" s="647"/>
      <c r="M1984" s="647"/>
      <c r="P1984" s="646"/>
    </row>
    <row r="1985" spans="8:16" x14ac:dyDescent="0.2">
      <c r="H1985" s="646"/>
      <c r="I1985" s="647"/>
      <c r="J1985" s="647"/>
      <c r="K1985" s="647"/>
      <c r="L1985" s="647"/>
      <c r="M1985" s="647"/>
      <c r="P1985" s="646"/>
    </row>
    <row r="1986" spans="8:16" x14ac:dyDescent="0.2">
      <c r="H1986" s="646"/>
      <c r="I1986" s="647"/>
      <c r="J1986" s="647"/>
      <c r="K1986" s="647"/>
      <c r="L1986" s="647"/>
      <c r="M1986" s="647"/>
      <c r="P1986" s="646"/>
    </row>
    <row r="1987" spans="8:16" x14ac:dyDescent="0.2">
      <c r="H1987" s="646"/>
      <c r="I1987" s="647"/>
      <c r="J1987" s="647"/>
      <c r="K1987" s="647"/>
      <c r="L1987" s="647"/>
      <c r="M1987" s="647"/>
      <c r="P1987" s="646"/>
    </row>
    <row r="1988" spans="8:16" x14ac:dyDescent="0.2">
      <c r="H1988" s="646"/>
      <c r="I1988" s="647"/>
      <c r="J1988" s="647"/>
      <c r="K1988" s="647"/>
      <c r="L1988" s="647"/>
      <c r="M1988" s="647"/>
      <c r="P1988" s="646"/>
    </row>
    <row r="1989" spans="8:16" x14ac:dyDescent="0.2">
      <c r="H1989" s="646"/>
      <c r="I1989" s="647"/>
      <c r="J1989" s="647"/>
      <c r="K1989" s="647"/>
      <c r="L1989" s="647"/>
      <c r="M1989" s="647"/>
      <c r="P1989" s="646"/>
    </row>
    <row r="1990" spans="8:16" x14ac:dyDescent="0.2">
      <c r="H1990" s="646"/>
      <c r="I1990" s="647"/>
      <c r="J1990" s="647"/>
      <c r="K1990" s="647"/>
      <c r="L1990" s="647"/>
      <c r="M1990" s="647"/>
      <c r="P1990" s="646"/>
    </row>
    <row r="1991" spans="8:16" x14ac:dyDescent="0.2">
      <c r="H1991" s="646"/>
      <c r="I1991" s="647"/>
      <c r="J1991" s="647"/>
      <c r="K1991" s="647"/>
      <c r="L1991" s="647"/>
      <c r="M1991" s="647"/>
      <c r="P1991" s="646"/>
    </row>
    <row r="1992" spans="8:16" x14ac:dyDescent="0.2">
      <c r="H1992" s="646"/>
      <c r="I1992" s="647"/>
      <c r="J1992" s="647"/>
      <c r="K1992" s="647"/>
      <c r="L1992" s="647"/>
      <c r="M1992" s="647"/>
      <c r="P1992" s="646"/>
    </row>
    <row r="1993" spans="8:16" x14ac:dyDescent="0.2">
      <c r="H1993" s="646"/>
      <c r="I1993" s="647"/>
      <c r="J1993" s="647"/>
      <c r="K1993" s="647"/>
      <c r="L1993" s="647"/>
      <c r="M1993" s="647"/>
      <c r="P1993" s="646"/>
    </row>
    <row r="1994" spans="8:16" x14ac:dyDescent="0.2">
      <c r="H1994" s="646"/>
      <c r="I1994" s="647"/>
      <c r="J1994" s="647"/>
      <c r="K1994" s="647"/>
      <c r="L1994" s="647"/>
      <c r="M1994" s="647"/>
      <c r="P1994" s="646"/>
    </row>
    <row r="1995" spans="8:16" x14ac:dyDescent="0.2">
      <c r="H1995" s="646"/>
      <c r="I1995" s="647"/>
      <c r="J1995" s="647"/>
      <c r="K1995" s="647"/>
      <c r="L1995" s="647"/>
      <c r="M1995" s="647"/>
      <c r="P1995" s="646"/>
    </row>
    <row r="1996" spans="8:16" x14ac:dyDescent="0.2">
      <c r="H1996" s="646"/>
      <c r="I1996" s="647"/>
      <c r="J1996" s="647"/>
      <c r="K1996" s="647"/>
      <c r="L1996" s="647"/>
      <c r="M1996" s="647"/>
      <c r="P1996" s="646"/>
    </row>
    <row r="1997" spans="8:16" x14ac:dyDescent="0.2">
      <c r="H1997" s="646"/>
      <c r="I1997" s="647"/>
      <c r="J1997" s="647"/>
      <c r="K1997" s="647"/>
      <c r="L1997" s="647"/>
      <c r="M1997" s="647"/>
      <c r="P1997" s="646"/>
    </row>
    <row r="1998" spans="8:16" x14ac:dyDescent="0.2">
      <c r="H1998" s="646"/>
      <c r="I1998" s="647"/>
      <c r="J1998" s="647"/>
      <c r="K1998" s="647"/>
      <c r="L1998" s="647"/>
      <c r="M1998" s="647"/>
      <c r="P1998" s="646"/>
    </row>
    <row r="1999" spans="8:16" x14ac:dyDescent="0.2">
      <c r="H1999" s="646"/>
      <c r="I1999" s="647"/>
      <c r="J1999" s="647"/>
      <c r="K1999" s="647"/>
      <c r="L1999" s="647"/>
      <c r="M1999" s="647"/>
      <c r="P1999" s="646"/>
    </row>
    <row r="2000" spans="8:16" x14ac:dyDescent="0.2">
      <c r="H2000" s="646"/>
      <c r="I2000" s="647"/>
      <c r="J2000" s="647"/>
      <c r="K2000" s="647"/>
      <c r="L2000" s="647"/>
      <c r="M2000" s="647"/>
      <c r="P2000" s="646"/>
    </row>
    <row r="2001" spans="8:16" x14ac:dyDescent="0.2">
      <c r="H2001" s="646"/>
      <c r="I2001" s="647"/>
      <c r="J2001" s="647"/>
      <c r="K2001" s="647"/>
      <c r="L2001" s="647"/>
      <c r="M2001" s="647"/>
      <c r="P2001" s="646"/>
    </row>
    <row r="2002" spans="8:16" x14ac:dyDescent="0.2">
      <c r="H2002" s="646"/>
      <c r="I2002" s="647"/>
      <c r="J2002" s="647"/>
      <c r="K2002" s="647"/>
      <c r="L2002" s="647"/>
      <c r="M2002" s="647"/>
      <c r="P2002" s="646"/>
    </row>
    <row r="2003" spans="8:16" x14ac:dyDescent="0.2">
      <c r="H2003" s="646"/>
      <c r="I2003" s="647"/>
      <c r="J2003" s="647"/>
      <c r="K2003" s="647"/>
      <c r="L2003" s="647"/>
      <c r="M2003" s="647"/>
      <c r="P2003" s="646"/>
    </row>
    <row r="2004" spans="8:16" x14ac:dyDescent="0.2">
      <c r="H2004" s="646"/>
      <c r="I2004" s="647"/>
      <c r="J2004" s="647"/>
      <c r="K2004" s="647"/>
      <c r="L2004" s="647"/>
      <c r="M2004" s="647"/>
      <c r="P2004" s="646"/>
    </row>
    <row r="2005" spans="8:16" x14ac:dyDescent="0.2">
      <c r="H2005" s="646"/>
      <c r="I2005" s="647"/>
      <c r="J2005" s="647"/>
      <c r="K2005" s="647"/>
      <c r="L2005" s="647"/>
      <c r="M2005" s="647"/>
      <c r="P2005" s="646"/>
    </row>
    <row r="2006" spans="8:16" x14ac:dyDescent="0.2">
      <c r="H2006" s="646"/>
      <c r="I2006" s="647"/>
      <c r="J2006" s="647"/>
      <c r="K2006" s="647"/>
      <c r="L2006" s="647"/>
      <c r="M2006" s="647"/>
      <c r="P2006" s="646"/>
    </row>
    <row r="2007" spans="8:16" x14ac:dyDescent="0.2">
      <c r="H2007" s="646"/>
      <c r="I2007" s="647"/>
      <c r="J2007" s="647"/>
      <c r="K2007" s="647"/>
      <c r="L2007" s="647"/>
      <c r="M2007" s="647"/>
      <c r="P2007" s="646"/>
    </row>
    <row r="2008" spans="8:16" x14ac:dyDescent="0.2">
      <c r="H2008" s="646"/>
      <c r="I2008" s="647"/>
      <c r="J2008" s="647"/>
      <c r="K2008" s="647"/>
      <c r="L2008" s="647"/>
      <c r="M2008" s="647"/>
      <c r="P2008" s="646"/>
    </row>
    <row r="2009" spans="8:16" x14ac:dyDescent="0.2">
      <c r="H2009" s="646"/>
      <c r="I2009" s="647"/>
      <c r="J2009" s="647"/>
      <c r="K2009" s="647"/>
      <c r="L2009" s="647"/>
      <c r="M2009" s="647"/>
      <c r="P2009" s="646"/>
    </row>
    <row r="2010" spans="8:16" x14ac:dyDescent="0.2">
      <c r="H2010" s="646"/>
      <c r="I2010" s="647"/>
      <c r="J2010" s="647"/>
      <c r="K2010" s="647"/>
      <c r="L2010" s="647"/>
      <c r="M2010" s="647"/>
      <c r="P2010" s="646"/>
    </row>
    <row r="2011" spans="8:16" x14ac:dyDescent="0.2">
      <c r="H2011" s="646"/>
      <c r="I2011" s="647"/>
      <c r="J2011" s="647"/>
      <c r="K2011" s="647"/>
      <c r="L2011" s="647"/>
      <c r="M2011" s="647"/>
      <c r="P2011" s="646"/>
    </row>
    <row r="2012" spans="8:16" x14ac:dyDescent="0.2">
      <c r="H2012" s="646"/>
      <c r="I2012" s="647"/>
      <c r="J2012" s="647"/>
      <c r="K2012" s="647"/>
      <c r="L2012" s="647"/>
      <c r="M2012" s="647"/>
      <c r="P2012" s="646"/>
    </row>
    <row r="2013" spans="8:16" x14ac:dyDescent="0.2">
      <c r="H2013" s="646"/>
      <c r="I2013" s="647"/>
      <c r="J2013" s="647"/>
      <c r="K2013" s="647"/>
      <c r="L2013" s="647"/>
      <c r="M2013" s="647"/>
      <c r="P2013" s="646"/>
    </row>
    <row r="2014" spans="8:16" x14ac:dyDescent="0.2">
      <c r="H2014" s="646"/>
      <c r="I2014" s="647"/>
      <c r="J2014" s="647"/>
      <c r="K2014" s="647"/>
      <c r="L2014" s="647"/>
      <c r="M2014" s="647"/>
      <c r="P2014" s="646"/>
    </row>
    <row r="2015" spans="8:16" x14ac:dyDescent="0.2">
      <c r="H2015" s="646"/>
      <c r="I2015" s="647"/>
      <c r="J2015" s="647"/>
      <c r="K2015" s="647"/>
      <c r="L2015" s="647"/>
      <c r="M2015" s="647"/>
      <c r="P2015" s="646"/>
    </row>
    <row r="2016" spans="8:16" x14ac:dyDescent="0.2">
      <c r="H2016" s="646"/>
      <c r="I2016" s="647"/>
      <c r="J2016" s="647"/>
      <c r="K2016" s="647"/>
      <c r="L2016" s="647"/>
      <c r="M2016" s="647"/>
      <c r="P2016" s="646"/>
    </row>
    <row r="2017" spans="8:16" x14ac:dyDescent="0.2">
      <c r="H2017" s="646"/>
      <c r="I2017" s="647"/>
      <c r="J2017" s="647"/>
      <c r="K2017" s="647"/>
      <c r="L2017" s="647"/>
      <c r="M2017" s="647"/>
      <c r="P2017" s="646"/>
    </row>
    <row r="2018" spans="8:16" x14ac:dyDescent="0.2">
      <c r="H2018" s="646"/>
      <c r="I2018" s="647"/>
      <c r="J2018" s="647"/>
      <c r="K2018" s="647"/>
      <c r="L2018" s="647"/>
      <c r="M2018" s="647"/>
      <c r="P2018" s="646"/>
    </row>
    <row r="2019" spans="8:16" x14ac:dyDescent="0.2">
      <c r="H2019" s="646"/>
      <c r="I2019" s="647"/>
      <c r="J2019" s="647"/>
      <c r="K2019" s="647"/>
      <c r="L2019" s="647"/>
      <c r="M2019" s="647"/>
      <c r="P2019" s="646"/>
    </row>
    <row r="2020" spans="8:16" x14ac:dyDescent="0.2">
      <c r="H2020" s="646"/>
      <c r="I2020" s="647"/>
      <c r="J2020" s="647"/>
      <c r="K2020" s="647"/>
      <c r="L2020" s="647"/>
      <c r="M2020" s="647"/>
      <c r="P2020" s="646"/>
    </row>
    <row r="2021" spans="8:16" x14ac:dyDescent="0.2">
      <c r="H2021" s="646"/>
      <c r="I2021" s="647"/>
      <c r="J2021" s="647"/>
      <c r="K2021" s="647"/>
      <c r="L2021" s="647"/>
      <c r="M2021" s="647"/>
      <c r="P2021" s="646"/>
    </row>
    <row r="2022" spans="8:16" x14ac:dyDescent="0.2">
      <c r="H2022" s="646"/>
      <c r="I2022" s="647"/>
      <c r="J2022" s="647"/>
      <c r="K2022" s="647"/>
      <c r="L2022" s="647"/>
      <c r="M2022" s="647"/>
      <c r="P2022" s="646"/>
    </row>
    <row r="2023" spans="8:16" x14ac:dyDescent="0.2">
      <c r="H2023" s="646"/>
      <c r="I2023" s="647"/>
      <c r="J2023" s="647"/>
      <c r="K2023" s="647"/>
      <c r="L2023" s="647"/>
      <c r="M2023" s="647"/>
      <c r="P2023" s="646"/>
    </row>
    <row r="2024" spans="8:16" x14ac:dyDescent="0.2">
      <c r="H2024" s="646"/>
      <c r="I2024" s="647"/>
      <c r="J2024" s="647"/>
      <c r="K2024" s="647"/>
      <c r="L2024" s="647"/>
      <c r="M2024" s="647"/>
      <c r="P2024" s="646"/>
    </row>
    <row r="2025" spans="8:16" x14ac:dyDescent="0.2">
      <c r="H2025" s="646"/>
      <c r="I2025" s="647"/>
      <c r="J2025" s="647"/>
      <c r="K2025" s="647"/>
      <c r="L2025" s="647"/>
      <c r="M2025" s="647"/>
      <c r="P2025" s="646"/>
    </row>
    <row r="2026" spans="8:16" x14ac:dyDescent="0.2">
      <c r="H2026" s="646"/>
      <c r="I2026" s="647"/>
      <c r="J2026" s="647"/>
      <c r="K2026" s="647"/>
      <c r="L2026" s="647"/>
      <c r="M2026" s="647"/>
      <c r="P2026" s="646"/>
    </row>
    <row r="2027" spans="8:16" x14ac:dyDescent="0.2">
      <c r="H2027" s="646"/>
      <c r="I2027" s="647"/>
      <c r="J2027" s="647"/>
      <c r="K2027" s="647"/>
      <c r="L2027" s="647"/>
      <c r="M2027" s="647"/>
      <c r="P2027" s="646"/>
    </row>
    <row r="2028" spans="8:16" x14ac:dyDescent="0.2">
      <c r="H2028" s="646"/>
      <c r="I2028" s="647"/>
      <c r="J2028" s="647"/>
      <c r="K2028" s="647"/>
      <c r="L2028" s="647"/>
      <c r="M2028" s="647"/>
      <c r="P2028" s="646"/>
    </row>
    <row r="2029" spans="8:16" x14ac:dyDescent="0.2">
      <c r="H2029" s="646"/>
      <c r="I2029" s="647"/>
      <c r="J2029" s="647"/>
      <c r="K2029" s="647"/>
      <c r="L2029" s="647"/>
      <c r="M2029" s="647"/>
      <c r="P2029" s="646"/>
    </row>
    <row r="2030" spans="8:16" x14ac:dyDescent="0.2">
      <c r="H2030" s="646"/>
      <c r="I2030" s="647"/>
      <c r="J2030" s="647"/>
      <c r="K2030" s="647"/>
      <c r="L2030" s="647"/>
      <c r="M2030" s="647"/>
      <c r="P2030" s="646"/>
    </row>
    <row r="2031" spans="8:16" x14ac:dyDescent="0.2">
      <c r="H2031" s="646"/>
      <c r="I2031" s="647"/>
      <c r="J2031" s="647"/>
      <c r="K2031" s="647"/>
      <c r="L2031" s="647"/>
      <c r="M2031" s="647"/>
      <c r="P2031" s="646"/>
    </row>
    <row r="2032" spans="8:16" x14ac:dyDescent="0.2">
      <c r="H2032" s="646"/>
      <c r="I2032" s="647"/>
      <c r="J2032" s="647"/>
      <c r="K2032" s="647"/>
      <c r="L2032" s="647"/>
      <c r="M2032" s="647"/>
      <c r="P2032" s="646"/>
    </row>
    <row r="2033" spans="8:16" x14ac:dyDescent="0.2">
      <c r="H2033" s="646"/>
      <c r="I2033" s="647"/>
      <c r="J2033" s="647"/>
      <c r="K2033" s="647"/>
      <c r="L2033" s="647"/>
      <c r="M2033" s="647"/>
      <c r="P2033" s="646"/>
    </row>
    <row r="2034" spans="8:16" x14ac:dyDescent="0.2">
      <c r="H2034" s="646"/>
      <c r="I2034" s="647"/>
      <c r="J2034" s="647"/>
      <c r="K2034" s="647"/>
      <c r="L2034" s="647"/>
      <c r="M2034" s="647"/>
      <c r="P2034" s="646"/>
    </row>
    <row r="2035" spans="8:16" x14ac:dyDescent="0.2">
      <c r="H2035" s="646"/>
      <c r="I2035" s="647"/>
      <c r="J2035" s="647"/>
      <c r="K2035" s="647"/>
      <c r="L2035" s="647"/>
      <c r="M2035" s="647"/>
      <c r="P2035" s="646"/>
    </row>
    <row r="2036" spans="8:16" x14ac:dyDescent="0.2">
      <c r="H2036" s="646"/>
      <c r="I2036" s="647"/>
      <c r="J2036" s="647"/>
      <c r="K2036" s="647"/>
      <c r="L2036" s="647"/>
      <c r="M2036" s="647"/>
      <c r="P2036" s="646"/>
    </row>
    <row r="2037" spans="8:16" x14ac:dyDescent="0.2">
      <c r="H2037" s="646"/>
      <c r="I2037" s="647"/>
      <c r="J2037" s="647"/>
      <c r="K2037" s="647"/>
      <c r="L2037" s="647"/>
      <c r="M2037" s="647"/>
      <c r="P2037" s="646"/>
    </row>
    <row r="2038" spans="8:16" x14ac:dyDescent="0.2">
      <c r="H2038" s="646"/>
      <c r="I2038" s="647"/>
      <c r="J2038" s="647"/>
      <c r="K2038" s="647"/>
      <c r="L2038" s="647"/>
      <c r="M2038" s="647"/>
      <c r="P2038" s="646"/>
    </row>
    <row r="2039" spans="8:16" x14ac:dyDescent="0.2">
      <c r="H2039" s="646"/>
      <c r="I2039" s="647"/>
      <c r="J2039" s="647"/>
      <c r="K2039" s="647"/>
      <c r="L2039" s="647"/>
      <c r="M2039" s="647"/>
      <c r="P2039" s="646"/>
    </row>
    <row r="2040" spans="8:16" x14ac:dyDescent="0.2">
      <c r="H2040" s="646"/>
      <c r="I2040" s="647"/>
      <c r="J2040" s="647"/>
      <c r="K2040" s="647"/>
      <c r="L2040" s="647"/>
      <c r="M2040" s="647"/>
      <c r="P2040" s="646"/>
    </row>
    <row r="2041" spans="8:16" x14ac:dyDescent="0.2">
      <c r="H2041" s="646"/>
      <c r="I2041" s="647"/>
      <c r="J2041" s="647"/>
      <c r="K2041" s="647"/>
      <c r="L2041" s="647"/>
      <c r="M2041" s="647"/>
      <c r="P2041" s="646"/>
    </row>
    <row r="2042" spans="8:16" x14ac:dyDescent="0.2">
      <c r="H2042" s="646"/>
      <c r="I2042" s="647"/>
      <c r="J2042" s="647"/>
      <c r="K2042" s="647"/>
      <c r="L2042" s="647"/>
      <c r="M2042" s="647"/>
      <c r="P2042" s="646"/>
    </row>
    <row r="2043" spans="8:16" x14ac:dyDescent="0.2">
      <c r="H2043" s="646"/>
      <c r="I2043" s="647"/>
      <c r="J2043" s="647"/>
      <c r="K2043" s="647"/>
      <c r="L2043" s="647"/>
      <c r="M2043" s="647"/>
      <c r="P2043" s="646"/>
    </row>
    <row r="2044" spans="8:16" x14ac:dyDescent="0.2">
      <c r="H2044" s="646"/>
      <c r="I2044" s="647"/>
      <c r="J2044" s="647"/>
      <c r="K2044" s="647"/>
      <c r="L2044" s="647"/>
      <c r="M2044" s="647"/>
      <c r="P2044" s="646"/>
    </row>
    <row r="2045" spans="8:16" x14ac:dyDescent="0.2">
      <c r="H2045" s="646"/>
      <c r="I2045" s="647"/>
      <c r="J2045" s="647"/>
      <c r="K2045" s="647"/>
      <c r="L2045" s="647"/>
      <c r="M2045" s="647"/>
      <c r="P2045" s="646"/>
    </row>
    <row r="2046" spans="8:16" x14ac:dyDescent="0.2">
      <c r="H2046" s="646"/>
      <c r="I2046" s="647"/>
      <c r="J2046" s="647"/>
      <c r="K2046" s="647"/>
      <c r="L2046" s="647"/>
      <c r="M2046" s="647"/>
      <c r="P2046" s="646"/>
    </row>
    <row r="2047" spans="8:16" x14ac:dyDescent="0.2">
      <c r="H2047" s="646"/>
      <c r="I2047" s="647"/>
      <c r="J2047" s="647"/>
      <c r="K2047" s="647"/>
      <c r="L2047" s="647"/>
      <c r="M2047" s="647"/>
      <c r="P2047" s="646"/>
    </row>
    <row r="2048" spans="8:16" x14ac:dyDescent="0.2">
      <c r="H2048" s="646"/>
      <c r="I2048" s="647"/>
      <c r="J2048" s="647"/>
      <c r="K2048" s="647"/>
      <c r="L2048" s="647"/>
      <c r="M2048" s="647"/>
      <c r="P2048" s="646"/>
    </row>
    <row r="2049" spans="8:16" x14ac:dyDescent="0.2">
      <c r="H2049" s="646"/>
      <c r="I2049" s="647"/>
      <c r="J2049" s="647"/>
      <c r="K2049" s="647"/>
      <c r="L2049" s="647"/>
      <c r="M2049" s="647"/>
      <c r="P2049" s="646"/>
    </row>
    <row r="2050" spans="8:16" x14ac:dyDescent="0.2">
      <c r="H2050" s="646"/>
      <c r="I2050" s="647"/>
      <c r="J2050" s="647"/>
      <c r="K2050" s="647"/>
      <c r="L2050" s="647"/>
      <c r="M2050" s="647"/>
      <c r="P2050" s="646"/>
    </row>
    <row r="2051" spans="8:16" x14ac:dyDescent="0.2">
      <c r="H2051" s="646"/>
      <c r="I2051" s="647"/>
      <c r="J2051" s="647"/>
      <c r="K2051" s="647"/>
      <c r="L2051" s="647"/>
      <c r="M2051" s="647"/>
      <c r="P2051" s="646"/>
    </row>
    <row r="2052" spans="8:16" x14ac:dyDescent="0.2">
      <c r="H2052" s="646"/>
      <c r="I2052" s="647"/>
      <c r="J2052" s="647"/>
      <c r="K2052" s="647"/>
      <c r="L2052" s="647"/>
      <c r="M2052" s="647"/>
      <c r="P2052" s="646"/>
    </row>
    <row r="2053" spans="8:16" x14ac:dyDescent="0.2">
      <c r="H2053" s="646"/>
      <c r="I2053" s="647"/>
      <c r="J2053" s="647"/>
      <c r="K2053" s="647"/>
      <c r="L2053" s="647"/>
      <c r="M2053" s="647"/>
      <c r="P2053" s="646"/>
    </row>
    <row r="2054" spans="8:16" x14ac:dyDescent="0.2">
      <c r="H2054" s="646"/>
      <c r="I2054" s="647"/>
      <c r="J2054" s="647"/>
      <c r="K2054" s="647"/>
      <c r="L2054" s="647"/>
      <c r="M2054" s="647"/>
      <c r="P2054" s="646"/>
    </row>
    <row r="2055" spans="8:16" x14ac:dyDescent="0.2">
      <c r="H2055" s="646"/>
      <c r="I2055" s="647"/>
      <c r="J2055" s="647"/>
      <c r="K2055" s="647"/>
      <c r="L2055" s="647"/>
      <c r="M2055" s="647"/>
      <c r="P2055" s="646"/>
    </row>
    <row r="2056" spans="8:16" x14ac:dyDescent="0.2">
      <c r="H2056" s="646"/>
      <c r="I2056" s="647"/>
      <c r="J2056" s="647"/>
      <c r="K2056" s="647"/>
      <c r="L2056" s="647"/>
      <c r="M2056" s="647"/>
      <c r="P2056" s="646"/>
    </row>
    <row r="2057" spans="8:16" x14ac:dyDescent="0.2">
      <c r="H2057" s="646"/>
      <c r="I2057" s="647"/>
      <c r="J2057" s="647"/>
      <c r="K2057" s="647"/>
      <c r="L2057" s="647"/>
      <c r="M2057" s="647"/>
      <c r="P2057" s="646"/>
    </row>
    <row r="2058" spans="8:16" x14ac:dyDescent="0.2">
      <c r="H2058" s="646"/>
      <c r="I2058" s="647"/>
      <c r="J2058" s="647"/>
      <c r="K2058" s="647"/>
      <c r="L2058" s="647"/>
      <c r="M2058" s="647"/>
      <c r="P2058" s="646"/>
    </row>
    <row r="2059" spans="8:16" x14ac:dyDescent="0.2">
      <c r="H2059" s="646"/>
      <c r="I2059" s="647"/>
      <c r="J2059" s="647"/>
      <c r="K2059" s="647"/>
      <c r="L2059" s="647"/>
      <c r="M2059" s="647"/>
      <c r="P2059" s="646"/>
    </row>
    <row r="2060" spans="8:16" x14ac:dyDescent="0.2">
      <c r="H2060" s="646"/>
      <c r="I2060" s="647"/>
      <c r="J2060" s="647"/>
      <c r="K2060" s="647"/>
      <c r="L2060" s="647"/>
      <c r="M2060" s="647"/>
      <c r="P2060" s="646"/>
    </row>
    <row r="2061" spans="8:16" x14ac:dyDescent="0.2">
      <c r="H2061" s="646"/>
      <c r="I2061" s="647"/>
      <c r="J2061" s="647"/>
      <c r="K2061" s="647"/>
      <c r="L2061" s="647"/>
      <c r="M2061" s="647"/>
      <c r="P2061" s="646"/>
    </row>
    <row r="2062" spans="8:16" x14ac:dyDescent="0.2">
      <c r="H2062" s="646"/>
      <c r="I2062" s="647"/>
      <c r="J2062" s="647"/>
      <c r="K2062" s="647"/>
      <c r="L2062" s="647"/>
      <c r="M2062" s="647"/>
      <c r="P2062" s="646"/>
    </row>
    <row r="2063" spans="8:16" x14ac:dyDescent="0.2">
      <c r="H2063" s="646"/>
      <c r="I2063" s="647"/>
      <c r="J2063" s="647"/>
      <c r="K2063" s="647"/>
      <c r="L2063" s="647"/>
      <c r="M2063" s="647"/>
      <c r="P2063" s="646"/>
    </row>
    <row r="2064" spans="8:16" x14ac:dyDescent="0.2">
      <c r="H2064" s="646"/>
      <c r="I2064" s="647"/>
      <c r="J2064" s="647"/>
      <c r="K2064" s="647"/>
      <c r="L2064" s="647"/>
      <c r="M2064" s="647"/>
      <c r="P2064" s="646"/>
    </row>
    <row r="2065" spans="8:16" x14ac:dyDescent="0.2">
      <c r="H2065" s="646"/>
      <c r="I2065" s="647"/>
      <c r="J2065" s="647"/>
      <c r="K2065" s="647"/>
      <c r="L2065" s="647"/>
      <c r="M2065" s="647"/>
      <c r="P2065" s="646"/>
    </row>
    <row r="2066" spans="8:16" x14ac:dyDescent="0.2">
      <c r="H2066" s="646"/>
      <c r="I2066" s="647"/>
      <c r="J2066" s="647"/>
      <c r="K2066" s="647"/>
      <c r="L2066" s="647"/>
      <c r="M2066" s="647"/>
      <c r="P2066" s="646"/>
    </row>
    <row r="2067" spans="8:16" x14ac:dyDescent="0.2">
      <c r="H2067" s="646"/>
      <c r="I2067" s="647"/>
      <c r="J2067" s="647"/>
      <c r="K2067" s="647"/>
      <c r="L2067" s="647"/>
      <c r="M2067" s="647"/>
      <c r="P2067" s="646"/>
    </row>
    <row r="2068" spans="8:16" x14ac:dyDescent="0.2">
      <c r="H2068" s="646"/>
      <c r="I2068" s="647"/>
      <c r="J2068" s="647"/>
      <c r="K2068" s="647"/>
      <c r="L2068" s="647"/>
      <c r="M2068" s="647"/>
      <c r="P2068" s="646"/>
    </row>
    <row r="2069" spans="8:16" x14ac:dyDescent="0.2">
      <c r="H2069" s="646"/>
      <c r="I2069" s="647"/>
      <c r="J2069" s="647"/>
      <c r="K2069" s="647"/>
      <c r="L2069" s="647"/>
      <c r="M2069" s="647"/>
      <c r="P2069" s="646"/>
    </row>
    <row r="2070" spans="8:16" x14ac:dyDescent="0.2">
      <c r="H2070" s="646"/>
      <c r="I2070" s="647"/>
      <c r="J2070" s="647"/>
      <c r="K2070" s="647"/>
      <c r="L2070" s="647"/>
      <c r="M2070" s="647"/>
      <c r="P2070" s="646"/>
    </row>
    <row r="2071" spans="8:16" x14ac:dyDescent="0.2">
      <c r="H2071" s="646"/>
      <c r="I2071" s="647"/>
      <c r="J2071" s="647"/>
      <c r="K2071" s="647"/>
      <c r="L2071" s="647"/>
      <c r="M2071" s="647"/>
      <c r="P2071" s="646"/>
    </row>
    <row r="2072" spans="8:16" x14ac:dyDescent="0.2">
      <c r="H2072" s="646"/>
      <c r="I2072" s="647"/>
      <c r="J2072" s="647"/>
      <c r="K2072" s="647"/>
      <c r="L2072" s="647"/>
      <c r="M2072" s="647"/>
      <c r="P2072" s="646"/>
    </row>
    <row r="2073" spans="8:16" x14ac:dyDescent="0.2">
      <c r="H2073" s="646"/>
      <c r="I2073" s="647"/>
      <c r="J2073" s="647"/>
      <c r="K2073" s="647"/>
      <c r="L2073" s="647"/>
      <c r="M2073" s="647"/>
      <c r="P2073" s="646"/>
    </row>
    <row r="2074" spans="8:16" x14ac:dyDescent="0.2">
      <c r="H2074" s="646"/>
      <c r="I2074" s="647"/>
      <c r="J2074" s="647"/>
      <c r="K2074" s="647"/>
      <c r="L2074" s="647"/>
      <c r="M2074" s="647"/>
      <c r="P2074" s="646"/>
    </row>
    <row r="2075" spans="8:16" x14ac:dyDescent="0.2">
      <c r="H2075" s="646"/>
      <c r="I2075" s="647"/>
      <c r="J2075" s="647"/>
      <c r="K2075" s="647"/>
      <c r="L2075" s="647"/>
      <c r="M2075" s="647"/>
      <c r="P2075" s="646"/>
    </row>
    <row r="2076" spans="8:16" x14ac:dyDescent="0.2">
      <c r="H2076" s="646"/>
      <c r="I2076" s="647"/>
      <c r="J2076" s="647"/>
      <c r="K2076" s="647"/>
      <c r="L2076" s="647"/>
      <c r="M2076" s="647"/>
      <c r="P2076" s="646"/>
    </row>
    <row r="2077" spans="8:16" x14ac:dyDescent="0.2">
      <c r="H2077" s="646"/>
      <c r="I2077" s="647"/>
      <c r="J2077" s="647"/>
      <c r="K2077" s="647"/>
      <c r="L2077" s="647"/>
      <c r="M2077" s="647"/>
      <c r="P2077" s="646"/>
    </row>
    <row r="2078" spans="8:16" x14ac:dyDescent="0.2">
      <c r="H2078" s="646"/>
      <c r="I2078" s="647"/>
      <c r="J2078" s="647"/>
      <c r="K2078" s="647"/>
      <c r="L2078" s="647"/>
      <c r="M2078" s="647"/>
      <c r="P2078" s="646"/>
    </row>
    <row r="2079" spans="8:16" x14ac:dyDescent="0.2">
      <c r="H2079" s="646"/>
      <c r="I2079" s="647"/>
      <c r="J2079" s="647"/>
      <c r="K2079" s="647"/>
      <c r="L2079" s="647"/>
      <c r="M2079" s="647"/>
      <c r="P2079" s="646"/>
    </row>
    <row r="2080" spans="8:16" x14ac:dyDescent="0.2">
      <c r="H2080" s="646"/>
      <c r="I2080" s="647"/>
      <c r="J2080" s="647"/>
      <c r="K2080" s="647"/>
      <c r="L2080" s="647"/>
      <c r="M2080" s="647"/>
      <c r="P2080" s="646"/>
    </row>
    <row r="2081" spans="8:16" x14ac:dyDescent="0.2">
      <c r="H2081" s="646"/>
      <c r="I2081" s="647"/>
      <c r="J2081" s="647"/>
      <c r="K2081" s="647"/>
      <c r="L2081" s="647"/>
      <c r="M2081" s="647"/>
      <c r="P2081" s="646"/>
    </row>
    <row r="2082" spans="8:16" x14ac:dyDescent="0.2">
      <c r="H2082" s="646"/>
      <c r="I2082" s="647"/>
      <c r="J2082" s="647"/>
      <c r="K2082" s="647"/>
      <c r="L2082" s="647"/>
      <c r="M2082" s="647"/>
      <c r="P2082" s="646"/>
    </row>
    <row r="2083" spans="8:16" x14ac:dyDescent="0.2">
      <c r="H2083" s="646"/>
      <c r="I2083" s="647"/>
      <c r="J2083" s="647"/>
      <c r="K2083" s="647"/>
      <c r="L2083" s="647"/>
      <c r="M2083" s="647"/>
      <c r="P2083" s="646"/>
    </row>
    <row r="2084" spans="8:16" x14ac:dyDescent="0.2">
      <c r="H2084" s="646"/>
      <c r="I2084" s="647"/>
      <c r="J2084" s="647"/>
      <c r="K2084" s="647"/>
      <c r="L2084" s="647"/>
      <c r="M2084" s="647"/>
      <c r="P2084" s="646"/>
    </row>
    <row r="2085" spans="8:16" x14ac:dyDescent="0.2">
      <c r="H2085" s="646"/>
      <c r="I2085" s="647"/>
      <c r="J2085" s="647"/>
      <c r="K2085" s="647"/>
      <c r="L2085" s="647"/>
      <c r="M2085" s="647"/>
      <c r="P2085" s="646"/>
    </row>
    <row r="2086" spans="8:16" x14ac:dyDescent="0.2">
      <c r="H2086" s="646"/>
      <c r="I2086" s="647"/>
      <c r="J2086" s="647"/>
      <c r="K2086" s="647"/>
      <c r="L2086" s="647"/>
      <c r="M2086" s="647"/>
      <c r="P2086" s="646"/>
    </row>
    <row r="2087" spans="8:16" x14ac:dyDescent="0.2">
      <c r="H2087" s="646"/>
      <c r="I2087" s="647"/>
      <c r="J2087" s="647"/>
      <c r="K2087" s="647"/>
      <c r="L2087" s="647"/>
      <c r="M2087" s="647"/>
      <c r="P2087" s="646"/>
    </row>
    <row r="2088" spans="8:16" x14ac:dyDescent="0.2">
      <c r="H2088" s="646"/>
      <c r="I2088" s="647"/>
      <c r="J2088" s="647"/>
      <c r="K2088" s="647"/>
      <c r="L2088" s="647"/>
      <c r="M2088" s="647"/>
      <c r="P2088" s="646"/>
    </row>
    <row r="2089" spans="8:16" x14ac:dyDescent="0.2">
      <c r="H2089" s="646"/>
      <c r="I2089" s="647"/>
      <c r="J2089" s="647"/>
      <c r="K2089" s="647"/>
      <c r="L2089" s="647"/>
      <c r="M2089" s="647"/>
      <c r="P2089" s="646"/>
    </row>
    <row r="2090" spans="8:16" x14ac:dyDescent="0.2">
      <c r="H2090" s="646"/>
      <c r="I2090" s="647"/>
      <c r="J2090" s="647"/>
      <c r="K2090" s="647"/>
      <c r="L2090" s="647"/>
      <c r="M2090" s="647"/>
      <c r="P2090" s="646"/>
    </row>
    <row r="2091" spans="8:16" x14ac:dyDescent="0.2">
      <c r="H2091" s="646"/>
      <c r="I2091" s="647"/>
      <c r="J2091" s="647"/>
      <c r="K2091" s="647"/>
      <c r="L2091" s="647"/>
      <c r="M2091" s="647"/>
      <c r="P2091" s="646"/>
    </row>
    <row r="2092" spans="8:16" x14ac:dyDescent="0.2">
      <c r="H2092" s="646"/>
      <c r="I2092" s="647"/>
      <c r="J2092" s="647"/>
      <c r="K2092" s="647"/>
      <c r="L2092" s="647"/>
      <c r="M2092" s="647"/>
      <c r="P2092" s="646"/>
    </row>
    <row r="2093" spans="8:16" x14ac:dyDescent="0.2">
      <c r="H2093" s="646"/>
      <c r="I2093" s="647"/>
      <c r="J2093" s="647"/>
      <c r="K2093" s="647"/>
      <c r="L2093" s="647"/>
      <c r="M2093" s="647"/>
      <c r="P2093" s="646"/>
    </row>
    <row r="2094" spans="8:16" x14ac:dyDescent="0.2">
      <c r="H2094" s="646"/>
      <c r="I2094" s="647"/>
      <c r="J2094" s="647"/>
      <c r="K2094" s="647"/>
      <c r="L2094" s="647"/>
      <c r="M2094" s="647"/>
      <c r="P2094" s="646"/>
    </row>
    <row r="2095" spans="8:16" x14ac:dyDescent="0.2">
      <c r="H2095" s="646"/>
      <c r="I2095" s="647"/>
      <c r="J2095" s="647"/>
      <c r="K2095" s="647"/>
      <c r="L2095" s="647"/>
      <c r="M2095" s="647"/>
      <c r="P2095" s="646"/>
    </row>
    <row r="2096" spans="8:16" x14ac:dyDescent="0.2">
      <c r="H2096" s="646"/>
      <c r="I2096" s="647"/>
      <c r="J2096" s="647"/>
      <c r="K2096" s="647"/>
      <c r="L2096" s="647"/>
      <c r="M2096" s="647"/>
      <c r="P2096" s="646"/>
    </row>
    <row r="2097" spans="8:16" x14ac:dyDescent="0.2">
      <c r="H2097" s="646"/>
      <c r="I2097" s="647"/>
      <c r="J2097" s="647"/>
      <c r="K2097" s="647"/>
      <c r="L2097" s="647"/>
      <c r="M2097" s="647"/>
      <c r="P2097" s="646"/>
    </row>
    <row r="2098" spans="8:16" x14ac:dyDescent="0.2">
      <c r="H2098" s="646"/>
      <c r="I2098" s="647"/>
      <c r="J2098" s="647"/>
      <c r="K2098" s="647"/>
      <c r="L2098" s="647"/>
      <c r="M2098" s="647"/>
      <c r="P2098" s="646"/>
    </row>
    <row r="2099" spans="8:16" x14ac:dyDescent="0.2">
      <c r="H2099" s="646"/>
      <c r="I2099" s="647"/>
      <c r="J2099" s="647"/>
      <c r="K2099" s="647"/>
      <c r="L2099" s="647"/>
      <c r="M2099" s="647"/>
      <c r="P2099" s="646"/>
    </row>
    <row r="2100" spans="8:16" x14ac:dyDescent="0.2">
      <c r="H2100" s="646"/>
      <c r="I2100" s="647"/>
      <c r="J2100" s="647"/>
      <c r="K2100" s="647"/>
      <c r="L2100" s="647"/>
      <c r="M2100" s="647"/>
      <c r="P2100" s="646"/>
    </row>
    <row r="2101" spans="8:16" x14ac:dyDescent="0.2">
      <c r="H2101" s="646"/>
      <c r="I2101" s="647"/>
      <c r="J2101" s="647"/>
      <c r="K2101" s="647"/>
      <c r="L2101" s="647"/>
      <c r="M2101" s="647"/>
      <c r="P2101" s="646"/>
    </row>
    <row r="2102" spans="8:16" x14ac:dyDescent="0.2">
      <c r="H2102" s="646"/>
      <c r="I2102" s="647"/>
      <c r="J2102" s="647"/>
      <c r="K2102" s="647"/>
      <c r="L2102" s="647"/>
      <c r="M2102" s="647"/>
      <c r="P2102" s="646"/>
    </row>
    <row r="2103" spans="8:16" x14ac:dyDescent="0.2">
      <c r="H2103" s="646"/>
      <c r="I2103" s="647"/>
      <c r="J2103" s="647"/>
      <c r="K2103" s="647"/>
      <c r="L2103" s="647"/>
      <c r="M2103" s="647"/>
      <c r="P2103" s="646"/>
    </row>
    <row r="2104" spans="8:16" x14ac:dyDescent="0.2">
      <c r="H2104" s="646"/>
      <c r="I2104" s="647"/>
      <c r="J2104" s="647"/>
      <c r="K2104" s="647"/>
      <c r="L2104" s="647"/>
      <c r="M2104" s="647"/>
      <c r="P2104" s="646"/>
    </row>
    <row r="2105" spans="8:16" x14ac:dyDescent="0.2">
      <c r="H2105" s="646"/>
      <c r="I2105" s="647"/>
      <c r="J2105" s="647"/>
      <c r="K2105" s="647"/>
      <c r="L2105" s="647"/>
      <c r="M2105" s="647"/>
      <c r="P2105" s="646"/>
    </row>
    <row r="2106" spans="8:16" x14ac:dyDescent="0.2">
      <c r="H2106" s="646"/>
      <c r="I2106" s="647"/>
      <c r="J2106" s="647"/>
      <c r="K2106" s="647"/>
      <c r="L2106" s="647"/>
      <c r="M2106" s="647"/>
      <c r="P2106" s="646"/>
    </row>
    <row r="2107" spans="8:16" x14ac:dyDescent="0.2">
      <c r="H2107" s="646"/>
      <c r="I2107" s="647"/>
      <c r="J2107" s="647"/>
      <c r="K2107" s="647"/>
      <c r="L2107" s="647"/>
      <c r="M2107" s="647"/>
      <c r="P2107" s="646"/>
    </row>
    <row r="2108" spans="8:16" x14ac:dyDescent="0.2">
      <c r="H2108" s="646"/>
      <c r="I2108" s="647"/>
      <c r="J2108" s="647"/>
      <c r="K2108" s="647"/>
      <c r="L2108" s="647"/>
      <c r="M2108" s="647"/>
      <c r="P2108" s="646"/>
    </row>
    <row r="2109" spans="8:16" x14ac:dyDescent="0.2">
      <c r="H2109" s="646"/>
      <c r="I2109" s="647"/>
      <c r="J2109" s="647"/>
      <c r="K2109" s="647"/>
      <c r="L2109" s="647"/>
      <c r="M2109" s="647"/>
      <c r="P2109" s="646"/>
    </row>
    <row r="2110" spans="8:16" x14ac:dyDescent="0.2">
      <c r="H2110" s="646"/>
      <c r="I2110" s="647"/>
      <c r="J2110" s="647"/>
      <c r="K2110" s="647"/>
      <c r="L2110" s="647"/>
      <c r="M2110" s="647"/>
      <c r="P2110" s="646"/>
    </row>
    <row r="2111" spans="8:16" x14ac:dyDescent="0.2">
      <c r="H2111" s="646"/>
      <c r="I2111" s="647"/>
      <c r="J2111" s="647"/>
      <c r="K2111" s="647"/>
      <c r="L2111" s="647"/>
      <c r="M2111" s="647"/>
      <c r="P2111" s="646"/>
    </row>
    <row r="2112" spans="8:16" x14ac:dyDescent="0.2">
      <c r="H2112" s="646"/>
      <c r="I2112" s="647"/>
      <c r="J2112" s="647"/>
      <c r="K2112" s="647"/>
      <c r="L2112" s="647"/>
      <c r="M2112" s="647"/>
      <c r="P2112" s="646"/>
    </row>
    <row r="2113" spans="8:16" x14ac:dyDescent="0.2">
      <c r="H2113" s="646"/>
      <c r="I2113" s="647"/>
      <c r="J2113" s="647"/>
      <c r="K2113" s="647"/>
      <c r="L2113" s="647"/>
      <c r="M2113" s="647"/>
      <c r="P2113" s="646"/>
    </row>
    <row r="2114" spans="8:16" x14ac:dyDescent="0.2">
      <c r="H2114" s="646"/>
      <c r="I2114" s="647"/>
      <c r="J2114" s="647"/>
      <c r="K2114" s="647"/>
      <c r="L2114" s="647"/>
      <c r="M2114" s="647"/>
      <c r="P2114" s="646"/>
    </row>
    <row r="2115" spans="8:16" x14ac:dyDescent="0.2">
      <c r="H2115" s="646"/>
      <c r="I2115" s="647"/>
      <c r="J2115" s="647"/>
      <c r="K2115" s="647"/>
      <c r="L2115" s="647"/>
      <c r="M2115" s="647"/>
      <c r="P2115" s="646"/>
    </row>
    <row r="2116" spans="8:16" x14ac:dyDescent="0.2">
      <c r="H2116" s="646"/>
      <c r="I2116" s="647"/>
      <c r="J2116" s="647"/>
      <c r="K2116" s="647"/>
      <c r="L2116" s="647"/>
      <c r="M2116" s="647"/>
      <c r="P2116" s="646"/>
    </row>
    <row r="2117" spans="8:16" x14ac:dyDescent="0.2">
      <c r="H2117" s="646"/>
      <c r="I2117" s="647"/>
      <c r="J2117" s="647"/>
      <c r="K2117" s="647"/>
      <c r="L2117" s="647"/>
      <c r="M2117" s="647"/>
      <c r="P2117" s="646"/>
    </row>
    <row r="2118" spans="8:16" x14ac:dyDescent="0.2">
      <c r="H2118" s="646"/>
      <c r="I2118" s="647"/>
      <c r="J2118" s="647"/>
      <c r="K2118" s="647"/>
      <c r="L2118" s="647"/>
      <c r="M2118" s="647"/>
      <c r="P2118" s="646"/>
    </row>
    <row r="2119" spans="8:16" x14ac:dyDescent="0.2">
      <c r="H2119" s="646"/>
      <c r="I2119" s="647"/>
      <c r="J2119" s="647"/>
      <c r="K2119" s="647"/>
      <c r="L2119" s="647"/>
      <c r="M2119" s="647"/>
      <c r="P2119" s="646"/>
    </row>
    <row r="2120" spans="8:16" x14ac:dyDescent="0.2">
      <c r="H2120" s="646"/>
      <c r="I2120" s="647"/>
      <c r="J2120" s="647"/>
      <c r="K2120" s="647"/>
      <c r="L2120" s="647"/>
      <c r="M2120" s="647"/>
      <c r="P2120" s="646"/>
    </row>
    <row r="2121" spans="8:16" x14ac:dyDescent="0.2">
      <c r="H2121" s="646"/>
      <c r="I2121" s="647"/>
      <c r="J2121" s="647"/>
      <c r="K2121" s="647"/>
      <c r="L2121" s="647"/>
      <c r="M2121" s="647"/>
      <c r="P2121" s="646"/>
    </row>
    <row r="2122" spans="8:16" x14ac:dyDescent="0.2">
      <c r="H2122" s="646"/>
      <c r="I2122" s="647"/>
      <c r="J2122" s="647"/>
      <c r="K2122" s="647"/>
      <c r="L2122" s="647"/>
      <c r="M2122" s="647"/>
      <c r="P2122" s="646"/>
    </row>
    <row r="2123" spans="8:16" x14ac:dyDescent="0.2">
      <c r="H2123" s="646"/>
      <c r="I2123" s="647"/>
      <c r="J2123" s="647"/>
      <c r="K2123" s="647"/>
      <c r="L2123" s="647"/>
      <c r="M2123" s="647"/>
      <c r="P2123" s="646"/>
    </row>
    <row r="2124" spans="8:16" x14ac:dyDescent="0.2">
      <c r="H2124" s="646"/>
      <c r="I2124" s="647"/>
      <c r="J2124" s="647"/>
      <c r="K2124" s="647"/>
      <c r="L2124" s="647"/>
      <c r="M2124" s="647"/>
      <c r="P2124" s="646"/>
    </row>
    <row r="2125" spans="8:16" x14ac:dyDescent="0.2">
      <c r="H2125" s="646"/>
      <c r="I2125" s="647"/>
      <c r="J2125" s="647"/>
      <c r="K2125" s="647"/>
      <c r="L2125" s="647"/>
      <c r="M2125" s="647"/>
      <c r="P2125" s="646"/>
    </row>
    <row r="2126" spans="8:16" x14ac:dyDescent="0.2">
      <c r="H2126" s="646"/>
      <c r="I2126" s="647"/>
      <c r="J2126" s="647"/>
      <c r="K2126" s="647"/>
      <c r="L2126" s="647"/>
      <c r="M2126" s="647"/>
      <c r="P2126" s="646"/>
    </row>
    <row r="2127" spans="8:16" x14ac:dyDescent="0.2">
      <c r="H2127" s="646"/>
      <c r="I2127" s="647"/>
      <c r="J2127" s="647"/>
      <c r="K2127" s="647"/>
      <c r="L2127" s="647"/>
      <c r="M2127" s="647"/>
      <c r="P2127" s="646"/>
    </row>
    <row r="2128" spans="8:16" x14ac:dyDescent="0.2">
      <c r="H2128" s="646"/>
      <c r="I2128" s="647"/>
      <c r="J2128" s="647"/>
      <c r="K2128" s="647"/>
      <c r="L2128" s="647"/>
      <c r="M2128" s="647"/>
      <c r="P2128" s="646"/>
    </row>
    <row r="2129" spans="8:16" x14ac:dyDescent="0.2">
      <c r="H2129" s="646"/>
      <c r="I2129" s="647"/>
      <c r="J2129" s="647"/>
      <c r="K2129" s="647"/>
      <c r="L2129" s="647"/>
      <c r="M2129" s="647"/>
      <c r="P2129" s="646"/>
    </row>
    <row r="2130" spans="8:16" x14ac:dyDescent="0.2">
      <c r="H2130" s="646"/>
      <c r="I2130" s="647"/>
      <c r="J2130" s="647"/>
      <c r="K2130" s="647"/>
      <c r="L2130" s="647"/>
      <c r="M2130" s="647"/>
      <c r="P2130" s="646"/>
    </row>
    <row r="2131" spans="8:16" x14ac:dyDescent="0.2">
      <c r="H2131" s="646"/>
      <c r="I2131" s="647"/>
      <c r="J2131" s="647"/>
      <c r="K2131" s="647"/>
      <c r="L2131" s="647"/>
      <c r="M2131" s="647"/>
      <c r="P2131" s="646"/>
    </row>
    <row r="2132" spans="8:16" x14ac:dyDescent="0.2">
      <c r="H2132" s="646"/>
      <c r="I2132" s="647"/>
      <c r="J2132" s="647"/>
      <c r="K2132" s="647"/>
      <c r="L2132" s="647"/>
      <c r="M2132" s="647"/>
      <c r="P2132" s="646"/>
    </row>
    <row r="2133" spans="8:16" x14ac:dyDescent="0.2">
      <c r="H2133" s="646"/>
      <c r="I2133" s="647"/>
      <c r="J2133" s="647"/>
      <c r="K2133" s="647"/>
      <c r="L2133" s="647"/>
      <c r="M2133" s="647"/>
      <c r="P2133" s="646"/>
    </row>
    <row r="2134" spans="8:16" x14ac:dyDescent="0.2">
      <c r="H2134" s="646"/>
      <c r="I2134" s="647"/>
      <c r="J2134" s="647"/>
      <c r="K2134" s="647"/>
      <c r="L2134" s="647"/>
      <c r="M2134" s="647"/>
      <c r="P2134" s="646"/>
    </row>
    <row r="2135" spans="8:16" x14ac:dyDescent="0.2">
      <c r="H2135" s="646"/>
      <c r="I2135" s="647"/>
      <c r="J2135" s="647"/>
      <c r="K2135" s="647"/>
      <c r="L2135" s="647"/>
      <c r="M2135" s="647"/>
      <c r="P2135" s="646"/>
    </row>
    <row r="2136" spans="8:16" x14ac:dyDescent="0.2">
      <c r="H2136" s="646"/>
      <c r="I2136" s="647"/>
      <c r="J2136" s="647"/>
      <c r="K2136" s="647"/>
      <c r="L2136" s="647"/>
      <c r="M2136" s="647"/>
      <c r="P2136" s="646"/>
    </row>
    <row r="2137" spans="8:16" x14ac:dyDescent="0.2">
      <c r="H2137" s="646"/>
      <c r="I2137" s="647"/>
      <c r="J2137" s="647"/>
      <c r="K2137" s="647"/>
      <c r="L2137" s="647"/>
      <c r="M2137" s="647"/>
      <c r="P2137" s="646"/>
    </row>
    <row r="2138" spans="8:16" x14ac:dyDescent="0.2">
      <c r="H2138" s="646"/>
      <c r="I2138" s="647"/>
      <c r="J2138" s="647"/>
      <c r="K2138" s="647"/>
      <c r="L2138" s="647"/>
      <c r="M2138" s="647"/>
      <c r="P2138" s="646"/>
    </row>
    <row r="2139" spans="8:16" x14ac:dyDescent="0.2">
      <c r="H2139" s="646"/>
      <c r="I2139" s="647"/>
      <c r="J2139" s="647"/>
      <c r="K2139" s="647"/>
      <c r="L2139" s="647"/>
      <c r="M2139" s="647"/>
      <c r="P2139" s="646"/>
    </row>
    <row r="2140" spans="8:16" x14ac:dyDescent="0.2">
      <c r="H2140" s="646"/>
      <c r="I2140" s="647"/>
      <c r="J2140" s="647"/>
      <c r="K2140" s="647"/>
      <c r="L2140" s="647"/>
      <c r="M2140" s="647"/>
      <c r="P2140" s="646"/>
    </row>
    <row r="2141" spans="8:16" x14ac:dyDescent="0.2">
      <c r="H2141" s="646"/>
      <c r="I2141" s="647"/>
      <c r="J2141" s="647"/>
      <c r="K2141" s="647"/>
      <c r="L2141" s="647"/>
      <c r="M2141" s="647"/>
      <c r="P2141" s="646"/>
    </row>
    <row r="2142" spans="8:16" x14ac:dyDescent="0.2">
      <c r="H2142" s="646"/>
      <c r="I2142" s="647"/>
      <c r="J2142" s="647"/>
      <c r="K2142" s="647"/>
      <c r="L2142" s="647"/>
      <c r="M2142" s="647"/>
      <c r="P2142" s="646"/>
    </row>
    <row r="2143" spans="8:16" x14ac:dyDescent="0.2">
      <c r="H2143" s="646"/>
      <c r="I2143" s="647"/>
      <c r="J2143" s="647"/>
      <c r="K2143" s="647"/>
      <c r="L2143" s="647"/>
      <c r="M2143" s="647"/>
      <c r="P2143" s="646"/>
    </row>
    <row r="2144" spans="8:16" x14ac:dyDescent="0.2">
      <c r="H2144" s="646"/>
      <c r="I2144" s="647"/>
      <c r="J2144" s="647"/>
      <c r="K2144" s="647"/>
      <c r="L2144" s="647"/>
      <c r="M2144" s="647"/>
      <c r="P2144" s="646"/>
    </row>
    <row r="2145" spans="8:16" x14ac:dyDescent="0.2">
      <c r="H2145" s="646"/>
      <c r="I2145" s="647"/>
      <c r="J2145" s="647"/>
      <c r="K2145" s="647"/>
      <c r="L2145" s="647"/>
      <c r="M2145" s="647"/>
      <c r="P2145" s="646"/>
    </row>
    <row r="2146" spans="8:16" x14ac:dyDescent="0.2">
      <c r="H2146" s="646"/>
      <c r="I2146" s="647"/>
      <c r="J2146" s="647"/>
      <c r="K2146" s="647"/>
      <c r="L2146" s="647"/>
      <c r="M2146" s="647"/>
      <c r="P2146" s="646"/>
    </row>
    <row r="2147" spans="8:16" x14ac:dyDescent="0.2">
      <c r="H2147" s="646"/>
      <c r="I2147" s="647"/>
      <c r="J2147" s="647"/>
      <c r="K2147" s="647"/>
      <c r="L2147" s="647"/>
      <c r="M2147" s="647"/>
      <c r="P2147" s="646"/>
    </row>
    <row r="2148" spans="8:16" x14ac:dyDescent="0.2">
      <c r="H2148" s="646"/>
      <c r="I2148" s="647"/>
      <c r="J2148" s="647"/>
      <c r="K2148" s="647"/>
      <c r="L2148" s="647"/>
      <c r="M2148" s="647"/>
      <c r="P2148" s="646"/>
    </row>
    <row r="2149" spans="8:16" x14ac:dyDescent="0.2">
      <c r="H2149" s="646"/>
      <c r="I2149" s="647"/>
      <c r="J2149" s="647"/>
      <c r="K2149" s="647"/>
      <c r="L2149" s="647"/>
      <c r="M2149" s="647"/>
      <c r="P2149" s="646"/>
    </row>
    <row r="2150" spans="8:16" x14ac:dyDescent="0.2">
      <c r="H2150" s="646"/>
      <c r="I2150" s="647"/>
      <c r="J2150" s="647"/>
      <c r="K2150" s="647"/>
      <c r="L2150" s="647"/>
      <c r="M2150" s="647"/>
      <c r="P2150" s="646"/>
    </row>
    <row r="2151" spans="8:16" x14ac:dyDescent="0.2">
      <c r="H2151" s="646"/>
      <c r="I2151" s="647"/>
      <c r="J2151" s="647"/>
      <c r="K2151" s="647"/>
      <c r="L2151" s="647"/>
      <c r="M2151" s="647"/>
      <c r="P2151" s="646"/>
    </row>
    <row r="2152" spans="8:16" x14ac:dyDescent="0.2">
      <c r="H2152" s="646"/>
      <c r="I2152" s="647"/>
      <c r="J2152" s="647"/>
      <c r="K2152" s="647"/>
      <c r="L2152" s="647"/>
      <c r="M2152" s="647"/>
      <c r="P2152" s="646"/>
    </row>
    <row r="2153" spans="8:16" x14ac:dyDescent="0.2">
      <c r="H2153" s="646"/>
      <c r="I2153" s="647"/>
      <c r="J2153" s="647"/>
      <c r="K2153" s="647"/>
      <c r="L2153" s="647"/>
      <c r="M2153" s="647"/>
      <c r="P2153" s="646"/>
    </row>
    <row r="2154" spans="8:16" x14ac:dyDescent="0.2">
      <c r="H2154" s="646"/>
      <c r="I2154" s="647"/>
      <c r="J2154" s="647"/>
      <c r="K2154" s="647"/>
      <c r="L2154" s="647"/>
      <c r="M2154" s="647"/>
      <c r="P2154" s="646"/>
    </row>
    <row r="2155" spans="8:16" x14ac:dyDescent="0.2">
      <c r="H2155" s="646"/>
      <c r="I2155" s="647"/>
      <c r="J2155" s="647"/>
      <c r="K2155" s="647"/>
      <c r="L2155" s="647"/>
      <c r="M2155" s="647"/>
      <c r="P2155" s="646"/>
    </row>
    <row r="2156" spans="8:16" x14ac:dyDescent="0.2">
      <c r="H2156" s="646"/>
      <c r="I2156" s="647"/>
      <c r="J2156" s="647"/>
      <c r="K2156" s="647"/>
      <c r="L2156" s="647"/>
      <c r="M2156" s="647"/>
      <c r="P2156" s="646"/>
    </row>
    <row r="2157" spans="8:16" x14ac:dyDescent="0.2">
      <c r="H2157" s="646"/>
      <c r="I2157" s="647"/>
      <c r="J2157" s="647"/>
      <c r="K2157" s="647"/>
      <c r="L2157" s="647"/>
      <c r="M2157" s="647"/>
      <c r="P2157" s="646"/>
    </row>
    <row r="2158" spans="8:16" x14ac:dyDescent="0.2">
      <c r="H2158" s="646"/>
      <c r="I2158" s="647"/>
      <c r="J2158" s="647"/>
      <c r="K2158" s="647"/>
      <c r="L2158" s="647"/>
      <c r="M2158" s="647"/>
      <c r="P2158" s="646"/>
    </row>
    <row r="2159" spans="8:16" x14ac:dyDescent="0.2">
      <c r="H2159" s="646"/>
      <c r="I2159" s="647"/>
      <c r="J2159" s="647"/>
      <c r="K2159" s="647"/>
      <c r="L2159" s="647"/>
      <c r="M2159" s="647"/>
      <c r="P2159" s="646"/>
    </row>
    <row r="2160" spans="8:16" x14ac:dyDescent="0.2">
      <c r="H2160" s="646"/>
      <c r="I2160" s="647"/>
      <c r="J2160" s="647"/>
      <c r="K2160" s="647"/>
      <c r="L2160" s="647"/>
      <c r="M2160" s="647"/>
      <c r="P2160" s="646"/>
    </row>
    <row r="2161" spans="8:16" x14ac:dyDescent="0.2">
      <c r="H2161" s="646"/>
      <c r="I2161" s="647"/>
      <c r="J2161" s="647"/>
      <c r="K2161" s="647"/>
      <c r="L2161" s="647"/>
      <c r="M2161" s="647"/>
      <c r="P2161" s="646"/>
    </row>
    <row r="2162" spans="8:16" x14ac:dyDescent="0.2">
      <c r="H2162" s="646"/>
      <c r="I2162" s="647"/>
      <c r="J2162" s="647"/>
      <c r="K2162" s="647"/>
      <c r="L2162" s="647"/>
      <c r="M2162" s="647"/>
      <c r="P2162" s="646"/>
    </row>
    <row r="2163" spans="8:16" x14ac:dyDescent="0.2">
      <c r="H2163" s="646"/>
      <c r="I2163" s="647"/>
      <c r="J2163" s="647"/>
      <c r="K2163" s="647"/>
      <c r="L2163" s="647"/>
      <c r="M2163" s="647"/>
      <c r="P2163" s="646"/>
    </row>
    <row r="2164" spans="8:16" x14ac:dyDescent="0.2">
      <c r="H2164" s="646"/>
      <c r="I2164" s="647"/>
      <c r="J2164" s="647"/>
      <c r="K2164" s="647"/>
      <c r="L2164" s="647"/>
      <c r="M2164" s="647"/>
      <c r="P2164" s="646"/>
    </row>
    <row r="2165" spans="8:16" x14ac:dyDescent="0.2">
      <c r="H2165" s="646"/>
      <c r="I2165" s="647"/>
      <c r="J2165" s="647"/>
      <c r="K2165" s="647"/>
      <c r="L2165" s="647"/>
      <c r="M2165" s="647"/>
      <c r="P2165" s="646"/>
    </row>
    <row r="2166" spans="8:16" x14ac:dyDescent="0.2">
      <c r="H2166" s="646"/>
      <c r="I2166" s="647"/>
      <c r="J2166" s="647"/>
      <c r="K2166" s="647"/>
      <c r="L2166" s="647"/>
      <c r="M2166" s="647"/>
      <c r="P2166" s="646"/>
    </row>
    <row r="2167" spans="8:16" x14ac:dyDescent="0.2">
      <c r="H2167" s="646"/>
      <c r="I2167" s="647"/>
      <c r="J2167" s="647"/>
      <c r="K2167" s="647"/>
      <c r="L2167" s="647"/>
      <c r="M2167" s="647"/>
      <c r="P2167" s="646"/>
    </row>
    <row r="2168" spans="8:16" x14ac:dyDescent="0.2">
      <c r="H2168" s="646"/>
      <c r="I2168" s="647"/>
      <c r="J2168" s="647"/>
      <c r="K2168" s="647"/>
      <c r="L2168" s="647"/>
      <c r="M2168" s="647"/>
      <c r="P2168" s="646"/>
    </row>
    <row r="2169" spans="8:16" x14ac:dyDescent="0.2">
      <c r="H2169" s="646"/>
      <c r="I2169" s="647"/>
      <c r="J2169" s="647"/>
      <c r="K2169" s="647"/>
      <c r="L2169" s="647"/>
      <c r="M2169" s="647"/>
      <c r="P2169" s="646"/>
    </row>
    <row r="2170" spans="8:16" x14ac:dyDescent="0.2">
      <c r="H2170" s="646"/>
      <c r="I2170" s="647"/>
      <c r="J2170" s="647"/>
      <c r="K2170" s="647"/>
      <c r="L2170" s="647"/>
      <c r="M2170" s="647"/>
      <c r="P2170" s="646"/>
    </row>
    <row r="2171" spans="8:16" x14ac:dyDescent="0.2">
      <c r="H2171" s="646"/>
      <c r="I2171" s="647"/>
      <c r="J2171" s="647"/>
      <c r="K2171" s="647"/>
      <c r="L2171" s="647"/>
      <c r="M2171" s="647"/>
      <c r="P2171" s="646"/>
    </row>
    <row r="2172" spans="8:16" x14ac:dyDescent="0.2">
      <c r="H2172" s="646"/>
      <c r="I2172" s="647"/>
      <c r="J2172" s="647"/>
      <c r="K2172" s="647"/>
      <c r="L2172" s="647"/>
      <c r="M2172" s="647"/>
      <c r="P2172" s="646"/>
    </row>
    <row r="2173" spans="8:16" x14ac:dyDescent="0.2">
      <c r="H2173" s="646"/>
      <c r="I2173" s="647"/>
      <c r="J2173" s="647"/>
      <c r="K2173" s="647"/>
      <c r="L2173" s="647"/>
      <c r="M2173" s="647"/>
      <c r="P2173" s="646"/>
    </row>
    <row r="2174" spans="8:16" x14ac:dyDescent="0.2">
      <c r="H2174" s="646"/>
      <c r="I2174" s="647"/>
      <c r="J2174" s="647"/>
      <c r="K2174" s="647"/>
      <c r="L2174" s="647"/>
      <c r="M2174" s="647"/>
      <c r="P2174" s="646"/>
    </row>
    <row r="2175" spans="8:16" x14ac:dyDescent="0.2">
      <c r="H2175" s="646"/>
      <c r="I2175" s="647"/>
      <c r="J2175" s="647"/>
      <c r="K2175" s="647"/>
      <c r="L2175" s="647"/>
      <c r="M2175" s="647"/>
      <c r="P2175" s="646"/>
    </row>
    <row r="2176" spans="8:16" x14ac:dyDescent="0.2">
      <c r="H2176" s="646"/>
      <c r="I2176" s="647"/>
      <c r="J2176" s="647"/>
      <c r="K2176" s="647"/>
      <c r="L2176" s="647"/>
      <c r="M2176" s="647"/>
      <c r="P2176" s="646"/>
    </row>
    <row r="2177" spans="8:16" x14ac:dyDescent="0.2">
      <c r="H2177" s="646"/>
      <c r="I2177" s="647"/>
      <c r="J2177" s="647"/>
      <c r="K2177" s="647"/>
      <c r="L2177" s="647"/>
      <c r="M2177" s="647"/>
      <c r="P2177" s="646"/>
    </row>
    <row r="2178" spans="8:16" x14ac:dyDescent="0.2">
      <c r="H2178" s="646"/>
      <c r="I2178" s="647"/>
      <c r="J2178" s="647"/>
      <c r="K2178" s="647"/>
      <c r="L2178" s="647"/>
      <c r="M2178" s="647"/>
      <c r="P2178" s="646"/>
    </row>
    <row r="2179" spans="8:16" x14ac:dyDescent="0.2">
      <c r="H2179" s="646"/>
      <c r="I2179" s="647"/>
      <c r="J2179" s="647"/>
      <c r="K2179" s="647"/>
      <c r="L2179" s="647"/>
      <c r="M2179" s="647"/>
      <c r="P2179" s="646"/>
    </row>
    <row r="2180" spans="8:16" x14ac:dyDescent="0.2">
      <c r="H2180" s="646"/>
      <c r="I2180" s="647"/>
      <c r="J2180" s="647"/>
      <c r="K2180" s="647"/>
      <c r="L2180" s="647"/>
      <c r="M2180" s="647"/>
      <c r="P2180" s="646"/>
    </row>
    <row r="2181" spans="8:16" x14ac:dyDescent="0.2">
      <c r="H2181" s="646"/>
      <c r="I2181" s="647"/>
      <c r="J2181" s="647"/>
      <c r="K2181" s="647"/>
      <c r="L2181" s="647"/>
      <c r="M2181" s="647"/>
      <c r="P2181" s="646"/>
    </row>
    <row r="2182" spans="8:16" x14ac:dyDescent="0.2">
      <c r="H2182" s="646"/>
      <c r="I2182" s="647"/>
      <c r="J2182" s="647"/>
      <c r="K2182" s="647"/>
      <c r="L2182" s="647"/>
      <c r="M2182" s="647"/>
      <c r="P2182" s="646"/>
    </row>
    <row r="2183" spans="8:16" x14ac:dyDescent="0.2">
      <c r="H2183" s="646"/>
      <c r="I2183" s="647"/>
      <c r="J2183" s="647"/>
      <c r="K2183" s="647"/>
      <c r="L2183" s="647"/>
      <c r="M2183" s="647"/>
      <c r="P2183" s="646"/>
    </row>
    <row r="2184" spans="8:16" x14ac:dyDescent="0.2">
      <c r="H2184" s="646"/>
      <c r="I2184" s="647"/>
      <c r="J2184" s="647"/>
      <c r="K2184" s="647"/>
      <c r="L2184" s="647"/>
      <c r="M2184" s="647"/>
      <c r="P2184" s="646"/>
    </row>
    <row r="2185" spans="8:16" x14ac:dyDescent="0.2">
      <c r="H2185" s="646"/>
      <c r="I2185" s="647"/>
      <c r="J2185" s="647"/>
      <c r="K2185" s="647"/>
      <c r="L2185" s="647"/>
      <c r="M2185" s="647"/>
      <c r="P2185" s="646"/>
    </row>
    <row r="2186" spans="8:16" x14ac:dyDescent="0.2">
      <c r="H2186" s="646"/>
      <c r="I2186" s="647"/>
      <c r="J2186" s="647"/>
      <c r="K2186" s="647"/>
      <c r="L2186" s="647"/>
      <c r="M2186" s="647"/>
      <c r="P2186" s="646"/>
    </row>
    <row r="2187" spans="8:16" x14ac:dyDescent="0.2">
      <c r="H2187" s="646"/>
      <c r="I2187" s="647"/>
      <c r="J2187" s="647"/>
      <c r="K2187" s="647"/>
      <c r="L2187" s="647"/>
      <c r="M2187" s="647"/>
      <c r="P2187" s="646"/>
    </row>
    <row r="2188" spans="8:16" x14ac:dyDescent="0.2">
      <c r="H2188" s="646"/>
      <c r="I2188" s="647"/>
      <c r="J2188" s="647"/>
      <c r="K2188" s="647"/>
      <c r="L2188" s="647"/>
      <c r="M2188" s="647"/>
      <c r="P2188" s="646"/>
    </row>
    <row r="2189" spans="8:16" x14ac:dyDescent="0.2">
      <c r="H2189" s="646"/>
      <c r="I2189" s="647"/>
      <c r="J2189" s="647"/>
      <c r="K2189" s="647"/>
      <c r="L2189" s="647"/>
      <c r="M2189" s="647"/>
      <c r="P2189" s="646"/>
    </row>
    <row r="2190" spans="8:16" x14ac:dyDescent="0.2">
      <c r="H2190" s="646"/>
      <c r="I2190" s="647"/>
      <c r="J2190" s="647"/>
      <c r="K2190" s="647"/>
      <c r="L2190" s="647"/>
      <c r="M2190" s="647"/>
      <c r="P2190" s="646"/>
    </row>
    <row r="2191" spans="8:16" x14ac:dyDescent="0.2">
      <c r="H2191" s="646"/>
      <c r="I2191" s="647"/>
      <c r="J2191" s="647"/>
      <c r="K2191" s="647"/>
      <c r="L2191" s="647"/>
      <c r="M2191" s="647"/>
      <c r="P2191" s="646"/>
    </row>
    <row r="2192" spans="8:16" x14ac:dyDescent="0.2">
      <c r="H2192" s="646"/>
      <c r="I2192" s="647"/>
      <c r="J2192" s="647"/>
      <c r="K2192" s="647"/>
      <c r="L2192" s="647"/>
      <c r="M2192" s="647"/>
      <c r="P2192" s="646"/>
    </row>
    <row r="2193" spans="8:16" x14ac:dyDescent="0.2">
      <c r="H2193" s="646"/>
      <c r="I2193" s="647"/>
      <c r="J2193" s="647"/>
      <c r="K2193" s="647"/>
      <c r="L2193" s="647"/>
      <c r="M2193" s="647"/>
      <c r="P2193" s="646"/>
    </row>
    <row r="2194" spans="8:16" x14ac:dyDescent="0.2">
      <c r="H2194" s="646"/>
      <c r="I2194" s="647"/>
      <c r="J2194" s="647"/>
      <c r="K2194" s="647"/>
      <c r="L2194" s="647"/>
      <c r="M2194" s="647"/>
      <c r="P2194" s="646"/>
    </row>
    <row r="2195" spans="8:16" x14ac:dyDescent="0.2">
      <c r="H2195" s="646"/>
      <c r="I2195" s="647"/>
      <c r="J2195" s="647"/>
      <c r="K2195" s="647"/>
      <c r="L2195" s="647"/>
      <c r="M2195" s="647"/>
      <c r="P2195" s="646"/>
    </row>
    <row r="2196" spans="8:16" x14ac:dyDescent="0.2">
      <c r="H2196" s="646"/>
      <c r="I2196" s="647"/>
      <c r="J2196" s="647"/>
      <c r="K2196" s="647"/>
      <c r="L2196" s="647"/>
      <c r="M2196" s="647"/>
      <c r="P2196" s="646"/>
    </row>
    <row r="2197" spans="8:16" x14ac:dyDescent="0.2">
      <c r="H2197" s="646"/>
      <c r="I2197" s="647"/>
      <c r="J2197" s="647"/>
      <c r="K2197" s="647"/>
      <c r="L2197" s="647"/>
      <c r="M2197" s="647"/>
      <c r="P2197" s="646"/>
    </row>
    <row r="2198" spans="8:16" x14ac:dyDescent="0.2">
      <c r="H2198" s="646"/>
      <c r="I2198" s="647"/>
      <c r="J2198" s="647"/>
      <c r="K2198" s="647"/>
      <c r="L2198" s="647"/>
      <c r="M2198" s="647"/>
      <c r="P2198" s="646"/>
    </row>
    <row r="2199" spans="8:16" x14ac:dyDescent="0.2">
      <c r="H2199" s="646"/>
      <c r="I2199" s="647"/>
      <c r="J2199" s="647"/>
      <c r="K2199" s="647"/>
      <c r="L2199" s="647"/>
      <c r="M2199" s="647"/>
      <c r="P2199" s="646"/>
    </row>
    <row r="2200" spans="8:16" x14ac:dyDescent="0.2">
      <c r="H2200" s="646"/>
      <c r="I2200" s="647"/>
      <c r="J2200" s="647"/>
      <c r="K2200" s="647"/>
      <c r="L2200" s="647"/>
      <c r="M2200" s="647"/>
      <c r="P2200" s="646"/>
    </row>
    <row r="2201" spans="8:16" x14ac:dyDescent="0.2">
      <c r="H2201" s="646"/>
      <c r="I2201" s="647"/>
      <c r="J2201" s="647"/>
      <c r="K2201" s="647"/>
      <c r="L2201" s="647"/>
      <c r="M2201" s="647"/>
      <c r="P2201" s="646"/>
    </row>
    <row r="2202" spans="8:16" x14ac:dyDescent="0.2">
      <c r="H2202" s="646"/>
      <c r="I2202" s="647"/>
      <c r="J2202" s="647"/>
      <c r="K2202" s="647"/>
      <c r="L2202" s="647"/>
      <c r="M2202" s="647"/>
      <c r="P2202" s="646"/>
    </row>
    <row r="2203" spans="8:16" x14ac:dyDescent="0.2">
      <c r="H2203" s="646"/>
      <c r="I2203" s="647"/>
      <c r="J2203" s="647"/>
      <c r="K2203" s="647"/>
      <c r="L2203" s="647"/>
      <c r="M2203" s="647"/>
      <c r="P2203" s="646"/>
    </row>
    <row r="2204" spans="8:16" x14ac:dyDescent="0.2">
      <c r="H2204" s="646"/>
      <c r="I2204" s="647"/>
      <c r="J2204" s="647"/>
      <c r="K2204" s="647"/>
      <c r="L2204" s="647"/>
      <c r="M2204" s="647"/>
      <c r="P2204" s="646"/>
    </row>
    <row r="2205" spans="8:16" x14ac:dyDescent="0.2">
      <c r="H2205" s="646"/>
      <c r="I2205" s="647"/>
      <c r="J2205" s="647"/>
      <c r="K2205" s="647"/>
      <c r="L2205" s="647"/>
      <c r="M2205" s="647"/>
      <c r="P2205" s="646"/>
    </row>
    <row r="2206" spans="8:16" x14ac:dyDescent="0.2">
      <c r="H2206" s="646"/>
      <c r="I2206" s="647"/>
      <c r="J2206" s="647"/>
      <c r="K2206" s="647"/>
      <c r="L2206" s="647"/>
      <c r="M2206" s="647"/>
      <c r="P2206" s="646"/>
    </row>
    <row r="2207" spans="8:16" x14ac:dyDescent="0.2">
      <c r="H2207" s="646"/>
      <c r="I2207" s="647"/>
      <c r="J2207" s="647"/>
      <c r="K2207" s="647"/>
      <c r="L2207" s="647"/>
      <c r="M2207" s="647"/>
      <c r="P2207" s="646"/>
    </row>
    <row r="2208" spans="8:16" x14ac:dyDescent="0.2">
      <c r="H2208" s="646"/>
      <c r="I2208" s="647"/>
      <c r="J2208" s="647"/>
      <c r="K2208" s="647"/>
      <c r="L2208" s="647"/>
      <c r="M2208" s="647"/>
      <c r="P2208" s="646"/>
    </row>
    <row r="2209" spans="8:16" x14ac:dyDescent="0.2">
      <c r="H2209" s="646"/>
      <c r="I2209" s="647"/>
      <c r="J2209" s="647"/>
      <c r="K2209" s="647"/>
      <c r="L2209" s="647"/>
      <c r="M2209" s="647"/>
      <c r="P2209" s="646"/>
    </row>
    <row r="2210" spans="8:16" x14ac:dyDescent="0.2">
      <c r="H2210" s="646"/>
      <c r="I2210" s="647"/>
      <c r="J2210" s="647"/>
      <c r="K2210" s="647"/>
      <c r="L2210" s="647"/>
      <c r="M2210" s="647"/>
      <c r="P2210" s="646"/>
    </row>
    <row r="2211" spans="8:16" x14ac:dyDescent="0.2">
      <c r="H2211" s="646"/>
      <c r="I2211" s="647"/>
      <c r="J2211" s="647"/>
      <c r="K2211" s="647"/>
      <c r="L2211" s="647"/>
      <c r="M2211" s="647"/>
      <c r="P2211" s="646"/>
    </row>
    <row r="2212" spans="8:16" x14ac:dyDescent="0.2">
      <c r="H2212" s="646"/>
      <c r="I2212" s="647"/>
      <c r="J2212" s="647"/>
      <c r="K2212" s="647"/>
      <c r="L2212" s="647"/>
      <c r="M2212" s="647"/>
      <c r="P2212" s="646"/>
    </row>
    <row r="2213" spans="8:16" x14ac:dyDescent="0.2">
      <c r="H2213" s="646"/>
      <c r="I2213" s="647"/>
      <c r="J2213" s="647"/>
      <c r="K2213" s="647"/>
      <c r="L2213" s="647"/>
      <c r="M2213" s="647"/>
      <c r="P2213" s="646"/>
    </row>
    <row r="2214" spans="8:16" x14ac:dyDescent="0.2">
      <c r="H2214" s="646"/>
      <c r="I2214" s="647"/>
      <c r="J2214" s="647"/>
      <c r="K2214" s="647"/>
      <c r="L2214" s="647"/>
      <c r="M2214" s="647"/>
      <c r="P2214" s="646"/>
    </row>
    <row r="2215" spans="8:16" x14ac:dyDescent="0.2">
      <c r="H2215" s="646"/>
      <c r="I2215" s="647"/>
      <c r="J2215" s="647"/>
      <c r="K2215" s="647"/>
      <c r="L2215" s="647"/>
      <c r="M2215" s="647"/>
      <c r="P2215" s="646"/>
    </row>
    <row r="2216" spans="8:16" x14ac:dyDescent="0.2">
      <c r="H2216" s="646"/>
      <c r="I2216" s="647"/>
      <c r="J2216" s="647"/>
      <c r="K2216" s="647"/>
      <c r="L2216" s="647"/>
      <c r="M2216" s="647"/>
      <c r="P2216" s="646"/>
    </row>
    <row r="2217" spans="8:16" x14ac:dyDescent="0.2">
      <c r="H2217" s="646"/>
      <c r="I2217" s="647"/>
      <c r="J2217" s="647"/>
      <c r="K2217" s="647"/>
      <c r="L2217" s="647"/>
      <c r="M2217" s="647"/>
      <c r="P2217" s="646"/>
    </row>
    <row r="2218" spans="8:16" x14ac:dyDescent="0.2">
      <c r="H2218" s="646"/>
      <c r="I2218" s="647"/>
      <c r="J2218" s="647"/>
      <c r="K2218" s="647"/>
      <c r="L2218" s="647"/>
      <c r="M2218" s="647"/>
      <c r="P2218" s="646"/>
    </row>
    <row r="2219" spans="8:16" x14ac:dyDescent="0.2">
      <c r="H2219" s="646"/>
      <c r="I2219" s="647"/>
      <c r="J2219" s="647"/>
      <c r="K2219" s="647"/>
      <c r="L2219" s="647"/>
      <c r="M2219" s="647"/>
      <c r="P2219" s="646"/>
    </row>
    <row r="2220" spans="8:16" x14ac:dyDescent="0.2">
      <c r="H2220" s="646"/>
      <c r="I2220" s="647"/>
      <c r="J2220" s="647"/>
      <c r="K2220" s="647"/>
      <c r="L2220" s="647"/>
      <c r="M2220" s="647"/>
      <c r="P2220" s="646"/>
    </row>
    <row r="2221" spans="8:16" x14ac:dyDescent="0.2">
      <c r="H2221" s="646"/>
      <c r="I2221" s="647"/>
      <c r="J2221" s="647"/>
      <c r="K2221" s="647"/>
      <c r="L2221" s="647"/>
      <c r="M2221" s="647"/>
      <c r="P2221" s="646"/>
    </row>
    <row r="2222" spans="8:16" x14ac:dyDescent="0.2">
      <c r="H2222" s="646"/>
      <c r="I2222" s="647"/>
      <c r="J2222" s="647"/>
      <c r="K2222" s="647"/>
      <c r="L2222" s="647"/>
      <c r="M2222" s="647"/>
      <c r="P2222" s="646"/>
    </row>
    <row r="2223" spans="8:16" x14ac:dyDescent="0.2">
      <c r="H2223" s="646"/>
      <c r="I2223" s="647"/>
      <c r="J2223" s="647"/>
      <c r="K2223" s="647"/>
      <c r="L2223" s="647"/>
      <c r="M2223" s="647"/>
      <c r="P2223" s="646"/>
    </row>
    <row r="2224" spans="8:16" x14ac:dyDescent="0.2">
      <c r="H2224" s="646"/>
      <c r="I2224" s="647"/>
      <c r="J2224" s="647"/>
      <c r="K2224" s="647"/>
      <c r="L2224" s="647"/>
      <c r="M2224" s="647"/>
      <c r="P2224" s="646"/>
    </row>
    <row r="2225" spans="8:16" x14ac:dyDescent="0.2">
      <c r="H2225" s="646"/>
      <c r="I2225" s="647"/>
      <c r="J2225" s="647"/>
      <c r="K2225" s="647"/>
      <c r="L2225" s="647"/>
      <c r="M2225" s="647"/>
      <c r="P2225" s="646"/>
    </row>
    <row r="2226" spans="8:16" x14ac:dyDescent="0.2">
      <c r="H2226" s="646"/>
      <c r="I2226" s="647"/>
      <c r="J2226" s="647"/>
      <c r="K2226" s="647"/>
      <c r="L2226" s="647"/>
      <c r="M2226" s="647"/>
      <c r="P2226" s="646"/>
    </row>
    <row r="2227" spans="8:16" x14ac:dyDescent="0.2">
      <c r="H2227" s="646"/>
      <c r="I2227" s="647"/>
      <c r="J2227" s="647"/>
      <c r="K2227" s="647"/>
      <c r="L2227" s="647"/>
      <c r="M2227" s="647"/>
      <c r="P2227" s="646"/>
    </row>
    <row r="2228" spans="8:16" x14ac:dyDescent="0.2">
      <c r="H2228" s="646"/>
      <c r="I2228" s="647"/>
      <c r="J2228" s="647"/>
      <c r="K2228" s="647"/>
      <c r="L2228" s="647"/>
      <c r="M2228" s="647"/>
      <c r="P2228" s="646"/>
    </row>
    <row r="2229" spans="8:16" x14ac:dyDescent="0.2">
      <c r="H2229" s="646"/>
      <c r="I2229" s="647"/>
      <c r="J2229" s="647"/>
      <c r="K2229" s="647"/>
      <c r="L2229" s="647"/>
      <c r="M2229" s="647"/>
      <c r="P2229" s="646"/>
    </row>
    <row r="2230" spans="8:16" x14ac:dyDescent="0.2">
      <c r="H2230" s="646"/>
      <c r="I2230" s="647"/>
      <c r="J2230" s="647"/>
      <c r="K2230" s="647"/>
      <c r="L2230" s="647"/>
      <c r="M2230" s="647"/>
      <c r="P2230" s="646"/>
    </row>
    <row r="2231" spans="8:16" x14ac:dyDescent="0.2">
      <c r="H2231" s="646"/>
      <c r="I2231" s="647"/>
      <c r="J2231" s="647"/>
      <c r="K2231" s="647"/>
      <c r="L2231" s="647"/>
      <c r="M2231" s="647"/>
      <c r="P2231" s="646"/>
    </row>
    <row r="2232" spans="8:16" x14ac:dyDescent="0.2">
      <c r="H2232" s="646"/>
      <c r="I2232" s="647"/>
      <c r="J2232" s="647"/>
      <c r="K2232" s="647"/>
      <c r="L2232" s="647"/>
      <c r="M2232" s="647"/>
      <c r="P2232" s="646"/>
    </row>
    <row r="2233" spans="8:16" x14ac:dyDescent="0.2">
      <c r="H2233" s="646"/>
      <c r="I2233" s="647"/>
      <c r="J2233" s="647"/>
      <c r="K2233" s="647"/>
      <c r="L2233" s="647"/>
      <c r="M2233" s="647"/>
      <c r="P2233" s="646"/>
    </row>
    <row r="2234" spans="8:16" x14ac:dyDescent="0.2">
      <c r="H2234" s="646"/>
      <c r="I2234" s="647"/>
      <c r="J2234" s="647"/>
      <c r="K2234" s="647"/>
      <c r="L2234" s="647"/>
      <c r="M2234" s="647"/>
      <c r="P2234" s="646"/>
    </row>
    <row r="2235" spans="8:16" x14ac:dyDescent="0.2">
      <c r="H2235" s="646"/>
      <c r="I2235" s="647"/>
      <c r="J2235" s="647"/>
      <c r="K2235" s="647"/>
      <c r="L2235" s="647"/>
      <c r="M2235" s="647"/>
      <c r="P2235" s="646"/>
    </row>
    <row r="2236" spans="8:16" x14ac:dyDescent="0.2">
      <c r="H2236" s="646"/>
      <c r="I2236" s="647"/>
      <c r="J2236" s="647"/>
      <c r="K2236" s="647"/>
      <c r="L2236" s="647"/>
      <c r="M2236" s="647"/>
      <c r="P2236" s="646"/>
    </row>
    <row r="2237" spans="8:16" x14ac:dyDescent="0.2">
      <c r="H2237" s="646"/>
      <c r="I2237" s="647"/>
      <c r="J2237" s="647"/>
      <c r="K2237" s="647"/>
      <c r="L2237" s="647"/>
      <c r="M2237" s="647"/>
      <c r="P2237" s="646"/>
    </row>
    <row r="2238" spans="8:16" x14ac:dyDescent="0.2">
      <c r="H2238" s="646"/>
      <c r="I2238" s="647"/>
      <c r="J2238" s="647"/>
      <c r="K2238" s="647"/>
      <c r="L2238" s="647"/>
      <c r="M2238" s="647"/>
      <c r="P2238" s="646"/>
    </row>
    <row r="2239" spans="8:16" x14ac:dyDescent="0.2">
      <c r="H2239" s="646"/>
      <c r="I2239" s="647"/>
      <c r="J2239" s="647"/>
      <c r="K2239" s="647"/>
      <c r="L2239" s="647"/>
      <c r="M2239" s="647"/>
      <c r="P2239" s="646"/>
    </row>
    <row r="2240" spans="8:16" x14ac:dyDescent="0.2">
      <c r="H2240" s="646"/>
      <c r="I2240" s="647"/>
      <c r="J2240" s="647"/>
      <c r="K2240" s="647"/>
      <c r="L2240" s="647"/>
      <c r="M2240" s="647"/>
      <c r="P2240" s="646"/>
    </row>
    <row r="2241" spans="8:16" x14ac:dyDescent="0.2">
      <c r="H2241" s="646"/>
      <c r="I2241" s="647"/>
      <c r="J2241" s="647"/>
      <c r="K2241" s="647"/>
      <c r="L2241" s="647"/>
      <c r="M2241" s="647"/>
      <c r="P2241" s="646"/>
    </row>
    <row r="2242" spans="8:16" x14ac:dyDescent="0.2">
      <c r="H2242" s="646"/>
      <c r="I2242" s="647"/>
      <c r="J2242" s="647"/>
      <c r="K2242" s="647"/>
      <c r="L2242" s="647"/>
      <c r="M2242" s="647"/>
      <c r="P2242" s="646"/>
    </row>
    <row r="2243" spans="8:16" x14ac:dyDescent="0.2">
      <c r="H2243" s="646"/>
      <c r="I2243" s="647"/>
      <c r="J2243" s="647"/>
      <c r="K2243" s="647"/>
      <c r="L2243" s="647"/>
      <c r="M2243" s="647"/>
      <c r="P2243" s="646"/>
    </row>
    <row r="2244" spans="8:16" x14ac:dyDescent="0.2">
      <c r="H2244" s="646"/>
      <c r="I2244" s="647"/>
      <c r="J2244" s="647"/>
      <c r="K2244" s="647"/>
      <c r="L2244" s="647"/>
      <c r="M2244" s="647"/>
      <c r="P2244" s="646"/>
    </row>
    <row r="2245" spans="8:16" x14ac:dyDescent="0.2">
      <c r="H2245" s="646"/>
      <c r="I2245" s="647"/>
      <c r="J2245" s="647"/>
      <c r="K2245" s="647"/>
      <c r="L2245" s="647"/>
      <c r="M2245" s="647"/>
      <c r="P2245" s="646"/>
    </row>
    <row r="2246" spans="8:16" x14ac:dyDescent="0.2">
      <c r="H2246" s="646"/>
      <c r="I2246" s="647"/>
      <c r="J2246" s="647"/>
      <c r="K2246" s="647"/>
      <c r="L2246" s="647"/>
      <c r="M2246" s="647"/>
      <c r="P2246" s="646"/>
    </row>
    <row r="2247" spans="8:16" x14ac:dyDescent="0.2">
      <c r="H2247" s="646"/>
      <c r="I2247" s="647"/>
      <c r="J2247" s="647"/>
      <c r="K2247" s="647"/>
      <c r="L2247" s="647"/>
      <c r="M2247" s="647"/>
      <c r="P2247" s="646"/>
    </row>
    <row r="2248" spans="8:16" x14ac:dyDescent="0.2">
      <c r="H2248" s="646"/>
      <c r="I2248" s="647"/>
      <c r="J2248" s="647"/>
      <c r="K2248" s="647"/>
      <c r="L2248" s="647"/>
      <c r="M2248" s="647"/>
      <c r="P2248" s="646"/>
    </row>
    <row r="2249" spans="8:16" x14ac:dyDescent="0.2">
      <c r="H2249" s="646"/>
      <c r="I2249" s="647"/>
      <c r="J2249" s="647"/>
      <c r="K2249" s="647"/>
      <c r="L2249" s="647"/>
      <c r="M2249" s="647"/>
      <c r="P2249" s="646"/>
    </row>
    <row r="2250" spans="8:16" x14ac:dyDescent="0.2">
      <c r="H2250" s="646"/>
      <c r="I2250" s="647"/>
      <c r="J2250" s="647"/>
      <c r="K2250" s="647"/>
      <c r="L2250" s="647"/>
      <c r="M2250" s="647"/>
      <c r="P2250" s="646"/>
    </row>
    <row r="2251" spans="8:16" x14ac:dyDescent="0.2">
      <c r="H2251" s="646"/>
      <c r="I2251" s="647"/>
      <c r="J2251" s="647"/>
      <c r="K2251" s="647"/>
      <c r="L2251" s="647"/>
      <c r="M2251" s="647"/>
      <c r="P2251" s="646"/>
    </row>
    <row r="2252" spans="8:16" x14ac:dyDescent="0.2">
      <c r="H2252" s="646"/>
      <c r="I2252" s="647"/>
      <c r="J2252" s="647"/>
      <c r="K2252" s="647"/>
      <c r="L2252" s="647"/>
      <c r="M2252" s="647"/>
      <c r="P2252" s="646"/>
    </row>
    <row r="2253" spans="8:16" x14ac:dyDescent="0.2">
      <c r="H2253" s="646"/>
      <c r="I2253" s="647"/>
      <c r="J2253" s="647"/>
      <c r="K2253" s="647"/>
      <c r="L2253" s="647"/>
      <c r="M2253" s="647"/>
      <c r="P2253" s="646"/>
    </row>
    <row r="2254" spans="8:16" x14ac:dyDescent="0.2">
      <c r="H2254" s="646"/>
      <c r="I2254" s="647"/>
      <c r="J2254" s="647"/>
      <c r="K2254" s="647"/>
      <c r="L2254" s="647"/>
      <c r="M2254" s="647"/>
      <c r="P2254" s="646"/>
    </row>
    <row r="2255" spans="8:16" x14ac:dyDescent="0.2">
      <c r="H2255" s="646"/>
      <c r="I2255" s="647"/>
      <c r="J2255" s="647"/>
      <c r="K2255" s="647"/>
      <c r="L2255" s="647"/>
      <c r="M2255" s="647"/>
      <c r="P2255" s="646"/>
    </row>
    <row r="2256" spans="8:16" x14ac:dyDescent="0.2">
      <c r="H2256" s="646"/>
      <c r="I2256" s="647"/>
      <c r="J2256" s="647"/>
      <c r="K2256" s="647"/>
      <c r="L2256" s="647"/>
      <c r="M2256" s="647"/>
      <c r="P2256" s="646"/>
    </row>
    <row r="2257" spans="8:16" x14ac:dyDescent="0.2">
      <c r="H2257" s="646"/>
      <c r="I2257" s="647"/>
      <c r="J2257" s="647"/>
      <c r="K2257" s="647"/>
      <c r="L2257" s="647"/>
      <c r="M2257" s="647"/>
      <c r="P2257" s="646"/>
    </row>
    <row r="2258" spans="8:16" x14ac:dyDescent="0.2">
      <c r="H2258" s="646"/>
      <c r="I2258" s="647"/>
      <c r="J2258" s="647"/>
      <c r="K2258" s="647"/>
      <c r="L2258" s="647"/>
      <c r="M2258" s="647"/>
      <c r="P2258" s="646"/>
    </row>
    <row r="2259" spans="8:16" x14ac:dyDescent="0.2">
      <c r="H2259" s="646"/>
      <c r="I2259" s="647"/>
      <c r="J2259" s="647"/>
      <c r="K2259" s="647"/>
      <c r="L2259" s="647"/>
      <c r="M2259" s="647"/>
      <c r="P2259" s="646"/>
    </row>
    <row r="2260" spans="8:16" x14ac:dyDescent="0.2">
      <c r="H2260" s="646"/>
      <c r="I2260" s="647"/>
      <c r="J2260" s="647"/>
      <c r="K2260" s="647"/>
      <c r="L2260" s="647"/>
      <c r="M2260" s="647"/>
      <c r="P2260" s="646"/>
    </row>
    <row r="2261" spans="8:16" x14ac:dyDescent="0.2">
      <c r="H2261" s="646"/>
      <c r="I2261" s="647"/>
      <c r="J2261" s="647"/>
      <c r="K2261" s="647"/>
      <c r="L2261" s="647"/>
      <c r="M2261" s="647"/>
      <c r="P2261" s="646"/>
    </row>
    <row r="2262" spans="8:16" x14ac:dyDescent="0.2">
      <c r="H2262" s="646"/>
      <c r="I2262" s="647"/>
      <c r="J2262" s="647"/>
      <c r="K2262" s="647"/>
      <c r="L2262" s="647"/>
      <c r="M2262" s="647"/>
      <c r="P2262" s="646"/>
    </row>
    <row r="2263" spans="8:16" x14ac:dyDescent="0.2">
      <c r="H2263" s="646"/>
      <c r="I2263" s="647"/>
      <c r="J2263" s="647"/>
      <c r="K2263" s="647"/>
      <c r="L2263" s="647"/>
      <c r="M2263" s="647"/>
      <c r="P2263" s="646"/>
    </row>
    <row r="2264" spans="8:16" x14ac:dyDescent="0.2">
      <c r="H2264" s="646"/>
      <c r="I2264" s="647"/>
      <c r="J2264" s="647"/>
      <c r="K2264" s="647"/>
      <c r="L2264" s="647"/>
      <c r="M2264" s="647"/>
      <c r="P2264" s="646"/>
    </row>
    <row r="2265" spans="8:16" x14ac:dyDescent="0.2">
      <c r="H2265" s="646"/>
      <c r="I2265" s="647"/>
      <c r="J2265" s="647"/>
      <c r="K2265" s="647"/>
      <c r="L2265" s="647"/>
      <c r="M2265" s="647"/>
      <c r="P2265" s="646"/>
    </row>
    <row r="2266" spans="8:16" x14ac:dyDescent="0.2">
      <c r="H2266" s="646"/>
      <c r="I2266" s="647"/>
      <c r="J2266" s="647"/>
      <c r="K2266" s="647"/>
      <c r="L2266" s="647"/>
      <c r="M2266" s="647"/>
      <c r="P2266" s="646"/>
    </row>
    <row r="2267" spans="8:16" x14ac:dyDescent="0.2">
      <c r="H2267" s="646"/>
      <c r="I2267" s="647"/>
      <c r="J2267" s="647"/>
      <c r="K2267" s="647"/>
      <c r="L2267" s="647"/>
      <c r="M2267" s="647"/>
      <c r="P2267" s="646"/>
    </row>
    <row r="2268" spans="8:16" x14ac:dyDescent="0.2">
      <c r="H2268" s="646"/>
      <c r="I2268" s="647"/>
      <c r="J2268" s="647"/>
      <c r="K2268" s="647"/>
      <c r="L2268" s="647"/>
      <c r="M2268" s="647"/>
      <c r="P2268" s="646"/>
    </row>
    <row r="2269" spans="8:16" x14ac:dyDescent="0.2">
      <c r="H2269" s="646"/>
      <c r="I2269" s="647"/>
      <c r="J2269" s="647"/>
      <c r="K2269" s="647"/>
      <c r="L2269" s="647"/>
      <c r="M2269" s="647"/>
      <c r="P2269" s="646"/>
    </row>
    <row r="2270" spans="8:16" x14ac:dyDescent="0.2">
      <c r="H2270" s="646"/>
      <c r="I2270" s="647"/>
      <c r="J2270" s="647"/>
      <c r="K2270" s="647"/>
      <c r="L2270" s="647"/>
      <c r="M2270" s="647"/>
      <c r="P2270" s="646"/>
    </row>
    <row r="2271" spans="8:16" x14ac:dyDescent="0.2">
      <c r="H2271" s="646"/>
      <c r="I2271" s="647"/>
      <c r="J2271" s="647"/>
      <c r="K2271" s="647"/>
      <c r="L2271" s="647"/>
      <c r="M2271" s="647"/>
      <c r="P2271" s="646"/>
    </row>
    <row r="2272" spans="8:16" x14ac:dyDescent="0.2">
      <c r="H2272" s="646"/>
      <c r="I2272" s="647"/>
      <c r="J2272" s="647"/>
      <c r="K2272" s="647"/>
      <c r="L2272" s="647"/>
      <c r="M2272" s="647"/>
      <c r="P2272" s="646"/>
    </row>
    <row r="2273" spans="8:16" x14ac:dyDescent="0.2">
      <c r="H2273" s="646"/>
      <c r="I2273" s="647"/>
      <c r="J2273" s="647"/>
      <c r="K2273" s="647"/>
      <c r="L2273" s="647"/>
      <c r="M2273" s="647"/>
      <c r="P2273" s="646"/>
    </row>
    <row r="2274" spans="8:16" x14ac:dyDescent="0.2">
      <c r="H2274" s="646"/>
      <c r="I2274" s="647"/>
      <c r="J2274" s="647"/>
      <c r="K2274" s="647"/>
      <c r="L2274" s="647"/>
      <c r="M2274" s="647"/>
      <c r="P2274" s="646"/>
    </row>
    <row r="2275" spans="8:16" x14ac:dyDescent="0.2">
      <c r="H2275" s="646"/>
      <c r="I2275" s="647"/>
      <c r="J2275" s="647"/>
      <c r="K2275" s="647"/>
      <c r="L2275" s="647"/>
      <c r="M2275" s="647"/>
      <c r="P2275" s="646"/>
    </row>
    <row r="2276" spans="8:16" x14ac:dyDescent="0.2">
      <c r="H2276" s="646"/>
      <c r="I2276" s="647"/>
      <c r="J2276" s="647"/>
      <c r="K2276" s="647"/>
      <c r="L2276" s="647"/>
      <c r="M2276" s="647"/>
      <c r="P2276" s="646"/>
    </row>
    <row r="2277" spans="8:16" x14ac:dyDescent="0.2">
      <c r="H2277" s="646"/>
      <c r="I2277" s="647"/>
      <c r="J2277" s="647"/>
      <c r="K2277" s="647"/>
      <c r="L2277" s="647"/>
      <c r="M2277" s="647"/>
      <c r="P2277" s="646"/>
    </row>
    <row r="2278" spans="8:16" x14ac:dyDescent="0.2">
      <c r="H2278" s="646"/>
      <c r="I2278" s="647"/>
      <c r="J2278" s="647"/>
      <c r="K2278" s="647"/>
      <c r="L2278" s="647"/>
      <c r="M2278" s="647"/>
      <c r="P2278" s="646"/>
    </row>
    <row r="2279" spans="8:16" x14ac:dyDescent="0.2">
      <c r="H2279" s="646"/>
      <c r="I2279" s="647"/>
      <c r="J2279" s="647"/>
      <c r="K2279" s="647"/>
      <c r="L2279" s="647"/>
      <c r="M2279" s="647"/>
      <c r="P2279" s="646"/>
    </row>
    <row r="2280" spans="8:16" x14ac:dyDescent="0.2">
      <c r="H2280" s="646"/>
      <c r="I2280" s="647"/>
      <c r="J2280" s="647"/>
      <c r="K2280" s="647"/>
      <c r="L2280" s="647"/>
      <c r="M2280" s="647"/>
      <c r="P2280" s="646"/>
    </row>
    <row r="2281" spans="8:16" x14ac:dyDescent="0.2">
      <c r="H2281" s="646"/>
      <c r="I2281" s="647"/>
      <c r="J2281" s="647"/>
      <c r="K2281" s="647"/>
      <c r="L2281" s="647"/>
      <c r="M2281" s="647"/>
      <c r="P2281" s="646"/>
    </row>
    <row r="2282" spans="8:16" x14ac:dyDescent="0.2">
      <c r="H2282" s="646"/>
      <c r="I2282" s="647"/>
      <c r="J2282" s="647"/>
      <c r="K2282" s="647"/>
      <c r="L2282" s="647"/>
      <c r="M2282" s="647"/>
      <c r="P2282" s="646"/>
    </row>
    <row r="2283" spans="8:16" x14ac:dyDescent="0.2">
      <c r="H2283" s="646"/>
      <c r="I2283" s="647"/>
      <c r="J2283" s="647"/>
      <c r="K2283" s="647"/>
      <c r="L2283" s="647"/>
      <c r="M2283" s="647"/>
      <c r="P2283" s="646"/>
    </row>
    <row r="2284" spans="8:16" x14ac:dyDescent="0.2">
      <c r="H2284" s="646"/>
      <c r="I2284" s="647"/>
      <c r="J2284" s="647"/>
      <c r="K2284" s="647"/>
      <c r="L2284" s="647"/>
      <c r="M2284" s="647"/>
      <c r="P2284" s="646"/>
    </row>
    <row r="2285" spans="8:16" x14ac:dyDescent="0.2">
      <c r="H2285" s="646"/>
      <c r="I2285" s="647"/>
      <c r="J2285" s="647"/>
      <c r="K2285" s="647"/>
      <c r="L2285" s="647"/>
      <c r="M2285" s="647"/>
      <c r="P2285" s="646"/>
    </row>
    <row r="2286" spans="8:16" x14ac:dyDescent="0.2">
      <c r="H2286" s="646"/>
      <c r="I2286" s="647"/>
      <c r="J2286" s="647"/>
      <c r="K2286" s="647"/>
      <c r="L2286" s="647"/>
      <c r="M2286" s="647"/>
      <c r="P2286" s="646"/>
    </row>
    <row r="2287" spans="8:16" x14ac:dyDescent="0.2">
      <c r="H2287" s="646"/>
      <c r="I2287" s="647"/>
      <c r="J2287" s="647"/>
      <c r="K2287" s="647"/>
      <c r="L2287" s="647"/>
      <c r="M2287" s="647"/>
      <c r="P2287" s="646"/>
    </row>
    <row r="2288" spans="8:16" x14ac:dyDescent="0.2">
      <c r="H2288" s="646"/>
      <c r="I2288" s="647"/>
      <c r="J2288" s="647"/>
      <c r="K2288" s="647"/>
      <c r="L2288" s="647"/>
      <c r="M2288" s="647"/>
      <c r="P2288" s="646"/>
    </row>
    <row r="2289" spans="8:16" x14ac:dyDescent="0.2">
      <c r="H2289" s="646"/>
      <c r="I2289" s="647"/>
      <c r="J2289" s="647"/>
      <c r="K2289" s="647"/>
      <c r="L2289" s="647"/>
      <c r="M2289" s="647"/>
      <c r="P2289" s="646"/>
    </row>
    <row r="2290" spans="8:16" x14ac:dyDescent="0.2">
      <c r="H2290" s="646"/>
      <c r="I2290" s="647"/>
      <c r="J2290" s="647"/>
      <c r="K2290" s="647"/>
      <c r="L2290" s="647"/>
      <c r="M2290" s="647"/>
      <c r="P2290" s="646"/>
    </row>
    <row r="2291" spans="8:16" x14ac:dyDescent="0.2">
      <c r="H2291" s="646"/>
      <c r="I2291" s="647"/>
      <c r="J2291" s="647"/>
      <c r="K2291" s="647"/>
      <c r="L2291" s="647"/>
      <c r="M2291" s="647"/>
      <c r="P2291" s="646"/>
    </row>
    <row r="2292" spans="8:16" x14ac:dyDescent="0.2">
      <c r="H2292" s="646"/>
      <c r="I2292" s="647"/>
      <c r="J2292" s="647"/>
      <c r="K2292" s="647"/>
      <c r="L2292" s="647"/>
      <c r="M2292" s="647"/>
      <c r="P2292" s="646"/>
    </row>
    <row r="2293" spans="8:16" x14ac:dyDescent="0.2">
      <c r="H2293" s="646"/>
      <c r="I2293" s="647"/>
      <c r="J2293" s="647"/>
      <c r="K2293" s="647"/>
      <c r="L2293" s="647"/>
      <c r="M2293" s="647"/>
      <c r="P2293" s="646"/>
    </row>
    <row r="2294" spans="8:16" x14ac:dyDescent="0.2">
      <c r="H2294" s="646"/>
      <c r="I2294" s="647"/>
      <c r="J2294" s="647"/>
      <c r="K2294" s="647"/>
      <c r="L2294" s="647"/>
      <c r="M2294" s="647"/>
      <c r="P2294" s="646"/>
    </row>
    <row r="2295" spans="8:16" x14ac:dyDescent="0.2">
      <c r="H2295" s="646"/>
      <c r="I2295" s="647"/>
      <c r="J2295" s="647"/>
      <c r="K2295" s="647"/>
      <c r="L2295" s="647"/>
      <c r="M2295" s="647"/>
      <c r="P2295" s="646"/>
    </row>
    <row r="2296" spans="8:16" x14ac:dyDescent="0.2">
      <c r="H2296" s="646"/>
      <c r="I2296" s="647"/>
      <c r="J2296" s="647"/>
      <c r="K2296" s="647"/>
      <c r="L2296" s="647"/>
      <c r="M2296" s="647"/>
      <c r="P2296" s="646"/>
    </row>
    <row r="2297" spans="8:16" x14ac:dyDescent="0.2">
      <c r="H2297" s="646"/>
      <c r="I2297" s="647"/>
      <c r="J2297" s="647"/>
      <c r="K2297" s="647"/>
      <c r="L2297" s="647"/>
      <c r="M2297" s="647"/>
      <c r="P2297" s="646"/>
    </row>
    <row r="2298" spans="8:16" x14ac:dyDescent="0.2">
      <c r="H2298" s="646"/>
      <c r="I2298" s="647"/>
      <c r="J2298" s="647"/>
      <c r="K2298" s="647"/>
      <c r="L2298" s="647"/>
      <c r="M2298" s="647"/>
      <c r="P2298" s="646"/>
    </row>
    <row r="2299" spans="8:16" x14ac:dyDescent="0.2">
      <c r="H2299" s="646"/>
      <c r="I2299" s="647"/>
      <c r="J2299" s="647"/>
      <c r="K2299" s="647"/>
      <c r="L2299" s="647"/>
      <c r="M2299" s="647"/>
      <c r="P2299" s="646"/>
    </row>
    <row r="2300" spans="8:16" x14ac:dyDescent="0.2">
      <c r="H2300" s="646"/>
      <c r="I2300" s="647"/>
      <c r="J2300" s="647"/>
      <c r="K2300" s="647"/>
      <c r="L2300" s="647"/>
      <c r="M2300" s="647"/>
      <c r="P2300" s="646"/>
    </row>
    <row r="2301" spans="8:16" x14ac:dyDescent="0.2">
      <c r="H2301" s="646"/>
      <c r="I2301" s="647"/>
      <c r="J2301" s="647"/>
      <c r="K2301" s="647"/>
      <c r="L2301" s="647"/>
      <c r="M2301" s="647"/>
      <c r="P2301" s="646"/>
    </row>
    <row r="2302" spans="8:16" x14ac:dyDescent="0.2">
      <c r="H2302" s="646"/>
      <c r="I2302" s="647"/>
      <c r="J2302" s="647"/>
      <c r="K2302" s="647"/>
      <c r="L2302" s="647"/>
      <c r="M2302" s="647"/>
      <c r="P2302" s="646"/>
    </row>
    <row r="2303" spans="8:16" x14ac:dyDescent="0.2">
      <c r="H2303" s="646"/>
      <c r="I2303" s="647"/>
      <c r="J2303" s="647"/>
      <c r="K2303" s="647"/>
      <c r="L2303" s="647"/>
      <c r="M2303" s="647"/>
      <c r="P2303" s="646"/>
    </row>
    <row r="2304" spans="8:16" x14ac:dyDescent="0.2">
      <c r="H2304" s="646"/>
      <c r="I2304" s="647"/>
      <c r="J2304" s="647"/>
      <c r="K2304" s="647"/>
      <c r="L2304" s="647"/>
      <c r="M2304" s="647"/>
      <c r="P2304" s="646"/>
    </row>
    <row r="2305" spans="8:16" x14ac:dyDescent="0.2">
      <c r="H2305" s="646"/>
      <c r="I2305" s="647"/>
      <c r="J2305" s="647"/>
      <c r="K2305" s="647"/>
      <c r="L2305" s="647"/>
      <c r="M2305" s="647"/>
      <c r="P2305" s="646"/>
    </row>
    <row r="2306" spans="8:16" x14ac:dyDescent="0.2">
      <c r="H2306" s="646"/>
      <c r="I2306" s="647"/>
      <c r="J2306" s="647"/>
      <c r="K2306" s="647"/>
      <c r="L2306" s="647"/>
      <c r="M2306" s="647"/>
      <c r="P2306" s="646"/>
    </row>
    <row r="2307" spans="8:16" x14ac:dyDescent="0.2">
      <c r="H2307" s="646"/>
      <c r="I2307" s="647"/>
      <c r="J2307" s="647"/>
      <c r="K2307" s="647"/>
      <c r="L2307" s="647"/>
      <c r="M2307" s="647"/>
      <c r="P2307" s="646"/>
    </row>
    <row r="2308" spans="8:16" x14ac:dyDescent="0.2">
      <c r="H2308" s="646"/>
      <c r="I2308" s="647"/>
      <c r="J2308" s="647"/>
      <c r="K2308" s="647"/>
      <c r="L2308" s="647"/>
      <c r="M2308" s="647"/>
      <c r="P2308" s="646"/>
    </row>
    <row r="2309" spans="8:16" x14ac:dyDescent="0.2">
      <c r="H2309" s="646"/>
      <c r="I2309" s="647"/>
      <c r="J2309" s="647"/>
      <c r="K2309" s="647"/>
      <c r="L2309" s="647"/>
      <c r="M2309" s="647"/>
      <c r="P2309" s="646"/>
    </row>
    <row r="2310" spans="8:16" x14ac:dyDescent="0.2">
      <c r="H2310" s="646"/>
      <c r="I2310" s="647"/>
      <c r="J2310" s="647"/>
      <c r="K2310" s="647"/>
      <c r="L2310" s="647"/>
      <c r="M2310" s="647"/>
      <c r="P2310" s="646"/>
    </row>
    <row r="2311" spans="8:16" x14ac:dyDescent="0.2">
      <c r="H2311" s="646"/>
      <c r="I2311" s="647"/>
      <c r="J2311" s="647"/>
      <c r="K2311" s="647"/>
      <c r="L2311" s="647"/>
      <c r="M2311" s="647"/>
      <c r="P2311" s="646"/>
    </row>
    <row r="2312" spans="8:16" x14ac:dyDescent="0.2">
      <c r="H2312" s="646"/>
      <c r="I2312" s="647"/>
      <c r="J2312" s="647"/>
      <c r="K2312" s="647"/>
      <c r="L2312" s="647"/>
      <c r="M2312" s="647"/>
      <c r="P2312" s="646"/>
    </row>
    <row r="2313" spans="8:16" x14ac:dyDescent="0.2">
      <c r="H2313" s="646"/>
      <c r="I2313" s="647"/>
      <c r="J2313" s="647"/>
      <c r="K2313" s="647"/>
      <c r="L2313" s="647"/>
      <c r="M2313" s="647"/>
      <c r="P2313" s="646"/>
    </row>
    <row r="2314" spans="8:16" x14ac:dyDescent="0.2">
      <c r="H2314" s="646"/>
      <c r="I2314" s="647"/>
      <c r="J2314" s="647"/>
      <c r="K2314" s="647"/>
      <c r="L2314" s="647"/>
      <c r="M2314" s="647"/>
      <c r="P2314" s="646"/>
    </row>
    <row r="2315" spans="8:16" x14ac:dyDescent="0.2">
      <c r="H2315" s="646"/>
      <c r="I2315" s="647"/>
      <c r="J2315" s="647"/>
      <c r="K2315" s="647"/>
      <c r="L2315" s="647"/>
      <c r="M2315" s="647"/>
      <c r="P2315" s="646"/>
    </row>
    <row r="2316" spans="8:16" x14ac:dyDescent="0.2">
      <c r="H2316" s="646"/>
      <c r="I2316" s="647"/>
      <c r="J2316" s="647"/>
      <c r="K2316" s="647"/>
      <c r="L2316" s="647"/>
      <c r="M2316" s="647"/>
      <c r="P2316" s="646"/>
    </row>
    <row r="2317" spans="8:16" x14ac:dyDescent="0.2">
      <c r="H2317" s="646"/>
      <c r="I2317" s="647"/>
      <c r="J2317" s="647"/>
      <c r="K2317" s="647"/>
      <c r="L2317" s="647"/>
      <c r="M2317" s="647"/>
      <c r="P2317" s="646"/>
    </row>
    <row r="2318" spans="8:16" x14ac:dyDescent="0.2">
      <c r="H2318" s="646"/>
      <c r="I2318" s="647"/>
      <c r="J2318" s="647"/>
      <c r="K2318" s="647"/>
      <c r="L2318" s="647"/>
      <c r="M2318" s="647"/>
      <c r="P2318" s="646"/>
    </row>
    <row r="2319" spans="8:16" x14ac:dyDescent="0.2">
      <c r="H2319" s="646"/>
      <c r="I2319" s="647"/>
      <c r="J2319" s="647"/>
      <c r="K2319" s="647"/>
      <c r="L2319" s="647"/>
      <c r="M2319" s="647"/>
      <c r="P2319" s="646"/>
    </row>
    <row r="2320" spans="8:16" x14ac:dyDescent="0.2">
      <c r="H2320" s="646"/>
      <c r="I2320" s="647"/>
      <c r="J2320" s="647"/>
      <c r="K2320" s="647"/>
      <c r="L2320" s="647"/>
      <c r="M2320" s="647"/>
      <c r="P2320" s="646"/>
    </row>
    <row r="2321" spans="8:16" x14ac:dyDescent="0.2">
      <c r="H2321" s="646"/>
      <c r="I2321" s="647"/>
      <c r="J2321" s="647"/>
      <c r="K2321" s="647"/>
      <c r="L2321" s="647"/>
      <c r="M2321" s="647"/>
      <c r="P2321" s="646"/>
    </row>
    <row r="2322" spans="8:16" x14ac:dyDescent="0.2">
      <c r="H2322" s="646"/>
      <c r="I2322" s="647"/>
      <c r="J2322" s="647"/>
      <c r="K2322" s="647"/>
      <c r="L2322" s="647"/>
      <c r="M2322" s="647"/>
      <c r="P2322" s="646"/>
    </row>
    <row r="2323" spans="8:16" x14ac:dyDescent="0.2">
      <c r="H2323" s="646"/>
      <c r="I2323" s="647"/>
      <c r="J2323" s="647"/>
      <c r="K2323" s="647"/>
      <c r="L2323" s="647"/>
      <c r="M2323" s="647"/>
      <c r="P2323" s="646"/>
    </row>
    <row r="2324" spans="8:16" x14ac:dyDescent="0.2">
      <c r="H2324" s="646"/>
      <c r="I2324" s="647"/>
      <c r="J2324" s="647"/>
      <c r="K2324" s="647"/>
      <c r="L2324" s="647"/>
      <c r="M2324" s="647"/>
      <c r="P2324" s="646"/>
    </row>
    <row r="2325" spans="8:16" x14ac:dyDescent="0.2">
      <c r="H2325" s="646"/>
      <c r="I2325" s="647"/>
      <c r="J2325" s="647"/>
      <c r="K2325" s="647"/>
      <c r="L2325" s="647"/>
      <c r="M2325" s="647"/>
      <c r="P2325" s="646"/>
    </row>
    <row r="2326" spans="8:16" x14ac:dyDescent="0.2">
      <c r="H2326" s="646"/>
      <c r="I2326" s="647"/>
      <c r="J2326" s="647"/>
      <c r="K2326" s="647"/>
      <c r="L2326" s="647"/>
      <c r="M2326" s="647"/>
      <c r="P2326" s="646"/>
    </row>
    <row r="2327" spans="8:16" x14ac:dyDescent="0.2">
      <c r="H2327" s="646"/>
      <c r="I2327" s="647"/>
      <c r="J2327" s="647"/>
      <c r="K2327" s="647"/>
      <c r="L2327" s="647"/>
      <c r="M2327" s="647"/>
      <c r="P2327" s="646"/>
    </row>
    <row r="2328" spans="8:16" x14ac:dyDescent="0.2">
      <c r="H2328" s="646"/>
      <c r="I2328" s="647"/>
      <c r="J2328" s="647"/>
      <c r="K2328" s="647"/>
      <c r="L2328" s="647"/>
      <c r="M2328" s="647"/>
      <c r="P2328" s="646"/>
    </row>
    <row r="2329" spans="8:16" x14ac:dyDescent="0.2">
      <c r="H2329" s="646"/>
      <c r="I2329" s="647"/>
      <c r="J2329" s="647"/>
      <c r="K2329" s="647"/>
      <c r="L2329" s="647"/>
      <c r="M2329" s="647"/>
      <c r="P2329" s="646"/>
    </row>
    <row r="2330" spans="8:16" x14ac:dyDescent="0.2">
      <c r="H2330" s="646"/>
      <c r="I2330" s="647"/>
      <c r="J2330" s="647"/>
      <c r="K2330" s="647"/>
      <c r="L2330" s="647"/>
      <c r="M2330" s="647"/>
      <c r="P2330" s="646"/>
    </row>
    <row r="2331" spans="8:16" x14ac:dyDescent="0.2">
      <c r="H2331" s="646"/>
      <c r="I2331" s="647"/>
      <c r="J2331" s="647"/>
      <c r="K2331" s="647"/>
      <c r="L2331" s="647"/>
      <c r="M2331" s="647"/>
      <c r="P2331" s="646"/>
    </row>
    <row r="2332" spans="8:16" x14ac:dyDescent="0.2">
      <c r="H2332" s="646"/>
      <c r="I2332" s="647"/>
      <c r="J2332" s="647"/>
      <c r="K2332" s="647"/>
      <c r="L2332" s="647"/>
      <c r="M2332" s="647"/>
      <c r="P2332" s="646"/>
    </row>
    <row r="2333" spans="8:16" x14ac:dyDescent="0.2">
      <c r="H2333" s="646"/>
      <c r="I2333" s="647"/>
      <c r="J2333" s="647"/>
      <c r="K2333" s="647"/>
      <c r="L2333" s="647"/>
      <c r="M2333" s="647"/>
      <c r="P2333" s="646"/>
    </row>
    <row r="2334" spans="8:16" x14ac:dyDescent="0.2">
      <c r="H2334" s="646"/>
      <c r="I2334" s="647"/>
      <c r="J2334" s="647"/>
      <c r="K2334" s="647"/>
      <c r="L2334" s="647"/>
      <c r="M2334" s="647"/>
      <c r="P2334" s="646"/>
    </row>
    <row r="2335" spans="8:16" x14ac:dyDescent="0.2">
      <c r="H2335" s="646"/>
      <c r="I2335" s="647"/>
      <c r="J2335" s="647"/>
      <c r="K2335" s="647"/>
      <c r="L2335" s="647"/>
      <c r="M2335" s="647"/>
      <c r="P2335" s="646"/>
    </row>
    <row r="2336" spans="8:16" x14ac:dyDescent="0.2">
      <c r="H2336" s="646"/>
      <c r="I2336" s="647"/>
      <c r="J2336" s="647"/>
      <c r="K2336" s="647"/>
      <c r="L2336" s="647"/>
      <c r="M2336" s="647"/>
      <c r="P2336" s="646"/>
    </row>
    <row r="2337" spans="8:16" x14ac:dyDescent="0.2">
      <c r="H2337" s="646"/>
      <c r="I2337" s="647"/>
      <c r="J2337" s="647"/>
      <c r="K2337" s="647"/>
      <c r="L2337" s="647"/>
      <c r="M2337" s="647"/>
      <c r="P2337" s="646"/>
    </row>
    <row r="2338" spans="8:16" x14ac:dyDescent="0.2">
      <c r="H2338" s="646"/>
      <c r="I2338" s="647"/>
      <c r="J2338" s="647"/>
      <c r="K2338" s="647"/>
      <c r="L2338" s="647"/>
      <c r="M2338" s="647"/>
      <c r="P2338" s="646"/>
    </row>
    <row r="2339" spans="8:16" x14ac:dyDescent="0.2">
      <c r="H2339" s="646"/>
      <c r="I2339" s="647"/>
      <c r="J2339" s="647"/>
      <c r="K2339" s="647"/>
      <c r="L2339" s="647"/>
      <c r="M2339" s="647"/>
      <c r="P2339" s="646"/>
    </row>
    <row r="2340" spans="8:16" x14ac:dyDescent="0.2">
      <c r="H2340" s="646"/>
      <c r="I2340" s="647"/>
      <c r="J2340" s="647"/>
      <c r="K2340" s="647"/>
      <c r="L2340" s="647"/>
      <c r="M2340" s="647"/>
      <c r="P2340" s="646"/>
    </row>
    <row r="2341" spans="8:16" x14ac:dyDescent="0.2">
      <c r="H2341" s="646"/>
      <c r="I2341" s="647"/>
      <c r="J2341" s="647"/>
      <c r="K2341" s="647"/>
      <c r="L2341" s="647"/>
      <c r="M2341" s="647"/>
      <c r="P2341" s="646"/>
    </row>
    <row r="2342" spans="8:16" x14ac:dyDescent="0.2">
      <c r="H2342" s="646"/>
      <c r="I2342" s="647"/>
      <c r="J2342" s="647"/>
      <c r="K2342" s="647"/>
      <c r="L2342" s="647"/>
      <c r="M2342" s="647"/>
      <c r="P2342" s="646"/>
    </row>
    <row r="2343" spans="8:16" x14ac:dyDescent="0.2">
      <c r="H2343" s="646"/>
      <c r="I2343" s="647"/>
      <c r="J2343" s="647"/>
      <c r="K2343" s="647"/>
      <c r="L2343" s="647"/>
      <c r="M2343" s="647"/>
      <c r="P2343" s="646"/>
    </row>
    <row r="2344" spans="8:16" x14ac:dyDescent="0.2">
      <c r="H2344" s="646"/>
      <c r="I2344" s="647"/>
      <c r="J2344" s="647"/>
      <c r="K2344" s="647"/>
      <c r="L2344" s="647"/>
      <c r="M2344" s="647"/>
      <c r="P2344" s="646"/>
    </row>
    <row r="2345" spans="8:16" x14ac:dyDescent="0.2">
      <c r="H2345" s="646"/>
      <c r="I2345" s="647"/>
      <c r="J2345" s="647"/>
      <c r="K2345" s="647"/>
      <c r="L2345" s="647"/>
      <c r="M2345" s="647"/>
      <c r="P2345" s="646"/>
    </row>
    <row r="2346" spans="8:16" x14ac:dyDescent="0.2">
      <c r="H2346" s="646"/>
      <c r="I2346" s="647"/>
      <c r="J2346" s="647"/>
      <c r="K2346" s="647"/>
      <c r="L2346" s="647"/>
      <c r="M2346" s="647"/>
      <c r="P2346" s="646"/>
    </row>
    <row r="2347" spans="8:16" x14ac:dyDescent="0.2">
      <c r="H2347" s="646"/>
      <c r="I2347" s="647"/>
      <c r="J2347" s="647"/>
      <c r="K2347" s="647"/>
      <c r="L2347" s="647"/>
      <c r="M2347" s="647"/>
      <c r="P2347" s="646"/>
    </row>
    <row r="2348" spans="8:16" x14ac:dyDescent="0.2">
      <c r="H2348" s="646"/>
      <c r="I2348" s="647"/>
      <c r="J2348" s="647"/>
      <c r="K2348" s="647"/>
      <c r="L2348" s="647"/>
      <c r="M2348" s="647"/>
      <c r="P2348" s="646"/>
    </row>
    <row r="2349" spans="8:16" x14ac:dyDescent="0.2">
      <c r="H2349" s="646"/>
      <c r="I2349" s="647"/>
      <c r="J2349" s="647"/>
      <c r="K2349" s="647"/>
      <c r="L2349" s="647"/>
      <c r="M2349" s="647"/>
      <c r="P2349" s="646"/>
    </row>
    <row r="2350" spans="8:16" x14ac:dyDescent="0.2">
      <c r="H2350" s="646"/>
      <c r="I2350" s="647"/>
      <c r="J2350" s="647"/>
      <c r="K2350" s="647"/>
      <c r="L2350" s="647"/>
      <c r="M2350" s="647"/>
      <c r="P2350" s="646"/>
    </row>
    <row r="2351" spans="8:16" x14ac:dyDescent="0.2">
      <c r="H2351" s="646"/>
      <c r="I2351" s="647"/>
      <c r="J2351" s="647"/>
      <c r="K2351" s="647"/>
      <c r="L2351" s="647"/>
      <c r="M2351" s="647"/>
      <c r="P2351" s="646"/>
    </row>
    <row r="2352" spans="8:16" x14ac:dyDescent="0.2">
      <c r="H2352" s="646"/>
      <c r="I2352" s="647"/>
      <c r="J2352" s="647"/>
      <c r="K2352" s="647"/>
      <c r="L2352" s="647"/>
      <c r="M2352" s="647"/>
      <c r="P2352" s="646"/>
    </row>
    <row r="2353" spans="8:16" x14ac:dyDescent="0.2">
      <c r="H2353" s="646"/>
      <c r="I2353" s="647"/>
      <c r="J2353" s="647"/>
      <c r="K2353" s="647"/>
      <c r="L2353" s="647"/>
      <c r="M2353" s="647"/>
      <c r="P2353" s="646"/>
    </row>
    <row r="2354" spans="8:16" x14ac:dyDescent="0.2">
      <c r="H2354" s="646"/>
      <c r="I2354" s="647"/>
      <c r="J2354" s="647"/>
      <c r="K2354" s="647"/>
      <c r="L2354" s="647"/>
      <c r="M2354" s="647"/>
      <c r="P2354" s="646"/>
    </row>
    <row r="2355" spans="8:16" x14ac:dyDescent="0.2">
      <c r="H2355" s="646"/>
      <c r="I2355" s="647"/>
      <c r="J2355" s="647"/>
      <c r="K2355" s="647"/>
      <c r="L2355" s="647"/>
      <c r="M2355" s="647"/>
      <c r="P2355" s="646"/>
    </row>
    <row r="2356" spans="8:16" x14ac:dyDescent="0.2">
      <c r="H2356" s="646"/>
      <c r="I2356" s="647"/>
      <c r="J2356" s="647"/>
      <c r="K2356" s="647"/>
      <c r="L2356" s="647"/>
      <c r="M2356" s="647"/>
      <c r="P2356" s="646"/>
    </row>
    <row r="2357" spans="8:16" x14ac:dyDescent="0.2">
      <c r="H2357" s="646"/>
      <c r="I2357" s="647"/>
      <c r="J2357" s="647"/>
      <c r="K2357" s="647"/>
      <c r="L2357" s="647"/>
      <c r="M2357" s="647"/>
      <c r="P2357" s="646"/>
    </row>
    <row r="2358" spans="8:16" x14ac:dyDescent="0.2">
      <c r="H2358" s="646"/>
      <c r="I2358" s="647"/>
      <c r="J2358" s="647"/>
      <c r="K2358" s="647"/>
      <c r="L2358" s="647"/>
      <c r="M2358" s="647"/>
      <c r="P2358" s="646"/>
    </row>
    <row r="2359" spans="8:16" x14ac:dyDescent="0.2">
      <c r="H2359" s="646"/>
      <c r="I2359" s="647"/>
      <c r="J2359" s="647"/>
      <c r="K2359" s="647"/>
      <c r="L2359" s="647"/>
      <c r="M2359" s="647"/>
      <c r="P2359" s="646"/>
    </row>
    <row r="2360" spans="8:16" x14ac:dyDescent="0.2">
      <c r="H2360" s="646"/>
      <c r="I2360" s="647"/>
      <c r="J2360" s="647"/>
      <c r="K2360" s="647"/>
      <c r="L2360" s="647"/>
      <c r="M2360" s="647"/>
      <c r="P2360" s="646"/>
    </row>
    <row r="2361" spans="8:16" x14ac:dyDescent="0.2">
      <c r="H2361" s="646"/>
      <c r="I2361" s="647"/>
      <c r="J2361" s="647"/>
      <c r="K2361" s="647"/>
      <c r="L2361" s="647"/>
      <c r="M2361" s="647"/>
      <c r="P2361" s="646"/>
    </row>
    <row r="2362" spans="8:16" x14ac:dyDescent="0.2">
      <c r="H2362" s="646"/>
      <c r="I2362" s="647"/>
      <c r="J2362" s="647"/>
      <c r="K2362" s="647"/>
      <c r="L2362" s="647"/>
      <c r="M2362" s="647"/>
      <c r="P2362" s="646"/>
    </row>
    <row r="2363" spans="8:16" x14ac:dyDescent="0.2">
      <c r="H2363" s="646"/>
      <c r="I2363" s="647"/>
      <c r="J2363" s="647"/>
      <c r="K2363" s="647"/>
      <c r="L2363" s="647"/>
      <c r="M2363" s="647"/>
      <c r="P2363" s="646"/>
    </row>
    <row r="2364" spans="8:16" x14ac:dyDescent="0.2">
      <c r="H2364" s="646"/>
      <c r="I2364" s="647"/>
      <c r="J2364" s="647"/>
      <c r="K2364" s="647"/>
      <c r="L2364" s="647"/>
      <c r="M2364" s="647"/>
      <c r="P2364" s="646"/>
    </row>
    <row r="2365" spans="8:16" x14ac:dyDescent="0.2">
      <c r="H2365" s="646"/>
      <c r="I2365" s="647"/>
      <c r="J2365" s="647"/>
      <c r="K2365" s="647"/>
      <c r="L2365" s="647"/>
      <c r="M2365" s="647"/>
      <c r="P2365" s="646"/>
    </row>
    <row r="2366" spans="8:16" x14ac:dyDescent="0.2">
      <c r="H2366" s="646"/>
      <c r="I2366" s="647"/>
      <c r="J2366" s="647"/>
      <c r="K2366" s="647"/>
      <c r="L2366" s="647"/>
      <c r="M2366" s="647"/>
      <c r="P2366" s="646"/>
    </row>
    <row r="2367" spans="8:16" x14ac:dyDescent="0.2">
      <c r="H2367" s="646"/>
      <c r="I2367" s="647"/>
      <c r="J2367" s="647"/>
      <c r="K2367" s="647"/>
      <c r="L2367" s="647"/>
      <c r="M2367" s="647"/>
      <c r="P2367" s="646"/>
    </row>
    <row r="2368" spans="8:16" x14ac:dyDescent="0.2">
      <c r="H2368" s="646"/>
      <c r="I2368" s="647"/>
      <c r="J2368" s="647"/>
      <c r="K2368" s="647"/>
      <c r="L2368" s="647"/>
      <c r="M2368" s="647"/>
      <c r="P2368" s="646"/>
    </row>
    <row r="2369" spans="8:16" x14ac:dyDescent="0.2">
      <c r="H2369" s="646"/>
      <c r="I2369" s="647"/>
      <c r="J2369" s="647"/>
      <c r="K2369" s="647"/>
      <c r="L2369" s="647"/>
      <c r="M2369" s="647"/>
      <c r="P2369" s="646"/>
    </row>
    <row r="2370" spans="8:16" x14ac:dyDescent="0.2">
      <c r="H2370" s="646"/>
      <c r="I2370" s="647"/>
      <c r="J2370" s="647"/>
      <c r="K2370" s="647"/>
      <c r="L2370" s="647"/>
      <c r="M2370" s="647"/>
      <c r="P2370" s="646"/>
    </row>
    <row r="2371" spans="8:16" x14ac:dyDescent="0.2">
      <c r="H2371" s="646"/>
      <c r="I2371" s="647"/>
      <c r="J2371" s="647"/>
      <c r="K2371" s="647"/>
      <c r="L2371" s="647"/>
      <c r="M2371" s="647"/>
      <c r="P2371" s="646"/>
    </row>
    <row r="2372" spans="8:16" x14ac:dyDescent="0.2">
      <c r="H2372" s="646"/>
      <c r="I2372" s="647"/>
      <c r="J2372" s="647"/>
      <c r="K2372" s="647"/>
      <c r="L2372" s="647"/>
      <c r="M2372" s="647"/>
      <c r="P2372" s="646"/>
    </row>
    <row r="2373" spans="8:16" x14ac:dyDescent="0.2">
      <c r="H2373" s="646"/>
      <c r="I2373" s="647"/>
      <c r="J2373" s="647"/>
      <c r="K2373" s="647"/>
      <c r="L2373" s="647"/>
      <c r="M2373" s="647"/>
      <c r="P2373" s="646"/>
    </row>
    <row r="2374" spans="8:16" x14ac:dyDescent="0.2">
      <c r="H2374" s="646"/>
      <c r="I2374" s="647"/>
      <c r="J2374" s="647"/>
      <c r="K2374" s="647"/>
      <c r="L2374" s="647"/>
      <c r="M2374" s="647"/>
      <c r="P2374" s="646"/>
    </row>
    <row r="2375" spans="8:16" x14ac:dyDescent="0.2">
      <c r="H2375" s="646"/>
      <c r="I2375" s="647"/>
      <c r="J2375" s="647"/>
      <c r="K2375" s="647"/>
      <c r="L2375" s="647"/>
      <c r="M2375" s="647"/>
      <c r="P2375" s="646"/>
    </row>
    <row r="2376" spans="8:16" x14ac:dyDescent="0.2">
      <c r="H2376" s="646"/>
      <c r="I2376" s="647"/>
      <c r="J2376" s="647"/>
      <c r="K2376" s="647"/>
      <c r="L2376" s="647"/>
      <c r="M2376" s="647"/>
      <c r="P2376" s="646"/>
    </row>
    <row r="2377" spans="8:16" x14ac:dyDescent="0.2">
      <c r="H2377" s="646"/>
      <c r="I2377" s="647"/>
      <c r="J2377" s="647"/>
      <c r="K2377" s="647"/>
      <c r="L2377" s="647"/>
      <c r="M2377" s="647"/>
      <c r="P2377" s="646"/>
    </row>
    <row r="2378" spans="8:16" x14ac:dyDescent="0.2">
      <c r="H2378" s="646"/>
      <c r="I2378" s="647"/>
      <c r="J2378" s="647"/>
      <c r="K2378" s="647"/>
      <c r="L2378" s="647"/>
      <c r="M2378" s="647"/>
      <c r="P2378" s="646"/>
    </row>
    <row r="2379" spans="8:16" x14ac:dyDescent="0.2">
      <c r="H2379" s="646"/>
      <c r="I2379" s="647"/>
      <c r="J2379" s="647"/>
      <c r="K2379" s="647"/>
      <c r="L2379" s="647"/>
      <c r="M2379" s="647"/>
      <c r="P2379" s="646"/>
    </row>
    <row r="2380" spans="8:16" x14ac:dyDescent="0.2">
      <c r="H2380" s="646"/>
      <c r="I2380" s="647"/>
      <c r="J2380" s="647"/>
      <c r="K2380" s="647"/>
      <c r="L2380" s="647"/>
      <c r="M2380" s="647"/>
      <c r="P2380" s="646"/>
    </row>
    <row r="2381" spans="8:16" x14ac:dyDescent="0.2">
      <c r="H2381" s="646"/>
      <c r="I2381" s="647"/>
      <c r="J2381" s="647"/>
      <c r="K2381" s="647"/>
      <c r="L2381" s="647"/>
      <c r="M2381" s="647"/>
      <c r="P2381" s="646"/>
    </row>
    <row r="2382" spans="8:16" x14ac:dyDescent="0.2">
      <c r="H2382" s="646"/>
      <c r="I2382" s="647"/>
      <c r="J2382" s="647"/>
      <c r="K2382" s="647"/>
      <c r="L2382" s="647"/>
      <c r="M2382" s="647"/>
      <c r="P2382" s="646"/>
    </row>
    <row r="2383" spans="8:16" x14ac:dyDescent="0.2">
      <c r="H2383" s="646"/>
      <c r="I2383" s="647"/>
      <c r="J2383" s="647"/>
      <c r="K2383" s="647"/>
      <c r="L2383" s="647"/>
      <c r="M2383" s="647"/>
      <c r="P2383" s="646"/>
    </row>
    <row r="2384" spans="8:16" x14ac:dyDescent="0.2">
      <c r="H2384" s="646"/>
      <c r="I2384" s="647"/>
      <c r="J2384" s="647"/>
      <c r="K2384" s="647"/>
      <c r="L2384" s="647"/>
      <c r="M2384" s="647"/>
      <c r="P2384" s="646"/>
    </row>
    <row r="2385" spans="8:16" x14ac:dyDescent="0.2">
      <c r="H2385" s="646"/>
      <c r="I2385" s="647"/>
      <c r="J2385" s="647"/>
      <c r="K2385" s="647"/>
      <c r="L2385" s="647"/>
      <c r="M2385" s="647"/>
      <c r="P2385" s="646"/>
    </row>
    <row r="2386" spans="8:16" x14ac:dyDescent="0.2">
      <c r="H2386" s="646"/>
      <c r="I2386" s="647"/>
      <c r="J2386" s="647"/>
      <c r="K2386" s="647"/>
      <c r="L2386" s="647"/>
      <c r="M2386" s="647"/>
      <c r="P2386" s="646"/>
    </row>
    <row r="2387" spans="8:16" x14ac:dyDescent="0.2">
      <c r="H2387" s="646"/>
      <c r="I2387" s="647"/>
      <c r="J2387" s="647"/>
      <c r="K2387" s="647"/>
      <c r="L2387" s="647"/>
      <c r="M2387" s="647"/>
      <c r="P2387" s="646"/>
    </row>
    <row r="2388" spans="8:16" x14ac:dyDescent="0.2">
      <c r="H2388" s="646"/>
      <c r="I2388" s="647"/>
      <c r="J2388" s="647"/>
      <c r="K2388" s="647"/>
      <c r="L2388" s="647"/>
      <c r="M2388" s="647"/>
      <c r="P2388" s="646"/>
    </row>
    <row r="2389" spans="8:16" x14ac:dyDescent="0.2">
      <c r="H2389" s="646"/>
      <c r="I2389" s="647"/>
      <c r="J2389" s="647"/>
      <c r="K2389" s="647"/>
      <c r="L2389" s="647"/>
      <c r="M2389" s="647"/>
      <c r="P2389" s="646"/>
    </row>
    <row r="2390" spans="8:16" x14ac:dyDescent="0.2">
      <c r="H2390" s="646"/>
      <c r="I2390" s="647"/>
      <c r="J2390" s="647"/>
      <c r="K2390" s="647"/>
      <c r="L2390" s="647"/>
      <c r="M2390" s="647"/>
      <c r="P2390" s="646"/>
    </row>
    <row r="2391" spans="8:16" x14ac:dyDescent="0.2">
      <c r="H2391" s="646"/>
      <c r="I2391" s="647"/>
      <c r="J2391" s="647"/>
      <c r="K2391" s="647"/>
      <c r="L2391" s="647"/>
      <c r="M2391" s="647"/>
      <c r="P2391" s="646"/>
    </row>
    <row r="2392" spans="8:16" x14ac:dyDescent="0.2">
      <c r="H2392" s="646"/>
      <c r="I2392" s="647"/>
      <c r="J2392" s="647"/>
      <c r="K2392" s="647"/>
      <c r="L2392" s="647"/>
      <c r="M2392" s="647"/>
      <c r="P2392" s="646"/>
    </row>
    <row r="2393" spans="8:16" x14ac:dyDescent="0.2">
      <c r="H2393" s="646"/>
      <c r="I2393" s="647"/>
      <c r="J2393" s="647"/>
      <c r="K2393" s="647"/>
      <c r="L2393" s="647"/>
      <c r="M2393" s="647"/>
      <c r="P2393" s="646"/>
    </row>
    <row r="2394" spans="8:16" x14ac:dyDescent="0.2">
      <c r="H2394" s="646"/>
      <c r="I2394" s="647"/>
      <c r="J2394" s="647"/>
      <c r="K2394" s="647"/>
      <c r="L2394" s="647"/>
      <c r="M2394" s="647"/>
      <c r="P2394" s="646"/>
    </row>
    <row r="2395" spans="8:16" x14ac:dyDescent="0.2">
      <c r="H2395" s="646"/>
      <c r="I2395" s="647"/>
      <c r="J2395" s="647"/>
      <c r="K2395" s="647"/>
      <c r="L2395" s="647"/>
      <c r="M2395" s="647"/>
      <c r="P2395" s="646"/>
    </row>
    <row r="2396" spans="8:16" x14ac:dyDescent="0.2">
      <c r="H2396" s="646"/>
      <c r="I2396" s="647"/>
      <c r="J2396" s="647"/>
      <c r="K2396" s="647"/>
      <c r="L2396" s="647"/>
      <c r="M2396" s="647"/>
      <c r="P2396" s="646"/>
    </row>
    <row r="2397" spans="8:16" x14ac:dyDescent="0.2">
      <c r="H2397" s="646"/>
      <c r="I2397" s="647"/>
      <c r="J2397" s="647"/>
      <c r="K2397" s="647"/>
      <c r="L2397" s="647"/>
      <c r="M2397" s="647"/>
      <c r="P2397" s="646"/>
    </row>
    <row r="2398" spans="8:16" x14ac:dyDescent="0.2">
      <c r="H2398" s="646"/>
      <c r="I2398" s="647"/>
      <c r="J2398" s="647"/>
      <c r="K2398" s="647"/>
      <c r="L2398" s="647"/>
      <c r="M2398" s="647"/>
      <c r="P2398" s="646"/>
    </row>
    <row r="2399" spans="8:16" x14ac:dyDescent="0.2">
      <c r="H2399" s="646"/>
      <c r="I2399" s="647"/>
      <c r="J2399" s="647"/>
      <c r="K2399" s="647"/>
      <c r="L2399" s="647"/>
      <c r="M2399" s="647"/>
      <c r="P2399" s="646"/>
    </row>
    <row r="2400" spans="8:16" x14ac:dyDescent="0.2">
      <c r="H2400" s="646"/>
      <c r="I2400" s="647"/>
      <c r="J2400" s="647"/>
      <c r="K2400" s="647"/>
      <c r="L2400" s="647"/>
      <c r="M2400" s="647"/>
      <c r="P2400" s="646"/>
    </row>
    <row r="2401" spans="8:16" x14ac:dyDescent="0.2">
      <c r="H2401" s="646"/>
      <c r="I2401" s="647"/>
      <c r="J2401" s="647"/>
      <c r="K2401" s="647"/>
      <c r="L2401" s="647"/>
      <c r="M2401" s="647"/>
      <c r="P2401" s="646"/>
    </row>
    <row r="2402" spans="8:16" x14ac:dyDescent="0.2">
      <c r="H2402" s="646"/>
      <c r="I2402" s="647"/>
      <c r="J2402" s="647"/>
      <c r="K2402" s="647"/>
      <c r="L2402" s="647"/>
      <c r="M2402" s="647"/>
      <c r="P2402" s="646"/>
    </row>
    <row r="2403" spans="8:16" x14ac:dyDescent="0.2">
      <c r="H2403" s="646"/>
      <c r="I2403" s="647"/>
      <c r="J2403" s="647"/>
      <c r="K2403" s="647"/>
      <c r="L2403" s="647"/>
      <c r="M2403" s="647"/>
      <c r="P2403" s="646"/>
    </row>
    <row r="2404" spans="8:16" x14ac:dyDescent="0.2">
      <c r="H2404" s="646"/>
      <c r="I2404" s="647"/>
      <c r="J2404" s="647"/>
      <c r="K2404" s="647"/>
      <c r="L2404" s="647"/>
      <c r="M2404" s="647"/>
      <c r="P2404" s="646"/>
    </row>
    <row r="2405" spans="8:16" x14ac:dyDescent="0.2">
      <c r="H2405" s="646"/>
      <c r="I2405" s="647"/>
      <c r="J2405" s="647"/>
      <c r="K2405" s="647"/>
      <c r="L2405" s="647"/>
      <c r="M2405" s="647"/>
      <c r="P2405" s="646"/>
    </row>
    <row r="2406" spans="8:16" x14ac:dyDescent="0.2">
      <c r="H2406" s="646"/>
      <c r="I2406" s="647"/>
      <c r="J2406" s="647"/>
      <c r="K2406" s="647"/>
      <c r="L2406" s="647"/>
      <c r="M2406" s="647"/>
      <c r="P2406" s="646"/>
    </row>
    <row r="2407" spans="8:16" x14ac:dyDescent="0.2">
      <c r="H2407" s="646"/>
      <c r="I2407" s="647"/>
      <c r="J2407" s="647"/>
      <c r="K2407" s="647"/>
      <c r="L2407" s="647"/>
      <c r="M2407" s="647"/>
      <c r="P2407" s="646"/>
    </row>
    <row r="2408" spans="8:16" x14ac:dyDescent="0.2">
      <c r="H2408" s="646"/>
      <c r="I2408" s="647"/>
      <c r="J2408" s="647"/>
      <c r="K2408" s="647"/>
      <c r="L2408" s="647"/>
      <c r="M2408" s="647"/>
      <c r="P2408" s="646"/>
    </row>
    <row r="2409" spans="8:16" x14ac:dyDescent="0.2">
      <c r="H2409" s="646"/>
      <c r="I2409" s="647"/>
      <c r="J2409" s="647"/>
      <c r="K2409" s="647"/>
      <c r="L2409" s="647"/>
      <c r="M2409" s="647"/>
      <c r="P2409" s="646"/>
    </row>
    <row r="2410" spans="8:16" x14ac:dyDescent="0.2">
      <c r="H2410" s="646"/>
      <c r="I2410" s="647"/>
      <c r="J2410" s="647"/>
      <c r="K2410" s="647"/>
      <c r="L2410" s="647"/>
      <c r="M2410" s="647"/>
      <c r="P2410" s="646"/>
    </row>
    <row r="2411" spans="8:16" x14ac:dyDescent="0.2">
      <c r="H2411" s="646"/>
      <c r="I2411" s="647"/>
      <c r="J2411" s="647"/>
      <c r="K2411" s="647"/>
      <c r="L2411" s="647"/>
      <c r="M2411" s="647"/>
      <c r="P2411" s="646"/>
    </row>
    <row r="2412" spans="8:16" x14ac:dyDescent="0.2">
      <c r="H2412" s="646"/>
      <c r="I2412" s="647"/>
      <c r="J2412" s="647"/>
      <c r="K2412" s="647"/>
      <c r="L2412" s="647"/>
      <c r="M2412" s="647"/>
      <c r="P2412" s="646"/>
    </row>
    <row r="2413" spans="8:16" x14ac:dyDescent="0.2">
      <c r="H2413" s="646"/>
      <c r="I2413" s="647"/>
      <c r="J2413" s="647"/>
      <c r="K2413" s="647"/>
      <c r="L2413" s="647"/>
      <c r="M2413" s="647"/>
      <c r="P2413" s="646"/>
    </row>
    <row r="2414" spans="8:16" x14ac:dyDescent="0.2">
      <c r="H2414" s="646"/>
      <c r="I2414" s="647"/>
      <c r="J2414" s="647"/>
      <c r="K2414" s="647"/>
      <c r="L2414" s="647"/>
      <c r="M2414" s="647"/>
      <c r="P2414" s="646"/>
    </row>
    <row r="2415" spans="8:16" x14ac:dyDescent="0.2">
      <c r="H2415" s="646"/>
      <c r="I2415" s="647"/>
      <c r="J2415" s="647"/>
      <c r="K2415" s="647"/>
      <c r="L2415" s="647"/>
      <c r="M2415" s="647"/>
      <c r="P2415" s="646"/>
    </row>
    <row r="2416" spans="8:16" x14ac:dyDescent="0.2">
      <c r="H2416" s="646"/>
      <c r="I2416" s="647"/>
      <c r="J2416" s="647"/>
      <c r="K2416" s="647"/>
      <c r="L2416" s="647"/>
      <c r="M2416" s="647"/>
      <c r="P2416" s="646"/>
    </row>
    <row r="2417" spans="8:16" x14ac:dyDescent="0.2">
      <c r="H2417" s="646"/>
      <c r="I2417" s="647"/>
      <c r="J2417" s="647"/>
      <c r="K2417" s="647"/>
      <c r="L2417" s="647"/>
      <c r="M2417" s="647"/>
      <c r="P2417" s="646"/>
    </row>
    <row r="2418" spans="8:16" x14ac:dyDescent="0.2">
      <c r="H2418" s="646"/>
      <c r="I2418" s="647"/>
      <c r="J2418" s="647"/>
      <c r="K2418" s="647"/>
      <c r="L2418" s="647"/>
      <c r="M2418" s="647"/>
      <c r="P2418" s="646"/>
    </row>
    <row r="2419" spans="8:16" x14ac:dyDescent="0.2">
      <c r="H2419" s="646"/>
      <c r="I2419" s="647"/>
      <c r="J2419" s="647"/>
      <c r="K2419" s="647"/>
      <c r="L2419" s="647"/>
      <c r="M2419" s="647"/>
      <c r="P2419" s="646"/>
    </row>
    <row r="2420" spans="8:16" x14ac:dyDescent="0.2">
      <c r="H2420" s="646"/>
      <c r="I2420" s="647"/>
      <c r="J2420" s="647"/>
      <c r="K2420" s="647"/>
      <c r="L2420" s="647"/>
      <c r="M2420" s="647"/>
      <c r="P2420" s="646"/>
    </row>
    <row r="2421" spans="8:16" x14ac:dyDescent="0.2">
      <c r="H2421" s="646"/>
      <c r="I2421" s="647"/>
      <c r="J2421" s="647"/>
      <c r="K2421" s="647"/>
      <c r="L2421" s="647"/>
      <c r="M2421" s="647"/>
      <c r="P2421" s="646"/>
    </row>
    <row r="2422" spans="8:16" x14ac:dyDescent="0.2">
      <c r="H2422" s="646"/>
      <c r="I2422" s="647"/>
      <c r="J2422" s="647"/>
      <c r="K2422" s="647"/>
      <c r="L2422" s="647"/>
      <c r="M2422" s="647"/>
      <c r="P2422" s="646"/>
    </row>
    <row r="2423" spans="8:16" x14ac:dyDescent="0.2">
      <c r="H2423" s="646"/>
      <c r="I2423" s="647"/>
      <c r="J2423" s="647"/>
      <c r="K2423" s="647"/>
      <c r="L2423" s="647"/>
      <c r="M2423" s="647"/>
      <c r="P2423" s="646"/>
    </row>
    <row r="2424" spans="8:16" x14ac:dyDescent="0.2">
      <c r="H2424" s="646"/>
      <c r="I2424" s="647"/>
      <c r="J2424" s="647"/>
      <c r="K2424" s="647"/>
      <c r="L2424" s="647"/>
      <c r="M2424" s="647"/>
      <c r="P2424" s="646"/>
    </row>
    <row r="2425" spans="8:16" x14ac:dyDescent="0.2">
      <c r="H2425" s="646"/>
      <c r="I2425" s="647"/>
      <c r="J2425" s="647"/>
      <c r="K2425" s="647"/>
      <c r="L2425" s="647"/>
      <c r="M2425" s="647"/>
      <c r="P2425" s="646"/>
    </row>
    <row r="2426" spans="8:16" x14ac:dyDescent="0.2">
      <c r="H2426" s="646"/>
      <c r="I2426" s="647"/>
      <c r="J2426" s="647"/>
      <c r="K2426" s="647"/>
      <c r="L2426" s="647"/>
      <c r="M2426" s="647"/>
      <c r="P2426" s="646"/>
    </row>
    <row r="2427" spans="8:16" x14ac:dyDescent="0.2">
      <c r="H2427" s="646"/>
      <c r="I2427" s="647"/>
      <c r="J2427" s="647"/>
      <c r="K2427" s="647"/>
      <c r="L2427" s="647"/>
      <c r="M2427" s="647"/>
      <c r="P2427" s="646"/>
    </row>
    <row r="2428" spans="8:16" x14ac:dyDescent="0.2">
      <c r="H2428" s="646"/>
      <c r="I2428" s="647"/>
      <c r="J2428" s="647"/>
      <c r="K2428" s="647"/>
      <c r="L2428" s="647"/>
      <c r="M2428" s="647"/>
      <c r="P2428" s="646"/>
    </row>
    <row r="2429" spans="8:16" x14ac:dyDescent="0.2">
      <c r="H2429" s="646"/>
      <c r="I2429" s="647"/>
      <c r="J2429" s="647"/>
      <c r="K2429" s="647"/>
      <c r="L2429" s="647"/>
      <c r="M2429" s="647"/>
      <c r="P2429" s="646"/>
    </row>
    <row r="2430" spans="8:16" x14ac:dyDescent="0.2">
      <c r="H2430" s="646"/>
      <c r="I2430" s="647"/>
      <c r="J2430" s="647"/>
      <c r="K2430" s="647"/>
      <c r="L2430" s="647"/>
      <c r="M2430" s="647"/>
      <c r="P2430" s="646"/>
    </row>
    <row r="2431" spans="8:16" x14ac:dyDescent="0.2">
      <c r="H2431" s="646"/>
      <c r="I2431" s="647"/>
      <c r="J2431" s="647"/>
      <c r="K2431" s="647"/>
      <c r="L2431" s="647"/>
      <c r="M2431" s="647"/>
      <c r="P2431" s="646"/>
    </row>
    <row r="2432" spans="8:16" x14ac:dyDescent="0.2">
      <c r="H2432" s="646"/>
      <c r="I2432" s="647"/>
      <c r="J2432" s="647"/>
      <c r="K2432" s="647"/>
      <c r="L2432" s="647"/>
      <c r="M2432" s="647"/>
      <c r="P2432" s="646"/>
    </row>
    <row r="2433" spans="8:16" x14ac:dyDescent="0.2">
      <c r="H2433" s="646"/>
      <c r="I2433" s="647"/>
      <c r="J2433" s="647"/>
      <c r="K2433" s="647"/>
      <c r="L2433" s="647"/>
      <c r="M2433" s="647"/>
      <c r="P2433" s="646"/>
    </row>
    <row r="2434" spans="8:16" x14ac:dyDescent="0.2">
      <c r="H2434" s="646"/>
      <c r="I2434" s="647"/>
      <c r="J2434" s="647"/>
      <c r="K2434" s="647"/>
      <c r="L2434" s="647"/>
      <c r="M2434" s="647"/>
      <c r="P2434" s="646"/>
    </row>
    <row r="2435" spans="8:16" x14ac:dyDescent="0.2">
      <c r="H2435" s="646"/>
      <c r="I2435" s="647"/>
      <c r="J2435" s="647"/>
      <c r="K2435" s="647"/>
      <c r="L2435" s="647"/>
      <c r="M2435" s="647"/>
      <c r="P2435" s="646"/>
    </row>
    <row r="2436" spans="8:16" x14ac:dyDescent="0.2">
      <c r="H2436" s="646"/>
      <c r="I2436" s="647"/>
      <c r="J2436" s="647"/>
      <c r="K2436" s="647"/>
      <c r="L2436" s="647"/>
      <c r="M2436" s="647"/>
      <c r="P2436" s="646"/>
    </row>
    <row r="2437" spans="8:16" x14ac:dyDescent="0.2">
      <c r="H2437" s="646"/>
      <c r="I2437" s="647"/>
      <c r="J2437" s="647"/>
      <c r="K2437" s="647"/>
      <c r="L2437" s="647"/>
      <c r="M2437" s="647"/>
      <c r="P2437" s="646"/>
    </row>
    <row r="2438" spans="8:16" x14ac:dyDescent="0.2">
      <c r="H2438" s="646"/>
      <c r="I2438" s="647"/>
      <c r="J2438" s="647"/>
      <c r="K2438" s="647"/>
      <c r="L2438" s="647"/>
      <c r="M2438" s="647"/>
      <c r="P2438" s="646"/>
    </row>
    <row r="2439" spans="8:16" x14ac:dyDescent="0.2">
      <c r="H2439" s="646"/>
      <c r="I2439" s="647"/>
      <c r="J2439" s="647"/>
      <c r="K2439" s="647"/>
      <c r="L2439" s="647"/>
      <c r="M2439" s="647"/>
      <c r="P2439" s="646"/>
    </row>
    <row r="2440" spans="8:16" x14ac:dyDescent="0.2">
      <c r="H2440" s="646"/>
      <c r="I2440" s="647"/>
      <c r="J2440" s="647"/>
      <c r="K2440" s="647"/>
      <c r="L2440" s="647"/>
      <c r="M2440" s="647"/>
      <c r="P2440" s="646"/>
    </row>
    <row r="2441" spans="8:16" x14ac:dyDescent="0.2">
      <c r="H2441" s="646"/>
      <c r="I2441" s="647"/>
      <c r="J2441" s="647"/>
      <c r="K2441" s="647"/>
      <c r="L2441" s="647"/>
      <c r="M2441" s="647"/>
      <c r="P2441" s="646"/>
    </row>
    <row r="2442" spans="8:16" x14ac:dyDescent="0.2">
      <c r="H2442" s="646"/>
      <c r="I2442" s="647"/>
      <c r="J2442" s="647"/>
      <c r="K2442" s="647"/>
      <c r="L2442" s="647"/>
      <c r="M2442" s="647"/>
      <c r="P2442" s="646"/>
    </row>
    <row r="2443" spans="8:16" x14ac:dyDescent="0.2">
      <c r="H2443" s="646"/>
      <c r="I2443" s="647"/>
      <c r="J2443" s="647"/>
      <c r="K2443" s="647"/>
      <c r="L2443" s="647"/>
      <c r="M2443" s="647"/>
      <c r="P2443" s="646"/>
    </row>
    <row r="2444" spans="8:16" x14ac:dyDescent="0.2">
      <c r="H2444" s="646"/>
      <c r="I2444" s="647"/>
      <c r="J2444" s="647"/>
      <c r="K2444" s="647"/>
      <c r="L2444" s="647"/>
      <c r="M2444" s="647"/>
      <c r="P2444" s="646"/>
    </row>
    <row r="2445" spans="8:16" x14ac:dyDescent="0.2">
      <c r="H2445" s="646"/>
      <c r="I2445" s="647"/>
      <c r="J2445" s="647"/>
      <c r="K2445" s="647"/>
      <c r="L2445" s="647"/>
      <c r="M2445" s="647"/>
      <c r="P2445" s="646"/>
    </row>
    <row r="2446" spans="8:16" x14ac:dyDescent="0.2">
      <c r="H2446" s="646"/>
      <c r="I2446" s="647"/>
      <c r="J2446" s="647"/>
      <c r="K2446" s="647"/>
      <c r="L2446" s="647"/>
      <c r="M2446" s="647"/>
      <c r="P2446" s="646"/>
    </row>
    <row r="2447" spans="8:16" x14ac:dyDescent="0.2">
      <c r="H2447" s="646"/>
      <c r="I2447" s="647"/>
      <c r="J2447" s="647"/>
      <c r="K2447" s="647"/>
      <c r="L2447" s="647"/>
      <c r="M2447" s="647"/>
      <c r="P2447" s="646"/>
    </row>
    <row r="2448" spans="8:16" x14ac:dyDescent="0.2">
      <c r="H2448" s="646"/>
      <c r="I2448" s="647"/>
      <c r="J2448" s="647"/>
      <c r="K2448" s="647"/>
      <c r="L2448" s="647"/>
      <c r="M2448" s="647"/>
      <c r="P2448" s="646"/>
    </row>
    <row r="2449" spans="8:16" x14ac:dyDescent="0.2">
      <c r="H2449" s="646"/>
      <c r="I2449" s="647"/>
      <c r="J2449" s="647"/>
      <c r="K2449" s="647"/>
      <c r="L2449" s="647"/>
      <c r="M2449" s="647"/>
      <c r="P2449" s="646"/>
    </row>
    <row r="2450" spans="8:16" x14ac:dyDescent="0.2">
      <c r="H2450" s="646"/>
      <c r="I2450" s="647"/>
      <c r="J2450" s="647"/>
      <c r="K2450" s="647"/>
      <c r="L2450" s="647"/>
      <c r="M2450" s="647"/>
      <c r="P2450" s="646"/>
    </row>
    <row r="2451" spans="8:16" x14ac:dyDescent="0.2">
      <c r="H2451" s="646"/>
      <c r="I2451" s="647"/>
      <c r="J2451" s="647"/>
      <c r="K2451" s="647"/>
      <c r="L2451" s="647"/>
      <c r="M2451" s="647"/>
      <c r="P2451" s="646"/>
    </row>
    <row r="2452" spans="8:16" x14ac:dyDescent="0.2">
      <c r="H2452" s="646"/>
      <c r="I2452" s="647"/>
      <c r="J2452" s="647"/>
      <c r="K2452" s="647"/>
      <c r="L2452" s="647"/>
      <c r="M2452" s="647"/>
      <c r="P2452" s="646"/>
    </row>
    <row r="2453" spans="8:16" x14ac:dyDescent="0.2">
      <c r="H2453" s="646"/>
      <c r="I2453" s="647"/>
      <c r="J2453" s="647"/>
      <c r="K2453" s="647"/>
      <c r="L2453" s="647"/>
      <c r="M2453" s="647"/>
      <c r="P2453" s="646"/>
    </row>
    <row r="2454" spans="8:16" x14ac:dyDescent="0.2">
      <c r="H2454" s="646"/>
      <c r="I2454" s="647"/>
      <c r="J2454" s="647"/>
      <c r="K2454" s="647"/>
      <c r="L2454" s="647"/>
      <c r="M2454" s="647"/>
      <c r="P2454" s="646"/>
    </row>
    <row r="2455" spans="8:16" x14ac:dyDescent="0.2">
      <c r="H2455" s="646"/>
      <c r="I2455" s="647"/>
      <c r="J2455" s="647"/>
      <c r="K2455" s="647"/>
      <c r="L2455" s="647"/>
      <c r="M2455" s="647"/>
      <c r="P2455" s="646"/>
    </row>
    <row r="2456" spans="8:16" x14ac:dyDescent="0.2">
      <c r="H2456" s="646"/>
      <c r="I2456" s="647"/>
      <c r="J2456" s="647"/>
      <c r="K2456" s="647"/>
      <c r="L2456" s="647"/>
      <c r="M2456" s="647"/>
      <c r="P2456" s="646"/>
    </row>
    <row r="2457" spans="8:16" x14ac:dyDescent="0.2">
      <c r="H2457" s="646"/>
      <c r="I2457" s="647"/>
      <c r="J2457" s="647"/>
      <c r="K2457" s="647"/>
      <c r="L2457" s="647"/>
      <c r="M2457" s="647"/>
      <c r="P2457" s="646"/>
    </row>
    <row r="2458" spans="8:16" x14ac:dyDescent="0.2">
      <c r="H2458" s="646"/>
      <c r="I2458" s="647"/>
      <c r="J2458" s="647"/>
      <c r="K2458" s="647"/>
      <c r="L2458" s="647"/>
      <c r="M2458" s="647"/>
      <c r="P2458" s="646"/>
    </row>
    <row r="2459" spans="8:16" x14ac:dyDescent="0.2">
      <c r="H2459" s="646"/>
      <c r="I2459" s="647"/>
      <c r="J2459" s="647"/>
      <c r="K2459" s="647"/>
      <c r="L2459" s="647"/>
      <c r="M2459" s="647"/>
      <c r="P2459" s="646"/>
    </row>
    <row r="2460" spans="8:16" x14ac:dyDescent="0.2">
      <c r="H2460" s="646"/>
      <c r="I2460" s="647"/>
      <c r="J2460" s="647"/>
      <c r="K2460" s="647"/>
      <c r="L2460" s="647"/>
      <c r="M2460" s="647"/>
      <c r="P2460" s="646"/>
    </row>
    <row r="2461" spans="8:16" x14ac:dyDescent="0.2">
      <c r="H2461" s="646"/>
      <c r="I2461" s="647"/>
      <c r="J2461" s="647"/>
      <c r="K2461" s="647"/>
      <c r="L2461" s="647"/>
      <c r="M2461" s="647"/>
      <c r="P2461" s="646"/>
    </row>
    <row r="2462" spans="8:16" x14ac:dyDescent="0.2">
      <c r="H2462" s="646"/>
      <c r="I2462" s="647"/>
      <c r="J2462" s="647"/>
      <c r="K2462" s="647"/>
      <c r="L2462" s="647"/>
      <c r="M2462" s="647"/>
      <c r="P2462" s="646"/>
    </row>
    <row r="2463" spans="8:16" x14ac:dyDescent="0.2">
      <c r="H2463" s="646"/>
      <c r="I2463" s="647"/>
      <c r="J2463" s="647"/>
      <c r="K2463" s="647"/>
      <c r="L2463" s="647"/>
      <c r="M2463" s="647"/>
      <c r="P2463" s="646"/>
    </row>
    <row r="2464" spans="8:16" x14ac:dyDescent="0.2">
      <c r="H2464" s="646"/>
      <c r="I2464" s="647"/>
      <c r="J2464" s="647"/>
      <c r="K2464" s="647"/>
      <c r="L2464" s="647"/>
      <c r="M2464" s="647"/>
      <c r="P2464" s="646"/>
    </row>
    <row r="2465" spans="8:16" x14ac:dyDescent="0.2">
      <c r="H2465" s="646"/>
      <c r="I2465" s="647"/>
      <c r="J2465" s="647"/>
      <c r="K2465" s="647"/>
      <c r="L2465" s="647"/>
      <c r="M2465" s="647"/>
      <c r="P2465" s="646"/>
    </row>
    <row r="2466" spans="8:16" x14ac:dyDescent="0.2">
      <c r="H2466" s="646"/>
      <c r="I2466" s="647"/>
      <c r="J2466" s="647"/>
      <c r="K2466" s="647"/>
      <c r="L2466" s="647"/>
      <c r="M2466" s="647"/>
      <c r="P2466" s="646"/>
    </row>
    <row r="2467" spans="8:16" x14ac:dyDescent="0.2">
      <c r="H2467" s="646"/>
      <c r="I2467" s="647"/>
      <c r="J2467" s="647"/>
      <c r="K2467" s="647"/>
      <c r="L2467" s="647"/>
      <c r="M2467" s="647"/>
      <c r="P2467" s="646"/>
    </row>
    <row r="2468" spans="8:16" x14ac:dyDescent="0.2">
      <c r="H2468" s="646"/>
      <c r="I2468" s="647"/>
      <c r="J2468" s="647"/>
      <c r="K2468" s="647"/>
      <c r="L2468" s="647"/>
      <c r="M2468" s="647"/>
      <c r="P2468" s="646"/>
    </row>
    <row r="2469" spans="8:16" x14ac:dyDescent="0.2">
      <c r="H2469" s="646"/>
      <c r="I2469" s="647"/>
      <c r="J2469" s="647"/>
      <c r="K2469" s="647"/>
      <c r="L2469" s="647"/>
      <c r="M2469" s="647"/>
      <c r="P2469" s="646"/>
    </row>
    <row r="2470" spans="8:16" x14ac:dyDescent="0.2">
      <c r="H2470" s="646"/>
      <c r="I2470" s="647"/>
      <c r="J2470" s="647"/>
      <c r="K2470" s="647"/>
      <c r="L2470" s="647"/>
      <c r="M2470" s="647"/>
      <c r="P2470" s="646"/>
    </row>
    <row r="2471" spans="8:16" x14ac:dyDescent="0.2">
      <c r="H2471" s="646"/>
      <c r="I2471" s="647"/>
      <c r="J2471" s="647"/>
      <c r="K2471" s="647"/>
      <c r="L2471" s="647"/>
      <c r="M2471" s="647"/>
      <c r="P2471" s="646"/>
    </row>
    <row r="2472" spans="8:16" x14ac:dyDescent="0.2">
      <c r="H2472" s="646"/>
      <c r="I2472" s="647"/>
      <c r="J2472" s="647"/>
      <c r="K2472" s="647"/>
      <c r="L2472" s="647"/>
      <c r="M2472" s="647"/>
      <c r="P2472" s="646"/>
    </row>
    <row r="2473" spans="8:16" x14ac:dyDescent="0.2">
      <c r="H2473" s="646"/>
      <c r="I2473" s="647"/>
      <c r="J2473" s="647"/>
      <c r="K2473" s="647"/>
      <c r="L2473" s="647"/>
      <c r="M2473" s="647"/>
      <c r="P2473" s="646"/>
    </row>
    <row r="2474" spans="8:16" x14ac:dyDescent="0.2">
      <c r="H2474" s="646"/>
      <c r="I2474" s="647"/>
      <c r="J2474" s="647"/>
      <c r="K2474" s="647"/>
      <c r="L2474" s="647"/>
      <c r="M2474" s="647"/>
      <c r="P2474" s="646"/>
    </row>
    <row r="2475" spans="8:16" x14ac:dyDescent="0.2">
      <c r="H2475" s="646"/>
      <c r="I2475" s="647"/>
      <c r="J2475" s="647"/>
      <c r="K2475" s="647"/>
      <c r="L2475" s="647"/>
      <c r="M2475" s="647"/>
      <c r="P2475" s="646"/>
    </row>
    <row r="2476" spans="8:16" x14ac:dyDescent="0.2">
      <c r="H2476" s="646"/>
      <c r="I2476" s="647"/>
      <c r="J2476" s="647"/>
      <c r="K2476" s="647"/>
      <c r="L2476" s="647"/>
      <c r="M2476" s="647"/>
      <c r="P2476" s="646"/>
    </row>
    <row r="2477" spans="8:16" x14ac:dyDescent="0.2">
      <c r="H2477" s="646"/>
      <c r="I2477" s="647"/>
      <c r="J2477" s="647"/>
      <c r="K2477" s="647"/>
      <c r="L2477" s="647"/>
      <c r="M2477" s="647"/>
      <c r="P2477" s="646"/>
    </row>
    <row r="2478" spans="8:16" x14ac:dyDescent="0.2">
      <c r="H2478" s="646"/>
      <c r="I2478" s="647"/>
      <c r="J2478" s="647"/>
      <c r="K2478" s="647"/>
      <c r="L2478" s="647"/>
      <c r="M2478" s="647"/>
      <c r="P2478" s="646"/>
    </row>
    <row r="2479" spans="8:16" x14ac:dyDescent="0.2">
      <c r="H2479" s="646"/>
      <c r="I2479" s="647"/>
      <c r="J2479" s="647"/>
      <c r="K2479" s="647"/>
      <c r="L2479" s="647"/>
      <c r="M2479" s="647"/>
      <c r="P2479" s="646"/>
    </row>
    <row r="2480" spans="8:16" x14ac:dyDescent="0.2">
      <c r="H2480" s="646"/>
      <c r="I2480" s="647"/>
      <c r="J2480" s="647"/>
      <c r="K2480" s="647"/>
      <c r="L2480" s="647"/>
      <c r="M2480" s="647"/>
      <c r="P2480" s="646"/>
    </row>
    <row r="2481" spans="8:16" x14ac:dyDescent="0.2">
      <c r="H2481" s="646"/>
      <c r="I2481" s="647"/>
      <c r="J2481" s="647"/>
      <c r="K2481" s="647"/>
      <c r="L2481" s="647"/>
      <c r="M2481" s="647"/>
      <c r="P2481" s="646"/>
    </row>
    <row r="2482" spans="8:16" x14ac:dyDescent="0.2">
      <c r="H2482" s="646"/>
      <c r="I2482" s="647"/>
      <c r="J2482" s="647"/>
      <c r="K2482" s="647"/>
      <c r="L2482" s="647"/>
      <c r="M2482" s="647"/>
      <c r="P2482" s="646"/>
    </row>
    <row r="2483" spans="8:16" x14ac:dyDescent="0.2">
      <c r="H2483" s="646"/>
      <c r="I2483" s="647"/>
      <c r="J2483" s="647"/>
      <c r="K2483" s="647"/>
      <c r="L2483" s="647"/>
      <c r="M2483" s="647"/>
      <c r="P2483" s="646"/>
    </row>
    <row r="2484" spans="8:16" x14ac:dyDescent="0.2">
      <c r="H2484" s="646"/>
      <c r="I2484" s="647"/>
      <c r="J2484" s="647"/>
      <c r="K2484" s="647"/>
      <c r="L2484" s="647"/>
      <c r="M2484" s="647"/>
      <c r="P2484" s="646"/>
    </row>
    <row r="2485" spans="8:16" x14ac:dyDescent="0.2">
      <c r="H2485" s="646"/>
      <c r="I2485" s="647"/>
      <c r="J2485" s="647"/>
      <c r="K2485" s="647"/>
      <c r="L2485" s="647"/>
      <c r="M2485" s="647"/>
      <c r="P2485" s="646"/>
    </row>
    <row r="2486" spans="8:16" x14ac:dyDescent="0.2">
      <c r="H2486" s="646"/>
      <c r="I2486" s="647"/>
      <c r="J2486" s="647"/>
      <c r="K2486" s="647"/>
      <c r="L2486" s="647"/>
      <c r="M2486" s="647"/>
      <c r="P2486" s="646"/>
    </row>
    <row r="2487" spans="8:16" x14ac:dyDescent="0.2">
      <c r="H2487" s="646"/>
      <c r="I2487" s="647"/>
      <c r="J2487" s="647"/>
      <c r="K2487" s="647"/>
      <c r="L2487" s="647"/>
      <c r="M2487" s="647"/>
      <c r="P2487" s="646"/>
    </row>
    <row r="2488" spans="8:16" x14ac:dyDescent="0.2">
      <c r="H2488" s="646"/>
      <c r="I2488" s="647"/>
      <c r="J2488" s="647"/>
      <c r="K2488" s="647"/>
      <c r="L2488" s="647"/>
      <c r="M2488" s="647"/>
      <c r="P2488" s="646"/>
    </row>
    <row r="2489" spans="8:16" x14ac:dyDescent="0.2">
      <c r="H2489" s="646"/>
      <c r="I2489" s="647"/>
      <c r="J2489" s="647"/>
      <c r="K2489" s="647"/>
      <c r="L2489" s="647"/>
      <c r="M2489" s="647"/>
      <c r="P2489" s="646"/>
    </row>
    <row r="2490" spans="8:16" x14ac:dyDescent="0.2">
      <c r="H2490" s="646"/>
      <c r="I2490" s="647"/>
      <c r="J2490" s="647"/>
      <c r="K2490" s="647"/>
      <c r="L2490" s="647"/>
      <c r="M2490" s="647"/>
      <c r="P2490" s="646"/>
    </row>
    <row r="2491" spans="8:16" x14ac:dyDescent="0.2">
      <c r="H2491" s="646"/>
      <c r="I2491" s="647"/>
      <c r="J2491" s="647"/>
      <c r="K2491" s="647"/>
      <c r="L2491" s="647"/>
      <c r="M2491" s="647"/>
      <c r="P2491" s="646"/>
    </row>
    <row r="2492" spans="8:16" x14ac:dyDescent="0.2">
      <c r="H2492" s="646"/>
      <c r="I2492" s="647"/>
      <c r="J2492" s="647"/>
      <c r="K2492" s="647"/>
      <c r="L2492" s="647"/>
      <c r="M2492" s="647"/>
      <c r="P2492" s="646"/>
    </row>
    <row r="2493" spans="8:16" x14ac:dyDescent="0.2">
      <c r="H2493" s="646"/>
      <c r="I2493" s="647"/>
      <c r="J2493" s="647"/>
      <c r="K2493" s="647"/>
      <c r="L2493" s="647"/>
      <c r="M2493" s="647"/>
      <c r="P2493" s="646"/>
    </row>
    <row r="2494" spans="8:16" x14ac:dyDescent="0.2">
      <c r="H2494" s="646"/>
      <c r="I2494" s="647"/>
      <c r="J2494" s="647"/>
      <c r="K2494" s="647"/>
      <c r="L2494" s="647"/>
      <c r="M2494" s="647"/>
      <c r="P2494" s="646"/>
    </row>
    <row r="2495" spans="8:16" x14ac:dyDescent="0.2">
      <c r="H2495" s="646"/>
      <c r="I2495" s="647"/>
      <c r="J2495" s="647"/>
      <c r="K2495" s="647"/>
      <c r="L2495" s="647"/>
      <c r="M2495" s="647"/>
      <c r="P2495" s="646"/>
    </row>
    <row r="2496" spans="8:16" x14ac:dyDescent="0.2">
      <c r="H2496" s="646"/>
      <c r="I2496" s="647"/>
      <c r="J2496" s="647"/>
      <c r="K2496" s="647"/>
      <c r="L2496" s="647"/>
      <c r="M2496" s="647"/>
      <c r="P2496" s="646"/>
    </row>
    <row r="2497" spans="8:16" x14ac:dyDescent="0.2">
      <c r="H2497" s="646"/>
      <c r="I2497" s="647"/>
      <c r="J2497" s="647"/>
      <c r="K2497" s="647"/>
      <c r="L2497" s="647"/>
      <c r="M2497" s="647"/>
      <c r="P2497" s="646"/>
    </row>
    <row r="2498" spans="8:16" x14ac:dyDescent="0.2">
      <c r="H2498" s="646"/>
      <c r="I2498" s="647"/>
      <c r="J2498" s="647"/>
      <c r="K2498" s="647"/>
      <c r="L2498" s="647"/>
      <c r="M2498" s="647"/>
      <c r="P2498" s="646"/>
    </row>
    <row r="2499" spans="8:16" x14ac:dyDescent="0.2">
      <c r="H2499" s="646"/>
      <c r="I2499" s="647"/>
      <c r="J2499" s="647"/>
      <c r="K2499" s="647"/>
      <c r="L2499" s="647"/>
      <c r="M2499" s="647"/>
      <c r="P2499" s="646"/>
    </row>
    <row r="2500" spans="8:16" x14ac:dyDescent="0.2">
      <c r="H2500" s="646"/>
      <c r="I2500" s="647"/>
      <c r="J2500" s="647"/>
      <c r="K2500" s="647"/>
      <c r="L2500" s="647"/>
      <c r="M2500" s="647"/>
      <c r="P2500" s="646"/>
    </row>
    <row r="2501" spans="8:16" x14ac:dyDescent="0.2">
      <c r="H2501" s="646"/>
      <c r="I2501" s="647"/>
      <c r="J2501" s="647"/>
      <c r="K2501" s="647"/>
      <c r="L2501" s="647"/>
      <c r="M2501" s="647"/>
      <c r="P2501" s="646"/>
    </row>
    <row r="2502" spans="8:16" x14ac:dyDescent="0.2">
      <c r="H2502" s="646"/>
      <c r="I2502" s="647"/>
      <c r="J2502" s="647"/>
      <c r="K2502" s="647"/>
      <c r="L2502" s="647"/>
      <c r="M2502" s="647"/>
      <c r="P2502" s="646"/>
    </row>
    <row r="2503" spans="8:16" x14ac:dyDescent="0.2">
      <c r="H2503" s="646"/>
      <c r="I2503" s="647"/>
      <c r="J2503" s="647"/>
      <c r="K2503" s="647"/>
      <c r="L2503" s="647"/>
      <c r="M2503" s="647"/>
      <c r="P2503" s="646"/>
    </row>
    <row r="2504" spans="8:16" x14ac:dyDescent="0.2">
      <c r="H2504" s="646"/>
      <c r="I2504" s="647"/>
      <c r="J2504" s="647"/>
      <c r="K2504" s="647"/>
      <c r="L2504" s="647"/>
      <c r="M2504" s="647"/>
      <c r="P2504" s="646"/>
    </row>
    <row r="2505" spans="8:16" x14ac:dyDescent="0.2">
      <c r="H2505" s="646"/>
      <c r="I2505" s="647"/>
      <c r="J2505" s="647"/>
      <c r="K2505" s="647"/>
      <c r="L2505" s="647"/>
      <c r="M2505" s="647"/>
      <c r="P2505" s="646"/>
    </row>
    <row r="2506" spans="8:16" x14ac:dyDescent="0.2">
      <c r="H2506" s="646"/>
      <c r="I2506" s="647"/>
      <c r="J2506" s="647"/>
      <c r="K2506" s="647"/>
      <c r="L2506" s="647"/>
      <c r="M2506" s="647"/>
      <c r="P2506" s="646"/>
    </row>
    <row r="2507" spans="8:16" x14ac:dyDescent="0.2">
      <c r="H2507" s="646"/>
      <c r="I2507" s="647"/>
      <c r="J2507" s="647"/>
      <c r="K2507" s="647"/>
      <c r="L2507" s="647"/>
      <c r="M2507" s="647"/>
      <c r="P2507" s="646"/>
    </row>
    <row r="2508" spans="8:16" x14ac:dyDescent="0.2">
      <c r="H2508" s="646"/>
      <c r="I2508" s="647"/>
      <c r="J2508" s="647"/>
      <c r="K2508" s="647"/>
      <c r="L2508" s="647"/>
      <c r="M2508" s="647"/>
      <c r="P2508" s="646"/>
    </row>
    <row r="2509" spans="8:16" x14ac:dyDescent="0.2">
      <c r="H2509" s="646"/>
      <c r="I2509" s="647"/>
      <c r="J2509" s="647"/>
      <c r="K2509" s="647"/>
      <c r="L2509" s="647"/>
      <c r="M2509" s="647"/>
      <c r="P2509" s="646"/>
    </row>
    <row r="2510" spans="8:16" x14ac:dyDescent="0.2">
      <c r="H2510" s="646"/>
      <c r="I2510" s="647"/>
      <c r="J2510" s="647"/>
      <c r="K2510" s="647"/>
      <c r="L2510" s="647"/>
      <c r="M2510" s="647"/>
      <c r="P2510" s="646"/>
    </row>
    <row r="2511" spans="8:16" x14ac:dyDescent="0.2">
      <c r="H2511" s="646"/>
      <c r="I2511" s="647"/>
      <c r="J2511" s="647"/>
      <c r="K2511" s="647"/>
      <c r="L2511" s="647"/>
      <c r="M2511" s="647"/>
      <c r="P2511" s="646"/>
    </row>
    <row r="2512" spans="8:16" x14ac:dyDescent="0.2">
      <c r="H2512" s="646"/>
      <c r="I2512" s="647"/>
      <c r="J2512" s="647"/>
      <c r="K2512" s="647"/>
      <c r="L2512" s="647"/>
      <c r="M2512" s="647"/>
      <c r="P2512" s="646"/>
    </row>
    <row r="2513" spans="8:16" x14ac:dyDescent="0.2">
      <c r="H2513" s="646"/>
      <c r="I2513" s="647"/>
      <c r="J2513" s="647"/>
      <c r="K2513" s="647"/>
      <c r="L2513" s="647"/>
      <c r="M2513" s="647"/>
      <c r="P2513" s="646"/>
    </row>
    <row r="2514" spans="8:16" x14ac:dyDescent="0.2">
      <c r="H2514" s="646"/>
      <c r="I2514" s="647"/>
      <c r="J2514" s="647"/>
      <c r="K2514" s="647"/>
      <c r="L2514" s="647"/>
      <c r="M2514" s="647"/>
      <c r="P2514" s="646"/>
    </row>
    <row r="2515" spans="8:16" x14ac:dyDescent="0.2">
      <c r="H2515" s="646"/>
      <c r="I2515" s="647"/>
      <c r="J2515" s="647"/>
      <c r="K2515" s="647"/>
      <c r="L2515" s="647"/>
      <c r="M2515" s="647"/>
      <c r="P2515" s="646"/>
    </row>
    <row r="2516" spans="8:16" x14ac:dyDescent="0.2">
      <c r="H2516" s="646"/>
      <c r="I2516" s="647"/>
      <c r="J2516" s="647"/>
      <c r="K2516" s="647"/>
      <c r="L2516" s="647"/>
      <c r="M2516" s="647"/>
      <c r="P2516" s="646"/>
    </row>
    <row r="2517" spans="8:16" x14ac:dyDescent="0.2">
      <c r="H2517" s="646"/>
      <c r="I2517" s="647"/>
      <c r="J2517" s="647"/>
      <c r="K2517" s="647"/>
      <c r="L2517" s="647"/>
      <c r="M2517" s="647"/>
      <c r="P2517" s="646"/>
    </row>
    <row r="2518" spans="8:16" x14ac:dyDescent="0.2">
      <c r="H2518" s="646"/>
      <c r="I2518" s="647"/>
      <c r="J2518" s="647"/>
      <c r="K2518" s="647"/>
      <c r="L2518" s="647"/>
      <c r="M2518" s="647"/>
      <c r="P2518" s="646"/>
    </row>
    <row r="2519" spans="8:16" x14ac:dyDescent="0.2">
      <c r="H2519" s="646"/>
      <c r="I2519" s="647"/>
      <c r="J2519" s="647"/>
      <c r="K2519" s="647"/>
      <c r="L2519" s="647"/>
      <c r="M2519" s="647"/>
      <c r="P2519" s="646"/>
    </row>
    <row r="2520" spans="8:16" x14ac:dyDescent="0.2">
      <c r="H2520" s="646"/>
      <c r="I2520" s="647"/>
      <c r="J2520" s="647"/>
      <c r="K2520" s="647"/>
      <c r="L2520" s="647"/>
      <c r="M2520" s="647"/>
      <c r="P2520" s="646"/>
    </row>
    <row r="2521" spans="8:16" x14ac:dyDescent="0.2">
      <c r="H2521" s="646"/>
      <c r="I2521" s="647"/>
      <c r="J2521" s="647"/>
      <c r="K2521" s="647"/>
      <c r="L2521" s="647"/>
      <c r="M2521" s="647"/>
      <c r="P2521" s="646"/>
    </row>
    <row r="2522" spans="8:16" x14ac:dyDescent="0.2">
      <c r="H2522" s="646"/>
      <c r="I2522" s="647"/>
      <c r="J2522" s="647"/>
      <c r="K2522" s="647"/>
      <c r="L2522" s="647"/>
      <c r="M2522" s="647"/>
      <c r="P2522" s="646"/>
    </row>
    <row r="2523" spans="8:16" x14ac:dyDescent="0.2">
      <c r="H2523" s="646"/>
      <c r="I2523" s="647"/>
      <c r="J2523" s="647"/>
      <c r="K2523" s="647"/>
      <c r="L2523" s="647"/>
      <c r="M2523" s="647"/>
      <c r="P2523" s="646"/>
    </row>
    <row r="2524" spans="8:16" x14ac:dyDescent="0.2">
      <c r="H2524" s="646"/>
      <c r="I2524" s="647"/>
      <c r="J2524" s="647"/>
      <c r="K2524" s="647"/>
      <c r="L2524" s="647"/>
      <c r="M2524" s="647"/>
      <c r="P2524" s="646"/>
    </row>
    <row r="2525" spans="8:16" x14ac:dyDescent="0.2">
      <c r="H2525" s="646"/>
      <c r="I2525" s="647"/>
      <c r="J2525" s="647"/>
      <c r="K2525" s="647"/>
      <c r="L2525" s="647"/>
      <c r="M2525" s="647"/>
      <c r="P2525" s="646"/>
    </row>
    <row r="2526" spans="8:16" x14ac:dyDescent="0.2">
      <c r="H2526" s="646"/>
      <c r="I2526" s="647"/>
      <c r="J2526" s="647"/>
      <c r="K2526" s="647"/>
      <c r="L2526" s="647"/>
      <c r="M2526" s="647"/>
      <c r="P2526" s="646"/>
    </row>
    <row r="2527" spans="8:16" x14ac:dyDescent="0.2">
      <c r="H2527" s="646"/>
      <c r="I2527" s="647"/>
      <c r="J2527" s="647"/>
      <c r="K2527" s="647"/>
      <c r="L2527" s="647"/>
      <c r="M2527" s="647"/>
      <c r="P2527" s="646"/>
    </row>
    <row r="2528" spans="8:16" x14ac:dyDescent="0.2">
      <c r="H2528" s="646"/>
      <c r="I2528" s="647"/>
      <c r="J2528" s="647"/>
      <c r="K2528" s="647"/>
      <c r="L2528" s="647"/>
      <c r="M2528" s="647"/>
      <c r="P2528" s="646"/>
    </row>
    <row r="2529" spans="8:16" x14ac:dyDescent="0.2">
      <c r="H2529" s="646"/>
      <c r="I2529" s="647"/>
      <c r="J2529" s="647"/>
      <c r="K2529" s="647"/>
      <c r="L2529" s="647"/>
      <c r="M2529" s="647"/>
      <c r="P2529" s="646"/>
    </row>
    <row r="2530" spans="8:16" x14ac:dyDescent="0.2">
      <c r="H2530" s="646"/>
      <c r="I2530" s="647"/>
      <c r="J2530" s="647"/>
      <c r="K2530" s="647"/>
      <c r="L2530" s="647"/>
      <c r="M2530" s="647"/>
      <c r="P2530" s="646"/>
    </row>
    <row r="2531" spans="8:16" x14ac:dyDescent="0.2">
      <c r="H2531" s="646"/>
      <c r="I2531" s="647"/>
      <c r="J2531" s="647"/>
      <c r="K2531" s="647"/>
      <c r="L2531" s="647"/>
      <c r="M2531" s="647"/>
      <c r="P2531" s="646"/>
    </row>
    <row r="2532" spans="8:16" x14ac:dyDescent="0.2">
      <c r="H2532" s="646"/>
      <c r="I2532" s="647"/>
      <c r="J2532" s="647"/>
      <c r="K2532" s="647"/>
      <c r="L2532" s="647"/>
      <c r="M2532" s="647"/>
      <c r="P2532" s="646"/>
    </row>
    <row r="2533" spans="8:16" x14ac:dyDescent="0.2">
      <c r="H2533" s="646"/>
      <c r="I2533" s="647"/>
      <c r="J2533" s="647"/>
      <c r="K2533" s="647"/>
      <c r="L2533" s="647"/>
      <c r="M2533" s="647"/>
      <c r="P2533" s="646"/>
    </row>
    <row r="2534" spans="8:16" x14ac:dyDescent="0.2">
      <c r="H2534" s="646"/>
      <c r="I2534" s="647"/>
      <c r="J2534" s="647"/>
      <c r="K2534" s="647"/>
      <c r="L2534" s="647"/>
      <c r="M2534" s="647"/>
      <c r="P2534" s="646"/>
    </row>
    <row r="2535" spans="8:16" x14ac:dyDescent="0.2">
      <c r="H2535" s="646"/>
      <c r="I2535" s="647"/>
      <c r="J2535" s="647"/>
      <c r="K2535" s="647"/>
      <c r="L2535" s="647"/>
      <c r="M2535" s="647"/>
      <c r="P2535" s="646"/>
    </row>
    <row r="2536" spans="8:16" x14ac:dyDescent="0.2">
      <c r="H2536" s="646"/>
      <c r="I2536" s="647"/>
      <c r="J2536" s="647"/>
      <c r="K2536" s="647"/>
      <c r="L2536" s="647"/>
      <c r="M2536" s="647"/>
      <c r="P2536" s="646"/>
    </row>
    <row r="2537" spans="8:16" x14ac:dyDescent="0.2">
      <c r="H2537" s="646"/>
      <c r="I2537" s="647"/>
      <c r="J2537" s="647"/>
      <c r="K2537" s="647"/>
      <c r="L2537" s="647"/>
      <c r="M2537" s="647"/>
      <c r="P2537" s="646"/>
    </row>
    <row r="2538" spans="8:16" x14ac:dyDescent="0.2">
      <c r="H2538" s="646"/>
      <c r="I2538" s="647"/>
      <c r="J2538" s="647"/>
      <c r="K2538" s="647"/>
      <c r="L2538" s="647"/>
      <c r="M2538" s="647"/>
      <c r="P2538" s="646"/>
    </row>
    <row r="2539" spans="8:16" x14ac:dyDescent="0.2">
      <c r="H2539" s="646"/>
      <c r="I2539" s="647"/>
      <c r="J2539" s="647"/>
      <c r="K2539" s="647"/>
      <c r="L2539" s="647"/>
      <c r="M2539" s="647"/>
      <c r="P2539" s="646"/>
    </row>
    <row r="2540" spans="8:16" x14ac:dyDescent="0.2">
      <c r="H2540" s="646"/>
      <c r="I2540" s="647"/>
      <c r="J2540" s="647"/>
      <c r="K2540" s="647"/>
      <c r="L2540" s="647"/>
      <c r="M2540" s="647"/>
      <c r="P2540" s="646"/>
    </row>
    <row r="2541" spans="8:16" x14ac:dyDescent="0.2">
      <c r="H2541" s="646"/>
      <c r="I2541" s="647"/>
      <c r="J2541" s="647"/>
      <c r="K2541" s="647"/>
      <c r="L2541" s="647"/>
      <c r="M2541" s="647"/>
      <c r="P2541" s="646"/>
    </row>
    <row r="2542" spans="8:16" x14ac:dyDescent="0.2">
      <c r="H2542" s="646"/>
      <c r="I2542" s="647"/>
      <c r="J2542" s="647"/>
      <c r="K2542" s="647"/>
      <c r="L2542" s="647"/>
      <c r="M2542" s="647"/>
      <c r="P2542" s="646"/>
    </row>
    <row r="2543" spans="8:16" x14ac:dyDescent="0.2">
      <c r="H2543" s="646"/>
      <c r="I2543" s="647"/>
      <c r="J2543" s="647"/>
      <c r="K2543" s="647"/>
      <c r="L2543" s="647"/>
      <c r="M2543" s="647"/>
      <c r="P2543" s="646"/>
    </row>
    <row r="2544" spans="8:16" x14ac:dyDescent="0.2">
      <c r="H2544" s="646"/>
      <c r="I2544" s="647"/>
      <c r="J2544" s="647"/>
      <c r="K2544" s="647"/>
      <c r="L2544" s="647"/>
      <c r="M2544" s="647"/>
      <c r="P2544" s="646"/>
    </row>
    <row r="2545" spans="8:16" x14ac:dyDescent="0.2">
      <c r="H2545" s="646"/>
      <c r="I2545" s="647"/>
      <c r="J2545" s="647"/>
      <c r="K2545" s="647"/>
      <c r="L2545" s="647"/>
      <c r="M2545" s="647"/>
      <c r="P2545" s="646"/>
    </row>
    <row r="2546" spans="8:16" x14ac:dyDescent="0.2">
      <c r="H2546" s="646"/>
      <c r="I2546" s="647"/>
      <c r="J2546" s="647"/>
      <c r="K2546" s="647"/>
      <c r="L2546" s="647"/>
      <c r="M2546" s="647"/>
      <c r="P2546" s="646"/>
    </row>
    <row r="2547" spans="8:16" x14ac:dyDescent="0.2">
      <c r="H2547" s="646"/>
      <c r="I2547" s="647"/>
      <c r="J2547" s="647"/>
      <c r="K2547" s="647"/>
      <c r="L2547" s="647"/>
      <c r="M2547" s="647"/>
      <c r="P2547" s="646"/>
    </row>
    <row r="2548" spans="8:16" x14ac:dyDescent="0.2">
      <c r="H2548" s="646"/>
      <c r="I2548" s="647"/>
      <c r="J2548" s="647"/>
      <c r="K2548" s="647"/>
      <c r="L2548" s="647"/>
      <c r="M2548" s="647"/>
      <c r="P2548" s="646"/>
    </row>
    <row r="2549" spans="8:16" x14ac:dyDescent="0.2">
      <c r="H2549" s="646"/>
      <c r="I2549" s="647"/>
      <c r="J2549" s="647"/>
      <c r="K2549" s="647"/>
      <c r="L2549" s="647"/>
      <c r="M2549" s="647"/>
      <c r="P2549" s="646"/>
    </row>
    <row r="2550" spans="8:16" x14ac:dyDescent="0.2">
      <c r="H2550" s="646"/>
      <c r="I2550" s="647"/>
      <c r="J2550" s="647"/>
      <c r="K2550" s="647"/>
      <c r="L2550" s="647"/>
      <c r="M2550" s="647"/>
      <c r="P2550" s="646"/>
    </row>
    <row r="2551" spans="8:16" x14ac:dyDescent="0.2">
      <c r="H2551" s="646"/>
      <c r="I2551" s="647"/>
      <c r="J2551" s="647"/>
      <c r="K2551" s="647"/>
      <c r="L2551" s="647"/>
      <c r="M2551" s="647"/>
      <c r="P2551" s="646"/>
    </row>
    <row r="2552" spans="8:16" x14ac:dyDescent="0.2">
      <c r="H2552" s="646"/>
      <c r="I2552" s="647"/>
      <c r="J2552" s="647"/>
      <c r="K2552" s="647"/>
      <c r="L2552" s="647"/>
      <c r="M2552" s="647"/>
      <c r="P2552" s="646"/>
    </row>
    <row r="2553" spans="8:16" x14ac:dyDescent="0.2">
      <c r="H2553" s="646"/>
      <c r="I2553" s="647"/>
      <c r="J2553" s="647"/>
      <c r="K2553" s="647"/>
      <c r="L2553" s="647"/>
      <c r="M2553" s="647"/>
      <c r="P2553" s="646"/>
    </row>
    <row r="2554" spans="8:16" x14ac:dyDescent="0.2">
      <c r="H2554" s="646"/>
      <c r="I2554" s="647"/>
      <c r="J2554" s="647"/>
      <c r="K2554" s="647"/>
      <c r="L2554" s="647"/>
      <c r="M2554" s="647"/>
      <c r="P2554" s="646"/>
    </row>
    <row r="2555" spans="8:16" x14ac:dyDescent="0.2">
      <c r="H2555" s="646"/>
      <c r="I2555" s="647"/>
      <c r="J2555" s="647"/>
      <c r="K2555" s="647"/>
      <c r="L2555" s="647"/>
      <c r="M2555" s="647"/>
      <c r="P2555" s="646"/>
    </row>
    <row r="2556" spans="8:16" x14ac:dyDescent="0.2">
      <c r="H2556" s="646"/>
      <c r="I2556" s="647"/>
      <c r="J2556" s="647"/>
      <c r="K2556" s="647"/>
      <c r="L2556" s="647"/>
      <c r="M2556" s="647"/>
      <c r="P2556" s="646"/>
    </row>
    <row r="2557" spans="8:16" x14ac:dyDescent="0.2">
      <c r="H2557" s="646"/>
      <c r="I2557" s="647"/>
      <c r="J2557" s="647"/>
      <c r="K2557" s="647"/>
      <c r="L2557" s="647"/>
      <c r="M2557" s="647"/>
      <c r="P2557" s="646"/>
    </row>
    <row r="2558" spans="8:16" x14ac:dyDescent="0.2">
      <c r="H2558" s="646"/>
      <c r="I2558" s="647"/>
      <c r="J2558" s="647"/>
      <c r="K2558" s="647"/>
      <c r="L2558" s="647"/>
      <c r="M2558" s="647"/>
      <c r="P2558" s="646"/>
    </row>
    <row r="2559" spans="8:16" x14ac:dyDescent="0.2">
      <c r="H2559" s="646"/>
      <c r="I2559" s="647"/>
      <c r="J2559" s="647"/>
      <c r="K2559" s="647"/>
      <c r="L2559" s="647"/>
      <c r="M2559" s="647"/>
      <c r="P2559" s="646"/>
    </row>
    <row r="2560" spans="8:16" x14ac:dyDescent="0.2">
      <c r="H2560" s="646"/>
      <c r="I2560" s="647"/>
      <c r="J2560" s="647"/>
      <c r="K2560" s="647"/>
      <c r="L2560" s="647"/>
      <c r="M2560" s="647"/>
      <c r="P2560" s="646"/>
    </row>
    <row r="2561" spans="8:16" x14ac:dyDescent="0.2">
      <c r="H2561" s="646"/>
      <c r="I2561" s="647"/>
      <c r="J2561" s="647"/>
      <c r="K2561" s="647"/>
      <c r="L2561" s="647"/>
      <c r="M2561" s="647"/>
      <c r="P2561" s="646"/>
    </row>
    <row r="2562" spans="8:16" x14ac:dyDescent="0.2">
      <c r="H2562" s="646"/>
      <c r="I2562" s="647"/>
      <c r="J2562" s="647"/>
      <c r="K2562" s="647"/>
      <c r="L2562" s="647"/>
      <c r="M2562" s="647"/>
      <c r="P2562" s="646"/>
    </row>
    <row r="2563" spans="8:16" x14ac:dyDescent="0.2">
      <c r="H2563" s="646"/>
      <c r="I2563" s="647"/>
      <c r="J2563" s="647"/>
      <c r="K2563" s="647"/>
      <c r="L2563" s="647"/>
      <c r="M2563" s="647"/>
      <c r="P2563" s="646"/>
    </row>
    <row r="2564" spans="8:16" x14ac:dyDescent="0.2">
      <c r="H2564" s="646"/>
      <c r="I2564" s="647"/>
      <c r="J2564" s="647"/>
      <c r="K2564" s="647"/>
      <c r="L2564" s="647"/>
      <c r="M2564" s="647"/>
      <c r="P2564" s="646"/>
    </row>
    <row r="2565" spans="8:16" x14ac:dyDescent="0.2">
      <c r="H2565" s="646"/>
      <c r="I2565" s="647"/>
      <c r="J2565" s="647"/>
      <c r="K2565" s="647"/>
      <c r="L2565" s="647"/>
      <c r="M2565" s="647"/>
      <c r="P2565" s="646"/>
    </row>
    <row r="2566" spans="8:16" x14ac:dyDescent="0.2">
      <c r="H2566" s="646"/>
      <c r="I2566" s="647"/>
      <c r="J2566" s="647"/>
      <c r="K2566" s="647"/>
      <c r="L2566" s="647"/>
      <c r="M2566" s="647"/>
      <c r="P2566" s="646"/>
    </row>
    <row r="2567" spans="8:16" x14ac:dyDescent="0.2">
      <c r="H2567" s="646"/>
      <c r="I2567" s="647"/>
      <c r="J2567" s="647"/>
      <c r="K2567" s="647"/>
      <c r="L2567" s="647"/>
      <c r="M2567" s="647"/>
      <c r="P2567" s="646"/>
    </row>
    <row r="2568" spans="8:16" x14ac:dyDescent="0.2">
      <c r="H2568" s="646"/>
      <c r="I2568" s="647"/>
      <c r="J2568" s="647"/>
      <c r="K2568" s="647"/>
      <c r="L2568" s="647"/>
      <c r="M2568" s="647"/>
      <c r="P2568" s="646"/>
    </row>
    <row r="2569" spans="8:16" x14ac:dyDescent="0.2">
      <c r="H2569" s="646"/>
      <c r="I2569" s="647"/>
      <c r="J2569" s="647"/>
      <c r="K2569" s="647"/>
      <c r="L2569" s="647"/>
      <c r="M2569" s="647"/>
      <c r="P2569" s="646"/>
    </row>
    <row r="2570" spans="8:16" x14ac:dyDescent="0.2">
      <c r="H2570" s="646"/>
      <c r="I2570" s="647"/>
      <c r="J2570" s="647"/>
      <c r="K2570" s="647"/>
      <c r="L2570" s="647"/>
      <c r="M2570" s="647"/>
      <c r="P2570" s="646"/>
    </row>
    <row r="2571" spans="8:16" x14ac:dyDescent="0.2">
      <c r="H2571" s="646"/>
      <c r="I2571" s="647"/>
      <c r="J2571" s="647"/>
      <c r="K2571" s="647"/>
      <c r="L2571" s="647"/>
      <c r="M2571" s="647"/>
      <c r="P2571" s="646"/>
    </row>
    <row r="2572" spans="8:16" x14ac:dyDescent="0.2">
      <c r="H2572" s="646"/>
      <c r="I2572" s="647"/>
      <c r="J2572" s="647"/>
      <c r="K2572" s="647"/>
      <c r="L2572" s="647"/>
      <c r="M2572" s="647"/>
      <c r="P2572" s="646"/>
    </row>
    <row r="2573" spans="8:16" x14ac:dyDescent="0.2">
      <c r="H2573" s="646"/>
      <c r="I2573" s="647"/>
      <c r="J2573" s="647"/>
      <c r="K2573" s="647"/>
      <c r="L2573" s="647"/>
      <c r="M2573" s="647"/>
      <c r="P2573" s="646"/>
    </row>
    <row r="2574" spans="8:16" x14ac:dyDescent="0.2">
      <c r="H2574" s="646"/>
      <c r="I2574" s="647"/>
      <c r="J2574" s="647"/>
      <c r="K2574" s="647"/>
      <c r="L2574" s="647"/>
      <c r="M2574" s="647"/>
      <c r="P2574" s="646"/>
    </row>
    <row r="2575" spans="8:16" x14ac:dyDescent="0.2">
      <c r="H2575" s="646"/>
      <c r="I2575" s="647"/>
      <c r="J2575" s="647"/>
      <c r="K2575" s="647"/>
      <c r="L2575" s="647"/>
      <c r="M2575" s="647"/>
      <c r="P2575" s="646"/>
    </row>
    <row r="2576" spans="8:16" x14ac:dyDescent="0.2">
      <c r="H2576" s="646"/>
      <c r="I2576" s="647"/>
      <c r="J2576" s="647"/>
      <c r="K2576" s="647"/>
      <c r="L2576" s="647"/>
      <c r="M2576" s="647"/>
      <c r="P2576" s="646"/>
    </row>
    <row r="2577" spans="8:16" x14ac:dyDescent="0.2">
      <c r="H2577" s="646"/>
      <c r="I2577" s="647"/>
      <c r="J2577" s="647"/>
      <c r="K2577" s="647"/>
      <c r="L2577" s="647"/>
      <c r="M2577" s="647"/>
      <c r="P2577" s="646"/>
    </row>
    <row r="2578" spans="8:16" x14ac:dyDescent="0.2">
      <c r="H2578" s="646"/>
      <c r="I2578" s="647"/>
      <c r="J2578" s="647"/>
      <c r="K2578" s="647"/>
      <c r="L2578" s="647"/>
      <c r="M2578" s="647"/>
      <c r="P2578" s="646"/>
    </row>
    <row r="2579" spans="8:16" x14ac:dyDescent="0.2">
      <c r="H2579" s="646"/>
      <c r="I2579" s="647"/>
      <c r="J2579" s="647"/>
      <c r="K2579" s="647"/>
      <c r="L2579" s="647"/>
      <c r="M2579" s="647"/>
      <c r="P2579" s="646"/>
    </row>
    <row r="2580" spans="8:16" x14ac:dyDescent="0.2">
      <c r="H2580" s="646"/>
      <c r="I2580" s="647"/>
      <c r="J2580" s="647"/>
      <c r="K2580" s="647"/>
      <c r="L2580" s="647"/>
      <c r="M2580" s="647"/>
      <c r="P2580" s="646"/>
    </row>
    <row r="2581" spans="8:16" x14ac:dyDescent="0.2">
      <c r="H2581" s="646"/>
      <c r="I2581" s="647"/>
      <c r="J2581" s="647"/>
      <c r="K2581" s="647"/>
      <c r="L2581" s="647"/>
      <c r="M2581" s="647"/>
      <c r="P2581" s="646"/>
    </row>
    <row r="2582" spans="8:16" x14ac:dyDescent="0.2">
      <c r="H2582" s="646"/>
      <c r="I2582" s="647"/>
      <c r="J2582" s="647"/>
      <c r="K2582" s="647"/>
      <c r="L2582" s="647"/>
      <c r="M2582" s="647"/>
      <c r="P2582" s="646"/>
    </row>
    <row r="2583" spans="8:16" x14ac:dyDescent="0.2">
      <c r="H2583" s="646"/>
      <c r="I2583" s="647"/>
      <c r="J2583" s="647"/>
      <c r="K2583" s="647"/>
      <c r="L2583" s="647"/>
      <c r="M2583" s="647"/>
      <c r="P2583" s="646"/>
    </row>
    <row r="2584" spans="8:16" x14ac:dyDescent="0.2">
      <c r="H2584" s="646"/>
      <c r="I2584" s="647"/>
      <c r="J2584" s="647"/>
      <c r="K2584" s="647"/>
      <c r="L2584" s="647"/>
      <c r="M2584" s="647"/>
      <c r="P2584" s="646"/>
    </row>
    <row r="2585" spans="8:16" x14ac:dyDescent="0.2">
      <c r="H2585" s="646"/>
      <c r="I2585" s="647"/>
      <c r="J2585" s="647"/>
      <c r="K2585" s="647"/>
      <c r="L2585" s="647"/>
      <c r="M2585" s="647"/>
      <c r="P2585" s="646"/>
    </row>
    <row r="2586" spans="8:16" x14ac:dyDescent="0.2">
      <c r="H2586" s="646"/>
      <c r="I2586" s="647"/>
      <c r="J2586" s="647"/>
      <c r="K2586" s="647"/>
      <c r="L2586" s="647"/>
      <c r="M2586" s="647"/>
      <c r="P2586" s="646"/>
    </row>
    <row r="2587" spans="8:16" x14ac:dyDescent="0.2">
      <c r="H2587" s="646"/>
      <c r="I2587" s="647"/>
      <c r="J2587" s="647"/>
      <c r="K2587" s="647"/>
      <c r="L2587" s="647"/>
      <c r="M2587" s="647"/>
      <c r="P2587" s="646"/>
    </row>
    <row r="2588" spans="8:16" x14ac:dyDescent="0.2">
      <c r="H2588" s="646"/>
      <c r="I2588" s="647"/>
      <c r="J2588" s="647"/>
      <c r="K2588" s="647"/>
      <c r="L2588" s="647"/>
      <c r="M2588" s="647"/>
      <c r="P2588" s="646"/>
    </row>
    <row r="2589" spans="8:16" x14ac:dyDescent="0.2">
      <c r="H2589" s="646"/>
      <c r="I2589" s="647"/>
      <c r="J2589" s="647"/>
      <c r="K2589" s="647"/>
      <c r="L2589" s="647"/>
      <c r="M2589" s="647"/>
      <c r="P2589" s="646"/>
    </row>
    <row r="2590" spans="8:16" x14ac:dyDescent="0.2">
      <c r="H2590" s="646"/>
      <c r="I2590" s="647"/>
      <c r="J2590" s="647"/>
      <c r="K2590" s="647"/>
      <c r="L2590" s="647"/>
      <c r="M2590" s="647"/>
      <c r="P2590" s="646"/>
    </row>
    <row r="2591" spans="8:16" x14ac:dyDescent="0.2">
      <c r="H2591" s="646"/>
      <c r="I2591" s="647"/>
      <c r="J2591" s="647"/>
      <c r="K2591" s="647"/>
      <c r="L2591" s="647"/>
      <c r="M2591" s="647"/>
      <c r="P2591" s="646"/>
    </row>
    <row r="2592" spans="8:16" x14ac:dyDescent="0.2">
      <c r="H2592" s="646"/>
      <c r="I2592" s="647"/>
      <c r="J2592" s="647"/>
      <c r="K2592" s="647"/>
      <c r="L2592" s="647"/>
      <c r="M2592" s="647"/>
      <c r="P2592" s="646"/>
    </row>
    <row r="2593" spans="8:16" x14ac:dyDescent="0.2">
      <c r="H2593" s="646"/>
      <c r="I2593" s="647"/>
      <c r="J2593" s="647"/>
      <c r="K2593" s="647"/>
      <c r="L2593" s="647"/>
      <c r="M2593" s="647"/>
      <c r="P2593" s="646"/>
    </row>
    <row r="2594" spans="8:16" x14ac:dyDescent="0.2">
      <c r="H2594" s="646"/>
      <c r="I2594" s="647"/>
      <c r="J2594" s="647"/>
      <c r="K2594" s="647"/>
      <c r="L2594" s="647"/>
      <c r="M2594" s="647"/>
      <c r="P2594" s="646"/>
    </row>
    <row r="2595" spans="8:16" x14ac:dyDescent="0.2">
      <c r="H2595" s="646"/>
      <c r="I2595" s="647"/>
      <c r="J2595" s="647"/>
      <c r="K2595" s="647"/>
      <c r="L2595" s="647"/>
      <c r="M2595" s="647"/>
      <c r="P2595" s="646"/>
    </row>
    <row r="2596" spans="8:16" x14ac:dyDescent="0.2">
      <c r="H2596" s="646"/>
      <c r="I2596" s="647"/>
      <c r="J2596" s="647"/>
      <c r="K2596" s="647"/>
      <c r="L2596" s="647"/>
      <c r="M2596" s="647"/>
      <c r="P2596" s="646"/>
    </row>
    <row r="2597" spans="8:16" x14ac:dyDescent="0.2">
      <c r="H2597" s="646"/>
      <c r="I2597" s="647"/>
      <c r="J2597" s="647"/>
      <c r="K2597" s="647"/>
      <c r="L2597" s="647"/>
      <c r="M2597" s="647"/>
      <c r="P2597" s="646"/>
    </row>
    <row r="2598" spans="8:16" x14ac:dyDescent="0.2">
      <c r="H2598" s="646"/>
      <c r="I2598" s="647"/>
      <c r="J2598" s="647"/>
      <c r="K2598" s="647"/>
      <c r="L2598" s="647"/>
      <c r="M2598" s="647"/>
      <c r="P2598" s="646"/>
    </row>
    <row r="2599" spans="8:16" x14ac:dyDescent="0.2">
      <c r="H2599" s="646"/>
      <c r="I2599" s="647"/>
      <c r="J2599" s="647"/>
      <c r="K2599" s="647"/>
      <c r="L2599" s="647"/>
      <c r="M2599" s="647"/>
      <c r="P2599" s="646"/>
    </row>
    <row r="2600" spans="8:16" x14ac:dyDescent="0.2">
      <c r="H2600" s="646"/>
      <c r="I2600" s="647"/>
      <c r="J2600" s="647"/>
      <c r="K2600" s="647"/>
      <c r="L2600" s="647"/>
      <c r="M2600" s="647"/>
      <c r="P2600" s="646"/>
    </row>
    <row r="2601" spans="8:16" x14ac:dyDescent="0.2">
      <c r="H2601" s="646"/>
      <c r="I2601" s="647"/>
      <c r="J2601" s="647"/>
      <c r="K2601" s="647"/>
      <c r="L2601" s="647"/>
      <c r="M2601" s="647"/>
      <c r="P2601" s="646"/>
    </row>
    <row r="2602" spans="8:16" x14ac:dyDescent="0.2">
      <c r="H2602" s="646"/>
      <c r="I2602" s="647"/>
      <c r="J2602" s="647"/>
      <c r="K2602" s="647"/>
      <c r="L2602" s="647"/>
      <c r="M2602" s="647"/>
      <c r="P2602" s="646"/>
    </row>
    <row r="2603" spans="8:16" x14ac:dyDescent="0.2">
      <c r="H2603" s="646"/>
      <c r="I2603" s="647"/>
      <c r="J2603" s="647"/>
      <c r="K2603" s="647"/>
      <c r="L2603" s="647"/>
      <c r="M2603" s="647"/>
      <c r="P2603" s="646"/>
    </row>
    <row r="2604" spans="8:16" x14ac:dyDescent="0.2">
      <c r="H2604" s="646"/>
      <c r="I2604" s="647"/>
      <c r="J2604" s="647"/>
      <c r="K2604" s="647"/>
      <c r="L2604" s="647"/>
      <c r="M2604" s="647"/>
      <c r="P2604" s="646"/>
    </row>
    <row r="2605" spans="8:16" x14ac:dyDescent="0.2">
      <c r="H2605" s="646"/>
      <c r="I2605" s="647"/>
      <c r="J2605" s="647"/>
      <c r="K2605" s="647"/>
      <c r="L2605" s="647"/>
      <c r="M2605" s="647"/>
      <c r="P2605" s="646"/>
    </row>
    <row r="2606" spans="8:16" x14ac:dyDescent="0.2">
      <c r="H2606" s="646"/>
      <c r="I2606" s="647"/>
      <c r="J2606" s="647"/>
      <c r="K2606" s="647"/>
      <c r="L2606" s="647"/>
      <c r="M2606" s="647"/>
      <c r="P2606" s="646"/>
    </row>
    <row r="2607" spans="8:16" x14ac:dyDescent="0.2">
      <c r="H2607" s="646"/>
      <c r="I2607" s="647"/>
      <c r="J2607" s="647"/>
      <c r="K2607" s="647"/>
      <c r="L2607" s="647"/>
      <c r="M2607" s="647"/>
      <c r="P2607" s="646"/>
    </row>
    <row r="2608" spans="8:16" x14ac:dyDescent="0.2">
      <c r="H2608" s="646"/>
      <c r="I2608" s="647"/>
      <c r="J2608" s="647"/>
      <c r="K2608" s="647"/>
      <c r="L2608" s="647"/>
      <c r="M2608" s="647"/>
      <c r="P2608" s="646"/>
    </row>
    <row r="2609" spans="8:16" x14ac:dyDescent="0.2">
      <c r="H2609" s="646"/>
      <c r="I2609" s="647"/>
      <c r="J2609" s="647"/>
      <c r="K2609" s="647"/>
      <c r="L2609" s="647"/>
      <c r="M2609" s="647"/>
      <c r="P2609" s="646"/>
    </row>
    <row r="2610" spans="8:16" x14ac:dyDescent="0.2">
      <c r="H2610" s="646"/>
      <c r="I2610" s="647"/>
      <c r="J2610" s="647"/>
      <c r="K2610" s="647"/>
      <c r="L2610" s="647"/>
      <c r="M2610" s="647"/>
      <c r="P2610" s="646"/>
    </row>
    <row r="2611" spans="8:16" x14ac:dyDescent="0.2">
      <c r="H2611" s="646"/>
      <c r="I2611" s="647"/>
      <c r="J2611" s="647"/>
      <c r="K2611" s="647"/>
      <c r="L2611" s="647"/>
      <c r="M2611" s="647"/>
      <c r="P2611" s="646"/>
    </row>
    <row r="2612" spans="8:16" x14ac:dyDescent="0.2">
      <c r="H2612" s="646"/>
      <c r="I2612" s="647"/>
      <c r="J2612" s="647"/>
      <c r="K2612" s="647"/>
      <c r="L2612" s="647"/>
      <c r="M2612" s="647"/>
      <c r="P2612" s="646"/>
    </row>
    <row r="2613" spans="8:16" x14ac:dyDescent="0.2">
      <c r="H2613" s="646"/>
      <c r="I2613" s="647"/>
      <c r="J2613" s="647"/>
      <c r="K2613" s="647"/>
      <c r="L2613" s="647"/>
      <c r="M2613" s="647"/>
      <c r="P2613" s="646"/>
    </row>
    <row r="2614" spans="8:16" x14ac:dyDescent="0.2">
      <c r="H2614" s="646"/>
      <c r="I2614" s="647"/>
      <c r="J2614" s="647"/>
      <c r="K2614" s="647"/>
      <c r="L2614" s="647"/>
      <c r="M2614" s="647"/>
      <c r="P2614" s="646"/>
    </row>
    <row r="2615" spans="8:16" x14ac:dyDescent="0.2">
      <c r="H2615" s="646"/>
      <c r="I2615" s="647"/>
      <c r="J2615" s="647"/>
      <c r="K2615" s="647"/>
      <c r="L2615" s="647"/>
      <c r="M2615" s="647"/>
      <c r="P2615" s="646"/>
    </row>
    <row r="2616" spans="8:16" x14ac:dyDescent="0.2">
      <c r="H2616" s="646"/>
      <c r="I2616" s="647"/>
      <c r="J2616" s="647"/>
      <c r="K2616" s="647"/>
      <c r="L2616" s="647"/>
      <c r="M2616" s="647"/>
      <c r="P2616" s="646"/>
    </row>
    <row r="2617" spans="8:16" x14ac:dyDescent="0.2">
      <c r="H2617" s="646"/>
      <c r="I2617" s="647"/>
      <c r="J2617" s="647"/>
      <c r="K2617" s="647"/>
      <c r="L2617" s="647"/>
      <c r="M2617" s="647"/>
      <c r="P2617" s="646"/>
    </row>
    <row r="2618" spans="8:16" x14ac:dyDescent="0.2">
      <c r="H2618" s="646"/>
      <c r="I2618" s="647"/>
      <c r="J2618" s="647"/>
      <c r="K2618" s="647"/>
      <c r="L2618" s="647"/>
      <c r="M2618" s="647"/>
      <c r="P2618" s="646"/>
    </row>
    <row r="2619" spans="8:16" x14ac:dyDescent="0.2">
      <c r="H2619" s="646"/>
      <c r="I2619" s="647"/>
      <c r="J2619" s="647"/>
      <c r="K2619" s="647"/>
      <c r="L2619" s="647"/>
      <c r="M2619" s="647"/>
      <c r="P2619" s="646"/>
    </row>
    <row r="2620" spans="8:16" x14ac:dyDescent="0.2">
      <c r="H2620" s="646"/>
      <c r="I2620" s="647"/>
      <c r="J2620" s="647"/>
      <c r="K2620" s="647"/>
      <c r="L2620" s="647"/>
      <c r="M2620" s="647"/>
      <c r="P2620" s="646"/>
    </row>
    <row r="2621" spans="8:16" x14ac:dyDescent="0.2">
      <c r="H2621" s="646"/>
      <c r="I2621" s="647"/>
      <c r="J2621" s="647"/>
      <c r="K2621" s="647"/>
      <c r="L2621" s="647"/>
      <c r="M2621" s="647"/>
      <c r="P2621" s="646"/>
    </row>
    <row r="2622" spans="8:16" x14ac:dyDescent="0.2">
      <c r="H2622" s="646"/>
      <c r="I2622" s="647"/>
      <c r="J2622" s="647"/>
      <c r="K2622" s="647"/>
      <c r="L2622" s="647"/>
      <c r="M2622" s="647"/>
      <c r="P2622" s="646"/>
    </row>
    <row r="2623" spans="8:16" x14ac:dyDescent="0.2">
      <c r="H2623" s="646"/>
      <c r="I2623" s="647"/>
      <c r="J2623" s="647"/>
      <c r="K2623" s="647"/>
      <c r="L2623" s="647"/>
      <c r="M2623" s="647"/>
      <c r="P2623" s="646"/>
    </row>
    <row r="2624" spans="8:16" x14ac:dyDescent="0.2">
      <c r="H2624" s="646"/>
      <c r="I2624" s="647"/>
      <c r="J2624" s="647"/>
      <c r="K2624" s="647"/>
      <c r="L2624" s="647"/>
      <c r="M2624" s="647"/>
      <c r="P2624" s="646"/>
    </row>
    <row r="2625" spans="8:16" x14ac:dyDescent="0.2">
      <c r="H2625" s="646"/>
      <c r="I2625" s="647"/>
      <c r="J2625" s="647"/>
      <c r="K2625" s="647"/>
      <c r="L2625" s="647"/>
      <c r="M2625" s="647"/>
      <c r="P2625" s="646"/>
    </row>
    <row r="2626" spans="8:16" x14ac:dyDescent="0.2">
      <c r="H2626" s="646"/>
      <c r="I2626" s="647"/>
      <c r="J2626" s="647"/>
      <c r="K2626" s="647"/>
      <c r="L2626" s="647"/>
      <c r="M2626" s="647"/>
      <c r="P2626" s="646"/>
    </row>
    <row r="2627" spans="8:16" x14ac:dyDescent="0.2">
      <c r="H2627" s="646"/>
      <c r="I2627" s="647"/>
      <c r="J2627" s="647"/>
      <c r="K2627" s="647"/>
      <c r="L2627" s="647"/>
      <c r="M2627" s="647"/>
      <c r="P2627" s="646"/>
    </row>
    <row r="2628" spans="8:16" x14ac:dyDescent="0.2">
      <c r="H2628" s="646"/>
      <c r="I2628" s="647"/>
      <c r="J2628" s="647"/>
      <c r="K2628" s="647"/>
      <c r="L2628" s="647"/>
      <c r="M2628" s="647"/>
      <c r="P2628" s="646"/>
    </row>
    <row r="2629" spans="8:16" x14ac:dyDescent="0.2">
      <c r="H2629" s="646"/>
      <c r="I2629" s="647"/>
      <c r="J2629" s="647"/>
      <c r="K2629" s="647"/>
      <c r="L2629" s="647"/>
      <c r="M2629" s="647"/>
      <c r="P2629" s="646"/>
    </row>
    <row r="2630" spans="8:16" x14ac:dyDescent="0.2">
      <c r="H2630" s="646"/>
      <c r="I2630" s="647"/>
      <c r="J2630" s="647"/>
      <c r="K2630" s="647"/>
      <c r="L2630" s="647"/>
      <c r="M2630" s="647"/>
      <c r="P2630" s="646"/>
    </row>
    <row r="2631" spans="8:16" x14ac:dyDescent="0.2">
      <c r="H2631" s="646"/>
      <c r="I2631" s="647"/>
      <c r="J2631" s="647"/>
      <c r="K2631" s="647"/>
      <c r="L2631" s="647"/>
      <c r="M2631" s="647"/>
      <c r="P2631" s="646"/>
    </row>
    <row r="2632" spans="8:16" x14ac:dyDescent="0.2">
      <c r="H2632" s="646"/>
      <c r="I2632" s="647"/>
      <c r="J2632" s="647"/>
      <c r="K2632" s="647"/>
      <c r="L2632" s="647"/>
      <c r="M2632" s="647"/>
      <c r="P2632" s="646"/>
    </row>
    <row r="2633" spans="8:16" x14ac:dyDescent="0.2">
      <c r="H2633" s="646"/>
      <c r="I2633" s="647"/>
      <c r="J2633" s="647"/>
      <c r="K2633" s="647"/>
      <c r="L2633" s="647"/>
      <c r="M2633" s="647"/>
      <c r="P2633" s="646"/>
    </row>
    <row r="2634" spans="8:16" x14ac:dyDescent="0.2">
      <c r="H2634" s="646"/>
      <c r="I2634" s="647"/>
      <c r="J2634" s="647"/>
      <c r="K2634" s="647"/>
      <c r="L2634" s="647"/>
      <c r="M2634" s="647"/>
      <c r="P2634" s="646"/>
    </row>
    <row r="2635" spans="8:16" x14ac:dyDescent="0.2">
      <c r="H2635" s="646"/>
      <c r="I2635" s="647"/>
      <c r="J2635" s="647"/>
      <c r="K2635" s="647"/>
      <c r="L2635" s="647"/>
      <c r="M2635" s="647"/>
      <c r="P2635" s="646"/>
    </row>
    <row r="2636" spans="8:16" x14ac:dyDescent="0.2">
      <c r="H2636" s="646"/>
      <c r="I2636" s="647"/>
      <c r="J2636" s="647"/>
      <c r="K2636" s="647"/>
      <c r="L2636" s="647"/>
      <c r="M2636" s="647"/>
      <c r="P2636" s="646"/>
    </row>
    <row r="2637" spans="8:16" x14ac:dyDescent="0.2">
      <c r="H2637" s="646"/>
      <c r="I2637" s="647"/>
      <c r="J2637" s="647"/>
      <c r="K2637" s="647"/>
      <c r="L2637" s="647"/>
      <c r="M2637" s="647"/>
      <c r="P2637" s="646"/>
    </row>
    <row r="2638" spans="8:16" x14ac:dyDescent="0.2">
      <c r="H2638" s="646"/>
      <c r="I2638" s="647"/>
      <c r="J2638" s="647"/>
      <c r="K2638" s="647"/>
      <c r="L2638" s="647"/>
      <c r="M2638" s="647"/>
      <c r="P2638" s="646"/>
    </row>
    <row r="2639" spans="8:16" x14ac:dyDescent="0.2">
      <c r="H2639" s="646"/>
      <c r="I2639" s="647"/>
      <c r="J2639" s="647"/>
      <c r="K2639" s="647"/>
      <c r="L2639" s="647"/>
      <c r="M2639" s="647"/>
      <c r="P2639" s="646"/>
    </row>
    <row r="2640" spans="8:16" x14ac:dyDescent="0.2">
      <c r="H2640" s="646"/>
      <c r="I2640" s="647"/>
      <c r="J2640" s="647"/>
      <c r="K2640" s="647"/>
      <c r="L2640" s="647"/>
      <c r="M2640" s="647"/>
      <c r="P2640" s="646"/>
    </row>
    <row r="2641" spans="8:16" x14ac:dyDescent="0.2">
      <c r="H2641" s="646"/>
      <c r="I2641" s="647"/>
      <c r="J2641" s="647"/>
      <c r="K2641" s="647"/>
      <c r="L2641" s="647"/>
      <c r="M2641" s="647"/>
      <c r="P2641" s="646"/>
    </row>
    <row r="2642" spans="8:16" x14ac:dyDescent="0.2">
      <c r="H2642" s="646"/>
      <c r="I2642" s="647"/>
      <c r="J2642" s="647"/>
      <c r="K2642" s="647"/>
      <c r="L2642" s="647"/>
      <c r="M2642" s="647"/>
      <c r="P2642" s="646"/>
    </row>
    <row r="2643" spans="8:16" x14ac:dyDescent="0.2">
      <c r="H2643" s="646"/>
      <c r="I2643" s="647"/>
      <c r="J2643" s="647"/>
      <c r="K2643" s="647"/>
      <c r="L2643" s="647"/>
      <c r="M2643" s="647"/>
      <c r="P2643" s="646"/>
    </row>
    <row r="2644" spans="8:16" x14ac:dyDescent="0.2">
      <c r="H2644" s="646"/>
      <c r="I2644" s="647"/>
      <c r="J2644" s="647"/>
      <c r="K2644" s="647"/>
      <c r="L2644" s="647"/>
      <c r="M2644" s="647"/>
      <c r="P2644" s="646"/>
    </row>
    <row r="2645" spans="8:16" x14ac:dyDescent="0.2">
      <c r="H2645" s="646"/>
      <c r="I2645" s="647"/>
      <c r="J2645" s="647"/>
      <c r="K2645" s="647"/>
      <c r="L2645" s="647"/>
      <c r="M2645" s="647"/>
      <c r="P2645" s="646"/>
    </row>
    <row r="2646" spans="8:16" x14ac:dyDescent="0.2">
      <c r="H2646" s="646"/>
      <c r="I2646" s="647"/>
      <c r="J2646" s="647"/>
      <c r="K2646" s="647"/>
      <c r="L2646" s="647"/>
      <c r="M2646" s="647"/>
      <c r="P2646" s="646"/>
    </row>
    <row r="2647" spans="8:16" x14ac:dyDescent="0.2">
      <c r="H2647" s="646"/>
      <c r="I2647" s="647"/>
      <c r="J2647" s="647"/>
      <c r="K2647" s="647"/>
      <c r="L2647" s="647"/>
      <c r="M2647" s="647"/>
      <c r="P2647" s="646"/>
    </row>
    <row r="2648" spans="8:16" x14ac:dyDescent="0.2">
      <c r="H2648" s="646"/>
      <c r="I2648" s="647"/>
      <c r="J2648" s="647"/>
      <c r="K2648" s="647"/>
      <c r="L2648" s="647"/>
      <c r="M2648" s="647"/>
      <c r="P2648" s="646"/>
    </row>
    <row r="2649" spans="8:16" x14ac:dyDescent="0.2">
      <c r="H2649" s="646"/>
      <c r="I2649" s="647"/>
      <c r="J2649" s="647"/>
      <c r="K2649" s="647"/>
      <c r="L2649" s="647"/>
      <c r="M2649" s="647"/>
      <c r="P2649" s="646"/>
    </row>
    <row r="2650" spans="8:16" x14ac:dyDescent="0.2">
      <c r="H2650" s="646"/>
      <c r="I2650" s="647"/>
      <c r="J2650" s="647"/>
      <c r="K2650" s="647"/>
      <c r="L2650" s="647"/>
      <c r="M2650" s="647"/>
      <c r="P2650" s="646"/>
    </row>
    <row r="2651" spans="8:16" x14ac:dyDescent="0.2">
      <c r="H2651" s="646"/>
      <c r="I2651" s="647"/>
      <c r="J2651" s="647"/>
      <c r="K2651" s="647"/>
      <c r="L2651" s="647"/>
      <c r="M2651" s="647"/>
      <c r="P2651" s="646"/>
    </row>
    <row r="2652" spans="8:16" x14ac:dyDescent="0.2">
      <c r="H2652" s="646"/>
      <c r="I2652" s="647"/>
      <c r="J2652" s="647"/>
      <c r="K2652" s="647"/>
      <c r="L2652" s="647"/>
      <c r="M2652" s="647"/>
      <c r="P2652" s="646"/>
    </row>
    <row r="2653" spans="8:16" x14ac:dyDescent="0.2">
      <c r="H2653" s="646"/>
      <c r="I2653" s="647"/>
      <c r="J2653" s="647"/>
      <c r="K2653" s="647"/>
      <c r="L2653" s="647"/>
      <c r="M2653" s="647"/>
      <c r="P2653" s="646"/>
    </row>
    <row r="2654" spans="8:16" x14ac:dyDescent="0.2">
      <c r="H2654" s="646"/>
      <c r="I2654" s="647"/>
      <c r="J2654" s="647"/>
      <c r="K2654" s="647"/>
      <c r="L2654" s="647"/>
      <c r="M2654" s="647"/>
      <c r="P2654" s="646"/>
    </row>
    <row r="2655" spans="8:16" x14ac:dyDescent="0.2">
      <c r="H2655" s="646"/>
      <c r="I2655" s="647"/>
      <c r="J2655" s="647"/>
      <c r="K2655" s="647"/>
      <c r="L2655" s="647"/>
      <c r="M2655" s="647"/>
      <c r="P2655" s="646"/>
    </row>
    <row r="2656" spans="8:16" x14ac:dyDescent="0.2">
      <c r="H2656" s="646"/>
      <c r="I2656" s="647"/>
      <c r="J2656" s="647"/>
      <c r="K2656" s="647"/>
      <c r="L2656" s="647"/>
      <c r="M2656" s="647"/>
      <c r="P2656" s="646"/>
    </row>
    <row r="2657" spans="8:16" x14ac:dyDescent="0.2">
      <c r="H2657" s="646"/>
      <c r="I2657" s="647"/>
      <c r="J2657" s="647"/>
      <c r="K2657" s="647"/>
      <c r="L2657" s="647"/>
      <c r="M2657" s="647"/>
      <c r="P2657" s="646"/>
    </row>
    <row r="2658" spans="8:16" x14ac:dyDescent="0.2">
      <c r="H2658" s="646"/>
      <c r="I2658" s="647"/>
      <c r="J2658" s="647"/>
      <c r="K2658" s="647"/>
      <c r="L2658" s="647"/>
      <c r="M2658" s="647"/>
      <c r="P2658" s="646"/>
    </row>
    <row r="2659" spans="8:16" x14ac:dyDescent="0.2">
      <c r="H2659" s="646"/>
      <c r="I2659" s="647"/>
      <c r="J2659" s="647"/>
      <c r="K2659" s="647"/>
      <c r="L2659" s="647"/>
      <c r="M2659" s="647"/>
      <c r="P2659" s="646"/>
    </row>
    <row r="2660" spans="8:16" x14ac:dyDescent="0.2">
      <c r="H2660" s="646"/>
      <c r="I2660" s="647"/>
      <c r="J2660" s="647"/>
      <c r="K2660" s="647"/>
      <c r="L2660" s="647"/>
      <c r="M2660" s="647"/>
      <c r="P2660" s="646"/>
    </row>
    <row r="2661" spans="8:16" x14ac:dyDescent="0.2">
      <c r="H2661" s="646"/>
      <c r="I2661" s="647"/>
      <c r="J2661" s="647"/>
      <c r="K2661" s="647"/>
      <c r="L2661" s="647"/>
      <c r="M2661" s="647"/>
      <c r="P2661" s="646"/>
    </row>
    <row r="2662" spans="8:16" x14ac:dyDescent="0.2">
      <c r="H2662" s="646"/>
      <c r="I2662" s="647"/>
      <c r="J2662" s="647"/>
      <c r="K2662" s="647"/>
      <c r="L2662" s="647"/>
      <c r="M2662" s="647"/>
      <c r="P2662" s="646"/>
    </row>
    <row r="2663" spans="8:16" x14ac:dyDescent="0.2">
      <c r="H2663" s="646"/>
      <c r="I2663" s="647"/>
      <c r="J2663" s="647"/>
      <c r="K2663" s="647"/>
      <c r="L2663" s="647"/>
      <c r="M2663" s="647"/>
      <c r="P2663" s="646"/>
    </row>
    <row r="2664" spans="8:16" x14ac:dyDescent="0.2">
      <c r="H2664" s="646"/>
      <c r="I2664" s="647"/>
      <c r="J2664" s="647"/>
      <c r="K2664" s="647"/>
      <c r="L2664" s="647"/>
      <c r="M2664" s="647"/>
      <c r="P2664" s="646"/>
    </row>
    <row r="2665" spans="8:16" x14ac:dyDescent="0.2">
      <c r="H2665" s="646"/>
      <c r="I2665" s="647"/>
      <c r="J2665" s="647"/>
      <c r="K2665" s="647"/>
      <c r="L2665" s="647"/>
      <c r="M2665" s="647"/>
      <c r="P2665" s="646"/>
    </row>
    <row r="2666" spans="8:16" x14ac:dyDescent="0.2">
      <c r="H2666" s="646"/>
      <c r="I2666" s="647"/>
      <c r="J2666" s="647"/>
      <c r="K2666" s="647"/>
      <c r="L2666" s="647"/>
      <c r="M2666" s="647"/>
      <c r="P2666" s="646"/>
    </row>
    <row r="2667" spans="8:16" x14ac:dyDescent="0.2">
      <c r="H2667" s="646"/>
      <c r="I2667" s="647"/>
      <c r="J2667" s="647"/>
      <c r="K2667" s="647"/>
      <c r="L2667" s="647"/>
      <c r="M2667" s="647"/>
      <c r="P2667" s="646"/>
    </row>
    <row r="2668" spans="8:16" x14ac:dyDescent="0.2">
      <c r="H2668" s="646"/>
      <c r="I2668" s="647"/>
      <c r="J2668" s="647"/>
      <c r="K2668" s="647"/>
      <c r="L2668" s="647"/>
      <c r="M2668" s="647"/>
      <c r="P2668" s="646"/>
    </row>
    <row r="2669" spans="8:16" x14ac:dyDescent="0.2">
      <c r="H2669" s="646"/>
      <c r="I2669" s="647"/>
      <c r="J2669" s="647"/>
      <c r="K2669" s="647"/>
      <c r="L2669" s="647"/>
      <c r="M2669" s="647"/>
      <c r="P2669" s="646"/>
    </row>
    <row r="2670" spans="8:16" x14ac:dyDescent="0.2">
      <c r="H2670" s="646"/>
      <c r="I2670" s="647"/>
      <c r="J2670" s="647"/>
      <c r="K2670" s="647"/>
      <c r="L2670" s="647"/>
      <c r="M2670" s="647"/>
      <c r="P2670" s="646"/>
    </row>
    <row r="2671" spans="8:16" x14ac:dyDescent="0.2">
      <c r="H2671" s="646"/>
      <c r="I2671" s="647"/>
      <c r="J2671" s="647"/>
      <c r="K2671" s="647"/>
      <c r="L2671" s="647"/>
      <c r="M2671" s="647"/>
      <c r="P2671" s="646"/>
    </row>
    <row r="2672" spans="8:16" x14ac:dyDescent="0.2">
      <c r="H2672" s="646"/>
      <c r="I2672" s="647"/>
      <c r="J2672" s="647"/>
      <c r="K2672" s="647"/>
      <c r="L2672" s="647"/>
      <c r="M2672" s="647"/>
      <c r="P2672" s="646"/>
    </row>
    <row r="2673" spans="8:16" x14ac:dyDescent="0.2">
      <c r="H2673" s="646"/>
      <c r="I2673" s="647"/>
      <c r="J2673" s="647"/>
      <c r="K2673" s="647"/>
      <c r="L2673" s="647"/>
      <c r="M2673" s="647"/>
      <c r="P2673" s="646"/>
    </row>
    <row r="2674" spans="8:16" x14ac:dyDescent="0.2">
      <c r="H2674" s="646"/>
      <c r="I2674" s="647"/>
      <c r="J2674" s="647"/>
      <c r="K2674" s="647"/>
      <c r="L2674" s="647"/>
      <c r="M2674" s="647"/>
      <c r="P2674" s="646"/>
    </row>
    <row r="2675" spans="8:16" x14ac:dyDescent="0.2">
      <c r="H2675" s="646"/>
      <c r="I2675" s="647"/>
      <c r="J2675" s="647"/>
      <c r="K2675" s="647"/>
      <c r="L2675" s="647"/>
      <c r="M2675" s="647"/>
      <c r="P2675" s="646"/>
    </row>
    <row r="2676" spans="8:16" x14ac:dyDescent="0.2">
      <c r="H2676" s="646"/>
      <c r="I2676" s="647"/>
      <c r="J2676" s="647"/>
      <c r="K2676" s="647"/>
      <c r="L2676" s="647"/>
      <c r="M2676" s="647"/>
      <c r="P2676" s="646"/>
    </row>
    <row r="2677" spans="8:16" x14ac:dyDescent="0.2">
      <c r="H2677" s="646"/>
      <c r="I2677" s="647"/>
      <c r="J2677" s="647"/>
      <c r="K2677" s="647"/>
      <c r="L2677" s="647"/>
      <c r="M2677" s="647"/>
      <c r="P2677" s="646"/>
    </row>
    <row r="2678" spans="8:16" x14ac:dyDescent="0.2">
      <c r="H2678" s="646"/>
      <c r="I2678" s="647"/>
      <c r="J2678" s="647"/>
      <c r="K2678" s="647"/>
      <c r="L2678" s="647"/>
      <c r="M2678" s="647"/>
      <c r="P2678" s="646"/>
    </row>
    <row r="2679" spans="8:16" x14ac:dyDescent="0.2">
      <c r="H2679" s="646"/>
      <c r="I2679" s="647"/>
      <c r="J2679" s="647"/>
      <c r="K2679" s="647"/>
      <c r="L2679" s="647"/>
      <c r="M2679" s="647"/>
      <c r="P2679" s="646"/>
    </row>
    <row r="2680" spans="8:16" x14ac:dyDescent="0.2">
      <c r="H2680" s="646"/>
      <c r="I2680" s="647"/>
      <c r="J2680" s="647"/>
      <c r="K2680" s="647"/>
      <c r="L2680" s="647"/>
      <c r="M2680" s="647"/>
      <c r="P2680" s="646"/>
    </row>
    <row r="2681" spans="8:16" x14ac:dyDescent="0.2">
      <c r="H2681" s="646"/>
      <c r="I2681" s="647"/>
      <c r="J2681" s="647"/>
      <c r="K2681" s="647"/>
      <c r="L2681" s="647"/>
      <c r="M2681" s="647"/>
      <c r="P2681" s="646"/>
    </row>
    <row r="2682" spans="8:16" x14ac:dyDescent="0.2">
      <c r="H2682" s="646"/>
      <c r="I2682" s="647"/>
      <c r="J2682" s="647"/>
      <c r="K2682" s="647"/>
      <c r="L2682" s="647"/>
      <c r="M2682" s="647"/>
      <c r="P2682" s="646"/>
    </row>
    <row r="2683" spans="8:16" x14ac:dyDescent="0.2">
      <c r="H2683" s="646"/>
      <c r="I2683" s="647"/>
      <c r="J2683" s="647"/>
      <c r="K2683" s="647"/>
      <c r="L2683" s="647"/>
      <c r="M2683" s="647"/>
      <c r="P2683" s="646"/>
    </row>
    <row r="2684" spans="8:16" x14ac:dyDescent="0.2">
      <c r="H2684" s="646"/>
      <c r="I2684" s="647"/>
      <c r="J2684" s="647"/>
      <c r="K2684" s="647"/>
      <c r="L2684" s="647"/>
      <c r="M2684" s="647"/>
      <c r="P2684" s="646"/>
    </row>
    <row r="2685" spans="8:16" x14ac:dyDescent="0.2">
      <c r="H2685" s="646"/>
      <c r="I2685" s="647"/>
      <c r="J2685" s="647"/>
      <c r="K2685" s="647"/>
      <c r="L2685" s="647"/>
      <c r="M2685" s="647"/>
      <c r="P2685" s="646"/>
    </row>
    <row r="2686" spans="8:16" x14ac:dyDescent="0.2">
      <c r="H2686" s="646"/>
      <c r="I2686" s="647"/>
      <c r="J2686" s="647"/>
      <c r="K2686" s="647"/>
      <c r="L2686" s="647"/>
      <c r="M2686" s="647"/>
      <c r="P2686" s="646"/>
    </row>
    <row r="2687" spans="8:16" x14ac:dyDescent="0.2">
      <c r="H2687" s="646"/>
      <c r="I2687" s="647"/>
      <c r="J2687" s="647"/>
      <c r="K2687" s="647"/>
      <c r="L2687" s="647"/>
      <c r="M2687" s="647"/>
      <c r="P2687" s="646"/>
    </row>
    <row r="2688" spans="8:16" x14ac:dyDescent="0.2">
      <c r="H2688" s="646"/>
      <c r="I2688" s="647"/>
      <c r="J2688" s="647"/>
      <c r="K2688" s="647"/>
      <c r="L2688" s="647"/>
      <c r="M2688" s="647"/>
      <c r="P2688" s="646"/>
    </row>
    <row r="2689" spans="8:16" x14ac:dyDescent="0.2">
      <c r="H2689" s="646"/>
      <c r="I2689" s="647"/>
      <c r="J2689" s="647"/>
      <c r="K2689" s="647"/>
      <c r="L2689" s="647"/>
      <c r="M2689" s="647"/>
      <c r="P2689" s="646"/>
    </row>
    <row r="2690" spans="8:16" x14ac:dyDescent="0.2">
      <c r="H2690" s="646"/>
      <c r="I2690" s="647"/>
      <c r="J2690" s="647"/>
      <c r="K2690" s="647"/>
      <c r="L2690" s="647"/>
      <c r="M2690" s="647"/>
      <c r="P2690" s="646"/>
    </row>
    <row r="2691" spans="8:16" x14ac:dyDescent="0.2">
      <c r="H2691" s="646"/>
      <c r="I2691" s="647"/>
      <c r="J2691" s="647"/>
      <c r="K2691" s="647"/>
      <c r="L2691" s="647"/>
      <c r="M2691" s="647"/>
      <c r="P2691" s="646"/>
    </row>
    <row r="2692" spans="8:16" x14ac:dyDescent="0.2">
      <c r="H2692" s="646"/>
      <c r="I2692" s="647"/>
      <c r="J2692" s="647"/>
      <c r="K2692" s="647"/>
      <c r="L2692" s="647"/>
      <c r="M2692" s="647"/>
      <c r="P2692" s="646"/>
    </row>
    <row r="2693" spans="8:16" x14ac:dyDescent="0.2">
      <c r="H2693" s="646"/>
      <c r="I2693" s="647"/>
      <c r="J2693" s="647"/>
      <c r="K2693" s="647"/>
      <c r="L2693" s="647"/>
      <c r="M2693" s="647"/>
      <c r="P2693" s="646"/>
    </row>
    <row r="2694" spans="8:16" x14ac:dyDescent="0.2">
      <c r="H2694" s="646"/>
      <c r="I2694" s="647"/>
      <c r="J2694" s="647"/>
      <c r="K2694" s="647"/>
      <c r="L2694" s="647"/>
      <c r="M2694" s="647"/>
      <c r="P2694" s="646"/>
    </row>
    <row r="2695" spans="8:16" x14ac:dyDescent="0.2">
      <c r="H2695" s="646"/>
      <c r="I2695" s="647"/>
      <c r="J2695" s="647"/>
      <c r="K2695" s="647"/>
      <c r="L2695" s="647"/>
      <c r="M2695" s="647"/>
      <c r="P2695" s="646"/>
    </row>
    <row r="2696" spans="8:16" x14ac:dyDescent="0.2">
      <c r="H2696" s="646"/>
      <c r="I2696" s="647"/>
      <c r="J2696" s="647"/>
      <c r="K2696" s="647"/>
      <c r="L2696" s="647"/>
      <c r="M2696" s="647"/>
      <c r="P2696" s="646"/>
    </row>
    <row r="2697" spans="8:16" x14ac:dyDescent="0.2">
      <c r="H2697" s="646"/>
      <c r="I2697" s="647"/>
      <c r="J2697" s="647"/>
      <c r="K2697" s="647"/>
      <c r="L2697" s="647"/>
      <c r="M2697" s="647"/>
      <c r="P2697" s="646"/>
    </row>
    <row r="2698" spans="8:16" x14ac:dyDescent="0.2">
      <c r="H2698" s="646"/>
      <c r="I2698" s="647"/>
      <c r="J2698" s="647"/>
      <c r="K2698" s="647"/>
      <c r="L2698" s="647"/>
      <c r="M2698" s="647"/>
      <c r="P2698" s="646"/>
    </row>
    <row r="2699" spans="8:16" x14ac:dyDescent="0.2">
      <c r="H2699" s="646"/>
      <c r="I2699" s="647"/>
      <c r="J2699" s="647"/>
      <c r="K2699" s="647"/>
      <c r="L2699" s="647"/>
      <c r="M2699" s="647"/>
      <c r="P2699" s="646"/>
    </row>
    <row r="2700" spans="8:16" x14ac:dyDescent="0.2">
      <c r="H2700" s="646"/>
      <c r="I2700" s="647"/>
      <c r="J2700" s="647"/>
      <c r="K2700" s="647"/>
      <c r="L2700" s="647"/>
      <c r="M2700" s="647"/>
      <c r="P2700" s="646"/>
    </row>
    <row r="2701" spans="8:16" x14ac:dyDescent="0.2">
      <c r="H2701" s="646"/>
      <c r="I2701" s="647"/>
      <c r="J2701" s="647"/>
      <c r="K2701" s="647"/>
      <c r="L2701" s="647"/>
      <c r="M2701" s="647"/>
      <c r="P2701" s="646"/>
    </row>
    <row r="2702" spans="8:16" x14ac:dyDescent="0.2">
      <c r="H2702" s="646"/>
      <c r="I2702" s="647"/>
      <c r="J2702" s="647"/>
      <c r="K2702" s="647"/>
      <c r="L2702" s="647"/>
      <c r="M2702" s="647"/>
      <c r="P2702" s="646"/>
    </row>
    <row r="2703" spans="8:16" x14ac:dyDescent="0.2">
      <c r="H2703" s="646"/>
      <c r="I2703" s="647"/>
      <c r="J2703" s="647"/>
      <c r="K2703" s="647"/>
      <c r="L2703" s="647"/>
      <c r="M2703" s="647"/>
      <c r="P2703" s="646"/>
    </row>
    <row r="2704" spans="8:16" x14ac:dyDescent="0.2">
      <c r="H2704" s="646"/>
      <c r="I2704" s="647"/>
      <c r="J2704" s="647"/>
      <c r="K2704" s="647"/>
      <c r="L2704" s="647"/>
      <c r="M2704" s="647"/>
      <c r="P2704" s="646"/>
    </row>
    <row r="2705" spans="8:16" x14ac:dyDescent="0.2">
      <c r="H2705" s="646"/>
      <c r="I2705" s="647"/>
      <c r="J2705" s="647"/>
      <c r="K2705" s="647"/>
      <c r="L2705" s="647"/>
      <c r="M2705" s="647"/>
      <c r="P2705" s="646"/>
    </row>
    <row r="2706" spans="8:16" x14ac:dyDescent="0.2">
      <c r="H2706" s="646"/>
      <c r="I2706" s="647"/>
      <c r="J2706" s="647"/>
      <c r="K2706" s="647"/>
      <c r="L2706" s="647"/>
      <c r="M2706" s="647"/>
      <c r="P2706" s="646"/>
    </row>
    <row r="2707" spans="8:16" x14ac:dyDescent="0.2">
      <c r="H2707" s="646"/>
      <c r="I2707" s="647"/>
      <c r="J2707" s="647"/>
      <c r="K2707" s="647"/>
      <c r="L2707" s="647"/>
      <c r="M2707" s="647"/>
      <c r="P2707" s="646"/>
    </row>
    <row r="2708" spans="8:16" x14ac:dyDescent="0.2">
      <c r="H2708" s="646"/>
      <c r="I2708" s="647"/>
      <c r="J2708" s="647"/>
      <c r="K2708" s="647"/>
      <c r="L2708" s="647"/>
      <c r="M2708" s="647"/>
      <c r="P2708" s="646"/>
    </row>
    <row r="2709" spans="8:16" x14ac:dyDescent="0.2">
      <c r="H2709" s="646"/>
      <c r="I2709" s="647"/>
      <c r="J2709" s="647"/>
      <c r="K2709" s="647"/>
      <c r="L2709" s="647"/>
      <c r="M2709" s="647"/>
      <c r="P2709" s="646"/>
    </row>
    <row r="2710" spans="8:16" x14ac:dyDescent="0.2">
      <c r="H2710" s="646"/>
      <c r="I2710" s="647"/>
      <c r="J2710" s="647"/>
      <c r="K2710" s="647"/>
      <c r="L2710" s="647"/>
      <c r="M2710" s="647"/>
      <c r="P2710" s="646"/>
    </row>
    <row r="2711" spans="8:16" x14ac:dyDescent="0.2">
      <c r="H2711" s="646"/>
      <c r="I2711" s="647"/>
      <c r="J2711" s="647"/>
      <c r="K2711" s="647"/>
      <c r="L2711" s="647"/>
      <c r="M2711" s="647"/>
      <c r="P2711" s="646"/>
    </row>
    <row r="2712" spans="8:16" x14ac:dyDescent="0.2">
      <c r="H2712" s="646"/>
      <c r="I2712" s="647"/>
      <c r="J2712" s="647"/>
      <c r="K2712" s="647"/>
      <c r="L2712" s="647"/>
      <c r="M2712" s="647"/>
      <c r="P2712" s="646"/>
    </row>
    <row r="2713" spans="8:16" x14ac:dyDescent="0.2">
      <c r="H2713" s="646"/>
      <c r="I2713" s="647"/>
      <c r="J2713" s="647"/>
      <c r="K2713" s="647"/>
      <c r="L2713" s="647"/>
      <c r="M2713" s="647"/>
      <c r="P2713" s="646"/>
    </row>
    <row r="2714" spans="8:16" x14ac:dyDescent="0.2">
      <c r="H2714" s="646"/>
      <c r="I2714" s="647"/>
      <c r="J2714" s="647"/>
      <c r="K2714" s="647"/>
      <c r="L2714" s="647"/>
      <c r="M2714" s="647"/>
      <c r="P2714" s="646"/>
    </row>
    <row r="2715" spans="8:16" x14ac:dyDescent="0.2">
      <c r="H2715" s="646"/>
      <c r="I2715" s="647"/>
      <c r="J2715" s="647"/>
      <c r="K2715" s="647"/>
      <c r="L2715" s="647"/>
      <c r="M2715" s="647"/>
      <c r="P2715" s="646"/>
    </row>
    <row r="2716" spans="8:16" x14ac:dyDescent="0.2">
      <c r="H2716" s="646"/>
      <c r="I2716" s="647"/>
      <c r="J2716" s="647"/>
      <c r="K2716" s="647"/>
      <c r="L2716" s="647"/>
      <c r="M2716" s="647"/>
      <c r="P2716" s="646"/>
    </row>
    <row r="2717" spans="8:16" x14ac:dyDescent="0.2">
      <c r="H2717" s="646"/>
      <c r="I2717" s="647"/>
      <c r="J2717" s="647"/>
      <c r="K2717" s="647"/>
      <c r="L2717" s="647"/>
      <c r="M2717" s="647"/>
      <c r="P2717" s="646"/>
    </row>
    <row r="2718" spans="8:16" x14ac:dyDescent="0.2">
      <c r="H2718" s="646"/>
      <c r="I2718" s="647"/>
      <c r="J2718" s="647"/>
      <c r="K2718" s="647"/>
      <c r="L2718" s="647"/>
      <c r="M2718" s="647"/>
      <c r="P2718" s="646"/>
    </row>
    <row r="2719" spans="8:16" x14ac:dyDescent="0.2">
      <c r="H2719" s="646"/>
      <c r="I2719" s="647"/>
      <c r="J2719" s="647"/>
      <c r="K2719" s="647"/>
      <c r="L2719" s="647"/>
      <c r="M2719" s="647"/>
      <c r="P2719" s="646"/>
    </row>
    <row r="2720" spans="8:16" x14ac:dyDescent="0.2">
      <c r="H2720" s="646"/>
      <c r="I2720" s="647"/>
      <c r="J2720" s="647"/>
      <c r="K2720" s="647"/>
      <c r="L2720" s="647"/>
      <c r="M2720" s="647"/>
      <c r="P2720" s="646"/>
    </row>
    <row r="2721" spans="8:16" x14ac:dyDescent="0.2">
      <c r="H2721" s="646"/>
      <c r="I2721" s="647"/>
      <c r="J2721" s="647"/>
      <c r="K2721" s="647"/>
      <c r="L2721" s="647"/>
      <c r="M2721" s="647"/>
      <c r="P2721" s="646"/>
    </row>
    <row r="2722" spans="8:16" x14ac:dyDescent="0.2">
      <c r="H2722" s="646"/>
      <c r="I2722" s="647"/>
      <c r="J2722" s="647"/>
      <c r="K2722" s="647"/>
      <c r="L2722" s="647"/>
      <c r="M2722" s="647"/>
      <c r="P2722" s="646"/>
    </row>
    <row r="2723" spans="8:16" x14ac:dyDescent="0.2">
      <c r="H2723" s="646"/>
      <c r="I2723" s="647"/>
      <c r="J2723" s="647"/>
      <c r="K2723" s="647"/>
      <c r="L2723" s="647"/>
      <c r="M2723" s="647"/>
      <c r="P2723" s="646"/>
    </row>
    <row r="2724" spans="8:16" x14ac:dyDescent="0.2">
      <c r="H2724" s="646"/>
      <c r="I2724" s="647"/>
      <c r="J2724" s="647"/>
      <c r="K2724" s="647"/>
      <c r="L2724" s="647"/>
      <c r="M2724" s="647"/>
      <c r="P2724" s="646"/>
    </row>
    <row r="2725" spans="8:16" x14ac:dyDescent="0.2">
      <c r="H2725" s="646"/>
      <c r="I2725" s="647"/>
      <c r="J2725" s="647"/>
      <c r="K2725" s="647"/>
      <c r="L2725" s="647"/>
      <c r="M2725" s="647"/>
      <c r="P2725" s="646"/>
    </row>
    <row r="2726" spans="8:16" x14ac:dyDescent="0.2">
      <c r="H2726" s="646"/>
      <c r="I2726" s="647"/>
      <c r="J2726" s="647"/>
      <c r="K2726" s="647"/>
      <c r="L2726" s="647"/>
      <c r="M2726" s="647"/>
      <c r="P2726" s="646"/>
    </row>
    <row r="2727" spans="8:16" x14ac:dyDescent="0.2">
      <c r="H2727" s="646"/>
      <c r="I2727" s="647"/>
      <c r="J2727" s="647"/>
      <c r="K2727" s="647"/>
      <c r="L2727" s="647"/>
      <c r="M2727" s="647"/>
      <c r="P2727" s="646"/>
    </row>
    <row r="2728" spans="8:16" x14ac:dyDescent="0.2">
      <c r="H2728" s="646"/>
      <c r="I2728" s="647"/>
      <c r="J2728" s="647"/>
      <c r="K2728" s="647"/>
      <c r="L2728" s="647"/>
      <c r="M2728" s="647"/>
      <c r="P2728" s="646"/>
    </row>
    <row r="2729" spans="8:16" x14ac:dyDescent="0.2">
      <c r="H2729" s="646"/>
      <c r="I2729" s="647"/>
      <c r="J2729" s="647"/>
      <c r="K2729" s="647"/>
      <c r="L2729" s="647"/>
      <c r="M2729" s="647"/>
      <c r="P2729" s="646"/>
    </row>
    <row r="2730" spans="8:16" x14ac:dyDescent="0.2">
      <c r="H2730" s="646"/>
      <c r="I2730" s="647"/>
      <c r="J2730" s="647"/>
      <c r="K2730" s="647"/>
      <c r="L2730" s="647"/>
      <c r="M2730" s="647"/>
      <c r="P2730" s="646"/>
    </row>
    <row r="2731" spans="8:16" x14ac:dyDescent="0.2">
      <c r="H2731" s="646"/>
      <c r="I2731" s="647"/>
      <c r="J2731" s="647"/>
      <c r="K2731" s="647"/>
      <c r="L2731" s="647"/>
      <c r="M2731" s="647"/>
      <c r="P2731" s="646"/>
    </row>
    <row r="2732" spans="8:16" x14ac:dyDescent="0.2">
      <c r="H2732" s="646"/>
      <c r="I2732" s="647"/>
      <c r="J2732" s="647"/>
      <c r="K2732" s="647"/>
      <c r="L2732" s="647"/>
      <c r="M2732" s="647"/>
      <c r="P2732" s="646"/>
    </row>
    <row r="2733" spans="8:16" x14ac:dyDescent="0.2">
      <c r="H2733" s="646"/>
      <c r="I2733" s="647"/>
      <c r="J2733" s="647"/>
      <c r="K2733" s="647"/>
      <c r="L2733" s="647"/>
      <c r="M2733" s="647"/>
      <c r="P2733" s="646"/>
    </row>
    <row r="2734" spans="8:16" x14ac:dyDescent="0.2">
      <c r="H2734" s="646"/>
      <c r="I2734" s="647"/>
      <c r="J2734" s="647"/>
      <c r="K2734" s="647"/>
      <c r="L2734" s="647"/>
      <c r="M2734" s="647"/>
      <c r="P2734" s="646"/>
    </row>
    <row r="2735" spans="8:16" x14ac:dyDescent="0.2">
      <c r="H2735" s="646"/>
      <c r="I2735" s="647"/>
      <c r="J2735" s="647"/>
      <c r="K2735" s="647"/>
      <c r="L2735" s="647"/>
      <c r="M2735" s="647"/>
      <c r="P2735" s="646"/>
    </row>
    <row r="2736" spans="8:16" x14ac:dyDescent="0.2">
      <c r="H2736" s="646"/>
      <c r="I2736" s="647"/>
      <c r="J2736" s="647"/>
      <c r="K2736" s="647"/>
      <c r="L2736" s="647"/>
      <c r="M2736" s="647"/>
      <c r="P2736" s="646"/>
    </row>
    <row r="2737" spans="8:16" x14ac:dyDescent="0.2">
      <c r="H2737" s="646"/>
      <c r="I2737" s="647"/>
      <c r="J2737" s="647"/>
      <c r="K2737" s="647"/>
      <c r="L2737" s="647"/>
      <c r="M2737" s="647"/>
      <c r="P2737" s="646"/>
    </row>
    <row r="2738" spans="8:16" x14ac:dyDescent="0.2">
      <c r="H2738" s="646"/>
      <c r="I2738" s="647"/>
      <c r="J2738" s="647"/>
      <c r="K2738" s="647"/>
      <c r="L2738" s="647"/>
      <c r="M2738" s="647"/>
      <c r="P2738" s="646"/>
    </row>
    <row r="2739" spans="8:16" x14ac:dyDescent="0.2">
      <c r="H2739" s="646"/>
      <c r="I2739" s="647"/>
      <c r="J2739" s="647"/>
      <c r="K2739" s="647"/>
      <c r="L2739" s="647"/>
      <c r="M2739" s="647"/>
      <c r="P2739" s="646"/>
    </row>
    <row r="2740" spans="8:16" x14ac:dyDescent="0.2">
      <c r="H2740" s="646"/>
      <c r="I2740" s="647"/>
      <c r="J2740" s="647"/>
      <c r="K2740" s="647"/>
      <c r="L2740" s="647"/>
      <c r="M2740" s="647"/>
      <c r="P2740" s="646"/>
    </row>
    <row r="2741" spans="8:16" x14ac:dyDescent="0.2">
      <c r="H2741" s="646"/>
      <c r="I2741" s="647"/>
      <c r="J2741" s="647"/>
      <c r="K2741" s="647"/>
      <c r="L2741" s="647"/>
      <c r="M2741" s="647"/>
      <c r="P2741" s="646"/>
    </row>
    <row r="2742" spans="8:16" x14ac:dyDescent="0.2">
      <c r="H2742" s="646"/>
      <c r="I2742" s="647"/>
      <c r="J2742" s="647"/>
      <c r="K2742" s="647"/>
      <c r="L2742" s="647"/>
      <c r="M2742" s="647"/>
      <c r="P2742" s="646"/>
    </row>
    <row r="2743" spans="8:16" x14ac:dyDescent="0.2">
      <c r="H2743" s="646"/>
      <c r="I2743" s="647"/>
      <c r="J2743" s="647"/>
      <c r="K2743" s="647"/>
      <c r="L2743" s="647"/>
      <c r="M2743" s="647"/>
      <c r="P2743" s="646"/>
    </row>
    <row r="2744" spans="8:16" x14ac:dyDescent="0.2">
      <c r="H2744" s="646"/>
      <c r="I2744" s="647"/>
      <c r="J2744" s="647"/>
      <c r="K2744" s="647"/>
      <c r="L2744" s="647"/>
      <c r="M2744" s="647"/>
      <c r="P2744" s="646"/>
    </row>
    <row r="2745" spans="8:16" x14ac:dyDescent="0.2">
      <c r="H2745" s="646"/>
      <c r="I2745" s="647"/>
      <c r="J2745" s="647"/>
      <c r="K2745" s="647"/>
      <c r="L2745" s="647"/>
      <c r="M2745" s="647"/>
      <c r="P2745" s="646"/>
    </row>
    <row r="2746" spans="8:16" x14ac:dyDescent="0.2">
      <c r="H2746" s="646"/>
      <c r="I2746" s="647"/>
      <c r="J2746" s="647"/>
      <c r="K2746" s="647"/>
      <c r="L2746" s="647"/>
      <c r="M2746" s="647"/>
      <c r="P2746" s="646"/>
    </row>
    <row r="2747" spans="8:16" x14ac:dyDescent="0.2">
      <c r="H2747" s="646"/>
      <c r="I2747" s="647"/>
      <c r="J2747" s="647"/>
      <c r="K2747" s="647"/>
      <c r="L2747" s="647"/>
      <c r="M2747" s="647"/>
      <c r="P2747" s="646"/>
    </row>
    <row r="2748" spans="8:16" x14ac:dyDescent="0.2">
      <c r="H2748" s="646"/>
      <c r="I2748" s="647"/>
      <c r="J2748" s="647"/>
      <c r="K2748" s="647"/>
      <c r="L2748" s="647"/>
      <c r="M2748" s="647"/>
      <c r="P2748" s="646"/>
    </row>
    <row r="2749" spans="8:16" x14ac:dyDescent="0.2">
      <c r="H2749" s="646"/>
      <c r="I2749" s="647"/>
      <c r="J2749" s="647"/>
      <c r="K2749" s="647"/>
      <c r="L2749" s="647"/>
      <c r="M2749" s="647"/>
      <c r="P2749" s="646"/>
    </row>
    <row r="2750" spans="8:16" x14ac:dyDescent="0.2">
      <c r="H2750" s="646"/>
      <c r="I2750" s="647"/>
      <c r="J2750" s="647"/>
      <c r="K2750" s="647"/>
      <c r="L2750" s="647"/>
      <c r="M2750" s="647"/>
      <c r="P2750" s="646"/>
    </row>
    <row r="2751" spans="8:16" x14ac:dyDescent="0.2">
      <c r="H2751" s="646"/>
      <c r="I2751" s="647"/>
      <c r="J2751" s="647"/>
      <c r="K2751" s="647"/>
      <c r="L2751" s="647"/>
      <c r="M2751" s="647"/>
      <c r="P2751" s="646"/>
    </row>
    <row r="2752" spans="8:16" x14ac:dyDescent="0.2">
      <c r="H2752" s="646"/>
      <c r="I2752" s="647"/>
      <c r="J2752" s="647"/>
      <c r="K2752" s="647"/>
      <c r="L2752" s="647"/>
      <c r="M2752" s="647"/>
      <c r="P2752" s="646"/>
    </row>
    <row r="2753" spans="8:16" x14ac:dyDescent="0.2">
      <c r="H2753" s="646"/>
      <c r="I2753" s="647"/>
      <c r="J2753" s="647"/>
      <c r="K2753" s="647"/>
      <c r="L2753" s="647"/>
      <c r="M2753" s="647"/>
      <c r="P2753" s="646"/>
    </row>
    <row r="2754" spans="8:16" x14ac:dyDescent="0.2">
      <c r="H2754" s="646"/>
      <c r="I2754" s="647"/>
      <c r="J2754" s="647"/>
      <c r="K2754" s="647"/>
      <c r="L2754" s="647"/>
      <c r="M2754" s="647"/>
      <c r="P2754" s="646"/>
    </row>
    <row r="2755" spans="8:16" x14ac:dyDescent="0.2">
      <c r="H2755" s="646"/>
      <c r="I2755" s="647"/>
      <c r="J2755" s="647"/>
      <c r="K2755" s="647"/>
      <c r="L2755" s="647"/>
      <c r="M2755" s="647"/>
      <c r="P2755" s="646"/>
    </row>
    <row r="2756" spans="8:16" x14ac:dyDescent="0.2">
      <c r="H2756" s="646"/>
      <c r="I2756" s="647"/>
      <c r="J2756" s="647"/>
      <c r="K2756" s="647"/>
      <c r="L2756" s="647"/>
      <c r="M2756" s="647"/>
      <c r="P2756" s="646"/>
    </row>
    <row r="2757" spans="8:16" x14ac:dyDescent="0.2">
      <c r="H2757" s="646"/>
      <c r="I2757" s="647"/>
      <c r="J2757" s="647"/>
      <c r="K2757" s="647"/>
      <c r="L2757" s="647"/>
      <c r="M2757" s="647"/>
      <c r="P2757" s="646"/>
    </row>
    <row r="2758" spans="8:16" x14ac:dyDescent="0.2">
      <c r="H2758" s="646"/>
      <c r="I2758" s="647"/>
      <c r="J2758" s="647"/>
      <c r="K2758" s="647"/>
      <c r="L2758" s="647"/>
      <c r="M2758" s="647"/>
      <c r="P2758" s="646"/>
    </row>
    <row r="2759" spans="8:16" x14ac:dyDescent="0.2">
      <c r="H2759" s="646"/>
      <c r="I2759" s="647"/>
      <c r="J2759" s="647"/>
      <c r="K2759" s="647"/>
      <c r="L2759" s="647"/>
      <c r="M2759" s="647"/>
      <c r="P2759" s="646"/>
    </row>
    <row r="2760" spans="8:16" x14ac:dyDescent="0.2">
      <c r="H2760" s="646"/>
      <c r="I2760" s="647"/>
      <c r="J2760" s="647"/>
      <c r="K2760" s="647"/>
      <c r="L2760" s="647"/>
      <c r="M2760" s="647"/>
      <c r="P2760" s="646"/>
    </row>
    <row r="2761" spans="8:16" x14ac:dyDescent="0.2">
      <c r="H2761" s="646"/>
      <c r="I2761" s="647"/>
      <c r="J2761" s="647"/>
      <c r="K2761" s="647"/>
      <c r="L2761" s="647"/>
      <c r="M2761" s="647"/>
      <c r="P2761" s="646"/>
    </row>
    <row r="2762" spans="8:16" x14ac:dyDescent="0.2">
      <c r="H2762" s="646"/>
      <c r="I2762" s="647"/>
      <c r="J2762" s="647"/>
      <c r="K2762" s="647"/>
      <c r="L2762" s="647"/>
      <c r="M2762" s="647"/>
      <c r="P2762" s="646"/>
    </row>
    <row r="2763" spans="8:16" x14ac:dyDescent="0.2">
      <c r="H2763" s="646"/>
      <c r="I2763" s="647"/>
      <c r="J2763" s="647"/>
      <c r="K2763" s="647"/>
      <c r="L2763" s="647"/>
      <c r="M2763" s="647"/>
      <c r="P2763" s="646"/>
    </row>
    <row r="2764" spans="8:16" x14ac:dyDescent="0.2">
      <c r="H2764" s="646"/>
      <c r="I2764" s="647"/>
      <c r="J2764" s="647"/>
      <c r="K2764" s="647"/>
      <c r="L2764" s="647"/>
      <c r="M2764" s="647"/>
      <c r="P2764" s="646"/>
    </row>
    <row r="2765" spans="8:16" x14ac:dyDescent="0.2">
      <c r="H2765" s="646"/>
      <c r="I2765" s="647"/>
      <c r="J2765" s="647"/>
      <c r="K2765" s="647"/>
      <c r="L2765" s="647"/>
      <c r="M2765" s="647"/>
      <c r="P2765" s="646"/>
    </row>
    <row r="2766" spans="8:16" x14ac:dyDescent="0.2">
      <c r="H2766" s="646"/>
      <c r="I2766" s="647"/>
      <c r="J2766" s="647"/>
      <c r="K2766" s="647"/>
      <c r="L2766" s="647"/>
      <c r="M2766" s="647"/>
      <c r="P2766" s="646"/>
    </row>
    <row r="2767" spans="8:16" x14ac:dyDescent="0.2">
      <c r="H2767" s="646"/>
      <c r="I2767" s="647"/>
      <c r="J2767" s="647"/>
      <c r="K2767" s="647"/>
      <c r="L2767" s="647"/>
      <c r="M2767" s="647"/>
      <c r="P2767" s="646"/>
    </row>
    <row r="2768" spans="8:16" x14ac:dyDescent="0.2">
      <c r="H2768" s="646"/>
      <c r="I2768" s="647"/>
      <c r="J2768" s="647"/>
      <c r="K2768" s="647"/>
      <c r="L2768" s="647"/>
      <c r="M2768" s="647"/>
      <c r="P2768" s="646"/>
    </row>
    <row r="2769" spans="8:16" x14ac:dyDescent="0.2">
      <c r="H2769" s="646"/>
      <c r="I2769" s="647"/>
      <c r="J2769" s="647"/>
      <c r="K2769" s="647"/>
      <c r="L2769" s="647"/>
      <c r="M2769" s="647"/>
      <c r="P2769" s="646"/>
    </row>
    <row r="2770" spans="8:16" x14ac:dyDescent="0.2">
      <c r="H2770" s="646"/>
      <c r="I2770" s="647"/>
      <c r="J2770" s="647"/>
      <c r="K2770" s="647"/>
      <c r="L2770" s="647"/>
      <c r="M2770" s="647"/>
      <c r="P2770" s="646"/>
    </row>
    <row r="2771" spans="8:16" x14ac:dyDescent="0.2">
      <c r="H2771" s="646"/>
      <c r="I2771" s="647"/>
      <c r="J2771" s="647"/>
      <c r="K2771" s="647"/>
      <c r="L2771" s="647"/>
      <c r="M2771" s="647"/>
      <c r="P2771" s="646"/>
    </row>
    <row r="2772" spans="8:16" x14ac:dyDescent="0.2">
      <c r="H2772" s="646"/>
      <c r="I2772" s="647"/>
      <c r="J2772" s="647"/>
      <c r="K2772" s="647"/>
      <c r="L2772" s="647"/>
      <c r="M2772" s="647"/>
      <c r="P2772" s="646"/>
    </row>
    <row r="2773" spans="8:16" x14ac:dyDescent="0.2">
      <c r="H2773" s="646"/>
      <c r="I2773" s="647"/>
      <c r="J2773" s="647"/>
      <c r="K2773" s="647"/>
      <c r="L2773" s="647"/>
      <c r="M2773" s="647"/>
      <c r="P2773" s="646"/>
    </row>
    <row r="2774" spans="8:16" x14ac:dyDescent="0.2">
      <c r="H2774" s="646"/>
      <c r="I2774" s="647"/>
      <c r="J2774" s="647"/>
      <c r="K2774" s="647"/>
      <c r="L2774" s="647"/>
      <c r="M2774" s="647"/>
      <c r="P2774" s="646"/>
    </row>
    <row r="2775" spans="8:16" x14ac:dyDescent="0.2">
      <c r="H2775" s="646"/>
      <c r="I2775" s="647"/>
      <c r="J2775" s="647"/>
      <c r="K2775" s="647"/>
      <c r="L2775" s="647"/>
      <c r="M2775" s="647"/>
      <c r="P2775" s="646"/>
    </row>
    <row r="2776" spans="8:16" x14ac:dyDescent="0.2">
      <c r="H2776" s="646"/>
      <c r="I2776" s="647"/>
      <c r="J2776" s="647"/>
      <c r="K2776" s="647"/>
      <c r="L2776" s="647"/>
      <c r="M2776" s="647"/>
      <c r="P2776" s="646"/>
    </row>
    <row r="2777" spans="8:16" x14ac:dyDescent="0.2">
      <c r="H2777" s="646"/>
      <c r="I2777" s="647"/>
      <c r="J2777" s="647"/>
      <c r="K2777" s="647"/>
      <c r="L2777" s="647"/>
      <c r="M2777" s="647"/>
      <c r="P2777" s="646"/>
    </row>
    <row r="2778" spans="8:16" x14ac:dyDescent="0.2">
      <c r="H2778" s="646"/>
      <c r="I2778" s="647"/>
      <c r="J2778" s="647"/>
      <c r="K2778" s="647"/>
      <c r="L2778" s="647"/>
      <c r="M2778" s="647"/>
      <c r="P2778" s="646"/>
    </row>
    <row r="2779" spans="8:16" x14ac:dyDescent="0.2">
      <c r="H2779" s="646"/>
      <c r="I2779" s="647"/>
      <c r="J2779" s="647"/>
      <c r="K2779" s="647"/>
      <c r="L2779" s="647"/>
      <c r="M2779" s="647"/>
      <c r="P2779" s="646"/>
    </row>
    <row r="2780" spans="8:16" x14ac:dyDescent="0.2">
      <c r="H2780" s="646"/>
      <c r="I2780" s="647"/>
      <c r="J2780" s="647"/>
      <c r="K2780" s="647"/>
      <c r="L2780" s="647"/>
      <c r="M2780" s="647"/>
      <c r="P2780" s="646"/>
    </row>
    <row r="2781" spans="8:16" x14ac:dyDescent="0.2">
      <c r="H2781" s="646"/>
      <c r="I2781" s="647"/>
      <c r="J2781" s="647"/>
      <c r="K2781" s="647"/>
      <c r="L2781" s="647"/>
      <c r="M2781" s="647"/>
      <c r="P2781" s="646"/>
    </row>
    <row r="2782" spans="8:16" x14ac:dyDescent="0.2">
      <c r="H2782" s="646"/>
      <c r="I2782" s="647"/>
      <c r="J2782" s="647"/>
      <c r="K2782" s="647"/>
      <c r="L2782" s="647"/>
      <c r="M2782" s="647"/>
      <c r="P2782" s="646"/>
    </row>
    <row r="2783" spans="8:16" x14ac:dyDescent="0.2">
      <c r="H2783" s="646"/>
      <c r="I2783" s="647"/>
      <c r="J2783" s="647"/>
      <c r="K2783" s="647"/>
      <c r="L2783" s="647"/>
      <c r="M2783" s="647"/>
      <c r="P2783" s="646"/>
    </row>
    <row r="2784" spans="8:16" x14ac:dyDescent="0.2">
      <c r="H2784" s="646"/>
      <c r="I2784" s="647"/>
      <c r="J2784" s="647"/>
      <c r="K2784" s="647"/>
      <c r="L2784" s="647"/>
      <c r="M2784" s="647"/>
      <c r="P2784" s="646"/>
    </row>
    <row r="2785" spans="8:16" x14ac:dyDescent="0.2">
      <c r="H2785" s="646"/>
      <c r="I2785" s="647"/>
      <c r="J2785" s="647"/>
      <c r="K2785" s="647"/>
      <c r="L2785" s="647"/>
      <c r="M2785" s="647"/>
      <c r="P2785" s="646"/>
    </row>
    <row r="2786" spans="8:16" x14ac:dyDescent="0.2">
      <c r="H2786" s="646"/>
      <c r="I2786" s="647"/>
      <c r="J2786" s="647"/>
      <c r="K2786" s="647"/>
      <c r="L2786" s="647"/>
      <c r="M2786" s="647"/>
      <c r="P2786" s="646"/>
    </row>
    <row r="2787" spans="8:16" x14ac:dyDescent="0.2">
      <c r="H2787" s="646"/>
      <c r="I2787" s="647"/>
      <c r="J2787" s="647"/>
      <c r="K2787" s="647"/>
      <c r="L2787" s="647"/>
      <c r="M2787" s="647"/>
      <c r="P2787" s="646"/>
    </row>
    <row r="2788" spans="8:16" x14ac:dyDescent="0.2">
      <c r="H2788" s="646"/>
      <c r="I2788" s="647"/>
      <c r="J2788" s="647"/>
      <c r="K2788" s="647"/>
      <c r="L2788" s="647"/>
      <c r="M2788" s="647"/>
      <c r="P2788" s="646"/>
    </row>
    <row r="2789" spans="8:16" x14ac:dyDescent="0.2">
      <c r="H2789" s="646"/>
      <c r="I2789" s="647"/>
      <c r="J2789" s="647"/>
      <c r="K2789" s="647"/>
      <c r="L2789" s="647"/>
      <c r="M2789" s="647"/>
      <c r="P2789" s="646"/>
    </row>
    <row r="2790" spans="8:16" x14ac:dyDescent="0.2">
      <c r="H2790" s="646"/>
      <c r="I2790" s="647"/>
      <c r="J2790" s="647"/>
      <c r="K2790" s="647"/>
      <c r="L2790" s="647"/>
      <c r="M2790" s="647"/>
      <c r="P2790" s="646"/>
    </row>
    <row r="2791" spans="8:16" x14ac:dyDescent="0.2">
      <c r="H2791" s="646"/>
      <c r="I2791" s="647"/>
      <c r="J2791" s="647"/>
      <c r="K2791" s="647"/>
      <c r="L2791" s="647"/>
      <c r="M2791" s="647"/>
      <c r="P2791" s="646"/>
    </row>
    <row r="2792" spans="8:16" x14ac:dyDescent="0.2">
      <c r="H2792" s="646"/>
      <c r="I2792" s="647"/>
      <c r="J2792" s="647"/>
      <c r="K2792" s="647"/>
      <c r="L2792" s="647"/>
      <c r="M2792" s="647"/>
      <c r="P2792" s="646"/>
    </row>
    <row r="2793" spans="8:16" x14ac:dyDescent="0.2">
      <c r="H2793" s="646"/>
      <c r="I2793" s="647"/>
      <c r="J2793" s="647"/>
      <c r="K2793" s="647"/>
      <c r="L2793" s="647"/>
      <c r="M2793" s="647"/>
      <c r="P2793" s="646"/>
    </row>
    <row r="2794" spans="8:16" x14ac:dyDescent="0.2">
      <c r="H2794" s="646"/>
      <c r="I2794" s="647"/>
      <c r="J2794" s="647"/>
      <c r="K2794" s="647"/>
      <c r="L2794" s="647"/>
      <c r="M2794" s="647"/>
      <c r="P2794" s="646"/>
    </row>
    <row r="2795" spans="8:16" x14ac:dyDescent="0.2">
      <c r="H2795" s="646"/>
      <c r="I2795" s="647"/>
      <c r="J2795" s="647"/>
      <c r="K2795" s="647"/>
      <c r="L2795" s="647"/>
      <c r="M2795" s="647"/>
      <c r="P2795" s="646"/>
    </row>
    <row r="2796" spans="8:16" x14ac:dyDescent="0.2">
      <c r="H2796" s="646"/>
      <c r="I2796" s="647"/>
      <c r="J2796" s="647"/>
      <c r="K2796" s="647"/>
      <c r="L2796" s="647"/>
      <c r="M2796" s="647"/>
      <c r="P2796" s="646"/>
    </row>
    <row r="2797" spans="8:16" x14ac:dyDescent="0.2">
      <c r="H2797" s="646"/>
      <c r="I2797" s="647"/>
      <c r="J2797" s="647"/>
      <c r="K2797" s="647"/>
      <c r="L2797" s="647"/>
      <c r="M2797" s="647"/>
      <c r="P2797" s="646"/>
    </row>
    <row r="2798" spans="8:16" x14ac:dyDescent="0.2">
      <c r="H2798" s="646"/>
      <c r="I2798" s="647"/>
      <c r="J2798" s="647"/>
      <c r="K2798" s="647"/>
      <c r="L2798" s="647"/>
      <c r="M2798" s="647"/>
      <c r="P2798" s="646"/>
    </row>
    <row r="2799" spans="8:16" x14ac:dyDescent="0.2">
      <c r="H2799" s="646"/>
      <c r="I2799" s="647"/>
      <c r="J2799" s="647"/>
      <c r="K2799" s="647"/>
      <c r="L2799" s="647"/>
      <c r="M2799" s="647"/>
      <c r="P2799" s="646"/>
    </row>
    <row r="2800" spans="8:16" x14ac:dyDescent="0.2">
      <c r="H2800" s="646"/>
      <c r="I2800" s="647"/>
      <c r="J2800" s="647"/>
      <c r="K2800" s="647"/>
      <c r="L2800" s="647"/>
      <c r="M2800" s="647"/>
      <c r="P2800" s="646"/>
    </row>
    <row r="2801" spans="8:16" x14ac:dyDescent="0.2">
      <c r="H2801" s="646"/>
      <c r="I2801" s="647"/>
      <c r="J2801" s="647"/>
      <c r="K2801" s="647"/>
      <c r="L2801" s="647"/>
      <c r="M2801" s="647"/>
      <c r="P2801" s="646"/>
    </row>
    <row r="2802" spans="8:16" x14ac:dyDescent="0.2">
      <c r="H2802" s="646"/>
      <c r="I2802" s="647"/>
      <c r="J2802" s="647"/>
      <c r="K2802" s="647"/>
      <c r="L2802" s="647"/>
      <c r="M2802" s="647"/>
      <c r="P2802" s="646"/>
    </row>
    <row r="2803" spans="8:16" x14ac:dyDescent="0.2">
      <c r="H2803" s="646"/>
      <c r="I2803" s="647"/>
      <c r="J2803" s="647"/>
      <c r="K2803" s="647"/>
      <c r="L2803" s="647"/>
      <c r="M2803" s="647"/>
      <c r="P2803" s="646"/>
    </row>
    <row r="2804" spans="8:16" x14ac:dyDescent="0.2">
      <c r="H2804" s="646"/>
      <c r="I2804" s="647"/>
      <c r="J2804" s="647"/>
      <c r="K2804" s="647"/>
      <c r="L2804" s="647"/>
      <c r="M2804" s="647"/>
      <c r="P2804" s="646"/>
    </row>
    <row r="2805" spans="8:16" x14ac:dyDescent="0.2">
      <c r="H2805" s="646"/>
      <c r="I2805" s="647"/>
      <c r="J2805" s="647"/>
      <c r="K2805" s="647"/>
      <c r="L2805" s="647"/>
      <c r="M2805" s="647"/>
      <c r="P2805" s="646"/>
    </row>
    <row r="2806" spans="8:16" x14ac:dyDescent="0.2">
      <c r="H2806" s="646"/>
      <c r="I2806" s="647"/>
      <c r="J2806" s="647"/>
      <c r="K2806" s="647"/>
      <c r="L2806" s="647"/>
      <c r="M2806" s="647"/>
      <c r="P2806" s="646"/>
    </row>
    <row r="2807" spans="8:16" x14ac:dyDescent="0.2">
      <c r="H2807" s="646"/>
      <c r="I2807" s="647"/>
      <c r="J2807" s="647"/>
      <c r="K2807" s="647"/>
      <c r="L2807" s="647"/>
      <c r="M2807" s="647"/>
      <c r="P2807" s="646"/>
    </row>
    <row r="2808" spans="8:16" x14ac:dyDescent="0.2">
      <c r="H2808" s="646"/>
      <c r="I2808" s="647"/>
      <c r="J2808" s="647"/>
      <c r="K2808" s="647"/>
      <c r="L2808" s="647"/>
      <c r="M2808" s="647"/>
      <c r="P2808" s="646"/>
    </row>
    <row r="2809" spans="8:16" x14ac:dyDescent="0.2">
      <c r="H2809" s="646"/>
      <c r="I2809" s="647"/>
      <c r="J2809" s="647"/>
      <c r="K2809" s="647"/>
      <c r="L2809" s="647"/>
      <c r="M2809" s="647"/>
      <c r="P2809" s="646"/>
    </row>
    <row r="2810" spans="8:16" x14ac:dyDescent="0.2">
      <c r="H2810" s="646"/>
      <c r="I2810" s="647"/>
      <c r="J2810" s="647"/>
      <c r="K2810" s="647"/>
      <c r="L2810" s="647"/>
      <c r="M2810" s="647"/>
      <c r="P2810" s="646"/>
    </row>
    <row r="2811" spans="8:16" x14ac:dyDescent="0.2">
      <c r="H2811" s="646"/>
      <c r="I2811" s="647"/>
      <c r="J2811" s="647"/>
      <c r="K2811" s="647"/>
      <c r="L2811" s="647"/>
      <c r="M2811" s="647"/>
      <c r="P2811" s="646"/>
    </row>
    <row r="2812" spans="8:16" x14ac:dyDescent="0.2">
      <c r="H2812" s="646"/>
      <c r="I2812" s="647"/>
      <c r="J2812" s="647"/>
      <c r="K2812" s="647"/>
      <c r="L2812" s="647"/>
      <c r="M2812" s="647"/>
      <c r="P2812" s="646"/>
    </row>
    <row r="2813" spans="8:16" x14ac:dyDescent="0.2">
      <c r="H2813" s="646"/>
      <c r="I2813" s="647"/>
      <c r="J2813" s="647"/>
      <c r="K2813" s="647"/>
      <c r="L2813" s="647"/>
      <c r="M2813" s="647"/>
      <c r="P2813" s="646"/>
    </row>
    <row r="2814" spans="8:16" x14ac:dyDescent="0.2">
      <c r="H2814" s="646"/>
      <c r="I2814" s="647"/>
      <c r="J2814" s="647"/>
      <c r="K2814" s="647"/>
      <c r="L2814" s="647"/>
      <c r="M2814" s="647"/>
      <c r="P2814" s="646"/>
    </row>
    <row r="2815" spans="8:16" x14ac:dyDescent="0.2">
      <c r="H2815" s="646"/>
      <c r="I2815" s="647"/>
      <c r="J2815" s="647"/>
      <c r="K2815" s="647"/>
      <c r="L2815" s="647"/>
      <c r="M2815" s="647"/>
      <c r="P2815" s="646"/>
    </row>
    <row r="2816" spans="8:16" x14ac:dyDescent="0.2">
      <c r="H2816" s="646"/>
      <c r="I2816" s="647"/>
      <c r="J2816" s="647"/>
      <c r="K2816" s="647"/>
      <c r="L2816" s="647"/>
      <c r="M2816" s="647"/>
      <c r="P2816" s="646"/>
    </row>
    <row r="2817" spans="8:16" x14ac:dyDescent="0.2">
      <c r="H2817" s="646"/>
      <c r="I2817" s="647"/>
      <c r="J2817" s="647"/>
      <c r="K2817" s="647"/>
      <c r="L2817" s="647"/>
      <c r="M2817" s="647"/>
      <c r="P2817" s="646"/>
    </row>
    <row r="2818" spans="8:16" x14ac:dyDescent="0.2">
      <c r="H2818" s="646"/>
      <c r="I2818" s="647"/>
      <c r="J2818" s="647"/>
      <c r="K2818" s="647"/>
      <c r="L2818" s="647"/>
      <c r="M2818" s="647"/>
      <c r="P2818" s="646"/>
    </row>
    <row r="2819" spans="8:16" x14ac:dyDescent="0.2">
      <c r="H2819" s="646"/>
      <c r="I2819" s="647"/>
      <c r="J2819" s="647"/>
      <c r="K2819" s="647"/>
      <c r="L2819" s="647"/>
      <c r="M2819" s="647"/>
      <c r="P2819" s="646"/>
    </row>
    <row r="2820" spans="8:16" x14ac:dyDescent="0.2">
      <c r="H2820" s="646"/>
      <c r="I2820" s="647"/>
      <c r="J2820" s="647"/>
      <c r="K2820" s="647"/>
      <c r="L2820" s="647"/>
      <c r="M2820" s="647"/>
      <c r="P2820" s="646"/>
    </row>
    <row r="2821" spans="8:16" x14ac:dyDescent="0.2">
      <c r="H2821" s="646"/>
      <c r="I2821" s="647"/>
      <c r="J2821" s="647"/>
      <c r="K2821" s="647"/>
      <c r="L2821" s="647"/>
      <c r="M2821" s="647"/>
      <c r="P2821" s="646"/>
    </row>
    <row r="2822" spans="8:16" x14ac:dyDescent="0.2">
      <c r="H2822" s="646"/>
      <c r="I2822" s="647"/>
      <c r="J2822" s="647"/>
      <c r="K2822" s="647"/>
      <c r="L2822" s="647"/>
      <c r="M2822" s="647"/>
      <c r="P2822" s="646"/>
    </row>
    <row r="2823" spans="8:16" x14ac:dyDescent="0.2">
      <c r="H2823" s="646"/>
      <c r="I2823" s="647"/>
      <c r="J2823" s="647"/>
      <c r="K2823" s="647"/>
      <c r="L2823" s="647"/>
      <c r="M2823" s="647"/>
      <c r="P2823" s="646"/>
    </row>
    <row r="2824" spans="8:16" x14ac:dyDescent="0.2">
      <c r="H2824" s="646"/>
      <c r="I2824" s="647"/>
      <c r="J2824" s="647"/>
      <c r="K2824" s="647"/>
      <c r="L2824" s="647"/>
      <c r="M2824" s="647"/>
      <c r="P2824" s="646"/>
    </row>
    <row r="2825" spans="8:16" x14ac:dyDescent="0.2">
      <c r="H2825" s="646"/>
      <c r="I2825" s="647"/>
      <c r="J2825" s="647"/>
      <c r="K2825" s="647"/>
      <c r="L2825" s="647"/>
      <c r="M2825" s="647"/>
      <c r="P2825" s="646"/>
    </row>
    <row r="2826" spans="8:16" x14ac:dyDescent="0.2">
      <c r="H2826" s="646"/>
      <c r="I2826" s="647"/>
      <c r="J2826" s="647"/>
      <c r="K2826" s="647"/>
      <c r="L2826" s="647"/>
      <c r="M2826" s="647"/>
      <c r="P2826" s="646"/>
    </row>
    <row r="2827" spans="8:16" x14ac:dyDescent="0.2">
      <c r="H2827" s="646"/>
      <c r="I2827" s="647"/>
      <c r="J2827" s="647"/>
      <c r="K2827" s="647"/>
      <c r="L2827" s="647"/>
      <c r="M2827" s="647"/>
      <c r="P2827" s="646"/>
    </row>
    <row r="2828" spans="8:16" x14ac:dyDescent="0.2">
      <c r="H2828" s="646"/>
      <c r="I2828" s="647"/>
      <c r="J2828" s="647"/>
      <c r="K2828" s="647"/>
      <c r="L2828" s="647"/>
      <c r="M2828" s="647"/>
      <c r="P2828" s="646"/>
    </row>
    <row r="2829" spans="8:16" x14ac:dyDescent="0.2">
      <c r="H2829" s="646"/>
      <c r="I2829" s="647"/>
      <c r="J2829" s="647"/>
      <c r="K2829" s="647"/>
      <c r="L2829" s="647"/>
      <c r="M2829" s="647"/>
      <c r="P2829" s="646"/>
    </row>
    <row r="2830" spans="8:16" x14ac:dyDescent="0.2">
      <c r="H2830" s="646"/>
      <c r="I2830" s="647"/>
      <c r="J2830" s="647"/>
      <c r="K2830" s="647"/>
      <c r="L2830" s="647"/>
      <c r="M2830" s="647"/>
      <c r="P2830" s="646"/>
    </row>
    <row r="2831" spans="8:16" x14ac:dyDescent="0.2">
      <c r="H2831" s="646"/>
      <c r="I2831" s="647"/>
      <c r="J2831" s="647"/>
      <c r="K2831" s="647"/>
      <c r="L2831" s="647"/>
      <c r="M2831" s="647"/>
      <c r="P2831" s="646"/>
    </row>
    <row r="2832" spans="8:16" x14ac:dyDescent="0.2">
      <c r="H2832" s="646"/>
      <c r="I2832" s="647"/>
      <c r="J2832" s="647"/>
      <c r="K2832" s="647"/>
      <c r="L2832" s="647"/>
      <c r="M2832" s="647"/>
      <c r="P2832" s="646"/>
    </row>
    <row r="2833" spans="8:16" x14ac:dyDescent="0.2">
      <c r="H2833" s="646"/>
      <c r="I2833" s="647"/>
      <c r="J2833" s="647"/>
      <c r="K2833" s="647"/>
      <c r="L2833" s="647"/>
      <c r="M2833" s="647"/>
      <c r="P2833" s="646"/>
    </row>
    <row r="2834" spans="8:16" x14ac:dyDescent="0.2">
      <c r="H2834" s="646"/>
      <c r="I2834" s="647"/>
      <c r="J2834" s="647"/>
      <c r="K2834" s="647"/>
      <c r="L2834" s="647"/>
      <c r="M2834" s="647"/>
      <c r="P2834" s="646"/>
    </row>
    <row r="2835" spans="8:16" x14ac:dyDescent="0.2">
      <c r="H2835" s="646"/>
      <c r="I2835" s="647"/>
      <c r="J2835" s="647"/>
      <c r="K2835" s="647"/>
      <c r="L2835" s="647"/>
      <c r="M2835" s="647"/>
      <c r="P2835" s="646"/>
    </row>
    <row r="2836" spans="8:16" x14ac:dyDescent="0.2">
      <c r="H2836" s="646"/>
      <c r="I2836" s="647"/>
      <c r="J2836" s="647"/>
      <c r="K2836" s="647"/>
      <c r="L2836" s="647"/>
      <c r="M2836" s="647"/>
      <c r="P2836" s="646"/>
    </row>
    <row r="2837" spans="8:16" x14ac:dyDescent="0.2">
      <c r="H2837" s="646"/>
      <c r="I2837" s="647"/>
      <c r="J2837" s="647"/>
      <c r="K2837" s="647"/>
      <c r="L2837" s="647"/>
      <c r="M2837" s="647"/>
      <c r="P2837" s="646"/>
    </row>
    <row r="2838" spans="8:16" x14ac:dyDescent="0.2">
      <c r="H2838" s="646"/>
      <c r="I2838" s="647"/>
      <c r="J2838" s="647"/>
      <c r="K2838" s="647"/>
      <c r="L2838" s="647"/>
      <c r="M2838" s="647"/>
      <c r="P2838" s="646"/>
    </row>
    <row r="2839" spans="8:16" x14ac:dyDescent="0.2">
      <c r="H2839" s="646"/>
      <c r="I2839" s="647"/>
      <c r="J2839" s="647"/>
      <c r="K2839" s="647"/>
      <c r="L2839" s="647"/>
      <c r="M2839" s="647"/>
      <c r="P2839" s="646"/>
    </row>
    <row r="2840" spans="8:16" x14ac:dyDescent="0.2">
      <c r="M2840" s="648"/>
    </row>
  </sheetData>
  <sortState ref="A2:O2840">
    <sortCondition ref="C2:C2840"/>
  </sortState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8"/>
  <sheetViews>
    <sheetView topLeftCell="B77" workbookViewId="0">
      <selection activeCell="K2" sqref="K2:K85"/>
    </sheetView>
  </sheetViews>
  <sheetFormatPr defaultColWidth="9.140625" defaultRowHeight="12.75" x14ac:dyDescent="0.2"/>
  <cols>
    <col min="1" max="1" width="13" style="645" bestFit="1" customWidth="1"/>
    <col min="2" max="2" width="10" style="645" bestFit="1" customWidth="1"/>
    <col min="3" max="3" width="14" style="645" bestFit="1" customWidth="1"/>
    <col min="4" max="4" width="10" style="645" bestFit="1" customWidth="1"/>
    <col min="5" max="5" width="37" style="645" bestFit="1" customWidth="1"/>
    <col min="6" max="6" width="11" style="645" bestFit="1" customWidth="1"/>
    <col min="7" max="7" width="26" style="645" bestFit="1" customWidth="1"/>
    <col min="8" max="8" width="15" style="645" bestFit="1" customWidth="1"/>
    <col min="9" max="9" width="10" style="645" bestFit="1" customWidth="1"/>
    <col min="10" max="13" width="10" style="645" customWidth="1"/>
    <col min="14" max="14" width="21" style="645" bestFit="1" customWidth="1"/>
    <col min="15" max="15" width="16" style="645" bestFit="1" customWidth="1"/>
    <col min="16" max="16" width="13" style="645" bestFit="1" customWidth="1"/>
    <col min="17" max="17" width="14" style="645" bestFit="1" customWidth="1"/>
    <col min="18" max="16384" width="9.140625" style="645"/>
  </cols>
  <sheetData>
    <row r="1" spans="1:16" ht="25.5" x14ac:dyDescent="0.2">
      <c r="A1" s="650" t="s">
        <v>388</v>
      </c>
      <c r="B1" s="650" t="s">
        <v>0</v>
      </c>
      <c r="C1" s="651" t="s">
        <v>389</v>
      </c>
      <c r="D1" s="650" t="s">
        <v>1</v>
      </c>
      <c r="E1" s="650" t="s">
        <v>31</v>
      </c>
      <c r="F1" s="651" t="s">
        <v>32</v>
      </c>
      <c r="G1" s="650" t="s">
        <v>40</v>
      </c>
      <c r="H1" s="650" t="s">
        <v>33</v>
      </c>
      <c r="I1" s="650" t="s">
        <v>2</v>
      </c>
      <c r="J1" s="650"/>
      <c r="K1" s="650"/>
      <c r="L1" s="650" t="s">
        <v>36</v>
      </c>
      <c r="M1" s="650" t="s">
        <v>3</v>
      </c>
      <c r="N1" s="651" t="s">
        <v>34</v>
      </c>
      <c r="O1" s="651" t="s">
        <v>35</v>
      </c>
      <c r="P1" s="650" t="s">
        <v>4267</v>
      </c>
    </row>
    <row r="2" spans="1:16" x14ac:dyDescent="0.2">
      <c r="A2" s="645" t="s">
        <v>393</v>
      </c>
      <c r="B2" s="645" t="s">
        <v>395</v>
      </c>
      <c r="C2" s="645" t="s">
        <v>392</v>
      </c>
      <c r="D2" s="645" t="s">
        <v>823</v>
      </c>
      <c r="E2" s="645" t="s">
        <v>824</v>
      </c>
      <c r="F2" s="645" t="s">
        <v>825</v>
      </c>
      <c r="G2" s="645" t="s">
        <v>2481</v>
      </c>
      <c r="H2" s="646">
        <v>42692</v>
      </c>
      <c r="I2" s="647">
        <v>20353.310000000001</v>
      </c>
      <c r="J2" s="647">
        <v>-1</v>
      </c>
      <c r="K2" s="647">
        <f>I2*J2</f>
        <v>-20353.310000000001</v>
      </c>
      <c r="L2" s="645" t="s">
        <v>801</v>
      </c>
      <c r="M2" s="645" t="s">
        <v>195</v>
      </c>
      <c r="N2" s="646">
        <v>42754</v>
      </c>
      <c r="O2" s="645" t="s">
        <v>4</v>
      </c>
      <c r="P2" s="645" t="s">
        <v>801</v>
      </c>
    </row>
    <row r="3" spans="1:16" x14ac:dyDescent="0.2">
      <c r="A3" s="645" t="s">
        <v>393</v>
      </c>
      <c r="B3" s="645" t="s">
        <v>395</v>
      </c>
      <c r="C3" s="645" t="s">
        <v>392</v>
      </c>
      <c r="D3" s="645" t="s">
        <v>823</v>
      </c>
      <c r="E3" s="645" t="s">
        <v>824</v>
      </c>
      <c r="F3" s="645" t="s">
        <v>825</v>
      </c>
      <c r="G3" s="645" t="s">
        <v>2482</v>
      </c>
      <c r="H3" s="646">
        <v>42692</v>
      </c>
      <c r="I3" s="647">
        <v>25589.040000000001</v>
      </c>
      <c r="J3" s="647">
        <v>-1</v>
      </c>
      <c r="K3" s="647">
        <f t="shared" ref="K3:K66" si="0">I3*J3</f>
        <v>-25589.040000000001</v>
      </c>
      <c r="L3" s="645" t="s">
        <v>801</v>
      </c>
      <c r="M3" s="645" t="s">
        <v>195</v>
      </c>
      <c r="N3" s="646">
        <v>42752</v>
      </c>
      <c r="O3" s="645" t="s">
        <v>4</v>
      </c>
      <c r="P3" s="645" t="s">
        <v>801</v>
      </c>
    </row>
    <row r="4" spans="1:16" x14ac:dyDescent="0.2">
      <c r="A4" s="645" t="s">
        <v>393</v>
      </c>
      <c r="B4" s="645" t="s">
        <v>395</v>
      </c>
      <c r="C4" s="645" t="s">
        <v>392</v>
      </c>
      <c r="D4" s="645" t="s">
        <v>823</v>
      </c>
      <c r="E4" s="645" t="s">
        <v>824</v>
      </c>
      <c r="F4" s="645" t="s">
        <v>825</v>
      </c>
      <c r="G4" s="645" t="s">
        <v>2483</v>
      </c>
      <c r="H4" s="646">
        <v>42681</v>
      </c>
      <c r="I4" s="647">
        <v>201.1</v>
      </c>
      <c r="J4" s="647">
        <v>-1</v>
      </c>
      <c r="K4" s="647">
        <f t="shared" si="0"/>
        <v>-201.1</v>
      </c>
      <c r="L4" s="645" t="s">
        <v>801</v>
      </c>
      <c r="M4" s="645" t="s">
        <v>195</v>
      </c>
      <c r="N4" s="646">
        <v>42765</v>
      </c>
      <c r="O4" s="645" t="s">
        <v>4</v>
      </c>
      <c r="P4" s="645" t="s">
        <v>801</v>
      </c>
    </row>
    <row r="5" spans="1:16" x14ac:dyDescent="0.2">
      <c r="A5" s="645" t="s">
        <v>393</v>
      </c>
      <c r="B5" s="645" t="s">
        <v>395</v>
      </c>
      <c r="C5" s="645" t="s">
        <v>392</v>
      </c>
      <c r="D5" s="645" t="s">
        <v>823</v>
      </c>
      <c r="E5" s="645" t="s">
        <v>824</v>
      </c>
      <c r="F5" s="645" t="s">
        <v>825</v>
      </c>
      <c r="G5" s="645" t="s">
        <v>2484</v>
      </c>
      <c r="H5" s="646">
        <v>42681</v>
      </c>
      <c r="I5" s="647">
        <v>309.14</v>
      </c>
      <c r="J5" s="647">
        <v>-1</v>
      </c>
      <c r="K5" s="647">
        <f t="shared" si="0"/>
        <v>-309.14</v>
      </c>
      <c r="L5" s="645" t="s">
        <v>801</v>
      </c>
      <c r="M5" s="645" t="s">
        <v>195</v>
      </c>
      <c r="N5" s="646">
        <v>42754</v>
      </c>
      <c r="O5" s="645" t="s">
        <v>4</v>
      </c>
      <c r="P5" s="645" t="s">
        <v>801</v>
      </c>
    </row>
    <row r="6" spans="1:16" x14ac:dyDescent="0.2">
      <c r="A6" s="645" t="s">
        <v>393</v>
      </c>
      <c r="B6" s="645" t="s">
        <v>395</v>
      </c>
      <c r="C6" s="645" t="s">
        <v>392</v>
      </c>
      <c r="D6" s="645" t="s">
        <v>823</v>
      </c>
      <c r="E6" s="645" t="s">
        <v>824</v>
      </c>
      <c r="F6" s="645" t="s">
        <v>825</v>
      </c>
      <c r="G6" s="645" t="s">
        <v>2485</v>
      </c>
      <c r="H6" s="646">
        <v>42681</v>
      </c>
      <c r="I6" s="647">
        <v>307.82</v>
      </c>
      <c r="J6" s="647">
        <v>-1</v>
      </c>
      <c r="K6" s="647">
        <f t="shared" si="0"/>
        <v>-307.82</v>
      </c>
      <c r="L6" s="645" t="s">
        <v>801</v>
      </c>
      <c r="M6" s="645" t="s">
        <v>195</v>
      </c>
      <c r="N6" s="646">
        <v>42754</v>
      </c>
      <c r="O6" s="645" t="s">
        <v>4</v>
      </c>
      <c r="P6" s="645" t="s">
        <v>801</v>
      </c>
    </row>
    <row r="7" spans="1:16" x14ac:dyDescent="0.2">
      <c r="A7" s="645" t="s">
        <v>393</v>
      </c>
      <c r="B7" s="645" t="s">
        <v>395</v>
      </c>
      <c r="C7" s="645" t="s">
        <v>392</v>
      </c>
      <c r="D7" s="645" t="s">
        <v>823</v>
      </c>
      <c r="E7" s="645" t="s">
        <v>824</v>
      </c>
      <c r="F7" s="645" t="s">
        <v>825</v>
      </c>
      <c r="G7" s="645" t="s">
        <v>2486</v>
      </c>
      <c r="H7" s="646">
        <v>42681</v>
      </c>
      <c r="I7" s="647">
        <v>181.16</v>
      </c>
      <c r="J7" s="647">
        <v>-1</v>
      </c>
      <c r="K7" s="647">
        <f t="shared" si="0"/>
        <v>-181.16</v>
      </c>
      <c r="L7" s="645" t="s">
        <v>801</v>
      </c>
      <c r="M7" s="645" t="s">
        <v>195</v>
      </c>
      <c r="N7" s="646">
        <v>42765</v>
      </c>
      <c r="O7" s="645" t="s">
        <v>4</v>
      </c>
      <c r="P7" s="645" t="s">
        <v>801</v>
      </c>
    </row>
    <row r="8" spans="1:16" x14ac:dyDescent="0.2">
      <c r="A8" s="645" t="s">
        <v>393</v>
      </c>
      <c r="B8" s="645" t="s">
        <v>395</v>
      </c>
      <c r="C8" s="645" t="s">
        <v>392</v>
      </c>
      <c r="D8" s="645" t="s">
        <v>823</v>
      </c>
      <c r="E8" s="645" t="s">
        <v>824</v>
      </c>
      <c r="F8" s="645" t="s">
        <v>825</v>
      </c>
      <c r="G8" s="645" t="s">
        <v>2487</v>
      </c>
      <c r="H8" s="646">
        <v>42681</v>
      </c>
      <c r="I8" s="647">
        <v>291.8</v>
      </c>
      <c r="J8" s="647">
        <v>-1</v>
      </c>
      <c r="K8" s="647">
        <f t="shared" si="0"/>
        <v>-291.8</v>
      </c>
      <c r="L8" s="645" t="s">
        <v>801</v>
      </c>
      <c r="M8" s="645" t="s">
        <v>195</v>
      </c>
      <c r="N8" s="646">
        <v>42754</v>
      </c>
      <c r="O8" s="645" t="s">
        <v>4</v>
      </c>
      <c r="P8" s="645" t="s">
        <v>801</v>
      </c>
    </row>
    <row r="9" spans="1:16" x14ac:dyDescent="0.2">
      <c r="A9" s="645" t="s">
        <v>393</v>
      </c>
      <c r="B9" s="645" t="s">
        <v>395</v>
      </c>
      <c r="C9" s="645" t="s">
        <v>392</v>
      </c>
      <c r="D9" s="645" t="s">
        <v>823</v>
      </c>
      <c r="E9" s="645" t="s">
        <v>824</v>
      </c>
      <c r="F9" s="645" t="s">
        <v>825</v>
      </c>
      <c r="G9" s="645" t="s">
        <v>2488</v>
      </c>
      <c r="H9" s="646">
        <v>42681</v>
      </c>
      <c r="I9" s="647">
        <v>289.58</v>
      </c>
      <c r="J9" s="647">
        <v>-1</v>
      </c>
      <c r="K9" s="647">
        <f t="shared" si="0"/>
        <v>-289.58</v>
      </c>
      <c r="L9" s="645" t="s">
        <v>801</v>
      </c>
      <c r="M9" s="645" t="s">
        <v>195</v>
      </c>
      <c r="N9" s="646">
        <v>42754</v>
      </c>
      <c r="O9" s="645" t="s">
        <v>4</v>
      </c>
      <c r="P9" s="645" t="s">
        <v>801</v>
      </c>
    </row>
    <row r="10" spans="1:16" x14ac:dyDescent="0.2">
      <c r="A10" s="645" t="s">
        <v>393</v>
      </c>
      <c r="B10" s="645" t="s">
        <v>395</v>
      </c>
      <c r="C10" s="645" t="s">
        <v>392</v>
      </c>
      <c r="D10" s="645" t="s">
        <v>823</v>
      </c>
      <c r="E10" s="645" t="s">
        <v>824</v>
      </c>
      <c r="F10" s="645" t="s">
        <v>825</v>
      </c>
      <c r="G10" s="645" t="s">
        <v>2489</v>
      </c>
      <c r="H10" s="646">
        <v>42663</v>
      </c>
      <c r="I10" s="647">
        <v>315.14</v>
      </c>
      <c r="J10" s="647">
        <v>-1</v>
      </c>
      <c r="K10" s="647">
        <f t="shared" si="0"/>
        <v>-315.14</v>
      </c>
      <c r="L10" s="645" t="s">
        <v>801</v>
      </c>
      <c r="M10" s="645" t="s">
        <v>195</v>
      </c>
      <c r="N10" s="646">
        <v>42754</v>
      </c>
      <c r="O10" s="645" t="s">
        <v>4</v>
      </c>
      <c r="P10" s="645" t="s">
        <v>801</v>
      </c>
    </row>
    <row r="11" spans="1:16" x14ac:dyDescent="0.2">
      <c r="A11" s="645" t="s">
        <v>393</v>
      </c>
      <c r="B11" s="645" t="s">
        <v>395</v>
      </c>
      <c r="C11" s="645" t="s">
        <v>392</v>
      </c>
      <c r="D11" s="645" t="s">
        <v>823</v>
      </c>
      <c r="E11" s="645" t="s">
        <v>824</v>
      </c>
      <c r="F11" s="645" t="s">
        <v>825</v>
      </c>
      <c r="G11" s="645" t="s">
        <v>2490</v>
      </c>
      <c r="H11" s="646">
        <v>42663</v>
      </c>
      <c r="I11" s="647">
        <v>350.08</v>
      </c>
      <c r="J11" s="647">
        <v>-1</v>
      </c>
      <c r="K11" s="647">
        <f t="shared" si="0"/>
        <v>-350.08</v>
      </c>
      <c r="L11" s="645" t="s">
        <v>801</v>
      </c>
      <c r="M11" s="645" t="s">
        <v>195</v>
      </c>
      <c r="N11" s="646">
        <v>42754</v>
      </c>
      <c r="O11" s="645" t="s">
        <v>4</v>
      </c>
      <c r="P11" s="645" t="s">
        <v>801</v>
      </c>
    </row>
    <row r="12" spans="1:16" x14ac:dyDescent="0.2">
      <c r="A12" s="645" t="s">
        <v>393</v>
      </c>
      <c r="B12" s="645" t="s">
        <v>395</v>
      </c>
      <c r="C12" s="645" t="s">
        <v>392</v>
      </c>
      <c r="D12" s="645" t="s">
        <v>823</v>
      </c>
      <c r="E12" s="645" t="s">
        <v>824</v>
      </c>
      <c r="F12" s="645" t="s">
        <v>825</v>
      </c>
      <c r="G12" s="645" t="s">
        <v>2491</v>
      </c>
      <c r="H12" s="646">
        <v>42663</v>
      </c>
      <c r="I12" s="647">
        <v>283.72000000000003</v>
      </c>
      <c r="J12" s="647">
        <v>-1</v>
      </c>
      <c r="K12" s="647">
        <f t="shared" si="0"/>
        <v>-283.72000000000003</v>
      </c>
      <c r="L12" s="645" t="s">
        <v>801</v>
      </c>
      <c r="M12" s="645" t="s">
        <v>195</v>
      </c>
      <c r="N12" s="646">
        <v>42754</v>
      </c>
      <c r="O12" s="645" t="s">
        <v>4</v>
      </c>
      <c r="P12" s="645" t="s">
        <v>801</v>
      </c>
    </row>
    <row r="13" spans="1:16" x14ac:dyDescent="0.2">
      <c r="A13" s="645" t="s">
        <v>393</v>
      </c>
      <c r="B13" s="645" t="s">
        <v>395</v>
      </c>
      <c r="C13" s="645" t="s">
        <v>392</v>
      </c>
      <c r="D13" s="645" t="s">
        <v>823</v>
      </c>
      <c r="E13" s="645" t="s">
        <v>824</v>
      </c>
      <c r="F13" s="645" t="s">
        <v>825</v>
      </c>
      <c r="G13" s="645" t="s">
        <v>2492</v>
      </c>
      <c r="H13" s="646">
        <v>42663</v>
      </c>
      <c r="I13" s="647">
        <v>196.41</v>
      </c>
      <c r="J13" s="647">
        <v>-1</v>
      </c>
      <c r="K13" s="647">
        <f t="shared" si="0"/>
        <v>-196.41</v>
      </c>
      <c r="L13" s="645" t="s">
        <v>801</v>
      </c>
      <c r="M13" s="645" t="s">
        <v>195</v>
      </c>
      <c r="N13" s="646">
        <v>42754</v>
      </c>
      <c r="O13" s="645" t="s">
        <v>4</v>
      </c>
      <c r="P13" s="645" t="s">
        <v>801</v>
      </c>
    </row>
    <row r="14" spans="1:16" x14ac:dyDescent="0.2">
      <c r="A14" s="645" t="s">
        <v>393</v>
      </c>
      <c r="B14" s="645" t="s">
        <v>395</v>
      </c>
      <c r="C14" s="645" t="s">
        <v>392</v>
      </c>
      <c r="D14" s="645" t="s">
        <v>823</v>
      </c>
      <c r="E14" s="645" t="s">
        <v>824</v>
      </c>
      <c r="F14" s="645" t="s">
        <v>825</v>
      </c>
      <c r="G14" s="645" t="s">
        <v>2493</v>
      </c>
      <c r="H14" s="646">
        <v>42663</v>
      </c>
      <c r="I14" s="647">
        <v>302.14</v>
      </c>
      <c r="J14" s="647">
        <v>-1</v>
      </c>
      <c r="K14" s="647">
        <f t="shared" si="0"/>
        <v>-302.14</v>
      </c>
      <c r="L14" s="645" t="s">
        <v>801</v>
      </c>
      <c r="M14" s="645" t="s">
        <v>195</v>
      </c>
      <c r="N14" s="646">
        <v>42754</v>
      </c>
      <c r="O14" s="645" t="s">
        <v>4</v>
      </c>
      <c r="P14" s="645" t="s">
        <v>801</v>
      </c>
    </row>
    <row r="15" spans="1:16" x14ac:dyDescent="0.2">
      <c r="A15" s="645" t="s">
        <v>393</v>
      </c>
      <c r="B15" s="645" t="s">
        <v>395</v>
      </c>
      <c r="C15" s="645" t="s">
        <v>392</v>
      </c>
      <c r="D15" s="645" t="s">
        <v>823</v>
      </c>
      <c r="E15" s="645" t="s">
        <v>824</v>
      </c>
      <c r="F15" s="645" t="s">
        <v>825</v>
      </c>
      <c r="G15" s="645" t="s">
        <v>2494</v>
      </c>
      <c r="H15" s="646">
        <v>42663</v>
      </c>
      <c r="I15" s="647">
        <v>196.41</v>
      </c>
      <c r="J15" s="647">
        <v>-1</v>
      </c>
      <c r="K15" s="647">
        <f t="shared" si="0"/>
        <v>-196.41</v>
      </c>
      <c r="L15" s="645" t="s">
        <v>801</v>
      </c>
      <c r="M15" s="645" t="s">
        <v>195</v>
      </c>
      <c r="N15" s="646">
        <v>42754</v>
      </c>
      <c r="O15" s="645" t="s">
        <v>4</v>
      </c>
      <c r="P15" s="645" t="s">
        <v>801</v>
      </c>
    </row>
    <row r="16" spans="1:16" x14ac:dyDescent="0.2">
      <c r="A16" s="645" t="s">
        <v>393</v>
      </c>
      <c r="B16" s="645" t="s">
        <v>395</v>
      </c>
      <c r="C16" s="645" t="s">
        <v>392</v>
      </c>
      <c r="D16" s="645" t="s">
        <v>823</v>
      </c>
      <c r="E16" s="645" t="s">
        <v>824</v>
      </c>
      <c r="F16" s="645" t="s">
        <v>825</v>
      </c>
      <c r="G16" s="645" t="s">
        <v>2495</v>
      </c>
      <c r="H16" s="646">
        <v>42663</v>
      </c>
      <c r="I16" s="647">
        <v>230.06</v>
      </c>
      <c r="J16" s="647">
        <v>-1</v>
      </c>
      <c r="K16" s="647">
        <f t="shared" si="0"/>
        <v>-230.06</v>
      </c>
      <c r="L16" s="645" t="s">
        <v>801</v>
      </c>
      <c r="M16" s="645" t="s">
        <v>195</v>
      </c>
      <c r="N16" s="646">
        <v>42754</v>
      </c>
      <c r="O16" s="645" t="s">
        <v>4</v>
      </c>
      <c r="P16" s="645" t="s">
        <v>801</v>
      </c>
    </row>
    <row r="17" spans="1:16" x14ac:dyDescent="0.2">
      <c r="A17" s="645" t="s">
        <v>393</v>
      </c>
      <c r="B17" s="645" t="s">
        <v>395</v>
      </c>
      <c r="C17" s="645" t="s">
        <v>392</v>
      </c>
      <c r="D17" s="645" t="s">
        <v>823</v>
      </c>
      <c r="E17" s="645" t="s">
        <v>824</v>
      </c>
      <c r="F17" s="645" t="s">
        <v>825</v>
      </c>
      <c r="G17" s="645" t="s">
        <v>2496</v>
      </c>
      <c r="H17" s="646">
        <v>42663</v>
      </c>
      <c r="I17" s="647">
        <v>302.14</v>
      </c>
      <c r="J17" s="647">
        <v>-1</v>
      </c>
      <c r="K17" s="647">
        <f t="shared" si="0"/>
        <v>-302.14</v>
      </c>
      <c r="L17" s="645" t="s">
        <v>801</v>
      </c>
      <c r="M17" s="645" t="s">
        <v>195</v>
      </c>
      <c r="N17" s="646">
        <v>42754</v>
      </c>
      <c r="O17" s="645" t="s">
        <v>4</v>
      </c>
      <c r="P17" s="645" t="s">
        <v>801</v>
      </c>
    </row>
    <row r="18" spans="1:16" x14ac:dyDescent="0.2">
      <c r="A18" s="645" t="s">
        <v>393</v>
      </c>
      <c r="B18" s="645" t="s">
        <v>395</v>
      </c>
      <c r="C18" s="645" t="s">
        <v>392</v>
      </c>
      <c r="D18" s="645" t="s">
        <v>823</v>
      </c>
      <c r="E18" s="645" t="s">
        <v>824</v>
      </c>
      <c r="F18" s="645" t="s">
        <v>825</v>
      </c>
      <c r="G18" s="645" t="s">
        <v>2497</v>
      </c>
      <c r="H18" s="646">
        <v>42663</v>
      </c>
      <c r="I18" s="647">
        <v>143.43</v>
      </c>
      <c r="J18" s="647">
        <v>-1</v>
      </c>
      <c r="K18" s="647">
        <f t="shared" si="0"/>
        <v>-143.43</v>
      </c>
      <c r="L18" s="645" t="s">
        <v>801</v>
      </c>
      <c r="M18" s="645" t="s">
        <v>195</v>
      </c>
      <c r="N18" s="646">
        <v>42754</v>
      </c>
      <c r="O18" s="645" t="s">
        <v>4</v>
      </c>
      <c r="P18" s="645" t="s">
        <v>801</v>
      </c>
    </row>
    <row r="19" spans="1:16" x14ac:dyDescent="0.2">
      <c r="A19" s="645" t="s">
        <v>393</v>
      </c>
      <c r="B19" s="645" t="s">
        <v>395</v>
      </c>
      <c r="C19" s="645" t="s">
        <v>392</v>
      </c>
      <c r="D19" s="645" t="s">
        <v>823</v>
      </c>
      <c r="E19" s="645" t="s">
        <v>824</v>
      </c>
      <c r="F19" s="645" t="s">
        <v>825</v>
      </c>
      <c r="G19" s="645" t="s">
        <v>2498</v>
      </c>
      <c r="H19" s="646">
        <v>42663</v>
      </c>
      <c r="I19" s="647">
        <v>180.6</v>
      </c>
      <c r="J19" s="647">
        <v>-1</v>
      </c>
      <c r="K19" s="647">
        <f t="shared" si="0"/>
        <v>-180.6</v>
      </c>
      <c r="L19" s="645" t="s">
        <v>801</v>
      </c>
      <c r="M19" s="645" t="s">
        <v>195</v>
      </c>
      <c r="N19" s="646">
        <v>42754</v>
      </c>
      <c r="O19" s="645" t="s">
        <v>4</v>
      </c>
      <c r="P19" s="645" t="s">
        <v>801</v>
      </c>
    </row>
    <row r="20" spans="1:16" x14ac:dyDescent="0.2">
      <c r="A20" s="645" t="s">
        <v>393</v>
      </c>
      <c r="B20" s="645" t="s">
        <v>395</v>
      </c>
      <c r="C20" s="645" t="s">
        <v>392</v>
      </c>
      <c r="D20" s="645" t="s">
        <v>823</v>
      </c>
      <c r="E20" s="645" t="s">
        <v>824</v>
      </c>
      <c r="F20" s="645" t="s">
        <v>825</v>
      </c>
      <c r="G20" s="645" t="s">
        <v>2499</v>
      </c>
      <c r="H20" s="646">
        <v>42663</v>
      </c>
      <c r="I20" s="647">
        <v>251.35</v>
      </c>
      <c r="J20" s="647">
        <v>-1</v>
      </c>
      <c r="K20" s="647">
        <f t="shared" si="0"/>
        <v>-251.35</v>
      </c>
      <c r="L20" s="645" t="s">
        <v>801</v>
      </c>
      <c r="M20" s="645" t="s">
        <v>195</v>
      </c>
      <c r="N20" s="646">
        <v>42754</v>
      </c>
      <c r="O20" s="645" t="s">
        <v>4</v>
      </c>
      <c r="P20" s="645" t="s">
        <v>801</v>
      </c>
    </row>
    <row r="21" spans="1:16" x14ac:dyDescent="0.2">
      <c r="A21" s="645" t="s">
        <v>393</v>
      </c>
      <c r="B21" s="645" t="s">
        <v>395</v>
      </c>
      <c r="C21" s="645" t="s">
        <v>392</v>
      </c>
      <c r="D21" s="645" t="s">
        <v>823</v>
      </c>
      <c r="E21" s="645" t="s">
        <v>824</v>
      </c>
      <c r="F21" s="645" t="s">
        <v>825</v>
      </c>
      <c r="G21" s="645" t="s">
        <v>2500</v>
      </c>
      <c r="H21" s="646">
        <v>42663</v>
      </c>
      <c r="I21" s="647">
        <v>196.41</v>
      </c>
      <c r="J21" s="647">
        <v>-1</v>
      </c>
      <c r="K21" s="647">
        <f t="shared" si="0"/>
        <v>-196.41</v>
      </c>
      <c r="L21" s="645" t="s">
        <v>801</v>
      </c>
      <c r="M21" s="645" t="s">
        <v>195</v>
      </c>
      <c r="N21" s="646">
        <v>42754</v>
      </c>
      <c r="O21" s="645" t="s">
        <v>4</v>
      </c>
      <c r="P21" s="645" t="s">
        <v>801</v>
      </c>
    </row>
    <row r="22" spans="1:16" x14ac:dyDescent="0.2">
      <c r="A22" s="645" t="s">
        <v>393</v>
      </c>
      <c r="B22" s="645" t="s">
        <v>395</v>
      </c>
      <c r="C22" s="645" t="s">
        <v>392</v>
      </c>
      <c r="D22" s="645" t="s">
        <v>823</v>
      </c>
      <c r="E22" s="645" t="s">
        <v>824</v>
      </c>
      <c r="F22" s="645" t="s">
        <v>825</v>
      </c>
      <c r="G22" s="645" t="s">
        <v>2501</v>
      </c>
      <c r="H22" s="646">
        <v>42663</v>
      </c>
      <c r="I22" s="647">
        <v>302.14</v>
      </c>
      <c r="J22" s="647">
        <v>-1</v>
      </c>
      <c r="K22" s="647">
        <f t="shared" si="0"/>
        <v>-302.14</v>
      </c>
      <c r="L22" s="645" t="s">
        <v>801</v>
      </c>
      <c r="M22" s="645" t="s">
        <v>195</v>
      </c>
      <c r="N22" s="646">
        <v>42754</v>
      </c>
      <c r="O22" s="645" t="s">
        <v>4</v>
      </c>
      <c r="P22" s="645" t="s">
        <v>801</v>
      </c>
    </row>
    <row r="23" spans="1:16" x14ac:dyDescent="0.2">
      <c r="A23" s="645" t="s">
        <v>393</v>
      </c>
      <c r="B23" s="645" t="s">
        <v>395</v>
      </c>
      <c r="C23" s="645" t="s">
        <v>392</v>
      </c>
      <c r="D23" s="645" t="s">
        <v>823</v>
      </c>
      <c r="E23" s="645" t="s">
        <v>824</v>
      </c>
      <c r="F23" s="645" t="s">
        <v>825</v>
      </c>
      <c r="G23" s="645" t="s">
        <v>2502</v>
      </c>
      <c r="H23" s="646">
        <v>42663</v>
      </c>
      <c r="I23" s="647">
        <v>196.41</v>
      </c>
      <c r="J23" s="647">
        <v>-1</v>
      </c>
      <c r="K23" s="647">
        <f t="shared" si="0"/>
        <v>-196.41</v>
      </c>
      <c r="L23" s="645" t="s">
        <v>801</v>
      </c>
      <c r="M23" s="645" t="s">
        <v>195</v>
      </c>
      <c r="N23" s="646">
        <v>42754</v>
      </c>
      <c r="O23" s="645" t="s">
        <v>4</v>
      </c>
      <c r="P23" s="645" t="s">
        <v>801</v>
      </c>
    </row>
    <row r="24" spans="1:16" x14ac:dyDescent="0.2">
      <c r="A24" s="645" t="s">
        <v>393</v>
      </c>
      <c r="B24" s="645" t="s">
        <v>395</v>
      </c>
      <c r="C24" s="645" t="s">
        <v>392</v>
      </c>
      <c r="D24" s="645" t="s">
        <v>823</v>
      </c>
      <c r="E24" s="645" t="s">
        <v>824</v>
      </c>
      <c r="F24" s="645" t="s">
        <v>825</v>
      </c>
      <c r="G24" s="645" t="s">
        <v>2503</v>
      </c>
      <c r="H24" s="646">
        <v>42663</v>
      </c>
      <c r="I24" s="647">
        <v>302.14</v>
      </c>
      <c r="J24" s="647">
        <v>-1</v>
      </c>
      <c r="K24" s="647">
        <f t="shared" si="0"/>
        <v>-302.14</v>
      </c>
      <c r="L24" s="645" t="s">
        <v>801</v>
      </c>
      <c r="M24" s="645" t="s">
        <v>195</v>
      </c>
      <c r="N24" s="646">
        <v>42754</v>
      </c>
      <c r="O24" s="645" t="s">
        <v>4</v>
      </c>
      <c r="P24" s="645" t="s">
        <v>801</v>
      </c>
    </row>
    <row r="25" spans="1:16" x14ac:dyDescent="0.2">
      <c r="A25" s="645" t="s">
        <v>393</v>
      </c>
      <c r="B25" s="645" t="s">
        <v>395</v>
      </c>
      <c r="C25" s="645" t="s">
        <v>392</v>
      </c>
      <c r="D25" s="645" t="s">
        <v>823</v>
      </c>
      <c r="E25" s="645" t="s">
        <v>824</v>
      </c>
      <c r="F25" s="645" t="s">
        <v>825</v>
      </c>
      <c r="G25" s="645" t="s">
        <v>2504</v>
      </c>
      <c r="H25" s="646">
        <v>42663</v>
      </c>
      <c r="I25" s="647">
        <v>285.27</v>
      </c>
      <c r="J25" s="647">
        <v>-1</v>
      </c>
      <c r="K25" s="647">
        <f t="shared" si="0"/>
        <v>-285.27</v>
      </c>
      <c r="L25" s="645" t="s">
        <v>801</v>
      </c>
      <c r="M25" s="645" t="s">
        <v>195</v>
      </c>
      <c r="N25" s="646">
        <v>42754</v>
      </c>
      <c r="O25" s="645" t="s">
        <v>4</v>
      </c>
      <c r="P25" s="645" t="s">
        <v>801</v>
      </c>
    </row>
    <row r="26" spans="1:16" x14ac:dyDescent="0.2">
      <c r="A26" s="645" t="s">
        <v>393</v>
      </c>
      <c r="B26" s="645" t="s">
        <v>395</v>
      </c>
      <c r="C26" s="645" t="s">
        <v>392</v>
      </c>
      <c r="D26" s="645" t="s">
        <v>823</v>
      </c>
      <c r="E26" s="645" t="s">
        <v>824</v>
      </c>
      <c r="F26" s="645" t="s">
        <v>825</v>
      </c>
      <c r="G26" s="645" t="s">
        <v>2505</v>
      </c>
      <c r="H26" s="646">
        <v>42663</v>
      </c>
      <c r="I26" s="647">
        <v>358.81</v>
      </c>
      <c r="J26" s="647">
        <v>-1</v>
      </c>
      <c r="K26" s="647">
        <f t="shared" si="0"/>
        <v>-358.81</v>
      </c>
      <c r="L26" s="645" t="s">
        <v>801</v>
      </c>
      <c r="M26" s="645" t="s">
        <v>195</v>
      </c>
      <c r="N26" s="646">
        <v>42754</v>
      </c>
      <c r="O26" s="645" t="s">
        <v>4</v>
      </c>
      <c r="P26" s="645" t="s">
        <v>801</v>
      </c>
    </row>
    <row r="27" spans="1:16" x14ac:dyDescent="0.2">
      <c r="A27" s="645" t="s">
        <v>393</v>
      </c>
      <c r="B27" s="645" t="s">
        <v>395</v>
      </c>
      <c r="C27" s="645" t="s">
        <v>392</v>
      </c>
      <c r="D27" s="645" t="s">
        <v>823</v>
      </c>
      <c r="E27" s="645" t="s">
        <v>824</v>
      </c>
      <c r="F27" s="645" t="s">
        <v>825</v>
      </c>
      <c r="G27" s="645" t="s">
        <v>2506</v>
      </c>
      <c r="H27" s="646">
        <v>42663</v>
      </c>
      <c r="I27" s="647">
        <v>190.54</v>
      </c>
      <c r="J27" s="647">
        <v>-1</v>
      </c>
      <c r="K27" s="647">
        <f t="shared" si="0"/>
        <v>-190.54</v>
      </c>
      <c r="L27" s="645" t="s">
        <v>801</v>
      </c>
      <c r="M27" s="645" t="s">
        <v>195</v>
      </c>
      <c r="N27" s="646">
        <v>42754</v>
      </c>
      <c r="O27" s="645" t="s">
        <v>4</v>
      </c>
      <c r="P27" s="645" t="s">
        <v>801</v>
      </c>
    </row>
    <row r="28" spans="1:16" x14ac:dyDescent="0.2">
      <c r="A28" s="645" t="s">
        <v>393</v>
      </c>
      <c r="B28" s="645" t="s">
        <v>395</v>
      </c>
      <c r="C28" s="645" t="s">
        <v>392</v>
      </c>
      <c r="D28" s="645" t="s">
        <v>823</v>
      </c>
      <c r="E28" s="645" t="s">
        <v>824</v>
      </c>
      <c r="F28" s="645" t="s">
        <v>825</v>
      </c>
      <c r="G28" s="645" t="s">
        <v>2507</v>
      </c>
      <c r="H28" s="646">
        <v>42663</v>
      </c>
      <c r="I28" s="647">
        <v>229.9</v>
      </c>
      <c r="J28" s="647">
        <v>-1</v>
      </c>
      <c r="K28" s="647">
        <f t="shared" si="0"/>
        <v>-229.9</v>
      </c>
      <c r="L28" s="645" t="s">
        <v>801</v>
      </c>
      <c r="M28" s="645" t="s">
        <v>195</v>
      </c>
      <c r="N28" s="646">
        <v>42754</v>
      </c>
      <c r="O28" s="645" t="s">
        <v>4</v>
      </c>
      <c r="P28" s="645" t="s">
        <v>801</v>
      </c>
    </row>
    <row r="29" spans="1:16" x14ac:dyDescent="0.2">
      <c r="A29" s="645" t="s">
        <v>393</v>
      </c>
      <c r="B29" s="645" t="s">
        <v>395</v>
      </c>
      <c r="C29" s="645" t="s">
        <v>392</v>
      </c>
      <c r="D29" s="645" t="s">
        <v>823</v>
      </c>
      <c r="E29" s="645" t="s">
        <v>824</v>
      </c>
      <c r="F29" s="645" t="s">
        <v>825</v>
      </c>
      <c r="G29" s="645" t="s">
        <v>2508</v>
      </c>
      <c r="H29" s="646">
        <v>42663</v>
      </c>
      <c r="I29" s="647">
        <v>367.96</v>
      </c>
      <c r="J29" s="647">
        <v>-1</v>
      </c>
      <c r="K29" s="647">
        <f t="shared" si="0"/>
        <v>-367.96</v>
      </c>
      <c r="L29" s="645" t="s">
        <v>801</v>
      </c>
      <c r="M29" s="645" t="s">
        <v>195</v>
      </c>
      <c r="N29" s="646">
        <v>42754</v>
      </c>
      <c r="O29" s="645" t="s">
        <v>4</v>
      </c>
      <c r="P29" s="645" t="s">
        <v>801</v>
      </c>
    </row>
    <row r="30" spans="1:16" x14ac:dyDescent="0.2">
      <c r="A30" s="645" t="s">
        <v>393</v>
      </c>
      <c r="B30" s="645" t="s">
        <v>395</v>
      </c>
      <c r="C30" s="645" t="s">
        <v>392</v>
      </c>
      <c r="D30" s="645" t="s">
        <v>823</v>
      </c>
      <c r="E30" s="645" t="s">
        <v>824</v>
      </c>
      <c r="F30" s="645" t="s">
        <v>825</v>
      </c>
      <c r="G30" s="645" t="s">
        <v>2509</v>
      </c>
      <c r="H30" s="646">
        <v>42663</v>
      </c>
      <c r="I30" s="647">
        <v>316.58</v>
      </c>
      <c r="J30" s="647">
        <v>-1</v>
      </c>
      <c r="K30" s="647">
        <f t="shared" si="0"/>
        <v>-316.58</v>
      </c>
      <c r="L30" s="645" t="s">
        <v>801</v>
      </c>
      <c r="M30" s="645" t="s">
        <v>195</v>
      </c>
      <c r="N30" s="646">
        <v>42754</v>
      </c>
      <c r="O30" s="645" t="s">
        <v>4</v>
      </c>
      <c r="P30" s="645" t="s">
        <v>801</v>
      </c>
    </row>
    <row r="31" spans="1:16" x14ac:dyDescent="0.2">
      <c r="A31" s="645" t="s">
        <v>393</v>
      </c>
      <c r="B31" s="645" t="s">
        <v>395</v>
      </c>
      <c r="C31" s="645" t="s">
        <v>392</v>
      </c>
      <c r="D31" s="645" t="s">
        <v>823</v>
      </c>
      <c r="E31" s="645" t="s">
        <v>824</v>
      </c>
      <c r="F31" s="645" t="s">
        <v>825</v>
      </c>
      <c r="G31" s="645" t="s">
        <v>2510</v>
      </c>
      <c r="H31" s="646">
        <v>42663</v>
      </c>
      <c r="I31" s="647">
        <v>217.68</v>
      </c>
      <c r="J31" s="647">
        <v>-1</v>
      </c>
      <c r="K31" s="647">
        <f t="shared" si="0"/>
        <v>-217.68</v>
      </c>
      <c r="L31" s="645" t="s">
        <v>801</v>
      </c>
      <c r="M31" s="645" t="s">
        <v>195</v>
      </c>
      <c r="N31" s="646">
        <v>42754</v>
      </c>
      <c r="O31" s="645" t="s">
        <v>4</v>
      </c>
      <c r="P31" s="645" t="s">
        <v>801</v>
      </c>
    </row>
    <row r="32" spans="1:16" x14ac:dyDescent="0.2">
      <c r="A32" s="645" t="s">
        <v>393</v>
      </c>
      <c r="B32" s="645" t="s">
        <v>395</v>
      </c>
      <c r="C32" s="645" t="s">
        <v>392</v>
      </c>
      <c r="D32" s="645" t="s">
        <v>823</v>
      </c>
      <c r="E32" s="645" t="s">
        <v>824</v>
      </c>
      <c r="F32" s="645" t="s">
        <v>825</v>
      </c>
      <c r="G32" s="645" t="s">
        <v>2511</v>
      </c>
      <c r="H32" s="646">
        <v>42663</v>
      </c>
      <c r="I32" s="647">
        <v>177.2</v>
      </c>
      <c r="J32" s="647">
        <v>-1</v>
      </c>
      <c r="K32" s="647">
        <f t="shared" si="0"/>
        <v>-177.2</v>
      </c>
      <c r="L32" s="645" t="s">
        <v>801</v>
      </c>
      <c r="M32" s="645" t="s">
        <v>195</v>
      </c>
      <c r="N32" s="646">
        <v>42754</v>
      </c>
      <c r="O32" s="645" t="s">
        <v>4</v>
      </c>
      <c r="P32" s="645" t="s">
        <v>801</v>
      </c>
    </row>
    <row r="33" spans="1:16" x14ac:dyDescent="0.2">
      <c r="A33" s="645" t="s">
        <v>393</v>
      </c>
      <c r="B33" s="645" t="s">
        <v>395</v>
      </c>
      <c r="C33" s="645" t="s">
        <v>392</v>
      </c>
      <c r="D33" s="645" t="s">
        <v>823</v>
      </c>
      <c r="E33" s="645" t="s">
        <v>824</v>
      </c>
      <c r="F33" s="645" t="s">
        <v>825</v>
      </c>
      <c r="G33" s="645" t="s">
        <v>2512</v>
      </c>
      <c r="H33" s="646">
        <v>42663</v>
      </c>
      <c r="I33" s="647">
        <v>212.14</v>
      </c>
      <c r="J33" s="647">
        <v>-1</v>
      </c>
      <c r="K33" s="647">
        <f t="shared" si="0"/>
        <v>-212.14</v>
      </c>
      <c r="L33" s="645" t="s">
        <v>801</v>
      </c>
      <c r="M33" s="645" t="s">
        <v>195</v>
      </c>
      <c r="N33" s="646">
        <v>42754</v>
      </c>
      <c r="O33" s="645" t="s">
        <v>4</v>
      </c>
      <c r="P33" s="645" t="s">
        <v>801</v>
      </c>
    </row>
    <row r="34" spans="1:16" x14ac:dyDescent="0.2">
      <c r="A34" s="645" t="s">
        <v>393</v>
      </c>
      <c r="B34" s="645" t="s">
        <v>395</v>
      </c>
      <c r="C34" s="645" t="s">
        <v>392</v>
      </c>
      <c r="D34" s="645" t="s">
        <v>823</v>
      </c>
      <c r="E34" s="645" t="s">
        <v>824</v>
      </c>
      <c r="F34" s="645" t="s">
        <v>825</v>
      </c>
      <c r="G34" s="645" t="s">
        <v>2513</v>
      </c>
      <c r="H34" s="646">
        <v>42663</v>
      </c>
      <c r="I34" s="647">
        <v>283.72000000000003</v>
      </c>
      <c r="J34" s="647">
        <v>-1</v>
      </c>
      <c r="K34" s="647">
        <f t="shared" si="0"/>
        <v>-283.72000000000003</v>
      </c>
      <c r="L34" s="645" t="s">
        <v>801</v>
      </c>
      <c r="M34" s="645" t="s">
        <v>195</v>
      </c>
      <c r="N34" s="646">
        <v>42754</v>
      </c>
      <c r="O34" s="645" t="s">
        <v>4</v>
      </c>
      <c r="P34" s="645" t="s">
        <v>801</v>
      </c>
    </row>
    <row r="35" spans="1:16" x14ac:dyDescent="0.2">
      <c r="A35" s="645" t="s">
        <v>393</v>
      </c>
      <c r="B35" s="645" t="s">
        <v>395</v>
      </c>
      <c r="C35" s="645" t="s">
        <v>392</v>
      </c>
      <c r="D35" s="645" t="s">
        <v>823</v>
      </c>
      <c r="E35" s="645" t="s">
        <v>824</v>
      </c>
      <c r="F35" s="645" t="s">
        <v>825</v>
      </c>
      <c r="G35" s="645" t="s">
        <v>2514</v>
      </c>
      <c r="H35" s="646">
        <v>42663</v>
      </c>
      <c r="I35" s="647">
        <v>196.41</v>
      </c>
      <c r="J35" s="647">
        <v>-1</v>
      </c>
      <c r="K35" s="647">
        <f t="shared" si="0"/>
        <v>-196.41</v>
      </c>
      <c r="L35" s="645" t="s">
        <v>801</v>
      </c>
      <c r="M35" s="645" t="s">
        <v>195</v>
      </c>
      <c r="N35" s="646">
        <v>42754</v>
      </c>
      <c r="O35" s="645" t="s">
        <v>4</v>
      </c>
      <c r="P35" s="645" t="s">
        <v>801</v>
      </c>
    </row>
    <row r="36" spans="1:16" x14ac:dyDescent="0.2">
      <c r="A36" s="645" t="s">
        <v>393</v>
      </c>
      <c r="B36" s="645" t="s">
        <v>395</v>
      </c>
      <c r="C36" s="645" t="s">
        <v>392</v>
      </c>
      <c r="D36" s="645" t="s">
        <v>823</v>
      </c>
      <c r="E36" s="645" t="s">
        <v>824</v>
      </c>
      <c r="F36" s="645" t="s">
        <v>825</v>
      </c>
      <c r="G36" s="645" t="s">
        <v>2515</v>
      </c>
      <c r="H36" s="646">
        <v>42663</v>
      </c>
      <c r="I36" s="647">
        <v>230.06</v>
      </c>
      <c r="J36" s="647">
        <v>-1</v>
      </c>
      <c r="K36" s="647">
        <f t="shared" si="0"/>
        <v>-230.06</v>
      </c>
      <c r="L36" s="645" t="s">
        <v>801</v>
      </c>
      <c r="M36" s="645" t="s">
        <v>195</v>
      </c>
      <c r="N36" s="646">
        <v>42754</v>
      </c>
      <c r="O36" s="645" t="s">
        <v>4</v>
      </c>
      <c r="P36" s="645" t="s">
        <v>801</v>
      </c>
    </row>
    <row r="37" spans="1:16" x14ac:dyDescent="0.2">
      <c r="A37" s="645" t="s">
        <v>393</v>
      </c>
      <c r="B37" s="645" t="s">
        <v>395</v>
      </c>
      <c r="C37" s="645" t="s">
        <v>392</v>
      </c>
      <c r="D37" s="645" t="s">
        <v>823</v>
      </c>
      <c r="E37" s="645" t="s">
        <v>824</v>
      </c>
      <c r="F37" s="645" t="s">
        <v>825</v>
      </c>
      <c r="G37" s="645" t="s">
        <v>2516</v>
      </c>
      <c r="H37" s="646">
        <v>42663</v>
      </c>
      <c r="I37" s="647">
        <v>302.14</v>
      </c>
      <c r="J37" s="647">
        <v>-1</v>
      </c>
      <c r="K37" s="647">
        <f t="shared" si="0"/>
        <v>-302.14</v>
      </c>
      <c r="L37" s="645" t="s">
        <v>801</v>
      </c>
      <c r="M37" s="645" t="s">
        <v>195</v>
      </c>
      <c r="N37" s="646">
        <v>42754</v>
      </c>
      <c r="O37" s="645" t="s">
        <v>4</v>
      </c>
      <c r="P37" s="645" t="s">
        <v>801</v>
      </c>
    </row>
    <row r="38" spans="1:16" x14ac:dyDescent="0.2">
      <c r="A38" s="645" t="s">
        <v>393</v>
      </c>
      <c r="B38" s="645" t="s">
        <v>395</v>
      </c>
      <c r="C38" s="645" t="s">
        <v>392</v>
      </c>
      <c r="D38" s="645" t="s">
        <v>823</v>
      </c>
      <c r="E38" s="645" t="s">
        <v>824</v>
      </c>
      <c r="F38" s="645" t="s">
        <v>825</v>
      </c>
      <c r="G38" s="645" t="s">
        <v>2517</v>
      </c>
      <c r="H38" s="646">
        <v>42663</v>
      </c>
      <c r="I38" s="647">
        <v>168.37</v>
      </c>
      <c r="J38" s="647">
        <v>-1</v>
      </c>
      <c r="K38" s="647">
        <f t="shared" si="0"/>
        <v>-168.37</v>
      </c>
      <c r="L38" s="645" t="s">
        <v>801</v>
      </c>
      <c r="M38" s="645" t="s">
        <v>195</v>
      </c>
      <c r="N38" s="646">
        <v>42754</v>
      </c>
      <c r="O38" s="645" t="s">
        <v>4</v>
      </c>
      <c r="P38" s="645" t="s">
        <v>801</v>
      </c>
    </row>
    <row r="39" spans="1:16" x14ac:dyDescent="0.2">
      <c r="A39" s="645" t="s">
        <v>393</v>
      </c>
      <c r="B39" s="645" t="s">
        <v>395</v>
      </c>
      <c r="C39" s="645" t="s">
        <v>392</v>
      </c>
      <c r="D39" s="645" t="s">
        <v>823</v>
      </c>
      <c r="E39" s="645" t="s">
        <v>824</v>
      </c>
      <c r="F39" s="645" t="s">
        <v>825</v>
      </c>
      <c r="G39" s="645" t="s">
        <v>2518</v>
      </c>
      <c r="H39" s="646">
        <v>42663</v>
      </c>
      <c r="I39" s="647">
        <v>203.9</v>
      </c>
      <c r="J39" s="647">
        <v>-1</v>
      </c>
      <c r="K39" s="647">
        <f t="shared" si="0"/>
        <v>-203.9</v>
      </c>
      <c r="L39" s="645" t="s">
        <v>801</v>
      </c>
      <c r="M39" s="645" t="s">
        <v>195</v>
      </c>
      <c r="N39" s="646">
        <v>42754</v>
      </c>
      <c r="O39" s="645" t="s">
        <v>4</v>
      </c>
      <c r="P39" s="645" t="s">
        <v>801</v>
      </c>
    </row>
    <row r="40" spans="1:16" x14ac:dyDescent="0.2">
      <c r="A40" s="645" t="s">
        <v>393</v>
      </c>
      <c r="B40" s="645" t="s">
        <v>395</v>
      </c>
      <c r="C40" s="645" t="s">
        <v>392</v>
      </c>
      <c r="D40" s="645" t="s">
        <v>823</v>
      </c>
      <c r="E40" s="645" t="s">
        <v>824</v>
      </c>
      <c r="F40" s="645" t="s">
        <v>825</v>
      </c>
      <c r="G40" s="645" t="s">
        <v>2519</v>
      </c>
      <c r="H40" s="646">
        <v>42663</v>
      </c>
      <c r="I40" s="647">
        <v>275.27999999999997</v>
      </c>
      <c r="J40" s="647">
        <v>-1</v>
      </c>
      <c r="K40" s="647">
        <f t="shared" si="0"/>
        <v>-275.27999999999997</v>
      </c>
      <c r="L40" s="645" t="s">
        <v>801</v>
      </c>
      <c r="M40" s="645" t="s">
        <v>195</v>
      </c>
      <c r="N40" s="646">
        <v>42754</v>
      </c>
      <c r="O40" s="645" t="s">
        <v>4</v>
      </c>
      <c r="P40" s="645" t="s">
        <v>801</v>
      </c>
    </row>
    <row r="41" spans="1:16" x14ac:dyDescent="0.2">
      <c r="A41" s="645" t="s">
        <v>393</v>
      </c>
      <c r="B41" s="645" t="s">
        <v>395</v>
      </c>
      <c r="C41" s="645" t="s">
        <v>392</v>
      </c>
      <c r="D41" s="645" t="s">
        <v>823</v>
      </c>
      <c r="E41" s="645" t="s">
        <v>824</v>
      </c>
      <c r="F41" s="645" t="s">
        <v>825</v>
      </c>
      <c r="G41" s="645" t="s">
        <v>2520</v>
      </c>
      <c r="H41" s="646">
        <v>42663</v>
      </c>
      <c r="I41" s="647">
        <v>196.41</v>
      </c>
      <c r="J41" s="647">
        <v>-1</v>
      </c>
      <c r="K41" s="647">
        <f t="shared" si="0"/>
        <v>-196.41</v>
      </c>
      <c r="L41" s="645" t="s">
        <v>801</v>
      </c>
      <c r="M41" s="645" t="s">
        <v>195</v>
      </c>
      <c r="N41" s="646">
        <v>42754</v>
      </c>
      <c r="O41" s="645" t="s">
        <v>4</v>
      </c>
      <c r="P41" s="645" t="s">
        <v>801</v>
      </c>
    </row>
    <row r="42" spans="1:16" x14ac:dyDescent="0.2">
      <c r="A42" s="645" t="s">
        <v>393</v>
      </c>
      <c r="B42" s="645" t="s">
        <v>395</v>
      </c>
      <c r="C42" s="645" t="s">
        <v>392</v>
      </c>
      <c r="D42" s="645" t="s">
        <v>823</v>
      </c>
      <c r="E42" s="645" t="s">
        <v>824</v>
      </c>
      <c r="F42" s="645" t="s">
        <v>825</v>
      </c>
      <c r="G42" s="645" t="s">
        <v>2521</v>
      </c>
      <c r="H42" s="646">
        <v>42663</v>
      </c>
      <c r="I42" s="647">
        <v>230.06</v>
      </c>
      <c r="J42" s="647">
        <v>-1</v>
      </c>
      <c r="K42" s="647">
        <f t="shared" si="0"/>
        <v>-230.06</v>
      </c>
      <c r="L42" s="645" t="s">
        <v>801</v>
      </c>
      <c r="M42" s="645" t="s">
        <v>195</v>
      </c>
      <c r="N42" s="646">
        <v>42754</v>
      </c>
      <c r="O42" s="645" t="s">
        <v>4</v>
      </c>
      <c r="P42" s="645" t="s">
        <v>801</v>
      </c>
    </row>
    <row r="43" spans="1:16" x14ac:dyDescent="0.2">
      <c r="A43" s="645" t="s">
        <v>393</v>
      </c>
      <c r="B43" s="645" t="s">
        <v>395</v>
      </c>
      <c r="C43" s="645" t="s">
        <v>392</v>
      </c>
      <c r="D43" s="645" t="s">
        <v>823</v>
      </c>
      <c r="E43" s="645" t="s">
        <v>824</v>
      </c>
      <c r="F43" s="645" t="s">
        <v>825</v>
      </c>
      <c r="G43" s="645" t="s">
        <v>2522</v>
      </c>
      <c r="H43" s="646">
        <v>42663</v>
      </c>
      <c r="I43" s="647">
        <v>302.14</v>
      </c>
      <c r="J43" s="647">
        <v>-1</v>
      </c>
      <c r="K43" s="647">
        <f t="shared" si="0"/>
        <v>-302.14</v>
      </c>
      <c r="L43" s="645" t="s">
        <v>801</v>
      </c>
      <c r="M43" s="645" t="s">
        <v>195</v>
      </c>
      <c r="N43" s="646">
        <v>42754</v>
      </c>
      <c r="O43" s="645" t="s">
        <v>4</v>
      </c>
      <c r="P43" s="645" t="s">
        <v>801</v>
      </c>
    </row>
    <row r="44" spans="1:16" x14ac:dyDescent="0.2">
      <c r="A44" s="645" t="s">
        <v>393</v>
      </c>
      <c r="B44" s="645" t="s">
        <v>395</v>
      </c>
      <c r="C44" s="645" t="s">
        <v>392</v>
      </c>
      <c r="D44" s="645" t="s">
        <v>823</v>
      </c>
      <c r="E44" s="645" t="s">
        <v>824</v>
      </c>
      <c r="F44" s="645" t="s">
        <v>825</v>
      </c>
      <c r="G44" s="645" t="s">
        <v>2523</v>
      </c>
      <c r="H44" s="646">
        <v>42663</v>
      </c>
      <c r="I44" s="647">
        <v>168.37</v>
      </c>
      <c r="J44" s="647">
        <v>-1</v>
      </c>
      <c r="K44" s="647">
        <f t="shared" si="0"/>
        <v>-168.37</v>
      </c>
      <c r="L44" s="645" t="s">
        <v>801</v>
      </c>
      <c r="M44" s="645" t="s">
        <v>195</v>
      </c>
      <c r="N44" s="646">
        <v>42754</v>
      </c>
      <c r="O44" s="645" t="s">
        <v>4</v>
      </c>
      <c r="P44" s="645" t="s">
        <v>801</v>
      </c>
    </row>
    <row r="45" spans="1:16" x14ac:dyDescent="0.2">
      <c r="A45" s="645" t="s">
        <v>393</v>
      </c>
      <c r="B45" s="645" t="s">
        <v>395</v>
      </c>
      <c r="C45" s="645" t="s">
        <v>392</v>
      </c>
      <c r="D45" s="645" t="s">
        <v>823</v>
      </c>
      <c r="E45" s="645" t="s">
        <v>824</v>
      </c>
      <c r="F45" s="645" t="s">
        <v>825</v>
      </c>
      <c r="G45" s="645" t="s">
        <v>2524</v>
      </c>
      <c r="H45" s="646">
        <v>42663</v>
      </c>
      <c r="I45" s="647">
        <v>203.9</v>
      </c>
      <c r="J45" s="647">
        <v>-1</v>
      </c>
      <c r="K45" s="647">
        <f t="shared" si="0"/>
        <v>-203.9</v>
      </c>
      <c r="L45" s="645" t="s">
        <v>801</v>
      </c>
      <c r="M45" s="645" t="s">
        <v>195</v>
      </c>
      <c r="N45" s="646">
        <v>42754</v>
      </c>
      <c r="O45" s="645" t="s">
        <v>4</v>
      </c>
      <c r="P45" s="645" t="s">
        <v>801</v>
      </c>
    </row>
    <row r="46" spans="1:16" x14ac:dyDescent="0.2">
      <c r="A46" s="645" t="s">
        <v>393</v>
      </c>
      <c r="B46" s="645" t="s">
        <v>395</v>
      </c>
      <c r="C46" s="645" t="s">
        <v>392</v>
      </c>
      <c r="D46" s="645" t="s">
        <v>823</v>
      </c>
      <c r="E46" s="645" t="s">
        <v>824</v>
      </c>
      <c r="F46" s="645" t="s">
        <v>825</v>
      </c>
      <c r="G46" s="645" t="s">
        <v>2525</v>
      </c>
      <c r="H46" s="646">
        <v>42663</v>
      </c>
      <c r="I46" s="647">
        <v>275.27999999999997</v>
      </c>
      <c r="J46" s="647">
        <v>-1</v>
      </c>
      <c r="K46" s="647">
        <f t="shared" si="0"/>
        <v>-275.27999999999997</v>
      </c>
      <c r="L46" s="645" t="s">
        <v>801</v>
      </c>
      <c r="M46" s="645" t="s">
        <v>195</v>
      </c>
      <c r="N46" s="646">
        <v>42754</v>
      </c>
      <c r="O46" s="645" t="s">
        <v>4</v>
      </c>
      <c r="P46" s="645" t="s">
        <v>801</v>
      </c>
    </row>
    <row r="47" spans="1:16" x14ac:dyDescent="0.2">
      <c r="A47" s="645" t="s">
        <v>393</v>
      </c>
      <c r="B47" s="645" t="s">
        <v>395</v>
      </c>
      <c r="C47" s="645" t="s">
        <v>392</v>
      </c>
      <c r="D47" s="645" t="s">
        <v>823</v>
      </c>
      <c r="E47" s="645" t="s">
        <v>824</v>
      </c>
      <c r="F47" s="645" t="s">
        <v>825</v>
      </c>
      <c r="G47" s="645" t="s">
        <v>2526</v>
      </c>
      <c r="H47" s="646">
        <v>42663</v>
      </c>
      <c r="I47" s="647">
        <v>177.2</v>
      </c>
      <c r="J47" s="647">
        <v>-1</v>
      </c>
      <c r="K47" s="647">
        <f t="shared" si="0"/>
        <v>-177.2</v>
      </c>
      <c r="L47" s="645" t="s">
        <v>801</v>
      </c>
      <c r="M47" s="645" t="s">
        <v>195</v>
      </c>
      <c r="N47" s="646">
        <v>42754</v>
      </c>
      <c r="O47" s="645" t="s">
        <v>4</v>
      </c>
      <c r="P47" s="645" t="s">
        <v>801</v>
      </c>
    </row>
    <row r="48" spans="1:16" x14ac:dyDescent="0.2">
      <c r="A48" s="645" t="s">
        <v>393</v>
      </c>
      <c r="B48" s="645" t="s">
        <v>395</v>
      </c>
      <c r="C48" s="645" t="s">
        <v>392</v>
      </c>
      <c r="D48" s="645" t="s">
        <v>823</v>
      </c>
      <c r="E48" s="645" t="s">
        <v>824</v>
      </c>
      <c r="F48" s="645" t="s">
        <v>825</v>
      </c>
      <c r="G48" s="645" t="s">
        <v>2527</v>
      </c>
      <c r="H48" s="646">
        <v>42663</v>
      </c>
      <c r="I48" s="647">
        <v>212.14</v>
      </c>
      <c r="J48" s="647">
        <v>-1</v>
      </c>
      <c r="K48" s="647">
        <f t="shared" si="0"/>
        <v>-212.14</v>
      </c>
      <c r="L48" s="645" t="s">
        <v>801</v>
      </c>
      <c r="M48" s="645" t="s">
        <v>195</v>
      </c>
      <c r="N48" s="646">
        <v>42754</v>
      </c>
      <c r="O48" s="645" t="s">
        <v>4</v>
      </c>
      <c r="P48" s="645" t="s">
        <v>801</v>
      </c>
    </row>
    <row r="49" spans="1:16" x14ac:dyDescent="0.2">
      <c r="A49" s="645" t="s">
        <v>393</v>
      </c>
      <c r="B49" s="645" t="s">
        <v>395</v>
      </c>
      <c r="C49" s="645" t="s">
        <v>392</v>
      </c>
      <c r="D49" s="645" t="s">
        <v>823</v>
      </c>
      <c r="E49" s="645" t="s">
        <v>824</v>
      </c>
      <c r="F49" s="645" t="s">
        <v>825</v>
      </c>
      <c r="G49" s="645" t="s">
        <v>2528</v>
      </c>
      <c r="H49" s="646">
        <v>42663</v>
      </c>
      <c r="I49" s="647">
        <v>283.72000000000003</v>
      </c>
      <c r="J49" s="647">
        <v>-1</v>
      </c>
      <c r="K49" s="647">
        <f t="shared" si="0"/>
        <v>-283.72000000000003</v>
      </c>
      <c r="L49" s="645" t="s">
        <v>801</v>
      </c>
      <c r="M49" s="645" t="s">
        <v>195</v>
      </c>
      <c r="N49" s="646">
        <v>42754</v>
      </c>
      <c r="O49" s="645" t="s">
        <v>4</v>
      </c>
      <c r="P49" s="645" t="s">
        <v>801</v>
      </c>
    </row>
    <row r="50" spans="1:16" x14ac:dyDescent="0.2">
      <c r="A50" s="645" t="s">
        <v>393</v>
      </c>
      <c r="B50" s="645" t="s">
        <v>395</v>
      </c>
      <c r="C50" s="645" t="s">
        <v>392</v>
      </c>
      <c r="D50" s="645" t="s">
        <v>823</v>
      </c>
      <c r="E50" s="645" t="s">
        <v>824</v>
      </c>
      <c r="F50" s="645" t="s">
        <v>825</v>
      </c>
      <c r="G50" s="645" t="s">
        <v>2529</v>
      </c>
      <c r="H50" s="646">
        <v>42663</v>
      </c>
      <c r="I50" s="647">
        <v>334.35</v>
      </c>
      <c r="J50" s="647">
        <v>-1</v>
      </c>
      <c r="K50" s="647">
        <f t="shared" si="0"/>
        <v>-334.35</v>
      </c>
      <c r="L50" s="645" t="s">
        <v>801</v>
      </c>
      <c r="M50" s="645" t="s">
        <v>195</v>
      </c>
      <c r="N50" s="646">
        <v>42754</v>
      </c>
      <c r="O50" s="645" t="s">
        <v>4</v>
      </c>
      <c r="P50" s="645" t="s">
        <v>801</v>
      </c>
    </row>
    <row r="51" spans="1:16" x14ac:dyDescent="0.2">
      <c r="A51" s="645" t="s">
        <v>393</v>
      </c>
      <c r="B51" s="645" t="s">
        <v>395</v>
      </c>
      <c r="C51" s="645" t="s">
        <v>392</v>
      </c>
      <c r="D51" s="645" t="s">
        <v>823</v>
      </c>
      <c r="E51" s="645" t="s">
        <v>824</v>
      </c>
      <c r="F51" s="645" t="s">
        <v>825</v>
      </c>
      <c r="G51" s="645" t="s">
        <v>2530</v>
      </c>
      <c r="H51" s="646">
        <v>42663</v>
      </c>
      <c r="I51" s="647">
        <v>368</v>
      </c>
      <c r="J51" s="647">
        <v>-1</v>
      </c>
      <c r="K51" s="647">
        <f t="shared" si="0"/>
        <v>-368</v>
      </c>
      <c r="L51" s="645" t="s">
        <v>801</v>
      </c>
      <c r="M51" s="645" t="s">
        <v>195</v>
      </c>
      <c r="N51" s="646">
        <v>42754</v>
      </c>
      <c r="O51" s="645" t="s">
        <v>4</v>
      </c>
      <c r="P51" s="645" t="s">
        <v>801</v>
      </c>
    </row>
    <row r="52" spans="1:16" x14ac:dyDescent="0.2">
      <c r="A52" s="645" t="s">
        <v>393</v>
      </c>
      <c r="B52" s="645" t="s">
        <v>395</v>
      </c>
      <c r="C52" s="645" t="s">
        <v>392</v>
      </c>
      <c r="D52" s="645" t="s">
        <v>823</v>
      </c>
      <c r="E52" s="645" t="s">
        <v>824</v>
      </c>
      <c r="F52" s="645" t="s">
        <v>825</v>
      </c>
      <c r="G52" s="645" t="s">
        <v>2531</v>
      </c>
      <c r="H52" s="646">
        <v>42663</v>
      </c>
      <c r="I52" s="647">
        <v>302.14</v>
      </c>
      <c r="J52" s="647">
        <v>-1</v>
      </c>
      <c r="K52" s="647">
        <f t="shared" si="0"/>
        <v>-302.14</v>
      </c>
      <c r="L52" s="645" t="s">
        <v>801</v>
      </c>
      <c r="M52" s="645" t="s">
        <v>195</v>
      </c>
      <c r="N52" s="646">
        <v>42754</v>
      </c>
      <c r="O52" s="645" t="s">
        <v>4</v>
      </c>
      <c r="P52" s="645" t="s">
        <v>801</v>
      </c>
    </row>
    <row r="53" spans="1:16" x14ac:dyDescent="0.2">
      <c r="A53" s="645" t="s">
        <v>393</v>
      </c>
      <c r="B53" s="645" t="s">
        <v>395</v>
      </c>
      <c r="C53" s="645" t="s">
        <v>392</v>
      </c>
      <c r="D53" s="645" t="s">
        <v>823</v>
      </c>
      <c r="E53" s="645" t="s">
        <v>824</v>
      </c>
      <c r="F53" s="645" t="s">
        <v>825</v>
      </c>
      <c r="G53" s="645" t="s">
        <v>2532</v>
      </c>
      <c r="H53" s="646">
        <v>42661</v>
      </c>
      <c r="I53" s="647">
        <v>203.9</v>
      </c>
      <c r="J53" s="647">
        <v>-1</v>
      </c>
      <c r="K53" s="647">
        <f t="shared" si="0"/>
        <v>-203.9</v>
      </c>
      <c r="L53" s="645" t="s">
        <v>801</v>
      </c>
      <c r="M53" s="645" t="s">
        <v>195</v>
      </c>
      <c r="N53" s="646">
        <v>42754</v>
      </c>
      <c r="O53" s="645" t="s">
        <v>4</v>
      </c>
      <c r="P53" s="645" t="s">
        <v>801</v>
      </c>
    </row>
    <row r="54" spans="1:16" x14ac:dyDescent="0.2">
      <c r="A54" s="645" t="s">
        <v>393</v>
      </c>
      <c r="B54" s="645" t="s">
        <v>395</v>
      </c>
      <c r="C54" s="645" t="s">
        <v>392</v>
      </c>
      <c r="D54" s="645" t="s">
        <v>823</v>
      </c>
      <c r="E54" s="645" t="s">
        <v>824</v>
      </c>
      <c r="F54" s="645" t="s">
        <v>825</v>
      </c>
      <c r="G54" s="645" t="s">
        <v>2533</v>
      </c>
      <c r="H54" s="646">
        <v>42661</v>
      </c>
      <c r="I54" s="647">
        <v>275.27999999999997</v>
      </c>
      <c r="J54" s="647">
        <v>-1</v>
      </c>
      <c r="K54" s="647">
        <f t="shared" si="0"/>
        <v>-275.27999999999997</v>
      </c>
      <c r="L54" s="645" t="s">
        <v>801</v>
      </c>
      <c r="M54" s="645" t="s">
        <v>195</v>
      </c>
      <c r="N54" s="646">
        <v>42754</v>
      </c>
      <c r="O54" s="645" t="s">
        <v>4</v>
      </c>
      <c r="P54" s="645" t="s">
        <v>801</v>
      </c>
    </row>
    <row r="55" spans="1:16" x14ac:dyDescent="0.2">
      <c r="A55" s="645" t="s">
        <v>393</v>
      </c>
      <c r="B55" s="645" t="s">
        <v>395</v>
      </c>
      <c r="C55" s="645" t="s">
        <v>392</v>
      </c>
      <c r="D55" s="645" t="s">
        <v>823</v>
      </c>
      <c r="E55" s="645" t="s">
        <v>824</v>
      </c>
      <c r="F55" s="645" t="s">
        <v>825</v>
      </c>
      <c r="G55" s="645" t="s">
        <v>2534</v>
      </c>
      <c r="H55" s="646">
        <v>42661</v>
      </c>
      <c r="I55" s="647">
        <v>203.9</v>
      </c>
      <c r="J55" s="647">
        <v>-1</v>
      </c>
      <c r="K55" s="647">
        <f t="shared" si="0"/>
        <v>-203.9</v>
      </c>
      <c r="L55" s="645" t="s">
        <v>801</v>
      </c>
      <c r="M55" s="645" t="s">
        <v>195</v>
      </c>
      <c r="N55" s="646">
        <v>42754</v>
      </c>
      <c r="O55" s="645" t="s">
        <v>4</v>
      </c>
      <c r="P55" s="645" t="s">
        <v>801</v>
      </c>
    </row>
    <row r="56" spans="1:16" x14ac:dyDescent="0.2">
      <c r="A56" s="645" t="s">
        <v>393</v>
      </c>
      <c r="B56" s="645" t="s">
        <v>395</v>
      </c>
      <c r="C56" s="645" t="s">
        <v>392</v>
      </c>
      <c r="D56" s="645" t="s">
        <v>823</v>
      </c>
      <c r="E56" s="645" t="s">
        <v>824</v>
      </c>
      <c r="F56" s="645" t="s">
        <v>825</v>
      </c>
      <c r="G56" s="645" t="s">
        <v>2535</v>
      </c>
      <c r="H56" s="646">
        <v>42661</v>
      </c>
      <c r="I56" s="647">
        <v>275.27999999999997</v>
      </c>
      <c r="J56" s="647">
        <v>-1</v>
      </c>
      <c r="K56" s="647">
        <f t="shared" si="0"/>
        <v>-275.27999999999997</v>
      </c>
      <c r="L56" s="645" t="s">
        <v>801</v>
      </c>
      <c r="M56" s="645" t="s">
        <v>195</v>
      </c>
      <c r="N56" s="646">
        <v>42754</v>
      </c>
      <c r="O56" s="645" t="s">
        <v>4</v>
      </c>
      <c r="P56" s="645" t="s">
        <v>801</v>
      </c>
    </row>
    <row r="57" spans="1:16" x14ac:dyDescent="0.2">
      <c r="A57" s="645" t="s">
        <v>393</v>
      </c>
      <c r="B57" s="645" t="s">
        <v>395</v>
      </c>
      <c r="C57" s="645" t="s">
        <v>392</v>
      </c>
      <c r="D57" s="645" t="s">
        <v>823</v>
      </c>
      <c r="E57" s="645" t="s">
        <v>824</v>
      </c>
      <c r="F57" s="645" t="s">
        <v>825</v>
      </c>
      <c r="G57" s="645" t="s">
        <v>2536</v>
      </c>
      <c r="H57" s="646">
        <v>42657</v>
      </c>
      <c r="I57" s="647">
        <v>334.35</v>
      </c>
      <c r="J57" s="647">
        <v>-1</v>
      </c>
      <c r="K57" s="647">
        <f t="shared" si="0"/>
        <v>-334.35</v>
      </c>
      <c r="L57" s="645" t="s">
        <v>801</v>
      </c>
      <c r="M57" s="645" t="s">
        <v>195</v>
      </c>
      <c r="N57" s="646">
        <v>42765</v>
      </c>
      <c r="O57" s="645" t="s">
        <v>4</v>
      </c>
      <c r="P57" s="645" t="s">
        <v>801</v>
      </c>
    </row>
    <row r="58" spans="1:16" x14ac:dyDescent="0.2">
      <c r="A58" s="645" t="s">
        <v>393</v>
      </c>
      <c r="B58" s="645" t="s">
        <v>395</v>
      </c>
      <c r="C58" s="645" t="s">
        <v>392</v>
      </c>
      <c r="D58" s="645" t="s">
        <v>823</v>
      </c>
      <c r="E58" s="645" t="s">
        <v>824</v>
      </c>
      <c r="F58" s="645" t="s">
        <v>825</v>
      </c>
      <c r="G58" s="645" t="s">
        <v>2537</v>
      </c>
      <c r="H58" s="646">
        <v>42657</v>
      </c>
      <c r="I58" s="647">
        <v>368</v>
      </c>
      <c r="J58" s="647">
        <v>-1</v>
      </c>
      <c r="K58" s="647">
        <f t="shared" si="0"/>
        <v>-368</v>
      </c>
      <c r="L58" s="645" t="s">
        <v>801</v>
      </c>
      <c r="M58" s="645" t="s">
        <v>195</v>
      </c>
      <c r="N58" s="646">
        <v>42754</v>
      </c>
      <c r="O58" s="645" t="s">
        <v>4</v>
      </c>
      <c r="P58" s="645" t="s">
        <v>801</v>
      </c>
    </row>
    <row r="59" spans="1:16" x14ac:dyDescent="0.2">
      <c r="A59" s="645" t="s">
        <v>393</v>
      </c>
      <c r="B59" s="645" t="s">
        <v>395</v>
      </c>
      <c r="C59" s="645" t="s">
        <v>392</v>
      </c>
      <c r="D59" s="645" t="s">
        <v>823</v>
      </c>
      <c r="E59" s="645" t="s">
        <v>824</v>
      </c>
      <c r="F59" s="645" t="s">
        <v>825</v>
      </c>
      <c r="G59" s="645" t="s">
        <v>2538</v>
      </c>
      <c r="H59" s="646">
        <v>42657</v>
      </c>
      <c r="I59" s="647">
        <v>302.14</v>
      </c>
      <c r="J59" s="647">
        <v>-1</v>
      </c>
      <c r="K59" s="647">
        <f t="shared" si="0"/>
        <v>-302.14</v>
      </c>
      <c r="L59" s="645" t="s">
        <v>801</v>
      </c>
      <c r="M59" s="645" t="s">
        <v>195</v>
      </c>
      <c r="N59" s="646">
        <v>42754</v>
      </c>
      <c r="O59" s="645" t="s">
        <v>4</v>
      </c>
      <c r="P59" s="645" t="s">
        <v>801</v>
      </c>
    </row>
    <row r="60" spans="1:16" x14ac:dyDescent="0.2">
      <c r="A60" s="645" t="s">
        <v>390</v>
      </c>
      <c r="B60" s="645" t="s">
        <v>395</v>
      </c>
      <c r="C60" s="645" t="s">
        <v>392</v>
      </c>
      <c r="D60" s="645" t="s">
        <v>187</v>
      </c>
      <c r="E60" s="645" t="s">
        <v>808</v>
      </c>
      <c r="F60" s="645" t="s">
        <v>188</v>
      </c>
      <c r="G60" s="645" t="s">
        <v>2457</v>
      </c>
      <c r="H60" s="646">
        <v>42724</v>
      </c>
      <c r="I60" s="647">
        <v>369.95</v>
      </c>
      <c r="J60" s="647">
        <v>-1</v>
      </c>
      <c r="K60" s="647">
        <f t="shared" si="0"/>
        <v>-369.95</v>
      </c>
      <c r="L60" s="645" t="s">
        <v>801</v>
      </c>
      <c r="M60" s="645" t="s">
        <v>1051</v>
      </c>
      <c r="N60" s="646">
        <v>42746</v>
      </c>
      <c r="O60" s="645" t="s">
        <v>4</v>
      </c>
      <c r="P60" s="645" t="s">
        <v>801</v>
      </c>
    </row>
    <row r="61" spans="1:16" x14ac:dyDescent="0.2">
      <c r="A61" s="645" t="s">
        <v>390</v>
      </c>
      <c r="B61" s="645" t="s">
        <v>395</v>
      </c>
      <c r="C61" s="645" t="s">
        <v>392</v>
      </c>
      <c r="D61" s="645" t="s">
        <v>187</v>
      </c>
      <c r="E61" s="645" t="s">
        <v>808</v>
      </c>
      <c r="F61" s="645" t="s">
        <v>188</v>
      </c>
      <c r="G61" s="645" t="s">
        <v>2458</v>
      </c>
      <c r="H61" s="646">
        <v>42719</v>
      </c>
      <c r="I61" s="647">
        <v>27.56</v>
      </c>
      <c r="J61" s="647">
        <v>-1</v>
      </c>
      <c r="K61" s="647">
        <f t="shared" si="0"/>
        <v>-27.56</v>
      </c>
      <c r="L61" s="645" t="s">
        <v>801</v>
      </c>
      <c r="M61" s="645" t="s">
        <v>1051</v>
      </c>
      <c r="N61" s="646">
        <v>42746</v>
      </c>
      <c r="O61" s="645" t="s">
        <v>4</v>
      </c>
      <c r="P61" s="645" t="s">
        <v>801</v>
      </c>
    </row>
    <row r="62" spans="1:16" x14ac:dyDescent="0.2">
      <c r="A62" s="645" t="s">
        <v>393</v>
      </c>
      <c r="B62" s="645" t="s">
        <v>395</v>
      </c>
      <c r="C62" s="645" t="s">
        <v>391</v>
      </c>
      <c r="D62" s="645" t="s">
        <v>2561</v>
      </c>
      <c r="E62" s="645" t="s">
        <v>2562</v>
      </c>
      <c r="F62" s="645" t="s">
        <v>2563</v>
      </c>
      <c r="G62" s="645" t="s">
        <v>2564</v>
      </c>
      <c r="H62" s="646">
        <v>42735</v>
      </c>
      <c r="I62" s="647">
        <v>2767.42</v>
      </c>
      <c r="J62" s="647">
        <v>1</v>
      </c>
      <c r="K62" s="647">
        <f t="shared" si="0"/>
        <v>2767.42</v>
      </c>
      <c r="L62" s="645" t="s">
        <v>801</v>
      </c>
      <c r="M62" s="645" t="s">
        <v>195</v>
      </c>
      <c r="N62" s="646">
        <v>42739</v>
      </c>
      <c r="O62" s="645" t="s">
        <v>4</v>
      </c>
      <c r="P62" s="645" t="s">
        <v>801</v>
      </c>
    </row>
    <row r="63" spans="1:16" x14ac:dyDescent="0.2">
      <c r="A63" s="645" t="s">
        <v>393</v>
      </c>
      <c r="B63" s="645" t="s">
        <v>395</v>
      </c>
      <c r="C63" s="645" t="s">
        <v>391</v>
      </c>
      <c r="D63" s="645" t="s">
        <v>2561</v>
      </c>
      <c r="E63" s="645" t="s">
        <v>2562</v>
      </c>
      <c r="F63" s="645" t="s">
        <v>2563</v>
      </c>
      <c r="G63" s="645" t="s">
        <v>2565</v>
      </c>
      <c r="H63" s="646">
        <v>42735</v>
      </c>
      <c r="I63" s="647">
        <v>8095.63</v>
      </c>
      <c r="J63" s="647">
        <v>1</v>
      </c>
      <c r="K63" s="647">
        <f t="shared" si="0"/>
        <v>8095.63</v>
      </c>
      <c r="L63" s="645" t="s">
        <v>801</v>
      </c>
      <c r="M63" s="645" t="s">
        <v>195</v>
      </c>
      <c r="N63" s="646">
        <v>42739</v>
      </c>
      <c r="O63" s="645" t="s">
        <v>4</v>
      </c>
      <c r="P63" s="645" t="s">
        <v>801</v>
      </c>
    </row>
    <row r="64" spans="1:16" x14ac:dyDescent="0.2">
      <c r="A64" s="645" t="s">
        <v>393</v>
      </c>
      <c r="B64" s="645" t="s">
        <v>395</v>
      </c>
      <c r="C64" s="645" t="s">
        <v>391</v>
      </c>
      <c r="D64" s="645" t="s">
        <v>78</v>
      </c>
      <c r="E64" s="645" t="s">
        <v>79</v>
      </c>
      <c r="F64" s="645" t="s">
        <v>80</v>
      </c>
      <c r="G64" s="645" t="s">
        <v>1836</v>
      </c>
      <c r="H64" s="646">
        <v>42735</v>
      </c>
      <c r="I64" s="647">
        <v>98.41</v>
      </c>
      <c r="J64" s="647">
        <v>1</v>
      </c>
      <c r="K64" s="647">
        <f t="shared" si="0"/>
        <v>98.41</v>
      </c>
      <c r="L64" s="645" t="s">
        <v>1837</v>
      </c>
      <c r="M64" s="645" t="s">
        <v>1696</v>
      </c>
      <c r="N64" s="646">
        <v>42738</v>
      </c>
      <c r="O64" s="645" t="s">
        <v>4</v>
      </c>
      <c r="P64" s="645" t="s">
        <v>4268</v>
      </c>
    </row>
    <row r="65" spans="1:16" x14ac:dyDescent="0.2">
      <c r="A65" s="645" t="s">
        <v>390</v>
      </c>
      <c r="B65" s="645" t="s">
        <v>395</v>
      </c>
      <c r="C65" s="645" t="s">
        <v>391</v>
      </c>
      <c r="D65" s="645" t="s">
        <v>2261</v>
      </c>
      <c r="E65" s="645" t="s">
        <v>2262</v>
      </c>
      <c r="F65" s="645" t="s">
        <v>2263</v>
      </c>
      <c r="G65" s="645" t="s">
        <v>1166</v>
      </c>
      <c r="H65" s="646">
        <v>42704</v>
      </c>
      <c r="I65" s="647">
        <v>150</v>
      </c>
      <c r="J65" s="647">
        <v>1</v>
      </c>
      <c r="K65" s="647">
        <f t="shared" si="0"/>
        <v>150</v>
      </c>
      <c r="L65" s="645" t="s">
        <v>801</v>
      </c>
      <c r="M65" s="645" t="s">
        <v>585</v>
      </c>
      <c r="N65" s="646">
        <v>42766</v>
      </c>
      <c r="O65" s="645" t="s">
        <v>4</v>
      </c>
      <c r="P65" s="645" t="s">
        <v>801</v>
      </c>
    </row>
    <row r="66" spans="1:16" x14ac:dyDescent="0.2">
      <c r="A66" s="645" t="s">
        <v>390</v>
      </c>
      <c r="B66" s="645" t="s">
        <v>395</v>
      </c>
      <c r="C66" s="645" t="s">
        <v>391</v>
      </c>
      <c r="D66" s="645" t="s">
        <v>2540</v>
      </c>
      <c r="E66" s="645" t="s">
        <v>2541</v>
      </c>
      <c r="F66" s="645" t="s">
        <v>2542</v>
      </c>
      <c r="G66" s="645" t="s">
        <v>2543</v>
      </c>
      <c r="H66" s="646">
        <v>42719</v>
      </c>
      <c r="I66" s="647">
        <v>2482.92</v>
      </c>
      <c r="J66" s="647">
        <v>1</v>
      </c>
      <c r="K66" s="647">
        <f t="shared" si="0"/>
        <v>2482.92</v>
      </c>
      <c r="L66" s="645" t="s">
        <v>801</v>
      </c>
      <c r="M66" s="645" t="s">
        <v>1707</v>
      </c>
      <c r="N66" s="646">
        <v>42758</v>
      </c>
      <c r="O66" s="645" t="s">
        <v>4</v>
      </c>
      <c r="P66" s="645" t="s">
        <v>801</v>
      </c>
    </row>
    <row r="67" spans="1:16" x14ac:dyDescent="0.2">
      <c r="A67" s="645" t="s">
        <v>390</v>
      </c>
      <c r="B67" s="645" t="s">
        <v>395</v>
      </c>
      <c r="C67" s="645" t="s">
        <v>391</v>
      </c>
      <c r="D67" s="645" t="s">
        <v>2279</v>
      </c>
      <c r="E67" s="645" t="s">
        <v>2280</v>
      </c>
      <c r="F67" s="645" t="s">
        <v>2281</v>
      </c>
      <c r="G67" s="645" t="s">
        <v>2282</v>
      </c>
      <c r="H67" s="646">
        <v>42534</v>
      </c>
      <c r="I67" s="647">
        <v>460</v>
      </c>
      <c r="J67" s="647">
        <v>1</v>
      </c>
      <c r="K67" s="647">
        <f t="shared" ref="K67:K84" si="1">I67*J67</f>
        <v>460</v>
      </c>
      <c r="L67" s="645" t="s">
        <v>801</v>
      </c>
      <c r="M67" s="645" t="s">
        <v>474</v>
      </c>
      <c r="N67" s="646">
        <v>42747</v>
      </c>
      <c r="O67" s="645" t="s">
        <v>4</v>
      </c>
      <c r="P67" s="645" t="s">
        <v>801</v>
      </c>
    </row>
    <row r="68" spans="1:16" x14ac:dyDescent="0.2">
      <c r="A68" s="645" t="s">
        <v>390</v>
      </c>
      <c r="B68" s="645" t="s">
        <v>395</v>
      </c>
      <c r="C68" s="645" t="s">
        <v>391</v>
      </c>
      <c r="D68" s="645" t="s">
        <v>752</v>
      </c>
      <c r="E68" s="645" t="s">
        <v>753</v>
      </c>
      <c r="F68" s="645" t="s">
        <v>754</v>
      </c>
      <c r="G68" s="645" t="s">
        <v>2283</v>
      </c>
      <c r="H68" s="646">
        <v>42735</v>
      </c>
      <c r="I68" s="647">
        <v>10.88</v>
      </c>
      <c r="J68" s="647">
        <v>1</v>
      </c>
      <c r="K68" s="647">
        <f t="shared" si="1"/>
        <v>10.88</v>
      </c>
      <c r="L68" s="645" t="s">
        <v>801</v>
      </c>
      <c r="M68" s="645" t="s">
        <v>720</v>
      </c>
      <c r="N68" s="646">
        <v>42745</v>
      </c>
      <c r="O68" s="645" t="s">
        <v>4</v>
      </c>
      <c r="P68" s="645" t="s">
        <v>801</v>
      </c>
    </row>
    <row r="69" spans="1:16" x14ac:dyDescent="0.2">
      <c r="A69" s="645" t="s">
        <v>390</v>
      </c>
      <c r="B69" s="645" t="s">
        <v>395</v>
      </c>
      <c r="C69" s="645" t="s">
        <v>391</v>
      </c>
      <c r="D69" s="645" t="s">
        <v>2286</v>
      </c>
      <c r="E69" s="645" t="s">
        <v>2287</v>
      </c>
      <c r="F69" s="645" t="s">
        <v>2288</v>
      </c>
      <c r="G69" s="645" t="s">
        <v>2289</v>
      </c>
      <c r="H69" s="646">
        <v>42732</v>
      </c>
      <c r="I69" s="647">
        <v>638.34</v>
      </c>
      <c r="J69" s="647">
        <v>1</v>
      </c>
      <c r="K69" s="647">
        <f t="shared" si="1"/>
        <v>638.34</v>
      </c>
      <c r="L69" s="645" t="s">
        <v>2290</v>
      </c>
      <c r="M69" s="645" t="s">
        <v>276</v>
      </c>
      <c r="N69" s="646">
        <v>42745</v>
      </c>
      <c r="O69" s="645" t="s">
        <v>4</v>
      </c>
      <c r="P69" s="645" t="s">
        <v>4269</v>
      </c>
    </row>
    <row r="70" spans="1:16" x14ac:dyDescent="0.2">
      <c r="A70" s="645" t="s">
        <v>390</v>
      </c>
      <c r="B70" s="645" t="s">
        <v>395</v>
      </c>
      <c r="C70" s="645" t="s">
        <v>391</v>
      </c>
      <c r="D70" s="645" t="s">
        <v>4270</v>
      </c>
      <c r="E70" s="645" t="s">
        <v>4271</v>
      </c>
      <c r="F70" s="645" t="s">
        <v>801</v>
      </c>
      <c r="G70" s="645" t="s">
        <v>4272</v>
      </c>
      <c r="H70" s="646">
        <v>42703</v>
      </c>
      <c r="I70" s="647">
        <v>487.9</v>
      </c>
      <c r="J70" s="647">
        <v>1</v>
      </c>
      <c r="K70" s="647">
        <f t="shared" si="1"/>
        <v>487.9</v>
      </c>
      <c r="L70" s="645" t="s">
        <v>801</v>
      </c>
      <c r="M70" s="645" t="s">
        <v>106</v>
      </c>
      <c r="N70" s="646">
        <v>42746</v>
      </c>
      <c r="O70" s="645" t="s">
        <v>4</v>
      </c>
      <c r="P70" s="645" t="s">
        <v>801</v>
      </c>
    </row>
    <row r="71" spans="1:16" x14ac:dyDescent="0.2">
      <c r="A71" s="645" t="s">
        <v>390</v>
      </c>
      <c r="B71" s="645" t="s">
        <v>395</v>
      </c>
      <c r="C71" s="645" t="s">
        <v>391</v>
      </c>
      <c r="D71" s="645" t="s">
        <v>2544</v>
      </c>
      <c r="E71" s="645" t="s">
        <v>2545</v>
      </c>
      <c r="F71" s="645" t="s">
        <v>801</v>
      </c>
      <c r="G71" s="645" t="s">
        <v>2546</v>
      </c>
      <c r="H71" s="646">
        <v>42726</v>
      </c>
      <c r="I71" s="647">
        <v>212</v>
      </c>
      <c r="J71" s="647">
        <v>1</v>
      </c>
      <c r="K71" s="647">
        <f t="shared" si="1"/>
        <v>212</v>
      </c>
      <c r="L71" s="645" t="s">
        <v>801</v>
      </c>
      <c r="M71" s="645" t="s">
        <v>2547</v>
      </c>
      <c r="N71" s="646">
        <v>42753</v>
      </c>
      <c r="O71" s="645" t="s">
        <v>4</v>
      </c>
      <c r="P71" s="645" t="s">
        <v>801</v>
      </c>
    </row>
    <row r="72" spans="1:16" x14ac:dyDescent="0.2">
      <c r="A72" s="645" t="s">
        <v>390</v>
      </c>
      <c r="B72" s="645" t="s">
        <v>395</v>
      </c>
      <c r="C72" s="645" t="s">
        <v>391</v>
      </c>
      <c r="D72" s="645" t="s">
        <v>2305</v>
      </c>
      <c r="E72" s="645" t="s">
        <v>2306</v>
      </c>
      <c r="F72" s="645" t="s">
        <v>801</v>
      </c>
      <c r="G72" s="645" t="s">
        <v>2307</v>
      </c>
      <c r="H72" s="646">
        <v>42725</v>
      </c>
      <c r="I72" s="647">
        <v>695</v>
      </c>
      <c r="J72" s="647">
        <v>1</v>
      </c>
      <c r="K72" s="647">
        <f t="shared" si="1"/>
        <v>695</v>
      </c>
      <c r="L72" s="645" t="s">
        <v>801</v>
      </c>
      <c r="M72" s="645" t="s">
        <v>575</v>
      </c>
      <c r="N72" s="646">
        <v>42754</v>
      </c>
      <c r="O72" s="645" t="s">
        <v>4</v>
      </c>
      <c r="P72" s="645" t="s">
        <v>801</v>
      </c>
    </row>
    <row r="73" spans="1:16" x14ac:dyDescent="0.2">
      <c r="A73" s="645" t="s">
        <v>390</v>
      </c>
      <c r="B73" s="645" t="s">
        <v>395</v>
      </c>
      <c r="C73" s="645" t="s">
        <v>391</v>
      </c>
      <c r="D73" s="645" t="s">
        <v>2312</v>
      </c>
      <c r="E73" s="645" t="s">
        <v>2313</v>
      </c>
      <c r="F73" s="645" t="s">
        <v>2314</v>
      </c>
      <c r="G73" s="645" t="s">
        <v>1743</v>
      </c>
      <c r="H73" s="646">
        <v>42689</v>
      </c>
      <c r="I73" s="647">
        <v>1500</v>
      </c>
      <c r="J73" s="647">
        <v>1</v>
      </c>
      <c r="K73" s="647">
        <f t="shared" si="1"/>
        <v>1500</v>
      </c>
      <c r="L73" s="645" t="s">
        <v>801</v>
      </c>
      <c r="M73" s="645" t="s">
        <v>1056</v>
      </c>
      <c r="N73" s="646">
        <v>42745</v>
      </c>
      <c r="O73" s="645" t="s">
        <v>4</v>
      </c>
      <c r="P73" s="645" t="s">
        <v>801</v>
      </c>
    </row>
    <row r="74" spans="1:16" x14ac:dyDescent="0.2">
      <c r="A74" s="645" t="s">
        <v>390</v>
      </c>
      <c r="B74" s="645" t="s">
        <v>395</v>
      </c>
      <c r="C74" s="645" t="s">
        <v>391</v>
      </c>
      <c r="D74" s="645" t="s">
        <v>1570</v>
      </c>
      <c r="E74" s="645" t="s">
        <v>1571</v>
      </c>
      <c r="F74" s="645" t="s">
        <v>1572</v>
      </c>
      <c r="G74" s="645" t="s">
        <v>2360</v>
      </c>
      <c r="H74" s="646">
        <v>42703</v>
      </c>
      <c r="I74" s="647">
        <v>261.8</v>
      </c>
      <c r="J74" s="647">
        <v>1</v>
      </c>
      <c r="K74" s="647">
        <f t="shared" si="1"/>
        <v>261.8</v>
      </c>
      <c r="L74" s="645" t="s">
        <v>2361</v>
      </c>
      <c r="M74" s="645" t="s">
        <v>2539</v>
      </c>
      <c r="N74" s="646">
        <v>42754</v>
      </c>
      <c r="O74" s="645" t="s">
        <v>4</v>
      </c>
      <c r="P74" s="645" t="s">
        <v>4273</v>
      </c>
    </row>
    <row r="75" spans="1:16" x14ac:dyDescent="0.2">
      <c r="A75" s="645" t="s">
        <v>390</v>
      </c>
      <c r="B75" s="645" t="s">
        <v>395</v>
      </c>
      <c r="C75" s="645" t="s">
        <v>391</v>
      </c>
      <c r="D75" s="645" t="s">
        <v>2402</v>
      </c>
      <c r="E75" s="645" t="s">
        <v>2403</v>
      </c>
      <c r="F75" s="645" t="s">
        <v>2404</v>
      </c>
      <c r="G75" s="645" t="s">
        <v>2409</v>
      </c>
      <c r="H75" s="646">
        <v>42725</v>
      </c>
      <c r="I75" s="647">
        <v>1368.51</v>
      </c>
      <c r="J75" s="647">
        <v>1</v>
      </c>
      <c r="K75" s="647">
        <f t="shared" si="1"/>
        <v>1368.51</v>
      </c>
      <c r="L75" s="645" t="s">
        <v>2410</v>
      </c>
      <c r="M75" s="645" t="s">
        <v>1355</v>
      </c>
      <c r="N75" s="646">
        <v>42747</v>
      </c>
      <c r="O75" s="645" t="s">
        <v>4</v>
      </c>
      <c r="P75" s="645" t="s">
        <v>4274</v>
      </c>
    </row>
    <row r="76" spans="1:16" x14ac:dyDescent="0.2">
      <c r="A76" s="645" t="s">
        <v>390</v>
      </c>
      <c r="B76" s="645" t="s">
        <v>395</v>
      </c>
      <c r="C76" s="645" t="s">
        <v>391</v>
      </c>
      <c r="D76" s="645" t="s">
        <v>211</v>
      </c>
      <c r="E76" s="645" t="s">
        <v>212</v>
      </c>
      <c r="F76" s="645" t="s">
        <v>213</v>
      </c>
      <c r="G76" s="645" t="s">
        <v>2416</v>
      </c>
      <c r="H76" s="646">
        <v>42734</v>
      </c>
      <c r="I76" s="647">
        <v>686.59</v>
      </c>
      <c r="J76" s="647">
        <v>1</v>
      </c>
      <c r="K76" s="647">
        <f t="shared" si="1"/>
        <v>686.59</v>
      </c>
      <c r="L76" s="645" t="s">
        <v>2155</v>
      </c>
      <c r="M76" s="645" t="s">
        <v>140</v>
      </c>
      <c r="N76" s="646">
        <v>42744</v>
      </c>
      <c r="O76" s="645" t="s">
        <v>4</v>
      </c>
      <c r="P76" s="645" t="s">
        <v>4275</v>
      </c>
    </row>
    <row r="77" spans="1:16" x14ac:dyDescent="0.2">
      <c r="A77" s="645" t="s">
        <v>390</v>
      </c>
      <c r="B77" s="645" t="s">
        <v>395</v>
      </c>
      <c r="C77" s="645" t="s">
        <v>391</v>
      </c>
      <c r="D77" s="645" t="s">
        <v>211</v>
      </c>
      <c r="E77" s="645" t="s">
        <v>212</v>
      </c>
      <c r="F77" s="645" t="s">
        <v>213</v>
      </c>
      <c r="G77" s="645" t="s">
        <v>2417</v>
      </c>
      <c r="H77" s="646">
        <v>42734</v>
      </c>
      <c r="I77" s="647">
        <v>596.83000000000004</v>
      </c>
      <c r="J77" s="647">
        <v>1</v>
      </c>
      <c r="K77" s="647">
        <f t="shared" si="1"/>
        <v>596.83000000000004</v>
      </c>
      <c r="L77" s="645" t="s">
        <v>2418</v>
      </c>
      <c r="M77" s="645" t="s">
        <v>140</v>
      </c>
      <c r="N77" s="646">
        <v>42744</v>
      </c>
      <c r="O77" s="645" t="s">
        <v>4</v>
      </c>
      <c r="P77" s="645" t="s">
        <v>4276</v>
      </c>
    </row>
    <row r="78" spans="1:16" x14ac:dyDescent="0.2">
      <c r="A78" s="645" t="s">
        <v>390</v>
      </c>
      <c r="B78" s="645" t="s">
        <v>395</v>
      </c>
      <c r="C78" s="645" t="s">
        <v>391</v>
      </c>
      <c r="D78" s="645" t="s">
        <v>925</v>
      </c>
      <c r="E78" s="645" t="s">
        <v>926</v>
      </c>
      <c r="F78" s="645" t="s">
        <v>927</v>
      </c>
      <c r="G78" s="645" t="s">
        <v>2437</v>
      </c>
      <c r="H78" s="646">
        <v>42726</v>
      </c>
      <c r="I78" s="647">
        <v>4208</v>
      </c>
      <c r="J78" s="647">
        <v>1</v>
      </c>
      <c r="K78" s="647">
        <f t="shared" si="1"/>
        <v>4208</v>
      </c>
      <c r="L78" s="645" t="s">
        <v>2438</v>
      </c>
      <c r="M78" s="645" t="s">
        <v>1407</v>
      </c>
      <c r="N78" s="646">
        <v>42751</v>
      </c>
      <c r="O78" s="645" t="s">
        <v>4</v>
      </c>
      <c r="P78" s="645" t="s">
        <v>4277</v>
      </c>
    </row>
    <row r="79" spans="1:16" x14ac:dyDescent="0.2">
      <c r="A79" s="645" t="s">
        <v>390</v>
      </c>
      <c r="B79" s="645" t="s">
        <v>395</v>
      </c>
      <c r="C79" s="645" t="s">
        <v>391</v>
      </c>
      <c r="D79" s="645" t="s">
        <v>88</v>
      </c>
      <c r="E79" s="645" t="s">
        <v>89</v>
      </c>
      <c r="F79" s="645" t="s">
        <v>90</v>
      </c>
      <c r="G79" s="645" t="s">
        <v>2439</v>
      </c>
      <c r="H79" s="646">
        <v>42735</v>
      </c>
      <c r="I79" s="647">
        <v>431.39</v>
      </c>
      <c r="J79" s="647">
        <v>1</v>
      </c>
      <c r="K79" s="647">
        <f t="shared" si="1"/>
        <v>431.39</v>
      </c>
      <c r="L79" s="645" t="s">
        <v>2440</v>
      </c>
      <c r="M79" s="645" t="s">
        <v>1031</v>
      </c>
      <c r="N79" s="646">
        <v>42744</v>
      </c>
      <c r="O79" s="645" t="s">
        <v>4</v>
      </c>
      <c r="P79" s="645" t="s">
        <v>4278</v>
      </c>
    </row>
    <row r="80" spans="1:16" x14ac:dyDescent="0.2">
      <c r="A80" s="645" t="s">
        <v>390</v>
      </c>
      <c r="B80" s="645" t="s">
        <v>395</v>
      </c>
      <c r="C80" s="645" t="s">
        <v>391</v>
      </c>
      <c r="D80" s="645" t="s">
        <v>88</v>
      </c>
      <c r="E80" s="645" t="s">
        <v>89</v>
      </c>
      <c r="F80" s="645" t="s">
        <v>90</v>
      </c>
      <c r="G80" s="645" t="s">
        <v>2441</v>
      </c>
      <c r="H80" s="646">
        <v>42735</v>
      </c>
      <c r="I80" s="647">
        <v>257.94</v>
      </c>
      <c r="J80" s="647">
        <v>1</v>
      </c>
      <c r="K80" s="647">
        <f t="shared" si="1"/>
        <v>257.94</v>
      </c>
      <c r="L80" s="645" t="s">
        <v>2442</v>
      </c>
      <c r="M80" s="645" t="s">
        <v>1031</v>
      </c>
      <c r="N80" s="646">
        <v>42744</v>
      </c>
      <c r="O80" s="645" t="s">
        <v>4</v>
      </c>
      <c r="P80" s="645" t="s">
        <v>4279</v>
      </c>
    </row>
    <row r="81" spans="1:16" x14ac:dyDescent="0.2">
      <c r="A81" s="645" t="s">
        <v>390</v>
      </c>
      <c r="B81" s="645" t="s">
        <v>395</v>
      </c>
      <c r="C81" s="645" t="s">
        <v>391</v>
      </c>
      <c r="D81" s="645" t="s">
        <v>88</v>
      </c>
      <c r="E81" s="645" t="s">
        <v>89</v>
      </c>
      <c r="F81" s="645" t="s">
        <v>90</v>
      </c>
      <c r="G81" s="645" t="s">
        <v>2548</v>
      </c>
      <c r="H81" s="646">
        <v>42735</v>
      </c>
      <c r="I81" s="647">
        <v>64.88</v>
      </c>
      <c r="J81" s="647">
        <v>1</v>
      </c>
      <c r="K81" s="647">
        <f t="shared" si="1"/>
        <v>64.88</v>
      </c>
      <c r="L81" s="645" t="s">
        <v>2549</v>
      </c>
      <c r="M81" s="645" t="s">
        <v>2547</v>
      </c>
      <c r="N81" s="646">
        <v>42744</v>
      </c>
      <c r="O81" s="645" t="s">
        <v>4</v>
      </c>
      <c r="P81" s="645" t="s">
        <v>4280</v>
      </c>
    </row>
    <row r="82" spans="1:16" x14ac:dyDescent="0.2">
      <c r="A82" s="645" t="s">
        <v>390</v>
      </c>
      <c r="B82" s="645" t="s">
        <v>395</v>
      </c>
      <c r="C82" s="645" t="s">
        <v>391</v>
      </c>
      <c r="D82" s="645" t="s">
        <v>88</v>
      </c>
      <c r="E82" s="645" t="s">
        <v>89</v>
      </c>
      <c r="F82" s="645" t="s">
        <v>90</v>
      </c>
      <c r="G82" s="645" t="s">
        <v>2449</v>
      </c>
      <c r="H82" s="646">
        <v>42735</v>
      </c>
      <c r="I82" s="647">
        <v>49.48</v>
      </c>
      <c r="J82" s="647">
        <v>1</v>
      </c>
      <c r="K82" s="647">
        <f t="shared" si="1"/>
        <v>49.48</v>
      </c>
      <c r="L82" s="645" t="s">
        <v>2450</v>
      </c>
      <c r="M82" s="645" t="s">
        <v>1744</v>
      </c>
      <c r="N82" s="646">
        <v>42744</v>
      </c>
      <c r="O82" s="645" t="s">
        <v>4</v>
      </c>
      <c r="P82" s="645" t="s">
        <v>4281</v>
      </c>
    </row>
    <row r="83" spans="1:16" x14ac:dyDescent="0.2">
      <c r="A83" s="645" t="s">
        <v>390</v>
      </c>
      <c r="B83" s="645" t="s">
        <v>395</v>
      </c>
      <c r="C83" s="645" t="s">
        <v>391</v>
      </c>
      <c r="D83" s="645" t="s">
        <v>88</v>
      </c>
      <c r="E83" s="645" t="s">
        <v>89</v>
      </c>
      <c r="F83" s="645" t="s">
        <v>90</v>
      </c>
      <c r="G83" s="645" t="s">
        <v>2550</v>
      </c>
      <c r="H83" s="646">
        <v>42735</v>
      </c>
      <c r="I83" s="647">
        <v>472.02</v>
      </c>
      <c r="J83" s="647">
        <v>1</v>
      </c>
      <c r="K83" s="647">
        <f t="shared" si="1"/>
        <v>472.02</v>
      </c>
      <c r="L83" s="645" t="s">
        <v>2551</v>
      </c>
      <c r="M83" s="645" t="s">
        <v>623</v>
      </c>
      <c r="N83" s="646">
        <v>42744</v>
      </c>
      <c r="O83" s="645" t="s">
        <v>4</v>
      </c>
      <c r="P83" s="645" t="s">
        <v>4282</v>
      </c>
    </row>
    <row r="84" spans="1:16" x14ac:dyDescent="0.2">
      <c r="A84" s="645" t="s">
        <v>390</v>
      </c>
      <c r="B84" s="645" t="s">
        <v>395</v>
      </c>
      <c r="C84" s="645" t="s">
        <v>391</v>
      </c>
      <c r="D84" s="645" t="s">
        <v>88</v>
      </c>
      <c r="E84" s="645" t="s">
        <v>89</v>
      </c>
      <c r="F84" s="645" t="s">
        <v>90</v>
      </c>
      <c r="G84" s="645" t="s">
        <v>2552</v>
      </c>
      <c r="H84" s="646">
        <v>42735</v>
      </c>
      <c r="I84" s="647">
        <v>232.62</v>
      </c>
      <c r="J84" s="647">
        <v>1</v>
      </c>
      <c r="K84" s="647">
        <f t="shared" si="1"/>
        <v>232.62</v>
      </c>
      <c r="L84" s="645" t="s">
        <v>2553</v>
      </c>
      <c r="M84" s="645" t="s">
        <v>623</v>
      </c>
      <c r="N84" s="646">
        <v>42744</v>
      </c>
      <c r="O84" s="645" t="s">
        <v>4</v>
      </c>
      <c r="P84" s="645" t="s">
        <v>4283</v>
      </c>
    </row>
    <row r="85" spans="1:16" x14ac:dyDescent="0.2">
      <c r="H85" s="646"/>
      <c r="I85" s="647"/>
      <c r="J85" s="647"/>
      <c r="K85" s="647">
        <f>SUM(K2:K84)</f>
        <v>-34473.000000000015</v>
      </c>
      <c r="L85" s="647"/>
      <c r="M85" s="647"/>
      <c r="P85" s="646"/>
    </row>
    <row r="86" spans="1:16" x14ac:dyDescent="0.2">
      <c r="H86" s="646"/>
      <c r="I86" s="647"/>
      <c r="J86" s="647"/>
      <c r="K86" s="647"/>
      <c r="L86" s="647"/>
      <c r="M86" s="647"/>
      <c r="P86" s="646"/>
    </row>
    <row r="87" spans="1:16" x14ac:dyDescent="0.2">
      <c r="H87" s="646"/>
      <c r="I87" s="647"/>
      <c r="J87" s="647"/>
      <c r="K87" s="647"/>
      <c r="L87" s="647"/>
      <c r="M87" s="647"/>
      <c r="P87" s="646"/>
    </row>
    <row r="88" spans="1:16" x14ac:dyDescent="0.2">
      <c r="H88" s="646"/>
      <c r="I88" s="647"/>
      <c r="J88" s="647"/>
      <c r="K88" s="647"/>
      <c r="L88" s="647"/>
      <c r="M88" s="647"/>
      <c r="P88" s="646"/>
    </row>
    <row r="89" spans="1:16" x14ac:dyDescent="0.2">
      <c r="H89" s="646"/>
      <c r="I89" s="647"/>
      <c r="J89" s="647"/>
      <c r="K89" s="647"/>
      <c r="L89" s="647"/>
      <c r="M89" s="647"/>
      <c r="P89" s="646"/>
    </row>
    <row r="90" spans="1:16" x14ac:dyDescent="0.2">
      <c r="H90" s="646"/>
      <c r="I90" s="647"/>
      <c r="J90" s="647"/>
      <c r="K90" s="647"/>
      <c r="L90" s="647"/>
      <c r="M90" s="647"/>
      <c r="P90" s="646"/>
    </row>
    <row r="91" spans="1:16" x14ac:dyDescent="0.2">
      <c r="H91" s="646"/>
      <c r="I91" s="647"/>
      <c r="J91" s="647"/>
      <c r="K91" s="647"/>
      <c r="L91" s="647"/>
      <c r="M91" s="647"/>
      <c r="P91" s="646"/>
    </row>
    <row r="92" spans="1:16" x14ac:dyDescent="0.2">
      <c r="H92" s="646"/>
      <c r="I92" s="647"/>
      <c r="J92" s="647"/>
      <c r="K92" s="647"/>
      <c r="L92" s="647"/>
      <c r="M92" s="647"/>
      <c r="P92" s="646"/>
    </row>
    <row r="93" spans="1:16" x14ac:dyDescent="0.2">
      <c r="H93" s="646"/>
      <c r="I93" s="647"/>
      <c r="J93" s="647"/>
      <c r="K93" s="647"/>
      <c r="L93" s="647"/>
      <c r="M93" s="647"/>
      <c r="P93" s="646"/>
    </row>
    <row r="94" spans="1:16" x14ac:dyDescent="0.2">
      <c r="H94" s="646"/>
      <c r="I94" s="647"/>
      <c r="J94" s="647"/>
      <c r="K94" s="647"/>
      <c r="L94" s="647"/>
      <c r="M94" s="647"/>
      <c r="P94" s="646"/>
    </row>
    <row r="95" spans="1:16" x14ac:dyDescent="0.2">
      <c r="H95" s="646"/>
      <c r="I95" s="647"/>
      <c r="J95" s="647"/>
      <c r="K95" s="647"/>
      <c r="L95" s="647"/>
      <c r="M95" s="647"/>
      <c r="P95" s="646"/>
    </row>
    <row r="96" spans="1:16" x14ac:dyDescent="0.2">
      <c r="H96" s="646"/>
      <c r="I96" s="647"/>
      <c r="J96" s="647"/>
      <c r="K96" s="647"/>
      <c r="L96" s="647"/>
      <c r="M96" s="647"/>
      <c r="P96" s="646"/>
    </row>
    <row r="97" spans="8:16" x14ac:dyDescent="0.2">
      <c r="H97" s="646"/>
      <c r="I97" s="647"/>
      <c r="J97" s="647"/>
      <c r="K97" s="647"/>
      <c r="L97" s="647"/>
      <c r="M97" s="647"/>
      <c r="P97" s="646"/>
    </row>
    <row r="98" spans="8:16" x14ac:dyDescent="0.2">
      <c r="H98" s="646"/>
      <c r="I98" s="647"/>
      <c r="J98" s="647"/>
      <c r="K98" s="647"/>
      <c r="L98" s="647"/>
      <c r="M98" s="647"/>
      <c r="P98" s="646"/>
    </row>
    <row r="99" spans="8:16" x14ac:dyDescent="0.2">
      <c r="H99" s="646"/>
      <c r="I99" s="647"/>
      <c r="J99" s="647"/>
      <c r="K99" s="647"/>
      <c r="L99" s="647"/>
      <c r="M99" s="647"/>
      <c r="P99" s="646"/>
    </row>
    <row r="100" spans="8:16" x14ac:dyDescent="0.2">
      <c r="H100" s="646"/>
      <c r="I100" s="647"/>
      <c r="J100" s="647"/>
      <c r="K100" s="647"/>
      <c r="L100" s="647"/>
      <c r="M100" s="647"/>
      <c r="P100" s="646"/>
    </row>
    <row r="101" spans="8:16" x14ac:dyDescent="0.2">
      <c r="H101" s="646"/>
      <c r="I101" s="647"/>
      <c r="J101" s="647"/>
      <c r="K101" s="647"/>
      <c r="L101" s="647"/>
      <c r="M101" s="647"/>
      <c r="P101" s="646"/>
    </row>
    <row r="102" spans="8:16" x14ac:dyDescent="0.2">
      <c r="H102" s="646"/>
      <c r="I102" s="647"/>
      <c r="J102" s="647"/>
      <c r="K102" s="647"/>
      <c r="L102" s="647"/>
      <c r="M102" s="647"/>
      <c r="P102" s="646"/>
    </row>
    <row r="103" spans="8:16" x14ac:dyDescent="0.2">
      <c r="H103" s="646"/>
      <c r="I103" s="647"/>
      <c r="J103" s="647"/>
      <c r="K103" s="647"/>
      <c r="L103" s="647"/>
      <c r="M103" s="647"/>
      <c r="P103" s="646"/>
    </row>
    <row r="104" spans="8:16" x14ac:dyDescent="0.2">
      <c r="H104" s="646"/>
      <c r="I104" s="647"/>
      <c r="J104" s="647"/>
      <c r="K104" s="647"/>
      <c r="L104" s="647"/>
      <c r="M104" s="647"/>
      <c r="P104" s="646"/>
    </row>
    <row r="105" spans="8:16" x14ac:dyDescent="0.2">
      <c r="H105" s="646"/>
      <c r="I105" s="647"/>
      <c r="J105" s="647"/>
      <c r="K105" s="647"/>
      <c r="L105" s="647"/>
      <c r="M105" s="647"/>
      <c r="P105" s="646"/>
    </row>
    <row r="106" spans="8:16" x14ac:dyDescent="0.2">
      <c r="H106" s="646"/>
      <c r="I106" s="647"/>
      <c r="J106" s="647"/>
      <c r="K106" s="647"/>
      <c r="L106" s="647"/>
      <c r="M106" s="647"/>
      <c r="P106" s="646"/>
    </row>
    <row r="107" spans="8:16" x14ac:dyDescent="0.2">
      <c r="H107" s="646"/>
      <c r="I107" s="647"/>
      <c r="J107" s="647"/>
      <c r="K107" s="647"/>
      <c r="L107" s="647"/>
      <c r="M107" s="647"/>
      <c r="P107" s="646"/>
    </row>
    <row r="108" spans="8:16" x14ac:dyDescent="0.2">
      <c r="H108" s="646"/>
      <c r="I108" s="647"/>
      <c r="J108" s="647"/>
      <c r="K108" s="647"/>
      <c r="L108" s="647"/>
      <c r="M108" s="647"/>
      <c r="P108" s="646"/>
    </row>
    <row r="109" spans="8:16" x14ac:dyDescent="0.2">
      <c r="H109" s="646"/>
      <c r="I109" s="647"/>
      <c r="J109" s="647"/>
      <c r="K109" s="647"/>
      <c r="L109" s="647"/>
      <c r="M109" s="647"/>
      <c r="P109" s="646"/>
    </row>
    <row r="110" spans="8:16" x14ac:dyDescent="0.2">
      <c r="H110" s="646"/>
      <c r="I110" s="647"/>
      <c r="J110" s="647"/>
      <c r="K110" s="647"/>
      <c r="L110" s="647"/>
      <c r="M110" s="647"/>
      <c r="P110" s="646"/>
    </row>
    <row r="111" spans="8:16" x14ac:dyDescent="0.2">
      <c r="H111" s="646"/>
      <c r="I111" s="647"/>
      <c r="J111" s="647"/>
      <c r="K111" s="647"/>
      <c r="L111" s="647"/>
      <c r="M111" s="647"/>
      <c r="P111" s="646"/>
    </row>
    <row r="112" spans="8:16" x14ac:dyDescent="0.2">
      <c r="H112" s="646"/>
      <c r="I112" s="647"/>
      <c r="J112" s="647"/>
      <c r="K112" s="647"/>
      <c r="L112" s="647"/>
      <c r="M112" s="647"/>
      <c r="P112" s="646"/>
    </row>
    <row r="113" spans="8:16" x14ac:dyDescent="0.2">
      <c r="H113" s="646"/>
      <c r="I113" s="647"/>
      <c r="J113" s="647"/>
      <c r="K113" s="647"/>
      <c r="L113" s="647"/>
      <c r="M113" s="647"/>
      <c r="P113" s="646"/>
    </row>
    <row r="114" spans="8:16" x14ac:dyDescent="0.2">
      <c r="H114" s="646"/>
      <c r="I114" s="647"/>
      <c r="J114" s="647"/>
      <c r="K114" s="647"/>
      <c r="L114" s="647"/>
      <c r="M114" s="647"/>
      <c r="P114" s="646"/>
    </row>
    <row r="115" spans="8:16" x14ac:dyDescent="0.2">
      <c r="H115" s="646"/>
      <c r="I115" s="647"/>
      <c r="J115" s="647"/>
      <c r="K115" s="647"/>
      <c r="L115" s="647"/>
      <c r="M115" s="647"/>
      <c r="P115" s="646"/>
    </row>
    <row r="116" spans="8:16" x14ac:dyDescent="0.2">
      <c r="H116" s="646"/>
      <c r="I116" s="647"/>
      <c r="J116" s="647"/>
      <c r="K116" s="647"/>
      <c r="L116" s="647"/>
      <c r="M116" s="647"/>
      <c r="P116" s="646"/>
    </row>
    <row r="117" spans="8:16" x14ac:dyDescent="0.2">
      <c r="H117" s="646"/>
      <c r="I117" s="647"/>
      <c r="J117" s="647"/>
      <c r="K117" s="647"/>
      <c r="L117" s="647"/>
      <c r="M117" s="647"/>
      <c r="P117" s="646"/>
    </row>
    <row r="118" spans="8:16" x14ac:dyDescent="0.2">
      <c r="H118" s="646"/>
      <c r="I118" s="647"/>
      <c r="J118" s="647"/>
      <c r="K118" s="647"/>
      <c r="L118" s="647"/>
      <c r="M118" s="647"/>
      <c r="P118" s="646"/>
    </row>
    <row r="119" spans="8:16" x14ac:dyDescent="0.2">
      <c r="H119" s="646"/>
      <c r="I119" s="647"/>
      <c r="J119" s="647"/>
      <c r="K119" s="647"/>
      <c r="L119" s="647"/>
      <c r="M119" s="647"/>
      <c r="P119" s="646"/>
    </row>
    <row r="120" spans="8:16" x14ac:dyDescent="0.2">
      <c r="H120" s="646"/>
      <c r="I120" s="647"/>
      <c r="J120" s="647"/>
      <c r="K120" s="647"/>
      <c r="L120" s="647"/>
      <c r="M120" s="647"/>
      <c r="P120" s="646"/>
    </row>
    <row r="121" spans="8:16" x14ac:dyDescent="0.2">
      <c r="H121" s="646"/>
      <c r="I121" s="647"/>
      <c r="J121" s="647"/>
      <c r="K121" s="647"/>
      <c r="L121" s="647"/>
      <c r="M121" s="647"/>
      <c r="P121" s="646"/>
    </row>
    <row r="122" spans="8:16" x14ac:dyDescent="0.2">
      <c r="H122" s="646"/>
      <c r="I122" s="647"/>
      <c r="J122" s="647"/>
      <c r="K122" s="647"/>
      <c r="L122" s="647"/>
      <c r="M122" s="647"/>
      <c r="P122" s="646"/>
    </row>
    <row r="123" spans="8:16" x14ac:dyDescent="0.2">
      <c r="H123" s="646"/>
      <c r="I123" s="647"/>
      <c r="J123" s="647"/>
      <c r="K123" s="647"/>
      <c r="L123" s="647"/>
      <c r="M123" s="647"/>
      <c r="P123" s="646"/>
    </row>
    <row r="124" spans="8:16" x14ac:dyDescent="0.2">
      <c r="H124" s="646"/>
      <c r="I124" s="647"/>
      <c r="J124" s="647"/>
      <c r="K124" s="647"/>
      <c r="L124" s="647"/>
      <c r="M124" s="647"/>
      <c r="P124" s="646"/>
    </row>
    <row r="125" spans="8:16" x14ac:dyDescent="0.2">
      <c r="H125" s="646"/>
      <c r="I125" s="647"/>
      <c r="J125" s="647"/>
      <c r="K125" s="647"/>
      <c r="L125" s="647"/>
      <c r="M125" s="647"/>
      <c r="P125" s="646"/>
    </row>
    <row r="126" spans="8:16" x14ac:dyDescent="0.2">
      <c r="H126" s="646"/>
      <c r="I126" s="647"/>
      <c r="J126" s="647"/>
      <c r="K126" s="647"/>
      <c r="L126" s="647"/>
      <c r="M126" s="647"/>
      <c r="P126" s="646"/>
    </row>
    <row r="127" spans="8:16" x14ac:dyDescent="0.2">
      <c r="H127" s="646"/>
      <c r="I127" s="647"/>
      <c r="J127" s="647"/>
      <c r="K127" s="647"/>
      <c r="L127" s="647"/>
      <c r="M127" s="647"/>
      <c r="P127" s="646"/>
    </row>
    <row r="128" spans="8:16" x14ac:dyDescent="0.2">
      <c r="H128" s="646"/>
      <c r="I128" s="647"/>
      <c r="J128" s="647"/>
      <c r="K128" s="647"/>
      <c r="L128" s="647"/>
      <c r="M128" s="647"/>
      <c r="P128" s="646"/>
    </row>
    <row r="129" spans="8:16" x14ac:dyDescent="0.2">
      <c r="H129" s="646"/>
      <c r="I129" s="647"/>
      <c r="J129" s="647"/>
      <c r="K129" s="647"/>
      <c r="L129" s="647"/>
      <c r="M129" s="647"/>
      <c r="P129" s="646"/>
    </row>
    <row r="130" spans="8:16" x14ac:dyDescent="0.2">
      <c r="H130" s="646"/>
      <c r="I130" s="647"/>
      <c r="J130" s="647"/>
      <c r="K130" s="647"/>
      <c r="L130" s="647"/>
      <c r="M130" s="647"/>
      <c r="P130" s="646"/>
    </row>
    <row r="131" spans="8:16" x14ac:dyDescent="0.2">
      <c r="H131" s="646"/>
      <c r="I131" s="647"/>
      <c r="J131" s="647"/>
      <c r="K131" s="647"/>
      <c r="L131" s="647"/>
      <c r="M131" s="647"/>
      <c r="P131" s="646"/>
    </row>
    <row r="132" spans="8:16" x14ac:dyDescent="0.2">
      <c r="H132" s="646"/>
      <c r="I132" s="647"/>
      <c r="J132" s="647"/>
      <c r="K132" s="647"/>
      <c r="L132" s="647"/>
      <c r="M132" s="647"/>
      <c r="P132" s="646"/>
    </row>
    <row r="133" spans="8:16" x14ac:dyDescent="0.2">
      <c r="H133" s="646"/>
      <c r="I133" s="647"/>
      <c r="J133" s="647"/>
      <c r="K133" s="647"/>
      <c r="L133" s="647"/>
      <c r="M133" s="647"/>
      <c r="P133" s="646"/>
    </row>
    <row r="134" spans="8:16" x14ac:dyDescent="0.2">
      <c r="H134" s="646"/>
      <c r="I134" s="647"/>
      <c r="J134" s="647"/>
      <c r="K134" s="647"/>
      <c r="L134" s="647"/>
      <c r="M134" s="647"/>
      <c r="P134" s="646"/>
    </row>
    <row r="135" spans="8:16" x14ac:dyDescent="0.2">
      <c r="H135" s="646"/>
      <c r="I135" s="647"/>
      <c r="J135" s="647"/>
      <c r="K135" s="647"/>
      <c r="L135" s="647"/>
      <c r="M135" s="647"/>
      <c r="P135" s="646"/>
    </row>
    <row r="136" spans="8:16" x14ac:dyDescent="0.2">
      <c r="H136" s="646"/>
      <c r="I136" s="647"/>
      <c r="J136" s="647"/>
      <c r="K136" s="647"/>
      <c r="L136" s="647"/>
      <c r="M136" s="647"/>
      <c r="P136" s="646"/>
    </row>
    <row r="137" spans="8:16" x14ac:dyDescent="0.2">
      <c r="H137" s="646"/>
      <c r="I137" s="647"/>
      <c r="J137" s="647"/>
      <c r="K137" s="647"/>
      <c r="L137" s="647"/>
      <c r="M137" s="647"/>
      <c r="P137" s="646"/>
    </row>
    <row r="138" spans="8:16" x14ac:dyDescent="0.2">
      <c r="H138" s="646"/>
      <c r="I138" s="647"/>
      <c r="J138" s="647"/>
      <c r="K138" s="647"/>
      <c r="L138" s="647"/>
      <c r="M138" s="647"/>
      <c r="P138" s="646"/>
    </row>
    <row r="139" spans="8:16" x14ac:dyDescent="0.2">
      <c r="H139" s="646"/>
      <c r="I139" s="647"/>
      <c r="J139" s="647"/>
      <c r="K139" s="647"/>
      <c r="L139" s="647"/>
      <c r="M139" s="647"/>
      <c r="P139" s="646"/>
    </row>
    <row r="140" spans="8:16" x14ac:dyDescent="0.2">
      <c r="H140" s="646"/>
      <c r="I140" s="647"/>
      <c r="J140" s="647"/>
      <c r="K140" s="647"/>
      <c r="L140" s="647"/>
      <c r="M140" s="647"/>
      <c r="P140" s="646"/>
    </row>
    <row r="141" spans="8:16" x14ac:dyDescent="0.2">
      <c r="H141" s="646"/>
      <c r="I141" s="647"/>
      <c r="J141" s="647"/>
      <c r="K141" s="647"/>
      <c r="L141" s="647"/>
      <c r="M141" s="647"/>
      <c r="P141" s="646"/>
    </row>
    <row r="142" spans="8:16" x14ac:dyDescent="0.2">
      <c r="H142" s="646"/>
      <c r="I142" s="647"/>
      <c r="J142" s="647"/>
      <c r="K142" s="647"/>
      <c r="L142" s="647"/>
      <c r="M142" s="647"/>
      <c r="P142" s="646"/>
    </row>
    <row r="143" spans="8:16" x14ac:dyDescent="0.2">
      <c r="H143" s="646"/>
      <c r="I143" s="647"/>
      <c r="J143" s="647"/>
      <c r="K143" s="647"/>
      <c r="L143" s="647"/>
      <c r="M143" s="647"/>
      <c r="P143" s="646"/>
    </row>
    <row r="144" spans="8:16" x14ac:dyDescent="0.2">
      <c r="H144" s="646"/>
      <c r="I144" s="647"/>
      <c r="J144" s="647"/>
      <c r="K144" s="647"/>
      <c r="L144" s="647"/>
      <c r="M144" s="647"/>
      <c r="P144" s="646"/>
    </row>
    <row r="145" spans="8:16" x14ac:dyDescent="0.2">
      <c r="H145" s="646"/>
      <c r="I145" s="647"/>
      <c r="J145" s="647"/>
      <c r="K145" s="647"/>
      <c r="L145" s="647"/>
      <c r="M145" s="647"/>
      <c r="P145" s="646"/>
    </row>
    <row r="146" spans="8:16" x14ac:dyDescent="0.2">
      <c r="H146" s="646"/>
      <c r="I146" s="647"/>
      <c r="J146" s="647"/>
      <c r="K146" s="647"/>
      <c r="L146" s="647"/>
      <c r="M146" s="647"/>
      <c r="P146" s="646"/>
    </row>
    <row r="147" spans="8:16" x14ac:dyDescent="0.2">
      <c r="H147" s="646"/>
      <c r="I147" s="647"/>
      <c r="J147" s="647"/>
      <c r="K147" s="647"/>
      <c r="L147" s="647"/>
      <c r="M147" s="647"/>
      <c r="P147" s="646"/>
    </row>
    <row r="148" spans="8:16" x14ac:dyDescent="0.2">
      <c r="H148" s="646"/>
      <c r="I148" s="647"/>
      <c r="J148" s="647"/>
      <c r="K148" s="647"/>
      <c r="L148" s="647"/>
      <c r="M148" s="647"/>
      <c r="P148" s="646"/>
    </row>
    <row r="149" spans="8:16" x14ac:dyDescent="0.2">
      <c r="H149" s="646"/>
      <c r="I149" s="647"/>
      <c r="J149" s="647"/>
      <c r="K149" s="647"/>
      <c r="L149" s="647"/>
      <c r="M149" s="647"/>
      <c r="P149" s="646"/>
    </row>
    <row r="150" spans="8:16" x14ac:dyDescent="0.2">
      <c r="H150" s="646"/>
      <c r="I150" s="647"/>
      <c r="J150" s="647"/>
      <c r="K150" s="647"/>
      <c r="L150" s="647"/>
      <c r="M150" s="647"/>
      <c r="P150" s="646"/>
    </row>
    <row r="151" spans="8:16" x14ac:dyDescent="0.2">
      <c r="H151" s="646"/>
      <c r="I151" s="647"/>
      <c r="J151" s="647"/>
      <c r="K151" s="647"/>
      <c r="L151" s="647"/>
      <c r="M151" s="647"/>
      <c r="P151" s="646"/>
    </row>
    <row r="152" spans="8:16" x14ac:dyDescent="0.2">
      <c r="H152" s="646"/>
      <c r="I152" s="647"/>
      <c r="J152" s="647"/>
      <c r="K152" s="647"/>
      <c r="L152" s="647"/>
      <c r="M152" s="647"/>
      <c r="P152" s="646"/>
    </row>
    <row r="153" spans="8:16" x14ac:dyDescent="0.2">
      <c r="H153" s="646"/>
      <c r="I153" s="647"/>
      <c r="J153" s="647"/>
      <c r="K153" s="647"/>
      <c r="L153" s="647"/>
      <c r="M153" s="647"/>
      <c r="P153" s="646"/>
    </row>
    <row r="154" spans="8:16" x14ac:dyDescent="0.2">
      <c r="H154" s="646"/>
      <c r="I154" s="647"/>
      <c r="J154" s="647"/>
      <c r="K154" s="647"/>
      <c r="L154" s="647"/>
      <c r="M154" s="647"/>
      <c r="P154" s="646"/>
    </row>
    <row r="155" spans="8:16" x14ac:dyDescent="0.2">
      <c r="H155" s="646"/>
      <c r="I155" s="647"/>
      <c r="J155" s="647"/>
      <c r="K155" s="647"/>
      <c r="L155" s="647"/>
      <c r="M155" s="647"/>
      <c r="P155" s="646"/>
    </row>
    <row r="156" spans="8:16" x14ac:dyDescent="0.2">
      <c r="H156" s="646"/>
      <c r="I156" s="647"/>
      <c r="J156" s="647"/>
      <c r="K156" s="647"/>
      <c r="L156" s="647"/>
      <c r="M156" s="647"/>
      <c r="P156" s="646"/>
    </row>
    <row r="157" spans="8:16" x14ac:dyDescent="0.2">
      <c r="H157" s="646"/>
      <c r="I157" s="647"/>
      <c r="J157" s="647"/>
      <c r="K157" s="647"/>
      <c r="L157" s="647"/>
      <c r="M157" s="647"/>
      <c r="P157" s="646"/>
    </row>
    <row r="158" spans="8:16" x14ac:dyDescent="0.2">
      <c r="H158" s="646"/>
      <c r="I158" s="647"/>
      <c r="J158" s="647"/>
      <c r="K158" s="647"/>
      <c r="L158" s="647"/>
      <c r="M158" s="647"/>
      <c r="P158" s="646"/>
    </row>
    <row r="159" spans="8:16" x14ac:dyDescent="0.2">
      <c r="H159" s="646"/>
      <c r="I159" s="647"/>
      <c r="J159" s="647"/>
      <c r="K159" s="647"/>
      <c r="L159" s="647"/>
      <c r="M159" s="647"/>
      <c r="P159" s="646"/>
    </row>
    <row r="160" spans="8:16" x14ac:dyDescent="0.2">
      <c r="H160" s="646"/>
      <c r="I160" s="647"/>
      <c r="J160" s="647"/>
      <c r="K160" s="647"/>
      <c r="L160" s="647"/>
      <c r="M160" s="647"/>
      <c r="P160" s="646"/>
    </row>
    <row r="161" spans="8:16" x14ac:dyDescent="0.2">
      <c r="H161" s="646"/>
      <c r="I161" s="647"/>
      <c r="J161" s="647"/>
      <c r="K161" s="647"/>
      <c r="L161" s="647"/>
      <c r="M161" s="647"/>
      <c r="P161" s="646"/>
    </row>
    <row r="162" spans="8:16" x14ac:dyDescent="0.2">
      <c r="H162" s="646"/>
      <c r="I162" s="647"/>
      <c r="J162" s="647"/>
      <c r="K162" s="647"/>
      <c r="L162" s="647"/>
      <c r="M162" s="647"/>
      <c r="P162" s="646"/>
    </row>
    <row r="163" spans="8:16" x14ac:dyDescent="0.2">
      <c r="H163" s="646"/>
      <c r="I163" s="647"/>
      <c r="J163" s="647"/>
      <c r="K163" s="647"/>
      <c r="L163" s="647"/>
      <c r="M163" s="647"/>
      <c r="P163" s="646"/>
    </row>
    <row r="164" spans="8:16" x14ac:dyDescent="0.2">
      <c r="H164" s="646"/>
      <c r="I164" s="647"/>
      <c r="J164" s="647"/>
      <c r="K164" s="647"/>
      <c r="L164" s="647"/>
      <c r="M164" s="647"/>
      <c r="P164" s="646"/>
    </row>
    <row r="165" spans="8:16" x14ac:dyDescent="0.2">
      <c r="H165" s="646"/>
      <c r="I165" s="647"/>
      <c r="J165" s="647"/>
      <c r="K165" s="647"/>
      <c r="L165" s="647"/>
      <c r="M165" s="647"/>
      <c r="P165" s="646"/>
    </row>
    <row r="166" spans="8:16" x14ac:dyDescent="0.2">
      <c r="H166" s="646"/>
      <c r="I166" s="647"/>
      <c r="J166" s="647"/>
      <c r="K166" s="647"/>
      <c r="L166" s="647"/>
      <c r="M166" s="647"/>
      <c r="P166" s="646"/>
    </row>
    <row r="167" spans="8:16" x14ac:dyDescent="0.2">
      <c r="H167" s="646"/>
      <c r="I167" s="647"/>
      <c r="J167" s="647"/>
      <c r="K167" s="647"/>
      <c r="L167" s="647"/>
      <c r="M167" s="647"/>
      <c r="P167" s="646"/>
    </row>
    <row r="168" spans="8:16" x14ac:dyDescent="0.2">
      <c r="H168" s="646"/>
      <c r="I168" s="647"/>
      <c r="J168" s="647"/>
      <c r="K168" s="647"/>
      <c r="L168" s="647"/>
      <c r="M168" s="647"/>
      <c r="P168" s="646"/>
    </row>
    <row r="169" spans="8:16" x14ac:dyDescent="0.2">
      <c r="H169" s="646"/>
      <c r="I169" s="647"/>
      <c r="J169" s="647"/>
      <c r="K169" s="647"/>
      <c r="L169" s="647"/>
      <c r="M169" s="647"/>
      <c r="P169" s="646"/>
    </row>
    <row r="170" spans="8:16" x14ac:dyDescent="0.2">
      <c r="H170" s="646"/>
      <c r="I170" s="647"/>
      <c r="J170" s="647"/>
      <c r="K170" s="647"/>
      <c r="L170" s="647"/>
      <c r="M170" s="647"/>
      <c r="P170" s="646"/>
    </row>
    <row r="171" spans="8:16" x14ac:dyDescent="0.2">
      <c r="H171" s="646"/>
      <c r="I171" s="647"/>
      <c r="J171" s="647"/>
      <c r="K171" s="647"/>
      <c r="L171" s="647"/>
      <c r="M171" s="647"/>
      <c r="P171" s="646"/>
    </row>
    <row r="172" spans="8:16" x14ac:dyDescent="0.2">
      <c r="H172" s="646"/>
      <c r="I172" s="647"/>
      <c r="J172" s="647"/>
      <c r="K172" s="647"/>
      <c r="L172" s="647"/>
      <c r="M172" s="647"/>
      <c r="P172" s="646"/>
    </row>
    <row r="173" spans="8:16" x14ac:dyDescent="0.2">
      <c r="H173" s="646"/>
      <c r="I173" s="647"/>
      <c r="J173" s="647"/>
      <c r="K173" s="647"/>
      <c r="L173" s="647"/>
      <c r="M173" s="647"/>
      <c r="P173" s="646"/>
    </row>
    <row r="174" spans="8:16" x14ac:dyDescent="0.2">
      <c r="H174" s="646"/>
      <c r="I174" s="647"/>
      <c r="J174" s="647"/>
      <c r="K174" s="647"/>
      <c r="L174" s="647"/>
      <c r="M174" s="647"/>
      <c r="P174" s="646"/>
    </row>
    <row r="175" spans="8:16" x14ac:dyDescent="0.2">
      <c r="H175" s="646"/>
      <c r="I175" s="647"/>
      <c r="J175" s="647"/>
      <c r="K175" s="647"/>
      <c r="L175" s="647"/>
      <c r="M175" s="647"/>
      <c r="P175" s="646"/>
    </row>
    <row r="176" spans="8:16" x14ac:dyDescent="0.2">
      <c r="H176" s="646"/>
      <c r="I176" s="647"/>
      <c r="J176" s="647"/>
      <c r="K176" s="647"/>
      <c r="L176" s="647"/>
      <c r="M176" s="647"/>
      <c r="P176" s="646"/>
    </row>
    <row r="177" spans="8:16" x14ac:dyDescent="0.2">
      <c r="H177" s="646"/>
      <c r="I177" s="647"/>
      <c r="J177" s="647"/>
      <c r="K177" s="647"/>
      <c r="L177" s="647"/>
      <c r="M177" s="647"/>
      <c r="P177" s="646"/>
    </row>
    <row r="178" spans="8:16" x14ac:dyDescent="0.2">
      <c r="H178" s="646"/>
      <c r="I178" s="647"/>
      <c r="J178" s="647"/>
      <c r="K178" s="647"/>
      <c r="L178" s="647"/>
      <c r="M178" s="647"/>
      <c r="P178" s="646"/>
    </row>
    <row r="179" spans="8:16" x14ac:dyDescent="0.2">
      <c r="H179" s="646"/>
      <c r="I179" s="647"/>
      <c r="J179" s="647"/>
      <c r="K179" s="647"/>
      <c r="L179" s="647"/>
      <c r="M179" s="647"/>
      <c r="P179" s="646"/>
    </row>
    <row r="180" spans="8:16" x14ac:dyDescent="0.2">
      <c r="H180" s="646"/>
      <c r="I180" s="647"/>
      <c r="J180" s="647"/>
      <c r="K180" s="647"/>
      <c r="L180" s="647"/>
      <c r="M180" s="647"/>
      <c r="P180" s="646"/>
    </row>
    <row r="181" spans="8:16" x14ac:dyDescent="0.2">
      <c r="H181" s="646"/>
      <c r="I181" s="647"/>
      <c r="J181" s="647"/>
      <c r="K181" s="647"/>
      <c r="L181" s="647"/>
      <c r="M181" s="647"/>
      <c r="P181" s="646"/>
    </row>
    <row r="182" spans="8:16" x14ac:dyDescent="0.2">
      <c r="H182" s="646"/>
      <c r="I182" s="647"/>
      <c r="J182" s="647"/>
      <c r="K182" s="647"/>
      <c r="L182" s="647"/>
      <c r="M182" s="647"/>
      <c r="P182" s="646"/>
    </row>
    <row r="183" spans="8:16" x14ac:dyDescent="0.2">
      <c r="H183" s="646"/>
      <c r="I183" s="647"/>
      <c r="J183" s="647"/>
      <c r="K183" s="647"/>
      <c r="L183" s="647"/>
      <c r="M183" s="647"/>
      <c r="P183" s="646"/>
    </row>
    <row r="184" spans="8:16" x14ac:dyDescent="0.2">
      <c r="H184" s="646"/>
      <c r="I184" s="647"/>
      <c r="J184" s="647"/>
      <c r="K184" s="647"/>
      <c r="L184" s="647"/>
      <c r="M184" s="647"/>
      <c r="P184" s="646"/>
    </row>
    <row r="185" spans="8:16" x14ac:dyDescent="0.2">
      <c r="H185" s="646"/>
      <c r="I185" s="647"/>
      <c r="J185" s="647"/>
      <c r="K185" s="647"/>
      <c r="L185" s="647"/>
      <c r="M185" s="647"/>
      <c r="P185" s="646"/>
    </row>
    <row r="186" spans="8:16" x14ac:dyDescent="0.2">
      <c r="H186" s="646"/>
      <c r="I186" s="647"/>
      <c r="J186" s="647"/>
      <c r="K186" s="647"/>
      <c r="L186" s="647"/>
      <c r="M186" s="647"/>
      <c r="P186" s="646"/>
    </row>
    <row r="187" spans="8:16" x14ac:dyDescent="0.2">
      <c r="H187" s="646"/>
      <c r="I187" s="647"/>
      <c r="J187" s="647"/>
      <c r="K187" s="647"/>
      <c r="L187" s="647"/>
      <c r="M187" s="647"/>
      <c r="P187" s="646"/>
    </row>
    <row r="188" spans="8:16" x14ac:dyDescent="0.2">
      <c r="H188" s="646"/>
      <c r="I188" s="647"/>
      <c r="J188" s="647"/>
      <c r="K188" s="647"/>
      <c r="L188" s="647"/>
      <c r="M188" s="647"/>
      <c r="P188" s="646"/>
    </row>
    <row r="189" spans="8:16" x14ac:dyDescent="0.2">
      <c r="H189" s="646"/>
      <c r="I189" s="647"/>
      <c r="J189" s="647"/>
      <c r="K189" s="647"/>
      <c r="L189" s="647"/>
      <c r="M189" s="647"/>
      <c r="P189" s="646"/>
    </row>
    <row r="190" spans="8:16" x14ac:dyDescent="0.2">
      <c r="H190" s="646"/>
      <c r="I190" s="647"/>
      <c r="J190" s="647"/>
      <c r="K190" s="647"/>
      <c r="L190" s="647"/>
      <c r="M190" s="647"/>
      <c r="P190" s="646"/>
    </row>
    <row r="191" spans="8:16" x14ac:dyDescent="0.2">
      <c r="H191" s="646"/>
      <c r="I191" s="647"/>
      <c r="J191" s="647"/>
      <c r="K191" s="647"/>
      <c r="L191" s="647"/>
      <c r="M191" s="647"/>
      <c r="P191" s="646"/>
    </row>
    <row r="192" spans="8:16" x14ac:dyDescent="0.2">
      <c r="H192" s="646"/>
      <c r="I192" s="647"/>
      <c r="J192" s="647"/>
      <c r="K192" s="647"/>
      <c r="L192" s="647"/>
      <c r="M192" s="647"/>
      <c r="P192" s="646"/>
    </row>
    <row r="193" spans="8:16" x14ac:dyDescent="0.2">
      <c r="H193" s="646"/>
      <c r="I193" s="647"/>
      <c r="J193" s="647"/>
      <c r="K193" s="647"/>
      <c r="L193" s="647"/>
      <c r="M193" s="647"/>
      <c r="P193" s="646"/>
    </row>
    <row r="194" spans="8:16" x14ac:dyDescent="0.2">
      <c r="H194" s="646"/>
      <c r="I194" s="647"/>
      <c r="J194" s="647"/>
      <c r="K194" s="647"/>
      <c r="L194" s="647"/>
      <c r="M194" s="647"/>
      <c r="P194" s="646"/>
    </row>
    <row r="195" spans="8:16" x14ac:dyDescent="0.2">
      <c r="H195" s="646"/>
      <c r="I195" s="647"/>
      <c r="J195" s="647"/>
      <c r="K195" s="647"/>
      <c r="L195" s="647"/>
      <c r="M195" s="647"/>
      <c r="P195" s="646"/>
    </row>
    <row r="196" spans="8:16" x14ac:dyDescent="0.2">
      <c r="H196" s="646"/>
      <c r="I196" s="647"/>
      <c r="J196" s="647"/>
      <c r="K196" s="647"/>
      <c r="L196" s="647"/>
      <c r="M196" s="647"/>
      <c r="P196" s="646"/>
    </row>
    <row r="197" spans="8:16" x14ac:dyDescent="0.2">
      <c r="H197" s="646"/>
      <c r="I197" s="647"/>
      <c r="J197" s="647"/>
      <c r="K197" s="647"/>
      <c r="L197" s="647"/>
      <c r="M197" s="647"/>
      <c r="P197" s="646"/>
    </row>
    <row r="198" spans="8:16" x14ac:dyDescent="0.2">
      <c r="H198" s="646"/>
      <c r="I198" s="647"/>
      <c r="J198" s="647"/>
      <c r="K198" s="647"/>
      <c r="L198" s="647"/>
      <c r="M198" s="647"/>
      <c r="P198" s="646"/>
    </row>
    <row r="199" spans="8:16" x14ac:dyDescent="0.2">
      <c r="H199" s="646"/>
      <c r="I199" s="647"/>
      <c r="J199" s="647"/>
      <c r="K199" s="647"/>
      <c r="L199" s="647"/>
      <c r="M199" s="647"/>
      <c r="P199" s="646"/>
    </row>
    <row r="200" spans="8:16" x14ac:dyDescent="0.2">
      <c r="H200" s="646"/>
      <c r="I200" s="647"/>
      <c r="J200" s="647"/>
      <c r="K200" s="647"/>
      <c r="L200" s="647"/>
      <c r="M200" s="647"/>
      <c r="P200" s="646"/>
    </row>
    <row r="201" spans="8:16" x14ac:dyDescent="0.2">
      <c r="H201" s="646"/>
      <c r="I201" s="647"/>
      <c r="J201" s="647"/>
      <c r="K201" s="647"/>
      <c r="L201" s="647"/>
      <c r="M201" s="647"/>
      <c r="P201" s="646"/>
    </row>
    <row r="202" spans="8:16" x14ac:dyDescent="0.2">
      <c r="H202" s="646"/>
      <c r="I202" s="647"/>
      <c r="J202" s="647"/>
      <c r="K202" s="647"/>
      <c r="L202" s="647"/>
      <c r="M202" s="647"/>
      <c r="P202" s="646"/>
    </row>
    <row r="203" spans="8:16" x14ac:dyDescent="0.2">
      <c r="H203" s="646"/>
      <c r="I203" s="647"/>
      <c r="J203" s="647"/>
      <c r="K203" s="647"/>
      <c r="L203" s="647"/>
      <c r="M203" s="647"/>
      <c r="P203" s="646"/>
    </row>
    <row r="204" spans="8:16" x14ac:dyDescent="0.2">
      <c r="H204" s="646"/>
      <c r="I204" s="647"/>
      <c r="J204" s="647"/>
      <c r="K204" s="647"/>
      <c r="L204" s="647"/>
      <c r="M204" s="647"/>
      <c r="P204" s="646"/>
    </row>
    <row r="205" spans="8:16" x14ac:dyDescent="0.2">
      <c r="H205" s="646"/>
      <c r="I205" s="647"/>
      <c r="J205" s="647"/>
      <c r="K205" s="647"/>
      <c r="L205" s="647"/>
      <c r="M205" s="647"/>
      <c r="P205" s="646"/>
    </row>
    <row r="206" spans="8:16" x14ac:dyDescent="0.2">
      <c r="H206" s="646"/>
      <c r="I206" s="647"/>
      <c r="J206" s="647"/>
      <c r="K206" s="647"/>
      <c r="L206" s="647"/>
      <c r="M206" s="647"/>
      <c r="P206" s="646"/>
    </row>
    <row r="207" spans="8:16" x14ac:dyDescent="0.2">
      <c r="H207" s="646"/>
      <c r="I207" s="647"/>
      <c r="J207" s="647"/>
      <c r="K207" s="647"/>
      <c r="L207" s="647"/>
      <c r="M207" s="647"/>
      <c r="P207" s="646"/>
    </row>
    <row r="208" spans="8:16" x14ac:dyDescent="0.2">
      <c r="H208" s="646"/>
      <c r="I208" s="647"/>
      <c r="J208" s="647"/>
      <c r="K208" s="647"/>
      <c r="L208" s="647"/>
      <c r="M208" s="647"/>
      <c r="P208" s="646"/>
    </row>
    <row r="209" spans="8:16" x14ac:dyDescent="0.2">
      <c r="H209" s="646"/>
      <c r="I209" s="647"/>
      <c r="J209" s="647"/>
      <c r="K209" s="647"/>
      <c r="L209" s="647"/>
      <c r="M209" s="647"/>
      <c r="P209" s="646"/>
    </row>
    <row r="210" spans="8:16" x14ac:dyDescent="0.2">
      <c r="H210" s="646"/>
      <c r="I210" s="647"/>
      <c r="J210" s="647"/>
      <c r="K210" s="647"/>
      <c r="L210" s="647"/>
      <c r="M210" s="647"/>
      <c r="P210" s="646"/>
    </row>
    <row r="211" spans="8:16" x14ac:dyDescent="0.2">
      <c r="H211" s="646"/>
      <c r="I211" s="647"/>
      <c r="J211" s="647"/>
      <c r="K211" s="647"/>
      <c r="L211" s="647"/>
      <c r="M211" s="647"/>
      <c r="P211" s="646"/>
    </row>
    <row r="212" spans="8:16" x14ac:dyDescent="0.2">
      <c r="H212" s="646"/>
      <c r="I212" s="647"/>
      <c r="J212" s="647"/>
      <c r="K212" s="647"/>
      <c r="L212" s="647"/>
      <c r="M212" s="647"/>
      <c r="P212" s="646"/>
    </row>
    <row r="213" spans="8:16" x14ac:dyDescent="0.2">
      <c r="H213" s="646"/>
      <c r="I213" s="647"/>
      <c r="J213" s="647"/>
      <c r="K213" s="647"/>
      <c r="L213" s="647"/>
      <c r="M213" s="647"/>
      <c r="P213" s="646"/>
    </row>
    <row r="214" spans="8:16" x14ac:dyDescent="0.2">
      <c r="H214" s="646"/>
      <c r="I214" s="647"/>
      <c r="J214" s="647"/>
      <c r="K214" s="647"/>
      <c r="L214" s="647"/>
      <c r="M214" s="647"/>
      <c r="P214" s="646"/>
    </row>
    <row r="215" spans="8:16" x14ac:dyDescent="0.2">
      <c r="H215" s="646"/>
      <c r="I215" s="647"/>
      <c r="J215" s="647"/>
      <c r="K215" s="647"/>
      <c r="L215" s="647"/>
      <c r="M215" s="647"/>
      <c r="P215" s="646"/>
    </row>
    <row r="216" spans="8:16" x14ac:dyDescent="0.2">
      <c r="H216" s="646"/>
      <c r="I216" s="647"/>
      <c r="J216" s="647"/>
      <c r="K216" s="647"/>
      <c r="L216" s="647"/>
      <c r="M216" s="647"/>
      <c r="P216" s="646"/>
    </row>
    <row r="217" spans="8:16" x14ac:dyDescent="0.2">
      <c r="H217" s="646"/>
      <c r="I217" s="647"/>
      <c r="J217" s="647"/>
      <c r="K217" s="647"/>
      <c r="L217" s="647"/>
      <c r="M217" s="647"/>
      <c r="P217" s="646"/>
    </row>
    <row r="218" spans="8:16" x14ac:dyDescent="0.2">
      <c r="H218" s="646"/>
      <c r="I218" s="647"/>
      <c r="J218" s="647"/>
      <c r="K218" s="647"/>
      <c r="L218" s="647"/>
      <c r="M218" s="647"/>
      <c r="P218" s="646"/>
    </row>
    <row r="219" spans="8:16" x14ac:dyDescent="0.2">
      <c r="H219" s="646"/>
      <c r="I219" s="647"/>
      <c r="J219" s="647"/>
      <c r="K219" s="647"/>
      <c r="L219" s="647"/>
      <c r="M219" s="647"/>
      <c r="P219" s="646"/>
    </row>
    <row r="220" spans="8:16" x14ac:dyDescent="0.2">
      <c r="H220" s="646"/>
      <c r="I220" s="647"/>
      <c r="J220" s="647"/>
      <c r="K220" s="647"/>
      <c r="L220" s="647"/>
      <c r="M220" s="647"/>
      <c r="P220" s="646"/>
    </row>
    <row r="221" spans="8:16" x14ac:dyDescent="0.2">
      <c r="H221" s="646"/>
      <c r="I221" s="647"/>
      <c r="J221" s="647"/>
      <c r="K221" s="647"/>
      <c r="L221" s="647"/>
      <c r="M221" s="647"/>
      <c r="P221" s="646"/>
    </row>
    <row r="222" spans="8:16" x14ac:dyDescent="0.2">
      <c r="H222" s="646"/>
      <c r="I222" s="647"/>
      <c r="J222" s="647"/>
      <c r="K222" s="647"/>
      <c r="L222" s="647"/>
      <c r="M222" s="647"/>
      <c r="P222" s="646"/>
    </row>
    <row r="223" spans="8:16" x14ac:dyDescent="0.2">
      <c r="H223" s="646"/>
      <c r="I223" s="647"/>
      <c r="J223" s="647"/>
      <c r="K223" s="647"/>
      <c r="L223" s="647"/>
      <c r="M223" s="647"/>
      <c r="P223" s="646"/>
    </row>
    <row r="224" spans="8:16" x14ac:dyDescent="0.2">
      <c r="H224" s="646"/>
      <c r="I224" s="647"/>
      <c r="J224" s="647"/>
      <c r="K224" s="647"/>
      <c r="L224" s="647"/>
      <c r="M224" s="647"/>
      <c r="P224" s="646"/>
    </row>
    <row r="225" spans="8:16" x14ac:dyDescent="0.2">
      <c r="H225" s="646"/>
      <c r="I225" s="647"/>
      <c r="J225" s="647"/>
      <c r="K225" s="647"/>
      <c r="L225" s="647"/>
      <c r="M225" s="647"/>
      <c r="P225" s="646"/>
    </row>
    <row r="226" spans="8:16" x14ac:dyDescent="0.2">
      <c r="H226" s="646"/>
      <c r="I226" s="647"/>
      <c r="J226" s="647"/>
      <c r="K226" s="647"/>
      <c r="L226" s="647"/>
      <c r="M226" s="647"/>
      <c r="P226" s="646"/>
    </row>
    <row r="227" spans="8:16" x14ac:dyDescent="0.2">
      <c r="H227" s="646"/>
      <c r="I227" s="647"/>
      <c r="J227" s="647"/>
      <c r="K227" s="647"/>
      <c r="L227" s="647"/>
      <c r="M227" s="647"/>
      <c r="P227" s="646"/>
    </row>
    <row r="228" spans="8:16" x14ac:dyDescent="0.2">
      <c r="H228" s="646"/>
      <c r="I228" s="647"/>
      <c r="J228" s="647"/>
      <c r="K228" s="647"/>
      <c r="L228" s="647"/>
      <c r="M228" s="647"/>
      <c r="P228" s="646"/>
    </row>
    <row r="229" spans="8:16" x14ac:dyDescent="0.2">
      <c r="H229" s="646"/>
      <c r="I229" s="647"/>
      <c r="J229" s="647"/>
      <c r="K229" s="647"/>
      <c r="L229" s="647"/>
      <c r="M229" s="647"/>
      <c r="P229" s="646"/>
    </row>
    <row r="230" spans="8:16" x14ac:dyDescent="0.2">
      <c r="H230" s="646"/>
      <c r="I230" s="647"/>
      <c r="J230" s="647"/>
      <c r="K230" s="647"/>
      <c r="L230" s="647"/>
      <c r="M230" s="647"/>
      <c r="P230" s="646"/>
    </row>
    <row r="231" spans="8:16" x14ac:dyDescent="0.2">
      <c r="H231" s="646"/>
      <c r="I231" s="647"/>
      <c r="J231" s="647"/>
      <c r="K231" s="647"/>
      <c r="L231" s="647"/>
      <c r="M231" s="647"/>
      <c r="P231" s="646"/>
    </row>
    <row r="232" spans="8:16" x14ac:dyDescent="0.2">
      <c r="H232" s="646"/>
      <c r="I232" s="647"/>
      <c r="J232" s="647"/>
      <c r="K232" s="647"/>
      <c r="L232" s="647"/>
      <c r="M232" s="647"/>
      <c r="P232" s="646"/>
    </row>
    <row r="233" spans="8:16" x14ac:dyDescent="0.2">
      <c r="H233" s="646"/>
      <c r="I233" s="647"/>
      <c r="J233" s="647"/>
      <c r="K233" s="647"/>
      <c r="L233" s="647"/>
      <c r="M233" s="647"/>
      <c r="P233" s="646"/>
    </row>
    <row r="234" spans="8:16" x14ac:dyDescent="0.2">
      <c r="H234" s="646"/>
      <c r="I234" s="647"/>
      <c r="J234" s="647"/>
      <c r="K234" s="647"/>
      <c r="L234" s="647"/>
      <c r="M234" s="647"/>
      <c r="P234" s="646"/>
    </row>
    <row r="235" spans="8:16" x14ac:dyDescent="0.2">
      <c r="H235" s="646"/>
      <c r="I235" s="647"/>
      <c r="J235" s="647"/>
      <c r="K235" s="647"/>
      <c r="L235" s="647"/>
      <c r="M235" s="647"/>
      <c r="P235" s="646"/>
    </row>
    <row r="236" spans="8:16" x14ac:dyDescent="0.2">
      <c r="H236" s="646"/>
      <c r="I236" s="647"/>
      <c r="J236" s="647"/>
      <c r="K236" s="647"/>
      <c r="L236" s="647"/>
      <c r="M236" s="647"/>
      <c r="P236" s="646"/>
    </row>
    <row r="237" spans="8:16" x14ac:dyDescent="0.2">
      <c r="H237" s="646"/>
      <c r="I237" s="647"/>
      <c r="J237" s="647"/>
      <c r="K237" s="647"/>
      <c r="L237" s="647"/>
      <c r="M237" s="647"/>
      <c r="P237" s="646"/>
    </row>
    <row r="238" spans="8:16" x14ac:dyDescent="0.2">
      <c r="H238" s="646"/>
      <c r="I238" s="647"/>
      <c r="J238" s="647"/>
      <c r="K238" s="647"/>
      <c r="L238" s="647"/>
      <c r="M238" s="647"/>
      <c r="P238" s="646"/>
    </row>
    <row r="239" spans="8:16" x14ac:dyDescent="0.2">
      <c r="H239" s="646"/>
      <c r="I239" s="647"/>
      <c r="J239" s="647"/>
      <c r="K239" s="647"/>
      <c r="L239" s="647"/>
      <c r="M239" s="647"/>
      <c r="P239" s="646"/>
    </row>
    <row r="240" spans="8:16" x14ac:dyDescent="0.2">
      <c r="H240" s="646"/>
      <c r="I240" s="647"/>
      <c r="J240" s="647"/>
      <c r="K240" s="647"/>
      <c r="L240" s="647"/>
      <c r="M240" s="647"/>
      <c r="P240" s="646"/>
    </row>
    <row r="241" spans="8:16" x14ac:dyDescent="0.2">
      <c r="H241" s="646"/>
      <c r="I241" s="647"/>
      <c r="J241" s="647"/>
      <c r="K241" s="647"/>
      <c r="L241" s="647"/>
      <c r="M241" s="647"/>
      <c r="P241" s="646"/>
    </row>
    <row r="242" spans="8:16" x14ac:dyDescent="0.2">
      <c r="H242" s="646"/>
      <c r="I242" s="647"/>
      <c r="J242" s="647"/>
      <c r="K242" s="647"/>
      <c r="L242" s="647"/>
      <c r="M242" s="647"/>
      <c r="P242" s="646"/>
    </row>
    <row r="243" spans="8:16" x14ac:dyDescent="0.2">
      <c r="H243" s="646"/>
      <c r="I243" s="647"/>
      <c r="J243" s="647"/>
      <c r="K243" s="647"/>
      <c r="L243" s="647"/>
      <c r="M243" s="647"/>
      <c r="P243" s="646"/>
    </row>
    <row r="244" spans="8:16" x14ac:dyDescent="0.2">
      <c r="H244" s="646"/>
      <c r="I244" s="647"/>
      <c r="J244" s="647"/>
      <c r="K244" s="647"/>
      <c r="L244" s="647"/>
      <c r="M244" s="647"/>
      <c r="P244" s="646"/>
    </row>
    <row r="245" spans="8:16" x14ac:dyDescent="0.2">
      <c r="H245" s="646"/>
      <c r="I245" s="647"/>
      <c r="J245" s="647"/>
      <c r="K245" s="647"/>
      <c r="L245" s="647"/>
      <c r="M245" s="647"/>
      <c r="P245" s="646"/>
    </row>
    <row r="246" spans="8:16" x14ac:dyDescent="0.2">
      <c r="H246" s="646"/>
      <c r="I246" s="647"/>
      <c r="J246" s="647"/>
      <c r="K246" s="647"/>
      <c r="L246" s="647"/>
      <c r="M246" s="647"/>
      <c r="P246" s="646"/>
    </row>
    <row r="247" spans="8:16" x14ac:dyDescent="0.2">
      <c r="H247" s="646"/>
      <c r="I247" s="647"/>
      <c r="J247" s="647"/>
      <c r="K247" s="647"/>
      <c r="L247" s="647"/>
      <c r="M247" s="647"/>
      <c r="P247" s="646"/>
    </row>
    <row r="248" spans="8:16" x14ac:dyDescent="0.2">
      <c r="H248" s="646"/>
      <c r="I248" s="647"/>
      <c r="J248" s="647"/>
      <c r="K248" s="647"/>
      <c r="L248" s="647"/>
      <c r="M248" s="647"/>
      <c r="P248" s="646"/>
    </row>
    <row r="249" spans="8:16" x14ac:dyDescent="0.2">
      <c r="H249" s="646"/>
      <c r="I249" s="647"/>
      <c r="J249" s="647"/>
      <c r="K249" s="647"/>
      <c r="L249" s="647"/>
      <c r="M249" s="647"/>
      <c r="P249" s="646"/>
    </row>
    <row r="250" spans="8:16" x14ac:dyDescent="0.2">
      <c r="H250" s="646"/>
      <c r="I250" s="647"/>
      <c r="J250" s="647"/>
      <c r="K250" s="647"/>
      <c r="L250" s="647"/>
      <c r="M250" s="647"/>
      <c r="P250" s="646"/>
    </row>
    <row r="251" spans="8:16" x14ac:dyDescent="0.2">
      <c r="H251" s="646"/>
      <c r="I251" s="647"/>
      <c r="J251" s="647"/>
      <c r="K251" s="647"/>
      <c r="L251" s="647"/>
      <c r="M251" s="647"/>
      <c r="P251" s="646"/>
    </row>
    <row r="252" spans="8:16" x14ac:dyDescent="0.2">
      <c r="H252" s="646"/>
      <c r="I252" s="647"/>
      <c r="J252" s="647"/>
      <c r="K252" s="647"/>
      <c r="L252" s="647"/>
      <c r="M252" s="647"/>
      <c r="P252" s="646"/>
    </row>
    <row r="253" spans="8:16" x14ac:dyDescent="0.2">
      <c r="H253" s="646"/>
      <c r="I253" s="647"/>
      <c r="J253" s="647"/>
      <c r="K253" s="647"/>
      <c r="L253" s="647"/>
      <c r="M253" s="647"/>
      <c r="P253" s="646"/>
    </row>
    <row r="254" spans="8:16" x14ac:dyDescent="0.2">
      <c r="H254" s="646"/>
      <c r="I254" s="647"/>
      <c r="J254" s="647"/>
      <c r="K254" s="647"/>
      <c r="L254" s="647"/>
      <c r="M254" s="647"/>
      <c r="P254" s="646"/>
    </row>
    <row r="255" spans="8:16" x14ac:dyDescent="0.2">
      <c r="H255" s="646"/>
      <c r="I255" s="647"/>
      <c r="J255" s="647"/>
      <c r="K255" s="647"/>
      <c r="L255" s="647"/>
      <c r="M255" s="647"/>
      <c r="P255" s="646"/>
    </row>
    <row r="256" spans="8:16" x14ac:dyDescent="0.2">
      <c r="H256" s="646"/>
      <c r="I256" s="647"/>
      <c r="J256" s="647"/>
      <c r="K256" s="647"/>
      <c r="L256" s="647"/>
      <c r="M256" s="647"/>
      <c r="P256" s="646"/>
    </row>
    <row r="257" spans="8:16" x14ac:dyDescent="0.2">
      <c r="H257" s="646"/>
      <c r="I257" s="647"/>
      <c r="J257" s="647"/>
      <c r="K257" s="647"/>
      <c r="L257" s="647"/>
      <c r="M257" s="647"/>
      <c r="P257" s="646"/>
    </row>
    <row r="258" spans="8:16" x14ac:dyDescent="0.2">
      <c r="H258" s="646"/>
      <c r="I258" s="647"/>
      <c r="J258" s="647"/>
      <c r="K258" s="647"/>
      <c r="L258" s="647"/>
      <c r="M258" s="647"/>
      <c r="P258" s="646"/>
    </row>
    <row r="259" spans="8:16" x14ac:dyDescent="0.2">
      <c r="H259" s="646"/>
      <c r="I259" s="647"/>
      <c r="J259" s="647"/>
      <c r="K259" s="647"/>
      <c r="L259" s="647"/>
      <c r="M259" s="647">
        <f>SUM(M2:M258)</f>
        <v>0</v>
      </c>
      <c r="P259" s="646"/>
    </row>
    <row r="260" spans="8:16" x14ac:dyDescent="0.2">
      <c r="H260" s="646"/>
      <c r="I260" s="647"/>
      <c r="J260" s="647"/>
      <c r="K260" s="647"/>
      <c r="L260" s="647"/>
      <c r="M260" s="647"/>
      <c r="P260" s="646"/>
    </row>
    <row r="261" spans="8:16" x14ac:dyDescent="0.2">
      <c r="H261" s="646"/>
      <c r="I261" s="647"/>
      <c r="J261" s="647"/>
      <c r="K261" s="647"/>
      <c r="L261" s="647"/>
      <c r="M261" s="647"/>
      <c r="P261" s="646"/>
    </row>
    <row r="262" spans="8:16" x14ac:dyDescent="0.2">
      <c r="H262" s="646"/>
      <c r="I262" s="647"/>
      <c r="J262" s="647"/>
      <c r="K262" s="647"/>
      <c r="L262" s="647"/>
      <c r="M262" s="647"/>
      <c r="P262" s="646"/>
    </row>
    <row r="263" spans="8:16" x14ac:dyDescent="0.2">
      <c r="H263" s="646"/>
      <c r="I263" s="647"/>
      <c r="J263" s="647"/>
      <c r="K263" s="647"/>
      <c r="L263" s="647"/>
      <c r="M263" s="647"/>
      <c r="P263" s="646"/>
    </row>
    <row r="264" spans="8:16" x14ac:dyDescent="0.2">
      <c r="H264" s="646"/>
      <c r="I264" s="647"/>
      <c r="J264" s="647"/>
      <c r="K264" s="647"/>
      <c r="L264" s="647"/>
      <c r="M264" s="647"/>
      <c r="P264" s="646"/>
    </row>
    <row r="265" spans="8:16" x14ac:dyDescent="0.2">
      <c r="H265" s="646"/>
      <c r="I265" s="647"/>
      <c r="J265" s="647"/>
      <c r="K265" s="647"/>
      <c r="L265" s="647"/>
      <c r="M265" s="647"/>
      <c r="P265" s="646"/>
    </row>
    <row r="266" spans="8:16" x14ac:dyDescent="0.2">
      <c r="H266" s="646"/>
      <c r="I266" s="647"/>
      <c r="J266" s="647"/>
      <c r="K266" s="647"/>
      <c r="L266" s="647"/>
      <c r="M266" s="647"/>
      <c r="P266" s="646"/>
    </row>
    <row r="267" spans="8:16" x14ac:dyDescent="0.2">
      <c r="H267" s="646"/>
      <c r="I267" s="647"/>
      <c r="J267" s="647"/>
      <c r="K267" s="647"/>
      <c r="L267" s="647"/>
      <c r="M267" s="647"/>
      <c r="P267" s="646"/>
    </row>
    <row r="268" spans="8:16" x14ac:dyDescent="0.2">
      <c r="H268" s="646"/>
      <c r="I268" s="647"/>
      <c r="J268" s="647"/>
      <c r="K268" s="647"/>
      <c r="L268" s="647"/>
      <c r="M268" s="647"/>
      <c r="P268" s="646"/>
    </row>
    <row r="269" spans="8:16" x14ac:dyDescent="0.2">
      <c r="H269" s="646"/>
      <c r="I269" s="647"/>
      <c r="J269" s="647"/>
      <c r="K269" s="647"/>
      <c r="L269" s="647"/>
      <c r="M269" s="647"/>
      <c r="P269" s="646"/>
    </row>
    <row r="270" spans="8:16" x14ac:dyDescent="0.2">
      <c r="H270" s="646"/>
      <c r="I270" s="647"/>
      <c r="J270" s="647"/>
      <c r="K270" s="647"/>
      <c r="L270" s="647"/>
      <c r="M270" s="647"/>
      <c r="P270" s="646"/>
    </row>
    <row r="271" spans="8:16" x14ac:dyDescent="0.2">
      <c r="H271" s="646"/>
      <c r="I271" s="647"/>
      <c r="J271" s="647"/>
      <c r="K271" s="647"/>
      <c r="L271" s="647"/>
      <c r="M271" s="647"/>
      <c r="P271" s="646"/>
    </row>
    <row r="272" spans="8:16" x14ac:dyDescent="0.2">
      <c r="H272" s="646"/>
      <c r="I272" s="647"/>
      <c r="J272" s="647"/>
      <c r="K272" s="647"/>
      <c r="L272" s="647"/>
      <c r="M272" s="647"/>
      <c r="P272" s="646"/>
    </row>
    <row r="273" spans="8:16" x14ac:dyDescent="0.2">
      <c r="H273" s="646"/>
      <c r="I273" s="647"/>
      <c r="J273" s="647"/>
      <c r="K273" s="647"/>
      <c r="L273" s="647"/>
      <c r="M273" s="647"/>
      <c r="P273" s="646"/>
    </row>
    <row r="274" spans="8:16" x14ac:dyDescent="0.2">
      <c r="H274" s="646"/>
      <c r="I274" s="647"/>
      <c r="J274" s="647"/>
      <c r="K274" s="647"/>
      <c r="L274" s="647"/>
      <c r="M274" s="647"/>
      <c r="P274" s="646"/>
    </row>
    <row r="275" spans="8:16" x14ac:dyDescent="0.2">
      <c r="H275" s="646"/>
      <c r="I275" s="647"/>
      <c r="J275" s="647"/>
      <c r="K275" s="647"/>
      <c r="L275" s="647"/>
      <c r="M275" s="647"/>
      <c r="P275" s="646"/>
    </row>
    <row r="276" spans="8:16" x14ac:dyDescent="0.2">
      <c r="H276" s="646"/>
      <c r="I276" s="647"/>
      <c r="J276" s="647"/>
      <c r="K276" s="647"/>
      <c r="L276" s="647"/>
      <c r="M276" s="647"/>
      <c r="P276" s="646"/>
    </row>
    <row r="277" spans="8:16" x14ac:dyDescent="0.2">
      <c r="H277" s="646"/>
      <c r="I277" s="647"/>
      <c r="J277" s="647"/>
      <c r="K277" s="647"/>
      <c r="L277" s="647"/>
      <c r="M277" s="647"/>
      <c r="P277" s="646"/>
    </row>
    <row r="278" spans="8:16" x14ac:dyDescent="0.2">
      <c r="H278" s="646"/>
      <c r="I278" s="647"/>
      <c r="J278" s="647"/>
      <c r="K278" s="647"/>
      <c r="L278" s="647"/>
      <c r="M278" s="647"/>
      <c r="P278" s="646"/>
    </row>
    <row r="279" spans="8:16" x14ac:dyDescent="0.2">
      <c r="H279" s="646"/>
      <c r="I279" s="647"/>
      <c r="J279" s="647"/>
      <c r="K279" s="647"/>
      <c r="L279" s="647"/>
      <c r="M279" s="647"/>
      <c r="P279" s="646"/>
    </row>
    <row r="280" spans="8:16" x14ac:dyDescent="0.2">
      <c r="H280" s="646"/>
      <c r="I280" s="647"/>
      <c r="J280" s="647"/>
      <c r="K280" s="647"/>
      <c r="L280" s="647"/>
      <c r="M280" s="647"/>
      <c r="P280" s="646"/>
    </row>
    <row r="281" spans="8:16" x14ac:dyDescent="0.2">
      <c r="H281" s="646"/>
      <c r="I281" s="647"/>
      <c r="J281" s="647"/>
      <c r="K281" s="647"/>
      <c r="L281" s="647"/>
      <c r="M281" s="647"/>
      <c r="P281" s="646"/>
    </row>
    <row r="282" spans="8:16" x14ac:dyDescent="0.2">
      <c r="H282" s="646"/>
      <c r="I282" s="647"/>
      <c r="J282" s="647"/>
      <c r="K282" s="647"/>
      <c r="L282" s="647"/>
      <c r="M282" s="647"/>
      <c r="P282" s="646"/>
    </row>
    <row r="283" spans="8:16" x14ac:dyDescent="0.2">
      <c r="H283" s="646"/>
      <c r="I283" s="647"/>
      <c r="J283" s="647"/>
      <c r="K283" s="647"/>
      <c r="L283" s="647"/>
      <c r="M283" s="647"/>
      <c r="P283" s="646"/>
    </row>
    <row r="284" spans="8:16" x14ac:dyDescent="0.2">
      <c r="H284" s="646"/>
      <c r="I284" s="647"/>
      <c r="J284" s="647"/>
      <c r="K284" s="647"/>
      <c r="L284" s="647"/>
      <c r="M284" s="647"/>
      <c r="P284" s="646"/>
    </row>
    <row r="285" spans="8:16" x14ac:dyDescent="0.2">
      <c r="H285" s="646"/>
      <c r="I285" s="647"/>
      <c r="J285" s="647"/>
      <c r="K285" s="647"/>
      <c r="L285" s="647"/>
      <c r="M285" s="647"/>
      <c r="P285" s="646"/>
    </row>
    <row r="286" spans="8:16" x14ac:dyDescent="0.2">
      <c r="H286" s="646"/>
      <c r="I286" s="647"/>
      <c r="J286" s="647"/>
      <c r="K286" s="647"/>
      <c r="L286" s="647"/>
      <c r="M286" s="647"/>
      <c r="P286" s="646"/>
    </row>
    <row r="287" spans="8:16" x14ac:dyDescent="0.2">
      <c r="H287" s="646"/>
      <c r="I287" s="647"/>
      <c r="J287" s="647"/>
      <c r="K287" s="647"/>
      <c r="L287" s="647"/>
      <c r="M287" s="647"/>
      <c r="P287" s="646"/>
    </row>
    <row r="288" spans="8:16" x14ac:dyDescent="0.2">
      <c r="H288" s="646"/>
      <c r="I288" s="647"/>
      <c r="J288" s="647"/>
      <c r="K288" s="647"/>
      <c r="L288" s="647"/>
      <c r="M288" s="647"/>
      <c r="P288" s="646"/>
    </row>
  </sheetData>
  <sortState ref="A2:O288">
    <sortCondition ref="C2:C288"/>
  </sortState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96"/>
  <sheetViews>
    <sheetView topLeftCell="D813" workbookViewId="0">
      <selection activeCell="K823" sqref="K823"/>
    </sheetView>
  </sheetViews>
  <sheetFormatPr defaultColWidth="9.140625" defaultRowHeight="12.75" x14ac:dyDescent="0.2"/>
  <cols>
    <col min="1" max="1" width="13" style="645" bestFit="1" customWidth="1"/>
    <col min="2" max="2" width="10" style="645" bestFit="1" customWidth="1"/>
    <col min="3" max="3" width="14" style="645" bestFit="1" customWidth="1"/>
    <col min="4" max="4" width="10" style="645" bestFit="1" customWidth="1"/>
    <col min="5" max="5" width="37" style="645" bestFit="1" customWidth="1"/>
    <col min="6" max="6" width="11" style="645" bestFit="1" customWidth="1"/>
    <col min="7" max="7" width="26" style="645" bestFit="1" customWidth="1"/>
    <col min="8" max="8" width="15" style="645" bestFit="1" customWidth="1"/>
    <col min="9" max="9" width="11" style="645" bestFit="1" customWidth="1"/>
    <col min="10" max="10" width="11" style="645" customWidth="1"/>
    <col min="11" max="11" width="14.7109375" style="645" customWidth="1"/>
    <col min="12" max="12" width="11" style="645" customWidth="1"/>
    <col min="13" max="13" width="14" style="645" customWidth="1"/>
    <col min="14" max="14" width="21" style="645" bestFit="1" customWidth="1"/>
    <col min="15" max="15" width="16" style="645" bestFit="1" customWidth="1"/>
    <col min="16" max="16" width="13" style="645" bestFit="1" customWidth="1"/>
    <col min="17" max="17" width="14" style="645" bestFit="1" customWidth="1"/>
    <col min="18" max="16384" width="9.140625" style="645"/>
  </cols>
  <sheetData>
    <row r="1" spans="1:17" ht="25.5" x14ac:dyDescent="0.2">
      <c r="A1" s="650" t="s">
        <v>388</v>
      </c>
      <c r="B1" s="650" t="s">
        <v>0</v>
      </c>
      <c r="C1" s="651" t="s">
        <v>389</v>
      </c>
      <c r="D1" s="650" t="s">
        <v>1</v>
      </c>
      <c r="E1" s="650" t="s">
        <v>31</v>
      </c>
      <c r="F1" s="651" t="s">
        <v>32</v>
      </c>
      <c r="G1" s="650" t="s">
        <v>40</v>
      </c>
      <c r="H1" s="650" t="s">
        <v>33</v>
      </c>
      <c r="I1" s="650" t="s">
        <v>2</v>
      </c>
      <c r="J1" s="650"/>
      <c r="K1" s="650"/>
      <c r="L1" s="650"/>
      <c r="M1" s="650"/>
      <c r="N1" s="650" t="s">
        <v>36</v>
      </c>
      <c r="O1" s="650" t="s">
        <v>3</v>
      </c>
      <c r="P1" s="651" t="s">
        <v>34</v>
      </c>
      <c r="Q1" s="651" t="s">
        <v>35</v>
      </c>
    </row>
    <row r="2" spans="1:17" x14ac:dyDescent="0.2">
      <c r="A2" s="645" t="s">
        <v>393</v>
      </c>
      <c r="B2" s="645" t="s">
        <v>1710</v>
      </c>
      <c r="C2" s="645" t="s">
        <v>392</v>
      </c>
      <c r="D2" s="645" t="s">
        <v>2594</v>
      </c>
      <c r="E2" s="645" t="s">
        <v>2595</v>
      </c>
      <c r="F2" s="645" t="s">
        <v>2596</v>
      </c>
      <c r="G2" s="645" t="s">
        <v>1868</v>
      </c>
      <c r="H2" s="646">
        <v>42766</v>
      </c>
      <c r="I2" s="647">
        <v>1036.1199999999999</v>
      </c>
      <c r="J2" s="647">
        <v>-1</v>
      </c>
      <c r="K2" s="647">
        <f>I2*J2</f>
        <v>-1036.1199999999999</v>
      </c>
      <c r="L2" s="645" t="s">
        <v>2597</v>
      </c>
      <c r="M2" s="645" t="s">
        <v>114</v>
      </c>
      <c r="N2" s="646">
        <v>42788</v>
      </c>
      <c r="O2" s="645" t="s">
        <v>71</v>
      </c>
      <c r="P2" s="645" t="s">
        <v>4316</v>
      </c>
    </row>
    <row r="3" spans="1:17" x14ac:dyDescent="0.2">
      <c r="A3" s="645" t="s">
        <v>393</v>
      </c>
      <c r="B3" s="645" t="s">
        <v>1710</v>
      </c>
      <c r="C3" s="645" t="s">
        <v>392</v>
      </c>
      <c r="D3" s="645" t="s">
        <v>396</v>
      </c>
      <c r="E3" s="645" t="s">
        <v>397</v>
      </c>
      <c r="F3" s="645" t="s">
        <v>398</v>
      </c>
      <c r="G3" s="645" t="s">
        <v>2780</v>
      </c>
      <c r="H3" s="646">
        <v>42781</v>
      </c>
      <c r="I3" s="647">
        <v>229.88</v>
      </c>
      <c r="J3" s="647">
        <v>-1</v>
      </c>
      <c r="K3" s="647">
        <f t="shared" ref="K3:K66" si="0">I3*J3</f>
        <v>-229.88</v>
      </c>
      <c r="L3" s="645" t="s">
        <v>801</v>
      </c>
      <c r="M3" s="645" t="s">
        <v>329</v>
      </c>
      <c r="N3" s="646">
        <v>42786</v>
      </c>
      <c r="O3" s="645" t="s">
        <v>71</v>
      </c>
      <c r="P3" s="645" t="s">
        <v>801</v>
      </c>
    </row>
    <row r="4" spans="1:17" x14ac:dyDescent="0.2">
      <c r="A4" s="645" t="s">
        <v>393</v>
      </c>
      <c r="B4" s="645" t="s">
        <v>1710</v>
      </c>
      <c r="C4" s="645" t="s">
        <v>392</v>
      </c>
      <c r="D4" s="645" t="s">
        <v>396</v>
      </c>
      <c r="E4" s="645" t="s">
        <v>397</v>
      </c>
      <c r="F4" s="645" t="s">
        <v>398</v>
      </c>
      <c r="G4" s="645" t="s">
        <v>2781</v>
      </c>
      <c r="H4" s="646">
        <v>42781</v>
      </c>
      <c r="I4" s="647">
        <v>1294.0999999999999</v>
      </c>
      <c r="J4" s="647">
        <v>-1</v>
      </c>
      <c r="K4" s="647">
        <f t="shared" si="0"/>
        <v>-1294.0999999999999</v>
      </c>
      <c r="L4" s="645" t="s">
        <v>801</v>
      </c>
      <c r="M4" s="645" t="s">
        <v>329</v>
      </c>
      <c r="N4" s="646">
        <v>42786</v>
      </c>
      <c r="O4" s="645" t="s">
        <v>71</v>
      </c>
      <c r="P4" s="645" t="s">
        <v>801</v>
      </c>
    </row>
    <row r="5" spans="1:17" x14ac:dyDescent="0.2">
      <c r="A5" s="645" t="s">
        <v>393</v>
      </c>
      <c r="B5" s="645" t="s">
        <v>1710</v>
      </c>
      <c r="C5" s="645" t="s">
        <v>392</v>
      </c>
      <c r="D5" s="645" t="s">
        <v>505</v>
      </c>
      <c r="E5" s="645" t="s">
        <v>810</v>
      </c>
      <c r="F5" s="645" t="s">
        <v>506</v>
      </c>
      <c r="G5" s="645" t="s">
        <v>2881</v>
      </c>
      <c r="H5" s="646">
        <v>42779</v>
      </c>
      <c r="I5" s="647">
        <v>724.79</v>
      </c>
      <c r="J5" s="647">
        <v>-1</v>
      </c>
      <c r="K5" s="647">
        <f t="shared" si="0"/>
        <v>-724.79</v>
      </c>
      <c r="L5" s="645" t="s">
        <v>2882</v>
      </c>
      <c r="M5" s="645" t="s">
        <v>278</v>
      </c>
      <c r="N5" s="646">
        <v>42782</v>
      </c>
      <c r="O5" s="645" t="s">
        <v>71</v>
      </c>
      <c r="P5" s="645" t="s">
        <v>4398</v>
      </c>
    </row>
    <row r="6" spans="1:17" x14ac:dyDescent="0.2">
      <c r="A6" s="645" t="s">
        <v>390</v>
      </c>
      <c r="B6" s="645" t="s">
        <v>1710</v>
      </c>
      <c r="C6" s="645" t="s">
        <v>392</v>
      </c>
      <c r="D6" s="645" t="s">
        <v>147</v>
      </c>
      <c r="E6" s="645" t="s">
        <v>148</v>
      </c>
      <c r="F6" s="645" t="s">
        <v>801</v>
      </c>
      <c r="G6" s="645" t="s">
        <v>3194</v>
      </c>
      <c r="H6" s="646">
        <v>42774</v>
      </c>
      <c r="I6" s="647">
        <v>299.3</v>
      </c>
      <c r="J6" s="647">
        <v>-1</v>
      </c>
      <c r="K6" s="647">
        <f t="shared" si="0"/>
        <v>-299.3</v>
      </c>
      <c r="L6" s="645" t="s">
        <v>801</v>
      </c>
      <c r="M6" s="645" t="s">
        <v>135</v>
      </c>
      <c r="N6" s="646">
        <v>42780</v>
      </c>
      <c r="O6" s="645" t="s">
        <v>71</v>
      </c>
      <c r="P6" s="645" t="s">
        <v>801</v>
      </c>
    </row>
    <row r="7" spans="1:17" x14ac:dyDescent="0.2">
      <c r="A7" s="645" t="s">
        <v>390</v>
      </c>
      <c r="B7" s="645" t="s">
        <v>1710</v>
      </c>
      <c r="C7" s="645" t="s">
        <v>392</v>
      </c>
      <c r="D7" s="645" t="s">
        <v>3302</v>
      </c>
      <c r="E7" s="645" t="s">
        <v>3303</v>
      </c>
      <c r="F7" s="645" t="s">
        <v>3304</v>
      </c>
      <c r="G7" s="645" t="s">
        <v>3353</v>
      </c>
      <c r="H7" s="646">
        <v>42783</v>
      </c>
      <c r="I7" s="647">
        <v>207.72</v>
      </c>
      <c r="J7" s="647">
        <v>-1</v>
      </c>
      <c r="K7" s="647">
        <f t="shared" si="0"/>
        <v>-207.72</v>
      </c>
      <c r="L7" s="645" t="s">
        <v>801</v>
      </c>
      <c r="M7" s="645" t="s">
        <v>2539</v>
      </c>
      <c r="N7" s="646">
        <v>42794</v>
      </c>
      <c r="O7" s="645" t="s">
        <v>71</v>
      </c>
      <c r="P7" s="645" t="s">
        <v>801</v>
      </c>
    </row>
    <row r="8" spans="1:17" x14ac:dyDescent="0.2">
      <c r="A8" s="645" t="s">
        <v>390</v>
      </c>
      <c r="B8" s="645" t="s">
        <v>1710</v>
      </c>
      <c r="C8" s="645" t="s">
        <v>392</v>
      </c>
      <c r="D8" s="645" t="s">
        <v>3302</v>
      </c>
      <c r="E8" s="645" t="s">
        <v>3303</v>
      </c>
      <c r="F8" s="645" t="s">
        <v>3304</v>
      </c>
      <c r="G8" s="645" t="s">
        <v>3409</v>
      </c>
      <c r="H8" s="646">
        <v>42790</v>
      </c>
      <c r="I8" s="647">
        <v>387.5</v>
      </c>
      <c r="J8" s="647">
        <v>-1</v>
      </c>
      <c r="K8" s="647">
        <f t="shared" si="0"/>
        <v>-387.5</v>
      </c>
      <c r="L8" s="645" t="s">
        <v>801</v>
      </c>
      <c r="M8" s="645" t="s">
        <v>575</v>
      </c>
      <c r="N8" s="646">
        <v>42794</v>
      </c>
      <c r="O8" s="645" t="s">
        <v>71</v>
      </c>
      <c r="P8" s="645" t="s">
        <v>801</v>
      </c>
    </row>
    <row r="9" spans="1:17" x14ac:dyDescent="0.2">
      <c r="A9" s="645" t="s">
        <v>390</v>
      </c>
      <c r="B9" s="645" t="s">
        <v>1710</v>
      </c>
      <c r="C9" s="645" t="s">
        <v>392</v>
      </c>
      <c r="D9" s="645" t="s">
        <v>3302</v>
      </c>
      <c r="E9" s="645" t="s">
        <v>3303</v>
      </c>
      <c r="F9" s="645" t="s">
        <v>3304</v>
      </c>
      <c r="G9" s="645" t="s">
        <v>3410</v>
      </c>
      <c r="H9" s="646">
        <v>42790</v>
      </c>
      <c r="I9" s="647">
        <v>387.5</v>
      </c>
      <c r="J9" s="647">
        <v>-1</v>
      </c>
      <c r="K9" s="647">
        <f t="shared" si="0"/>
        <v>-387.5</v>
      </c>
      <c r="L9" s="645" t="s">
        <v>801</v>
      </c>
      <c r="M9" s="645" t="s">
        <v>575</v>
      </c>
      <c r="N9" s="646">
        <v>42794</v>
      </c>
      <c r="O9" s="645" t="s">
        <v>71</v>
      </c>
      <c r="P9" s="645" t="s">
        <v>801</v>
      </c>
    </row>
    <row r="10" spans="1:17" x14ac:dyDescent="0.2">
      <c r="A10" s="645" t="s">
        <v>390</v>
      </c>
      <c r="B10" s="645" t="s">
        <v>1710</v>
      </c>
      <c r="C10" s="645" t="s">
        <v>392</v>
      </c>
      <c r="D10" s="645" t="s">
        <v>3302</v>
      </c>
      <c r="E10" s="645" t="s">
        <v>3303</v>
      </c>
      <c r="F10" s="645" t="s">
        <v>3304</v>
      </c>
      <c r="G10" s="645" t="s">
        <v>3455</v>
      </c>
      <c r="H10" s="646">
        <v>42788</v>
      </c>
      <c r="I10" s="647">
        <v>92.68</v>
      </c>
      <c r="J10" s="647">
        <v>-1</v>
      </c>
      <c r="K10" s="647">
        <f t="shared" si="0"/>
        <v>-92.68</v>
      </c>
      <c r="L10" s="645" t="s">
        <v>801</v>
      </c>
      <c r="M10" s="645" t="s">
        <v>277</v>
      </c>
      <c r="N10" s="646">
        <v>42794</v>
      </c>
      <c r="O10" s="645" t="s">
        <v>71</v>
      </c>
      <c r="P10" s="645" t="s">
        <v>801</v>
      </c>
    </row>
    <row r="11" spans="1:17" x14ac:dyDescent="0.2">
      <c r="A11" s="645" t="s">
        <v>390</v>
      </c>
      <c r="B11" s="645" t="s">
        <v>1710</v>
      </c>
      <c r="C11" s="645" t="s">
        <v>392</v>
      </c>
      <c r="D11" s="645" t="s">
        <v>3302</v>
      </c>
      <c r="E11" s="645" t="s">
        <v>3303</v>
      </c>
      <c r="F11" s="645" t="s">
        <v>3304</v>
      </c>
      <c r="G11" s="645" t="s">
        <v>3458</v>
      </c>
      <c r="H11" s="646">
        <v>42788</v>
      </c>
      <c r="I11" s="647">
        <v>36</v>
      </c>
      <c r="J11" s="647">
        <v>-1</v>
      </c>
      <c r="K11" s="647">
        <f t="shared" si="0"/>
        <v>-36</v>
      </c>
      <c r="L11" s="645" t="s">
        <v>801</v>
      </c>
      <c r="M11" s="645" t="s">
        <v>1139</v>
      </c>
      <c r="N11" s="646">
        <v>42794</v>
      </c>
      <c r="O11" s="645" t="s">
        <v>71</v>
      </c>
      <c r="P11" s="645" t="s">
        <v>801</v>
      </c>
    </row>
    <row r="12" spans="1:17" x14ac:dyDescent="0.2">
      <c r="A12" s="645" t="s">
        <v>390</v>
      </c>
      <c r="B12" s="645" t="s">
        <v>1710</v>
      </c>
      <c r="C12" s="645" t="s">
        <v>392</v>
      </c>
      <c r="D12" s="645" t="s">
        <v>3302</v>
      </c>
      <c r="E12" s="645" t="s">
        <v>3303</v>
      </c>
      <c r="F12" s="645" t="s">
        <v>3304</v>
      </c>
      <c r="G12" s="645" t="s">
        <v>3460</v>
      </c>
      <c r="H12" s="646">
        <v>42788</v>
      </c>
      <c r="I12" s="647">
        <v>2.57</v>
      </c>
      <c r="J12" s="647">
        <v>-1</v>
      </c>
      <c r="K12" s="647">
        <f t="shared" si="0"/>
        <v>-2.57</v>
      </c>
      <c r="L12" s="645" t="s">
        <v>801</v>
      </c>
      <c r="M12" s="645" t="s">
        <v>1764</v>
      </c>
      <c r="N12" s="646">
        <v>42794</v>
      </c>
      <c r="O12" s="645" t="s">
        <v>71</v>
      </c>
      <c r="P12" s="645" t="s">
        <v>801</v>
      </c>
    </row>
    <row r="13" spans="1:17" x14ac:dyDescent="0.2">
      <c r="A13" s="645" t="s">
        <v>390</v>
      </c>
      <c r="B13" s="645" t="s">
        <v>1710</v>
      </c>
      <c r="C13" s="645" t="s">
        <v>392</v>
      </c>
      <c r="D13" s="645" t="s">
        <v>3302</v>
      </c>
      <c r="E13" s="645" t="s">
        <v>3303</v>
      </c>
      <c r="F13" s="645" t="s">
        <v>3304</v>
      </c>
      <c r="G13" s="645" t="s">
        <v>3467</v>
      </c>
      <c r="H13" s="646">
        <v>42787</v>
      </c>
      <c r="I13" s="647">
        <v>92.95</v>
      </c>
      <c r="J13" s="647">
        <v>-1</v>
      </c>
      <c r="K13" s="647">
        <f t="shared" si="0"/>
        <v>-92.95</v>
      </c>
      <c r="L13" s="645" t="s">
        <v>801</v>
      </c>
      <c r="M13" s="645" t="s">
        <v>474</v>
      </c>
      <c r="N13" s="646">
        <v>42794</v>
      </c>
      <c r="O13" s="645" t="s">
        <v>71</v>
      </c>
      <c r="P13" s="645" t="s">
        <v>801</v>
      </c>
    </row>
    <row r="14" spans="1:17" x14ac:dyDescent="0.2">
      <c r="A14" s="645" t="s">
        <v>390</v>
      </c>
      <c r="B14" s="645" t="s">
        <v>1710</v>
      </c>
      <c r="C14" s="645" t="s">
        <v>392</v>
      </c>
      <c r="D14" s="645" t="s">
        <v>3302</v>
      </c>
      <c r="E14" s="645" t="s">
        <v>3303</v>
      </c>
      <c r="F14" s="645" t="s">
        <v>3304</v>
      </c>
      <c r="G14" s="645" t="s">
        <v>3469</v>
      </c>
      <c r="H14" s="646">
        <v>42787</v>
      </c>
      <c r="I14" s="647">
        <v>78.8</v>
      </c>
      <c r="J14" s="647">
        <v>-1</v>
      </c>
      <c r="K14" s="647">
        <f t="shared" si="0"/>
        <v>-78.8</v>
      </c>
      <c r="L14" s="645" t="s">
        <v>801</v>
      </c>
      <c r="M14" s="645" t="s">
        <v>474</v>
      </c>
      <c r="N14" s="646">
        <v>42794</v>
      </c>
      <c r="O14" s="645" t="s">
        <v>71</v>
      </c>
      <c r="P14" s="645" t="s">
        <v>801</v>
      </c>
    </row>
    <row r="15" spans="1:17" x14ac:dyDescent="0.2">
      <c r="A15" s="645" t="s">
        <v>390</v>
      </c>
      <c r="B15" s="645" t="s">
        <v>1710</v>
      </c>
      <c r="C15" s="645" t="s">
        <v>392</v>
      </c>
      <c r="D15" s="645" t="s">
        <v>3302</v>
      </c>
      <c r="E15" s="645" t="s">
        <v>3303</v>
      </c>
      <c r="F15" s="645" t="s">
        <v>3304</v>
      </c>
      <c r="G15" s="645" t="s">
        <v>3492</v>
      </c>
      <c r="H15" s="646">
        <v>42786</v>
      </c>
      <c r="I15" s="647">
        <v>68.69</v>
      </c>
      <c r="J15" s="647">
        <v>-1</v>
      </c>
      <c r="K15" s="647">
        <f t="shared" si="0"/>
        <v>-68.69</v>
      </c>
      <c r="L15" s="645" t="s">
        <v>801</v>
      </c>
      <c r="M15" s="645" t="s">
        <v>666</v>
      </c>
      <c r="N15" s="646">
        <v>42794</v>
      </c>
      <c r="O15" s="645" t="s">
        <v>71</v>
      </c>
      <c r="P15" s="645" t="s">
        <v>801</v>
      </c>
    </row>
    <row r="16" spans="1:17" x14ac:dyDescent="0.2">
      <c r="A16" s="645" t="s">
        <v>390</v>
      </c>
      <c r="B16" s="645" t="s">
        <v>1710</v>
      </c>
      <c r="C16" s="645" t="s">
        <v>392</v>
      </c>
      <c r="D16" s="645" t="s">
        <v>505</v>
      </c>
      <c r="E16" s="645" t="s">
        <v>810</v>
      </c>
      <c r="F16" s="645" t="s">
        <v>506</v>
      </c>
      <c r="G16" s="645" t="s">
        <v>3709</v>
      </c>
      <c r="H16" s="646">
        <v>42783</v>
      </c>
      <c r="I16" s="647">
        <v>8452.33</v>
      </c>
      <c r="J16" s="647">
        <v>-1</v>
      </c>
      <c r="K16" s="647">
        <f t="shared" si="0"/>
        <v>-8452.33</v>
      </c>
      <c r="L16" s="645" t="s">
        <v>2102</v>
      </c>
      <c r="M16" s="645" t="s">
        <v>84</v>
      </c>
      <c r="N16" s="646">
        <v>42783</v>
      </c>
      <c r="O16" s="645" t="s">
        <v>71</v>
      </c>
      <c r="P16" s="645" t="s">
        <v>4215</v>
      </c>
    </row>
    <row r="17" spans="1:16" x14ac:dyDescent="0.2">
      <c r="A17" s="645" t="s">
        <v>390</v>
      </c>
      <c r="B17" s="645" t="s">
        <v>1710</v>
      </c>
      <c r="C17" s="645" t="s">
        <v>392</v>
      </c>
      <c r="D17" s="645" t="s">
        <v>505</v>
      </c>
      <c r="E17" s="645" t="s">
        <v>810</v>
      </c>
      <c r="F17" s="645" t="s">
        <v>506</v>
      </c>
      <c r="G17" s="645" t="s">
        <v>3710</v>
      </c>
      <c r="H17" s="646">
        <v>42783</v>
      </c>
      <c r="I17" s="647">
        <v>9820.34</v>
      </c>
      <c r="J17" s="647">
        <v>-1</v>
      </c>
      <c r="K17" s="647">
        <f t="shared" si="0"/>
        <v>-9820.34</v>
      </c>
      <c r="L17" s="645" t="s">
        <v>801</v>
      </c>
      <c r="M17" s="645" t="s">
        <v>84</v>
      </c>
      <c r="N17" s="646">
        <v>42783</v>
      </c>
      <c r="O17" s="645" t="s">
        <v>71</v>
      </c>
      <c r="P17" s="645" t="s">
        <v>801</v>
      </c>
    </row>
    <row r="18" spans="1:16" x14ac:dyDescent="0.2">
      <c r="A18" s="645" t="s">
        <v>390</v>
      </c>
      <c r="B18" s="645" t="s">
        <v>1710</v>
      </c>
      <c r="C18" s="645" t="s">
        <v>392</v>
      </c>
      <c r="D18" s="645" t="s">
        <v>181</v>
      </c>
      <c r="E18" s="645" t="s">
        <v>182</v>
      </c>
      <c r="F18" s="645" t="s">
        <v>183</v>
      </c>
      <c r="G18" s="645" t="s">
        <v>3852</v>
      </c>
      <c r="H18" s="646">
        <v>42752</v>
      </c>
      <c r="I18" s="647">
        <v>797.44</v>
      </c>
      <c r="J18" s="647">
        <v>-1</v>
      </c>
      <c r="K18" s="647">
        <f t="shared" si="0"/>
        <v>-797.44</v>
      </c>
      <c r="L18" s="645" t="s">
        <v>801</v>
      </c>
      <c r="M18" s="645" t="s">
        <v>1632</v>
      </c>
      <c r="N18" s="646">
        <v>42793</v>
      </c>
      <c r="O18" s="645" t="s">
        <v>71</v>
      </c>
      <c r="P18" s="645" t="s">
        <v>801</v>
      </c>
    </row>
    <row r="19" spans="1:16" x14ac:dyDescent="0.2">
      <c r="A19" s="645" t="s">
        <v>390</v>
      </c>
      <c r="B19" s="645" t="s">
        <v>1710</v>
      </c>
      <c r="C19" s="645" t="s">
        <v>392</v>
      </c>
      <c r="D19" s="645" t="s">
        <v>181</v>
      </c>
      <c r="E19" s="645" t="s">
        <v>182</v>
      </c>
      <c r="F19" s="645" t="s">
        <v>183</v>
      </c>
      <c r="G19" s="645" t="s">
        <v>3853</v>
      </c>
      <c r="H19" s="646">
        <v>42788</v>
      </c>
      <c r="I19" s="647">
        <v>800</v>
      </c>
      <c r="J19" s="647">
        <v>-1</v>
      </c>
      <c r="K19" s="647">
        <f t="shared" si="0"/>
        <v>-800</v>
      </c>
      <c r="L19" s="645" t="s">
        <v>801</v>
      </c>
      <c r="M19" s="645" t="s">
        <v>153</v>
      </c>
      <c r="N19" s="646">
        <v>42790</v>
      </c>
      <c r="O19" s="645" t="s">
        <v>71</v>
      </c>
      <c r="P19" s="645" t="s">
        <v>801</v>
      </c>
    </row>
    <row r="20" spans="1:16" x14ac:dyDescent="0.2">
      <c r="A20" s="645" t="s">
        <v>390</v>
      </c>
      <c r="B20" s="645" t="s">
        <v>1710</v>
      </c>
      <c r="C20" s="645" t="s">
        <v>392</v>
      </c>
      <c r="D20" s="645" t="s">
        <v>88</v>
      </c>
      <c r="E20" s="645" t="s">
        <v>89</v>
      </c>
      <c r="F20" s="645" t="s">
        <v>90</v>
      </c>
      <c r="G20" s="645" t="s">
        <v>3873</v>
      </c>
      <c r="H20" s="646">
        <v>42780</v>
      </c>
      <c r="I20" s="647">
        <v>29.26</v>
      </c>
      <c r="J20" s="647">
        <v>-1</v>
      </c>
      <c r="K20" s="647">
        <f t="shared" si="0"/>
        <v>-29.26</v>
      </c>
      <c r="L20" s="645" t="s">
        <v>3874</v>
      </c>
      <c r="M20" s="645" t="s">
        <v>538</v>
      </c>
      <c r="N20" s="646">
        <v>42781</v>
      </c>
      <c r="O20" s="645" t="s">
        <v>71</v>
      </c>
      <c r="P20" s="645" t="s">
        <v>4512</v>
      </c>
    </row>
    <row r="21" spans="1:16" x14ac:dyDescent="0.2">
      <c r="A21" s="645" t="s">
        <v>390</v>
      </c>
      <c r="B21" s="645" t="s">
        <v>1710</v>
      </c>
      <c r="C21" s="645" t="s">
        <v>392</v>
      </c>
      <c r="D21" s="645" t="s">
        <v>177</v>
      </c>
      <c r="E21" s="645" t="s">
        <v>178</v>
      </c>
      <c r="F21" s="645" t="s">
        <v>179</v>
      </c>
      <c r="G21" s="645" t="s">
        <v>3903</v>
      </c>
      <c r="H21" s="646">
        <v>42762</v>
      </c>
      <c r="I21" s="647">
        <v>10.89</v>
      </c>
      <c r="J21" s="647">
        <v>-1</v>
      </c>
      <c r="K21" s="647">
        <f t="shared" si="0"/>
        <v>-10.89</v>
      </c>
      <c r="L21" s="645" t="s">
        <v>801</v>
      </c>
      <c r="M21" s="645" t="s">
        <v>1131</v>
      </c>
      <c r="N21" s="646">
        <v>42775</v>
      </c>
      <c r="O21" s="645" t="s">
        <v>71</v>
      </c>
      <c r="P21" s="645" t="s">
        <v>801</v>
      </c>
    </row>
    <row r="22" spans="1:16" x14ac:dyDescent="0.2">
      <c r="A22" s="645" t="s">
        <v>390</v>
      </c>
      <c r="B22" s="645" t="s">
        <v>395</v>
      </c>
      <c r="C22" s="645" t="s">
        <v>392</v>
      </c>
      <c r="D22" s="645" t="s">
        <v>2321</v>
      </c>
      <c r="E22" s="645" t="s">
        <v>2322</v>
      </c>
      <c r="F22" s="645" t="s">
        <v>2323</v>
      </c>
      <c r="G22" s="645" t="s">
        <v>3979</v>
      </c>
      <c r="H22" s="646">
        <v>42734</v>
      </c>
      <c r="I22" s="647">
        <v>4884.62</v>
      </c>
      <c r="J22" s="647">
        <v>-1</v>
      </c>
      <c r="K22" s="647">
        <f t="shared" si="0"/>
        <v>-4884.62</v>
      </c>
      <c r="L22" s="645" t="s">
        <v>801</v>
      </c>
      <c r="M22" s="645" t="s">
        <v>1180</v>
      </c>
      <c r="N22" s="646">
        <v>42773</v>
      </c>
      <c r="O22" s="645" t="s">
        <v>71</v>
      </c>
      <c r="P22" s="645" t="s">
        <v>801</v>
      </c>
    </row>
    <row r="23" spans="1:16" x14ac:dyDescent="0.2">
      <c r="A23" s="645" t="s">
        <v>390</v>
      </c>
      <c r="B23" s="645" t="s">
        <v>395</v>
      </c>
      <c r="C23" s="645" t="s">
        <v>392</v>
      </c>
      <c r="D23" s="645" t="s">
        <v>3989</v>
      </c>
      <c r="E23" s="645" t="s">
        <v>3990</v>
      </c>
      <c r="F23" s="645" t="s">
        <v>3991</v>
      </c>
      <c r="G23" s="645" t="s">
        <v>3993</v>
      </c>
      <c r="H23" s="646">
        <v>42714</v>
      </c>
      <c r="I23" s="647">
        <v>99.99</v>
      </c>
      <c r="J23" s="647">
        <v>-1</v>
      </c>
      <c r="K23" s="647">
        <f t="shared" si="0"/>
        <v>-99.99</v>
      </c>
      <c r="L23" s="645" t="s">
        <v>801</v>
      </c>
      <c r="M23" s="645" t="s">
        <v>2362</v>
      </c>
      <c r="N23" s="646">
        <v>42775</v>
      </c>
      <c r="O23" s="645" t="s">
        <v>71</v>
      </c>
      <c r="P23" s="645" t="s">
        <v>801</v>
      </c>
    </row>
    <row r="24" spans="1:16" x14ac:dyDescent="0.2">
      <c r="A24" s="645" t="s">
        <v>393</v>
      </c>
      <c r="B24" s="645" t="s">
        <v>1710</v>
      </c>
      <c r="C24" s="645" t="s">
        <v>391</v>
      </c>
      <c r="D24" s="645" t="s">
        <v>1482</v>
      </c>
      <c r="E24" s="645" t="s">
        <v>1483</v>
      </c>
      <c r="F24" s="645" t="s">
        <v>1484</v>
      </c>
      <c r="G24" s="645" t="s">
        <v>2566</v>
      </c>
      <c r="H24" s="646">
        <v>42758</v>
      </c>
      <c r="I24" s="647">
        <v>125.78</v>
      </c>
      <c r="J24" s="647">
        <v>-1</v>
      </c>
      <c r="K24" s="647">
        <f t="shared" si="0"/>
        <v>-125.78</v>
      </c>
      <c r="L24" s="645" t="s">
        <v>801</v>
      </c>
      <c r="M24" s="645" t="s">
        <v>2567</v>
      </c>
      <c r="N24" s="646">
        <v>42786</v>
      </c>
      <c r="O24" s="645" t="s">
        <v>71</v>
      </c>
      <c r="P24" s="645" t="s">
        <v>801</v>
      </c>
    </row>
    <row r="25" spans="1:16" x14ac:dyDescent="0.2">
      <c r="A25" s="645" t="s">
        <v>393</v>
      </c>
      <c r="B25" s="645" t="s">
        <v>1710</v>
      </c>
      <c r="C25" s="645" t="s">
        <v>391</v>
      </c>
      <c r="D25" s="645" t="s">
        <v>1482</v>
      </c>
      <c r="E25" s="645" t="s">
        <v>1483</v>
      </c>
      <c r="F25" s="645" t="s">
        <v>1484</v>
      </c>
      <c r="G25" s="645" t="s">
        <v>2568</v>
      </c>
      <c r="H25" s="646">
        <v>42758</v>
      </c>
      <c r="I25" s="647">
        <v>1629.8</v>
      </c>
      <c r="J25" s="647">
        <v>1</v>
      </c>
      <c r="K25" s="647">
        <f t="shared" si="0"/>
        <v>1629.8</v>
      </c>
      <c r="L25" s="645" t="s">
        <v>801</v>
      </c>
      <c r="M25" s="645" t="s">
        <v>303</v>
      </c>
      <c r="N25" s="646">
        <v>42786</v>
      </c>
      <c r="O25" s="645" t="s">
        <v>71</v>
      </c>
      <c r="P25" s="645" t="s">
        <v>801</v>
      </c>
    </row>
    <row r="26" spans="1:16" x14ac:dyDescent="0.2">
      <c r="A26" s="645" t="s">
        <v>393</v>
      </c>
      <c r="B26" s="645" t="s">
        <v>1710</v>
      </c>
      <c r="C26" s="645" t="s">
        <v>391</v>
      </c>
      <c r="D26" s="645" t="s">
        <v>1482</v>
      </c>
      <c r="E26" s="645" t="s">
        <v>1483</v>
      </c>
      <c r="F26" s="645" t="s">
        <v>1484</v>
      </c>
      <c r="G26" s="645" t="s">
        <v>2569</v>
      </c>
      <c r="H26" s="646">
        <v>42758</v>
      </c>
      <c r="I26" s="647">
        <v>138.97999999999999</v>
      </c>
      <c r="J26" s="647">
        <v>1</v>
      </c>
      <c r="K26" s="647">
        <f t="shared" si="0"/>
        <v>138.97999999999999</v>
      </c>
      <c r="L26" s="645" t="s">
        <v>801</v>
      </c>
      <c r="M26" s="645" t="s">
        <v>303</v>
      </c>
      <c r="N26" s="646">
        <v>42783</v>
      </c>
      <c r="O26" s="645" t="s">
        <v>1602</v>
      </c>
      <c r="P26" s="645" t="s">
        <v>801</v>
      </c>
    </row>
    <row r="27" spans="1:16" x14ac:dyDescent="0.2">
      <c r="A27" s="645" t="s">
        <v>393</v>
      </c>
      <c r="B27" s="645" t="s">
        <v>1710</v>
      </c>
      <c r="C27" s="645" t="s">
        <v>391</v>
      </c>
      <c r="D27" s="645" t="s">
        <v>1482</v>
      </c>
      <c r="E27" s="645" t="s">
        <v>1483</v>
      </c>
      <c r="F27" s="645" t="s">
        <v>1484</v>
      </c>
      <c r="G27" s="645" t="s">
        <v>2570</v>
      </c>
      <c r="H27" s="646">
        <v>42758</v>
      </c>
      <c r="I27" s="647">
        <v>369.68</v>
      </c>
      <c r="J27" s="647">
        <v>1</v>
      </c>
      <c r="K27" s="647">
        <f t="shared" si="0"/>
        <v>369.68</v>
      </c>
      <c r="L27" s="645" t="s">
        <v>801</v>
      </c>
      <c r="M27" s="645" t="s">
        <v>3022</v>
      </c>
      <c r="N27" s="646">
        <v>42786</v>
      </c>
      <c r="O27" s="645" t="s">
        <v>71</v>
      </c>
      <c r="P27" s="645" t="s">
        <v>801</v>
      </c>
    </row>
    <row r="28" spans="1:16" x14ac:dyDescent="0.2">
      <c r="A28" s="645" t="s">
        <v>393</v>
      </c>
      <c r="B28" s="645" t="s">
        <v>1710</v>
      </c>
      <c r="C28" s="645" t="s">
        <v>391</v>
      </c>
      <c r="D28" s="645" t="s">
        <v>1415</v>
      </c>
      <c r="E28" s="645" t="s">
        <v>1416</v>
      </c>
      <c r="F28" s="645" t="s">
        <v>1417</v>
      </c>
      <c r="G28" s="645" t="s">
        <v>2571</v>
      </c>
      <c r="H28" s="646">
        <v>42787</v>
      </c>
      <c r="I28" s="647">
        <v>1320</v>
      </c>
      <c r="J28" s="647">
        <v>1</v>
      </c>
      <c r="K28" s="647">
        <f t="shared" si="0"/>
        <v>1320</v>
      </c>
      <c r="L28" s="645" t="s">
        <v>801</v>
      </c>
      <c r="M28" s="645" t="s">
        <v>194</v>
      </c>
      <c r="N28" s="646">
        <v>42788</v>
      </c>
      <c r="O28" s="645" t="s">
        <v>71</v>
      </c>
      <c r="P28" s="645" t="s">
        <v>801</v>
      </c>
    </row>
    <row r="29" spans="1:16" x14ac:dyDescent="0.2">
      <c r="A29" s="645" t="s">
        <v>393</v>
      </c>
      <c r="B29" s="645" t="s">
        <v>1710</v>
      </c>
      <c r="C29" s="645" t="s">
        <v>391</v>
      </c>
      <c r="D29" s="645" t="s">
        <v>1415</v>
      </c>
      <c r="E29" s="645" t="s">
        <v>1416</v>
      </c>
      <c r="F29" s="645" t="s">
        <v>1417</v>
      </c>
      <c r="G29" s="645" t="s">
        <v>2572</v>
      </c>
      <c r="H29" s="646">
        <v>42780</v>
      </c>
      <c r="I29" s="647">
        <v>55.21</v>
      </c>
      <c r="J29" s="647">
        <v>1</v>
      </c>
      <c r="K29" s="647">
        <f t="shared" si="0"/>
        <v>55.21</v>
      </c>
      <c r="L29" s="645" t="s">
        <v>801</v>
      </c>
      <c r="M29" s="645" t="s">
        <v>140</v>
      </c>
      <c r="N29" s="646">
        <v>42782</v>
      </c>
      <c r="O29" s="645" t="s">
        <v>71</v>
      </c>
      <c r="P29" s="645" t="s">
        <v>801</v>
      </c>
    </row>
    <row r="30" spans="1:16" x14ac:dyDescent="0.2">
      <c r="A30" s="645" t="s">
        <v>393</v>
      </c>
      <c r="B30" s="645" t="s">
        <v>1710</v>
      </c>
      <c r="C30" s="645" t="s">
        <v>391</v>
      </c>
      <c r="D30" s="645" t="s">
        <v>1415</v>
      </c>
      <c r="E30" s="645" t="s">
        <v>1416</v>
      </c>
      <c r="F30" s="645" t="s">
        <v>1417</v>
      </c>
      <c r="G30" s="645" t="s">
        <v>2573</v>
      </c>
      <c r="H30" s="646">
        <v>42776</v>
      </c>
      <c r="I30" s="647">
        <v>214.5</v>
      </c>
      <c r="J30" s="647">
        <v>1</v>
      </c>
      <c r="K30" s="647">
        <f t="shared" si="0"/>
        <v>214.5</v>
      </c>
      <c r="L30" s="645" t="s">
        <v>801</v>
      </c>
      <c r="M30" s="645" t="s">
        <v>140</v>
      </c>
      <c r="N30" s="646">
        <v>42776</v>
      </c>
      <c r="O30" s="645" t="s">
        <v>71</v>
      </c>
      <c r="P30" s="645" t="s">
        <v>801</v>
      </c>
    </row>
    <row r="31" spans="1:16" x14ac:dyDescent="0.2">
      <c r="A31" s="645" t="s">
        <v>393</v>
      </c>
      <c r="B31" s="645" t="s">
        <v>1710</v>
      </c>
      <c r="C31" s="645" t="s">
        <v>391</v>
      </c>
      <c r="D31" s="645" t="s">
        <v>1415</v>
      </c>
      <c r="E31" s="645" t="s">
        <v>1416</v>
      </c>
      <c r="F31" s="645" t="s">
        <v>1417</v>
      </c>
      <c r="G31" s="645" t="s">
        <v>2574</v>
      </c>
      <c r="H31" s="646">
        <v>42776</v>
      </c>
      <c r="I31" s="647">
        <v>286</v>
      </c>
      <c r="J31" s="647">
        <v>1</v>
      </c>
      <c r="K31" s="647">
        <f t="shared" si="0"/>
        <v>286</v>
      </c>
      <c r="L31" s="645" t="s">
        <v>801</v>
      </c>
      <c r="M31" s="645" t="s">
        <v>1292</v>
      </c>
      <c r="N31" s="646">
        <v>42776</v>
      </c>
      <c r="O31" s="645" t="s">
        <v>71</v>
      </c>
      <c r="P31" s="645" t="s">
        <v>801</v>
      </c>
    </row>
    <row r="32" spans="1:16" x14ac:dyDescent="0.2">
      <c r="A32" s="645" t="s">
        <v>393</v>
      </c>
      <c r="B32" s="645" t="s">
        <v>1710</v>
      </c>
      <c r="C32" s="645" t="s">
        <v>391</v>
      </c>
      <c r="D32" s="645" t="s">
        <v>1415</v>
      </c>
      <c r="E32" s="645" t="s">
        <v>1416</v>
      </c>
      <c r="F32" s="645" t="s">
        <v>1417</v>
      </c>
      <c r="G32" s="645" t="s">
        <v>2575</v>
      </c>
      <c r="H32" s="646">
        <v>42766</v>
      </c>
      <c r="I32" s="647">
        <v>982</v>
      </c>
      <c r="J32" s="647">
        <v>1</v>
      </c>
      <c r="K32" s="647">
        <f t="shared" si="0"/>
        <v>982</v>
      </c>
      <c r="L32" s="645" t="s">
        <v>801</v>
      </c>
      <c r="M32" s="645" t="s">
        <v>189</v>
      </c>
      <c r="N32" s="646">
        <v>42772</v>
      </c>
      <c r="O32" s="645" t="s">
        <v>71</v>
      </c>
      <c r="P32" s="645" t="s">
        <v>801</v>
      </c>
    </row>
    <row r="33" spans="1:16" x14ac:dyDescent="0.2">
      <c r="A33" s="645" t="s">
        <v>393</v>
      </c>
      <c r="B33" s="645" t="s">
        <v>1710</v>
      </c>
      <c r="C33" s="645" t="s">
        <v>391</v>
      </c>
      <c r="D33" s="645" t="s">
        <v>1415</v>
      </c>
      <c r="E33" s="645" t="s">
        <v>1416</v>
      </c>
      <c r="F33" s="645" t="s">
        <v>1417</v>
      </c>
      <c r="G33" s="645" t="s">
        <v>2576</v>
      </c>
      <c r="H33" s="646">
        <v>42766</v>
      </c>
      <c r="I33" s="647">
        <v>62.22</v>
      </c>
      <c r="J33" s="647">
        <v>1</v>
      </c>
      <c r="K33" s="647">
        <f t="shared" si="0"/>
        <v>62.22</v>
      </c>
      <c r="L33" s="645" t="s">
        <v>801</v>
      </c>
      <c r="M33" s="645" t="s">
        <v>140</v>
      </c>
      <c r="N33" s="646">
        <v>42772</v>
      </c>
      <c r="O33" s="645" t="s">
        <v>71</v>
      </c>
      <c r="P33" s="645" t="s">
        <v>801</v>
      </c>
    </row>
    <row r="34" spans="1:16" x14ac:dyDescent="0.2">
      <c r="A34" s="645" t="s">
        <v>393</v>
      </c>
      <c r="B34" s="645" t="s">
        <v>1710</v>
      </c>
      <c r="C34" s="645" t="s">
        <v>391</v>
      </c>
      <c r="D34" s="645" t="s">
        <v>1220</v>
      </c>
      <c r="E34" s="645" t="s">
        <v>1221</v>
      </c>
      <c r="F34" s="645" t="s">
        <v>1222</v>
      </c>
      <c r="G34" s="645" t="s">
        <v>2588</v>
      </c>
      <c r="H34" s="646">
        <v>42769</v>
      </c>
      <c r="I34" s="647">
        <v>67.760000000000005</v>
      </c>
      <c r="J34" s="647">
        <v>1</v>
      </c>
      <c r="K34" s="647">
        <f t="shared" si="0"/>
        <v>67.760000000000005</v>
      </c>
      <c r="L34" s="645" t="s">
        <v>2589</v>
      </c>
      <c r="M34" s="645" t="s">
        <v>107</v>
      </c>
      <c r="N34" s="646">
        <v>42769</v>
      </c>
      <c r="O34" s="645" t="s">
        <v>71</v>
      </c>
      <c r="P34" s="645" t="s">
        <v>801</v>
      </c>
    </row>
    <row r="35" spans="1:16" x14ac:dyDescent="0.2">
      <c r="A35" s="645" t="s">
        <v>393</v>
      </c>
      <c r="B35" s="645" t="s">
        <v>1710</v>
      </c>
      <c r="C35" s="645" t="s">
        <v>391</v>
      </c>
      <c r="D35" s="645" t="s">
        <v>1217</v>
      </c>
      <c r="E35" s="645" t="s">
        <v>1218</v>
      </c>
      <c r="F35" s="645" t="s">
        <v>1219</v>
      </c>
      <c r="G35" s="645" t="s">
        <v>2590</v>
      </c>
      <c r="H35" s="646">
        <v>42793</v>
      </c>
      <c r="I35" s="647">
        <v>1651.65</v>
      </c>
      <c r="J35" s="647">
        <v>1</v>
      </c>
      <c r="K35" s="647">
        <f t="shared" si="0"/>
        <v>1651.65</v>
      </c>
      <c r="L35" s="645" t="s">
        <v>2591</v>
      </c>
      <c r="M35" s="645" t="s">
        <v>445</v>
      </c>
      <c r="N35" s="646">
        <v>42793</v>
      </c>
      <c r="O35" s="645" t="s">
        <v>71</v>
      </c>
      <c r="P35" s="645" t="s">
        <v>4314</v>
      </c>
    </row>
    <row r="36" spans="1:16" x14ac:dyDescent="0.2">
      <c r="A36" s="645" t="s">
        <v>393</v>
      </c>
      <c r="B36" s="645" t="s">
        <v>1710</v>
      </c>
      <c r="C36" s="645" t="s">
        <v>391</v>
      </c>
      <c r="D36" s="645" t="s">
        <v>1217</v>
      </c>
      <c r="E36" s="645" t="s">
        <v>1218</v>
      </c>
      <c r="F36" s="645" t="s">
        <v>1219</v>
      </c>
      <c r="G36" s="645" t="s">
        <v>2592</v>
      </c>
      <c r="H36" s="646">
        <v>42779</v>
      </c>
      <c r="I36" s="647">
        <v>2358.29</v>
      </c>
      <c r="J36" s="647">
        <v>1</v>
      </c>
      <c r="K36" s="647">
        <f t="shared" si="0"/>
        <v>2358.29</v>
      </c>
      <c r="L36" s="645" t="s">
        <v>2593</v>
      </c>
      <c r="M36" s="645" t="s">
        <v>445</v>
      </c>
      <c r="N36" s="646">
        <v>42779</v>
      </c>
      <c r="O36" s="645" t="s">
        <v>71</v>
      </c>
      <c r="P36" s="645" t="s">
        <v>4315</v>
      </c>
    </row>
    <row r="37" spans="1:16" x14ac:dyDescent="0.2">
      <c r="A37" s="645" t="s">
        <v>393</v>
      </c>
      <c r="B37" s="645" t="s">
        <v>1710</v>
      </c>
      <c r="C37" s="645" t="s">
        <v>391</v>
      </c>
      <c r="D37" s="645" t="s">
        <v>2594</v>
      </c>
      <c r="E37" s="645" t="s">
        <v>2595</v>
      </c>
      <c r="F37" s="645" t="s">
        <v>2596</v>
      </c>
      <c r="G37" s="645" t="s">
        <v>2598</v>
      </c>
      <c r="H37" s="646">
        <v>42766</v>
      </c>
      <c r="I37" s="647">
        <v>1036.1199999999999</v>
      </c>
      <c r="J37" s="647">
        <v>1</v>
      </c>
      <c r="K37" s="647">
        <f t="shared" si="0"/>
        <v>1036.1199999999999</v>
      </c>
      <c r="L37" s="645" t="s">
        <v>2597</v>
      </c>
      <c r="M37" s="645" t="s">
        <v>114</v>
      </c>
      <c r="N37" s="646">
        <v>42789</v>
      </c>
      <c r="O37" s="645" t="s">
        <v>71</v>
      </c>
      <c r="P37" s="645" t="s">
        <v>4316</v>
      </c>
    </row>
    <row r="38" spans="1:16" x14ac:dyDescent="0.2">
      <c r="A38" s="645" t="s">
        <v>393</v>
      </c>
      <c r="B38" s="645" t="s">
        <v>1710</v>
      </c>
      <c r="C38" s="645" t="s">
        <v>391</v>
      </c>
      <c r="D38" s="645" t="s">
        <v>92</v>
      </c>
      <c r="E38" s="645" t="s">
        <v>93</v>
      </c>
      <c r="F38" s="645" t="s">
        <v>94</v>
      </c>
      <c r="G38" s="645" t="s">
        <v>2599</v>
      </c>
      <c r="H38" s="646">
        <v>42794</v>
      </c>
      <c r="I38" s="647">
        <v>311.7</v>
      </c>
      <c r="J38" s="647">
        <v>1</v>
      </c>
      <c r="K38" s="647">
        <f t="shared" si="0"/>
        <v>311.7</v>
      </c>
      <c r="L38" s="645" t="s">
        <v>2600</v>
      </c>
      <c r="M38" s="645" t="s">
        <v>680</v>
      </c>
      <c r="N38" s="646">
        <v>42794</v>
      </c>
      <c r="O38" s="645" t="s">
        <v>71</v>
      </c>
      <c r="P38" s="645" t="s">
        <v>4317</v>
      </c>
    </row>
    <row r="39" spans="1:16" x14ac:dyDescent="0.2">
      <c r="A39" s="645" t="s">
        <v>393</v>
      </c>
      <c r="B39" s="645" t="s">
        <v>1710</v>
      </c>
      <c r="C39" s="645" t="s">
        <v>391</v>
      </c>
      <c r="D39" s="645" t="s">
        <v>92</v>
      </c>
      <c r="E39" s="645" t="s">
        <v>93</v>
      </c>
      <c r="F39" s="645" t="s">
        <v>94</v>
      </c>
      <c r="G39" s="645" t="s">
        <v>2601</v>
      </c>
      <c r="H39" s="646">
        <v>42793</v>
      </c>
      <c r="I39" s="647">
        <v>130.91999999999999</v>
      </c>
      <c r="J39" s="647">
        <v>1</v>
      </c>
      <c r="K39" s="647">
        <f t="shared" si="0"/>
        <v>130.91999999999999</v>
      </c>
      <c r="L39" s="645" t="s">
        <v>2602</v>
      </c>
      <c r="M39" s="645" t="s">
        <v>278</v>
      </c>
      <c r="N39" s="646">
        <v>42793</v>
      </c>
      <c r="O39" s="645" t="s">
        <v>71</v>
      </c>
      <c r="P39" s="645" t="s">
        <v>4318</v>
      </c>
    </row>
    <row r="40" spans="1:16" x14ac:dyDescent="0.2">
      <c r="A40" s="645" t="s">
        <v>393</v>
      </c>
      <c r="B40" s="645" t="s">
        <v>1710</v>
      </c>
      <c r="C40" s="645" t="s">
        <v>391</v>
      </c>
      <c r="D40" s="645" t="s">
        <v>92</v>
      </c>
      <c r="E40" s="645" t="s">
        <v>93</v>
      </c>
      <c r="F40" s="645" t="s">
        <v>94</v>
      </c>
      <c r="G40" s="645" t="s">
        <v>2603</v>
      </c>
      <c r="H40" s="646">
        <v>42793</v>
      </c>
      <c r="I40" s="647">
        <v>58.94</v>
      </c>
      <c r="J40" s="647">
        <v>1</v>
      </c>
      <c r="K40" s="647">
        <f t="shared" si="0"/>
        <v>58.94</v>
      </c>
      <c r="L40" s="645" t="s">
        <v>2604</v>
      </c>
      <c r="M40" s="645" t="s">
        <v>3453</v>
      </c>
      <c r="N40" s="646">
        <v>42793</v>
      </c>
      <c r="O40" s="645" t="s">
        <v>71</v>
      </c>
      <c r="P40" s="645" t="s">
        <v>4319</v>
      </c>
    </row>
    <row r="41" spans="1:16" x14ac:dyDescent="0.2">
      <c r="A41" s="645" t="s">
        <v>393</v>
      </c>
      <c r="B41" s="645" t="s">
        <v>1710</v>
      </c>
      <c r="C41" s="645" t="s">
        <v>391</v>
      </c>
      <c r="D41" s="645" t="s">
        <v>92</v>
      </c>
      <c r="E41" s="645" t="s">
        <v>93</v>
      </c>
      <c r="F41" s="645" t="s">
        <v>94</v>
      </c>
      <c r="G41" s="645" t="s">
        <v>2605</v>
      </c>
      <c r="H41" s="646">
        <v>42793</v>
      </c>
      <c r="I41" s="647">
        <v>168.92</v>
      </c>
      <c r="J41" s="647">
        <v>1</v>
      </c>
      <c r="K41" s="647">
        <f t="shared" si="0"/>
        <v>168.92</v>
      </c>
      <c r="L41" s="645" t="s">
        <v>2606</v>
      </c>
      <c r="M41" s="645" t="s">
        <v>257</v>
      </c>
      <c r="N41" s="646">
        <v>42793</v>
      </c>
      <c r="O41" s="645" t="s">
        <v>71</v>
      </c>
      <c r="P41" s="645" t="s">
        <v>801</v>
      </c>
    </row>
    <row r="42" spans="1:16" x14ac:dyDescent="0.2">
      <c r="A42" s="645" t="s">
        <v>393</v>
      </c>
      <c r="B42" s="645" t="s">
        <v>1710</v>
      </c>
      <c r="C42" s="645" t="s">
        <v>391</v>
      </c>
      <c r="D42" s="645" t="s">
        <v>92</v>
      </c>
      <c r="E42" s="645" t="s">
        <v>93</v>
      </c>
      <c r="F42" s="645" t="s">
        <v>94</v>
      </c>
      <c r="G42" s="645" t="s">
        <v>2608</v>
      </c>
      <c r="H42" s="646">
        <v>42793</v>
      </c>
      <c r="I42" s="647">
        <v>599.79999999999995</v>
      </c>
      <c r="J42" s="647">
        <v>1</v>
      </c>
      <c r="K42" s="647">
        <f t="shared" si="0"/>
        <v>599.79999999999995</v>
      </c>
      <c r="L42" s="645" t="s">
        <v>2609</v>
      </c>
      <c r="M42" s="645" t="s">
        <v>504</v>
      </c>
      <c r="N42" s="646">
        <v>42793</v>
      </c>
      <c r="O42" s="645" t="s">
        <v>71</v>
      </c>
      <c r="P42" s="645" t="s">
        <v>4320</v>
      </c>
    </row>
    <row r="43" spans="1:16" x14ac:dyDescent="0.2">
      <c r="A43" s="645" t="s">
        <v>393</v>
      </c>
      <c r="B43" s="645" t="s">
        <v>1710</v>
      </c>
      <c r="C43" s="645" t="s">
        <v>391</v>
      </c>
      <c r="D43" s="645" t="s">
        <v>92</v>
      </c>
      <c r="E43" s="645" t="s">
        <v>93</v>
      </c>
      <c r="F43" s="645" t="s">
        <v>94</v>
      </c>
      <c r="G43" s="645" t="s">
        <v>2612</v>
      </c>
      <c r="H43" s="646">
        <v>42793</v>
      </c>
      <c r="I43" s="647">
        <v>171.82</v>
      </c>
      <c r="J43" s="647">
        <v>1</v>
      </c>
      <c r="K43" s="647">
        <f t="shared" si="0"/>
        <v>171.82</v>
      </c>
      <c r="L43" s="645" t="s">
        <v>2613</v>
      </c>
      <c r="M43" s="645" t="s">
        <v>204</v>
      </c>
      <c r="N43" s="646">
        <v>42793</v>
      </c>
      <c r="O43" s="645" t="s">
        <v>71</v>
      </c>
      <c r="P43" s="645" t="s">
        <v>801</v>
      </c>
    </row>
    <row r="44" spans="1:16" x14ac:dyDescent="0.2">
      <c r="A44" s="645" t="s">
        <v>393</v>
      </c>
      <c r="B44" s="645" t="s">
        <v>1710</v>
      </c>
      <c r="C44" s="645" t="s">
        <v>391</v>
      </c>
      <c r="D44" s="645" t="s">
        <v>92</v>
      </c>
      <c r="E44" s="645" t="s">
        <v>93</v>
      </c>
      <c r="F44" s="645" t="s">
        <v>94</v>
      </c>
      <c r="G44" s="645" t="s">
        <v>2614</v>
      </c>
      <c r="H44" s="646">
        <v>42793</v>
      </c>
      <c r="I44" s="647">
        <v>106.72</v>
      </c>
      <c r="J44" s="647">
        <v>1</v>
      </c>
      <c r="K44" s="647">
        <f t="shared" si="0"/>
        <v>106.72</v>
      </c>
      <c r="L44" s="645" t="s">
        <v>2615</v>
      </c>
      <c r="M44" s="645" t="s">
        <v>1137</v>
      </c>
      <c r="N44" s="646">
        <v>42793</v>
      </c>
      <c r="O44" s="645" t="s">
        <v>71</v>
      </c>
      <c r="P44" s="645" t="s">
        <v>4321</v>
      </c>
    </row>
    <row r="45" spans="1:16" x14ac:dyDescent="0.2">
      <c r="A45" s="645" t="s">
        <v>393</v>
      </c>
      <c r="B45" s="645" t="s">
        <v>1710</v>
      </c>
      <c r="C45" s="645" t="s">
        <v>391</v>
      </c>
      <c r="D45" s="645" t="s">
        <v>92</v>
      </c>
      <c r="E45" s="645" t="s">
        <v>93</v>
      </c>
      <c r="F45" s="645" t="s">
        <v>94</v>
      </c>
      <c r="G45" s="645" t="s">
        <v>2616</v>
      </c>
      <c r="H45" s="646">
        <v>42793</v>
      </c>
      <c r="I45" s="647">
        <v>336.94</v>
      </c>
      <c r="J45" s="647">
        <v>1</v>
      </c>
      <c r="K45" s="647">
        <f t="shared" si="0"/>
        <v>336.94</v>
      </c>
      <c r="L45" s="645" t="s">
        <v>2617</v>
      </c>
      <c r="M45" s="645" t="s">
        <v>204</v>
      </c>
      <c r="N45" s="646">
        <v>42793</v>
      </c>
      <c r="O45" s="645" t="s">
        <v>71</v>
      </c>
      <c r="P45" s="645" t="s">
        <v>801</v>
      </c>
    </row>
    <row r="46" spans="1:16" x14ac:dyDescent="0.2">
      <c r="A46" s="645" t="s">
        <v>393</v>
      </c>
      <c r="B46" s="645" t="s">
        <v>1710</v>
      </c>
      <c r="C46" s="645" t="s">
        <v>391</v>
      </c>
      <c r="D46" s="645" t="s">
        <v>92</v>
      </c>
      <c r="E46" s="645" t="s">
        <v>93</v>
      </c>
      <c r="F46" s="645" t="s">
        <v>94</v>
      </c>
      <c r="G46" s="645" t="s">
        <v>2618</v>
      </c>
      <c r="H46" s="646">
        <v>42793</v>
      </c>
      <c r="I46" s="647">
        <v>147.62</v>
      </c>
      <c r="J46" s="647">
        <v>1</v>
      </c>
      <c r="K46" s="647">
        <f t="shared" si="0"/>
        <v>147.62</v>
      </c>
      <c r="L46" s="645" t="s">
        <v>2619</v>
      </c>
      <c r="M46" s="645" t="s">
        <v>1051</v>
      </c>
      <c r="N46" s="646">
        <v>42793</v>
      </c>
      <c r="O46" s="645" t="s">
        <v>71</v>
      </c>
      <c r="P46" s="645" t="s">
        <v>4322</v>
      </c>
    </row>
    <row r="47" spans="1:16" x14ac:dyDescent="0.2">
      <c r="A47" s="645" t="s">
        <v>393</v>
      </c>
      <c r="B47" s="645" t="s">
        <v>1710</v>
      </c>
      <c r="C47" s="645" t="s">
        <v>391</v>
      </c>
      <c r="D47" s="645" t="s">
        <v>92</v>
      </c>
      <c r="E47" s="645" t="s">
        <v>93</v>
      </c>
      <c r="F47" s="645" t="s">
        <v>94</v>
      </c>
      <c r="G47" s="645" t="s">
        <v>2620</v>
      </c>
      <c r="H47" s="646">
        <v>42790</v>
      </c>
      <c r="I47" s="647">
        <v>126.4</v>
      </c>
      <c r="J47" s="647">
        <v>1</v>
      </c>
      <c r="K47" s="647">
        <f t="shared" si="0"/>
        <v>126.4</v>
      </c>
      <c r="L47" s="645" t="s">
        <v>2607</v>
      </c>
      <c r="M47" s="645" t="s">
        <v>475</v>
      </c>
      <c r="N47" s="646">
        <v>42790</v>
      </c>
      <c r="O47" s="645" t="s">
        <v>71</v>
      </c>
      <c r="P47" s="645" t="s">
        <v>4323</v>
      </c>
    </row>
    <row r="48" spans="1:16" x14ac:dyDescent="0.2">
      <c r="A48" s="645" t="s">
        <v>393</v>
      </c>
      <c r="B48" s="645" t="s">
        <v>1710</v>
      </c>
      <c r="C48" s="645" t="s">
        <v>391</v>
      </c>
      <c r="D48" s="645" t="s">
        <v>92</v>
      </c>
      <c r="E48" s="645" t="s">
        <v>93</v>
      </c>
      <c r="F48" s="645" t="s">
        <v>94</v>
      </c>
      <c r="G48" s="645" t="s">
        <v>2621</v>
      </c>
      <c r="H48" s="646">
        <v>42790</v>
      </c>
      <c r="I48" s="647">
        <v>198.92</v>
      </c>
      <c r="J48" s="647">
        <v>1</v>
      </c>
      <c r="K48" s="647">
        <f t="shared" si="0"/>
        <v>198.92</v>
      </c>
      <c r="L48" s="645" t="s">
        <v>2622</v>
      </c>
      <c r="M48" s="645" t="s">
        <v>680</v>
      </c>
      <c r="N48" s="646">
        <v>42790</v>
      </c>
      <c r="O48" s="645" t="s">
        <v>71</v>
      </c>
      <c r="P48" s="645" t="s">
        <v>4324</v>
      </c>
    </row>
    <row r="49" spans="1:16" x14ac:dyDescent="0.2">
      <c r="A49" s="645" t="s">
        <v>393</v>
      </c>
      <c r="B49" s="645" t="s">
        <v>1710</v>
      </c>
      <c r="C49" s="645" t="s">
        <v>391</v>
      </c>
      <c r="D49" s="645" t="s">
        <v>92</v>
      </c>
      <c r="E49" s="645" t="s">
        <v>93</v>
      </c>
      <c r="F49" s="645" t="s">
        <v>94</v>
      </c>
      <c r="G49" s="645" t="s">
        <v>2625</v>
      </c>
      <c r="H49" s="646">
        <v>42789</v>
      </c>
      <c r="I49" s="647">
        <v>251.68</v>
      </c>
      <c r="J49" s="647">
        <v>1</v>
      </c>
      <c r="K49" s="647">
        <f t="shared" si="0"/>
        <v>251.68</v>
      </c>
      <c r="L49" s="645" t="s">
        <v>2626</v>
      </c>
      <c r="M49" s="645" t="s">
        <v>278</v>
      </c>
      <c r="N49" s="646">
        <v>42789</v>
      </c>
      <c r="O49" s="645" t="s">
        <v>71</v>
      </c>
      <c r="P49" s="645" t="s">
        <v>801</v>
      </c>
    </row>
    <row r="50" spans="1:16" x14ac:dyDescent="0.2">
      <c r="A50" s="645" t="s">
        <v>393</v>
      </c>
      <c r="B50" s="645" t="s">
        <v>1710</v>
      </c>
      <c r="C50" s="645" t="s">
        <v>391</v>
      </c>
      <c r="D50" s="645" t="s">
        <v>92</v>
      </c>
      <c r="E50" s="645" t="s">
        <v>93</v>
      </c>
      <c r="F50" s="645" t="s">
        <v>94</v>
      </c>
      <c r="G50" s="645" t="s">
        <v>2627</v>
      </c>
      <c r="H50" s="646">
        <v>42789</v>
      </c>
      <c r="I50" s="647">
        <v>48.4</v>
      </c>
      <c r="J50" s="647">
        <v>1</v>
      </c>
      <c r="K50" s="647">
        <f t="shared" si="0"/>
        <v>48.4</v>
      </c>
      <c r="L50" s="645" t="s">
        <v>2628</v>
      </c>
      <c r="M50" s="645" t="s">
        <v>220</v>
      </c>
      <c r="N50" s="646">
        <v>42789</v>
      </c>
      <c r="O50" s="645" t="s">
        <v>71</v>
      </c>
      <c r="P50" s="645" t="s">
        <v>4325</v>
      </c>
    </row>
    <row r="51" spans="1:16" x14ac:dyDescent="0.2">
      <c r="A51" s="645" t="s">
        <v>393</v>
      </c>
      <c r="B51" s="645" t="s">
        <v>1710</v>
      </c>
      <c r="C51" s="645" t="s">
        <v>391</v>
      </c>
      <c r="D51" s="645" t="s">
        <v>92</v>
      </c>
      <c r="E51" s="645" t="s">
        <v>93</v>
      </c>
      <c r="F51" s="645" t="s">
        <v>94</v>
      </c>
      <c r="G51" s="645" t="s">
        <v>2629</v>
      </c>
      <c r="H51" s="646">
        <v>42789</v>
      </c>
      <c r="I51" s="647">
        <v>180.9</v>
      </c>
      <c r="J51" s="647">
        <v>1</v>
      </c>
      <c r="K51" s="647">
        <f t="shared" si="0"/>
        <v>180.9</v>
      </c>
      <c r="L51" s="645" t="s">
        <v>2630</v>
      </c>
      <c r="M51" s="645" t="s">
        <v>1051</v>
      </c>
      <c r="N51" s="646">
        <v>42789</v>
      </c>
      <c r="O51" s="645" t="s">
        <v>71</v>
      </c>
      <c r="P51" s="645" t="s">
        <v>4326</v>
      </c>
    </row>
    <row r="52" spans="1:16" x14ac:dyDescent="0.2">
      <c r="A52" s="645" t="s">
        <v>393</v>
      </c>
      <c r="B52" s="645" t="s">
        <v>1710</v>
      </c>
      <c r="C52" s="645" t="s">
        <v>391</v>
      </c>
      <c r="D52" s="645" t="s">
        <v>92</v>
      </c>
      <c r="E52" s="645" t="s">
        <v>93</v>
      </c>
      <c r="F52" s="645" t="s">
        <v>94</v>
      </c>
      <c r="G52" s="645" t="s">
        <v>2631</v>
      </c>
      <c r="H52" s="646">
        <v>42789</v>
      </c>
      <c r="I52" s="647">
        <v>94.74</v>
      </c>
      <c r="J52" s="647">
        <v>1</v>
      </c>
      <c r="K52" s="647">
        <f t="shared" si="0"/>
        <v>94.74</v>
      </c>
      <c r="L52" s="645" t="s">
        <v>2604</v>
      </c>
      <c r="M52" s="645" t="s">
        <v>3453</v>
      </c>
      <c r="N52" s="646">
        <v>42789</v>
      </c>
      <c r="O52" s="645" t="s">
        <v>71</v>
      </c>
      <c r="P52" s="645" t="s">
        <v>4319</v>
      </c>
    </row>
    <row r="53" spans="1:16" x14ac:dyDescent="0.2">
      <c r="A53" s="645" t="s">
        <v>393</v>
      </c>
      <c r="B53" s="645" t="s">
        <v>1710</v>
      </c>
      <c r="C53" s="645" t="s">
        <v>391</v>
      </c>
      <c r="D53" s="645" t="s">
        <v>92</v>
      </c>
      <c r="E53" s="645" t="s">
        <v>93</v>
      </c>
      <c r="F53" s="645" t="s">
        <v>94</v>
      </c>
      <c r="G53" s="645" t="s">
        <v>2632</v>
      </c>
      <c r="H53" s="646">
        <v>42789</v>
      </c>
      <c r="I53" s="647">
        <v>146.30000000000001</v>
      </c>
      <c r="J53" s="647">
        <v>1</v>
      </c>
      <c r="K53" s="647">
        <f t="shared" si="0"/>
        <v>146.30000000000001</v>
      </c>
      <c r="L53" s="645" t="s">
        <v>2633</v>
      </c>
      <c r="M53" s="645" t="s">
        <v>278</v>
      </c>
      <c r="N53" s="646">
        <v>42789</v>
      </c>
      <c r="O53" s="645" t="s">
        <v>71</v>
      </c>
      <c r="P53" s="645" t="s">
        <v>4327</v>
      </c>
    </row>
    <row r="54" spans="1:16" x14ac:dyDescent="0.2">
      <c r="A54" s="645" t="s">
        <v>393</v>
      </c>
      <c r="B54" s="645" t="s">
        <v>1710</v>
      </c>
      <c r="C54" s="645" t="s">
        <v>391</v>
      </c>
      <c r="D54" s="645" t="s">
        <v>92</v>
      </c>
      <c r="E54" s="645" t="s">
        <v>93</v>
      </c>
      <c r="F54" s="645" t="s">
        <v>94</v>
      </c>
      <c r="G54" s="645" t="s">
        <v>2634</v>
      </c>
      <c r="H54" s="646">
        <v>42788</v>
      </c>
      <c r="I54" s="647">
        <v>216.35</v>
      </c>
      <c r="J54" s="647">
        <v>1</v>
      </c>
      <c r="K54" s="647">
        <f t="shared" si="0"/>
        <v>216.35</v>
      </c>
      <c r="L54" s="645" t="s">
        <v>2604</v>
      </c>
      <c r="M54" s="645" t="s">
        <v>3453</v>
      </c>
      <c r="N54" s="646">
        <v>42788</v>
      </c>
      <c r="O54" s="645" t="s">
        <v>71</v>
      </c>
      <c r="P54" s="645" t="s">
        <v>4319</v>
      </c>
    </row>
    <row r="55" spans="1:16" x14ac:dyDescent="0.2">
      <c r="A55" s="645" t="s">
        <v>393</v>
      </c>
      <c r="B55" s="645" t="s">
        <v>1710</v>
      </c>
      <c r="C55" s="645" t="s">
        <v>391</v>
      </c>
      <c r="D55" s="645" t="s">
        <v>92</v>
      </c>
      <c r="E55" s="645" t="s">
        <v>93</v>
      </c>
      <c r="F55" s="645" t="s">
        <v>94</v>
      </c>
      <c r="G55" s="645" t="s">
        <v>2635</v>
      </c>
      <c r="H55" s="646">
        <v>42788</v>
      </c>
      <c r="I55" s="647">
        <v>55.55</v>
      </c>
      <c r="J55" s="647">
        <v>1</v>
      </c>
      <c r="K55" s="647">
        <f t="shared" si="0"/>
        <v>55.55</v>
      </c>
      <c r="L55" s="645" t="s">
        <v>2636</v>
      </c>
      <c r="M55" s="645" t="s">
        <v>257</v>
      </c>
      <c r="N55" s="646">
        <v>42788</v>
      </c>
      <c r="O55" s="645" t="s">
        <v>71</v>
      </c>
      <c r="P55" s="645" t="s">
        <v>4328</v>
      </c>
    </row>
    <row r="56" spans="1:16" x14ac:dyDescent="0.2">
      <c r="A56" s="645" t="s">
        <v>393</v>
      </c>
      <c r="B56" s="645" t="s">
        <v>1710</v>
      </c>
      <c r="C56" s="645" t="s">
        <v>391</v>
      </c>
      <c r="D56" s="645" t="s">
        <v>92</v>
      </c>
      <c r="E56" s="645" t="s">
        <v>93</v>
      </c>
      <c r="F56" s="645" t="s">
        <v>94</v>
      </c>
      <c r="G56" s="645" t="s">
        <v>2637</v>
      </c>
      <c r="H56" s="646">
        <v>42788</v>
      </c>
      <c r="I56" s="647">
        <v>264.75</v>
      </c>
      <c r="J56" s="647">
        <v>1</v>
      </c>
      <c r="K56" s="647">
        <f t="shared" si="0"/>
        <v>264.75</v>
      </c>
      <c r="L56" s="645" t="s">
        <v>2633</v>
      </c>
      <c r="M56" s="645" t="s">
        <v>278</v>
      </c>
      <c r="N56" s="646">
        <v>42788</v>
      </c>
      <c r="O56" s="645" t="s">
        <v>71</v>
      </c>
      <c r="P56" s="645" t="s">
        <v>4327</v>
      </c>
    </row>
    <row r="57" spans="1:16" x14ac:dyDescent="0.2">
      <c r="A57" s="645" t="s">
        <v>393</v>
      </c>
      <c r="B57" s="645" t="s">
        <v>1710</v>
      </c>
      <c r="C57" s="645" t="s">
        <v>391</v>
      </c>
      <c r="D57" s="645" t="s">
        <v>92</v>
      </c>
      <c r="E57" s="645" t="s">
        <v>93</v>
      </c>
      <c r="F57" s="645" t="s">
        <v>94</v>
      </c>
      <c r="G57" s="645" t="s">
        <v>2638</v>
      </c>
      <c r="H57" s="646">
        <v>42788</v>
      </c>
      <c r="I57" s="647">
        <v>133.1</v>
      </c>
      <c r="J57" s="647">
        <v>1</v>
      </c>
      <c r="K57" s="647">
        <f t="shared" si="0"/>
        <v>133.1</v>
      </c>
      <c r="L57" s="645" t="s">
        <v>2639</v>
      </c>
      <c r="M57" s="645" t="s">
        <v>114</v>
      </c>
      <c r="N57" s="646">
        <v>42788</v>
      </c>
      <c r="O57" s="645" t="s">
        <v>71</v>
      </c>
      <c r="P57" s="645" t="s">
        <v>4329</v>
      </c>
    </row>
    <row r="58" spans="1:16" x14ac:dyDescent="0.2">
      <c r="A58" s="645" t="s">
        <v>393</v>
      </c>
      <c r="B58" s="645" t="s">
        <v>1710</v>
      </c>
      <c r="C58" s="645" t="s">
        <v>391</v>
      </c>
      <c r="D58" s="645" t="s">
        <v>92</v>
      </c>
      <c r="E58" s="645" t="s">
        <v>93</v>
      </c>
      <c r="F58" s="645" t="s">
        <v>94</v>
      </c>
      <c r="G58" s="645" t="s">
        <v>2640</v>
      </c>
      <c r="H58" s="646">
        <v>42787</v>
      </c>
      <c r="I58" s="647">
        <v>112.81</v>
      </c>
      <c r="J58" s="647">
        <v>1</v>
      </c>
      <c r="K58" s="647">
        <f t="shared" si="0"/>
        <v>112.81</v>
      </c>
      <c r="L58" s="645" t="s">
        <v>2641</v>
      </c>
      <c r="M58" s="645" t="s">
        <v>680</v>
      </c>
      <c r="N58" s="646">
        <v>42790</v>
      </c>
      <c r="O58" s="645" t="s">
        <v>71</v>
      </c>
      <c r="P58" s="645" t="s">
        <v>4330</v>
      </c>
    </row>
    <row r="59" spans="1:16" x14ac:dyDescent="0.2">
      <c r="A59" s="645" t="s">
        <v>393</v>
      </c>
      <c r="B59" s="645" t="s">
        <v>1710</v>
      </c>
      <c r="C59" s="645" t="s">
        <v>391</v>
      </c>
      <c r="D59" s="645" t="s">
        <v>92</v>
      </c>
      <c r="E59" s="645" t="s">
        <v>93</v>
      </c>
      <c r="F59" s="645" t="s">
        <v>94</v>
      </c>
      <c r="G59" s="645" t="s">
        <v>2643</v>
      </c>
      <c r="H59" s="646">
        <v>42787</v>
      </c>
      <c r="I59" s="647">
        <v>61.76</v>
      </c>
      <c r="J59" s="647">
        <v>1</v>
      </c>
      <c r="K59" s="647">
        <f t="shared" si="0"/>
        <v>61.76</v>
      </c>
      <c r="L59" s="645" t="s">
        <v>2644</v>
      </c>
      <c r="M59" s="645" t="s">
        <v>278</v>
      </c>
      <c r="N59" s="646">
        <v>42790</v>
      </c>
      <c r="O59" s="645" t="s">
        <v>71</v>
      </c>
      <c r="P59" s="645" t="s">
        <v>4331</v>
      </c>
    </row>
    <row r="60" spans="1:16" x14ac:dyDescent="0.2">
      <c r="A60" s="645" t="s">
        <v>393</v>
      </c>
      <c r="B60" s="645" t="s">
        <v>1710</v>
      </c>
      <c r="C60" s="645" t="s">
        <v>391</v>
      </c>
      <c r="D60" s="645" t="s">
        <v>92</v>
      </c>
      <c r="E60" s="645" t="s">
        <v>93</v>
      </c>
      <c r="F60" s="645" t="s">
        <v>94</v>
      </c>
      <c r="G60" s="645" t="s">
        <v>2645</v>
      </c>
      <c r="H60" s="646">
        <v>42786</v>
      </c>
      <c r="I60" s="647">
        <v>257.73</v>
      </c>
      <c r="J60" s="647">
        <v>1</v>
      </c>
      <c r="K60" s="647">
        <f t="shared" si="0"/>
        <v>257.73</v>
      </c>
      <c r="L60" s="645" t="s">
        <v>2646</v>
      </c>
      <c r="M60" s="645" t="s">
        <v>1139</v>
      </c>
      <c r="N60" s="646">
        <v>42790</v>
      </c>
      <c r="O60" s="645" t="s">
        <v>71</v>
      </c>
      <c r="P60" s="645" t="s">
        <v>4332</v>
      </c>
    </row>
    <row r="61" spans="1:16" x14ac:dyDescent="0.2">
      <c r="A61" s="645" t="s">
        <v>393</v>
      </c>
      <c r="B61" s="645" t="s">
        <v>1710</v>
      </c>
      <c r="C61" s="645" t="s">
        <v>391</v>
      </c>
      <c r="D61" s="645" t="s">
        <v>92</v>
      </c>
      <c r="E61" s="645" t="s">
        <v>93</v>
      </c>
      <c r="F61" s="645" t="s">
        <v>94</v>
      </c>
      <c r="G61" s="645" t="s">
        <v>2647</v>
      </c>
      <c r="H61" s="646">
        <v>42786</v>
      </c>
      <c r="I61" s="647">
        <v>259.42</v>
      </c>
      <c r="J61" s="647">
        <v>1</v>
      </c>
      <c r="K61" s="647">
        <f t="shared" si="0"/>
        <v>259.42</v>
      </c>
      <c r="L61" s="645" t="s">
        <v>1729</v>
      </c>
      <c r="M61" s="645" t="s">
        <v>114</v>
      </c>
      <c r="N61" s="646">
        <v>42790</v>
      </c>
      <c r="O61" s="645" t="s">
        <v>71</v>
      </c>
      <c r="P61" s="645" t="s">
        <v>4333</v>
      </c>
    </row>
    <row r="62" spans="1:16" x14ac:dyDescent="0.2">
      <c r="A62" s="645" t="s">
        <v>393</v>
      </c>
      <c r="B62" s="645" t="s">
        <v>1710</v>
      </c>
      <c r="C62" s="645" t="s">
        <v>391</v>
      </c>
      <c r="D62" s="645" t="s">
        <v>92</v>
      </c>
      <c r="E62" s="645" t="s">
        <v>93</v>
      </c>
      <c r="F62" s="645" t="s">
        <v>94</v>
      </c>
      <c r="G62" s="645" t="s">
        <v>2648</v>
      </c>
      <c r="H62" s="646">
        <v>42786</v>
      </c>
      <c r="I62" s="647">
        <v>184.16</v>
      </c>
      <c r="J62" s="647">
        <v>1</v>
      </c>
      <c r="K62" s="647">
        <f t="shared" si="0"/>
        <v>184.16</v>
      </c>
      <c r="L62" s="645" t="s">
        <v>2649</v>
      </c>
      <c r="M62" s="645" t="s">
        <v>261</v>
      </c>
      <c r="N62" s="646">
        <v>42790</v>
      </c>
      <c r="O62" s="645" t="s">
        <v>71</v>
      </c>
      <c r="P62" s="645" t="s">
        <v>4334</v>
      </c>
    </row>
    <row r="63" spans="1:16" x14ac:dyDescent="0.2">
      <c r="A63" s="645" t="s">
        <v>393</v>
      </c>
      <c r="B63" s="645" t="s">
        <v>1710</v>
      </c>
      <c r="C63" s="645" t="s">
        <v>391</v>
      </c>
      <c r="D63" s="645" t="s">
        <v>92</v>
      </c>
      <c r="E63" s="645" t="s">
        <v>93</v>
      </c>
      <c r="F63" s="645" t="s">
        <v>94</v>
      </c>
      <c r="G63" s="645" t="s">
        <v>2650</v>
      </c>
      <c r="H63" s="646">
        <v>42783</v>
      </c>
      <c r="I63" s="647">
        <v>107.09</v>
      </c>
      <c r="J63" s="647">
        <v>1</v>
      </c>
      <c r="K63" s="647">
        <f t="shared" si="0"/>
        <v>107.09</v>
      </c>
      <c r="L63" s="645" t="s">
        <v>2651</v>
      </c>
      <c r="M63" s="645" t="s">
        <v>475</v>
      </c>
      <c r="N63" s="646">
        <v>42790</v>
      </c>
      <c r="O63" s="645" t="s">
        <v>71</v>
      </c>
      <c r="P63" s="645" t="s">
        <v>4335</v>
      </c>
    </row>
    <row r="64" spans="1:16" x14ac:dyDescent="0.2">
      <c r="A64" s="645" t="s">
        <v>393</v>
      </c>
      <c r="B64" s="645" t="s">
        <v>1710</v>
      </c>
      <c r="C64" s="645" t="s">
        <v>391</v>
      </c>
      <c r="D64" s="645" t="s">
        <v>92</v>
      </c>
      <c r="E64" s="645" t="s">
        <v>93</v>
      </c>
      <c r="F64" s="645" t="s">
        <v>94</v>
      </c>
      <c r="G64" s="645" t="s">
        <v>2653</v>
      </c>
      <c r="H64" s="646">
        <v>42783</v>
      </c>
      <c r="I64" s="647">
        <v>70.790000000000006</v>
      </c>
      <c r="J64" s="647">
        <v>1</v>
      </c>
      <c r="K64" s="647">
        <f t="shared" si="0"/>
        <v>70.790000000000006</v>
      </c>
      <c r="L64" s="645" t="s">
        <v>2654</v>
      </c>
      <c r="M64" s="645" t="s">
        <v>1137</v>
      </c>
      <c r="N64" s="646">
        <v>42790</v>
      </c>
      <c r="O64" s="645" t="s">
        <v>71</v>
      </c>
      <c r="P64" s="645" t="s">
        <v>4336</v>
      </c>
    </row>
    <row r="65" spans="1:16" x14ac:dyDescent="0.2">
      <c r="A65" s="645" t="s">
        <v>393</v>
      </c>
      <c r="B65" s="645" t="s">
        <v>1710</v>
      </c>
      <c r="C65" s="645" t="s">
        <v>391</v>
      </c>
      <c r="D65" s="645" t="s">
        <v>92</v>
      </c>
      <c r="E65" s="645" t="s">
        <v>93</v>
      </c>
      <c r="F65" s="645" t="s">
        <v>94</v>
      </c>
      <c r="G65" s="645" t="s">
        <v>2655</v>
      </c>
      <c r="H65" s="646">
        <v>42783</v>
      </c>
      <c r="I65" s="647">
        <v>229.9</v>
      </c>
      <c r="J65" s="647">
        <v>1</v>
      </c>
      <c r="K65" s="647">
        <f t="shared" si="0"/>
        <v>229.9</v>
      </c>
      <c r="L65" s="645" t="s">
        <v>2628</v>
      </c>
      <c r="M65" s="645" t="s">
        <v>220</v>
      </c>
      <c r="N65" s="646">
        <v>42790</v>
      </c>
      <c r="O65" s="645" t="s">
        <v>71</v>
      </c>
      <c r="P65" s="645" t="s">
        <v>4325</v>
      </c>
    </row>
    <row r="66" spans="1:16" x14ac:dyDescent="0.2">
      <c r="A66" s="645" t="s">
        <v>393</v>
      </c>
      <c r="B66" s="645" t="s">
        <v>1710</v>
      </c>
      <c r="C66" s="645" t="s">
        <v>391</v>
      </c>
      <c r="D66" s="645" t="s">
        <v>92</v>
      </c>
      <c r="E66" s="645" t="s">
        <v>93</v>
      </c>
      <c r="F66" s="645" t="s">
        <v>94</v>
      </c>
      <c r="G66" s="645" t="s">
        <v>2656</v>
      </c>
      <c r="H66" s="646">
        <v>42781</v>
      </c>
      <c r="I66" s="647">
        <v>124.51</v>
      </c>
      <c r="J66" s="647">
        <v>1</v>
      </c>
      <c r="K66" s="647">
        <f t="shared" si="0"/>
        <v>124.51</v>
      </c>
      <c r="L66" s="645" t="s">
        <v>2622</v>
      </c>
      <c r="M66" s="645" t="s">
        <v>680</v>
      </c>
      <c r="N66" s="646">
        <v>42790</v>
      </c>
      <c r="O66" s="645" t="s">
        <v>71</v>
      </c>
      <c r="P66" s="645" t="s">
        <v>4324</v>
      </c>
    </row>
    <row r="67" spans="1:16" x14ac:dyDescent="0.2">
      <c r="A67" s="645" t="s">
        <v>393</v>
      </c>
      <c r="B67" s="645" t="s">
        <v>1710</v>
      </c>
      <c r="C67" s="645" t="s">
        <v>391</v>
      </c>
      <c r="D67" s="645" t="s">
        <v>92</v>
      </c>
      <c r="E67" s="645" t="s">
        <v>93</v>
      </c>
      <c r="F67" s="645" t="s">
        <v>94</v>
      </c>
      <c r="G67" s="645" t="s">
        <v>2657</v>
      </c>
      <c r="H67" s="646">
        <v>42780</v>
      </c>
      <c r="I67" s="647">
        <v>114.95</v>
      </c>
      <c r="J67" s="647">
        <v>1</v>
      </c>
      <c r="K67" s="647">
        <f t="shared" ref="K67:K130" si="1">I67*J67</f>
        <v>114.95</v>
      </c>
      <c r="L67" s="645" t="s">
        <v>2658</v>
      </c>
      <c r="M67" s="645" t="s">
        <v>257</v>
      </c>
      <c r="N67" s="646">
        <v>42794</v>
      </c>
      <c r="O67" s="645" t="s">
        <v>71</v>
      </c>
      <c r="P67" s="645" t="s">
        <v>4337</v>
      </c>
    </row>
    <row r="68" spans="1:16" x14ac:dyDescent="0.2">
      <c r="A68" s="645" t="s">
        <v>393</v>
      </c>
      <c r="B68" s="645" t="s">
        <v>1710</v>
      </c>
      <c r="C68" s="645" t="s">
        <v>391</v>
      </c>
      <c r="D68" s="645" t="s">
        <v>92</v>
      </c>
      <c r="E68" s="645" t="s">
        <v>93</v>
      </c>
      <c r="F68" s="645" t="s">
        <v>94</v>
      </c>
      <c r="G68" s="645" t="s">
        <v>2660</v>
      </c>
      <c r="H68" s="646">
        <v>42780</v>
      </c>
      <c r="I68" s="647">
        <v>235.47</v>
      </c>
      <c r="J68" s="647">
        <v>1</v>
      </c>
      <c r="K68" s="647">
        <f t="shared" si="1"/>
        <v>235.47</v>
      </c>
      <c r="L68" s="645" t="s">
        <v>2661</v>
      </c>
      <c r="M68" s="645" t="s">
        <v>887</v>
      </c>
      <c r="N68" s="646">
        <v>42794</v>
      </c>
      <c r="O68" s="645" t="s">
        <v>71</v>
      </c>
      <c r="P68" s="645" t="s">
        <v>801</v>
      </c>
    </row>
    <row r="69" spans="1:16" x14ac:dyDescent="0.2">
      <c r="A69" s="645" t="s">
        <v>393</v>
      </c>
      <c r="B69" s="645" t="s">
        <v>1710</v>
      </c>
      <c r="C69" s="645" t="s">
        <v>391</v>
      </c>
      <c r="D69" s="645" t="s">
        <v>92</v>
      </c>
      <c r="E69" s="645" t="s">
        <v>93</v>
      </c>
      <c r="F69" s="645" t="s">
        <v>94</v>
      </c>
      <c r="G69" s="645" t="s">
        <v>2664</v>
      </c>
      <c r="H69" s="646">
        <v>42779</v>
      </c>
      <c r="I69" s="647">
        <v>529.98</v>
      </c>
      <c r="J69" s="647">
        <v>1</v>
      </c>
      <c r="K69" s="647">
        <f t="shared" si="1"/>
        <v>529.98</v>
      </c>
      <c r="L69" s="645" t="s">
        <v>2665</v>
      </c>
      <c r="M69" s="645" t="s">
        <v>257</v>
      </c>
      <c r="N69" s="646">
        <v>42794</v>
      </c>
      <c r="O69" s="645" t="s">
        <v>71</v>
      </c>
      <c r="P69" s="645" t="s">
        <v>4338</v>
      </c>
    </row>
    <row r="70" spans="1:16" x14ac:dyDescent="0.2">
      <c r="A70" s="645" t="s">
        <v>393</v>
      </c>
      <c r="B70" s="645" t="s">
        <v>1710</v>
      </c>
      <c r="C70" s="645" t="s">
        <v>391</v>
      </c>
      <c r="D70" s="645" t="s">
        <v>92</v>
      </c>
      <c r="E70" s="645" t="s">
        <v>93</v>
      </c>
      <c r="F70" s="645" t="s">
        <v>94</v>
      </c>
      <c r="G70" s="645" t="s">
        <v>2666</v>
      </c>
      <c r="H70" s="646">
        <v>42779</v>
      </c>
      <c r="I70" s="647">
        <v>133.1</v>
      </c>
      <c r="J70" s="647">
        <v>1</v>
      </c>
      <c r="K70" s="647">
        <f t="shared" si="1"/>
        <v>133.1</v>
      </c>
      <c r="L70" s="645" t="s">
        <v>2667</v>
      </c>
      <c r="M70" s="645" t="s">
        <v>257</v>
      </c>
      <c r="N70" s="646">
        <v>42794</v>
      </c>
      <c r="O70" s="645" t="s">
        <v>71</v>
      </c>
      <c r="P70" s="645" t="s">
        <v>801</v>
      </c>
    </row>
    <row r="71" spans="1:16" x14ac:dyDescent="0.2">
      <c r="A71" s="645" t="s">
        <v>393</v>
      </c>
      <c r="B71" s="645" t="s">
        <v>1710</v>
      </c>
      <c r="C71" s="645" t="s">
        <v>391</v>
      </c>
      <c r="D71" s="645" t="s">
        <v>92</v>
      </c>
      <c r="E71" s="645" t="s">
        <v>93</v>
      </c>
      <c r="F71" s="645" t="s">
        <v>94</v>
      </c>
      <c r="G71" s="645" t="s">
        <v>2668</v>
      </c>
      <c r="H71" s="646">
        <v>42779</v>
      </c>
      <c r="I71" s="647">
        <v>39.200000000000003</v>
      </c>
      <c r="J71" s="647">
        <v>1</v>
      </c>
      <c r="K71" s="647">
        <f t="shared" si="1"/>
        <v>39.200000000000003</v>
      </c>
      <c r="L71" s="645" t="s">
        <v>1730</v>
      </c>
      <c r="M71" s="645" t="s">
        <v>84</v>
      </c>
      <c r="N71" s="646">
        <v>42794</v>
      </c>
      <c r="O71" s="645" t="s">
        <v>71</v>
      </c>
      <c r="P71" s="645" t="s">
        <v>4339</v>
      </c>
    </row>
    <row r="72" spans="1:16" x14ac:dyDescent="0.2">
      <c r="A72" s="645" t="s">
        <v>393</v>
      </c>
      <c r="B72" s="645" t="s">
        <v>1710</v>
      </c>
      <c r="C72" s="645" t="s">
        <v>391</v>
      </c>
      <c r="D72" s="645" t="s">
        <v>92</v>
      </c>
      <c r="E72" s="645" t="s">
        <v>93</v>
      </c>
      <c r="F72" s="645" t="s">
        <v>94</v>
      </c>
      <c r="G72" s="645" t="s">
        <v>2669</v>
      </c>
      <c r="H72" s="646">
        <v>42776</v>
      </c>
      <c r="I72" s="647">
        <v>126.45</v>
      </c>
      <c r="J72" s="647">
        <v>1</v>
      </c>
      <c r="K72" s="647">
        <f t="shared" si="1"/>
        <v>126.45</v>
      </c>
      <c r="L72" s="645" t="s">
        <v>2670</v>
      </c>
      <c r="M72" s="645" t="s">
        <v>680</v>
      </c>
      <c r="N72" s="646">
        <v>42790</v>
      </c>
      <c r="O72" s="645" t="s">
        <v>71</v>
      </c>
      <c r="P72" s="645" t="s">
        <v>4340</v>
      </c>
    </row>
    <row r="73" spans="1:16" x14ac:dyDescent="0.2">
      <c r="A73" s="645" t="s">
        <v>393</v>
      </c>
      <c r="B73" s="645" t="s">
        <v>1710</v>
      </c>
      <c r="C73" s="645" t="s">
        <v>391</v>
      </c>
      <c r="D73" s="645" t="s">
        <v>92</v>
      </c>
      <c r="E73" s="645" t="s">
        <v>93</v>
      </c>
      <c r="F73" s="645" t="s">
        <v>94</v>
      </c>
      <c r="G73" s="645" t="s">
        <v>2672</v>
      </c>
      <c r="H73" s="646">
        <v>42776</v>
      </c>
      <c r="I73" s="647">
        <v>232.59</v>
      </c>
      <c r="J73" s="647">
        <v>1</v>
      </c>
      <c r="K73" s="647">
        <f t="shared" si="1"/>
        <v>232.59</v>
      </c>
      <c r="L73" s="645" t="s">
        <v>2673</v>
      </c>
      <c r="M73" s="645" t="s">
        <v>204</v>
      </c>
      <c r="N73" s="646">
        <v>42790</v>
      </c>
      <c r="O73" s="645" t="s">
        <v>71</v>
      </c>
      <c r="P73" s="645" t="s">
        <v>801</v>
      </c>
    </row>
    <row r="74" spans="1:16" x14ac:dyDescent="0.2">
      <c r="A74" s="645" t="s">
        <v>393</v>
      </c>
      <c r="B74" s="645" t="s">
        <v>1710</v>
      </c>
      <c r="C74" s="645" t="s">
        <v>391</v>
      </c>
      <c r="D74" s="645" t="s">
        <v>92</v>
      </c>
      <c r="E74" s="645" t="s">
        <v>93</v>
      </c>
      <c r="F74" s="645" t="s">
        <v>94</v>
      </c>
      <c r="G74" s="645" t="s">
        <v>2674</v>
      </c>
      <c r="H74" s="646">
        <v>42774</v>
      </c>
      <c r="I74" s="647">
        <v>295.24</v>
      </c>
      <c r="J74" s="647">
        <v>1</v>
      </c>
      <c r="K74" s="647">
        <f t="shared" si="1"/>
        <v>295.24</v>
      </c>
      <c r="L74" s="645" t="s">
        <v>2675</v>
      </c>
      <c r="M74" s="645" t="s">
        <v>257</v>
      </c>
      <c r="N74" s="646">
        <v>42790</v>
      </c>
      <c r="O74" s="645" t="s">
        <v>71</v>
      </c>
      <c r="P74" s="645" t="s">
        <v>801</v>
      </c>
    </row>
    <row r="75" spans="1:16" x14ac:dyDescent="0.2">
      <c r="A75" s="645" t="s">
        <v>393</v>
      </c>
      <c r="B75" s="645" t="s">
        <v>1710</v>
      </c>
      <c r="C75" s="645" t="s">
        <v>391</v>
      </c>
      <c r="D75" s="645" t="s">
        <v>92</v>
      </c>
      <c r="E75" s="645" t="s">
        <v>93</v>
      </c>
      <c r="F75" s="645" t="s">
        <v>94</v>
      </c>
      <c r="G75" s="645" t="s">
        <v>2676</v>
      </c>
      <c r="H75" s="646">
        <v>42774</v>
      </c>
      <c r="I75" s="647">
        <v>14.52</v>
      </c>
      <c r="J75" s="647">
        <v>1</v>
      </c>
      <c r="K75" s="647">
        <f t="shared" si="1"/>
        <v>14.52</v>
      </c>
      <c r="L75" s="645" t="s">
        <v>2677</v>
      </c>
      <c r="M75" s="645" t="s">
        <v>1051</v>
      </c>
      <c r="N75" s="646">
        <v>42790</v>
      </c>
      <c r="O75" s="645" t="s">
        <v>71</v>
      </c>
      <c r="P75" s="645" t="s">
        <v>4341</v>
      </c>
    </row>
    <row r="76" spans="1:16" x14ac:dyDescent="0.2">
      <c r="A76" s="645" t="s">
        <v>393</v>
      </c>
      <c r="B76" s="645" t="s">
        <v>1710</v>
      </c>
      <c r="C76" s="645" t="s">
        <v>391</v>
      </c>
      <c r="D76" s="645" t="s">
        <v>92</v>
      </c>
      <c r="E76" s="645" t="s">
        <v>93</v>
      </c>
      <c r="F76" s="645" t="s">
        <v>94</v>
      </c>
      <c r="G76" s="645" t="s">
        <v>2678</v>
      </c>
      <c r="H76" s="646">
        <v>42773</v>
      </c>
      <c r="I76" s="647">
        <v>26.62</v>
      </c>
      <c r="J76" s="647">
        <v>1</v>
      </c>
      <c r="K76" s="647">
        <f t="shared" si="1"/>
        <v>26.62</v>
      </c>
      <c r="L76" s="645" t="s">
        <v>2679</v>
      </c>
      <c r="M76" s="645" t="s">
        <v>257</v>
      </c>
      <c r="N76" s="646">
        <v>42790</v>
      </c>
      <c r="O76" s="645" t="s">
        <v>71</v>
      </c>
      <c r="P76" s="645" t="s">
        <v>801</v>
      </c>
    </row>
    <row r="77" spans="1:16" x14ac:dyDescent="0.2">
      <c r="A77" s="645" t="s">
        <v>393</v>
      </c>
      <c r="B77" s="645" t="s">
        <v>1710</v>
      </c>
      <c r="C77" s="645" t="s">
        <v>391</v>
      </c>
      <c r="D77" s="645" t="s">
        <v>92</v>
      </c>
      <c r="E77" s="645" t="s">
        <v>93</v>
      </c>
      <c r="F77" s="645" t="s">
        <v>94</v>
      </c>
      <c r="G77" s="645" t="s">
        <v>2680</v>
      </c>
      <c r="H77" s="646">
        <v>42773</v>
      </c>
      <c r="I77" s="647">
        <v>258.38</v>
      </c>
      <c r="J77" s="647">
        <v>1</v>
      </c>
      <c r="K77" s="647">
        <f t="shared" si="1"/>
        <v>258.38</v>
      </c>
      <c r="L77" s="645" t="s">
        <v>2681</v>
      </c>
      <c r="M77" s="645" t="s">
        <v>278</v>
      </c>
      <c r="N77" s="646">
        <v>42790</v>
      </c>
      <c r="O77" s="645" t="s">
        <v>71</v>
      </c>
      <c r="P77" s="645" t="s">
        <v>801</v>
      </c>
    </row>
    <row r="78" spans="1:16" x14ac:dyDescent="0.2">
      <c r="A78" s="645" t="s">
        <v>393</v>
      </c>
      <c r="B78" s="645" t="s">
        <v>1710</v>
      </c>
      <c r="C78" s="645" t="s">
        <v>391</v>
      </c>
      <c r="D78" s="645" t="s">
        <v>92</v>
      </c>
      <c r="E78" s="645" t="s">
        <v>93</v>
      </c>
      <c r="F78" s="645" t="s">
        <v>94</v>
      </c>
      <c r="G78" s="645" t="s">
        <v>2682</v>
      </c>
      <c r="H78" s="646">
        <v>42772</v>
      </c>
      <c r="I78" s="647">
        <v>25.41</v>
      </c>
      <c r="J78" s="647">
        <v>1</v>
      </c>
      <c r="K78" s="647">
        <f t="shared" si="1"/>
        <v>25.41</v>
      </c>
      <c r="L78" s="645" t="s">
        <v>2683</v>
      </c>
      <c r="M78" s="645" t="s">
        <v>257</v>
      </c>
      <c r="N78" s="646">
        <v>42790</v>
      </c>
      <c r="O78" s="645" t="s">
        <v>71</v>
      </c>
      <c r="P78" s="645" t="s">
        <v>4342</v>
      </c>
    </row>
    <row r="79" spans="1:16" x14ac:dyDescent="0.2">
      <c r="A79" s="645" t="s">
        <v>393</v>
      </c>
      <c r="B79" s="645" t="s">
        <v>1710</v>
      </c>
      <c r="C79" s="645" t="s">
        <v>391</v>
      </c>
      <c r="D79" s="645" t="s">
        <v>92</v>
      </c>
      <c r="E79" s="645" t="s">
        <v>93</v>
      </c>
      <c r="F79" s="645" t="s">
        <v>94</v>
      </c>
      <c r="G79" s="645" t="s">
        <v>2684</v>
      </c>
      <c r="H79" s="646">
        <v>42772</v>
      </c>
      <c r="I79" s="647">
        <v>127.05</v>
      </c>
      <c r="J79" s="647">
        <v>1</v>
      </c>
      <c r="K79" s="647">
        <f t="shared" si="1"/>
        <v>127.05</v>
      </c>
      <c r="L79" s="645" t="s">
        <v>2685</v>
      </c>
      <c r="M79" s="645" t="s">
        <v>261</v>
      </c>
      <c r="N79" s="646">
        <v>42790</v>
      </c>
      <c r="O79" s="645" t="s">
        <v>71</v>
      </c>
      <c r="P79" s="645" t="s">
        <v>4343</v>
      </c>
    </row>
    <row r="80" spans="1:16" x14ac:dyDescent="0.2">
      <c r="A80" s="645" t="s">
        <v>393</v>
      </c>
      <c r="B80" s="645" t="s">
        <v>1710</v>
      </c>
      <c r="C80" s="645" t="s">
        <v>391</v>
      </c>
      <c r="D80" s="645" t="s">
        <v>92</v>
      </c>
      <c r="E80" s="645" t="s">
        <v>93</v>
      </c>
      <c r="F80" s="645" t="s">
        <v>94</v>
      </c>
      <c r="G80" s="645" t="s">
        <v>2686</v>
      </c>
      <c r="H80" s="646">
        <v>42772</v>
      </c>
      <c r="I80" s="647">
        <v>703.37</v>
      </c>
      <c r="J80" s="647">
        <v>1</v>
      </c>
      <c r="K80" s="647">
        <f t="shared" si="1"/>
        <v>703.37</v>
      </c>
      <c r="L80" s="645" t="s">
        <v>2687</v>
      </c>
      <c r="M80" s="645" t="s">
        <v>475</v>
      </c>
      <c r="N80" s="646">
        <v>42790</v>
      </c>
      <c r="O80" s="645" t="s">
        <v>71</v>
      </c>
      <c r="P80" s="645" t="s">
        <v>801</v>
      </c>
    </row>
    <row r="81" spans="1:16" x14ac:dyDescent="0.2">
      <c r="A81" s="645" t="s">
        <v>393</v>
      </c>
      <c r="B81" s="645" t="s">
        <v>1710</v>
      </c>
      <c r="C81" s="645" t="s">
        <v>391</v>
      </c>
      <c r="D81" s="645" t="s">
        <v>92</v>
      </c>
      <c r="E81" s="645" t="s">
        <v>93</v>
      </c>
      <c r="F81" s="645" t="s">
        <v>94</v>
      </c>
      <c r="G81" s="645" t="s">
        <v>2688</v>
      </c>
      <c r="H81" s="646">
        <v>42769</v>
      </c>
      <c r="I81" s="647">
        <v>12.1</v>
      </c>
      <c r="J81" s="647">
        <v>1</v>
      </c>
      <c r="K81" s="647">
        <f t="shared" si="1"/>
        <v>12.1</v>
      </c>
      <c r="L81" s="645" t="s">
        <v>801</v>
      </c>
      <c r="M81" s="645" t="s">
        <v>1157</v>
      </c>
      <c r="N81" s="646">
        <v>42790</v>
      </c>
      <c r="O81" s="645" t="s">
        <v>71</v>
      </c>
      <c r="P81" s="645" t="s">
        <v>801</v>
      </c>
    </row>
    <row r="82" spans="1:16" x14ac:dyDescent="0.2">
      <c r="A82" s="645" t="s">
        <v>393</v>
      </c>
      <c r="B82" s="645" t="s">
        <v>1710</v>
      </c>
      <c r="C82" s="645" t="s">
        <v>391</v>
      </c>
      <c r="D82" s="645" t="s">
        <v>92</v>
      </c>
      <c r="E82" s="645" t="s">
        <v>93</v>
      </c>
      <c r="F82" s="645" t="s">
        <v>94</v>
      </c>
      <c r="G82" s="645" t="s">
        <v>2689</v>
      </c>
      <c r="H82" s="646">
        <v>42768</v>
      </c>
      <c r="I82" s="647">
        <v>383.65</v>
      </c>
      <c r="J82" s="647">
        <v>1</v>
      </c>
      <c r="K82" s="647">
        <f t="shared" si="1"/>
        <v>383.65</v>
      </c>
      <c r="L82" s="645" t="s">
        <v>801</v>
      </c>
      <c r="M82" s="645" t="s">
        <v>278</v>
      </c>
      <c r="N82" s="646">
        <v>42790</v>
      </c>
      <c r="O82" s="645" t="s">
        <v>71</v>
      </c>
      <c r="P82" s="645" t="s">
        <v>801</v>
      </c>
    </row>
    <row r="83" spans="1:16" x14ac:dyDescent="0.2">
      <c r="A83" s="645" t="s">
        <v>393</v>
      </c>
      <c r="B83" s="645" t="s">
        <v>1710</v>
      </c>
      <c r="C83" s="645" t="s">
        <v>391</v>
      </c>
      <c r="D83" s="645" t="s">
        <v>92</v>
      </c>
      <c r="E83" s="645" t="s">
        <v>93</v>
      </c>
      <c r="F83" s="645" t="s">
        <v>94</v>
      </c>
      <c r="G83" s="645" t="s">
        <v>2690</v>
      </c>
      <c r="H83" s="646">
        <v>42767</v>
      </c>
      <c r="I83" s="647">
        <v>160.93</v>
      </c>
      <c r="J83" s="647">
        <v>1</v>
      </c>
      <c r="K83" s="647">
        <f t="shared" si="1"/>
        <v>160.93</v>
      </c>
      <c r="L83" s="645" t="s">
        <v>2691</v>
      </c>
      <c r="M83" s="645" t="s">
        <v>1051</v>
      </c>
      <c r="N83" s="646">
        <v>42790</v>
      </c>
      <c r="O83" s="645" t="s">
        <v>71</v>
      </c>
      <c r="P83" s="645" t="s">
        <v>4344</v>
      </c>
    </row>
    <row r="84" spans="1:16" x14ac:dyDescent="0.2">
      <c r="A84" s="645" t="s">
        <v>393</v>
      </c>
      <c r="B84" s="645" t="s">
        <v>1710</v>
      </c>
      <c r="C84" s="645" t="s">
        <v>391</v>
      </c>
      <c r="D84" s="645" t="s">
        <v>92</v>
      </c>
      <c r="E84" s="645" t="s">
        <v>93</v>
      </c>
      <c r="F84" s="645" t="s">
        <v>94</v>
      </c>
      <c r="G84" s="645" t="s">
        <v>2692</v>
      </c>
      <c r="H84" s="646">
        <v>42766</v>
      </c>
      <c r="I84" s="647">
        <v>70.239999999999995</v>
      </c>
      <c r="J84" s="647">
        <v>1</v>
      </c>
      <c r="K84" s="647">
        <f t="shared" si="1"/>
        <v>70.239999999999995</v>
      </c>
      <c r="L84" s="645" t="s">
        <v>1728</v>
      </c>
      <c r="M84" s="645" t="s">
        <v>475</v>
      </c>
      <c r="N84" s="646">
        <v>42790</v>
      </c>
      <c r="O84" s="645" t="s">
        <v>71</v>
      </c>
      <c r="P84" s="645" t="s">
        <v>4345</v>
      </c>
    </row>
    <row r="85" spans="1:16" x14ac:dyDescent="0.2">
      <c r="A85" s="645" t="s">
        <v>393</v>
      </c>
      <c r="B85" s="645" t="s">
        <v>1710</v>
      </c>
      <c r="C85" s="645" t="s">
        <v>391</v>
      </c>
      <c r="D85" s="645" t="s">
        <v>92</v>
      </c>
      <c r="E85" s="645" t="s">
        <v>93</v>
      </c>
      <c r="F85" s="645" t="s">
        <v>94</v>
      </c>
      <c r="G85" s="645" t="s">
        <v>2693</v>
      </c>
      <c r="H85" s="646">
        <v>42766</v>
      </c>
      <c r="I85" s="647">
        <v>412.61</v>
      </c>
      <c r="J85" s="647">
        <v>1</v>
      </c>
      <c r="K85" s="647">
        <f t="shared" si="1"/>
        <v>412.61</v>
      </c>
      <c r="L85" s="645" t="s">
        <v>2694</v>
      </c>
      <c r="M85" s="645" t="s">
        <v>282</v>
      </c>
      <c r="N85" s="646">
        <v>42790</v>
      </c>
      <c r="O85" s="645" t="s">
        <v>71</v>
      </c>
      <c r="P85" s="645" t="s">
        <v>801</v>
      </c>
    </row>
    <row r="86" spans="1:16" x14ac:dyDescent="0.2">
      <c r="A86" s="645" t="s">
        <v>393</v>
      </c>
      <c r="B86" s="645" t="s">
        <v>1710</v>
      </c>
      <c r="C86" s="645" t="s">
        <v>391</v>
      </c>
      <c r="D86" s="645" t="s">
        <v>92</v>
      </c>
      <c r="E86" s="645" t="s">
        <v>93</v>
      </c>
      <c r="F86" s="645" t="s">
        <v>94</v>
      </c>
      <c r="G86" s="645" t="s">
        <v>2695</v>
      </c>
      <c r="H86" s="646">
        <v>42766</v>
      </c>
      <c r="I86" s="647">
        <v>37.15</v>
      </c>
      <c r="J86" s="647">
        <v>1</v>
      </c>
      <c r="K86" s="647">
        <f t="shared" si="1"/>
        <v>37.15</v>
      </c>
      <c r="L86" s="645" t="s">
        <v>2691</v>
      </c>
      <c r="M86" s="645" t="s">
        <v>1051</v>
      </c>
      <c r="N86" s="646">
        <v>42790</v>
      </c>
      <c r="O86" s="645" t="s">
        <v>71</v>
      </c>
      <c r="P86" s="645" t="s">
        <v>4344</v>
      </c>
    </row>
    <row r="87" spans="1:16" x14ac:dyDescent="0.2">
      <c r="A87" s="645" t="s">
        <v>393</v>
      </c>
      <c r="B87" s="645" t="s">
        <v>1710</v>
      </c>
      <c r="C87" s="645" t="s">
        <v>391</v>
      </c>
      <c r="D87" s="645" t="s">
        <v>92</v>
      </c>
      <c r="E87" s="645" t="s">
        <v>93</v>
      </c>
      <c r="F87" s="645" t="s">
        <v>94</v>
      </c>
      <c r="G87" s="645" t="s">
        <v>2696</v>
      </c>
      <c r="H87" s="646">
        <v>42766</v>
      </c>
      <c r="I87" s="647">
        <v>26.62</v>
      </c>
      <c r="J87" s="647">
        <v>1</v>
      </c>
      <c r="K87" s="647">
        <f t="shared" si="1"/>
        <v>26.62</v>
      </c>
      <c r="L87" s="645" t="s">
        <v>2697</v>
      </c>
      <c r="M87" s="645" t="s">
        <v>257</v>
      </c>
      <c r="N87" s="646">
        <v>42790</v>
      </c>
      <c r="O87" s="645" t="s">
        <v>71</v>
      </c>
      <c r="P87" s="645" t="s">
        <v>801</v>
      </c>
    </row>
    <row r="88" spans="1:16" x14ac:dyDescent="0.2">
      <c r="A88" s="645" t="s">
        <v>393</v>
      </c>
      <c r="B88" s="645" t="s">
        <v>1710</v>
      </c>
      <c r="C88" s="645" t="s">
        <v>391</v>
      </c>
      <c r="D88" s="645" t="s">
        <v>2001</v>
      </c>
      <c r="E88" s="645" t="s">
        <v>2002</v>
      </c>
      <c r="F88" s="645" t="s">
        <v>2003</v>
      </c>
      <c r="G88" s="645" t="s">
        <v>2701</v>
      </c>
      <c r="H88" s="646">
        <v>42789</v>
      </c>
      <c r="I88" s="647">
        <v>3575.16</v>
      </c>
      <c r="J88" s="647">
        <v>1</v>
      </c>
      <c r="K88" s="647">
        <f t="shared" si="1"/>
        <v>3575.16</v>
      </c>
      <c r="L88" s="645" t="s">
        <v>2702</v>
      </c>
      <c r="M88" s="645" t="s">
        <v>1147</v>
      </c>
      <c r="N88" s="646">
        <v>42793</v>
      </c>
      <c r="O88" s="645" t="s">
        <v>71</v>
      </c>
      <c r="P88" s="645" t="s">
        <v>4346</v>
      </c>
    </row>
    <row r="89" spans="1:16" x14ac:dyDescent="0.2">
      <c r="A89" s="645" t="s">
        <v>393</v>
      </c>
      <c r="B89" s="645" t="s">
        <v>1710</v>
      </c>
      <c r="C89" s="645" t="s">
        <v>391</v>
      </c>
      <c r="D89" s="645" t="s">
        <v>2001</v>
      </c>
      <c r="E89" s="645" t="s">
        <v>2002</v>
      </c>
      <c r="F89" s="645" t="s">
        <v>2003</v>
      </c>
      <c r="G89" s="645" t="s">
        <v>2703</v>
      </c>
      <c r="H89" s="646">
        <v>42789</v>
      </c>
      <c r="I89" s="647">
        <v>65.650000000000006</v>
      </c>
      <c r="J89" s="647">
        <v>1</v>
      </c>
      <c r="K89" s="647">
        <f t="shared" si="1"/>
        <v>65.650000000000006</v>
      </c>
      <c r="L89" s="645" t="s">
        <v>2704</v>
      </c>
      <c r="M89" s="645" t="s">
        <v>701</v>
      </c>
      <c r="N89" s="646">
        <v>42793</v>
      </c>
      <c r="O89" s="645" t="s">
        <v>71</v>
      </c>
      <c r="P89" s="645" t="s">
        <v>4347</v>
      </c>
    </row>
    <row r="90" spans="1:16" x14ac:dyDescent="0.2">
      <c r="A90" s="645" t="s">
        <v>393</v>
      </c>
      <c r="B90" s="645" t="s">
        <v>1710</v>
      </c>
      <c r="C90" s="645" t="s">
        <v>391</v>
      </c>
      <c r="D90" s="645" t="s">
        <v>2001</v>
      </c>
      <c r="E90" s="645" t="s">
        <v>2002</v>
      </c>
      <c r="F90" s="645" t="s">
        <v>2003</v>
      </c>
      <c r="G90" s="645" t="s">
        <v>2705</v>
      </c>
      <c r="H90" s="646">
        <v>42793</v>
      </c>
      <c r="I90" s="647">
        <v>236.29</v>
      </c>
      <c r="J90" s="647">
        <v>1</v>
      </c>
      <c r="K90" s="647">
        <f t="shared" si="1"/>
        <v>236.29</v>
      </c>
      <c r="L90" s="645" t="s">
        <v>2706</v>
      </c>
      <c r="M90" s="645" t="s">
        <v>636</v>
      </c>
      <c r="N90" s="646">
        <v>42793</v>
      </c>
      <c r="O90" s="645" t="s">
        <v>71</v>
      </c>
      <c r="P90" s="645" t="s">
        <v>4348</v>
      </c>
    </row>
    <row r="91" spans="1:16" x14ac:dyDescent="0.2">
      <c r="A91" s="645" t="s">
        <v>393</v>
      </c>
      <c r="B91" s="645" t="s">
        <v>1710</v>
      </c>
      <c r="C91" s="645" t="s">
        <v>391</v>
      </c>
      <c r="D91" s="645" t="s">
        <v>2001</v>
      </c>
      <c r="E91" s="645" t="s">
        <v>2002</v>
      </c>
      <c r="F91" s="645" t="s">
        <v>2003</v>
      </c>
      <c r="G91" s="645" t="s">
        <v>2707</v>
      </c>
      <c r="H91" s="646">
        <v>42789</v>
      </c>
      <c r="I91" s="647">
        <v>2233.35</v>
      </c>
      <c r="J91" s="647">
        <v>1</v>
      </c>
      <c r="K91" s="647">
        <f t="shared" si="1"/>
        <v>2233.35</v>
      </c>
      <c r="L91" s="645" t="s">
        <v>2708</v>
      </c>
      <c r="M91" s="645" t="s">
        <v>585</v>
      </c>
      <c r="N91" s="646">
        <v>42793</v>
      </c>
      <c r="O91" s="645" t="s">
        <v>71</v>
      </c>
      <c r="P91" s="645" t="s">
        <v>4349</v>
      </c>
    </row>
    <row r="92" spans="1:16" x14ac:dyDescent="0.2">
      <c r="A92" s="645" t="s">
        <v>393</v>
      </c>
      <c r="B92" s="645" t="s">
        <v>1710</v>
      </c>
      <c r="C92" s="645" t="s">
        <v>391</v>
      </c>
      <c r="D92" s="645" t="s">
        <v>247</v>
      </c>
      <c r="E92" s="645" t="s">
        <v>248</v>
      </c>
      <c r="F92" s="645" t="s">
        <v>249</v>
      </c>
      <c r="G92" s="645" t="s">
        <v>2712</v>
      </c>
      <c r="H92" s="646">
        <v>42794</v>
      </c>
      <c r="I92" s="647">
        <v>47.07</v>
      </c>
      <c r="J92" s="647">
        <v>1</v>
      </c>
      <c r="K92" s="647">
        <f t="shared" si="1"/>
        <v>47.07</v>
      </c>
      <c r="L92" s="645" t="s">
        <v>2713</v>
      </c>
      <c r="M92" s="645" t="s">
        <v>84</v>
      </c>
      <c r="N92" s="646">
        <v>42794</v>
      </c>
      <c r="O92" s="645" t="s">
        <v>71</v>
      </c>
      <c r="P92" s="645" t="s">
        <v>4350</v>
      </c>
    </row>
    <row r="93" spans="1:16" x14ac:dyDescent="0.2">
      <c r="A93" s="645" t="s">
        <v>393</v>
      </c>
      <c r="B93" s="645" t="s">
        <v>1710</v>
      </c>
      <c r="C93" s="645" t="s">
        <v>391</v>
      </c>
      <c r="D93" s="645" t="s">
        <v>247</v>
      </c>
      <c r="E93" s="645" t="s">
        <v>248</v>
      </c>
      <c r="F93" s="645" t="s">
        <v>249</v>
      </c>
      <c r="G93" s="645" t="s">
        <v>2716</v>
      </c>
      <c r="H93" s="646">
        <v>42787</v>
      </c>
      <c r="I93" s="647">
        <v>99.22</v>
      </c>
      <c r="J93" s="647">
        <v>1</v>
      </c>
      <c r="K93" s="647">
        <f t="shared" si="1"/>
        <v>99.22</v>
      </c>
      <c r="L93" s="645" t="s">
        <v>2717</v>
      </c>
      <c r="M93" s="645" t="s">
        <v>278</v>
      </c>
      <c r="N93" s="646">
        <v>42788</v>
      </c>
      <c r="O93" s="645" t="s">
        <v>71</v>
      </c>
      <c r="P93" s="645" t="s">
        <v>4351</v>
      </c>
    </row>
    <row r="94" spans="1:16" x14ac:dyDescent="0.2">
      <c r="A94" s="645" t="s">
        <v>393</v>
      </c>
      <c r="B94" s="645" t="s">
        <v>1710</v>
      </c>
      <c r="C94" s="645" t="s">
        <v>391</v>
      </c>
      <c r="D94" s="645" t="s">
        <v>247</v>
      </c>
      <c r="E94" s="645" t="s">
        <v>248</v>
      </c>
      <c r="F94" s="645" t="s">
        <v>249</v>
      </c>
      <c r="G94" s="645" t="s">
        <v>2718</v>
      </c>
      <c r="H94" s="646">
        <v>42787</v>
      </c>
      <c r="I94" s="647">
        <v>89.1</v>
      </c>
      <c r="J94" s="647">
        <v>1</v>
      </c>
      <c r="K94" s="647">
        <f t="shared" si="1"/>
        <v>89.1</v>
      </c>
      <c r="L94" s="645" t="s">
        <v>2715</v>
      </c>
      <c r="M94" s="645" t="s">
        <v>84</v>
      </c>
      <c r="N94" s="646">
        <v>42788</v>
      </c>
      <c r="O94" s="645" t="s">
        <v>71</v>
      </c>
      <c r="P94" s="645" t="s">
        <v>4352</v>
      </c>
    </row>
    <row r="95" spans="1:16" x14ac:dyDescent="0.2">
      <c r="A95" s="645" t="s">
        <v>393</v>
      </c>
      <c r="B95" s="645" t="s">
        <v>1710</v>
      </c>
      <c r="C95" s="645" t="s">
        <v>391</v>
      </c>
      <c r="D95" s="645" t="s">
        <v>247</v>
      </c>
      <c r="E95" s="645" t="s">
        <v>248</v>
      </c>
      <c r="F95" s="645" t="s">
        <v>249</v>
      </c>
      <c r="G95" s="645" t="s">
        <v>2719</v>
      </c>
      <c r="H95" s="646">
        <v>42787</v>
      </c>
      <c r="I95" s="647">
        <v>191.47</v>
      </c>
      <c r="J95" s="647">
        <v>1</v>
      </c>
      <c r="K95" s="647">
        <f t="shared" si="1"/>
        <v>191.47</v>
      </c>
      <c r="L95" s="645" t="s">
        <v>2720</v>
      </c>
      <c r="M95" s="645" t="s">
        <v>1091</v>
      </c>
      <c r="N95" s="646">
        <v>42788</v>
      </c>
      <c r="O95" s="645" t="s">
        <v>71</v>
      </c>
      <c r="P95" s="645" t="s">
        <v>4353</v>
      </c>
    </row>
    <row r="96" spans="1:16" x14ac:dyDescent="0.2">
      <c r="A96" s="645" t="s">
        <v>393</v>
      </c>
      <c r="B96" s="645" t="s">
        <v>1710</v>
      </c>
      <c r="C96" s="645" t="s">
        <v>391</v>
      </c>
      <c r="D96" s="645" t="s">
        <v>247</v>
      </c>
      <c r="E96" s="645" t="s">
        <v>248</v>
      </c>
      <c r="F96" s="645" t="s">
        <v>249</v>
      </c>
      <c r="G96" s="645" t="s">
        <v>2721</v>
      </c>
      <c r="H96" s="646">
        <v>42786</v>
      </c>
      <c r="I96" s="647">
        <v>135.21</v>
      </c>
      <c r="J96" s="647">
        <v>1</v>
      </c>
      <c r="K96" s="647">
        <f t="shared" si="1"/>
        <v>135.21</v>
      </c>
      <c r="L96" s="645" t="s">
        <v>2722</v>
      </c>
      <c r="M96" s="645" t="s">
        <v>257</v>
      </c>
      <c r="N96" s="646">
        <v>42788</v>
      </c>
      <c r="O96" s="645" t="s">
        <v>71</v>
      </c>
      <c r="P96" s="645" t="s">
        <v>4354</v>
      </c>
    </row>
    <row r="97" spans="1:16" x14ac:dyDescent="0.2">
      <c r="A97" s="645" t="s">
        <v>393</v>
      </c>
      <c r="B97" s="645" t="s">
        <v>1710</v>
      </c>
      <c r="C97" s="645" t="s">
        <v>391</v>
      </c>
      <c r="D97" s="645" t="s">
        <v>247</v>
      </c>
      <c r="E97" s="645" t="s">
        <v>248</v>
      </c>
      <c r="F97" s="645" t="s">
        <v>249</v>
      </c>
      <c r="G97" s="645" t="s">
        <v>2723</v>
      </c>
      <c r="H97" s="646">
        <v>42786</v>
      </c>
      <c r="I97" s="647">
        <v>41.84</v>
      </c>
      <c r="J97" s="647">
        <v>1</v>
      </c>
      <c r="K97" s="647">
        <f t="shared" si="1"/>
        <v>41.84</v>
      </c>
      <c r="L97" s="645" t="s">
        <v>2724</v>
      </c>
      <c r="M97" s="645" t="s">
        <v>1051</v>
      </c>
      <c r="N97" s="646">
        <v>42788</v>
      </c>
      <c r="O97" s="645" t="s">
        <v>71</v>
      </c>
      <c r="P97" s="645" t="s">
        <v>4355</v>
      </c>
    </row>
    <row r="98" spans="1:16" x14ac:dyDescent="0.2">
      <c r="A98" s="645" t="s">
        <v>393</v>
      </c>
      <c r="B98" s="645" t="s">
        <v>1710</v>
      </c>
      <c r="C98" s="645" t="s">
        <v>391</v>
      </c>
      <c r="D98" s="645" t="s">
        <v>247</v>
      </c>
      <c r="E98" s="645" t="s">
        <v>248</v>
      </c>
      <c r="F98" s="645" t="s">
        <v>249</v>
      </c>
      <c r="G98" s="645" t="s">
        <v>2725</v>
      </c>
      <c r="H98" s="646">
        <v>42783</v>
      </c>
      <c r="I98" s="647">
        <v>45.05</v>
      </c>
      <c r="J98" s="647">
        <v>1</v>
      </c>
      <c r="K98" s="647">
        <f t="shared" si="1"/>
        <v>45.05</v>
      </c>
      <c r="L98" s="645" t="s">
        <v>2720</v>
      </c>
      <c r="M98" s="645" t="s">
        <v>1091</v>
      </c>
      <c r="N98" s="646">
        <v>42786</v>
      </c>
      <c r="O98" s="645" t="s">
        <v>71</v>
      </c>
      <c r="P98" s="645" t="s">
        <v>4353</v>
      </c>
    </row>
    <row r="99" spans="1:16" x14ac:dyDescent="0.2">
      <c r="A99" s="645" t="s">
        <v>393</v>
      </c>
      <c r="B99" s="645" t="s">
        <v>1710</v>
      </c>
      <c r="C99" s="645" t="s">
        <v>391</v>
      </c>
      <c r="D99" s="645" t="s">
        <v>247</v>
      </c>
      <c r="E99" s="645" t="s">
        <v>248</v>
      </c>
      <c r="F99" s="645" t="s">
        <v>249</v>
      </c>
      <c r="G99" s="645" t="s">
        <v>2726</v>
      </c>
      <c r="H99" s="646">
        <v>42781</v>
      </c>
      <c r="I99" s="647">
        <v>396.81</v>
      </c>
      <c r="J99" s="647">
        <v>1</v>
      </c>
      <c r="K99" s="647">
        <f t="shared" si="1"/>
        <v>396.81</v>
      </c>
      <c r="L99" s="645" t="s">
        <v>2727</v>
      </c>
      <c r="M99" s="645" t="s">
        <v>114</v>
      </c>
      <c r="N99" s="646">
        <v>42783</v>
      </c>
      <c r="O99" s="645" t="s">
        <v>71</v>
      </c>
      <c r="P99" s="645" t="s">
        <v>4356</v>
      </c>
    </row>
    <row r="100" spans="1:16" x14ac:dyDescent="0.2">
      <c r="A100" s="645" t="s">
        <v>393</v>
      </c>
      <c r="B100" s="645" t="s">
        <v>1710</v>
      </c>
      <c r="C100" s="645" t="s">
        <v>391</v>
      </c>
      <c r="D100" s="645" t="s">
        <v>247</v>
      </c>
      <c r="E100" s="645" t="s">
        <v>248</v>
      </c>
      <c r="F100" s="645" t="s">
        <v>249</v>
      </c>
      <c r="G100" s="645" t="s">
        <v>2728</v>
      </c>
      <c r="H100" s="646">
        <v>42779</v>
      </c>
      <c r="I100" s="647">
        <v>32.159999999999997</v>
      </c>
      <c r="J100" s="647">
        <v>1</v>
      </c>
      <c r="K100" s="647">
        <f t="shared" si="1"/>
        <v>32.159999999999997</v>
      </c>
      <c r="L100" s="645" t="s">
        <v>2729</v>
      </c>
      <c r="M100" s="645" t="s">
        <v>538</v>
      </c>
      <c r="N100" s="646">
        <v>42780</v>
      </c>
      <c r="O100" s="645" t="s">
        <v>71</v>
      </c>
      <c r="P100" s="645" t="s">
        <v>4357</v>
      </c>
    </row>
    <row r="101" spans="1:16" x14ac:dyDescent="0.2">
      <c r="A101" s="645" t="s">
        <v>393</v>
      </c>
      <c r="B101" s="645" t="s">
        <v>1710</v>
      </c>
      <c r="C101" s="645" t="s">
        <v>391</v>
      </c>
      <c r="D101" s="645" t="s">
        <v>247</v>
      </c>
      <c r="E101" s="645" t="s">
        <v>248</v>
      </c>
      <c r="F101" s="645" t="s">
        <v>249</v>
      </c>
      <c r="G101" s="645" t="s">
        <v>2730</v>
      </c>
      <c r="H101" s="646">
        <v>42773</v>
      </c>
      <c r="I101" s="647">
        <v>738.71</v>
      </c>
      <c r="J101" s="647">
        <v>1</v>
      </c>
      <c r="K101" s="647">
        <f t="shared" si="1"/>
        <v>738.71</v>
      </c>
      <c r="L101" s="645" t="s">
        <v>2731</v>
      </c>
      <c r="M101" s="645" t="s">
        <v>122</v>
      </c>
      <c r="N101" s="646">
        <v>42774</v>
      </c>
      <c r="O101" s="645" t="s">
        <v>71</v>
      </c>
      <c r="P101" s="645" t="s">
        <v>4358</v>
      </c>
    </row>
    <row r="102" spans="1:16" x14ac:dyDescent="0.2">
      <c r="A102" s="645" t="s">
        <v>393</v>
      </c>
      <c r="B102" s="645" t="s">
        <v>1710</v>
      </c>
      <c r="C102" s="645" t="s">
        <v>391</v>
      </c>
      <c r="D102" s="645" t="s">
        <v>247</v>
      </c>
      <c r="E102" s="645" t="s">
        <v>248</v>
      </c>
      <c r="F102" s="645" t="s">
        <v>249</v>
      </c>
      <c r="G102" s="645" t="s">
        <v>2732</v>
      </c>
      <c r="H102" s="646">
        <v>42765</v>
      </c>
      <c r="I102" s="647">
        <v>616</v>
      </c>
      <c r="J102" s="647">
        <v>1</v>
      </c>
      <c r="K102" s="647">
        <f t="shared" si="1"/>
        <v>616</v>
      </c>
      <c r="L102" s="645" t="s">
        <v>2733</v>
      </c>
      <c r="M102" s="645" t="s">
        <v>122</v>
      </c>
      <c r="N102" s="646">
        <v>42767</v>
      </c>
      <c r="O102" s="645" t="s">
        <v>71</v>
      </c>
      <c r="P102" s="645" t="s">
        <v>4359</v>
      </c>
    </row>
    <row r="103" spans="1:16" x14ac:dyDescent="0.2">
      <c r="A103" s="645" t="s">
        <v>393</v>
      </c>
      <c r="B103" s="645" t="s">
        <v>1710</v>
      </c>
      <c r="C103" s="645" t="s">
        <v>391</v>
      </c>
      <c r="D103" s="645" t="s">
        <v>247</v>
      </c>
      <c r="E103" s="645" t="s">
        <v>248</v>
      </c>
      <c r="F103" s="645" t="s">
        <v>249</v>
      </c>
      <c r="G103" s="645" t="s">
        <v>2734</v>
      </c>
      <c r="H103" s="646">
        <v>42765</v>
      </c>
      <c r="I103" s="647">
        <v>148.13999999999999</v>
      </c>
      <c r="J103" s="647">
        <v>1</v>
      </c>
      <c r="K103" s="647">
        <f t="shared" si="1"/>
        <v>148.13999999999999</v>
      </c>
      <c r="L103" s="645" t="s">
        <v>2729</v>
      </c>
      <c r="M103" s="645" t="s">
        <v>538</v>
      </c>
      <c r="N103" s="646">
        <v>42767</v>
      </c>
      <c r="O103" s="645" t="s">
        <v>71</v>
      </c>
      <c r="P103" s="645" t="s">
        <v>4357</v>
      </c>
    </row>
    <row r="104" spans="1:16" x14ac:dyDescent="0.2">
      <c r="A104" s="645" t="s">
        <v>393</v>
      </c>
      <c r="B104" s="645" t="s">
        <v>1710</v>
      </c>
      <c r="C104" s="645" t="s">
        <v>391</v>
      </c>
      <c r="D104" s="645" t="s">
        <v>1509</v>
      </c>
      <c r="E104" s="645" t="s">
        <v>1510</v>
      </c>
      <c r="F104" s="645" t="s">
        <v>1511</v>
      </c>
      <c r="G104" s="645" t="s">
        <v>2735</v>
      </c>
      <c r="H104" s="646">
        <v>42780</v>
      </c>
      <c r="I104" s="647">
        <v>4477</v>
      </c>
      <c r="J104" s="647">
        <v>1</v>
      </c>
      <c r="K104" s="647">
        <f t="shared" si="1"/>
        <v>4477</v>
      </c>
      <c r="L104" s="645" t="s">
        <v>2736</v>
      </c>
      <c r="M104" s="645" t="s">
        <v>614</v>
      </c>
      <c r="N104" s="646">
        <v>42781</v>
      </c>
      <c r="O104" s="645" t="s">
        <v>71</v>
      </c>
      <c r="P104" s="645" t="s">
        <v>4360</v>
      </c>
    </row>
    <row r="105" spans="1:16" x14ac:dyDescent="0.2">
      <c r="A105" s="645" t="s">
        <v>393</v>
      </c>
      <c r="B105" s="645" t="s">
        <v>1710</v>
      </c>
      <c r="C105" s="645" t="s">
        <v>391</v>
      </c>
      <c r="D105" s="645" t="s">
        <v>78</v>
      </c>
      <c r="E105" s="645" t="s">
        <v>79</v>
      </c>
      <c r="F105" s="645" t="s">
        <v>80</v>
      </c>
      <c r="G105" s="645" t="s">
        <v>2738</v>
      </c>
      <c r="H105" s="646">
        <v>42783</v>
      </c>
      <c r="I105" s="647">
        <v>35.549999999999997</v>
      </c>
      <c r="J105" s="647">
        <v>1</v>
      </c>
      <c r="K105" s="647">
        <f t="shared" si="1"/>
        <v>35.549999999999997</v>
      </c>
      <c r="L105" s="645" t="s">
        <v>2739</v>
      </c>
      <c r="M105" s="645" t="s">
        <v>1150</v>
      </c>
      <c r="N105" s="646">
        <v>42786</v>
      </c>
      <c r="O105" s="645" t="s">
        <v>71</v>
      </c>
      <c r="P105" s="645" t="s">
        <v>4361</v>
      </c>
    </row>
    <row r="106" spans="1:16" x14ac:dyDescent="0.2">
      <c r="A106" s="645" t="s">
        <v>393</v>
      </c>
      <c r="B106" s="645" t="s">
        <v>1710</v>
      </c>
      <c r="C106" s="645" t="s">
        <v>391</v>
      </c>
      <c r="D106" s="645" t="s">
        <v>78</v>
      </c>
      <c r="E106" s="645" t="s">
        <v>79</v>
      </c>
      <c r="F106" s="645" t="s">
        <v>80</v>
      </c>
      <c r="G106" s="645" t="s">
        <v>2740</v>
      </c>
      <c r="H106" s="646">
        <v>42783</v>
      </c>
      <c r="I106" s="647">
        <v>97.05</v>
      </c>
      <c r="J106" s="647">
        <v>1</v>
      </c>
      <c r="K106" s="647">
        <f t="shared" si="1"/>
        <v>97.05</v>
      </c>
      <c r="L106" s="645" t="s">
        <v>2741</v>
      </c>
      <c r="M106" s="645" t="s">
        <v>538</v>
      </c>
      <c r="N106" s="646">
        <v>42787</v>
      </c>
      <c r="O106" s="645" t="s">
        <v>71</v>
      </c>
      <c r="P106" s="645" t="s">
        <v>801</v>
      </c>
    </row>
    <row r="107" spans="1:16" x14ac:dyDescent="0.2">
      <c r="A107" s="645" t="s">
        <v>393</v>
      </c>
      <c r="B107" s="645" t="s">
        <v>1710</v>
      </c>
      <c r="C107" s="645" t="s">
        <v>391</v>
      </c>
      <c r="D107" s="645" t="s">
        <v>78</v>
      </c>
      <c r="E107" s="645" t="s">
        <v>79</v>
      </c>
      <c r="F107" s="645" t="s">
        <v>80</v>
      </c>
      <c r="G107" s="645" t="s">
        <v>2742</v>
      </c>
      <c r="H107" s="646">
        <v>42782</v>
      </c>
      <c r="I107" s="647">
        <v>13.25</v>
      </c>
      <c r="J107" s="647">
        <v>1</v>
      </c>
      <c r="K107" s="647">
        <f t="shared" si="1"/>
        <v>13.25</v>
      </c>
      <c r="L107" s="645" t="s">
        <v>2743</v>
      </c>
      <c r="M107" s="645" t="s">
        <v>617</v>
      </c>
      <c r="N107" s="646">
        <v>42783</v>
      </c>
      <c r="O107" s="645" t="s">
        <v>71</v>
      </c>
      <c r="P107" s="645" t="s">
        <v>4362</v>
      </c>
    </row>
    <row r="108" spans="1:16" x14ac:dyDescent="0.2">
      <c r="A108" s="645" t="s">
        <v>393</v>
      </c>
      <c r="B108" s="645" t="s">
        <v>1710</v>
      </c>
      <c r="C108" s="645" t="s">
        <v>391</v>
      </c>
      <c r="D108" s="645" t="s">
        <v>78</v>
      </c>
      <c r="E108" s="645" t="s">
        <v>79</v>
      </c>
      <c r="F108" s="645" t="s">
        <v>80</v>
      </c>
      <c r="G108" s="645" t="s">
        <v>2744</v>
      </c>
      <c r="H108" s="646">
        <v>42772</v>
      </c>
      <c r="I108" s="647">
        <v>180.14</v>
      </c>
      <c r="J108" s="647">
        <v>1</v>
      </c>
      <c r="K108" s="647">
        <f t="shared" si="1"/>
        <v>180.14</v>
      </c>
      <c r="L108" s="645" t="s">
        <v>2745</v>
      </c>
      <c r="M108" s="645" t="s">
        <v>1091</v>
      </c>
      <c r="N108" s="646">
        <v>42773</v>
      </c>
      <c r="O108" s="645" t="s">
        <v>71</v>
      </c>
      <c r="P108" s="645" t="s">
        <v>4363</v>
      </c>
    </row>
    <row r="109" spans="1:16" x14ac:dyDescent="0.2">
      <c r="A109" s="645" t="s">
        <v>393</v>
      </c>
      <c r="B109" s="645" t="s">
        <v>1710</v>
      </c>
      <c r="C109" s="645" t="s">
        <v>391</v>
      </c>
      <c r="D109" s="645" t="s">
        <v>78</v>
      </c>
      <c r="E109" s="645" t="s">
        <v>79</v>
      </c>
      <c r="F109" s="645" t="s">
        <v>80</v>
      </c>
      <c r="G109" s="645" t="s">
        <v>2746</v>
      </c>
      <c r="H109" s="646">
        <v>42772</v>
      </c>
      <c r="I109" s="647">
        <v>40.549999999999997</v>
      </c>
      <c r="J109" s="647">
        <v>1</v>
      </c>
      <c r="K109" s="647">
        <f t="shared" si="1"/>
        <v>40.549999999999997</v>
      </c>
      <c r="L109" s="645" t="s">
        <v>2747</v>
      </c>
      <c r="M109" s="645" t="s">
        <v>1742</v>
      </c>
      <c r="N109" s="646">
        <v>42773</v>
      </c>
      <c r="O109" s="645" t="s">
        <v>71</v>
      </c>
      <c r="P109" s="645" t="s">
        <v>4364</v>
      </c>
    </row>
    <row r="110" spans="1:16" x14ac:dyDescent="0.2">
      <c r="A110" s="645" t="s">
        <v>393</v>
      </c>
      <c r="B110" s="645" t="s">
        <v>1710</v>
      </c>
      <c r="C110" s="645" t="s">
        <v>391</v>
      </c>
      <c r="D110" s="645" t="s">
        <v>1288</v>
      </c>
      <c r="E110" s="645" t="s">
        <v>1289</v>
      </c>
      <c r="F110" s="645" t="s">
        <v>1290</v>
      </c>
      <c r="G110" s="645" t="s">
        <v>2748</v>
      </c>
      <c r="H110" s="646">
        <v>42786</v>
      </c>
      <c r="I110" s="647">
        <v>948.33</v>
      </c>
      <c r="J110" s="647">
        <v>1</v>
      </c>
      <c r="K110" s="647">
        <f t="shared" si="1"/>
        <v>948.33</v>
      </c>
      <c r="L110" s="645" t="s">
        <v>801</v>
      </c>
      <c r="M110" s="645" t="s">
        <v>1958</v>
      </c>
      <c r="N110" s="646">
        <v>42790</v>
      </c>
      <c r="O110" s="645" t="s">
        <v>71</v>
      </c>
      <c r="P110" s="645" t="s">
        <v>801</v>
      </c>
    </row>
    <row r="111" spans="1:16" x14ac:dyDescent="0.2">
      <c r="A111" s="645" t="s">
        <v>393</v>
      </c>
      <c r="B111" s="645" t="s">
        <v>1710</v>
      </c>
      <c r="C111" s="645" t="s">
        <v>391</v>
      </c>
      <c r="D111" s="645" t="s">
        <v>1518</v>
      </c>
      <c r="E111" s="645" t="s">
        <v>1519</v>
      </c>
      <c r="F111" s="645" t="s">
        <v>1520</v>
      </c>
      <c r="G111" s="645" t="s">
        <v>2749</v>
      </c>
      <c r="H111" s="646">
        <v>42794</v>
      </c>
      <c r="I111" s="647">
        <v>48.99</v>
      </c>
      <c r="J111" s="647">
        <v>1</v>
      </c>
      <c r="K111" s="647">
        <f t="shared" si="1"/>
        <v>48.99</v>
      </c>
      <c r="L111" s="645" t="s">
        <v>2750</v>
      </c>
      <c r="M111" s="645" t="s">
        <v>1200</v>
      </c>
      <c r="N111" s="646">
        <v>42794</v>
      </c>
      <c r="O111" s="645" t="s">
        <v>71</v>
      </c>
      <c r="P111" s="645" t="s">
        <v>4365</v>
      </c>
    </row>
    <row r="112" spans="1:16" x14ac:dyDescent="0.2">
      <c r="A112" s="645" t="s">
        <v>393</v>
      </c>
      <c r="B112" s="645" t="s">
        <v>1710</v>
      </c>
      <c r="C112" s="645" t="s">
        <v>391</v>
      </c>
      <c r="D112" s="645" t="s">
        <v>1371</v>
      </c>
      <c r="E112" s="645" t="s">
        <v>1372</v>
      </c>
      <c r="F112" s="645" t="s">
        <v>1373</v>
      </c>
      <c r="G112" s="645" t="s">
        <v>2752</v>
      </c>
      <c r="H112" s="646">
        <v>42794</v>
      </c>
      <c r="I112" s="647">
        <v>8099.33</v>
      </c>
      <c r="J112" s="647">
        <v>1</v>
      </c>
      <c r="K112" s="647">
        <f t="shared" si="1"/>
        <v>8099.33</v>
      </c>
      <c r="L112" s="645" t="s">
        <v>801</v>
      </c>
      <c r="M112" s="645" t="s">
        <v>180</v>
      </c>
      <c r="N112" s="646">
        <v>42794</v>
      </c>
      <c r="O112" s="645" t="s">
        <v>71</v>
      </c>
      <c r="P112" s="645" t="s">
        <v>801</v>
      </c>
    </row>
    <row r="113" spans="1:16" x14ac:dyDescent="0.2">
      <c r="A113" s="645" t="s">
        <v>393</v>
      </c>
      <c r="B113" s="645" t="s">
        <v>1710</v>
      </c>
      <c r="C113" s="645" t="s">
        <v>391</v>
      </c>
      <c r="D113" s="645" t="s">
        <v>1371</v>
      </c>
      <c r="E113" s="645" t="s">
        <v>1372</v>
      </c>
      <c r="F113" s="645" t="s">
        <v>1373</v>
      </c>
      <c r="G113" s="645" t="s">
        <v>2753</v>
      </c>
      <c r="H113" s="646">
        <v>42773</v>
      </c>
      <c r="I113" s="647">
        <v>12239.15</v>
      </c>
      <c r="J113" s="647">
        <v>1</v>
      </c>
      <c r="K113" s="647">
        <f t="shared" si="1"/>
        <v>12239.15</v>
      </c>
      <c r="L113" s="645" t="s">
        <v>2754</v>
      </c>
      <c r="M113" s="645" t="s">
        <v>1742</v>
      </c>
      <c r="N113" s="646">
        <v>42773</v>
      </c>
      <c r="O113" s="645" t="s">
        <v>71</v>
      </c>
      <c r="P113" s="645" t="s">
        <v>4366</v>
      </c>
    </row>
    <row r="114" spans="1:16" x14ac:dyDescent="0.2">
      <c r="A114" s="645" t="s">
        <v>393</v>
      </c>
      <c r="B114" s="645" t="s">
        <v>1710</v>
      </c>
      <c r="C114" s="645" t="s">
        <v>391</v>
      </c>
      <c r="D114" s="645" t="s">
        <v>123</v>
      </c>
      <c r="E114" s="645" t="s">
        <v>124</v>
      </c>
      <c r="F114" s="645" t="s">
        <v>125</v>
      </c>
      <c r="G114" s="645" t="s">
        <v>2759</v>
      </c>
      <c r="H114" s="646">
        <v>42775</v>
      </c>
      <c r="I114" s="647">
        <v>95.59</v>
      </c>
      <c r="J114" s="647">
        <v>1</v>
      </c>
      <c r="K114" s="647">
        <f t="shared" si="1"/>
        <v>95.59</v>
      </c>
      <c r="L114" s="645" t="s">
        <v>801</v>
      </c>
      <c r="M114" s="645" t="s">
        <v>445</v>
      </c>
      <c r="N114" s="646">
        <v>42789</v>
      </c>
      <c r="O114" s="645" t="s">
        <v>71</v>
      </c>
      <c r="P114" s="645" t="s">
        <v>801</v>
      </c>
    </row>
    <row r="115" spans="1:16" x14ac:dyDescent="0.2">
      <c r="A115" s="645" t="s">
        <v>393</v>
      </c>
      <c r="B115" s="645" t="s">
        <v>1710</v>
      </c>
      <c r="C115" s="645" t="s">
        <v>391</v>
      </c>
      <c r="D115" s="645" t="s">
        <v>123</v>
      </c>
      <c r="E115" s="645" t="s">
        <v>124</v>
      </c>
      <c r="F115" s="645" t="s">
        <v>125</v>
      </c>
      <c r="G115" s="645" t="s">
        <v>2760</v>
      </c>
      <c r="H115" s="646">
        <v>42775</v>
      </c>
      <c r="I115" s="647">
        <v>72.45</v>
      </c>
      <c r="J115" s="647">
        <v>1</v>
      </c>
      <c r="K115" s="647">
        <f t="shared" si="1"/>
        <v>72.45</v>
      </c>
      <c r="L115" s="645" t="s">
        <v>801</v>
      </c>
      <c r="M115" s="645" t="s">
        <v>86</v>
      </c>
      <c r="N115" s="646">
        <v>42789</v>
      </c>
      <c r="O115" s="645" t="s">
        <v>71</v>
      </c>
      <c r="P115" s="645" t="s">
        <v>801</v>
      </c>
    </row>
    <row r="116" spans="1:16" x14ac:dyDescent="0.2">
      <c r="A116" s="645" t="s">
        <v>393</v>
      </c>
      <c r="B116" s="645" t="s">
        <v>1710</v>
      </c>
      <c r="C116" s="645" t="s">
        <v>391</v>
      </c>
      <c r="D116" s="645" t="s">
        <v>123</v>
      </c>
      <c r="E116" s="645" t="s">
        <v>124</v>
      </c>
      <c r="F116" s="645" t="s">
        <v>125</v>
      </c>
      <c r="G116" s="645" t="s">
        <v>2761</v>
      </c>
      <c r="H116" s="646">
        <v>42775</v>
      </c>
      <c r="I116" s="647">
        <v>96.8</v>
      </c>
      <c r="J116" s="647">
        <v>1</v>
      </c>
      <c r="K116" s="647">
        <f t="shared" si="1"/>
        <v>96.8</v>
      </c>
      <c r="L116" s="645" t="s">
        <v>801</v>
      </c>
      <c r="M116" s="645" t="s">
        <v>273</v>
      </c>
      <c r="N116" s="646">
        <v>42789</v>
      </c>
      <c r="O116" s="645" t="s">
        <v>71</v>
      </c>
      <c r="P116" s="645" t="s">
        <v>801</v>
      </c>
    </row>
    <row r="117" spans="1:16" x14ac:dyDescent="0.2">
      <c r="A117" s="645" t="s">
        <v>393</v>
      </c>
      <c r="B117" s="645" t="s">
        <v>1710</v>
      </c>
      <c r="C117" s="645" t="s">
        <v>391</v>
      </c>
      <c r="D117" s="645" t="s">
        <v>123</v>
      </c>
      <c r="E117" s="645" t="s">
        <v>124</v>
      </c>
      <c r="F117" s="645" t="s">
        <v>125</v>
      </c>
      <c r="G117" s="645" t="s">
        <v>2762</v>
      </c>
      <c r="H117" s="646">
        <v>42775</v>
      </c>
      <c r="I117" s="647">
        <v>108.54</v>
      </c>
      <c r="J117" s="647">
        <v>1</v>
      </c>
      <c r="K117" s="647">
        <f t="shared" si="1"/>
        <v>108.54</v>
      </c>
      <c r="L117" s="645" t="s">
        <v>801</v>
      </c>
      <c r="M117" s="645" t="s">
        <v>160</v>
      </c>
      <c r="N117" s="646">
        <v>42789</v>
      </c>
      <c r="O117" s="645" t="s">
        <v>71</v>
      </c>
      <c r="P117" s="645" t="s">
        <v>801</v>
      </c>
    </row>
    <row r="118" spans="1:16" x14ac:dyDescent="0.2">
      <c r="A118" s="645" t="s">
        <v>393</v>
      </c>
      <c r="B118" s="645" t="s">
        <v>1710</v>
      </c>
      <c r="C118" s="645" t="s">
        <v>391</v>
      </c>
      <c r="D118" s="645" t="s">
        <v>123</v>
      </c>
      <c r="E118" s="645" t="s">
        <v>124</v>
      </c>
      <c r="F118" s="645" t="s">
        <v>125</v>
      </c>
      <c r="G118" s="645" t="s">
        <v>2763</v>
      </c>
      <c r="H118" s="646">
        <v>42775</v>
      </c>
      <c r="I118" s="647">
        <v>164.44</v>
      </c>
      <c r="J118" s="647">
        <v>1</v>
      </c>
      <c r="K118" s="647">
        <f t="shared" si="1"/>
        <v>164.44</v>
      </c>
      <c r="L118" s="645" t="s">
        <v>801</v>
      </c>
      <c r="M118" s="645" t="s">
        <v>2764</v>
      </c>
      <c r="N118" s="646">
        <v>42789</v>
      </c>
      <c r="O118" s="645" t="s">
        <v>71</v>
      </c>
      <c r="P118" s="645" t="s">
        <v>801</v>
      </c>
    </row>
    <row r="119" spans="1:16" x14ac:dyDescent="0.2">
      <c r="A119" s="645" t="s">
        <v>393</v>
      </c>
      <c r="B119" s="645" t="s">
        <v>1710</v>
      </c>
      <c r="C119" s="645" t="s">
        <v>391</v>
      </c>
      <c r="D119" s="645" t="s">
        <v>123</v>
      </c>
      <c r="E119" s="645" t="s">
        <v>124</v>
      </c>
      <c r="F119" s="645" t="s">
        <v>125</v>
      </c>
      <c r="G119" s="645" t="s">
        <v>2765</v>
      </c>
      <c r="H119" s="646">
        <v>42775</v>
      </c>
      <c r="I119" s="647">
        <v>135.28</v>
      </c>
      <c r="J119" s="647">
        <v>1</v>
      </c>
      <c r="K119" s="647">
        <f t="shared" si="1"/>
        <v>135.28</v>
      </c>
      <c r="L119" s="645" t="s">
        <v>801</v>
      </c>
      <c r="M119" s="645" t="s">
        <v>1557</v>
      </c>
      <c r="N119" s="646">
        <v>42789</v>
      </c>
      <c r="O119" s="645" t="s">
        <v>71</v>
      </c>
      <c r="P119" s="645" t="s">
        <v>801</v>
      </c>
    </row>
    <row r="120" spans="1:16" x14ac:dyDescent="0.2">
      <c r="A120" s="645" t="s">
        <v>393</v>
      </c>
      <c r="B120" s="645" t="s">
        <v>1710</v>
      </c>
      <c r="C120" s="645" t="s">
        <v>391</v>
      </c>
      <c r="D120" s="645" t="s">
        <v>123</v>
      </c>
      <c r="E120" s="645" t="s">
        <v>124</v>
      </c>
      <c r="F120" s="645" t="s">
        <v>125</v>
      </c>
      <c r="G120" s="645" t="s">
        <v>2766</v>
      </c>
      <c r="H120" s="646">
        <v>42775</v>
      </c>
      <c r="I120" s="647">
        <v>40.229999999999997</v>
      </c>
      <c r="J120" s="647">
        <v>1</v>
      </c>
      <c r="K120" s="647">
        <f t="shared" si="1"/>
        <v>40.229999999999997</v>
      </c>
      <c r="L120" s="645" t="s">
        <v>801</v>
      </c>
      <c r="M120" s="645" t="s">
        <v>4367</v>
      </c>
      <c r="N120" s="646">
        <v>42789</v>
      </c>
      <c r="O120" s="645" t="s">
        <v>71</v>
      </c>
      <c r="P120" s="645" t="s">
        <v>801</v>
      </c>
    </row>
    <row r="121" spans="1:16" x14ac:dyDescent="0.2">
      <c r="A121" s="645" t="s">
        <v>393</v>
      </c>
      <c r="B121" s="645" t="s">
        <v>1710</v>
      </c>
      <c r="C121" s="645" t="s">
        <v>391</v>
      </c>
      <c r="D121" s="645" t="s">
        <v>123</v>
      </c>
      <c r="E121" s="645" t="s">
        <v>124</v>
      </c>
      <c r="F121" s="645" t="s">
        <v>125</v>
      </c>
      <c r="G121" s="645" t="s">
        <v>2769</v>
      </c>
      <c r="H121" s="646">
        <v>42775</v>
      </c>
      <c r="I121" s="647">
        <v>332.93</v>
      </c>
      <c r="J121" s="647">
        <v>1</v>
      </c>
      <c r="K121" s="647">
        <f t="shared" si="1"/>
        <v>332.93</v>
      </c>
      <c r="L121" s="645" t="s">
        <v>801</v>
      </c>
      <c r="M121" s="645" t="s">
        <v>160</v>
      </c>
      <c r="N121" s="646">
        <v>42789</v>
      </c>
      <c r="O121" s="645" t="s">
        <v>71</v>
      </c>
      <c r="P121" s="645" t="s">
        <v>801</v>
      </c>
    </row>
    <row r="122" spans="1:16" x14ac:dyDescent="0.2">
      <c r="A122" s="645" t="s">
        <v>393</v>
      </c>
      <c r="B122" s="645" t="s">
        <v>1710</v>
      </c>
      <c r="C122" s="645" t="s">
        <v>391</v>
      </c>
      <c r="D122" s="645" t="s">
        <v>123</v>
      </c>
      <c r="E122" s="645" t="s">
        <v>124</v>
      </c>
      <c r="F122" s="645" t="s">
        <v>125</v>
      </c>
      <c r="G122" s="645" t="s">
        <v>2770</v>
      </c>
      <c r="H122" s="646">
        <v>42772</v>
      </c>
      <c r="I122" s="647">
        <v>70.87</v>
      </c>
      <c r="J122" s="647">
        <v>1</v>
      </c>
      <c r="K122" s="647">
        <f t="shared" si="1"/>
        <v>70.87</v>
      </c>
      <c r="L122" s="645" t="s">
        <v>801</v>
      </c>
      <c r="M122" s="645" t="s">
        <v>273</v>
      </c>
      <c r="N122" s="646">
        <v>42786</v>
      </c>
      <c r="O122" s="645" t="s">
        <v>71</v>
      </c>
      <c r="P122" s="645" t="s">
        <v>801</v>
      </c>
    </row>
    <row r="123" spans="1:16" x14ac:dyDescent="0.2">
      <c r="A123" s="645" t="s">
        <v>393</v>
      </c>
      <c r="B123" s="645" t="s">
        <v>1710</v>
      </c>
      <c r="C123" s="645" t="s">
        <v>391</v>
      </c>
      <c r="D123" s="645" t="s">
        <v>123</v>
      </c>
      <c r="E123" s="645" t="s">
        <v>124</v>
      </c>
      <c r="F123" s="645" t="s">
        <v>125</v>
      </c>
      <c r="G123" s="645" t="s">
        <v>2771</v>
      </c>
      <c r="H123" s="646">
        <v>42772</v>
      </c>
      <c r="I123" s="647">
        <v>66.430000000000007</v>
      </c>
      <c r="J123" s="647">
        <v>1</v>
      </c>
      <c r="K123" s="647">
        <f t="shared" si="1"/>
        <v>66.430000000000007</v>
      </c>
      <c r="L123" s="645" t="s">
        <v>801</v>
      </c>
      <c r="M123" s="645" t="s">
        <v>2764</v>
      </c>
      <c r="N123" s="646">
        <v>42786</v>
      </c>
      <c r="O123" s="645" t="s">
        <v>71</v>
      </c>
      <c r="P123" s="645" t="s">
        <v>801</v>
      </c>
    </row>
    <row r="124" spans="1:16" x14ac:dyDescent="0.2">
      <c r="A124" s="645" t="s">
        <v>393</v>
      </c>
      <c r="B124" s="645" t="s">
        <v>1710</v>
      </c>
      <c r="C124" s="645" t="s">
        <v>391</v>
      </c>
      <c r="D124" s="645" t="s">
        <v>123</v>
      </c>
      <c r="E124" s="645" t="s">
        <v>124</v>
      </c>
      <c r="F124" s="645" t="s">
        <v>125</v>
      </c>
      <c r="G124" s="645" t="s">
        <v>2772</v>
      </c>
      <c r="H124" s="646">
        <v>42772</v>
      </c>
      <c r="I124" s="647">
        <v>50.67</v>
      </c>
      <c r="J124" s="647">
        <v>1</v>
      </c>
      <c r="K124" s="647">
        <f t="shared" si="1"/>
        <v>50.67</v>
      </c>
      <c r="L124" s="645" t="s">
        <v>801</v>
      </c>
      <c r="M124" s="645" t="s">
        <v>1557</v>
      </c>
      <c r="N124" s="646">
        <v>42786</v>
      </c>
      <c r="O124" s="645" t="s">
        <v>71</v>
      </c>
      <c r="P124" s="645" t="s">
        <v>801</v>
      </c>
    </row>
    <row r="125" spans="1:16" x14ac:dyDescent="0.2">
      <c r="A125" s="645" t="s">
        <v>393</v>
      </c>
      <c r="B125" s="645" t="s">
        <v>1710</v>
      </c>
      <c r="C125" s="645" t="s">
        <v>391</v>
      </c>
      <c r="D125" s="645" t="s">
        <v>123</v>
      </c>
      <c r="E125" s="645" t="s">
        <v>124</v>
      </c>
      <c r="F125" s="645" t="s">
        <v>125</v>
      </c>
      <c r="G125" s="645" t="s">
        <v>2773</v>
      </c>
      <c r="H125" s="646">
        <v>42772</v>
      </c>
      <c r="I125" s="647">
        <v>435.77</v>
      </c>
      <c r="J125" s="647">
        <v>1</v>
      </c>
      <c r="K125" s="647">
        <f t="shared" si="1"/>
        <v>435.77</v>
      </c>
      <c r="L125" s="645" t="s">
        <v>801</v>
      </c>
      <c r="M125" s="645" t="s">
        <v>160</v>
      </c>
      <c r="N125" s="646">
        <v>42786</v>
      </c>
      <c r="O125" s="645" t="s">
        <v>71</v>
      </c>
      <c r="P125" s="645" t="s">
        <v>801</v>
      </c>
    </row>
    <row r="126" spans="1:16" x14ac:dyDescent="0.2">
      <c r="A126" s="645" t="s">
        <v>393</v>
      </c>
      <c r="B126" s="645" t="s">
        <v>1710</v>
      </c>
      <c r="C126" s="645" t="s">
        <v>391</v>
      </c>
      <c r="D126" s="645" t="s">
        <v>123</v>
      </c>
      <c r="E126" s="645" t="s">
        <v>124</v>
      </c>
      <c r="F126" s="645" t="s">
        <v>125</v>
      </c>
      <c r="G126" s="645" t="s">
        <v>2774</v>
      </c>
      <c r="H126" s="646">
        <v>42745</v>
      </c>
      <c r="I126" s="647">
        <v>46.22</v>
      </c>
      <c r="J126" s="647">
        <v>1</v>
      </c>
      <c r="K126" s="647">
        <f t="shared" si="1"/>
        <v>46.22</v>
      </c>
      <c r="L126" s="645" t="s">
        <v>801</v>
      </c>
      <c r="M126" s="645" t="s">
        <v>1557</v>
      </c>
      <c r="N126" s="646">
        <v>42786</v>
      </c>
      <c r="O126" s="645" t="s">
        <v>71</v>
      </c>
      <c r="P126" s="645" t="s">
        <v>801</v>
      </c>
    </row>
    <row r="127" spans="1:16" x14ac:dyDescent="0.2">
      <c r="A127" s="645" t="s">
        <v>393</v>
      </c>
      <c r="B127" s="645" t="s">
        <v>1710</v>
      </c>
      <c r="C127" s="645" t="s">
        <v>391</v>
      </c>
      <c r="D127" s="645" t="s">
        <v>123</v>
      </c>
      <c r="E127" s="645" t="s">
        <v>124</v>
      </c>
      <c r="F127" s="645" t="s">
        <v>125</v>
      </c>
      <c r="G127" s="645" t="s">
        <v>2775</v>
      </c>
      <c r="H127" s="646">
        <v>42745</v>
      </c>
      <c r="I127" s="647">
        <v>53.49</v>
      </c>
      <c r="J127" s="647">
        <v>1</v>
      </c>
      <c r="K127" s="647">
        <f t="shared" si="1"/>
        <v>53.49</v>
      </c>
      <c r="L127" s="645" t="s">
        <v>801</v>
      </c>
      <c r="M127" s="645" t="s">
        <v>1557</v>
      </c>
      <c r="N127" s="646">
        <v>42786</v>
      </c>
      <c r="O127" s="645" t="s">
        <v>71</v>
      </c>
      <c r="P127" s="645" t="s">
        <v>801</v>
      </c>
    </row>
    <row r="128" spans="1:16" x14ac:dyDescent="0.2">
      <c r="A128" s="645" t="s">
        <v>393</v>
      </c>
      <c r="B128" s="645" t="s">
        <v>1710</v>
      </c>
      <c r="C128" s="645" t="s">
        <v>391</v>
      </c>
      <c r="D128" s="645" t="s">
        <v>396</v>
      </c>
      <c r="E128" s="645" t="s">
        <v>397</v>
      </c>
      <c r="F128" s="645" t="s">
        <v>398</v>
      </c>
      <c r="G128" s="645" t="s">
        <v>2776</v>
      </c>
      <c r="H128" s="646">
        <v>42787</v>
      </c>
      <c r="I128" s="647">
        <v>1608.27</v>
      </c>
      <c r="J128" s="647">
        <v>1</v>
      </c>
      <c r="K128" s="647">
        <f t="shared" si="1"/>
        <v>1608.27</v>
      </c>
      <c r="L128" s="645" t="s">
        <v>801</v>
      </c>
      <c r="M128" s="645" t="s">
        <v>329</v>
      </c>
      <c r="N128" s="646">
        <v>42787</v>
      </c>
      <c r="O128" s="645" t="s">
        <v>71</v>
      </c>
      <c r="P128" s="645" t="s">
        <v>801</v>
      </c>
    </row>
    <row r="129" spans="1:16" x14ac:dyDescent="0.2">
      <c r="A129" s="645" t="s">
        <v>393</v>
      </c>
      <c r="B129" s="645" t="s">
        <v>1710</v>
      </c>
      <c r="C129" s="645" t="s">
        <v>391</v>
      </c>
      <c r="D129" s="645" t="s">
        <v>396</v>
      </c>
      <c r="E129" s="645" t="s">
        <v>397</v>
      </c>
      <c r="F129" s="645" t="s">
        <v>398</v>
      </c>
      <c r="G129" s="645" t="s">
        <v>2777</v>
      </c>
      <c r="H129" s="646">
        <v>42783</v>
      </c>
      <c r="I129" s="647">
        <v>5.81</v>
      </c>
      <c r="J129" s="647">
        <v>1</v>
      </c>
      <c r="K129" s="647">
        <f t="shared" si="1"/>
        <v>5.81</v>
      </c>
      <c r="L129" s="645" t="s">
        <v>801</v>
      </c>
      <c r="M129" s="645" t="s">
        <v>329</v>
      </c>
      <c r="N129" s="646">
        <v>42786</v>
      </c>
      <c r="O129" s="645" t="s">
        <v>71</v>
      </c>
      <c r="P129" s="645" t="s">
        <v>801</v>
      </c>
    </row>
    <row r="130" spans="1:16" x14ac:dyDescent="0.2">
      <c r="A130" s="645" t="s">
        <v>393</v>
      </c>
      <c r="B130" s="645" t="s">
        <v>1710</v>
      </c>
      <c r="C130" s="645" t="s">
        <v>391</v>
      </c>
      <c r="D130" s="645" t="s">
        <v>396</v>
      </c>
      <c r="E130" s="645" t="s">
        <v>397</v>
      </c>
      <c r="F130" s="645" t="s">
        <v>398</v>
      </c>
      <c r="G130" s="645" t="s">
        <v>2778</v>
      </c>
      <c r="H130" s="646">
        <v>42783</v>
      </c>
      <c r="I130" s="647">
        <v>395.72</v>
      </c>
      <c r="J130" s="647">
        <v>1</v>
      </c>
      <c r="K130" s="647">
        <f t="shared" si="1"/>
        <v>395.72</v>
      </c>
      <c r="L130" s="645" t="s">
        <v>801</v>
      </c>
      <c r="M130" s="645" t="s">
        <v>329</v>
      </c>
      <c r="N130" s="646">
        <v>42786</v>
      </c>
      <c r="O130" s="645" t="s">
        <v>71</v>
      </c>
      <c r="P130" s="645" t="s">
        <v>801</v>
      </c>
    </row>
    <row r="131" spans="1:16" x14ac:dyDescent="0.2">
      <c r="A131" s="645" t="s">
        <v>393</v>
      </c>
      <c r="B131" s="645" t="s">
        <v>1710</v>
      </c>
      <c r="C131" s="645" t="s">
        <v>391</v>
      </c>
      <c r="D131" s="645" t="s">
        <v>396</v>
      </c>
      <c r="E131" s="645" t="s">
        <v>397</v>
      </c>
      <c r="F131" s="645" t="s">
        <v>398</v>
      </c>
      <c r="G131" s="645" t="s">
        <v>2779</v>
      </c>
      <c r="H131" s="646">
        <v>42783</v>
      </c>
      <c r="I131" s="647">
        <v>1830.19</v>
      </c>
      <c r="J131" s="647">
        <v>1</v>
      </c>
      <c r="K131" s="647">
        <f t="shared" ref="K131:K194" si="2">I131*J131</f>
        <v>1830.19</v>
      </c>
      <c r="L131" s="645" t="s">
        <v>801</v>
      </c>
      <c r="M131" s="645" t="s">
        <v>329</v>
      </c>
      <c r="N131" s="646">
        <v>42783</v>
      </c>
      <c r="O131" s="645" t="s">
        <v>71</v>
      </c>
      <c r="P131" s="645" t="s">
        <v>801</v>
      </c>
    </row>
    <row r="132" spans="1:16" x14ac:dyDescent="0.2">
      <c r="A132" s="645" t="s">
        <v>393</v>
      </c>
      <c r="B132" s="645" t="s">
        <v>1710</v>
      </c>
      <c r="C132" s="645" t="s">
        <v>391</v>
      </c>
      <c r="D132" s="645" t="s">
        <v>1233</v>
      </c>
      <c r="E132" s="645" t="s">
        <v>1234</v>
      </c>
      <c r="F132" s="645" t="s">
        <v>1235</v>
      </c>
      <c r="G132" s="645" t="s">
        <v>2784</v>
      </c>
      <c r="H132" s="646">
        <v>42793</v>
      </c>
      <c r="I132" s="647">
        <v>181.5</v>
      </c>
      <c r="J132" s="647">
        <v>1</v>
      </c>
      <c r="K132" s="647">
        <f t="shared" si="2"/>
        <v>181.5</v>
      </c>
      <c r="L132" s="645" t="s">
        <v>2785</v>
      </c>
      <c r="M132" s="645" t="s">
        <v>1139</v>
      </c>
      <c r="N132" s="646">
        <v>42794</v>
      </c>
      <c r="O132" s="645" t="s">
        <v>71</v>
      </c>
      <c r="P132" s="645" t="s">
        <v>4368</v>
      </c>
    </row>
    <row r="133" spans="1:16" x14ac:dyDescent="0.2">
      <c r="A133" s="645" t="s">
        <v>393</v>
      </c>
      <c r="B133" s="645" t="s">
        <v>1710</v>
      </c>
      <c r="C133" s="645" t="s">
        <v>391</v>
      </c>
      <c r="D133" s="645" t="s">
        <v>1233</v>
      </c>
      <c r="E133" s="645" t="s">
        <v>1234</v>
      </c>
      <c r="F133" s="645" t="s">
        <v>1235</v>
      </c>
      <c r="G133" s="645" t="s">
        <v>2786</v>
      </c>
      <c r="H133" s="646">
        <v>42767</v>
      </c>
      <c r="I133" s="647">
        <v>975.74</v>
      </c>
      <c r="J133" s="647">
        <v>1</v>
      </c>
      <c r="K133" s="647">
        <f t="shared" si="2"/>
        <v>975.74</v>
      </c>
      <c r="L133" s="645" t="s">
        <v>1236</v>
      </c>
      <c r="M133" s="645" t="s">
        <v>719</v>
      </c>
      <c r="N133" s="646">
        <v>42768</v>
      </c>
      <c r="O133" s="645" t="s">
        <v>71</v>
      </c>
      <c r="P133" s="645" t="s">
        <v>4171</v>
      </c>
    </row>
    <row r="134" spans="1:16" x14ac:dyDescent="0.2">
      <c r="A134" s="645" t="s">
        <v>393</v>
      </c>
      <c r="B134" s="645" t="s">
        <v>1710</v>
      </c>
      <c r="C134" s="645" t="s">
        <v>391</v>
      </c>
      <c r="D134" s="645" t="s">
        <v>1111</v>
      </c>
      <c r="E134" s="645" t="s">
        <v>1112</v>
      </c>
      <c r="F134" s="645" t="s">
        <v>1113</v>
      </c>
      <c r="G134" s="645" t="s">
        <v>2787</v>
      </c>
      <c r="H134" s="646">
        <v>42794</v>
      </c>
      <c r="I134" s="647">
        <v>718.67</v>
      </c>
      <c r="J134" s="647">
        <v>1</v>
      </c>
      <c r="K134" s="647">
        <f t="shared" si="2"/>
        <v>718.67</v>
      </c>
      <c r="L134" s="645" t="s">
        <v>2788</v>
      </c>
      <c r="M134" s="645" t="s">
        <v>719</v>
      </c>
      <c r="N134" s="646">
        <v>42794</v>
      </c>
      <c r="O134" s="645" t="s">
        <v>71</v>
      </c>
      <c r="P134" s="645" t="s">
        <v>801</v>
      </c>
    </row>
    <row r="135" spans="1:16" x14ac:dyDescent="0.2">
      <c r="A135" s="645" t="s">
        <v>393</v>
      </c>
      <c r="B135" s="645" t="s">
        <v>1710</v>
      </c>
      <c r="C135" s="645" t="s">
        <v>391</v>
      </c>
      <c r="D135" s="645" t="s">
        <v>1111</v>
      </c>
      <c r="E135" s="645" t="s">
        <v>1112</v>
      </c>
      <c r="F135" s="645" t="s">
        <v>1113</v>
      </c>
      <c r="G135" s="645" t="s">
        <v>2789</v>
      </c>
      <c r="H135" s="646">
        <v>42794</v>
      </c>
      <c r="I135" s="647">
        <v>1241.18</v>
      </c>
      <c r="J135" s="647">
        <v>1</v>
      </c>
      <c r="K135" s="647">
        <f t="shared" si="2"/>
        <v>1241.18</v>
      </c>
      <c r="L135" s="645" t="s">
        <v>2790</v>
      </c>
      <c r="M135" s="645" t="s">
        <v>278</v>
      </c>
      <c r="N135" s="646">
        <v>42794</v>
      </c>
      <c r="O135" s="645" t="s">
        <v>71</v>
      </c>
      <c r="P135" s="645" t="s">
        <v>801</v>
      </c>
    </row>
    <row r="136" spans="1:16" x14ac:dyDescent="0.2">
      <c r="A136" s="645" t="s">
        <v>393</v>
      </c>
      <c r="B136" s="645" t="s">
        <v>1710</v>
      </c>
      <c r="C136" s="645" t="s">
        <v>391</v>
      </c>
      <c r="D136" s="645" t="s">
        <v>1111</v>
      </c>
      <c r="E136" s="645" t="s">
        <v>1112</v>
      </c>
      <c r="F136" s="645" t="s">
        <v>1113</v>
      </c>
      <c r="G136" s="645" t="s">
        <v>2791</v>
      </c>
      <c r="H136" s="646">
        <v>42788</v>
      </c>
      <c r="I136" s="647">
        <v>242.71</v>
      </c>
      <c r="J136" s="647">
        <v>1</v>
      </c>
      <c r="K136" s="647">
        <f t="shared" si="2"/>
        <v>242.71</v>
      </c>
      <c r="L136" s="645" t="s">
        <v>2790</v>
      </c>
      <c r="M136" s="645" t="s">
        <v>278</v>
      </c>
      <c r="N136" s="646">
        <v>42788</v>
      </c>
      <c r="O136" s="645" t="s">
        <v>71</v>
      </c>
      <c r="P136" s="645" t="s">
        <v>801</v>
      </c>
    </row>
    <row r="137" spans="1:16" x14ac:dyDescent="0.2">
      <c r="A137" s="645" t="s">
        <v>393</v>
      </c>
      <c r="B137" s="645" t="s">
        <v>1710</v>
      </c>
      <c r="C137" s="645" t="s">
        <v>391</v>
      </c>
      <c r="D137" s="645" t="s">
        <v>1111</v>
      </c>
      <c r="E137" s="645" t="s">
        <v>1112</v>
      </c>
      <c r="F137" s="645" t="s">
        <v>1113</v>
      </c>
      <c r="G137" s="645" t="s">
        <v>2792</v>
      </c>
      <c r="H137" s="646">
        <v>42787</v>
      </c>
      <c r="I137" s="647">
        <v>1059.1400000000001</v>
      </c>
      <c r="J137" s="647">
        <v>1</v>
      </c>
      <c r="K137" s="647">
        <f t="shared" si="2"/>
        <v>1059.1400000000001</v>
      </c>
      <c r="L137" s="645" t="s">
        <v>2790</v>
      </c>
      <c r="M137" s="645" t="s">
        <v>278</v>
      </c>
      <c r="N137" s="646">
        <v>42787</v>
      </c>
      <c r="O137" s="645" t="s">
        <v>71</v>
      </c>
      <c r="P137" s="645" t="s">
        <v>801</v>
      </c>
    </row>
    <row r="138" spans="1:16" x14ac:dyDescent="0.2">
      <c r="A138" s="645" t="s">
        <v>393</v>
      </c>
      <c r="B138" s="645" t="s">
        <v>1710</v>
      </c>
      <c r="C138" s="645" t="s">
        <v>391</v>
      </c>
      <c r="D138" s="645" t="s">
        <v>1111</v>
      </c>
      <c r="E138" s="645" t="s">
        <v>1112</v>
      </c>
      <c r="F138" s="645" t="s">
        <v>1113</v>
      </c>
      <c r="G138" s="645" t="s">
        <v>2793</v>
      </c>
      <c r="H138" s="646">
        <v>42780</v>
      </c>
      <c r="I138" s="647">
        <v>336.36</v>
      </c>
      <c r="J138" s="647">
        <v>1</v>
      </c>
      <c r="K138" s="647">
        <f t="shared" si="2"/>
        <v>336.36</v>
      </c>
      <c r="L138" s="645" t="s">
        <v>2794</v>
      </c>
      <c r="M138" s="645" t="s">
        <v>719</v>
      </c>
      <c r="N138" s="646">
        <v>42780</v>
      </c>
      <c r="O138" s="645" t="s">
        <v>71</v>
      </c>
      <c r="P138" s="645" t="s">
        <v>801</v>
      </c>
    </row>
    <row r="139" spans="1:16" x14ac:dyDescent="0.2">
      <c r="A139" s="645" t="s">
        <v>393</v>
      </c>
      <c r="B139" s="645" t="s">
        <v>1710</v>
      </c>
      <c r="C139" s="645" t="s">
        <v>391</v>
      </c>
      <c r="D139" s="645" t="s">
        <v>1111</v>
      </c>
      <c r="E139" s="645" t="s">
        <v>1112</v>
      </c>
      <c r="F139" s="645" t="s">
        <v>1113</v>
      </c>
      <c r="G139" s="645" t="s">
        <v>2795</v>
      </c>
      <c r="H139" s="646">
        <v>42767</v>
      </c>
      <c r="I139" s="647">
        <v>168.18</v>
      </c>
      <c r="J139" s="647">
        <v>1</v>
      </c>
      <c r="K139" s="647">
        <f t="shared" si="2"/>
        <v>168.18</v>
      </c>
      <c r="L139" s="645" t="s">
        <v>2794</v>
      </c>
      <c r="M139" s="645" t="s">
        <v>719</v>
      </c>
      <c r="N139" s="646">
        <v>42767</v>
      </c>
      <c r="O139" s="645" t="s">
        <v>71</v>
      </c>
      <c r="P139" s="645" t="s">
        <v>801</v>
      </c>
    </row>
    <row r="140" spans="1:16" x14ac:dyDescent="0.2">
      <c r="A140" s="645" t="s">
        <v>393</v>
      </c>
      <c r="B140" s="645" t="s">
        <v>1710</v>
      </c>
      <c r="C140" s="645" t="s">
        <v>391</v>
      </c>
      <c r="D140" s="645" t="s">
        <v>103</v>
      </c>
      <c r="E140" s="645" t="s">
        <v>104</v>
      </c>
      <c r="F140" s="645" t="s">
        <v>105</v>
      </c>
      <c r="G140" s="645" t="s">
        <v>2797</v>
      </c>
      <c r="H140" s="646">
        <v>42794</v>
      </c>
      <c r="I140" s="647">
        <v>206.91</v>
      </c>
      <c r="J140" s="647">
        <v>1</v>
      </c>
      <c r="K140" s="647">
        <f t="shared" si="2"/>
        <v>206.91</v>
      </c>
      <c r="L140" s="645" t="s">
        <v>2798</v>
      </c>
      <c r="M140" s="645" t="s">
        <v>1137</v>
      </c>
      <c r="N140" s="646">
        <v>42794</v>
      </c>
      <c r="O140" s="645" t="s">
        <v>71</v>
      </c>
      <c r="P140" s="645" t="s">
        <v>4369</v>
      </c>
    </row>
    <row r="141" spans="1:16" x14ac:dyDescent="0.2">
      <c r="A141" s="645" t="s">
        <v>393</v>
      </c>
      <c r="B141" s="645" t="s">
        <v>1710</v>
      </c>
      <c r="C141" s="645" t="s">
        <v>391</v>
      </c>
      <c r="D141" s="645" t="s">
        <v>103</v>
      </c>
      <c r="E141" s="645" t="s">
        <v>104</v>
      </c>
      <c r="F141" s="645" t="s">
        <v>105</v>
      </c>
      <c r="G141" s="645" t="s">
        <v>2799</v>
      </c>
      <c r="H141" s="646">
        <v>42794</v>
      </c>
      <c r="I141" s="647">
        <v>63.89</v>
      </c>
      <c r="J141" s="647">
        <v>1</v>
      </c>
      <c r="K141" s="647">
        <f t="shared" si="2"/>
        <v>63.89</v>
      </c>
      <c r="L141" s="645" t="s">
        <v>2800</v>
      </c>
      <c r="M141" s="645" t="s">
        <v>1051</v>
      </c>
      <c r="N141" s="646">
        <v>42794</v>
      </c>
      <c r="O141" s="645" t="s">
        <v>71</v>
      </c>
      <c r="P141" s="645" t="s">
        <v>4370</v>
      </c>
    </row>
    <row r="142" spans="1:16" x14ac:dyDescent="0.2">
      <c r="A142" s="645" t="s">
        <v>393</v>
      </c>
      <c r="B142" s="645" t="s">
        <v>1710</v>
      </c>
      <c r="C142" s="645" t="s">
        <v>391</v>
      </c>
      <c r="D142" s="645" t="s">
        <v>103</v>
      </c>
      <c r="E142" s="645" t="s">
        <v>104</v>
      </c>
      <c r="F142" s="645" t="s">
        <v>105</v>
      </c>
      <c r="G142" s="645" t="s">
        <v>2801</v>
      </c>
      <c r="H142" s="646">
        <v>42793</v>
      </c>
      <c r="I142" s="647">
        <v>122.21</v>
      </c>
      <c r="J142" s="647">
        <v>1</v>
      </c>
      <c r="K142" s="647">
        <f t="shared" si="2"/>
        <v>122.21</v>
      </c>
      <c r="L142" s="645" t="s">
        <v>2802</v>
      </c>
      <c r="M142" s="645" t="s">
        <v>204</v>
      </c>
      <c r="N142" s="646">
        <v>42793</v>
      </c>
      <c r="O142" s="645" t="s">
        <v>71</v>
      </c>
      <c r="P142" s="645" t="s">
        <v>801</v>
      </c>
    </row>
    <row r="143" spans="1:16" x14ac:dyDescent="0.2">
      <c r="A143" s="645" t="s">
        <v>393</v>
      </c>
      <c r="B143" s="645" t="s">
        <v>1710</v>
      </c>
      <c r="C143" s="645" t="s">
        <v>391</v>
      </c>
      <c r="D143" s="645" t="s">
        <v>103</v>
      </c>
      <c r="E143" s="645" t="s">
        <v>104</v>
      </c>
      <c r="F143" s="645" t="s">
        <v>105</v>
      </c>
      <c r="G143" s="645" t="s">
        <v>2803</v>
      </c>
      <c r="H143" s="646">
        <v>42788</v>
      </c>
      <c r="I143" s="647">
        <v>58.26</v>
      </c>
      <c r="J143" s="647">
        <v>1</v>
      </c>
      <c r="K143" s="647">
        <f t="shared" si="2"/>
        <v>58.26</v>
      </c>
      <c r="L143" s="645" t="s">
        <v>2804</v>
      </c>
      <c r="M143" s="645" t="s">
        <v>257</v>
      </c>
      <c r="N143" s="646">
        <v>42788</v>
      </c>
      <c r="O143" s="645" t="s">
        <v>71</v>
      </c>
      <c r="P143" s="645" t="s">
        <v>4371</v>
      </c>
    </row>
    <row r="144" spans="1:16" x14ac:dyDescent="0.2">
      <c r="A144" s="645" t="s">
        <v>393</v>
      </c>
      <c r="B144" s="645" t="s">
        <v>1710</v>
      </c>
      <c r="C144" s="645" t="s">
        <v>391</v>
      </c>
      <c r="D144" s="645" t="s">
        <v>103</v>
      </c>
      <c r="E144" s="645" t="s">
        <v>104</v>
      </c>
      <c r="F144" s="645" t="s">
        <v>105</v>
      </c>
      <c r="G144" s="645" t="s">
        <v>2805</v>
      </c>
      <c r="H144" s="646">
        <v>42786</v>
      </c>
      <c r="I144" s="647">
        <v>814.94</v>
      </c>
      <c r="J144" s="647">
        <v>1</v>
      </c>
      <c r="K144" s="647">
        <f t="shared" si="2"/>
        <v>814.94</v>
      </c>
      <c r="L144" s="645" t="s">
        <v>2806</v>
      </c>
      <c r="M144" s="645" t="s">
        <v>1051</v>
      </c>
      <c r="N144" s="646">
        <v>42786</v>
      </c>
      <c r="O144" s="645" t="s">
        <v>71</v>
      </c>
      <c r="P144" s="645" t="s">
        <v>4372</v>
      </c>
    </row>
    <row r="145" spans="1:16" x14ac:dyDescent="0.2">
      <c r="A145" s="645" t="s">
        <v>393</v>
      </c>
      <c r="B145" s="645" t="s">
        <v>1710</v>
      </c>
      <c r="C145" s="645" t="s">
        <v>391</v>
      </c>
      <c r="D145" s="645" t="s">
        <v>103</v>
      </c>
      <c r="E145" s="645" t="s">
        <v>104</v>
      </c>
      <c r="F145" s="645" t="s">
        <v>105</v>
      </c>
      <c r="G145" s="645" t="s">
        <v>2807</v>
      </c>
      <c r="H145" s="646">
        <v>42786</v>
      </c>
      <c r="I145" s="647">
        <v>261.36</v>
      </c>
      <c r="J145" s="647">
        <v>1</v>
      </c>
      <c r="K145" s="647">
        <f t="shared" si="2"/>
        <v>261.36</v>
      </c>
      <c r="L145" s="645" t="s">
        <v>2808</v>
      </c>
      <c r="M145" s="645" t="s">
        <v>257</v>
      </c>
      <c r="N145" s="646">
        <v>42786</v>
      </c>
      <c r="O145" s="645" t="s">
        <v>71</v>
      </c>
      <c r="P145" s="645" t="s">
        <v>4373</v>
      </c>
    </row>
    <row r="146" spans="1:16" x14ac:dyDescent="0.2">
      <c r="A146" s="645" t="s">
        <v>393</v>
      </c>
      <c r="B146" s="645" t="s">
        <v>1710</v>
      </c>
      <c r="C146" s="645" t="s">
        <v>391</v>
      </c>
      <c r="D146" s="645" t="s">
        <v>103</v>
      </c>
      <c r="E146" s="645" t="s">
        <v>104</v>
      </c>
      <c r="F146" s="645" t="s">
        <v>105</v>
      </c>
      <c r="G146" s="645" t="s">
        <v>2809</v>
      </c>
      <c r="H146" s="646">
        <v>42783</v>
      </c>
      <c r="I146" s="647">
        <v>2478.69</v>
      </c>
      <c r="J146" s="647">
        <v>1</v>
      </c>
      <c r="K146" s="647">
        <f t="shared" si="2"/>
        <v>2478.69</v>
      </c>
      <c r="L146" s="645" t="s">
        <v>2810</v>
      </c>
      <c r="M146" s="645" t="s">
        <v>114</v>
      </c>
      <c r="N146" s="646">
        <v>42783</v>
      </c>
      <c r="O146" s="645" t="s">
        <v>71</v>
      </c>
      <c r="P146" s="645" t="s">
        <v>4374</v>
      </c>
    </row>
    <row r="147" spans="1:16" x14ac:dyDescent="0.2">
      <c r="A147" s="645" t="s">
        <v>393</v>
      </c>
      <c r="B147" s="645" t="s">
        <v>1710</v>
      </c>
      <c r="C147" s="645" t="s">
        <v>391</v>
      </c>
      <c r="D147" s="645" t="s">
        <v>103</v>
      </c>
      <c r="E147" s="645" t="s">
        <v>104</v>
      </c>
      <c r="F147" s="645" t="s">
        <v>105</v>
      </c>
      <c r="G147" s="645" t="s">
        <v>2811</v>
      </c>
      <c r="H147" s="646">
        <v>42783</v>
      </c>
      <c r="I147" s="647">
        <v>116.18</v>
      </c>
      <c r="J147" s="647">
        <v>1</v>
      </c>
      <c r="K147" s="647">
        <f t="shared" si="2"/>
        <v>116.18</v>
      </c>
      <c r="L147" s="645" t="s">
        <v>2812</v>
      </c>
      <c r="M147" s="645" t="s">
        <v>204</v>
      </c>
      <c r="N147" s="646">
        <v>42783</v>
      </c>
      <c r="O147" s="645" t="s">
        <v>71</v>
      </c>
      <c r="P147" s="645" t="s">
        <v>801</v>
      </c>
    </row>
    <row r="148" spans="1:16" x14ac:dyDescent="0.2">
      <c r="A148" s="645" t="s">
        <v>393</v>
      </c>
      <c r="B148" s="645" t="s">
        <v>1710</v>
      </c>
      <c r="C148" s="645" t="s">
        <v>391</v>
      </c>
      <c r="D148" s="645" t="s">
        <v>103</v>
      </c>
      <c r="E148" s="645" t="s">
        <v>104</v>
      </c>
      <c r="F148" s="645" t="s">
        <v>105</v>
      </c>
      <c r="G148" s="645" t="s">
        <v>2815</v>
      </c>
      <c r="H148" s="646">
        <v>42782</v>
      </c>
      <c r="I148" s="647">
        <v>506.99</v>
      </c>
      <c r="J148" s="647">
        <v>1</v>
      </c>
      <c r="K148" s="647">
        <f t="shared" si="2"/>
        <v>506.99</v>
      </c>
      <c r="L148" s="645" t="s">
        <v>2816</v>
      </c>
      <c r="M148" s="645" t="s">
        <v>257</v>
      </c>
      <c r="N148" s="646">
        <v>42782</v>
      </c>
      <c r="O148" s="645" t="s">
        <v>71</v>
      </c>
      <c r="P148" s="645" t="s">
        <v>801</v>
      </c>
    </row>
    <row r="149" spans="1:16" x14ac:dyDescent="0.2">
      <c r="A149" s="645" t="s">
        <v>393</v>
      </c>
      <c r="B149" s="645" t="s">
        <v>1710</v>
      </c>
      <c r="C149" s="645" t="s">
        <v>391</v>
      </c>
      <c r="D149" s="645" t="s">
        <v>103</v>
      </c>
      <c r="E149" s="645" t="s">
        <v>104</v>
      </c>
      <c r="F149" s="645" t="s">
        <v>105</v>
      </c>
      <c r="G149" s="645" t="s">
        <v>2817</v>
      </c>
      <c r="H149" s="646">
        <v>42782</v>
      </c>
      <c r="I149" s="647">
        <v>82.9</v>
      </c>
      <c r="J149" s="647">
        <v>1</v>
      </c>
      <c r="K149" s="647">
        <f t="shared" si="2"/>
        <v>82.9</v>
      </c>
      <c r="L149" s="645" t="s">
        <v>2818</v>
      </c>
      <c r="M149" s="645" t="s">
        <v>257</v>
      </c>
      <c r="N149" s="646">
        <v>42782</v>
      </c>
      <c r="O149" s="645" t="s">
        <v>71</v>
      </c>
      <c r="P149" s="645" t="s">
        <v>801</v>
      </c>
    </row>
    <row r="150" spans="1:16" x14ac:dyDescent="0.2">
      <c r="A150" s="645" t="s">
        <v>393</v>
      </c>
      <c r="B150" s="645" t="s">
        <v>1710</v>
      </c>
      <c r="C150" s="645" t="s">
        <v>391</v>
      </c>
      <c r="D150" s="645" t="s">
        <v>103</v>
      </c>
      <c r="E150" s="645" t="s">
        <v>104</v>
      </c>
      <c r="F150" s="645" t="s">
        <v>105</v>
      </c>
      <c r="G150" s="645" t="s">
        <v>2819</v>
      </c>
      <c r="H150" s="646">
        <v>42782</v>
      </c>
      <c r="I150" s="647">
        <v>559.63</v>
      </c>
      <c r="J150" s="647">
        <v>1</v>
      </c>
      <c r="K150" s="647">
        <f t="shared" si="2"/>
        <v>559.63</v>
      </c>
      <c r="L150" s="645" t="s">
        <v>2820</v>
      </c>
      <c r="M150" s="645" t="s">
        <v>257</v>
      </c>
      <c r="N150" s="646">
        <v>42782</v>
      </c>
      <c r="O150" s="645" t="s">
        <v>71</v>
      </c>
      <c r="P150" s="645" t="s">
        <v>801</v>
      </c>
    </row>
    <row r="151" spans="1:16" x14ac:dyDescent="0.2">
      <c r="A151" s="645" t="s">
        <v>393</v>
      </c>
      <c r="B151" s="645" t="s">
        <v>1710</v>
      </c>
      <c r="C151" s="645" t="s">
        <v>391</v>
      </c>
      <c r="D151" s="645" t="s">
        <v>103</v>
      </c>
      <c r="E151" s="645" t="s">
        <v>104</v>
      </c>
      <c r="F151" s="645" t="s">
        <v>105</v>
      </c>
      <c r="G151" s="645" t="s">
        <v>2821</v>
      </c>
      <c r="H151" s="646">
        <v>42781</v>
      </c>
      <c r="I151" s="647">
        <v>338.05</v>
      </c>
      <c r="J151" s="647">
        <v>1</v>
      </c>
      <c r="K151" s="647">
        <f t="shared" si="2"/>
        <v>338.05</v>
      </c>
      <c r="L151" s="645" t="s">
        <v>2822</v>
      </c>
      <c r="M151" s="645" t="s">
        <v>1051</v>
      </c>
      <c r="N151" s="646">
        <v>42781</v>
      </c>
      <c r="O151" s="645" t="s">
        <v>71</v>
      </c>
      <c r="P151" s="645" t="s">
        <v>4375</v>
      </c>
    </row>
    <row r="152" spans="1:16" x14ac:dyDescent="0.2">
      <c r="A152" s="645" t="s">
        <v>393</v>
      </c>
      <c r="B152" s="645" t="s">
        <v>1710</v>
      </c>
      <c r="C152" s="645" t="s">
        <v>391</v>
      </c>
      <c r="D152" s="645" t="s">
        <v>103</v>
      </c>
      <c r="E152" s="645" t="s">
        <v>104</v>
      </c>
      <c r="F152" s="645" t="s">
        <v>105</v>
      </c>
      <c r="G152" s="645" t="s">
        <v>2823</v>
      </c>
      <c r="H152" s="646">
        <v>42773</v>
      </c>
      <c r="I152" s="647">
        <v>997.04</v>
      </c>
      <c r="J152" s="647">
        <v>1</v>
      </c>
      <c r="K152" s="647">
        <f t="shared" si="2"/>
        <v>997.04</v>
      </c>
      <c r="L152" s="645" t="s">
        <v>1771</v>
      </c>
      <c r="M152" s="645" t="s">
        <v>1137</v>
      </c>
      <c r="N152" s="646">
        <v>42773</v>
      </c>
      <c r="O152" s="645" t="s">
        <v>71</v>
      </c>
      <c r="P152" s="645" t="s">
        <v>4376</v>
      </c>
    </row>
    <row r="153" spans="1:16" x14ac:dyDescent="0.2">
      <c r="A153" s="645" t="s">
        <v>393</v>
      </c>
      <c r="B153" s="645" t="s">
        <v>1710</v>
      </c>
      <c r="C153" s="645" t="s">
        <v>391</v>
      </c>
      <c r="D153" s="645" t="s">
        <v>103</v>
      </c>
      <c r="E153" s="645" t="s">
        <v>104</v>
      </c>
      <c r="F153" s="645" t="s">
        <v>105</v>
      </c>
      <c r="G153" s="645" t="s">
        <v>2824</v>
      </c>
      <c r="H153" s="646">
        <v>42769</v>
      </c>
      <c r="I153" s="647">
        <v>50.82</v>
      </c>
      <c r="J153" s="647">
        <v>1</v>
      </c>
      <c r="K153" s="647">
        <f t="shared" si="2"/>
        <v>50.82</v>
      </c>
      <c r="L153" s="645" t="s">
        <v>2825</v>
      </c>
      <c r="M153" s="645" t="s">
        <v>1137</v>
      </c>
      <c r="N153" s="646">
        <v>42769</v>
      </c>
      <c r="O153" s="645" t="s">
        <v>71</v>
      </c>
      <c r="P153" s="645" t="s">
        <v>4377</v>
      </c>
    </row>
    <row r="154" spans="1:16" x14ac:dyDescent="0.2">
      <c r="A154" s="645" t="s">
        <v>393</v>
      </c>
      <c r="B154" s="645" t="s">
        <v>1710</v>
      </c>
      <c r="C154" s="645" t="s">
        <v>391</v>
      </c>
      <c r="D154" s="645" t="s">
        <v>103</v>
      </c>
      <c r="E154" s="645" t="s">
        <v>104</v>
      </c>
      <c r="F154" s="645" t="s">
        <v>105</v>
      </c>
      <c r="G154" s="645" t="s">
        <v>2826</v>
      </c>
      <c r="H154" s="646">
        <v>42769</v>
      </c>
      <c r="I154" s="647">
        <v>244.42</v>
      </c>
      <c r="J154" s="647">
        <v>1</v>
      </c>
      <c r="K154" s="647">
        <f t="shared" si="2"/>
        <v>244.42</v>
      </c>
      <c r="L154" s="645" t="s">
        <v>2827</v>
      </c>
      <c r="M154" s="645" t="s">
        <v>204</v>
      </c>
      <c r="N154" s="646">
        <v>42769</v>
      </c>
      <c r="O154" s="645" t="s">
        <v>71</v>
      </c>
      <c r="P154" s="645" t="s">
        <v>801</v>
      </c>
    </row>
    <row r="155" spans="1:16" x14ac:dyDescent="0.2">
      <c r="A155" s="645" t="s">
        <v>393</v>
      </c>
      <c r="B155" s="645" t="s">
        <v>1710</v>
      </c>
      <c r="C155" s="645" t="s">
        <v>391</v>
      </c>
      <c r="D155" s="645" t="s">
        <v>2828</v>
      </c>
      <c r="E155" s="645" t="s">
        <v>4378</v>
      </c>
      <c r="F155" s="645" t="s">
        <v>2829</v>
      </c>
      <c r="G155" s="645" t="s">
        <v>1714</v>
      </c>
      <c r="H155" s="646">
        <v>42774</v>
      </c>
      <c r="I155" s="647">
        <v>25349.5</v>
      </c>
      <c r="J155" s="647">
        <v>1</v>
      </c>
      <c r="K155" s="647">
        <f t="shared" si="2"/>
        <v>25349.5</v>
      </c>
      <c r="L155" s="645" t="s">
        <v>2830</v>
      </c>
      <c r="M155" s="645" t="s">
        <v>1149</v>
      </c>
      <c r="N155" s="646">
        <v>42783</v>
      </c>
      <c r="O155" s="645" t="s">
        <v>71</v>
      </c>
      <c r="P155" s="645" t="s">
        <v>4379</v>
      </c>
    </row>
    <row r="156" spans="1:16" x14ac:dyDescent="0.2">
      <c r="A156" s="645" t="s">
        <v>393</v>
      </c>
      <c r="B156" s="645" t="s">
        <v>1710</v>
      </c>
      <c r="C156" s="645" t="s">
        <v>391</v>
      </c>
      <c r="D156" s="645" t="s">
        <v>235</v>
      </c>
      <c r="E156" s="645" t="s">
        <v>236</v>
      </c>
      <c r="F156" s="645" t="s">
        <v>237</v>
      </c>
      <c r="G156" s="645" t="s">
        <v>2831</v>
      </c>
      <c r="H156" s="646">
        <v>42780</v>
      </c>
      <c r="I156" s="647">
        <v>5327.11</v>
      </c>
      <c r="J156" s="647">
        <v>1</v>
      </c>
      <c r="K156" s="647">
        <f t="shared" si="2"/>
        <v>5327.11</v>
      </c>
      <c r="L156" s="645" t="s">
        <v>2832</v>
      </c>
      <c r="M156" s="645" t="s">
        <v>114</v>
      </c>
      <c r="N156" s="646">
        <v>42787</v>
      </c>
      <c r="O156" s="645" t="s">
        <v>71</v>
      </c>
      <c r="P156" s="645" t="s">
        <v>4380</v>
      </c>
    </row>
    <row r="157" spans="1:16" x14ac:dyDescent="0.2">
      <c r="A157" s="645" t="s">
        <v>393</v>
      </c>
      <c r="B157" s="645" t="s">
        <v>1710</v>
      </c>
      <c r="C157" s="645" t="s">
        <v>391</v>
      </c>
      <c r="D157" s="645" t="s">
        <v>235</v>
      </c>
      <c r="E157" s="645" t="s">
        <v>236</v>
      </c>
      <c r="F157" s="645" t="s">
        <v>237</v>
      </c>
      <c r="G157" s="645" t="s">
        <v>2833</v>
      </c>
      <c r="H157" s="646">
        <v>42776</v>
      </c>
      <c r="I157" s="647">
        <v>1815</v>
      </c>
      <c r="J157" s="647">
        <v>1</v>
      </c>
      <c r="K157" s="647">
        <f t="shared" si="2"/>
        <v>1815</v>
      </c>
      <c r="L157" s="645" t="s">
        <v>2834</v>
      </c>
      <c r="M157" s="645" t="s">
        <v>584</v>
      </c>
      <c r="N157" s="646">
        <v>42779</v>
      </c>
      <c r="O157" s="645" t="s">
        <v>71</v>
      </c>
      <c r="P157" s="645" t="s">
        <v>4381</v>
      </c>
    </row>
    <row r="158" spans="1:16" x14ac:dyDescent="0.2">
      <c r="A158" s="645" t="s">
        <v>393</v>
      </c>
      <c r="B158" s="645" t="s">
        <v>1710</v>
      </c>
      <c r="C158" s="645" t="s">
        <v>391</v>
      </c>
      <c r="D158" s="645" t="s">
        <v>235</v>
      </c>
      <c r="E158" s="645" t="s">
        <v>236</v>
      </c>
      <c r="F158" s="645" t="s">
        <v>237</v>
      </c>
      <c r="G158" s="645" t="s">
        <v>2835</v>
      </c>
      <c r="H158" s="646">
        <v>42776</v>
      </c>
      <c r="I158" s="647">
        <v>4238.84</v>
      </c>
      <c r="J158" s="647">
        <v>1</v>
      </c>
      <c r="K158" s="647">
        <f t="shared" si="2"/>
        <v>4238.84</v>
      </c>
      <c r="L158" s="645" t="s">
        <v>2836</v>
      </c>
      <c r="M158" s="645" t="s">
        <v>320</v>
      </c>
      <c r="N158" s="646">
        <v>42779</v>
      </c>
      <c r="O158" s="645" t="s">
        <v>71</v>
      </c>
      <c r="P158" s="645" t="s">
        <v>4382</v>
      </c>
    </row>
    <row r="159" spans="1:16" x14ac:dyDescent="0.2">
      <c r="A159" s="645" t="s">
        <v>393</v>
      </c>
      <c r="B159" s="645" t="s">
        <v>1710</v>
      </c>
      <c r="C159" s="645" t="s">
        <v>391</v>
      </c>
      <c r="D159" s="645" t="s">
        <v>235</v>
      </c>
      <c r="E159" s="645" t="s">
        <v>236</v>
      </c>
      <c r="F159" s="645" t="s">
        <v>237</v>
      </c>
      <c r="G159" s="645" t="s">
        <v>2837</v>
      </c>
      <c r="H159" s="646">
        <v>42776</v>
      </c>
      <c r="I159" s="647">
        <v>536.04999999999995</v>
      </c>
      <c r="J159" s="647">
        <v>1</v>
      </c>
      <c r="K159" s="647">
        <f t="shared" si="2"/>
        <v>536.04999999999995</v>
      </c>
      <c r="L159" s="645" t="s">
        <v>2751</v>
      </c>
      <c r="M159" s="645" t="s">
        <v>320</v>
      </c>
      <c r="N159" s="646">
        <v>42779</v>
      </c>
      <c r="O159" s="645" t="s">
        <v>71</v>
      </c>
      <c r="P159" s="645" t="s">
        <v>4383</v>
      </c>
    </row>
    <row r="160" spans="1:16" x14ac:dyDescent="0.2">
      <c r="A160" s="645" t="s">
        <v>393</v>
      </c>
      <c r="B160" s="645" t="s">
        <v>1710</v>
      </c>
      <c r="C160" s="645" t="s">
        <v>391</v>
      </c>
      <c r="D160" s="645" t="s">
        <v>235</v>
      </c>
      <c r="E160" s="645" t="s">
        <v>236</v>
      </c>
      <c r="F160" s="645" t="s">
        <v>237</v>
      </c>
      <c r="G160" s="645" t="s">
        <v>2838</v>
      </c>
      <c r="H160" s="646">
        <v>42760</v>
      </c>
      <c r="I160" s="647">
        <v>532.4</v>
      </c>
      <c r="J160" s="647">
        <v>1</v>
      </c>
      <c r="K160" s="647">
        <f t="shared" si="2"/>
        <v>532.4</v>
      </c>
      <c r="L160" s="645" t="s">
        <v>2839</v>
      </c>
      <c r="M160" s="645" t="s">
        <v>160</v>
      </c>
      <c r="N160" s="646">
        <v>42768</v>
      </c>
      <c r="O160" s="645" t="s">
        <v>71</v>
      </c>
      <c r="P160" s="645" t="s">
        <v>4384</v>
      </c>
    </row>
    <row r="161" spans="1:16" x14ac:dyDescent="0.2">
      <c r="A161" s="645" t="s">
        <v>393</v>
      </c>
      <c r="B161" s="645" t="s">
        <v>1710</v>
      </c>
      <c r="C161" s="645" t="s">
        <v>391</v>
      </c>
      <c r="D161" s="645" t="s">
        <v>235</v>
      </c>
      <c r="E161" s="645" t="s">
        <v>236</v>
      </c>
      <c r="F161" s="645" t="s">
        <v>237</v>
      </c>
      <c r="G161" s="645" t="s">
        <v>2840</v>
      </c>
      <c r="H161" s="646">
        <v>42760</v>
      </c>
      <c r="I161" s="647">
        <v>907.5</v>
      </c>
      <c r="J161" s="647">
        <v>1</v>
      </c>
      <c r="K161" s="647">
        <f t="shared" si="2"/>
        <v>907.5</v>
      </c>
      <c r="L161" s="645" t="s">
        <v>2841</v>
      </c>
      <c r="M161" s="645" t="s">
        <v>160</v>
      </c>
      <c r="N161" s="646">
        <v>42768</v>
      </c>
      <c r="O161" s="645" t="s">
        <v>71</v>
      </c>
      <c r="P161" s="645" t="s">
        <v>4385</v>
      </c>
    </row>
    <row r="162" spans="1:16" x14ac:dyDescent="0.2">
      <c r="A162" s="645" t="s">
        <v>393</v>
      </c>
      <c r="B162" s="645" t="s">
        <v>1710</v>
      </c>
      <c r="C162" s="645" t="s">
        <v>391</v>
      </c>
      <c r="D162" s="645" t="s">
        <v>235</v>
      </c>
      <c r="E162" s="645" t="s">
        <v>236</v>
      </c>
      <c r="F162" s="645" t="s">
        <v>237</v>
      </c>
      <c r="G162" s="645" t="s">
        <v>2842</v>
      </c>
      <c r="H162" s="646">
        <v>42760</v>
      </c>
      <c r="I162" s="647">
        <v>743.42</v>
      </c>
      <c r="J162" s="647">
        <v>1</v>
      </c>
      <c r="K162" s="647">
        <f t="shared" si="2"/>
        <v>743.42</v>
      </c>
      <c r="L162" s="645" t="s">
        <v>2843</v>
      </c>
      <c r="M162" s="645" t="s">
        <v>160</v>
      </c>
      <c r="N162" s="646">
        <v>42768</v>
      </c>
      <c r="O162" s="645" t="s">
        <v>71</v>
      </c>
      <c r="P162" s="645" t="s">
        <v>4386</v>
      </c>
    </row>
    <row r="163" spans="1:16" x14ac:dyDescent="0.2">
      <c r="A163" s="645" t="s">
        <v>393</v>
      </c>
      <c r="B163" s="645" t="s">
        <v>1710</v>
      </c>
      <c r="C163" s="645" t="s">
        <v>391</v>
      </c>
      <c r="D163" s="645" t="s">
        <v>235</v>
      </c>
      <c r="E163" s="645" t="s">
        <v>236</v>
      </c>
      <c r="F163" s="645" t="s">
        <v>237</v>
      </c>
      <c r="G163" s="645" t="s">
        <v>2844</v>
      </c>
      <c r="H163" s="646">
        <v>42760</v>
      </c>
      <c r="I163" s="647">
        <v>871.2</v>
      </c>
      <c r="J163" s="647">
        <v>1</v>
      </c>
      <c r="K163" s="647">
        <f t="shared" si="2"/>
        <v>871.2</v>
      </c>
      <c r="L163" s="645" t="s">
        <v>2845</v>
      </c>
      <c r="M163" s="645" t="s">
        <v>160</v>
      </c>
      <c r="N163" s="646">
        <v>42768</v>
      </c>
      <c r="O163" s="645" t="s">
        <v>71</v>
      </c>
      <c r="P163" s="645" t="s">
        <v>4387</v>
      </c>
    </row>
    <row r="164" spans="1:16" x14ac:dyDescent="0.2">
      <c r="A164" s="645" t="s">
        <v>393</v>
      </c>
      <c r="B164" s="645" t="s">
        <v>1710</v>
      </c>
      <c r="C164" s="645" t="s">
        <v>391</v>
      </c>
      <c r="D164" s="645" t="s">
        <v>292</v>
      </c>
      <c r="E164" s="645" t="s">
        <v>293</v>
      </c>
      <c r="F164" s="645" t="s">
        <v>294</v>
      </c>
      <c r="G164" s="645" t="s">
        <v>2846</v>
      </c>
      <c r="H164" s="646">
        <v>42776</v>
      </c>
      <c r="I164" s="647">
        <v>543.29</v>
      </c>
      <c r="J164" s="647">
        <v>1</v>
      </c>
      <c r="K164" s="647">
        <f t="shared" si="2"/>
        <v>543.29</v>
      </c>
      <c r="L164" s="645" t="s">
        <v>2847</v>
      </c>
      <c r="M164" s="645" t="s">
        <v>1355</v>
      </c>
      <c r="N164" s="646">
        <v>42779</v>
      </c>
      <c r="O164" s="645" t="s">
        <v>71</v>
      </c>
      <c r="P164" s="645" t="s">
        <v>4388</v>
      </c>
    </row>
    <row r="165" spans="1:16" x14ac:dyDescent="0.2">
      <c r="A165" s="645" t="s">
        <v>393</v>
      </c>
      <c r="B165" s="645" t="s">
        <v>1710</v>
      </c>
      <c r="C165" s="645" t="s">
        <v>391</v>
      </c>
      <c r="D165" s="645" t="s">
        <v>2848</v>
      </c>
      <c r="E165" s="645" t="s">
        <v>2849</v>
      </c>
      <c r="F165" s="645" t="s">
        <v>2850</v>
      </c>
      <c r="G165" s="645" t="s">
        <v>2851</v>
      </c>
      <c r="H165" s="646">
        <v>42787</v>
      </c>
      <c r="I165" s="647">
        <v>483.47</v>
      </c>
      <c r="J165" s="647">
        <v>1</v>
      </c>
      <c r="K165" s="647">
        <f t="shared" si="2"/>
        <v>483.47</v>
      </c>
      <c r="L165" s="645" t="s">
        <v>2852</v>
      </c>
      <c r="M165" s="645" t="s">
        <v>701</v>
      </c>
      <c r="N165" s="646">
        <v>42787</v>
      </c>
      <c r="O165" s="645" t="s">
        <v>71</v>
      </c>
      <c r="P165" s="645" t="s">
        <v>4389</v>
      </c>
    </row>
    <row r="166" spans="1:16" x14ac:dyDescent="0.2">
      <c r="A166" s="645" t="s">
        <v>393</v>
      </c>
      <c r="B166" s="645" t="s">
        <v>1710</v>
      </c>
      <c r="C166" s="645" t="s">
        <v>391</v>
      </c>
      <c r="D166" s="645" t="s">
        <v>2848</v>
      </c>
      <c r="E166" s="645" t="s">
        <v>2849</v>
      </c>
      <c r="F166" s="645" t="s">
        <v>2850</v>
      </c>
      <c r="G166" s="645" t="s">
        <v>2853</v>
      </c>
      <c r="H166" s="646">
        <v>42787</v>
      </c>
      <c r="I166" s="647">
        <v>483.47</v>
      </c>
      <c r="J166" s="647">
        <v>1</v>
      </c>
      <c r="K166" s="647">
        <f t="shared" si="2"/>
        <v>483.47</v>
      </c>
      <c r="L166" s="645" t="s">
        <v>2852</v>
      </c>
      <c r="M166" s="645" t="s">
        <v>701</v>
      </c>
      <c r="N166" s="646">
        <v>42787</v>
      </c>
      <c r="O166" s="645" t="s">
        <v>71</v>
      </c>
      <c r="P166" s="645" t="s">
        <v>4389</v>
      </c>
    </row>
    <row r="167" spans="1:16" x14ac:dyDescent="0.2">
      <c r="A167" s="645" t="s">
        <v>393</v>
      </c>
      <c r="B167" s="645" t="s">
        <v>1710</v>
      </c>
      <c r="C167" s="645" t="s">
        <v>391</v>
      </c>
      <c r="D167" s="645" t="s">
        <v>2854</v>
      </c>
      <c r="E167" s="645" t="s">
        <v>2855</v>
      </c>
      <c r="F167" s="645" t="s">
        <v>2856</v>
      </c>
      <c r="G167" s="645" t="s">
        <v>2857</v>
      </c>
      <c r="H167" s="646">
        <v>42776</v>
      </c>
      <c r="I167" s="647">
        <v>763.07</v>
      </c>
      <c r="J167" s="647">
        <v>1</v>
      </c>
      <c r="K167" s="647">
        <f t="shared" si="2"/>
        <v>763.07</v>
      </c>
      <c r="L167" s="645" t="s">
        <v>2858</v>
      </c>
      <c r="M167" s="645" t="s">
        <v>180</v>
      </c>
      <c r="N167" s="646">
        <v>42777</v>
      </c>
      <c r="O167" s="645" t="s">
        <v>71</v>
      </c>
      <c r="P167" s="645" t="s">
        <v>4390</v>
      </c>
    </row>
    <row r="168" spans="1:16" x14ac:dyDescent="0.2">
      <c r="A168" s="645" t="s">
        <v>393</v>
      </c>
      <c r="B168" s="645" t="s">
        <v>1710</v>
      </c>
      <c r="C168" s="645" t="s">
        <v>391</v>
      </c>
      <c r="D168" s="645" t="s">
        <v>231</v>
      </c>
      <c r="E168" s="645" t="s">
        <v>232</v>
      </c>
      <c r="F168" s="645" t="s">
        <v>233</v>
      </c>
      <c r="G168" s="645" t="s">
        <v>2859</v>
      </c>
      <c r="H168" s="646">
        <v>42793</v>
      </c>
      <c r="I168" s="647">
        <v>142.41999999999999</v>
      </c>
      <c r="J168" s="647">
        <v>1</v>
      </c>
      <c r="K168" s="647">
        <f t="shared" si="2"/>
        <v>142.41999999999999</v>
      </c>
      <c r="L168" s="645" t="s">
        <v>2860</v>
      </c>
      <c r="M168" s="645" t="s">
        <v>204</v>
      </c>
      <c r="N168" s="646">
        <v>42794</v>
      </c>
      <c r="O168" s="645" t="s">
        <v>71</v>
      </c>
      <c r="P168" s="645" t="s">
        <v>801</v>
      </c>
    </row>
    <row r="169" spans="1:16" x14ac:dyDescent="0.2">
      <c r="A169" s="645" t="s">
        <v>393</v>
      </c>
      <c r="B169" s="645" t="s">
        <v>1710</v>
      </c>
      <c r="C169" s="645" t="s">
        <v>391</v>
      </c>
      <c r="D169" s="645" t="s">
        <v>231</v>
      </c>
      <c r="E169" s="645" t="s">
        <v>232</v>
      </c>
      <c r="F169" s="645" t="s">
        <v>233</v>
      </c>
      <c r="G169" s="645" t="s">
        <v>2861</v>
      </c>
      <c r="H169" s="646">
        <v>42793</v>
      </c>
      <c r="I169" s="647">
        <v>2555.88</v>
      </c>
      <c r="J169" s="647">
        <v>1</v>
      </c>
      <c r="K169" s="647">
        <f t="shared" si="2"/>
        <v>2555.88</v>
      </c>
      <c r="L169" s="645" t="s">
        <v>2862</v>
      </c>
      <c r="M169" s="645" t="s">
        <v>278</v>
      </c>
      <c r="N169" s="646">
        <v>42794</v>
      </c>
      <c r="O169" s="645" t="s">
        <v>71</v>
      </c>
      <c r="P169" s="645" t="s">
        <v>4391</v>
      </c>
    </row>
    <row r="170" spans="1:16" x14ac:dyDescent="0.2">
      <c r="A170" s="645" t="s">
        <v>393</v>
      </c>
      <c r="B170" s="645" t="s">
        <v>1710</v>
      </c>
      <c r="C170" s="645" t="s">
        <v>391</v>
      </c>
      <c r="D170" s="645" t="s">
        <v>231</v>
      </c>
      <c r="E170" s="645" t="s">
        <v>232</v>
      </c>
      <c r="F170" s="645" t="s">
        <v>233</v>
      </c>
      <c r="G170" s="645" t="s">
        <v>2863</v>
      </c>
      <c r="H170" s="646">
        <v>42793</v>
      </c>
      <c r="I170" s="647">
        <v>813.48</v>
      </c>
      <c r="J170" s="647">
        <v>1</v>
      </c>
      <c r="K170" s="647">
        <f t="shared" si="2"/>
        <v>813.48</v>
      </c>
      <c r="L170" s="645" t="s">
        <v>2864</v>
      </c>
      <c r="M170" s="645" t="s">
        <v>1051</v>
      </c>
      <c r="N170" s="646">
        <v>42794</v>
      </c>
      <c r="O170" s="645" t="s">
        <v>71</v>
      </c>
      <c r="P170" s="645" t="s">
        <v>4392</v>
      </c>
    </row>
    <row r="171" spans="1:16" x14ac:dyDescent="0.2">
      <c r="A171" s="645" t="s">
        <v>393</v>
      </c>
      <c r="B171" s="645" t="s">
        <v>1710</v>
      </c>
      <c r="C171" s="645" t="s">
        <v>391</v>
      </c>
      <c r="D171" s="645" t="s">
        <v>231</v>
      </c>
      <c r="E171" s="645" t="s">
        <v>232</v>
      </c>
      <c r="F171" s="645" t="s">
        <v>233</v>
      </c>
      <c r="G171" s="645" t="s">
        <v>2865</v>
      </c>
      <c r="H171" s="646">
        <v>42790</v>
      </c>
      <c r="I171" s="647">
        <v>644.69000000000005</v>
      </c>
      <c r="J171" s="647">
        <v>1</v>
      </c>
      <c r="K171" s="647">
        <f t="shared" si="2"/>
        <v>644.69000000000005</v>
      </c>
      <c r="L171" s="645" t="s">
        <v>2866</v>
      </c>
      <c r="M171" s="645" t="s">
        <v>680</v>
      </c>
      <c r="N171" s="646">
        <v>42791</v>
      </c>
      <c r="O171" s="645" t="s">
        <v>71</v>
      </c>
      <c r="P171" s="645" t="s">
        <v>4393</v>
      </c>
    </row>
    <row r="172" spans="1:16" x14ac:dyDescent="0.2">
      <c r="A172" s="645" t="s">
        <v>393</v>
      </c>
      <c r="B172" s="645" t="s">
        <v>1710</v>
      </c>
      <c r="C172" s="645" t="s">
        <v>391</v>
      </c>
      <c r="D172" s="645" t="s">
        <v>231</v>
      </c>
      <c r="E172" s="645" t="s">
        <v>232</v>
      </c>
      <c r="F172" s="645" t="s">
        <v>233</v>
      </c>
      <c r="G172" s="645" t="s">
        <v>2867</v>
      </c>
      <c r="H172" s="646">
        <v>42790</v>
      </c>
      <c r="I172" s="647">
        <v>207.76</v>
      </c>
      <c r="J172" s="647">
        <v>1</v>
      </c>
      <c r="K172" s="647">
        <f t="shared" si="2"/>
        <v>207.76</v>
      </c>
      <c r="L172" s="645" t="s">
        <v>2868</v>
      </c>
      <c r="M172" s="645" t="s">
        <v>204</v>
      </c>
      <c r="N172" s="646">
        <v>42791</v>
      </c>
      <c r="O172" s="645" t="s">
        <v>71</v>
      </c>
      <c r="P172" s="645" t="s">
        <v>801</v>
      </c>
    </row>
    <row r="173" spans="1:16" x14ac:dyDescent="0.2">
      <c r="A173" s="645" t="s">
        <v>393</v>
      </c>
      <c r="B173" s="645" t="s">
        <v>1710</v>
      </c>
      <c r="C173" s="645" t="s">
        <v>391</v>
      </c>
      <c r="D173" s="645" t="s">
        <v>231</v>
      </c>
      <c r="E173" s="645" t="s">
        <v>232</v>
      </c>
      <c r="F173" s="645" t="s">
        <v>233</v>
      </c>
      <c r="G173" s="645" t="s">
        <v>2869</v>
      </c>
      <c r="H173" s="646">
        <v>42790</v>
      </c>
      <c r="I173" s="647">
        <v>243.21</v>
      </c>
      <c r="J173" s="647">
        <v>1</v>
      </c>
      <c r="K173" s="647">
        <f t="shared" si="2"/>
        <v>243.21</v>
      </c>
      <c r="L173" s="645" t="s">
        <v>2870</v>
      </c>
      <c r="M173" s="645" t="s">
        <v>257</v>
      </c>
      <c r="N173" s="646">
        <v>42791</v>
      </c>
      <c r="O173" s="645" t="s">
        <v>71</v>
      </c>
      <c r="P173" s="645" t="s">
        <v>801</v>
      </c>
    </row>
    <row r="174" spans="1:16" x14ac:dyDescent="0.2">
      <c r="A174" s="645" t="s">
        <v>393</v>
      </c>
      <c r="B174" s="645" t="s">
        <v>1710</v>
      </c>
      <c r="C174" s="645" t="s">
        <v>391</v>
      </c>
      <c r="D174" s="645" t="s">
        <v>231</v>
      </c>
      <c r="E174" s="645" t="s">
        <v>232</v>
      </c>
      <c r="F174" s="645" t="s">
        <v>233</v>
      </c>
      <c r="G174" s="645" t="s">
        <v>2871</v>
      </c>
      <c r="H174" s="646">
        <v>42790</v>
      </c>
      <c r="I174" s="647">
        <v>381.15</v>
      </c>
      <c r="J174" s="647">
        <v>1</v>
      </c>
      <c r="K174" s="647">
        <f t="shared" si="2"/>
        <v>381.15</v>
      </c>
      <c r="L174" s="645" t="s">
        <v>2872</v>
      </c>
      <c r="M174" s="645" t="s">
        <v>1051</v>
      </c>
      <c r="N174" s="646">
        <v>42791</v>
      </c>
      <c r="O174" s="645" t="s">
        <v>71</v>
      </c>
      <c r="P174" s="645" t="s">
        <v>4394</v>
      </c>
    </row>
    <row r="175" spans="1:16" x14ac:dyDescent="0.2">
      <c r="A175" s="645" t="s">
        <v>393</v>
      </c>
      <c r="B175" s="645" t="s">
        <v>1710</v>
      </c>
      <c r="C175" s="645" t="s">
        <v>391</v>
      </c>
      <c r="D175" s="645" t="s">
        <v>231</v>
      </c>
      <c r="E175" s="645" t="s">
        <v>232</v>
      </c>
      <c r="F175" s="645" t="s">
        <v>233</v>
      </c>
      <c r="G175" s="645" t="s">
        <v>2873</v>
      </c>
      <c r="H175" s="646">
        <v>42790</v>
      </c>
      <c r="I175" s="647">
        <v>188.76</v>
      </c>
      <c r="J175" s="647">
        <v>1</v>
      </c>
      <c r="K175" s="647">
        <f t="shared" si="2"/>
        <v>188.76</v>
      </c>
      <c r="L175" s="645" t="s">
        <v>2874</v>
      </c>
      <c r="M175" s="645" t="s">
        <v>1130</v>
      </c>
      <c r="N175" s="646">
        <v>42791</v>
      </c>
      <c r="O175" s="645" t="s">
        <v>71</v>
      </c>
      <c r="P175" s="645" t="s">
        <v>4395</v>
      </c>
    </row>
    <row r="176" spans="1:16" x14ac:dyDescent="0.2">
      <c r="A176" s="645" t="s">
        <v>393</v>
      </c>
      <c r="B176" s="645" t="s">
        <v>1710</v>
      </c>
      <c r="C176" s="645" t="s">
        <v>391</v>
      </c>
      <c r="D176" s="645" t="s">
        <v>231</v>
      </c>
      <c r="E176" s="645" t="s">
        <v>232</v>
      </c>
      <c r="F176" s="645" t="s">
        <v>233</v>
      </c>
      <c r="G176" s="645" t="s">
        <v>2875</v>
      </c>
      <c r="H176" s="646">
        <v>42773</v>
      </c>
      <c r="I176" s="647">
        <v>342.31</v>
      </c>
      <c r="J176" s="647">
        <v>1</v>
      </c>
      <c r="K176" s="647">
        <f t="shared" si="2"/>
        <v>342.31</v>
      </c>
      <c r="L176" s="645" t="s">
        <v>2876</v>
      </c>
      <c r="M176" s="645" t="s">
        <v>475</v>
      </c>
      <c r="N176" s="646">
        <v>42774</v>
      </c>
      <c r="O176" s="645" t="s">
        <v>71</v>
      </c>
      <c r="P176" s="645" t="s">
        <v>4396</v>
      </c>
    </row>
    <row r="177" spans="1:16" x14ac:dyDescent="0.2">
      <c r="A177" s="645" t="s">
        <v>393</v>
      </c>
      <c r="B177" s="645" t="s">
        <v>1710</v>
      </c>
      <c r="C177" s="645" t="s">
        <v>391</v>
      </c>
      <c r="D177" s="645" t="s">
        <v>231</v>
      </c>
      <c r="E177" s="645" t="s">
        <v>232</v>
      </c>
      <c r="F177" s="645" t="s">
        <v>233</v>
      </c>
      <c r="G177" s="645" t="s">
        <v>2877</v>
      </c>
      <c r="H177" s="646">
        <v>42773</v>
      </c>
      <c r="I177" s="647">
        <v>586.25</v>
      </c>
      <c r="J177" s="647">
        <v>1</v>
      </c>
      <c r="K177" s="647">
        <f t="shared" si="2"/>
        <v>586.25</v>
      </c>
      <c r="L177" s="645" t="s">
        <v>2878</v>
      </c>
      <c r="M177" s="645" t="s">
        <v>257</v>
      </c>
      <c r="N177" s="646">
        <v>42774</v>
      </c>
      <c r="O177" s="645" t="s">
        <v>71</v>
      </c>
      <c r="P177" s="645" t="s">
        <v>801</v>
      </c>
    </row>
    <row r="178" spans="1:16" x14ac:dyDescent="0.2">
      <c r="A178" s="645" t="s">
        <v>393</v>
      </c>
      <c r="B178" s="645" t="s">
        <v>1710</v>
      </c>
      <c r="C178" s="645" t="s">
        <v>391</v>
      </c>
      <c r="D178" s="645" t="s">
        <v>228</v>
      </c>
      <c r="E178" s="645" t="s">
        <v>229</v>
      </c>
      <c r="F178" s="645" t="s">
        <v>230</v>
      </c>
      <c r="G178" s="645" t="s">
        <v>2879</v>
      </c>
      <c r="H178" s="646">
        <v>42793</v>
      </c>
      <c r="I178" s="647">
        <v>168.19</v>
      </c>
      <c r="J178" s="647">
        <v>1</v>
      </c>
      <c r="K178" s="647">
        <f t="shared" si="2"/>
        <v>168.19</v>
      </c>
      <c r="L178" s="645" t="s">
        <v>2880</v>
      </c>
      <c r="M178" s="645" t="s">
        <v>257</v>
      </c>
      <c r="N178" s="646">
        <v>42794</v>
      </c>
      <c r="O178" s="645" t="s">
        <v>71</v>
      </c>
      <c r="P178" s="645" t="s">
        <v>4397</v>
      </c>
    </row>
    <row r="179" spans="1:16" x14ac:dyDescent="0.2">
      <c r="A179" s="645" t="s">
        <v>393</v>
      </c>
      <c r="B179" s="645" t="s">
        <v>1710</v>
      </c>
      <c r="C179" s="645" t="s">
        <v>391</v>
      </c>
      <c r="D179" s="645" t="s">
        <v>505</v>
      </c>
      <c r="E179" s="645" t="s">
        <v>810</v>
      </c>
      <c r="F179" s="645" t="s">
        <v>506</v>
      </c>
      <c r="G179" s="645" t="s">
        <v>2883</v>
      </c>
      <c r="H179" s="646">
        <v>42774</v>
      </c>
      <c r="I179" s="647">
        <v>3436.01</v>
      </c>
      <c r="J179" s="647">
        <v>1</v>
      </c>
      <c r="K179" s="647">
        <f t="shared" si="2"/>
        <v>3436.01</v>
      </c>
      <c r="L179" s="645" t="s">
        <v>2884</v>
      </c>
      <c r="M179" s="645" t="s">
        <v>114</v>
      </c>
      <c r="N179" s="646">
        <v>42774</v>
      </c>
      <c r="O179" s="645" t="s">
        <v>71</v>
      </c>
      <c r="P179" s="645" t="s">
        <v>801</v>
      </c>
    </row>
    <row r="180" spans="1:16" x14ac:dyDescent="0.2">
      <c r="A180" s="645" t="s">
        <v>393</v>
      </c>
      <c r="B180" s="645" t="s">
        <v>1710</v>
      </c>
      <c r="C180" s="645" t="s">
        <v>391</v>
      </c>
      <c r="D180" s="645" t="s">
        <v>304</v>
      </c>
      <c r="E180" s="645" t="s">
        <v>305</v>
      </c>
      <c r="F180" s="645" t="s">
        <v>306</v>
      </c>
      <c r="G180" s="645" t="s">
        <v>2885</v>
      </c>
      <c r="H180" s="646">
        <v>42789</v>
      </c>
      <c r="I180" s="647">
        <v>76.67</v>
      </c>
      <c r="J180" s="647">
        <v>1</v>
      </c>
      <c r="K180" s="647">
        <f t="shared" si="2"/>
        <v>76.67</v>
      </c>
      <c r="L180" s="645" t="s">
        <v>2886</v>
      </c>
      <c r="M180" s="645" t="s">
        <v>257</v>
      </c>
      <c r="N180" s="646">
        <v>42789</v>
      </c>
      <c r="O180" s="645" t="s">
        <v>71</v>
      </c>
      <c r="P180" s="645" t="s">
        <v>801</v>
      </c>
    </row>
    <row r="181" spans="1:16" x14ac:dyDescent="0.2">
      <c r="A181" s="645" t="s">
        <v>393</v>
      </c>
      <c r="B181" s="645" t="s">
        <v>1710</v>
      </c>
      <c r="C181" s="645" t="s">
        <v>391</v>
      </c>
      <c r="D181" s="645" t="s">
        <v>304</v>
      </c>
      <c r="E181" s="645" t="s">
        <v>305</v>
      </c>
      <c r="F181" s="645" t="s">
        <v>306</v>
      </c>
      <c r="G181" s="645" t="s">
        <v>2887</v>
      </c>
      <c r="H181" s="646">
        <v>42786</v>
      </c>
      <c r="I181" s="647">
        <v>28.79</v>
      </c>
      <c r="J181" s="647">
        <v>1</v>
      </c>
      <c r="K181" s="647">
        <f t="shared" si="2"/>
        <v>28.79</v>
      </c>
      <c r="L181" s="645" t="s">
        <v>2888</v>
      </c>
      <c r="M181" s="645" t="s">
        <v>1051</v>
      </c>
      <c r="N181" s="646">
        <v>42787</v>
      </c>
      <c r="O181" s="645" t="s">
        <v>71</v>
      </c>
      <c r="P181" s="645" t="s">
        <v>801</v>
      </c>
    </row>
    <row r="182" spans="1:16" x14ac:dyDescent="0.2">
      <c r="A182" s="645" t="s">
        <v>393</v>
      </c>
      <c r="B182" s="645" t="s">
        <v>1710</v>
      </c>
      <c r="C182" s="645" t="s">
        <v>391</v>
      </c>
      <c r="D182" s="645" t="s">
        <v>304</v>
      </c>
      <c r="E182" s="645" t="s">
        <v>305</v>
      </c>
      <c r="F182" s="645" t="s">
        <v>306</v>
      </c>
      <c r="G182" s="645" t="s">
        <v>2889</v>
      </c>
      <c r="H182" s="646">
        <v>42781</v>
      </c>
      <c r="I182" s="647">
        <v>23.04</v>
      </c>
      <c r="J182" s="647">
        <v>1</v>
      </c>
      <c r="K182" s="647">
        <f t="shared" si="2"/>
        <v>23.04</v>
      </c>
      <c r="L182" s="645" t="s">
        <v>1797</v>
      </c>
      <c r="M182" s="645" t="s">
        <v>324</v>
      </c>
      <c r="N182" s="646">
        <v>42782</v>
      </c>
      <c r="O182" s="645" t="s">
        <v>71</v>
      </c>
      <c r="P182" s="645" t="s">
        <v>4399</v>
      </c>
    </row>
    <row r="183" spans="1:16" x14ac:dyDescent="0.2">
      <c r="A183" s="645" t="s">
        <v>393</v>
      </c>
      <c r="B183" s="645" t="s">
        <v>1710</v>
      </c>
      <c r="C183" s="645" t="s">
        <v>391</v>
      </c>
      <c r="D183" s="645" t="s">
        <v>304</v>
      </c>
      <c r="E183" s="645" t="s">
        <v>305</v>
      </c>
      <c r="F183" s="645" t="s">
        <v>306</v>
      </c>
      <c r="G183" s="645" t="s">
        <v>2892</v>
      </c>
      <c r="H183" s="646">
        <v>42774</v>
      </c>
      <c r="I183" s="647">
        <v>152.75</v>
      </c>
      <c r="J183" s="647">
        <v>1</v>
      </c>
      <c r="K183" s="647">
        <f t="shared" si="2"/>
        <v>152.75</v>
      </c>
      <c r="L183" s="645" t="s">
        <v>2893</v>
      </c>
      <c r="M183" s="645" t="s">
        <v>257</v>
      </c>
      <c r="N183" s="646">
        <v>42774</v>
      </c>
      <c r="O183" s="645" t="s">
        <v>71</v>
      </c>
      <c r="P183" s="645" t="s">
        <v>801</v>
      </c>
    </row>
    <row r="184" spans="1:16" x14ac:dyDescent="0.2">
      <c r="A184" s="645" t="s">
        <v>393</v>
      </c>
      <c r="B184" s="645" t="s">
        <v>1710</v>
      </c>
      <c r="C184" s="645" t="s">
        <v>391</v>
      </c>
      <c r="D184" s="645" t="s">
        <v>304</v>
      </c>
      <c r="E184" s="645" t="s">
        <v>305</v>
      </c>
      <c r="F184" s="645" t="s">
        <v>306</v>
      </c>
      <c r="G184" s="645" t="s">
        <v>2894</v>
      </c>
      <c r="H184" s="646">
        <v>42790</v>
      </c>
      <c r="I184" s="647">
        <v>81.84</v>
      </c>
      <c r="J184" s="647">
        <v>1</v>
      </c>
      <c r="K184" s="647">
        <f t="shared" si="2"/>
        <v>81.84</v>
      </c>
      <c r="L184" s="645" t="s">
        <v>1797</v>
      </c>
      <c r="M184" s="645" t="s">
        <v>540</v>
      </c>
      <c r="N184" s="646">
        <v>42793</v>
      </c>
      <c r="O184" s="645" t="s">
        <v>71</v>
      </c>
      <c r="P184" s="645" t="s">
        <v>4400</v>
      </c>
    </row>
    <row r="185" spans="1:16" x14ac:dyDescent="0.2">
      <c r="A185" s="645" t="s">
        <v>393</v>
      </c>
      <c r="B185" s="645" t="s">
        <v>1710</v>
      </c>
      <c r="C185" s="645" t="s">
        <v>391</v>
      </c>
      <c r="D185" s="645" t="s">
        <v>128</v>
      </c>
      <c r="E185" s="645" t="s">
        <v>129</v>
      </c>
      <c r="F185" s="645" t="s">
        <v>130</v>
      </c>
      <c r="G185" s="645" t="s">
        <v>1828</v>
      </c>
      <c r="H185" s="646">
        <v>42762</v>
      </c>
      <c r="I185" s="647">
        <v>750.65</v>
      </c>
      <c r="J185" s="647">
        <v>1</v>
      </c>
      <c r="K185" s="647">
        <f t="shared" si="2"/>
        <v>750.65</v>
      </c>
      <c r="L185" s="645" t="s">
        <v>2899</v>
      </c>
      <c r="M185" s="645" t="s">
        <v>204</v>
      </c>
      <c r="N185" s="646">
        <v>42772</v>
      </c>
      <c r="O185" s="645" t="s">
        <v>71</v>
      </c>
      <c r="P185" s="645" t="s">
        <v>801</v>
      </c>
    </row>
    <row r="186" spans="1:16" x14ac:dyDescent="0.2">
      <c r="A186" s="645" t="s">
        <v>393</v>
      </c>
      <c r="B186" s="645" t="s">
        <v>1710</v>
      </c>
      <c r="C186" s="645" t="s">
        <v>391</v>
      </c>
      <c r="D186" s="645" t="s">
        <v>128</v>
      </c>
      <c r="E186" s="645" t="s">
        <v>129</v>
      </c>
      <c r="F186" s="645" t="s">
        <v>130</v>
      </c>
      <c r="G186" s="645" t="s">
        <v>2901</v>
      </c>
      <c r="H186" s="646">
        <v>42755</v>
      </c>
      <c r="I186" s="647">
        <v>56.88</v>
      </c>
      <c r="J186" s="647">
        <v>1</v>
      </c>
      <c r="K186" s="647">
        <f t="shared" si="2"/>
        <v>56.88</v>
      </c>
      <c r="L186" s="645" t="s">
        <v>2902</v>
      </c>
      <c r="M186" s="645" t="s">
        <v>1051</v>
      </c>
      <c r="N186" s="646">
        <v>42772</v>
      </c>
      <c r="O186" s="645" t="s">
        <v>71</v>
      </c>
      <c r="P186" s="645" t="s">
        <v>4401</v>
      </c>
    </row>
    <row r="187" spans="1:16" x14ac:dyDescent="0.2">
      <c r="A187" s="645" t="s">
        <v>393</v>
      </c>
      <c r="B187" s="645" t="s">
        <v>1710</v>
      </c>
      <c r="C187" s="645" t="s">
        <v>391</v>
      </c>
      <c r="D187" s="645" t="s">
        <v>274</v>
      </c>
      <c r="E187" s="645" t="s">
        <v>468</v>
      </c>
      <c r="F187" s="645" t="s">
        <v>275</v>
      </c>
      <c r="G187" s="645" t="s">
        <v>2905</v>
      </c>
      <c r="H187" s="646">
        <v>42789</v>
      </c>
      <c r="I187" s="647">
        <v>229.54</v>
      </c>
      <c r="J187" s="647">
        <v>1</v>
      </c>
      <c r="K187" s="647">
        <f t="shared" si="2"/>
        <v>229.54</v>
      </c>
      <c r="L187" s="645" t="s">
        <v>2906</v>
      </c>
      <c r="M187" s="645" t="s">
        <v>246</v>
      </c>
      <c r="N187" s="646">
        <v>42789</v>
      </c>
      <c r="O187" s="645" t="s">
        <v>71</v>
      </c>
      <c r="P187" s="645" t="s">
        <v>4402</v>
      </c>
    </row>
    <row r="188" spans="1:16" x14ac:dyDescent="0.2">
      <c r="A188" s="645" t="s">
        <v>393</v>
      </c>
      <c r="B188" s="645" t="s">
        <v>1710</v>
      </c>
      <c r="C188" s="645" t="s">
        <v>391</v>
      </c>
      <c r="D188" s="645" t="s">
        <v>274</v>
      </c>
      <c r="E188" s="645" t="s">
        <v>468</v>
      </c>
      <c r="F188" s="645" t="s">
        <v>275</v>
      </c>
      <c r="G188" s="645" t="s">
        <v>2907</v>
      </c>
      <c r="H188" s="646">
        <v>42787</v>
      </c>
      <c r="I188" s="647">
        <v>166.9</v>
      </c>
      <c r="J188" s="647">
        <v>1</v>
      </c>
      <c r="K188" s="647">
        <f t="shared" si="2"/>
        <v>166.9</v>
      </c>
      <c r="L188" s="645" t="s">
        <v>2908</v>
      </c>
      <c r="M188" s="645" t="s">
        <v>540</v>
      </c>
      <c r="N188" s="646">
        <v>42787</v>
      </c>
      <c r="O188" s="645" t="s">
        <v>71</v>
      </c>
      <c r="P188" s="645" t="s">
        <v>4403</v>
      </c>
    </row>
    <row r="189" spans="1:16" x14ac:dyDescent="0.2">
      <c r="A189" s="645" t="s">
        <v>393</v>
      </c>
      <c r="B189" s="645" t="s">
        <v>1710</v>
      </c>
      <c r="C189" s="645" t="s">
        <v>391</v>
      </c>
      <c r="D189" s="645" t="s">
        <v>217</v>
      </c>
      <c r="E189" s="645" t="s">
        <v>218</v>
      </c>
      <c r="F189" s="645" t="s">
        <v>219</v>
      </c>
      <c r="G189" s="645" t="s">
        <v>2910</v>
      </c>
      <c r="H189" s="646">
        <v>42782</v>
      </c>
      <c r="I189" s="647">
        <v>818.2</v>
      </c>
      <c r="J189" s="647">
        <v>1</v>
      </c>
      <c r="K189" s="647">
        <f t="shared" si="2"/>
        <v>818.2</v>
      </c>
      <c r="L189" s="645" t="s">
        <v>2911</v>
      </c>
      <c r="M189" s="645" t="s">
        <v>257</v>
      </c>
      <c r="N189" s="646">
        <v>42782</v>
      </c>
      <c r="O189" s="645" t="s">
        <v>71</v>
      </c>
      <c r="P189" s="645" t="s">
        <v>801</v>
      </c>
    </row>
    <row r="190" spans="1:16" x14ac:dyDescent="0.2">
      <c r="A190" s="645" t="s">
        <v>393</v>
      </c>
      <c r="B190" s="645" t="s">
        <v>1710</v>
      </c>
      <c r="C190" s="645" t="s">
        <v>391</v>
      </c>
      <c r="D190" s="645" t="s">
        <v>1811</v>
      </c>
      <c r="E190" s="645" t="s">
        <v>1812</v>
      </c>
      <c r="F190" s="645" t="s">
        <v>1813</v>
      </c>
      <c r="G190" s="645" t="s">
        <v>2912</v>
      </c>
      <c r="H190" s="646">
        <v>42789</v>
      </c>
      <c r="I190" s="647">
        <v>551.76</v>
      </c>
      <c r="J190" s="647">
        <v>1</v>
      </c>
      <c r="K190" s="647">
        <f t="shared" si="2"/>
        <v>551.76</v>
      </c>
      <c r="L190" s="645" t="s">
        <v>2913</v>
      </c>
      <c r="M190" s="645" t="s">
        <v>114</v>
      </c>
      <c r="N190" s="646">
        <v>42789</v>
      </c>
      <c r="O190" s="645" t="s">
        <v>71</v>
      </c>
      <c r="P190" s="645" t="s">
        <v>4404</v>
      </c>
    </row>
    <row r="191" spans="1:16" x14ac:dyDescent="0.2">
      <c r="A191" s="645" t="s">
        <v>393</v>
      </c>
      <c r="B191" s="645" t="s">
        <v>1710</v>
      </c>
      <c r="C191" s="645" t="s">
        <v>391</v>
      </c>
      <c r="D191" s="645" t="s">
        <v>607</v>
      </c>
      <c r="E191" s="645" t="s">
        <v>608</v>
      </c>
      <c r="F191" s="645" t="s">
        <v>609</v>
      </c>
      <c r="G191" s="645" t="s">
        <v>2914</v>
      </c>
      <c r="H191" s="646">
        <v>42779</v>
      </c>
      <c r="I191" s="647">
        <v>447.7</v>
      </c>
      <c r="J191" s="647">
        <v>1</v>
      </c>
      <c r="K191" s="647">
        <f t="shared" si="2"/>
        <v>447.7</v>
      </c>
      <c r="L191" s="645" t="s">
        <v>2915</v>
      </c>
      <c r="M191" s="645" t="s">
        <v>257</v>
      </c>
      <c r="N191" s="646">
        <v>42780</v>
      </c>
      <c r="O191" s="645" t="s">
        <v>71</v>
      </c>
      <c r="P191" s="645" t="s">
        <v>4405</v>
      </c>
    </row>
    <row r="192" spans="1:16" x14ac:dyDescent="0.2">
      <c r="A192" s="645" t="s">
        <v>393</v>
      </c>
      <c r="B192" s="645" t="s">
        <v>1710</v>
      </c>
      <c r="C192" s="645" t="s">
        <v>391</v>
      </c>
      <c r="D192" s="645" t="s">
        <v>184</v>
      </c>
      <c r="E192" s="645" t="s">
        <v>185</v>
      </c>
      <c r="F192" s="645" t="s">
        <v>186</v>
      </c>
      <c r="G192" s="645" t="s">
        <v>2916</v>
      </c>
      <c r="H192" s="646">
        <v>42793</v>
      </c>
      <c r="I192" s="647">
        <v>228.25</v>
      </c>
      <c r="J192" s="647">
        <v>1</v>
      </c>
      <c r="K192" s="647">
        <f t="shared" si="2"/>
        <v>228.25</v>
      </c>
      <c r="L192" s="645" t="s">
        <v>801</v>
      </c>
      <c r="M192" s="645" t="s">
        <v>205</v>
      </c>
      <c r="N192" s="646">
        <v>42794</v>
      </c>
      <c r="O192" s="645" t="s">
        <v>71</v>
      </c>
      <c r="P192" s="645" t="s">
        <v>801</v>
      </c>
    </row>
    <row r="193" spans="1:16" x14ac:dyDescent="0.2">
      <c r="A193" s="645" t="s">
        <v>393</v>
      </c>
      <c r="B193" s="645" t="s">
        <v>1710</v>
      </c>
      <c r="C193" s="645" t="s">
        <v>391</v>
      </c>
      <c r="D193" s="645" t="s">
        <v>184</v>
      </c>
      <c r="E193" s="645" t="s">
        <v>185</v>
      </c>
      <c r="F193" s="645" t="s">
        <v>186</v>
      </c>
      <c r="G193" s="645" t="s">
        <v>2917</v>
      </c>
      <c r="H193" s="646">
        <v>42793</v>
      </c>
      <c r="I193" s="647">
        <v>67.2</v>
      </c>
      <c r="J193" s="647">
        <v>1</v>
      </c>
      <c r="K193" s="647">
        <f t="shared" si="2"/>
        <v>67.2</v>
      </c>
      <c r="L193" s="645" t="s">
        <v>801</v>
      </c>
      <c r="M193" s="645" t="s">
        <v>205</v>
      </c>
      <c r="N193" s="646">
        <v>42794</v>
      </c>
      <c r="O193" s="645" t="s">
        <v>71</v>
      </c>
      <c r="P193" s="645" t="s">
        <v>801</v>
      </c>
    </row>
    <row r="194" spans="1:16" x14ac:dyDescent="0.2">
      <c r="A194" s="645" t="s">
        <v>393</v>
      </c>
      <c r="B194" s="645" t="s">
        <v>1710</v>
      </c>
      <c r="C194" s="645" t="s">
        <v>391</v>
      </c>
      <c r="D194" s="645" t="s">
        <v>184</v>
      </c>
      <c r="E194" s="645" t="s">
        <v>185</v>
      </c>
      <c r="F194" s="645" t="s">
        <v>186</v>
      </c>
      <c r="G194" s="645" t="s">
        <v>2918</v>
      </c>
      <c r="H194" s="646">
        <v>42793</v>
      </c>
      <c r="I194" s="647">
        <v>30.17</v>
      </c>
      <c r="J194" s="647">
        <v>1</v>
      </c>
      <c r="K194" s="647">
        <f t="shared" si="2"/>
        <v>30.17</v>
      </c>
      <c r="L194" s="645" t="s">
        <v>801</v>
      </c>
      <c r="M194" s="645" t="s">
        <v>205</v>
      </c>
      <c r="N194" s="646">
        <v>42794</v>
      </c>
      <c r="O194" s="645" t="s">
        <v>71</v>
      </c>
      <c r="P194" s="645" t="s">
        <v>801</v>
      </c>
    </row>
    <row r="195" spans="1:16" x14ac:dyDescent="0.2">
      <c r="A195" s="645" t="s">
        <v>393</v>
      </c>
      <c r="B195" s="645" t="s">
        <v>1710</v>
      </c>
      <c r="C195" s="645" t="s">
        <v>391</v>
      </c>
      <c r="D195" s="645" t="s">
        <v>184</v>
      </c>
      <c r="E195" s="645" t="s">
        <v>185</v>
      </c>
      <c r="F195" s="645" t="s">
        <v>186</v>
      </c>
      <c r="G195" s="645" t="s">
        <v>2919</v>
      </c>
      <c r="H195" s="646">
        <v>42793</v>
      </c>
      <c r="I195" s="647">
        <v>18.48</v>
      </c>
      <c r="J195" s="647">
        <v>1</v>
      </c>
      <c r="K195" s="647">
        <f t="shared" ref="K195:K258" si="3">I195*J195</f>
        <v>18.48</v>
      </c>
      <c r="L195" s="645" t="s">
        <v>801</v>
      </c>
      <c r="M195" s="645" t="s">
        <v>519</v>
      </c>
      <c r="N195" s="646">
        <v>42794</v>
      </c>
      <c r="O195" s="645" t="s">
        <v>71</v>
      </c>
      <c r="P195" s="645" t="s">
        <v>801</v>
      </c>
    </row>
    <row r="196" spans="1:16" x14ac:dyDescent="0.2">
      <c r="A196" s="645" t="s">
        <v>393</v>
      </c>
      <c r="B196" s="645" t="s">
        <v>1710</v>
      </c>
      <c r="C196" s="645" t="s">
        <v>391</v>
      </c>
      <c r="D196" s="645" t="s">
        <v>184</v>
      </c>
      <c r="E196" s="645" t="s">
        <v>185</v>
      </c>
      <c r="F196" s="645" t="s">
        <v>186</v>
      </c>
      <c r="G196" s="645" t="s">
        <v>2920</v>
      </c>
      <c r="H196" s="646">
        <v>42793</v>
      </c>
      <c r="I196" s="647">
        <v>36.299999999999997</v>
      </c>
      <c r="J196" s="647">
        <v>1</v>
      </c>
      <c r="K196" s="647">
        <f t="shared" si="3"/>
        <v>36.299999999999997</v>
      </c>
      <c r="L196" s="645" t="s">
        <v>801</v>
      </c>
      <c r="M196" s="645" t="s">
        <v>205</v>
      </c>
      <c r="N196" s="646">
        <v>42794</v>
      </c>
      <c r="O196" s="645" t="s">
        <v>71</v>
      </c>
      <c r="P196" s="645" t="s">
        <v>801</v>
      </c>
    </row>
    <row r="197" spans="1:16" x14ac:dyDescent="0.2">
      <c r="A197" s="645" t="s">
        <v>393</v>
      </c>
      <c r="B197" s="645" t="s">
        <v>1710</v>
      </c>
      <c r="C197" s="645" t="s">
        <v>391</v>
      </c>
      <c r="D197" s="645" t="s">
        <v>184</v>
      </c>
      <c r="E197" s="645" t="s">
        <v>185</v>
      </c>
      <c r="F197" s="645" t="s">
        <v>186</v>
      </c>
      <c r="G197" s="645" t="s">
        <v>2921</v>
      </c>
      <c r="H197" s="646">
        <v>42793</v>
      </c>
      <c r="I197" s="647">
        <v>20.11</v>
      </c>
      <c r="J197" s="647">
        <v>1</v>
      </c>
      <c r="K197" s="647">
        <f t="shared" si="3"/>
        <v>20.11</v>
      </c>
      <c r="L197" s="645" t="s">
        <v>801</v>
      </c>
      <c r="M197" s="645" t="s">
        <v>205</v>
      </c>
      <c r="N197" s="646">
        <v>42794</v>
      </c>
      <c r="O197" s="645" t="s">
        <v>71</v>
      </c>
      <c r="P197" s="645" t="s">
        <v>801</v>
      </c>
    </row>
    <row r="198" spans="1:16" x14ac:dyDescent="0.2">
      <c r="A198" s="645" t="s">
        <v>393</v>
      </c>
      <c r="B198" s="645" t="s">
        <v>1710</v>
      </c>
      <c r="C198" s="645" t="s">
        <v>391</v>
      </c>
      <c r="D198" s="645" t="s">
        <v>184</v>
      </c>
      <c r="E198" s="645" t="s">
        <v>185</v>
      </c>
      <c r="F198" s="645" t="s">
        <v>186</v>
      </c>
      <c r="G198" s="645" t="s">
        <v>2923</v>
      </c>
      <c r="H198" s="646">
        <v>42780</v>
      </c>
      <c r="I198" s="647">
        <v>527.98</v>
      </c>
      <c r="J198" s="647">
        <v>1</v>
      </c>
      <c r="K198" s="647">
        <f t="shared" si="3"/>
        <v>527.98</v>
      </c>
      <c r="L198" s="645" t="s">
        <v>801</v>
      </c>
      <c r="M198" s="645" t="s">
        <v>153</v>
      </c>
      <c r="N198" s="646">
        <v>42782</v>
      </c>
      <c r="O198" s="645" t="s">
        <v>71</v>
      </c>
      <c r="P198" s="645" t="s">
        <v>801</v>
      </c>
    </row>
    <row r="199" spans="1:16" x14ac:dyDescent="0.2">
      <c r="A199" s="645" t="s">
        <v>393</v>
      </c>
      <c r="B199" s="645" t="s">
        <v>1710</v>
      </c>
      <c r="C199" s="645" t="s">
        <v>391</v>
      </c>
      <c r="D199" s="645" t="s">
        <v>184</v>
      </c>
      <c r="E199" s="645" t="s">
        <v>185</v>
      </c>
      <c r="F199" s="645" t="s">
        <v>186</v>
      </c>
      <c r="G199" s="645" t="s">
        <v>2924</v>
      </c>
      <c r="H199" s="646">
        <v>42780</v>
      </c>
      <c r="I199" s="647">
        <v>75</v>
      </c>
      <c r="J199" s="647">
        <v>1</v>
      </c>
      <c r="K199" s="647">
        <f t="shared" si="3"/>
        <v>75</v>
      </c>
      <c r="L199" s="645" t="s">
        <v>801</v>
      </c>
      <c r="M199" s="645" t="s">
        <v>205</v>
      </c>
      <c r="N199" s="646">
        <v>42782</v>
      </c>
      <c r="O199" s="645" t="s">
        <v>71</v>
      </c>
      <c r="P199" s="645" t="s">
        <v>801</v>
      </c>
    </row>
    <row r="200" spans="1:16" x14ac:dyDescent="0.2">
      <c r="A200" s="645" t="s">
        <v>393</v>
      </c>
      <c r="B200" s="645" t="s">
        <v>1710</v>
      </c>
      <c r="C200" s="645" t="s">
        <v>391</v>
      </c>
      <c r="D200" s="645" t="s">
        <v>184</v>
      </c>
      <c r="E200" s="645" t="s">
        <v>185</v>
      </c>
      <c r="F200" s="645" t="s">
        <v>186</v>
      </c>
      <c r="G200" s="645" t="s">
        <v>2925</v>
      </c>
      <c r="H200" s="646">
        <v>42766</v>
      </c>
      <c r="I200" s="647">
        <v>264.27999999999997</v>
      </c>
      <c r="J200" s="647">
        <v>1</v>
      </c>
      <c r="K200" s="647">
        <f t="shared" si="3"/>
        <v>264.27999999999997</v>
      </c>
      <c r="L200" s="645" t="s">
        <v>2926</v>
      </c>
      <c r="M200" s="645" t="s">
        <v>2737</v>
      </c>
      <c r="N200" s="646">
        <v>42768</v>
      </c>
      <c r="O200" s="645" t="s">
        <v>71</v>
      </c>
      <c r="P200" s="645" t="s">
        <v>4406</v>
      </c>
    </row>
    <row r="201" spans="1:16" x14ac:dyDescent="0.2">
      <c r="A201" s="645" t="s">
        <v>393</v>
      </c>
      <c r="B201" s="645" t="s">
        <v>1710</v>
      </c>
      <c r="C201" s="645" t="s">
        <v>391</v>
      </c>
      <c r="D201" s="645" t="s">
        <v>184</v>
      </c>
      <c r="E201" s="645" t="s">
        <v>185</v>
      </c>
      <c r="F201" s="645" t="s">
        <v>186</v>
      </c>
      <c r="G201" s="645" t="s">
        <v>2927</v>
      </c>
      <c r="H201" s="646">
        <v>42766</v>
      </c>
      <c r="I201" s="647">
        <v>18</v>
      </c>
      <c r="J201" s="647">
        <v>1</v>
      </c>
      <c r="K201" s="647">
        <f t="shared" si="3"/>
        <v>18</v>
      </c>
      <c r="L201" s="645" t="s">
        <v>801</v>
      </c>
      <c r="M201" s="645" t="s">
        <v>584</v>
      </c>
      <c r="N201" s="646">
        <v>42768</v>
      </c>
      <c r="O201" s="645" t="s">
        <v>71</v>
      </c>
      <c r="P201" s="645" t="s">
        <v>801</v>
      </c>
    </row>
    <row r="202" spans="1:16" x14ac:dyDescent="0.2">
      <c r="A202" s="645" t="s">
        <v>393</v>
      </c>
      <c r="B202" s="645" t="s">
        <v>1710</v>
      </c>
      <c r="C202" s="645" t="s">
        <v>391</v>
      </c>
      <c r="D202" s="645" t="s">
        <v>184</v>
      </c>
      <c r="E202" s="645" t="s">
        <v>185</v>
      </c>
      <c r="F202" s="645" t="s">
        <v>186</v>
      </c>
      <c r="G202" s="645" t="s">
        <v>2928</v>
      </c>
      <c r="H202" s="646">
        <v>42766</v>
      </c>
      <c r="I202" s="647">
        <v>26.76</v>
      </c>
      <c r="J202" s="647">
        <v>1</v>
      </c>
      <c r="K202" s="647">
        <f t="shared" si="3"/>
        <v>26.76</v>
      </c>
      <c r="L202" s="645" t="s">
        <v>801</v>
      </c>
      <c r="M202" s="645" t="s">
        <v>519</v>
      </c>
      <c r="N202" s="646">
        <v>42767</v>
      </c>
      <c r="O202" s="645" t="s">
        <v>71</v>
      </c>
      <c r="P202" s="645" t="s">
        <v>801</v>
      </c>
    </row>
    <row r="203" spans="1:16" x14ac:dyDescent="0.2">
      <c r="A203" s="645" t="s">
        <v>393</v>
      </c>
      <c r="B203" s="645" t="s">
        <v>1710</v>
      </c>
      <c r="C203" s="645" t="s">
        <v>391</v>
      </c>
      <c r="D203" s="645" t="s">
        <v>184</v>
      </c>
      <c r="E203" s="645" t="s">
        <v>185</v>
      </c>
      <c r="F203" s="645" t="s">
        <v>186</v>
      </c>
      <c r="G203" s="645" t="s">
        <v>2929</v>
      </c>
      <c r="H203" s="646">
        <v>42766</v>
      </c>
      <c r="I203" s="647">
        <v>41.54</v>
      </c>
      <c r="J203" s="647">
        <v>1</v>
      </c>
      <c r="K203" s="647">
        <f t="shared" si="3"/>
        <v>41.54</v>
      </c>
      <c r="L203" s="645" t="s">
        <v>801</v>
      </c>
      <c r="M203" s="645" t="s">
        <v>205</v>
      </c>
      <c r="N203" s="646">
        <v>42767</v>
      </c>
      <c r="O203" s="645" t="s">
        <v>71</v>
      </c>
      <c r="P203" s="645" t="s">
        <v>801</v>
      </c>
    </row>
    <row r="204" spans="1:16" x14ac:dyDescent="0.2">
      <c r="A204" s="645" t="s">
        <v>393</v>
      </c>
      <c r="B204" s="645" t="s">
        <v>1710</v>
      </c>
      <c r="C204" s="645" t="s">
        <v>391</v>
      </c>
      <c r="D204" s="645" t="s">
        <v>184</v>
      </c>
      <c r="E204" s="645" t="s">
        <v>185</v>
      </c>
      <c r="F204" s="645" t="s">
        <v>186</v>
      </c>
      <c r="G204" s="645" t="s">
        <v>2930</v>
      </c>
      <c r="H204" s="646">
        <v>42766</v>
      </c>
      <c r="I204" s="647">
        <v>328.89</v>
      </c>
      <c r="J204" s="647">
        <v>1</v>
      </c>
      <c r="K204" s="647">
        <f t="shared" si="3"/>
        <v>328.89</v>
      </c>
      <c r="L204" s="645" t="s">
        <v>801</v>
      </c>
      <c r="M204" s="645" t="s">
        <v>1280</v>
      </c>
      <c r="N204" s="646">
        <v>42767</v>
      </c>
      <c r="O204" s="645" t="s">
        <v>71</v>
      </c>
      <c r="P204" s="645" t="s">
        <v>801</v>
      </c>
    </row>
    <row r="205" spans="1:16" x14ac:dyDescent="0.2">
      <c r="A205" s="645" t="s">
        <v>393</v>
      </c>
      <c r="B205" s="645" t="s">
        <v>1710</v>
      </c>
      <c r="C205" s="645" t="s">
        <v>391</v>
      </c>
      <c r="D205" s="645" t="s">
        <v>1118</v>
      </c>
      <c r="E205" s="645" t="s">
        <v>1119</v>
      </c>
      <c r="F205" s="645" t="s">
        <v>1120</v>
      </c>
      <c r="G205" s="645" t="s">
        <v>2931</v>
      </c>
      <c r="H205" s="646">
        <v>42788</v>
      </c>
      <c r="I205" s="647">
        <v>4259.68</v>
      </c>
      <c r="J205" s="647">
        <v>1</v>
      </c>
      <c r="K205" s="647">
        <f t="shared" si="3"/>
        <v>4259.68</v>
      </c>
      <c r="L205" s="645" t="s">
        <v>2932</v>
      </c>
      <c r="M205" s="645" t="s">
        <v>1091</v>
      </c>
      <c r="N205" s="646">
        <v>42788</v>
      </c>
      <c r="O205" s="645" t="s">
        <v>71</v>
      </c>
      <c r="P205" s="645" t="s">
        <v>4407</v>
      </c>
    </row>
    <row r="206" spans="1:16" x14ac:dyDescent="0.2">
      <c r="A206" s="645" t="s">
        <v>393</v>
      </c>
      <c r="B206" s="645" t="s">
        <v>1710</v>
      </c>
      <c r="C206" s="645" t="s">
        <v>391</v>
      </c>
      <c r="D206" s="645" t="s">
        <v>1118</v>
      </c>
      <c r="E206" s="645" t="s">
        <v>1119</v>
      </c>
      <c r="F206" s="645" t="s">
        <v>1120</v>
      </c>
      <c r="G206" s="645" t="s">
        <v>2933</v>
      </c>
      <c r="H206" s="646">
        <v>42772</v>
      </c>
      <c r="I206" s="647">
        <v>1841.62</v>
      </c>
      <c r="J206" s="647">
        <v>1</v>
      </c>
      <c r="K206" s="647">
        <f t="shared" si="3"/>
        <v>1841.62</v>
      </c>
      <c r="L206" s="645" t="s">
        <v>2934</v>
      </c>
      <c r="M206" s="645" t="s">
        <v>700</v>
      </c>
      <c r="N206" s="646">
        <v>42772</v>
      </c>
      <c r="O206" s="645" t="s">
        <v>71</v>
      </c>
      <c r="P206" s="645" t="s">
        <v>4408</v>
      </c>
    </row>
    <row r="207" spans="1:16" x14ac:dyDescent="0.2">
      <c r="A207" s="645" t="s">
        <v>393</v>
      </c>
      <c r="B207" s="645" t="s">
        <v>1710</v>
      </c>
      <c r="C207" s="645" t="s">
        <v>391</v>
      </c>
      <c r="D207" s="645" t="s">
        <v>187</v>
      </c>
      <c r="E207" s="645" t="s">
        <v>808</v>
      </c>
      <c r="F207" s="645" t="s">
        <v>188</v>
      </c>
      <c r="G207" s="645" t="s">
        <v>2935</v>
      </c>
      <c r="H207" s="646">
        <v>42786</v>
      </c>
      <c r="I207" s="647">
        <v>100.5</v>
      </c>
      <c r="J207" s="647">
        <v>1</v>
      </c>
      <c r="K207" s="647">
        <f t="shared" si="3"/>
        <v>100.5</v>
      </c>
      <c r="L207" s="645" t="s">
        <v>2936</v>
      </c>
      <c r="M207" s="645" t="s">
        <v>614</v>
      </c>
      <c r="N207" s="646">
        <v>42787</v>
      </c>
      <c r="O207" s="645" t="s">
        <v>71</v>
      </c>
      <c r="P207" s="645" t="s">
        <v>4409</v>
      </c>
    </row>
    <row r="208" spans="1:16" x14ac:dyDescent="0.2">
      <c r="A208" s="645" t="s">
        <v>393</v>
      </c>
      <c r="B208" s="645" t="s">
        <v>1710</v>
      </c>
      <c r="C208" s="645" t="s">
        <v>391</v>
      </c>
      <c r="D208" s="645" t="s">
        <v>187</v>
      </c>
      <c r="E208" s="645" t="s">
        <v>808</v>
      </c>
      <c r="F208" s="645" t="s">
        <v>188</v>
      </c>
      <c r="G208" s="645" t="s">
        <v>2937</v>
      </c>
      <c r="H208" s="646">
        <v>42786</v>
      </c>
      <c r="I208" s="647">
        <v>145.76</v>
      </c>
      <c r="J208" s="647">
        <v>1</v>
      </c>
      <c r="K208" s="647">
        <f t="shared" si="3"/>
        <v>145.76</v>
      </c>
      <c r="L208" s="645" t="s">
        <v>2938</v>
      </c>
      <c r="M208" s="645" t="s">
        <v>261</v>
      </c>
      <c r="N208" s="646">
        <v>42787</v>
      </c>
      <c r="O208" s="645" t="s">
        <v>71</v>
      </c>
      <c r="P208" s="645" t="s">
        <v>4410</v>
      </c>
    </row>
    <row r="209" spans="1:16" x14ac:dyDescent="0.2">
      <c r="A209" s="645" t="s">
        <v>393</v>
      </c>
      <c r="B209" s="645" t="s">
        <v>1710</v>
      </c>
      <c r="C209" s="645" t="s">
        <v>391</v>
      </c>
      <c r="D209" s="645" t="s">
        <v>187</v>
      </c>
      <c r="E209" s="645" t="s">
        <v>808</v>
      </c>
      <c r="F209" s="645" t="s">
        <v>188</v>
      </c>
      <c r="G209" s="645" t="s">
        <v>2939</v>
      </c>
      <c r="H209" s="646">
        <v>42783</v>
      </c>
      <c r="I209" s="647">
        <v>51.84</v>
      </c>
      <c r="J209" s="647">
        <v>1</v>
      </c>
      <c r="K209" s="647">
        <f t="shared" si="3"/>
        <v>51.84</v>
      </c>
      <c r="L209" s="645" t="s">
        <v>2936</v>
      </c>
      <c r="M209" s="645" t="s">
        <v>614</v>
      </c>
      <c r="N209" s="646">
        <v>42786</v>
      </c>
      <c r="O209" s="645" t="s">
        <v>71</v>
      </c>
      <c r="P209" s="645" t="s">
        <v>4409</v>
      </c>
    </row>
    <row r="210" spans="1:16" x14ac:dyDescent="0.2">
      <c r="A210" s="645" t="s">
        <v>393</v>
      </c>
      <c r="B210" s="645" t="s">
        <v>1710</v>
      </c>
      <c r="C210" s="645" t="s">
        <v>391</v>
      </c>
      <c r="D210" s="645" t="s">
        <v>187</v>
      </c>
      <c r="E210" s="645" t="s">
        <v>808</v>
      </c>
      <c r="F210" s="645" t="s">
        <v>188</v>
      </c>
      <c r="G210" s="645" t="s">
        <v>2940</v>
      </c>
      <c r="H210" s="646">
        <v>42783</v>
      </c>
      <c r="I210" s="647">
        <v>221.84</v>
      </c>
      <c r="J210" s="647">
        <v>1</v>
      </c>
      <c r="K210" s="647">
        <f t="shared" si="3"/>
        <v>221.84</v>
      </c>
      <c r="L210" s="645" t="s">
        <v>2938</v>
      </c>
      <c r="M210" s="645" t="s">
        <v>261</v>
      </c>
      <c r="N210" s="646">
        <v>42786</v>
      </c>
      <c r="O210" s="645" t="s">
        <v>71</v>
      </c>
      <c r="P210" s="645" t="s">
        <v>4410</v>
      </c>
    </row>
    <row r="211" spans="1:16" x14ac:dyDescent="0.2">
      <c r="A211" s="645" t="s">
        <v>393</v>
      </c>
      <c r="B211" s="645" t="s">
        <v>1710</v>
      </c>
      <c r="C211" s="645" t="s">
        <v>391</v>
      </c>
      <c r="D211" s="645" t="s">
        <v>187</v>
      </c>
      <c r="E211" s="645" t="s">
        <v>808</v>
      </c>
      <c r="F211" s="645" t="s">
        <v>188</v>
      </c>
      <c r="G211" s="645" t="s">
        <v>2941</v>
      </c>
      <c r="H211" s="646">
        <v>42782</v>
      </c>
      <c r="I211" s="647">
        <v>201.71</v>
      </c>
      <c r="J211" s="647">
        <v>1</v>
      </c>
      <c r="K211" s="647">
        <f t="shared" si="3"/>
        <v>201.71</v>
      </c>
      <c r="L211" s="645" t="s">
        <v>2936</v>
      </c>
      <c r="M211" s="645" t="s">
        <v>614</v>
      </c>
      <c r="N211" s="646">
        <v>42787</v>
      </c>
      <c r="O211" s="645" t="s">
        <v>71</v>
      </c>
      <c r="P211" s="645" t="s">
        <v>4409</v>
      </c>
    </row>
    <row r="212" spans="1:16" x14ac:dyDescent="0.2">
      <c r="A212" s="645" t="s">
        <v>393</v>
      </c>
      <c r="B212" s="645" t="s">
        <v>1710</v>
      </c>
      <c r="C212" s="645" t="s">
        <v>391</v>
      </c>
      <c r="D212" s="645" t="s">
        <v>187</v>
      </c>
      <c r="E212" s="645" t="s">
        <v>808</v>
      </c>
      <c r="F212" s="645" t="s">
        <v>188</v>
      </c>
      <c r="G212" s="645" t="s">
        <v>2942</v>
      </c>
      <c r="H212" s="646">
        <v>42780</v>
      </c>
      <c r="I212" s="647">
        <v>1601.07</v>
      </c>
      <c r="J212" s="647">
        <v>1</v>
      </c>
      <c r="K212" s="647">
        <f t="shared" si="3"/>
        <v>1601.07</v>
      </c>
      <c r="L212" s="645" t="s">
        <v>2943</v>
      </c>
      <c r="M212" s="645" t="s">
        <v>257</v>
      </c>
      <c r="N212" s="646">
        <v>42786</v>
      </c>
      <c r="O212" s="645" t="s">
        <v>71</v>
      </c>
      <c r="P212" s="645" t="s">
        <v>4411</v>
      </c>
    </row>
    <row r="213" spans="1:16" x14ac:dyDescent="0.2">
      <c r="A213" s="645" t="s">
        <v>393</v>
      </c>
      <c r="B213" s="645" t="s">
        <v>1710</v>
      </c>
      <c r="C213" s="645" t="s">
        <v>391</v>
      </c>
      <c r="D213" s="645" t="s">
        <v>187</v>
      </c>
      <c r="E213" s="645" t="s">
        <v>808</v>
      </c>
      <c r="F213" s="645" t="s">
        <v>188</v>
      </c>
      <c r="G213" s="645" t="s">
        <v>2944</v>
      </c>
      <c r="H213" s="646">
        <v>42779</v>
      </c>
      <c r="I213" s="647">
        <v>127.41</v>
      </c>
      <c r="J213" s="647">
        <v>1</v>
      </c>
      <c r="K213" s="647">
        <f t="shared" si="3"/>
        <v>127.41</v>
      </c>
      <c r="L213" s="645" t="s">
        <v>2945</v>
      </c>
      <c r="M213" s="645" t="s">
        <v>261</v>
      </c>
      <c r="N213" s="646">
        <v>42786</v>
      </c>
      <c r="O213" s="645" t="s">
        <v>71</v>
      </c>
      <c r="P213" s="645" t="s">
        <v>4412</v>
      </c>
    </row>
    <row r="214" spans="1:16" x14ac:dyDescent="0.2">
      <c r="A214" s="645" t="s">
        <v>393</v>
      </c>
      <c r="B214" s="645" t="s">
        <v>1710</v>
      </c>
      <c r="C214" s="645" t="s">
        <v>391</v>
      </c>
      <c r="D214" s="645" t="s">
        <v>187</v>
      </c>
      <c r="E214" s="645" t="s">
        <v>808</v>
      </c>
      <c r="F214" s="645" t="s">
        <v>188</v>
      </c>
      <c r="G214" s="645" t="s">
        <v>2946</v>
      </c>
      <c r="H214" s="646">
        <v>42779</v>
      </c>
      <c r="I214" s="647">
        <v>178.74</v>
      </c>
      <c r="J214" s="647">
        <v>1</v>
      </c>
      <c r="K214" s="647">
        <f t="shared" si="3"/>
        <v>178.74</v>
      </c>
      <c r="L214" s="645" t="s">
        <v>2947</v>
      </c>
      <c r="M214" s="645" t="s">
        <v>257</v>
      </c>
      <c r="N214" s="646">
        <v>42786</v>
      </c>
      <c r="O214" s="645" t="s">
        <v>71</v>
      </c>
      <c r="P214" s="645" t="s">
        <v>4413</v>
      </c>
    </row>
    <row r="215" spans="1:16" x14ac:dyDescent="0.2">
      <c r="A215" s="645" t="s">
        <v>393</v>
      </c>
      <c r="B215" s="645" t="s">
        <v>1710</v>
      </c>
      <c r="C215" s="645" t="s">
        <v>391</v>
      </c>
      <c r="D215" s="645" t="s">
        <v>187</v>
      </c>
      <c r="E215" s="645" t="s">
        <v>808</v>
      </c>
      <c r="F215" s="645" t="s">
        <v>188</v>
      </c>
      <c r="G215" s="645" t="s">
        <v>2948</v>
      </c>
      <c r="H215" s="646">
        <v>42779</v>
      </c>
      <c r="I215" s="647">
        <v>24.44</v>
      </c>
      <c r="J215" s="647">
        <v>1</v>
      </c>
      <c r="K215" s="647">
        <f t="shared" si="3"/>
        <v>24.44</v>
      </c>
      <c r="L215" s="645" t="s">
        <v>2943</v>
      </c>
      <c r="M215" s="645" t="s">
        <v>257</v>
      </c>
      <c r="N215" s="646">
        <v>42786</v>
      </c>
      <c r="O215" s="645" t="s">
        <v>71</v>
      </c>
      <c r="P215" s="645" t="s">
        <v>4411</v>
      </c>
    </row>
    <row r="216" spans="1:16" x14ac:dyDescent="0.2">
      <c r="A216" s="645" t="s">
        <v>393</v>
      </c>
      <c r="B216" s="645" t="s">
        <v>1710</v>
      </c>
      <c r="C216" s="645" t="s">
        <v>391</v>
      </c>
      <c r="D216" s="645" t="s">
        <v>187</v>
      </c>
      <c r="E216" s="645" t="s">
        <v>808</v>
      </c>
      <c r="F216" s="645" t="s">
        <v>188</v>
      </c>
      <c r="G216" s="645" t="s">
        <v>2949</v>
      </c>
      <c r="H216" s="646">
        <v>42774</v>
      </c>
      <c r="I216" s="647">
        <v>182.31</v>
      </c>
      <c r="J216" s="647">
        <v>1</v>
      </c>
      <c r="K216" s="647">
        <f t="shared" si="3"/>
        <v>182.31</v>
      </c>
      <c r="L216" s="645" t="s">
        <v>2950</v>
      </c>
      <c r="M216" s="645" t="s">
        <v>278</v>
      </c>
      <c r="N216" s="646">
        <v>42779</v>
      </c>
      <c r="O216" s="645" t="s">
        <v>71</v>
      </c>
      <c r="P216" s="645" t="s">
        <v>801</v>
      </c>
    </row>
    <row r="217" spans="1:16" x14ac:dyDescent="0.2">
      <c r="A217" s="645" t="s">
        <v>393</v>
      </c>
      <c r="B217" s="645" t="s">
        <v>1710</v>
      </c>
      <c r="C217" s="645" t="s">
        <v>391</v>
      </c>
      <c r="D217" s="645" t="s">
        <v>187</v>
      </c>
      <c r="E217" s="645" t="s">
        <v>808</v>
      </c>
      <c r="F217" s="645" t="s">
        <v>188</v>
      </c>
      <c r="G217" s="645" t="s">
        <v>2951</v>
      </c>
      <c r="H217" s="646">
        <v>42766</v>
      </c>
      <c r="I217" s="647">
        <v>114.78</v>
      </c>
      <c r="J217" s="647">
        <v>1</v>
      </c>
      <c r="K217" s="647">
        <f t="shared" si="3"/>
        <v>114.78</v>
      </c>
      <c r="L217" s="645" t="s">
        <v>2952</v>
      </c>
      <c r="M217" s="645" t="s">
        <v>623</v>
      </c>
      <c r="N217" s="646">
        <v>42779</v>
      </c>
      <c r="O217" s="645" t="s">
        <v>71</v>
      </c>
      <c r="P217" s="645" t="s">
        <v>801</v>
      </c>
    </row>
    <row r="218" spans="1:16" x14ac:dyDescent="0.2">
      <c r="A218" s="645" t="s">
        <v>393</v>
      </c>
      <c r="B218" s="645" t="s">
        <v>1710</v>
      </c>
      <c r="C218" s="645" t="s">
        <v>391</v>
      </c>
      <c r="D218" s="645" t="s">
        <v>187</v>
      </c>
      <c r="E218" s="645" t="s">
        <v>808</v>
      </c>
      <c r="F218" s="645" t="s">
        <v>188</v>
      </c>
      <c r="G218" s="645" t="s">
        <v>2953</v>
      </c>
      <c r="H218" s="646">
        <v>42762</v>
      </c>
      <c r="I218" s="647">
        <v>67.3</v>
      </c>
      <c r="J218" s="647">
        <v>1</v>
      </c>
      <c r="K218" s="647">
        <f t="shared" si="3"/>
        <v>67.3</v>
      </c>
      <c r="L218" s="645" t="s">
        <v>2954</v>
      </c>
      <c r="M218" s="645" t="s">
        <v>257</v>
      </c>
      <c r="N218" s="646">
        <v>42779</v>
      </c>
      <c r="O218" s="645" t="s">
        <v>71</v>
      </c>
      <c r="P218" s="645" t="s">
        <v>4414</v>
      </c>
    </row>
    <row r="219" spans="1:16" x14ac:dyDescent="0.2">
      <c r="A219" s="645" t="s">
        <v>393</v>
      </c>
      <c r="B219" s="645" t="s">
        <v>1710</v>
      </c>
      <c r="C219" s="645" t="s">
        <v>391</v>
      </c>
      <c r="D219" s="645" t="s">
        <v>187</v>
      </c>
      <c r="E219" s="645" t="s">
        <v>808</v>
      </c>
      <c r="F219" s="645" t="s">
        <v>188</v>
      </c>
      <c r="G219" s="645" t="s">
        <v>2956</v>
      </c>
      <c r="H219" s="646">
        <v>42755</v>
      </c>
      <c r="I219" s="647">
        <v>324.39999999999998</v>
      </c>
      <c r="J219" s="647">
        <v>1</v>
      </c>
      <c r="K219" s="647">
        <f t="shared" si="3"/>
        <v>324.39999999999998</v>
      </c>
      <c r="L219" s="645" t="s">
        <v>2957</v>
      </c>
      <c r="M219" s="645" t="s">
        <v>719</v>
      </c>
      <c r="N219" s="646">
        <v>42787</v>
      </c>
      <c r="O219" s="645" t="s">
        <v>71</v>
      </c>
      <c r="P219" s="645" t="s">
        <v>4415</v>
      </c>
    </row>
    <row r="220" spans="1:16" x14ac:dyDescent="0.2">
      <c r="A220" s="645" t="s">
        <v>393</v>
      </c>
      <c r="B220" s="645" t="s">
        <v>1710</v>
      </c>
      <c r="C220" s="645" t="s">
        <v>391</v>
      </c>
      <c r="D220" s="645" t="s">
        <v>1489</v>
      </c>
      <c r="E220" s="645" t="s">
        <v>1490</v>
      </c>
      <c r="F220" s="645" t="s">
        <v>1491</v>
      </c>
      <c r="G220" s="645" t="s">
        <v>2961</v>
      </c>
      <c r="H220" s="646">
        <v>42788</v>
      </c>
      <c r="I220" s="647">
        <v>922.23</v>
      </c>
      <c r="J220" s="647">
        <v>1</v>
      </c>
      <c r="K220" s="647">
        <f t="shared" si="3"/>
        <v>922.23</v>
      </c>
      <c r="L220" s="645" t="s">
        <v>1494</v>
      </c>
      <c r="M220" s="645" t="s">
        <v>114</v>
      </c>
      <c r="N220" s="646">
        <v>42793</v>
      </c>
      <c r="O220" s="645" t="s">
        <v>71</v>
      </c>
      <c r="P220" s="645" t="s">
        <v>4416</v>
      </c>
    </row>
    <row r="221" spans="1:16" x14ac:dyDescent="0.2">
      <c r="A221" s="645" t="s">
        <v>393</v>
      </c>
      <c r="B221" s="645" t="s">
        <v>1710</v>
      </c>
      <c r="C221" s="645" t="s">
        <v>391</v>
      </c>
      <c r="D221" s="645" t="s">
        <v>1489</v>
      </c>
      <c r="E221" s="645" t="s">
        <v>1490</v>
      </c>
      <c r="F221" s="645" t="s">
        <v>1491</v>
      </c>
      <c r="G221" s="645" t="s">
        <v>2963</v>
      </c>
      <c r="H221" s="646">
        <v>42772</v>
      </c>
      <c r="I221" s="647">
        <v>95.86</v>
      </c>
      <c r="J221" s="647">
        <v>1</v>
      </c>
      <c r="K221" s="647">
        <f t="shared" si="3"/>
        <v>95.86</v>
      </c>
      <c r="L221" s="645" t="s">
        <v>2964</v>
      </c>
      <c r="M221" s="645" t="s">
        <v>701</v>
      </c>
      <c r="N221" s="646">
        <v>42788</v>
      </c>
      <c r="O221" s="645" t="s">
        <v>71</v>
      </c>
      <c r="P221" s="645" t="s">
        <v>4417</v>
      </c>
    </row>
    <row r="222" spans="1:16" x14ac:dyDescent="0.2">
      <c r="A222" s="645" t="s">
        <v>393</v>
      </c>
      <c r="B222" s="645" t="s">
        <v>395</v>
      </c>
      <c r="C222" s="645" t="s">
        <v>391</v>
      </c>
      <c r="D222" s="645" t="s">
        <v>154</v>
      </c>
      <c r="E222" s="645" t="s">
        <v>583</v>
      </c>
      <c r="F222" s="645" t="s">
        <v>155</v>
      </c>
      <c r="G222" s="645" t="s">
        <v>2965</v>
      </c>
      <c r="H222" s="646">
        <v>42684</v>
      </c>
      <c r="I222" s="647">
        <v>643.12</v>
      </c>
      <c r="J222" s="647">
        <v>1</v>
      </c>
      <c r="K222" s="647">
        <f t="shared" si="3"/>
        <v>643.12</v>
      </c>
      <c r="L222" s="645" t="s">
        <v>2966</v>
      </c>
      <c r="M222" s="645" t="s">
        <v>2768</v>
      </c>
      <c r="N222" s="646">
        <v>42779</v>
      </c>
      <c r="O222" s="645" t="s">
        <v>71</v>
      </c>
      <c r="P222" s="645" t="s">
        <v>4418</v>
      </c>
    </row>
    <row r="223" spans="1:16" x14ac:dyDescent="0.2">
      <c r="A223" s="645" t="s">
        <v>393</v>
      </c>
      <c r="B223" s="645" t="s">
        <v>395</v>
      </c>
      <c r="C223" s="645" t="s">
        <v>391</v>
      </c>
      <c r="D223" s="645" t="s">
        <v>187</v>
      </c>
      <c r="E223" s="645" t="s">
        <v>808</v>
      </c>
      <c r="F223" s="645" t="s">
        <v>188</v>
      </c>
      <c r="G223" s="645" t="s">
        <v>2968</v>
      </c>
      <c r="H223" s="646">
        <v>42733</v>
      </c>
      <c r="I223" s="647">
        <v>317.02</v>
      </c>
      <c r="J223" s="647">
        <v>1</v>
      </c>
      <c r="K223" s="647">
        <f t="shared" si="3"/>
        <v>317.02</v>
      </c>
      <c r="L223" s="645" t="s">
        <v>2969</v>
      </c>
      <c r="M223" s="645" t="s">
        <v>1051</v>
      </c>
      <c r="N223" s="646">
        <v>42786</v>
      </c>
      <c r="O223" s="645" t="s">
        <v>71</v>
      </c>
      <c r="P223" s="645" t="s">
        <v>4419</v>
      </c>
    </row>
    <row r="224" spans="1:16" x14ac:dyDescent="0.2">
      <c r="A224" s="645" t="s">
        <v>393</v>
      </c>
      <c r="B224" s="645" t="s">
        <v>395</v>
      </c>
      <c r="C224" s="645" t="s">
        <v>391</v>
      </c>
      <c r="D224" s="645" t="s">
        <v>187</v>
      </c>
      <c r="E224" s="645" t="s">
        <v>808</v>
      </c>
      <c r="F224" s="645" t="s">
        <v>188</v>
      </c>
      <c r="G224" s="645" t="s">
        <v>2971</v>
      </c>
      <c r="H224" s="646">
        <v>42731</v>
      </c>
      <c r="I224" s="647">
        <v>61.2</v>
      </c>
      <c r="J224" s="647">
        <v>1</v>
      </c>
      <c r="K224" s="647">
        <f t="shared" si="3"/>
        <v>61.2</v>
      </c>
      <c r="L224" s="645" t="s">
        <v>2972</v>
      </c>
      <c r="M224" s="645" t="s">
        <v>189</v>
      </c>
      <c r="N224" s="646">
        <v>42786</v>
      </c>
      <c r="O224" s="645" t="s">
        <v>71</v>
      </c>
      <c r="P224" s="645" t="s">
        <v>4420</v>
      </c>
    </row>
    <row r="225" spans="1:16" x14ac:dyDescent="0.2">
      <c r="A225" s="645" t="s">
        <v>393</v>
      </c>
      <c r="B225" s="645" t="s">
        <v>395</v>
      </c>
      <c r="C225" s="645" t="s">
        <v>391</v>
      </c>
      <c r="D225" s="645" t="s">
        <v>187</v>
      </c>
      <c r="E225" s="645" t="s">
        <v>808</v>
      </c>
      <c r="F225" s="645" t="s">
        <v>188</v>
      </c>
      <c r="G225" s="645" t="s">
        <v>2973</v>
      </c>
      <c r="H225" s="646">
        <v>42726</v>
      </c>
      <c r="I225" s="647">
        <v>38.19</v>
      </c>
      <c r="J225" s="647">
        <v>1</v>
      </c>
      <c r="K225" s="647">
        <f t="shared" si="3"/>
        <v>38.19</v>
      </c>
      <c r="L225" s="645" t="s">
        <v>2974</v>
      </c>
      <c r="M225" s="645" t="s">
        <v>262</v>
      </c>
      <c r="N225" s="646">
        <v>42786</v>
      </c>
      <c r="O225" s="645" t="s">
        <v>71</v>
      </c>
      <c r="P225" s="645" t="s">
        <v>4421</v>
      </c>
    </row>
    <row r="226" spans="1:16" x14ac:dyDescent="0.2">
      <c r="A226" s="645" t="s">
        <v>393</v>
      </c>
      <c r="B226" s="645" t="s">
        <v>395</v>
      </c>
      <c r="C226" s="645" t="s">
        <v>391</v>
      </c>
      <c r="D226" s="645" t="s">
        <v>187</v>
      </c>
      <c r="E226" s="645" t="s">
        <v>808</v>
      </c>
      <c r="F226" s="645" t="s">
        <v>188</v>
      </c>
      <c r="G226" s="645" t="s">
        <v>2975</v>
      </c>
      <c r="H226" s="646">
        <v>42726</v>
      </c>
      <c r="I226" s="647">
        <v>258.24</v>
      </c>
      <c r="J226" s="647">
        <v>1</v>
      </c>
      <c r="K226" s="647">
        <f t="shared" si="3"/>
        <v>258.24</v>
      </c>
      <c r="L226" s="645" t="s">
        <v>2974</v>
      </c>
      <c r="M226" s="645" t="s">
        <v>262</v>
      </c>
      <c r="N226" s="646">
        <v>42786</v>
      </c>
      <c r="O226" s="645" t="s">
        <v>71</v>
      </c>
      <c r="P226" s="645" t="s">
        <v>4421</v>
      </c>
    </row>
    <row r="227" spans="1:16" x14ac:dyDescent="0.2">
      <c r="A227" s="645" t="s">
        <v>393</v>
      </c>
      <c r="B227" s="645" t="s">
        <v>395</v>
      </c>
      <c r="C227" s="645" t="s">
        <v>391</v>
      </c>
      <c r="D227" s="645" t="s">
        <v>187</v>
      </c>
      <c r="E227" s="645" t="s">
        <v>808</v>
      </c>
      <c r="F227" s="645" t="s">
        <v>188</v>
      </c>
      <c r="G227" s="645" t="s">
        <v>2976</v>
      </c>
      <c r="H227" s="646">
        <v>42724</v>
      </c>
      <c r="I227" s="647">
        <v>33.76</v>
      </c>
      <c r="J227" s="647">
        <v>1</v>
      </c>
      <c r="K227" s="647">
        <f t="shared" si="3"/>
        <v>33.76</v>
      </c>
      <c r="L227" s="645" t="s">
        <v>2974</v>
      </c>
      <c r="M227" s="645" t="s">
        <v>262</v>
      </c>
      <c r="N227" s="646">
        <v>42786</v>
      </c>
      <c r="O227" s="645" t="s">
        <v>71</v>
      </c>
      <c r="P227" s="645" t="s">
        <v>4421</v>
      </c>
    </row>
    <row r="228" spans="1:16" x14ac:dyDescent="0.2">
      <c r="A228" s="645" t="s">
        <v>393</v>
      </c>
      <c r="B228" s="645" t="s">
        <v>395</v>
      </c>
      <c r="C228" s="645" t="s">
        <v>391</v>
      </c>
      <c r="D228" s="645" t="s">
        <v>187</v>
      </c>
      <c r="E228" s="645" t="s">
        <v>808</v>
      </c>
      <c r="F228" s="645" t="s">
        <v>188</v>
      </c>
      <c r="G228" s="645" t="s">
        <v>2977</v>
      </c>
      <c r="H228" s="646">
        <v>42724</v>
      </c>
      <c r="I228" s="647">
        <v>19.52</v>
      </c>
      <c r="J228" s="647">
        <v>1</v>
      </c>
      <c r="K228" s="647">
        <f t="shared" si="3"/>
        <v>19.52</v>
      </c>
      <c r="L228" s="645" t="s">
        <v>2978</v>
      </c>
      <c r="M228" s="645" t="s">
        <v>95</v>
      </c>
      <c r="N228" s="646">
        <v>42787</v>
      </c>
      <c r="O228" s="645" t="s">
        <v>71</v>
      </c>
      <c r="P228" s="645" t="s">
        <v>4422</v>
      </c>
    </row>
    <row r="229" spans="1:16" x14ac:dyDescent="0.2">
      <c r="A229" s="645" t="s">
        <v>393</v>
      </c>
      <c r="B229" s="645" t="s">
        <v>395</v>
      </c>
      <c r="C229" s="645" t="s">
        <v>391</v>
      </c>
      <c r="D229" s="645" t="s">
        <v>187</v>
      </c>
      <c r="E229" s="645" t="s">
        <v>808</v>
      </c>
      <c r="F229" s="645" t="s">
        <v>188</v>
      </c>
      <c r="G229" s="645" t="s">
        <v>2979</v>
      </c>
      <c r="H229" s="646">
        <v>42724</v>
      </c>
      <c r="I229" s="647">
        <v>153.49</v>
      </c>
      <c r="J229" s="647">
        <v>1</v>
      </c>
      <c r="K229" s="647">
        <f t="shared" si="3"/>
        <v>153.49</v>
      </c>
      <c r="L229" s="645" t="s">
        <v>2980</v>
      </c>
      <c r="M229" s="645" t="s">
        <v>1521</v>
      </c>
      <c r="N229" s="646">
        <v>42786</v>
      </c>
      <c r="O229" s="645" t="s">
        <v>71</v>
      </c>
      <c r="P229" s="645" t="s">
        <v>4423</v>
      </c>
    </row>
    <row r="230" spans="1:16" x14ac:dyDescent="0.2">
      <c r="A230" s="645" t="s">
        <v>393</v>
      </c>
      <c r="B230" s="645" t="s">
        <v>395</v>
      </c>
      <c r="C230" s="645" t="s">
        <v>391</v>
      </c>
      <c r="D230" s="645" t="s">
        <v>187</v>
      </c>
      <c r="E230" s="645" t="s">
        <v>808</v>
      </c>
      <c r="F230" s="645" t="s">
        <v>188</v>
      </c>
      <c r="G230" s="645" t="s">
        <v>2981</v>
      </c>
      <c r="H230" s="646">
        <v>42720</v>
      </c>
      <c r="I230" s="647">
        <v>140.55000000000001</v>
      </c>
      <c r="J230" s="647">
        <v>1</v>
      </c>
      <c r="K230" s="647">
        <f t="shared" si="3"/>
        <v>140.55000000000001</v>
      </c>
      <c r="L230" s="645" t="s">
        <v>2974</v>
      </c>
      <c r="M230" s="645" t="s">
        <v>262</v>
      </c>
      <c r="N230" s="646">
        <v>42786</v>
      </c>
      <c r="O230" s="645" t="s">
        <v>71</v>
      </c>
      <c r="P230" s="645" t="s">
        <v>4421</v>
      </c>
    </row>
    <row r="231" spans="1:16" x14ac:dyDescent="0.2">
      <c r="A231" s="645" t="s">
        <v>393</v>
      </c>
      <c r="B231" s="645" t="s">
        <v>395</v>
      </c>
      <c r="C231" s="645" t="s">
        <v>391</v>
      </c>
      <c r="D231" s="645" t="s">
        <v>187</v>
      </c>
      <c r="E231" s="645" t="s">
        <v>808</v>
      </c>
      <c r="F231" s="645" t="s">
        <v>188</v>
      </c>
      <c r="G231" s="645" t="s">
        <v>2982</v>
      </c>
      <c r="H231" s="646">
        <v>42720</v>
      </c>
      <c r="I231" s="647">
        <v>168.8</v>
      </c>
      <c r="J231" s="647">
        <v>1</v>
      </c>
      <c r="K231" s="647">
        <f t="shared" si="3"/>
        <v>168.8</v>
      </c>
      <c r="L231" s="645" t="s">
        <v>2974</v>
      </c>
      <c r="M231" s="645" t="s">
        <v>262</v>
      </c>
      <c r="N231" s="646">
        <v>42786</v>
      </c>
      <c r="O231" s="645" t="s">
        <v>71</v>
      </c>
      <c r="P231" s="645" t="s">
        <v>4421</v>
      </c>
    </row>
    <row r="232" spans="1:16" x14ac:dyDescent="0.2">
      <c r="A232" s="645" t="s">
        <v>393</v>
      </c>
      <c r="B232" s="645" t="s">
        <v>395</v>
      </c>
      <c r="C232" s="645" t="s">
        <v>391</v>
      </c>
      <c r="D232" s="645" t="s">
        <v>187</v>
      </c>
      <c r="E232" s="645" t="s">
        <v>808</v>
      </c>
      <c r="F232" s="645" t="s">
        <v>188</v>
      </c>
      <c r="G232" s="645" t="s">
        <v>2983</v>
      </c>
      <c r="H232" s="646">
        <v>42720</v>
      </c>
      <c r="I232" s="647">
        <v>70.52</v>
      </c>
      <c r="J232" s="647">
        <v>1</v>
      </c>
      <c r="K232" s="647">
        <f t="shared" si="3"/>
        <v>70.52</v>
      </c>
      <c r="L232" s="645" t="s">
        <v>2984</v>
      </c>
      <c r="M232" s="645" t="s">
        <v>276</v>
      </c>
      <c r="N232" s="646">
        <v>42786</v>
      </c>
      <c r="O232" s="645" t="s">
        <v>71</v>
      </c>
      <c r="P232" s="645" t="s">
        <v>4424</v>
      </c>
    </row>
    <row r="233" spans="1:16" x14ac:dyDescent="0.2">
      <c r="A233" s="645" t="s">
        <v>390</v>
      </c>
      <c r="B233" s="645" t="s">
        <v>1710</v>
      </c>
      <c r="C233" s="645" t="s">
        <v>391</v>
      </c>
      <c r="D233" s="645" t="s">
        <v>1864</v>
      </c>
      <c r="E233" s="645" t="s">
        <v>1865</v>
      </c>
      <c r="F233" s="645" t="s">
        <v>1866</v>
      </c>
      <c r="G233" s="645" t="s">
        <v>2985</v>
      </c>
      <c r="H233" s="646">
        <v>42781</v>
      </c>
      <c r="I233" s="647">
        <v>60.44</v>
      </c>
      <c r="J233" s="647">
        <v>1</v>
      </c>
      <c r="K233" s="647">
        <f t="shared" si="3"/>
        <v>60.44</v>
      </c>
      <c r="L233" s="645" t="s">
        <v>2986</v>
      </c>
      <c r="M233" s="645" t="s">
        <v>1150</v>
      </c>
      <c r="N233" s="646">
        <v>42781</v>
      </c>
      <c r="O233" s="645" t="s">
        <v>71</v>
      </c>
      <c r="P233" s="645" t="s">
        <v>4425</v>
      </c>
    </row>
    <row r="234" spans="1:16" x14ac:dyDescent="0.2">
      <c r="A234" s="645" t="s">
        <v>390</v>
      </c>
      <c r="B234" s="645" t="s">
        <v>1710</v>
      </c>
      <c r="C234" s="645" t="s">
        <v>391</v>
      </c>
      <c r="D234" s="645" t="s">
        <v>2987</v>
      </c>
      <c r="E234" s="645" t="s">
        <v>2988</v>
      </c>
      <c r="F234" s="645" t="s">
        <v>2989</v>
      </c>
      <c r="G234" s="645" t="s">
        <v>2990</v>
      </c>
      <c r="H234" s="646">
        <v>42780</v>
      </c>
      <c r="I234" s="647">
        <v>658.24</v>
      </c>
      <c r="J234" s="647">
        <v>1</v>
      </c>
      <c r="K234" s="647">
        <f t="shared" si="3"/>
        <v>658.24</v>
      </c>
      <c r="L234" s="645" t="s">
        <v>801</v>
      </c>
      <c r="M234" s="645" t="s">
        <v>2539</v>
      </c>
      <c r="N234" s="646">
        <v>42780</v>
      </c>
      <c r="O234" s="645" t="s">
        <v>71</v>
      </c>
      <c r="P234" s="645" t="s">
        <v>801</v>
      </c>
    </row>
    <row r="235" spans="1:16" x14ac:dyDescent="0.2">
      <c r="A235" s="645" t="s">
        <v>390</v>
      </c>
      <c r="B235" s="645" t="s">
        <v>1710</v>
      </c>
      <c r="C235" s="645" t="s">
        <v>391</v>
      </c>
      <c r="D235" s="645" t="s">
        <v>2991</v>
      </c>
      <c r="E235" s="645" t="s">
        <v>2992</v>
      </c>
      <c r="F235" s="645" t="s">
        <v>2993</v>
      </c>
      <c r="G235" s="645" t="s">
        <v>2994</v>
      </c>
      <c r="H235" s="646">
        <v>42779</v>
      </c>
      <c r="I235" s="647">
        <v>240</v>
      </c>
      <c r="J235" s="647">
        <v>1</v>
      </c>
      <c r="K235" s="647">
        <f t="shared" si="3"/>
        <v>240</v>
      </c>
      <c r="L235" s="645" t="s">
        <v>801</v>
      </c>
      <c r="M235" s="645" t="s">
        <v>744</v>
      </c>
      <c r="N235" s="646">
        <v>42783</v>
      </c>
      <c r="O235" s="645" t="s">
        <v>71</v>
      </c>
      <c r="P235" s="645" t="s">
        <v>801</v>
      </c>
    </row>
    <row r="236" spans="1:16" x14ac:dyDescent="0.2">
      <c r="A236" s="645" t="s">
        <v>390</v>
      </c>
      <c r="B236" s="645" t="s">
        <v>1710</v>
      </c>
      <c r="C236" s="645" t="s">
        <v>391</v>
      </c>
      <c r="D236" s="645" t="s">
        <v>2264</v>
      </c>
      <c r="E236" s="645" t="s">
        <v>2265</v>
      </c>
      <c r="F236" s="645" t="s">
        <v>2266</v>
      </c>
      <c r="G236" s="645" t="s">
        <v>3003</v>
      </c>
      <c r="H236" s="646">
        <v>42755</v>
      </c>
      <c r="I236" s="647">
        <v>175</v>
      </c>
      <c r="J236" s="647">
        <v>1</v>
      </c>
      <c r="K236" s="647">
        <f t="shared" si="3"/>
        <v>175</v>
      </c>
      <c r="L236" s="645" t="s">
        <v>801</v>
      </c>
      <c r="M236" s="645" t="s">
        <v>622</v>
      </c>
      <c r="N236" s="646">
        <v>42787</v>
      </c>
      <c r="O236" s="645" t="s">
        <v>71</v>
      </c>
      <c r="P236" s="645" t="s">
        <v>801</v>
      </c>
    </row>
    <row r="237" spans="1:16" x14ac:dyDescent="0.2">
      <c r="A237" s="645" t="s">
        <v>390</v>
      </c>
      <c r="B237" s="645" t="s">
        <v>1710</v>
      </c>
      <c r="C237" s="645" t="s">
        <v>391</v>
      </c>
      <c r="D237" s="645" t="s">
        <v>3004</v>
      </c>
      <c r="E237" s="645" t="s">
        <v>3005</v>
      </c>
      <c r="F237" s="645" t="s">
        <v>3006</v>
      </c>
      <c r="G237" s="645" t="s">
        <v>3007</v>
      </c>
      <c r="H237" s="646">
        <v>42767</v>
      </c>
      <c r="I237" s="647">
        <v>1210</v>
      </c>
      <c r="J237" s="647">
        <v>1</v>
      </c>
      <c r="K237" s="647">
        <f t="shared" si="3"/>
        <v>1210</v>
      </c>
      <c r="L237" s="645" t="s">
        <v>801</v>
      </c>
      <c r="M237" s="645" t="s">
        <v>3008</v>
      </c>
      <c r="N237" s="646">
        <v>42772</v>
      </c>
      <c r="O237" s="645" t="s">
        <v>71</v>
      </c>
      <c r="P237" s="645" t="s">
        <v>801</v>
      </c>
    </row>
    <row r="238" spans="1:16" x14ac:dyDescent="0.2">
      <c r="A238" s="645" t="s">
        <v>390</v>
      </c>
      <c r="B238" s="645" t="s">
        <v>1710</v>
      </c>
      <c r="C238" s="645" t="s">
        <v>391</v>
      </c>
      <c r="D238" s="645" t="s">
        <v>3018</v>
      </c>
      <c r="E238" s="645" t="s">
        <v>3019</v>
      </c>
      <c r="F238" s="645" t="s">
        <v>3020</v>
      </c>
      <c r="G238" s="645" t="s">
        <v>3021</v>
      </c>
      <c r="H238" s="646">
        <v>42786</v>
      </c>
      <c r="I238" s="647">
        <v>1452</v>
      </c>
      <c r="J238" s="647">
        <v>1</v>
      </c>
      <c r="K238" s="647">
        <f t="shared" si="3"/>
        <v>1452</v>
      </c>
      <c r="L238" s="645" t="s">
        <v>801</v>
      </c>
      <c r="M238" s="645" t="s">
        <v>3022</v>
      </c>
      <c r="N238" s="646">
        <v>42794</v>
      </c>
      <c r="O238" s="645" t="s">
        <v>71</v>
      </c>
      <c r="P238" s="645" t="s">
        <v>801</v>
      </c>
    </row>
    <row r="239" spans="1:16" x14ac:dyDescent="0.2">
      <c r="A239" s="645" t="s">
        <v>390</v>
      </c>
      <c r="B239" s="645" t="s">
        <v>1710</v>
      </c>
      <c r="C239" s="645" t="s">
        <v>391</v>
      </c>
      <c r="D239" s="645" t="s">
        <v>485</v>
      </c>
      <c r="E239" s="645" t="s">
        <v>486</v>
      </c>
      <c r="F239" s="645" t="s">
        <v>487</v>
      </c>
      <c r="G239" s="645" t="s">
        <v>3024</v>
      </c>
      <c r="H239" s="646">
        <v>42783</v>
      </c>
      <c r="I239" s="647">
        <v>205.7</v>
      </c>
      <c r="J239" s="647">
        <v>1</v>
      </c>
      <c r="K239" s="647">
        <f t="shared" si="3"/>
        <v>205.7</v>
      </c>
      <c r="L239" s="645" t="s">
        <v>3025</v>
      </c>
      <c r="M239" s="645" t="s">
        <v>189</v>
      </c>
      <c r="N239" s="646">
        <v>42786</v>
      </c>
      <c r="O239" s="645" t="s">
        <v>71</v>
      </c>
      <c r="P239" s="645" t="s">
        <v>4426</v>
      </c>
    </row>
    <row r="240" spans="1:16" x14ac:dyDescent="0.2">
      <c r="A240" s="645" t="s">
        <v>390</v>
      </c>
      <c r="B240" s="645" t="s">
        <v>1710</v>
      </c>
      <c r="C240" s="645" t="s">
        <v>391</v>
      </c>
      <c r="D240" s="645" t="s">
        <v>1879</v>
      </c>
      <c r="E240" s="645" t="s">
        <v>1880</v>
      </c>
      <c r="F240" s="645" t="s">
        <v>1881</v>
      </c>
      <c r="G240" s="645" t="s">
        <v>3026</v>
      </c>
      <c r="H240" s="646">
        <v>42780</v>
      </c>
      <c r="I240" s="647">
        <v>580.79999999999995</v>
      </c>
      <c r="J240" s="647">
        <v>1</v>
      </c>
      <c r="K240" s="647">
        <f t="shared" si="3"/>
        <v>580.79999999999995</v>
      </c>
      <c r="L240" s="645" t="s">
        <v>3027</v>
      </c>
      <c r="M240" s="645" t="s">
        <v>617</v>
      </c>
      <c r="N240" s="646">
        <v>42780</v>
      </c>
      <c r="O240" s="645" t="s">
        <v>71</v>
      </c>
      <c r="P240" s="645" t="s">
        <v>4427</v>
      </c>
    </row>
    <row r="241" spans="1:16" x14ac:dyDescent="0.2">
      <c r="A241" s="645" t="s">
        <v>390</v>
      </c>
      <c r="B241" s="645" t="s">
        <v>1710</v>
      </c>
      <c r="C241" s="645" t="s">
        <v>391</v>
      </c>
      <c r="D241" s="645" t="s">
        <v>1879</v>
      </c>
      <c r="E241" s="645" t="s">
        <v>1880</v>
      </c>
      <c r="F241" s="645" t="s">
        <v>1881</v>
      </c>
      <c r="G241" s="645" t="s">
        <v>3028</v>
      </c>
      <c r="H241" s="646">
        <v>42780</v>
      </c>
      <c r="I241" s="647">
        <v>39.93</v>
      </c>
      <c r="J241" s="647">
        <v>1</v>
      </c>
      <c r="K241" s="647">
        <f t="shared" si="3"/>
        <v>39.93</v>
      </c>
      <c r="L241" s="645" t="s">
        <v>801</v>
      </c>
      <c r="M241" s="645" t="s">
        <v>2909</v>
      </c>
      <c r="N241" s="646">
        <v>42780</v>
      </c>
      <c r="O241" s="645" t="s">
        <v>71</v>
      </c>
      <c r="P241" s="645" t="s">
        <v>801</v>
      </c>
    </row>
    <row r="242" spans="1:16" x14ac:dyDescent="0.2">
      <c r="A242" s="645" t="s">
        <v>390</v>
      </c>
      <c r="B242" s="645" t="s">
        <v>1710</v>
      </c>
      <c r="C242" s="645" t="s">
        <v>391</v>
      </c>
      <c r="D242" s="645" t="s">
        <v>1879</v>
      </c>
      <c r="E242" s="645" t="s">
        <v>1880</v>
      </c>
      <c r="F242" s="645" t="s">
        <v>1881</v>
      </c>
      <c r="G242" s="645" t="s">
        <v>3029</v>
      </c>
      <c r="H242" s="646">
        <v>42780</v>
      </c>
      <c r="I242" s="647">
        <v>919.5</v>
      </c>
      <c r="J242" s="647">
        <v>1</v>
      </c>
      <c r="K242" s="647">
        <f t="shared" si="3"/>
        <v>919.5</v>
      </c>
      <c r="L242" s="645" t="s">
        <v>801</v>
      </c>
      <c r="M242" s="645" t="s">
        <v>2539</v>
      </c>
      <c r="N242" s="646">
        <v>42780</v>
      </c>
      <c r="O242" s="645" t="s">
        <v>71</v>
      </c>
      <c r="P242" s="645" t="s">
        <v>801</v>
      </c>
    </row>
    <row r="243" spans="1:16" x14ac:dyDescent="0.2">
      <c r="A243" s="645" t="s">
        <v>390</v>
      </c>
      <c r="B243" s="645" t="s">
        <v>1710</v>
      </c>
      <c r="C243" s="645" t="s">
        <v>391</v>
      </c>
      <c r="D243" s="645" t="s">
        <v>1879</v>
      </c>
      <c r="E243" s="645" t="s">
        <v>1880</v>
      </c>
      <c r="F243" s="645" t="s">
        <v>1881</v>
      </c>
      <c r="G243" s="645" t="s">
        <v>3030</v>
      </c>
      <c r="H243" s="646">
        <v>42780</v>
      </c>
      <c r="I243" s="647">
        <v>80.150000000000006</v>
      </c>
      <c r="J243" s="647">
        <v>1</v>
      </c>
      <c r="K243" s="647">
        <f t="shared" si="3"/>
        <v>80.150000000000006</v>
      </c>
      <c r="L243" s="645" t="s">
        <v>801</v>
      </c>
      <c r="M243" s="645" t="s">
        <v>1130</v>
      </c>
      <c r="N243" s="646">
        <v>42780</v>
      </c>
      <c r="O243" s="645" t="s">
        <v>71</v>
      </c>
      <c r="P243" s="645" t="s">
        <v>801</v>
      </c>
    </row>
    <row r="244" spans="1:16" x14ac:dyDescent="0.2">
      <c r="A244" s="645" t="s">
        <v>390</v>
      </c>
      <c r="B244" s="645" t="s">
        <v>1710</v>
      </c>
      <c r="C244" s="645" t="s">
        <v>391</v>
      </c>
      <c r="D244" s="645" t="s">
        <v>1879</v>
      </c>
      <c r="E244" s="645" t="s">
        <v>1880</v>
      </c>
      <c r="F244" s="645" t="s">
        <v>1881</v>
      </c>
      <c r="G244" s="645" t="s">
        <v>3031</v>
      </c>
      <c r="H244" s="646">
        <v>42780</v>
      </c>
      <c r="I244" s="647">
        <v>1817.61</v>
      </c>
      <c r="J244" s="647">
        <v>1</v>
      </c>
      <c r="K244" s="647">
        <f t="shared" si="3"/>
        <v>1817.61</v>
      </c>
      <c r="L244" s="645" t="s">
        <v>801</v>
      </c>
      <c r="M244" s="645" t="s">
        <v>1649</v>
      </c>
      <c r="N244" s="646">
        <v>42780</v>
      </c>
      <c r="O244" s="645" t="s">
        <v>71</v>
      </c>
      <c r="P244" s="645" t="s">
        <v>801</v>
      </c>
    </row>
    <row r="245" spans="1:16" x14ac:dyDescent="0.2">
      <c r="A245" s="645" t="s">
        <v>390</v>
      </c>
      <c r="B245" s="645" t="s">
        <v>1710</v>
      </c>
      <c r="C245" s="645" t="s">
        <v>391</v>
      </c>
      <c r="D245" s="645" t="s">
        <v>1879</v>
      </c>
      <c r="E245" s="645" t="s">
        <v>1880</v>
      </c>
      <c r="F245" s="645" t="s">
        <v>1881</v>
      </c>
      <c r="G245" s="645" t="s">
        <v>3032</v>
      </c>
      <c r="H245" s="646">
        <v>42766</v>
      </c>
      <c r="I245" s="647">
        <v>1156.6600000000001</v>
      </c>
      <c r="J245" s="647">
        <v>1</v>
      </c>
      <c r="K245" s="647">
        <f t="shared" si="3"/>
        <v>1156.6600000000001</v>
      </c>
      <c r="L245" s="645" t="s">
        <v>801</v>
      </c>
      <c r="M245" s="645" t="s">
        <v>1649</v>
      </c>
      <c r="N245" s="646">
        <v>42767</v>
      </c>
      <c r="O245" s="645" t="s">
        <v>71</v>
      </c>
      <c r="P245" s="645" t="s">
        <v>801</v>
      </c>
    </row>
    <row r="246" spans="1:16" x14ac:dyDescent="0.2">
      <c r="A246" s="645" t="s">
        <v>390</v>
      </c>
      <c r="B246" s="645" t="s">
        <v>1710</v>
      </c>
      <c r="C246" s="645" t="s">
        <v>391</v>
      </c>
      <c r="D246" s="645" t="s">
        <v>1879</v>
      </c>
      <c r="E246" s="645" t="s">
        <v>1880</v>
      </c>
      <c r="F246" s="645" t="s">
        <v>1881</v>
      </c>
      <c r="G246" s="645" t="s">
        <v>3033</v>
      </c>
      <c r="H246" s="646">
        <v>42766</v>
      </c>
      <c r="I246" s="647">
        <v>119.79</v>
      </c>
      <c r="J246" s="647">
        <v>1</v>
      </c>
      <c r="K246" s="647">
        <f t="shared" si="3"/>
        <v>119.79</v>
      </c>
      <c r="L246" s="645" t="s">
        <v>801</v>
      </c>
      <c r="M246" s="645" t="s">
        <v>1130</v>
      </c>
      <c r="N246" s="646">
        <v>42767</v>
      </c>
      <c r="O246" s="645" t="s">
        <v>71</v>
      </c>
      <c r="P246" s="645" t="s">
        <v>801</v>
      </c>
    </row>
    <row r="247" spans="1:16" x14ac:dyDescent="0.2">
      <c r="A247" s="645" t="s">
        <v>390</v>
      </c>
      <c r="B247" s="645" t="s">
        <v>1710</v>
      </c>
      <c r="C247" s="645" t="s">
        <v>391</v>
      </c>
      <c r="D247" s="645" t="s">
        <v>942</v>
      </c>
      <c r="E247" s="645" t="s">
        <v>943</v>
      </c>
      <c r="F247" s="645" t="s">
        <v>944</v>
      </c>
      <c r="G247" s="645" t="s">
        <v>3034</v>
      </c>
      <c r="H247" s="646">
        <v>42773</v>
      </c>
      <c r="I247" s="647">
        <v>31.05</v>
      </c>
      <c r="J247" s="647">
        <v>1</v>
      </c>
      <c r="K247" s="647">
        <f t="shared" si="3"/>
        <v>31.05</v>
      </c>
      <c r="L247" s="645" t="s">
        <v>801</v>
      </c>
      <c r="M247" s="645" t="s">
        <v>271</v>
      </c>
      <c r="N247" s="646">
        <v>42786</v>
      </c>
      <c r="O247" s="645" t="s">
        <v>71</v>
      </c>
      <c r="P247" s="645" t="s">
        <v>801</v>
      </c>
    </row>
    <row r="248" spans="1:16" x14ac:dyDescent="0.2">
      <c r="A248" s="645" t="s">
        <v>390</v>
      </c>
      <c r="B248" s="645" t="s">
        <v>1710</v>
      </c>
      <c r="C248" s="645" t="s">
        <v>391</v>
      </c>
      <c r="D248" s="645" t="s">
        <v>942</v>
      </c>
      <c r="E248" s="645" t="s">
        <v>943</v>
      </c>
      <c r="F248" s="645" t="s">
        <v>944</v>
      </c>
      <c r="G248" s="645" t="s">
        <v>3035</v>
      </c>
      <c r="H248" s="646">
        <v>42773</v>
      </c>
      <c r="I248" s="647">
        <v>137.47</v>
      </c>
      <c r="J248" s="647">
        <v>1</v>
      </c>
      <c r="K248" s="647">
        <f t="shared" si="3"/>
        <v>137.47</v>
      </c>
      <c r="L248" s="645" t="s">
        <v>801</v>
      </c>
      <c r="M248" s="645" t="s">
        <v>1242</v>
      </c>
      <c r="N248" s="646">
        <v>42786</v>
      </c>
      <c r="O248" s="645" t="s">
        <v>71</v>
      </c>
      <c r="P248" s="645" t="s">
        <v>801</v>
      </c>
    </row>
    <row r="249" spans="1:16" x14ac:dyDescent="0.2">
      <c r="A249" s="645" t="s">
        <v>390</v>
      </c>
      <c r="B249" s="645" t="s">
        <v>1710</v>
      </c>
      <c r="C249" s="645" t="s">
        <v>391</v>
      </c>
      <c r="D249" s="645" t="s">
        <v>752</v>
      </c>
      <c r="E249" s="645" t="s">
        <v>753</v>
      </c>
      <c r="F249" s="645" t="s">
        <v>754</v>
      </c>
      <c r="G249" s="645" t="s">
        <v>2090</v>
      </c>
      <c r="H249" s="646">
        <v>42766</v>
      </c>
      <c r="I249" s="647">
        <v>19.829999999999998</v>
      </c>
      <c r="J249" s="647">
        <v>1</v>
      </c>
      <c r="K249" s="647">
        <f t="shared" si="3"/>
        <v>19.829999999999998</v>
      </c>
      <c r="L249" s="645" t="s">
        <v>801</v>
      </c>
      <c r="M249" s="645" t="s">
        <v>257</v>
      </c>
      <c r="N249" s="646">
        <v>42779</v>
      </c>
      <c r="O249" s="645" t="s">
        <v>71</v>
      </c>
      <c r="P249" s="645" t="s">
        <v>801</v>
      </c>
    </row>
    <row r="250" spans="1:16" x14ac:dyDescent="0.2">
      <c r="A250" s="645" t="s">
        <v>390</v>
      </c>
      <c r="B250" s="645" t="s">
        <v>1710</v>
      </c>
      <c r="C250" s="645" t="s">
        <v>391</v>
      </c>
      <c r="D250" s="645" t="s">
        <v>345</v>
      </c>
      <c r="E250" s="645" t="s">
        <v>346</v>
      </c>
      <c r="F250" s="645" t="s">
        <v>347</v>
      </c>
      <c r="G250" s="645" t="s">
        <v>3041</v>
      </c>
      <c r="H250" s="646">
        <v>42789</v>
      </c>
      <c r="I250" s="647">
        <v>161.9</v>
      </c>
      <c r="J250" s="647">
        <v>1</v>
      </c>
      <c r="K250" s="647">
        <f t="shared" si="3"/>
        <v>161.9</v>
      </c>
      <c r="L250" s="645" t="s">
        <v>3042</v>
      </c>
      <c r="M250" s="645" t="s">
        <v>636</v>
      </c>
      <c r="N250" s="646">
        <v>42790</v>
      </c>
      <c r="O250" s="645" t="s">
        <v>71</v>
      </c>
      <c r="P250" s="645" t="s">
        <v>4428</v>
      </c>
    </row>
    <row r="251" spans="1:16" x14ac:dyDescent="0.2">
      <c r="A251" s="645" t="s">
        <v>390</v>
      </c>
      <c r="B251" s="645" t="s">
        <v>1710</v>
      </c>
      <c r="C251" s="645" t="s">
        <v>391</v>
      </c>
      <c r="D251" s="645" t="s">
        <v>345</v>
      </c>
      <c r="E251" s="645" t="s">
        <v>346</v>
      </c>
      <c r="F251" s="645" t="s">
        <v>347</v>
      </c>
      <c r="G251" s="645" t="s">
        <v>3043</v>
      </c>
      <c r="H251" s="646">
        <v>42786</v>
      </c>
      <c r="I251" s="647">
        <v>40</v>
      </c>
      <c r="J251" s="647">
        <v>1</v>
      </c>
      <c r="K251" s="647">
        <f t="shared" si="3"/>
        <v>40</v>
      </c>
      <c r="L251" s="645" t="s">
        <v>3044</v>
      </c>
      <c r="M251" s="645" t="s">
        <v>261</v>
      </c>
      <c r="N251" s="646">
        <v>42787</v>
      </c>
      <c r="O251" s="645" t="s">
        <v>71</v>
      </c>
      <c r="P251" s="645" t="s">
        <v>4429</v>
      </c>
    </row>
    <row r="252" spans="1:16" x14ac:dyDescent="0.2">
      <c r="A252" s="645" t="s">
        <v>390</v>
      </c>
      <c r="B252" s="645" t="s">
        <v>1710</v>
      </c>
      <c r="C252" s="645" t="s">
        <v>391</v>
      </c>
      <c r="D252" s="645" t="s">
        <v>345</v>
      </c>
      <c r="E252" s="645" t="s">
        <v>346</v>
      </c>
      <c r="F252" s="645" t="s">
        <v>347</v>
      </c>
      <c r="G252" s="645" t="s">
        <v>3045</v>
      </c>
      <c r="H252" s="646">
        <v>42775</v>
      </c>
      <c r="I252" s="647">
        <v>499</v>
      </c>
      <c r="J252" s="647">
        <v>1</v>
      </c>
      <c r="K252" s="647">
        <f t="shared" si="3"/>
        <v>499</v>
      </c>
      <c r="L252" s="645" t="s">
        <v>3046</v>
      </c>
      <c r="M252" s="645" t="s">
        <v>445</v>
      </c>
      <c r="N252" s="646">
        <v>42776</v>
      </c>
      <c r="O252" s="645" t="s">
        <v>71</v>
      </c>
      <c r="P252" s="645" t="s">
        <v>4430</v>
      </c>
    </row>
    <row r="253" spans="1:16" x14ac:dyDescent="0.2">
      <c r="A253" s="645" t="s">
        <v>390</v>
      </c>
      <c r="B253" s="645" t="s">
        <v>1710</v>
      </c>
      <c r="C253" s="645" t="s">
        <v>391</v>
      </c>
      <c r="D253" s="645" t="s">
        <v>469</v>
      </c>
      <c r="E253" s="645" t="s">
        <v>470</v>
      </c>
      <c r="F253" s="645" t="s">
        <v>471</v>
      </c>
      <c r="G253" s="645" t="s">
        <v>3050</v>
      </c>
      <c r="H253" s="646">
        <v>42789</v>
      </c>
      <c r="I253" s="647">
        <v>134.32</v>
      </c>
      <c r="J253" s="647">
        <v>1</v>
      </c>
      <c r="K253" s="647">
        <f t="shared" si="3"/>
        <v>134.32</v>
      </c>
      <c r="L253" s="645" t="s">
        <v>801</v>
      </c>
      <c r="M253" s="645" t="s">
        <v>614</v>
      </c>
      <c r="N253" s="646">
        <v>42790</v>
      </c>
      <c r="O253" s="645" t="s">
        <v>71</v>
      </c>
      <c r="P253" s="645" t="s">
        <v>801</v>
      </c>
    </row>
    <row r="254" spans="1:16" x14ac:dyDescent="0.2">
      <c r="A254" s="645" t="s">
        <v>390</v>
      </c>
      <c r="B254" s="645" t="s">
        <v>1710</v>
      </c>
      <c r="C254" s="645" t="s">
        <v>391</v>
      </c>
      <c r="D254" s="645" t="s">
        <v>469</v>
      </c>
      <c r="E254" s="645" t="s">
        <v>470</v>
      </c>
      <c r="F254" s="645" t="s">
        <v>471</v>
      </c>
      <c r="G254" s="645" t="s">
        <v>3051</v>
      </c>
      <c r="H254" s="646">
        <v>42787</v>
      </c>
      <c r="I254" s="647">
        <v>671.6</v>
      </c>
      <c r="J254" s="647">
        <v>1</v>
      </c>
      <c r="K254" s="647">
        <f t="shared" si="3"/>
        <v>671.6</v>
      </c>
      <c r="L254" s="645" t="s">
        <v>3052</v>
      </c>
      <c r="M254" s="645" t="s">
        <v>575</v>
      </c>
      <c r="N254" s="646">
        <v>42787</v>
      </c>
      <c r="O254" s="645" t="s">
        <v>71</v>
      </c>
      <c r="P254" s="645" t="s">
        <v>4431</v>
      </c>
    </row>
    <row r="255" spans="1:16" x14ac:dyDescent="0.2">
      <c r="A255" s="645" t="s">
        <v>390</v>
      </c>
      <c r="B255" s="645" t="s">
        <v>1710</v>
      </c>
      <c r="C255" s="645" t="s">
        <v>391</v>
      </c>
      <c r="D255" s="645" t="s">
        <v>469</v>
      </c>
      <c r="E255" s="645" t="s">
        <v>470</v>
      </c>
      <c r="F255" s="645" t="s">
        <v>471</v>
      </c>
      <c r="G255" s="645" t="s">
        <v>3053</v>
      </c>
      <c r="H255" s="646">
        <v>42784</v>
      </c>
      <c r="I255" s="647">
        <v>537.28</v>
      </c>
      <c r="J255" s="647">
        <v>1</v>
      </c>
      <c r="K255" s="647">
        <f t="shared" si="3"/>
        <v>537.28</v>
      </c>
      <c r="L255" s="645" t="s">
        <v>3054</v>
      </c>
      <c r="M255" s="645" t="s">
        <v>575</v>
      </c>
      <c r="N255" s="646">
        <v>42786</v>
      </c>
      <c r="O255" s="645" t="s">
        <v>71</v>
      </c>
      <c r="P255" s="645" t="s">
        <v>4432</v>
      </c>
    </row>
    <row r="256" spans="1:16" x14ac:dyDescent="0.2">
      <c r="A256" s="645" t="s">
        <v>390</v>
      </c>
      <c r="B256" s="645" t="s">
        <v>1710</v>
      </c>
      <c r="C256" s="645" t="s">
        <v>391</v>
      </c>
      <c r="D256" s="645" t="s">
        <v>469</v>
      </c>
      <c r="E256" s="645" t="s">
        <v>470</v>
      </c>
      <c r="F256" s="645" t="s">
        <v>471</v>
      </c>
      <c r="G256" s="645" t="s">
        <v>3055</v>
      </c>
      <c r="H256" s="646">
        <v>42783</v>
      </c>
      <c r="I256" s="647">
        <v>331.2</v>
      </c>
      <c r="J256" s="647">
        <v>1</v>
      </c>
      <c r="K256" s="647">
        <f t="shared" si="3"/>
        <v>331.2</v>
      </c>
      <c r="L256" s="645" t="s">
        <v>3056</v>
      </c>
      <c r="M256" s="645" t="s">
        <v>575</v>
      </c>
      <c r="N256" s="646">
        <v>42783</v>
      </c>
      <c r="O256" s="645" t="s">
        <v>71</v>
      </c>
      <c r="P256" s="645" t="s">
        <v>4433</v>
      </c>
    </row>
    <row r="257" spans="1:16" x14ac:dyDescent="0.2">
      <c r="A257" s="645" t="s">
        <v>390</v>
      </c>
      <c r="B257" s="645" t="s">
        <v>1710</v>
      </c>
      <c r="C257" s="645" t="s">
        <v>391</v>
      </c>
      <c r="D257" s="645" t="s">
        <v>469</v>
      </c>
      <c r="E257" s="645" t="s">
        <v>470</v>
      </c>
      <c r="F257" s="645" t="s">
        <v>471</v>
      </c>
      <c r="G257" s="645" t="s">
        <v>3057</v>
      </c>
      <c r="H257" s="646">
        <v>42779</v>
      </c>
      <c r="I257" s="647">
        <v>935.64</v>
      </c>
      <c r="J257" s="647">
        <v>1</v>
      </c>
      <c r="K257" s="647">
        <f t="shared" si="3"/>
        <v>935.64</v>
      </c>
      <c r="L257" s="645" t="s">
        <v>801</v>
      </c>
      <c r="M257" s="645" t="s">
        <v>1744</v>
      </c>
      <c r="N257" s="646">
        <v>42780</v>
      </c>
      <c r="O257" s="645" t="s">
        <v>71</v>
      </c>
      <c r="P257" s="645" t="s">
        <v>801</v>
      </c>
    </row>
    <row r="258" spans="1:16" x14ac:dyDescent="0.2">
      <c r="A258" s="645" t="s">
        <v>390</v>
      </c>
      <c r="B258" s="645" t="s">
        <v>1710</v>
      </c>
      <c r="C258" s="645" t="s">
        <v>391</v>
      </c>
      <c r="D258" s="645" t="s">
        <v>469</v>
      </c>
      <c r="E258" s="645" t="s">
        <v>470</v>
      </c>
      <c r="F258" s="645" t="s">
        <v>471</v>
      </c>
      <c r="G258" s="645" t="s">
        <v>3058</v>
      </c>
      <c r="H258" s="646">
        <v>42779</v>
      </c>
      <c r="I258" s="647">
        <v>1663.45</v>
      </c>
      <c r="J258" s="647">
        <v>1</v>
      </c>
      <c r="K258" s="647">
        <f t="shared" si="3"/>
        <v>1663.45</v>
      </c>
      <c r="L258" s="645" t="s">
        <v>3059</v>
      </c>
      <c r="M258" s="645" t="s">
        <v>575</v>
      </c>
      <c r="N258" s="646">
        <v>42780</v>
      </c>
      <c r="O258" s="645" t="s">
        <v>71</v>
      </c>
      <c r="P258" s="645" t="s">
        <v>4434</v>
      </c>
    </row>
    <row r="259" spans="1:16" x14ac:dyDescent="0.2">
      <c r="A259" s="645" t="s">
        <v>390</v>
      </c>
      <c r="B259" s="645" t="s">
        <v>1710</v>
      </c>
      <c r="C259" s="645" t="s">
        <v>391</v>
      </c>
      <c r="D259" s="645" t="s">
        <v>469</v>
      </c>
      <c r="E259" s="645" t="s">
        <v>470</v>
      </c>
      <c r="F259" s="645" t="s">
        <v>471</v>
      </c>
      <c r="G259" s="645" t="s">
        <v>3061</v>
      </c>
      <c r="H259" s="646">
        <v>42793</v>
      </c>
      <c r="I259" s="647">
        <v>828</v>
      </c>
      <c r="J259" s="647">
        <v>1</v>
      </c>
      <c r="K259" s="647">
        <f t="shared" ref="K259:K322" si="4">I259*J259</f>
        <v>828</v>
      </c>
      <c r="L259" s="645" t="s">
        <v>3062</v>
      </c>
      <c r="M259" s="645" t="s">
        <v>614</v>
      </c>
      <c r="N259" s="646">
        <v>42793</v>
      </c>
      <c r="O259" s="645" t="s">
        <v>71</v>
      </c>
      <c r="P259" s="645" t="s">
        <v>4435</v>
      </c>
    </row>
    <row r="260" spans="1:16" x14ac:dyDescent="0.2">
      <c r="A260" s="645" t="s">
        <v>390</v>
      </c>
      <c r="B260" s="645" t="s">
        <v>1710</v>
      </c>
      <c r="C260" s="645" t="s">
        <v>391</v>
      </c>
      <c r="D260" s="645" t="s">
        <v>469</v>
      </c>
      <c r="E260" s="645" t="s">
        <v>470</v>
      </c>
      <c r="F260" s="645" t="s">
        <v>471</v>
      </c>
      <c r="G260" s="645" t="s">
        <v>3063</v>
      </c>
      <c r="H260" s="646">
        <v>42788</v>
      </c>
      <c r="I260" s="647">
        <v>110.4</v>
      </c>
      <c r="J260" s="647">
        <v>1</v>
      </c>
      <c r="K260" s="647">
        <f t="shared" si="4"/>
        <v>110.4</v>
      </c>
      <c r="L260" s="645" t="s">
        <v>801</v>
      </c>
      <c r="M260" s="645" t="s">
        <v>3076</v>
      </c>
      <c r="N260" s="646">
        <v>42790</v>
      </c>
      <c r="O260" s="645" t="s">
        <v>71</v>
      </c>
      <c r="P260" s="645" t="s">
        <v>801</v>
      </c>
    </row>
    <row r="261" spans="1:16" x14ac:dyDescent="0.2">
      <c r="A261" s="645" t="s">
        <v>390</v>
      </c>
      <c r="B261" s="645" t="s">
        <v>1710</v>
      </c>
      <c r="C261" s="645" t="s">
        <v>391</v>
      </c>
      <c r="D261" s="645" t="s">
        <v>469</v>
      </c>
      <c r="E261" s="645" t="s">
        <v>470</v>
      </c>
      <c r="F261" s="645" t="s">
        <v>471</v>
      </c>
      <c r="G261" s="645" t="s">
        <v>3064</v>
      </c>
      <c r="H261" s="646">
        <v>42766</v>
      </c>
      <c r="I261" s="647">
        <v>134.31</v>
      </c>
      <c r="J261" s="647">
        <v>1</v>
      </c>
      <c r="K261" s="647">
        <f t="shared" si="4"/>
        <v>134.31</v>
      </c>
      <c r="L261" s="645" t="s">
        <v>801</v>
      </c>
      <c r="M261" s="645" t="s">
        <v>3065</v>
      </c>
      <c r="N261" s="646">
        <v>42767</v>
      </c>
      <c r="O261" s="645" t="s">
        <v>71</v>
      </c>
      <c r="P261" s="645" t="s">
        <v>801</v>
      </c>
    </row>
    <row r="262" spans="1:16" x14ac:dyDescent="0.2">
      <c r="A262" s="645" t="s">
        <v>390</v>
      </c>
      <c r="B262" s="645" t="s">
        <v>1710</v>
      </c>
      <c r="C262" s="645" t="s">
        <v>391</v>
      </c>
      <c r="D262" s="645" t="s">
        <v>3066</v>
      </c>
      <c r="E262" s="645" t="s">
        <v>3067</v>
      </c>
      <c r="F262" s="645" t="s">
        <v>3068</v>
      </c>
      <c r="G262" s="645" t="s">
        <v>3069</v>
      </c>
      <c r="H262" s="646">
        <v>42766</v>
      </c>
      <c r="I262" s="647">
        <v>11.62</v>
      </c>
      <c r="J262" s="647">
        <v>1</v>
      </c>
      <c r="K262" s="647">
        <f t="shared" si="4"/>
        <v>11.62</v>
      </c>
      <c r="L262" s="645" t="s">
        <v>801</v>
      </c>
      <c r="M262" s="645" t="s">
        <v>1051</v>
      </c>
      <c r="N262" s="646">
        <v>42788</v>
      </c>
      <c r="O262" s="645" t="s">
        <v>71</v>
      </c>
      <c r="P262" s="645" t="s">
        <v>801</v>
      </c>
    </row>
    <row r="263" spans="1:16" x14ac:dyDescent="0.2">
      <c r="A263" s="645" t="s">
        <v>390</v>
      </c>
      <c r="B263" s="645" t="s">
        <v>1710</v>
      </c>
      <c r="C263" s="645" t="s">
        <v>391</v>
      </c>
      <c r="D263" s="645" t="s">
        <v>1048</v>
      </c>
      <c r="E263" s="645" t="s">
        <v>1049</v>
      </c>
      <c r="F263" s="645" t="s">
        <v>1050</v>
      </c>
      <c r="G263" s="645" t="s">
        <v>3070</v>
      </c>
      <c r="H263" s="646">
        <v>42772</v>
      </c>
      <c r="I263" s="647">
        <v>165</v>
      </c>
      <c r="J263" s="647">
        <v>1</v>
      </c>
      <c r="K263" s="647">
        <f t="shared" si="4"/>
        <v>165</v>
      </c>
      <c r="L263" s="645" t="s">
        <v>801</v>
      </c>
      <c r="M263" s="645" t="s">
        <v>504</v>
      </c>
      <c r="N263" s="646">
        <v>42773</v>
      </c>
      <c r="O263" s="645" t="s">
        <v>71</v>
      </c>
      <c r="P263" s="645" t="s">
        <v>801</v>
      </c>
    </row>
    <row r="264" spans="1:16" x14ac:dyDescent="0.2">
      <c r="A264" s="645" t="s">
        <v>390</v>
      </c>
      <c r="B264" s="645" t="s">
        <v>1710</v>
      </c>
      <c r="C264" s="645" t="s">
        <v>391</v>
      </c>
      <c r="D264" s="645" t="s">
        <v>3071</v>
      </c>
      <c r="E264" s="645" t="s">
        <v>3072</v>
      </c>
      <c r="F264" s="645" t="s">
        <v>3073</v>
      </c>
      <c r="G264" s="645" t="s">
        <v>3074</v>
      </c>
      <c r="H264" s="646">
        <v>42760</v>
      </c>
      <c r="I264" s="647">
        <v>199</v>
      </c>
      <c r="J264" s="647">
        <v>1</v>
      </c>
      <c r="K264" s="647">
        <f t="shared" si="4"/>
        <v>199</v>
      </c>
      <c r="L264" s="645" t="s">
        <v>801</v>
      </c>
      <c r="M264" s="645" t="s">
        <v>1697</v>
      </c>
      <c r="N264" s="646">
        <v>42767</v>
      </c>
      <c r="O264" s="645" t="s">
        <v>71</v>
      </c>
      <c r="P264" s="645" t="s">
        <v>801</v>
      </c>
    </row>
    <row r="265" spans="1:16" x14ac:dyDescent="0.2">
      <c r="A265" s="645" t="s">
        <v>390</v>
      </c>
      <c r="B265" s="645" t="s">
        <v>1710</v>
      </c>
      <c r="C265" s="645" t="s">
        <v>391</v>
      </c>
      <c r="D265" s="645" t="s">
        <v>3071</v>
      </c>
      <c r="E265" s="645" t="s">
        <v>3072</v>
      </c>
      <c r="F265" s="645" t="s">
        <v>3073</v>
      </c>
      <c r="G265" s="645" t="s">
        <v>3075</v>
      </c>
      <c r="H265" s="646">
        <v>42753</v>
      </c>
      <c r="I265" s="647">
        <v>179.1</v>
      </c>
      <c r="J265" s="647">
        <v>1</v>
      </c>
      <c r="K265" s="647">
        <f t="shared" si="4"/>
        <v>179.1</v>
      </c>
      <c r="L265" s="645" t="s">
        <v>801</v>
      </c>
      <c r="M265" s="645" t="s">
        <v>1697</v>
      </c>
      <c r="N265" s="646">
        <v>42767</v>
      </c>
      <c r="O265" s="645" t="s">
        <v>71</v>
      </c>
      <c r="P265" s="645" t="s">
        <v>801</v>
      </c>
    </row>
    <row r="266" spans="1:16" x14ac:dyDescent="0.2">
      <c r="A266" s="645" t="s">
        <v>390</v>
      </c>
      <c r="B266" s="645" t="s">
        <v>1710</v>
      </c>
      <c r="C266" s="645" t="s">
        <v>391</v>
      </c>
      <c r="D266" s="645" t="s">
        <v>1907</v>
      </c>
      <c r="E266" s="645" t="s">
        <v>1908</v>
      </c>
      <c r="F266" s="645" t="s">
        <v>1909</v>
      </c>
      <c r="G266" s="645" t="s">
        <v>3080</v>
      </c>
      <c r="H266" s="646">
        <v>42786</v>
      </c>
      <c r="I266" s="647">
        <v>353.12</v>
      </c>
      <c r="J266" s="647">
        <v>1</v>
      </c>
      <c r="K266" s="647">
        <f t="shared" si="4"/>
        <v>353.12</v>
      </c>
      <c r="L266" s="645" t="s">
        <v>801</v>
      </c>
      <c r="M266" s="645" t="s">
        <v>224</v>
      </c>
      <c r="N266" s="646">
        <v>42787</v>
      </c>
      <c r="O266" s="645" t="s">
        <v>71</v>
      </c>
      <c r="P266" s="645" t="s">
        <v>801</v>
      </c>
    </row>
    <row r="267" spans="1:16" x14ac:dyDescent="0.2">
      <c r="A267" s="645" t="s">
        <v>390</v>
      </c>
      <c r="B267" s="645" t="s">
        <v>1710</v>
      </c>
      <c r="C267" s="645" t="s">
        <v>391</v>
      </c>
      <c r="D267" s="645" t="s">
        <v>1907</v>
      </c>
      <c r="E267" s="645" t="s">
        <v>1908</v>
      </c>
      <c r="F267" s="645" t="s">
        <v>1909</v>
      </c>
      <c r="G267" s="645" t="s">
        <v>3081</v>
      </c>
      <c r="H267" s="646">
        <v>42779</v>
      </c>
      <c r="I267" s="647">
        <v>81.55</v>
      </c>
      <c r="J267" s="647">
        <v>1</v>
      </c>
      <c r="K267" s="647">
        <f t="shared" si="4"/>
        <v>81.55</v>
      </c>
      <c r="L267" s="645" t="s">
        <v>801</v>
      </c>
      <c r="M267" s="645" t="s">
        <v>1130</v>
      </c>
      <c r="N267" s="646">
        <v>42780</v>
      </c>
      <c r="O267" s="645" t="s">
        <v>71</v>
      </c>
      <c r="P267" s="645" t="s">
        <v>801</v>
      </c>
    </row>
    <row r="268" spans="1:16" x14ac:dyDescent="0.2">
      <c r="A268" s="645" t="s">
        <v>390</v>
      </c>
      <c r="B268" s="645" t="s">
        <v>1710</v>
      </c>
      <c r="C268" s="645" t="s">
        <v>391</v>
      </c>
      <c r="D268" s="645" t="s">
        <v>1651</v>
      </c>
      <c r="E268" s="645" t="s">
        <v>1652</v>
      </c>
      <c r="F268" s="645" t="s">
        <v>1653</v>
      </c>
      <c r="G268" s="645" t="s">
        <v>3082</v>
      </c>
      <c r="H268" s="646">
        <v>42760</v>
      </c>
      <c r="I268" s="647">
        <v>68.5</v>
      </c>
      <c r="J268" s="647">
        <v>1</v>
      </c>
      <c r="K268" s="647">
        <f t="shared" si="4"/>
        <v>68.5</v>
      </c>
      <c r="L268" s="645" t="s">
        <v>801</v>
      </c>
      <c r="M268" s="645" t="s">
        <v>623</v>
      </c>
      <c r="N268" s="646">
        <v>42768</v>
      </c>
      <c r="O268" s="645" t="s">
        <v>71</v>
      </c>
      <c r="P268" s="645" t="s">
        <v>801</v>
      </c>
    </row>
    <row r="269" spans="1:16" x14ac:dyDescent="0.2">
      <c r="A269" s="645" t="s">
        <v>390</v>
      </c>
      <c r="B269" s="645" t="s">
        <v>1710</v>
      </c>
      <c r="C269" s="645" t="s">
        <v>391</v>
      </c>
      <c r="D269" s="645" t="s">
        <v>1651</v>
      </c>
      <c r="E269" s="645" t="s">
        <v>1652</v>
      </c>
      <c r="F269" s="645" t="s">
        <v>1653</v>
      </c>
      <c r="G269" s="645" t="s">
        <v>3083</v>
      </c>
      <c r="H269" s="646">
        <v>42776</v>
      </c>
      <c r="I269" s="647">
        <v>200.42</v>
      </c>
      <c r="J269" s="647">
        <v>1</v>
      </c>
      <c r="K269" s="647">
        <f t="shared" si="4"/>
        <v>200.42</v>
      </c>
      <c r="L269" s="645" t="s">
        <v>801</v>
      </c>
      <c r="M269" s="645" t="s">
        <v>325</v>
      </c>
      <c r="N269" s="646">
        <v>42776</v>
      </c>
      <c r="O269" s="645" t="s">
        <v>71</v>
      </c>
      <c r="P269" s="645" t="s">
        <v>801</v>
      </c>
    </row>
    <row r="270" spans="1:16" x14ac:dyDescent="0.2">
      <c r="A270" s="645" t="s">
        <v>390</v>
      </c>
      <c r="B270" s="645" t="s">
        <v>1710</v>
      </c>
      <c r="C270" s="645" t="s">
        <v>391</v>
      </c>
      <c r="D270" s="645" t="s">
        <v>1337</v>
      </c>
      <c r="E270" s="645" t="s">
        <v>1338</v>
      </c>
      <c r="F270" s="645" t="s">
        <v>1339</v>
      </c>
      <c r="G270" s="645" t="s">
        <v>3084</v>
      </c>
      <c r="H270" s="646">
        <v>42790</v>
      </c>
      <c r="I270" s="647">
        <v>26.9</v>
      </c>
      <c r="J270" s="647">
        <v>1</v>
      </c>
      <c r="K270" s="647">
        <f t="shared" si="4"/>
        <v>26.9</v>
      </c>
      <c r="L270" s="645" t="s">
        <v>801</v>
      </c>
      <c r="M270" s="645" t="s">
        <v>1316</v>
      </c>
      <c r="N270" s="646">
        <v>42793</v>
      </c>
      <c r="O270" s="645" t="s">
        <v>71</v>
      </c>
      <c r="P270" s="645" t="s">
        <v>801</v>
      </c>
    </row>
    <row r="271" spans="1:16" x14ac:dyDescent="0.2">
      <c r="A271" s="645" t="s">
        <v>390</v>
      </c>
      <c r="B271" s="645" t="s">
        <v>1710</v>
      </c>
      <c r="C271" s="645" t="s">
        <v>391</v>
      </c>
      <c r="D271" s="645" t="s">
        <v>1337</v>
      </c>
      <c r="E271" s="645" t="s">
        <v>1338</v>
      </c>
      <c r="F271" s="645" t="s">
        <v>1339</v>
      </c>
      <c r="G271" s="645" t="s">
        <v>3086</v>
      </c>
      <c r="H271" s="646">
        <v>42783</v>
      </c>
      <c r="I271" s="647">
        <v>231</v>
      </c>
      <c r="J271" s="647">
        <v>1</v>
      </c>
      <c r="K271" s="647">
        <f t="shared" si="4"/>
        <v>231</v>
      </c>
      <c r="L271" s="645" t="s">
        <v>3087</v>
      </c>
      <c r="M271" s="645" t="s">
        <v>636</v>
      </c>
      <c r="N271" s="646">
        <v>42786</v>
      </c>
      <c r="O271" s="645" t="s">
        <v>71</v>
      </c>
      <c r="P271" s="645" t="s">
        <v>4436</v>
      </c>
    </row>
    <row r="272" spans="1:16" x14ac:dyDescent="0.2">
      <c r="A272" s="645" t="s">
        <v>390</v>
      </c>
      <c r="B272" s="645" t="s">
        <v>1710</v>
      </c>
      <c r="C272" s="645" t="s">
        <v>391</v>
      </c>
      <c r="D272" s="645" t="s">
        <v>1337</v>
      </c>
      <c r="E272" s="645" t="s">
        <v>1338</v>
      </c>
      <c r="F272" s="645" t="s">
        <v>1339</v>
      </c>
      <c r="G272" s="645" t="s">
        <v>3088</v>
      </c>
      <c r="H272" s="646">
        <v>42783</v>
      </c>
      <c r="I272" s="647">
        <v>55.55</v>
      </c>
      <c r="J272" s="647">
        <v>1</v>
      </c>
      <c r="K272" s="647">
        <f t="shared" si="4"/>
        <v>55.55</v>
      </c>
      <c r="L272" s="645" t="s">
        <v>801</v>
      </c>
      <c r="M272" s="645" t="s">
        <v>3065</v>
      </c>
      <c r="N272" s="646">
        <v>42783</v>
      </c>
      <c r="O272" s="645" t="s">
        <v>71</v>
      </c>
      <c r="P272" s="645" t="s">
        <v>801</v>
      </c>
    </row>
    <row r="273" spans="1:16" x14ac:dyDescent="0.2">
      <c r="A273" s="645" t="s">
        <v>390</v>
      </c>
      <c r="B273" s="645" t="s">
        <v>1710</v>
      </c>
      <c r="C273" s="645" t="s">
        <v>391</v>
      </c>
      <c r="D273" s="645" t="s">
        <v>1337</v>
      </c>
      <c r="E273" s="645" t="s">
        <v>1338</v>
      </c>
      <c r="F273" s="645" t="s">
        <v>1339</v>
      </c>
      <c r="G273" s="645" t="s">
        <v>3089</v>
      </c>
      <c r="H273" s="646">
        <v>42783</v>
      </c>
      <c r="I273" s="647">
        <v>47</v>
      </c>
      <c r="J273" s="647">
        <v>1</v>
      </c>
      <c r="K273" s="647">
        <f t="shared" si="4"/>
        <v>47</v>
      </c>
      <c r="L273" s="645" t="s">
        <v>4437</v>
      </c>
      <c r="M273" s="645" t="s">
        <v>3090</v>
      </c>
      <c r="N273" s="646">
        <v>42783</v>
      </c>
      <c r="O273" s="645" t="s">
        <v>71</v>
      </c>
      <c r="P273" s="645" t="s">
        <v>801</v>
      </c>
    </row>
    <row r="274" spans="1:16" x14ac:dyDescent="0.2">
      <c r="A274" s="645" t="s">
        <v>390</v>
      </c>
      <c r="B274" s="645" t="s">
        <v>1710</v>
      </c>
      <c r="C274" s="645" t="s">
        <v>391</v>
      </c>
      <c r="D274" s="645" t="s">
        <v>1337</v>
      </c>
      <c r="E274" s="645" t="s">
        <v>1338</v>
      </c>
      <c r="F274" s="645" t="s">
        <v>1339</v>
      </c>
      <c r="G274" s="645" t="s">
        <v>3091</v>
      </c>
      <c r="H274" s="646">
        <v>42780</v>
      </c>
      <c r="I274" s="647">
        <v>138</v>
      </c>
      <c r="J274" s="647">
        <v>1</v>
      </c>
      <c r="K274" s="647">
        <f t="shared" si="4"/>
        <v>138</v>
      </c>
      <c r="L274" s="645" t="s">
        <v>3092</v>
      </c>
      <c r="M274" s="645" t="s">
        <v>636</v>
      </c>
      <c r="N274" s="646">
        <v>42780</v>
      </c>
      <c r="O274" s="645" t="s">
        <v>71</v>
      </c>
      <c r="P274" s="645" t="s">
        <v>4438</v>
      </c>
    </row>
    <row r="275" spans="1:16" x14ac:dyDescent="0.2">
      <c r="A275" s="645" t="s">
        <v>390</v>
      </c>
      <c r="B275" s="645" t="s">
        <v>1710</v>
      </c>
      <c r="C275" s="645" t="s">
        <v>391</v>
      </c>
      <c r="D275" s="645" t="s">
        <v>254</v>
      </c>
      <c r="E275" s="645" t="s">
        <v>255</v>
      </c>
      <c r="F275" s="645" t="s">
        <v>256</v>
      </c>
      <c r="G275" s="645" t="s">
        <v>3093</v>
      </c>
      <c r="H275" s="646">
        <v>42766</v>
      </c>
      <c r="I275" s="647">
        <v>97.04</v>
      </c>
      <c r="J275" s="647">
        <v>1</v>
      </c>
      <c r="K275" s="647">
        <f t="shared" si="4"/>
        <v>97.04</v>
      </c>
      <c r="L275" s="645" t="s">
        <v>801</v>
      </c>
      <c r="M275" s="645" t="s">
        <v>278</v>
      </c>
      <c r="N275" s="646">
        <v>42773</v>
      </c>
      <c r="O275" s="645" t="s">
        <v>71</v>
      </c>
      <c r="P275" s="645" t="s">
        <v>801</v>
      </c>
    </row>
    <row r="276" spans="1:16" x14ac:dyDescent="0.2">
      <c r="A276" s="645" t="s">
        <v>390</v>
      </c>
      <c r="B276" s="645" t="s">
        <v>1710</v>
      </c>
      <c r="C276" s="645" t="s">
        <v>391</v>
      </c>
      <c r="D276" s="645" t="s">
        <v>254</v>
      </c>
      <c r="E276" s="645" t="s">
        <v>255</v>
      </c>
      <c r="F276" s="645" t="s">
        <v>256</v>
      </c>
      <c r="G276" s="645" t="s">
        <v>3094</v>
      </c>
      <c r="H276" s="646">
        <v>42766</v>
      </c>
      <c r="I276" s="647">
        <v>21.63</v>
      </c>
      <c r="J276" s="647">
        <v>1</v>
      </c>
      <c r="K276" s="647">
        <f t="shared" si="4"/>
        <v>21.63</v>
      </c>
      <c r="L276" s="645" t="s">
        <v>801</v>
      </c>
      <c r="M276" s="645" t="s">
        <v>1157</v>
      </c>
      <c r="N276" s="646">
        <v>42769</v>
      </c>
      <c r="O276" s="645" t="s">
        <v>71</v>
      </c>
      <c r="P276" s="645" t="s">
        <v>801</v>
      </c>
    </row>
    <row r="277" spans="1:16" x14ac:dyDescent="0.2">
      <c r="A277" s="645" t="s">
        <v>390</v>
      </c>
      <c r="B277" s="645" t="s">
        <v>1710</v>
      </c>
      <c r="C277" s="645" t="s">
        <v>391</v>
      </c>
      <c r="D277" s="645" t="s">
        <v>254</v>
      </c>
      <c r="E277" s="645" t="s">
        <v>255</v>
      </c>
      <c r="F277" s="645" t="s">
        <v>256</v>
      </c>
      <c r="G277" s="645" t="s">
        <v>3095</v>
      </c>
      <c r="H277" s="646">
        <v>42766</v>
      </c>
      <c r="I277" s="647">
        <v>59.85</v>
      </c>
      <c r="J277" s="647">
        <v>1</v>
      </c>
      <c r="K277" s="647">
        <f t="shared" si="4"/>
        <v>59.85</v>
      </c>
      <c r="L277" s="645" t="s">
        <v>801</v>
      </c>
      <c r="M277" s="645" t="s">
        <v>278</v>
      </c>
      <c r="N277" s="646">
        <v>42769</v>
      </c>
      <c r="O277" s="645" t="s">
        <v>71</v>
      </c>
      <c r="P277" s="645" t="s">
        <v>801</v>
      </c>
    </row>
    <row r="278" spans="1:16" x14ac:dyDescent="0.2">
      <c r="A278" s="645" t="s">
        <v>390</v>
      </c>
      <c r="B278" s="645" t="s">
        <v>1710</v>
      </c>
      <c r="C278" s="645" t="s">
        <v>391</v>
      </c>
      <c r="D278" s="645" t="s">
        <v>254</v>
      </c>
      <c r="E278" s="645" t="s">
        <v>255</v>
      </c>
      <c r="F278" s="645" t="s">
        <v>256</v>
      </c>
      <c r="G278" s="645" t="s">
        <v>3096</v>
      </c>
      <c r="H278" s="646">
        <v>42766</v>
      </c>
      <c r="I278" s="647">
        <v>399.75</v>
      </c>
      <c r="J278" s="647">
        <v>1</v>
      </c>
      <c r="K278" s="647">
        <f t="shared" si="4"/>
        <v>399.75</v>
      </c>
      <c r="L278" s="645" t="s">
        <v>801</v>
      </c>
      <c r="M278" s="645" t="s">
        <v>625</v>
      </c>
      <c r="N278" s="646">
        <v>42769</v>
      </c>
      <c r="O278" s="645" t="s">
        <v>71</v>
      </c>
      <c r="P278" s="645" t="s">
        <v>801</v>
      </c>
    </row>
    <row r="279" spans="1:16" x14ac:dyDescent="0.2">
      <c r="A279" s="645" t="s">
        <v>390</v>
      </c>
      <c r="B279" s="645" t="s">
        <v>1710</v>
      </c>
      <c r="C279" s="645" t="s">
        <v>391</v>
      </c>
      <c r="D279" s="645" t="s">
        <v>254</v>
      </c>
      <c r="E279" s="645" t="s">
        <v>255</v>
      </c>
      <c r="F279" s="645" t="s">
        <v>256</v>
      </c>
      <c r="G279" s="645" t="s">
        <v>3097</v>
      </c>
      <c r="H279" s="646">
        <v>42766</v>
      </c>
      <c r="I279" s="647">
        <v>96.93</v>
      </c>
      <c r="J279" s="647">
        <v>1</v>
      </c>
      <c r="K279" s="647">
        <f t="shared" si="4"/>
        <v>96.93</v>
      </c>
      <c r="L279" s="645" t="s">
        <v>801</v>
      </c>
      <c r="M279" s="645" t="s">
        <v>224</v>
      </c>
      <c r="N279" s="646">
        <v>42769</v>
      </c>
      <c r="O279" s="645" t="s">
        <v>71</v>
      </c>
      <c r="P279" s="645" t="s">
        <v>801</v>
      </c>
    </row>
    <row r="280" spans="1:16" x14ac:dyDescent="0.2">
      <c r="A280" s="645" t="s">
        <v>390</v>
      </c>
      <c r="B280" s="645" t="s">
        <v>1710</v>
      </c>
      <c r="C280" s="645" t="s">
        <v>391</v>
      </c>
      <c r="D280" s="645" t="s">
        <v>254</v>
      </c>
      <c r="E280" s="645" t="s">
        <v>255</v>
      </c>
      <c r="F280" s="645" t="s">
        <v>256</v>
      </c>
      <c r="G280" s="645" t="s">
        <v>3098</v>
      </c>
      <c r="H280" s="646">
        <v>42766</v>
      </c>
      <c r="I280" s="647">
        <v>27.83</v>
      </c>
      <c r="J280" s="647">
        <v>1</v>
      </c>
      <c r="K280" s="647">
        <f t="shared" si="4"/>
        <v>27.83</v>
      </c>
      <c r="L280" s="645" t="s">
        <v>801</v>
      </c>
      <c r="M280" s="645" t="s">
        <v>1396</v>
      </c>
      <c r="N280" s="646">
        <v>42769</v>
      </c>
      <c r="O280" s="645" t="s">
        <v>71</v>
      </c>
      <c r="P280" s="645" t="s">
        <v>801</v>
      </c>
    </row>
    <row r="281" spans="1:16" x14ac:dyDescent="0.2">
      <c r="A281" s="645" t="s">
        <v>390</v>
      </c>
      <c r="B281" s="645" t="s">
        <v>1710</v>
      </c>
      <c r="C281" s="645" t="s">
        <v>391</v>
      </c>
      <c r="D281" s="645" t="s">
        <v>1534</v>
      </c>
      <c r="E281" s="645" t="s">
        <v>1535</v>
      </c>
      <c r="F281" s="645" t="s">
        <v>1536</v>
      </c>
      <c r="G281" s="645" t="s">
        <v>3099</v>
      </c>
      <c r="H281" s="646">
        <v>42766</v>
      </c>
      <c r="I281" s="647">
        <v>29.77</v>
      </c>
      <c r="J281" s="647">
        <v>1</v>
      </c>
      <c r="K281" s="647">
        <f t="shared" si="4"/>
        <v>29.77</v>
      </c>
      <c r="L281" s="645" t="s">
        <v>801</v>
      </c>
      <c r="M281" s="645" t="s">
        <v>1400</v>
      </c>
      <c r="N281" s="646">
        <v>42780</v>
      </c>
      <c r="O281" s="645" t="s">
        <v>71</v>
      </c>
      <c r="P281" s="645" t="s">
        <v>801</v>
      </c>
    </row>
    <row r="282" spans="1:16" x14ac:dyDescent="0.2">
      <c r="A282" s="645" t="s">
        <v>390</v>
      </c>
      <c r="B282" s="645" t="s">
        <v>1710</v>
      </c>
      <c r="C282" s="645" t="s">
        <v>391</v>
      </c>
      <c r="D282" s="645" t="s">
        <v>1534</v>
      </c>
      <c r="E282" s="645" t="s">
        <v>1535</v>
      </c>
      <c r="F282" s="645" t="s">
        <v>1536</v>
      </c>
      <c r="G282" s="645" t="s">
        <v>3100</v>
      </c>
      <c r="H282" s="646">
        <v>42766</v>
      </c>
      <c r="I282" s="647">
        <v>162.37</v>
      </c>
      <c r="J282" s="647">
        <v>1</v>
      </c>
      <c r="K282" s="647">
        <f t="shared" si="4"/>
        <v>162.37</v>
      </c>
      <c r="L282" s="645" t="s">
        <v>801</v>
      </c>
      <c r="M282" s="645" t="s">
        <v>533</v>
      </c>
      <c r="N282" s="646">
        <v>42779</v>
      </c>
      <c r="O282" s="645" t="s">
        <v>71</v>
      </c>
      <c r="P282" s="645" t="s">
        <v>801</v>
      </c>
    </row>
    <row r="283" spans="1:16" x14ac:dyDescent="0.2">
      <c r="A283" s="645" t="s">
        <v>390</v>
      </c>
      <c r="B283" s="645" t="s">
        <v>1710</v>
      </c>
      <c r="C283" s="645" t="s">
        <v>391</v>
      </c>
      <c r="D283" s="645" t="s">
        <v>3101</v>
      </c>
      <c r="E283" s="645" t="s">
        <v>3102</v>
      </c>
      <c r="F283" s="645" t="s">
        <v>3103</v>
      </c>
      <c r="G283" s="645" t="s">
        <v>3104</v>
      </c>
      <c r="H283" s="646">
        <v>42776</v>
      </c>
      <c r="I283" s="647">
        <v>14.28</v>
      </c>
      <c r="J283" s="647">
        <v>1</v>
      </c>
      <c r="K283" s="647">
        <f t="shared" si="4"/>
        <v>14.28</v>
      </c>
      <c r="L283" s="645" t="s">
        <v>801</v>
      </c>
      <c r="M283" s="645" t="s">
        <v>542</v>
      </c>
      <c r="N283" s="646">
        <v>42780</v>
      </c>
      <c r="O283" s="645" t="s">
        <v>71</v>
      </c>
      <c r="P283" s="645" t="s">
        <v>801</v>
      </c>
    </row>
    <row r="284" spans="1:16" x14ac:dyDescent="0.2">
      <c r="A284" s="645" t="s">
        <v>390</v>
      </c>
      <c r="B284" s="645" t="s">
        <v>1710</v>
      </c>
      <c r="C284" s="645" t="s">
        <v>391</v>
      </c>
      <c r="D284" s="645" t="s">
        <v>3101</v>
      </c>
      <c r="E284" s="645" t="s">
        <v>3102</v>
      </c>
      <c r="F284" s="645" t="s">
        <v>3103</v>
      </c>
      <c r="G284" s="645" t="s">
        <v>3105</v>
      </c>
      <c r="H284" s="646">
        <v>42766</v>
      </c>
      <c r="I284" s="647">
        <v>92.32</v>
      </c>
      <c r="J284" s="647">
        <v>1</v>
      </c>
      <c r="K284" s="647">
        <f t="shared" si="4"/>
        <v>92.32</v>
      </c>
      <c r="L284" s="645" t="s">
        <v>801</v>
      </c>
      <c r="M284" s="645" t="s">
        <v>542</v>
      </c>
      <c r="N284" s="646">
        <v>42768</v>
      </c>
      <c r="O284" s="645" t="s">
        <v>71</v>
      </c>
      <c r="P284" s="645" t="s">
        <v>801</v>
      </c>
    </row>
    <row r="285" spans="1:16" x14ac:dyDescent="0.2">
      <c r="A285" s="645" t="s">
        <v>390</v>
      </c>
      <c r="B285" s="645" t="s">
        <v>1710</v>
      </c>
      <c r="C285" s="645" t="s">
        <v>391</v>
      </c>
      <c r="D285" s="645" t="s">
        <v>3112</v>
      </c>
      <c r="E285" s="645" t="s">
        <v>3113</v>
      </c>
      <c r="F285" s="645" t="s">
        <v>3114</v>
      </c>
      <c r="G285" s="645" t="s">
        <v>3115</v>
      </c>
      <c r="H285" s="646">
        <v>42794</v>
      </c>
      <c r="I285" s="647">
        <v>490</v>
      </c>
      <c r="J285" s="647">
        <v>1</v>
      </c>
      <c r="K285" s="647">
        <f t="shared" si="4"/>
        <v>490</v>
      </c>
      <c r="L285" s="645" t="s">
        <v>801</v>
      </c>
      <c r="M285" s="645" t="s">
        <v>86</v>
      </c>
      <c r="N285" s="646">
        <v>42794</v>
      </c>
      <c r="O285" s="645" t="s">
        <v>71</v>
      </c>
      <c r="P285" s="645" t="s">
        <v>801</v>
      </c>
    </row>
    <row r="286" spans="1:16" x14ac:dyDescent="0.2">
      <c r="A286" s="645" t="s">
        <v>390</v>
      </c>
      <c r="B286" s="645" t="s">
        <v>1710</v>
      </c>
      <c r="C286" s="645" t="s">
        <v>391</v>
      </c>
      <c r="D286" s="645" t="s">
        <v>3116</v>
      </c>
      <c r="E286" s="645" t="s">
        <v>3117</v>
      </c>
      <c r="F286" s="645" t="s">
        <v>3118</v>
      </c>
      <c r="G286" s="645" t="s">
        <v>3119</v>
      </c>
      <c r="H286" s="646">
        <v>42776</v>
      </c>
      <c r="I286" s="647">
        <v>1000</v>
      </c>
      <c r="J286" s="647">
        <v>1</v>
      </c>
      <c r="K286" s="647">
        <f t="shared" si="4"/>
        <v>1000</v>
      </c>
      <c r="L286" s="645" t="s">
        <v>801</v>
      </c>
      <c r="M286" s="645" t="s">
        <v>1294</v>
      </c>
      <c r="N286" s="646">
        <v>42790</v>
      </c>
      <c r="O286" s="645" t="s">
        <v>71</v>
      </c>
      <c r="P286" s="645" t="s">
        <v>801</v>
      </c>
    </row>
    <row r="287" spans="1:16" x14ac:dyDescent="0.2">
      <c r="A287" s="645" t="s">
        <v>390</v>
      </c>
      <c r="B287" s="645" t="s">
        <v>1710</v>
      </c>
      <c r="C287" s="645" t="s">
        <v>391</v>
      </c>
      <c r="D287" s="645" t="s">
        <v>161</v>
      </c>
      <c r="E287" s="645" t="s">
        <v>162</v>
      </c>
      <c r="F287" s="645" t="s">
        <v>163</v>
      </c>
      <c r="G287" s="645" t="s">
        <v>3124</v>
      </c>
      <c r="H287" s="646">
        <v>42767</v>
      </c>
      <c r="I287" s="647">
        <v>14.52</v>
      </c>
      <c r="J287" s="647">
        <v>1</v>
      </c>
      <c r="K287" s="647">
        <f t="shared" si="4"/>
        <v>14.52</v>
      </c>
      <c r="L287" s="645" t="s">
        <v>801</v>
      </c>
      <c r="M287" s="645" t="s">
        <v>584</v>
      </c>
      <c r="N287" s="646">
        <v>42767</v>
      </c>
      <c r="O287" s="645" t="s">
        <v>71</v>
      </c>
      <c r="P287" s="645" t="s">
        <v>801</v>
      </c>
    </row>
    <row r="288" spans="1:16" x14ac:dyDescent="0.2">
      <c r="A288" s="645" t="s">
        <v>390</v>
      </c>
      <c r="B288" s="645" t="s">
        <v>1710</v>
      </c>
      <c r="C288" s="645" t="s">
        <v>391</v>
      </c>
      <c r="D288" s="645" t="s">
        <v>1937</v>
      </c>
      <c r="E288" s="645" t="s">
        <v>1938</v>
      </c>
      <c r="F288" s="645" t="s">
        <v>1939</v>
      </c>
      <c r="G288" s="645" t="s">
        <v>3127</v>
      </c>
      <c r="H288" s="646">
        <v>42780</v>
      </c>
      <c r="I288" s="647">
        <v>126.22</v>
      </c>
      <c r="J288" s="647">
        <v>1</v>
      </c>
      <c r="K288" s="647">
        <f t="shared" si="4"/>
        <v>126.22</v>
      </c>
      <c r="L288" s="645" t="s">
        <v>801</v>
      </c>
      <c r="M288" s="645" t="s">
        <v>1834</v>
      </c>
      <c r="N288" s="646">
        <v>42790</v>
      </c>
      <c r="O288" s="645" t="s">
        <v>71</v>
      </c>
      <c r="P288" s="645" t="s">
        <v>801</v>
      </c>
    </row>
    <row r="289" spans="1:16" x14ac:dyDescent="0.2">
      <c r="A289" s="645" t="s">
        <v>390</v>
      </c>
      <c r="B289" s="645" t="s">
        <v>1710</v>
      </c>
      <c r="C289" s="645" t="s">
        <v>391</v>
      </c>
      <c r="D289" s="645" t="s">
        <v>3128</v>
      </c>
      <c r="E289" s="645" t="s">
        <v>3129</v>
      </c>
      <c r="F289" s="645" t="s">
        <v>801</v>
      </c>
      <c r="G289" s="645" t="s">
        <v>3130</v>
      </c>
      <c r="H289" s="646">
        <v>42760</v>
      </c>
      <c r="I289" s="647">
        <v>306</v>
      </c>
      <c r="J289" s="647">
        <v>1</v>
      </c>
      <c r="K289" s="647">
        <f t="shared" si="4"/>
        <v>306</v>
      </c>
      <c r="L289" s="645" t="s">
        <v>801</v>
      </c>
      <c r="M289" s="645" t="s">
        <v>278</v>
      </c>
      <c r="N289" s="646">
        <v>42768</v>
      </c>
      <c r="O289" s="645" t="s">
        <v>71</v>
      </c>
      <c r="P289" s="645" t="s">
        <v>801</v>
      </c>
    </row>
    <row r="290" spans="1:16" x14ac:dyDescent="0.2">
      <c r="A290" s="645" t="s">
        <v>390</v>
      </c>
      <c r="B290" s="645" t="s">
        <v>1710</v>
      </c>
      <c r="C290" s="645" t="s">
        <v>391</v>
      </c>
      <c r="D290" s="645" t="s">
        <v>3134</v>
      </c>
      <c r="E290" s="645" t="s">
        <v>3135</v>
      </c>
      <c r="F290" s="645" t="s">
        <v>801</v>
      </c>
      <c r="G290" s="645" t="s">
        <v>3136</v>
      </c>
      <c r="H290" s="646">
        <v>42769</v>
      </c>
      <c r="I290" s="647">
        <v>207.51</v>
      </c>
      <c r="J290" s="647">
        <v>1</v>
      </c>
      <c r="K290" s="647">
        <f t="shared" si="4"/>
        <v>207.51</v>
      </c>
      <c r="L290" s="645" t="s">
        <v>801</v>
      </c>
      <c r="M290" s="645" t="s">
        <v>533</v>
      </c>
      <c r="N290" s="646">
        <v>42776</v>
      </c>
      <c r="O290" s="645" t="s">
        <v>71</v>
      </c>
      <c r="P290" s="645" t="s">
        <v>801</v>
      </c>
    </row>
    <row r="291" spans="1:16" x14ac:dyDescent="0.2">
      <c r="A291" s="645" t="s">
        <v>390</v>
      </c>
      <c r="B291" s="645" t="s">
        <v>1710</v>
      </c>
      <c r="C291" s="645" t="s">
        <v>391</v>
      </c>
      <c r="D291" s="645" t="s">
        <v>3137</v>
      </c>
      <c r="E291" s="645" t="s">
        <v>3138</v>
      </c>
      <c r="F291" s="645" t="s">
        <v>801</v>
      </c>
      <c r="G291" s="645" t="s">
        <v>3139</v>
      </c>
      <c r="H291" s="646">
        <v>42744</v>
      </c>
      <c r="I291" s="647">
        <v>2000</v>
      </c>
      <c r="J291" s="647">
        <v>1</v>
      </c>
      <c r="K291" s="647">
        <f t="shared" si="4"/>
        <v>2000</v>
      </c>
      <c r="L291" s="645" t="s">
        <v>801</v>
      </c>
      <c r="M291" s="645" t="s">
        <v>1294</v>
      </c>
      <c r="N291" s="646">
        <v>42787</v>
      </c>
      <c r="O291" s="645" t="s">
        <v>71</v>
      </c>
      <c r="P291" s="645" t="s">
        <v>801</v>
      </c>
    </row>
    <row r="292" spans="1:16" x14ac:dyDescent="0.2">
      <c r="A292" s="645" t="s">
        <v>390</v>
      </c>
      <c r="B292" s="645" t="s">
        <v>1710</v>
      </c>
      <c r="C292" s="645" t="s">
        <v>391</v>
      </c>
      <c r="D292" s="645" t="s">
        <v>3140</v>
      </c>
      <c r="E292" s="645" t="s">
        <v>3141</v>
      </c>
      <c r="F292" s="645" t="s">
        <v>801</v>
      </c>
      <c r="G292" s="645" t="s">
        <v>3142</v>
      </c>
      <c r="H292" s="646">
        <v>42774</v>
      </c>
      <c r="I292" s="647">
        <v>996.66</v>
      </c>
      <c r="J292" s="647">
        <v>1</v>
      </c>
      <c r="K292" s="647">
        <f t="shared" si="4"/>
        <v>996.66</v>
      </c>
      <c r="L292" s="645" t="s">
        <v>801</v>
      </c>
      <c r="M292" s="645" t="s">
        <v>533</v>
      </c>
      <c r="N292" s="646">
        <v>42787</v>
      </c>
      <c r="O292" s="645" t="s">
        <v>71</v>
      </c>
      <c r="P292" s="645" t="s">
        <v>801</v>
      </c>
    </row>
    <row r="293" spans="1:16" x14ac:dyDescent="0.2">
      <c r="A293" s="645" t="s">
        <v>390</v>
      </c>
      <c r="B293" s="645" t="s">
        <v>1710</v>
      </c>
      <c r="C293" s="645" t="s">
        <v>391</v>
      </c>
      <c r="D293" s="645" t="s">
        <v>3143</v>
      </c>
      <c r="E293" s="645" t="s">
        <v>3144</v>
      </c>
      <c r="F293" s="645" t="s">
        <v>801</v>
      </c>
      <c r="G293" s="645" t="s">
        <v>3145</v>
      </c>
      <c r="H293" s="646">
        <v>42772</v>
      </c>
      <c r="I293" s="647">
        <v>114.76</v>
      </c>
      <c r="J293" s="647">
        <v>1</v>
      </c>
      <c r="K293" s="647">
        <f t="shared" si="4"/>
        <v>114.76</v>
      </c>
      <c r="L293" s="645" t="s">
        <v>801</v>
      </c>
      <c r="M293" s="645" t="s">
        <v>1139</v>
      </c>
      <c r="N293" s="646">
        <v>42773</v>
      </c>
      <c r="O293" s="645" t="s">
        <v>71</v>
      </c>
      <c r="P293" s="645" t="s">
        <v>801</v>
      </c>
    </row>
    <row r="294" spans="1:16" x14ac:dyDescent="0.2">
      <c r="A294" s="645" t="s">
        <v>390</v>
      </c>
      <c r="B294" s="645" t="s">
        <v>1710</v>
      </c>
      <c r="C294" s="645" t="s">
        <v>391</v>
      </c>
      <c r="D294" s="645" t="s">
        <v>3146</v>
      </c>
      <c r="E294" s="645" t="s">
        <v>3147</v>
      </c>
      <c r="F294" s="645" t="s">
        <v>801</v>
      </c>
      <c r="G294" s="645" t="s">
        <v>3148</v>
      </c>
      <c r="H294" s="646">
        <v>42738</v>
      </c>
      <c r="I294" s="647">
        <v>186.81</v>
      </c>
      <c r="J294" s="647">
        <v>1</v>
      </c>
      <c r="K294" s="647">
        <f t="shared" si="4"/>
        <v>186.81</v>
      </c>
      <c r="L294" s="645" t="s">
        <v>801</v>
      </c>
      <c r="M294" s="645" t="s">
        <v>1131</v>
      </c>
      <c r="N294" s="646">
        <v>42788</v>
      </c>
      <c r="O294" s="645" t="s">
        <v>71</v>
      </c>
      <c r="P294" s="645" t="s">
        <v>801</v>
      </c>
    </row>
    <row r="295" spans="1:16" x14ac:dyDescent="0.2">
      <c r="A295" s="645" t="s">
        <v>390</v>
      </c>
      <c r="B295" s="645" t="s">
        <v>1710</v>
      </c>
      <c r="C295" s="645" t="s">
        <v>391</v>
      </c>
      <c r="D295" s="645" t="s">
        <v>3149</v>
      </c>
      <c r="E295" s="645" t="s">
        <v>3150</v>
      </c>
      <c r="F295" s="645" t="s">
        <v>801</v>
      </c>
      <c r="G295" s="645" t="s">
        <v>3151</v>
      </c>
      <c r="H295" s="646">
        <v>42769</v>
      </c>
      <c r="I295" s="647">
        <v>237.88</v>
      </c>
      <c r="J295" s="647">
        <v>1</v>
      </c>
      <c r="K295" s="647">
        <f t="shared" si="4"/>
        <v>237.88</v>
      </c>
      <c r="L295" s="645" t="s">
        <v>3152</v>
      </c>
      <c r="M295" s="645" t="s">
        <v>204</v>
      </c>
      <c r="N295" s="646">
        <v>42776</v>
      </c>
      <c r="O295" s="645" t="s">
        <v>71</v>
      </c>
      <c r="P295" s="645" t="s">
        <v>801</v>
      </c>
    </row>
    <row r="296" spans="1:16" x14ac:dyDescent="0.2">
      <c r="A296" s="645" t="s">
        <v>390</v>
      </c>
      <c r="B296" s="645" t="s">
        <v>1710</v>
      </c>
      <c r="C296" s="645" t="s">
        <v>391</v>
      </c>
      <c r="D296" s="645" t="s">
        <v>3153</v>
      </c>
      <c r="E296" s="645" t="s">
        <v>3154</v>
      </c>
      <c r="F296" s="645" t="s">
        <v>801</v>
      </c>
      <c r="G296" s="645" t="s">
        <v>3155</v>
      </c>
      <c r="H296" s="646">
        <v>42774</v>
      </c>
      <c r="I296" s="647">
        <v>100</v>
      </c>
      <c r="J296" s="647">
        <v>1</v>
      </c>
      <c r="K296" s="647">
        <f t="shared" si="4"/>
        <v>100</v>
      </c>
      <c r="L296" s="645" t="s">
        <v>801</v>
      </c>
      <c r="M296" s="645" t="s">
        <v>1143</v>
      </c>
      <c r="N296" s="646">
        <v>42790</v>
      </c>
      <c r="O296" s="645" t="s">
        <v>71</v>
      </c>
      <c r="P296" s="645" t="s">
        <v>801</v>
      </c>
    </row>
    <row r="297" spans="1:16" x14ac:dyDescent="0.2">
      <c r="A297" s="645" t="s">
        <v>390</v>
      </c>
      <c r="B297" s="645" t="s">
        <v>1710</v>
      </c>
      <c r="C297" s="645" t="s">
        <v>391</v>
      </c>
      <c r="D297" s="645" t="s">
        <v>3157</v>
      </c>
      <c r="E297" s="645" t="s">
        <v>3158</v>
      </c>
      <c r="F297" s="645" t="s">
        <v>801</v>
      </c>
      <c r="G297" s="645" t="s">
        <v>3159</v>
      </c>
      <c r="H297" s="646">
        <v>42774</v>
      </c>
      <c r="I297" s="647">
        <v>81.56</v>
      </c>
      <c r="J297" s="647">
        <v>1</v>
      </c>
      <c r="K297" s="647">
        <f t="shared" si="4"/>
        <v>81.56</v>
      </c>
      <c r="L297" s="645" t="s">
        <v>801</v>
      </c>
      <c r="M297" s="645" t="s">
        <v>278</v>
      </c>
      <c r="N297" s="646">
        <v>42780</v>
      </c>
      <c r="O297" s="645" t="s">
        <v>71</v>
      </c>
      <c r="P297" s="645" t="s">
        <v>801</v>
      </c>
    </row>
    <row r="298" spans="1:16" x14ac:dyDescent="0.2">
      <c r="A298" s="645" t="s">
        <v>390</v>
      </c>
      <c r="B298" s="645" t="s">
        <v>1710</v>
      </c>
      <c r="C298" s="645" t="s">
        <v>391</v>
      </c>
      <c r="D298" s="645" t="s">
        <v>3161</v>
      </c>
      <c r="E298" s="645" t="s">
        <v>3162</v>
      </c>
      <c r="F298" s="645" t="s">
        <v>801</v>
      </c>
      <c r="G298" s="645" t="s">
        <v>3163</v>
      </c>
      <c r="H298" s="646">
        <v>42773</v>
      </c>
      <c r="I298" s="647">
        <v>619</v>
      </c>
      <c r="J298" s="647">
        <v>1</v>
      </c>
      <c r="K298" s="647">
        <f t="shared" si="4"/>
        <v>619</v>
      </c>
      <c r="L298" s="645" t="s">
        <v>3164</v>
      </c>
      <c r="M298" s="645" t="s">
        <v>1133</v>
      </c>
      <c r="N298" s="646">
        <v>42780</v>
      </c>
      <c r="O298" s="645" t="s">
        <v>71</v>
      </c>
      <c r="P298" s="645" t="s">
        <v>801</v>
      </c>
    </row>
    <row r="299" spans="1:16" x14ac:dyDescent="0.2">
      <c r="A299" s="645" t="s">
        <v>390</v>
      </c>
      <c r="B299" s="645" t="s">
        <v>1710</v>
      </c>
      <c r="C299" s="645" t="s">
        <v>391</v>
      </c>
      <c r="D299" s="645" t="s">
        <v>3165</v>
      </c>
      <c r="E299" s="645" t="s">
        <v>3166</v>
      </c>
      <c r="F299" s="645" t="s">
        <v>801</v>
      </c>
      <c r="G299" s="645" t="s">
        <v>3167</v>
      </c>
      <c r="H299" s="646">
        <v>42783</v>
      </c>
      <c r="I299" s="647">
        <v>564.79999999999995</v>
      </c>
      <c r="J299" s="647">
        <v>1</v>
      </c>
      <c r="K299" s="647">
        <f t="shared" si="4"/>
        <v>564.79999999999995</v>
      </c>
      <c r="L299" s="645" t="s">
        <v>3168</v>
      </c>
      <c r="M299" s="645" t="s">
        <v>2557</v>
      </c>
      <c r="N299" s="646">
        <v>42788</v>
      </c>
      <c r="O299" s="645" t="s">
        <v>71</v>
      </c>
      <c r="P299" s="645" t="s">
        <v>4439</v>
      </c>
    </row>
    <row r="300" spans="1:16" x14ac:dyDescent="0.2">
      <c r="A300" s="645" t="s">
        <v>390</v>
      </c>
      <c r="B300" s="645" t="s">
        <v>1710</v>
      </c>
      <c r="C300" s="645" t="s">
        <v>391</v>
      </c>
      <c r="D300" s="645" t="s">
        <v>3165</v>
      </c>
      <c r="E300" s="645" t="s">
        <v>3166</v>
      </c>
      <c r="F300" s="645" t="s">
        <v>801</v>
      </c>
      <c r="G300" s="645" t="s">
        <v>3169</v>
      </c>
      <c r="H300" s="646">
        <v>42782</v>
      </c>
      <c r="I300" s="647">
        <v>76.5</v>
      </c>
      <c r="J300" s="647">
        <v>1</v>
      </c>
      <c r="K300" s="647">
        <f t="shared" si="4"/>
        <v>76.5</v>
      </c>
      <c r="L300" s="645" t="s">
        <v>3168</v>
      </c>
      <c r="M300" s="645" t="s">
        <v>2557</v>
      </c>
      <c r="N300" s="646">
        <v>42786</v>
      </c>
      <c r="O300" s="645" t="s">
        <v>71</v>
      </c>
      <c r="P300" s="645" t="s">
        <v>4439</v>
      </c>
    </row>
    <row r="301" spans="1:16" x14ac:dyDescent="0.2">
      <c r="A301" s="645" t="s">
        <v>390</v>
      </c>
      <c r="B301" s="645" t="s">
        <v>1710</v>
      </c>
      <c r="C301" s="645" t="s">
        <v>391</v>
      </c>
      <c r="D301" s="645" t="s">
        <v>3165</v>
      </c>
      <c r="E301" s="645" t="s">
        <v>3166</v>
      </c>
      <c r="F301" s="645" t="s">
        <v>801</v>
      </c>
      <c r="G301" s="645" t="s">
        <v>3170</v>
      </c>
      <c r="H301" s="646">
        <v>42782</v>
      </c>
      <c r="I301" s="647">
        <v>1660.72</v>
      </c>
      <c r="J301" s="647">
        <v>1</v>
      </c>
      <c r="K301" s="647">
        <f t="shared" si="4"/>
        <v>1660.72</v>
      </c>
      <c r="L301" s="645" t="s">
        <v>3168</v>
      </c>
      <c r="M301" s="645" t="s">
        <v>2557</v>
      </c>
      <c r="N301" s="646">
        <v>42786</v>
      </c>
      <c r="O301" s="645" t="s">
        <v>71</v>
      </c>
      <c r="P301" s="645" t="s">
        <v>4439</v>
      </c>
    </row>
    <row r="302" spans="1:16" x14ac:dyDescent="0.2">
      <c r="A302" s="645" t="s">
        <v>390</v>
      </c>
      <c r="B302" s="645" t="s">
        <v>1710</v>
      </c>
      <c r="C302" s="645" t="s">
        <v>391</v>
      </c>
      <c r="D302" s="645" t="s">
        <v>3171</v>
      </c>
      <c r="E302" s="645" t="s">
        <v>3172</v>
      </c>
      <c r="F302" s="645" t="s">
        <v>801</v>
      </c>
      <c r="G302" s="645" t="s">
        <v>3173</v>
      </c>
      <c r="H302" s="646">
        <v>42775</v>
      </c>
      <c r="I302" s="647">
        <v>490</v>
      </c>
      <c r="J302" s="647">
        <v>1</v>
      </c>
      <c r="K302" s="647">
        <f t="shared" si="4"/>
        <v>490</v>
      </c>
      <c r="L302" s="645" t="s">
        <v>801</v>
      </c>
      <c r="M302" s="645" t="s">
        <v>1139</v>
      </c>
      <c r="N302" s="646">
        <v>42780</v>
      </c>
      <c r="O302" s="645" t="s">
        <v>71</v>
      </c>
      <c r="P302" s="645" t="s">
        <v>801</v>
      </c>
    </row>
    <row r="303" spans="1:16" x14ac:dyDescent="0.2">
      <c r="A303" s="645" t="s">
        <v>390</v>
      </c>
      <c r="B303" s="645" t="s">
        <v>1710</v>
      </c>
      <c r="C303" s="645" t="s">
        <v>391</v>
      </c>
      <c r="D303" s="645" t="s">
        <v>1946</v>
      </c>
      <c r="E303" s="645" t="s">
        <v>1947</v>
      </c>
      <c r="F303" s="645" t="s">
        <v>801</v>
      </c>
      <c r="G303" s="645" t="s">
        <v>3174</v>
      </c>
      <c r="H303" s="646">
        <v>42758</v>
      </c>
      <c r="I303" s="647">
        <v>999</v>
      </c>
      <c r="J303" s="647">
        <v>1</v>
      </c>
      <c r="K303" s="647">
        <f t="shared" si="4"/>
        <v>999</v>
      </c>
      <c r="L303" s="645" t="s">
        <v>1951</v>
      </c>
      <c r="M303" s="645" t="s">
        <v>1200</v>
      </c>
      <c r="N303" s="646">
        <v>42767</v>
      </c>
      <c r="O303" s="645" t="s">
        <v>71</v>
      </c>
      <c r="P303" s="645" t="s">
        <v>4156</v>
      </c>
    </row>
    <row r="304" spans="1:16" x14ac:dyDescent="0.2">
      <c r="A304" s="645" t="s">
        <v>390</v>
      </c>
      <c r="B304" s="645" t="s">
        <v>1710</v>
      </c>
      <c r="C304" s="645" t="s">
        <v>391</v>
      </c>
      <c r="D304" s="645" t="s">
        <v>620</v>
      </c>
      <c r="E304" s="645" t="s">
        <v>621</v>
      </c>
      <c r="F304" s="645" t="s">
        <v>801</v>
      </c>
      <c r="G304" s="645" t="s">
        <v>3178</v>
      </c>
      <c r="H304" s="646">
        <v>42793</v>
      </c>
      <c r="I304" s="647">
        <v>168.6</v>
      </c>
      <c r="J304" s="647">
        <v>1</v>
      </c>
      <c r="K304" s="647">
        <f t="shared" si="4"/>
        <v>168.6</v>
      </c>
      <c r="L304" s="645" t="s">
        <v>3179</v>
      </c>
      <c r="M304" s="645" t="s">
        <v>257</v>
      </c>
      <c r="N304" s="646">
        <v>42794</v>
      </c>
      <c r="O304" s="645" t="s">
        <v>71</v>
      </c>
      <c r="P304" s="645" t="s">
        <v>4440</v>
      </c>
    </row>
    <row r="305" spans="1:16" x14ac:dyDescent="0.2">
      <c r="A305" s="645" t="s">
        <v>390</v>
      </c>
      <c r="B305" s="645" t="s">
        <v>1710</v>
      </c>
      <c r="C305" s="645" t="s">
        <v>391</v>
      </c>
      <c r="D305" s="645" t="s">
        <v>1953</v>
      </c>
      <c r="E305" s="645" t="s">
        <v>1954</v>
      </c>
      <c r="F305" s="645" t="s">
        <v>801</v>
      </c>
      <c r="G305" s="645" t="s">
        <v>3180</v>
      </c>
      <c r="H305" s="646">
        <v>42746</v>
      </c>
      <c r="I305" s="647">
        <v>40</v>
      </c>
      <c r="J305" s="647">
        <v>1</v>
      </c>
      <c r="K305" s="647">
        <f t="shared" si="4"/>
        <v>40</v>
      </c>
      <c r="L305" s="645" t="s">
        <v>801</v>
      </c>
      <c r="M305" s="645" t="s">
        <v>748</v>
      </c>
      <c r="N305" s="646">
        <v>42773</v>
      </c>
      <c r="O305" s="645" t="s">
        <v>71</v>
      </c>
      <c r="P305" s="645" t="s">
        <v>801</v>
      </c>
    </row>
    <row r="306" spans="1:16" x14ac:dyDescent="0.2">
      <c r="A306" s="645" t="s">
        <v>390</v>
      </c>
      <c r="B306" s="645" t="s">
        <v>1710</v>
      </c>
      <c r="C306" s="645" t="s">
        <v>391</v>
      </c>
      <c r="D306" s="645" t="s">
        <v>3181</v>
      </c>
      <c r="E306" s="645" t="s">
        <v>3182</v>
      </c>
      <c r="F306" s="645" t="s">
        <v>801</v>
      </c>
      <c r="G306" s="645" t="s">
        <v>3183</v>
      </c>
      <c r="H306" s="646">
        <v>42781</v>
      </c>
      <c r="I306" s="647">
        <v>365</v>
      </c>
      <c r="J306" s="647">
        <v>1</v>
      </c>
      <c r="K306" s="647">
        <f t="shared" si="4"/>
        <v>365</v>
      </c>
      <c r="L306" s="645" t="s">
        <v>801</v>
      </c>
      <c r="M306" s="645" t="s">
        <v>1137</v>
      </c>
      <c r="N306" s="646">
        <v>42790</v>
      </c>
      <c r="O306" s="645" t="s">
        <v>71</v>
      </c>
      <c r="P306" s="645" t="s">
        <v>801</v>
      </c>
    </row>
    <row r="307" spans="1:16" x14ac:dyDescent="0.2">
      <c r="A307" s="645" t="s">
        <v>390</v>
      </c>
      <c r="B307" s="645" t="s">
        <v>1710</v>
      </c>
      <c r="C307" s="645" t="s">
        <v>391</v>
      </c>
      <c r="D307" s="645" t="s">
        <v>3184</v>
      </c>
      <c r="E307" s="645" t="s">
        <v>3185</v>
      </c>
      <c r="F307" s="645" t="s">
        <v>801</v>
      </c>
      <c r="G307" s="645" t="s">
        <v>1454</v>
      </c>
      <c r="H307" s="646">
        <v>42769</v>
      </c>
      <c r="I307" s="647">
        <v>1853.2</v>
      </c>
      <c r="J307" s="647">
        <v>1</v>
      </c>
      <c r="K307" s="647">
        <f t="shared" si="4"/>
        <v>1853.2</v>
      </c>
      <c r="L307" s="645" t="s">
        <v>3186</v>
      </c>
      <c r="M307" s="645" t="s">
        <v>614</v>
      </c>
      <c r="N307" s="646">
        <v>42772</v>
      </c>
      <c r="O307" s="645" t="s">
        <v>71</v>
      </c>
      <c r="P307" s="645" t="s">
        <v>4441</v>
      </c>
    </row>
    <row r="308" spans="1:16" x14ac:dyDescent="0.2">
      <c r="A308" s="645" t="s">
        <v>390</v>
      </c>
      <c r="B308" s="645" t="s">
        <v>1710</v>
      </c>
      <c r="C308" s="645" t="s">
        <v>391</v>
      </c>
      <c r="D308" s="645" t="s">
        <v>3184</v>
      </c>
      <c r="E308" s="645" t="s">
        <v>3185</v>
      </c>
      <c r="F308" s="645" t="s">
        <v>801</v>
      </c>
      <c r="G308" s="645" t="s">
        <v>3187</v>
      </c>
      <c r="H308" s="646">
        <v>42769</v>
      </c>
      <c r="I308" s="647">
        <v>246</v>
      </c>
      <c r="J308" s="647">
        <v>1</v>
      </c>
      <c r="K308" s="647">
        <f t="shared" si="4"/>
        <v>246</v>
      </c>
      <c r="L308" s="645" t="s">
        <v>3188</v>
      </c>
      <c r="M308" s="645" t="s">
        <v>614</v>
      </c>
      <c r="N308" s="646">
        <v>42772</v>
      </c>
      <c r="O308" s="645" t="s">
        <v>71</v>
      </c>
      <c r="P308" s="645" t="s">
        <v>4442</v>
      </c>
    </row>
    <row r="309" spans="1:16" x14ac:dyDescent="0.2">
      <c r="A309" s="645" t="s">
        <v>390</v>
      </c>
      <c r="B309" s="645" t="s">
        <v>1710</v>
      </c>
      <c r="C309" s="645" t="s">
        <v>391</v>
      </c>
      <c r="D309" s="645" t="s">
        <v>147</v>
      </c>
      <c r="E309" s="645" t="s">
        <v>148</v>
      </c>
      <c r="F309" s="645" t="s">
        <v>801</v>
      </c>
      <c r="G309" s="645" t="s">
        <v>3192</v>
      </c>
      <c r="H309" s="646">
        <v>42773</v>
      </c>
      <c r="I309" s="647">
        <v>104.46</v>
      </c>
      <c r="J309" s="647">
        <v>1</v>
      </c>
      <c r="K309" s="647">
        <f t="shared" si="4"/>
        <v>104.46</v>
      </c>
      <c r="L309" s="645" t="s">
        <v>801</v>
      </c>
      <c r="M309" s="645" t="s">
        <v>1139</v>
      </c>
      <c r="N309" s="646">
        <v>42781</v>
      </c>
      <c r="O309" s="645" t="s">
        <v>71</v>
      </c>
      <c r="P309" s="645" t="s">
        <v>801</v>
      </c>
    </row>
    <row r="310" spans="1:16" x14ac:dyDescent="0.2">
      <c r="A310" s="645" t="s">
        <v>390</v>
      </c>
      <c r="B310" s="645" t="s">
        <v>1710</v>
      </c>
      <c r="C310" s="645" t="s">
        <v>391</v>
      </c>
      <c r="D310" s="645" t="s">
        <v>147</v>
      </c>
      <c r="E310" s="645" t="s">
        <v>148</v>
      </c>
      <c r="F310" s="645" t="s">
        <v>801</v>
      </c>
      <c r="G310" s="645" t="s">
        <v>3193</v>
      </c>
      <c r="H310" s="646">
        <v>42773</v>
      </c>
      <c r="I310" s="647">
        <v>410.31</v>
      </c>
      <c r="J310" s="647">
        <v>1</v>
      </c>
      <c r="K310" s="647">
        <f t="shared" si="4"/>
        <v>410.31</v>
      </c>
      <c r="L310" s="645" t="s">
        <v>801</v>
      </c>
      <c r="M310" s="645" t="s">
        <v>1139</v>
      </c>
      <c r="N310" s="646">
        <v>42781</v>
      </c>
      <c r="O310" s="645" t="s">
        <v>71</v>
      </c>
      <c r="P310" s="645" t="s">
        <v>801</v>
      </c>
    </row>
    <row r="311" spans="1:16" x14ac:dyDescent="0.2">
      <c r="A311" s="645" t="s">
        <v>390</v>
      </c>
      <c r="B311" s="645" t="s">
        <v>1710</v>
      </c>
      <c r="C311" s="645" t="s">
        <v>391</v>
      </c>
      <c r="D311" s="645" t="s">
        <v>134</v>
      </c>
      <c r="E311" s="645" t="s">
        <v>385</v>
      </c>
      <c r="F311" s="645" t="s">
        <v>801</v>
      </c>
      <c r="G311" s="645" t="s">
        <v>3195</v>
      </c>
      <c r="H311" s="646">
        <v>42775</v>
      </c>
      <c r="I311" s="647">
        <v>112.84</v>
      </c>
      <c r="J311" s="647">
        <v>1</v>
      </c>
      <c r="K311" s="647">
        <f t="shared" si="4"/>
        <v>112.84</v>
      </c>
      <c r="L311" s="645" t="s">
        <v>801</v>
      </c>
      <c r="M311" s="645" t="s">
        <v>278</v>
      </c>
      <c r="N311" s="646">
        <v>42780</v>
      </c>
      <c r="O311" s="645" t="s">
        <v>71</v>
      </c>
      <c r="P311" s="645" t="s">
        <v>801</v>
      </c>
    </row>
    <row r="312" spans="1:16" x14ac:dyDescent="0.2">
      <c r="A312" s="645" t="s">
        <v>390</v>
      </c>
      <c r="B312" s="645" t="s">
        <v>1710</v>
      </c>
      <c r="C312" s="645" t="s">
        <v>391</v>
      </c>
      <c r="D312" s="645" t="s">
        <v>3196</v>
      </c>
      <c r="E312" s="645" t="s">
        <v>3197</v>
      </c>
      <c r="F312" s="645" t="s">
        <v>801</v>
      </c>
      <c r="G312" s="645" t="s">
        <v>3198</v>
      </c>
      <c r="H312" s="646">
        <v>42774</v>
      </c>
      <c r="I312" s="647">
        <v>1116.6600000000001</v>
      </c>
      <c r="J312" s="647">
        <v>1</v>
      </c>
      <c r="K312" s="647">
        <f t="shared" si="4"/>
        <v>1116.6600000000001</v>
      </c>
      <c r="L312" s="645" t="s">
        <v>801</v>
      </c>
      <c r="M312" s="645" t="s">
        <v>1292</v>
      </c>
      <c r="N312" s="646">
        <v>42775</v>
      </c>
      <c r="O312" s="645" t="s">
        <v>71</v>
      </c>
      <c r="P312" s="645" t="s">
        <v>801</v>
      </c>
    </row>
    <row r="313" spans="1:16" x14ac:dyDescent="0.2">
      <c r="A313" s="645" t="s">
        <v>390</v>
      </c>
      <c r="B313" s="645" t="s">
        <v>1710</v>
      </c>
      <c r="C313" s="645" t="s">
        <v>391</v>
      </c>
      <c r="D313" s="645" t="s">
        <v>2305</v>
      </c>
      <c r="E313" s="645" t="s">
        <v>2306</v>
      </c>
      <c r="F313" s="645" t="s">
        <v>801</v>
      </c>
      <c r="G313" s="645" t="s">
        <v>3201</v>
      </c>
      <c r="H313" s="646">
        <v>42779</v>
      </c>
      <c r="I313" s="647">
        <v>470</v>
      </c>
      <c r="J313" s="647">
        <v>1</v>
      </c>
      <c r="K313" s="647">
        <f t="shared" si="4"/>
        <v>470</v>
      </c>
      <c r="L313" s="645" t="s">
        <v>801</v>
      </c>
      <c r="M313" s="645" t="s">
        <v>575</v>
      </c>
      <c r="N313" s="646">
        <v>42786</v>
      </c>
      <c r="O313" s="645" t="s">
        <v>71</v>
      </c>
      <c r="P313" s="645" t="s">
        <v>801</v>
      </c>
    </row>
    <row r="314" spans="1:16" x14ac:dyDescent="0.2">
      <c r="A314" s="645" t="s">
        <v>390</v>
      </c>
      <c r="B314" s="645" t="s">
        <v>1710</v>
      </c>
      <c r="C314" s="645" t="s">
        <v>391</v>
      </c>
      <c r="D314" s="645" t="s">
        <v>2308</v>
      </c>
      <c r="E314" s="645" t="s">
        <v>4443</v>
      </c>
      <c r="F314" s="645" t="s">
        <v>801</v>
      </c>
      <c r="G314" s="645" t="s">
        <v>3204</v>
      </c>
      <c r="H314" s="646">
        <v>42781</v>
      </c>
      <c r="I314" s="647">
        <v>85</v>
      </c>
      <c r="J314" s="647">
        <v>1</v>
      </c>
      <c r="K314" s="647">
        <f t="shared" si="4"/>
        <v>85</v>
      </c>
      <c r="L314" s="645" t="s">
        <v>801</v>
      </c>
      <c r="M314" s="645" t="s">
        <v>1204</v>
      </c>
      <c r="N314" s="646">
        <v>42783</v>
      </c>
      <c r="O314" s="645" t="s">
        <v>71</v>
      </c>
      <c r="P314" s="645" t="s">
        <v>801</v>
      </c>
    </row>
    <row r="315" spans="1:16" x14ac:dyDescent="0.2">
      <c r="A315" s="645" t="s">
        <v>390</v>
      </c>
      <c r="B315" s="645" t="s">
        <v>1710</v>
      </c>
      <c r="C315" s="645" t="s">
        <v>391</v>
      </c>
      <c r="D315" s="645" t="s">
        <v>338</v>
      </c>
      <c r="E315" s="645" t="s">
        <v>339</v>
      </c>
      <c r="F315" s="645" t="s">
        <v>801</v>
      </c>
      <c r="G315" s="645" t="s">
        <v>3205</v>
      </c>
      <c r="H315" s="646">
        <v>42786</v>
      </c>
      <c r="I315" s="647">
        <v>231</v>
      </c>
      <c r="J315" s="647">
        <v>1</v>
      </c>
      <c r="K315" s="647">
        <f t="shared" si="4"/>
        <v>231</v>
      </c>
      <c r="L315" s="645" t="s">
        <v>3206</v>
      </c>
      <c r="M315" s="645" t="s">
        <v>1139</v>
      </c>
      <c r="N315" s="646">
        <v>42787</v>
      </c>
      <c r="O315" s="645" t="s">
        <v>71</v>
      </c>
      <c r="P315" s="645" t="s">
        <v>4444</v>
      </c>
    </row>
    <row r="316" spans="1:16" x14ac:dyDescent="0.2">
      <c r="A316" s="645" t="s">
        <v>390</v>
      </c>
      <c r="B316" s="645" t="s">
        <v>1710</v>
      </c>
      <c r="C316" s="645" t="s">
        <v>391</v>
      </c>
      <c r="D316" s="645" t="s">
        <v>338</v>
      </c>
      <c r="E316" s="645" t="s">
        <v>339</v>
      </c>
      <c r="F316" s="645" t="s">
        <v>801</v>
      </c>
      <c r="G316" s="645" t="s">
        <v>3207</v>
      </c>
      <c r="H316" s="646">
        <v>42783</v>
      </c>
      <c r="I316" s="647">
        <v>477</v>
      </c>
      <c r="J316" s="647">
        <v>1</v>
      </c>
      <c r="K316" s="647">
        <f t="shared" si="4"/>
        <v>477</v>
      </c>
      <c r="L316" s="645" t="s">
        <v>801</v>
      </c>
      <c r="M316" s="645" t="s">
        <v>204</v>
      </c>
      <c r="N316" s="646">
        <v>42786</v>
      </c>
      <c r="O316" s="645" t="s">
        <v>71</v>
      </c>
      <c r="P316" s="645" t="s">
        <v>801</v>
      </c>
    </row>
    <row r="317" spans="1:16" x14ac:dyDescent="0.2">
      <c r="A317" s="645" t="s">
        <v>390</v>
      </c>
      <c r="B317" s="645" t="s">
        <v>1710</v>
      </c>
      <c r="C317" s="645" t="s">
        <v>391</v>
      </c>
      <c r="D317" s="645" t="s">
        <v>338</v>
      </c>
      <c r="E317" s="645" t="s">
        <v>339</v>
      </c>
      <c r="F317" s="645" t="s">
        <v>801</v>
      </c>
      <c r="G317" s="645" t="s">
        <v>3208</v>
      </c>
      <c r="H317" s="646">
        <v>42775</v>
      </c>
      <c r="I317" s="647">
        <v>926</v>
      </c>
      <c r="J317" s="647">
        <v>1</v>
      </c>
      <c r="K317" s="647">
        <f t="shared" si="4"/>
        <v>926</v>
      </c>
      <c r="L317" s="645" t="s">
        <v>801</v>
      </c>
      <c r="M317" s="645" t="s">
        <v>719</v>
      </c>
      <c r="N317" s="646">
        <v>42776</v>
      </c>
      <c r="O317" s="645" t="s">
        <v>71</v>
      </c>
      <c r="P317" s="645" t="s">
        <v>801</v>
      </c>
    </row>
    <row r="318" spans="1:16" x14ac:dyDescent="0.2">
      <c r="A318" s="645" t="s">
        <v>390</v>
      </c>
      <c r="B318" s="645" t="s">
        <v>1710</v>
      </c>
      <c r="C318" s="645" t="s">
        <v>391</v>
      </c>
      <c r="D318" s="645" t="s">
        <v>338</v>
      </c>
      <c r="E318" s="645" t="s">
        <v>339</v>
      </c>
      <c r="F318" s="645" t="s">
        <v>801</v>
      </c>
      <c r="G318" s="645" t="s">
        <v>3209</v>
      </c>
      <c r="H318" s="646">
        <v>42775</v>
      </c>
      <c r="I318" s="647">
        <v>481</v>
      </c>
      <c r="J318" s="647">
        <v>1</v>
      </c>
      <c r="K318" s="647">
        <f t="shared" si="4"/>
        <v>481</v>
      </c>
      <c r="L318" s="645" t="s">
        <v>801</v>
      </c>
      <c r="M318" s="645" t="s">
        <v>204</v>
      </c>
      <c r="N318" s="646">
        <v>42776</v>
      </c>
      <c r="O318" s="645" t="s">
        <v>71</v>
      </c>
      <c r="P318" s="645" t="s">
        <v>801</v>
      </c>
    </row>
    <row r="319" spans="1:16" x14ac:dyDescent="0.2">
      <c r="A319" s="645" t="s">
        <v>390</v>
      </c>
      <c r="B319" s="645" t="s">
        <v>1710</v>
      </c>
      <c r="C319" s="645" t="s">
        <v>391</v>
      </c>
      <c r="D319" s="645" t="s">
        <v>3216</v>
      </c>
      <c r="E319" s="645" t="s">
        <v>3217</v>
      </c>
      <c r="F319" s="645" t="s">
        <v>801</v>
      </c>
      <c r="G319" s="645" t="s">
        <v>3218</v>
      </c>
      <c r="H319" s="646">
        <v>42780</v>
      </c>
      <c r="I319" s="647">
        <v>496</v>
      </c>
      <c r="J319" s="647">
        <v>1</v>
      </c>
      <c r="K319" s="647">
        <f t="shared" si="4"/>
        <v>496</v>
      </c>
      <c r="L319" s="645" t="s">
        <v>801</v>
      </c>
      <c r="M319" s="645" t="s">
        <v>224</v>
      </c>
      <c r="N319" s="646">
        <v>42780</v>
      </c>
      <c r="O319" s="645" t="s">
        <v>71</v>
      </c>
      <c r="P319" s="645" t="s">
        <v>801</v>
      </c>
    </row>
    <row r="320" spans="1:16" x14ac:dyDescent="0.2">
      <c r="A320" s="645" t="s">
        <v>390</v>
      </c>
      <c r="B320" s="645" t="s">
        <v>1710</v>
      </c>
      <c r="C320" s="645" t="s">
        <v>391</v>
      </c>
      <c r="D320" s="645" t="s">
        <v>411</v>
      </c>
      <c r="E320" s="645" t="s">
        <v>412</v>
      </c>
      <c r="F320" s="645" t="s">
        <v>801</v>
      </c>
      <c r="G320" s="645" t="s">
        <v>3219</v>
      </c>
      <c r="H320" s="646">
        <v>42782</v>
      </c>
      <c r="I320" s="647">
        <v>90.91</v>
      </c>
      <c r="J320" s="647">
        <v>1</v>
      </c>
      <c r="K320" s="647">
        <f t="shared" si="4"/>
        <v>90.91</v>
      </c>
      <c r="L320" s="645" t="s">
        <v>3220</v>
      </c>
      <c r="M320" s="645" t="s">
        <v>257</v>
      </c>
      <c r="N320" s="646">
        <v>42787</v>
      </c>
      <c r="O320" s="645" t="s">
        <v>71</v>
      </c>
      <c r="P320" s="645" t="s">
        <v>4445</v>
      </c>
    </row>
    <row r="321" spans="1:16" x14ac:dyDescent="0.2">
      <c r="A321" s="645" t="s">
        <v>390</v>
      </c>
      <c r="B321" s="645" t="s">
        <v>1710</v>
      </c>
      <c r="C321" s="645" t="s">
        <v>391</v>
      </c>
      <c r="D321" s="645" t="s">
        <v>411</v>
      </c>
      <c r="E321" s="645" t="s">
        <v>412</v>
      </c>
      <c r="F321" s="645" t="s">
        <v>801</v>
      </c>
      <c r="G321" s="645" t="s">
        <v>3223</v>
      </c>
      <c r="H321" s="646">
        <v>42779</v>
      </c>
      <c r="I321" s="647">
        <v>271.91000000000003</v>
      </c>
      <c r="J321" s="647">
        <v>1</v>
      </c>
      <c r="K321" s="647">
        <f t="shared" si="4"/>
        <v>271.91000000000003</v>
      </c>
      <c r="L321" s="645" t="s">
        <v>3224</v>
      </c>
      <c r="M321" s="645" t="s">
        <v>257</v>
      </c>
      <c r="N321" s="646">
        <v>42786</v>
      </c>
      <c r="O321" s="645" t="s">
        <v>71</v>
      </c>
      <c r="P321" s="645" t="s">
        <v>4446</v>
      </c>
    </row>
    <row r="322" spans="1:16" x14ac:dyDescent="0.2">
      <c r="A322" s="645" t="s">
        <v>390</v>
      </c>
      <c r="B322" s="645" t="s">
        <v>1710</v>
      </c>
      <c r="C322" s="645" t="s">
        <v>391</v>
      </c>
      <c r="D322" s="645" t="s">
        <v>3225</v>
      </c>
      <c r="E322" s="645" t="s">
        <v>4447</v>
      </c>
      <c r="F322" s="645" t="s">
        <v>801</v>
      </c>
      <c r="G322" s="645" t="s">
        <v>3226</v>
      </c>
      <c r="H322" s="646">
        <v>42746</v>
      </c>
      <c r="I322" s="647">
        <v>1305</v>
      </c>
      <c r="J322" s="647">
        <v>1</v>
      </c>
      <c r="K322" s="647">
        <f t="shared" si="4"/>
        <v>1305</v>
      </c>
      <c r="L322" s="645" t="s">
        <v>801</v>
      </c>
      <c r="M322" s="645" t="s">
        <v>1051</v>
      </c>
      <c r="N322" s="646">
        <v>42775</v>
      </c>
      <c r="O322" s="645" t="s">
        <v>71</v>
      </c>
      <c r="P322" s="645" t="s">
        <v>801</v>
      </c>
    </row>
    <row r="323" spans="1:16" x14ac:dyDescent="0.2">
      <c r="A323" s="645" t="s">
        <v>390</v>
      </c>
      <c r="B323" s="645" t="s">
        <v>1710</v>
      </c>
      <c r="C323" s="645" t="s">
        <v>391</v>
      </c>
      <c r="D323" s="645" t="s">
        <v>3229</v>
      </c>
      <c r="E323" s="645" t="s">
        <v>3230</v>
      </c>
      <c r="F323" s="645" t="s">
        <v>3231</v>
      </c>
      <c r="G323" s="645" t="s">
        <v>3232</v>
      </c>
      <c r="H323" s="646">
        <v>42761</v>
      </c>
      <c r="I323" s="647">
        <v>4500</v>
      </c>
      <c r="J323" s="647">
        <v>1</v>
      </c>
      <c r="K323" s="647">
        <f t="shared" ref="K323:K386" si="5">I323*J323</f>
        <v>4500</v>
      </c>
      <c r="L323" s="645" t="s">
        <v>801</v>
      </c>
      <c r="M323" s="645" t="s">
        <v>205</v>
      </c>
      <c r="N323" s="646">
        <v>42781</v>
      </c>
      <c r="O323" s="645" t="s">
        <v>71</v>
      </c>
      <c r="P323" s="645" t="s">
        <v>801</v>
      </c>
    </row>
    <row r="324" spans="1:16" x14ac:dyDescent="0.2">
      <c r="A324" s="645" t="s">
        <v>390</v>
      </c>
      <c r="B324" s="645" t="s">
        <v>1710</v>
      </c>
      <c r="C324" s="645" t="s">
        <v>391</v>
      </c>
      <c r="D324" s="645" t="s">
        <v>3236</v>
      </c>
      <c r="E324" s="645" t="s">
        <v>3237</v>
      </c>
      <c r="F324" s="645" t="s">
        <v>3238</v>
      </c>
      <c r="G324" s="645" t="s">
        <v>3239</v>
      </c>
      <c r="H324" s="646">
        <v>42766</v>
      </c>
      <c r="I324" s="647">
        <v>304.08</v>
      </c>
      <c r="J324" s="647">
        <v>1</v>
      </c>
      <c r="K324" s="647">
        <f t="shared" si="5"/>
        <v>304.08</v>
      </c>
      <c r="L324" s="645" t="s">
        <v>3240</v>
      </c>
      <c r="M324" s="645" t="s">
        <v>303</v>
      </c>
      <c r="N324" s="646">
        <v>42773</v>
      </c>
      <c r="O324" s="645" t="s">
        <v>71</v>
      </c>
      <c r="P324" s="645" t="s">
        <v>4448</v>
      </c>
    </row>
    <row r="325" spans="1:16" x14ac:dyDescent="0.2">
      <c r="A325" s="645" t="s">
        <v>390</v>
      </c>
      <c r="B325" s="645" t="s">
        <v>1710</v>
      </c>
      <c r="C325" s="645" t="s">
        <v>391</v>
      </c>
      <c r="D325" s="645" t="s">
        <v>3241</v>
      </c>
      <c r="E325" s="645" t="s">
        <v>3242</v>
      </c>
      <c r="F325" s="645" t="s">
        <v>3243</v>
      </c>
      <c r="G325" s="645" t="s">
        <v>3244</v>
      </c>
      <c r="H325" s="646">
        <v>42787</v>
      </c>
      <c r="I325" s="647">
        <v>1246.3</v>
      </c>
      <c r="J325" s="647">
        <v>1</v>
      </c>
      <c r="K325" s="647">
        <f t="shared" si="5"/>
        <v>1246.3</v>
      </c>
      <c r="L325" s="645" t="s">
        <v>3245</v>
      </c>
      <c r="M325" s="645" t="s">
        <v>666</v>
      </c>
      <c r="N325" s="646">
        <v>42790</v>
      </c>
      <c r="O325" s="645" t="s">
        <v>71</v>
      </c>
      <c r="P325" s="645" t="s">
        <v>4449</v>
      </c>
    </row>
    <row r="326" spans="1:16" x14ac:dyDescent="0.2">
      <c r="A326" s="645" t="s">
        <v>390</v>
      </c>
      <c r="B326" s="645" t="s">
        <v>1710</v>
      </c>
      <c r="C326" s="645" t="s">
        <v>391</v>
      </c>
      <c r="D326" s="645" t="s">
        <v>3246</v>
      </c>
      <c r="E326" s="645" t="s">
        <v>3247</v>
      </c>
      <c r="F326" s="645" t="s">
        <v>3248</v>
      </c>
      <c r="G326" s="645" t="s">
        <v>3249</v>
      </c>
      <c r="H326" s="646">
        <v>42753</v>
      </c>
      <c r="I326" s="647">
        <v>2589.4</v>
      </c>
      <c r="J326" s="647">
        <v>1</v>
      </c>
      <c r="K326" s="647">
        <f t="shared" si="5"/>
        <v>2589.4</v>
      </c>
      <c r="L326" s="645" t="s">
        <v>801</v>
      </c>
      <c r="M326" s="645" t="s">
        <v>2539</v>
      </c>
      <c r="N326" s="646">
        <v>42782</v>
      </c>
      <c r="O326" s="645" t="s">
        <v>71</v>
      </c>
      <c r="P326" s="645" t="s">
        <v>801</v>
      </c>
    </row>
    <row r="327" spans="1:16" x14ac:dyDescent="0.2">
      <c r="A327" s="645" t="s">
        <v>390</v>
      </c>
      <c r="B327" s="645" t="s">
        <v>1710</v>
      </c>
      <c r="C327" s="645" t="s">
        <v>391</v>
      </c>
      <c r="D327" s="645" t="s">
        <v>697</v>
      </c>
      <c r="E327" s="645" t="s">
        <v>698</v>
      </c>
      <c r="F327" s="645" t="s">
        <v>699</v>
      </c>
      <c r="G327" s="645" t="s">
        <v>3256</v>
      </c>
      <c r="H327" s="646">
        <v>42774</v>
      </c>
      <c r="I327" s="647">
        <v>118.99</v>
      </c>
      <c r="J327" s="647">
        <v>1</v>
      </c>
      <c r="K327" s="647">
        <f t="shared" si="5"/>
        <v>118.99</v>
      </c>
      <c r="L327" s="645" t="s">
        <v>3257</v>
      </c>
      <c r="M327" s="645" t="s">
        <v>257</v>
      </c>
      <c r="N327" s="646">
        <v>42775</v>
      </c>
      <c r="O327" s="645" t="s">
        <v>71</v>
      </c>
      <c r="P327" s="645" t="s">
        <v>4450</v>
      </c>
    </row>
    <row r="328" spans="1:16" x14ac:dyDescent="0.2">
      <c r="A328" s="645" t="s">
        <v>390</v>
      </c>
      <c r="B328" s="645" t="s">
        <v>1710</v>
      </c>
      <c r="C328" s="645" t="s">
        <v>391</v>
      </c>
      <c r="D328" s="645" t="s">
        <v>3260</v>
      </c>
      <c r="E328" s="645" t="s">
        <v>3261</v>
      </c>
      <c r="F328" s="645" t="s">
        <v>3262</v>
      </c>
      <c r="G328" s="645" t="s">
        <v>3263</v>
      </c>
      <c r="H328" s="646">
        <v>42767</v>
      </c>
      <c r="I328" s="647">
        <v>523</v>
      </c>
      <c r="J328" s="647">
        <v>1</v>
      </c>
      <c r="K328" s="647">
        <f t="shared" si="5"/>
        <v>523</v>
      </c>
      <c r="L328" s="645" t="s">
        <v>801</v>
      </c>
      <c r="M328" s="645" t="s">
        <v>1592</v>
      </c>
      <c r="N328" s="646">
        <v>42775</v>
      </c>
      <c r="O328" s="645" t="s">
        <v>71</v>
      </c>
      <c r="P328" s="645" t="s">
        <v>801</v>
      </c>
    </row>
    <row r="329" spans="1:16" x14ac:dyDescent="0.2">
      <c r="A329" s="645" t="s">
        <v>390</v>
      </c>
      <c r="B329" s="645" t="s">
        <v>1710</v>
      </c>
      <c r="C329" s="645" t="s">
        <v>391</v>
      </c>
      <c r="D329" s="645" t="s">
        <v>726</v>
      </c>
      <c r="E329" s="645" t="s">
        <v>727</v>
      </c>
      <c r="F329" s="645" t="s">
        <v>728</v>
      </c>
      <c r="G329" s="645" t="s">
        <v>3264</v>
      </c>
      <c r="H329" s="646">
        <v>42775</v>
      </c>
      <c r="I329" s="647">
        <v>21.78</v>
      </c>
      <c r="J329" s="647">
        <v>1</v>
      </c>
      <c r="K329" s="647">
        <f t="shared" si="5"/>
        <v>21.78</v>
      </c>
      <c r="L329" s="645" t="s">
        <v>801</v>
      </c>
      <c r="M329" s="645" t="s">
        <v>533</v>
      </c>
      <c r="N329" s="646">
        <v>42786</v>
      </c>
      <c r="O329" s="645" t="s">
        <v>71</v>
      </c>
      <c r="P329" s="645" t="s">
        <v>801</v>
      </c>
    </row>
    <row r="330" spans="1:16" x14ac:dyDescent="0.2">
      <c r="A330" s="645" t="s">
        <v>390</v>
      </c>
      <c r="B330" s="645" t="s">
        <v>1710</v>
      </c>
      <c r="C330" s="645" t="s">
        <v>391</v>
      </c>
      <c r="D330" s="645" t="s">
        <v>597</v>
      </c>
      <c r="E330" s="645" t="s">
        <v>598</v>
      </c>
      <c r="F330" s="645" t="s">
        <v>599</v>
      </c>
      <c r="G330" s="645" t="s">
        <v>3265</v>
      </c>
      <c r="H330" s="646">
        <v>42768</v>
      </c>
      <c r="I330" s="647">
        <v>2097.66</v>
      </c>
      <c r="J330" s="647">
        <v>1</v>
      </c>
      <c r="K330" s="647">
        <f t="shared" si="5"/>
        <v>2097.66</v>
      </c>
      <c r="L330" s="645" t="s">
        <v>3266</v>
      </c>
      <c r="M330" s="645" t="s">
        <v>262</v>
      </c>
      <c r="N330" s="646">
        <v>42773</v>
      </c>
      <c r="O330" s="645" t="s">
        <v>71</v>
      </c>
      <c r="P330" s="645" t="s">
        <v>4451</v>
      </c>
    </row>
    <row r="331" spans="1:16" x14ac:dyDescent="0.2">
      <c r="A331" s="645" t="s">
        <v>390</v>
      </c>
      <c r="B331" s="645" t="s">
        <v>1710</v>
      </c>
      <c r="C331" s="645" t="s">
        <v>391</v>
      </c>
      <c r="D331" s="645" t="s">
        <v>1070</v>
      </c>
      <c r="E331" s="645" t="s">
        <v>1071</v>
      </c>
      <c r="F331" s="645" t="s">
        <v>1072</v>
      </c>
      <c r="G331" s="645" t="s">
        <v>3270</v>
      </c>
      <c r="H331" s="646">
        <v>42769</v>
      </c>
      <c r="I331" s="647">
        <v>41.39</v>
      </c>
      <c r="J331" s="647">
        <v>1</v>
      </c>
      <c r="K331" s="647">
        <f t="shared" si="5"/>
        <v>41.39</v>
      </c>
      <c r="L331" s="645" t="s">
        <v>801</v>
      </c>
      <c r="M331" s="645" t="s">
        <v>1157</v>
      </c>
      <c r="N331" s="646">
        <v>42773</v>
      </c>
      <c r="O331" s="645" t="s">
        <v>71</v>
      </c>
      <c r="P331" s="645" t="s">
        <v>801</v>
      </c>
    </row>
    <row r="332" spans="1:16" x14ac:dyDescent="0.2">
      <c r="A332" s="645" t="s">
        <v>390</v>
      </c>
      <c r="B332" s="645" t="s">
        <v>1710</v>
      </c>
      <c r="C332" s="645" t="s">
        <v>391</v>
      </c>
      <c r="D332" s="645" t="s">
        <v>1070</v>
      </c>
      <c r="E332" s="645" t="s">
        <v>1071</v>
      </c>
      <c r="F332" s="645" t="s">
        <v>1072</v>
      </c>
      <c r="G332" s="645" t="s">
        <v>3271</v>
      </c>
      <c r="H332" s="646">
        <v>42767</v>
      </c>
      <c r="I332" s="647">
        <v>39.01</v>
      </c>
      <c r="J332" s="647">
        <v>1</v>
      </c>
      <c r="K332" s="647">
        <f t="shared" si="5"/>
        <v>39.01</v>
      </c>
      <c r="L332" s="645" t="s">
        <v>801</v>
      </c>
      <c r="M332" s="645" t="s">
        <v>1157</v>
      </c>
      <c r="N332" s="646">
        <v>42773</v>
      </c>
      <c r="O332" s="645" t="s">
        <v>71</v>
      </c>
      <c r="P332" s="645" t="s">
        <v>801</v>
      </c>
    </row>
    <row r="333" spans="1:16" x14ac:dyDescent="0.2">
      <c r="A333" s="645" t="s">
        <v>390</v>
      </c>
      <c r="B333" s="645" t="s">
        <v>1710</v>
      </c>
      <c r="C333" s="645" t="s">
        <v>391</v>
      </c>
      <c r="D333" s="645" t="s">
        <v>3272</v>
      </c>
      <c r="E333" s="645" t="s">
        <v>3273</v>
      </c>
      <c r="F333" s="645" t="s">
        <v>3274</v>
      </c>
      <c r="G333" s="645" t="s">
        <v>3275</v>
      </c>
      <c r="H333" s="646">
        <v>42776</v>
      </c>
      <c r="I333" s="647">
        <v>1816.21</v>
      </c>
      <c r="J333" s="647">
        <v>1</v>
      </c>
      <c r="K333" s="647">
        <f t="shared" si="5"/>
        <v>1816.21</v>
      </c>
      <c r="L333" s="645" t="s">
        <v>801</v>
      </c>
      <c r="M333" s="645" t="s">
        <v>504</v>
      </c>
      <c r="N333" s="646">
        <v>42783</v>
      </c>
      <c r="O333" s="645" t="s">
        <v>71</v>
      </c>
      <c r="P333" s="645" t="s">
        <v>801</v>
      </c>
    </row>
    <row r="334" spans="1:16" x14ac:dyDescent="0.2">
      <c r="A334" s="645" t="s">
        <v>390</v>
      </c>
      <c r="B334" s="645" t="s">
        <v>1710</v>
      </c>
      <c r="C334" s="645" t="s">
        <v>391</v>
      </c>
      <c r="D334" s="645" t="s">
        <v>157</v>
      </c>
      <c r="E334" s="645" t="s">
        <v>158</v>
      </c>
      <c r="F334" s="645" t="s">
        <v>159</v>
      </c>
      <c r="G334" s="645" t="s">
        <v>3277</v>
      </c>
      <c r="H334" s="646">
        <v>42783</v>
      </c>
      <c r="I334" s="647">
        <v>48.61</v>
      </c>
      <c r="J334" s="647">
        <v>1</v>
      </c>
      <c r="K334" s="647">
        <f t="shared" si="5"/>
        <v>48.61</v>
      </c>
      <c r="L334" s="645" t="s">
        <v>3278</v>
      </c>
      <c r="M334" s="645" t="s">
        <v>1157</v>
      </c>
      <c r="N334" s="646">
        <v>42783</v>
      </c>
      <c r="O334" s="645" t="s">
        <v>71</v>
      </c>
      <c r="P334" s="645" t="s">
        <v>4452</v>
      </c>
    </row>
    <row r="335" spans="1:16" x14ac:dyDescent="0.2">
      <c r="A335" s="645" t="s">
        <v>390</v>
      </c>
      <c r="B335" s="645" t="s">
        <v>1710</v>
      </c>
      <c r="C335" s="645" t="s">
        <v>391</v>
      </c>
      <c r="D335" s="645" t="s">
        <v>157</v>
      </c>
      <c r="E335" s="645" t="s">
        <v>158</v>
      </c>
      <c r="F335" s="645" t="s">
        <v>159</v>
      </c>
      <c r="G335" s="645" t="s">
        <v>3279</v>
      </c>
      <c r="H335" s="646">
        <v>42783</v>
      </c>
      <c r="I335" s="647">
        <v>544.89</v>
      </c>
      <c r="J335" s="647">
        <v>1</v>
      </c>
      <c r="K335" s="647">
        <f t="shared" si="5"/>
        <v>544.89</v>
      </c>
      <c r="L335" s="645" t="s">
        <v>3280</v>
      </c>
      <c r="M335" s="645" t="s">
        <v>257</v>
      </c>
      <c r="N335" s="646">
        <v>42783</v>
      </c>
      <c r="O335" s="645" t="s">
        <v>71</v>
      </c>
      <c r="P335" s="645" t="s">
        <v>4453</v>
      </c>
    </row>
    <row r="336" spans="1:16" x14ac:dyDescent="0.2">
      <c r="A336" s="645" t="s">
        <v>390</v>
      </c>
      <c r="B336" s="645" t="s">
        <v>1710</v>
      </c>
      <c r="C336" s="645" t="s">
        <v>391</v>
      </c>
      <c r="D336" s="645" t="s">
        <v>157</v>
      </c>
      <c r="E336" s="645" t="s">
        <v>158</v>
      </c>
      <c r="F336" s="645" t="s">
        <v>159</v>
      </c>
      <c r="G336" s="645" t="s">
        <v>3281</v>
      </c>
      <c r="H336" s="646">
        <v>42783</v>
      </c>
      <c r="I336" s="647">
        <v>208.24</v>
      </c>
      <c r="J336" s="647">
        <v>1</v>
      </c>
      <c r="K336" s="647">
        <f t="shared" si="5"/>
        <v>208.24</v>
      </c>
      <c r="L336" s="645" t="s">
        <v>3282</v>
      </c>
      <c r="M336" s="645" t="s">
        <v>538</v>
      </c>
      <c r="N336" s="646">
        <v>42783</v>
      </c>
      <c r="O336" s="645" t="s">
        <v>71</v>
      </c>
      <c r="P336" s="645" t="s">
        <v>4454</v>
      </c>
    </row>
    <row r="337" spans="1:16" x14ac:dyDescent="0.2">
      <c r="A337" s="645" t="s">
        <v>390</v>
      </c>
      <c r="B337" s="645" t="s">
        <v>1710</v>
      </c>
      <c r="C337" s="645" t="s">
        <v>391</v>
      </c>
      <c r="D337" s="645" t="s">
        <v>157</v>
      </c>
      <c r="E337" s="645" t="s">
        <v>158</v>
      </c>
      <c r="F337" s="645" t="s">
        <v>159</v>
      </c>
      <c r="G337" s="645" t="s">
        <v>3283</v>
      </c>
      <c r="H337" s="646">
        <v>42776</v>
      </c>
      <c r="I337" s="647">
        <v>393.54</v>
      </c>
      <c r="J337" s="647">
        <v>1</v>
      </c>
      <c r="K337" s="647">
        <f t="shared" si="5"/>
        <v>393.54</v>
      </c>
      <c r="L337" s="645" t="s">
        <v>3284</v>
      </c>
      <c r="M337" s="645" t="s">
        <v>257</v>
      </c>
      <c r="N337" s="646">
        <v>42780</v>
      </c>
      <c r="O337" s="645" t="s">
        <v>71</v>
      </c>
      <c r="P337" s="645" t="s">
        <v>4455</v>
      </c>
    </row>
    <row r="338" spans="1:16" x14ac:dyDescent="0.2">
      <c r="A338" s="645" t="s">
        <v>390</v>
      </c>
      <c r="B338" s="645" t="s">
        <v>1710</v>
      </c>
      <c r="C338" s="645" t="s">
        <v>391</v>
      </c>
      <c r="D338" s="645" t="s">
        <v>157</v>
      </c>
      <c r="E338" s="645" t="s">
        <v>158</v>
      </c>
      <c r="F338" s="645" t="s">
        <v>159</v>
      </c>
      <c r="G338" s="645" t="s">
        <v>3286</v>
      </c>
      <c r="H338" s="646">
        <v>42766</v>
      </c>
      <c r="I338" s="647">
        <v>1372.87</v>
      </c>
      <c r="J338" s="647">
        <v>1</v>
      </c>
      <c r="K338" s="647">
        <f t="shared" si="5"/>
        <v>1372.87</v>
      </c>
      <c r="L338" s="645" t="s">
        <v>3287</v>
      </c>
      <c r="M338" s="645" t="s">
        <v>475</v>
      </c>
      <c r="N338" s="646">
        <v>42768</v>
      </c>
      <c r="O338" s="645" t="s">
        <v>71</v>
      </c>
      <c r="P338" s="645" t="s">
        <v>4456</v>
      </c>
    </row>
    <row r="339" spans="1:16" x14ac:dyDescent="0.2">
      <c r="A339" s="645" t="s">
        <v>390</v>
      </c>
      <c r="B339" s="645" t="s">
        <v>1710</v>
      </c>
      <c r="C339" s="645" t="s">
        <v>391</v>
      </c>
      <c r="D339" s="645" t="s">
        <v>973</v>
      </c>
      <c r="E339" s="645" t="s">
        <v>974</v>
      </c>
      <c r="F339" s="645" t="s">
        <v>975</v>
      </c>
      <c r="G339" s="645" t="s">
        <v>3288</v>
      </c>
      <c r="H339" s="646">
        <v>42783</v>
      </c>
      <c r="I339" s="647">
        <v>91.8</v>
      </c>
      <c r="J339" s="647">
        <v>1</v>
      </c>
      <c r="K339" s="647">
        <f t="shared" si="5"/>
        <v>91.8</v>
      </c>
      <c r="L339" s="645" t="s">
        <v>801</v>
      </c>
      <c r="M339" s="645" t="s">
        <v>1834</v>
      </c>
      <c r="N339" s="646">
        <v>42787</v>
      </c>
      <c r="O339" s="645" t="s">
        <v>71</v>
      </c>
      <c r="P339" s="645" t="s">
        <v>801</v>
      </c>
    </row>
    <row r="340" spans="1:16" x14ac:dyDescent="0.2">
      <c r="A340" s="645" t="s">
        <v>390</v>
      </c>
      <c r="B340" s="645" t="s">
        <v>1710</v>
      </c>
      <c r="C340" s="645" t="s">
        <v>391</v>
      </c>
      <c r="D340" s="645" t="s">
        <v>3292</v>
      </c>
      <c r="E340" s="645" t="s">
        <v>3293</v>
      </c>
      <c r="F340" s="645" t="s">
        <v>3294</v>
      </c>
      <c r="G340" s="645" t="s">
        <v>3295</v>
      </c>
      <c r="H340" s="646">
        <v>42775</v>
      </c>
      <c r="I340" s="647">
        <v>150</v>
      </c>
      <c r="J340" s="647">
        <v>1</v>
      </c>
      <c r="K340" s="647">
        <f t="shared" si="5"/>
        <v>150</v>
      </c>
      <c r="L340" s="645" t="s">
        <v>801</v>
      </c>
      <c r="M340" s="645" t="s">
        <v>1316</v>
      </c>
      <c r="N340" s="646">
        <v>42783</v>
      </c>
      <c r="O340" s="645" t="s">
        <v>71</v>
      </c>
      <c r="P340" s="645" t="s">
        <v>801</v>
      </c>
    </row>
    <row r="341" spans="1:16" x14ac:dyDescent="0.2">
      <c r="A341" s="645" t="s">
        <v>390</v>
      </c>
      <c r="B341" s="645" t="s">
        <v>1710</v>
      </c>
      <c r="C341" s="645" t="s">
        <v>391</v>
      </c>
      <c r="D341" s="645" t="s">
        <v>2325</v>
      </c>
      <c r="E341" s="645" t="s">
        <v>2326</v>
      </c>
      <c r="F341" s="645" t="s">
        <v>2327</v>
      </c>
      <c r="G341" s="645" t="s">
        <v>3296</v>
      </c>
      <c r="H341" s="646">
        <v>42766</v>
      </c>
      <c r="I341" s="647">
        <v>23182.15</v>
      </c>
      <c r="J341" s="647">
        <v>1</v>
      </c>
      <c r="K341" s="647">
        <f t="shared" si="5"/>
        <v>23182.15</v>
      </c>
      <c r="L341" s="645" t="s">
        <v>801</v>
      </c>
      <c r="M341" s="645" t="s">
        <v>1554</v>
      </c>
      <c r="N341" s="646">
        <v>42775</v>
      </c>
      <c r="O341" s="645" t="s">
        <v>71</v>
      </c>
      <c r="P341" s="645" t="s">
        <v>801</v>
      </c>
    </row>
    <row r="342" spans="1:16" x14ac:dyDescent="0.2">
      <c r="A342" s="645" t="s">
        <v>390</v>
      </c>
      <c r="B342" s="645" t="s">
        <v>1710</v>
      </c>
      <c r="C342" s="645" t="s">
        <v>391</v>
      </c>
      <c r="D342" s="645" t="s">
        <v>3302</v>
      </c>
      <c r="E342" s="645" t="s">
        <v>3303</v>
      </c>
      <c r="F342" s="645" t="s">
        <v>3304</v>
      </c>
      <c r="G342" s="645" t="s">
        <v>3305</v>
      </c>
      <c r="H342" s="646">
        <v>42793</v>
      </c>
      <c r="I342" s="647">
        <v>243.21</v>
      </c>
      <c r="J342" s="647">
        <v>1</v>
      </c>
      <c r="K342" s="647">
        <f t="shared" si="5"/>
        <v>243.21</v>
      </c>
      <c r="L342" s="645" t="s">
        <v>801</v>
      </c>
      <c r="M342" s="645" t="s">
        <v>474</v>
      </c>
      <c r="N342" s="646">
        <v>42794</v>
      </c>
      <c r="O342" s="645" t="s">
        <v>71</v>
      </c>
      <c r="P342" s="645" t="s">
        <v>801</v>
      </c>
    </row>
    <row r="343" spans="1:16" x14ac:dyDescent="0.2">
      <c r="A343" s="645" t="s">
        <v>390</v>
      </c>
      <c r="B343" s="645" t="s">
        <v>1710</v>
      </c>
      <c r="C343" s="645" t="s">
        <v>391</v>
      </c>
      <c r="D343" s="645" t="s">
        <v>3302</v>
      </c>
      <c r="E343" s="645" t="s">
        <v>3303</v>
      </c>
      <c r="F343" s="645" t="s">
        <v>3304</v>
      </c>
      <c r="G343" s="645" t="s">
        <v>3307</v>
      </c>
      <c r="H343" s="646">
        <v>42793</v>
      </c>
      <c r="I343" s="647">
        <v>70.33</v>
      </c>
      <c r="J343" s="647">
        <v>1</v>
      </c>
      <c r="K343" s="647">
        <f t="shared" si="5"/>
        <v>70.33</v>
      </c>
      <c r="L343" s="645" t="s">
        <v>801</v>
      </c>
      <c r="M343" s="645" t="s">
        <v>575</v>
      </c>
      <c r="N343" s="646">
        <v>42794</v>
      </c>
      <c r="O343" s="645" t="s">
        <v>71</v>
      </c>
      <c r="P343" s="645" t="s">
        <v>801</v>
      </c>
    </row>
    <row r="344" spans="1:16" x14ac:dyDescent="0.2">
      <c r="A344" s="645" t="s">
        <v>390</v>
      </c>
      <c r="B344" s="645" t="s">
        <v>1710</v>
      </c>
      <c r="C344" s="645" t="s">
        <v>391</v>
      </c>
      <c r="D344" s="645" t="s">
        <v>3302</v>
      </c>
      <c r="E344" s="645" t="s">
        <v>3303</v>
      </c>
      <c r="F344" s="645" t="s">
        <v>3304</v>
      </c>
      <c r="G344" s="645" t="s">
        <v>3308</v>
      </c>
      <c r="H344" s="646">
        <v>42793</v>
      </c>
      <c r="I344" s="647">
        <v>1119.02</v>
      </c>
      <c r="J344" s="647">
        <v>1</v>
      </c>
      <c r="K344" s="647">
        <f t="shared" si="5"/>
        <v>1119.02</v>
      </c>
      <c r="L344" s="645" t="s">
        <v>801</v>
      </c>
      <c r="M344" s="645" t="s">
        <v>748</v>
      </c>
      <c r="N344" s="646">
        <v>42794</v>
      </c>
      <c r="O344" s="645" t="s">
        <v>71</v>
      </c>
      <c r="P344" s="645" t="s">
        <v>801</v>
      </c>
    </row>
    <row r="345" spans="1:16" x14ac:dyDescent="0.2">
      <c r="A345" s="645" t="s">
        <v>390</v>
      </c>
      <c r="B345" s="645" t="s">
        <v>1710</v>
      </c>
      <c r="C345" s="645" t="s">
        <v>391</v>
      </c>
      <c r="D345" s="645" t="s">
        <v>3302</v>
      </c>
      <c r="E345" s="645" t="s">
        <v>3303</v>
      </c>
      <c r="F345" s="645" t="s">
        <v>3304</v>
      </c>
      <c r="G345" s="645" t="s">
        <v>3309</v>
      </c>
      <c r="H345" s="646">
        <v>42793</v>
      </c>
      <c r="I345" s="647">
        <v>1119.02</v>
      </c>
      <c r="J345" s="647">
        <v>1</v>
      </c>
      <c r="K345" s="647">
        <f t="shared" si="5"/>
        <v>1119.02</v>
      </c>
      <c r="L345" s="645" t="s">
        <v>801</v>
      </c>
      <c r="M345" s="645" t="s">
        <v>748</v>
      </c>
      <c r="N345" s="646">
        <v>42794</v>
      </c>
      <c r="O345" s="645" t="s">
        <v>71</v>
      </c>
      <c r="P345" s="645" t="s">
        <v>801</v>
      </c>
    </row>
    <row r="346" spans="1:16" x14ac:dyDescent="0.2">
      <c r="A346" s="645" t="s">
        <v>390</v>
      </c>
      <c r="B346" s="645" t="s">
        <v>1710</v>
      </c>
      <c r="C346" s="645" t="s">
        <v>391</v>
      </c>
      <c r="D346" s="645" t="s">
        <v>3302</v>
      </c>
      <c r="E346" s="645" t="s">
        <v>3303</v>
      </c>
      <c r="F346" s="645" t="s">
        <v>3304</v>
      </c>
      <c r="G346" s="645" t="s">
        <v>3310</v>
      </c>
      <c r="H346" s="646">
        <v>42789</v>
      </c>
      <c r="I346" s="647">
        <v>168.07</v>
      </c>
      <c r="J346" s="647">
        <v>1</v>
      </c>
      <c r="K346" s="647">
        <f t="shared" si="5"/>
        <v>168.07</v>
      </c>
      <c r="L346" s="645" t="s">
        <v>801</v>
      </c>
      <c r="M346" s="645" t="s">
        <v>575</v>
      </c>
      <c r="N346" s="646">
        <v>42794</v>
      </c>
      <c r="O346" s="645" t="s">
        <v>71</v>
      </c>
      <c r="P346" s="645" t="s">
        <v>801</v>
      </c>
    </row>
    <row r="347" spans="1:16" x14ac:dyDescent="0.2">
      <c r="A347" s="645" t="s">
        <v>390</v>
      </c>
      <c r="B347" s="645" t="s">
        <v>1710</v>
      </c>
      <c r="C347" s="645" t="s">
        <v>391</v>
      </c>
      <c r="D347" s="645" t="s">
        <v>3302</v>
      </c>
      <c r="E347" s="645" t="s">
        <v>3303</v>
      </c>
      <c r="F347" s="645" t="s">
        <v>3304</v>
      </c>
      <c r="G347" s="645" t="s">
        <v>3311</v>
      </c>
      <c r="H347" s="646">
        <v>42789</v>
      </c>
      <c r="I347" s="647">
        <v>444.85</v>
      </c>
      <c r="J347" s="647">
        <v>1</v>
      </c>
      <c r="K347" s="647">
        <f t="shared" si="5"/>
        <v>444.85</v>
      </c>
      <c r="L347" s="645" t="s">
        <v>801</v>
      </c>
      <c r="M347" s="645" t="s">
        <v>474</v>
      </c>
      <c r="N347" s="646">
        <v>42794</v>
      </c>
      <c r="O347" s="645" t="s">
        <v>71</v>
      </c>
      <c r="P347" s="645" t="s">
        <v>801</v>
      </c>
    </row>
    <row r="348" spans="1:16" x14ac:dyDescent="0.2">
      <c r="A348" s="645" t="s">
        <v>390</v>
      </c>
      <c r="B348" s="645" t="s">
        <v>1710</v>
      </c>
      <c r="C348" s="645" t="s">
        <v>391</v>
      </c>
      <c r="D348" s="645" t="s">
        <v>3302</v>
      </c>
      <c r="E348" s="645" t="s">
        <v>3303</v>
      </c>
      <c r="F348" s="645" t="s">
        <v>3304</v>
      </c>
      <c r="G348" s="645" t="s">
        <v>3312</v>
      </c>
      <c r="H348" s="646">
        <v>42789</v>
      </c>
      <c r="I348" s="647">
        <v>1098.73</v>
      </c>
      <c r="J348" s="647">
        <v>1</v>
      </c>
      <c r="K348" s="647">
        <f t="shared" si="5"/>
        <v>1098.73</v>
      </c>
      <c r="L348" s="645" t="s">
        <v>801</v>
      </c>
      <c r="M348" s="645" t="s">
        <v>474</v>
      </c>
      <c r="N348" s="646">
        <v>42794</v>
      </c>
      <c r="O348" s="645" t="s">
        <v>71</v>
      </c>
      <c r="P348" s="645" t="s">
        <v>801</v>
      </c>
    </row>
    <row r="349" spans="1:16" x14ac:dyDescent="0.2">
      <c r="A349" s="645" t="s">
        <v>390</v>
      </c>
      <c r="B349" s="645" t="s">
        <v>1710</v>
      </c>
      <c r="C349" s="645" t="s">
        <v>391</v>
      </c>
      <c r="D349" s="645" t="s">
        <v>3302</v>
      </c>
      <c r="E349" s="645" t="s">
        <v>3303</v>
      </c>
      <c r="F349" s="645" t="s">
        <v>3304</v>
      </c>
      <c r="G349" s="645" t="s">
        <v>3313</v>
      </c>
      <c r="H349" s="646">
        <v>42789</v>
      </c>
      <c r="I349" s="647">
        <v>340.6</v>
      </c>
      <c r="J349" s="647">
        <v>1</v>
      </c>
      <c r="K349" s="647">
        <f t="shared" si="5"/>
        <v>340.6</v>
      </c>
      <c r="L349" s="645" t="s">
        <v>801</v>
      </c>
      <c r="M349" s="645" t="s">
        <v>1207</v>
      </c>
      <c r="N349" s="646">
        <v>42794</v>
      </c>
      <c r="O349" s="645" t="s">
        <v>71</v>
      </c>
      <c r="P349" s="645" t="s">
        <v>801</v>
      </c>
    </row>
    <row r="350" spans="1:16" x14ac:dyDescent="0.2">
      <c r="A350" s="645" t="s">
        <v>390</v>
      </c>
      <c r="B350" s="645" t="s">
        <v>1710</v>
      </c>
      <c r="C350" s="645" t="s">
        <v>391</v>
      </c>
      <c r="D350" s="645" t="s">
        <v>3302</v>
      </c>
      <c r="E350" s="645" t="s">
        <v>3303</v>
      </c>
      <c r="F350" s="645" t="s">
        <v>3304</v>
      </c>
      <c r="G350" s="645" t="s">
        <v>3314</v>
      </c>
      <c r="H350" s="646">
        <v>42789</v>
      </c>
      <c r="I350" s="647">
        <v>125.89</v>
      </c>
      <c r="J350" s="647">
        <v>1</v>
      </c>
      <c r="K350" s="647">
        <f t="shared" si="5"/>
        <v>125.89</v>
      </c>
      <c r="L350" s="645" t="s">
        <v>801</v>
      </c>
      <c r="M350" s="645" t="s">
        <v>614</v>
      </c>
      <c r="N350" s="646">
        <v>42794</v>
      </c>
      <c r="O350" s="645" t="s">
        <v>71</v>
      </c>
      <c r="P350" s="645" t="s">
        <v>801</v>
      </c>
    </row>
    <row r="351" spans="1:16" x14ac:dyDescent="0.2">
      <c r="A351" s="645" t="s">
        <v>390</v>
      </c>
      <c r="B351" s="645" t="s">
        <v>1710</v>
      </c>
      <c r="C351" s="645" t="s">
        <v>391</v>
      </c>
      <c r="D351" s="645" t="s">
        <v>3302</v>
      </c>
      <c r="E351" s="645" t="s">
        <v>3303</v>
      </c>
      <c r="F351" s="645" t="s">
        <v>3304</v>
      </c>
      <c r="G351" s="645" t="s">
        <v>3315</v>
      </c>
      <c r="H351" s="646">
        <v>42789</v>
      </c>
      <c r="I351" s="647">
        <v>125.89</v>
      </c>
      <c r="J351" s="647">
        <v>1</v>
      </c>
      <c r="K351" s="647">
        <f t="shared" si="5"/>
        <v>125.89</v>
      </c>
      <c r="L351" s="645" t="s">
        <v>801</v>
      </c>
      <c r="M351" s="645" t="s">
        <v>614</v>
      </c>
      <c r="N351" s="646">
        <v>42794</v>
      </c>
      <c r="O351" s="645" t="s">
        <v>71</v>
      </c>
      <c r="P351" s="645" t="s">
        <v>801</v>
      </c>
    </row>
    <row r="352" spans="1:16" x14ac:dyDescent="0.2">
      <c r="A352" s="645" t="s">
        <v>390</v>
      </c>
      <c r="B352" s="645" t="s">
        <v>1710</v>
      </c>
      <c r="C352" s="645" t="s">
        <v>391</v>
      </c>
      <c r="D352" s="645" t="s">
        <v>3302</v>
      </c>
      <c r="E352" s="645" t="s">
        <v>3303</v>
      </c>
      <c r="F352" s="645" t="s">
        <v>3304</v>
      </c>
      <c r="G352" s="645" t="s">
        <v>3316</v>
      </c>
      <c r="H352" s="646">
        <v>42789</v>
      </c>
      <c r="I352" s="647">
        <v>73.3</v>
      </c>
      <c r="J352" s="647">
        <v>1</v>
      </c>
      <c r="K352" s="647">
        <f t="shared" si="5"/>
        <v>73.3</v>
      </c>
      <c r="L352" s="645" t="s">
        <v>801</v>
      </c>
      <c r="M352" s="645" t="s">
        <v>614</v>
      </c>
      <c r="N352" s="646">
        <v>42794</v>
      </c>
      <c r="O352" s="645" t="s">
        <v>71</v>
      </c>
      <c r="P352" s="645" t="s">
        <v>801</v>
      </c>
    </row>
    <row r="353" spans="1:16" x14ac:dyDescent="0.2">
      <c r="A353" s="645" t="s">
        <v>390</v>
      </c>
      <c r="B353" s="645" t="s">
        <v>1710</v>
      </c>
      <c r="C353" s="645" t="s">
        <v>391</v>
      </c>
      <c r="D353" s="645" t="s">
        <v>3302</v>
      </c>
      <c r="E353" s="645" t="s">
        <v>3303</v>
      </c>
      <c r="F353" s="645" t="s">
        <v>3304</v>
      </c>
      <c r="G353" s="645" t="s">
        <v>3317</v>
      </c>
      <c r="H353" s="646">
        <v>42789</v>
      </c>
      <c r="I353" s="647">
        <v>239.51</v>
      </c>
      <c r="J353" s="647">
        <v>1</v>
      </c>
      <c r="K353" s="647">
        <f t="shared" si="5"/>
        <v>239.51</v>
      </c>
      <c r="L353" s="645" t="s">
        <v>801</v>
      </c>
      <c r="M353" s="645" t="s">
        <v>614</v>
      </c>
      <c r="N353" s="646">
        <v>42794</v>
      </c>
      <c r="O353" s="645" t="s">
        <v>71</v>
      </c>
      <c r="P353" s="645" t="s">
        <v>801</v>
      </c>
    </row>
    <row r="354" spans="1:16" x14ac:dyDescent="0.2">
      <c r="A354" s="645" t="s">
        <v>390</v>
      </c>
      <c r="B354" s="645" t="s">
        <v>1710</v>
      </c>
      <c r="C354" s="645" t="s">
        <v>391</v>
      </c>
      <c r="D354" s="645" t="s">
        <v>3302</v>
      </c>
      <c r="E354" s="645" t="s">
        <v>3303</v>
      </c>
      <c r="F354" s="645" t="s">
        <v>3304</v>
      </c>
      <c r="G354" s="645" t="s">
        <v>3318</v>
      </c>
      <c r="H354" s="646">
        <v>42789</v>
      </c>
      <c r="I354" s="647">
        <v>157.93</v>
      </c>
      <c r="J354" s="647">
        <v>1</v>
      </c>
      <c r="K354" s="647">
        <f t="shared" si="5"/>
        <v>157.93</v>
      </c>
      <c r="L354" s="645" t="s">
        <v>801</v>
      </c>
      <c r="M354" s="645" t="s">
        <v>474</v>
      </c>
      <c r="N354" s="646">
        <v>42794</v>
      </c>
      <c r="O354" s="645" t="s">
        <v>71</v>
      </c>
      <c r="P354" s="645" t="s">
        <v>801</v>
      </c>
    </row>
    <row r="355" spans="1:16" x14ac:dyDescent="0.2">
      <c r="A355" s="645" t="s">
        <v>390</v>
      </c>
      <c r="B355" s="645" t="s">
        <v>1710</v>
      </c>
      <c r="C355" s="645" t="s">
        <v>391</v>
      </c>
      <c r="D355" s="645" t="s">
        <v>3302</v>
      </c>
      <c r="E355" s="645" t="s">
        <v>3303</v>
      </c>
      <c r="F355" s="645" t="s">
        <v>3304</v>
      </c>
      <c r="G355" s="645" t="s">
        <v>3321</v>
      </c>
      <c r="H355" s="646">
        <v>42788</v>
      </c>
      <c r="I355" s="647">
        <v>1035.04</v>
      </c>
      <c r="J355" s="647">
        <v>1</v>
      </c>
      <c r="K355" s="647">
        <f t="shared" si="5"/>
        <v>1035.04</v>
      </c>
      <c r="L355" s="645" t="s">
        <v>801</v>
      </c>
      <c r="M355" s="645" t="s">
        <v>207</v>
      </c>
      <c r="N355" s="646">
        <v>42794</v>
      </c>
      <c r="O355" s="645" t="s">
        <v>71</v>
      </c>
      <c r="P355" s="645" t="s">
        <v>801</v>
      </c>
    </row>
    <row r="356" spans="1:16" x14ac:dyDescent="0.2">
      <c r="A356" s="645" t="s">
        <v>390</v>
      </c>
      <c r="B356" s="645" t="s">
        <v>1710</v>
      </c>
      <c r="C356" s="645" t="s">
        <v>391</v>
      </c>
      <c r="D356" s="645" t="s">
        <v>3302</v>
      </c>
      <c r="E356" s="645" t="s">
        <v>3303</v>
      </c>
      <c r="F356" s="645" t="s">
        <v>3304</v>
      </c>
      <c r="G356" s="645" t="s">
        <v>3322</v>
      </c>
      <c r="H356" s="646">
        <v>42788</v>
      </c>
      <c r="I356" s="647">
        <v>1035.04</v>
      </c>
      <c r="J356" s="647">
        <v>1</v>
      </c>
      <c r="K356" s="647">
        <f t="shared" si="5"/>
        <v>1035.04</v>
      </c>
      <c r="L356" s="645" t="s">
        <v>801</v>
      </c>
      <c r="M356" s="645" t="s">
        <v>207</v>
      </c>
      <c r="N356" s="646">
        <v>42794</v>
      </c>
      <c r="O356" s="645" t="s">
        <v>71</v>
      </c>
      <c r="P356" s="645" t="s">
        <v>801</v>
      </c>
    </row>
    <row r="357" spans="1:16" x14ac:dyDescent="0.2">
      <c r="A357" s="645" t="s">
        <v>390</v>
      </c>
      <c r="B357" s="645" t="s">
        <v>1710</v>
      </c>
      <c r="C357" s="645" t="s">
        <v>391</v>
      </c>
      <c r="D357" s="645" t="s">
        <v>3302</v>
      </c>
      <c r="E357" s="645" t="s">
        <v>3303</v>
      </c>
      <c r="F357" s="645" t="s">
        <v>3304</v>
      </c>
      <c r="G357" s="645" t="s">
        <v>3323</v>
      </c>
      <c r="H357" s="646">
        <v>42788</v>
      </c>
      <c r="I357" s="647">
        <v>942.85</v>
      </c>
      <c r="J357" s="647">
        <v>1</v>
      </c>
      <c r="K357" s="647">
        <f t="shared" si="5"/>
        <v>942.85</v>
      </c>
      <c r="L357" s="645" t="s">
        <v>801</v>
      </c>
      <c r="M357" s="645" t="s">
        <v>636</v>
      </c>
      <c r="N357" s="646">
        <v>42794</v>
      </c>
      <c r="O357" s="645" t="s">
        <v>71</v>
      </c>
      <c r="P357" s="645" t="s">
        <v>801</v>
      </c>
    </row>
    <row r="358" spans="1:16" x14ac:dyDescent="0.2">
      <c r="A358" s="645" t="s">
        <v>390</v>
      </c>
      <c r="B358" s="645" t="s">
        <v>1710</v>
      </c>
      <c r="C358" s="645" t="s">
        <v>391</v>
      </c>
      <c r="D358" s="645" t="s">
        <v>3302</v>
      </c>
      <c r="E358" s="645" t="s">
        <v>3303</v>
      </c>
      <c r="F358" s="645" t="s">
        <v>3304</v>
      </c>
      <c r="G358" s="645" t="s">
        <v>3324</v>
      </c>
      <c r="H358" s="646">
        <v>42788</v>
      </c>
      <c r="I358" s="647">
        <v>37.21</v>
      </c>
      <c r="J358" s="647">
        <v>1</v>
      </c>
      <c r="K358" s="647">
        <f t="shared" si="5"/>
        <v>37.21</v>
      </c>
      <c r="L358" s="645" t="s">
        <v>801</v>
      </c>
      <c r="M358" s="645" t="s">
        <v>207</v>
      </c>
      <c r="N358" s="646">
        <v>42794</v>
      </c>
      <c r="O358" s="645" t="s">
        <v>71</v>
      </c>
      <c r="P358" s="645" t="s">
        <v>801</v>
      </c>
    </row>
    <row r="359" spans="1:16" x14ac:dyDescent="0.2">
      <c r="A359" s="645" t="s">
        <v>390</v>
      </c>
      <c r="B359" s="645" t="s">
        <v>1710</v>
      </c>
      <c r="C359" s="645" t="s">
        <v>391</v>
      </c>
      <c r="D359" s="645" t="s">
        <v>3302</v>
      </c>
      <c r="E359" s="645" t="s">
        <v>3303</v>
      </c>
      <c r="F359" s="645" t="s">
        <v>3304</v>
      </c>
      <c r="G359" s="645" t="s">
        <v>3325</v>
      </c>
      <c r="H359" s="646">
        <v>42788</v>
      </c>
      <c r="I359" s="647">
        <v>1488.32</v>
      </c>
      <c r="J359" s="647">
        <v>1</v>
      </c>
      <c r="K359" s="647">
        <f t="shared" si="5"/>
        <v>1488.32</v>
      </c>
      <c r="L359" s="645" t="s">
        <v>801</v>
      </c>
      <c r="M359" s="645" t="s">
        <v>1401</v>
      </c>
      <c r="N359" s="646">
        <v>42794</v>
      </c>
      <c r="O359" s="645" t="s">
        <v>71</v>
      </c>
      <c r="P359" s="645" t="s">
        <v>801</v>
      </c>
    </row>
    <row r="360" spans="1:16" x14ac:dyDescent="0.2">
      <c r="A360" s="645" t="s">
        <v>390</v>
      </c>
      <c r="B360" s="645" t="s">
        <v>1710</v>
      </c>
      <c r="C360" s="645" t="s">
        <v>391</v>
      </c>
      <c r="D360" s="645" t="s">
        <v>3302</v>
      </c>
      <c r="E360" s="645" t="s">
        <v>3303</v>
      </c>
      <c r="F360" s="645" t="s">
        <v>3304</v>
      </c>
      <c r="G360" s="645" t="s">
        <v>3326</v>
      </c>
      <c r="H360" s="646">
        <v>42788</v>
      </c>
      <c r="I360" s="647">
        <v>208.43</v>
      </c>
      <c r="J360" s="647">
        <v>1</v>
      </c>
      <c r="K360" s="647">
        <f t="shared" si="5"/>
        <v>208.43</v>
      </c>
      <c r="L360" s="645" t="s">
        <v>801</v>
      </c>
      <c r="M360" s="645" t="s">
        <v>1147</v>
      </c>
      <c r="N360" s="646">
        <v>42794</v>
      </c>
      <c r="O360" s="645" t="s">
        <v>71</v>
      </c>
      <c r="P360" s="645" t="s">
        <v>801</v>
      </c>
    </row>
    <row r="361" spans="1:16" x14ac:dyDescent="0.2">
      <c r="A361" s="645" t="s">
        <v>390</v>
      </c>
      <c r="B361" s="645" t="s">
        <v>1710</v>
      </c>
      <c r="C361" s="645" t="s">
        <v>391</v>
      </c>
      <c r="D361" s="645" t="s">
        <v>3302</v>
      </c>
      <c r="E361" s="645" t="s">
        <v>3303</v>
      </c>
      <c r="F361" s="645" t="s">
        <v>3304</v>
      </c>
      <c r="G361" s="645" t="s">
        <v>3327</v>
      </c>
      <c r="H361" s="646">
        <v>42788</v>
      </c>
      <c r="I361" s="647">
        <v>383.56</v>
      </c>
      <c r="J361" s="647">
        <v>1</v>
      </c>
      <c r="K361" s="647">
        <f t="shared" si="5"/>
        <v>383.56</v>
      </c>
      <c r="L361" s="645" t="s">
        <v>801</v>
      </c>
      <c r="M361" s="645" t="s">
        <v>2539</v>
      </c>
      <c r="N361" s="646">
        <v>42794</v>
      </c>
      <c r="O361" s="645" t="s">
        <v>71</v>
      </c>
      <c r="P361" s="645" t="s">
        <v>4457</v>
      </c>
    </row>
    <row r="362" spans="1:16" x14ac:dyDescent="0.2">
      <c r="A362" s="645" t="s">
        <v>390</v>
      </c>
      <c r="B362" s="645" t="s">
        <v>1710</v>
      </c>
      <c r="C362" s="645" t="s">
        <v>391</v>
      </c>
      <c r="D362" s="645" t="s">
        <v>3302</v>
      </c>
      <c r="E362" s="645" t="s">
        <v>3303</v>
      </c>
      <c r="F362" s="645" t="s">
        <v>3304</v>
      </c>
      <c r="G362" s="645" t="s">
        <v>3328</v>
      </c>
      <c r="H362" s="646">
        <v>42788</v>
      </c>
      <c r="I362" s="647">
        <v>211.23</v>
      </c>
      <c r="J362" s="647">
        <v>1</v>
      </c>
      <c r="K362" s="647">
        <f t="shared" si="5"/>
        <v>211.23</v>
      </c>
      <c r="L362" s="645" t="s">
        <v>801</v>
      </c>
      <c r="M362" s="645" t="s">
        <v>1121</v>
      </c>
      <c r="N362" s="646">
        <v>42793</v>
      </c>
      <c r="O362" s="645" t="s">
        <v>71</v>
      </c>
      <c r="P362" s="645" t="s">
        <v>801</v>
      </c>
    </row>
    <row r="363" spans="1:16" x14ac:dyDescent="0.2">
      <c r="A363" s="645" t="s">
        <v>390</v>
      </c>
      <c r="B363" s="645" t="s">
        <v>1710</v>
      </c>
      <c r="C363" s="645" t="s">
        <v>391</v>
      </c>
      <c r="D363" s="645" t="s">
        <v>3302</v>
      </c>
      <c r="E363" s="645" t="s">
        <v>3303</v>
      </c>
      <c r="F363" s="645" t="s">
        <v>3304</v>
      </c>
      <c r="G363" s="645" t="s">
        <v>3329</v>
      </c>
      <c r="H363" s="646">
        <v>42788</v>
      </c>
      <c r="I363" s="647">
        <v>170.33</v>
      </c>
      <c r="J363" s="647">
        <v>1</v>
      </c>
      <c r="K363" s="647">
        <f t="shared" si="5"/>
        <v>170.33</v>
      </c>
      <c r="L363" s="645" t="s">
        <v>801</v>
      </c>
      <c r="M363" s="645" t="s">
        <v>617</v>
      </c>
      <c r="N363" s="646">
        <v>42794</v>
      </c>
      <c r="O363" s="645" t="s">
        <v>71</v>
      </c>
      <c r="P363" s="645" t="s">
        <v>801</v>
      </c>
    </row>
    <row r="364" spans="1:16" x14ac:dyDescent="0.2">
      <c r="A364" s="645" t="s">
        <v>390</v>
      </c>
      <c r="B364" s="645" t="s">
        <v>1710</v>
      </c>
      <c r="C364" s="645" t="s">
        <v>391</v>
      </c>
      <c r="D364" s="645" t="s">
        <v>3302</v>
      </c>
      <c r="E364" s="645" t="s">
        <v>3303</v>
      </c>
      <c r="F364" s="645" t="s">
        <v>3304</v>
      </c>
      <c r="G364" s="645" t="s">
        <v>3330</v>
      </c>
      <c r="H364" s="646">
        <v>42788</v>
      </c>
      <c r="I364" s="647">
        <v>207.62</v>
      </c>
      <c r="J364" s="647">
        <v>1</v>
      </c>
      <c r="K364" s="647">
        <f t="shared" si="5"/>
        <v>207.62</v>
      </c>
      <c r="L364" s="645" t="s">
        <v>801</v>
      </c>
      <c r="M364" s="645" t="s">
        <v>617</v>
      </c>
      <c r="N364" s="646">
        <v>42794</v>
      </c>
      <c r="O364" s="645" t="s">
        <v>71</v>
      </c>
      <c r="P364" s="645" t="s">
        <v>801</v>
      </c>
    </row>
    <row r="365" spans="1:16" x14ac:dyDescent="0.2">
      <c r="A365" s="645" t="s">
        <v>390</v>
      </c>
      <c r="B365" s="645" t="s">
        <v>1710</v>
      </c>
      <c r="C365" s="645" t="s">
        <v>391</v>
      </c>
      <c r="D365" s="645" t="s">
        <v>3302</v>
      </c>
      <c r="E365" s="645" t="s">
        <v>3303</v>
      </c>
      <c r="F365" s="645" t="s">
        <v>3304</v>
      </c>
      <c r="G365" s="645" t="s">
        <v>3331</v>
      </c>
      <c r="H365" s="646">
        <v>42788</v>
      </c>
      <c r="I365" s="647">
        <v>55.33</v>
      </c>
      <c r="J365" s="647">
        <v>1</v>
      </c>
      <c r="K365" s="647">
        <f t="shared" si="5"/>
        <v>55.33</v>
      </c>
      <c r="L365" s="645" t="s">
        <v>801</v>
      </c>
      <c r="M365" s="645" t="s">
        <v>169</v>
      </c>
      <c r="N365" s="646">
        <v>42794</v>
      </c>
      <c r="O365" s="645" t="s">
        <v>71</v>
      </c>
      <c r="P365" s="645" t="s">
        <v>801</v>
      </c>
    </row>
    <row r="366" spans="1:16" x14ac:dyDescent="0.2">
      <c r="A366" s="645" t="s">
        <v>390</v>
      </c>
      <c r="B366" s="645" t="s">
        <v>1710</v>
      </c>
      <c r="C366" s="645" t="s">
        <v>391</v>
      </c>
      <c r="D366" s="645" t="s">
        <v>3302</v>
      </c>
      <c r="E366" s="645" t="s">
        <v>3303</v>
      </c>
      <c r="F366" s="645" t="s">
        <v>3304</v>
      </c>
      <c r="G366" s="645" t="s">
        <v>3332</v>
      </c>
      <c r="H366" s="646">
        <v>42787</v>
      </c>
      <c r="I366" s="647">
        <v>139.72</v>
      </c>
      <c r="J366" s="647">
        <v>1</v>
      </c>
      <c r="K366" s="647">
        <f t="shared" si="5"/>
        <v>139.72</v>
      </c>
      <c r="L366" s="645" t="s">
        <v>801</v>
      </c>
      <c r="M366" s="645" t="s">
        <v>474</v>
      </c>
      <c r="N366" s="646">
        <v>42794</v>
      </c>
      <c r="O366" s="645" t="s">
        <v>71</v>
      </c>
      <c r="P366" s="645" t="s">
        <v>801</v>
      </c>
    </row>
    <row r="367" spans="1:16" x14ac:dyDescent="0.2">
      <c r="A367" s="645" t="s">
        <v>390</v>
      </c>
      <c r="B367" s="645" t="s">
        <v>1710</v>
      </c>
      <c r="C367" s="645" t="s">
        <v>391</v>
      </c>
      <c r="D367" s="645" t="s">
        <v>3302</v>
      </c>
      <c r="E367" s="645" t="s">
        <v>3303</v>
      </c>
      <c r="F367" s="645" t="s">
        <v>3304</v>
      </c>
      <c r="G367" s="645" t="s">
        <v>3333</v>
      </c>
      <c r="H367" s="646">
        <v>42787</v>
      </c>
      <c r="I367" s="647">
        <v>98.65</v>
      </c>
      <c r="J367" s="647">
        <v>1</v>
      </c>
      <c r="K367" s="647">
        <f t="shared" si="5"/>
        <v>98.65</v>
      </c>
      <c r="L367" s="645" t="s">
        <v>801</v>
      </c>
      <c r="M367" s="645" t="s">
        <v>575</v>
      </c>
      <c r="N367" s="646">
        <v>42794</v>
      </c>
      <c r="O367" s="645" t="s">
        <v>71</v>
      </c>
      <c r="P367" s="645" t="s">
        <v>801</v>
      </c>
    </row>
    <row r="368" spans="1:16" x14ac:dyDescent="0.2">
      <c r="A368" s="645" t="s">
        <v>390</v>
      </c>
      <c r="B368" s="645" t="s">
        <v>1710</v>
      </c>
      <c r="C368" s="645" t="s">
        <v>391</v>
      </c>
      <c r="D368" s="645" t="s">
        <v>3302</v>
      </c>
      <c r="E368" s="645" t="s">
        <v>3303</v>
      </c>
      <c r="F368" s="645" t="s">
        <v>3304</v>
      </c>
      <c r="G368" s="645" t="s">
        <v>3334</v>
      </c>
      <c r="H368" s="646">
        <v>42787</v>
      </c>
      <c r="I368" s="647">
        <v>98.65</v>
      </c>
      <c r="J368" s="647">
        <v>1</v>
      </c>
      <c r="K368" s="647">
        <f t="shared" si="5"/>
        <v>98.65</v>
      </c>
      <c r="L368" s="645" t="s">
        <v>801</v>
      </c>
      <c r="M368" s="645" t="s">
        <v>575</v>
      </c>
      <c r="N368" s="646">
        <v>42794</v>
      </c>
      <c r="O368" s="645" t="s">
        <v>71</v>
      </c>
      <c r="P368" s="645" t="s">
        <v>801</v>
      </c>
    </row>
    <row r="369" spans="1:16" x14ac:dyDescent="0.2">
      <c r="A369" s="645" t="s">
        <v>390</v>
      </c>
      <c r="B369" s="645" t="s">
        <v>1710</v>
      </c>
      <c r="C369" s="645" t="s">
        <v>391</v>
      </c>
      <c r="D369" s="645" t="s">
        <v>3302</v>
      </c>
      <c r="E369" s="645" t="s">
        <v>3303</v>
      </c>
      <c r="F369" s="645" t="s">
        <v>3304</v>
      </c>
      <c r="G369" s="645" t="s">
        <v>3335</v>
      </c>
      <c r="H369" s="646">
        <v>42787</v>
      </c>
      <c r="I369" s="647">
        <v>869.77</v>
      </c>
      <c r="J369" s="647">
        <v>1</v>
      </c>
      <c r="K369" s="647">
        <f t="shared" si="5"/>
        <v>869.77</v>
      </c>
      <c r="L369" s="645" t="s">
        <v>801</v>
      </c>
      <c r="M369" s="645" t="s">
        <v>1708</v>
      </c>
      <c r="N369" s="646">
        <v>42794</v>
      </c>
      <c r="O369" s="645" t="s">
        <v>71</v>
      </c>
      <c r="P369" s="645" t="s">
        <v>801</v>
      </c>
    </row>
    <row r="370" spans="1:16" x14ac:dyDescent="0.2">
      <c r="A370" s="645" t="s">
        <v>390</v>
      </c>
      <c r="B370" s="645" t="s">
        <v>1710</v>
      </c>
      <c r="C370" s="645" t="s">
        <v>391</v>
      </c>
      <c r="D370" s="645" t="s">
        <v>3302</v>
      </c>
      <c r="E370" s="645" t="s">
        <v>3303</v>
      </c>
      <c r="F370" s="645" t="s">
        <v>3304</v>
      </c>
      <c r="G370" s="645" t="s">
        <v>3336</v>
      </c>
      <c r="H370" s="646">
        <v>42787</v>
      </c>
      <c r="I370" s="647">
        <v>863.9</v>
      </c>
      <c r="J370" s="647">
        <v>1</v>
      </c>
      <c r="K370" s="647">
        <f t="shared" si="5"/>
        <v>863.9</v>
      </c>
      <c r="L370" s="645" t="s">
        <v>801</v>
      </c>
      <c r="M370" s="645" t="s">
        <v>3076</v>
      </c>
      <c r="N370" s="646">
        <v>42794</v>
      </c>
      <c r="O370" s="645" t="s">
        <v>71</v>
      </c>
      <c r="P370" s="645" t="s">
        <v>801</v>
      </c>
    </row>
    <row r="371" spans="1:16" x14ac:dyDescent="0.2">
      <c r="A371" s="645" t="s">
        <v>390</v>
      </c>
      <c r="B371" s="645" t="s">
        <v>1710</v>
      </c>
      <c r="C371" s="645" t="s">
        <v>391</v>
      </c>
      <c r="D371" s="645" t="s">
        <v>3302</v>
      </c>
      <c r="E371" s="645" t="s">
        <v>3303</v>
      </c>
      <c r="F371" s="645" t="s">
        <v>3304</v>
      </c>
      <c r="G371" s="645" t="s">
        <v>3337</v>
      </c>
      <c r="H371" s="646">
        <v>42787</v>
      </c>
      <c r="I371" s="647">
        <v>121.84</v>
      </c>
      <c r="J371" s="647">
        <v>1</v>
      </c>
      <c r="K371" s="647">
        <f t="shared" si="5"/>
        <v>121.84</v>
      </c>
      <c r="L371" s="645" t="s">
        <v>801</v>
      </c>
      <c r="M371" s="645" t="s">
        <v>1207</v>
      </c>
      <c r="N371" s="646">
        <v>42794</v>
      </c>
      <c r="O371" s="645" t="s">
        <v>71</v>
      </c>
      <c r="P371" s="645" t="s">
        <v>801</v>
      </c>
    </row>
    <row r="372" spans="1:16" x14ac:dyDescent="0.2">
      <c r="A372" s="645" t="s">
        <v>390</v>
      </c>
      <c r="B372" s="645" t="s">
        <v>1710</v>
      </c>
      <c r="C372" s="645" t="s">
        <v>391</v>
      </c>
      <c r="D372" s="645" t="s">
        <v>3302</v>
      </c>
      <c r="E372" s="645" t="s">
        <v>3303</v>
      </c>
      <c r="F372" s="645" t="s">
        <v>3304</v>
      </c>
      <c r="G372" s="645" t="s">
        <v>3338</v>
      </c>
      <c r="H372" s="646">
        <v>42787</v>
      </c>
      <c r="I372" s="647">
        <v>13.72</v>
      </c>
      <c r="J372" s="647">
        <v>1</v>
      </c>
      <c r="K372" s="647">
        <f t="shared" si="5"/>
        <v>13.72</v>
      </c>
      <c r="L372" s="645" t="s">
        <v>801</v>
      </c>
      <c r="M372" s="645" t="s">
        <v>1131</v>
      </c>
      <c r="N372" s="646">
        <v>42794</v>
      </c>
      <c r="O372" s="645" t="s">
        <v>71</v>
      </c>
      <c r="P372" s="645" t="s">
        <v>801</v>
      </c>
    </row>
    <row r="373" spans="1:16" x14ac:dyDescent="0.2">
      <c r="A373" s="645" t="s">
        <v>390</v>
      </c>
      <c r="B373" s="645" t="s">
        <v>1710</v>
      </c>
      <c r="C373" s="645" t="s">
        <v>391</v>
      </c>
      <c r="D373" s="645" t="s">
        <v>3302</v>
      </c>
      <c r="E373" s="645" t="s">
        <v>3303</v>
      </c>
      <c r="F373" s="645" t="s">
        <v>3304</v>
      </c>
      <c r="G373" s="645" t="s">
        <v>3339</v>
      </c>
      <c r="H373" s="646">
        <v>42787</v>
      </c>
      <c r="I373" s="647">
        <v>274.05</v>
      </c>
      <c r="J373" s="647">
        <v>1</v>
      </c>
      <c r="K373" s="647">
        <f t="shared" si="5"/>
        <v>274.05</v>
      </c>
      <c r="L373" s="645" t="s">
        <v>801</v>
      </c>
      <c r="M373" s="645" t="s">
        <v>540</v>
      </c>
      <c r="N373" s="646">
        <v>42794</v>
      </c>
      <c r="O373" s="645" t="s">
        <v>71</v>
      </c>
      <c r="P373" s="645" t="s">
        <v>801</v>
      </c>
    </row>
    <row r="374" spans="1:16" x14ac:dyDescent="0.2">
      <c r="A374" s="645" t="s">
        <v>390</v>
      </c>
      <c r="B374" s="645" t="s">
        <v>1710</v>
      </c>
      <c r="C374" s="645" t="s">
        <v>391</v>
      </c>
      <c r="D374" s="645" t="s">
        <v>3302</v>
      </c>
      <c r="E374" s="645" t="s">
        <v>3303</v>
      </c>
      <c r="F374" s="645" t="s">
        <v>3304</v>
      </c>
      <c r="G374" s="645" t="s">
        <v>3340</v>
      </c>
      <c r="H374" s="646">
        <v>42786</v>
      </c>
      <c r="I374" s="647">
        <v>94.68</v>
      </c>
      <c r="J374" s="647">
        <v>1</v>
      </c>
      <c r="K374" s="647">
        <f t="shared" si="5"/>
        <v>94.68</v>
      </c>
      <c r="L374" s="645" t="s">
        <v>801</v>
      </c>
      <c r="M374" s="645" t="s">
        <v>2539</v>
      </c>
      <c r="N374" s="646">
        <v>42794</v>
      </c>
      <c r="O374" s="645" t="s">
        <v>71</v>
      </c>
      <c r="P374" s="645" t="s">
        <v>801</v>
      </c>
    </row>
    <row r="375" spans="1:16" x14ac:dyDescent="0.2">
      <c r="A375" s="645" t="s">
        <v>390</v>
      </c>
      <c r="B375" s="645" t="s">
        <v>1710</v>
      </c>
      <c r="C375" s="645" t="s">
        <v>391</v>
      </c>
      <c r="D375" s="645" t="s">
        <v>3302</v>
      </c>
      <c r="E375" s="645" t="s">
        <v>3303</v>
      </c>
      <c r="F375" s="645" t="s">
        <v>3304</v>
      </c>
      <c r="G375" s="645" t="s">
        <v>3341</v>
      </c>
      <c r="H375" s="646">
        <v>42786</v>
      </c>
      <c r="I375" s="647">
        <v>1402.47</v>
      </c>
      <c r="J375" s="647">
        <v>1</v>
      </c>
      <c r="K375" s="647">
        <f t="shared" si="5"/>
        <v>1402.47</v>
      </c>
      <c r="L375" s="645" t="s">
        <v>801</v>
      </c>
      <c r="M375" s="645" t="s">
        <v>3076</v>
      </c>
      <c r="N375" s="646">
        <v>42794</v>
      </c>
      <c r="O375" s="645" t="s">
        <v>71</v>
      </c>
      <c r="P375" s="645" t="s">
        <v>801</v>
      </c>
    </row>
    <row r="376" spans="1:16" x14ac:dyDescent="0.2">
      <c r="A376" s="645" t="s">
        <v>390</v>
      </c>
      <c r="B376" s="645" t="s">
        <v>1710</v>
      </c>
      <c r="C376" s="645" t="s">
        <v>391</v>
      </c>
      <c r="D376" s="645" t="s">
        <v>3302</v>
      </c>
      <c r="E376" s="645" t="s">
        <v>3303</v>
      </c>
      <c r="F376" s="645" t="s">
        <v>3304</v>
      </c>
      <c r="G376" s="645" t="s">
        <v>3342</v>
      </c>
      <c r="H376" s="646">
        <v>42786</v>
      </c>
      <c r="I376" s="647">
        <v>1132.56</v>
      </c>
      <c r="J376" s="647">
        <v>1</v>
      </c>
      <c r="K376" s="647">
        <f t="shared" si="5"/>
        <v>1132.56</v>
      </c>
      <c r="L376" s="645" t="s">
        <v>801</v>
      </c>
      <c r="M376" s="645" t="s">
        <v>1410</v>
      </c>
      <c r="N376" s="646">
        <v>42794</v>
      </c>
      <c r="O376" s="645" t="s">
        <v>71</v>
      </c>
      <c r="P376" s="645" t="s">
        <v>801</v>
      </c>
    </row>
    <row r="377" spans="1:16" x14ac:dyDescent="0.2">
      <c r="A377" s="645" t="s">
        <v>390</v>
      </c>
      <c r="B377" s="645" t="s">
        <v>1710</v>
      </c>
      <c r="C377" s="645" t="s">
        <v>391</v>
      </c>
      <c r="D377" s="645" t="s">
        <v>3302</v>
      </c>
      <c r="E377" s="645" t="s">
        <v>3303</v>
      </c>
      <c r="F377" s="645" t="s">
        <v>3304</v>
      </c>
      <c r="G377" s="645" t="s">
        <v>3343</v>
      </c>
      <c r="H377" s="646">
        <v>42786</v>
      </c>
      <c r="I377" s="647">
        <v>74.989999999999995</v>
      </c>
      <c r="J377" s="647">
        <v>1</v>
      </c>
      <c r="K377" s="647">
        <f t="shared" si="5"/>
        <v>74.989999999999995</v>
      </c>
      <c r="L377" s="645" t="s">
        <v>801</v>
      </c>
      <c r="M377" s="645" t="s">
        <v>2539</v>
      </c>
      <c r="N377" s="646">
        <v>42794</v>
      </c>
      <c r="O377" s="645" t="s">
        <v>71</v>
      </c>
      <c r="P377" s="645" t="s">
        <v>801</v>
      </c>
    </row>
    <row r="378" spans="1:16" x14ac:dyDescent="0.2">
      <c r="A378" s="645" t="s">
        <v>390</v>
      </c>
      <c r="B378" s="645" t="s">
        <v>1710</v>
      </c>
      <c r="C378" s="645" t="s">
        <v>391</v>
      </c>
      <c r="D378" s="645" t="s">
        <v>3302</v>
      </c>
      <c r="E378" s="645" t="s">
        <v>3303</v>
      </c>
      <c r="F378" s="645" t="s">
        <v>3304</v>
      </c>
      <c r="G378" s="645" t="s">
        <v>3344</v>
      </c>
      <c r="H378" s="646">
        <v>42786</v>
      </c>
      <c r="I378" s="647">
        <v>492.5</v>
      </c>
      <c r="J378" s="647">
        <v>1</v>
      </c>
      <c r="K378" s="647">
        <f t="shared" si="5"/>
        <v>492.5</v>
      </c>
      <c r="L378" s="645" t="s">
        <v>801</v>
      </c>
      <c r="M378" s="645" t="s">
        <v>1410</v>
      </c>
      <c r="N378" s="646">
        <v>42794</v>
      </c>
      <c r="O378" s="645" t="s">
        <v>71</v>
      </c>
      <c r="P378" s="645" t="s">
        <v>801</v>
      </c>
    </row>
    <row r="379" spans="1:16" x14ac:dyDescent="0.2">
      <c r="A379" s="645" t="s">
        <v>390</v>
      </c>
      <c r="B379" s="645" t="s">
        <v>1710</v>
      </c>
      <c r="C379" s="645" t="s">
        <v>391</v>
      </c>
      <c r="D379" s="645" t="s">
        <v>3302</v>
      </c>
      <c r="E379" s="645" t="s">
        <v>3303</v>
      </c>
      <c r="F379" s="645" t="s">
        <v>3304</v>
      </c>
      <c r="G379" s="645" t="s">
        <v>3345</v>
      </c>
      <c r="H379" s="646">
        <v>42786</v>
      </c>
      <c r="I379" s="647">
        <v>1555.59</v>
      </c>
      <c r="J379" s="647">
        <v>1</v>
      </c>
      <c r="K379" s="647">
        <f t="shared" si="5"/>
        <v>1555.59</v>
      </c>
      <c r="L379" s="645" t="s">
        <v>801</v>
      </c>
      <c r="M379" s="645" t="s">
        <v>1410</v>
      </c>
      <c r="N379" s="646">
        <v>42794</v>
      </c>
      <c r="O379" s="645" t="s">
        <v>71</v>
      </c>
      <c r="P379" s="645" t="s">
        <v>801</v>
      </c>
    </row>
    <row r="380" spans="1:16" x14ac:dyDescent="0.2">
      <c r="A380" s="645" t="s">
        <v>390</v>
      </c>
      <c r="B380" s="645" t="s">
        <v>1710</v>
      </c>
      <c r="C380" s="645" t="s">
        <v>391</v>
      </c>
      <c r="D380" s="645" t="s">
        <v>3302</v>
      </c>
      <c r="E380" s="645" t="s">
        <v>3303</v>
      </c>
      <c r="F380" s="645" t="s">
        <v>3304</v>
      </c>
      <c r="G380" s="645" t="s">
        <v>3346</v>
      </c>
      <c r="H380" s="646">
        <v>42783</v>
      </c>
      <c r="I380" s="647">
        <v>1049.17</v>
      </c>
      <c r="J380" s="647">
        <v>1</v>
      </c>
      <c r="K380" s="647">
        <f t="shared" si="5"/>
        <v>1049.17</v>
      </c>
      <c r="L380" s="645" t="s">
        <v>801</v>
      </c>
      <c r="M380" s="645" t="s">
        <v>1137</v>
      </c>
      <c r="N380" s="646">
        <v>42794</v>
      </c>
      <c r="O380" s="645" t="s">
        <v>71</v>
      </c>
      <c r="P380" s="645" t="s">
        <v>801</v>
      </c>
    </row>
    <row r="381" spans="1:16" x14ac:dyDescent="0.2">
      <c r="A381" s="645" t="s">
        <v>390</v>
      </c>
      <c r="B381" s="645" t="s">
        <v>1710</v>
      </c>
      <c r="C381" s="645" t="s">
        <v>391</v>
      </c>
      <c r="D381" s="645" t="s">
        <v>3302</v>
      </c>
      <c r="E381" s="645" t="s">
        <v>3303</v>
      </c>
      <c r="F381" s="645" t="s">
        <v>3304</v>
      </c>
      <c r="G381" s="645" t="s">
        <v>3347</v>
      </c>
      <c r="H381" s="646">
        <v>42783</v>
      </c>
      <c r="I381" s="647">
        <v>263.8</v>
      </c>
      <c r="J381" s="647">
        <v>1</v>
      </c>
      <c r="K381" s="647">
        <f t="shared" si="5"/>
        <v>263.8</v>
      </c>
      <c r="L381" s="645" t="s">
        <v>801</v>
      </c>
      <c r="M381" s="645" t="s">
        <v>1207</v>
      </c>
      <c r="N381" s="646">
        <v>42794</v>
      </c>
      <c r="O381" s="645" t="s">
        <v>71</v>
      </c>
      <c r="P381" s="645" t="s">
        <v>801</v>
      </c>
    </row>
    <row r="382" spans="1:16" x14ac:dyDescent="0.2">
      <c r="A382" s="645" t="s">
        <v>390</v>
      </c>
      <c r="B382" s="645" t="s">
        <v>1710</v>
      </c>
      <c r="C382" s="645" t="s">
        <v>391</v>
      </c>
      <c r="D382" s="645" t="s">
        <v>3302</v>
      </c>
      <c r="E382" s="645" t="s">
        <v>3303</v>
      </c>
      <c r="F382" s="645" t="s">
        <v>3304</v>
      </c>
      <c r="G382" s="645" t="s">
        <v>3348</v>
      </c>
      <c r="H382" s="646">
        <v>42783</v>
      </c>
      <c r="I382" s="647">
        <v>450.63</v>
      </c>
      <c r="J382" s="647">
        <v>1</v>
      </c>
      <c r="K382" s="647">
        <f t="shared" si="5"/>
        <v>450.63</v>
      </c>
      <c r="L382" s="645" t="s">
        <v>801</v>
      </c>
      <c r="M382" s="645" t="s">
        <v>3076</v>
      </c>
      <c r="N382" s="646">
        <v>42794</v>
      </c>
      <c r="O382" s="645" t="s">
        <v>71</v>
      </c>
      <c r="P382" s="645" t="s">
        <v>801</v>
      </c>
    </row>
    <row r="383" spans="1:16" x14ac:dyDescent="0.2">
      <c r="A383" s="645" t="s">
        <v>390</v>
      </c>
      <c r="B383" s="645" t="s">
        <v>1710</v>
      </c>
      <c r="C383" s="645" t="s">
        <v>391</v>
      </c>
      <c r="D383" s="645" t="s">
        <v>3302</v>
      </c>
      <c r="E383" s="645" t="s">
        <v>3303</v>
      </c>
      <c r="F383" s="645" t="s">
        <v>3304</v>
      </c>
      <c r="G383" s="645" t="s">
        <v>3349</v>
      </c>
      <c r="H383" s="646">
        <v>42783</v>
      </c>
      <c r="I383" s="647">
        <v>845.71</v>
      </c>
      <c r="J383" s="647">
        <v>1</v>
      </c>
      <c r="K383" s="647">
        <f t="shared" si="5"/>
        <v>845.71</v>
      </c>
      <c r="L383" s="645" t="s">
        <v>801</v>
      </c>
      <c r="M383" s="645" t="s">
        <v>3076</v>
      </c>
      <c r="N383" s="646">
        <v>42794</v>
      </c>
      <c r="O383" s="645" t="s">
        <v>71</v>
      </c>
      <c r="P383" s="645" t="s">
        <v>801</v>
      </c>
    </row>
    <row r="384" spans="1:16" x14ac:dyDescent="0.2">
      <c r="A384" s="645" t="s">
        <v>390</v>
      </c>
      <c r="B384" s="645" t="s">
        <v>1710</v>
      </c>
      <c r="C384" s="645" t="s">
        <v>391</v>
      </c>
      <c r="D384" s="645" t="s">
        <v>3302</v>
      </c>
      <c r="E384" s="645" t="s">
        <v>3303</v>
      </c>
      <c r="F384" s="645" t="s">
        <v>3304</v>
      </c>
      <c r="G384" s="645" t="s">
        <v>3350</v>
      </c>
      <c r="H384" s="646">
        <v>42783</v>
      </c>
      <c r="I384" s="647">
        <v>898.39</v>
      </c>
      <c r="J384" s="647">
        <v>1</v>
      </c>
      <c r="K384" s="647">
        <f t="shared" si="5"/>
        <v>898.39</v>
      </c>
      <c r="L384" s="645" t="s">
        <v>801</v>
      </c>
      <c r="M384" s="645" t="s">
        <v>3351</v>
      </c>
      <c r="N384" s="646">
        <v>42794</v>
      </c>
      <c r="O384" s="645" t="s">
        <v>71</v>
      </c>
      <c r="P384" s="645" t="s">
        <v>801</v>
      </c>
    </row>
    <row r="385" spans="1:16" x14ac:dyDescent="0.2">
      <c r="A385" s="645" t="s">
        <v>390</v>
      </c>
      <c r="B385" s="645" t="s">
        <v>1710</v>
      </c>
      <c r="C385" s="645" t="s">
        <v>391</v>
      </c>
      <c r="D385" s="645" t="s">
        <v>3302</v>
      </c>
      <c r="E385" s="645" t="s">
        <v>3303</v>
      </c>
      <c r="F385" s="645" t="s">
        <v>3304</v>
      </c>
      <c r="G385" s="645" t="s">
        <v>3352</v>
      </c>
      <c r="H385" s="646">
        <v>42783</v>
      </c>
      <c r="I385" s="647">
        <v>214.99</v>
      </c>
      <c r="J385" s="647">
        <v>1</v>
      </c>
      <c r="K385" s="647">
        <f t="shared" si="5"/>
        <v>214.99</v>
      </c>
      <c r="L385" s="645" t="s">
        <v>801</v>
      </c>
      <c r="M385" s="645" t="s">
        <v>575</v>
      </c>
      <c r="N385" s="646">
        <v>42794</v>
      </c>
      <c r="O385" s="645" t="s">
        <v>71</v>
      </c>
      <c r="P385" s="645" t="s">
        <v>801</v>
      </c>
    </row>
    <row r="386" spans="1:16" x14ac:dyDescent="0.2">
      <c r="A386" s="645" t="s">
        <v>390</v>
      </c>
      <c r="B386" s="645" t="s">
        <v>1710</v>
      </c>
      <c r="C386" s="645" t="s">
        <v>391</v>
      </c>
      <c r="D386" s="645" t="s">
        <v>3302</v>
      </c>
      <c r="E386" s="645" t="s">
        <v>3303</v>
      </c>
      <c r="F386" s="645" t="s">
        <v>3304</v>
      </c>
      <c r="G386" s="645" t="s">
        <v>3354</v>
      </c>
      <c r="H386" s="646">
        <v>42783</v>
      </c>
      <c r="I386" s="647">
        <v>52.28</v>
      </c>
      <c r="J386" s="647">
        <v>1</v>
      </c>
      <c r="K386" s="647">
        <f t="shared" si="5"/>
        <v>52.28</v>
      </c>
      <c r="L386" s="645" t="s">
        <v>801</v>
      </c>
      <c r="M386" s="645" t="s">
        <v>207</v>
      </c>
      <c r="N386" s="646">
        <v>42794</v>
      </c>
      <c r="O386" s="645" t="s">
        <v>71</v>
      </c>
      <c r="P386" s="645" t="s">
        <v>801</v>
      </c>
    </row>
    <row r="387" spans="1:16" x14ac:dyDescent="0.2">
      <c r="A387" s="645" t="s">
        <v>390</v>
      </c>
      <c r="B387" s="645" t="s">
        <v>1710</v>
      </c>
      <c r="C387" s="645" t="s">
        <v>391</v>
      </c>
      <c r="D387" s="645" t="s">
        <v>3302</v>
      </c>
      <c r="E387" s="645" t="s">
        <v>3303</v>
      </c>
      <c r="F387" s="645" t="s">
        <v>3304</v>
      </c>
      <c r="G387" s="645" t="s">
        <v>3355</v>
      </c>
      <c r="H387" s="646">
        <v>42783</v>
      </c>
      <c r="I387" s="647">
        <v>117.28</v>
      </c>
      <c r="J387" s="647">
        <v>1</v>
      </c>
      <c r="K387" s="647">
        <f t="shared" ref="K387:K450" si="6">I387*J387</f>
        <v>117.28</v>
      </c>
      <c r="L387" s="645" t="s">
        <v>801</v>
      </c>
      <c r="M387" s="645" t="s">
        <v>1131</v>
      </c>
      <c r="N387" s="646">
        <v>42794</v>
      </c>
      <c r="O387" s="645" t="s">
        <v>71</v>
      </c>
      <c r="P387" s="645" t="s">
        <v>801</v>
      </c>
    </row>
    <row r="388" spans="1:16" x14ac:dyDescent="0.2">
      <c r="A388" s="645" t="s">
        <v>390</v>
      </c>
      <c r="B388" s="645" t="s">
        <v>1710</v>
      </c>
      <c r="C388" s="645" t="s">
        <v>391</v>
      </c>
      <c r="D388" s="645" t="s">
        <v>3302</v>
      </c>
      <c r="E388" s="645" t="s">
        <v>3303</v>
      </c>
      <c r="F388" s="645" t="s">
        <v>3304</v>
      </c>
      <c r="G388" s="645" t="s">
        <v>3356</v>
      </c>
      <c r="H388" s="646">
        <v>42783</v>
      </c>
      <c r="I388" s="647">
        <v>211.23</v>
      </c>
      <c r="J388" s="647">
        <v>1</v>
      </c>
      <c r="K388" s="647">
        <f t="shared" si="6"/>
        <v>211.23</v>
      </c>
      <c r="L388" s="645" t="s">
        <v>801</v>
      </c>
      <c r="M388" s="645" t="s">
        <v>585</v>
      </c>
      <c r="N388" s="646">
        <v>42794</v>
      </c>
      <c r="O388" s="645" t="s">
        <v>71</v>
      </c>
      <c r="P388" s="645" t="s">
        <v>801</v>
      </c>
    </row>
    <row r="389" spans="1:16" x14ac:dyDescent="0.2">
      <c r="A389" s="645" t="s">
        <v>390</v>
      </c>
      <c r="B389" s="645" t="s">
        <v>1710</v>
      </c>
      <c r="C389" s="645" t="s">
        <v>391</v>
      </c>
      <c r="D389" s="645" t="s">
        <v>3302</v>
      </c>
      <c r="E389" s="645" t="s">
        <v>3303</v>
      </c>
      <c r="F389" s="645" t="s">
        <v>3304</v>
      </c>
      <c r="G389" s="645" t="s">
        <v>3359</v>
      </c>
      <c r="H389" s="646">
        <v>42782</v>
      </c>
      <c r="I389" s="647">
        <v>207.72</v>
      </c>
      <c r="J389" s="647">
        <v>1</v>
      </c>
      <c r="K389" s="647">
        <f t="shared" si="6"/>
        <v>207.72</v>
      </c>
      <c r="L389" s="645" t="s">
        <v>801</v>
      </c>
      <c r="M389" s="645" t="s">
        <v>2539</v>
      </c>
      <c r="N389" s="646">
        <v>42794</v>
      </c>
      <c r="O389" s="645" t="s">
        <v>71</v>
      </c>
      <c r="P389" s="645" t="s">
        <v>801</v>
      </c>
    </row>
    <row r="390" spans="1:16" x14ac:dyDescent="0.2">
      <c r="A390" s="645" t="s">
        <v>390</v>
      </c>
      <c r="B390" s="645" t="s">
        <v>1710</v>
      </c>
      <c r="C390" s="645" t="s">
        <v>391</v>
      </c>
      <c r="D390" s="645" t="s">
        <v>3302</v>
      </c>
      <c r="E390" s="645" t="s">
        <v>3303</v>
      </c>
      <c r="F390" s="645" t="s">
        <v>3304</v>
      </c>
      <c r="G390" s="645" t="s">
        <v>3360</v>
      </c>
      <c r="H390" s="646">
        <v>42782</v>
      </c>
      <c r="I390" s="647">
        <v>653.58000000000004</v>
      </c>
      <c r="J390" s="647">
        <v>1</v>
      </c>
      <c r="K390" s="647">
        <f t="shared" si="6"/>
        <v>653.58000000000004</v>
      </c>
      <c r="L390" s="645" t="s">
        <v>801</v>
      </c>
      <c r="M390" s="645" t="s">
        <v>1131</v>
      </c>
      <c r="N390" s="646">
        <v>42794</v>
      </c>
      <c r="O390" s="645" t="s">
        <v>71</v>
      </c>
      <c r="P390" s="645" t="s">
        <v>801</v>
      </c>
    </row>
    <row r="391" spans="1:16" x14ac:dyDescent="0.2">
      <c r="A391" s="645" t="s">
        <v>390</v>
      </c>
      <c r="B391" s="645" t="s">
        <v>1710</v>
      </c>
      <c r="C391" s="645" t="s">
        <v>391</v>
      </c>
      <c r="D391" s="645" t="s">
        <v>3302</v>
      </c>
      <c r="E391" s="645" t="s">
        <v>3303</v>
      </c>
      <c r="F391" s="645" t="s">
        <v>3304</v>
      </c>
      <c r="G391" s="645" t="s">
        <v>3361</v>
      </c>
      <c r="H391" s="646">
        <v>42782</v>
      </c>
      <c r="I391" s="647">
        <v>30</v>
      </c>
      <c r="J391" s="647">
        <v>1</v>
      </c>
      <c r="K391" s="647">
        <f t="shared" si="6"/>
        <v>30</v>
      </c>
      <c r="L391" s="645" t="s">
        <v>801</v>
      </c>
      <c r="M391" s="645" t="s">
        <v>585</v>
      </c>
      <c r="N391" s="646">
        <v>42794</v>
      </c>
      <c r="O391" s="645" t="s">
        <v>71</v>
      </c>
      <c r="P391" s="645" t="s">
        <v>801</v>
      </c>
    </row>
    <row r="392" spans="1:16" x14ac:dyDescent="0.2">
      <c r="A392" s="645" t="s">
        <v>390</v>
      </c>
      <c r="B392" s="645" t="s">
        <v>1710</v>
      </c>
      <c r="C392" s="645" t="s">
        <v>391</v>
      </c>
      <c r="D392" s="645" t="s">
        <v>3302</v>
      </c>
      <c r="E392" s="645" t="s">
        <v>3303</v>
      </c>
      <c r="F392" s="645" t="s">
        <v>3304</v>
      </c>
      <c r="G392" s="645" t="s">
        <v>3362</v>
      </c>
      <c r="H392" s="646">
        <v>42782</v>
      </c>
      <c r="I392" s="647">
        <v>186.1</v>
      </c>
      <c r="J392" s="647">
        <v>1</v>
      </c>
      <c r="K392" s="647">
        <f t="shared" si="6"/>
        <v>186.1</v>
      </c>
      <c r="L392" s="645" t="s">
        <v>801</v>
      </c>
      <c r="M392" s="645" t="s">
        <v>474</v>
      </c>
      <c r="N392" s="646">
        <v>42794</v>
      </c>
      <c r="O392" s="645" t="s">
        <v>71</v>
      </c>
      <c r="P392" s="645" t="s">
        <v>801</v>
      </c>
    </row>
    <row r="393" spans="1:16" x14ac:dyDescent="0.2">
      <c r="A393" s="645" t="s">
        <v>390</v>
      </c>
      <c r="B393" s="645" t="s">
        <v>1710</v>
      </c>
      <c r="C393" s="645" t="s">
        <v>391</v>
      </c>
      <c r="D393" s="645" t="s">
        <v>3302</v>
      </c>
      <c r="E393" s="645" t="s">
        <v>3303</v>
      </c>
      <c r="F393" s="645" t="s">
        <v>3304</v>
      </c>
      <c r="G393" s="645" t="s">
        <v>3363</v>
      </c>
      <c r="H393" s="646">
        <v>42782</v>
      </c>
      <c r="I393" s="647">
        <v>1018.05</v>
      </c>
      <c r="J393" s="647">
        <v>1</v>
      </c>
      <c r="K393" s="647">
        <f t="shared" si="6"/>
        <v>1018.05</v>
      </c>
      <c r="L393" s="645" t="s">
        <v>801</v>
      </c>
      <c r="M393" s="645" t="s">
        <v>474</v>
      </c>
      <c r="N393" s="646">
        <v>42794</v>
      </c>
      <c r="O393" s="645" t="s">
        <v>71</v>
      </c>
      <c r="P393" s="645" t="s">
        <v>801</v>
      </c>
    </row>
    <row r="394" spans="1:16" x14ac:dyDescent="0.2">
      <c r="A394" s="645" t="s">
        <v>390</v>
      </c>
      <c r="B394" s="645" t="s">
        <v>1710</v>
      </c>
      <c r="C394" s="645" t="s">
        <v>391</v>
      </c>
      <c r="D394" s="645" t="s">
        <v>3302</v>
      </c>
      <c r="E394" s="645" t="s">
        <v>3303</v>
      </c>
      <c r="F394" s="645" t="s">
        <v>3304</v>
      </c>
      <c r="G394" s="645" t="s">
        <v>3364</v>
      </c>
      <c r="H394" s="646">
        <v>42782</v>
      </c>
      <c r="I394" s="647">
        <v>100.84</v>
      </c>
      <c r="J394" s="647">
        <v>1</v>
      </c>
      <c r="K394" s="647">
        <f t="shared" si="6"/>
        <v>100.84</v>
      </c>
      <c r="L394" s="645" t="s">
        <v>801</v>
      </c>
      <c r="M394" s="645" t="s">
        <v>543</v>
      </c>
      <c r="N394" s="646">
        <v>42794</v>
      </c>
      <c r="O394" s="645" t="s">
        <v>71</v>
      </c>
      <c r="P394" s="645" t="s">
        <v>801</v>
      </c>
    </row>
    <row r="395" spans="1:16" x14ac:dyDescent="0.2">
      <c r="A395" s="645" t="s">
        <v>390</v>
      </c>
      <c r="B395" s="645" t="s">
        <v>1710</v>
      </c>
      <c r="C395" s="645" t="s">
        <v>391</v>
      </c>
      <c r="D395" s="645" t="s">
        <v>3302</v>
      </c>
      <c r="E395" s="645" t="s">
        <v>3303</v>
      </c>
      <c r="F395" s="645" t="s">
        <v>3304</v>
      </c>
      <c r="G395" s="645" t="s">
        <v>3365</v>
      </c>
      <c r="H395" s="646">
        <v>42781</v>
      </c>
      <c r="I395" s="647">
        <v>100.59</v>
      </c>
      <c r="J395" s="647">
        <v>1</v>
      </c>
      <c r="K395" s="647">
        <f t="shared" si="6"/>
        <v>100.59</v>
      </c>
      <c r="L395" s="645" t="s">
        <v>801</v>
      </c>
      <c r="M395" s="645" t="s">
        <v>474</v>
      </c>
      <c r="N395" s="646">
        <v>42794</v>
      </c>
      <c r="O395" s="645" t="s">
        <v>71</v>
      </c>
      <c r="P395" s="645" t="s">
        <v>801</v>
      </c>
    </row>
    <row r="396" spans="1:16" x14ac:dyDescent="0.2">
      <c r="A396" s="645" t="s">
        <v>390</v>
      </c>
      <c r="B396" s="645" t="s">
        <v>1710</v>
      </c>
      <c r="C396" s="645" t="s">
        <v>391</v>
      </c>
      <c r="D396" s="645" t="s">
        <v>3302</v>
      </c>
      <c r="E396" s="645" t="s">
        <v>3303</v>
      </c>
      <c r="F396" s="645" t="s">
        <v>3304</v>
      </c>
      <c r="G396" s="645" t="s">
        <v>3366</v>
      </c>
      <c r="H396" s="646">
        <v>42781</v>
      </c>
      <c r="I396" s="647">
        <v>79.010000000000005</v>
      </c>
      <c r="J396" s="647">
        <v>1</v>
      </c>
      <c r="K396" s="647">
        <f t="shared" si="6"/>
        <v>79.010000000000005</v>
      </c>
      <c r="L396" s="645" t="s">
        <v>801</v>
      </c>
      <c r="M396" s="645" t="s">
        <v>2539</v>
      </c>
      <c r="N396" s="646">
        <v>42793</v>
      </c>
      <c r="O396" s="645" t="s">
        <v>71</v>
      </c>
      <c r="P396" s="645" t="s">
        <v>801</v>
      </c>
    </row>
    <row r="397" spans="1:16" x14ac:dyDescent="0.2">
      <c r="A397" s="645" t="s">
        <v>390</v>
      </c>
      <c r="B397" s="645" t="s">
        <v>1710</v>
      </c>
      <c r="C397" s="645" t="s">
        <v>391</v>
      </c>
      <c r="D397" s="645" t="s">
        <v>3302</v>
      </c>
      <c r="E397" s="645" t="s">
        <v>3303</v>
      </c>
      <c r="F397" s="645" t="s">
        <v>3304</v>
      </c>
      <c r="G397" s="645" t="s">
        <v>3367</v>
      </c>
      <c r="H397" s="646">
        <v>42781</v>
      </c>
      <c r="I397" s="647">
        <v>193.07</v>
      </c>
      <c r="J397" s="647">
        <v>1</v>
      </c>
      <c r="K397" s="647">
        <f t="shared" si="6"/>
        <v>193.07</v>
      </c>
      <c r="L397" s="645" t="s">
        <v>801</v>
      </c>
      <c r="M397" s="645" t="s">
        <v>614</v>
      </c>
      <c r="N397" s="646">
        <v>42794</v>
      </c>
      <c r="O397" s="645" t="s">
        <v>71</v>
      </c>
      <c r="P397" s="645" t="s">
        <v>801</v>
      </c>
    </row>
    <row r="398" spans="1:16" x14ac:dyDescent="0.2">
      <c r="A398" s="645" t="s">
        <v>390</v>
      </c>
      <c r="B398" s="645" t="s">
        <v>1710</v>
      </c>
      <c r="C398" s="645" t="s">
        <v>391</v>
      </c>
      <c r="D398" s="645" t="s">
        <v>3302</v>
      </c>
      <c r="E398" s="645" t="s">
        <v>3303</v>
      </c>
      <c r="F398" s="645" t="s">
        <v>3304</v>
      </c>
      <c r="G398" s="645" t="s">
        <v>3368</v>
      </c>
      <c r="H398" s="646">
        <v>42781</v>
      </c>
      <c r="I398" s="647">
        <v>137.19999999999999</v>
      </c>
      <c r="J398" s="647">
        <v>1</v>
      </c>
      <c r="K398" s="647">
        <f t="shared" si="6"/>
        <v>137.19999999999999</v>
      </c>
      <c r="L398" s="645" t="s">
        <v>801</v>
      </c>
      <c r="M398" s="645" t="s">
        <v>636</v>
      </c>
      <c r="N398" s="646">
        <v>42794</v>
      </c>
      <c r="O398" s="645" t="s">
        <v>71</v>
      </c>
      <c r="P398" s="645" t="s">
        <v>801</v>
      </c>
    </row>
    <row r="399" spans="1:16" x14ac:dyDescent="0.2">
      <c r="A399" s="645" t="s">
        <v>390</v>
      </c>
      <c r="B399" s="645" t="s">
        <v>1710</v>
      </c>
      <c r="C399" s="645" t="s">
        <v>391</v>
      </c>
      <c r="D399" s="645" t="s">
        <v>3302</v>
      </c>
      <c r="E399" s="645" t="s">
        <v>3303</v>
      </c>
      <c r="F399" s="645" t="s">
        <v>3304</v>
      </c>
      <c r="G399" s="645" t="s">
        <v>3369</v>
      </c>
      <c r="H399" s="646">
        <v>42781</v>
      </c>
      <c r="I399" s="647">
        <v>145.33000000000001</v>
      </c>
      <c r="J399" s="647">
        <v>1</v>
      </c>
      <c r="K399" s="647">
        <f t="shared" si="6"/>
        <v>145.33000000000001</v>
      </c>
      <c r="L399" s="645" t="s">
        <v>801</v>
      </c>
      <c r="M399" s="645" t="s">
        <v>575</v>
      </c>
      <c r="N399" s="646">
        <v>42794</v>
      </c>
      <c r="O399" s="645" t="s">
        <v>71</v>
      </c>
      <c r="P399" s="645" t="s">
        <v>801</v>
      </c>
    </row>
    <row r="400" spans="1:16" x14ac:dyDescent="0.2">
      <c r="A400" s="645" t="s">
        <v>390</v>
      </c>
      <c r="B400" s="645" t="s">
        <v>1710</v>
      </c>
      <c r="C400" s="645" t="s">
        <v>391</v>
      </c>
      <c r="D400" s="645" t="s">
        <v>3302</v>
      </c>
      <c r="E400" s="645" t="s">
        <v>3303</v>
      </c>
      <c r="F400" s="645" t="s">
        <v>3304</v>
      </c>
      <c r="G400" s="645" t="s">
        <v>3370</v>
      </c>
      <c r="H400" s="646">
        <v>42781</v>
      </c>
      <c r="I400" s="647">
        <v>90.86</v>
      </c>
      <c r="J400" s="647">
        <v>1</v>
      </c>
      <c r="K400" s="647">
        <f t="shared" si="6"/>
        <v>90.86</v>
      </c>
      <c r="L400" s="645" t="s">
        <v>801</v>
      </c>
      <c r="M400" s="645" t="s">
        <v>671</v>
      </c>
      <c r="N400" s="646">
        <v>42794</v>
      </c>
      <c r="O400" s="645" t="s">
        <v>71</v>
      </c>
      <c r="P400" s="645" t="s">
        <v>801</v>
      </c>
    </row>
    <row r="401" spans="1:16" x14ac:dyDescent="0.2">
      <c r="A401" s="645" t="s">
        <v>390</v>
      </c>
      <c r="B401" s="645" t="s">
        <v>1710</v>
      </c>
      <c r="C401" s="645" t="s">
        <v>391</v>
      </c>
      <c r="D401" s="645" t="s">
        <v>3302</v>
      </c>
      <c r="E401" s="645" t="s">
        <v>3303</v>
      </c>
      <c r="F401" s="645" t="s">
        <v>3304</v>
      </c>
      <c r="G401" s="645" t="s">
        <v>3371</v>
      </c>
      <c r="H401" s="646">
        <v>42781</v>
      </c>
      <c r="I401" s="647">
        <v>304.57</v>
      </c>
      <c r="J401" s="647">
        <v>1</v>
      </c>
      <c r="K401" s="647">
        <f t="shared" si="6"/>
        <v>304.57</v>
      </c>
      <c r="L401" s="645" t="s">
        <v>801</v>
      </c>
      <c r="M401" s="645" t="s">
        <v>575</v>
      </c>
      <c r="N401" s="646">
        <v>42793</v>
      </c>
      <c r="O401" s="645" t="s">
        <v>71</v>
      </c>
      <c r="P401" s="645" t="s">
        <v>801</v>
      </c>
    </row>
    <row r="402" spans="1:16" x14ac:dyDescent="0.2">
      <c r="A402" s="645" t="s">
        <v>390</v>
      </c>
      <c r="B402" s="645" t="s">
        <v>1710</v>
      </c>
      <c r="C402" s="645" t="s">
        <v>391</v>
      </c>
      <c r="D402" s="645" t="s">
        <v>3302</v>
      </c>
      <c r="E402" s="645" t="s">
        <v>3303</v>
      </c>
      <c r="F402" s="645" t="s">
        <v>3304</v>
      </c>
      <c r="G402" s="645" t="s">
        <v>3372</v>
      </c>
      <c r="H402" s="646">
        <v>42780</v>
      </c>
      <c r="I402" s="647">
        <v>172.97</v>
      </c>
      <c r="J402" s="647">
        <v>1</v>
      </c>
      <c r="K402" s="647">
        <f t="shared" si="6"/>
        <v>172.97</v>
      </c>
      <c r="L402" s="645" t="s">
        <v>801</v>
      </c>
      <c r="M402" s="645" t="s">
        <v>1147</v>
      </c>
      <c r="N402" s="646">
        <v>42794</v>
      </c>
      <c r="O402" s="645" t="s">
        <v>71</v>
      </c>
      <c r="P402" s="645" t="s">
        <v>801</v>
      </c>
    </row>
    <row r="403" spans="1:16" x14ac:dyDescent="0.2">
      <c r="A403" s="645" t="s">
        <v>390</v>
      </c>
      <c r="B403" s="645" t="s">
        <v>1710</v>
      </c>
      <c r="C403" s="645" t="s">
        <v>391</v>
      </c>
      <c r="D403" s="645" t="s">
        <v>3302</v>
      </c>
      <c r="E403" s="645" t="s">
        <v>3303</v>
      </c>
      <c r="F403" s="645" t="s">
        <v>3304</v>
      </c>
      <c r="G403" s="645" t="s">
        <v>3373</v>
      </c>
      <c r="H403" s="646">
        <v>42780</v>
      </c>
      <c r="I403" s="647">
        <v>171.68</v>
      </c>
      <c r="J403" s="647">
        <v>1</v>
      </c>
      <c r="K403" s="647">
        <f t="shared" si="6"/>
        <v>171.68</v>
      </c>
      <c r="L403" s="645" t="s">
        <v>801</v>
      </c>
      <c r="M403" s="645" t="s">
        <v>671</v>
      </c>
      <c r="N403" s="646">
        <v>42794</v>
      </c>
      <c r="O403" s="645" t="s">
        <v>71</v>
      </c>
      <c r="P403" s="645" t="s">
        <v>801</v>
      </c>
    </row>
    <row r="404" spans="1:16" x14ac:dyDescent="0.2">
      <c r="A404" s="645" t="s">
        <v>390</v>
      </c>
      <c r="B404" s="645" t="s">
        <v>1710</v>
      </c>
      <c r="C404" s="645" t="s">
        <v>391</v>
      </c>
      <c r="D404" s="645" t="s">
        <v>3302</v>
      </c>
      <c r="E404" s="645" t="s">
        <v>3303</v>
      </c>
      <c r="F404" s="645" t="s">
        <v>3304</v>
      </c>
      <c r="G404" s="645" t="s">
        <v>3374</v>
      </c>
      <c r="H404" s="646">
        <v>42780</v>
      </c>
      <c r="I404" s="647">
        <v>641.48</v>
      </c>
      <c r="J404" s="647">
        <v>1</v>
      </c>
      <c r="K404" s="647">
        <f t="shared" si="6"/>
        <v>641.48</v>
      </c>
      <c r="L404" s="645" t="s">
        <v>801</v>
      </c>
      <c r="M404" s="645" t="s">
        <v>474</v>
      </c>
      <c r="N404" s="646">
        <v>42794</v>
      </c>
      <c r="O404" s="645" t="s">
        <v>71</v>
      </c>
      <c r="P404" s="645" t="s">
        <v>801</v>
      </c>
    </row>
    <row r="405" spans="1:16" x14ac:dyDescent="0.2">
      <c r="A405" s="645" t="s">
        <v>390</v>
      </c>
      <c r="B405" s="645" t="s">
        <v>1710</v>
      </c>
      <c r="C405" s="645" t="s">
        <v>391</v>
      </c>
      <c r="D405" s="645" t="s">
        <v>3302</v>
      </c>
      <c r="E405" s="645" t="s">
        <v>3303</v>
      </c>
      <c r="F405" s="645" t="s">
        <v>3304</v>
      </c>
      <c r="G405" s="645" t="s">
        <v>3375</v>
      </c>
      <c r="H405" s="646">
        <v>42780</v>
      </c>
      <c r="I405" s="647">
        <v>172.97</v>
      </c>
      <c r="J405" s="647">
        <v>1</v>
      </c>
      <c r="K405" s="647">
        <f t="shared" si="6"/>
        <v>172.97</v>
      </c>
      <c r="L405" s="645" t="s">
        <v>801</v>
      </c>
      <c r="M405" s="645" t="s">
        <v>1411</v>
      </c>
      <c r="N405" s="646">
        <v>42793</v>
      </c>
      <c r="O405" s="645" t="s">
        <v>71</v>
      </c>
      <c r="P405" s="645" t="s">
        <v>801</v>
      </c>
    </row>
    <row r="406" spans="1:16" x14ac:dyDescent="0.2">
      <c r="A406" s="645" t="s">
        <v>390</v>
      </c>
      <c r="B406" s="645" t="s">
        <v>1710</v>
      </c>
      <c r="C406" s="645" t="s">
        <v>391</v>
      </c>
      <c r="D406" s="645" t="s">
        <v>3302</v>
      </c>
      <c r="E406" s="645" t="s">
        <v>3303</v>
      </c>
      <c r="F406" s="645" t="s">
        <v>3304</v>
      </c>
      <c r="G406" s="645" t="s">
        <v>3376</v>
      </c>
      <c r="H406" s="646">
        <v>42780</v>
      </c>
      <c r="I406" s="647">
        <v>155.19</v>
      </c>
      <c r="J406" s="647">
        <v>1</v>
      </c>
      <c r="K406" s="647">
        <f t="shared" si="6"/>
        <v>155.19</v>
      </c>
      <c r="L406" s="645" t="s">
        <v>801</v>
      </c>
      <c r="M406" s="645" t="s">
        <v>2539</v>
      </c>
      <c r="N406" s="646">
        <v>42794</v>
      </c>
      <c r="O406" s="645" t="s">
        <v>71</v>
      </c>
      <c r="P406" s="645" t="s">
        <v>801</v>
      </c>
    </row>
    <row r="407" spans="1:16" x14ac:dyDescent="0.2">
      <c r="A407" s="645" t="s">
        <v>390</v>
      </c>
      <c r="B407" s="645" t="s">
        <v>1710</v>
      </c>
      <c r="C407" s="645" t="s">
        <v>391</v>
      </c>
      <c r="D407" s="645" t="s">
        <v>3302</v>
      </c>
      <c r="E407" s="645" t="s">
        <v>3303</v>
      </c>
      <c r="F407" s="645" t="s">
        <v>3304</v>
      </c>
      <c r="G407" s="645" t="s">
        <v>3377</v>
      </c>
      <c r="H407" s="646">
        <v>42780</v>
      </c>
      <c r="I407" s="647">
        <v>155.19</v>
      </c>
      <c r="J407" s="647">
        <v>1</v>
      </c>
      <c r="K407" s="647">
        <f t="shared" si="6"/>
        <v>155.19</v>
      </c>
      <c r="L407" s="645" t="s">
        <v>801</v>
      </c>
      <c r="M407" s="645" t="s">
        <v>2539</v>
      </c>
      <c r="N407" s="646">
        <v>42794</v>
      </c>
      <c r="O407" s="645" t="s">
        <v>71</v>
      </c>
      <c r="P407" s="645" t="s">
        <v>801</v>
      </c>
    </row>
    <row r="408" spans="1:16" x14ac:dyDescent="0.2">
      <c r="A408" s="645" t="s">
        <v>390</v>
      </c>
      <c r="B408" s="645" t="s">
        <v>1710</v>
      </c>
      <c r="C408" s="645" t="s">
        <v>391</v>
      </c>
      <c r="D408" s="645" t="s">
        <v>3302</v>
      </c>
      <c r="E408" s="645" t="s">
        <v>3303</v>
      </c>
      <c r="F408" s="645" t="s">
        <v>3304</v>
      </c>
      <c r="G408" s="645" t="s">
        <v>3378</v>
      </c>
      <c r="H408" s="646">
        <v>42780</v>
      </c>
      <c r="I408" s="647">
        <v>132.33000000000001</v>
      </c>
      <c r="J408" s="647">
        <v>1</v>
      </c>
      <c r="K408" s="647">
        <f t="shared" si="6"/>
        <v>132.33000000000001</v>
      </c>
      <c r="L408" s="645" t="s">
        <v>801</v>
      </c>
      <c r="M408" s="645" t="s">
        <v>271</v>
      </c>
      <c r="N408" s="646">
        <v>42794</v>
      </c>
      <c r="O408" s="645" t="s">
        <v>71</v>
      </c>
      <c r="P408" s="645" t="s">
        <v>801</v>
      </c>
    </row>
    <row r="409" spans="1:16" x14ac:dyDescent="0.2">
      <c r="A409" s="645" t="s">
        <v>390</v>
      </c>
      <c r="B409" s="645" t="s">
        <v>1710</v>
      </c>
      <c r="C409" s="645" t="s">
        <v>391</v>
      </c>
      <c r="D409" s="645" t="s">
        <v>3302</v>
      </c>
      <c r="E409" s="645" t="s">
        <v>3303</v>
      </c>
      <c r="F409" s="645" t="s">
        <v>3304</v>
      </c>
      <c r="G409" s="645" t="s">
        <v>3379</v>
      </c>
      <c r="H409" s="646">
        <v>42780</v>
      </c>
      <c r="I409" s="647">
        <v>112.89</v>
      </c>
      <c r="J409" s="647">
        <v>1</v>
      </c>
      <c r="K409" s="647">
        <f t="shared" si="6"/>
        <v>112.89</v>
      </c>
      <c r="L409" s="645" t="s">
        <v>801</v>
      </c>
      <c r="M409" s="645" t="s">
        <v>1969</v>
      </c>
      <c r="N409" s="646">
        <v>42794</v>
      </c>
      <c r="O409" s="645" t="s">
        <v>71</v>
      </c>
      <c r="P409" s="645" t="s">
        <v>801</v>
      </c>
    </row>
    <row r="410" spans="1:16" x14ac:dyDescent="0.2">
      <c r="A410" s="645" t="s">
        <v>390</v>
      </c>
      <c r="B410" s="645" t="s">
        <v>1710</v>
      </c>
      <c r="C410" s="645" t="s">
        <v>391</v>
      </c>
      <c r="D410" s="645" t="s">
        <v>3302</v>
      </c>
      <c r="E410" s="645" t="s">
        <v>3303</v>
      </c>
      <c r="F410" s="645" t="s">
        <v>3304</v>
      </c>
      <c r="G410" s="645" t="s">
        <v>3380</v>
      </c>
      <c r="H410" s="646">
        <v>42780</v>
      </c>
      <c r="I410" s="647">
        <v>197.38</v>
      </c>
      <c r="J410" s="647">
        <v>1</v>
      </c>
      <c r="K410" s="647">
        <f t="shared" si="6"/>
        <v>197.38</v>
      </c>
      <c r="L410" s="645" t="s">
        <v>801</v>
      </c>
      <c r="M410" s="645" t="s">
        <v>2898</v>
      </c>
      <c r="N410" s="646">
        <v>42794</v>
      </c>
      <c r="O410" s="645" t="s">
        <v>71</v>
      </c>
      <c r="P410" s="645" t="s">
        <v>801</v>
      </c>
    </row>
    <row r="411" spans="1:16" x14ac:dyDescent="0.2">
      <c r="A411" s="645" t="s">
        <v>390</v>
      </c>
      <c r="B411" s="645" t="s">
        <v>1710</v>
      </c>
      <c r="C411" s="645" t="s">
        <v>391</v>
      </c>
      <c r="D411" s="645" t="s">
        <v>3302</v>
      </c>
      <c r="E411" s="645" t="s">
        <v>3303</v>
      </c>
      <c r="F411" s="645" t="s">
        <v>3304</v>
      </c>
      <c r="G411" s="645" t="s">
        <v>3381</v>
      </c>
      <c r="H411" s="646">
        <v>42779</v>
      </c>
      <c r="I411" s="647">
        <v>160.41</v>
      </c>
      <c r="J411" s="647">
        <v>1</v>
      </c>
      <c r="K411" s="647">
        <f t="shared" si="6"/>
        <v>160.41</v>
      </c>
      <c r="L411" s="645" t="s">
        <v>801</v>
      </c>
      <c r="M411" s="645" t="s">
        <v>474</v>
      </c>
      <c r="N411" s="646">
        <v>42794</v>
      </c>
      <c r="O411" s="645" t="s">
        <v>71</v>
      </c>
      <c r="P411" s="645" t="s">
        <v>801</v>
      </c>
    </row>
    <row r="412" spans="1:16" x14ac:dyDescent="0.2">
      <c r="A412" s="645" t="s">
        <v>390</v>
      </c>
      <c r="B412" s="645" t="s">
        <v>1710</v>
      </c>
      <c r="C412" s="645" t="s">
        <v>391</v>
      </c>
      <c r="D412" s="645" t="s">
        <v>3302</v>
      </c>
      <c r="E412" s="645" t="s">
        <v>3303</v>
      </c>
      <c r="F412" s="645" t="s">
        <v>3304</v>
      </c>
      <c r="G412" s="645" t="s">
        <v>3382</v>
      </c>
      <c r="H412" s="646">
        <v>42779</v>
      </c>
      <c r="I412" s="647">
        <v>1514.76</v>
      </c>
      <c r="J412" s="647">
        <v>1</v>
      </c>
      <c r="K412" s="647">
        <f t="shared" si="6"/>
        <v>1514.76</v>
      </c>
      <c r="L412" s="645" t="s">
        <v>801</v>
      </c>
      <c r="M412" s="645" t="s">
        <v>474</v>
      </c>
      <c r="N412" s="646">
        <v>42794</v>
      </c>
      <c r="O412" s="645" t="s">
        <v>71</v>
      </c>
      <c r="P412" s="645" t="s">
        <v>801</v>
      </c>
    </row>
    <row r="413" spans="1:16" x14ac:dyDescent="0.2">
      <c r="A413" s="645" t="s">
        <v>390</v>
      </c>
      <c r="B413" s="645" t="s">
        <v>1710</v>
      </c>
      <c r="C413" s="645" t="s">
        <v>391</v>
      </c>
      <c r="D413" s="645" t="s">
        <v>3302</v>
      </c>
      <c r="E413" s="645" t="s">
        <v>3303</v>
      </c>
      <c r="F413" s="645" t="s">
        <v>3304</v>
      </c>
      <c r="G413" s="645" t="s">
        <v>3383</v>
      </c>
      <c r="H413" s="646">
        <v>42779</v>
      </c>
      <c r="I413" s="647">
        <v>30.33</v>
      </c>
      <c r="J413" s="647">
        <v>1</v>
      </c>
      <c r="K413" s="647">
        <f t="shared" si="6"/>
        <v>30.33</v>
      </c>
      <c r="L413" s="645" t="s">
        <v>801</v>
      </c>
      <c r="M413" s="645" t="s">
        <v>575</v>
      </c>
      <c r="N413" s="646">
        <v>42794</v>
      </c>
      <c r="O413" s="645" t="s">
        <v>71</v>
      </c>
      <c r="P413" s="645" t="s">
        <v>801</v>
      </c>
    </row>
    <row r="414" spans="1:16" x14ac:dyDescent="0.2">
      <c r="A414" s="645" t="s">
        <v>390</v>
      </c>
      <c r="B414" s="645" t="s">
        <v>1710</v>
      </c>
      <c r="C414" s="645" t="s">
        <v>391</v>
      </c>
      <c r="D414" s="645" t="s">
        <v>3302</v>
      </c>
      <c r="E414" s="645" t="s">
        <v>3303</v>
      </c>
      <c r="F414" s="645" t="s">
        <v>3304</v>
      </c>
      <c r="G414" s="645" t="s">
        <v>3384</v>
      </c>
      <c r="H414" s="646">
        <v>42779</v>
      </c>
      <c r="I414" s="647">
        <v>376.9</v>
      </c>
      <c r="J414" s="647">
        <v>1</v>
      </c>
      <c r="K414" s="647">
        <f t="shared" si="6"/>
        <v>376.9</v>
      </c>
      <c r="L414" s="645" t="s">
        <v>801</v>
      </c>
      <c r="M414" s="645" t="s">
        <v>3076</v>
      </c>
      <c r="N414" s="646">
        <v>42794</v>
      </c>
      <c r="O414" s="645" t="s">
        <v>71</v>
      </c>
      <c r="P414" s="645" t="s">
        <v>801</v>
      </c>
    </row>
    <row r="415" spans="1:16" x14ac:dyDescent="0.2">
      <c r="A415" s="645" t="s">
        <v>390</v>
      </c>
      <c r="B415" s="645" t="s">
        <v>1710</v>
      </c>
      <c r="C415" s="645" t="s">
        <v>391</v>
      </c>
      <c r="D415" s="645" t="s">
        <v>3302</v>
      </c>
      <c r="E415" s="645" t="s">
        <v>3303</v>
      </c>
      <c r="F415" s="645" t="s">
        <v>3304</v>
      </c>
      <c r="G415" s="645" t="s">
        <v>3385</v>
      </c>
      <c r="H415" s="646">
        <v>42779</v>
      </c>
      <c r="I415" s="647">
        <v>334.43</v>
      </c>
      <c r="J415" s="647">
        <v>1</v>
      </c>
      <c r="K415" s="647">
        <f t="shared" si="6"/>
        <v>334.43</v>
      </c>
      <c r="L415" s="645" t="s">
        <v>801</v>
      </c>
      <c r="M415" s="645" t="s">
        <v>575</v>
      </c>
      <c r="N415" s="646">
        <v>42794</v>
      </c>
      <c r="O415" s="645" t="s">
        <v>71</v>
      </c>
      <c r="P415" s="645" t="s">
        <v>801</v>
      </c>
    </row>
    <row r="416" spans="1:16" x14ac:dyDescent="0.2">
      <c r="A416" s="645" t="s">
        <v>390</v>
      </c>
      <c r="B416" s="645" t="s">
        <v>1710</v>
      </c>
      <c r="C416" s="645" t="s">
        <v>391</v>
      </c>
      <c r="D416" s="645" t="s">
        <v>3302</v>
      </c>
      <c r="E416" s="645" t="s">
        <v>3303</v>
      </c>
      <c r="F416" s="645" t="s">
        <v>3304</v>
      </c>
      <c r="G416" s="645" t="s">
        <v>3386</v>
      </c>
      <c r="H416" s="646">
        <v>42779</v>
      </c>
      <c r="I416" s="647">
        <v>334.43</v>
      </c>
      <c r="J416" s="647">
        <v>1</v>
      </c>
      <c r="K416" s="647">
        <f t="shared" si="6"/>
        <v>334.43</v>
      </c>
      <c r="L416" s="645" t="s">
        <v>801</v>
      </c>
      <c r="M416" s="645" t="s">
        <v>575</v>
      </c>
      <c r="N416" s="646">
        <v>42794</v>
      </c>
      <c r="O416" s="645" t="s">
        <v>71</v>
      </c>
      <c r="P416" s="645" t="s">
        <v>801</v>
      </c>
    </row>
    <row r="417" spans="1:16" x14ac:dyDescent="0.2">
      <c r="A417" s="645" t="s">
        <v>390</v>
      </c>
      <c r="B417" s="645" t="s">
        <v>1710</v>
      </c>
      <c r="C417" s="645" t="s">
        <v>391</v>
      </c>
      <c r="D417" s="645" t="s">
        <v>3302</v>
      </c>
      <c r="E417" s="645" t="s">
        <v>3303</v>
      </c>
      <c r="F417" s="645" t="s">
        <v>3304</v>
      </c>
      <c r="G417" s="645" t="s">
        <v>3387</v>
      </c>
      <c r="H417" s="646">
        <v>42779</v>
      </c>
      <c r="I417" s="647">
        <v>334.43</v>
      </c>
      <c r="J417" s="647">
        <v>1</v>
      </c>
      <c r="K417" s="647">
        <f t="shared" si="6"/>
        <v>334.43</v>
      </c>
      <c r="L417" s="645" t="s">
        <v>801</v>
      </c>
      <c r="M417" s="645" t="s">
        <v>575</v>
      </c>
      <c r="N417" s="646">
        <v>42794</v>
      </c>
      <c r="O417" s="645" t="s">
        <v>71</v>
      </c>
      <c r="P417" s="645" t="s">
        <v>801</v>
      </c>
    </row>
    <row r="418" spans="1:16" x14ac:dyDescent="0.2">
      <c r="A418" s="645" t="s">
        <v>390</v>
      </c>
      <c r="B418" s="645" t="s">
        <v>1710</v>
      </c>
      <c r="C418" s="645" t="s">
        <v>391</v>
      </c>
      <c r="D418" s="645" t="s">
        <v>3302</v>
      </c>
      <c r="E418" s="645" t="s">
        <v>3303</v>
      </c>
      <c r="F418" s="645" t="s">
        <v>3304</v>
      </c>
      <c r="G418" s="645" t="s">
        <v>3388</v>
      </c>
      <c r="H418" s="646">
        <v>42779</v>
      </c>
      <c r="I418" s="647">
        <v>931.89</v>
      </c>
      <c r="J418" s="647">
        <v>1</v>
      </c>
      <c r="K418" s="647">
        <f t="shared" si="6"/>
        <v>931.89</v>
      </c>
      <c r="L418" s="645" t="s">
        <v>801</v>
      </c>
      <c r="M418" s="645" t="s">
        <v>474</v>
      </c>
      <c r="N418" s="646">
        <v>42794</v>
      </c>
      <c r="O418" s="645" t="s">
        <v>71</v>
      </c>
      <c r="P418" s="645" t="s">
        <v>801</v>
      </c>
    </row>
    <row r="419" spans="1:16" x14ac:dyDescent="0.2">
      <c r="A419" s="645" t="s">
        <v>390</v>
      </c>
      <c r="B419" s="645" t="s">
        <v>1710</v>
      </c>
      <c r="C419" s="645" t="s">
        <v>391</v>
      </c>
      <c r="D419" s="645" t="s">
        <v>3302</v>
      </c>
      <c r="E419" s="645" t="s">
        <v>3303</v>
      </c>
      <c r="F419" s="645" t="s">
        <v>3304</v>
      </c>
      <c r="G419" s="645" t="s">
        <v>3389</v>
      </c>
      <c r="H419" s="646">
        <v>42779</v>
      </c>
      <c r="I419" s="647">
        <v>1391.21</v>
      </c>
      <c r="J419" s="647">
        <v>1</v>
      </c>
      <c r="K419" s="647">
        <f t="shared" si="6"/>
        <v>1391.21</v>
      </c>
      <c r="L419" s="645" t="s">
        <v>801</v>
      </c>
      <c r="M419" s="645" t="s">
        <v>474</v>
      </c>
      <c r="N419" s="646">
        <v>42794</v>
      </c>
      <c r="O419" s="645" t="s">
        <v>71</v>
      </c>
      <c r="P419" s="645" t="s">
        <v>801</v>
      </c>
    </row>
    <row r="420" spans="1:16" x14ac:dyDescent="0.2">
      <c r="A420" s="645" t="s">
        <v>390</v>
      </c>
      <c r="B420" s="645" t="s">
        <v>1710</v>
      </c>
      <c r="C420" s="645" t="s">
        <v>391</v>
      </c>
      <c r="D420" s="645" t="s">
        <v>3302</v>
      </c>
      <c r="E420" s="645" t="s">
        <v>3303</v>
      </c>
      <c r="F420" s="645" t="s">
        <v>3304</v>
      </c>
      <c r="G420" s="645" t="s">
        <v>3390</v>
      </c>
      <c r="H420" s="646">
        <v>42779</v>
      </c>
      <c r="I420" s="647">
        <v>271.22000000000003</v>
      </c>
      <c r="J420" s="647">
        <v>1</v>
      </c>
      <c r="K420" s="647">
        <f t="shared" si="6"/>
        <v>271.22000000000003</v>
      </c>
      <c r="L420" s="645" t="s">
        <v>801</v>
      </c>
      <c r="M420" s="645" t="s">
        <v>671</v>
      </c>
      <c r="N420" s="646">
        <v>42794</v>
      </c>
      <c r="O420" s="645" t="s">
        <v>71</v>
      </c>
      <c r="P420" s="645" t="s">
        <v>801</v>
      </c>
    </row>
    <row r="421" spans="1:16" x14ac:dyDescent="0.2">
      <c r="A421" s="645" t="s">
        <v>390</v>
      </c>
      <c r="B421" s="645" t="s">
        <v>1710</v>
      </c>
      <c r="C421" s="645" t="s">
        <v>391</v>
      </c>
      <c r="D421" s="645" t="s">
        <v>3302</v>
      </c>
      <c r="E421" s="645" t="s">
        <v>3303</v>
      </c>
      <c r="F421" s="645" t="s">
        <v>3304</v>
      </c>
      <c r="G421" s="645" t="s">
        <v>3391</v>
      </c>
      <c r="H421" s="646">
        <v>42779</v>
      </c>
      <c r="I421" s="647">
        <v>96.92</v>
      </c>
      <c r="J421" s="647">
        <v>1</v>
      </c>
      <c r="K421" s="647">
        <f t="shared" si="6"/>
        <v>96.92</v>
      </c>
      <c r="L421" s="645" t="s">
        <v>801</v>
      </c>
      <c r="M421" s="645" t="s">
        <v>474</v>
      </c>
      <c r="N421" s="646">
        <v>42794</v>
      </c>
      <c r="O421" s="645" t="s">
        <v>71</v>
      </c>
      <c r="P421" s="645" t="s">
        <v>801</v>
      </c>
    </row>
    <row r="422" spans="1:16" x14ac:dyDescent="0.2">
      <c r="A422" s="645" t="s">
        <v>390</v>
      </c>
      <c r="B422" s="645" t="s">
        <v>1710</v>
      </c>
      <c r="C422" s="645" t="s">
        <v>391</v>
      </c>
      <c r="D422" s="645" t="s">
        <v>3302</v>
      </c>
      <c r="E422" s="645" t="s">
        <v>3303</v>
      </c>
      <c r="F422" s="645" t="s">
        <v>3304</v>
      </c>
      <c r="G422" s="645" t="s">
        <v>3392</v>
      </c>
      <c r="H422" s="646">
        <v>42793</v>
      </c>
      <c r="I422" s="647">
        <v>144.5</v>
      </c>
      <c r="J422" s="647">
        <v>1</v>
      </c>
      <c r="K422" s="647">
        <f t="shared" si="6"/>
        <v>144.5</v>
      </c>
      <c r="L422" s="645" t="s">
        <v>801</v>
      </c>
      <c r="M422" s="645" t="s">
        <v>169</v>
      </c>
      <c r="N422" s="646">
        <v>42794</v>
      </c>
      <c r="O422" s="645" t="s">
        <v>71</v>
      </c>
      <c r="P422" s="645" t="s">
        <v>801</v>
      </c>
    </row>
    <row r="423" spans="1:16" x14ac:dyDescent="0.2">
      <c r="A423" s="645" t="s">
        <v>390</v>
      </c>
      <c r="B423" s="645" t="s">
        <v>1710</v>
      </c>
      <c r="C423" s="645" t="s">
        <v>391</v>
      </c>
      <c r="D423" s="645" t="s">
        <v>3302</v>
      </c>
      <c r="E423" s="645" t="s">
        <v>3303</v>
      </c>
      <c r="F423" s="645" t="s">
        <v>3304</v>
      </c>
      <c r="G423" s="645" t="s">
        <v>3393</v>
      </c>
      <c r="H423" s="646">
        <v>42793</v>
      </c>
      <c r="I423" s="647">
        <v>139.97999999999999</v>
      </c>
      <c r="J423" s="647">
        <v>1</v>
      </c>
      <c r="K423" s="647">
        <f t="shared" si="6"/>
        <v>139.97999999999999</v>
      </c>
      <c r="L423" s="645" t="s">
        <v>801</v>
      </c>
      <c r="M423" s="645" t="s">
        <v>1648</v>
      </c>
      <c r="N423" s="646">
        <v>42794</v>
      </c>
      <c r="O423" s="645" t="s">
        <v>71</v>
      </c>
      <c r="P423" s="645" t="s">
        <v>801</v>
      </c>
    </row>
    <row r="424" spans="1:16" x14ac:dyDescent="0.2">
      <c r="A424" s="645" t="s">
        <v>390</v>
      </c>
      <c r="B424" s="645" t="s">
        <v>1710</v>
      </c>
      <c r="C424" s="645" t="s">
        <v>391</v>
      </c>
      <c r="D424" s="645" t="s">
        <v>3302</v>
      </c>
      <c r="E424" s="645" t="s">
        <v>3303</v>
      </c>
      <c r="F424" s="645" t="s">
        <v>3304</v>
      </c>
      <c r="G424" s="645" t="s">
        <v>3394</v>
      </c>
      <c r="H424" s="646">
        <v>42793</v>
      </c>
      <c r="I424" s="647">
        <v>723</v>
      </c>
      <c r="J424" s="647">
        <v>1</v>
      </c>
      <c r="K424" s="647">
        <f t="shared" si="6"/>
        <v>723</v>
      </c>
      <c r="L424" s="645" t="s">
        <v>801</v>
      </c>
      <c r="M424" s="645" t="s">
        <v>1137</v>
      </c>
      <c r="N424" s="646">
        <v>42794</v>
      </c>
      <c r="O424" s="645" t="s">
        <v>71</v>
      </c>
      <c r="P424" s="645" t="s">
        <v>801</v>
      </c>
    </row>
    <row r="425" spans="1:16" x14ac:dyDescent="0.2">
      <c r="A425" s="645" t="s">
        <v>390</v>
      </c>
      <c r="B425" s="645" t="s">
        <v>1710</v>
      </c>
      <c r="C425" s="645" t="s">
        <v>391</v>
      </c>
      <c r="D425" s="645" t="s">
        <v>3302</v>
      </c>
      <c r="E425" s="645" t="s">
        <v>3303</v>
      </c>
      <c r="F425" s="645" t="s">
        <v>3304</v>
      </c>
      <c r="G425" s="645" t="s">
        <v>3395</v>
      </c>
      <c r="H425" s="646">
        <v>42793</v>
      </c>
      <c r="I425" s="647">
        <v>69</v>
      </c>
      <c r="J425" s="647">
        <v>1</v>
      </c>
      <c r="K425" s="647">
        <f t="shared" si="6"/>
        <v>69</v>
      </c>
      <c r="L425" s="645" t="s">
        <v>801</v>
      </c>
      <c r="M425" s="645" t="s">
        <v>575</v>
      </c>
      <c r="N425" s="646">
        <v>42794</v>
      </c>
      <c r="O425" s="645" t="s">
        <v>71</v>
      </c>
      <c r="P425" s="645" t="s">
        <v>801</v>
      </c>
    </row>
    <row r="426" spans="1:16" x14ac:dyDescent="0.2">
      <c r="A426" s="645" t="s">
        <v>390</v>
      </c>
      <c r="B426" s="645" t="s">
        <v>1710</v>
      </c>
      <c r="C426" s="645" t="s">
        <v>391</v>
      </c>
      <c r="D426" s="645" t="s">
        <v>3302</v>
      </c>
      <c r="E426" s="645" t="s">
        <v>3303</v>
      </c>
      <c r="F426" s="645" t="s">
        <v>3304</v>
      </c>
      <c r="G426" s="645" t="s">
        <v>3396</v>
      </c>
      <c r="H426" s="646">
        <v>42793</v>
      </c>
      <c r="I426" s="647">
        <v>82.5</v>
      </c>
      <c r="J426" s="647">
        <v>1</v>
      </c>
      <c r="K426" s="647">
        <f t="shared" si="6"/>
        <v>82.5</v>
      </c>
      <c r="L426" s="645" t="s">
        <v>801</v>
      </c>
      <c r="M426" s="645" t="s">
        <v>575</v>
      </c>
      <c r="N426" s="646">
        <v>42794</v>
      </c>
      <c r="O426" s="645" t="s">
        <v>71</v>
      </c>
      <c r="P426" s="645" t="s">
        <v>801</v>
      </c>
    </row>
    <row r="427" spans="1:16" x14ac:dyDescent="0.2">
      <c r="A427" s="645" t="s">
        <v>390</v>
      </c>
      <c r="B427" s="645" t="s">
        <v>1710</v>
      </c>
      <c r="C427" s="645" t="s">
        <v>391</v>
      </c>
      <c r="D427" s="645" t="s">
        <v>3302</v>
      </c>
      <c r="E427" s="645" t="s">
        <v>3303</v>
      </c>
      <c r="F427" s="645" t="s">
        <v>3304</v>
      </c>
      <c r="G427" s="645" t="s">
        <v>3397</v>
      </c>
      <c r="H427" s="646">
        <v>42793</v>
      </c>
      <c r="I427" s="647">
        <v>85.1</v>
      </c>
      <c r="J427" s="647">
        <v>1</v>
      </c>
      <c r="K427" s="647">
        <f t="shared" si="6"/>
        <v>85.1</v>
      </c>
      <c r="L427" s="645" t="s">
        <v>801</v>
      </c>
      <c r="M427" s="645" t="s">
        <v>636</v>
      </c>
      <c r="N427" s="646">
        <v>42794</v>
      </c>
      <c r="O427" s="645" t="s">
        <v>71</v>
      </c>
      <c r="P427" s="645" t="s">
        <v>801</v>
      </c>
    </row>
    <row r="428" spans="1:16" x14ac:dyDescent="0.2">
      <c r="A428" s="645" t="s">
        <v>390</v>
      </c>
      <c r="B428" s="645" t="s">
        <v>1710</v>
      </c>
      <c r="C428" s="645" t="s">
        <v>391</v>
      </c>
      <c r="D428" s="645" t="s">
        <v>3302</v>
      </c>
      <c r="E428" s="645" t="s">
        <v>3303</v>
      </c>
      <c r="F428" s="645" t="s">
        <v>3304</v>
      </c>
      <c r="G428" s="645" t="s">
        <v>3398</v>
      </c>
      <c r="H428" s="646">
        <v>42793</v>
      </c>
      <c r="I428" s="647">
        <v>49.55</v>
      </c>
      <c r="J428" s="647">
        <v>1</v>
      </c>
      <c r="K428" s="647">
        <f t="shared" si="6"/>
        <v>49.55</v>
      </c>
      <c r="L428" s="645" t="s">
        <v>801</v>
      </c>
      <c r="M428" s="645" t="s">
        <v>636</v>
      </c>
      <c r="N428" s="646">
        <v>42794</v>
      </c>
      <c r="O428" s="645" t="s">
        <v>71</v>
      </c>
      <c r="P428" s="645" t="s">
        <v>801</v>
      </c>
    </row>
    <row r="429" spans="1:16" x14ac:dyDescent="0.2">
      <c r="A429" s="645" t="s">
        <v>390</v>
      </c>
      <c r="B429" s="645" t="s">
        <v>1710</v>
      </c>
      <c r="C429" s="645" t="s">
        <v>391</v>
      </c>
      <c r="D429" s="645" t="s">
        <v>3302</v>
      </c>
      <c r="E429" s="645" t="s">
        <v>3303</v>
      </c>
      <c r="F429" s="645" t="s">
        <v>3304</v>
      </c>
      <c r="G429" s="645" t="s">
        <v>3399</v>
      </c>
      <c r="H429" s="646">
        <v>42793</v>
      </c>
      <c r="I429" s="647">
        <v>49.55</v>
      </c>
      <c r="J429" s="647">
        <v>1</v>
      </c>
      <c r="K429" s="647">
        <f t="shared" si="6"/>
        <v>49.55</v>
      </c>
      <c r="L429" s="645" t="s">
        <v>801</v>
      </c>
      <c r="M429" s="645" t="s">
        <v>636</v>
      </c>
      <c r="N429" s="646">
        <v>42794</v>
      </c>
      <c r="O429" s="645" t="s">
        <v>71</v>
      </c>
      <c r="P429" s="645" t="s">
        <v>801</v>
      </c>
    </row>
    <row r="430" spans="1:16" x14ac:dyDescent="0.2">
      <c r="A430" s="645" t="s">
        <v>390</v>
      </c>
      <c r="B430" s="645" t="s">
        <v>1710</v>
      </c>
      <c r="C430" s="645" t="s">
        <v>391</v>
      </c>
      <c r="D430" s="645" t="s">
        <v>3302</v>
      </c>
      <c r="E430" s="645" t="s">
        <v>3303</v>
      </c>
      <c r="F430" s="645" t="s">
        <v>3304</v>
      </c>
      <c r="G430" s="645" t="s">
        <v>3400</v>
      </c>
      <c r="H430" s="646">
        <v>42793</v>
      </c>
      <c r="I430" s="647">
        <v>97.85</v>
      </c>
      <c r="J430" s="647">
        <v>1</v>
      </c>
      <c r="K430" s="647">
        <f t="shared" si="6"/>
        <v>97.85</v>
      </c>
      <c r="L430" s="645" t="s">
        <v>801</v>
      </c>
      <c r="M430" s="645" t="s">
        <v>3401</v>
      </c>
      <c r="N430" s="646">
        <v>42794</v>
      </c>
      <c r="O430" s="645" t="s">
        <v>71</v>
      </c>
      <c r="P430" s="645" t="s">
        <v>801</v>
      </c>
    </row>
    <row r="431" spans="1:16" x14ac:dyDescent="0.2">
      <c r="A431" s="645" t="s">
        <v>390</v>
      </c>
      <c r="B431" s="645" t="s">
        <v>1710</v>
      </c>
      <c r="C431" s="645" t="s">
        <v>391</v>
      </c>
      <c r="D431" s="645" t="s">
        <v>3302</v>
      </c>
      <c r="E431" s="645" t="s">
        <v>3303</v>
      </c>
      <c r="F431" s="645" t="s">
        <v>3304</v>
      </c>
      <c r="G431" s="645" t="s">
        <v>3402</v>
      </c>
      <c r="H431" s="646">
        <v>42793</v>
      </c>
      <c r="I431" s="647">
        <v>75</v>
      </c>
      <c r="J431" s="647">
        <v>1</v>
      </c>
      <c r="K431" s="647">
        <f t="shared" si="6"/>
        <v>75</v>
      </c>
      <c r="L431" s="645" t="s">
        <v>801</v>
      </c>
      <c r="M431" s="645" t="s">
        <v>575</v>
      </c>
      <c r="N431" s="646">
        <v>42794</v>
      </c>
      <c r="O431" s="645" t="s">
        <v>71</v>
      </c>
      <c r="P431" s="645" t="s">
        <v>801</v>
      </c>
    </row>
    <row r="432" spans="1:16" x14ac:dyDescent="0.2">
      <c r="A432" s="645" t="s">
        <v>390</v>
      </c>
      <c r="B432" s="645" t="s">
        <v>1710</v>
      </c>
      <c r="C432" s="645" t="s">
        <v>391</v>
      </c>
      <c r="D432" s="645" t="s">
        <v>3302</v>
      </c>
      <c r="E432" s="645" t="s">
        <v>3303</v>
      </c>
      <c r="F432" s="645" t="s">
        <v>3304</v>
      </c>
      <c r="G432" s="645" t="s">
        <v>3403</v>
      </c>
      <c r="H432" s="646">
        <v>42790</v>
      </c>
      <c r="I432" s="647">
        <v>56.06</v>
      </c>
      <c r="J432" s="647">
        <v>1</v>
      </c>
      <c r="K432" s="647">
        <f t="shared" si="6"/>
        <v>56.06</v>
      </c>
      <c r="L432" s="645" t="s">
        <v>801</v>
      </c>
      <c r="M432" s="645" t="s">
        <v>169</v>
      </c>
      <c r="N432" s="646">
        <v>42794</v>
      </c>
      <c r="O432" s="645" t="s">
        <v>71</v>
      </c>
      <c r="P432" s="645" t="s">
        <v>801</v>
      </c>
    </row>
    <row r="433" spans="1:16" x14ac:dyDescent="0.2">
      <c r="A433" s="645" t="s">
        <v>390</v>
      </c>
      <c r="B433" s="645" t="s">
        <v>1710</v>
      </c>
      <c r="C433" s="645" t="s">
        <v>391</v>
      </c>
      <c r="D433" s="645" t="s">
        <v>3302</v>
      </c>
      <c r="E433" s="645" t="s">
        <v>3303</v>
      </c>
      <c r="F433" s="645" t="s">
        <v>3304</v>
      </c>
      <c r="G433" s="645" t="s">
        <v>3405</v>
      </c>
      <c r="H433" s="646">
        <v>42790</v>
      </c>
      <c r="I433" s="647">
        <v>398.46</v>
      </c>
      <c r="J433" s="647">
        <v>1</v>
      </c>
      <c r="K433" s="647">
        <f t="shared" si="6"/>
        <v>398.46</v>
      </c>
      <c r="L433" s="645" t="s">
        <v>801</v>
      </c>
      <c r="M433" s="645" t="s">
        <v>3406</v>
      </c>
      <c r="N433" s="646">
        <v>42794</v>
      </c>
      <c r="O433" s="645" t="s">
        <v>71</v>
      </c>
      <c r="P433" s="645" t="s">
        <v>801</v>
      </c>
    </row>
    <row r="434" spans="1:16" x14ac:dyDescent="0.2">
      <c r="A434" s="645" t="s">
        <v>390</v>
      </c>
      <c r="B434" s="645" t="s">
        <v>1710</v>
      </c>
      <c r="C434" s="645" t="s">
        <v>391</v>
      </c>
      <c r="D434" s="645" t="s">
        <v>3302</v>
      </c>
      <c r="E434" s="645" t="s">
        <v>3303</v>
      </c>
      <c r="F434" s="645" t="s">
        <v>3304</v>
      </c>
      <c r="G434" s="645" t="s">
        <v>3407</v>
      </c>
      <c r="H434" s="646">
        <v>42790</v>
      </c>
      <c r="I434" s="647">
        <v>398.46</v>
      </c>
      <c r="J434" s="647">
        <v>1</v>
      </c>
      <c r="K434" s="647">
        <f t="shared" si="6"/>
        <v>398.46</v>
      </c>
      <c r="L434" s="645" t="s">
        <v>801</v>
      </c>
      <c r="M434" s="645" t="s">
        <v>3406</v>
      </c>
      <c r="N434" s="646">
        <v>42794</v>
      </c>
      <c r="O434" s="645" t="s">
        <v>71</v>
      </c>
      <c r="P434" s="645" t="s">
        <v>801</v>
      </c>
    </row>
    <row r="435" spans="1:16" x14ac:dyDescent="0.2">
      <c r="A435" s="645" t="s">
        <v>390</v>
      </c>
      <c r="B435" s="645" t="s">
        <v>1710</v>
      </c>
      <c r="C435" s="645" t="s">
        <v>391</v>
      </c>
      <c r="D435" s="645" t="s">
        <v>3302</v>
      </c>
      <c r="E435" s="645" t="s">
        <v>3303</v>
      </c>
      <c r="F435" s="645" t="s">
        <v>3304</v>
      </c>
      <c r="G435" s="645" t="s">
        <v>3408</v>
      </c>
      <c r="H435" s="646">
        <v>42790</v>
      </c>
      <c r="I435" s="647">
        <v>398.46</v>
      </c>
      <c r="J435" s="647">
        <v>1</v>
      </c>
      <c r="K435" s="647">
        <f t="shared" si="6"/>
        <v>398.46</v>
      </c>
      <c r="L435" s="645" t="s">
        <v>801</v>
      </c>
      <c r="M435" s="645" t="s">
        <v>3406</v>
      </c>
      <c r="N435" s="646">
        <v>42794</v>
      </c>
      <c r="O435" s="645" t="s">
        <v>71</v>
      </c>
      <c r="P435" s="645" t="s">
        <v>801</v>
      </c>
    </row>
    <row r="436" spans="1:16" x14ac:dyDescent="0.2">
      <c r="A436" s="645" t="s">
        <v>390</v>
      </c>
      <c r="B436" s="645" t="s">
        <v>1710</v>
      </c>
      <c r="C436" s="645" t="s">
        <v>391</v>
      </c>
      <c r="D436" s="645" t="s">
        <v>3302</v>
      </c>
      <c r="E436" s="645" t="s">
        <v>3303</v>
      </c>
      <c r="F436" s="645" t="s">
        <v>3304</v>
      </c>
      <c r="G436" s="645" t="s">
        <v>3411</v>
      </c>
      <c r="H436" s="646">
        <v>42790</v>
      </c>
      <c r="I436" s="647">
        <v>34.950000000000003</v>
      </c>
      <c r="J436" s="647">
        <v>1</v>
      </c>
      <c r="K436" s="647">
        <f t="shared" si="6"/>
        <v>34.950000000000003</v>
      </c>
      <c r="L436" s="645" t="s">
        <v>801</v>
      </c>
      <c r="M436" s="645" t="s">
        <v>1147</v>
      </c>
      <c r="N436" s="646">
        <v>42794</v>
      </c>
      <c r="O436" s="645" t="s">
        <v>71</v>
      </c>
      <c r="P436" s="645" t="s">
        <v>801</v>
      </c>
    </row>
    <row r="437" spans="1:16" x14ac:dyDescent="0.2">
      <c r="A437" s="645" t="s">
        <v>390</v>
      </c>
      <c r="B437" s="645" t="s">
        <v>1710</v>
      </c>
      <c r="C437" s="645" t="s">
        <v>391</v>
      </c>
      <c r="D437" s="645" t="s">
        <v>3302</v>
      </c>
      <c r="E437" s="645" t="s">
        <v>3303</v>
      </c>
      <c r="F437" s="645" t="s">
        <v>3304</v>
      </c>
      <c r="G437" s="645" t="s">
        <v>3412</v>
      </c>
      <c r="H437" s="646">
        <v>42790</v>
      </c>
      <c r="I437" s="647">
        <v>100.21</v>
      </c>
      <c r="J437" s="647">
        <v>1</v>
      </c>
      <c r="K437" s="647">
        <f t="shared" si="6"/>
        <v>100.21</v>
      </c>
      <c r="L437" s="645" t="s">
        <v>801</v>
      </c>
      <c r="M437" s="645" t="s">
        <v>3406</v>
      </c>
      <c r="N437" s="646">
        <v>42794</v>
      </c>
      <c r="O437" s="645" t="s">
        <v>71</v>
      </c>
      <c r="P437" s="645" t="s">
        <v>801</v>
      </c>
    </row>
    <row r="438" spans="1:16" x14ac:dyDescent="0.2">
      <c r="A438" s="645" t="s">
        <v>390</v>
      </c>
      <c r="B438" s="645" t="s">
        <v>1710</v>
      </c>
      <c r="C438" s="645" t="s">
        <v>391</v>
      </c>
      <c r="D438" s="645" t="s">
        <v>3302</v>
      </c>
      <c r="E438" s="645" t="s">
        <v>3303</v>
      </c>
      <c r="F438" s="645" t="s">
        <v>3304</v>
      </c>
      <c r="G438" s="645" t="s">
        <v>3413</v>
      </c>
      <c r="H438" s="646">
        <v>42790</v>
      </c>
      <c r="I438" s="647">
        <v>230</v>
      </c>
      <c r="J438" s="647">
        <v>1</v>
      </c>
      <c r="K438" s="647">
        <f t="shared" si="6"/>
        <v>230</v>
      </c>
      <c r="L438" s="645" t="s">
        <v>801</v>
      </c>
      <c r="M438" s="645" t="s">
        <v>3406</v>
      </c>
      <c r="N438" s="646">
        <v>42794</v>
      </c>
      <c r="O438" s="645" t="s">
        <v>71</v>
      </c>
      <c r="P438" s="645" t="s">
        <v>801</v>
      </c>
    </row>
    <row r="439" spans="1:16" x14ac:dyDescent="0.2">
      <c r="A439" s="645" t="s">
        <v>390</v>
      </c>
      <c r="B439" s="645" t="s">
        <v>1710</v>
      </c>
      <c r="C439" s="645" t="s">
        <v>391</v>
      </c>
      <c r="D439" s="645" t="s">
        <v>3302</v>
      </c>
      <c r="E439" s="645" t="s">
        <v>3303</v>
      </c>
      <c r="F439" s="645" t="s">
        <v>3304</v>
      </c>
      <c r="G439" s="645" t="s">
        <v>3414</v>
      </c>
      <c r="H439" s="646">
        <v>42790</v>
      </c>
      <c r="I439" s="647">
        <v>175.86</v>
      </c>
      <c r="J439" s="647">
        <v>1</v>
      </c>
      <c r="K439" s="647">
        <f t="shared" si="6"/>
        <v>175.86</v>
      </c>
      <c r="L439" s="645" t="s">
        <v>801</v>
      </c>
      <c r="M439" s="645" t="s">
        <v>207</v>
      </c>
      <c r="N439" s="646">
        <v>42794</v>
      </c>
      <c r="O439" s="645" t="s">
        <v>71</v>
      </c>
      <c r="P439" s="645" t="s">
        <v>801</v>
      </c>
    </row>
    <row r="440" spans="1:16" x14ac:dyDescent="0.2">
      <c r="A440" s="645" t="s">
        <v>390</v>
      </c>
      <c r="B440" s="645" t="s">
        <v>1710</v>
      </c>
      <c r="C440" s="645" t="s">
        <v>391</v>
      </c>
      <c r="D440" s="645" t="s">
        <v>3302</v>
      </c>
      <c r="E440" s="645" t="s">
        <v>3303</v>
      </c>
      <c r="F440" s="645" t="s">
        <v>3304</v>
      </c>
      <c r="G440" s="645" t="s">
        <v>3415</v>
      </c>
      <c r="H440" s="646">
        <v>42790</v>
      </c>
      <c r="I440" s="647">
        <v>252.46</v>
      </c>
      <c r="J440" s="647">
        <v>1</v>
      </c>
      <c r="K440" s="647">
        <f t="shared" si="6"/>
        <v>252.46</v>
      </c>
      <c r="L440" s="645" t="s">
        <v>801</v>
      </c>
      <c r="M440" s="645" t="s">
        <v>542</v>
      </c>
      <c r="N440" s="646">
        <v>42794</v>
      </c>
      <c r="O440" s="645" t="s">
        <v>71</v>
      </c>
      <c r="P440" s="645" t="s">
        <v>801</v>
      </c>
    </row>
    <row r="441" spans="1:16" x14ac:dyDescent="0.2">
      <c r="A441" s="645" t="s">
        <v>390</v>
      </c>
      <c r="B441" s="645" t="s">
        <v>1710</v>
      </c>
      <c r="C441" s="645" t="s">
        <v>391</v>
      </c>
      <c r="D441" s="645" t="s">
        <v>3302</v>
      </c>
      <c r="E441" s="645" t="s">
        <v>3303</v>
      </c>
      <c r="F441" s="645" t="s">
        <v>3304</v>
      </c>
      <c r="G441" s="645" t="s">
        <v>3416</v>
      </c>
      <c r="H441" s="646">
        <v>42790</v>
      </c>
      <c r="I441" s="647">
        <v>270</v>
      </c>
      <c r="J441" s="647">
        <v>1</v>
      </c>
      <c r="K441" s="647">
        <f t="shared" si="6"/>
        <v>270</v>
      </c>
      <c r="L441" s="645" t="s">
        <v>801</v>
      </c>
      <c r="M441" s="645" t="s">
        <v>2539</v>
      </c>
      <c r="N441" s="646">
        <v>42794</v>
      </c>
      <c r="O441" s="645" t="s">
        <v>71</v>
      </c>
      <c r="P441" s="645" t="s">
        <v>801</v>
      </c>
    </row>
    <row r="442" spans="1:16" x14ac:dyDescent="0.2">
      <c r="A442" s="645" t="s">
        <v>390</v>
      </c>
      <c r="B442" s="645" t="s">
        <v>1710</v>
      </c>
      <c r="C442" s="645" t="s">
        <v>391</v>
      </c>
      <c r="D442" s="645" t="s">
        <v>3302</v>
      </c>
      <c r="E442" s="645" t="s">
        <v>3303</v>
      </c>
      <c r="F442" s="645" t="s">
        <v>3304</v>
      </c>
      <c r="G442" s="645" t="s">
        <v>3417</v>
      </c>
      <c r="H442" s="646">
        <v>42789</v>
      </c>
      <c r="I442" s="647">
        <v>115</v>
      </c>
      <c r="J442" s="647">
        <v>1</v>
      </c>
      <c r="K442" s="647">
        <f t="shared" si="6"/>
        <v>115</v>
      </c>
      <c r="L442" s="645" t="s">
        <v>801</v>
      </c>
      <c r="M442" s="645" t="s">
        <v>3406</v>
      </c>
      <c r="N442" s="646">
        <v>42794</v>
      </c>
      <c r="O442" s="645" t="s">
        <v>71</v>
      </c>
      <c r="P442" s="645" t="s">
        <v>801</v>
      </c>
    </row>
    <row r="443" spans="1:16" x14ac:dyDescent="0.2">
      <c r="A443" s="645" t="s">
        <v>390</v>
      </c>
      <c r="B443" s="645" t="s">
        <v>1710</v>
      </c>
      <c r="C443" s="645" t="s">
        <v>391</v>
      </c>
      <c r="D443" s="645" t="s">
        <v>3302</v>
      </c>
      <c r="E443" s="645" t="s">
        <v>3303</v>
      </c>
      <c r="F443" s="645" t="s">
        <v>3304</v>
      </c>
      <c r="G443" s="645" t="s">
        <v>3418</v>
      </c>
      <c r="H443" s="646">
        <v>42789</v>
      </c>
      <c r="I443" s="647">
        <v>240</v>
      </c>
      <c r="J443" s="647">
        <v>1</v>
      </c>
      <c r="K443" s="647">
        <f t="shared" si="6"/>
        <v>240</v>
      </c>
      <c r="L443" s="645" t="s">
        <v>801</v>
      </c>
      <c r="M443" s="645" t="s">
        <v>1147</v>
      </c>
      <c r="N443" s="646">
        <v>42794</v>
      </c>
      <c r="O443" s="645" t="s">
        <v>71</v>
      </c>
      <c r="P443" s="645" t="s">
        <v>801</v>
      </c>
    </row>
    <row r="444" spans="1:16" x14ac:dyDescent="0.2">
      <c r="A444" s="645" t="s">
        <v>390</v>
      </c>
      <c r="B444" s="645" t="s">
        <v>1710</v>
      </c>
      <c r="C444" s="645" t="s">
        <v>391</v>
      </c>
      <c r="D444" s="645" t="s">
        <v>3302</v>
      </c>
      <c r="E444" s="645" t="s">
        <v>3303</v>
      </c>
      <c r="F444" s="645" t="s">
        <v>3304</v>
      </c>
      <c r="G444" s="645" t="s">
        <v>3419</v>
      </c>
      <c r="H444" s="646">
        <v>42789</v>
      </c>
      <c r="I444" s="647">
        <v>240</v>
      </c>
      <c r="J444" s="647">
        <v>1</v>
      </c>
      <c r="K444" s="647">
        <f t="shared" si="6"/>
        <v>240</v>
      </c>
      <c r="L444" s="645" t="s">
        <v>801</v>
      </c>
      <c r="M444" s="645" t="s">
        <v>1147</v>
      </c>
      <c r="N444" s="646">
        <v>42794</v>
      </c>
      <c r="O444" s="645" t="s">
        <v>71</v>
      </c>
      <c r="P444" s="645" t="s">
        <v>801</v>
      </c>
    </row>
    <row r="445" spans="1:16" x14ac:dyDescent="0.2">
      <c r="A445" s="645" t="s">
        <v>390</v>
      </c>
      <c r="B445" s="645" t="s">
        <v>1710</v>
      </c>
      <c r="C445" s="645" t="s">
        <v>391</v>
      </c>
      <c r="D445" s="645" t="s">
        <v>3302</v>
      </c>
      <c r="E445" s="645" t="s">
        <v>3303</v>
      </c>
      <c r="F445" s="645" t="s">
        <v>3304</v>
      </c>
      <c r="G445" s="645" t="s">
        <v>3420</v>
      </c>
      <c r="H445" s="646">
        <v>42789</v>
      </c>
      <c r="I445" s="647">
        <v>182.42</v>
      </c>
      <c r="J445" s="647">
        <v>1</v>
      </c>
      <c r="K445" s="647">
        <f t="shared" si="6"/>
        <v>182.42</v>
      </c>
      <c r="L445" s="645" t="s">
        <v>801</v>
      </c>
      <c r="M445" s="645" t="s">
        <v>575</v>
      </c>
      <c r="N445" s="646">
        <v>42794</v>
      </c>
      <c r="O445" s="645" t="s">
        <v>71</v>
      </c>
      <c r="P445" s="645" t="s">
        <v>801</v>
      </c>
    </row>
    <row r="446" spans="1:16" x14ac:dyDescent="0.2">
      <c r="A446" s="645" t="s">
        <v>390</v>
      </c>
      <c r="B446" s="645" t="s">
        <v>1710</v>
      </c>
      <c r="C446" s="645" t="s">
        <v>391</v>
      </c>
      <c r="D446" s="645" t="s">
        <v>3302</v>
      </c>
      <c r="E446" s="645" t="s">
        <v>3303</v>
      </c>
      <c r="F446" s="645" t="s">
        <v>3304</v>
      </c>
      <c r="G446" s="645" t="s">
        <v>3421</v>
      </c>
      <c r="H446" s="646">
        <v>42789</v>
      </c>
      <c r="I446" s="647">
        <v>50.49</v>
      </c>
      <c r="J446" s="647">
        <v>1</v>
      </c>
      <c r="K446" s="647">
        <f t="shared" si="6"/>
        <v>50.49</v>
      </c>
      <c r="L446" s="645" t="s">
        <v>801</v>
      </c>
      <c r="M446" s="645" t="s">
        <v>3156</v>
      </c>
      <c r="N446" s="646">
        <v>42793</v>
      </c>
      <c r="O446" s="645" t="s">
        <v>71</v>
      </c>
      <c r="P446" s="645" t="s">
        <v>801</v>
      </c>
    </row>
    <row r="447" spans="1:16" x14ac:dyDescent="0.2">
      <c r="A447" s="645" t="s">
        <v>390</v>
      </c>
      <c r="B447" s="645" t="s">
        <v>1710</v>
      </c>
      <c r="C447" s="645" t="s">
        <v>391</v>
      </c>
      <c r="D447" s="645" t="s">
        <v>3302</v>
      </c>
      <c r="E447" s="645" t="s">
        <v>3303</v>
      </c>
      <c r="F447" s="645" t="s">
        <v>3304</v>
      </c>
      <c r="G447" s="645" t="s">
        <v>3422</v>
      </c>
      <c r="H447" s="646">
        <v>42789</v>
      </c>
      <c r="I447" s="647">
        <v>82.95</v>
      </c>
      <c r="J447" s="647">
        <v>1</v>
      </c>
      <c r="K447" s="647">
        <f t="shared" si="6"/>
        <v>82.95</v>
      </c>
      <c r="L447" s="645" t="s">
        <v>801</v>
      </c>
      <c r="M447" s="645" t="s">
        <v>258</v>
      </c>
      <c r="N447" s="646">
        <v>42794</v>
      </c>
      <c r="O447" s="645" t="s">
        <v>71</v>
      </c>
      <c r="P447" s="645" t="s">
        <v>801</v>
      </c>
    </row>
    <row r="448" spans="1:16" x14ac:dyDescent="0.2">
      <c r="A448" s="645" t="s">
        <v>390</v>
      </c>
      <c r="B448" s="645" t="s">
        <v>1710</v>
      </c>
      <c r="C448" s="645" t="s">
        <v>391</v>
      </c>
      <c r="D448" s="645" t="s">
        <v>3302</v>
      </c>
      <c r="E448" s="645" t="s">
        <v>3303</v>
      </c>
      <c r="F448" s="645" t="s">
        <v>3304</v>
      </c>
      <c r="G448" s="645" t="s">
        <v>3423</v>
      </c>
      <c r="H448" s="646">
        <v>42789</v>
      </c>
      <c r="I448" s="647">
        <v>18</v>
      </c>
      <c r="J448" s="647">
        <v>1</v>
      </c>
      <c r="K448" s="647">
        <f t="shared" si="6"/>
        <v>18</v>
      </c>
      <c r="L448" s="645" t="s">
        <v>801</v>
      </c>
      <c r="M448" s="645" t="s">
        <v>1878</v>
      </c>
      <c r="N448" s="646">
        <v>42794</v>
      </c>
      <c r="O448" s="645" t="s">
        <v>71</v>
      </c>
      <c r="P448" s="645" t="s">
        <v>801</v>
      </c>
    </row>
    <row r="449" spans="1:16" x14ac:dyDescent="0.2">
      <c r="A449" s="645" t="s">
        <v>390</v>
      </c>
      <c r="B449" s="645" t="s">
        <v>1710</v>
      </c>
      <c r="C449" s="645" t="s">
        <v>391</v>
      </c>
      <c r="D449" s="645" t="s">
        <v>3302</v>
      </c>
      <c r="E449" s="645" t="s">
        <v>3303</v>
      </c>
      <c r="F449" s="645" t="s">
        <v>3304</v>
      </c>
      <c r="G449" s="645" t="s">
        <v>3424</v>
      </c>
      <c r="H449" s="646">
        <v>42789</v>
      </c>
      <c r="I449" s="647">
        <v>321</v>
      </c>
      <c r="J449" s="647">
        <v>1</v>
      </c>
      <c r="K449" s="647">
        <f t="shared" si="6"/>
        <v>321</v>
      </c>
      <c r="L449" s="645" t="s">
        <v>801</v>
      </c>
      <c r="M449" s="645" t="s">
        <v>207</v>
      </c>
      <c r="N449" s="646">
        <v>42794</v>
      </c>
      <c r="O449" s="645" t="s">
        <v>71</v>
      </c>
      <c r="P449" s="645" t="s">
        <v>801</v>
      </c>
    </row>
    <row r="450" spans="1:16" x14ac:dyDescent="0.2">
      <c r="A450" s="645" t="s">
        <v>390</v>
      </c>
      <c r="B450" s="645" t="s">
        <v>1710</v>
      </c>
      <c r="C450" s="645" t="s">
        <v>391</v>
      </c>
      <c r="D450" s="645" t="s">
        <v>3302</v>
      </c>
      <c r="E450" s="645" t="s">
        <v>3303</v>
      </c>
      <c r="F450" s="645" t="s">
        <v>3304</v>
      </c>
      <c r="G450" s="645" t="s">
        <v>3425</v>
      </c>
      <c r="H450" s="646">
        <v>42789</v>
      </c>
      <c r="I450" s="647">
        <v>288</v>
      </c>
      <c r="J450" s="647">
        <v>1</v>
      </c>
      <c r="K450" s="647">
        <f t="shared" si="6"/>
        <v>288</v>
      </c>
      <c r="L450" s="645" t="s">
        <v>801</v>
      </c>
      <c r="M450" s="645" t="s">
        <v>207</v>
      </c>
      <c r="N450" s="646">
        <v>42794</v>
      </c>
      <c r="O450" s="645" t="s">
        <v>71</v>
      </c>
      <c r="P450" s="645" t="s">
        <v>801</v>
      </c>
    </row>
    <row r="451" spans="1:16" x14ac:dyDescent="0.2">
      <c r="A451" s="645" t="s">
        <v>390</v>
      </c>
      <c r="B451" s="645" t="s">
        <v>1710</v>
      </c>
      <c r="C451" s="645" t="s">
        <v>391</v>
      </c>
      <c r="D451" s="645" t="s">
        <v>3302</v>
      </c>
      <c r="E451" s="645" t="s">
        <v>3303</v>
      </c>
      <c r="F451" s="645" t="s">
        <v>3304</v>
      </c>
      <c r="G451" s="645" t="s">
        <v>3426</v>
      </c>
      <c r="H451" s="646">
        <v>42789</v>
      </c>
      <c r="I451" s="647">
        <v>55</v>
      </c>
      <c r="J451" s="647">
        <v>1</v>
      </c>
      <c r="K451" s="647">
        <f t="shared" ref="K451:K514" si="7">I451*J451</f>
        <v>55</v>
      </c>
      <c r="L451" s="645" t="s">
        <v>801</v>
      </c>
      <c r="M451" s="645" t="s">
        <v>1401</v>
      </c>
      <c r="N451" s="646">
        <v>42794</v>
      </c>
      <c r="O451" s="645" t="s">
        <v>71</v>
      </c>
      <c r="P451" s="645" t="s">
        <v>801</v>
      </c>
    </row>
    <row r="452" spans="1:16" x14ac:dyDescent="0.2">
      <c r="A452" s="645" t="s">
        <v>390</v>
      </c>
      <c r="B452" s="645" t="s">
        <v>1710</v>
      </c>
      <c r="C452" s="645" t="s">
        <v>391</v>
      </c>
      <c r="D452" s="645" t="s">
        <v>3302</v>
      </c>
      <c r="E452" s="645" t="s">
        <v>3303</v>
      </c>
      <c r="F452" s="645" t="s">
        <v>3304</v>
      </c>
      <c r="G452" s="645" t="s">
        <v>3427</v>
      </c>
      <c r="H452" s="646">
        <v>42789</v>
      </c>
      <c r="I452" s="647">
        <v>352</v>
      </c>
      <c r="J452" s="647">
        <v>1</v>
      </c>
      <c r="K452" s="647">
        <f t="shared" si="7"/>
        <v>352</v>
      </c>
      <c r="L452" s="645" t="s">
        <v>801</v>
      </c>
      <c r="M452" s="645" t="s">
        <v>575</v>
      </c>
      <c r="N452" s="646">
        <v>42794</v>
      </c>
      <c r="O452" s="645" t="s">
        <v>71</v>
      </c>
      <c r="P452" s="645" t="s">
        <v>801</v>
      </c>
    </row>
    <row r="453" spans="1:16" x14ac:dyDescent="0.2">
      <c r="A453" s="645" t="s">
        <v>390</v>
      </c>
      <c r="B453" s="645" t="s">
        <v>1710</v>
      </c>
      <c r="C453" s="645" t="s">
        <v>391</v>
      </c>
      <c r="D453" s="645" t="s">
        <v>3302</v>
      </c>
      <c r="E453" s="645" t="s">
        <v>3303</v>
      </c>
      <c r="F453" s="645" t="s">
        <v>3304</v>
      </c>
      <c r="G453" s="645" t="s">
        <v>3428</v>
      </c>
      <c r="H453" s="646">
        <v>42789</v>
      </c>
      <c r="I453" s="647">
        <v>69.55</v>
      </c>
      <c r="J453" s="647">
        <v>1</v>
      </c>
      <c r="K453" s="647">
        <f t="shared" si="7"/>
        <v>69.55</v>
      </c>
      <c r="L453" s="645" t="s">
        <v>801</v>
      </c>
      <c r="M453" s="645" t="s">
        <v>207</v>
      </c>
      <c r="N453" s="646">
        <v>42794</v>
      </c>
      <c r="O453" s="645" t="s">
        <v>71</v>
      </c>
      <c r="P453" s="645" t="s">
        <v>801</v>
      </c>
    </row>
    <row r="454" spans="1:16" x14ac:dyDescent="0.2">
      <c r="A454" s="645" t="s">
        <v>390</v>
      </c>
      <c r="B454" s="645" t="s">
        <v>1710</v>
      </c>
      <c r="C454" s="645" t="s">
        <v>391</v>
      </c>
      <c r="D454" s="645" t="s">
        <v>3302</v>
      </c>
      <c r="E454" s="645" t="s">
        <v>3303</v>
      </c>
      <c r="F454" s="645" t="s">
        <v>3304</v>
      </c>
      <c r="G454" s="645" t="s">
        <v>3429</v>
      </c>
      <c r="H454" s="646">
        <v>42789</v>
      </c>
      <c r="I454" s="647">
        <v>69.69</v>
      </c>
      <c r="J454" s="647">
        <v>1</v>
      </c>
      <c r="K454" s="647">
        <f t="shared" si="7"/>
        <v>69.69</v>
      </c>
      <c r="L454" s="645" t="s">
        <v>801</v>
      </c>
      <c r="M454" s="645" t="s">
        <v>207</v>
      </c>
      <c r="N454" s="646">
        <v>42794</v>
      </c>
      <c r="O454" s="645" t="s">
        <v>71</v>
      </c>
      <c r="P454" s="645" t="s">
        <v>801</v>
      </c>
    </row>
    <row r="455" spans="1:16" x14ac:dyDescent="0.2">
      <c r="A455" s="645" t="s">
        <v>390</v>
      </c>
      <c r="B455" s="645" t="s">
        <v>1710</v>
      </c>
      <c r="C455" s="645" t="s">
        <v>391</v>
      </c>
      <c r="D455" s="645" t="s">
        <v>3302</v>
      </c>
      <c r="E455" s="645" t="s">
        <v>3303</v>
      </c>
      <c r="F455" s="645" t="s">
        <v>3304</v>
      </c>
      <c r="G455" s="645" t="s">
        <v>3430</v>
      </c>
      <c r="H455" s="646">
        <v>42789</v>
      </c>
      <c r="I455" s="647">
        <v>69.69</v>
      </c>
      <c r="J455" s="647">
        <v>1</v>
      </c>
      <c r="K455" s="647">
        <f t="shared" si="7"/>
        <v>69.69</v>
      </c>
      <c r="L455" s="645" t="s">
        <v>801</v>
      </c>
      <c r="M455" s="645" t="s">
        <v>207</v>
      </c>
      <c r="N455" s="646">
        <v>42794</v>
      </c>
      <c r="O455" s="645" t="s">
        <v>71</v>
      </c>
      <c r="P455" s="645" t="s">
        <v>801</v>
      </c>
    </row>
    <row r="456" spans="1:16" x14ac:dyDescent="0.2">
      <c r="A456" s="645" t="s">
        <v>390</v>
      </c>
      <c r="B456" s="645" t="s">
        <v>1710</v>
      </c>
      <c r="C456" s="645" t="s">
        <v>391</v>
      </c>
      <c r="D456" s="645" t="s">
        <v>3302</v>
      </c>
      <c r="E456" s="645" t="s">
        <v>3303</v>
      </c>
      <c r="F456" s="645" t="s">
        <v>3304</v>
      </c>
      <c r="G456" s="645" t="s">
        <v>3431</v>
      </c>
      <c r="H456" s="646">
        <v>42788</v>
      </c>
      <c r="I456" s="647">
        <v>179.98</v>
      </c>
      <c r="J456" s="647">
        <v>1</v>
      </c>
      <c r="K456" s="647">
        <f t="shared" si="7"/>
        <v>179.98</v>
      </c>
      <c r="L456" s="645" t="s">
        <v>801</v>
      </c>
      <c r="M456" s="645" t="s">
        <v>3406</v>
      </c>
      <c r="N456" s="646">
        <v>42794</v>
      </c>
      <c r="O456" s="645" t="s">
        <v>71</v>
      </c>
      <c r="P456" s="645" t="s">
        <v>801</v>
      </c>
    </row>
    <row r="457" spans="1:16" x14ac:dyDescent="0.2">
      <c r="A457" s="645" t="s">
        <v>390</v>
      </c>
      <c r="B457" s="645" t="s">
        <v>1710</v>
      </c>
      <c r="C457" s="645" t="s">
        <v>391</v>
      </c>
      <c r="D457" s="645" t="s">
        <v>3302</v>
      </c>
      <c r="E457" s="645" t="s">
        <v>3303</v>
      </c>
      <c r="F457" s="645" t="s">
        <v>3304</v>
      </c>
      <c r="G457" s="645" t="s">
        <v>3432</v>
      </c>
      <c r="H457" s="646">
        <v>42788</v>
      </c>
      <c r="I457" s="647">
        <v>220</v>
      </c>
      <c r="J457" s="647">
        <v>1</v>
      </c>
      <c r="K457" s="647">
        <f t="shared" si="7"/>
        <v>220</v>
      </c>
      <c r="L457" s="645" t="s">
        <v>801</v>
      </c>
      <c r="M457" s="645" t="s">
        <v>1708</v>
      </c>
      <c r="N457" s="646">
        <v>42794</v>
      </c>
      <c r="O457" s="645" t="s">
        <v>71</v>
      </c>
      <c r="P457" s="645" t="s">
        <v>801</v>
      </c>
    </row>
    <row r="458" spans="1:16" x14ac:dyDescent="0.2">
      <c r="A458" s="645" t="s">
        <v>390</v>
      </c>
      <c r="B458" s="645" t="s">
        <v>1710</v>
      </c>
      <c r="C458" s="645" t="s">
        <v>391</v>
      </c>
      <c r="D458" s="645" t="s">
        <v>3302</v>
      </c>
      <c r="E458" s="645" t="s">
        <v>3303</v>
      </c>
      <c r="F458" s="645" t="s">
        <v>3304</v>
      </c>
      <c r="G458" s="645" t="s">
        <v>3433</v>
      </c>
      <c r="H458" s="646">
        <v>42788</v>
      </c>
      <c r="I458" s="647">
        <v>26.9</v>
      </c>
      <c r="J458" s="647">
        <v>1</v>
      </c>
      <c r="K458" s="647">
        <f t="shared" si="7"/>
        <v>26.9</v>
      </c>
      <c r="L458" s="645" t="s">
        <v>801</v>
      </c>
      <c r="M458" s="645" t="s">
        <v>1401</v>
      </c>
      <c r="N458" s="646">
        <v>42794</v>
      </c>
      <c r="O458" s="645" t="s">
        <v>71</v>
      </c>
      <c r="P458" s="645" t="s">
        <v>801</v>
      </c>
    </row>
    <row r="459" spans="1:16" x14ac:dyDescent="0.2">
      <c r="A459" s="645" t="s">
        <v>390</v>
      </c>
      <c r="B459" s="645" t="s">
        <v>1710</v>
      </c>
      <c r="C459" s="645" t="s">
        <v>391</v>
      </c>
      <c r="D459" s="645" t="s">
        <v>3302</v>
      </c>
      <c r="E459" s="645" t="s">
        <v>3303</v>
      </c>
      <c r="F459" s="645" t="s">
        <v>3304</v>
      </c>
      <c r="G459" s="645" t="s">
        <v>3434</v>
      </c>
      <c r="H459" s="646">
        <v>42788</v>
      </c>
      <c r="I459" s="647">
        <v>254.72</v>
      </c>
      <c r="J459" s="647">
        <v>1</v>
      </c>
      <c r="K459" s="647">
        <f t="shared" si="7"/>
        <v>254.72</v>
      </c>
      <c r="L459" s="645" t="s">
        <v>801</v>
      </c>
      <c r="M459" s="645" t="s">
        <v>169</v>
      </c>
      <c r="N459" s="646">
        <v>42794</v>
      </c>
      <c r="O459" s="645" t="s">
        <v>71</v>
      </c>
      <c r="P459" s="645" t="s">
        <v>801</v>
      </c>
    </row>
    <row r="460" spans="1:16" x14ac:dyDescent="0.2">
      <c r="A460" s="645" t="s">
        <v>390</v>
      </c>
      <c r="B460" s="645" t="s">
        <v>1710</v>
      </c>
      <c r="C460" s="645" t="s">
        <v>391</v>
      </c>
      <c r="D460" s="645" t="s">
        <v>3302</v>
      </c>
      <c r="E460" s="645" t="s">
        <v>3303</v>
      </c>
      <c r="F460" s="645" t="s">
        <v>3304</v>
      </c>
      <c r="G460" s="645" t="s">
        <v>3435</v>
      </c>
      <c r="H460" s="646">
        <v>42788</v>
      </c>
      <c r="I460" s="647">
        <v>157.08000000000001</v>
      </c>
      <c r="J460" s="647">
        <v>1</v>
      </c>
      <c r="K460" s="647">
        <f t="shared" si="7"/>
        <v>157.08000000000001</v>
      </c>
      <c r="L460" s="645" t="s">
        <v>801</v>
      </c>
      <c r="M460" s="645" t="s">
        <v>1401</v>
      </c>
      <c r="N460" s="646">
        <v>42794</v>
      </c>
      <c r="O460" s="645" t="s">
        <v>71</v>
      </c>
      <c r="P460" s="645" t="s">
        <v>801</v>
      </c>
    </row>
    <row r="461" spans="1:16" x14ac:dyDescent="0.2">
      <c r="A461" s="645" t="s">
        <v>390</v>
      </c>
      <c r="B461" s="645" t="s">
        <v>1710</v>
      </c>
      <c r="C461" s="645" t="s">
        <v>391</v>
      </c>
      <c r="D461" s="645" t="s">
        <v>3302</v>
      </c>
      <c r="E461" s="645" t="s">
        <v>3303</v>
      </c>
      <c r="F461" s="645" t="s">
        <v>3304</v>
      </c>
      <c r="G461" s="645" t="s">
        <v>3436</v>
      </c>
      <c r="H461" s="646">
        <v>42788</v>
      </c>
      <c r="I461" s="647">
        <v>81.3</v>
      </c>
      <c r="J461" s="647">
        <v>1</v>
      </c>
      <c r="K461" s="647">
        <f t="shared" si="7"/>
        <v>81.3</v>
      </c>
      <c r="L461" s="645" t="s">
        <v>801</v>
      </c>
      <c r="M461" s="645" t="s">
        <v>169</v>
      </c>
      <c r="N461" s="646">
        <v>42794</v>
      </c>
      <c r="O461" s="645" t="s">
        <v>71</v>
      </c>
      <c r="P461" s="645" t="s">
        <v>801</v>
      </c>
    </row>
    <row r="462" spans="1:16" x14ac:dyDescent="0.2">
      <c r="A462" s="645" t="s">
        <v>390</v>
      </c>
      <c r="B462" s="645" t="s">
        <v>1710</v>
      </c>
      <c r="C462" s="645" t="s">
        <v>391</v>
      </c>
      <c r="D462" s="645" t="s">
        <v>3302</v>
      </c>
      <c r="E462" s="645" t="s">
        <v>3303</v>
      </c>
      <c r="F462" s="645" t="s">
        <v>3304</v>
      </c>
      <c r="G462" s="645" t="s">
        <v>3437</v>
      </c>
      <c r="H462" s="646">
        <v>42788</v>
      </c>
      <c r="I462" s="647">
        <v>350</v>
      </c>
      <c r="J462" s="647">
        <v>1</v>
      </c>
      <c r="K462" s="647">
        <f t="shared" si="7"/>
        <v>350</v>
      </c>
      <c r="L462" s="645" t="s">
        <v>801</v>
      </c>
      <c r="M462" s="645" t="s">
        <v>1708</v>
      </c>
      <c r="N462" s="646">
        <v>42794</v>
      </c>
      <c r="O462" s="645" t="s">
        <v>71</v>
      </c>
      <c r="P462" s="645" t="s">
        <v>801</v>
      </c>
    </row>
    <row r="463" spans="1:16" x14ac:dyDescent="0.2">
      <c r="A463" s="645" t="s">
        <v>390</v>
      </c>
      <c r="B463" s="645" t="s">
        <v>1710</v>
      </c>
      <c r="C463" s="645" t="s">
        <v>391</v>
      </c>
      <c r="D463" s="645" t="s">
        <v>3302</v>
      </c>
      <c r="E463" s="645" t="s">
        <v>3303</v>
      </c>
      <c r="F463" s="645" t="s">
        <v>3304</v>
      </c>
      <c r="G463" s="645" t="s">
        <v>3438</v>
      </c>
      <c r="H463" s="646">
        <v>42788</v>
      </c>
      <c r="I463" s="647">
        <v>81.3</v>
      </c>
      <c r="J463" s="647">
        <v>1</v>
      </c>
      <c r="K463" s="647">
        <f t="shared" si="7"/>
        <v>81.3</v>
      </c>
      <c r="L463" s="645" t="s">
        <v>801</v>
      </c>
      <c r="M463" s="645" t="s">
        <v>169</v>
      </c>
      <c r="N463" s="646">
        <v>42794</v>
      </c>
      <c r="O463" s="645" t="s">
        <v>71</v>
      </c>
      <c r="P463" s="645" t="s">
        <v>801</v>
      </c>
    </row>
    <row r="464" spans="1:16" x14ac:dyDescent="0.2">
      <c r="A464" s="645" t="s">
        <v>390</v>
      </c>
      <c r="B464" s="645" t="s">
        <v>1710</v>
      </c>
      <c r="C464" s="645" t="s">
        <v>391</v>
      </c>
      <c r="D464" s="645" t="s">
        <v>3302</v>
      </c>
      <c r="E464" s="645" t="s">
        <v>3303</v>
      </c>
      <c r="F464" s="645" t="s">
        <v>3304</v>
      </c>
      <c r="G464" s="645" t="s">
        <v>3439</v>
      </c>
      <c r="H464" s="646">
        <v>42788</v>
      </c>
      <c r="I464" s="647">
        <v>113.28</v>
      </c>
      <c r="J464" s="647">
        <v>1</v>
      </c>
      <c r="K464" s="647">
        <f t="shared" si="7"/>
        <v>113.28</v>
      </c>
      <c r="L464" s="645" t="s">
        <v>801</v>
      </c>
      <c r="M464" s="645" t="s">
        <v>2539</v>
      </c>
      <c r="N464" s="646">
        <v>42794</v>
      </c>
      <c r="O464" s="645" t="s">
        <v>71</v>
      </c>
      <c r="P464" s="645" t="s">
        <v>801</v>
      </c>
    </row>
    <row r="465" spans="1:16" x14ac:dyDescent="0.2">
      <c r="A465" s="645" t="s">
        <v>390</v>
      </c>
      <c r="B465" s="645" t="s">
        <v>1710</v>
      </c>
      <c r="C465" s="645" t="s">
        <v>391</v>
      </c>
      <c r="D465" s="645" t="s">
        <v>3302</v>
      </c>
      <c r="E465" s="645" t="s">
        <v>3303</v>
      </c>
      <c r="F465" s="645" t="s">
        <v>3304</v>
      </c>
      <c r="G465" s="645" t="s">
        <v>3440</v>
      </c>
      <c r="H465" s="646">
        <v>42788</v>
      </c>
      <c r="I465" s="647">
        <v>98</v>
      </c>
      <c r="J465" s="647">
        <v>1</v>
      </c>
      <c r="K465" s="647">
        <f t="shared" si="7"/>
        <v>98</v>
      </c>
      <c r="L465" s="645" t="s">
        <v>801</v>
      </c>
      <c r="M465" s="645" t="s">
        <v>2539</v>
      </c>
      <c r="N465" s="646">
        <v>42794</v>
      </c>
      <c r="O465" s="645" t="s">
        <v>71</v>
      </c>
      <c r="P465" s="645" t="s">
        <v>801</v>
      </c>
    </row>
    <row r="466" spans="1:16" x14ac:dyDescent="0.2">
      <c r="A466" s="645" t="s">
        <v>390</v>
      </c>
      <c r="B466" s="645" t="s">
        <v>1710</v>
      </c>
      <c r="C466" s="645" t="s">
        <v>391</v>
      </c>
      <c r="D466" s="645" t="s">
        <v>3302</v>
      </c>
      <c r="E466" s="645" t="s">
        <v>3303</v>
      </c>
      <c r="F466" s="645" t="s">
        <v>3304</v>
      </c>
      <c r="G466" s="645" t="s">
        <v>3441</v>
      </c>
      <c r="H466" s="646">
        <v>42788</v>
      </c>
      <c r="I466" s="647">
        <v>59.17</v>
      </c>
      <c r="J466" s="647">
        <v>1</v>
      </c>
      <c r="K466" s="647">
        <f t="shared" si="7"/>
        <v>59.17</v>
      </c>
      <c r="L466" s="645" t="s">
        <v>801</v>
      </c>
      <c r="M466" s="645" t="s">
        <v>169</v>
      </c>
      <c r="N466" s="646">
        <v>42794</v>
      </c>
      <c r="O466" s="645" t="s">
        <v>71</v>
      </c>
      <c r="P466" s="645" t="s">
        <v>801</v>
      </c>
    </row>
    <row r="467" spans="1:16" x14ac:dyDescent="0.2">
      <c r="A467" s="645" t="s">
        <v>390</v>
      </c>
      <c r="B467" s="645" t="s">
        <v>1710</v>
      </c>
      <c r="C467" s="645" t="s">
        <v>391</v>
      </c>
      <c r="D467" s="645" t="s">
        <v>3302</v>
      </c>
      <c r="E467" s="645" t="s">
        <v>3303</v>
      </c>
      <c r="F467" s="645" t="s">
        <v>3304</v>
      </c>
      <c r="G467" s="645" t="s">
        <v>3442</v>
      </c>
      <c r="H467" s="646">
        <v>42788</v>
      </c>
      <c r="I467" s="647">
        <v>250.67</v>
      </c>
      <c r="J467" s="647">
        <v>1</v>
      </c>
      <c r="K467" s="647">
        <f t="shared" si="7"/>
        <v>250.67</v>
      </c>
      <c r="L467" s="645" t="s">
        <v>801</v>
      </c>
      <c r="M467" s="645" t="s">
        <v>1147</v>
      </c>
      <c r="N467" s="646">
        <v>42794</v>
      </c>
      <c r="O467" s="645" t="s">
        <v>71</v>
      </c>
      <c r="P467" s="645" t="s">
        <v>801</v>
      </c>
    </row>
    <row r="468" spans="1:16" x14ac:dyDescent="0.2">
      <c r="A468" s="645" t="s">
        <v>390</v>
      </c>
      <c r="B468" s="645" t="s">
        <v>1710</v>
      </c>
      <c r="C468" s="645" t="s">
        <v>391</v>
      </c>
      <c r="D468" s="645" t="s">
        <v>3302</v>
      </c>
      <c r="E468" s="645" t="s">
        <v>3303</v>
      </c>
      <c r="F468" s="645" t="s">
        <v>3304</v>
      </c>
      <c r="G468" s="645" t="s">
        <v>3443</v>
      </c>
      <c r="H468" s="646">
        <v>42788</v>
      </c>
      <c r="I468" s="647">
        <v>59.17</v>
      </c>
      <c r="J468" s="647">
        <v>1</v>
      </c>
      <c r="K468" s="647">
        <f t="shared" si="7"/>
        <v>59.17</v>
      </c>
      <c r="L468" s="645" t="s">
        <v>801</v>
      </c>
      <c r="M468" s="645" t="s">
        <v>169</v>
      </c>
      <c r="N468" s="646">
        <v>42794</v>
      </c>
      <c r="O468" s="645" t="s">
        <v>71</v>
      </c>
      <c r="P468" s="645" t="s">
        <v>801</v>
      </c>
    </row>
    <row r="469" spans="1:16" x14ac:dyDescent="0.2">
      <c r="A469" s="645" t="s">
        <v>390</v>
      </c>
      <c r="B469" s="645" t="s">
        <v>1710</v>
      </c>
      <c r="C469" s="645" t="s">
        <v>391</v>
      </c>
      <c r="D469" s="645" t="s">
        <v>3302</v>
      </c>
      <c r="E469" s="645" t="s">
        <v>3303</v>
      </c>
      <c r="F469" s="645" t="s">
        <v>3304</v>
      </c>
      <c r="G469" s="645" t="s">
        <v>3444</v>
      </c>
      <c r="H469" s="646">
        <v>42788</v>
      </c>
      <c r="I469" s="647">
        <v>54.99</v>
      </c>
      <c r="J469" s="647">
        <v>1</v>
      </c>
      <c r="K469" s="647">
        <f t="shared" si="7"/>
        <v>54.99</v>
      </c>
      <c r="L469" s="645" t="s">
        <v>801</v>
      </c>
      <c r="M469" s="645" t="s">
        <v>542</v>
      </c>
      <c r="N469" s="646">
        <v>42794</v>
      </c>
      <c r="O469" s="645" t="s">
        <v>71</v>
      </c>
      <c r="P469" s="645" t="s">
        <v>801</v>
      </c>
    </row>
    <row r="470" spans="1:16" x14ac:dyDescent="0.2">
      <c r="A470" s="645" t="s">
        <v>390</v>
      </c>
      <c r="B470" s="645" t="s">
        <v>1710</v>
      </c>
      <c r="C470" s="645" t="s">
        <v>391</v>
      </c>
      <c r="D470" s="645" t="s">
        <v>3302</v>
      </c>
      <c r="E470" s="645" t="s">
        <v>3303</v>
      </c>
      <c r="F470" s="645" t="s">
        <v>3304</v>
      </c>
      <c r="G470" s="645" t="s">
        <v>3445</v>
      </c>
      <c r="H470" s="646">
        <v>42788</v>
      </c>
      <c r="I470" s="647">
        <v>330</v>
      </c>
      <c r="J470" s="647">
        <v>1</v>
      </c>
      <c r="K470" s="647">
        <f t="shared" si="7"/>
        <v>330</v>
      </c>
      <c r="L470" s="645" t="s">
        <v>801</v>
      </c>
      <c r="M470" s="645" t="s">
        <v>1121</v>
      </c>
      <c r="N470" s="646">
        <v>42794</v>
      </c>
      <c r="O470" s="645" t="s">
        <v>71</v>
      </c>
      <c r="P470" s="645" t="s">
        <v>801</v>
      </c>
    </row>
    <row r="471" spans="1:16" x14ac:dyDescent="0.2">
      <c r="A471" s="645" t="s">
        <v>390</v>
      </c>
      <c r="B471" s="645" t="s">
        <v>1710</v>
      </c>
      <c r="C471" s="645" t="s">
        <v>391</v>
      </c>
      <c r="D471" s="645" t="s">
        <v>3302</v>
      </c>
      <c r="E471" s="645" t="s">
        <v>3303</v>
      </c>
      <c r="F471" s="645" t="s">
        <v>3304</v>
      </c>
      <c r="G471" s="645" t="s">
        <v>3446</v>
      </c>
      <c r="H471" s="646">
        <v>42788</v>
      </c>
      <c r="I471" s="647">
        <v>82.6</v>
      </c>
      <c r="J471" s="647">
        <v>1</v>
      </c>
      <c r="K471" s="647">
        <f t="shared" si="7"/>
        <v>82.6</v>
      </c>
      <c r="L471" s="645" t="s">
        <v>801</v>
      </c>
      <c r="M471" s="645" t="s">
        <v>542</v>
      </c>
      <c r="N471" s="646">
        <v>42794</v>
      </c>
      <c r="O471" s="645" t="s">
        <v>71</v>
      </c>
      <c r="P471" s="645" t="s">
        <v>801</v>
      </c>
    </row>
    <row r="472" spans="1:16" x14ac:dyDescent="0.2">
      <c r="A472" s="645" t="s">
        <v>390</v>
      </c>
      <c r="B472" s="645" t="s">
        <v>1710</v>
      </c>
      <c r="C472" s="645" t="s">
        <v>391</v>
      </c>
      <c r="D472" s="645" t="s">
        <v>3302</v>
      </c>
      <c r="E472" s="645" t="s">
        <v>3303</v>
      </c>
      <c r="F472" s="645" t="s">
        <v>3304</v>
      </c>
      <c r="G472" s="645" t="s">
        <v>3447</v>
      </c>
      <c r="H472" s="646">
        <v>42788</v>
      </c>
      <c r="I472" s="647">
        <v>165.96</v>
      </c>
      <c r="J472" s="647">
        <v>1</v>
      </c>
      <c r="K472" s="647">
        <f t="shared" si="7"/>
        <v>165.96</v>
      </c>
      <c r="L472" s="645" t="s">
        <v>801</v>
      </c>
      <c r="M472" s="645" t="s">
        <v>540</v>
      </c>
      <c r="N472" s="646">
        <v>42794</v>
      </c>
      <c r="O472" s="645" t="s">
        <v>71</v>
      </c>
      <c r="P472" s="645" t="s">
        <v>801</v>
      </c>
    </row>
    <row r="473" spans="1:16" x14ac:dyDescent="0.2">
      <c r="A473" s="645" t="s">
        <v>390</v>
      </c>
      <c r="B473" s="645" t="s">
        <v>1710</v>
      </c>
      <c r="C473" s="645" t="s">
        <v>391</v>
      </c>
      <c r="D473" s="645" t="s">
        <v>3302</v>
      </c>
      <c r="E473" s="645" t="s">
        <v>3303</v>
      </c>
      <c r="F473" s="645" t="s">
        <v>3304</v>
      </c>
      <c r="G473" s="645" t="s">
        <v>3448</v>
      </c>
      <c r="H473" s="646">
        <v>42788</v>
      </c>
      <c r="I473" s="647">
        <v>82.95</v>
      </c>
      <c r="J473" s="647">
        <v>1</v>
      </c>
      <c r="K473" s="647">
        <f t="shared" si="7"/>
        <v>82.95</v>
      </c>
      <c r="L473" s="645" t="s">
        <v>801</v>
      </c>
      <c r="M473" s="645" t="s">
        <v>1878</v>
      </c>
      <c r="N473" s="646">
        <v>42794</v>
      </c>
      <c r="O473" s="645" t="s">
        <v>71</v>
      </c>
      <c r="P473" s="645" t="s">
        <v>801</v>
      </c>
    </row>
    <row r="474" spans="1:16" x14ac:dyDescent="0.2">
      <c r="A474" s="645" t="s">
        <v>390</v>
      </c>
      <c r="B474" s="645" t="s">
        <v>1710</v>
      </c>
      <c r="C474" s="645" t="s">
        <v>391</v>
      </c>
      <c r="D474" s="645" t="s">
        <v>3302</v>
      </c>
      <c r="E474" s="645" t="s">
        <v>3303</v>
      </c>
      <c r="F474" s="645" t="s">
        <v>3304</v>
      </c>
      <c r="G474" s="645" t="s">
        <v>3449</v>
      </c>
      <c r="H474" s="646">
        <v>42788</v>
      </c>
      <c r="I474" s="647">
        <v>66.75</v>
      </c>
      <c r="J474" s="647">
        <v>1</v>
      </c>
      <c r="K474" s="647">
        <f t="shared" si="7"/>
        <v>66.75</v>
      </c>
      <c r="L474" s="645" t="s">
        <v>801</v>
      </c>
      <c r="M474" s="645" t="s">
        <v>1242</v>
      </c>
      <c r="N474" s="646">
        <v>42794</v>
      </c>
      <c r="O474" s="645" t="s">
        <v>71</v>
      </c>
      <c r="P474" s="645" t="s">
        <v>801</v>
      </c>
    </row>
    <row r="475" spans="1:16" x14ac:dyDescent="0.2">
      <c r="A475" s="645" t="s">
        <v>390</v>
      </c>
      <c r="B475" s="645" t="s">
        <v>1710</v>
      </c>
      <c r="C475" s="645" t="s">
        <v>391</v>
      </c>
      <c r="D475" s="645" t="s">
        <v>3302</v>
      </c>
      <c r="E475" s="645" t="s">
        <v>3303</v>
      </c>
      <c r="F475" s="645" t="s">
        <v>3304</v>
      </c>
      <c r="G475" s="645" t="s">
        <v>3450</v>
      </c>
      <c r="H475" s="646">
        <v>42788</v>
      </c>
      <c r="I475" s="647">
        <v>75.400000000000006</v>
      </c>
      <c r="J475" s="647">
        <v>1</v>
      </c>
      <c r="K475" s="647">
        <f t="shared" si="7"/>
        <v>75.400000000000006</v>
      </c>
      <c r="L475" s="645" t="s">
        <v>801</v>
      </c>
      <c r="M475" s="645" t="s">
        <v>1242</v>
      </c>
      <c r="N475" s="646">
        <v>42793</v>
      </c>
      <c r="O475" s="645" t="s">
        <v>71</v>
      </c>
      <c r="P475" s="645" t="s">
        <v>801</v>
      </c>
    </row>
    <row r="476" spans="1:16" x14ac:dyDescent="0.2">
      <c r="A476" s="645" t="s">
        <v>390</v>
      </c>
      <c r="B476" s="645" t="s">
        <v>1710</v>
      </c>
      <c r="C476" s="645" t="s">
        <v>391</v>
      </c>
      <c r="D476" s="645" t="s">
        <v>3302</v>
      </c>
      <c r="E476" s="645" t="s">
        <v>3303</v>
      </c>
      <c r="F476" s="645" t="s">
        <v>3304</v>
      </c>
      <c r="G476" s="645" t="s">
        <v>3451</v>
      </c>
      <c r="H476" s="646">
        <v>42788</v>
      </c>
      <c r="I476" s="647">
        <v>189.86</v>
      </c>
      <c r="J476" s="647">
        <v>1</v>
      </c>
      <c r="K476" s="647">
        <f t="shared" si="7"/>
        <v>189.86</v>
      </c>
      <c r="L476" s="645" t="s">
        <v>801</v>
      </c>
      <c r="M476" s="645" t="s">
        <v>169</v>
      </c>
      <c r="N476" s="646">
        <v>42794</v>
      </c>
      <c r="O476" s="645" t="s">
        <v>71</v>
      </c>
      <c r="P476" s="645" t="s">
        <v>801</v>
      </c>
    </row>
    <row r="477" spans="1:16" x14ac:dyDescent="0.2">
      <c r="A477" s="645" t="s">
        <v>390</v>
      </c>
      <c r="B477" s="645" t="s">
        <v>1710</v>
      </c>
      <c r="C477" s="645" t="s">
        <v>391</v>
      </c>
      <c r="D477" s="645" t="s">
        <v>3302</v>
      </c>
      <c r="E477" s="645" t="s">
        <v>3303</v>
      </c>
      <c r="F477" s="645" t="s">
        <v>3304</v>
      </c>
      <c r="G477" s="645" t="s">
        <v>3452</v>
      </c>
      <c r="H477" s="646">
        <v>42788</v>
      </c>
      <c r="I477" s="647">
        <v>36.1</v>
      </c>
      <c r="J477" s="647">
        <v>1</v>
      </c>
      <c r="K477" s="647">
        <f t="shared" si="7"/>
        <v>36.1</v>
      </c>
      <c r="L477" s="645" t="s">
        <v>801</v>
      </c>
      <c r="M477" s="645" t="s">
        <v>258</v>
      </c>
      <c r="N477" s="646">
        <v>42794</v>
      </c>
      <c r="O477" s="645" t="s">
        <v>71</v>
      </c>
      <c r="P477" s="645" t="s">
        <v>801</v>
      </c>
    </row>
    <row r="478" spans="1:16" x14ac:dyDescent="0.2">
      <c r="A478" s="645" t="s">
        <v>390</v>
      </c>
      <c r="B478" s="645" t="s">
        <v>1710</v>
      </c>
      <c r="C478" s="645" t="s">
        <v>391</v>
      </c>
      <c r="D478" s="645" t="s">
        <v>3302</v>
      </c>
      <c r="E478" s="645" t="s">
        <v>3303</v>
      </c>
      <c r="F478" s="645" t="s">
        <v>3304</v>
      </c>
      <c r="G478" s="645" t="s">
        <v>3454</v>
      </c>
      <c r="H478" s="646">
        <v>42788</v>
      </c>
      <c r="I478" s="647">
        <v>71.3</v>
      </c>
      <c r="J478" s="647">
        <v>1</v>
      </c>
      <c r="K478" s="647">
        <f t="shared" si="7"/>
        <v>71.3</v>
      </c>
      <c r="L478" s="645" t="s">
        <v>801</v>
      </c>
      <c r="M478" s="645" t="s">
        <v>1878</v>
      </c>
      <c r="N478" s="646">
        <v>42794</v>
      </c>
      <c r="O478" s="645" t="s">
        <v>71</v>
      </c>
      <c r="P478" s="645" t="s">
        <v>801</v>
      </c>
    </row>
    <row r="479" spans="1:16" x14ac:dyDescent="0.2">
      <c r="A479" s="645" t="s">
        <v>390</v>
      </c>
      <c r="B479" s="645" t="s">
        <v>1710</v>
      </c>
      <c r="C479" s="645" t="s">
        <v>391</v>
      </c>
      <c r="D479" s="645" t="s">
        <v>3302</v>
      </c>
      <c r="E479" s="645" t="s">
        <v>3303</v>
      </c>
      <c r="F479" s="645" t="s">
        <v>3304</v>
      </c>
      <c r="G479" s="645" t="s">
        <v>3456</v>
      </c>
      <c r="H479" s="646">
        <v>42788</v>
      </c>
      <c r="I479" s="647">
        <v>34.65</v>
      </c>
      <c r="J479" s="647">
        <v>1</v>
      </c>
      <c r="K479" s="647">
        <f t="shared" si="7"/>
        <v>34.65</v>
      </c>
      <c r="L479" s="645" t="s">
        <v>801</v>
      </c>
      <c r="M479" s="645" t="s">
        <v>1139</v>
      </c>
      <c r="N479" s="646">
        <v>42794</v>
      </c>
      <c r="O479" s="645" t="s">
        <v>71</v>
      </c>
      <c r="P479" s="645" t="s">
        <v>801</v>
      </c>
    </row>
    <row r="480" spans="1:16" x14ac:dyDescent="0.2">
      <c r="A480" s="645" t="s">
        <v>390</v>
      </c>
      <c r="B480" s="645" t="s">
        <v>1710</v>
      </c>
      <c r="C480" s="645" t="s">
        <v>391</v>
      </c>
      <c r="D480" s="645" t="s">
        <v>3302</v>
      </c>
      <c r="E480" s="645" t="s">
        <v>3303</v>
      </c>
      <c r="F480" s="645" t="s">
        <v>3304</v>
      </c>
      <c r="G480" s="645" t="s">
        <v>3457</v>
      </c>
      <c r="H480" s="646">
        <v>42788</v>
      </c>
      <c r="I480" s="647">
        <v>31.35</v>
      </c>
      <c r="J480" s="647">
        <v>1</v>
      </c>
      <c r="K480" s="647">
        <f t="shared" si="7"/>
        <v>31.35</v>
      </c>
      <c r="L480" s="645" t="s">
        <v>801</v>
      </c>
      <c r="M480" s="645" t="s">
        <v>3156</v>
      </c>
      <c r="N480" s="646">
        <v>42794</v>
      </c>
      <c r="O480" s="645" t="s">
        <v>71</v>
      </c>
      <c r="P480" s="645" t="s">
        <v>801</v>
      </c>
    </row>
    <row r="481" spans="1:16" x14ac:dyDescent="0.2">
      <c r="A481" s="645" t="s">
        <v>390</v>
      </c>
      <c r="B481" s="645" t="s">
        <v>1710</v>
      </c>
      <c r="C481" s="645" t="s">
        <v>391</v>
      </c>
      <c r="D481" s="645" t="s">
        <v>3302</v>
      </c>
      <c r="E481" s="645" t="s">
        <v>3303</v>
      </c>
      <c r="F481" s="645" t="s">
        <v>3304</v>
      </c>
      <c r="G481" s="645" t="s">
        <v>3459</v>
      </c>
      <c r="H481" s="646">
        <v>42788</v>
      </c>
      <c r="I481" s="647">
        <v>598</v>
      </c>
      <c r="J481" s="647">
        <v>1</v>
      </c>
      <c r="K481" s="647">
        <f t="shared" si="7"/>
        <v>598</v>
      </c>
      <c r="L481" s="645" t="s">
        <v>801</v>
      </c>
      <c r="M481" s="645" t="s">
        <v>3076</v>
      </c>
      <c r="N481" s="646">
        <v>42794</v>
      </c>
      <c r="O481" s="645" t="s">
        <v>71</v>
      </c>
      <c r="P481" s="645" t="s">
        <v>801</v>
      </c>
    </row>
    <row r="482" spans="1:16" x14ac:dyDescent="0.2">
      <c r="A482" s="645" t="s">
        <v>390</v>
      </c>
      <c r="B482" s="645" t="s">
        <v>1710</v>
      </c>
      <c r="C482" s="645" t="s">
        <v>391</v>
      </c>
      <c r="D482" s="645" t="s">
        <v>3302</v>
      </c>
      <c r="E482" s="645" t="s">
        <v>3303</v>
      </c>
      <c r="F482" s="645" t="s">
        <v>3304</v>
      </c>
      <c r="G482" s="645" t="s">
        <v>3461</v>
      </c>
      <c r="H482" s="646">
        <v>42788</v>
      </c>
      <c r="I482" s="647">
        <v>35.57</v>
      </c>
      <c r="J482" s="647">
        <v>1</v>
      </c>
      <c r="K482" s="647">
        <f t="shared" si="7"/>
        <v>35.57</v>
      </c>
      <c r="L482" s="645" t="s">
        <v>801</v>
      </c>
      <c r="M482" s="645" t="s">
        <v>1764</v>
      </c>
      <c r="N482" s="646">
        <v>42794</v>
      </c>
      <c r="O482" s="645" t="s">
        <v>71</v>
      </c>
      <c r="P482" s="645" t="s">
        <v>801</v>
      </c>
    </row>
    <row r="483" spans="1:16" x14ac:dyDescent="0.2">
      <c r="A483" s="645" t="s">
        <v>390</v>
      </c>
      <c r="B483" s="645" t="s">
        <v>1710</v>
      </c>
      <c r="C483" s="645" t="s">
        <v>391</v>
      </c>
      <c r="D483" s="645" t="s">
        <v>3302</v>
      </c>
      <c r="E483" s="645" t="s">
        <v>3303</v>
      </c>
      <c r="F483" s="645" t="s">
        <v>3304</v>
      </c>
      <c r="G483" s="645" t="s">
        <v>3462</v>
      </c>
      <c r="H483" s="646">
        <v>42788</v>
      </c>
      <c r="I483" s="647">
        <v>98.2</v>
      </c>
      <c r="J483" s="647">
        <v>1</v>
      </c>
      <c r="K483" s="647">
        <f t="shared" si="7"/>
        <v>98.2</v>
      </c>
      <c r="L483" s="645" t="s">
        <v>801</v>
      </c>
      <c r="M483" s="645" t="s">
        <v>1764</v>
      </c>
      <c r="N483" s="646">
        <v>42794</v>
      </c>
      <c r="O483" s="645" t="s">
        <v>71</v>
      </c>
      <c r="P483" s="645" t="s">
        <v>801</v>
      </c>
    </row>
    <row r="484" spans="1:16" x14ac:dyDescent="0.2">
      <c r="A484" s="645" t="s">
        <v>390</v>
      </c>
      <c r="B484" s="645" t="s">
        <v>1710</v>
      </c>
      <c r="C484" s="645" t="s">
        <v>391</v>
      </c>
      <c r="D484" s="645" t="s">
        <v>3302</v>
      </c>
      <c r="E484" s="645" t="s">
        <v>3303</v>
      </c>
      <c r="F484" s="645" t="s">
        <v>3304</v>
      </c>
      <c r="G484" s="645" t="s">
        <v>3463</v>
      </c>
      <c r="H484" s="646">
        <v>42788</v>
      </c>
      <c r="I484" s="647">
        <v>97.85</v>
      </c>
      <c r="J484" s="647">
        <v>1</v>
      </c>
      <c r="K484" s="647">
        <f t="shared" si="7"/>
        <v>97.85</v>
      </c>
      <c r="L484" s="645" t="s">
        <v>801</v>
      </c>
      <c r="M484" s="645" t="s">
        <v>1411</v>
      </c>
      <c r="N484" s="646">
        <v>42794</v>
      </c>
      <c r="O484" s="645" t="s">
        <v>71</v>
      </c>
      <c r="P484" s="645" t="s">
        <v>801</v>
      </c>
    </row>
    <row r="485" spans="1:16" x14ac:dyDescent="0.2">
      <c r="A485" s="645" t="s">
        <v>390</v>
      </c>
      <c r="B485" s="645" t="s">
        <v>1710</v>
      </c>
      <c r="C485" s="645" t="s">
        <v>391</v>
      </c>
      <c r="D485" s="645" t="s">
        <v>3302</v>
      </c>
      <c r="E485" s="645" t="s">
        <v>3303</v>
      </c>
      <c r="F485" s="645" t="s">
        <v>3304</v>
      </c>
      <c r="G485" s="645" t="s">
        <v>3464</v>
      </c>
      <c r="H485" s="646">
        <v>42788</v>
      </c>
      <c r="I485" s="647">
        <v>97.85</v>
      </c>
      <c r="J485" s="647">
        <v>1</v>
      </c>
      <c r="K485" s="647">
        <f t="shared" si="7"/>
        <v>97.85</v>
      </c>
      <c r="L485" s="645" t="s">
        <v>801</v>
      </c>
      <c r="M485" s="645" t="s">
        <v>1411</v>
      </c>
      <c r="N485" s="646">
        <v>42794</v>
      </c>
      <c r="O485" s="645" t="s">
        <v>71</v>
      </c>
      <c r="P485" s="645" t="s">
        <v>801</v>
      </c>
    </row>
    <row r="486" spans="1:16" x14ac:dyDescent="0.2">
      <c r="A486" s="645" t="s">
        <v>390</v>
      </c>
      <c r="B486" s="645" t="s">
        <v>1710</v>
      </c>
      <c r="C486" s="645" t="s">
        <v>391</v>
      </c>
      <c r="D486" s="645" t="s">
        <v>3302</v>
      </c>
      <c r="E486" s="645" t="s">
        <v>3303</v>
      </c>
      <c r="F486" s="645" t="s">
        <v>3304</v>
      </c>
      <c r="G486" s="645" t="s">
        <v>3465</v>
      </c>
      <c r="H486" s="646">
        <v>42787</v>
      </c>
      <c r="I486" s="647">
        <v>97.85</v>
      </c>
      <c r="J486" s="647">
        <v>1</v>
      </c>
      <c r="K486" s="647">
        <f t="shared" si="7"/>
        <v>97.85</v>
      </c>
      <c r="L486" s="645" t="s">
        <v>801</v>
      </c>
      <c r="M486" s="645" t="s">
        <v>671</v>
      </c>
      <c r="N486" s="646">
        <v>42794</v>
      </c>
      <c r="O486" s="645" t="s">
        <v>71</v>
      </c>
      <c r="P486" s="645" t="s">
        <v>801</v>
      </c>
    </row>
    <row r="487" spans="1:16" x14ac:dyDescent="0.2">
      <c r="A487" s="645" t="s">
        <v>390</v>
      </c>
      <c r="B487" s="645" t="s">
        <v>1710</v>
      </c>
      <c r="C487" s="645" t="s">
        <v>391</v>
      </c>
      <c r="D487" s="645" t="s">
        <v>3302</v>
      </c>
      <c r="E487" s="645" t="s">
        <v>3303</v>
      </c>
      <c r="F487" s="645" t="s">
        <v>3304</v>
      </c>
      <c r="G487" s="645" t="s">
        <v>3466</v>
      </c>
      <c r="H487" s="646">
        <v>42787</v>
      </c>
      <c r="I487" s="647">
        <v>97.85</v>
      </c>
      <c r="J487" s="647">
        <v>1</v>
      </c>
      <c r="K487" s="647">
        <f t="shared" si="7"/>
        <v>97.85</v>
      </c>
      <c r="L487" s="645" t="s">
        <v>801</v>
      </c>
      <c r="M487" s="645" t="s">
        <v>671</v>
      </c>
      <c r="N487" s="646">
        <v>42794</v>
      </c>
      <c r="O487" s="645" t="s">
        <v>71</v>
      </c>
      <c r="P487" s="645" t="s">
        <v>801</v>
      </c>
    </row>
    <row r="488" spans="1:16" x14ac:dyDescent="0.2">
      <c r="A488" s="645" t="s">
        <v>390</v>
      </c>
      <c r="B488" s="645" t="s">
        <v>1710</v>
      </c>
      <c r="C488" s="645" t="s">
        <v>391</v>
      </c>
      <c r="D488" s="645" t="s">
        <v>3302</v>
      </c>
      <c r="E488" s="645" t="s">
        <v>3303</v>
      </c>
      <c r="F488" s="645" t="s">
        <v>3304</v>
      </c>
      <c r="G488" s="645" t="s">
        <v>3468</v>
      </c>
      <c r="H488" s="646">
        <v>42787</v>
      </c>
      <c r="I488" s="647">
        <v>159.9</v>
      </c>
      <c r="J488" s="647">
        <v>1</v>
      </c>
      <c r="K488" s="647">
        <f t="shared" si="7"/>
        <v>159.9</v>
      </c>
      <c r="L488" s="645" t="s">
        <v>801</v>
      </c>
      <c r="M488" s="645" t="s">
        <v>575</v>
      </c>
      <c r="N488" s="646">
        <v>42794</v>
      </c>
      <c r="O488" s="645" t="s">
        <v>71</v>
      </c>
      <c r="P488" s="645" t="s">
        <v>801</v>
      </c>
    </row>
    <row r="489" spans="1:16" x14ac:dyDescent="0.2">
      <c r="A489" s="645" t="s">
        <v>390</v>
      </c>
      <c r="B489" s="645" t="s">
        <v>1710</v>
      </c>
      <c r="C489" s="645" t="s">
        <v>391</v>
      </c>
      <c r="D489" s="645" t="s">
        <v>3302</v>
      </c>
      <c r="E489" s="645" t="s">
        <v>3303</v>
      </c>
      <c r="F489" s="645" t="s">
        <v>3304</v>
      </c>
      <c r="G489" s="645" t="s">
        <v>3470</v>
      </c>
      <c r="H489" s="646">
        <v>42787</v>
      </c>
      <c r="I489" s="647">
        <v>65.97</v>
      </c>
      <c r="J489" s="647">
        <v>1</v>
      </c>
      <c r="K489" s="647">
        <f t="shared" si="7"/>
        <v>65.97</v>
      </c>
      <c r="L489" s="645" t="s">
        <v>801</v>
      </c>
      <c r="M489" s="645" t="s">
        <v>1241</v>
      </c>
      <c r="N489" s="646">
        <v>42793</v>
      </c>
      <c r="O489" s="645" t="s">
        <v>71</v>
      </c>
      <c r="P489" s="645" t="s">
        <v>801</v>
      </c>
    </row>
    <row r="490" spans="1:16" x14ac:dyDescent="0.2">
      <c r="A490" s="645" t="s">
        <v>390</v>
      </c>
      <c r="B490" s="645" t="s">
        <v>1710</v>
      </c>
      <c r="C490" s="645" t="s">
        <v>391</v>
      </c>
      <c r="D490" s="645" t="s">
        <v>3302</v>
      </c>
      <c r="E490" s="645" t="s">
        <v>3303</v>
      </c>
      <c r="F490" s="645" t="s">
        <v>3304</v>
      </c>
      <c r="G490" s="645" t="s">
        <v>3471</v>
      </c>
      <c r="H490" s="646">
        <v>42787</v>
      </c>
      <c r="I490" s="647">
        <v>97.85</v>
      </c>
      <c r="J490" s="647">
        <v>1</v>
      </c>
      <c r="K490" s="647">
        <f t="shared" si="7"/>
        <v>97.85</v>
      </c>
      <c r="L490" s="645" t="s">
        <v>801</v>
      </c>
      <c r="M490" s="645" t="s">
        <v>1241</v>
      </c>
      <c r="N490" s="646">
        <v>42793</v>
      </c>
      <c r="O490" s="645" t="s">
        <v>71</v>
      </c>
      <c r="P490" s="645" t="s">
        <v>801</v>
      </c>
    </row>
    <row r="491" spans="1:16" x14ac:dyDescent="0.2">
      <c r="A491" s="645" t="s">
        <v>390</v>
      </c>
      <c r="B491" s="645" t="s">
        <v>1710</v>
      </c>
      <c r="C491" s="645" t="s">
        <v>391</v>
      </c>
      <c r="D491" s="645" t="s">
        <v>3302</v>
      </c>
      <c r="E491" s="645" t="s">
        <v>3303</v>
      </c>
      <c r="F491" s="645" t="s">
        <v>3304</v>
      </c>
      <c r="G491" s="645" t="s">
        <v>3472</v>
      </c>
      <c r="H491" s="646">
        <v>42787</v>
      </c>
      <c r="I491" s="647">
        <v>97.85</v>
      </c>
      <c r="J491" s="647">
        <v>1</v>
      </c>
      <c r="K491" s="647">
        <f t="shared" si="7"/>
        <v>97.85</v>
      </c>
      <c r="L491" s="645" t="s">
        <v>801</v>
      </c>
      <c r="M491" s="645" t="s">
        <v>3401</v>
      </c>
      <c r="N491" s="646">
        <v>42794</v>
      </c>
      <c r="O491" s="645" t="s">
        <v>71</v>
      </c>
      <c r="P491" s="645" t="s">
        <v>4458</v>
      </c>
    </row>
    <row r="492" spans="1:16" x14ac:dyDescent="0.2">
      <c r="A492" s="645" t="s">
        <v>390</v>
      </c>
      <c r="B492" s="645" t="s">
        <v>1710</v>
      </c>
      <c r="C492" s="645" t="s">
        <v>391</v>
      </c>
      <c r="D492" s="645" t="s">
        <v>3302</v>
      </c>
      <c r="E492" s="645" t="s">
        <v>3303</v>
      </c>
      <c r="F492" s="645" t="s">
        <v>3304</v>
      </c>
      <c r="G492" s="645" t="s">
        <v>3473</v>
      </c>
      <c r="H492" s="646">
        <v>42787</v>
      </c>
      <c r="I492" s="647">
        <v>292.98</v>
      </c>
      <c r="J492" s="647">
        <v>1</v>
      </c>
      <c r="K492" s="647">
        <f t="shared" si="7"/>
        <v>292.98</v>
      </c>
      <c r="L492" s="645" t="s">
        <v>801</v>
      </c>
      <c r="M492" s="645" t="s">
        <v>1207</v>
      </c>
      <c r="N492" s="646">
        <v>42794</v>
      </c>
      <c r="O492" s="645" t="s">
        <v>71</v>
      </c>
      <c r="P492" s="645" t="s">
        <v>801</v>
      </c>
    </row>
    <row r="493" spans="1:16" x14ac:dyDescent="0.2">
      <c r="A493" s="645" t="s">
        <v>390</v>
      </c>
      <c r="B493" s="645" t="s">
        <v>1710</v>
      </c>
      <c r="C493" s="645" t="s">
        <v>391</v>
      </c>
      <c r="D493" s="645" t="s">
        <v>3302</v>
      </c>
      <c r="E493" s="645" t="s">
        <v>3303</v>
      </c>
      <c r="F493" s="645" t="s">
        <v>3304</v>
      </c>
      <c r="G493" s="645" t="s">
        <v>3475</v>
      </c>
      <c r="H493" s="646">
        <v>42787</v>
      </c>
      <c r="I493" s="647">
        <v>30.5</v>
      </c>
      <c r="J493" s="647">
        <v>1</v>
      </c>
      <c r="K493" s="647">
        <f t="shared" si="7"/>
        <v>30.5</v>
      </c>
      <c r="L493" s="645" t="s">
        <v>801</v>
      </c>
      <c r="M493" s="645" t="s">
        <v>1401</v>
      </c>
      <c r="N493" s="646">
        <v>42794</v>
      </c>
      <c r="O493" s="645" t="s">
        <v>71</v>
      </c>
      <c r="P493" s="645" t="s">
        <v>801</v>
      </c>
    </row>
    <row r="494" spans="1:16" x14ac:dyDescent="0.2">
      <c r="A494" s="645" t="s">
        <v>390</v>
      </c>
      <c r="B494" s="645" t="s">
        <v>1710</v>
      </c>
      <c r="C494" s="645" t="s">
        <v>391</v>
      </c>
      <c r="D494" s="645" t="s">
        <v>3302</v>
      </c>
      <c r="E494" s="645" t="s">
        <v>3303</v>
      </c>
      <c r="F494" s="645" t="s">
        <v>3304</v>
      </c>
      <c r="G494" s="645" t="s">
        <v>3477</v>
      </c>
      <c r="H494" s="646">
        <v>42787</v>
      </c>
      <c r="I494" s="647">
        <v>646.45000000000005</v>
      </c>
      <c r="J494" s="647">
        <v>1</v>
      </c>
      <c r="K494" s="647">
        <f t="shared" si="7"/>
        <v>646.45000000000005</v>
      </c>
      <c r="L494" s="645" t="s">
        <v>801</v>
      </c>
      <c r="M494" s="645" t="s">
        <v>575</v>
      </c>
      <c r="N494" s="646">
        <v>42794</v>
      </c>
      <c r="O494" s="645" t="s">
        <v>71</v>
      </c>
      <c r="P494" s="645" t="s">
        <v>801</v>
      </c>
    </row>
    <row r="495" spans="1:16" x14ac:dyDescent="0.2">
      <c r="A495" s="645" t="s">
        <v>390</v>
      </c>
      <c r="B495" s="645" t="s">
        <v>1710</v>
      </c>
      <c r="C495" s="645" t="s">
        <v>391</v>
      </c>
      <c r="D495" s="645" t="s">
        <v>3302</v>
      </c>
      <c r="E495" s="645" t="s">
        <v>3303</v>
      </c>
      <c r="F495" s="645" t="s">
        <v>3304</v>
      </c>
      <c r="G495" s="645" t="s">
        <v>3478</v>
      </c>
      <c r="H495" s="646">
        <v>42786</v>
      </c>
      <c r="I495" s="647">
        <v>132</v>
      </c>
      <c r="J495" s="647">
        <v>1</v>
      </c>
      <c r="K495" s="647">
        <f t="shared" si="7"/>
        <v>132</v>
      </c>
      <c r="L495" s="645" t="s">
        <v>801</v>
      </c>
      <c r="M495" s="645" t="s">
        <v>1131</v>
      </c>
      <c r="N495" s="646">
        <v>42794</v>
      </c>
      <c r="O495" s="645" t="s">
        <v>71</v>
      </c>
      <c r="P495" s="645" t="s">
        <v>801</v>
      </c>
    </row>
    <row r="496" spans="1:16" x14ac:dyDescent="0.2">
      <c r="A496" s="645" t="s">
        <v>390</v>
      </c>
      <c r="B496" s="645" t="s">
        <v>1710</v>
      </c>
      <c r="C496" s="645" t="s">
        <v>391</v>
      </c>
      <c r="D496" s="645" t="s">
        <v>3302</v>
      </c>
      <c r="E496" s="645" t="s">
        <v>3303</v>
      </c>
      <c r="F496" s="645" t="s">
        <v>3304</v>
      </c>
      <c r="G496" s="645" t="s">
        <v>3479</v>
      </c>
      <c r="H496" s="646">
        <v>42786</v>
      </c>
      <c r="I496" s="647">
        <v>273.63</v>
      </c>
      <c r="J496" s="647">
        <v>1</v>
      </c>
      <c r="K496" s="647">
        <f t="shared" si="7"/>
        <v>273.63</v>
      </c>
      <c r="L496" s="645" t="s">
        <v>801</v>
      </c>
      <c r="M496" s="645" t="s">
        <v>575</v>
      </c>
      <c r="N496" s="646">
        <v>42794</v>
      </c>
      <c r="O496" s="645" t="s">
        <v>71</v>
      </c>
      <c r="P496" s="645" t="s">
        <v>801</v>
      </c>
    </row>
    <row r="497" spans="1:16" x14ac:dyDescent="0.2">
      <c r="A497" s="645" t="s">
        <v>390</v>
      </c>
      <c r="B497" s="645" t="s">
        <v>1710</v>
      </c>
      <c r="C497" s="645" t="s">
        <v>391</v>
      </c>
      <c r="D497" s="645" t="s">
        <v>3302</v>
      </c>
      <c r="E497" s="645" t="s">
        <v>3303</v>
      </c>
      <c r="F497" s="645" t="s">
        <v>3304</v>
      </c>
      <c r="G497" s="645" t="s">
        <v>3480</v>
      </c>
      <c r="H497" s="646">
        <v>42786</v>
      </c>
      <c r="I497" s="647">
        <v>97.85</v>
      </c>
      <c r="J497" s="647">
        <v>1</v>
      </c>
      <c r="K497" s="647">
        <f t="shared" si="7"/>
        <v>97.85</v>
      </c>
      <c r="L497" s="645" t="s">
        <v>801</v>
      </c>
      <c r="M497" s="645" t="s">
        <v>1079</v>
      </c>
      <c r="N497" s="646">
        <v>42794</v>
      </c>
      <c r="O497" s="645" t="s">
        <v>71</v>
      </c>
      <c r="P497" s="645" t="s">
        <v>801</v>
      </c>
    </row>
    <row r="498" spans="1:16" x14ac:dyDescent="0.2">
      <c r="A498" s="645" t="s">
        <v>390</v>
      </c>
      <c r="B498" s="645" t="s">
        <v>1710</v>
      </c>
      <c r="C498" s="645" t="s">
        <v>391</v>
      </c>
      <c r="D498" s="645" t="s">
        <v>3302</v>
      </c>
      <c r="E498" s="645" t="s">
        <v>3303</v>
      </c>
      <c r="F498" s="645" t="s">
        <v>3304</v>
      </c>
      <c r="G498" s="645" t="s">
        <v>3481</v>
      </c>
      <c r="H498" s="646">
        <v>42786</v>
      </c>
      <c r="I498" s="647">
        <v>31.67</v>
      </c>
      <c r="J498" s="647">
        <v>1</v>
      </c>
      <c r="K498" s="647">
        <f t="shared" si="7"/>
        <v>31.67</v>
      </c>
      <c r="L498" s="645" t="s">
        <v>801</v>
      </c>
      <c r="M498" s="645" t="s">
        <v>636</v>
      </c>
      <c r="N498" s="646">
        <v>42794</v>
      </c>
      <c r="O498" s="645" t="s">
        <v>71</v>
      </c>
      <c r="P498" s="645" t="s">
        <v>801</v>
      </c>
    </row>
    <row r="499" spans="1:16" x14ac:dyDescent="0.2">
      <c r="A499" s="645" t="s">
        <v>390</v>
      </c>
      <c r="B499" s="645" t="s">
        <v>1710</v>
      </c>
      <c r="C499" s="645" t="s">
        <v>391</v>
      </c>
      <c r="D499" s="645" t="s">
        <v>3302</v>
      </c>
      <c r="E499" s="645" t="s">
        <v>3303</v>
      </c>
      <c r="F499" s="645" t="s">
        <v>3304</v>
      </c>
      <c r="G499" s="645" t="s">
        <v>3482</v>
      </c>
      <c r="H499" s="646">
        <v>42786</v>
      </c>
      <c r="I499" s="647">
        <v>111.21</v>
      </c>
      <c r="J499" s="647">
        <v>1</v>
      </c>
      <c r="K499" s="647">
        <f t="shared" si="7"/>
        <v>111.21</v>
      </c>
      <c r="L499" s="645" t="s">
        <v>801</v>
      </c>
      <c r="M499" s="645" t="s">
        <v>2539</v>
      </c>
      <c r="N499" s="646">
        <v>42794</v>
      </c>
      <c r="O499" s="645" t="s">
        <v>71</v>
      </c>
      <c r="P499" s="645" t="s">
        <v>801</v>
      </c>
    </row>
    <row r="500" spans="1:16" x14ac:dyDescent="0.2">
      <c r="A500" s="645" t="s">
        <v>390</v>
      </c>
      <c r="B500" s="645" t="s">
        <v>1710</v>
      </c>
      <c r="C500" s="645" t="s">
        <v>391</v>
      </c>
      <c r="D500" s="645" t="s">
        <v>3302</v>
      </c>
      <c r="E500" s="645" t="s">
        <v>3303</v>
      </c>
      <c r="F500" s="645" t="s">
        <v>3304</v>
      </c>
      <c r="G500" s="645" t="s">
        <v>3483</v>
      </c>
      <c r="H500" s="646">
        <v>42786</v>
      </c>
      <c r="I500" s="647">
        <v>81.349999999999994</v>
      </c>
      <c r="J500" s="647">
        <v>1</v>
      </c>
      <c r="K500" s="647">
        <f t="shared" si="7"/>
        <v>81.349999999999994</v>
      </c>
      <c r="L500" s="645" t="s">
        <v>801</v>
      </c>
      <c r="M500" s="645" t="s">
        <v>2539</v>
      </c>
      <c r="N500" s="646">
        <v>42794</v>
      </c>
      <c r="O500" s="645" t="s">
        <v>71</v>
      </c>
      <c r="P500" s="645" t="s">
        <v>801</v>
      </c>
    </row>
    <row r="501" spans="1:16" x14ac:dyDescent="0.2">
      <c r="A501" s="645" t="s">
        <v>390</v>
      </c>
      <c r="B501" s="645" t="s">
        <v>1710</v>
      </c>
      <c r="C501" s="645" t="s">
        <v>391</v>
      </c>
      <c r="D501" s="645" t="s">
        <v>3302</v>
      </c>
      <c r="E501" s="645" t="s">
        <v>3303</v>
      </c>
      <c r="F501" s="645" t="s">
        <v>3304</v>
      </c>
      <c r="G501" s="645" t="s">
        <v>3484</v>
      </c>
      <c r="H501" s="646">
        <v>42786</v>
      </c>
      <c r="I501" s="647">
        <v>280.52999999999997</v>
      </c>
      <c r="J501" s="647">
        <v>1</v>
      </c>
      <c r="K501" s="647">
        <f t="shared" si="7"/>
        <v>280.52999999999997</v>
      </c>
      <c r="L501" s="645" t="s">
        <v>801</v>
      </c>
      <c r="M501" s="645" t="s">
        <v>1207</v>
      </c>
      <c r="N501" s="646">
        <v>42794</v>
      </c>
      <c r="O501" s="645" t="s">
        <v>71</v>
      </c>
      <c r="P501" s="645" t="s">
        <v>801</v>
      </c>
    </row>
    <row r="502" spans="1:16" x14ac:dyDescent="0.2">
      <c r="A502" s="645" t="s">
        <v>390</v>
      </c>
      <c r="B502" s="645" t="s">
        <v>1710</v>
      </c>
      <c r="C502" s="645" t="s">
        <v>391</v>
      </c>
      <c r="D502" s="645" t="s">
        <v>3302</v>
      </c>
      <c r="E502" s="645" t="s">
        <v>3303</v>
      </c>
      <c r="F502" s="645" t="s">
        <v>3304</v>
      </c>
      <c r="G502" s="645" t="s">
        <v>3485</v>
      </c>
      <c r="H502" s="646">
        <v>42786</v>
      </c>
      <c r="I502" s="647">
        <v>97.85</v>
      </c>
      <c r="J502" s="647">
        <v>1</v>
      </c>
      <c r="K502" s="647">
        <f t="shared" si="7"/>
        <v>97.85</v>
      </c>
      <c r="L502" s="645" t="s">
        <v>801</v>
      </c>
      <c r="M502" s="645" t="s">
        <v>2922</v>
      </c>
      <c r="N502" s="646">
        <v>42793</v>
      </c>
      <c r="O502" s="645" t="s">
        <v>71</v>
      </c>
      <c r="P502" s="645" t="s">
        <v>801</v>
      </c>
    </row>
    <row r="503" spans="1:16" x14ac:dyDescent="0.2">
      <c r="A503" s="645" t="s">
        <v>390</v>
      </c>
      <c r="B503" s="645" t="s">
        <v>1710</v>
      </c>
      <c r="C503" s="645" t="s">
        <v>391</v>
      </c>
      <c r="D503" s="645" t="s">
        <v>3302</v>
      </c>
      <c r="E503" s="645" t="s">
        <v>3303</v>
      </c>
      <c r="F503" s="645" t="s">
        <v>3304</v>
      </c>
      <c r="G503" s="645" t="s">
        <v>4459</v>
      </c>
      <c r="H503" s="646">
        <v>42786</v>
      </c>
      <c r="I503" s="647">
        <v>97.85</v>
      </c>
      <c r="J503" s="647">
        <v>1</v>
      </c>
      <c r="K503" s="647">
        <f t="shared" si="7"/>
        <v>97.85</v>
      </c>
      <c r="L503" s="645" t="s">
        <v>801</v>
      </c>
      <c r="M503" s="645" t="s">
        <v>2922</v>
      </c>
      <c r="N503" s="646">
        <v>42794</v>
      </c>
      <c r="O503" s="645" t="s">
        <v>71</v>
      </c>
      <c r="P503" s="645" t="s">
        <v>801</v>
      </c>
    </row>
    <row r="504" spans="1:16" x14ac:dyDescent="0.2">
      <c r="A504" s="645" t="s">
        <v>390</v>
      </c>
      <c r="B504" s="645" t="s">
        <v>1710</v>
      </c>
      <c r="C504" s="645" t="s">
        <v>391</v>
      </c>
      <c r="D504" s="645" t="s">
        <v>3302</v>
      </c>
      <c r="E504" s="645" t="s">
        <v>3303</v>
      </c>
      <c r="F504" s="645" t="s">
        <v>3304</v>
      </c>
      <c r="G504" s="645" t="s">
        <v>4460</v>
      </c>
      <c r="H504" s="646">
        <v>42786</v>
      </c>
      <c r="I504" s="647">
        <v>225.63</v>
      </c>
      <c r="J504" s="647">
        <v>1</v>
      </c>
      <c r="K504" s="647">
        <f t="shared" si="7"/>
        <v>225.63</v>
      </c>
      <c r="L504" s="645" t="s">
        <v>801</v>
      </c>
      <c r="M504" s="645" t="s">
        <v>474</v>
      </c>
      <c r="N504" s="646">
        <v>42794</v>
      </c>
      <c r="O504" s="645" t="s">
        <v>71</v>
      </c>
      <c r="P504" s="645" t="s">
        <v>801</v>
      </c>
    </row>
    <row r="505" spans="1:16" x14ac:dyDescent="0.2">
      <c r="A505" s="645" t="s">
        <v>390</v>
      </c>
      <c r="B505" s="645" t="s">
        <v>1710</v>
      </c>
      <c r="C505" s="645" t="s">
        <v>391</v>
      </c>
      <c r="D505" s="645" t="s">
        <v>3302</v>
      </c>
      <c r="E505" s="645" t="s">
        <v>3303</v>
      </c>
      <c r="F505" s="645" t="s">
        <v>3304</v>
      </c>
      <c r="G505" s="645" t="s">
        <v>3486</v>
      </c>
      <c r="H505" s="646">
        <v>42786</v>
      </c>
      <c r="I505" s="647">
        <v>118.8</v>
      </c>
      <c r="J505" s="647">
        <v>1</v>
      </c>
      <c r="K505" s="647">
        <f t="shared" si="7"/>
        <v>118.8</v>
      </c>
      <c r="L505" s="645" t="s">
        <v>801</v>
      </c>
      <c r="M505" s="645" t="s">
        <v>887</v>
      </c>
      <c r="N505" s="646">
        <v>42794</v>
      </c>
      <c r="O505" s="645" t="s">
        <v>71</v>
      </c>
      <c r="P505" s="645" t="s">
        <v>801</v>
      </c>
    </row>
    <row r="506" spans="1:16" x14ac:dyDescent="0.2">
      <c r="A506" s="645" t="s">
        <v>390</v>
      </c>
      <c r="B506" s="645" t="s">
        <v>1710</v>
      </c>
      <c r="C506" s="645" t="s">
        <v>391</v>
      </c>
      <c r="D506" s="645" t="s">
        <v>3302</v>
      </c>
      <c r="E506" s="645" t="s">
        <v>3303</v>
      </c>
      <c r="F506" s="645" t="s">
        <v>3304</v>
      </c>
      <c r="G506" s="645" t="s">
        <v>3487</v>
      </c>
      <c r="H506" s="646">
        <v>42786</v>
      </c>
      <c r="I506" s="647">
        <v>91.84</v>
      </c>
      <c r="J506" s="647">
        <v>1</v>
      </c>
      <c r="K506" s="647">
        <f t="shared" si="7"/>
        <v>91.84</v>
      </c>
      <c r="L506" s="645" t="s">
        <v>801</v>
      </c>
      <c r="M506" s="645" t="s">
        <v>887</v>
      </c>
      <c r="N506" s="646">
        <v>42794</v>
      </c>
      <c r="O506" s="645" t="s">
        <v>71</v>
      </c>
      <c r="P506" s="645" t="s">
        <v>801</v>
      </c>
    </row>
    <row r="507" spans="1:16" x14ac:dyDescent="0.2">
      <c r="A507" s="645" t="s">
        <v>390</v>
      </c>
      <c r="B507" s="645" t="s">
        <v>1710</v>
      </c>
      <c r="C507" s="645" t="s">
        <v>391</v>
      </c>
      <c r="D507" s="645" t="s">
        <v>3302</v>
      </c>
      <c r="E507" s="645" t="s">
        <v>3303</v>
      </c>
      <c r="F507" s="645" t="s">
        <v>3304</v>
      </c>
      <c r="G507" s="645" t="s">
        <v>3488</v>
      </c>
      <c r="H507" s="646">
        <v>42786</v>
      </c>
      <c r="I507" s="647">
        <v>97.85</v>
      </c>
      <c r="J507" s="647">
        <v>1</v>
      </c>
      <c r="K507" s="647">
        <f t="shared" si="7"/>
        <v>97.85</v>
      </c>
      <c r="L507" s="645" t="s">
        <v>801</v>
      </c>
      <c r="M507" s="645" t="s">
        <v>2539</v>
      </c>
      <c r="N507" s="646">
        <v>42794</v>
      </c>
      <c r="O507" s="645" t="s">
        <v>71</v>
      </c>
      <c r="P507" s="645" t="s">
        <v>801</v>
      </c>
    </row>
    <row r="508" spans="1:16" x14ac:dyDescent="0.2">
      <c r="A508" s="645" t="s">
        <v>390</v>
      </c>
      <c r="B508" s="645" t="s">
        <v>1710</v>
      </c>
      <c r="C508" s="645" t="s">
        <v>391</v>
      </c>
      <c r="D508" s="645" t="s">
        <v>3302</v>
      </c>
      <c r="E508" s="645" t="s">
        <v>3303</v>
      </c>
      <c r="F508" s="645" t="s">
        <v>3304</v>
      </c>
      <c r="G508" s="645" t="s">
        <v>3489</v>
      </c>
      <c r="H508" s="646">
        <v>42786</v>
      </c>
      <c r="I508" s="647">
        <v>10.3</v>
      </c>
      <c r="J508" s="647">
        <v>1</v>
      </c>
      <c r="K508" s="647">
        <f t="shared" si="7"/>
        <v>10.3</v>
      </c>
      <c r="L508" s="645" t="s">
        <v>801</v>
      </c>
      <c r="M508" s="645" t="s">
        <v>2539</v>
      </c>
      <c r="N508" s="646">
        <v>42794</v>
      </c>
      <c r="O508" s="645" t="s">
        <v>71</v>
      </c>
      <c r="P508" s="645" t="s">
        <v>801</v>
      </c>
    </row>
    <row r="509" spans="1:16" x14ac:dyDescent="0.2">
      <c r="A509" s="645" t="s">
        <v>390</v>
      </c>
      <c r="B509" s="645" t="s">
        <v>1710</v>
      </c>
      <c r="C509" s="645" t="s">
        <v>391</v>
      </c>
      <c r="D509" s="645" t="s">
        <v>3302</v>
      </c>
      <c r="E509" s="645" t="s">
        <v>3303</v>
      </c>
      <c r="F509" s="645" t="s">
        <v>3304</v>
      </c>
      <c r="G509" s="645" t="s">
        <v>3494</v>
      </c>
      <c r="H509" s="646">
        <v>42783</v>
      </c>
      <c r="I509" s="647">
        <v>153</v>
      </c>
      <c r="J509" s="647">
        <v>1</v>
      </c>
      <c r="K509" s="647">
        <f t="shared" si="7"/>
        <v>153</v>
      </c>
      <c r="L509" s="645" t="s">
        <v>801</v>
      </c>
      <c r="M509" s="645" t="s">
        <v>3156</v>
      </c>
      <c r="N509" s="646">
        <v>42794</v>
      </c>
      <c r="O509" s="645" t="s">
        <v>71</v>
      </c>
      <c r="P509" s="645" t="s">
        <v>801</v>
      </c>
    </row>
    <row r="510" spans="1:16" x14ac:dyDescent="0.2">
      <c r="A510" s="645" t="s">
        <v>390</v>
      </c>
      <c r="B510" s="645" t="s">
        <v>1710</v>
      </c>
      <c r="C510" s="645" t="s">
        <v>391</v>
      </c>
      <c r="D510" s="645" t="s">
        <v>3302</v>
      </c>
      <c r="E510" s="645" t="s">
        <v>3303</v>
      </c>
      <c r="F510" s="645" t="s">
        <v>3304</v>
      </c>
      <c r="G510" s="645" t="s">
        <v>3495</v>
      </c>
      <c r="H510" s="646">
        <v>42783</v>
      </c>
      <c r="I510" s="647">
        <v>99.11</v>
      </c>
      <c r="J510" s="647">
        <v>1</v>
      </c>
      <c r="K510" s="647">
        <f t="shared" si="7"/>
        <v>99.11</v>
      </c>
      <c r="L510" s="645" t="s">
        <v>801</v>
      </c>
      <c r="M510" s="645" t="s">
        <v>2539</v>
      </c>
      <c r="N510" s="646">
        <v>42794</v>
      </c>
      <c r="O510" s="645" t="s">
        <v>71</v>
      </c>
      <c r="P510" s="645" t="s">
        <v>801</v>
      </c>
    </row>
    <row r="511" spans="1:16" x14ac:dyDescent="0.2">
      <c r="A511" s="645" t="s">
        <v>390</v>
      </c>
      <c r="B511" s="645" t="s">
        <v>1710</v>
      </c>
      <c r="C511" s="645" t="s">
        <v>391</v>
      </c>
      <c r="D511" s="645" t="s">
        <v>3302</v>
      </c>
      <c r="E511" s="645" t="s">
        <v>3303</v>
      </c>
      <c r="F511" s="645" t="s">
        <v>3304</v>
      </c>
      <c r="G511" s="645" t="s">
        <v>3496</v>
      </c>
      <c r="H511" s="646">
        <v>42783</v>
      </c>
      <c r="I511" s="647">
        <v>177.39</v>
      </c>
      <c r="J511" s="647">
        <v>1</v>
      </c>
      <c r="K511" s="647">
        <f t="shared" si="7"/>
        <v>177.39</v>
      </c>
      <c r="L511" s="645" t="s">
        <v>801</v>
      </c>
      <c r="M511" s="645" t="s">
        <v>575</v>
      </c>
      <c r="N511" s="646">
        <v>42794</v>
      </c>
      <c r="O511" s="645" t="s">
        <v>71</v>
      </c>
      <c r="P511" s="645" t="s">
        <v>801</v>
      </c>
    </row>
    <row r="512" spans="1:16" x14ac:dyDescent="0.2">
      <c r="A512" s="645" t="s">
        <v>390</v>
      </c>
      <c r="B512" s="645" t="s">
        <v>1710</v>
      </c>
      <c r="C512" s="645" t="s">
        <v>391</v>
      </c>
      <c r="D512" s="645" t="s">
        <v>3302</v>
      </c>
      <c r="E512" s="645" t="s">
        <v>3303</v>
      </c>
      <c r="F512" s="645" t="s">
        <v>3304</v>
      </c>
      <c r="G512" s="645" t="s">
        <v>3497</v>
      </c>
      <c r="H512" s="646">
        <v>42783</v>
      </c>
      <c r="I512" s="647">
        <v>293.73</v>
      </c>
      <c r="J512" s="647">
        <v>1</v>
      </c>
      <c r="K512" s="647">
        <f t="shared" si="7"/>
        <v>293.73</v>
      </c>
      <c r="L512" s="645" t="s">
        <v>801</v>
      </c>
      <c r="M512" s="645" t="s">
        <v>2539</v>
      </c>
      <c r="N512" s="646">
        <v>42794</v>
      </c>
      <c r="O512" s="645" t="s">
        <v>71</v>
      </c>
      <c r="P512" s="645" t="s">
        <v>801</v>
      </c>
    </row>
    <row r="513" spans="1:16" x14ac:dyDescent="0.2">
      <c r="A513" s="645" t="s">
        <v>390</v>
      </c>
      <c r="B513" s="645" t="s">
        <v>1710</v>
      </c>
      <c r="C513" s="645" t="s">
        <v>391</v>
      </c>
      <c r="D513" s="645" t="s">
        <v>3302</v>
      </c>
      <c r="E513" s="645" t="s">
        <v>3303</v>
      </c>
      <c r="F513" s="645" t="s">
        <v>3304</v>
      </c>
      <c r="G513" s="645" t="s">
        <v>3498</v>
      </c>
      <c r="H513" s="646">
        <v>42783</v>
      </c>
      <c r="I513" s="647">
        <v>220</v>
      </c>
      <c r="J513" s="647">
        <v>1</v>
      </c>
      <c r="K513" s="647">
        <f t="shared" si="7"/>
        <v>220</v>
      </c>
      <c r="L513" s="645" t="s">
        <v>801</v>
      </c>
      <c r="M513" s="645" t="s">
        <v>2539</v>
      </c>
      <c r="N513" s="646">
        <v>42794</v>
      </c>
      <c r="O513" s="645" t="s">
        <v>71</v>
      </c>
      <c r="P513" s="645" t="s">
        <v>801</v>
      </c>
    </row>
    <row r="514" spans="1:16" x14ac:dyDescent="0.2">
      <c r="A514" s="645" t="s">
        <v>390</v>
      </c>
      <c r="B514" s="645" t="s">
        <v>1710</v>
      </c>
      <c r="C514" s="645" t="s">
        <v>391</v>
      </c>
      <c r="D514" s="645" t="s">
        <v>3302</v>
      </c>
      <c r="E514" s="645" t="s">
        <v>3303</v>
      </c>
      <c r="F514" s="645" t="s">
        <v>3304</v>
      </c>
      <c r="G514" s="645" t="s">
        <v>3499</v>
      </c>
      <c r="H514" s="646">
        <v>42783</v>
      </c>
      <c r="I514" s="647">
        <v>115.25</v>
      </c>
      <c r="J514" s="647">
        <v>1</v>
      </c>
      <c r="K514" s="647">
        <f t="shared" si="7"/>
        <v>115.25</v>
      </c>
      <c r="L514" s="645" t="s">
        <v>801</v>
      </c>
      <c r="M514" s="645" t="s">
        <v>169</v>
      </c>
      <c r="N514" s="646">
        <v>42794</v>
      </c>
      <c r="O514" s="645" t="s">
        <v>71</v>
      </c>
      <c r="P514" s="645" t="s">
        <v>801</v>
      </c>
    </row>
    <row r="515" spans="1:16" x14ac:dyDescent="0.2">
      <c r="A515" s="645" t="s">
        <v>390</v>
      </c>
      <c r="B515" s="645" t="s">
        <v>1710</v>
      </c>
      <c r="C515" s="645" t="s">
        <v>391</v>
      </c>
      <c r="D515" s="645" t="s">
        <v>3302</v>
      </c>
      <c r="E515" s="645" t="s">
        <v>3303</v>
      </c>
      <c r="F515" s="645" t="s">
        <v>3304</v>
      </c>
      <c r="G515" s="645" t="s">
        <v>3500</v>
      </c>
      <c r="H515" s="646">
        <v>42783</v>
      </c>
      <c r="I515" s="647">
        <v>42.01</v>
      </c>
      <c r="J515" s="647">
        <v>1</v>
      </c>
      <c r="K515" s="647">
        <f t="shared" ref="K515:K578" si="8">I515*J515</f>
        <v>42.01</v>
      </c>
      <c r="L515" s="645" t="s">
        <v>801</v>
      </c>
      <c r="M515" s="645" t="s">
        <v>2539</v>
      </c>
      <c r="N515" s="646">
        <v>42794</v>
      </c>
      <c r="O515" s="645" t="s">
        <v>71</v>
      </c>
      <c r="P515" s="645" t="s">
        <v>801</v>
      </c>
    </row>
    <row r="516" spans="1:16" x14ac:dyDescent="0.2">
      <c r="A516" s="645" t="s">
        <v>390</v>
      </c>
      <c r="B516" s="645" t="s">
        <v>1710</v>
      </c>
      <c r="C516" s="645" t="s">
        <v>391</v>
      </c>
      <c r="D516" s="645" t="s">
        <v>3302</v>
      </c>
      <c r="E516" s="645" t="s">
        <v>3303</v>
      </c>
      <c r="F516" s="645" t="s">
        <v>3304</v>
      </c>
      <c r="G516" s="645" t="s">
        <v>3501</v>
      </c>
      <c r="H516" s="646">
        <v>42783</v>
      </c>
      <c r="I516" s="647">
        <v>33.1</v>
      </c>
      <c r="J516" s="647">
        <v>1</v>
      </c>
      <c r="K516" s="647">
        <f t="shared" si="8"/>
        <v>33.1</v>
      </c>
      <c r="L516" s="645" t="s">
        <v>801</v>
      </c>
      <c r="M516" s="645" t="s">
        <v>271</v>
      </c>
      <c r="N516" s="646">
        <v>42794</v>
      </c>
      <c r="O516" s="645" t="s">
        <v>71</v>
      </c>
      <c r="P516" s="645" t="s">
        <v>801</v>
      </c>
    </row>
    <row r="517" spans="1:16" x14ac:dyDescent="0.2">
      <c r="A517" s="645" t="s">
        <v>390</v>
      </c>
      <c r="B517" s="645" t="s">
        <v>1710</v>
      </c>
      <c r="C517" s="645" t="s">
        <v>391</v>
      </c>
      <c r="D517" s="645" t="s">
        <v>3302</v>
      </c>
      <c r="E517" s="645" t="s">
        <v>3303</v>
      </c>
      <c r="F517" s="645" t="s">
        <v>3304</v>
      </c>
      <c r="G517" s="645" t="s">
        <v>3502</v>
      </c>
      <c r="H517" s="646">
        <v>42783</v>
      </c>
      <c r="I517" s="647">
        <v>33.1</v>
      </c>
      <c r="J517" s="647">
        <v>1</v>
      </c>
      <c r="K517" s="647">
        <f t="shared" si="8"/>
        <v>33.1</v>
      </c>
      <c r="L517" s="645" t="s">
        <v>801</v>
      </c>
      <c r="M517" s="645" t="s">
        <v>271</v>
      </c>
      <c r="N517" s="646">
        <v>42794</v>
      </c>
      <c r="O517" s="645" t="s">
        <v>71</v>
      </c>
      <c r="P517" s="645" t="s">
        <v>801</v>
      </c>
    </row>
    <row r="518" spans="1:16" x14ac:dyDescent="0.2">
      <c r="A518" s="645" t="s">
        <v>390</v>
      </c>
      <c r="B518" s="645" t="s">
        <v>1710</v>
      </c>
      <c r="C518" s="645" t="s">
        <v>391</v>
      </c>
      <c r="D518" s="645" t="s">
        <v>3302</v>
      </c>
      <c r="E518" s="645" t="s">
        <v>3303</v>
      </c>
      <c r="F518" s="645" t="s">
        <v>3304</v>
      </c>
      <c r="G518" s="645" t="s">
        <v>3503</v>
      </c>
      <c r="H518" s="646">
        <v>42782</v>
      </c>
      <c r="I518" s="647">
        <v>339.72</v>
      </c>
      <c r="J518" s="647">
        <v>1</v>
      </c>
      <c r="K518" s="647">
        <f t="shared" si="8"/>
        <v>339.72</v>
      </c>
      <c r="L518" s="645" t="s">
        <v>801</v>
      </c>
      <c r="M518" s="645" t="s">
        <v>1410</v>
      </c>
      <c r="N518" s="646">
        <v>42794</v>
      </c>
      <c r="O518" s="645" t="s">
        <v>71</v>
      </c>
      <c r="P518" s="645" t="s">
        <v>801</v>
      </c>
    </row>
    <row r="519" spans="1:16" x14ac:dyDescent="0.2">
      <c r="A519" s="645" t="s">
        <v>390</v>
      </c>
      <c r="B519" s="645" t="s">
        <v>1710</v>
      </c>
      <c r="C519" s="645" t="s">
        <v>391</v>
      </c>
      <c r="D519" s="645" t="s">
        <v>3302</v>
      </c>
      <c r="E519" s="645" t="s">
        <v>3303</v>
      </c>
      <c r="F519" s="645" t="s">
        <v>3304</v>
      </c>
      <c r="G519" s="645" t="s">
        <v>3504</v>
      </c>
      <c r="H519" s="646">
        <v>42782</v>
      </c>
      <c r="I519" s="647">
        <v>105</v>
      </c>
      <c r="J519" s="647">
        <v>1</v>
      </c>
      <c r="K519" s="647">
        <f t="shared" si="8"/>
        <v>105</v>
      </c>
      <c r="L519" s="645" t="s">
        <v>801</v>
      </c>
      <c r="M519" s="645" t="s">
        <v>543</v>
      </c>
      <c r="N519" s="646">
        <v>42794</v>
      </c>
      <c r="O519" s="645" t="s">
        <v>71</v>
      </c>
      <c r="P519" s="645" t="s">
        <v>801</v>
      </c>
    </row>
    <row r="520" spans="1:16" x14ac:dyDescent="0.2">
      <c r="A520" s="645" t="s">
        <v>390</v>
      </c>
      <c r="B520" s="645" t="s">
        <v>1710</v>
      </c>
      <c r="C520" s="645" t="s">
        <v>391</v>
      </c>
      <c r="D520" s="645" t="s">
        <v>3302</v>
      </c>
      <c r="E520" s="645" t="s">
        <v>3303</v>
      </c>
      <c r="F520" s="645" t="s">
        <v>3304</v>
      </c>
      <c r="G520" s="645" t="s">
        <v>3505</v>
      </c>
      <c r="H520" s="646">
        <v>42782</v>
      </c>
      <c r="I520" s="647">
        <v>134</v>
      </c>
      <c r="J520" s="647">
        <v>1</v>
      </c>
      <c r="K520" s="647">
        <f t="shared" si="8"/>
        <v>134</v>
      </c>
      <c r="L520" s="645" t="s">
        <v>801</v>
      </c>
      <c r="M520" s="645" t="s">
        <v>543</v>
      </c>
      <c r="N520" s="646">
        <v>42794</v>
      </c>
      <c r="O520" s="645" t="s">
        <v>71</v>
      </c>
      <c r="P520" s="645" t="s">
        <v>801</v>
      </c>
    </row>
    <row r="521" spans="1:16" x14ac:dyDescent="0.2">
      <c r="A521" s="645" t="s">
        <v>390</v>
      </c>
      <c r="B521" s="645" t="s">
        <v>1710</v>
      </c>
      <c r="C521" s="645" t="s">
        <v>391</v>
      </c>
      <c r="D521" s="645" t="s">
        <v>3302</v>
      </c>
      <c r="E521" s="645" t="s">
        <v>3303</v>
      </c>
      <c r="F521" s="645" t="s">
        <v>3304</v>
      </c>
      <c r="G521" s="645" t="s">
        <v>3506</v>
      </c>
      <c r="H521" s="646">
        <v>42782</v>
      </c>
      <c r="I521" s="647">
        <v>67.650000000000006</v>
      </c>
      <c r="J521" s="647">
        <v>1</v>
      </c>
      <c r="K521" s="647">
        <f t="shared" si="8"/>
        <v>67.650000000000006</v>
      </c>
      <c r="L521" s="645" t="s">
        <v>801</v>
      </c>
      <c r="M521" s="645" t="s">
        <v>543</v>
      </c>
      <c r="N521" s="646">
        <v>42794</v>
      </c>
      <c r="O521" s="645" t="s">
        <v>71</v>
      </c>
      <c r="P521" s="645" t="s">
        <v>801</v>
      </c>
    </row>
    <row r="522" spans="1:16" x14ac:dyDescent="0.2">
      <c r="A522" s="645" t="s">
        <v>390</v>
      </c>
      <c r="B522" s="645" t="s">
        <v>1710</v>
      </c>
      <c r="C522" s="645" t="s">
        <v>391</v>
      </c>
      <c r="D522" s="645" t="s">
        <v>3302</v>
      </c>
      <c r="E522" s="645" t="s">
        <v>3303</v>
      </c>
      <c r="F522" s="645" t="s">
        <v>3304</v>
      </c>
      <c r="G522" s="645" t="s">
        <v>3507</v>
      </c>
      <c r="H522" s="646">
        <v>42782</v>
      </c>
      <c r="I522" s="647">
        <v>34.950000000000003</v>
      </c>
      <c r="J522" s="647">
        <v>1</v>
      </c>
      <c r="K522" s="647">
        <f t="shared" si="8"/>
        <v>34.950000000000003</v>
      </c>
      <c r="L522" s="645" t="s">
        <v>801</v>
      </c>
      <c r="M522" s="645" t="s">
        <v>1708</v>
      </c>
      <c r="N522" s="646">
        <v>42794</v>
      </c>
      <c r="O522" s="645" t="s">
        <v>71</v>
      </c>
      <c r="P522" s="645" t="s">
        <v>801</v>
      </c>
    </row>
    <row r="523" spans="1:16" x14ac:dyDescent="0.2">
      <c r="A523" s="645" t="s">
        <v>390</v>
      </c>
      <c r="B523" s="645" t="s">
        <v>1710</v>
      </c>
      <c r="C523" s="645" t="s">
        <v>391</v>
      </c>
      <c r="D523" s="645" t="s">
        <v>3302</v>
      </c>
      <c r="E523" s="645" t="s">
        <v>3303</v>
      </c>
      <c r="F523" s="645" t="s">
        <v>3304</v>
      </c>
      <c r="G523" s="645" t="s">
        <v>3508</v>
      </c>
      <c r="H523" s="646">
        <v>42782</v>
      </c>
      <c r="I523" s="647">
        <v>34.950000000000003</v>
      </c>
      <c r="J523" s="647">
        <v>1</v>
      </c>
      <c r="K523" s="647">
        <f t="shared" si="8"/>
        <v>34.950000000000003</v>
      </c>
      <c r="L523" s="645" t="s">
        <v>801</v>
      </c>
      <c r="M523" s="645" t="s">
        <v>1708</v>
      </c>
      <c r="N523" s="646">
        <v>42794</v>
      </c>
      <c r="O523" s="645" t="s">
        <v>71</v>
      </c>
      <c r="P523" s="645" t="s">
        <v>801</v>
      </c>
    </row>
    <row r="524" spans="1:16" x14ac:dyDescent="0.2">
      <c r="A524" s="645" t="s">
        <v>390</v>
      </c>
      <c r="B524" s="645" t="s">
        <v>1710</v>
      </c>
      <c r="C524" s="645" t="s">
        <v>391</v>
      </c>
      <c r="D524" s="645" t="s">
        <v>3302</v>
      </c>
      <c r="E524" s="645" t="s">
        <v>3303</v>
      </c>
      <c r="F524" s="645" t="s">
        <v>3304</v>
      </c>
      <c r="G524" s="645" t="s">
        <v>3510</v>
      </c>
      <c r="H524" s="646">
        <v>42782</v>
      </c>
      <c r="I524" s="647">
        <v>30.5</v>
      </c>
      <c r="J524" s="647">
        <v>1</v>
      </c>
      <c r="K524" s="647">
        <f t="shared" si="8"/>
        <v>30.5</v>
      </c>
      <c r="L524" s="645" t="s">
        <v>801</v>
      </c>
      <c r="M524" s="645" t="s">
        <v>258</v>
      </c>
      <c r="N524" s="646">
        <v>42794</v>
      </c>
      <c r="O524" s="645" t="s">
        <v>71</v>
      </c>
      <c r="P524" s="645" t="s">
        <v>801</v>
      </c>
    </row>
    <row r="525" spans="1:16" x14ac:dyDescent="0.2">
      <c r="A525" s="645" t="s">
        <v>390</v>
      </c>
      <c r="B525" s="645" t="s">
        <v>1710</v>
      </c>
      <c r="C525" s="645" t="s">
        <v>391</v>
      </c>
      <c r="D525" s="645" t="s">
        <v>3302</v>
      </c>
      <c r="E525" s="645" t="s">
        <v>3303</v>
      </c>
      <c r="F525" s="645" t="s">
        <v>3304</v>
      </c>
      <c r="G525" s="645" t="s">
        <v>3512</v>
      </c>
      <c r="H525" s="646">
        <v>42782</v>
      </c>
      <c r="I525" s="647">
        <v>65.97</v>
      </c>
      <c r="J525" s="647">
        <v>1</v>
      </c>
      <c r="K525" s="647">
        <f t="shared" si="8"/>
        <v>65.97</v>
      </c>
      <c r="L525" s="645" t="s">
        <v>801</v>
      </c>
      <c r="M525" s="645" t="s">
        <v>575</v>
      </c>
      <c r="N525" s="646">
        <v>42794</v>
      </c>
      <c r="O525" s="645" t="s">
        <v>71</v>
      </c>
      <c r="P525" s="645" t="s">
        <v>801</v>
      </c>
    </row>
    <row r="526" spans="1:16" x14ac:dyDescent="0.2">
      <c r="A526" s="645" t="s">
        <v>390</v>
      </c>
      <c r="B526" s="645" t="s">
        <v>1710</v>
      </c>
      <c r="C526" s="645" t="s">
        <v>391</v>
      </c>
      <c r="D526" s="645" t="s">
        <v>3302</v>
      </c>
      <c r="E526" s="645" t="s">
        <v>3303</v>
      </c>
      <c r="F526" s="645" t="s">
        <v>3304</v>
      </c>
      <c r="G526" s="645" t="s">
        <v>3513</v>
      </c>
      <c r="H526" s="646">
        <v>42782</v>
      </c>
      <c r="I526" s="647">
        <v>36.1</v>
      </c>
      <c r="J526" s="647">
        <v>1</v>
      </c>
      <c r="K526" s="647">
        <f t="shared" si="8"/>
        <v>36.1</v>
      </c>
      <c r="L526" s="645" t="s">
        <v>801</v>
      </c>
      <c r="M526" s="645" t="s">
        <v>258</v>
      </c>
      <c r="N526" s="646">
        <v>42794</v>
      </c>
      <c r="O526" s="645" t="s">
        <v>71</v>
      </c>
      <c r="P526" s="645" t="s">
        <v>801</v>
      </c>
    </row>
    <row r="527" spans="1:16" x14ac:dyDescent="0.2">
      <c r="A527" s="645" t="s">
        <v>390</v>
      </c>
      <c r="B527" s="645" t="s">
        <v>1710</v>
      </c>
      <c r="C527" s="645" t="s">
        <v>391</v>
      </c>
      <c r="D527" s="645" t="s">
        <v>3302</v>
      </c>
      <c r="E527" s="645" t="s">
        <v>3303</v>
      </c>
      <c r="F527" s="645" t="s">
        <v>3304</v>
      </c>
      <c r="G527" s="645" t="s">
        <v>3514</v>
      </c>
      <c r="H527" s="646">
        <v>42782</v>
      </c>
      <c r="I527" s="647">
        <v>36.1</v>
      </c>
      <c r="J527" s="647">
        <v>1</v>
      </c>
      <c r="K527" s="647">
        <f t="shared" si="8"/>
        <v>36.1</v>
      </c>
      <c r="L527" s="645" t="s">
        <v>801</v>
      </c>
      <c r="M527" s="645" t="s">
        <v>258</v>
      </c>
      <c r="N527" s="646">
        <v>42794</v>
      </c>
      <c r="O527" s="645" t="s">
        <v>71</v>
      </c>
      <c r="P527" s="645" t="s">
        <v>801</v>
      </c>
    </row>
    <row r="528" spans="1:16" x14ac:dyDescent="0.2">
      <c r="A528" s="645" t="s">
        <v>390</v>
      </c>
      <c r="B528" s="645" t="s">
        <v>1710</v>
      </c>
      <c r="C528" s="645" t="s">
        <v>391</v>
      </c>
      <c r="D528" s="645" t="s">
        <v>3302</v>
      </c>
      <c r="E528" s="645" t="s">
        <v>3303</v>
      </c>
      <c r="F528" s="645" t="s">
        <v>3304</v>
      </c>
      <c r="G528" s="645" t="s">
        <v>3515</v>
      </c>
      <c r="H528" s="646">
        <v>42781</v>
      </c>
      <c r="I528" s="647">
        <v>54</v>
      </c>
      <c r="J528" s="647">
        <v>1</v>
      </c>
      <c r="K528" s="647">
        <f t="shared" si="8"/>
        <v>54</v>
      </c>
      <c r="L528" s="645" t="s">
        <v>801</v>
      </c>
      <c r="M528" s="645" t="s">
        <v>1242</v>
      </c>
      <c r="N528" s="646">
        <v>42794</v>
      </c>
      <c r="O528" s="645" t="s">
        <v>71</v>
      </c>
      <c r="P528" s="645" t="s">
        <v>801</v>
      </c>
    </row>
    <row r="529" spans="1:16" x14ac:dyDescent="0.2">
      <c r="A529" s="645" t="s">
        <v>390</v>
      </c>
      <c r="B529" s="645" t="s">
        <v>1710</v>
      </c>
      <c r="C529" s="645" t="s">
        <v>391</v>
      </c>
      <c r="D529" s="645" t="s">
        <v>3302</v>
      </c>
      <c r="E529" s="645" t="s">
        <v>3303</v>
      </c>
      <c r="F529" s="645" t="s">
        <v>3304</v>
      </c>
      <c r="G529" s="645" t="s">
        <v>3516</v>
      </c>
      <c r="H529" s="646">
        <v>42781</v>
      </c>
      <c r="I529" s="647">
        <v>42.83</v>
      </c>
      <c r="J529" s="647">
        <v>1</v>
      </c>
      <c r="K529" s="647">
        <f t="shared" si="8"/>
        <v>42.83</v>
      </c>
      <c r="L529" s="645" t="s">
        <v>801</v>
      </c>
      <c r="M529" s="645" t="s">
        <v>474</v>
      </c>
      <c r="N529" s="646">
        <v>42794</v>
      </c>
      <c r="O529" s="645" t="s">
        <v>71</v>
      </c>
      <c r="P529" s="645" t="s">
        <v>801</v>
      </c>
    </row>
    <row r="530" spans="1:16" x14ac:dyDescent="0.2">
      <c r="A530" s="645" t="s">
        <v>390</v>
      </c>
      <c r="B530" s="645" t="s">
        <v>1710</v>
      </c>
      <c r="C530" s="645" t="s">
        <v>391</v>
      </c>
      <c r="D530" s="645" t="s">
        <v>3302</v>
      </c>
      <c r="E530" s="645" t="s">
        <v>3303</v>
      </c>
      <c r="F530" s="645" t="s">
        <v>3304</v>
      </c>
      <c r="G530" s="645" t="s">
        <v>3517</v>
      </c>
      <c r="H530" s="646">
        <v>42781</v>
      </c>
      <c r="I530" s="647">
        <v>88.65</v>
      </c>
      <c r="J530" s="647">
        <v>1</v>
      </c>
      <c r="K530" s="647">
        <f t="shared" si="8"/>
        <v>88.65</v>
      </c>
      <c r="L530" s="645" t="s">
        <v>801</v>
      </c>
      <c r="M530" s="645" t="s">
        <v>1121</v>
      </c>
      <c r="N530" s="646">
        <v>42793</v>
      </c>
      <c r="O530" s="645" t="s">
        <v>71</v>
      </c>
      <c r="P530" s="645" t="s">
        <v>801</v>
      </c>
    </row>
    <row r="531" spans="1:16" x14ac:dyDescent="0.2">
      <c r="A531" s="645" t="s">
        <v>390</v>
      </c>
      <c r="B531" s="645" t="s">
        <v>1710</v>
      </c>
      <c r="C531" s="645" t="s">
        <v>391</v>
      </c>
      <c r="D531" s="645" t="s">
        <v>3302</v>
      </c>
      <c r="E531" s="645" t="s">
        <v>3303</v>
      </c>
      <c r="F531" s="645" t="s">
        <v>3304</v>
      </c>
      <c r="G531" s="645" t="s">
        <v>3518</v>
      </c>
      <c r="H531" s="646">
        <v>42781</v>
      </c>
      <c r="I531" s="647">
        <v>134.99</v>
      </c>
      <c r="J531" s="647">
        <v>1</v>
      </c>
      <c r="K531" s="647">
        <f t="shared" si="8"/>
        <v>134.99</v>
      </c>
      <c r="L531" s="645" t="s">
        <v>801</v>
      </c>
      <c r="M531" s="645" t="s">
        <v>1147</v>
      </c>
      <c r="N531" s="646">
        <v>42794</v>
      </c>
      <c r="O531" s="645" t="s">
        <v>71</v>
      </c>
      <c r="P531" s="645" t="s">
        <v>801</v>
      </c>
    </row>
    <row r="532" spans="1:16" x14ac:dyDescent="0.2">
      <c r="A532" s="645" t="s">
        <v>390</v>
      </c>
      <c r="B532" s="645" t="s">
        <v>1710</v>
      </c>
      <c r="C532" s="645" t="s">
        <v>391</v>
      </c>
      <c r="D532" s="645" t="s">
        <v>3302</v>
      </c>
      <c r="E532" s="645" t="s">
        <v>3303</v>
      </c>
      <c r="F532" s="645" t="s">
        <v>3304</v>
      </c>
      <c r="G532" s="645" t="s">
        <v>3520</v>
      </c>
      <c r="H532" s="646">
        <v>42781</v>
      </c>
      <c r="I532" s="647">
        <v>87</v>
      </c>
      <c r="J532" s="647">
        <v>1</v>
      </c>
      <c r="K532" s="647">
        <f t="shared" si="8"/>
        <v>87</v>
      </c>
      <c r="L532" s="645" t="s">
        <v>801</v>
      </c>
      <c r="M532" s="645" t="s">
        <v>671</v>
      </c>
      <c r="N532" s="646">
        <v>42794</v>
      </c>
      <c r="O532" s="645" t="s">
        <v>71</v>
      </c>
      <c r="P532" s="645" t="s">
        <v>801</v>
      </c>
    </row>
    <row r="533" spans="1:16" x14ac:dyDescent="0.2">
      <c r="A533" s="645" t="s">
        <v>390</v>
      </c>
      <c r="B533" s="645" t="s">
        <v>1710</v>
      </c>
      <c r="C533" s="645" t="s">
        <v>391</v>
      </c>
      <c r="D533" s="645" t="s">
        <v>3302</v>
      </c>
      <c r="E533" s="645" t="s">
        <v>3303</v>
      </c>
      <c r="F533" s="645" t="s">
        <v>3304</v>
      </c>
      <c r="G533" s="645" t="s">
        <v>3523</v>
      </c>
      <c r="H533" s="646">
        <v>42781</v>
      </c>
      <c r="I533" s="647">
        <v>70.09</v>
      </c>
      <c r="J533" s="647">
        <v>1</v>
      </c>
      <c r="K533" s="647">
        <f t="shared" si="8"/>
        <v>70.09</v>
      </c>
      <c r="L533" s="645" t="s">
        <v>801</v>
      </c>
      <c r="M533" s="645" t="s">
        <v>575</v>
      </c>
      <c r="N533" s="646">
        <v>42794</v>
      </c>
      <c r="O533" s="645" t="s">
        <v>71</v>
      </c>
      <c r="P533" s="645" t="s">
        <v>801</v>
      </c>
    </row>
    <row r="534" spans="1:16" x14ac:dyDescent="0.2">
      <c r="A534" s="645" t="s">
        <v>390</v>
      </c>
      <c r="B534" s="645" t="s">
        <v>1710</v>
      </c>
      <c r="C534" s="645" t="s">
        <v>391</v>
      </c>
      <c r="D534" s="645" t="s">
        <v>3302</v>
      </c>
      <c r="E534" s="645" t="s">
        <v>3303</v>
      </c>
      <c r="F534" s="645" t="s">
        <v>3304</v>
      </c>
      <c r="G534" s="645" t="s">
        <v>3524</v>
      </c>
      <c r="H534" s="646">
        <v>42781</v>
      </c>
      <c r="I534" s="647">
        <v>159.99</v>
      </c>
      <c r="J534" s="647">
        <v>1</v>
      </c>
      <c r="K534" s="647">
        <f t="shared" si="8"/>
        <v>159.99</v>
      </c>
      <c r="L534" s="645" t="s">
        <v>801</v>
      </c>
      <c r="M534" s="645" t="s">
        <v>543</v>
      </c>
      <c r="N534" s="646">
        <v>42794</v>
      </c>
      <c r="O534" s="645" t="s">
        <v>71</v>
      </c>
      <c r="P534" s="645" t="s">
        <v>801</v>
      </c>
    </row>
    <row r="535" spans="1:16" x14ac:dyDescent="0.2">
      <c r="A535" s="645" t="s">
        <v>390</v>
      </c>
      <c r="B535" s="645" t="s">
        <v>1710</v>
      </c>
      <c r="C535" s="645" t="s">
        <v>391</v>
      </c>
      <c r="D535" s="645" t="s">
        <v>3302</v>
      </c>
      <c r="E535" s="645" t="s">
        <v>3303</v>
      </c>
      <c r="F535" s="645" t="s">
        <v>3304</v>
      </c>
      <c r="G535" s="645" t="s">
        <v>3525</v>
      </c>
      <c r="H535" s="646">
        <v>42780</v>
      </c>
      <c r="I535" s="647">
        <v>124.98</v>
      </c>
      <c r="J535" s="647">
        <v>1</v>
      </c>
      <c r="K535" s="647">
        <f t="shared" si="8"/>
        <v>124.98</v>
      </c>
      <c r="L535" s="645" t="s">
        <v>801</v>
      </c>
      <c r="M535" s="645" t="s">
        <v>3406</v>
      </c>
      <c r="N535" s="646">
        <v>42794</v>
      </c>
      <c r="O535" s="645" t="s">
        <v>71</v>
      </c>
      <c r="P535" s="645" t="s">
        <v>801</v>
      </c>
    </row>
    <row r="536" spans="1:16" x14ac:dyDescent="0.2">
      <c r="A536" s="645" t="s">
        <v>390</v>
      </c>
      <c r="B536" s="645" t="s">
        <v>1710</v>
      </c>
      <c r="C536" s="645" t="s">
        <v>391</v>
      </c>
      <c r="D536" s="645" t="s">
        <v>3302</v>
      </c>
      <c r="E536" s="645" t="s">
        <v>3303</v>
      </c>
      <c r="F536" s="645" t="s">
        <v>3304</v>
      </c>
      <c r="G536" s="645" t="s">
        <v>3526</v>
      </c>
      <c r="H536" s="646">
        <v>42780</v>
      </c>
      <c r="I536" s="647">
        <v>82.15</v>
      </c>
      <c r="J536" s="647">
        <v>1</v>
      </c>
      <c r="K536" s="647">
        <f t="shared" si="8"/>
        <v>82.15</v>
      </c>
      <c r="L536" s="645" t="s">
        <v>801</v>
      </c>
      <c r="M536" s="645" t="s">
        <v>1121</v>
      </c>
      <c r="N536" s="646">
        <v>42794</v>
      </c>
      <c r="O536" s="645" t="s">
        <v>71</v>
      </c>
      <c r="P536" s="645" t="s">
        <v>801</v>
      </c>
    </row>
    <row r="537" spans="1:16" x14ac:dyDescent="0.2">
      <c r="A537" s="645" t="s">
        <v>390</v>
      </c>
      <c r="B537" s="645" t="s">
        <v>1710</v>
      </c>
      <c r="C537" s="645" t="s">
        <v>391</v>
      </c>
      <c r="D537" s="645" t="s">
        <v>3302</v>
      </c>
      <c r="E537" s="645" t="s">
        <v>3303</v>
      </c>
      <c r="F537" s="645" t="s">
        <v>3304</v>
      </c>
      <c r="G537" s="645" t="s">
        <v>3527</v>
      </c>
      <c r="H537" s="646">
        <v>42780</v>
      </c>
      <c r="I537" s="647">
        <v>153.30000000000001</v>
      </c>
      <c r="J537" s="647">
        <v>1</v>
      </c>
      <c r="K537" s="647">
        <f t="shared" si="8"/>
        <v>153.30000000000001</v>
      </c>
      <c r="L537" s="645" t="s">
        <v>801</v>
      </c>
      <c r="M537" s="645" t="s">
        <v>3406</v>
      </c>
      <c r="N537" s="646">
        <v>42794</v>
      </c>
      <c r="O537" s="645" t="s">
        <v>71</v>
      </c>
      <c r="P537" s="645" t="s">
        <v>801</v>
      </c>
    </row>
    <row r="538" spans="1:16" x14ac:dyDescent="0.2">
      <c r="A538" s="645" t="s">
        <v>390</v>
      </c>
      <c r="B538" s="645" t="s">
        <v>1710</v>
      </c>
      <c r="C538" s="645" t="s">
        <v>391</v>
      </c>
      <c r="D538" s="645" t="s">
        <v>3302</v>
      </c>
      <c r="E538" s="645" t="s">
        <v>3303</v>
      </c>
      <c r="F538" s="645" t="s">
        <v>3304</v>
      </c>
      <c r="G538" s="645" t="s">
        <v>3528</v>
      </c>
      <c r="H538" s="646">
        <v>42780</v>
      </c>
      <c r="I538" s="647">
        <v>273.63</v>
      </c>
      <c r="J538" s="647">
        <v>1</v>
      </c>
      <c r="K538" s="647">
        <f t="shared" si="8"/>
        <v>273.63</v>
      </c>
      <c r="L538" s="645" t="s">
        <v>801</v>
      </c>
      <c r="M538" s="645" t="s">
        <v>575</v>
      </c>
      <c r="N538" s="646">
        <v>42794</v>
      </c>
      <c r="O538" s="645" t="s">
        <v>71</v>
      </c>
      <c r="P538" s="645" t="s">
        <v>801</v>
      </c>
    </row>
    <row r="539" spans="1:16" x14ac:dyDescent="0.2">
      <c r="A539" s="645" t="s">
        <v>390</v>
      </c>
      <c r="B539" s="645" t="s">
        <v>1710</v>
      </c>
      <c r="C539" s="645" t="s">
        <v>391</v>
      </c>
      <c r="D539" s="645" t="s">
        <v>3302</v>
      </c>
      <c r="E539" s="645" t="s">
        <v>3303</v>
      </c>
      <c r="F539" s="645" t="s">
        <v>3304</v>
      </c>
      <c r="G539" s="645" t="s">
        <v>3529</v>
      </c>
      <c r="H539" s="646">
        <v>42780</v>
      </c>
      <c r="I539" s="647">
        <v>90</v>
      </c>
      <c r="J539" s="647">
        <v>1</v>
      </c>
      <c r="K539" s="647">
        <f t="shared" si="8"/>
        <v>90</v>
      </c>
      <c r="L539" s="645" t="s">
        <v>801</v>
      </c>
      <c r="M539" s="645" t="s">
        <v>258</v>
      </c>
      <c r="N539" s="646">
        <v>42794</v>
      </c>
      <c r="O539" s="645" t="s">
        <v>71</v>
      </c>
      <c r="P539" s="645" t="s">
        <v>801</v>
      </c>
    </row>
    <row r="540" spans="1:16" x14ac:dyDescent="0.2">
      <c r="A540" s="645" t="s">
        <v>390</v>
      </c>
      <c r="B540" s="645" t="s">
        <v>1710</v>
      </c>
      <c r="C540" s="645" t="s">
        <v>391</v>
      </c>
      <c r="D540" s="645" t="s">
        <v>3302</v>
      </c>
      <c r="E540" s="645" t="s">
        <v>3303</v>
      </c>
      <c r="F540" s="645" t="s">
        <v>3304</v>
      </c>
      <c r="G540" s="645" t="s">
        <v>3530</v>
      </c>
      <c r="H540" s="646">
        <v>42780</v>
      </c>
      <c r="I540" s="647">
        <v>187.84</v>
      </c>
      <c r="J540" s="647">
        <v>1</v>
      </c>
      <c r="K540" s="647">
        <f t="shared" si="8"/>
        <v>187.84</v>
      </c>
      <c r="L540" s="645" t="s">
        <v>801</v>
      </c>
      <c r="M540" s="645" t="s">
        <v>258</v>
      </c>
      <c r="N540" s="646">
        <v>42794</v>
      </c>
      <c r="O540" s="645" t="s">
        <v>71</v>
      </c>
      <c r="P540" s="645" t="s">
        <v>801</v>
      </c>
    </row>
    <row r="541" spans="1:16" x14ac:dyDescent="0.2">
      <c r="A541" s="645" t="s">
        <v>390</v>
      </c>
      <c r="B541" s="645" t="s">
        <v>1710</v>
      </c>
      <c r="C541" s="645" t="s">
        <v>391</v>
      </c>
      <c r="D541" s="645" t="s">
        <v>3302</v>
      </c>
      <c r="E541" s="645" t="s">
        <v>3303</v>
      </c>
      <c r="F541" s="645" t="s">
        <v>3304</v>
      </c>
      <c r="G541" s="645" t="s">
        <v>3531</v>
      </c>
      <c r="H541" s="646">
        <v>42780</v>
      </c>
      <c r="I541" s="647">
        <v>400</v>
      </c>
      <c r="J541" s="647">
        <v>1</v>
      </c>
      <c r="K541" s="647">
        <f t="shared" si="8"/>
        <v>400</v>
      </c>
      <c r="L541" s="645" t="s">
        <v>801</v>
      </c>
      <c r="M541" s="645" t="s">
        <v>1410</v>
      </c>
      <c r="N541" s="646">
        <v>42794</v>
      </c>
      <c r="O541" s="645" t="s">
        <v>71</v>
      </c>
      <c r="P541" s="645" t="s">
        <v>801</v>
      </c>
    </row>
    <row r="542" spans="1:16" x14ac:dyDescent="0.2">
      <c r="A542" s="645" t="s">
        <v>390</v>
      </c>
      <c r="B542" s="645" t="s">
        <v>1710</v>
      </c>
      <c r="C542" s="645" t="s">
        <v>391</v>
      </c>
      <c r="D542" s="645" t="s">
        <v>3302</v>
      </c>
      <c r="E542" s="645" t="s">
        <v>3303</v>
      </c>
      <c r="F542" s="645" t="s">
        <v>3304</v>
      </c>
      <c r="G542" s="645" t="s">
        <v>3532</v>
      </c>
      <c r="H542" s="646">
        <v>42780</v>
      </c>
      <c r="I542" s="647">
        <v>147.88999999999999</v>
      </c>
      <c r="J542" s="647">
        <v>1</v>
      </c>
      <c r="K542" s="647">
        <f t="shared" si="8"/>
        <v>147.88999999999999</v>
      </c>
      <c r="L542" s="645" t="s">
        <v>801</v>
      </c>
      <c r="M542" s="645" t="s">
        <v>261</v>
      </c>
      <c r="N542" s="646">
        <v>42794</v>
      </c>
      <c r="O542" s="645" t="s">
        <v>71</v>
      </c>
      <c r="P542" s="645" t="s">
        <v>801</v>
      </c>
    </row>
    <row r="543" spans="1:16" x14ac:dyDescent="0.2">
      <c r="A543" s="645" t="s">
        <v>390</v>
      </c>
      <c r="B543" s="645" t="s">
        <v>1710</v>
      </c>
      <c r="C543" s="645" t="s">
        <v>391</v>
      </c>
      <c r="D543" s="645" t="s">
        <v>3302</v>
      </c>
      <c r="E543" s="645" t="s">
        <v>3303</v>
      </c>
      <c r="F543" s="645" t="s">
        <v>3304</v>
      </c>
      <c r="G543" s="645" t="s">
        <v>3533</v>
      </c>
      <c r="H543" s="646">
        <v>42780</v>
      </c>
      <c r="I543" s="647">
        <v>75.8</v>
      </c>
      <c r="J543" s="647">
        <v>1</v>
      </c>
      <c r="K543" s="647">
        <f t="shared" si="8"/>
        <v>75.8</v>
      </c>
      <c r="L543" s="645" t="s">
        <v>801</v>
      </c>
      <c r="M543" s="645" t="s">
        <v>575</v>
      </c>
      <c r="N543" s="646">
        <v>42794</v>
      </c>
      <c r="O543" s="645" t="s">
        <v>71</v>
      </c>
      <c r="P543" s="645" t="s">
        <v>801</v>
      </c>
    </row>
    <row r="544" spans="1:16" x14ac:dyDescent="0.2">
      <c r="A544" s="645" t="s">
        <v>390</v>
      </c>
      <c r="B544" s="645" t="s">
        <v>1710</v>
      </c>
      <c r="C544" s="645" t="s">
        <v>391</v>
      </c>
      <c r="D544" s="645" t="s">
        <v>3302</v>
      </c>
      <c r="E544" s="645" t="s">
        <v>3303</v>
      </c>
      <c r="F544" s="645" t="s">
        <v>3304</v>
      </c>
      <c r="G544" s="645" t="s">
        <v>3534</v>
      </c>
      <c r="H544" s="646">
        <v>42780</v>
      </c>
      <c r="I544" s="647">
        <v>96.95</v>
      </c>
      <c r="J544" s="647">
        <v>1</v>
      </c>
      <c r="K544" s="647">
        <f t="shared" si="8"/>
        <v>96.95</v>
      </c>
      <c r="L544" s="645" t="s">
        <v>801</v>
      </c>
      <c r="M544" s="645" t="s">
        <v>575</v>
      </c>
      <c r="N544" s="646">
        <v>42794</v>
      </c>
      <c r="O544" s="645" t="s">
        <v>71</v>
      </c>
      <c r="P544" s="645" t="s">
        <v>801</v>
      </c>
    </row>
    <row r="545" spans="1:16" x14ac:dyDescent="0.2">
      <c r="A545" s="645" t="s">
        <v>390</v>
      </c>
      <c r="B545" s="645" t="s">
        <v>1710</v>
      </c>
      <c r="C545" s="645" t="s">
        <v>391</v>
      </c>
      <c r="D545" s="645" t="s">
        <v>3302</v>
      </c>
      <c r="E545" s="645" t="s">
        <v>3303</v>
      </c>
      <c r="F545" s="645" t="s">
        <v>3304</v>
      </c>
      <c r="G545" s="645" t="s">
        <v>3535</v>
      </c>
      <c r="H545" s="646">
        <v>42780</v>
      </c>
      <c r="I545" s="647">
        <v>96.95</v>
      </c>
      <c r="J545" s="647">
        <v>1</v>
      </c>
      <c r="K545" s="647">
        <f t="shared" si="8"/>
        <v>96.95</v>
      </c>
      <c r="L545" s="645" t="s">
        <v>801</v>
      </c>
      <c r="M545" s="645" t="s">
        <v>575</v>
      </c>
      <c r="N545" s="646">
        <v>42794</v>
      </c>
      <c r="O545" s="645" t="s">
        <v>71</v>
      </c>
      <c r="P545" s="645" t="s">
        <v>801</v>
      </c>
    </row>
    <row r="546" spans="1:16" x14ac:dyDescent="0.2">
      <c r="A546" s="645" t="s">
        <v>390</v>
      </c>
      <c r="B546" s="645" t="s">
        <v>1710</v>
      </c>
      <c r="C546" s="645" t="s">
        <v>391</v>
      </c>
      <c r="D546" s="645" t="s">
        <v>3302</v>
      </c>
      <c r="E546" s="645" t="s">
        <v>3303</v>
      </c>
      <c r="F546" s="645" t="s">
        <v>3304</v>
      </c>
      <c r="G546" s="645" t="s">
        <v>3536</v>
      </c>
      <c r="H546" s="646">
        <v>42780</v>
      </c>
      <c r="I546" s="647">
        <v>132</v>
      </c>
      <c r="J546" s="647">
        <v>1</v>
      </c>
      <c r="K546" s="647">
        <f t="shared" si="8"/>
        <v>132</v>
      </c>
      <c r="L546" s="645" t="s">
        <v>801</v>
      </c>
      <c r="M546" s="645" t="s">
        <v>2539</v>
      </c>
      <c r="N546" s="646">
        <v>42794</v>
      </c>
      <c r="O546" s="645" t="s">
        <v>71</v>
      </c>
      <c r="P546" s="645" t="s">
        <v>801</v>
      </c>
    </row>
    <row r="547" spans="1:16" x14ac:dyDescent="0.2">
      <c r="A547" s="645" t="s">
        <v>390</v>
      </c>
      <c r="B547" s="645" t="s">
        <v>1710</v>
      </c>
      <c r="C547" s="645" t="s">
        <v>391</v>
      </c>
      <c r="D547" s="645" t="s">
        <v>3302</v>
      </c>
      <c r="E547" s="645" t="s">
        <v>3303</v>
      </c>
      <c r="F547" s="645" t="s">
        <v>3304</v>
      </c>
      <c r="G547" s="645" t="s">
        <v>3537</v>
      </c>
      <c r="H547" s="646">
        <v>42780</v>
      </c>
      <c r="I547" s="647">
        <v>90.88</v>
      </c>
      <c r="J547" s="647">
        <v>1</v>
      </c>
      <c r="K547" s="647">
        <f t="shared" si="8"/>
        <v>90.88</v>
      </c>
      <c r="L547" s="645" t="s">
        <v>801</v>
      </c>
      <c r="M547" s="645" t="s">
        <v>2539</v>
      </c>
      <c r="N547" s="646">
        <v>42794</v>
      </c>
      <c r="O547" s="645" t="s">
        <v>71</v>
      </c>
      <c r="P547" s="645" t="s">
        <v>801</v>
      </c>
    </row>
    <row r="548" spans="1:16" x14ac:dyDescent="0.2">
      <c r="A548" s="645" t="s">
        <v>390</v>
      </c>
      <c r="B548" s="645" t="s">
        <v>1710</v>
      </c>
      <c r="C548" s="645" t="s">
        <v>391</v>
      </c>
      <c r="D548" s="645" t="s">
        <v>3302</v>
      </c>
      <c r="E548" s="645" t="s">
        <v>3303</v>
      </c>
      <c r="F548" s="645" t="s">
        <v>3304</v>
      </c>
      <c r="G548" s="645" t="s">
        <v>3538</v>
      </c>
      <c r="H548" s="646">
        <v>42780</v>
      </c>
      <c r="I548" s="647">
        <v>167.44</v>
      </c>
      <c r="J548" s="647">
        <v>1</v>
      </c>
      <c r="K548" s="647">
        <f t="shared" si="8"/>
        <v>167.44</v>
      </c>
      <c r="L548" s="645" t="s">
        <v>801</v>
      </c>
      <c r="M548" s="645" t="s">
        <v>575</v>
      </c>
      <c r="N548" s="646">
        <v>42793</v>
      </c>
      <c r="O548" s="645" t="s">
        <v>71</v>
      </c>
      <c r="P548" s="645" t="s">
        <v>801</v>
      </c>
    </row>
    <row r="549" spans="1:16" x14ac:dyDescent="0.2">
      <c r="A549" s="645" t="s">
        <v>390</v>
      </c>
      <c r="B549" s="645" t="s">
        <v>1710</v>
      </c>
      <c r="C549" s="645" t="s">
        <v>391</v>
      </c>
      <c r="D549" s="645" t="s">
        <v>3302</v>
      </c>
      <c r="E549" s="645" t="s">
        <v>3303</v>
      </c>
      <c r="F549" s="645" t="s">
        <v>3304</v>
      </c>
      <c r="G549" s="645" t="s">
        <v>3539</v>
      </c>
      <c r="H549" s="646">
        <v>42780</v>
      </c>
      <c r="I549" s="647">
        <v>34.65</v>
      </c>
      <c r="J549" s="647">
        <v>1</v>
      </c>
      <c r="K549" s="647">
        <f t="shared" si="8"/>
        <v>34.65</v>
      </c>
      <c r="L549" s="645" t="s">
        <v>801</v>
      </c>
      <c r="M549" s="645" t="s">
        <v>1401</v>
      </c>
      <c r="N549" s="646">
        <v>42794</v>
      </c>
      <c r="O549" s="645" t="s">
        <v>71</v>
      </c>
      <c r="P549" s="645" t="s">
        <v>801</v>
      </c>
    </row>
    <row r="550" spans="1:16" x14ac:dyDescent="0.2">
      <c r="A550" s="645" t="s">
        <v>390</v>
      </c>
      <c r="B550" s="645" t="s">
        <v>1710</v>
      </c>
      <c r="C550" s="645" t="s">
        <v>391</v>
      </c>
      <c r="D550" s="645" t="s">
        <v>3302</v>
      </c>
      <c r="E550" s="645" t="s">
        <v>3303</v>
      </c>
      <c r="F550" s="645" t="s">
        <v>3304</v>
      </c>
      <c r="G550" s="645" t="s">
        <v>3540</v>
      </c>
      <c r="H550" s="646">
        <v>42780</v>
      </c>
      <c r="I550" s="647">
        <v>34.65</v>
      </c>
      <c r="J550" s="647">
        <v>1</v>
      </c>
      <c r="K550" s="647">
        <f t="shared" si="8"/>
        <v>34.65</v>
      </c>
      <c r="L550" s="645" t="s">
        <v>801</v>
      </c>
      <c r="M550" s="645" t="s">
        <v>1401</v>
      </c>
      <c r="N550" s="646">
        <v>42794</v>
      </c>
      <c r="O550" s="645" t="s">
        <v>71</v>
      </c>
      <c r="P550" s="645" t="s">
        <v>801</v>
      </c>
    </row>
    <row r="551" spans="1:16" x14ac:dyDescent="0.2">
      <c r="A551" s="645" t="s">
        <v>390</v>
      </c>
      <c r="B551" s="645" t="s">
        <v>1710</v>
      </c>
      <c r="C551" s="645" t="s">
        <v>391</v>
      </c>
      <c r="D551" s="645" t="s">
        <v>3302</v>
      </c>
      <c r="E551" s="645" t="s">
        <v>3303</v>
      </c>
      <c r="F551" s="645" t="s">
        <v>3304</v>
      </c>
      <c r="G551" s="645" t="s">
        <v>3541</v>
      </c>
      <c r="H551" s="646">
        <v>42780</v>
      </c>
      <c r="I551" s="647">
        <v>96.95</v>
      </c>
      <c r="J551" s="647">
        <v>1</v>
      </c>
      <c r="K551" s="647">
        <f t="shared" si="8"/>
        <v>96.95</v>
      </c>
      <c r="L551" s="645" t="s">
        <v>801</v>
      </c>
      <c r="M551" s="645" t="s">
        <v>1401</v>
      </c>
      <c r="N551" s="646">
        <v>42794</v>
      </c>
      <c r="O551" s="645" t="s">
        <v>71</v>
      </c>
      <c r="P551" s="645" t="s">
        <v>801</v>
      </c>
    </row>
    <row r="552" spans="1:16" x14ac:dyDescent="0.2">
      <c r="A552" s="645" t="s">
        <v>390</v>
      </c>
      <c r="B552" s="645" t="s">
        <v>1710</v>
      </c>
      <c r="C552" s="645" t="s">
        <v>391</v>
      </c>
      <c r="D552" s="645" t="s">
        <v>3302</v>
      </c>
      <c r="E552" s="645" t="s">
        <v>3303</v>
      </c>
      <c r="F552" s="645" t="s">
        <v>3304</v>
      </c>
      <c r="G552" s="645" t="s">
        <v>3542</v>
      </c>
      <c r="H552" s="646">
        <v>42780</v>
      </c>
      <c r="I552" s="647">
        <v>96.95</v>
      </c>
      <c r="J552" s="647">
        <v>1</v>
      </c>
      <c r="K552" s="647">
        <f t="shared" si="8"/>
        <v>96.95</v>
      </c>
      <c r="L552" s="645" t="s">
        <v>801</v>
      </c>
      <c r="M552" s="645" t="s">
        <v>1401</v>
      </c>
      <c r="N552" s="646">
        <v>42794</v>
      </c>
      <c r="O552" s="645" t="s">
        <v>71</v>
      </c>
      <c r="P552" s="645" t="s">
        <v>801</v>
      </c>
    </row>
    <row r="553" spans="1:16" x14ac:dyDescent="0.2">
      <c r="A553" s="645" t="s">
        <v>390</v>
      </c>
      <c r="B553" s="645" t="s">
        <v>1710</v>
      </c>
      <c r="C553" s="645" t="s">
        <v>391</v>
      </c>
      <c r="D553" s="645" t="s">
        <v>3302</v>
      </c>
      <c r="E553" s="645" t="s">
        <v>3303</v>
      </c>
      <c r="F553" s="645" t="s">
        <v>3304</v>
      </c>
      <c r="G553" s="645" t="s">
        <v>3543</v>
      </c>
      <c r="H553" s="646">
        <v>42780</v>
      </c>
      <c r="I553" s="647">
        <v>66.52</v>
      </c>
      <c r="J553" s="647">
        <v>1</v>
      </c>
      <c r="K553" s="647">
        <f t="shared" si="8"/>
        <v>66.52</v>
      </c>
      <c r="L553" s="645" t="s">
        <v>801</v>
      </c>
      <c r="M553" s="645" t="s">
        <v>3544</v>
      </c>
      <c r="N553" s="646">
        <v>42794</v>
      </c>
      <c r="O553" s="645" t="s">
        <v>71</v>
      </c>
      <c r="P553" s="645" t="s">
        <v>801</v>
      </c>
    </row>
    <row r="554" spans="1:16" x14ac:dyDescent="0.2">
      <c r="A554" s="645" t="s">
        <v>390</v>
      </c>
      <c r="B554" s="645" t="s">
        <v>1710</v>
      </c>
      <c r="C554" s="645" t="s">
        <v>391</v>
      </c>
      <c r="D554" s="645" t="s">
        <v>3302</v>
      </c>
      <c r="E554" s="645" t="s">
        <v>3303</v>
      </c>
      <c r="F554" s="645" t="s">
        <v>3304</v>
      </c>
      <c r="G554" s="645" t="s">
        <v>3545</v>
      </c>
      <c r="H554" s="646">
        <v>42780</v>
      </c>
      <c r="I554" s="647">
        <v>66.52</v>
      </c>
      <c r="J554" s="647">
        <v>1</v>
      </c>
      <c r="K554" s="647">
        <f t="shared" si="8"/>
        <v>66.52</v>
      </c>
      <c r="L554" s="645" t="s">
        <v>801</v>
      </c>
      <c r="M554" s="645" t="s">
        <v>3544</v>
      </c>
      <c r="N554" s="646">
        <v>42794</v>
      </c>
      <c r="O554" s="645" t="s">
        <v>71</v>
      </c>
      <c r="P554" s="645" t="s">
        <v>801</v>
      </c>
    </row>
    <row r="555" spans="1:16" x14ac:dyDescent="0.2">
      <c r="A555" s="645" t="s">
        <v>390</v>
      </c>
      <c r="B555" s="645" t="s">
        <v>1710</v>
      </c>
      <c r="C555" s="645" t="s">
        <v>391</v>
      </c>
      <c r="D555" s="645" t="s">
        <v>3302</v>
      </c>
      <c r="E555" s="645" t="s">
        <v>3303</v>
      </c>
      <c r="F555" s="645" t="s">
        <v>3304</v>
      </c>
      <c r="G555" s="645" t="s">
        <v>3546</v>
      </c>
      <c r="H555" s="646">
        <v>42780</v>
      </c>
      <c r="I555" s="647">
        <v>225</v>
      </c>
      <c r="J555" s="647">
        <v>1</v>
      </c>
      <c r="K555" s="647">
        <f t="shared" si="8"/>
        <v>225</v>
      </c>
      <c r="L555" s="645" t="s">
        <v>801</v>
      </c>
      <c r="M555" s="645" t="s">
        <v>1411</v>
      </c>
      <c r="N555" s="646">
        <v>42794</v>
      </c>
      <c r="O555" s="645" t="s">
        <v>71</v>
      </c>
      <c r="P555" s="645" t="s">
        <v>801</v>
      </c>
    </row>
    <row r="556" spans="1:16" x14ac:dyDescent="0.2">
      <c r="A556" s="645" t="s">
        <v>390</v>
      </c>
      <c r="B556" s="645" t="s">
        <v>1710</v>
      </c>
      <c r="C556" s="645" t="s">
        <v>391</v>
      </c>
      <c r="D556" s="645" t="s">
        <v>3302</v>
      </c>
      <c r="E556" s="645" t="s">
        <v>3303</v>
      </c>
      <c r="F556" s="645" t="s">
        <v>3304</v>
      </c>
      <c r="G556" s="645" t="s">
        <v>3547</v>
      </c>
      <c r="H556" s="646">
        <v>42780</v>
      </c>
      <c r="I556" s="647">
        <v>37.950000000000003</v>
      </c>
      <c r="J556" s="647">
        <v>1</v>
      </c>
      <c r="K556" s="647">
        <f t="shared" si="8"/>
        <v>37.950000000000003</v>
      </c>
      <c r="L556" s="645" t="s">
        <v>801</v>
      </c>
      <c r="M556" s="645" t="s">
        <v>575</v>
      </c>
      <c r="N556" s="646">
        <v>42793</v>
      </c>
      <c r="O556" s="645" t="s">
        <v>71</v>
      </c>
      <c r="P556" s="645" t="s">
        <v>801</v>
      </c>
    </row>
    <row r="557" spans="1:16" x14ac:dyDescent="0.2">
      <c r="A557" s="645" t="s">
        <v>390</v>
      </c>
      <c r="B557" s="645" t="s">
        <v>1710</v>
      </c>
      <c r="C557" s="645" t="s">
        <v>391</v>
      </c>
      <c r="D557" s="645" t="s">
        <v>3302</v>
      </c>
      <c r="E557" s="645" t="s">
        <v>3303</v>
      </c>
      <c r="F557" s="645" t="s">
        <v>3304</v>
      </c>
      <c r="G557" s="645" t="s">
        <v>4461</v>
      </c>
      <c r="H557" s="646">
        <v>42780</v>
      </c>
      <c r="I557" s="647">
        <v>17</v>
      </c>
      <c r="J557" s="647">
        <v>1</v>
      </c>
      <c r="K557" s="647">
        <f t="shared" si="8"/>
        <v>17</v>
      </c>
      <c r="L557" s="645" t="s">
        <v>801</v>
      </c>
      <c r="M557" s="645" t="s">
        <v>474</v>
      </c>
      <c r="N557" s="646">
        <v>42794</v>
      </c>
      <c r="O557" s="645" t="s">
        <v>71</v>
      </c>
      <c r="P557" s="645" t="s">
        <v>801</v>
      </c>
    </row>
    <row r="558" spans="1:16" x14ac:dyDescent="0.2">
      <c r="A558" s="645" t="s">
        <v>390</v>
      </c>
      <c r="B558" s="645" t="s">
        <v>1710</v>
      </c>
      <c r="C558" s="645" t="s">
        <v>391</v>
      </c>
      <c r="D558" s="645" t="s">
        <v>3302</v>
      </c>
      <c r="E558" s="645" t="s">
        <v>3303</v>
      </c>
      <c r="F558" s="645" t="s">
        <v>3304</v>
      </c>
      <c r="G558" s="645" t="s">
        <v>3548</v>
      </c>
      <c r="H558" s="646">
        <v>42779</v>
      </c>
      <c r="I558" s="647">
        <v>80.599999999999994</v>
      </c>
      <c r="J558" s="647">
        <v>1</v>
      </c>
      <c r="K558" s="647">
        <f t="shared" si="8"/>
        <v>80.599999999999994</v>
      </c>
      <c r="L558" s="645" t="s">
        <v>801</v>
      </c>
      <c r="M558" s="645" t="s">
        <v>1708</v>
      </c>
      <c r="N558" s="646">
        <v>42794</v>
      </c>
      <c r="O558" s="645" t="s">
        <v>71</v>
      </c>
      <c r="P558" s="645" t="s">
        <v>801</v>
      </c>
    </row>
    <row r="559" spans="1:16" x14ac:dyDescent="0.2">
      <c r="A559" s="645" t="s">
        <v>390</v>
      </c>
      <c r="B559" s="645" t="s">
        <v>1710</v>
      </c>
      <c r="C559" s="645" t="s">
        <v>391</v>
      </c>
      <c r="D559" s="645" t="s">
        <v>3302</v>
      </c>
      <c r="E559" s="645" t="s">
        <v>3303</v>
      </c>
      <c r="F559" s="645" t="s">
        <v>3304</v>
      </c>
      <c r="G559" s="645" t="s">
        <v>3549</v>
      </c>
      <c r="H559" s="646">
        <v>42779</v>
      </c>
      <c r="I559" s="647">
        <v>82.15</v>
      </c>
      <c r="J559" s="647">
        <v>1</v>
      </c>
      <c r="K559" s="647">
        <f t="shared" si="8"/>
        <v>82.15</v>
      </c>
      <c r="L559" s="645" t="s">
        <v>801</v>
      </c>
      <c r="M559" s="645" t="s">
        <v>614</v>
      </c>
      <c r="N559" s="646">
        <v>42794</v>
      </c>
      <c r="O559" s="645" t="s">
        <v>71</v>
      </c>
      <c r="P559" s="645" t="s">
        <v>801</v>
      </c>
    </row>
    <row r="560" spans="1:16" x14ac:dyDescent="0.2">
      <c r="A560" s="645" t="s">
        <v>390</v>
      </c>
      <c r="B560" s="645" t="s">
        <v>1710</v>
      </c>
      <c r="C560" s="645" t="s">
        <v>391</v>
      </c>
      <c r="D560" s="645" t="s">
        <v>3302</v>
      </c>
      <c r="E560" s="645" t="s">
        <v>3303</v>
      </c>
      <c r="F560" s="645" t="s">
        <v>3304</v>
      </c>
      <c r="G560" s="645" t="s">
        <v>3550</v>
      </c>
      <c r="H560" s="646">
        <v>42779</v>
      </c>
      <c r="I560" s="647">
        <v>83.63</v>
      </c>
      <c r="J560" s="647">
        <v>1</v>
      </c>
      <c r="K560" s="647">
        <f t="shared" si="8"/>
        <v>83.63</v>
      </c>
      <c r="L560" s="645" t="s">
        <v>801</v>
      </c>
      <c r="M560" s="645" t="s">
        <v>474</v>
      </c>
      <c r="N560" s="646">
        <v>42794</v>
      </c>
      <c r="O560" s="645" t="s">
        <v>71</v>
      </c>
      <c r="P560" s="645" t="s">
        <v>801</v>
      </c>
    </row>
    <row r="561" spans="1:16" x14ac:dyDescent="0.2">
      <c r="A561" s="645" t="s">
        <v>390</v>
      </c>
      <c r="B561" s="645" t="s">
        <v>1710</v>
      </c>
      <c r="C561" s="645" t="s">
        <v>391</v>
      </c>
      <c r="D561" s="645" t="s">
        <v>3302</v>
      </c>
      <c r="E561" s="645" t="s">
        <v>3303</v>
      </c>
      <c r="F561" s="645" t="s">
        <v>3304</v>
      </c>
      <c r="G561" s="645" t="s">
        <v>3551</v>
      </c>
      <c r="H561" s="646">
        <v>42779</v>
      </c>
      <c r="I561" s="647">
        <v>82.15</v>
      </c>
      <c r="J561" s="647">
        <v>1</v>
      </c>
      <c r="K561" s="647">
        <f t="shared" si="8"/>
        <v>82.15</v>
      </c>
      <c r="L561" s="645" t="s">
        <v>801</v>
      </c>
      <c r="M561" s="645" t="s">
        <v>1121</v>
      </c>
      <c r="N561" s="646">
        <v>42794</v>
      </c>
      <c r="O561" s="645" t="s">
        <v>71</v>
      </c>
      <c r="P561" s="645" t="s">
        <v>801</v>
      </c>
    </row>
    <row r="562" spans="1:16" x14ac:dyDescent="0.2">
      <c r="A562" s="645" t="s">
        <v>390</v>
      </c>
      <c r="B562" s="645" t="s">
        <v>1710</v>
      </c>
      <c r="C562" s="645" t="s">
        <v>391</v>
      </c>
      <c r="D562" s="645" t="s">
        <v>3302</v>
      </c>
      <c r="E562" s="645" t="s">
        <v>3303</v>
      </c>
      <c r="F562" s="645" t="s">
        <v>3304</v>
      </c>
      <c r="G562" s="645" t="s">
        <v>3552</v>
      </c>
      <c r="H562" s="646">
        <v>42779</v>
      </c>
      <c r="I562" s="647">
        <v>82.15</v>
      </c>
      <c r="J562" s="647">
        <v>1</v>
      </c>
      <c r="K562" s="647">
        <f t="shared" si="8"/>
        <v>82.15</v>
      </c>
      <c r="L562" s="645" t="s">
        <v>801</v>
      </c>
      <c r="M562" s="645" t="s">
        <v>1121</v>
      </c>
      <c r="N562" s="646">
        <v>42794</v>
      </c>
      <c r="O562" s="645" t="s">
        <v>71</v>
      </c>
      <c r="P562" s="645" t="s">
        <v>801</v>
      </c>
    </row>
    <row r="563" spans="1:16" x14ac:dyDescent="0.2">
      <c r="A563" s="645" t="s">
        <v>390</v>
      </c>
      <c r="B563" s="645" t="s">
        <v>1710</v>
      </c>
      <c r="C563" s="645" t="s">
        <v>391</v>
      </c>
      <c r="D563" s="645" t="s">
        <v>3302</v>
      </c>
      <c r="E563" s="645" t="s">
        <v>3303</v>
      </c>
      <c r="F563" s="645" t="s">
        <v>3304</v>
      </c>
      <c r="G563" s="645" t="s">
        <v>3555</v>
      </c>
      <c r="H563" s="646">
        <v>42779</v>
      </c>
      <c r="I563" s="647">
        <v>34.65</v>
      </c>
      <c r="J563" s="647">
        <v>1</v>
      </c>
      <c r="K563" s="647">
        <f t="shared" si="8"/>
        <v>34.65</v>
      </c>
      <c r="L563" s="645" t="s">
        <v>801</v>
      </c>
      <c r="M563" s="645" t="s">
        <v>271</v>
      </c>
      <c r="N563" s="646">
        <v>42794</v>
      </c>
      <c r="O563" s="645" t="s">
        <v>71</v>
      </c>
      <c r="P563" s="645" t="s">
        <v>801</v>
      </c>
    </row>
    <row r="564" spans="1:16" x14ac:dyDescent="0.2">
      <c r="A564" s="645" t="s">
        <v>390</v>
      </c>
      <c r="B564" s="645" t="s">
        <v>1710</v>
      </c>
      <c r="C564" s="645" t="s">
        <v>391</v>
      </c>
      <c r="D564" s="645" t="s">
        <v>3302</v>
      </c>
      <c r="E564" s="645" t="s">
        <v>3303</v>
      </c>
      <c r="F564" s="645" t="s">
        <v>3304</v>
      </c>
      <c r="G564" s="645" t="s">
        <v>3556</v>
      </c>
      <c r="H564" s="646">
        <v>42779</v>
      </c>
      <c r="I564" s="647">
        <v>23.5</v>
      </c>
      <c r="J564" s="647">
        <v>1</v>
      </c>
      <c r="K564" s="647">
        <f t="shared" si="8"/>
        <v>23.5</v>
      </c>
      <c r="L564" s="645" t="s">
        <v>801</v>
      </c>
      <c r="M564" s="645" t="s">
        <v>1708</v>
      </c>
      <c r="N564" s="646">
        <v>42794</v>
      </c>
      <c r="O564" s="645" t="s">
        <v>71</v>
      </c>
      <c r="P564" s="645" t="s">
        <v>801</v>
      </c>
    </row>
    <row r="565" spans="1:16" x14ac:dyDescent="0.2">
      <c r="A565" s="645" t="s">
        <v>390</v>
      </c>
      <c r="B565" s="645" t="s">
        <v>1710</v>
      </c>
      <c r="C565" s="645" t="s">
        <v>391</v>
      </c>
      <c r="D565" s="645" t="s">
        <v>3302</v>
      </c>
      <c r="E565" s="645" t="s">
        <v>3303</v>
      </c>
      <c r="F565" s="645" t="s">
        <v>3304</v>
      </c>
      <c r="G565" s="645" t="s">
        <v>3557</v>
      </c>
      <c r="H565" s="646">
        <v>42779</v>
      </c>
      <c r="I565" s="647">
        <v>23.5</v>
      </c>
      <c r="J565" s="647">
        <v>1</v>
      </c>
      <c r="K565" s="647">
        <f t="shared" si="8"/>
        <v>23.5</v>
      </c>
      <c r="L565" s="645" t="s">
        <v>801</v>
      </c>
      <c r="M565" s="645" t="s">
        <v>1708</v>
      </c>
      <c r="N565" s="646">
        <v>42794</v>
      </c>
      <c r="O565" s="645" t="s">
        <v>71</v>
      </c>
      <c r="P565" s="645" t="s">
        <v>801</v>
      </c>
    </row>
    <row r="566" spans="1:16" x14ac:dyDescent="0.2">
      <c r="A566" s="645" t="s">
        <v>390</v>
      </c>
      <c r="B566" s="645" t="s">
        <v>1710</v>
      </c>
      <c r="C566" s="645" t="s">
        <v>391</v>
      </c>
      <c r="D566" s="645" t="s">
        <v>92</v>
      </c>
      <c r="E566" s="645" t="s">
        <v>93</v>
      </c>
      <c r="F566" s="645" t="s">
        <v>94</v>
      </c>
      <c r="G566" s="645" t="s">
        <v>3558</v>
      </c>
      <c r="H566" s="646">
        <v>42760</v>
      </c>
      <c r="I566" s="647">
        <v>12.1</v>
      </c>
      <c r="J566" s="647">
        <v>1</v>
      </c>
      <c r="K566" s="647">
        <f t="shared" si="8"/>
        <v>12.1</v>
      </c>
      <c r="L566" s="645" t="s">
        <v>3559</v>
      </c>
      <c r="M566" s="645" t="s">
        <v>623</v>
      </c>
      <c r="N566" s="646">
        <v>42790</v>
      </c>
      <c r="O566" s="645" t="s">
        <v>71</v>
      </c>
      <c r="P566" s="645" t="s">
        <v>801</v>
      </c>
    </row>
    <row r="567" spans="1:16" x14ac:dyDescent="0.2">
      <c r="A567" s="645" t="s">
        <v>390</v>
      </c>
      <c r="B567" s="645" t="s">
        <v>1710</v>
      </c>
      <c r="C567" s="645" t="s">
        <v>391</v>
      </c>
      <c r="D567" s="645" t="s">
        <v>190</v>
      </c>
      <c r="E567" s="645" t="s">
        <v>191</v>
      </c>
      <c r="F567" s="645" t="s">
        <v>192</v>
      </c>
      <c r="G567" s="645" t="s">
        <v>3560</v>
      </c>
      <c r="H567" s="646">
        <v>42766</v>
      </c>
      <c r="I567" s="647">
        <v>257.05</v>
      </c>
      <c r="J567" s="647">
        <v>1</v>
      </c>
      <c r="K567" s="647">
        <f t="shared" si="8"/>
        <v>257.05</v>
      </c>
      <c r="L567" s="645" t="s">
        <v>801</v>
      </c>
      <c r="M567" s="645" t="s">
        <v>3561</v>
      </c>
      <c r="N567" s="646">
        <v>42769</v>
      </c>
      <c r="O567" s="645" t="s">
        <v>71</v>
      </c>
      <c r="P567" s="645" t="s">
        <v>801</v>
      </c>
    </row>
    <row r="568" spans="1:16" x14ac:dyDescent="0.2">
      <c r="A568" s="645" t="s">
        <v>390</v>
      </c>
      <c r="B568" s="645" t="s">
        <v>1710</v>
      </c>
      <c r="C568" s="645" t="s">
        <v>391</v>
      </c>
      <c r="D568" s="645" t="s">
        <v>190</v>
      </c>
      <c r="E568" s="645" t="s">
        <v>191</v>
      </c>
      <c r="F568" s="645" t="s">
        <v>192</v>
      </c>
      <c r="G568" s="645" t="s">
        <v>3562</v>
      </c>
      <c r="H568" s="646">
        <v>42766</v>
      </c>
      <c r="I568" s="647">
        <v>243.59</v>
      </c>
      <c r="J568" s="647">
        <v>1</v>
      </c>
      <c r="K568" s="647">
        <f t="shared" si="8"/>
        <v>243.59</v>
      </c>
      <c r="L568" s="645" t="s">
        <v>801</v>
      </c>
      <c r="M568" s="645" t="s">
        <v>3561</v>
      </c>
      <c r="N568" s="646">
        <v>42769</v>
      </c>
      <c r="O568" s="645" t="s">
        <v>71</v>
      </c>
      <c r="P568" s="645" t="s">
        <v>801</v>
      </c>
    </row>
    <row r="569" spans="1:16" x14ac:dyDescent="0.2">
      <c r="A569" s="645" t="s">
        <v>390</v>
      </c>
      <c r="B569" s="645" t="s">
        <v>1710</v>
      </c>
      <c r="C569" s="645" t="s">
        <v>391</v>
      </c>
      <c r="D569" s="645" t="s">
        <v>190</v>
      </c>
      <c r="E569" s="645" t="s">
        <v>191</v>
      </c>
      <c r="F569" s="645" t="s">
        <v>192</v>
      </c>
      <c r="G569" s="645" t="s">
        <v>3563</v>
      </c>
      <c r="H569" s="646">
        <v>42766</v>
      </c>
      <c r="I569" s="647">
        <v>104.59</v>
      </c>
      <c r="J569" s="647">
        <v>1</v>
      </c>
      <c r="K569" s="647">
        <f t="shared" si="8"/>
        <v>104.59</v>
      </c>
      <c r="L569" s="645" t="s">
        <v>801</v>
      </c>
      <c r="M569" s="645" t="s">
        <v>3561</v>
      </c>
      <c r="N569" s="646">
        <v>42769</v>
      </c>
      <c r="O569" s="645" t="s">
        <v>71</v>
      </c>
      <c r="P569" s="645" t="s">
        <v>801</v>
      </c>
    </row>
    <row r="570" spans="1:16" x14ac:dyDescent="0.2">
      <c r="A570" s="645" t="s">
        <v>390</v>
      </c>
      <c r="B570" s="645" t="s">
        <v>1710</v>
      </c>
      <c r="C570" s="645" t="s">
        <v>391</v>
      </c>
      <c r="D570" s="645" t="s">
        <v>190</v>
      </c>
      <c r="E570" s="645" t="s">
        <v>191</v>
      </c>
      <c r="F570" s="645" t="s">
        <v>192</v>
      </c>
      <c r="G570" s="645" t="s">
        <v>3564</v>
      </c>
      <c r="H570" s="646">
        <v>42766</v>
      </c>
      <c r="I570" s="647">
        <v>250.88</v>
      </c>
      <c r="J570" s="647">
        <v>1</v>
      </c>
      <c r="K570" s="647">
        <f t="shared" si="8"/>
        <v>250.88</v>
      </c>
      <c r="L570" s="645" t="s">
        <v>801</v>
      </c>
      <c r="M570" s="645" t="s">
        <v>3561</v>
      </c>
      <c r="N570" s="646">
        <v>42769</v>
      </c>
      <c r="O570" s="645" t="s">
        <v>71</v>
      </c>
      <c r="P570" s="645" t="s">
        <v>801</v>
      </c>
    </row>
    <row r="571" spans="1:16" x14ac:dyDescent="0.2">
      <c r="A571" s="645" t="s">
        <v>390</v>
      </c>
      <c r="B571" s="645" t="s">
        <v>1710</v>
      </c>
      <c r="C571" s="645" t="s">
        <v>391</v>
      </c>
      <c r="D571" s="645" t="s">
        <v>190</v>
      </c>
      <c r="E571" s="645" t="s">
        <v>191</v>
      </c>
      <c r="F571" s="645" t="s">
        <v>192</v>
      </c>
      <c r="G571" s="645" t="s">
        <v>3565</v>
      </c>
      <c r="H571" s="646">
        <v>42766</v>
      </c>
      <c r="I571" s="647">
        <v>19.36</v>
      </c>
      <c r="J571" s="647">
        <v>1</v>
      </c>
      <c r="K571" s="647">
        <f t="shared" si="8"/>
        <v>19.36</v>
      </c>
      <c r="L571" s="645" t="s">
        <v>801</v>
      </c>
      <c r="M571" s="645" t="s">
        <v>207</v>
      </c>
      <c r="N571" s="646">
        <v>42769</v>
      </c>
      <c r="O571" s="645" t="s">
        <v>71</v>
      </c>
      <c r="P571" s="645" t="s">
        <v>801</v>
      </c>
    </row>
    <row r="572" spans="1:16" x14ac:dyDescent="0.2">
      <c r="A572" s="645" t="s">
        <v>390</v>
      </c>
      <c r="B572" s="645" t="s">
        <v>1710</v>
      </c>
      <c r="C572" s="645" t="s">
        <v>391</v>
      </c>
      <c r="D572" s="645" t="s">
        <v>190</v>
      </c>
      <c r="E572" s="645" t="s">
        <v>191</v>
      </c>
      <c r="F572" s="645" t="s">
        <v>192</v>
      </c>
      <c r="G572" s="645" t="s">
        <v>3566</v>
      </c>
      <c r="H572" s="646">
        <v>42766</v>
      </c>
      <c r="I572" s="647">
        <v>19.989999999999998</v>
      </c>
      <c r="J572" s="647">
        <v>1</v>
      </c>
      <c r="K572" s="647">
        <f t="shared" si="8"/>
        <v>19.989999999999998</v>
      </c>
      <c r="L572" s="645" t="s">
        <v>801</v>
      </c>
      <c r="M572" s="645" t="s">
        <v>206</v>
      </c>
      <c r="N572" s="646">
        <v>42769</v>
      </c>
      <c r="O572" s="645" t="s">
        <v>71</v>
      </c>
      <c r="P572" s="645" t="s">
        <v>801</v>
      </c>
    </row>
    <row r="573" spans="1:16" x14ac:dyDescent="0.2">
      <c r="A573" s="645" t="s">
        <v>390</v>
      </c>
      <c r="B573" s="645" t="s">
        <v>1710</v>
      </c>
      <c r="C573" s="645" t="s">
        <v>391</v>
      </c>
      <c r="D573" s="645" t="s">
        <v>190</v>
      </c>
      <c r="E573" s="645" t="s">
        <v>191</v>
      </c>
      <c r="F573" s="645" t="s">
        <v>192</v>
      </c>
      <c r="G573" s="645" t="s">
        <v>3567</v>
      </c>
      <c r="H573" s="646">
        <v>42766</v>
      </c>
      <c r="I573" s="647">
        <v>175.32</v>
      </c>
      <c r="J573" s="647">
        <v>1</v>
      </c>
      <c r="K573" s="647">
        <f t="shared" si="8"/>
        <v>175.32</v>
      </c>
      <c r="L573" s="645" t="s">
        <v>801</v>
      </c>
      <c r="M573" s="645" t="s">
        <v>206</v>
      </c>
      <c r="N573" s="646">
        <v>42769</v>
      </c>
      <c r="O573" s="645" t="s">
        <v>71</v>
      </c>
      <c r="P573" s="645" t="s">
        <v>801</v>
      </c>
    </row>
    <row r="574" spans="1:16" x14ac:dyDescent="0.2">
      <c r="A574" s="645" t="s">
        <v>390</v>
      </c>
      <c r="B574" s="645" t="s">
        <v>1710</v>
      </c>
      <c r="C574" s="645" t="s">
        <v>391</v>
      </c>
      <c r="D574" s="645" t="s">
        <v>190</v>
      </c>
      <c r="E574" s="645" t="s">
        <v>191</v>
      </c>
      <c r="F574" s="645" t="s">
        <v>192</v>
      </c>
      <c r="G574" s="645" t="s">
        <v>3568</v>
      </c>
      <c r="H574" s="646">
        <v>42766</v>
      </c>
      <c r="I574" s="647">
        <v>55.13</v>
      </c>
      <c r="J574" s="647">
        <v>1</v>
      </c>
      <c r="K574" s="647">
        <f t="shared" si="8"/>
        <v>55.13</v>
      </c>
      <c r="L574" s="645" t="s">
        <v>801</v>
      </c>
      <c r="M574" s="645" t="s">
        <v>205</v>
      </c>
      <c r="N574" s="646">
        <v>42769</v>
      </c>
      <c r="O574" s="645" t="s">
        <v>71</v>
      </c>
      <c r="P574" s="645" t="s">
        <v>801</v>
      </c>
    </row>
    <row r="575" spans="1:16" x14ac:dyDescent="0.2">
      <c r="A575" s="645" t="s">
        <v>390</v>
      </c>
      <c r="B575" s="645" t="s">
        <v>1710</v>
      </c>
      <c r="C575" s="645" t="s">
        <v>391</v>
      </c>
      <c r="D575" s="645" t="s">
        <v>190</v>
      </c>
      <c r="E575" s="645" t="s">
        <v>191</v>
      </c>
      <c r="F575" s="645" t="s">
        <v>192</v>
      </c>
      <c r="G575" s="645" t="s">
        <v>2580</v>
      </c>
      <c r="H575" s="646">
        <v>42766</v>
      </c>
      <c r="I575" s="647">
        <v>30.49</v>
      </c>
      <c r="J575" s="647">
        <v>1</v>
      </c>
      <c r="K575" s="647">
        <f t="shared" si="8"/>
        <v>30.49</v>
      </c>
      <c r="L575" s="645" t="s">
        <v>801</v>
      </c>
      <c r="M575" s="645" t="s">
        <v>207</v>
      </c>
      <c r="N575" s="646">
        <v>42769</v>
      </c>
      <c r="O575" s="645" t="s">
        <v>71</v>
      </c>
      <c r="P575" s="645" t="s">
        <v>801</v>
      </c>
    </row>
    <row r="576" spans="1:16" x14ac:dyDescent="0.2">
      <c r="A576" s="645" t="s">
        <v>390</v>
      </c>
      <c r="B576" s="645" t="s">
        <v>1710</v>
      </c>
      <c r="C576" s="645" t="s">
        <v>391</v>
      </c>
      <c r="D576" s="645" t="s">
        <v>3569</v>
      </c>
      <c r="E576" s="645" t="s">
        <v>3570</v>
      </c>
      <c r="F576" s="645" t="s">
        <v>3571</v>
      </c>
      <c r="G576" s="645" t="s">
        <v>3572</v>
      </c>
      <c r="H576" s="646">
        <v>42789</v>
      </c>
      <c r="I576" s="647">
        <v>200</v>
      </c>
      <c r="J576" s="647">
        <v>1</v>
      </c>
      <c r="K576" s="647">
        <f t="shared" si="8"/>
        <v>200</v>
      </c>
      <c r="L576" s="645" t="s">
        <v>801</v>
      </c>
      <c r="M576" s="645" t="s">
        <v>207</v>
      </c>
      <c r="N576" s="646">
        <v>42790</v>
      </c>
      <c r="O576" s="645" t="s">
        <v>71</v>
      </c>
      <c r="P576" s="645" t="s">
        <v>801</v>
      </c>
    </row>
    <row r="577" spans="1:16" x14ac:dyDescent="0.2">
      <c r="A577" s="645" t="s">
        <v>390</v>
      </c>
      <c r="B577" s="645" t="s">
        <v>1710</v>
      </c>
      <c r="C577" s="645" t="s">
        <v>391</v>
      </c>
      <c r="D577" s="645" t="s">
        <v>2001</v>
      </c>
      <c r="E577" s="645" t="s">
        <v>2002</v>
      </c>
      <c r="F577" s="645" t="s">
        <v>2003</v>
      </c>
      <c r="G577" s="645" t="s">
        <v>3576</v>
      </c>
      <c r="H577" s="646">
        <v>42768</v>
      </c>
      <c r="I577" s="647">
        <v>491.78</v>
      </c>
      <c r="J577" s="647">
        <v>1</v>
      </c>
      <c r="K577" s="647">
        <f t="shared" si="8"/>
        <v>491.78</v>
      </c>
      <c r="L577" s="645" t="s">
        <v>3577</v>
      </c>
      <c r="M577" s="645" t="s">
        <v>701</v>
      </c>
      <c r="N577" s="646">
        <v>42773</v>
      </c>
      <c r="O577" s="645" t="s">
        <v>71</v>
      </c>
      <c r="P577" s="645" t="s">
        <v>4462</v>
      </c>
    </row>
    <row r="578" spans="1:16" x14ac:dyDescent="0.2">
      <c r="A578" s="645" t="s">
        <v>390</v>
      </c>
      <c r="B578" s="645" t="s">
        <v>1710</v>
      </c>
      <c r="C578" s="645" t="s">
        <v>391</v>
      </c>
      <c r="D578" s="645" t="s">
        <v>2007</v>
      </c>
      <c r="E578" s="645" t="s">
        <v>2008</v>
      </c>
      <c r="F578" s="645" t="s">
        <v>2009</v>
      </c>
      <c r="G578" s="645" t="s">
        <v>3578</v>
      </c>
      <c r="H578" s="646">
        <v>42760</v>
      </c>
      <c r="I578" s="647">
        <v>41.13</v>
      </c>
      <c r="J578" s="647">
        <v>1</v>
      </c>
      <c r="K578" s="647">
        <f t="shared" si="8"/>
        <v>41.13</v>
      </c>
      <c r="L578" s="645" t="s">
        <v>801</v>
      </c>
      <c r="M578" s="645" t="s">
        <v>257</v>
      </c>
      <c r="N578" s="646">
        <v>42775</v>
      </c>
      <c r="O578" s="645" t="s">
        <v>71</v>
      </c>
      <c r="P578" s="645" t="s">
        <v>801</v>
      </c>
    </row>
    <row r="579" spans="1:16" x14ac:dyDescent="0.2">
      <c r="A579" s="645" t="s">
        <v>390</v>
      </c>
      <c r="B579" s="645" t="s">
        <v>1710</v>
      </c>
      <c r="C579" s="645" t="s">
        <v>391</v>
      </c>
      <c r="D579" s="645" t="s">
        <v>2007</v>
      </c>
      <c r="E579" s="645" t="s">
        <v>2008</v>
      </c>
      <c r="F579" s="645" t="s">
        <v>2009</v>
      </c>
      <c r="G579" s="645" t="s">
        <v>3579</v>
      </c>
      <c r="H579" s="646">
        <v>42759</v>
      </c>
      <c r="I579" s="647">
        <v>32.549999999999997</v>
      </c>
      <c r="J579" s="647">
        <v>1</v>
      </c>
      <c r="K579" s="647">
        <f t="shared" ref="K579:K642" si="9">I579*J579</f>
        <v>32.549999999999997</v>
      </c>
      <c r="L579" s="645" t="s">
        <v>801</v>
      </c>
      <c r="M579" s="645" t="s">
        <v>1051</v>
      </c>
      <c r="N579" s="646">
        <v>42775</v>
      </c>
      <c r="O579" s="645" t="s">
        <v>71</v>
      </c>
      <c r="P579" s="645" t="s">
        <v>801</v>
      </c>
    </row>
    <row r="580" spans="1:16" x14ac:dyDescent="0.2">
      <c r="A580" s="645" t="s">
        <v>390</v>
      </c>
      <c r="B580" s="645" t="s">
        <v>1710</v>
      </c>
      <c r="C580" s="645" t="s">
        <v>391</v>
      </c>
      <c r="D580" s="645" t="s">
        <v>313</v>
      </c>
      <c r="E580" s="645" t="s">
        <v>314</v>
      </c>
      <c r="F580" s="645" t="s">
        <v>315</v>
      </c>
      <c r="G580" s="645" t="s">
        <v>3580</v>
      </c>
      <c r="H580" s="646">
        <v>42776</v>
      </c>
      <c r="I580" s="647">
        <v>174</v>
      </c>
      <c r="J580" s="647">
        <v>1</v>
      </c>
      <c r="K580" s="647">
        <f t="shared" si="9"/>
        <v>174</v>
      </c>
      <c r="L580" s="645" t="s">
        <v>801</v>
      </c>
      <c r="M580" s="645" t="s">
        <v>809</v>
      </c>
      <c r="N580" s="646">
        <v>42779</v>
      </c>
      <c r="O580" s="645" t="s">
        <v>71</v>
      </c>
      <c r="P580" s="645" t="s">
        <v>801</v>
      </c>
    </row>
    <row r="581" spans="1:16" x14ac:dyDescent="0.2">
      <c r="A581" s="645" t="s">
        <v>390</v>
      </c>
      <c r="B581" s="645" t="s">
        <v>1710</v>
      </c>
      <c r="C581" s="645" t="s">
        <v>391</v>
      </c>
      <c r="D581" s="645" t="s">
        <v>310</v>
      </c>
      <c r="E581" s="645" t="s">
        <v>311</v>
      </c>
      <c r="F581" s="645" t="s">
        <v>312</v>
      </c>
      <c r="G581" s="645" t="s">
        <v>3585</v>
      </c>
      <c r="H581" s="646">
        <v>42780</v>
      </c>
      <c r="I581" s="647">
        <v>133.22</v>
      </c>
      <c r="J581" s="647">
        <v>1</v>
      </c>
      <c r="K581" s="647">
        <f t="shared" si="9"/>
        <v>133.22</v>
      </c>
      <c r="L581" s="645" t="s">
        <v>801</v>
      </c>
      <c r="M581" s="645" t="s">
        <v>257</v>
      </c>
      <c r="N581" s="646">
        <v>42786</v>
      </c>
      <c r="O581" s="645" t="s">
        <v>71</v>
      </c>
      <c r="P581" s="645" t="s">
        <v>801</v>
      </c>
    </row>
    <row r="582" spans="1:16" x14ac:dyDescent="0.2">
      <c r="A582" s="645" t="s">
        <v>390</v>
      </c>
      <c r="B582" s="645" t="s">
        <v>1710</v>
      </c>
      <c r="C582" s="645" t="s">
        <v>391</v>
      </c>
      <c r="D582" s="645" t="s">
        <v>310</v>
      </c>
      <c r="E582" s="645" t="s">
        <v>311</v>
      </c>
      <c r="F582" s="645" t="s">
        <v>312</v>
      </c>
      <c r="G582" s="645" t="s">
        <v>3586</v>
      </c>
      <c r="H582" s="646">
        <v>42779</v>
      </c>
      <c r="I582" s="647">
        <v>113.28</v>
      </c>
      <c r="J582" s="647">
        <v>1</v>
      </c>
      <c r="K582" s="647">
        <f t="shared" si="9"/>
        <v>113.28</v>
      </c>
      <c r="L582" s="645" t="s">
        <v>3587</v>
      </c>
      <c r="M582" s="645" t="s">
        <v>257</v>
      </c>
      <c r="N582" s="646">
        <v>42786</v>
      </c>
      <c r="O582" s="645" t="s">
        <v>71</v>
      </c>
      <c r="P582" s="645" t="s">
        <v>4463</v>
      </c>
    </row>
    <row r="583" spans="1:16" x14ac:dyDescent="0.2">
      <c r="A583" s="645" t="s">
        <v>390</v>
      </c>
      <c r="B583" s="645" t="s">
        <v>1710</v>
      </c>
      <c r="C583" s="645" t="s">
        <v>391</v>
      </c>
      <c r="D583" s="645" t="s">
        <v>3588</v>
      </c>
      <c r="E583" s="645" t="s">
        <v>3589</v>
      </c>
      <c r="F583" s="645" t="s">
        <v>3590</v>
      </c>
      <c r="G583" s="645" t="s">
        <v>3591</v>
      </c>
      <c r="H583" s="646">
        <v>42781</v>
      </c>
      <c r="I583" s="647">
        <v>302.5</v>
      </c>
      <c r="J583" s="647">
        <v>1</v>
      </c>
      <c r="K583" s="647">
        <f t="shared" si="9"/>
        <v>302.5</v>
      </c>
      <c r="L583" s="645" t="s">
        <v>801</v>
      </c>
      <c r="M583" s="645" t="s">
        <v>114</v>
      </c>
      <c r="N583" s="646">
        <v>42782</v>
      </c>
      <c r="O583" s="645" t="s">
        <v>71</v>
      </c>
      <c r="P583" s="645" t="s">
        <v>801</v>
      </c>
    </row>
    <row r="584" spans="1:16" x14ac:dyDescent="0.2">
      <c r="A584" s="645" t="s">
        <v>390</v>
      </c>
      <c r="B584" s="645" t="s">
        <v>1710</v>
      </c>
      <c r="C584" s="645" t="s">
        <v>391</v>
      </c>
      <c r="D584" s="645" t="s">
        <v>3593</v>
      </c>
      <c r="E584" s="645" t="s">
        <v>3594</v>
      </c>
      <c r="F584" s="645" t="s">
        <v>3595</v>
      </c>
      <c r="G584" s="645" t="s">
        <v>3596</v>
      </c>
      <c r="H584" s="646">
        <v>42769</v>
      </c>
      <c r="I584" s="647">
        <v>172</v>
      </c>
      <c r="J584" s="647">
        <v>1</v>
      </c>
      <c r="K584" s="647">
        <f t="shared" si="9"/>
        <v>172</v>
      </c>
      <c r="L584" s="645" t="s">
        <v>801</v>
      </c>
      <c r="M584" s="645" t="s">
        <v>543</v>
      </c>
      <c r="N584" s="646">
        <v>42775</v>
      </c>
      <c r="O584" s="645" t="s">
        <v>71</v>
      </c>
      <c r="P584" s="645" t="s">
        <v>801</v>
      </c>
    </row>
    <row r="585" spans="1:16" x14ac:dyDescent="0.2">
      <c r="A585" s="645" t="s">
        <v>390</v>
      </c>
      <c r="B585" s="645" t="s">
        <v>1710</v>
      </c>
      <c r="C585" s="645" t="s">
        <v>391</v>
      </c>
      <c r="D585" s="645" t="s">
        <v>2035</v>
      </c>
      <c r="E585" s="645" t="s">
        <v>2036</v>
      </c>
      <c r="F585" s="645" t="s">
        <v>2037</v>
      </c>
      <c r="G585" s="645" t="s">
        <v>3597</v>
      </c>
      <c r="H585" s="646">
        <v>42769</v>
      </c>
      <c r="I585" s="647">
        <v>113.74</v>
      </c>
      <c r="J585" s="647">
        <v>1</v>
      </c>
      <c r="K585" s="647">
        <f t="shared" si="9"/>
        <v>113.74</v>
      </c>
      <c r="L585" s="645" t="s">
        <v>801</v>
      </c>
      <c r="M585" s="645" t="s">
        <v>246</v>
      </c>
      <c r="N585" s="646">
        <v>42775</v>
      </c>
      <c r="O585" s="645" t="s">
        <v>71</v>
      </c>
      <c r="P585" s="645" t="s">
        <v>801</v>
      </c>
    </row>
    <row r="586" spans="1:16" x14ac:dyDescent="0.2">
      <c r="A586" s="645" t="s">
        <v>390</v>
      </c>
      <c r="B586" s="645" t="s">
        <v>1710</v>
      </c>
      <c r="C586" s="645" t="s">
        <v>391</v>
      </c>
      <c r="D586" s="645" t="s">
        <v>81</v>
      </c>
      <c r="E586" s="645" t="s">
        <v>82</v>
      </c>
      <c r="F586" s="645" t="s">
        <v>83</v>
      </c>
      <c r="G586" s="645" t="s">
        <v>3598</v>
      </c>
      <c r="H586" s="646">
        <v>42781</v>
      </c>
      <c r="I586" s="647">
        <v>1291.7</v>
      </c>
      <c r="J586" s="647">
        <v>1</v>
      </c>
      <c r="K586" s="647">
        <f t="shared" si="9"/>
        <v>1291.7</v>
      </c>
      <c r="L586" s="645" t="s">
        <v>801</v>
      </c>
      <c r="M586" s="645" t="s">
        <v>262</v>
      </c>
      <c r="N586" s="646">
        <v>42783</v>
      </c>
      <c r="O586" s="645" t="s">
        <v>71</v>
      </c>
      <c r="P586" s="645" t="s">
        <v>801</v>
      </c>
    </row>
    <row r="587" spans="1:16" x14ac:dyDescent="0.2">
      <c r="A587" s="645" t="s">
        <v>390</v>
      </c>
      <c r="B587" s="645" t="s">
        <v>1710</v>
      </c>
      <c r="C587" s="645" t="s">
        <v>391</v>
      </c>
      <c r="D587" s="645" t="s">
        <v>81</v>
      </c>
      <c r="E587" s="645" t="s">
        <v>82</v>
      </c>
      <c r="F587" s="645" t="s">
        <v>83</v>
      </c>
      <c r="G587" s="645" t="s">
        <v>3599</v>
      </c>
      <c r="H587" s="646">
        <v>42781</v>
      </c>
      <c r="I587" s="647">
        <v>1423.57</v>
      </c>
      <c r="J587" s="647">
        <v>1</v>
      </c>
      <c r="K587" s="647">
        <f t="shared" si="9"/>
        <v>1423.57</v>
      </c>
      <c r="L587" s="645" t="s">
        <v>801</v>
      </c>
      <c r="M587" s="645" t="s">
        <v>140</v>
      </c>
      <c r="N587" s="646">
        <v>42783</v>
      </c>
      <c r="O587" s="645" t="s">
        <v>71</v>
      </c>
      <c r="P587" s="645" t="s">
        <v>801</v>
      </c>
    </row>
    <row r="588" spans="1:16" x14ac:dyDescent="0.2">
      <c r="A588" s="645" t="s">
        <v>390</v>
      </c>
      <c r="B588" s="645" t="s">
        <v>1710</v>
      </c>
      <c r="C588" s="645" t="s">
        <v>391</v>
      </c>
      <c r="D588" s="645" t="s">
        <v>81</v>
      </c>
      <c r="E588" s="645" t="s">
        <v>82</v>
      </c>
      <c r="F588" s="645" t="s">
        <v>83</v>
      </c>
      <c r="G588" s="645" t="s">
        <v>3600</v>
      </c>
      <c r="H588" s="646">
        <v>42781</v>
      </c>
      <c r="I588" s="647">
        <v>272.08999999999997</v>
      </c>
      <c r="J588" s="647">
        <v>1</v>
      </c>
      <c r="K588" s="647">
        <f t="shared" si="9"/>
        <v>272.08999999999997</v>
      </c>
      <c r="L588" s="645" t="s">
        <v>801</v>
      </c>
      <c r="M588" s="645" t="s">
        <v>140</v>
      </c>
      <c r="N588" s="646">
        <v>42783</v>
      </c>
      <c r="O588" s="645" t="s">
        <v>71</v>
      </c>
      <c r="P588" s="645" t="s">
        <v>801</v>
      </c>
    </row>
    <row r="589" spans="1:16" x14ac:dyDescent="0.2">
      <c r="A589" s="645" t="s">
        <v>390</v>
      </c>
      <c r="B589" s="645" t="s">
        <v>1710</v>
      </c>
      <c r="C589" s="645" t="s">
        <v>391</v>
      </c>
      <c r="D589" s="645" t="s">
        <v>81</v>
      </c>
      <c r="E589" s="645" t="s">
        <v>82</v>
      </c>
      <c r="F589" s="645" t="s">
        <v>83</v>
      </c>
      <c r="G589" s="645" t="s">
        <v>3601</v>
      </c>
      <c r="H589" s="646">
        <v>42781</v>
      </c>
      <c r="I589" s="647">
        <v>295.58999999999997</v>
      </c>
      <c r="J589" s="647">
        <v>1</v>
      </c>
      <c r="K589" s="647">
        <f t="shared" si="9"/>
        <v>295.58999999999997</v>
      </c>
      <c r="L589" s="645" t="s">
        <v>801</v>
      </c>
      <c r="M589" s="645" t="s">
        <v>140</v>
      </c>
      <c r="N589" s="646">
        <v>42783</v>
      </c>
      <c r="O589" s="645" t="s">
        <v>71</v>
      </c>
      <c r="P589" s="645" t="s">
        <v>801</v>
      </c>
    </row>
    <row r="590" spans="1:16" x14ac:dyDescent="0.2">
      <c r="A590" s="645" t="s">
        <v>390</v>
      </c>
      <c r="B590" s="645" t="s">
        <v>1710</v>
      </c>
      <c r="C590" s="645" t="s">
        <v>391</v>
      </c>
      <c r="D590" s="645" t="s">
        <v>81</v>
      </c>
      <c r="E590" s="645" t="s">
        <v>82</v>
      </c>
      <c r="F590" s="645" t="s">
        <v>83</v>
      </c>
      <c r="G590" s="645" t="s">
        <v>3602</v>
      </c>
      <c r="H590" s="646">
        <v>42781</v>
      </c>
      <c r="I590" s="647">
        <v>272.08999999999997</v>
      </c>
      <c r="J590" s="647">
        <v>1</v>
      </c>
      <c r="K590" s="647">
        <f t="shared" si="9"/>
        <v>272.08999999999997</v>
      </c>
      <c r="L590" s="645" t="s">
        <v>801</v>
      </c>
      <c r="M590" s="645" t="s">
        <v>140</v>
      </c>
      <c r="N590" s="646">
        <v>42783</v>
      </c>
      <c r="O590" s="645" t="s">
        <v>71</v>
      </c>
      <c r="P590" s="645" t="s">
        <v>801</v>
      </c>
    </row>
    <row r="591" spans="1:16" x14ac:dyDescent="0.2">
      <c r="A591" s="645" t="s">
        <v>390</v>
      </c>
      <c r="B591" s="645" t="s">
        <v>1710</v>
      </c>
      <c r="C591" s="645" t="s">
        <v>391</v>
      </c>
      <c r="D591" s="645" t="s">
        <v>81</v>
      </c>
      <c r="E591" s="645" t="s">
        <v>82</v>
      </c>
      <c r="F591" s="645" t="s">
        <v>83</v>
      </c>
      <c r="G591" s="645" t="s">
        <v>3603</v>
      </c>
      <c r="H591" s="646">
        <v>42781</v>
      </c>
      <c r="I591" s="647">
        <v>181.62</v>
      </c>
      <c r="J591" s="647">
        <v>1</v>
      </c>
      <c r="K591" s="647">
        <f t="shared" si="9"/>
        <v>181.62</v>
      </c>
      <c r="L591" s="645" t="s">
        <v>801</v>
      </c>
      <c r="M591" s="645" t="s">
        <v>140</v>
      </c>
      <c r="N591" s="646">
        <v>42783</v>
      </c>
      <c r="O591" s="645" t="s">
        <v>71</v>
      </c>
      <c r="P591" s="645" t="s">
        <v>801</v>
      </c>
    </row>
    <row r="592" spans="1:16" x14ac:dyDescent="0.2">
      <c r="A592" s="645" t="s">
        <v>390</v>
      </c>
      <c r="B592" s="645" t="s">
        <v>1710</v>
      </c>
      <c r="C592" s="645" t="s">
        <v>391</v>
      </c>
      <c r="D592" s="645" t="s">
        <v>81</v>
      </c>
      <c r="E592" s="645" t="s">
        <v>82</v>
      </c>
      <c r="F592" s="645" t="s">
        <v>83</v>
      </c>
      <c r="G592" s="645" t="s">
        <v>3604</v>
      </c>
      <c r="H592" s="646">
        <v>42781</v>
      </c>
      <c r="I592" s="647">
        <v>348.01</v>
      </c>
      <c r="J592" s="647">
        <v>1</v>
      </c>
      <c r="K592" s="647">
        <f t="shared" si="9"/>
        <v>348.01</v>
      </c>
      <c r="L592" s="645" t="s">
        <v>801</v>
      </c>
      <c r="M592" s="645" t="s">
        <v>140</v>
      </c>
      <c r="N592" s="646">
        <v>42783</v>
      </c>
      <c r="O592" s="645" t="s">
        <v>71</v>
      </c>
      <c r="P592" s="645" t="s">
        <v>801</v>
      </c>
    </row>
    <row r="593" spans="1:16" x14ac:dyDescent="0.2">
      <c r="A593" s="645" t="s">
        <v>390</v>
      </c>
      <c r="B593" s="645" t="s">
        <v>1710</v>
      </c>
      <c r="C593" s="645" t="s">
        <v>391</v>
      </c>
      <c r="D593" s="645" t="s">
        <v>81</v>
      </c>
      <c r="E593" s="645" t="s">
        <v>82</v>
      </c>
      <c r="F593" s="645" t="s">
        <v>83</v>
      </c>
      <c r="G593" s="645" t="s">
        <v>3605</v>
      </c>
      <c r="H593" s="646">
        <v>42781</v>
      </c>
      <c r="I593" s="647">
        <v>83.74</v>
      </c>
      <c r="J593" s="647">
        <v>1</v>
      </c>
      <c r="K593" s="647">
        <f t="shared" si="9"/>
        <v>83.74</v>
      </c>
      <c r="L593" s="645" t="s">
        <v>801</v>
      </c>
      <c r="M593" s="645" t="s">
        <v>224</v>
      </c>
      <c r="N593" s="646">
        <v>42788</v>
      </c>
      <c r="O593" s="645" t="s">
        <v>71</v>
      </c>
      <c r="P593" s="645" t="s">
        <v>801</v>
      </c>
    </row>
    <row r="594" spans="1:16" x14ac:dyDescent="0.2">
      <c r="A594" s="645" t="s">
        <v>390</v>
      </c>
      <c r="B594" s="645" t="s">
        <v>1710</v>
      </c>
      <c r="C594" s="645" t="s">
        <v>391</v>
      </c>
      <c r="D594" s="645" t="s">
        <v>81</v>
      </c>
      <c r="E594" s="645" t="s">
        <v>82</v>
      </c>
      <c r="F594" s="645" t="s">
        <v>83</v>
      </c>
      <c r="G594" s="645" t="s">
        <v>3606</v>
      </c>
      <c r="H594" s="646">
        <v>42766</v>
      </c>
      <c r="I594" s="647">
        <v>78.23</v>
      </c>
      <c r="J594" s="647">
        <v>1</v>
      </c>
      <c r="K594" s="647">
        <f t="shared" si="9"/>
        <v>78.23</v>
      </c>
      <c r="L594" s="645" t="s">
        <v>801</v>
      </c>
      <c r="M594" s="645" t="s">
        <v>140</v>
      </c>
      <c r="N594" s="646">
        <v>42772</v>
      </c>
      <c r="O594" s="645" t="s">
        <v>71</v>
      </c>
      <c r="P594" s="645" t="s">
        <v>801</v>
      </c>
    </row>
    <row r="595" spans="1:16" x14ac:dyDescent="0.2">
      <c r="A595" s="645" t="s">
        <v>390</v>
      </c>
      <c r="B595" s="645" t="s">
        <v>1710</v>
      </c>
      <c r="C595" s="645" t="s">
        <v>391</v>
      </c>
      <c r="D595" s="645" t="s">
        <v>81</v>
      </c>
      <c r="E595" s="645" t="s">
        <v>82</v>
      </c>
      <c r="F595" s="645" t="s">
        <v>83</v>
      </c>
      <c r="G595" s="645" t="s">
        <v>3607</v>
      </c>
      <c r="H595" s="646">
        <v>42766</v>
      </c>
      <c r="I595" s="647">
        <v>543.04999999999995</v>
      </c>
      <c r="J595" s="647">
        <v>1</v>
      </c>
      <c r="K595" s="647">
        <f t="shared" si="9"/>
        <v>543.04999999999995</v>
      </c>
      <c r="L595" s="645" t="s">
        <v>801</v>
      </c>
      <c r="M595" s="645" t="s">
        <v>140</v>
      </c>
      <c r="N595" s="646">
        <v>42772</v>
      </c>
      <c r="O595" s="645" t="s">
        <v>71</v>
      </c>
      <c r="P595" s="645" t="s">
        <v>801</v>
      </c>
    </row>
    <row r="596" spans="1:16" x14ac:dyDescent="0.2">
      <c r="A596" s="645" t="s">
        <v>390</v>
      </c>
      <c r="B596" s="645" t="s">
        <v>1710</v>
      </c>
      <c r="C596" s="645" t="s">
        <v>391</v>
      </c>
      <c r="D596" s="645" t="s">
        <v>81</v>
      </c>
      <c r="E596" s="645" t="s">
        <v>82</v>
      </c>
      <c r="F596" s="645" t="s">
        <v>83</v>
      </c>
      <c r="G596" s="645" t="s">
        <v>3608</v>
      </c>
      <c r="H596" s="646">
        <v>42766</v>
      </c>
      <c r="I596" s="647">
        <v>272.08999999999997</v>
      </c>
      <c r="J596" s="647">
        <v>1</v>
      </c>
      <c r="K596" s="647">
        <f t="shared" si="9"/>
        <v>272.08999999999997</v>
      </c>
      <c r="L596" s="645" t="s">
        <v>801</v>
      </c>
      <c r="M596" s="645" t="s">
        <v>140</v>
      </c>
      <c r="N596" s="646">
        <v>42772</v>
      </c>
      <c r="O596" s="645" t="s">
        <v>71</v>
      </c>
      <c r="P596" s="645" t="s">
        <v>801</v>
      </c>
    </row>
    <row r="597" spans="1:16" x14ac:dyDescent="0.2">
      <c r="A597" s="645" t="s">
        <v>390</v>
      </c>
      <c r="B597" s="645" t="s">
        <v>1710</v>
      </c>
      <c r="C597" s="645" t="s">
        <v>391</v>
      </c>
      <c r="D597" s="645" t="s">
        <v>81</v>
      </c>
      <c r="E597" s="645" t="s">
        <v>82</v>
      </c>
      <c r="F597" s="645" t="s">
        <v>83</v>
      </c>
      <c r="G597" s="645" t="s">
        <v>3609</v>
      </c>
      <c r="H597" s="646">
        <v>42766</v>
      </c>
      <c r="I597" s="647">
        <v>272.08999999999997</v>
      </c>
      <c r="J597" s="647">
        <v>1</v>
      </c>
      <c r="K597" s="647">
        <f t="shared" si="9"/>
        <v>272.08999999999997</v>
      </c>
      <c r="L597" s="645" t="s">
        <v>801</v>
      </c>
      <c r="M597" s="645" t="s">
        <v>140</v>
      </c>
      <c r="N597" s="646">
        <v>42772</v>
      </c>
      <c r="O597" s="645" t="s">
        <v>71</v>
      </c>
      <c r="P597" s="645" t="s">
        <v>801</v>
      </c>
    </row>
    <row r="598" spans="1:16" x14ac:dyDescent="0.2">
      <c r="A598" s="645" t="s">
        <v>390</v>
      </c>
      <c r="B598" s="645" t="s">
        <v>1710</v>
      </c>
      <c r="C598" s="645" t="s">
        <v>391</v>
      </c>
      <c r="D598" s="645" t="s">
        <v>81</v>
      </c>
      <c r="E598" s="645" t="s">
        <v>82</v>
      </c>
      <c r="F598" s="645" t="s">
        <v>83</v>
      </c>
      <c r="G598" s="645" t="s">
        <v>3610</v>
      </c>
      <c r="H598" s="646">
        <v>42766</v>
      </c>
      <c r="I598" s="647">
        <v>295.58999999999997</v>
      </c>
      <c r="J598" s="647">
        <v>1</v>
      </c>
      <c r="K598" s="647">
        <f t="shared" si="9"/>
        <v>295.58999999999997</v>
      </c>
      <c r="L598" s="645" t="s">
        <v>801</v>
      </c>
      <c r="M598" s="645" t="s">
        <v>140</v>
      </c>
      <c r="N598" s="646">
        <v>42772</v>
      </c>
      <c r="O598" s="645" t="s">
        <v>71</v>
      </c>
      <c r="P598" s="645" t="s">
        <v>801</v>
      </c>
    </row>
    <row r="599" spans="1:16" x14ac:dyDescent="0.2">
      <c r="A599" s="645" t="s">
        <v>390</v>
      </c>
      <c r="B599" s="645" t="s">
        <v>1710</v>
      </c>
      <c r="C599" s="645" t="s">
        <v>391</v>
      </c>
      <c r="D599" s="645" t="s">
        <v>81</v>
      </c>
      <c r="E599" s="645" t="s">
        <v>82</v>
      </c>
      <c r="F599" s="645" t="s">
        <v>83</v>
      </c>
      <c r="G599" s="645" t="s">
        <v>3611</v>
      </c>
      <c r="H599" s="646">
        <v>42766</v>
      </c>
      <c r="I599" s="647">
        <v>348.01</v>
      </c>
      <c r="J599" s="647">
        <v>1</v>
      </c>
      <c r="K599" s="647">
        <f t="shared" si="9"/>
        <v>348.01</v>
      </c>
      <c r="L599" s="645" t="s">
        <v>801</v>
      </c>
      <c r="M599" s="645" t="s">
        <v>140</v>
      </c>
      <c r="N599" s="646">
        <v>42772</v>
      </c>
      <c r="O599" s="645" t="s">
        <v>71</v>
      </c>
      <c r="P599" s="645" t="s">
        <v>801</v>
      </c>
    </row>
    <row r="600" spans="1:16" x14ac:dyDescent="0.2">
      <c r="A600" s="645" t="s">
        <v>390</v>
      </c>
      <c r="B600" s="645" t="s">
        <v>1710</v>
      </c>
      <c r="C600" s="645" t="s">
        <v>391</v>
      </c>
      <c r="D600" s="645" t="s">
        <v>81</v>
      </c>
      <c r="E600" s="645" t="s">
        <v>82</v>
      </c>
      <c r="F600" s="645" t="s">
        <v>83</v>
      </c>
      <c r="G600" s="645" t="s">
        <v>3612</v>
      </c>
      <c r="H600" s="646">
        <v>42766</v>
      </c>
      <c r="I600" s="647">
        <v>272.08999999999997</v>
      </c>
      <c r="J600" s="647">
        <v>1</v>
      </c>
      <c r="K600" s="647">
        <f t="shared" si="9"/>
        <v>272.08999999999997</v>
      </c>
      <c r="L600" s="645" t="s">
        <v>801</v>
      </c>
      <c r="M600" s="645" t="s">
        <v>140</v>
      </c>
      <c r="N600" s="646">
        <v>42772</v>
      </c>
      <c r="O600" s="645" t="s">
        <v>71</v>
      </c>
      <c r="P600" s="645" t="s">
        <v>801</v>
      </c>
    </row>
    <row r="601" spans="1:16" x14ac:dyDescent="0.2">
      <c r="A601" s="645" t="s">
        <v>390</v>
      </c>
      <c r="B601" s="645" t="s">
        <v>1710</v>
      </c>
      <c r="C601" s="645" t="s">
        <v>391</v>
      </c>
      <c r="D601" s="645" t="s">
        <v>81</v>
      </c>
      <c r="E601" s="645" t="s">
        <v>82</v>
      </c>
      <c r="F601" s="645" t="s">
        <v>83</v>
      </c>
      <c r="G601" s="645" t="s">
        <v>3613</v>
      </c>
      <c r="H601" s="646">
        <v>42766</v>
      </c>
      <c r="I601" s="647">
        <v>272.08999999999997</v>
      </c>
      <c r="J601" s="647">
        <v>1</v>
      </c>
      <c r="K601" s="647">
        <f t="shared" si="9"/>
        <v>272.08999999999997</v>
      </c>
      <c r="L601" s="645" t="s">
        <v>801</v>
      </c>
      <c r="M601" s="645" t="s">
        <v>140</v>
      </c>
      <c r="N601" s="646">
        <v>42772</v>
      </c>
      <c r="O601" s="645" t="s">
        <v>71</v>
      </c>
      <c r="P601" s="645" t="s">
        <v>801</v>
      </c>
    </row>
    <row r="602" spans="1:16" x14ac:dyDescent="0.2">
      <c r="A602" s="645" t="s">
        <v>390</v>
      </c>
      <c r="B602" s="645" t="s">
        <v>1710</v>
      </c>
      <c r="C602" s="645" t="s">
        <v>391</v>
      </c>
      <c r="D602" s="645" t="s">
        <v>81</v>
      </c>
      <c r="E602" s="645" t="s">
        <v>82</v>
      </c>
      <c r="F602" s="645" t="s">
        <v>83</v>
      </c>
      <c r="G602" s="645" t="s">
        <v>3614</v>
      </c>
      <c r="H602" s="646">
        <v>42766</v>
      </c>
      <c r="I602" s="647">
        <v>134.31</v>
      </c>
      <c r="J602" s="647">
        <v>1</v>
      </c>
      <c r="K602" s="647">
        <f t="shared" si="9"/>
        <v>134.31</v>
      </c>
      <c r="L602" s="645" t="s">
        <v>801</v>
      </c>
      <c r="M602" s="645" t="s">
        <v>262</v>
      </c>
      <c r="N602" s="646">
        <v>42772</v>
      </c>
      <c r="O602" s="645" t="s">
        <v>71</v>
      </c>
      <c r="P602" s="645" t="s">
        <v>801</v>
      </c>
    </row>
    <row r="603" spans="1:16" x14ac:dyDescent="0.2">
      <c r="A603" s="645" t="s">
        <v>390</v>
      </c>
      <c r="B603" s="645" t="s">
        <v>1710</v>
      </c>
      <c r="C603" s="645" t="s">
        <v>391</v>
      </c>
      <c r="D603" s="645" t="s">
        <v>81</v>
      </c>
      <c r="E603" s="645" t="s">
        <v>82</v>
      </c>
      <c r="F603" s="645" t="s">
        <v>83</v>
      </c>
      <c r="G603" s="645" t="s">
        <v>3615</v>
      </c>
      <c r="H603" s="646">
        <v>42766</v>
      </c>
      <c r="I603" s="647">
        <v>771.67</v>
      </c>
      <c r="J603" s="647">
        <v>1</v>
      </c>
      <c r="K603" s="647">
        <f t="shared" si="9"/>
        <v>771.67</v>
      </c>
      <c r="L603" s="645" t="s">
        <v>801</v>
      </c>
      <c r="M603" s="645" t="s">
        <v>140</v>
      </c>
      <c r="N603" s="646">
        <v>42772</v>
      </c>
      <c r="O603" s="645" t="s">
        <v>71</v>
      </c>
      <c r="P603" s="645" t="s">
        <v>801</v>
      </c>
    </row>
    <row r="604" spans="1:16" x14ac:dyDescent="0.2">
      <c r="A604" s="645" t="s">
        <v>390</v>
      </c>
      <c r="B604" s="645" t="s">
        <v>1710</v>
      </c>
      <c r="C604" s="645" t="s">
        <v>391</v>
      </c>
      <c r="D604" s="645" t="s">
        <v>81</v>
      </c>
      <c r="E604" s="645" t="s">
        <v>82</v>
      </c>
      <c r="F604" s="645" t="s">
        <v>83</v>
      </c>
      <c r="G604" s="645" t="s">
        <v>3616</v>
      </c>
      <c r="H604" s="646">
        <v>42766</v>
      </c>
      <c r="I604" s="647">
        <v>3670.01</v>
      </c>
      <c r="J604" s="647">
        <v>1</v>
      </c>
      <c r="K604" s="647">
        <f t="shared" si="9"/>
        <v>3670.01</v>
      </c>
      <c r="L604" s="645" t="s">
        <v>801</v>
      </c>
      <c r="M604" s="645" t="s">
        <v>262</v>
      </c>
      <c r="N604" s="646">
        <v>42772</v>
      </c>
      <c r="O604" s="645" t="s">
        <v>71</v>
      </c>
      <c r="P604" s="645" t="s">
        <v>801</v>
      </c>
    </row>
    <row r="605" spans="1:16" x14ac:dyDescent="0.2">
      <c r="A605" s="645" t="s">
        <v>390</v>
      </c>
      <c r="B605" s="645" t="s">
        <v>1710</v>
      </c>
      <c r="C605" s="645" t="s">
        <v>391</v>
      </c>
      <c r="D605" s="645" t="s">
        <v>81</v>
      </c>
      <c r="E605" s="645" t="s">
        <v>82</v>
      </c>
      <c r="F605" s="645" t="s">
        <v>83</v>
      </c>
      <c r="G605" s="645" t="s">
        <v>3617</v>
      </c>
      <c r="H605" s="646">
        <v>42766</v>
      </c>
      <c r="I605" s="647">
        <v>15</v>
      </c>
      <c r="J605" s="647">
        <v>1</v>
      </c>
      <c r="K605" s="647">
        <f t="shared" si="9"/>
        <v>15</v>
      </c>
      <c r="L605" s="645" t="s">
        <v>801</v>
      </c>
      <c r="M605" s="645" t="s">
        <v>140</v>
      </c>
      <c r="N605" s="646">
        <v>42772</v>
      </c>
      <c r="O605" s="645" t="s">
        <v>71</v>
      </c>
      <c r="P605" s="645" t="s">
        <v>801</v>
      </c>
    </row>
    <row r="606" spans="1:16" x14ac:dyDescent="0.2">
      <c r="A606" s="645" t="s">
        <v>390</v>
      </c>
      <c r="B606" s="645" t="s">
        <v>1710</v>
      </c>
      <c r="C606" s="645" t="s">
        <v>391</v>
      </c>
      <c r="D606" s="645" t="s">
        <v>81</v>
      </c>
      <c r="E606" s="645" t="s">
        <v>82</v>
      </c>
      <c r="F606" s="645" t="s">
        <v>83</v>
      </c>
      <c r="G606" s="645" t="s">
        <v>3618</v>
      </c>
      <c r="H606" s="646">
        <v>42766</v>
      </c>
      <c r="I606" s="647">
        <v>90.02</v>
      </c>
      <c r="J606" s="647">
        <v>1</v>
      </c>
      <c r="K606" s="647">
        <f t="shared" si="9"/>
        <v>90.02</v>
      </c>
      <c r="L606" s="645" t="s">
        <v>801</v>
      </c>
      <c r="M606" s="645" t="s">
        <v>273</v>
      </c>
      <c r="N606" s="646">
        <v>42772</v>
      </c>
      <c r="O606" s="645" t="s">
        <v>71</v>
      </c>
      <c r="P606" s="645" t="s">
        <v>801</v>
      </c>
    </row>
    <row r="607" spans="1:16" x14ac:dyDescent="0.2">
      <c r="A607" s="645" t="s">
        <v>390</v>
      </c>
      <c r="B607" s="645" t="s">
        <v>1710</v>
      </c>
      <c r="C607" s="645" t="s">
        <v>391</v>
      </c>
      <c r="D607" s="645" t="s">
        <v>81</v>
      </c>
      <c r="E607" s="645" t="s">
        <v>82</v>
      </c>
      <c r="F607" s="645" t="s">
        <v>83</v>
      </c>
      <c r="G607" s="645" t="s">
        <v>3619</v>
      </c>
      <c r="H607" s="646">
        <v>42766</v>
      </c>
      <c r="I607" s="647">
        <v>37.51</v>
      </c>
      <c r="J607" s="647">
        <v>1</v>
      </c>
      <c r="K607" s="647">
        <f t="shared" si="9"/>
        <v>37.51</v>
      </c>
      <c r="L607" s="645" t="s">
        <v>801</v>
      </c>
      <c r="M607" s="645" t="s">
        <v>1355</v>
      </c>
      <c r="N607" s="646">
        <v>42769</v>
      </c>
      <c r="O607" s="645" t="s">
        <v>71</v>
      </c>
      <c r="P607" s="645" t="s">
        <v>801</v>
      </c>
    </row>
    <row r="608" spans="1:16" x14ac:dyDescent="0.2">
      <c r="A608" s="645" t="s">
        <v>390</v>
      </c>
      <c r="B608" s="645" t="s">
        <v>1710</v>
      </c>
      <c r="C608" s="645" t="s">
        <v>391</v>
      </c>
      <c r="D608" s="645" t="s">
        <v>81</v>
      </c>
      <c r="E608" s="645" t="s">
        <v>82</v>
      </c>
      <c r="F608" s="645" t="s">
        <v>83</v>
      </c>
      <c r="G608" s="645" t="s">
        <v>3620</v>
      </c>
      <c r="H608" s="646">
        <v>42766</v>
      </c>
      <c r="I608" s="647">
        <v>45.01</v>
      </c>
      <c r="J608" s="647">
        <v>1</v>
      </c>
      <c r="K608" s="647">
        <f t="shared" si="9"/>
        <v>45.01</v>
      </c>
      <c r="L608" s="645" t="s">
        <v>801</v>
      </c>
      <c r="M608" s="645" t="s">
        <v>1122</v>
      </c>
      <c r="N608" s="646">
        <v>42769</v>
      </c>
      <c r="O608" s="645" t="s">
        <v>71</v>
      </c>
      <c r="P608" s="645" t="s">
        <v>801</v>
      </c>
    </row>
    <row r="609" spans="1:16" x14ac:dyDescent="0.2">
      <c r="A609" s="645" t="s">
        <v>390</v>
      </c>
      <c r="B609" s="645" t="s">
        <v>1710</v>
      </c>
      <c r="C609" s="645" t="s">
        <v>391</v>
      </c>
      <c r="D609" s="645" t="s">
        <v>729</v>
      </c>
      <c r="E609" s="645" t="s">
        <v>730</v>
      </c>
      <c r="F609" s="645" t="s">
        <v>731</v>
      </c>
      <c r="G609" s="645" t="s">
        <v>3621</v>
      </c>
      <c r="H609" s="646">
        <v>42754</v>
      </c>
      <c r="I609" s="647">
        <v>94.69</v>
      </c>
      <c r="J609" s="647">
        <v>1</v>
      </c>
      <c r="K609" s="647">
        <f t="shared" si="9"/>
        <v>94.69</v>
      </c>
      <c r="L609" s="645" t="s">
        <v>801</v>
      </c>
      <c r="M609" s="645" t="s">
        <v>266</v>
      </c>
      <c r="N609" s="646">
        <v>42783</v>
      </c>
      <c r="O609" s="645" t="s">
        <v>71</v>
      </c>
      <c r="P609" s="645" t="s">
        <v>801</v>
      </c>
    </row>
    <row r="610" spans="1:16" x14ac:dyDescent="0.2">
      <c r="A610" s="645" t="s">
        <v>390</v>
      </c>
      <c r="B610" s="645" t="s">
        <v>1710</v>
      </c>
      <c r="C610" s="645" t="s">
        <v>391</v>
      </c>
      <c r="D610" s="645" t="s">
        <v>1570</v>
      </c>
      <c r="E610" s="645" t="s">
        <v>1571</v>
      </c>
      <c r="F610" s="645" t="s">
        <v>1572</v>
      </c>
      <c r="G610" s="645" t="s">
        <v>3625</v>
      </c>
      <c r="H610" s="646">
        <v>42773</v>
      </c>
      <c r="I610" s="647">
        <v>183.01</v>
      </c>
      <c r="J610" s="647">
        <v>1</v>
      </c>
      <c r="K610" s="647">
        <f t="shared" si="9"/>
        <v>183.01</v>
      </c>
      <c r="L610" s="645" t="s">
        <v>3626</v>
      </c>
      <c r="M610" s="645" t="s">
        <v>636</v>
      </c>
      <c r="N610" s="646">
        <v>42773</v>
      </c>
      <c r="O610" s="645" t="s">
        <v>71</v>
      </c>
      <c r="P610" s="645" t="s">
        <v>4464</v>
      </c>
    </row>
    <row r="611" spans="1:16" x14ac:dyDescent="0.2">
      <c r="A611" s="645" t="s">
        <v>390</v>
      </c>
      <c r="B611" s="645" t="s">
        <v>1710</v>
      </c>
      <c r="C611" s="645" t="s">
        <v>391</v>
      </c>
      <c r="D611" s="645" t="s">
        <v>1570</v>
      </c>
      <c r="E611" s="645" t="s">
        <v>1571</v>
      </c>
      <c r="F611" s="645" t="s">
        <v>1572</v>
      </c>
      <c r="G611" s="645" t="s">
        <v>3627</v>
      </c>
      <c r="H611" s="646">
        <v>42773</v>
      </c>
      <c r="I611" s="647">
        <v>98.7</v>
      </c>
      <c r="J611" s="647">
        <v>1</v>
      </c>
      <c r="K611" s="647">
        <f t="shared" si="9"/>
        <v>98.7</v>
      </c>
      <c r="L611" s="645" t="s">
        <v>3628</v>
      </c>
      <c r="M611" s="645" t="s">
        <v>636</v>
      </c>
      <c r="N611" s="646">
        <v>42773</v>
      </c>
      <c r="O611" s="645" t="s">
        <v>71</v>
      </c>
      <c r="P611" s="645" t="s">
        <v>4465</v>
      </c>
    </row>
    <row r="612" spans="1:16" x14ac:dyDescent="0.2">
      <c r="A612" s="645" t="s">
        <v>390</v>
      </c>
      <c r="B612" s="645" t="s">
        <v>1710</v>
      </c>
      <c r="C612" s="645" t="s">
        <v>391</v>
      </c>
      <c r="D612" s="645" t="s">
        <v>3629</v>
      </c>
      <c r="E612" s="645" t="s">
        <v>3630</v>
      </c>
      <c r="F612" s="645" t="s">
        <v>3631</v>
      </c>
      <c r="G612" s="645" t="s">
        <v>3632</v>
      </c>
      <c r="H612" s="646">
        <v>42766</v>
      </c>
      <c r="I612" s="647">
        <v>1481.48</v>
      </c>
      <c r="J612" s="647">
        <v>1</v>
      </c>
      <c r="K612" s="647">
        <f t="shared" si="9"/>
        <v>1481.48</v>
      </c>
      <c r="L612" s="645" t="s">
        <v>801</v>
      </c>
      <c r="M612" s="645" t="s">
        <v>272</v>
      </c>
      <c r="N612" s="646">
        <v>42786</v>
      </c>
      <c r="O612" s="645" t="s">
        <v>71</v>
      </c>
      <c r="P612" s="645" t="s">
        <v>801</v>
      </c>
    </row>
    <row r="613" spans="1:16" x14ac:dyDescent="0.2">
      <c r="A613" s="645" t="s">
        <v>390</v>
      </c>
      <c r="B613" s="645" t="s">
        <v>1710</v>
      </c>
      <c r="C613" s="645" t="s">
        <v>391</v>
      </c>
      <c r="D613" s="645" t="s">
        <v>75</v>
      </c>
      <c r="E613" s="645" t="s">
        <v>76</v>
      </c>
      <c r="F613" s="645" t="s">
        <v>77</v>
      </c>
      <c r="G613" s="645" t="s">
        <v>3637</v>
      </c>
      <c r="H613" s="646">
        <v>42766</v>
      </c>
      <c r="I613" s="647">
        <v>2083.79</v>
      </c>
      <c r="J613" s="647">
        <v>1</v>
      </c>
      <c r="K613" s="647">
        <f t="shared" si="9"/>
        <v>2083.79</v>
      </c>
      <c r="L613" s="645" t="s">
        <v>801</v>
      </c>
      <c r="M613" s="645" t="s">
        <v>544</v>
      </c>
      <c r="N613" s="646">
        <v>42767</v>
      </c>
      <c r="O613" s="645" t="s">
        <v>1602</v>
      </c>
      <c r="P613" s="645" t="s">
        <v>801</v>
      </c>
    </row>
    <row r="614" spans="1:16" x14ac:dyDescent="0.2">
      <c r="A614" s="645" t="s">
        <v>390</v>
      </c>
      <c r="B614" s="645" t="s">
        <v>1710</v>
      </c>
      <c r="C614" s="645" t="s">
        <v>391</v>
      </c>
      <c r="D614" s="645" t="s">
        <v>75</v>
      </c>
      <c r="E614" s="645" t="s">
        <v>76</v>
      </c>
      <c r="F614" s="645" t="s">
        <v>77</v>
      </c>
      <c r="G614" s="645" t="s">
        <v>3638</v>
      </c>
      <c r="H614" s="646">
        <v>42766</v>
      </c>
      <c r="I614" s="647">
        <v>84.29</v>
      </c>
      <c r="J614" s="647">
        <v>1</v>
      </c>
      <c r="K614" s="647">
        <f t="shared" si="9"/>
        <v>84.29</v>
      </c>
      <c r="L614" s="645" t="s">
        <v>801</v>
      </c>
      <c r="M614" s="645" t="s">
        <v>114</v>
      </c>
      <c r="N614" s="646">
        <v>42767</v>
      </c>
      <c r="O614" s="645" t="s">
        <v>71</v>
      </c>
      <c r="P614" s="645" t="s">
        <v>801</v>
      </c>
    </row>
    <row r="615" spans="1:16" x14ac:dyDescent="0.2">
      <c r="A615" s="645" t="s">
        <v>390</v>
      </c>
      <c r="B615" s="645" t="s">
        <v>1710</v>
      </c>
      <c r="C615" s="645" t="s">
        <v>391</v>
      </c>
      <c r="D615" s="645" t="s">
        <v>75</v>
      </c>
      <c r="E615" s="645" t="s">
        <v>76</v>
      </c>
      <c r="F615" s="645" t="s">
        <v>77</v>
      </c>
      <c r="G615" s="645" t="s">
        <v>3639</v>
      </c>
      <c r="H615" s="646">
        <v>42766</v>
      </c>
      <c r="I615" s="647">
        <v>209.25</v>
      </c>
      <c r="J615" s="647">
        <v>1</v>
      </c>
      <c r="K615" s="647">
        <f t="shared" si="9"/>
        <v>209.25</v>
      </c>
      <c r="L615" s="645" t="s">
        <v>3640</v>
      </c>
      <c r="M615" s="645" t="s">
        <v>114</v>
      </c>
      <c r="N615" s="646">
        <v>42767</v>
      </c>
      <c r="O615" s="645" t="s">
        <v>71</v>
      </c>
      <c r="P615" s="645" t="s">
        <v>4466</v>
      </c>
    </row>
    <row r="616" spans="1:16" x14ac:dyDescent="0.2">
      <c r="A616" s="645" t="s">
        <v>390</v>
      </c>
      <c r="B616" s="645" t="s">
        <v>1710</v>
      </c>
      <c r="C616" s="645" t="s">
        <v>391</v>
      </c>
      <c r="D616" s="645" t="s">
        <v>75</v>
      </c>
      <c r="E616" s="645" t="s">
        <v>76</v>
      </c>
      <c r="F616" s="645" t="s">
        <v>77</v>
      </c>
      <c r="G616" s="645" t="s">
        <v>3641</v>
      </c>
      <c r="H616" s="646">
        <v>42766</v>
      </c>
      <c r="I616" s="647">
        <v>84.29</v>
      </c>
      <c r="J616" s="647">
        <v>1</v>
      </c>
      <c r="K616" s="647">
        <f t="shared" si="9"/>
        <v>84.29</v>
      </c>
      <c r="L616" s="645" t="s">
        <v>801</v>
      </c>
      <c r="M616" s="645" t="s">
        <v>114</v>
      </c>
      <c r="N616" s="646">
        <v>42767</v>
      </c>
      <c r="O616" s="645" t="s">
        <v>71</v>
      </c>
      <c r="P616" s="645" t="s">
        <v>801</v>
      </c>
    </row>
    <row r="617" spans="1:16" x14ac:dyDescent="0.2">
      <c r="A617" s="645" t="s">
        <v>390</v>
      </c>
      <c r="B617" s="645" t="s">
        <v>1710</v>
      </c>
      <c r="C617" s="645" t="s">
        <v>391</v>
      </c>
      <c r="D617" s="645" t="s">
        <v>108</v>
      </c>
      <c r="E617" s="645" t="s">
        <v>109</v>
      </c>
      <c r="F617" s="645" t="s">
        <v>110</v>
      </c>
      <c r="G617" s="645" t="s">
        <v>3642</v>
      </c>
      <c r="H617" s="646">
        <v>42766</v>
      </c>
      <c r="I617" s="647">
        <v>27.38</v>
      </c>
      <c r="J617" s="647">
        <v>1</v>
      </c>
      <c r="K617" s="647">
        <f t="shared" si="9"/>
        <v>27.38</v>
      </c>
      <c r="L617" s="645" t="s">
        <v>801</v>
      </c>
      <c r="M617" s="645" t="s">
        <v>1173</v>
      </c>
      <c r="N617" s="646">
        <v>42772</v>
      </c>
      <c r="O617" s="645" t="s">
        <v>71</v>
      </c>
      <c r="P617" s="645" t="s">
        <v>801</v>
      </c>
    </row>
    <row r="618" spans="1:16" x14ac:dyDescent="0.2">
      <c r="A618" s="645" t="s">
        <v>390</v>
      </c>
      <c r="B618" s="645" t="s">
        <v>1710</v>
      </c>
      <c r="C618" s="645" t="s">
        <v>391</v>
      </c>
      <c r="D618" s="645" t="s">
        <v>1518</v>
      </c>
      <c r="E618" s="645" t="s">
        <v>1519</v>
      </c>
      <c r="F618" s="645" t="s">
        <v>1520</v>
      </c>
      <c r="G618" s="645" t="s">
        <v>3643</v>
      </c>
      <c r="H618" s="646">
        <v>42780</v>
      </c>
      <c r="I618" s="647">
        <v>56.34</v>
      </c>
      <c r="J618" s="647">
        <v>1</v>
      </c>
      <c r="K618" s="647">
        <f t="shared" si="9"/>
        <v>56.34</v>
      </c>
      <c r="L618" s="645" t="s">
        <v>801</v>
      </c>
      <c r="M618" s="645" t="s">
        <v>1592</v>
      </c>
      <c r="N618" s="646">
        <v>42783</v>
      </c>
      <c r="O618" s="645" t="s">
        <v>71</v>
      </c>
      <c r="P618" s="645" t="s">
        <v>801</v>
      </c>
    </row>
    <row r="619" spans="1:16" x14ac:dyDescent="0.2">
      <c r="A619" s="645" t="s">
        <v>390</v>
      </c>
      <c r="B619" s="645" t="s">
        <v>1710</v>
      </c>
      <c r="C619" s="645" t="s">
        <v>391</v>
      </c>
      <c r="D619" s="645" t="s">
        <v>1317</v>
      </c>
      <c r="E619" s="645" t="s">
        <v>1318</v>
      </c>
      <c r="F619" s="645" t="s">
        <v>1319</v>
      </c>
      <c r="G619" s="645" t="s">
        <v>3644</v>
      </c>
      <c r="H619" s="646">
        <v>42786</v>
      </c>
      <c r="I619" s="647">
        <v>4257.8500000000004</v>
      </c>
      <c r="J619" s="647">
        <v>1</v>
      </c>
      <c r="K619" s="647">
        <f t="shared" si="9"/>
        <v>4257.8500000000004</v>
      </c>
      <c r="L619" s="645" t="s">
        <v>3645</v>
      </c>
      <c r="M619" s="645" t="s">
        <v>2557</v>
      </c>
      <c r="N619" s="646">
        <v>42790</v>
      </c>
      <c r="O619" s="645" t="s">
        <v>71</v>
      </c>
      <c r="P619" s="645" t="s">
        <v>4467</v>
      </c>
    </row>
    <row r="620" spans="1:16" x14ac:dyDescent="0.2">
      <c r="A620" s="645" t="s">
        <v>390</v>
      </c>
      <c r="B620" s="645" t="s">
        <v>1710</v>
      </c>
      <c r="C620" s="645" t="s">
        <v>391</v>
      </c>
      <c r="D620" s="645" t="s">
        <v>1317</v>
      </c>
      <c r="E620" s="645" t="s">
        <v>1318</v>
      </c>
      <c r="F620" s="645" t="s">
        <v>1319</v>
      </c>
      <c r="G620" s="645" t="s">
        <v>3646</v>
      </c>
      <c r="H620" s="646">
        <v>42783</v>
      </c>
      <c r="I620" s="647">
        <v>69.73</v>
      </c>
      <c r="J620" s="647">
        <v>1</v>
      </c>
      <c r="K620" s="647">
        <f t="shared" si="9"/>
        <v>69.73</v>
      </c>
      <c r="L620" s="645" t="s">
        <v>3647</v>
      </c>
      <c r="M620" s="645" t="s">
        <v>2557</v>
      </c>
      <c r="N620" s="646">
        <v>42790</v>
      </c>
      <c r="O620" s="645" t="s">
        <v>71</v>
      </c>
      <c r="P620" s="645" t="s">
        <v>4468</v>
      </c>
    </row>
    <row r="621" spans="1:16" x14ac:dyDescent="0.2">
      <c r="A621" s="645" t="s">
        <v>390</v>
      </c>
      <c r="B621" s="645" t="s">
        <v>1710</v>
      </c>
      <c r="C621" s="645" t="s">
        <v>391</v>
      </c>
      <c r="D621" s="645" t="s">
        <v>1317</v>
      </c>
      <c r="E621" s="645" t="s">
        <v>1318</v>
      </c>
      <c r="F621" s="645" t="s">
        <v>1319</v>
      </c>
      <c r="G621" s="645" t="s">
        <v>3648</v>
      </c>
      <c r="H621" s="646">
        <v>42776</v>
      </c>
      <c r="I621" s="647">
        <v>33.15</v>
      </c>
      <c r="J621" s="647">
        <v>1</v>
      </c>
      <c r="K621" s="647">
        <f t="shared" si="9"/>
        <v>33.15</v>
      </c>
      <c r="L621" s="645" t="s">
        <v>3649</v>
      </c>
      <c r="M621" s="645" t="s">
        <v>2557</v>
      </c>
      <c r="N621" s="646">
        <v>42783</v>
      </c>
      <c r="O621" s="645" t="s">
        <v>71</v>
      </c>
      <c r="P621" s="645" t="s">
        <v>4469</v>
      </c>
    </row>
    <row r="622" spans="1:16" x14ac:dyDescent="0.2">
      <c r="A622" s="645" t="s">
        <v>390</v>
      </c>
      <c r="B622" s="645" t="s">
        <v>1710</v>
      </c>
      <c r="C622" s="645" t="s">
        <v>391</v>
      </c>
      <c r="D622" s="645" t="s">
        <v>1317</v>
      </c>
      <c r="E622" s="645" t="s">
        <v>1318</v>
      </c>
      <c r="F622" s="645" t="s">
        <v>1319</v>
      </c>
      <c r="G622" s="645" t="s">
        <v>3650</v>
      </c>
      <c r="H622" s="646">
        <v>42773</v>
      </c>
      <c r="I622" s="647">
        <v>5657.34</v>
      </c>
      <c r="J622" s="647">
        <v>1</v>
      </c>
      <c r="K622" s="647">
        <f t="shared" si="9"/>
        <v>5657.34</v>
      </c>
      <c r="L622" s="645" t="s">
        <v>3647</v>
      </c>
      <c r="M622" s="645" t="s">
        <v>2557</v>
      </c>
      <c r="N622" s="646">
        <v>42781</v>
      </c>
      <c r="O622" s="645" t="s">
        <v>71</v>
      </c>
      <c r="P622" s="645" t="s">
        <v>4468</v>
      </c>
    </row>
    <row r="623" spans="1:16" x14ac:dyDescent="0.2">
      <c r="A623" s="645" t="s">
        <v>390</v>
      </c>
      <c r="B623" s="645" t="s">
        <v>1710</v>
      </c>
      <c r="C623" s="645" t="s">
        <v>391</v>
      </c>
      <c r="D623" s="645" t="s">
        <v>1317</v>
      </c>
      <c r="E623" s="645" t="s">
        <v>1318</v>
      </c>
      <c r="F623" s="645" t="s">
        <v>1319</v>
      </c>
      <c r="G623" s="645" t="s">
        <v>3651</v>
      </c>
      <c r="H623" s="646">
        <v>42773</v>
      </c>
      <c r="I623" s="647">
        <v>613.65</v>
      </c>
      <c r="J623" s="647">
        <v>1</v>
      </c>
      <c r="K623" s="647">
        <f t="shared" si="9"/>
        <v>613.65</v>
      </c>
      <c r="L623" s="645" t="s">
        <v>3652</v>
      </c>
      <c r="M623" s="645" t="s">
        <v>2557</v>
      </c>
      <c r="N623" s="646">
        <v>42781</v>
      </c>
      <c r="O623" s="645" t="s">
        <v>71</v>
      </c>
      <c r="P623" s="645" t="s">
        <v>4470</v>
      </c>
    </row>
    <row r="624" spans="1:16" x14ac:dyDescent="0.2">
      <c r="A624" s="645" t="s">
        <v>390</v>
      </c>
      <c r="B624" s="645" t="s">
        <v>1710</v>
      </c>
      <c r="C624" s="645" t="s">
        <v>391</v>
      </c>
      <c r="D624" s="645" t="s">
        <v>154</v>
      </c>
      <c r="E624" s="645" t="s">
        <v>583</v>
      </c>
      <c r="F624" s="645" t="s">
        <v>155</v>
      </c>
      <c r="G624" s="645" t="s">
        <v>3655</v>
      </c>
      <c r="H624" s="646">
        <v>42739</v>
      </c>
      <c r="I624" s="647">
        <v>3390.31</v>
      </c>
      <c r="J624" s="647">
        <v>1</v>
      </c>
      <c r="K624" s="647">
        <f t="shared" si="9"/>
        <v>3390.31</v>
      </c>
      <c r="L624" s="645" t="s">
        <v>801</v>
      </c>
      <c r="M624" s="645" t="s">
        <v>1788</v>
      </c>
      <c r="N624" s="646">
        <v>42775</v>
      </c>
      <c r="O624" s="645" t="s">
        <v>71</v>
      </c>
      <c r="P624" s="645" t="s">
        <v>801</v>
      </c>
    </row>
    <row r="625" spans="1:16" x14ac:dyDescent="0.2">
      <c r="A625" s="645" t="s">
        <v>390</v>
      </c>
      <c r="B625" s="645" t="s">
        <v>1710</v>
      </c>
      <c r="C625" s="645" t="s">
        <v>391</v>
      </c>
      <c r="D625" s="645" t="s">
        <v>3656</v>
      </c>
      <c r="E625" s="645" t="s">
        <v>3657</v>
      </c>
      <c r="F625" s="645" t="s">
        <v>3658</v>
      </c>
      <c r="G625" s="645" t="s">
        <v>3659</v>
      </c>
      <c r="H625" s="646">
        <v>42760</v>
      </c>
      <c r="I625" s="647">
        <v>839.8</v>
      </c>
      <c r="J625" s="647">
        <v>1</v>
      </c>
      <c r="K625" s="647">
        <f t="shared" si="9"/>
        <v>839.8</v>
      </c>
      <c r="L625" s="645" t="s">
        <v>801</v>
      </c>
      <c r="M625" s="645" t="s">
        <v>1051</v>
      </c>
      <c r="N625" s="646">
        <v>42780</v>
      </c>
      <c r="O625" s="645" t="s">
        <v>71</v>
      </c>
      <c r="P625" s="645" t="s">
        <v>801</v>
      </c>
    </row>
    <row r="626" spans="1:16" x14ac:dyDescent="0.2">
      <c r="A626" s="645" t="s">
        <v>390</v>
      </c>
      <c r="B626" s="645" t="s">
        <v>1710</v>
      </c>
      <c r="C626" s="645" t="s">
        <v>391</v>
      </c>
      <c r="D626" s="645" t="s">
        <v>1655</v>
      </c>
      <c r="E626" s="645" t="s">
        <v>1656</v>
      </c>
      <c r="F626" s="645" t="s">
        <v>1657</v>
      </c>
      <c r="G626" s="645" t="s">
        <v>3660</v>
      </c>
      <c r="H626" s="646">
        <v>42766</v>
      </c>
      <c r="I626" s="647">
        <v>73.81</v>
      </c>
      <c r="J626" s="647">
        <v>1</v>
      </c>
      <c r="K626" s="647">
        <f t="shared" si="9"/>
        <v>73.81</v>
      </c>
      <c r="L626" s="645" t="s">
        <v>801</v>
      </c>
      <c r="M626" s="645" t="s">
        <v>257</v>
      </c>
      <c r="N626" s="646">
        <v>42768</v>
      </c>
      <c r="O626" s="645" t="s">
        <v>71</v>
      </c>
      <c r="P626" s="645" t="s">
        <v>801</v>
      </c>
    </row>
    <row r="627" spans="1:16" x14ac:dyDescent="0.2">
      <c r="A627" s="645" t="s">
        <v>390</v>
      </c>
      <c r="B627" s="645" t="s">
        <v>1710</v>
      </c>
      <c r="C627" s="645" t="s">
        <v>391</v>
      </c>
      <c r="D627" s="645" t="s">
        <v>1027</v>
      </c>
      <c r="E627" s="645" t="s">
        <v>1028</v>
      </c>
      <c r="F627" s="645" t="s">
        <v>1029</v>
      </c>
      <c r="G627" s="645" t="s">
        <v>3661</v>
      </c>
      <c r="H627" s="646">
        <v>42766</v>
      </c>
      <c r="I627" s="647">
        <v>90.21</v>
      </c>
      <c r="J627" s="647">
        <v>1</v>
      </c>
      <c r="K627" s="647">
        <f t="shared" si="9"/>
        <v>90.21</v>
      </c>
      <c r="L627" s="645" t="s">
        <v>801</v>
      </c>
      <c r="M627" s="645" t="s">
        <v>320</v>
      </c>
      <c r="N627" s="646">
        <v>42772</v>
      </c>
      <c r="O627" s="645" t="s">
        <v>71</v>
      </c>
      <c r="P627" s="645" t="s">
        <v>801</v>
      </c>
    </row>
    <row r="628" spans="1:16" x14ac:dyDescent="0.2">
      <c r="A628" s="645" t="s">
        <v>390</v>
      </c>
      <c r="B628" s="645" t="s">
        <v>1710</v>
      </c>
      <c r="C628" s="645" t="s">
        <v>391</v>
      </c>
      <c r="D628" s="645" t="s">
        <v>141</v>
      </c>
      <c r="E628" s="645" t="s">
        <v>142</v>
      </c>
      <c r="F628" s="645" t="s">
        <v>143</v>
      </c>
      <c r="G628" s="645" t="s">
        <v>3662</v>
      </c>
      <c r="H628" s="646">
        <v>42783</v>
      </c>
      <c r="I628" s="647">
        <v>202.07</v>
      </c>
      <c r="J628" s="647">
        <v>1</v>
      </c>
      <c r="K628" s="647">
        <f t="shared" si="9"/>
        <v>202.07</v>
      </c>
      <c r="L628" s="645" t="s">
        <v>3663</v>
      </c>
      <c r="M628" s="645" t="s">
        <v>748</v>
      </c>
      <c r="N628" s="646">
        <v>42786</v>
      </c>
      <c r="O628" s="645" t="s">
        <v>71</v>
      </c>
      <c r="P628" s="645" t="s">
        <v>4471</v>
      </c>
    </row>
    <row r="629" spans="1:16" x14ac:dyDescent="0.2">
      <c r="A629" s="645" t="s">
        <v>390</v>
      </c>
      <c r="B629" s="645" t="s">
        <v>1710</v>
      </c>
      <c r="C629" s="645" t="s">
        <v>391</v>
      </c>
      <c r="D629" s="645" t="s">
        <v>141</v>
      </c>
      <c r="E629" s="645" t="s">
        <v>142</v>
      </c>
      <c r="F629" s="645" t="s">
        <v>143</v>
      </c>
      <c r="G629" s="645" t="s">
        <v>3664</v>
      </c>
      <c r="H629" s="646">
        <v>42772</v>
      </c>
      <c r="I629" s="647">
        <v>248.01</v>
      </c>
      <c r="J629" s="647">
        <v>1</v>
      </c>
      <c r="K629" s="647">
        <f t="shared" si="9"/>
        <v>248.01</v>
      </c>
      <c r="L629" s="645" t="s">
        <v>801</v>
      </c>
      <c r="M629" s="645" t="s">
        <v>1137</v>
      </c>
      <c r="N629" s="646">
        <v>42773</v>
      </c>
      <c r="O629" s="645" t="s">
        <v>71</v>
      </c>
      <c r="P629" s="645" t="s">
        <v>801</v>
      </c>
    </row>
    <row r="630" spans="1:16" x14ac:dyDescent="0.2">
      <c r="A630" s="645" t="s">
        <v>390</v>
      </c>
      <c r="B630" s="645" t="s">
        <v>1710</v>
      </c>
      <c r="C630" s="645" t="s">
        <v>391</v>
      </c>
      <c r="D630" s="645" t="s">
        <v>141</v>
      </c>
      <c r="E630" s="645" t="s">
        <v>142</v>
      </c>
      <c r="F630" s="645" t="s">
        <v>143</v>
      </c>
      <c r="G630" s="645" t="s">
        <v>3665</v>
      </c>
      <c r="H630" s="646">
        <v>42766</v>
      </c>
      <c r="I630" s="647">
        <v>448.43</v>
      </c>
      <c r="J630" s="647">
        <v>1</v>
      </c>
      <c r="K630" s="647">
        <f t="shared" si="9"/>
        <v>448.43</v>
      </c>
      <c r="L630" s="645" t="s">
        <v>801</v>
      </c>
      <c r="M630" s="645" t="s">
        <v>1137</v>
      </c>
      <c r="N630" s="646">
        <v>42767</v>
      </c>
      <c r="O630" s="645" t="s">
        <v>71</v>
      </c>
      <c r="P630" s="645" t="s">
        <v>801</v>
      </c>
    </row>
    <row r="631" spans="1:16" x14ac:dyDescent="0.2">
      <c r="A631" s="645" t="s">
        <v>390</v>
      </c>
      <c r="B631" s="645" t="s">
        <v>1710</v>
      </c>
      <c r="C631" s="645" t="s">
        <v>391</v>
      </c>
      <c r="D631" s="645" t="s">
        <v>150</v>
      </c>
      <c r="E631" s="645" t="s">
        <v>151</v>
      </c>
      <c r="F631" s="645" t="s">
        <v>152</v>
      </c>
      <c r="G631" s="645" t="s">
        <v>3666</v>
      </c>
      <c r="H631" s="646">
        <v>42766</v>
      </c>
      <c r="I631" s="647">
        <v>107.68</v>
      </c>
      <c r="J631" s="647">
        <v>1</v>
      </c>
      <c r="K631" s="647">
        <f t="shared" si="9"/>
        <v>107.68</v>
      </c>
      <c r="L631" s="645" t="s">
        <v>801</v>
      </c>
      <c r="M631" s="645" t="s">
        <v>107</v>
      </c>
      <c r="N631" s="646">
        <v>42768</v>
      </c>
      <c r="O631" s="645" t="s">
        <v>71</v>
      </c>
      <c r="P631" s="645" t="s">
        <v>801</v>
      </c>
    </row>
    <row r="632" spans="1:16" x14ac:dyDescent="0.2">
      <c r="A632" s="645" t="s">
        <v>390</v>
      </c>
      <c r="B632" s="645" t="s">
        <v>1710</v>
      </c>
      <c r="C632" s="645" t="s">
        <v>391</v>
      </c>
      <c r="D632" s="645" t="s">
        <v>241</v>
      </c>
      <c r="E632" s="645" t="s">
        <v>242</v>
      </c>
      <c r="F632" s="645" t="s">
        <v>243</v>
      </c>
      <c r="G632" s="645" t="s">
        <v>3667</v>
      </c>
      <c r="H632" s="646">
        <v>42789</v>
      </c>
      <c r="I632" s="647">
        <v>85.55</v>
      </c>
      <c r="J632" s="647">
        <v>1</v>
      </c>
      <c r="K632" s="647">
        <f t="shared" si="9"/>
        <v>85.55</v>
      </c>
      <c r="L632" s="645" t="s">
        <v>801</v>
      </c>
      <c r="M632" s="645" t="s">
        <v>95</v>
      </c>
      <c r="N632" s="646">
        <v>42793</v>
      </c>
      <c r="O632" s="645" t="s">
        <v>71</v>
      </c>
      <c r="P632" s="645" t="s">
        <v>801</v>
      </c>
    </row>
    <row r="633" spans="1:16" x14ac:dyDescent="0.2">
      <c r="A633" s="645" t="s">
        <v>390</v>
      </c>
      <c r="B633" s="645" t="s">
        <v>1710</v>
      </c>
      <c r="C633" s="645" t="s">
        <v>391</v>
      </c>
      <c r="D633" s="645" t="s">
        <v>238</v>
      </c>
      <c r="E633" s="645" t="s">
        <v>239</v>
      </c>
      <c r="F633" s="645" t="s">
        <v>240</v>
      </c>
      <c r="G633" s="645" t="s">
        <v>3671</v>
      </c>
      <c r="H633" s="646">
        <v>42766</v>
      </c>
      <c r="I633" s="647">
        <v>74.78</v>
      </c>
      <c r="J633" s="647">
        <v>1</v>
      </c>
      <c r="K633" s="647">
        <f t="shared" si="9"/>
        <v>74.78</v>
      </c>
      <c r="L633" s="645" t="s">
        <v>801</v>
      </c>
      <c r="M633" s="645" t="s">
        <v>244</v>
      </c>
      <c r="N633" s="646">
        <v>42775</v>
      </c>
      <c r="O633" s="645" t="s">
        <v>71</v>
      </c>
      <c r="P633" s="645" t="s">
        <v>801</v>
      </c>
    </row>
    <row r="634" spans="1:16" x14ac:dyDescent="0.2">
      <c r="A634" s="645" t="s">
        <v>390</v>
      </c>
      <c r="B634" s="645" t="s">
        <v>1710</v>
      </c>
      <c r="C634" s="645" t="s">
        <v>391</v>
      </c>
      <c r="D634" s="645" t="s">
        <v>238</v>
      </c>
      <c r="E634" s="645" t="s">
        <v>239</v>
      </c>
      <c r="F634" s="645" t="s">
        <v>240</v>
      </c>
      <c r="G634" s="645" t="s">
        <v>3672</v>
      </c>
      <c r="H634" s="646">
        <v>42766</v>
      </c>
      <c r="I634" s="647">
        <v>22</v>
      </c>
      <c r="J634" s="647">
        <v>1</v>
      </c>
      <c r="K634" s="647">
        <f t="shared" si="9"/>
        <v>22</v>
      </c>
      <c r="L634" s="645" t="s">
        <v>801</v>
      </c>
      <c r="M634" s="645" t="s">
        <v>545</v>
      </c>
      <c r="N634" s="646">
        <v>42775</v>
      </c>
      <c r="O634" s="645" t="s">
        <v>71</v>
      </c>
      <c r="P634" s="645" t="s">
        <v>801</v>
      </c>
    </row>
    <row r="635" spans="1:16" x14ac:dyDescent="0.2">
      <c r="A635" s="645" t="s">
        <v>390</v>
      </c>
      <c r="B635" s="645" t="s">
        <v>1710</v>
      </c>
      <c r="C635" s="645" t="s">
        <v>391</v>
      </c>
      <c r="D635" s="645" t="s">
        <v>238</v>
      </c>
      <c r="E635" s="645" t="s">
        <v>239</v>
      </c>
      <c r="F635" s="645" t="s">
        <v>240</v>
      </c>
      <c r="G635" s="645" t="s">
        <v>3673</v>
      </c>
      <c r="H635" s="646">
        <v>42766</v>
      </c>
      <c r="I635" s="647">
        <v>41.84</v>
      </c>
      <c r="J635" s="647">
        <v>1</v>
      </c>
      <c r="K635" s="647">
        <f t="shared" si="9"/>
        <v>41.84</v>
      </c>
      <c r="L635" s="645" t="s">
        <v>801</v>
      </c>
      <c r="M635" s="645" t="s">
        <v>2764</v>
      </c>
      <c r="N635" s="646">
        <v>42775</v>
      </c>
      <c r="O635" s="645" t="s">
        <v>71</v>
      </c>
      <c r="P635" s="645" t="s">
        <v>801</v>
      </c>
    </row>
    <row r="636" spans="1:16" x14ac:dyDescent="0.2">
      <c r="A636" s="645" t="s">
        <v>390</v>
      </c>
      <c r="B636" s="645" t="s">
        <v>1710</v>
      </c>
      <c r="C636" s="645" t="s">
        <v>391</v>
      </c>
      <c r="D636" s="645" t="s">
        <v>238</v>
      </c>
      <c r="E636" s="645" t="s">
        <v>239</v>
      </c>
      <c r="F636" s="645" t="s">
        <v>240</v>
      </c>
      <c r="G636" s="645" t="s">
        <v>3674</v>
      </c>
      <c r="H636" s="646">
        <v>42766</v>
      </c>
      <c r="I636" s="647">
        <v>46.13</v>
      </c>
      <c r="J636" s="647">
        <v>1</v>
      </c>
      <c r="K636" s="647">
        <f t="shared" si="9"/>
        <v>46.13</v>
      </c>
      <c r="L636" s="645" t="s">
        <v>801</v>
      </c>
      <c r="M636" s="645" t="s">
        <v>168</v>
      </c>
      <c r="N636" s="646">
        <v>42775</v>
      </c>
      <c r="O636" s="645" t="s">
        <v>71</v>
      </c>
      <c r="P636" s="645" t="s">
        <v>801</v>
      </c>
    </row>
    <row r="637" spans="1:16" x14ac:dyDescent="0.2">
      <c r="A637" s="645" t="s">
        <v>390</v>
      </c>
      <c r="B637" s="645" t="s">
        <v>1710</v>
      </c>
      <c r="C637" s="645" t="s">
        <v>391</v>
      </c>
      <c r="D637" s="645" t="s">
        <v>235</v>
      </c>
      <c r="E637" s="645" t="s">
        <v>236</v>
      </c>
      <c r="F637" s="645" t="s">
        <v>237</v>
      </c>
      <c r="G637" s="645" t="s">
        <v>3676</v>
      </c>
      <c r="H637" s="646">
        <v>42766</v>
      </c>
      <c r="I637" s="647">
        <v>6031.18</v>
      </c>
      <c r="J637" s="647">
        <v>1</v>
      </c>
      <c r="K637" s="647">
        <f t="shared" si="9"/>
        <v>6031.18</v>
      </c>
      <c r="L637" s="645" t="s">
        <v>801</v>
      </c>
      <c r="M637" s="645" t="s">
        <v>195</v>
      </c>
      <c r="N637" s="646">
        <v>42783</v>
      </c>
      <c r="O637" s="645" t="s">
        <v>71</v>
      </c>
      <c r="P637" s="645" t="s">
        <v>801</v>
      </c>
    </row>
    <row r="638" spans="1:16" x14ac:dyDescent="0.2">
      <c r="A638" s="645" t="s">
        <v>390</v>
      </c>
      <c r="B638" s="645" t="s">
        <v>1710</v>
      </c>
      <c r="C638" s="645" t="s">
        <v>391</v>
      </c>
      <c r="D638" s="645" t="s">
        <v>1351</v>
      </c>
      <c r="E638" s="645" t="s">
        <v>1352</v>
      </c>
      <c r="F638" s="645" t="s">
        <v>1353</v>
      </c>
      <c r="G638" s="645" t="s">
        <v>3677</v>
      </c>
      <c r="H638" s="646">
        <v>42766</v>
      </c>
      <c r="I638" s="647">
        <v>41.89</v>
      </c>
      <c r="J638" s="647">
        <v>1</v>
      </c>
      <c r="K638" s="647">
        <f t="shared" si="9"/>
        <v>41.89</v>
      </c>
      <c r="L638" s="645" t="s">
        <v>801</v>
      </c>
      <c r="M638" s="645" t="s">
        <v>1697</v>
      </c>
      <c r="N638" s="646">
        <v>42776</v>
      </c>
      <c r="O638" s="645" t="s">
        <v>71</v>
      </c>
      <c r="P638" s="645" t="s">
        <v>801</v>
      </c>
    </row>
    <row r="639" spans="1:16" x14ac:dyDescent="0.2">
      <c r="A639" s="645" t="s">
        <v>390</v>
      </c>
      <c r="B639" s="645" t="s">
        <v>1710</v>
      </c>
      <c r="C639" s="645" t="s">
        <v>391</v>
      </c>
      <c r="D639" s="645" t="s">
        <v>1351</v>
      </c>
      <c r="E639" s="645" t="s">
        <v>1352</v>
      </c>
      <c r="F639" s="645" t="s">
        <v>1353</v>
      </c>
      <c r="G639" s="645" t="s">
        <v>3678</v>
      </c>
      <c r="H639" s="646">
        <v>42766</v>
      </c>
      <c r="I639" s="647">
        <v>33.75</v>
      </c>
      <c r="J639" s="647">
        <v>1</v>
      </c>
      <c r="K639" s="647">
        <f t="shared" si="9"/>
        <v>33.75</v>
      </c>
      <c r="L639" s="645" t="s">
        <v>801</v>
      </c>
      <c r="M639" s="645" t="s">
        <v>1923</v>
      </c>
      <c r="N639" s="646">
        <v>42776</v>
      </c>
      <c r="O639" s="645" t="s">
        <v>71</v>
      </c>
      <c r="P639" s="645" t="s">
        <v>801</v>
      </c>
    </row>
    <row r="640" spans="1:16" x14ac:dyDescent="0.2">
      <c r="A640" s="645" t="s">
        <v>390</v>
      </c>
      <c r="B640" s="645" t="s">
        <v>1710</v>
      </c>
      <c r="C640" s="645" t="s">
        <v>391</v>
      </c>
      <c r="D640" s="645" t="s">
        <v>1351</v>
      </c>
      <c r="E640" s="645" t="s">
        <v>1352</v>
      </c>
      <c r="F640" s="645" t="s">
        <v>1353</v>
      </c>
      <c r="G640" s="645" t="s">
        <v>3679</v>
      </c>
      <c r="H640" s="646">
        <v>42766</v>
      </c>
      <c r="I640" s="647">
        <v>16.940000000000001</v>
      </c>
      <c r="J640" s="647">
        <v>1</v>
      </c>
      <c r="K640" s="647">
        <f t="shared" si="9"/>
        <v>16.940000000000001</v>
      </c>
      <c r="L640" s="645" t="s">
        <v>801</v>
      </c>
      <c r="M640" s="645" t="s">
        <v>2758</v>
      </c>
      <c r="N640" s="646">
        <v>42776</v>
      </c>
      <c r="O640" s="645" t="s">
        <v>71</v>
      </c>
      <c r="P640" s="645" t="s">
        <v>801</v>
      </c>
    </row>
    <row r="641" spans="1:16" x14ac:dyDescent="0.2">
      <c r="A641" s="645" t="s">
        <v>390</v>
      </c>
      <c r="B641" s="645" t="s">
        <v>1710</v>
      </c>
      <c r="C641" s="645" t="s">
        <v>391</v>
      </c>
      <c r="D641" s="645" t="s">
        <v>1351</v>
      </c>
      <c r="E641" s="645" t="s">
        <v>1352</v>
      </c>
      <c r="F641" s="645" t="s">
        <v>1353</v>
      </c>
      <c r="G641" s="645" t="s">
        <v>3680</v>
      </c>
      <c r="H641" s="646">
        <v>42766</v>
      </c>
      <c r="I641" s="647">
        <v>195.87</v>
      </c>
      <c r="J641" s="647">
        <v>1</v>
      </c>
      <c r="K641" s="647">
        <f t="shared" si="9"/>
        <v>195.87</v>
      </c>
      <c r="L641" s="645" t="s">
        <v>801</v>
      </c>
      <c r="M641" s="645" t="s">
        <v>484</v>
      </c>
      <c r="N641" s="646">
        <v>42776</v>
      </c>
      <c r="O641" s="645" t="s">
        <v>71</v>
      </c>
      <c r="P641" s="645" t="s">
        <v>801</v>
      </c>
    </row>
    <row r="642" spans="1:16" x14ac:dyDescent="0.2">
      <c r="A642" s="645" t="s">
        <v>390</v>
      </c>
      <c r="B642" s="645" t="s">
        <v>1710</v>
      </c>
      <c r="C642" s="645" t="s">
        <v>391</v>
      </c>
      <c r="D642" s="645" t="s">
        <v>1257</v>
      </c>
      <c r="E642" s="645" t="s">
        <v>1258</v>
      </c>
      <c r="F642" s="645" t="s">
        <v>1259</v>
      </c>
      <c r="G642" s="645" t="s">
        <v>3681</v>
      </c>
      <c r="H642" s="646">
        <v>42788</v>
      </c>
      <c r="I642" s="647">
        <v>84.85</v>
      </c>
      <c r="J642" s="647">
        <v>1</v>
      </c>
      <c r="K642" s="647">
        <f t="shared" si="9"/>
        <v>84.85</v>
      </c>
      <c r="L642" s="645" t="s">
        <v>3682</v>
      </c>
      <c r="M642" s="645" t="s">
        <v>1051</v>
      </c>
      <c r="N642" s="646">
        <v>42793</v>
      </c>
      <c r="O642" s="645" t="s">
        <v>71</v>
      </c>
      <c r="P642" s="645" t="s">
        <v>4472</v>
      </c>
    </row>
    <row r="643" spans="1:16" x14ac:dyDescent="0.2">
      <c r="A643" s="645" t="s">
        <v>390</v>
      </c>
      <c r="B643" s="645" t="s">
        <v>1710</v>
      </c>
      <c r="C643" s="645" t="s">
        <v>391</v>
      </c>
      <c r="D643" s="645" t="s">
        <v>1257</v>
      </c>
      <c r="E643" s="645" t="s">
        <v>1258</v>
      </c>
      <c r="F643" s="645" t="s">
        <v>1259</v>
      </c>
      <c r="G643" s="645" t="s">
        <v>3567</v>
      </c>
      <c r="H643" s="646">
        <v>42787</v>
      </c>
      <c r="I643" s="647">
        <v>1175.6600000000001</v>
      </c>
      <c r="J643" s="647">
        <v>1</v>
      </c>
      <c r="K643" s="647">
        <f t="shared" ref="K643:K706" si="10">I643*J643</f>
        <v>1175.6600000000001</v>
      </c>
      <c r="L643" s="645" t="s">
        <v>3684</v>
      </c>
      <c r="M643" s="645" t="s">
        <v>1137</v>
      </c>
      <c r="N643" s="646">
        <v>42793</v>
      </c>
      <c r="O643" s="645" t="s">
        <v>71</v>
      </c>
      <c r="P643" s="645" t="s">
        <v>4473</v>
      </c>
    </row>
    <row r="644" spans="1:16" x14ac:dyDescent="0.2">
      <c r="A644" s="645" t="s">
        <v>390</v>
      </c>
      <c r="B644" s="645" t="s">
        <v>1710</v>
      </c>
      <c r="C644" s="645" t="s">
        <v>391</v>
      </c>
      <c r="D644" s="645" t="s">
        <v>1257</v>
      </c>
      <c r="E644" s="645" t="s">
        <v>1258</v>
      </c>
      <c r="F644" s="645" t="s">
        <v>1259</v>
      </c>
      <c r="G644" s="645" t="s">
        <v>3686</v>
      </c>
      <c r="H644" s="646">
        <v>42776</v>
      </c>
      <c r="I644" s="647">
        <v>1959.33</v>
      </c>
      <c r="J644" s="647">
        <v>1</v>
      </c>
      <c r="K644" s="647">
        <f t="shared" si="10"/>
        <v>1959.33</v>
      </c>
      <c r="L644" s="645" t="s">
        <v>801</v>
      </c>
      <c r="M644" s="645" t="s">
        <v>131</v>
      </c>
      <c r="N644" s="646">
        <v>42787</v>
      </c>
      <c r="O644" s="645" t="s">
        <v>71</v>
      </c>
      <c r="P644" s="645" t="s">
        <v>801</v>
      </c>
    </row>
    <row r="645" spans="1:16" x14ac:dyDescent="0.2">
      <c r="A645" s="645" t="s">
        <v>390</v>
      </c>
      <c r="B645" s="645" t="s">
        <v>1710</v>
      </c>
      <c r="C645" s="645" t="s">
        <v>391</v>
      </c>
      <c r="D645" s="645" t="s">
        <v>1257</v>
      </c>
      <c r="E645" s="645" t="s">
        <v>1258</v>
      </c>
      <c r="F645" s="645" t="s">
        <v>1259</v>
      </c>
      <c r="G645" s="645" t="s">
        <v>3687</v>
      </c>
      <c r="H645" s="646">
        <v>42774</v>
      </c>
      <c r="I645" s="647">
        <v>189.92</v>
      </c>
      <c r="J645" s="647">
        <v>1</v>
      </c>
      <c r="K645" s="647">
        <f t="shared" si="10"/>
        <v>189.92</v>
      </c>
      <c r="L645" s="645" t="s">
        <v>801</v>
      </c>
      <c r="M645" s="645" t="s">
        <v>131</v>
      </c>
      <c r="N645" s="646">
        <v>42787</v>
      </c>
      <c r="O645" s="645" t="s">
        <v>71</v>
      </c>
      <c r="P645" s="645" t="s">
        <v>801</v>
      </c>
    </row>
    <row r="646" spans="1:16" x14ac:dyDescent="0.2">
      <c r="A646" s="645" t="s">
        <v>390</v>
      </c>
      <c r="B646" s="645" t="s">
        <v>1710</v>
      </c>
      <c r="C646" s="645" t="s">
        <v>391</v>
      </c>
      <c r="D646" s="645" t="s">
        <v>1257</v>
      </c>
      <c r="E646" s="645" t="s">
        <v>1258</v>
      </c>
      <c r="F646" s="645" t="s">
        <v>1259</v>
      </c>
      <c r="G646" s="645" t="s">
        <v>3688</v>
      </c>
      <c r="H646" s="646">
        <v>42773</v>
      </c>
      <c r="I646" s="647">
        <v>332.31</v>
      </c>
      <c r="J646" s="647">
        <v>1</v>
      </c>
      <c r="K646" s="647">
        <f t="shared" si="10"/>
        <v>332.31</v>
      </c>
      <c r="L646" s="645" t="s">
        <v>801</v>
      </c>
      <c r="M646" s="645" t="s">
        <v>1137</v>
      </c>
      <c r="N646" s="646">
        <v>42787</v>
      </c>
      <c r="O646" s="645" t="s">
        <v>71</v>
      </c>
      <c r="P646" s="645" t="s">
        <v>801</v>
      </c>
    </row>
    <row r="647" spans="1:16" x14ac:dyDescent="0.2">
      <c r="A647" s="645" t="s">
        <v>390</v>
      </c>
      <c r="B647" s="645" t="s">
        <v>1710</v>
      </c>
      <c r="C647" s="645" t="s">
        <v>391</v>
      </c>
      <c r="D647" s="645" t="s">
        <v>1257</v>
      </c>
      <c r="E647" s="645" t="s">
        <v>1258</v>
      </c>
      <c r="F647" s="645" t="s">
        <v>1259</v>
      </c>
      <c r="G647" s="645" t="s">
        <v>3689</v>
      </c>
      <c r="H647" s="646">
        <v>42773</v>
      </c>
      <c r="I647" s="647">
        <v>633.19000000000005</v>
      </c>
      <c r="J647" s="647">
        <v>1</v>
      </c>
      <c r="K647" s="647">
        <f t="shared" si="10"/>
        <v>633.19000000000005</v>
      </c>
      <c r="L647" s="645" t="s">
        <v>801</v>
      </c>
      <c r="M647" s="645" t="s">
        <v>1137</v>
      </c>
      <c r="N647" s="646">
        <v>42787</v>
      </c>
      <c r="O647" s="645" t="s">
        <v>71</v>
      </c>
      <c r="P647" s="645" t="s">
        <v>801</v>
      </c>
    </row>
    <row r="648" spans="1:16" x14ac:dyDescent="0.2">
      <c r="A648" s="645" t="s">
        <v>390</v>
      </c>
      <c r="B648" s="645" t="s">
        <v>1710</v>
      </c>
      <c r="C648" s="645" t="s">
        <v>391</v>
      </c>
      <c r="D648" s="645" t="s">
        <v>1257</v>
      </c>
      <c r="E648" s="645" t="s">
        <v>1258</v>
      </c>
      <c r="F648" s="645" t="s">
        <v>1259</v>
      </c>
      <c r="G648" s="645" t="s">
        <v>3690</v>
      </c>
      <c r="H648" s="646">
        <v>42767</v>
      </c>
      <c r="I648" s="647">
        <v>210.06</v>
      </c>
      <c r="J648" s="647">
        <v>1</v>
      </c>
      <c r="K648" s="647">
        <f t="shared" si="10"/>
        <v>210.06</v>
      </c>
      <c r="L648" s="645" t="s">
        <v>801</v>
      </c>
      <c r="M648" s="645" t="s">
        <v>204</v>
      </c>
      <c r="N648" s="646">
        <v>42772</v>
      </c>
      <c r="O648" s="645" t="s">
        <v>71</v>
      </c>
      <c r="P648" s="645" t="s">
        <v>801</v>
      </c>
    </row>
    <row r="649" spans="1:16" x14ac:dyDescent="0.2">
      <c r="A649" s="645" t="s">
        <v>390</v>
      </c>
      <c r="B649" s="645" t="s">
        <v>1710</v>
      </c>
      <c r="C649" s="645" t="s">
        <v>391</v>
      </c>
      <c r="D649" s="645" t="s">
        <v>1257</v>
      </c>
      <c r="E649" s="645" t="s">
        <v>1258</v>
      </c>
      <c r="F649" s="645" t="s">
        <v>1259</v>
      </c>
      <c r="G649" s="645" t="s">
        <v>3691</v>
      </c>
      <c r="H649" s="646">
        <v>42767</v>
      </c>
      <c r="I649" s="647">
        <v>168</v>
      </c>
      <c r="J649" s="647">
        <v>1</v>
      </c>
      <c r="K649" s="647">
        <f t="shared" si="10"/>
        <v>168</v>
      </c>
      <c r="L649" s="645" t="s">
        <v>801</v>
      </c>
      <c r="M649" s="645" t="s">
        <v>204</v>
      </c>
      <c r="N649" s="646">
        <v>42772</v>
      </c>
      <c r="O649" s="645" t="s">
        <v>71</v>
      </c>
      <c r="P649" s="645" t="s">
        <v>801</v>
      </c>
    </row>
    <row r="650" spans="1:16" x14ac:dyDescent="0.2">
      <c r="A650" s="645" t="s">
        <v>390</v>
      </c>
      <c r="B650" s="645" t="s">
        <v>1710</v>
      </c>
      <c r="C650" s="645" t="s">
        <v>391</v>
      </c>
      <c r="D650" s="645" t="s">
        <v>99</v>
      </c>
      <c r="E650" s="645" t="s">
        <v>100</v>
      </c>
      <c r="F650" s="645" t="s">
        <v>101</v>
      </c>
      <c r="G650" s="645" t="s">
        <v>3692</v>
      </c>
      <c r="H650" s="646">
        <v>42786</v>
      </c>
      <c r="I650" s="647">
        <v>523.75</v>
      </c>
      <c r="J650" s="647">
        <v>1</v>
      </c>
      <c r="K650" s="647">
        <f t="shared" si="10"/>
        <v>523.75</v>
      </c>
      <c r="L650" s="645" t="s">
        <v>3693</v>
      </c>
      <c r="M650" s="645" t="s">
        <v>114</v>
      </c>
      <c r="N650" s="646">
        <v>42787</v>
      </c>
      <c r="O650" s="645" t="s">
        <v>71</v>
      </c>
      <c r="P650" s="645" t="s">
        <v>4474</v>
      </c>
    </row>
    <row r="651" spans="1:16" x14ac:dyDescent="0.2">
      <c r="A651" s="645" t="s">
        <v>390</v>
      </c>
      <c r="B651" s="645" t="s">
        <v>1710</v>
      </c>
      <c r="C651" s="645" t="s">
        <v>391</v>
      </c>
      <c r="D651" s="645" t="s">
        <v>630</v>
      </c>
      <c r="E651" s="645" t="s">
        <v>631</v>
      </c>
      <c r="F651" s="645" t="s">
        <v>632</v>
      </c>
      <c r="G651" s="645" t="s">
        <v>3694</v>
      </c>
      <c r="H651" s="646">
        <v>42765</v>
      </c>
      <c r="I651" s="647">
        <v>33.299999999999997</v>
      </c>
      <c r="J651" s="647">
        <v>1</v>
      </c>
      <c r="K651" s="647">
        <f t="shared" si="10"/>
        <v>33.299999999999997</v>
      </c>
      <c r="L651" s="645" t="s">
        <v>801</v>
      </c>
      <c r="M651" s="645" t="s">
        <v>194</v>
      </c>
      <c r="N651" s="646">
        <v>42767</v>
      </c>
      <c r="O651" s="645" t="s">
        <v>71</v>
      </c>
      <c r="P651" s="645" t="s">
        <v>801</v>
      </c>
    </row>
    <row r="652" spans="1:16" x14ac:dyDescent="0.2">
      <c r="A652" s="645" t="s">
        <v>390</v>
      </c>
      <c r="B652" s="645" t="s">
        <v>1710</v>
      </c>
      <c r="C652" s="645" t="s">
        <v>391</v>
      </c>
      <c r="D652" s="645" t="s">
        <v>1224</v>
      </c>
      <c r="E652" s="645" t="s">
        <v>1225</v>
      </c>
      <c r="F652" s="645" t="s">
        <v>1226</v>
      </c>
      <c r="G652" s="645" t="s">
        <v>3695</v>
      </c>
      <c r="H652" s="646">
        <v>42780</v>
      </c>
      <c r="I652" s="647">
        <v>86.67</v>
      </c>
      <c r="J652" s="647">
        <v>1</v>
      </c>
      <c r="K652" s="647">
        <f t="shared" si="10"/>
        <v>86.67</v>
      </c>
      <c r="L652" s="645" t="s">
        <v>801</v>
      </c>
      <c r="M652" s="645" t="s">
        <v>2539</v>
      </c>
      <c r="N652" s="646">
        <v>42780</v>
      </c>
      <c r="O652" s="645" t="s">
        <v>71</v>
      </c>
      <c r="P652" s="645" t="s">
        <v>801</v>
      </c>
    </row>
    <row r="653" spans="1:16" x14ac:dyDescent="0.2">
      <c r="A653" s="645" t="s">
        <v>390</v>
      </c>
      <c r="B653" s="645" t="s">
        <v>1710</v>
      </c>
      <c r="C653" s="645" t="s">
        <v>391</v>
      </c>
      <c r="D653" s="645" t="s">
        <v>1348</v>
      </c>
      <c r="E653" s="645" t="s">
        <v>1349</v>
      </c>
      <c r="F653" s="645" t="s">
        <v>1350</v>
      </c>
      <c r="G653" s="645" t="s">
        <v>1863</v>
      </c>
      <c r="H653" s="646">
        <v>42767</v>
      </c>
      <c r="I653" s="647">
        <v>259.42</v>
      </c>
      <c r="J653" s="647">
        <v>1</v>
      </c>
      <c r="K653" s="647">
        <f t="shared" si="10"/>
        <v>259.42</v>
      </c>
      <c r="L653" s="645" t="s">
        <v>801</v>
      </c>
      <c r="M653" s="645" t="s">
        <v>140</v>
      </c>
      <c r="N653" s="646">
        <v>42786</v>
      </c>
      <c r="O653" s="645" t="s">
        <v>71</v>
      </c>
      <c r="P653" s="645" t="s">
        <v>801</v>
      </c>
    </row>
    <row r="654" spans="1:16" x14ac:dyDescent="0.2">
      <c r="A654" s="645" t="s">
        <v>390</v>
      </c>
      <c r="B654" s="645" t="s">
        <v>1710</v>
      </c>
      <c r="C654" s="645" t="s">
        <v>391</v>
      </c>
      <c r="D654" s="645" t="s">
        <v>263</v>
      </c>
      <c r="E654" s="645" t="s">
        <v>264</v>
      </c>
      <c r="F654" s="645" t="s">
        <v>265</v>
      </c>
      <c r="G654" s="645" t="s">
        <v>3696</v>
      </c>
      <c r="H654" s="646">
        <v>42787</v>
      </c>
      <c r="I654" s="647">
        <v>118.68</v>
      </c>
      <c r="J654" s="647">
        <v>1</v>
      </c>
      <c r="K654" s="647">
        <f t="shared" si="10"/>
        <v>118.68</v>
      </c>
      <c r="L654" s="645" t="s">
        <v>3697</v>
      </c>
      <c r="M654" s="645" t="s">
        <v>1139</v>
      </c>
      <c r="N654" s="646">
        <v>42790</v>
      </c>
      <c r="O654" s="645" t="s">
        <v>71</v>
      </c>
      <c r="P654" s="645" t="s">
        <v>4475</v>
      </c>
    </row>
    <row r="655" spans="1:16" x14ac:dyDescent="0.2">
      <c r="A655" s="645" t="s">
        <v>390</v>
      </c>
      <c r="B655" s="645" t="s">
        <v>1710</v>
      </c>
      <c r="C655" s="645" t="s">
        <v>391</v>
      </c>
      <c r="D655" s="645" t="s">
        <v>263</v>
      </c>
      <c r="E655" s="645" t="s">
        <v>264</v>
      </c>
      <c r="F655" s="645" t="s">
        <v>265</v>
      </c>
      <c r="G655" s="645" t="s">
        <v>3698</v>
      </c>
      <c r="H655" s="646">
        <v>42781</v>
      </c>
      <c r="I655" s="647">
        <v>66.11</v>
      </c>
      <c r="J655" s="647">
        <v>1</v>
      </c>
      <c r="K655" s="647">
        <f t="shared" si="10"/>
        <v>66.11</v>
      </c>
      <c r="L655" s="645" t="s">
        <v>3699</v>
      </c>
      <c r="M655" s="645" t="s">
        <v>1051</v>
      </c>
      <c r="N655" s="646">
        <v>42783</v>
      </c>
      <c r="O655" s="645" t="s">
        <v>71</v>
      </c>
      <c r="P655" s="645" t="s">
        <v>4476</v>
      </c>
    </row>
    <row r="656" spans="1:16" x14ac:dyDescent="0.2">
      <c r="A656" s="645" t="s">
        <v>390</v>
      </c>
      <c r="B656" s="645" t="s">
        <v>1710</v>
      </c>
      <c r="C656" s="645" t="s">
        <v>391</v>
      </c>
      <c r="D656" s="645" t="s">
        <v>263</v>
      </c>
      <c r="E656" s="645" t="s">
        <v>264</v>
      </c>
      <c r="F656" s="645" t="s">
        <v>265</v>
      </c>
      <c r="G656" s="645" t="s">
        <v>3700</v>
      </c>
      <c r="H656" s="646">
        <v>42781</v>
      </c>
      <c r="I656" s="647">
        <v>559.02</v>
      </c>
      <c r="J656" s="647">
        <v>1</v>
      </c>
      <c r="K656" s="647">
        <f t="shared" si="10"/>
        <v>559.02</v>
      </c>
      <c r="L656" s="645" t="s">
        <v>3701</v>
      </c>
      <c r="M656" s="645" t="s">
        <v>1139</v>
      </c>
      <c r="N656" s="646">
        <v>42783</v>
      </c>
      <c r="O656" s="645" t="s">
        <v>71</v>
      </c>
      <c r="P656" s="645" t="s">
        <v>4477</v>
      </c>
    </row>
    <row r="657" spans="1:16" x14ac:dyDescent="0.2">
      <c r="A657" s="645" t="s">
        <v>390</v>
      </c>
      <c r="B657" s="645" t="s">
        <v>1710</v>
      </c>
      <c r="C657" s="645" t="s">
        <v>391</v>
      </c>
      <c r="D657" s="645" t="s">
        <v>263</v>
      </c>
      <c r="E657" s="645" t="s">
        <v>264</v>
      </c>
      <c r="F657" s="645" t="s">
        <v>265</v>
      </c>
      <c r="G657" s="645" t="s">
        <v>3702</v>
      </c>
      <c r="H657" s="646">
        <v>42781</v>
      </c>
      <c r="I657" s="647">
        <v>146.66</v>
      </c>
      <c r="J657" s="647">
        <v>1</v>
      </c>
      <c r="K657" s="647">
        <f t="shared" si="10"/>
        <v>146.66</v>
      </c>
      <c r="L657" s="645" t="s">
        <v>801</v>
      </c>
      <c r="M657" s="645" t="s">
        <v>204</v>
      </c>
      <c r="N657" s="646">
        <v>42783</v>
      </c>
      <c r="O657" s="645" t="s">
        <v>71</v>
      </c>
      <c r="P657" s="645" t="s">
        <v>801</v>
      </c>
    </row>
    <row r="658" spans="1:16" x14ac:dyDescent="0.2">
      <c r="A658" s="645" t="s">
        <v>390</v>
      </c>
      <c r="B658" s="645" t="s">
        <v>1710</v>
      </c>
      <c r="C658" s="645" t="s">
        <v>391</v>
      </c>
      <c r="D658" s="645" t="s">
        <v>263</v>
      </c>
      <c r="E658" s="645" t="s">
        <v>264</v>
      </c>
      <c r="F658" s="645" t="s">
        <v>265</v>
      </c>
      <c r="G658" s="645" t="s">
        <v>3703</v>
      </c>
      <c r="H658" s="646">
        <v>42774</v>
      </c>
      <c r="I658" s="647">
        <v>112.69</v>
      </c>
      <c r="J658" s="647">
        <v>1</v>
      </c>
      <c r="K658" s="647">
        <f t="shared" si="10"/>
        <v>112.69</v>
      </c>
      <c r="L658" s="645" t="s">
        <v>3699</v>
      </c>
      <c r="M658" s="645" t="s">
        <v>1051</v>
      </c>
      <c r="N658" s="646">
        <v>42780</v>
      </c>
      <c r="O658" s="645" t="s">
        <v>71</v>
      </c>
      <c r="P658" s="645" t="s">
        <v>4476</v>
      </c>
    </row>
    <row r="659" spans="1:16" x14ac:dyDescent="0.2">
      <c r="A659" s="645" t="s">
        <v>390</v>
      </c>
      <c r="B659" s="645" t="s">
        <v>1710</v>
      </c>
      <c r="C659" s="645" t="s">
        <v>391</v>
      </c>
      <c r="D659" s="645" t="s">
        <v>263</v>
      </c>
      <c r="E659" s="645" t="s">
        <v>264</v>
      </c>
      <c r="F659" s="645" t="s">
        <v>265</v>
      </c>
      <c r="G659" s="645" t="s">
        <v>3704</v>
      </c>
      <c r="H659" s="646">
        <v>42774</v>
      </c>
      <c r="I659" s="647">
        <v>785.14</v>
      </c>
      <c r="J659" s="647">
        <v>1</v>
      </c>
      <c r="K659" s="647">
        <f t="shared" si="10"/>
        <v>785.14</v>
      </c>
      <c r="L659" s="645" t="s">
        <v>3705</v>
      </c>
      <c r="M659" s="645" t="s">
        <v>257</v>
      </c>
      <c r="N659" s="646">
        <v>42780</v>
      </c>
      <c r="O659" s="645" t="s">
        <v>71</v>
      </c>
      <c r="P659" s="645" t="s">
        <v>4478</v>
      </c>
    </row>
    <row r="660" spans="1:16" x14ac:dyDescent="0.2">
      <c r="A660" s="645" t="s">
        <v>390</v>
      </c>
      <c r="B660" s="645" t="s">
        <v>1710</v>
      </c>
      <c r="C660" s="645" t="s">
        <v>391</v>
      </c>
      <c r="D660" s="645" t="s">
        <v>263</v>
      </c>
      <c r="E660" s="645" t="s">
        <v>264</v>
      </c>
      <c r="F660" s="645" t="s">
        <v>265</v>
      </c>
      <c r="G660" s="645" t="s">
        <v>3706</v>
      </c>
      <c r="H660" s="646">
        <v>42766</v>
      </c>
      <c r="I660" s="647">
        <v>182.47</v>
      </c>
      <c r="J660" s="647">
        <v>1</v>
      </c>
      <c r="K660" s="647">
        <f t="shared" si="10"/>
        <v>182.47</v>
      </c>
      <c r="L660" s="645" t="s">
        <v>3707</v>
      </c>
      <c r="M660" s="645" t="s">
        <v>1051</v>
      </c>
      <c r="N660" s="646">
        <v>42768</v>
      </c>
      <c r="O660" s="645" t="s">
        <v>71</v>
      </c>
      <c r="P660" s="645" t="s">
        <v>4479</v>
      </c>
    </row>
    <row r="661" spans="1:16" x14ac:dyDescent="0.2">
      <c r="A661" s="645" t="s">
        <v>390</v>
      </c>
      <c r="B661" s="645" t="s">
        <v>1710</v>
      </c>
      <c r="C661" s="645" t="s">
        <v>391</v>
      </c>
      <c r="D661" s="645" t="s">
        <v>263</v>
      </c>
      <c r="E661" s="645" t="s">
        <v>264</v>
      </c>
      <c r="F661" s="645" t="s">
        <v>265</v>
      </c>
      <c r="G661" s="645" t="s">
        <v>3708</v>
      </c>
      <c r="H661" s="646">
        <v>42766</v>
      </c>
      <c r="I661" s="647">
        <v>197.23</v>
      </c>
      <c r="J661" s="647">
        <v>1</v>
      </c>
      <c r="K661" s="647">
        <f t="shared" si="10"/>
        <v>197.23</v>
      </c>
      <c r="L661" s="645" t="s">
        <v>801</v>
      </c>
      <c r="M661" s="645" t="s">
        <v>204</v>
      </c>
      <c r="N661" s="646">
        <v>42768</v>
      </c>
      <c r="O661" s="645" t="s">
        <v>71</v>
      </c>
      <c r="P661" s="645" t="s">
        <v>801</v>
      </c>
    </row>
    <row r="662" spans="1:16" x14ac:dyDescent="0.2">
      <c r="A662" s="645" t="s">
        <v>390</v>
      </c>
      <c r="B662" s="645" t="s">
        <v>1710</v>
      </c>
      <c r="C662" s="645" t="s">
        <v>391</v>
      </c>
      <c r="D662" s="645" t="s">
        <v>321</v>
      </c>
      <c r="E662" s="645" t="s">
        <v>322</v>
      </c>
      <c r="F662" s="645" t="s">
        <v>323</v>
      </c>
      <c r="G662" s="645" t="s">
        <v>3715</v>
      </c>
      <c r="H662" s="646">
        <v>42787</v>
      </c>
      <c r="I662" s="647">
        <v>272.25</v>
      </c>
      <c r="J662" s="647">
        <v>1</v>
      </c>
      <c r="K662" s="647">
        <f t="shared" si="10"/>
        <v>272.25</v>
      </c>
      <c r="L662" s="645" t="s">
        <v>3716</v>
      </c>
      <c r="M662" s="645" t="s">
        <v>1137</v>
      </c>
      <c r="N662" s="646">
        <v>42787</v>
      </c>
      <c r="O662" s="645" t="s">
        <v>71</v>
      </c>
      <c r="P662" s="645" t="s">
        <v>4480</v>
      </c>
    </row>
    <row r="663" spans="1:16" x14ac:dyDescent="0.2">
      <c r="A663" s="645" t="s">
        <v>390</v>
      </c>
      <c r="B663" s="645" t="s">
        <v>1710</v>
      </c>
      <c r="C663" s="645" t="s">
        <v>391</v>
      </c>
      <c r="D663" s="645" t="s">
        <v>321</v>
      </c>
      <c r="E663" s="645" t="s">
        <v>322</v>
      </c>
      <c r="F663" s="645" t="s">
        <v>323</v>
      </c>
      <c r="G663" s="645" t="s">
        <v>3717</v>
      </c>
      <c r="H663" s="646">
        <v>42768</v>
      </c>
      <c r="I663" s="647">
        <v>75.38</v>
      </c>
      <c r="J663" s="647">
        <v>1</v>
      </c>
      <c r="K663" s="647">
        <f t="shared" si="10"/>
        <v>75.38</v>
      </c>
      <c r="L663" s="645" t="s">
        <v>801</v>
      </c>
      <c r="M663" s="645" t="s">
        <v>1137</v>
      </c>
      <c r="N663" s="646">
        <v>42768</v>
      </c>
      <c r="O663" s="645" t="s">
        <v>71</v>
      </c>
      <c r="P663" s="645" t="s">
        <v>801</v>
      </c>
    </row>
    <row r="664" spans="1:16" x14ac:dyDescent="0.2">
      <c r="A664" s="645" t="s">
        <v>390</v>
      </c>
      <c r="B664" s="645" t="s">
        <v>1710</v>
      </c>
      <c r="C664" s="645" t="s">
        <v>391</v>
      </c>
      <c r="D664" s="645" t="s">
        <v>289</v>
      </c>
      <c r="E664" s="645" t="s">
        <v>290</v>
      </c>
      <c r="F664" s="645" t="s">
        <v>291</v>
      </c>
      <c r="G664" s="645" t="s">
        <v>3718</v>
      </c>
      <c r="H664" s="646">
        <v>42777</v>
      </c>
      <c r="I664" s="647">
        <v>57.48</v>
      </c>
      <c r="J664" s="647">
        <v>1</v>
      </c>
      <c r="K664" s="647">
        <f t="shared" si="10"/>
        <v>57.48</v>
      </c>
      <c r="L664" s="645" t="s">
        <v>801</v>
      </c>
      <c r="M664" s="645" t="s">
        <v>484</v>
      </c>
      <c r="N664" s="646">
        <v>42780</v>
      </c>
      <c r="O664" s="645" t="s">
        <v>71</v>
      </c>
      <c r="P664" s="645" t="s">
        <v>801</v>
      </c>
    </row>
    <row r="665" spans="1:16" x14ac:dyDescent="0.2">
      <c r="A665" s="645" t="s">
        <v>390</v>
      </c>
      <c r="B665" s="645" t="s">
        <v>1710</v>
      </c>
      <c r="C665" s="645" t="s">
        <v>391</v>
      </c>
      <c r="D665" s="645" t="s">
        <v>481</v>
      </c>
      <c r="E665" s="645" t="s">
        <v>482</v>
      </c>
      <c r="F665" s="645" t="s">
        <v>483</v>
      </c>
      <c r="G665" s="645" t="s">
        <v>3719</v>
      </c>
      <c r="H665" s="646">
        <v>42781</v>
      </c>
      <c r="I665" s="647">
        <v>498.52</v>
      </c>
      <c r="J665" s="647">
        <v>1</v>
      </c>
      <c r="K665" s="647">
        <f t="shared" si="10"/>
        <v>498.52</v>
      </c>
      <c r="L665" s="645" t="s">
        <v>801</v>
      </c>
      <c r="M665" s="645" t="s">
        <v>540</v>
      </c>
      <c r="N665" s="646">
        <v>42781</v>
      </c>
      <c r="O665" s="645" t="s">
        <v>71</v>
      </c>
      <c r="P665" s="645" t="s">
        <v>801</v>
      </c>
    </row>
    <row r="666" spans="1:16" x14ac:dyDescent="0.2">
      <c r="A666" s="645" t="s">
        <v>390</v>
      </c>
      <c r="B666" s="645" t="s">
        <v>1710</v>
      </c>
      <c r="C666" s="645" t="s">
        <v>391</v>
      </c>
      <c r="D666" s="645" t="s">
        <v>1478</v>
      </c>
      <c r="E666" s="645" t="s">
        <v>1479</v>
      </c>
      <c r="F666" s="645" t="s">
        <v>1480</v>
      </c>
      <c r="G666" s="645" t="s">
        <v>3720</v>
      </c>
      <c r="H666" s="646">
        <v>42779</v>
      </c>
      <c r="I666" s="647">
        <v>104.36</v>
      </c>
      <c r="J666" s="647">
        <v>1</v>
      </c>
      <c r="K666" s="647">
        <f t="shared" si="10"/>
        <v>104.36</v>
      </c>
      <c r="L666" s="645" t="s">
        <v>3721</v>
      </c>
      <c r="M666" s="645" t="s">
        <v>1122</v>
      </c>
      <c r="N666" s="646">
        <v>42781</v>
      </c>
      <c r="O666" s="645" t="s">
        <v>71</v>
      </c>
      <c r="P666" s="645" t="s">
        <v>4481</v>
      </c>
    </row>
    <row r="667" spans="1:16" x14ac:dyDescent="0.2">
      <c r="A667" s="645" t="s">
        <v>390</v>
      </c>
      <c r="B667" s="645" t="s">
        <v>1710</v>
      </c>
      <c r="C667" s="645" t="s">
        <v>391</v>
      </c>
      <c r="D667" s="645" t="s">
        <v>119</v>
      </c>
      <c r="E667" s="645" t="s">
        <v>120</v>
      </c>
      <c r="F667" s="645" t="s">
        <v>121</v>
      </c>
      <c r="G667" s="645" t="s">
        <v>3722</v>
      </c>
      <c r="H667" s="646">
        <v>42783</v>
      </c>
      <c r="I667" s="647">
        <v>46.45</v>
      </c>
      <c r="J667" s="647">
        <v>1</v>
      </c>
      <c r="K667" s="647">
        <f t="shared" si="10"/>
        <v>46.45</v>
      </c>
      <c r="L667" s="645" t="s">
        <v>3723</v>
      </c>
      <c r="M667" s="645" t="s">
        <v>504</v>
      </c>
      <c r="N667" s="646">
        <v>42786</v>
      </c>
      <c r="O667" s="645" t="s">
        <v>71</v>
      </c>
      <c r="P667" s="645" t="s">
        <v>4482</v>
      </c>
    </row>
    <row r="668" spans="1:16" x14ac:dyDescent="0.2">
      <c r="A668" s="645" t="s">
        <v>390</v>
      </c>
      <c r="B668" s="645" t="s">
        <v>1710</v>
      </c>
      <c r="C668" s="645" t="s">
        <v>391</v>
      </c>
      <c r="D668" s="645" t="s">
        <v>119</v>
      </c>
      <c r="E668" s="645" t="s">
        <v>120</v>
      </c>
      <c r="F668" s="645" t="s">
        <v>121</v>
      </c>
      <c r="G668" s="645" t="s">
        <v>3728</v>
      </c>
      <c r="H668" s="646">
        <v>42780</v>
      </c>
      <c r="I668" s="647">
        <v>132.5</v>
      </c>
      <c r="J668" s="647">
        <v>1</v>
      </c>
      <c r="K668" s="647">
        <f t="shared" si="10"/>
        <v>132.5</v>
      </c>
      <c r="L668" s="645" t="s">
        <v>3729</v>
      </c>
      <c r="M668" s="645" t="s">
        <v>95</v>
      </c>
      <c r="N668" s="646">
        <v>42781</v>
      </c>
      <c r="O668" s="645" t="s">
        <v>71</v>
      </c>
      <c r="P668" s="645" t="s">
        <v>4483</v>
      </c>
    </row>
    <row r="669" spans="1:16" x14ac:dyDescent="0.2">
      <c r="A669" s="645" t="s">
        <v>390</v>
      </c>
      <c r="B669" s="645" t="s">
        <v>1710</v>
      </c>
      <c r="C669" s="645" t="s">
        <v>391</v>
      </c>
      <c r="D669" s="645" t="s">
        <v>119</v>
      </c>
      <c r="E669" s="645" t="s">
        <v>120</v>
      </c>
      <c r="F669" s="645" t="s">
        <v>121</v>
      </c>
      <c r="G669" s="645" t="s">
        <v>3731</v>
      </c>
      <c r="H669" s="646">
        <v>42775</v>
      </c>
      <c r="I669" s="647">
        <v>252.37</v>
      </c>
      <c r="J669" s="647">
        <v>1</v>
      </c>
      <c r="K669" s="647">
        <f t="shared" si="10"/>
        <v>252.37</v>
      </c>
      <c r="L669" s="645" t="s">
        <v>3729</v>
      </c>
      <c r="M669" s="645" t="s">
        <v>95</v>
      </c>
      <c r="N669" s="646">
        <v>42776</v>
      </c>
      <c r="O669" s="645" t="s">
        <v>71</v>
      </c>
      <c r="P669" s="645" t="s">
        <v>4483</v>
      </c>
    </row>
    <row r="670" spans="1:16" x14ac:dyDescent="0.2">
      <c r="A670" s="645" t="s">
        <v>390</v>
      </c>
      <c r="B670" s="645" t="s">
        <v>1710</v>
      </c>
      <c r="C670" s="645" t="s">
        <v>391</v>
      </c>
      <c r="D670" s="645" t="s">
        <v>119</v>
      </c>
      <c r="E670" s="645" t="s">
        <v>120</v>
      </c>
      <c r="F670" s="645" t="s">
        <v>121</v>
      </c>
      <c r="G670" s="645" t="s">
        <v>3732</v>
      </c>
      <c r="H670" s="646">
        <v>42775</v>
      </c>
      <c r="I670" s="647">
        <v>498.52</v>
      </c>
      <c r="J670" s="647">
        <v>1</v>
      </c>
      <c r="K670" s="647">
        <f t="shared" si="10"/>
        <v>498.52</v>
      </c>
      <c r="L670" s="645" t="s">
        <v>801</v>
      </c>
      <c r="M670" s="645" t="s">
        <v>257</v>
      </c>
      <c r="N670" s="646">
        <v>42776</v>
      </c>
      <c r="O670" s="645" t="s">
        <v>71</v>
      </c>
      <c r="P670" s="645" t="s">
        <v>801</v>
      </c>
    </row>
    <row r="671" spans="1:16" x14ac:dyDescent="0.2">
      <c r="A671" s="645" t="s">
        <v>390</v>
      </c>
      <c r="B671" s="645" t="s">
        <v>1710</v>
      </c>
      <c r="C671" s="645" t="s">
        <v>391</v>
      </c>
      <c r="D671" s="645" t="s">
        <v>119</v>
      </c>
      <c r="E671" s="645" t="s">
        <v>120</v>
      </c>
      <c r="F671" s="645" t="s">
        <v>121</v>
      </c>
      <c r="G671" s="645" t="s">
        <v>3733</v>
      </c>
      <c r="H671" s="646">
        <v>42774</v>
      </c>
      <c r="I671" s="647">
        <v>49.13</v>
      </c>
      <c r="J671" s="647">
        <v>1</v>
      </c>
      <c r="K671" s="647">
        <f t="shared" si="10"/>
        <v>49.13</v>
      </c>
      <c r="L671" s="645" t="s">
        <v>3734</v>
      </c>
      <c r="M671" s="645" t="s">
        <v>257</v>
      </c>
      <c r="N671" s="646">
        <v>42775</v>
      </c>
      <c r="O671" s="645" t="s">
        <v>71</v>
      </c>
      <c r="P671" s="645" t="s">
        <v>4484</v>
      </c>
    </row>
    <row r="672" spans="1:16" x14ac:dyDescent="0.2">
      <c r="A672" s="645" t="s">
        <v>390</v>
      </c>
      <c r="B672" s="645" t="s">
        <v>1710</v>
      </c>
      <c r="C672" s="645" t="s">
        <v>391</v>
      </c>
      <c r="D672" s="645" t="s">
        <v>119</v>
      </c>
      <c r="E672" s="645" t="s">
        <v>120</v>
      </c>
      <c r="F672" s="645" t="s">
        <v>121</v>
      </c>
      <c r="G672" s="645" t="s">
        <v>3735</v>
      </c>
      <c r="H672" s="646">
        <v>42773</v>
      </c>
      <c r="I672" s="647">
        <v>276.17</v>
      </c>
      <c r="J672" s="647">
        <v>1</v>
      </c>
      <c r="K672" s="647">
        <f t="shared" si="10"/>
        <v>276.17</v>
      </c>
      <c r="L672" s="645" t="s">
        <v>801</v>
      </c>
      <c r="M672" s="645" t="s">
        <v>257</v>
      </c>
      <c r="N672" s="646">
        <v>42775</v>
      </c>
      <c r="O672" s="645" t="s">
        <v>71</v>
      </c>
      <c r="P672" s="645" t="s">
        <v>801</v>
      </c>
    </row>
    <row r="673" spans="1:16" x14ac:dyDescent="0.2">
      <c r="A673" s="645" t="s">
        <v>390</v>
      </c>
      <c r="B673" s="645" t="s">
        <v>1710</v>
      </c>
      <c r="C673" s="645" t="s">
        <v>391</v>
      </c>
      <c r="D673" s="645" t="s">
        <v>119</v>
      </c>
      <c r="E673" s="645" t="s">
        <v>120</v>
      </c>
      <c r="F673" s="645" t="s">
        <v>121</v>
      </c>
      <c r="G673" s="645" t="s">
        <v>3736</v>
      </c>
      <c r="H673" s="646">
        <v>42773</v>
      </c>
      <c r="I673" s="647">
        <v>129.77000000000001</v>
      </c>
      <c r="J673" s="647">
        <v>1</v>
      </c>
      <c r="K673" s="647">
        <f t="shared" si="10"/>
        <v>129.77000000000001</v>
      </c>
      <c r="L673" s="645" t="s">
        <v>801</v>
      </c>
      <c r="M673" s="645" t="s">
        <v>3737</v>
      </c>
      <c r="N673" s="646">
        <v>42775</v>
      </c>
      <c r="O673" s="645" t="s">
        <v>71</v>
      </c>
      <c r="P673" s="645" t="s">
        <v>801</v>
      </c>
    </row>
    <row r="674" spans="1:16" x14ac:dyDescent="0.2">
      <c r="A674" s="645" t="s">
        <v>390</v>
      </c>
      <c r="B674" s="645" t="s">
        <v>1710</v>
      </c>
      <c r="C674" s="645" t="s">
        <v>391</v>
      </c>
      <c r="D674" s="645" t="s">
        <v>119</v>
      </c>
      <c r="E674" s="645" t="s">
        <v>120</v>
      </c>
      <c r="F674" s="645" t="s">
        <v>121</v>
      </c>
      <c r="G674" s="645" t="s">
        <v>3738</v>
      </c>
      <c r="H674" s="646">
        <v>42769</v>
      </c>
      <c r="I674" s="647">
        <v>251.11</v>
      </c>
      <c r="J674" s="647">
        <v>1</v>
      </c>
      <c r="K674" s="647">
        <f t="shared" si="10"/>
        <v>251.11</v>
      </c>
      <c r="L674" s="645" t="s">
        <v>801</v>
      </c>
      <c r="M674" s="645" t="s">
        <v>1834</v>
      </c>
      <c r="N674" s="646">
        <v>42772</v>
      </c>
      <c r="O674" s="645" t="s">
        <v>71</v>
      </c>
      <c r="P674" s="645" t="s">
        <v>801</v>
      </c>
    </row>
    <row r="675" spans="1:16" x14ac:dyDescent="0.2">
      <c r="A675" s="645" t="s">
        <v>390</v>
      </c>
      <c r="B675" s="645" t="s">
        <v>1710</v>
      </c>
      <c r="C675" s="645" t="s">
        <v>391</v>
      </c>
      <c r="D675" s="645" t="s">
        <v>119</v>
      </c>
      <c r="E675" s="645" t="s">
        <v>120</v>
      </c>
      <c r="F675" s="645" t="s">
        <v>121</v>
      </c>
      <c r="G675" s="645" t="s">
        <v>3739</v>
      </c>
      <c r="H675" s="646">
        <v>42766</v>
      </c>
      <c r="I675" s="647">
        <v>1049.07</v>
      </c>
      <c r="J675" s="647">
        <v>1</v>
      </c>
      <c r="K675" s="647">
        <f t="shared" si="10"/>
        <v>1049.07</v>
      </c>
      <c r="L675" s="645" t="s">
        <v>2116</v>
      </c>
      <c r="M675" s="645" t="s">
        <v>1355</v>
      </c>
      <c r="N675" s="646">
        <v>42767</v>
      </c>
      <c r="O675" s="645" t="s">
        <v>71</v>
      </c>
      <c r="P675" s="645" t="s">
        <v>4221</v>
      </c>
    </row>
    <row r="676" spans="1:16" x14ac:dyDescent="0.2">
      <c r="A676" s="645" t="s">
        <v>390</v>
      </c>
      <c r="B676" s="645" t="s">
        <v>1710</v>
      </c>
      <c r="C676" s="645" t="s">
        <v>391</v>
      </c>
      <c r="D676" s="645" t="s">
        <v>116</v>
      </c>
      <c r="E676" s="645" t="s">
        <v>117</v>
      </c>
      <c r="F676" s="645" t="s">
        <v>118</v>
      </c>
      <c r="G676" s="645" t="s">
        <v>3741</v>
      </c>
      <c r="H676" s="646">
        <v>42779</v>
      </c>
      <c r="I676" s="647">
        <v>1580.26</v>
      </c>
      <c r="J676" s="647">
        <v>1</v>
      </c>
      <c r="K676" s="647">
        <f t="shared" si="10"/>
        <v>1580.26</v>
      </c>
      <c r="L676" s="645" t="s">
        <v>3742</v>
      </c>
      <c r="M676" s="645" t="s">
        <v>636</v>
      </c>
      <c r="N676" s="646">
        <v>42786</v>
      </c>
      <c r="O676" s="645" t="s">
        <v>71</v>
      </c>
      <c r="P676" s="645" t="s">
        <v>4485</v>
      </c>
    </row>
    <row r="677" spans="1:16" x14ac:dyDescent="0.2">
      <c r="A677" s="645" t="s">
        <v>390</v>
      </c>
      <c r="B677" s="645" t="s">
        <v>1710</v>
      </c>
      <c r="C677" s="645" t="s">
        <v>391</v>
      </c>
      <c r="D677" s="645" t="s">
        <v>116</v>
      </c>
      <c r="E677" s="645" t="s">
        <v>117</v>
      </c>
      <c r="F677" s="645" t="s">
        <v>118</v>
      </c>
      <c r="G677" s="645" t="s">
        <v>3743</v>
      </c>
      <c r="H677" s="646">
        <v>42769</v>
      </c>
      <c r="I677" s="647">
        <v>782.83</v>
      </c>
      <c r="J677" s="647">
        <v>1</v>
      </c>
      <c r="K677" s="647">
        <f t="shared" si="10"/>
        <v>782.83</v>
      </c>
      <c r="L677" s="645" t="s">
        <v>3744</v>
      </c>
      <c r="M677" s="645" t="s">
        <v>584</v>
      </c>
      <c r="N677" s="646">
        <v>42773</v>
      </c>
      <c r="O677" s="645" t="s">
        <v>71</v>
      </c>
      <c r="P677" s="645" t="s">
        <v>4486</v>
      </c>
    </row>
    <row r="678" spans="1:16" x14ac:dyDescent="0.2">
      <c r="A678" s="645" t="s">
        <v>390</v>
      </c>
      <c r="B678" s="645" t="s">
        <v>1710</v>
      </c>
      <c r="C678" s="645" t="s">
        <v>391</v>
      </c>
      <c r="D678" s="645" t="s">
        <v>132</v>
      </c>
      <c r="E678" s="645" t="s">
        <v>360</v>
      </c>
      <c r="F678" s="645" t="s">
        <v>133</v>
      </c>
      <c r="G678" s="645" t="s">
        <v>3745</v>
      </c>
      <c r="H678" s="646">
        <v>42788</v>
      </c>
      <c r="I678" s="647">
        <v>121.42</v>
      </c>
      <c r="J678" s="647">
        <v>1</v>
      </c>
      <c r="K678" s="647">
        <f t="shared" si="10"/>
        <v>121.42</v>
      </c>
      <c r="L678" s="645" t="s">
        <v>801</v>
      </c>
      <c r="M678" s="645" t="s">
        <v>278</v>
      </c>
      <c r="N678" s="646">
        <v>42790</v>
      </c>
      <c r="O678" s="645" t="s">
        <v>71</v>
      </c>
      <c r="P678" s="645" t="s">
        <v>801</v>
      </c>
    </row>
    <row r="679" spans="1:16" x14ac:dyDescent="0.2">
      <c r="A679" s="645" t="s">
        <v>390</v>
      </c>
      <c r="B679" s="645" t="s">
        <v>1710</v>
      </c>
      <c r="C679" s="645" t="s">
        <v>391</v>
      </c>
      <c r="D679" s="645" t="s">
        <v>132</v>
      </c>
      <c r="E679" s="645" t="s">
        <v>360</v>
      </c>
      <c r="F679" s="645" t="s">
        <v>133</v>
      </c>
      <c r="G679" s="645" t="s">
        <v>3746</v>
      </c>
      <c r="H679" s="646">
        <v>42781</v>
      </c>
      <c r="I679" s="647">
        <v>201.38</v>
      </c>
      <c r="J679" s="647">
        <v>1</v>
      </c>
      <c r="K679" s="647">
        <f t="shared" si="10"/>
        <v>201.38</v>
      </c>
      <c r="L679" s="645" t="s">
        <v>3747</v>
      </c>
      <c r="M679" s="645" t="s">
        <v>1051</v>
      </c>
      <c r="N679" s="646">
        <v>42782</v>
      </c>
      <c r="O679" s="645" t="s">
        <v>71</v>
      </c>
      <c r="P679" s="645" t="s">
        <v>4487</v>
      </c>
    </row>
    <row r="680" spans="1:16" x14ac:dyDescent="0.2">
      <c r="A680" s="645" t="s">
        <v>390</v>
      </c>
      <c r="B680" s="645" t="s">
        <v>1710</v>
      </c>
      <c r="C680" s="645" t="s">
        <v>391</v>
      </c>
      <c r="D680" s="645" t="s">
        <v>111</v>
      </c>
      <c r="E680" s="645" t="s">
        <v>112</v>
      </c>
      <c r="F680" s="645" t="s">
        <v>113</v>
      </c>
      <c r="G680" s="645" t="s">
        <v>3748</v>
      </c>
      <c r="H680" s="646">
        <v>42787</v>
      </c>
      <c r="I680" s="647">
        <v>18.03</v>
      </c>
      <c r="J680" s="647">
        <v>1</v>
      </c>
      <c r="K680" s="647">
        <f t="shared" si="10"/>
        <v>18.03</v>
      </c>
      <c r="L680" s="645" t="s">
        <v>3749</v>
      </c>
      <c r="M680" s="645" t="s">
        <v>540</v>
      </c>
      <c r="N680" s="646">
        <v>42790</v>
      </c>
      <c r="O680" s="645" t="s">
        <v>71</v>
      </c>
      <c r="P680" s="645" t="s">
        <v>4488</v>
      </c>
    </row>
    <row r="681" spans="1:16" x14ac:dyDescent="0.2">
      <c r="A681" s="645" t="s">
        <v>390</v>
      </c>
      <c r="B681" s="645" t="s">
        <v>1710</v>
      </c>
      <c r="C681" s="645" t="s">
        <v>391</v>
      </c>
      <c r="D681" s="645" t="s">
        <v>111</v>
      </c>
      <c r="E681" s="645" t="s">
        <v>112</v>
      </c>
      <c r="F681" s="645" t="s">
        <v>113</v>
      </c>
      <c r="G681" s="645" t="s">
        <v>3750</v>
      </c>
      <c r="H681" s="646">
        <v>42782</v>
      </c>
      <c r="I681" s="647">
        <v>55.05</v>
      </c>
      <c r="J681" s="647">
        <v>1</v>
      </c>
      <c r="K681" s="647">
        <f t="shared" si="10"/>
        <v>55.05</v>
      </c>
      <c r="L681" s="645" t="s">
        <v>801</v>
      </c>
      <c r="M681" s="645" t="s">
        <v>271</v>
      </c>
      <c r="N681" s="646">
        <v>42788</v>
      </c>
      <c r="O681" s="645" t="s">
        <v>71</v>
      </c>
      <c r="P681" s="645" t="s">
        <v>801</v>
      </c>
    </row>
    <row r="682" spans="1:16" x14ac:dyDescent="0.2">
      <c r="A682" s="645" t="s">
        <v>390</v>
      </c>
      <c r="B682" s="645" t="s">
        <v>1710</v>
      </c>
      <c r="C682" s="645" t="s">
        <v>391</v>
      </c>
      <c r="D682" s="645" t="s">
        <v>111</v>
      </c>
      <c r="E682" s="645" t="s">
        <v>112</v>
      </c>
      <c r="F682" s="645" t="s">
        <v>113</v>
      </c>
      <c r="G682" s="645" t="s">
        <v>3751</v>
      </c>
      <c r="H682" s="646">
        <v>42769</v>
      </c>
      <c r="I682" s="647">
        <v>85.06</v>
      </c>
      <c r="J682" s="647">
        <v>1</v>
      </c>
      <c r="K682" s="647">
        <f t="shared" si="10"/>
        <v>85.06</v>
      </c>
      <c r="L682" s="645" t="s">
        <v>801</v>
      </c>
      <c r="M682" s="645" t="s">
        <v>1320</v>
      </c>
      <c r="N682" s="646">
        <v>42781</v>
      </c>
      <c r="O682" s="645" t="s">
        <v>71</v>
      </c>
      <c r="P682" s="645" t="s">
        <v>801</v>
      </c>
    </row>
    <row r="683" spans="1:16" x14ac:dyDescent="0.2">
      <c r="A683" s="645" t="s">
        <v>390</v>
      </c>
      <c r="B683" s="645" t="s">
        <v>1710</v>
      </c>
      <c r="C683" s="645" t="s">
        <v>391</v>
      </c>
      <c r="D683" s="645" t="s">
        <v>3752</v>
      </c>
      <c r="E683" s="645" t="s">
        <v>3753</v>
      </c>
      <c r="F683" s="645" t="s">
        <v>3754</v>
      </c>
      <c r="G683" s="645" t="s">
        <v>3755</v>
      </c>
      <c r="H683" s="646">
        <v>42781</v>
      </c>
      <c r="I683" s="647">
        <v>45.9</v>
      </c>
      <c r="J683" s="647">
        <v>1</v>
      </c>
      <c r="K683" s="647">
        <f t="shared" si="10"/>
        <v>45.9</v>
      </c>
      <c r="L683" s="645" t="s">
        <v>801</v>
      </c>
      <c r="M683" s="645" t="s">
        <v>194</v>
      </c>
      <c r="N683" s="646">
        <v>42787</v>
      </c>
      <c r="O683" s="645" t="s">
        <v>71</v>
      </c>
      <c r="P683" s="645" t="s">
        <v>801</v>
      </c>
    </row>
    <row r="684" spans="1:16" x14ac:dyDescent="0.2">
      <c r="A684" s="645" t="s">
        <v>390</v>
      </c>
      <c r="B684" s="645" t="s">
        <v>1710</v>
      </c>
      <c r="C684" s="645" t="s">
        <v>391</v>
      </c>
      <c r="D684" s="645" t="s">
        <v>794</v>
      </c>
      <c r="E684" s="645" t="s">
        <v>795</v>
      </c>
      <c r="F684" s="645" t="s">
        <v>796</v>
      </c>
      <c r="G684" s="645" t="s">
        <v>3756</v>
      </c>
      <c r="H684" s="646">
        <v>42783</v>
      </c>
      <c r="I684" s="647">
        <v>101.12</v>
      </c>
      <c r="J684" s="647">
        <v>1</v>
      </c>
      <c r="K684" s="647">
        <f t="shared" si="10"/>
        <v>101.12</v>
      </c>
      <c r="L684" s="645" t="s">
        <v>3757</v>
      </c>
      <c r="M684" s="645" t="s">
        <v>701</v>
      </c>
      <c r="N684" s="646">
        <v>42783</v>
      </c>
      <c r="O684" s="645" t="s">
        <v>71</v>
      </c>
      <c r="P684" s="645" t="s">
        <v>4489</v>
      </c>
    </row>
    <row r="685" spans="1:16" x14ac:dyDescent="0.2">
      <c r="A685" s="645" t="s">
        <v>390</v>
      </c>
      <c r="B685" s="645" t="s">
        <v>1710</v>
      </c>
      <c r="C685" s="645" t="s">
        <v>391</v>
      </c>
      <c r="D685" s="645" t="s">
        <v>794</v>
      </c>
      <c r="E685" s="645" t="s">
        <v>795</v>
      </c>
      <c r="F685" s="645" t="s">
        <v>796</v>
      </c>
      <c r="G685" s="645" t="s">
        <v>3758</v>
      </c>
      <c r="H685" s="646">
        <v>42767</v>
      </c>
      <c r="I685" s="647">
        <v>143</v>
      </c>
      <c r="J685" s="647">
        <v>1</v>
      </c>
      <c r="K685" s="647">
        <f t="shared" si="10"/>
        <v>143</v>
      </c>
      <c r="L685" s="645" t="s">
        <v>801</v>
      </c>
      <c r="M685" s="645" t="s">
        <v>278</v>
      </c>
      <c r="N685" s="646">
        <v>42768</v>
      </c>
      <c r="O685" s="645" t="s">
        <v>71</v>
      </c>
      <c r="P685" s="645" t="s">
        <v>801</v>
      </c>
    </row>
    <row r="686" spans="1:16" x14ac:dyDescent="0.2">
      <c r="A686" s="645" t="s">
        <v>390</v>
      </c>
      <c r="B686" s="645" t="s">
        <v>1710</v>
      </c>
      <c r="C686" s="645" t="s">
        <v>391</v>
      </c>
      <c r="D686" s="645" t="s">
        <v>1201</v>
      </c>
      <c r="E686" s="645" t="s">
        <v>1202</v>
      </c>
      <c r="F686" s="645" t="s">
        <v>1203</v>
      </c>
      <c r="G686" s="645" t="s">
        <v>3759</v>
      </c>
      <c r="H686" s="646">
        <v>42768</v>
      </c>
      <c r="I686" s="647">
        <v>500.32</v>
      </c>
      <c r="J686" s="647">
        <v>1</v>
      </c>
      <c r="K686" s="647">
        <f t="shared" si="10"/>
        <v>500.32</v>
      </c>
      <c r="L686" s="645" t="s">
        <v>801</v>
      </c>
      <c r="M686" s="645" t="s">
        <v>484</v>
      </c>
      <c r="N686" s="646">
        <v>42769</v>
      </c>
      <c r="O686" s="645" t="s">
        <v>71</v>
      </c>
      <c r="P686" s="645" t="s">
        <v>801</v>
      </c>
    </row>
    <row r="687" spans="1:16" x14ac:dyDescent="0.2">
      <c r="A687" s="645" t="s">
        <v>390</v>
      </c>
      <c r="B687" s="645" t="s">
        <v>1710</v>
      </c>
      <c r="C687" s="645" t="s">
        <v>391</v>
      </c>
      <c r="D687" s="645" t="s">
        <v>513</v>
      </c>
      <c r="E687" s="645" t="s">
        <v>514</v>
      </c>
      <c r="F687" s="645" t="s">
        <v>515</v>
      </c>
      <c r="G687" s="645" t="s">
        <v>3760</v>
      </c>
      <c r="H687" s="646">
        <v>42767</v>
      </c>
      <c r="I687" s="647">
        <v>54</v>
      </c>
      <c r="J687" s="647">
        <v>1</v>
      </c>
      <c r="K687" s="647">
        <f t="shared" si="10"/>
        <v>54</v>
      </c>
      <c r="L687" s="645" t="s">
        <v>801</v>
      </c>
      <c r="M687" s="645" t="s">
        <v>1240</v>
      </c>
      <c r="N687" s="646">
        <v>42783</v>
      </c>
      <c r="O687" s="645" t="s">
        <v>71</v>
      </c>
      <c r="P687" s="645" t="s">
        <v>801</v>
      </c>
    </row>
    <row r="688" spans="1:16" x14ac:dyDescent="0.2">
      <c r="A688" s="645" t="s">
        <v>390</v>
      </c>
      <c r="B688" s="645" t="s">
        <v>1710</v>
      </c>
      <c r="C688" s="645" t="s">
        <v>391</v>
      </c>
      <c r="D688" s="645" t="s">
        <v>513</v>
      </c>
      <c r="E688" s="645" t="s">
        <v>514</v>
      </c>
      <c r="F688" s="645" t="s">
        <v>515</v>
      </c>
      <c r="G688" s="645" t="s">
        <v>3761</v>
      </c>
      <c r="H688" s="646">
        <v>42765</v>
      </c>
      <c r="I688" s="647">
        <v>95.59</v>
      </c>
      <c r="J688" s="647">
        <v>1</v>
      </c>
      <c r="K688" s="647">
        <f t="shared" si="10"/>
        <v>95.59</v>
      </c>
      <c r="L688" s="645" t="s">
        <v>801</v>
      </c>
      <c r="M688" s="645" t="s">
        <v>1763</v>
      </c>
      <c r="N688" s="646">
        <v>42783</v>
      </c>
      <c r="O688" s="645" t="s">
        <v>71</v>
      </c>
      <c r="P688" s="645" t="s">
        <v>801</v>
      </c>
    </row>
    <row r="689" spans="1:16" x14ac:dyDescent="0.2">
      <c r="A689" s="645" t="s">
        <v>390</v>
      </c>
      <c r="B689" s="645" t="s">
        <v>1710</v>
      </c>
      <c r="C689" s="645" t="s">
        <v>391</v>
      </c>
      <c r="D689" s="645" t="s">
        <v>513</v>
      </c>
      <c r="E689" s="645" t="s">
        <v>514</v>
      </c>
      <c r="F689" s="645" t="s">
        <v>515</v>
      </c>
      <c r="G689" s="645" t="s">
        <v>2582</v>
      </c>
      <c r="H689" s="646">
        <v>42765</v>
      </c>
      <c r="I689" s="647">
        <v>44.37</v>
      </c>
      <c r="J689" s="647">
        <v>1</v>
      </c>
      <c r="K689" s="647">
        <f t="shared" si="10"/>
        <v>44.37</v>
      </c>
      <c r="L689" s="645" t="s">
        <v>801</v>
      </c>
      <c r="M689" s="645" t="s">
        <v>1706</v>
      </c>
      <c r="N689" s="646">
        <v>42783</v>
      </c>
      <c r="O689" s="645" t="s">
        <v>71</v>
      </c>
      <c r="P689" s="645" t="s">
        <v>801</v>
      </c>
    </row>
    <row r="690" spans="1:16" x14ac:dyDescent="0.2">
      <c r="A690" s="645" t="s">
        <v>390</v>
      </c>
      <c r="B690" s="645" t="s">
        <v>1710</v>
      </c>
      <c r="C690" s="645" t="s">
        <v>391</v>
      </c>
      <c r="D690" s="645" t="s">
        <v>513</v>
      </c>
      <c r="E690" s="645" t="s">
        <v>514</v>
      </c>
      <c r="F690" s="645" t="s">
        <v>515</v>
      </c>
      <c r="G690" s="645" t="s">
        <v>3762</v>
      </c>
      <c r="H690" s="646">
        <v>42765</v>
      </c>
      <c r="I690" s="647">
        <v>164.05</v>
      </c>
      <c r="J690" s="647">
        <v>1</v>
      </c>
      <c r="K690" s="647">
        <f t="shared" si="10"/>
        <v>164.05</v>
      </c>
      <c r="L690" s="645" t="s">
        <v>801</v>
      </c>
      <c r="M690" s="645" t="s">
        <v>224</v>
      </c>
      <c r="N690" s="646">
        <v>42783</v>
      </c>
      <c r="O690" s="645" t="s">
        <v>71</v>
      </c>
      <c r="P690" s="645" t="s">
        <v>801</v>
      </c>
    </row>
    <row r="691" spans="1:16" x14ac:dyDescent="0.2">
      <c r="A691" s="645" t="s">
        <v>390</v>
      </c>
      <c r="B691" s="645" t="s">
        <v>1710</v>
      </c>
      <c r="C691" s="645" t="s">
        <v>391</v>
      </c>
      <c r="D691" s="645" t="s">
        <v>513</v>
      </c>
      <c r="E691" s="645" t="s">
        <v>514</v>
      </c>
      <c r="F691" s="645" t="s">
        <v>515</v>
      </c>
      <c r="G691" s="645" t="s">
        <v>3764</v>
      </c>
      <c r="H691" s="646">
        <v>42765</v>
      </c>
      <c r="I691" s="647">
        <v>25.62</v>
      </c>
      <c r="J691" s="647">
        <v>1</v>
      </c>
      <c r="K691" s="647">
        <f t="shared" si="10"/>
        <v>25.62</v>
      </c>
      <c r="L691" s="645" t="s">
        <v>801</v>
      </c>
      <c r="M691" s="645" t="s">
        <v>4490</v>
      </c>
      <c r="N691" s="646">
        <v>42783</v>
      </c>
      <c r="O691" s="645" t="s">
        <v>71</v>
      </c>
      <c r="P691" s="645" t="s">
        <v>801</v>
      </c>
    </row>
    <row r="692" spans="1:16" x14ac:dyDescent="0.2">
      <c r="A692" s="645" t="s">
        <v>390</v>
      </c>
      <c r="B692" s="645" t="s">
        <v>1710</v>
      </c>
      <c r="C692" s="645" t="s">
        <v>391</v>
      </c>
      <c r="D692" s="645" t="s">
        <v>513</v>
      </c>
      <c r="E692" s="645" t="s">
        <v>514</v>
      </c>
      <c r="F692" s="645" t="s">
        <v>515</v>
      </c>
      <c r="G692" s="645" t="s">
        <v>3687</v>
      </c>
      <c r="H692" s="646">
        <v>42765</v>
      </c>
      <c r="I692" s="647">
        <v>21.85</v>
      </c>
      <c r="J692" s="647">
        <v>1</v>
      </c>
      <c r="K692" s="647">
        <f t="shared" si="10"/>
        <v>21.85</v>
      </c>
      <c r="L692" s="645" t="s">
        <v>801</v>
      </c>
      <c r="M692" s="645" t="s">
        <v>224</v>
      </c>
      <c r="N692" s="646">
        <v>42783</v>
      </c>
      <c r="O692" s="645" t="s">
        <v>71</v>
      </c>
      <c r="P692" s="645" t="s">
        <v>801</v>
      </c>
    </row>
    <row r="693" spans="1:16" x14ac:dyDescent="0.2">
      <c r="A693" s="645" t="s">
        <v>390</v>
      </c>
      <c r="B693" s="645" t="s">
        <v>1710</v>
      </c>
      <c r="C693" s="645" t="s">
        <v>391</v>
      </c>
      <c r="D693" s="645" t="s">
        <v>513</v>
      </c>
      <c r="E693" s="645" t="s">
        <v>514</v>
      </c>
      <c r="F693" s="645" t="s">
        <v>515</v>
      </c>
      <c r="G693" s="645" t="s">
        <v>3765</v>
      </c>
      <c r="H693" s="646">
        <v>42765</v>
      </c>
      <c r="I693" s="647">
        <v>74.38</v>
      </c>
      <c r="J693" s="647">
        <v>1</v>
      </c>
      <c r="K693" s="647">
        <f t="shared" si="10"/>
        <v>74.38</v>
      </c>
      <c r="L693" s="645" t="s">
        <v>801</v>
      </c>
      <c r="M693" s="645" t="s">
        <v>224</v>
      </c>
      <c r="N693" s="646">
        <v>42783</v>
      </c>
      <c r="O693" s="645" t="s">
        <v>71</v>
      </c>
      <c r="P693" s="645" t="s">
        <v>801</v>
      </c>
    </row>
    <row r="694" spans="1:16" x14ac:dyDescent="0.2">
      <c r="A694" s="645" t="s">
        <v>390</v>
      </c>
      <c r="B694" s="645" t="s">
        <v>1710</v>
      </c>
      <c r="C694" s="645" t="s">
        <v>391</v>
      </c>
      <c r="D694" s="645" t="s">
        <v>513</v>
      </c>
      <c r="E694" s="645" t="s">
        <v>514</v>
      </c>
      <c r="F694" s="645" t="s">
        <v>515</v>
      </c>
      <c r="G694" s="645" t="s">
        <v>3766</v>
      </c>
      <c r="H694" s="646">
        <v>42765</v>
      </c>
      <c r="I694" s="647">
        <v>176.64</v>
      </c>
      <c r="J694" s="647">
        <v>1</v>
      </c>
      <c r="K694" s="647">
        <f t="shared" si="10"/>
        <v>176.64</v>
      </c>
      <c r="L694" s="645" t="s">
        <v>801</v>
      </c>
      <c r="M694" s="645" t="s">
        <v>224</v>
      </c>
      <c r="N694" s="646">
        <v>42783</v>
      </c>
      <c r="O694" s="645" t="s">
        <v>71</v>
      </c>
      <c r="P694" s="645" t="s">
        <v>801</v>
      </c>
    </row>
    <row r="695" spans="1:16" x14ac:dyDescent="0.2">
      <c r="A695" s="645" t="s">
        <v>390</v>
      </c>
      <c r="B695" s="645" t="s">
        <v>1710</v>
      </c>
      <c r="C695" s="645" t="s">
        <v>391</v>
      </c>
      <c r="D695" s="645" t="s">
        <v>513</v>
      </c>
      <c r="E695" s="645" t="s">
        <v>514</v>
      </c>
      <c r="F695" s="645" t="s">
        <v>515</v>
      </c>
      <c r="G695" s="645" t="s">
        <v>3688</v>
      </c>
      <c r="H695" s="646">
        <v>42765</v>
      </c>
      <c r="I695" s="647">
        <v>21.84</v>
      </c>
      <c r="J695" s="647">
        <v>1</v>
      </c>
      <c r="K695" s="647">
        <f t="shared" si="10"/>
        <v>21.84</v>
      </c>
      <c r="L695" s="645" t="s">
        <v>801</v>
      </c>
      <c r="M695" s="645" t="s">
        <v>1763</v>
      </c>
      <c r="N695" s="646">
        <v>42783</v>
      </c>
      <c r="O695" s="645" t="s">
        <v>71</v>
      </c>
      <c r="P695" s="645" t="s">
        <v>801</v>
      </c>
    </row>
    <row r="696" spans="1:16" x14ac:dyDescent="0.2">
      <c r="A696" s="645" t="s">
        <v>390</v>
      </c>
      <c r="B696" s="645" t="s">
        <v>1710</v>
      </c>
      <c r="C696" s="645" t="s">
        <v>391</v>
      </c>
      <c r="D696" s="645" t="s">
        <v>513</v>
      </c>
      <c r="E696" s="645" t="s">
        <v>514</v>
      </c>
      <c r="F696" s="645" t="s">
        <v>515</v>
      </c>
      <c r="G696" s="645" t="s">
        <v>3689</v>
      </c>
      <c r="H696" s="646">
        <v>42765</v>
      </c>
      <c r="I696" s="647">
        <v>102.15</v>
      </c>
      <c r="J696" s="647">
        <v>1</v>
      </c>
      <c r="K696" s="647">
        <f t="shared" si="10"/>
        <v>102.15</v>
      </c>
      <c r="L696" s="645" t="s">
        <v>801</v>
      </c>
      <c r="M696" s="645" t="s">
        <v>224</v>
      </c>
      <c r="N696" s="646">
        <v>42783</v>
      </c>
      <c r="O696" s="645" t="s">
        <v>71</v>
      </c>
      <c r="P696" s="645" t="s">
        <v>801</v>
      </c>
    </row>
    <row r="697" spans="1:16" x14ac:dyDescent="0.2">
      <c r="A697" s="645" t="s">
        <v>390</v>
      </c>
      <c r="B697" s="645" t="s">
        <v>1710</v>
      </c>
      <c r="C697" s="645" t="s">
        <v>391</v>
      </c>
      <c r="D697" s="645" t="s">
        <v>513</v>
      </c>
      <c r="E697" s="645" t="s">
        <v>514</v>
      </c>
      <c r="F697" s="645" t="s">
        <v>515</v>
      </c>
      <c r="G697" s="645" t="s">
        <v>3768</v>
      </c>
      <c r="H697" s="646">
        <v>42765</v>
      </c>
      <c r="I697" s="647">
        <v>11.35</v>
      </c>
      <c r="J697" s="647">
        <v>1</v>
      </c>
      <c r="K697" s="647">
        <f t="shared" si="10"/>
        <v>11.35</v>
      </c>
      <c r="L697" s="645" t="s">
        <v>801</v>
      </c>
      <c r="M697" s="645" t="s">
        <v>224</v>
      </c>
      <c r="N697" s="646">
        <v>42783</v>
      </c>
      <c r="O697" s="645" t="s">
        <v>71</v>
      </c>
      <c r="P697" s="645" t="s">
        <v>801</v>
      </c>
    </row>
    <row r="698" spans="1:16" x14ac:dyDescent="0.2">
      <c r="A698" s="645" t="s">
        <v>390</v>
      </c>
      <c r="B698" s="645" t="s">
        <v>1710</v>
      </c>
      <c r="C698" s="645" t="s">
        <v>391</v>
      </c>
      <c r="D698" s="645" t="s">
        <v>513</v>
      </c>
      <c r="E698" s="645" t="s">
        <v>514</v>
      </c>
      <c r="F698" s="645" t="s">
        <v>515</v>
      </c>
      <c r="G698" s="645" t="s">
        <v>3770</v>
      </c>
      <c r="H698" s="646">
        <v>42765</v>
      </c>
      <c r="I698" s="647">
        <v>26.05</v>
      </c>
      <c r="J698" s="647">
        <v>1</v>
      </c>
      <c r="K698" s="647">
        <f t="shared" si="10"/>
        <v>26.05</v>
      </c>
      <c r="L698" s="645" t="s">
        <v>801</v>
      </c>
      <c r="M698" s="645" t="s">
        <v>224</v>
      </c>
      <c r="N698" s="646">
        <v>42783</v>
      </c>
      <c r="O698" s="645" t="s">
        <v>71</v>
      </c>
      <c r="P698" s="645" t="s">
        <v>801</v>
      </c>
    </row>
    <row r="699" spans="1:16" x14ac:dyDescent="0.2">
      <c r="A699" s="645" t="s">
        <v>390</v>
      </c>
      <c r="B699" s="645" t="s">
        <v>1710</v>
      </c>
      <c r="C699" s="645" t="s">
        <v>391</v>
      </c>
      <c r="D699" s="645" t="s">
        <v>1381</v>
      </c>
      <c r="E699" s="645" t="s">
        <v>1382</v>
      </c>
      <c r="F699" s="645" t="s">
        <v>1383</v>
      </c>
      <c r="G699" s="645" t="s">
        <v>3774</v>
      </c>
      <c r="H699" s="646">
        <v>42766</v>
      </c>
      <c r="I699" s="647">
        <v>1409.65</v>
      </c>
      <c r="J699" s="647">
        <v>1</v>
      </c>
      <c r="K699" s="647">
        <f t="shared" si="10"/>
        <v>1409.65</v>
      </c>
      <c r="L699" s="645" t="s">
        <v>801</v>
      </c>
      <c r="M699" s="645" t="s">
        <v>1858</v>
      </c>
      <c r="N699" s="646">
        <v>42769</v>
      </c>
      <c r="O699" s="645" t="s">
        <v>71</v>
      </c>
      <c r="P699" s="645" t="s">
        <v>801</v>
      </c>
    </row>
    <row r="700" spans="1:16" x14ac:dyDescent="0.2">
      <c r="A700" s="645" t="s">
        <v>390</v>
      </c>
      <c r="B700" s="645" t="s">
        <v>1710</v>
      </c>
      <c r="C700" s="645" t="s">
        <v>391</v>
      </c>
      <c r="D700" s="645" t="s">
        <v>607</v>
      </c>
      <c r="E700" s="645" t="s">
        <v>608</v>
      </c>
      <c r="F700" s="645" t="s">
        <v>609</v>
      </c>
      <c r="G700" s="645" t="s">
        <v>3780</v>
      </c>
      <c r="H700" s="646">
        <v>42781</v>
      </c>
      <c r="I700" s="647">
        <v>227.48</v>
      </c>
      <c r="J700" s="647">
        <v>1</v>
      </c>
      <c r="K700" s="647">
        <f t="shared" si="10"/>
        <v>227.48</v>
      </c>
      <c r="L700" s="645" t="s">
        <v>801</v>
      </c>
      <c r="M700" s="645" t="s">
        <v>220</v>
      </c>
      <c r="N700" s="646">
        <v>42781</v>
      </c>
      <c r="O700" s="645" t="s">
        <v>71</v>
      </c>
      <c r="P700" s="645" t="s">
        <v>801</v>
      </c>
    </row>
    <row r="701" spans="1:16" x14ac:dyDescent="0.2">
      <c r="A701" s="645" t="s">
        <v>390</v>
      </c>
      <c r="B701" s="645" t="s">
        <v>1710</v>
      </c>
      <c r="C701" s="645" t="s">
        <v>391</v>
      </c>
      <c r="D701" s="645" t="s">
        <v>607</v>
      </c>
      <c r="E701" s="645" t="s">
        <v>608</v>
      </c>
      <c r="F701" s="645" t="s">
        <v>609</v>
      </c>
      <c r="G701" s="645" t="s">
        <v>3781</v>
      </c>
      <c r="H701" s="646">
        <v>42775</v>
      </c>
      <c r="I701" s="647">
        <v>229.9</v>
      </c>
      <c r="J701" s="647">
        <v>1</v>
      </c>
      <c r="K701" s="647">
        <f t="shared" si="10"/>
        <v>229.9</v>
      </c>
      <c r="L701" s="645" t="s">
        <v>3782</v>
      </c>
      <c r="M701" s="645" t="s">
        <v>1051</v>
      </c>
      <c r="N701" s="646">
        <v>42776</v>
      </c>
      <c r="O701" s="645" t="s">
        <v>71</v>
      </c>
      <c r="P701" s="645" t="s">
        <v>801</v>
      </c>
    </row>
    <row r="702" spans="1:16" x14ac:dyDescent="0.2">
      <c r="A702" s="645" t="s">
        <v>390</v>
      </c>
      <c r="B702" s="645" t="s">
        <v>1710</v>
      </c>
      <c r="C702" s="645" t="s">
        <v>391</v>
      </c>
      <c r="D702" s="645" t="s">
        <v>607</v>
      </c>
      <c r="E702" s="645" t="s">
        <v>608</v>
      </c>
      <c r="F702" s="645" t="s">
        <v>609</v>
      </c>
      <c r="G702" s="645" t="s">
        <v>3783</v>
      </c>
      <c r="H702" s="646">
        <v>42766</v>
      </c>
      <c r="I702" s="647">
        <v>173.03</v>
      </c>
      <c r="J702" s="647">
        <v>1</v>
      </c>
      <c r="K702" s="647">
        <f t="shared" si="10"/>
        <v>173.03</v>
      </c>
      <c r="L702" s="645" t="s">
        <v>801</v>
      </c>
      <c r="M702" s="645" t="s">
        <v>1051</v>
      </c>
      <c r="N702" s="646">
        <v>42767</v>
      </c>
      <c r="O702" s="645" t="s">
        <v>71</v>
      </c>
      <c r="P702" s="645" t="s">
        <v>801</v>
      </c>
    </row>
    <row r="703" spans="1:16" x14ac:dyDescent="0.2">
      <c r="A703" s="645" t="s">
        <v>390</v>
      </c>
      <c r="B703" s="645" t="s">
        <v>1710</v>
      </c>
      <c r="C703" s="645" t="s">
        <v>391</v>
      </c>
      <c r="D703" s="645" t="s">
        <v>352</v>
      </c>
      <c r="E703" s="645" t="s">
        <v>353</v>
      </c>
      <c r="F703" s="645" t="s">
        <v>354</v>
      </c>
      <c r="G703" s="645" t="s">
        <v>3784</v>
      </c>
      <c r="H703" s="646">
        <v>42774</v>
      </c>
      <c r="I703" s="647">
        <v>824.24</v>
      </c>
      <c r="J703" s="647">
        <v>1</v>
      </c>
      <c r="K703" s="647">
        <f t="shared" si="10"/>
        <v>824.24</v>
      </c>
      <c r="L703" s="645" t="s">
        <v>3785</v>
      </c>
      <c r="M703" s="645" t="s">
        <v>575</v>
      </c>
      <c r="N703" s="646">
        <v>42775</v>
      </c>
      <c r="O703" s="645" t="s">
        <v>71</v>
      </c>
      <c r="P703" s="645" t="s">
        <v>4491</v>
      </c>
    </row>
    <row r="704" spans="1:16" x14ac:dyDescent="0.2">
      <c r="A704" s="645" t="s">
        <v>390</v>
      </c>
      <c r="B704" s="645" t="s">
        <v>1710</v>
      </c>
      <c r="C704" s="645" t="s">
        <v>391</v>
      </c>
      <c r="D704" s="645" t="s">
        <v>352</v>
      </c>
      <c r="E704" s="645" t="s">
        <v>353</v>
      </c>
      <c r="F704" s="645" t="s">
        <v>354</v>
      </c>
      <c r="G704" s="645" t="s">
        <v>3786</v>
      </c>
      <c r="H704" s="646">
        <v>42774</v>
      </c>
      <c r="I704" s="647">
        <v>1544.4</v>
      </c>
      <c r="J704" s="647">
        <v>1</v>
      </c>
      <c r="K704" s="647">
        <f t="shared" si="10"/>
        <v>1544.4</v>
      </c>
      <c r="L704" s="645" t="s">
        <v>3787</v>
      </c>
      <c r="M704" s="645" t="s">
        <v>584</v>
      </c>
      <c r="N704" s="646">
        <v>42775</v>
      </c>
      <c r="O704" s="645" t="s">
        <v>71</v>
      </c>
      <c r="P704" s="645" t="s">
        <v>4492</v>
      </c>
    </row>
    <row r="705" spans="1:16" x14ac:dyDescent="0.2">
      <c r="A705" s="645" t="s">
        <v>390</v>
      </c>
      <c r="B705" s="645" t="s">
        <v>1710</v>
      </c>
      <c r="C705" s="645" t="s">
        <v>391</v>
      </c>
      <c r="D705" s="645" t="s">
        <v>211</v>
      </c>
      <c r="E705" s="645" t="s">
        <v>212</v>
      </c>
      <c r="F705" s="645" t="s">
        <v>213</v>
      </c>
      <c r="G705" s="645" t="s">
        <v>3788</v>
      </c>
      <c r="H705" s="646">
        <v>42781</v>
      </c>
      <c r="I705" s="647">
        <v>255.04</v>
      </c>
      <c r="J705" s="647">
        <v>1</v>
      </c>
      <c r="K705" s="647">
        <f t="shared" si="10"/>
        <v>255.04</v>
      </c>
      <c r="L705" s="645" t="s">
        <v>3789</v>
      </c>
      <c r="M705" s="645" t="s">
        <v>257</v>
      </c>
      <c r="N705" s="646">
        <v>42793</v>
      </c>
      <c r="O705" s="645" t="s">
        <v>71</v>
      </c>
      <c r="P705" s="645" t="s">
        <v>4493</v>
      </c>
    </row>
    <row r="706" spans="1:16" x14ac:dyDescent="0.2">
      <c r="A706" s="645" t="s">
        <v>390</v>
      </c>
      <c r="B706" s="645" t="s">
        <v>1710</v>
      </c>
      <c r="C706" s="645" t="s">
        <v>391</v>
      </c>
      <c r="D706" s="645" t="s">
        <v>211</v>
      </c>
      <c r="E706" s="645" t="s">
        <v>212</v>
      </c>
      <c r="F706" s="645" t="s">
        <v>213</v>
      </c>
      <c r="G706" s="645" t="s">
        <v>3790</v>
      </c>
      <c r="H706" s="646">
        <v>42781</v>
      </c>
      <c r="I706" s="647">
        <v>853.92</v>
      </c>
      <c r="J706" s="647">
        <v>1</v>
      </c>
      <c r="K706" s="647">
        <f t="shared" si="10"/>
        <v>853.92</v>
      </c>
      <c r="L706" s="645" t="s">
        <v>3791</v>
      </c>
      <c r="M706" s="645" t="s">
        <v>122</v>
      </c>
      <c r="N706" s="646">
        <v>42793</v>
      </c>
      <c r="O706" s="645" t="s">
        <v>71</v>
      </c>
      <c r="P706" s="645" t="s">
        <v>4494</v>
      </c>
    </row>
    <row r="707" spans="1:16" x14ac:dyDescent="0.2">
      <c r="A707" s="645" t="s">
        <v>390</v>
      </c>
      <c r="B707" s="645" t="s">
        <v>1710</v>
      </c>
      <c r="C707" s="645" t="s">
        <v>391</v>
      </c>
      <c r="D707" s="645" t="s">
        <v>211</v>
      </c>
      <c r="E707" s="645" t="s">
        <v>212</v>
      </c>
      <c r="F707" s="645" t="s">
        <v>213</v>
      </c>
      <c r="G707" s="645" t="s">
        <v>3793</v>
      </c>
      <c r="H707" s="646">
        <v>42781</v>
      </c>
      <c r="I707" s="647">
        <v>235.36</v>
      </c>
      <c r="J707" s="647">
        <v>1</v>
      </c>
      <c r="K707" s="647">
        <f t="shared" ref="K707:K770" si="11">I707*J707</f>
        <v>235.36</v>
      </c>
      <c r="L707" s="645" t="s">
        <v>801</v>
      </c>
      <c r="M707" s="645" t="s">
        <v>257</v>
      </c>
      <c r="N707" s="646">
        <v>42793</v>
      </c>
      <c r="O707" s="645" t="s">
        <v>71</v>
      </c>
      <c r="P707" s="645" t="s">
        <v>801</v>
      </c>
    </row>
    <row r="708" spans="1:16" x14ac:dyDescent="0.2">
      <c r="A708" s="645" t="s">
        <v>390</v>
      </c>
      <c r="B708" s="645" t="s">
        <v>1710</v>
      </c>
      <c r="C708" s="645" t="s">
        <v>391</v>
      </c>
      <c r="D708" s="645" t="s">
        <v>211</v>
      </c>
      <c r="E708" s="645" t="s">
        <v>212</v>
      </c>
      <c r="F708" s="645" t="s">
        <v>213</v>
      </c>
      <c r="G708" s="645" t="s">
        <v>3794</v>
      </c>
      <c r="H708" s="646">
        <v>42766</v>
      </c>
      <c r="I708" s="647">
        <v>665.5</v>
      </c>
      <c r="J708" s="647">
        <v>1</v>
      </c>
      <c r="K708" s="647">
        <f t="shared" si="11"/>
        <v>665.5</v>
      </c>
      <c r="L708" s="645" t="s">
        <v>3795</v>
      </c>
      <c r="M708" s="645" t="s">
        <v>95</v>
      </c>
      <c r="N708" s="646">
        <v>42775</v>
      </c>
      <c r="O708" s="645" t="s">
        <v>71</v>
      </c>
      <c r="P708" s="645" t="s">
        <v>4495</v>
      </c>
    </row>
    <row r="709" spans="1:16" x14ac:dyDescent="0.2">
      <c r="A709" s="645" t="s">
        <v>390</v>
      </c>
      <c r="B709" s="645" t="s">
        <v>1710</v>
      </c>
      <c r="C709" s="645" t="s">
        <v>391</v>
      </c>
      <c r="D709" s="645" t="s">
        <v>211</v>
      </c>
      <c r="E709" s="645" t="s">
        <v>212</v>
      </c>
      <c r="F709" s="645" t="s">
        <v>213</v>
      </c>
      <c r="G709" s="645" t="s">
        <v>3796</v>
      </c>
      <c r="H709" s="646">
        <v>42766</v>
      </c>
      <c r="I709" s="647">
        <v>105.25</v>
      </c>
      <c r="J709" s="647">
        <v>1</v>
      </c>
      <c r="K709" s="647">
        <f t="shared" si="11"/>
        <v>105.25</v>
      </c>
      <c r="L709" s="645" t="s">
        <v>3797</v>
      </c>
      <c r="M709" s="645" t="s">
        <v>95</v>
      </c>
      <c r="N709" s="646">
        <v>42775</v>
      </c>
      <c r="O709" s="645" t="s">
        <v>71</v>
      </c>
      <c r="P709" s="645" t="s">
        <v>4496</v>
      </c>
    </row>
    <row r="710" spans="1:16" x14ac:dyDescent="0.2">
      <c r="A710" s="645" t="s">
        <v>390</v>
      </c>
      <c r="B710" s="645" t="s">
        <v>1710</v>
      </c>
      <c r="C710" s="645" t="s">
        <v>391</v>
      </c>
      <c r="D710" s="645" t="s">
        <v>211</v>
      </c>
      <c r="E710" s="645" t="s">
        <v>212</v>
      </c>
      <c r="F710" s="645" t="s">
        <v>213</v>
      </c>
      <c r="G710" s="645" t="s">
        <v>3798</v>
      </c>
      <c r="H710" s="646">
        <v>42766</v>
      </c>
      <c r="I710" s="647">
        <v>105.25</v>
      </c>
      <c r="J710" s="647">
        <v>1</v>
      </c>
      <c r="K710" s="647">
        <f t="shared" si="11"/>
        <v>105.25</v>
      </c>
      <c r="L710" s="645" t="s">
        <v>3799</v>
      </c>
      <c r="M710" s="645" t="s">
        <v>95</v>
      </c>
      <c r="N710" s="646">
        <v>42768</v>
      </c>
      <c r="O710" s="645" t="s">
        <v>71</v>
      </c>
      <c r="P710" s="645" t="s">
        <v>4497</v>
      </c>
    </row>
    <row r="711" spans="1:16" x14ac:dyDescent="0.2">
      <c r="A711" s="645" t="s">
        <v>390</v>
      </c>
      <c r="B711" s="645" t="s">
        <v>1710</v>
      </c>
      <c r="C711" s="645" t="s">
        <v>391</v>
      </c>
      <c r="D711" s="645" t="s">
        <v>211</v>
      </c>
      <c r="E711" s="645" t="s">
        <v>212</v>
      </c>
      <c r="F711" s="645" t="s">
        <v>213</v>
      </c>
      <c r="G711" s="645" t="s">
        <v>3800</v>
      </c>
      <c r="H711" s="646">
        <v>42766</v>
      </c>
      <c r="I711" s="647">
        <v>168.6</v>
      </c>
      <c r="J711" s="647">
        <v>1</v>
      </c>
      <c r="K711" s="647">
        <f t="shared" si="11"/>
        <v>168.6</v>
      </c>
      <c r="L711" s="645" t="s">
        <v>2154</v>
      </c>
      <c r="M711" s="645" t="s">
        <v>122</v>
      </c>
      <c r="N711" s="646">
        <v>42768</v>
      </c>
      <c r="O711" s="645" t="s">
        <v>71</v>
      </c>
      <c r="P711" s="645" t="s">
        <v>4232</v>
      </c>
    </row>
    <row r="712" spans="1:16" x14ac:dyDescent="0.2">
      <c r="A712" s="645" t="s">
        <v>390</v>
      </c>
      <c r="B712" s="645" t="s">
        <v>1710</v>
      </c>
      <c r="C712" s="645" t="s">
        <v>391</v>
      </c>
      <c r="D712" s="645" t="s">
        <v>3801</v>
      </c>
      <c r="E712" s="645" t="s">
        <v>3802</v>
      </c>
      <c r="F712" s="645" t="s">
        <v>3803</v>
      </c>
      <c r="G712" s="645" t="s">
        <v>3804</v>
      </c>
      <c r="H712" s="646">
        <v>42781</v>
      </c>
      <c r="I712" s="647">
        <v>686.07</v>
      </c>
      <c r="J712" s="647">
        <v>1</v>
      </c>
      <c r="K712" s="647">
        <f t="shared" si="11"/>
        <v>686.07</v>
      </c>
      <c r="L712" s="645" t="s">
        <v>3805</v>
      </c>
      <c r="M712" s="645" t="s">
        <v>625</v>
      </c>
      <c r="N712" s="646">
        <v>42786</v>
      </c>
      <c r="O712" s="645" t="s">
        <v>71</v>
      </c>
      <c r="P712" s="645" t="s">
        <v>4498</v>
      </c>
    </row>
    <row r="713" spans="1:16" x14ac:dyDescent="0.2">
      <c r="A713" s="645" t="s">
        <v>390</v>
      </c>
      <c r="B713" s="645" t="s">
        <v>1710</v>
      </c>
      <c r="C713" s="645" t="s">
        <v>391</v>
      </c>
      <c r="D713" s="645" t="s">
        <v>3801</v>
      </c>
      <c r="E713" s="645" t="s">
        <v>3802</v>
      </c>
      <c r="F713" s="645" t="s">
        <v>3803</v>
      </c>
      <c r="G713" s="645" t="s">
        <v>3806</v>
      </c>
      <c r="H713" s="646">
        <v>42768</v>
      </c>
      <c r="I713" s="647">
        <v>212.9</v>
      </c>
      <c r="J713" s="647">
        <v>1</v>
      </c>
      <c r="K713" s="647">
        <f t="shared" si="11"/>
        <v>212.9</v>
      </c>
      <c r="L713" s="645" t="s">
        <v>801</v>
      </c>
      <c r="M713" s="645" t="s">
        <v>106</v>
      </c>
      <c r="N713" s="646">
        <v>42773</v>
      </c>
      <c r="O713" s="645" t="s">
        <v>71</v>
      </c>
      <c r="P713" s="645" t="s">
        <v>801</v>
      </c>
    </row>
    <row r="714" spans="1:16" x14ac:dyDescent="0.2">
      <c r="A714" s="645" t="s">
        <v>390</v>
      </c>
      <c r="B714" s="645" t="s">
        <v>1710</v>
      </c>
      <c r="C714" s="645" t="s">
        <v>391</v>
      </c>
      <c r="D714" s="645" t="s">
        <v>1404</v>
      </c>
      <c r="E714" s="645" t="s">
        <v>1405</v>
      </c>
      <c r="F714" s="645" t="s">
        <v>1406</v>
      </c>
      <c r="G714" s="645" t="s">
        <v>3807</v>
      </c>
      <c r="H714" s="646">
        <v>42766</v>
      </c>
      <c r="I714" s="647">
        <v>71.239999999999995</v>
      </c>
      <c r="J714" s="647">
        <v>1</v>
      </c>
      <c r="K714" s="647">
        <f t="shared" si="11"/>
        <v>71.239999999999995</v>
      </c>
      <c r="L714" s="645" t="s">
        <v>801</v>
      </c>
      <c r="M714" s="645" t="s">
        <v>1649</v>
      </c>
      <c r="N714" s="646">
        <v>42767</v>
      </c>
      <c r="O714" s="645" t="s">
        <v>71</v>
      </c>
      <c r="P714" s="645" t="s">
        <v>801</v>
      </c>
    </row>
    <row r="715" spans="1:16" x14ac:dyDescent="0.2">
      <c r="A715" s="645" t="s">
        <v>390</v>
      </c>
      <c r="B715" s="645" t="s">
        <v>1710</v>
      </c>
      <c r="C715" s="645" t="s">
        <v>391</v>
      </c>
      <c r="D715" s="645" t="s">
        <v>208</v>
      </c>
      <c r="E715" s="645" t="s">
        <v>209</v>
      </c>
      <c r="F715" s="645" t="s">
        <v>210</v>
      </c>
      <c r="G715" s="645" t="s">
        <v>3808</v>
      </c>
      <c r="H715" s="646">
        <v>42786</v>
      </c>
      <c r="I715" s="647">
        <v>82.95</v>
      </c>
      <c r="J715" s="647">
        <v>1</v>
      </c>
      <c r="K715" s="647">
        <f t="shared" si="11"/>
        <v>82.95</v>
      </c>
      <c r="L715" s="645" t="s">
        <v>3809</v>
      </c>
      <c r="M715" s="645" t="s">
        <v>1051</v>
      </c>
      <c r="N715" s="646">
        <v>42787</v>
      </c>
      <c r="O715" s="645" t="s">
        <v>71</v>
      </c>
      <c r="P715" s="645" t="s">
        <v>4499</v>
      </c>
    </row>
    <row r="716" spans="1:16" x14ac:dyDescent="0.2">
      <c r="A716" s="645" t="s">
        <v>390</v>
      </c>
      <c r="B716" s="645" t="s">
        <v>1710</v>
      </c>
      <c r="C716" s="645" t="s">
        <v>391</v>
      </c>
      <c r="D716" s="645" t="s">
        <v>208</v>
      </c>
      <c r="E716" s="645" t="s">
        <v>209</v>
      </c>
      <c r="F716" s="645" t="s">
        <v>210</v>
      </c>
      <c r="G716" s="645" t="s">
        <v>3810</v>
      </c>
      <c r="H716" s="646">
        <v>42786</v>
      </c>
      <c r="I716" s="647">
        <v>52.15</v>
      </c>
      <c r="J716" s="647">
        <v>1</v>
      </c>
      <c r="K716" s="647">
        <f t="shared" si="11"/>
        <v>52.15</v>
      </c>
      <c r="L716" s="645" t="s">
        <v>3811</v>
      </c>
      <c r="M716" s="645" t="s">
        <v>475</v>
      </c>
      <c r="N716" s="646">
        <v>42787</v>
      </c>
      <c r="O716" s="645" t="s">
        <v>71</v>
      </c>
      <c r="P716" s="645" t="s">
        <v>4500</v>
      </c>
    </row>
    <row r="717" spans="1:16" x14ac:dyDescent="0.2">
      <c r="A717" s="645" t="s">
        <v>390</v>
      </c>
      <c r="B717" s="645" t="s">
        <v>1710</v>
      </c>
      <c r="C717" s="645" t="s">
        <v>391</v>
      </c>
      <c r="D717" s="645" t="s">
        <v>208</v>
      </c>
      <c r="E717" s="645" t="s">
        <v>209</v>
      </c>
      <c r="F717" s="645" t="s">
        <v>210</v>
      </c>
      <c r="G717" s="645" t="s">
        <v>3812</v>
      </c>
      <c r="H717" s="646">
        <v>42781</v>
      </c>
      <c r="I717" s="647">
        <v>250.83</v>
      </c>
      <c r="J717" s="647">
        <v>1</v>
      </c>
      <c r="K717" s="647">
        <f t="shared" si="11"/>
        <v>250.83</v>
      </c>
      <c r="L717" s="645" t="s">
        <v>801</v>
      </c>
      <c r="M717" s="645" t="s">
        <v>257</v>
      </c>
      <c r="N717" s="646">
        <v>42781</v>
      </c>
      <c r="O717" s="645" t="s">
        <v>71</v>
      </c>
      <c r="P717" s="645" t="s">
        <v>801</v>
      </c>
    </row>
    <row r="718" spans="1:16" x14ac:dyDescent="0.2">
      <c r="A718" s="645" t="s">
        <v>390</v>
      </c>
      <c r="B718" s="645" t="s">
        <v>1710</v>
      </c>
      <c r="C718" s="645" t="s">
        <v>391</v>
      </c>
      <c r="D718" s="645" t="s">
        <v>208</v>
      </c>
      <c r="E718" s="645" t="s">
        <v>209</v>
      </c>
      <c r="F718" s="645" t="s">
        <v>210</v>
      </c>
      <c r="G718" s="645" t="s">
        <v>3815</v>
      </c>
      <c r="H718" s="646">
        <v>42781</v>
      </c>
      <c r="I718" s="647">
        <v>22.99</v>
      </c>
      <c r="J718" s="647">
        <v>1</v>
      </c>
      <c r="K718" s="647">
        <f t="shared" si="11"/>
        <v>22.99</v>
      </c>
      <c r="L718" s="645" t="s">
        <v>801</v>
      </c>
      <c r="M718" s="645" t="s">
        <v>204</v>
      </c>
      <c r="N718" s="646">
        <v>42781</v>
      </c>
      <c r="O718" s="645" t="s">
        <v>71</v>
      </c>
      <c r="P718" s="645" t="s">
        <v>801</v>
      </c>
    </row>
    <row r="719" spans="1:16" x14ac:dyDescent="0.2">
      <c r="A719" s="645" t="s">
        <v>390</v>
      </c>
      <c r="B719" s="645" t="s">
        <v>1710</v>
      </c>
      <c r="C719" s="645" t="s">
        <v>391</v>
      </c>
      <c r="D719" s="645" t="s">
        <v>208</v>
      </c>
      <c r="E719" s="645" t="s">
        <v>209</v>
      </c>
      <c r="F719" s="645" t="s">
        <v>210</v>
      </c>
      <c r="G719" s="645" t="s">
        <v>3816</v>
      </c>
      <c r="H719" s="646">
        <v>42781</v>
      </c>
      <c r="I719" s="647">
        <v>11.13</v>
      </c>
      <c r="J719" s="647">
        <v>1</v>
      </c>
      <c r="K719" s="647">
        <f t="shared" si="11"/>
        <v>11.13</v>
      </c>
      <c r="L719" s="645" t="s">
        <v>3817</v>
      </c>
      <c r="M719" s="645" t="s">
        <v>278</v>
      </c>
      <c r="N719" s="646">
        <v>42781</v>
      </c>
      <c r="O719" s="645" t="s">
        <v>71</v>
      </c>
      <c r="P719" s="645" t="s">
        <v>4501</v>
      </c>
    </row>
    <row r="720" spans="1:16" x14ac:dyDescent="0.2">
      <c r="A720" s="645" t="s">
        <v>390</v>
      </c>
      <c r="B720" s="645" t="s">
        <v>1710</v>
      </c>
      <c r="C720" s="645" t="s">
        <v>391</v>
      </c>
      <c r="D720" s="645" t="s">
        <v>208</v>
      </c>
      <c r="E720" s="645" t="s">
        <v>209</v>
      </c>
      <c r="F720" s="645" t="s">
        <v>210</v>
      </c>
      <c r="G720" s="645" t="s">
        <v>3818</v>
      </c>
      <c r="H720" s="646">
        <v>42781</v>
      </c>
      <c r="I720" s="647">
        <v>994.62</v>
      </c>
      <c r="J720" s="647">
        <v>1</v>
      </c>
      <c r="K720" s="647">
        <f t="shared" si="11"/>
        <v>994.62</v>
      </c>
      <c r="L720" s="645" t="s">
        <v>3819</v>
      </c>
      <c r="M720" s="645" t="s">
        <v>680</v>
      </c>
      <c r="N720" s="646">
        <v>42781</v>
      </c>
      <c r="O720" s="645" t="s">
        <v>71</v>
      </c>
      <c r="P720" s="645" t="s">
        <v>4502</v>
      </c>
    </row>
    <row r="721" spans="1:16" x14ac:dyDescent="0.2">
      <c r="A721" s="645" t="s">
        <v>390</v>
      </c>
      <c r="B721" s="645" t="s">
        <v>1710</v>
      </c>
      <c r="C721" s="645" t="s">
        <v>391</v>
      </c>
      <c r="D721" s="645" t="s">
        <v>208</v>
      </c>
      <c r="E721" s="645" t="s">
        <v>209</v>
      </c>
      <c r="F721" s="645" t="s">
        <v>210</v>
      </c>
      <c r="G721" s="645" t="s">
        <v>3820</v>
      </c>
      <c r="H721" s="646">
        <v>42781</v>
      </c>
      <c r="I721" s="647">
        <v>224.09</v>
      </c>
      <c r="J721" s="647">
        <v>1</v>
      </c>
      <c r="K721" s="647">
        <f t="shared" si="11"/>
        <v>224.09</v>
      </c>
      <c r="L721" s="645" t="s">
        <v>801</v>
      </c>
      <c r="M721" s="645" t="s">
        <v>1333</v>
      </c>
      <c r="N721" s="646">
        <v>42781</v>
      </c>
      <c r="O721" s="645" t="s">
        <v>71</v>
      </c>
      <c r="P721" s="645" t="s">
        <v>801</v>
      </c>
    </row>
    <row r="722" spans="1:16" x14ac:dyDescent="0.2">
      <c r="A722" s="645" t="s">
        <v>390</v>
      </c>
      <c r="B722" s="645" t="s">
        <v>1710</v>
      </c>
      <c r="C722" s="645" t="s">
        <v>391</v>
      </c>
      <c r="D722" s="645" t="s">
        <v>208</v>
      </c>
      <c r="E722" s="645" t="s">
        <v>209</v>
      </c>
      <c r="F722" s="645" t="s">
        <v>210</v>
      </c>
      <c r="G722" s="645" t="s">
        <v>3821</v>
      </c>
      <c r="H722" s="646">
        <v>42766</v>
      </c>
      <c r="I722" s="647">
        <v>662.05</v>
      </c>
      <c r="J722" s="647">
        <v>1</v>
      </c>
      <c r="K722" s="647">
        <f t="shared" si="11"/>
        <v>662.05</v>
      </c>
      <c r="L722" s="645" t="s">
        <v>801</v>
      </c>
      <c r="M722" s="645" t="s">
        <v>277</v>
      </c>
      <c r="N722" s="646">
        <v>42773</v>
      </c>
      <c r="O722" s="645" t="s">
        <v>71</v>
      </c>
      <c r="P722" s="645" t="s">
        <v>801</v>
      </c>
    </row>
    <row r="723" spans="1:16" x14ac:dyDescent="0.2">
      <c r="A723" s="645" t="s">
        <v>390</v>
      </c>
      <c r="B723" s="645" t="s">
        <v>1710</v>
      </c>
      <c r="C723" s="645" t="s">
        <v>391</v>
      </c>
      <c r="D723" s="645" t="s">
        <v>208</v>
      </c>
      <c r="E723" s="645" t="s">
        <v>209</v>
      </c>
      <c r="F723" s="645" t="s">
        <v>210</v>
      </c>
      <c r="G723" s="645" t="s">
        <v>3822</v>
      </c>
      <c r="H723" s="646">
        <v>42766</v>
      </c>
      <c r="I723" s="647">
        <v>13.54</v>
      </c>
      <c r="J723" s="647">
        <v>1</v>
      </c>
      <c r="K723" s="647">
        <f t="shared" si="11"/>
        <v>13.54</v>
      </c>
      <c r="L723" s="645" t="s">
        <v>3823</v>
      </c>
      <c r="M723" s="645" t="s">
        <v>2539</v>
      </c>
      <c r="N723" s="646">
        <v>42773</v>
      </c>
      <c r="O723" s="645" t="s">
        <v>71</v>
      </c>
      <c r="P723" s="645" t="s">
        <v>4503</v>
      </c>
    </row>
    <row r="724" spans="1:16" x14ac:dyDescent="0.2">
      <c r="A724" s="645" t="s">
        <v>390</v>
      </c>
      <c r="B724" s="645" t="s">
        <v>1710</v>
      </c>
      <c r="C724" s="645" t="s">
        <v>391</v>
      </c>
      <c r="D724" s="645" t="s">
        <v>208</v>
      </c>
      <c r="E724" s="645" t="s">
        <v>209</v>
      </c>
      <c r="F724" s="645" t="s">
        <v>210</v>
      </c>
      <c r="G724" s="645" t="s">
        <v>3824</v>
      </c>
      <c r="H724" s="646">
        <v>42766</v>
      </c>
      <c r="I724" s="647">
        <v>360.34</v>
      </c>
      <c r="J724" s="647">
        <v>1</v>
      </c>
      <c r="K724" s="647">
        <f t="shared" si="11"/>
        <v>360.34</v>
      </c>
      <c r="L724" s="645" t="s">
        <v>801</v>
      </c>
      <c r="M724" s="645" t="s">
        <v>204</v>
      </c>
      <c r="N724" s="646">
        <v>42773</v>
      </c>
      <c r="O724" s="645" t="s">
        <v>71</v>
      </c>
      <c r="P724" s="645" t="s">
        <v>801</v>
      </c>
    </row>
    <row r="725" spans="1:16" x14ac:dyDescent="0.2">
      <c r="A725" s="645" t="s">
        <v>390</v>
      </c>
      <c r="B725" s="645" t="s">
        <v>1710</v>
      </c>
      <c r="C725" s="645" t="s">
        <v>391</v>
      </c>
      <c r="D725" s="645" t="s">
        <v>208</v>
      </c>
      <c r="E725" s="645" t="s">
        <v>209</v>
      </c>
      <c r="F725" s="645" t="s">
        <v>210</v>
      </c>
      <c r="G725" s="645" t="s">
        <v>3825</v>
      </c>
      <c r="H725" s="646">
        <v>42766</v>
      </c>
      <c r="I725" s="647">
        <v>154.28</v>
      </c>
      <c r="J725" s="647">
        <v>1</v>
      </c>
      <c r="K725" s="647">
        <f t="shared" si="11"/>
        <v>154.28</v>
      </c>
      <c r="L725" s="645" t="s">
        <v>801</v>
      </c>
      <c r="M725" s="645" t="s">
        <v>1139</v>
      </c>
      <c r="N725" s="646">
        <v>42773</v>
      </c>
      <c r="O725" s="645" t="s">
        <v>71</v>
      </c>
      <c r="P725" s="645" t="s">
        <v>801</v>
      </c>
    </row>
    <row r="726" spans="1:16" x14ac:dyDescent="0.2">
      <c r="A726" s="645" t="s">
        <v>390</v>
      </c>
      <c r="B726" s="645" t="s">
        <v>1710</v>
      </c>
      <c r="C726" s="645" t="s">
        <v>391</v>
      </c>
      <c r="D726" s="645" t="s">
        <v>208</v>
      </c>
      <c r="E726" s="645" t="s">
        <v>209</v>
      </c>
      <c r="F726" s="645" t="s">
        <v>210</v>
      </c>
      <c r="G726" s="645" t="s">
        <v>3826</v>
      </c>
      <c r="H726" s="646">
        <v>42766</v>
      </c>
      <c r="I726" s="647">
        <v>210.54</v>
      </c>
      <c r="J726" s="647">
        <v>1</v>
      </c>
      <c r="K726" s="647">
        <f t="shared" si="11"/>
        <v>210.54</v>
      </c>
      <c r="L726" s="645" t="s">
        <v>801</v>
      </c>
      <c r="M726" s="645" t="s">
        <v>278</v>
      </c>
      <c r="N726" s="646">
        <v>42773</v>
      </c>
      <c r="O726" s="645" t="s">
        <v>71</v>
      </c>
      <c r="P726" s="645" t="s">
        <v>801</v>
      </c>
    </row>
    <row r="727" spans="1:16" x14ac:dyDescent="0.2">
      <c r="A727" s="645" t="s">
        <v>390</v>
      </c>
      <c r="B727" s="645" t="s">
        <v>1710</v>
      </c>
      <c r="C727" s="645" t="s">
        <v>391</v>
      </c>
      <c r="D727" s="645" t="s">
        <v>208</v>
      </c>
      <c r="E727" s="645" t="s">
        <v>209</v>
      </c>
      <c r="F727" s="645" t="s">
        <v>210</v>
      </c>
      <c r="G727" s="645" t="s">
        <v>3827</v>
      </c>
      <c r="H727" s="646">
        <v>42766</v>
      </c>
      <c r="I727" s="647">
        <v>15.55</v>
      </c>
      <c r="J727" s="647">
        <v>1</v>
      </c>
      <c r="K727" s="647">
        <f t="shared" si="11"/>
        <v>15.55</v>
      </c>
      <c r="L727" s="645" t="s">
        <v>801</v>
      </c>
      <c r="M727" s="645" t="s">
        <v>3285</v>
      </c>
      <c r="N727" s="646">
        <v>42773</v>
      </c>
      <c r="O727" s="645" t="s">
        <v>71</v>
      </c>
      <c r="P727" s="645" t="s">
        <v>801</v>
      </c>
    </row>
    <row r="728" spans="1:16" x14ac:dyDescent="0.2">
      <c r="A728" s="645" t="s">
        <v>390</v>
      </c>
      <c r="B728" s="645" t="s">
        <v>1710</v>
      </c>
      <c r="C728" s="645" t="s">
        <v>391</v>
      </c>
      <c r="D728" s="645" t="s">
        <v>208</v>
      </c>
      <c r="E728" s="645" t="s">
        <v>209</v>
      </c>
      <c r="F728" s="645" t="s">
        <v>210</v>
      </c>
      <c r="G728" s="645" t="s">
        <v>3828</v>
      </c>
      <c r="H728" s="646">
        <v>42766</v>
      </c>
      <c r="I728" s="647">
        <v>107.69</v>
      </c>
      <c r="J728" s="647">
        <v>1</v>
      </c>
      <c r="K728" s="647">
        <f t="shared" si="11"/>
        <v>107.69</v>
      </c>
      <c r="L728" s="645" t="s">
        <v>3829</v>
      </c>
      <c r="M728" s="645" t="s">
        <v>1051</v>
      </c>
      <c r="N728" s="646">
        <v>42773</v>
      </c>
      <c r="O728" s="645" t="s">
        <v>71</v>
      </c>
      <c r="P728" s="645" t="s">
        <v>4504</v>
      </c>
    </row>
    <row r="729" spans="1:16" x14ac:dyDescent="0.2">
      <c r="A729" s="645" t="s">
        <v>390</v>
      </c>
      <c r="B729" s="645" t="s">
        <v>1710</v>
      </c>
      <c r="C729" s="645" t="s">
        <v>391</v>
      </c>
      <c r="D729" s="645" t="s">
        <v>208</v>
      </c>
      <c r="E729" s="645" t="s">
        <v>209</v>
      </c>
      <c r="F729" s="645" t="s">
        <v>210</v>
      </c>
      <c r="G729" s="645" t="s">
        <v>3830</v>
      </c>
      <c r="H729" s="646">
        <v>42766</v>
      </c>
      <c r="I729" s="647">
        <v>65.34</v>
      </c>
      <c r="J729" s="647">
        <v>1</v>
      </c>
      <c r="K729" s="647">
        <f t="shared" si="11"/>
        <v>65.34</v>
      </c>
      <c r="L729" s="645" t="s">
        <v>3831</v>
      </c>
      <c r="M729" s="645" t="s">
        <v>1051</v>
      </c>
      <c r="N729" s="646">
        <v>42773</v>
      </c>
      <c r="O729" s="645" t="s">
        <v>71</v>
      </c>
      <c r="P729" s="645" t="s">
        <v>4505</v>
      </c>
    </row>
    <row r="730" spans="1:16" x14ac:dyDescent="0.2">
      <c r="A730" s="645" t="s">
        <v>390</v>
      </c>
      <c r="B730" s="645" t="s">
        <v>1710</v>
      </c>
      <c r="C730" s="645" t="s">
        <v>391</v>
      </c>
      <c r="D730" s="645" t="s">
        <v>208</v>
      </c>
      <c r="E730" s="645" t="s">
        <v>209</v>
      </c>
      <c r="F730" s="645" t="s">
        <v>210</v>
      </c>
      <c r="G730" s="645" t="s">
        <v>3832</v>
      </c>
      <c r="H730" s="646">
        <v>42766</v>
      </c>
      <c r="I730" s="647">
        <v>137.94</v>
      </c>
      <c r="J730" s="647">
        <v>1</v>
      </c>
      <c r="K730" s="647">
        <f t="shared" si="11"/>
        <v>137.94</v>
      </c>
      <c r="L730" s="645" t="s">
        <v>3833</v>
      </c>
      <c r="M730" s="645" t="s">
        <v>475</v>
      </c>
      <c r="N730" s="646">
        <v>42773</v>
      </c>
      <c r="O730" s="645" t="s">
        <v>71</v>
      </c>
      <c r="P730" s="645" t="s">
        <v>4506</v>
      </c>
    </row>
    <row r="731" spans="1:16" x14ac:dyDescent="0.2">
      <c r="A731" s="645" t="s">
        <v>390</v>
      </c>
      <c r="B731" s="645" t="s">
        <v>1710</v>
      </c>
      <c r="C731" s="645" t="s">
        <v>391</v>
      </c>
      <c r="D731" s="645" t="s">
        <v>1577</v>
      </c>
      <c r="E731" s="645" t="s">
        <v>1578</v>
      </c>
      <c r="F731" s="645" t="s">
        <v>1579</v>
      </c>
      <c r="G731" s="645" t="s">
        <v>3834</v>
      </c>
      <c r="H731" s="646">
        <v>42790</v>
      </c>
      <c r="I731" s="647">
        <v>31.73</v>
      </c>
      <c r="J731" s="647">
        <v>1</v>
      </c>
      <c r="K731" s="647">
        <f t="shared" si="11"/>
        <v>31.73</v>
      </c>
      <c r="L731" s="645" t="s">
        <v>3835</v>
      </c>
      <c r="M731" s="645" t="s">
        <v>1139</v>
      </c>
      <c r="N731" s="646">
        <v>42794</v>
      </c>
      <c r="O731" s="645" t="s">
        <v>71</v>
      </c>
      <c r="P731" s="645" t="s">
        <v>4507</v>
      </c>
    </row>
    <row r="732" spans="1:16" x14ac:dyDescent="0.2">
      <c r="A732" s="645" t="s">
        <v>390</v>
      </c>
      <c r="B732" s="645" t="s">
        <v>1710</v>
      </c>
      <c r="C732" s="645" t="s">
        <v>391</v>
      </c>
      <c r="D732" s="645" t="s">
        <v>181</v>
      </c>
      <c r="E732" s="645" t="s">
        <v>182</v>
      </c>
      <c r="F732" s="645" t="s">
        <v>183</v>
      </c>
      <c r="G732" s="645" t="s">
        <v>3838</v>
      </c>
      <c r="H732" s="646">
        <v>42779</v>
      </c>
      <c r="I732" s="647">
        <v>242</v>
      </c>
      <c r="J732" s="647">
        <v>1</v>
      </c>
      <c r="K732" s="647">
        <f t="shared" si="11"/>
        <v>242</v>
      </c>
      <c r="L732" s="645" t="s">
        <v>801</v>
      </c>
      <c r="M732" s="645" t="s">
        <v>259</v>
      </c>
      <c r="N732" s="646">
        <v>42790</v>
      </c>
      <c r="O732" s="645" t="s">
        <v>71</v>
      </c>
      <c r="P732" s="645" t="s">
        <v>801</v>
      </c>
    </row>
    <row r="733" spans="1:16" x14ac:dyDescent="0.2">
      <c r="A733" s="645" t="s">
        <v>390</v>
      </c>
      <c r="B733" s="645" t="s">
        <v>1710</v>
      </c>
      <c r="C733" s="645" t="s">
        <v>391</v>
      </c>
      <c r="D733" s="645" t="s">
        <v>181</v>
      </c>
      <c r="E733" s="645" t="s">
        <v>182</v>
      </c>
      <c r="F733" s="645" t="s">
        <v>183</v>
      </c>
      <c r="G733" s="645" t="s">
        <v>3839</v>
      </c>
      <c r="H733" s="646">
        <v>42765</v>
      </c>
      <c r="I733" s="647">
        <v>600.16</v>
      </c>
      <c r="J733" s="647">
        <v>1</v>
      </c>
      <c r="K733" s="647">
        <f t="shared" si="11"/>
        <v>600.16</v>
      </c>
      <c r="L733" s="645" t="s">
        <v>801</v>
      </c>
      <c r="M733" s="645" t="s">
        <v>1206</v>
      </c>
      <c r="N733" s="646">
        <v>42790</v>
      </c>
      <c r="O733" s="645" t="s">
        <v>71</v>
      </c>
      <c r="P733" s="645" t="s">
        <v>801</v>
      </c>
    </row>
    <row r="734" spans="1:16" x14ac:dyDescent="0.2">
      <c r="A734" s="645" t="s">
        <v>390</v>
      </c>
      <c r="B734" s="645" t="s">
        <v>1710</v>
      </c>
      <c r="C734" s="645" t="s">
        <v>391</v>
      </c>
      <c r="D734" s="645" t="s">
        <v>181</v>
      </c>
      <c r="E734" s="645" t="s">
        <v>182</v>
      </c>
      <c r="F734" s="645" t="s">
        <v>183</v>
      </c>
      <c r="G734" s="645" t="s">
        <v>3840</v>
      </c>
      <c r="H734" s="646">
        <v>42747</v>
      </c>
      <c r="I734" s="647">
        <v>121</v>
      </c>
      <c r="J734" s="647">
        <v>1</v>
      </c>
      <c r="K734" s="647">
        <f t="shared" si="11"/>
        <v>121</v>
      </c>
      <c r="L734" s="645" t="s">
        <v>801</v>
      </c>
      <c r="M734" s="645" t="s">
        <v>1698</v>
      </c>
      <c r="N734" s="646">
        <v>42790</v>
      </c>
      <c r="O734" s="645" t="s">
        <v>71</v>
      </c>
      <c r="P734" s="645" t="s">
        <v>801</v>
      </c>
    </row>
    <row r="735" spans="1:16" x14ac:dyDescent="0.2">
      <c r="A735" s="645" t="s">
        <v>390</v>
      </c>
      <c r="B735" s="645" t="s">
        <v>1710</v>
      </c>
      <c r="C735" s="645" t="s">
        <v>391</v>
      </c>
      <c r="D735" s="645" t="s">
        <v>181</v>
      </c>
      <c r="E735" s="645" t="s">
        <v>182</v>
      </c>
      <c r="F735" s="645" t="s">
        <v>183</v>
      </c>
      <c r="G735" s="645" t="s">
        <v>3841</v>
      </c>
      <c r="H735" s="646">
        <v>42788</v>
      </c>
      <c r="I735" s="647">
        <v>800</v>
      </c>
      <c r="J735" s="647">
        <v>1</v>
      </c>
      <c r="K735" s="647">
        <f t="shared" si="11"/>
        <v>800</v>
      </c>
      <c r="L735" s="645" t="s">
        <v>801</v>
      </c>
      <c r="M735" s="645" t="s">
        <v>153</v>
      </c>
      <c r="N735" s="646">
        <v>42788</v>
      </c>
      <c r="O735" s="645" t="s">
        <v>71</v>
      </c>
      <c r="P735" s="645" t="s">
        <v>801</v>
      </c>
    </row>
    <row r="736" spans="1:16" x14ac:dyDescent="0.2">
      <c r="A736" s="645" t="s">
        <v>390</v>
      </c>
      <c r="B736" s="645" t="s">
        <v>1710</v>
      </c>
      <c r="C736" s="645" t="s">
        <v>391</v>
      </c>
      <c r="D736" s="645" t="s">
        <v>181</v>
      </c>
      <c r="E736" s="645" t="s">
        <v>182</v>
      </c>
      <c r="F736" s="645" t="s">
        <v>183</v>
      </c>
      <c r="G736" s="645" t="s">
        <v>3842</v>
      </c>
      <c r="H736" s="646">
        <v>42781</v>
      </c>
      <c r="I736" s="647">
        <v>280</v>
      </c>
      <c r="J736" s="647">
        <v>1</v>
      </c>
      <c r="K736" s="647">
        <f t="shared" si="11"/>
        <v>280</v>
      </c>
      <c r="L736" s="645" t="s">
        <v>801</v>
      </c>
      <c r="M736" s="645" t="s">
        <v>205</v>
      </c>
      <c r="N736" s="646">
        <v>42782</v>
      </c>
      <c r="O736" s="645" t="s">
        <v>71</v>
      </c>
      <c r="P736" s="645" t="s">
        <v>801</v>
      </c>
    </row>
    <row r="737" spans="1:16" x14ac:dyDescent="0.2">
      <c r="A737" s="645" t="s">
        <v>390</v>
      </c>
      <c r="B737" s="645" t="s">
        <v>1710</v>
      </c>
      <c r="C737" s="645" t="s">
        <v>391</v>
      </c>
      <c r="D737" s="645" t="s">
        <v>181</v>
      </c>
      <c r="E737" s="645" t="s">
        <v>182</v>
      </c>
      <c r="F737" s="645" t="s">
        <v>183</v>
      </c>
      <c r="G737" s="645" t="s">
        <v>3843</v>
      </c>
      <c r="H737" s="646">
        <v>42780</v>
      </c>
      <c r="I737" s="647">
        <v>110.47</v>
      </c>
      <c r="J737" s="647">
        <v>1</v>
      </c>
      <c r="K737" s="647">
        <f t="shared" si="11"/>
        <v>110.47</v>
      </c>
      <c r="L737" s="645" t="s">
        <v>801</v>
      </c>
      <c r="M737" s="645" t="s">
        <v>1632</v>
      </c>
      <c r="N737" s="646">
        <v>42781</v>
      </c>
      <c r="O737" s="645" t="s">
        <v>71</v>
      </c>
      <c r="P737" s="645" t="s">
        <v>801</v>
      </c>
    </row>
    <row r="738" spans="1:16" x14ac:dyDescent="0.2">
      <c r="A738" s="645" t="s">
        <v>390</v>
      </c>
      <c r="B738" s="645" t="s">
        <v>1710</v>
      </c>
      <c r="C738" s="645" t="s">
        <v>391</v>
      </c>
      <c r="D738" s="645" t="s">
        <v>181</v>
      </c>
      <c r="E738" s="645" t="s">
        <v>182</v>
      </c>
      <c r="F738" s="645" t="s">
        <v>183</v>
      </c>
      <c r="G738" s="645" t="s">
        <v>3844</v>
      </c>
      <c r="H738" s="646">
        <v>42780</v>
      </c>
      <c r="I738" s="647">
        <v>27.23</v>
      </c>
      <c r="J738" s="647">
        <v>1</v>
      </c>
      <c r="K738" s="647">
        <f t="shared" si="11"/>
        <v>27.23</v>
      </c>
      <c r="L738" s="645" t="s">
        <v>801</v>
      </c>
      <c r="M738" s="645" t="s">
        <v>207</v>
      </c>
      <c r="N738" s="646">
        <v>42781</v>
      </c>
      <c r="O738" s="645" t="s">
        <v>71</v>
      </c>
      <c r="P738" s="645" t="s">
        <v>801</v>
      </c>
    </row>
    <row r="739" spans="1:16" x14ac:dyDescent="0.2">
      <c r="A739" s="645" t="s">
        <v>390</v>
      </c>
      <c r="B739" s="645" t="s">
        <v>1710</v>
      </c>
      <c r="C739" s="645" t="s">
        <v>391</v>
      </c>
      <c r="D739" s="645" t="s">
        <v>181</v>
      </c>
      <c r="E739" s="645" t="s">
        <v>182</v>
      </c>
      <c r="F739" s="645" t="s">
        <v>183</v>
      </c>
      <c r="G739" s="645" t="s">
        <v>3845</v>
      </c>
      <c r="H739" s="646">
        <v>42780</v>
      </c>
      <c r="I739" s="647">
        <v>2.54</v>
      </c>
      <c r="J739" s="647">
        <v>1</v>
      </c>
      <c r="K739" s="647">
        <f t="shared" si="11"/>
        <v>2.54</v>
      </c>
      <c r="L739" s="645" t="s">
        <v>801</v>
      </c>
      <c r="M739" s="645" t="s">
        <v>532</v>
      </c>
      <c r="N739" s="646">
        <v>42781</v>
      </c>
      <c r="O739" s="645" t="s">
        <v>71</v>
      </c>
      <c r="P739" s="645" t="s">
        <v>801</v>
      </c>
    </row>
    <row r="740" spans="1:16" x14ac:dyDescent="0.2">
      <c r="A740" s="645" t="s">
        <v>390</v>
      </c>
      <c r="B740" s="645" t="s">
        <v>1710</v>
      </c>
      <c r="C740" s="645" t="s">
        <v>391</v>
      </c>
      <c r="D740" s="645" t="s">
        <v>181</v>
      </c>
      <c r="E740" s="645" t="s">
        <v>182</v>
      </c>
      <c r="F740" s="645" t="s">
        <v>183</v>
      </c>
      <c r="G740" s="645" t="s">
        <v>3846</v>
      </c>
      <c r="H740" s="646">
        <v>42780</v>
      </c>
      <c r="I740" s="647">
        <v>6.66</v>
      </c>
      <c r="J740" s="647">
        <v>1</v>
      </c>
      <c r="K740" s="647">
        <f t="shared" si="11"/>
        <v>6.66</v>
      </c>
      <c r="L740" s="645" t="s">
        <v>801</v>
      </c>
      <c r="M740" s="645" t="s">
        <v>205</v>
      </c>
      <c r="N740" s="646">
        <v>42781</v>
      </c>
      <c r="O740" s="645" t="s">
        <v>71</v>
      </c>
      <c r="P740" s="645" t="s">
        <v>801</v>
      </c>
    </row>
    <row r="741" spans="1:16" x14ac:dyDescent="0.2">
      <c r="A741" s="645" t="s">
        <v>390</v>
      </c>
      <c r="B741" s="645" t="s">
        <v>1710</v>
      </c>
      <c r="C741" s="645" t="s">
        <v>391</v>
      </c>
      <c r="D741" s="645" t="s">
        <v>181</v>
      </c>
      <c r="E741" s="645" t="s">
        <v>182</v>
      </c>
      <c r="F741" s="645" t="s">
        <v>183</v>
      </c>
      <c r="G741" s="645" t="s">
        <v>3847</v>
      </c>
      <c r="H741" s="646">
        <v>42780</v>
      </c>
      <c r="I741" s="647">
        <v>195.99</v>
      </c>
      <c r="J741" s="647">
        <v>1</v>
      </c>
      <c r="K741" s="647">
        <f t="shared" si="11"/>
        <v>195.99</v>
      </c>
      <c r="L741" s="645" t="s">
        <v>801</v>
      </c>
      <c r="M741" s="645" t="s">
        <v>1410</v>
      </c>
      <c r="N741" s="646">
        <v>42781</v>
      </c>
      <c r="O741" s="645" t="s">
        <v>71</v>
      </c>
      <c r="P741" s="645" t="s">
        <v>801</v>
      </c>
    </row>
    <row r="742" spans="1:16" x14ac:dyDescent="0.2">
      <c r="A742" s="645" t="s">
        <v>390</v>
      </c>
      <c r="B742" s="645" t="s">
        <v>1710</v>
      </c>
      <c r="C742" s="645" t="s">
        <v>391</v>
      </c>
      <c r="D742" s="645" t="s">
        <v>181</v>
      </c>
      <c r="E742" s="645" t="s">
        <v>182</v>
      </c>
      <c r="F742" s="645" t="s">
        <v>183</v>
      </c>
      <c r="G742" s="645" t="s">
        <v>3848</v>
      </c>
      <c r="H742" s="646">
        <v>42780</v>
      </c>
      <c r="I742" s="647">
        <v>67.760000000000005</v>
      </c>
      <c r="J742" s="647">
        <v>1</v>
      </c>
      <c r="K742" s="647">
        <f t="shared" si="11"/>
        <v>67.760000000000005</v>
      </c>
      <c r="L742" s="645" t="s">
        <v>801</v>
      </c>
      <c r="M742" s="645" t="s">
        <v>1410</v>
      </c>
      <c r="N742" s="646">
        <v>42781</v>
      </c>
      <c r="O742" s="645" t="s">
        <v>71</v>
      </c>
      <c r="P742" s="645" t="s">
        <v>801</v>
      </c>
    </row>
    <row r="743" spans="1:16" x14ac:dyDescent="0.2">
      <c r="A743" s="645" t="s">
        <v>390</v>
      </c>
      <c r="B743" s="645" t="s">
        <v>1710</v>
      </c>
      <c r="C743" s="645" t="s">
        <v>391</v>
      </c>
      <c r="D743" s="645" t="s">
        <v>181</v>
      </c>
      <c r="E743" s="645" t="s">
        <v>182</v>
      </c>
      <c r="F743" s="645" t="s">
        <v>183</v>
      </c>
      <c r="G743" s="645" t="s">
        <v>3849</v>
      </c>
      <c r="H743" s="646">
        <v>42780</v>
      </c>
      <c r="I743" s="647">
        <v>31.22</v>
      </c>
      <c r="J743" s="647">
        <v>1</v>
      </c>
      <c r="K743" s="647">
        <f t="shared" si="11"/>
        <v>31.22</v>
      </c>
      <c r="L743" s="645" t="s">
        <v>801</v>
      </c>
      <c r="M743" s="645" t="s">
        <v>205</v>
      </c>
      <c r="N743" s="646">
        <v>42781</v>
      </c>
      <c r="O743" s="645" t="s">
        <v>71</v>
      </c>
      <c r="P743" s="645" t="s">
        <v>801</v>
      </c>
    </row>
    <row r="744" spans="1:16" x14ac:dyDescent="0.2">
      <c r="A744" s="645" t="s">
        <v>390</v>
      </c>
      <c r="B744" s="645" t="s">
        <v>1710</v>
      </c>
      <c r="C744" s="645" t="s">
        <v>391</v>
      </c>
      <c r="D744" s="645" t="s">
        <v>181</v>
      </c>
      <c r="E744" s="645" t="s">
        <v>182</v>
      </c>
      <c r="F744" s="645" t="s">
        <v>183</v>
      </c>
      <c r="G744" s="645" t="s">
        <v>3850</v>
      </c>
      <c r="H744" s="646">
        <v>42774</v>
      </c>
      <c r="I744" s="647">
        <v>60.5</v>
      </c>
      <c r="J744" s="647">
        <v>1</v>
      </c>
      <c r="K744" s="647">
        <f t="shared" si="11"/>
        <v>60.5</v>
      </c>
      <c r="L744" s="645" t="s">
        <v>801</v>
      </c>
      <c r="M744" s="645" t="s">
        <v>1143</v>
      </c>
      <c r="N744" s="646">
        <v>42775</v>
      </c>
      <c r="O744" s="645" t="s">
        <v>71</v>
      </c>
      <c r="P744" s="645" t="s">
        <v>801</v>
      </c>
    </row>
    <row r="745" spans="1:16" x14ac:dyDescent="0.2">
      <c r="A745" s="645" t="s">
        <v>390</v>
      </c>
      <c r="B745" s="645" t="s">
        <v>1710</v>
      </c>
      <c r="C745" s="645" t="s">
        <v>391</v>
      </c>
      <c r="D745" s="645" t="s">
        <v>181</v>
      </c>
      <c r="E745" s="645" t="s">
        <v>182</v>
      </c>
      <c r="F745" s="645" t="s">
        <v>183</v>
      </c>
      <c r="G745" s="645" t="s">
        <v>3851</v>
      </c>
      <c r="H745" s="646">
        <v>42767</v>
      </c>
      <c r="I745" s="647">
        <v>36.78</v>
      </c>
      <c r="J745" s="647">
        <v>1</v>
      </c>
      <c r="K745" s="647">
        <f t="shared" si="11"/>
        <v>36.78</v>
      </c>
      <c r="L745" s="645" t="s">
        <v>801</v>
      </c>
      <c r="M745" s="645" t="s">
        <v>611</v>
      </c>
      <c r="N745" s="646">
        <v>42768</v>
      </c>
      <c r="O745" s="645" t="s">
        <v>71</v>
      </c>
      <c r="P745" s="645" t="s">
        <v>801</v>
      </c>
    </row>
    <row r="746" spans="1:16" x14ac:dyDescent="0.2">
      <c r="A746" s="645" t="s">
        <v>390</v>
      </c>
      <c r="B746" s="645" t="s">
        <v>1710</v>
      </c>
      <c r="C746" s="645" t="s">
        <v>391</v>
      </c>
      <c r="D746" s="645" t="s">
        <v>1008</v>
      </c>
      <c r="E746" s="645" t="s">
        <v>1009</v>
      </c>
      <c r="F746" s="645" t="s">
        <v>1010</v>
      </c>
      <c r="G746" s="645" t="s">
        <v>3863</v>
      </c>
      <c r="H746" s="646">
        <v>42789</v>
      </c>
      <c r="I746" s="647">
        <v>91.96</v>
      </c>
      <c r="J746" s="647">
        <v>1</v>
      </c>
      <c r="K746" s="647">
        <f t="shared" si="11"/>
        <v>91.96</v>
      </c>
      <c r="L746" s="645" t="s">
        <v>3864</v>
      </c>
      <c r="M746" s="645" t="s">
        <v>1051</v>
      </c>
      <c r="N746" s="646">
        <v>42790</v>
      </c>
      <c r="O746" s="645" t="s">
        <v>71</v>
      </c>
      <c r="P746" s="645" t="s">
        <v>4508</v>
      </c>
    </row>
    <row r="747" spans="1:16" x14ac:dyDescent="0.2">
      <c r="A747" s="645" t="s">
        <v>390</v>
      </c>
      <c r="B747" s="645" t="s">
        <v>1710</v>
      </c>
      <c r="C747" s="645" t="s">
        <v>391</v>
      </c>
      <c r="D747" s="645" t="s">
        <v>643</v>
      </c>
      <c r="E747" s="645" t="s">
        <v>644</v>
      </c>
      <c r="F747" s="645" t="s">
        <v>645</v>
      </c>
      <c r="G747" s="645" t="s">
        <v>3865</v>
      </c>
      <c r="H747" s="646">
        <v>42788</v>
      </c>
      <c r="I747" s="647">
        <v>471.98</v>
      </c>
      <c r="J747" s="647">
        <v>1</v>
      </c>
      <c r="K747" s="647">
        <f t="shared" si="11"/>
        <v>471.98</v>
      </c>
      <c r="L747" s="645" t="s">
        <v>3866</v>
      </c>
      <c r="M747" s="645" t="s">
        <v>2768</v>
      </c>
      <c r="N747" s="646">
        <v>42790</v>
      </c>
      <c r="O747" s="645" t="s">
        <v>71</v>
      </c>
      <c r="P747" s="645" t="s">
        <v>4509</v>
      </c>
    </row>
    <row r="748" spans="1:16" x14ac:dyDescent="0.2">
      <c r="A748" s="645" t="s">
        <v>390</v>
      </c>
      <c r="B748" s="645" t="s">
        <v>1710</v>
      </c>
      <c r="C748" s="645" t="s">
        <v>391</v>
      </c>
      <c r="D748" s="645" t="s">
        <v>643</v>
      </c>
      <c r="E748" s="645" t="s">
        <v>644</v>
      </c>
      <c r="F748" s="645" t="s">
        <v>645</v>
      </c>
      <c r="G748" s="645" t="s">
        <v>3867</v>
      </c>
      <c r="H748" s="646">
        <v>42786</v>
      </c>
      <c r="I748" s="647">
        <v>193.41</v>
      </c>
      <c r="J748" s="647">
        <v>1</v>
      </c>
      <c r="K748" s="647">
        <f t="shared" si="11"/>
        <v>193.41</v>
      </c>
      <c r="L748" s="645" t="s">
        <v>3868</v>
      </c>
      <c r="M748" s="645" t="s">
        <v>1150</v>
      </c>
      <c r="N748" s="646">
        <v>42787</v>
      </c>
      <c r="O748" s="645" t="s">
        <v>71</v>
      </c>
      <c r="P748" s="645" t="s">
        <v>4510</v>
      </c>
    </row>
    <row r="749" spans="1:16" x14ac:dyDescent="0.2">
      <c r="A749" s="645" t="s">
        <v>390</v>
      </c>
      <c r="B749" s="645" t="s">
        <v>1710</v>
      </c>
      <c r="C749" s="645" t="s">
        <v>391</v>
      </c>
      <c r="D749" s="645" t="s">
        <v>88</v>
      </c>
      <c r="E749" s="645" t="s">
        <v>89</v>
      </c>
      <c r="F749" s="645" t="s">
        <v>90</v>
      </c>
      <c r="G749" s="645" t="s">
        <v>3869</v>
      </c>
      <c r="H749" s="646">
        <v>42789</v>
      </c>
      <c r="I749" s="647">
        <v>50.92</v>
      </c>
      <c r="J749" s="647">
        <v>1</v>
      </c>
      <c r="K749" s="647">
        <f t="shared" si="11"/>
        <v>50.92</v>
      </c>
      <c r="L749" s="645" t="s">
        <v>3870</v>
      </c>
      <c r="M749" s="645" t="s">
        <v>3871</v>
      </c>
      <c r="N749" s="646">
        <v>42793</v>
      </c>
      <c r="O749" s="645" t="s">
        <v>71</v>
      </c>
      <c r="P749" s="645" t="s">
        <v>4511</v>
      </c>
    </row>
    <row r="750" spans="1:16" x14ac:dyDescent="0.2">
      <c r="A750" s="645" t="s">
        <v>390</v>
      </c>
      <c r="B750" s="645" t="s">
        <v>1710</v>
      </c>
      <c r="C750" s="645" t="s">
        <v>391</v>
      </c>
      <c r="D750" s="645" t="s">
        <v>88</v>
      </c>
      <c r="E750" s="645" t="s">
        <v>89</v>
      </c>
      <c r="F750" s="645" t="s">
        <v>90</v>
      </c>
      <c r="G750" s="645" t="s">
        <v>3872</v>
      </c>
      <c r="H750" s="646">
        <v>42788</v>
      </c>
      <c r="I750" s="647">
        <v>70.37</v>
      </c>
      <c r="J750" s="647">
        <v>1</v>
      </c>
      <c r="K750" s="647">
        <f t="shared" si="11"/>
        <v>70.37</v>
      </c>
      <c r="L750" s="645" t="s">
        <v>3870</v>
      </c>
      <c r="M750" s="645" t="s">
        <v>3871</v>
      </c>
      <c r="N750" s="646">
        <v>42790</v>
      </c>
      <c r="O750" s="645" t="s">
        <v>71</v>
      </c>
      <c r="P750" s="645" t="s">
        <v>4511</v>
      </c>
    </row>
    <row r="751" spans="1:16" x14ac:dyDescent="0.2">
      <c r="A751" s="645" t="s">
        <v>390</v>
      </c>
      <c r="B751" s="645" t="s">
        <v>1710</v>
      </c>
      <c r="C751" s="645" t="s">
        <v>391</v>
      </c>
      <c r="D751" s="645" t="s">
        <v>88</v>
      </c>
      <c r="E751" s="645" t="s">
        <v>89</v>
      </c>
      <c r="F751" s="645" t="s">
        <v>90</v>
      </c>
      <c r="G751" s="645" t="s">
        <v>3877</v>
      </c>
      <c r="H751" s="646">
        <v>42769</v>
      </c>
      <c r="I751" s="647">
        <v>70.91</v>
      </c>
      <c r="J751" s="647">
        <v>1</v>
      </c>
      <c r="K751" s="647">
        <f t="shared" si="11"/>
        <v>70.91</v>
      </c>
      <c r="L751" s="645" t="s">
        <v>3878</v>
      </c>
      <c r="M751" s="645" t="s">
        <v>636</v>
      </c>
      <c r="N751" s="646">
        <v>42772</v>
      </c>
      <c r="O751" s="645" t="s">
        <v>71</v>
      </c>
      <c r="P751" s="645" t="s">
        <v>4513</v>
      </c>
    </row>
    <row r="752" spans="1:16" x14ac:dyDescent="0.2">
      <c r="A752" s="645" t="s">
        <v>390</v>
      </c>
      <c r="B752" s="645" t="s">
        <v>1710</v>
      </c>
      <c r="C752" s="645" t="s">
        <v>391</v>
      </c>
      <c r="D752" s="645" t="s">
        <v>88</v>
      </c>
      <c r="E752" s="645" t="s">
        <v>89</v>
      </c>
      <c r="F752" s="645" t="s">
        <v>90</v>
      </c>
      <c r="G752" s="645" t="s">
        <v>3880</v>
      </c>
      <c r="H752" s="646">
        <v>42766</v>
      </c>
      <c r="I752" s="647">
        <v>119.23</v>
      </c>
      <c r="J752" s="647">
        <v>1</v>
      </c>
      <c r="K752" s="647">
        <f t="shared" si="11"/>
        <v>119.23</v>
      </c>
      <c r="L752" s="645" t="s">
        <v>2185</v>
      </c>
      <c r="M752" s="645" t="s">
        <v>1750</v>
      </c>
      <c r="N752" s="646">
        <v>42767</v>
      </c>
      <c r="O752" s="645" t="s">
        <v>71</v>
      </c>
      <c r="P752" s="645" t="s">
        <v>4159</v>
      </c>
    </row>
    <row r="753" spans="1:16" x14ac:dyDescent="0.2">
      <c r="A753" s="645" t="s">
        <v>390</v>
      </c>
      <c r="B753" s="645" t="s">
        <v>1710</v>
      </c>
      <c r="C753" s="645" t="s">
        <v>391</v>
      </c>
      <c r="D753" s="645" t="s">
        <v>88</v>
      </c>
      <c r="E753" s="645" t="s">
        <v>89</v>
      </c>
      <c r="F753" s="645" t="s">
        <v>90</v>
      </c>
      <c r="G753" s="645" t="s">
        <v>3881</v>
      </c>
      <c r="H753" s="646">
        <v>42766</v>
      </c>
      <c r="I753" s="647">
        <v>109.31</v>
      </c>
      <c r="J753" s="647">
        <v>1</v>
      </c>
      <c r="K753" s="647">
        <f t="shared" si="11"/>
        <v>109.31</v>
      </c>
      <c r="L753" s="645" t="s">
        <v>3882</v>
      </c>
      <c r="M753" s="645" t="s">
        <v>258</v>
      </c>
      <c r="N753" s="646">
        <v>42767</v>
      </c>
      <c r="O753" s="645" t="s">
        <v>71</v>
      </c>
      <c r="P753" s="645" t="s">
        <v>4514</v>
      </c>
    </row>
    <row r="754" spans="1:16" x14ac:dyDescent="0.2">
      <c r="A754" s="645" t="s">
        <v>390</v>
      </c>
      <c r="B754" s="645" t="s">
        <v>1710</v>
      </c>
      <c r="C754" s="645" t="s">
        <v>391</v>
      </c>
      <c r="D754" s="645" t="s">
        <v>88</v>
      </c>
      <c r="E754" s="645" t="s">
        <v>89</v>
      </c>
      <c r="F754" s="645" t="s">
        <v>90</v>
      </c>
      <c r="G754" s="645" t="s">
        <v>3885</v>
      </c>
      <c r="H754" s="646">
        <v>42766</v>
      </c>
      <c r="I754" s="647">
        <v>299.48</v>
      </c>
      <c r="J754" s="647">
        <v>1</v>
      </c>
      <c r="K754" s="647">
        <f t="shared" si="11"/>
        <v>299.48</v>
      </c>
      <c r="L754" s="645" t="s">
        <v>2448</v>
      </c>
      <c r="M754" s="645" t="s">
        <v>1697</v>
      </c>
      <c r="N754" s="646">
        <v>42767</v>
      </c>
      <c r="O754" s="645" t="s">
        <v>71</v>
      </c>
      <c r="P754" s="645" t="s">
        <v>4260</v>
      </c>
    </row>
    <row r="755" spans="1:16" x14ac:dyDescent="0.2">
      <c r="A755" s="645" t="s">
        <v>390</v>
      </c>
      <c r="B755" s="645" t="s">
        <v>1710</v>
      </c>
      <c r="C755" s="645" t="s">
        <v>391</v>
      </c>
      <c r="D755" s="645" t="s">
        <v>88</v>
      </c>
      <c r="E755" s="645" t="s">
        <v>89</v>
      </c>
      <c r="F755" s="645" t="s">
        <v>90</v>
      </c>
      <c r="G755" s="645" t="s">
        <v>3886</v>
      </c>
      <c r="H755" s="646">
        <v>42766</v>
      </c>
      <c r="I755" s="647">
        <v>41.29</v>
      </c>
      <c r="J755" s="647">
        <v>1</v>
      </c>
      <c r="K755" s="647">
        <f t="shared" si="11"/>
        <v>41.29</v>
      </c>
      <c r="L755" s="645" t="s">
        <v>2181</v>
      </c>
      <c r="M755" s="645" t="s">
        <v>625</v>
      </c>
      <c r="N755" s="646">
        <v>42767</v>
      </c>
      <c r="O755" s="645" t="s">
        <v>71</v>
      </c>
      <c r="P755" s="645" t="s">
        <v>4157</v>
      </c>
    </row>
    <row r="756" spans="1:16" x14ac:dyDescent="0.2">
      <c r="A756" s="645" t="s">
        <v>390</v>
      </c>
      <c r="B756" s="645" t="s">
        <v>1710</v>
      </c>
      <c r="C756" s="645" t="s">
        <v>391</v>
      </c>
      <c r="D756" s="645" t="s">
        <v>88</v>
      </c>
      <c r="E756" s="645" t="s">
        <v>89</v>
      </c>
      <c r="F756" s="645" t="s">
        <v>90</v>
      </c>
      <c r="G756" s="645" t="s">
        <v>3887</v>
      </c>
      <c r="H756" s="646">
        <v>42766</v>
      </c>
      <c r="I756" s="647">
        <v>21.91</v>
      </c>
      <c r="J756" s="647">
        <v>1</v>
      </c>
      <c r="K756" s="647">
        <f t="shared" si="11"/>
        <v>21.91</v>
      </c>
      <c r="L756" s="645" t="s">
        <v>2181</v>
      </c>
      <c r="M756" s="645" t="s">
        <v>625</v>
      </c>
      <c r="N756" s="646">
        <v>42767</v>
      </c>
      <c r="O756" s="645" t="s">
        <v>71</v>
      </c>
      <c r="P756" s="645" t="s">
        <v>4157</v>
      </c>
    </row>
    <row r="757" spans="1:16" x14ac:dyDescent="0.2">
      <c r="A757" s="645" t="s">
        <v>390</v>
      </c>
      <c r="B757" s="645" t="s">
        <v>1710</v>
      </c>
      <c r="C757" s="645" t="s">
        <v>391</v>
      </c>
      <c r="D757" s="645" t="s">
        <v>88</v>
      </c>
      <c r="E757" s="645" t="s">
        <v>89</v>
      </c>
      <c r="F757" s="645" t="s">
        <v>90</v>
      </c>
      <c r="G757" s="645" t="s">
        <v>3888</v>
      </c>
      <c r="H757" s="646">
        <v>42766</v>
      </c>
      <c r="I757" s="647">
        <v>287.45999999999998</v>
      </c>
      <c r="J757" s="647">
        <v>1</v>
      </c>
      <c r="K757" s="647">
        <f t="shared" si="11"/>
        <v>287.45999999999998</v>
      </c>
      <c r="L757" s="645" t="s">
        <v>3889</v>
      </c>
      <c r="M757" s="645" t="s">
        <v>1744</v>
      </c>
      <c r="N757" s="646">
        <v>42768</v>
      </c>
      <c r="O757" s="645" t="s">
        <v>71</v>
      </c>
      <c r="P757" s="645" t="s">
        <v>4515</v>
      </c>
    </row>
    <row r="758" spans="1:16" x14ac:dyDescent="0.2">
      <c r="A758" s="645" t="s">
        <v>390</v>
      </c>
      <c r="B758" s="645" t="s">
        <v>1710</v>
      </c>
      <c r="C758" s="645" t="s">
        <v>391</v>
      </c>
      <c r="D758" s="645" t="s">
        <v>88</v>
      </c>
      <c r="E758" s="645" t="s">
        <v>89</v>
      </c>
      <c r="F758" s="645" t="s">
        <v>90</v>
      </c>
      <c r="G758" s="645" t="s">
        <v>3890</v>
      </c>
      <c r="H758" s="646">
        <v>42766</v>
      </c>
      <c r="I758" s="647">
        <v>235.7</v>
      </c>
      <c r="J758" s="647">
        <v>1</v>
      </c>
      <c r="K758" s="647">
        <f t="shared" si="11"/>
        <v>235.7</v>
      </c>
      <c r="L758" s="645" t="s">
        <v>3891</v>
      </c>
      <c r="M758" s="645" t="s">
        <v>1742</v>
      </c>
      <c r="N758" s="646">
        <v>42768</v>
      </c>
      <c r="O758" s="645" t="s">
        <v>71</v>
      </c>
      <c r="P758" s="645" t="s">
        <v>4516</v>
      </c>
    </row>
    <row r="759" spans="1:16" x14ac:dyDescent="0.2">
      <c r="A759" s="645" t="s">
        <v>390</v>
      </c>
      <c r="B759" s="645" t="s">
        <v>1710</v>
      </c>
      <c r="C759" s="645" t="s">
        <v>391</v>
      </c>
      <c r="D759" s="645" t="s">
        <v>88</v>
      </c>
      <c r="E759" s="645" t="s">
        <v>89</v>
      </c>
      <c r="F759" s="645" t="s">
        <v>90</v>
      </c>
      <c r="G759" s="645" t="s">
        <v>3892</v>
      </c>
      <c r="H759" s="646">
        <v>42766</v>
      </c>
      <c r="I759" s="647">
        <v>199.89</v>
      </c>
      <c r="J759" s="647">
        <v>1</v>
      </c>
      <c r="K759" s="647">
        <f t="shared" si="11"/>
        <v>199.89</v>
      </c>
      <c r="L759" s="645" t="s">
        <v>3893</v>
      </c>
      <c r="M759" s="645" t="s">
        <v>1742</v>
      </c>
      <c r="N759" s="646">
        <v>42768</v>
      </c>
      <c r="O759" s="645" t="s">
        <v>71</v>
      </c>
      <c r="P759" s="645" t="s">
        <v>4517</v>
      </c>
    </row>
    <row r="760" spans="1:16" x14ac:dyDescent="0.2">
      <c r="A760" s="645" t="s">
        <v>390</v>
      </c>
      <c r="B760" s="645" t="s">
        <v>1710</v>
      </c>
      <c r="C760" s="645" t="s">
        <v>391</v>
      </c>
      <c r="D760" s="645" t="s">
        <v>88</v>
      </c>
      <c r="E760" s="645" t="s">
        <v>89</v>
      </c>
      <c r="F760" s="645" t="s">
        <v>90</v>
      </c>
      <c r="G760" s="645" t="s">
        <v>3894</v>
      </c>
      <c r="H760" s="646">
        <v>42766</v>
      </c>
      <c r="I760" s="647">
        <v>101.72</v>
      </c>
      <c r="J760" s="647">
        <v>1</v>
      </c>
      <c r="K760" s="647">
        <f t="shared" si="11"/>
        <v>101.72</v>
      </c>
      <c r="L760" s="645" t="s">
        <v>2183</v>
      </c>
      <c r="M760" s="645" t="s">
        <v>1742</v>
      </c>
      <c r="N760" s="646">
        <v>42768</v>
      </c>
      <c r="O760" s="645" t="s">
        <v>71</v>
      </c>
      <c r="P760" s="645" t="s">
        <v>4158</v>
      </c>
    </row>
    <row r="761" spans="1:16" x14ac:dyDescent="0.2">
      <c r="A761" s="645" t="s">
        <v>390</v>
      </c>
      <c r="B761" s="645" t="s">
        <v>1710</v>
      </c>
      <c r="C761" s="645" t="s">
        <v>391</v>
      </c>
      <c r="D761" s="645" t="s">
        <v>88</v>
      </c>
      <c r="E761" s="645" t="s">
        <v>89</v>
      </c>
      <c r="F761" s="645" t="s">
        <v>90</v>
      </c>
      <c r="G761" s="645" t="s">
        <v>3895</v>
      </c>
      <c r="H761" s="646">
        <v>42766</v>
      </c>
      <c r="I761" s="647">
        <v>398.22</v>
      </c>
      <c r="J761" s="647">
        <v>1</v>
      </c>
      <c r="K761" s="647">
        <f t="shared" si="11"/>
        <v>398.22</v>
      </c>
      <c r="L761" s="645" t="s">
        <v>3896</v>
      </c>
      <c r="M761" s="645" t="s">
        <v>584</v>
      </c>
      <c r="N761" s="646">
        <v>42768</v>
      </c>
      <c r="O761" s="645" t="s">
        <v>71</v>
      </c>
      <c r="P761" s="645" t="s">
        <v>4518</v>
      </c>
    </row>
    <row r="762" spans="1:16" x14ac:dyDescent="0.2">
      <c r="A762" s="645" t="s">
        <v>390</v>
      </c>
      <c r="B762" s="645" t="s">
        <v>1710</v>
      </c>
      <c r="C762" s="645" t="s">
        <v>391</v>
      </c>
      <c r="D762" s="645" t="s">
        <v>88</v>
      </c>
      <c r="E762" s="645" t="s">
        <v>89</v>
      </c>
      <c r="F762" s="645" t="s">
        <v>90</v>
      </c>
      <c r="G762" s="645" t="s">
        <v>3897</v>
      </c>
      <c r="H762" s="646">
        <v>42766</v>
      </c>
      <c r="I762" s="647">
        <v>3.92</v>
      </c>
      <c r="J762" s="647">
        <v>1</v>
      </c>
      <c r="K762" s="647">
        <f t="shared" si="11"/>
        <v>3.92</v>
      </c>
      <c r="L762" s="645" t="s">
        <v>2186</v>
      </c>
      <c r="M762" s="645" t="s">
        <v>538</v>
      </c>
      <c r="N762" s="646">
        <v>42768</v>
      </c>
      <c r="O762" s="645" t="s">
        <v>71</v>
      </c>
      <c r="P762" s="645" t="s">
        <v>4519</v>
      </c>
    </row>
    <row r="763" spans="1:16" x14ac:dyDescent="0.2">
      <c r="A763" s="645" t="s">
        <v>390</v>
      </c>
      <c r="B763" s="645" t="s">
        <v>1710</v>
      </c>
      <c r="C763" s="645" t="s">
        <v>391</v>
      </c>
      <c r="D763" s="645" t="s">
        <v>88</v>
      </c>
      <c r="E763" s="645" t="s">
        <v>89</v>
      </c>
      <c r="F763" s="645" t="s">
        <v>90</v>
      </c>
      <c r="G763" s="645" t="s">
        <v>3898</v>
      </c>
      <c r="H763" s="646">
        <v>42766</v>
      </c>
      <c r="I763" s="647">
        <v>103.1</v>
      </c>
      <c r="J763" s="647">
        <v>1</v>
      </c>
      <c r="K763" s="647">
        <f t="shared" si="11"/>
        <v>103.1</v>
      </c>
      <c r="L763" s="645" t="s">
        <v>3874</v>
      </c>
      <c r="M763" s="645" t="s">
        <v>538</v>
      </c>
      <c r="N763" s="646">
        <v>42767</v>
      </c>
      <c r="O763" s="645" t="s">
        <v>71</v>
      </c>
      <c r="P763" s="645" t="s">
        <v>4512</v>
      </c>
    </row>
    <row r="764" spans="1:16" x14ac:dyDescent="0.2">
      <c r="A764" s="645" t="s">
        <v>390</v>
      </c>
      <c r="B764" s="645" t="s">
        <v>1710</v>
      </c>
      <c r="C764" s="645" t="s">
        <v>391</v>
      </c>
      <c r="D764" s="645" t="s">
        <v>201</v>
      </c>
      <c r="E764" s="645" t="s">
        <v>202</v>
      </c>
      <c r="F764" s="645" t="s">
        <v>203</v>
      </c>
      <c r="G764" s="645" t="s">
        <v>3899</v>
      </c>
      <c r="H764" s="646">
        <v>42774</v>
      </c>
      <c r="I764" s="647">
        <v>419.87</v>
      </c>
      <c r="J764" s="647">
        <v>1</v>
      </c>
      <c r="K764" s="647">
        <f t="shared" si="11"/>
        <v>419.87</v>
      </c>
      <c r="L764" s="645" t="s">
        <v>3900</v>
      </c>
      <c r="M764" s="645" t="s">
        <v>1051</v>
      </c>
      <c r="N764" s="646">
        <v>42775</v>
      </c>
      <c r="O764" s="645" t="s">
        <v>71</v>
      </c>
      <c r="P764" s="645" t="s">
        <v>4520</v>
      </c>
    </row>
    <row r="765" spans="1:16" x14ac:dyDescent="0.2">
      <c r="A765" s="645" t="s">
        <v>390</v>
      </c>
      <c r="B765" s="645" t="s">
        <v>1710</v>
      </c>
      <c r="C765" s="645" t="s">
        <v>391</v>
      </c>
      <c r="D765" s="645" t="s">
        <v>201</v>
      </c>
      <c r="E765" s="645" t="s">
        <v>202</v>
      </c>
      <c r="F765" s="645" t="s">
        <v>203</v>
      </c>
      <c r="G765" s="645" t="s">
        <v>3901</v>
      </c>
      <c r="H765" s="646">
        <v>42773</v>
      </c>
      <c r="I765" s="647">
        <v>776.82</v>
      </c>
      <c r="J765" s="647">
        <v>1</v>
      </c>
      <c r="K765" s="647">
        <f t="shared" si="11"/>
        <v>776.82</v>
      </c>
      <c r="L765" s="645" t="s">
        <v>3902</v>
      </c>
      <c r="M765" s="645" t="s">
        <v>1051</v>
      </c>
      <c r="N765" s="646">
        <v>42773</v>
      </c>
      <c r="O765" s="645" t="s">
        <v>71</v>
      </c>
      <c r="P765" s="645" t="s">
        <v>4521</v>
      </c>
    </row>
    <row r="766" spans="1:16" x14ac:dyDescent="0.2">
      <c r="A766" s="645" t="s">
        <v>390</v>
      </c>
      <c r="B766" s="645" t="s">
        <v>1710</v>
      </c>
      <c r="C766" s="645" t="s">
        <v>391</v>
      </c>
      <c r="D766" s="645" t="s">
        <v>1628</v>
      </c>
      <c r="E766" s="645" t="s">
        <v>1629</v>
      </c>
      <c r="F766" s="645" t="s">
        <v>1630</v>
      </c>
      <c r="G766" s="645" t="s">
        <v>3767</v>
      </c>
      <c r="H766" s="646">
        <v>42772</v>
      </c>
      <c r="I766" s="647">
        <v>358.16</v>
      </c>
      <c r="J766" s="647">
        <v>1</v>
      </c>
      <c r="K766" s="647">
        <f t="shared" si="11"/>
        <v>358.16</v>
      </c>
      <c r="L766" s="645" t="s">
        <v>801</v>
      </c>
      <c r="M766" s="645" t="s">
        <v>1139</v>
      </c>
      <c r="N766" s="646">
        <v>42780</v>
      </c>
      <c r="O766" s="645" t="s">
        <v>71</v>
      </c>
      <c r="P766" s="645" t="s">
        <v>801</v>
      </c>
    </row>
    <row r="767" spans="1:16" x14ac:dyDescent="0.2">
      <c r="A767" s="645" t="s">
        <v>390</v>
      </c>
      <c r="B767" s="645" t="s">
        <v>1710</v>
      </c>
      <c r="C767" s="645" t="s">
        <v>391</v>
      </c>
      <c r="D767" s="645" t="s">
        <v>177</v>
      </c>
      <c r="E767" s="645" t="s">
        <v>178</v>
      </c>
      <c r="F767" s="645" t="s">
        <v>179</v>
      </c>
      <c r="G767" s="645" t="s">
        <v>3904</v>
      </c>
      <c r="H767" s="646">
        <v>42772</v>
      </c>
      <c r="I767" s="647">
        <v>121</v>
      </c>
      <c r="J767" s="647">
        <v>1</v>
      </c>
      <c r="K767" s="647">
        <f t="shared" si="11"/>
        <v>121</v>
      </c>
      <c r="L767" s="645" t="s">
        <v>801</v>
      </c>
      <c r="M767" s="645" t="s">
        <v>680</v>
      </c>
      <c r="N767" s="646">
        <v>42775</v>
      </c>
      <c r="O767" s="645" t="s">
        <v>71</v>
      </c>
      <c r="P767" s="645" t="s">
        <v>801</v>
      </c>
    </row>
    <row r="768" spans="1:16" x14ac:dyDescent="0.2">
      <c r="A768" s="645" t="s">
        <v>390</v>
      </c>
      <c r="B768" s="645" t="s">
        <v>1710</v>
      </c>
      <c r="C768" s="645" t="s">
        <v>391</v>
      </c>
      <c r="D768" s="645" t="s">
        <v>177</v>
      </c>
      <c r="E768" s="645" t="s">
        <v>178</v>
      </c>
      <c r="F768" s="645" t="s">
        <v>179</v>
      </c>
      <c r="G768" s="645" t="s">
        <v>3905</v>
      </c>
      <c r="H768" s="646">
        <v>42766</v>
      </c>
      <c r="I768" s="647">
        <v>962.29</v>
      </c>
      <c r="J768" s="647">
        <v>1</v>
      </c>
      <c r="K768" s="647">
        <f t="shared" si="11"/>
        <v>962.29</v>
      </c>
      <c r="L768" s="645" t="s">
        <v>801</v>
      </c>
      <c r="M768" s="645" t="s">
        <v>671</v>
      </c>
      <c r="N768" s="646">
        <v>42775</v>
      </c>
      <c r="O768" s="645" t="s">
        <v>71</v>
      </c>
      <c r="P768" s="645" t="s">
        <v>801</v>
      </c>
    </row>
    <row r="769" spans="1:16" x14ac:dyDescent="0.2">
      <c r="A769" s="645" t="s">
        <v>390</v>
      </c>
      <c r="B769" s="645" t="s">
        <v>1710</v>
      </c>
      <c r="C769" s="645" t="s">
        <v>391</v>
      </c>
      <c r="D769" s="645" t="s">
        <v>177</v>
      </c>
      <c r="E769" s="645" t="s">
        <v>178</v>
      </c>
      <c r="F769" s="645" t="s">
        <v>179</v>
      </c>
      <c r="G769" s="645" t="s">
        <v>3906</v>
      </c>
      <c r="H769" s="646">
        <v>42766</v>
      </c>
      <c r="I769" s="647">
        <v>107.45</v>
      </c>
      <c r="J769" s="647">
        <v>1</v>
      </c>
      <c r="K769" s="647">
        <f t="shared" si="11"/>
        <v>107.45</v>
      </c>
      <c r="L769" s="645" t="s">
        <v>801</v>
      </c>
      <c r="M769" s="645" t="s">
        <v>671</v>
      </c>
      <c r="N769" s="646">
        <v>42775</v>
      </c>
      <c r="O769" s="645" t="s">
        <v>71</v>
      </c>
      <c r="P769" s="645" t="s">
        <v>801</v>
      </c>
    </row>
    <row r="770" spans="1:16" x14ac:dyDescent="0.2">
      <c r="A770" s="645" t="s">
        <v>390</v>
      </c>
      <c r="B770" s="645" t="s">
        <v>1710</v>
      </c>
      <c r="C770" s="645" t="s">
        <v>391</v>
      </c>
      <c r="D770" s="645" t="s">
        <v>1011</v>
      </c>
      <c r="E770" s="645" t="s">
        <v>1012</v>
      </c>
      <c r="F770" s="645" t="s">
        <v>1013</v>
      </c>
      <c r="G770" s="645" t="s">
        <v>3907</v>
      </c>
      <c r="H770" s="646">
        <v>42786</v>
      </c>
      <c r="I770" s="647">
        <v>108.51</v>
      </c>
      <c r="J770" s="647">
        <v>1</v>
      </c>
      <c r="K770" s="647">
        <f t="shared" si="11"/>
        <v>108.51</v>
      </c>
      <c r="L770" s="645" t="s">
        <v>801</v>
      </c>
      <c r="M770" s="645" t="s">
        <v>1139</v>
      </c>
      <c r="N770" s="646">
        <v>42786</v>
      </c>
      <c r="O770" s="645" t="s">
        <v>71</v>
      </c>
      <c r="P770" s="645" t="s">
        <v>801</v>
      </c>
    </row>
    <row r="771" spans="1:16" x14ac:dyDescent="0.2">
      <c r="A771" s="645" t="s">
        <v>390</v>
      </c>
      <c r="B771" s="645" t="s">
        <v>1710</v>
      </c>
      <c r="C771" s="645" t="s">
        <v>391</v>
      </c>
      <c r="D771" s="645" t="s">
        <v>1011</v>
      </c>
      <c r="E771" s="645" t="s">
        <v>1012</v>
      </c>
      <c r="F771" s="645" t="s">
        <v>1013</v>
      </c>
      <c r="G771" s="645" t="s">
        <v>3908</v>
      </c>
      <c r="H771" s="646">
        <v>42775</v>
      </c>
      <c r="I771" s="647">
        <v>1491.33</v>
      </c>
      <c r="J771" s="647">
        <v>1</v>
      </c>
      <c r="K771" s="647">
        <f t="shared" ref="K771:K820" si="12">I771*J771</f>
        <v>1491.33</v>
      </c>
      <c r="L771" s="645" t="s">
        <v>3909</v>
      </c>
      <c r="M771" s="645" t="s">
        <v>1355</v>
      </c>
      <c r="N771" s="646">
        <v>42780</v>
      </c>
      <c r="O771" s="645" t="s">
        <v>71</v>
      </c>
      <c r="P771" s="645" t="s">
        <v>4522</v>
      </c>
    </row>
    <row r="772" spans="1:16" x14ac:dyDescent="0.2">
      <c r="A772" s="645" t="s">
        <v>390</v>
      </c>
      <c r="B772" s="645" t="s">
        <v>1710</v>
      </c>
      <c r="C772" s="645" t="s">
        <v>391</v>
      </c>
      <c r="D772" s="645" t="s">
        <v>187</v>
      </c>
      <c r="E772" s="645" t="s">
        <v>808</v>
      </c>
      <c r="F772" s="645" t="s">
        <v>188</v>
      </c>
      <c r="G772" s="645" t="s">
        <v>3910</v>
      </c>
      <c r="H772" s="646">
        <v>42774</v>
      </c>
      <c r="I772" s="647">
        <v>252.24</v>
      </c>
      <c r="J772" s="647">
        <v>1</v>
      </c>
      <c r="K772" s="647">
        <f t="shared" si="12"/>
        <v>252.24</v>
      </c>
      <c r="L772" s="645" t="s">
        <v>1850</v>
      </c>
      <c r="M772" s="645" t="s">
        <v>114</v>
      </c>
      <c r="N772" s="646">
        <v>42787</v>
      </c>
      <c r="O772" s="645" t="s">
        <v>71</v>
      </c>
      <c r="P772" s="645" t="s">
        <v>4523</v>
      </c>
    </row>
    <row r="773" spans="1:16" x14ac:dyDescent="0.2">
      <c r="A773" s="645" t="s">
        <v>390</v>
      </c>
      <c r="B773" s="645" t="s">
        <v>1710</v>
      </c>
      <c r="C773" s="645" t="s">
        <v>391</v>
      </c>
      <c r="D773" s="645" t="s">
        <v>187</v>
      </c>
      <c r="E773" s="645" t="s">
        <v>808</v>
      </c>
      <c r="F773" s="645" t="s">
        <v>188</v>
      </c>
      <c r="G773" s="645" t="s">
        <v>3911</v>
      </c>
      <c r="H773" s="646">
        <v>42747</v>
      </c>
      <c r="I773" s="647">
        <v>438.75</v>
      </c>
      <c r="J773" s="647">
        <v>1</v>
      </c>
      <c r="K773" s="647">
        <f t="shared" si="12"/>
        <v>438.75</v>
      </c>
      <c r="L773" s="645" t="s">
        <v>2460</v>
      </c>
      <c r="M773" s="645" t="s">
        <v>811</v>
      </c>
      <c r="N773" s="646">
        <v>42783</v>
      </c>
      <c r="O773" s="645" t="s">
        <v>71</v>
      </c>
      <c r="P773" s="645" t="s">
        <v>4264</v>
      </c>
    </row>
    <row r="774" spans="1:16" x14ac:dyDescent="0.2">
      <c r="A774" s="645" t="s">
        <v>390</v>
      </c>
      <c r="B774" s="645" t="s">
        <v>1710</v>
      </c>
      <c r="C774" s="645" t="s">
        <v>391</v>
      </c>
      <c r="D774" s="645" t="s">
        <v>300</v>
      </c>
      <c r="E774" s="645" t="s">
        <v>301</v>
      </c>
      <c r="F774" s="645" t="s">
        <v>302</v>
      </c>
      <c r="G774" s="645" t="s">
        <v>3912</v>
      </c>
      <c r="H774" s="646">
        <v>42776</v>
      </c>
      <c r="I774" s="647">
        <v>34.79</v>
      </c>
      <c r="J774" s="647">
        <v>1</v>
      </c>
      <c r="K774" s="647">
        <f t="shared" si="12"/>
        <v>34.79</v>
      </c>
      <c r="L774" s="645" t="s">
        <v>3913</v>
      </c>
      <c r="M774" s="645" t="s">
        <v>95</v>
      </c>
      <c r="N774" s="646">
        <v>42779</v>
      </c>
      <c r="O774" s="645" t="s">
        <v>71</v>
      </c>
      <c r="P774" s="645" t="s">
        <v>4524</v>
      </c>
    </row>
    <row r="775" spans="1:16" x14ac:dyDescent="0.2">
      <c r="A775" s="645" t="s">
        <v>390</v>
      </c>
      <c r="B775" s="645" t="s">
        <v>1710</v>
      </c>
      <c r="C775" s="645" t="s">
        <v>391</v>
      </c>
      <c r="D775" s="645" t="s">
        <v>931</v>
      </c>
      <c r="E775" s="645" t="s">
        <v>932</v>
      </c>
      <c r="F775" s="645" t="s">
        <v>933</v>
      </c>
      <c r="G775" s="645" t="s">
        <v>3917</v>
      </c>
      <c r="H775" s="646">
        <v>42775</v>
      </c>
      <c r="I775" s="647">
        <v>520.29999999999995</v>
      </c>
      <c r="J775" s="647">
        <v>1</v>
      </c>
      <c r="K775" s="647">
        <f t="shared" si="12"/>
        <v>520.29999999999995</v>
      </c>
      <c r="L775" s="645" t="s">
        <v>3918</v>
      </c>
      <c r="M775" s="645" t="s">
        <v>538</v>
      </c>
      <c r="N775" s="646">
        <v>42783</v>
      </c>
      <c r="O775" s="645" t="s">
        <v>71</v>
      </c>
      <c r="P775" s="645" t="s">
        <v>4525</v>
      </c>
    </row>
    <row r="776" spans="1:16" x14ac:dyDescent="0.2">
      <c r="A776" s="645" t="s">
        <v>390</v>
      </c>
      <c r="B776" s="645" t="s">
        <v>1710</v>
      </c>
      <c r="C776" s="645" t="s">
        <v>391</v>
      </c>
      <c r="D776" s="645" t="s">
        <v>1053</v>
      </c>
      <c r="E776" s="645" t="s">
        <v>1054</v>
      </c>
      <c r="F776" s="645" t="s">
        <v>1055</v>
      </c>
      <c r="G776" s="645" t="s">
        <v>1184</v>
      </c>
      <c r="H776" s="646">
        <v>42766</v>
      </c>
      <c r="I776" s="647">
        <v>76.23</v>
      </c>
      <c r="J776" s="647">
        <v>1</v>
      </c>
      <c r="K776" s="647">
        <f t="shared" si="12"/>
        <v>76.23</v>
      </c>
      <c r="L776" s="645" t="s">
        <v>801</v>
      </c>
      <c r="M776" s="645" t="s">
        <v>3921</v>
      </c>
      <c r="N776" s="646">
        <v>42773</v>
      </c>
      <c r="O776" s="645" t="s">
        <v>71</v>
      </c>
      <c r="P776" s="645" t="s">
        <v>801</v>
      </c>
    </row>
    <row r="777" spans="1:16" x14ac:dyDescent="0.2">
      <c r="A777" s="645" t="s">
        <v>390</v>
      </c>
      <c r="B777" s="645" t="s">
        <v>1710</v>
      </c>
      <c r="C777" s="645" t="s">
        <v>391</v>
      </c>
      <c r="D777" s="645" t="s">
        <v>418</v>
      </c>
      <c r="E777" s="645" t="s">
        <v>419</v>
      </c>
      <c r="F777" s="645" t="s">
        <v>420</v>
      </c>
      <c r="G777" s="645" t="s">
        <v>3925</v>
      </c>
      <c r="H777" s="646">
        <v>42769</v>
      </c>
      <c r="I777" s="647">
        <v>55.66</v>
      </c>
      <c r="J777" s="647">
        <v>1</v>
      </c>
      <c r="K777" s="647">
        <f t="shared" si="12"/>
        <v>55.66</v>
      </c>
      <c r="L777" s="645" t="s">
        <v>3926</v>
      </c>
      <c r="M777" s="645" t="s">
        <v>262</v>
      </c>
      <c r="N777" s="646">
        <v>42772</v>
      </c>
      <c r="O777" s="645" t="s">
        <v>71</v>
      </c>
      <c r="P777" s="645" t="s">
        <v>4526</v>
      </c>
    </row>
    <row r="778" spans="1:16" x14ac:dyDescent="0.2">
      <c r="A778" s="645" t="s">
        <v>390</v>
      </c>
      <c r="B778" s="645" t="s">
        <v>1710</v>
      </c>
      <c r="C778" s="645" t="s">
        <v>391</v>
      </c>
      <c r="D778" s="645" t="s">
        <v>418</v>
      </c>
      <c r="E778" s="645" t="s">
        <v>419</v>
      </c>
      <c r="F778" s="645" t="s">
        <v>420</v>
      </c>
      <c r="G778" s="645" t="s">
        <v>3927</v>
      </c>
      <c r="H778" s="646">
        <v>42769</v>
      </c>
      <c r="I778" s="647">
        <v>72.91</v>
      </c>
      <c r="J778" s="647">
        <v>1</v>
      </c>
      <c r="K778" s="647">
        <f t="shared" si="12"/>
        <v>72.91</v>
      </c>
      <c r="L778" s="645" t="s">
        <v>3928</v>
      </c>
      <c r="M778" s="645" t="s">
        <v>262</v>
      </c>
      <c r="N778" s="646">
        <v>42772</v>
      </c>
      <c r="O778" s="645" t="s">
        <v>71</v>
      </c>
      <c r="P778" s="645" t="s">
        <v>4527</v>
      </c>
    </row>
    <row r="779" spans="1:16" x14ac:dyDescent="0.2">
      <c r="A779" s="645" t="s">
        <v>390</v>
      </c>
      <c r="B779" s="645" t="s">
        <v>1710</v>
      </c>
      <c r="C779" s="645" t="s">
        <v>391</v>
      </c>
      <c r="D779" s="645" t="s">
        <v>68</v>
      </c>
      <c r="E779" s="645" t="s">
        <v>69</v>
      </c>
      <c r="F779" s="645" t="s">
        <v>70</v>
      </c>
      <c r="G779" s="645" t="s">
        <v>3931</v>
      </c>
      <c r="H779" s="646">
        <v>42793</v>
      </c>
      <c r="I779" s="647">
        <v>6005.45</v>
      </c>
      <c r="J779" s="647">
        <v>1</v>
      </c>
      <c r="K779" s="647">
        <f t="shared" si="12"/>
        <v>6005.45</v>
      </c>
      <c r="L779" s="645" t="s">
        <v>801</v>
      </c>
      <c r="M779" s="645" t="s">
        <v>266</v>
      </c>
      <c r="N779" s="646">
        <v>42793</v>
      </c>
      <c r="O779" s="645" t="s">
        <v>71</v>
      </c>
      <c r="P779" s="645" t="s">
        <v>801</v>
      </c>
    </row>
    <row r="780" spans="1:16" x14ac:dyDescent="0.2">
      <c r="A780" s="645" t="s">
        <v>390</v>
      </c>
      <c r="B780" s="645" t="s">
        <v>1710</v>
      </c>
      <c r="C780" s="645" t="s">
        <v>391</v>
      </c>
      <c r="D780" s="645" t="s">
        <v>136</v>
      </c>
      <c r="E780" s="645" t="s">
        <v>137</v>
      </c>
      <c r="F780" s="645" t="s">
        <v>138</v>
      </c>
      <c r="G780" s="645" t="s">
        <v>3932</v>
      </c>
      <c r="H780" s="646">
        <v>42789</v>
      </c>
      <c r="I780" s="647">
        <v>1224.4000000000001</v>
      </c>
      <c r="J780" s="647">
        <v>1</v>
      </c>
      <c r="K780" s="647">
        <f t="shared" si="12"/>
        <v>1224.4000000000001</v>
      </c>
      <c r="L780" s="645" t="s">
        <v>801</v>
      </c>
      <c r="M780" s="645" t="s">
        <v>1051</v>
      </c>
      <c r="N780" s="646">
        <v>42790</v>
      </c>
      <c r="O780" s="645" t="s">
        <v>71</v>
      </c>
      <c r="P780" s="645" t="s">
        <v>801</v>
      </c>
    </row>
    <row r="781" spans="1:16" x14ac:dyDescent="0.2">
      <c r="A781" s="645" t="s">
        <v>390</v>
      </c>
      <c r="B781" s="645" t="s">
        <v>1710</v>
      </c>
      <c r="C781" s="645" t="s">
        <v>391</v>
      </c>
      <c r="D781" s="645" t="s">
        <v>136</v>
      </c>
      <c r="E781" s="645" t="s">
        <v>137</v>
      </c>
      <c r="F781" s="645" t="s">
        <v>138</v>
      </c>
      <c r="G781" s="645" t="s">
        <v>3933</v>
      </c>
      <c r="H781" s="646">
        <v>42789</v>
      </c>
      <c r="I781" s="647">
        <v>27.23</v>
      </c>
      <c r="J781" s="647">
        <v>1</v>
      </c>
      <c r="K781" s="647">
        <f t="shared" si="12"/>
        <v>27.23</v>
      </c>
      <c r="L781" s="645" t="s">
        <v>801</v>
      </c>
      <c r="M781" s="645" t="s">
        <v>114</v>
      </c>
      <c r="N781" s="646">
        <v>42790</v>
      </c>
      <c r="O781" s="645" t="s">
        <v>71</v>
      </c>
      <c r="P781" s="645" t="s">
        <v>801</v>
      </c>
    </row>
    <row r="782" spans="1:16" x14ac:dyDescent="0.2">
      <c r="A782" s="645" t="s">
        <v>390</v>
      </c>
      <c r="B782" s="645" t="s">
        <v>1710</v>
      </c>
      <c r="C782" s="645" t="s">
        <v>391</v>
      </c>
      <c r="D782" s="645" t="s">
        <v>136</v>
      </c>
      <c r="E782" s="645" t="s">
        <v>137</v>
      </c>
      <c r="F782" s="645" t="s">
        <v>138</v>
      </c>
      <c r="G782" s="645" t="s">
        <v>3934</v>
      </c>
      <c r="H782" s="646">
        <v>42789</v>
      </c>
      <c r="I782" s="647">
        <v>70.790000000000006</v>
      </c>
      <c r="J782" s="647">
        <v>1</v>
      </c>
      <c r="K782" s="647">
        <f t="shared" si="12"/>
        <v>70.790000000000006</v>
      </c>
      <c r="L782" s="645" t="s">
        <v>801</v>
      </c>
      <c r="M782" s="645" t="s">
        <v>114</v>
      </c>
      <c r="N782" s="646">
        <v>42790</v>
      </c>
      <c r="O782" s="645" t="s">
        <v>71</v>
      </c>
      <c r="P782" s="645" t="s">
        <v>801</v>
      </c>
    </row>
    <row r="783" spans="1:16" x14ac:dyDescent="0.2">
      <c r="A783" s="645" t="s">
        <v>390</v>
      </c>
      <c r="B783" s="645" t="s">
        <v>1710</v>
      </c>
      <c r="C783" s="645" t="s">
        <v>391</v>
      </c>
      <c r="D783" s="645" t="s">
        <v>136</v>
      </c>
      <c r="E783" s="645" t="s">
        <v>137</v>
      </c>
      <c r="F783" s="645" t="s">
        <v>138</v>
      </c>
      <c r="G783" s="645" t="s">
        <v>3935</v>
      </c>
      <c r="H783" s="646">
        <v>42788</v>
      </c>
      <c r="I783" s="647">
        <v>18.760000000000002</v>
      </c>
      <c r="J783" s="647">
        <v>1</v>
      </c>
      <c r="K783" s="647">
        <f t="shared" si="12"/>
        <v>18.760000000000002</v>
      </c>
      <c r="L783" s="645" t="s">
        <v>801</v>
      </c>
      <c r="M783" s="645" t="s">
        <v>1521</v>
      </c>
      <c r="N783" s="646">
        <v>42790</v>
      </c>
      <c r="O783" s="645" t="s">
        <v>71</v>
      </c>
      <c r="P783" s="645" t="s">
        <v>801</v>
      </c>
    </row>
    <row r="784" spans="1:16" x14ac:dyDescent="0.2">
      <c r="A784" s="645" t="s">
        <v>390</v>
      </c>
      <c r="B784" s="645" t="s">
        <v>1710</v>
      </c>
      <c r="C784" s="645" t="s">
        <v>391</v>
      </c>
      <c r="D784" s="645" t="s">
        <v>136</v>
      </c>
      <c r="E784" s="645" t="s">
        <v>137</v>
      </c>
      <c r="F784" s="645" t="s">
        <v>138</v>
      </c>
      <c r="G784" s="645" t="s">
        <v>3936</v>
      </c>
      <c r="H784" s="646">
        <v>42788</v>
      </c>
      <c r="I784" s="647">
        <v>58.08</v>
      </c>
      <c r="J784" s="647">
        <v>1</v>
      </c>
      <c r="K784" s="647">
        <f t="shared" si="12"/>
        <v>58.08</v>
      </c>
      <c r="L784" s="645" t="s">
        <v>801</v>
      </c>
      <c r="M784" s="645" t="s">
        <v>114</v>
      </c>
      <c r="N784" s="646">
        <v>42790</v>
      </c>
      <c r="O784" s="645" t="s">
        <v>71</v>
      </c>
      <c r="P784" s="645" t="s">
        <v>801</v>
      </c>
    </row>
    <row r="785" spans="1:16" x14ac:dyDescent="0.2">
      <c r="A785" s="645" t="s">
        <v>390</v>
      </c>
      <c r="B785" s="645" t="s">
        <v>1710</v>
      </c>
      <c r="C785" s="645" t="s">
        <v>391</v>
      </c>
      <c r="D785" s="645" t="s">
        <v>136</v>
      </c>
      <c r="E785" s="645" t="s">
        <v>137</v>
      </c>
      <c r="F785" s="645" t="s">
        <v>138</v>
      </c>
      <c r="G785" s="645" t="s">
        <v>3937</v>
      </c>
      <c r="H785" s="646">
        <v>42788</v>
      </c>
      <c r="I785" s="647">
        <v>337.77</v>
      </c>
      <c r="J785" s="647">
        <v>1</v>
      </c>
      <c r="K785" s="647">
        <f t="shared" si="12"/>
        <v>337.77</v>
      </c>
      <c r="L785" s="645" t="s">
        <v>801</v>
      </c>
      <c r="M785" s="645" t="s">
        <v>1122</v>
      </c>
      <c r="N785" s="646">
        <v>42788</v>
      </c>
      <c r="O785" s="645" t="s">
        <v>71</v>
      </c>
      <c r="P785" s="645" t="s">
        <v>801</v>
      </c>
    </row>
    <row r="786" spans="1:16" x14ac:dyDescent="0.2">
      <c r="A786" s="645" t="s">
        <v>390</v>
      </c>
      <c r="B786" s="645" t="s">
        <v>1710</v>
      </c>
      <c r="C786" s="645" t="s">
        <v>391</v>
      </c>
      <c r="D786" s="645" t="s">
        <v>136</v>
      </c>
      <c r="E786" s="645" t="s">
        <v>137</v>
      </c>
      <c r="F786" s="645" t="s">
        <v>138</v>
      </c>
      <c r="G786" s="645" t="s">
        <v>3938</v>
      </c>
      <c r="H786" s="646">
        <v>42787</v>
      </c>
      <c r="I786" s="647">
        <v>398.05</v>
      </c>
      <c r="J786" s="647">
        <v>1</v>
      </c>
      <c r="K786" s="647">
        <f t="shared" si="12"/>
        <v>398.05</v>
      </c>
      <c r="L786" s="645" t="s">
        <v>3939</v>
      </c>
      <c r="M786" s="645" t="s">
        <v>1122</v>
      </c>
      <c r="N786" s="646">
        <v>42787</v>
      </c>
      <c r="O786" s="645" t="s">
        <v>71</v>
      </c>
      <c r="P786" s="645" t="s">
        <v>4528</v>
      </c>
    </row>
    <row r="787" spans="1:16" x14ac:dyDescent="0.2">
      <c r="A787" s="645" t="s">
        <v>390</v>
      </c>
      <c r="B787" s="645" t="s">
        <v>1710</v>
      </c>
      <c r="C787" s="645" t="s">
        <v>391</v>
      </c>
      <c r="D787" s="645" t="s">
        <v>136</v>
      </c>
      <c r="E787" s="645" t="s">
        <v>137</v>
      </c>
      <c r="F787" s="645" t="s">
        <v>138</v>
      </c>
      <c r="G787" s="645" t="s">
        <v>3940</v>
      </c>
      <c r="H787" s="646">
        <v>42787</v>
      </c>
      <c r="I787" s="647">
        <v>75.5</v>
      </c>
      <c r="J787" s="647">
        <v>1</v>
      </c>
      <c r="K787" s="647">
        <f t="shared" si="12"/>
        <v>75.5</v>
      </c>
      <c r="L787" s="645" t="s">
        <v>801</v>
      </c>
      <c r="M787" s="645" t="s">
        <v>1122</v>
      </c>
      <c r="N787" s="646">
        <v>42787</v>
      </c>
      <c r="O787" s="645" t="s">
        <v>71</v>
      </c>
      <c r="P787" s="645" t="s">
        <v>801</v>
      </c>
    </row>
    <row r="788" spans="1:16" x14ac:dyDescent="0.2">
      <c r="A788" s="645" t="s">
        <v>390</v>
      </c>
      <c r="B788" s="645" t="s">
        <v>1710</v>
      </c>
      <c r="C788" s="645" t="s">
        <v>391</v>
      </c>
      <c r="D788" s="645" t="s">
        <v>136</v>
      </c>
      <c r="E788" s="645" t="s">
        <v>137</v>
      </c>
      <c r="F788" s="645" t="s">
        <v>138</v>
      </c>
      <c r="G788" s="645" t="s">
        <v>3941</v>
      </c>
      <c r="H788" s="646">
        <v>42782</v>
      </c>
      <c r="I788" s="647">
        <v>88.11</v>
      </c>
      <c r="J788" s="647">
        <v>1</v>
      </c>
      <c r="K788" s="647">
        <f t="shared" si="12"/>
        <v>88.11</v>
      </c>
      <c r="L788" s="645" t="s">
        <v>801</v>
      </c>
      <c r="M788" s="645" t="s">
        <v>1834</v>
      </c>
      <c r="N788" s="646">
        <v>42783</v>
      </c>
      <c r="O788" s="645" t="s">
        <v>71</v>
      </c>
      <c r="P788" s="645" t="s">
        <v>801</v>
      </c>
    </row>
    <row r="789" spans="1:16" x14ac:dyDescent="0.2">
      <c r="A789" s="645" t="s">
        <v>390</v>
      </c>
      <c r="B789" s="645" t="s">
        <v>1710</v>
      </c>
      <c r="C789" s="645" t="s">
        <v>391</v>
      </c>
      <c r="D789" s="645" t="s">
        <v>136</v>
      </c>
      <c r="E789" s="645" t="s">
        <v>137</v>
      </c>
      <c r="F789" s="645" t="s">
        <v>138</v>
      </c>
      <c r="G789" s="645" t="s">
        <v>3942</v>
      </c>
      <c r="H789" s="646">
        <v>42782</v>
      </c>
      <c r="I789" s="647">
        <v>5.81</v>
      </c>
      <c r="J789" s="647">
        <v>1</v>
      </c>
      <c r="K789" s="647">
        <f t="shared" si="12"/>
        <v>5.81</v>
      </c>
      <c r="L789" s="645" t="s">
        <v>801</v>
      </c>
      <c r="M789" s="645" t="s">
        <v>1834</v>
      </c>
      <c r="N789" s="646">
        <v>42783</v>
      </c>
      <c r="O789" s="645" t="s">
        <v>71</v>
      </c>
      <c r="P789" s="645" t="s">
        <v>801</v>
      </c>
    </row>
    <row r="790" spans="1:16" x14ac:dyDescent="0.2">
      <c r="A790" s="645" t="s">
        <v>390</v>
      </c>
      <c r="B790" s="645" t="s">
        <v>1710</v>
      </c>
      <c r="C790" s="645" t="s">
        <v>391</v>
      </c>
      <c r="D790" s="645" t="s">
        <v>136</v>
      </c>
      <c r="E790" s="645" t="s">
        <v>137</v>
      </c>
      <c r="F790" s="645" t="s">
        <v>138</v>
      </c>
      <c r="G790" s="645" t="s">
        <v>3943</v>
      </c>
      <c r="H790" s="646">
        <v>42781</v>
      </c>
      <c r="I790" s="647">
        <v>224.68</v>
      </c>
      <c r="J790" s="647">
        <v>1</v>
      </c>
      <c r="K790" s="647">
        <f t="shared" si="12"/>
        <v>224.68</v>
      </c>
      <c r="L790" s="645" t="s">
        <v>801</v>
      </c>
      <c r="M790" s="645" t="s">
        <v>169</v>
      </c>
      <c r="N790" s="646">
        <v>42781</v>
      </c>
      <c r="O790" s="645" t="s">
        <v>71</v>
      </c>
      <c r="P790" s="645" t="s">
        <v>801</v>
      </c>
    </row>
    <row r="791" spans="1:16" x14ac:dyDescent="0.2">
      <c r="A791" s="645" t="s">
        <v>390</v>
      </c>
      <c r="B791" s="645" t="s">
        <v>1710</v>
      </c>
      <c r="C791" s="645" t="s">
        <v>391</v>
      </c>
      <c r="D791" s="645" t="s">
        <v>136</v>
      </c>
      <c r="E791" s="645" t="s">
        <v>137</v>
      </c>
      <c r="F791" s="645" t="s">
        <v>138</v>
      </c>
      <c r="G791" s="645" t="s">
        <v>3944</v>
      </c>
      <c r="H791" s="646">
        <v>42766</v>
      </c>
      <c r="I791" s="647">
        <v>21.33</v>
      </c>
      <c r="J791" s="647">
        <v>1</v>
      </c>
      <c r="K791" s="647">
        <f t="shared" si="12"/>
        <v>21.33</v>
      </c>
      <c r="L791" s="645" t="s">
        <v>801</v>
      </c>
      <c r="M791" s="645" t="s">
        <v>200</v>
      </c>
      <c r="N791" s="646">
        <v>42768</v>
      </c>
      <c r="O791" s="645" t="s">
        <v>71</v>
      </c>
      <c r="P791" s="645" t="s">
        <v>801</v>
      </c>
    </row>
    <row r="792" spans="1:16" x14ac:dyDescent="0.2">
      <c r="A792" s="645" t="s">
        <v>390</v>
      </c>
      <c r="B792" s="645" t="s">
        <v>1710</v>
      </c>
      <c r="C792" s="645" t="s">
        <v>391</v>
      </c>
      <c r="D792" s="645" t="s">
        <v>136</v>
      </c>
      <c r="E792" s="645" t="s">
        <v>137</v>
      </c>
      <c r="F792" s="645" t="s">
        <v>138</v>
      </c>
      <c r="G792" s="645" t="s">
        <v>3945</v>
      </c>
      <c r="H792" s="646">
        <v>42766</v>
      </c>
      <c r="I792" s="647">
        <v>30.37</v>
      </c>
      <c r="J792" s="647">
        <v>1</v>
      </c>
      <c r="K792" s="647">
        <f t="shared" si="12"/>
        <v>30.37</v>
      </c>
      <c r="L792" s="645" t="s">
        <v>3946</v>
      </c>
      <c r="M792" s="645" t="s">
        <v>189</v>
      </c>
      <c r="N792" s="646">
        <v>42767</v>
      </c>
      <c r="O792" s="645" t="s">
        <v>71</v>
      </c>
      <c r="P792" s="645" t="s">
        <v>4529</v>
      </c>
    </row>
    <row r="793" spans="1:16" x14ac:dyDescent="0.2">
      <c r="A793" s="645" t="s">
        <v>390</v>
      </c>
      <c r="B793" s="645" t="s">
        <v>1710</v>
      </c>
      <c r="C793" s="645" t="s">
        <v>391</v>
      </c>
      <c r="D793" s="645" t="s">
        <v>297</v>
      </c>
      <c r="E793" s="645" t="s">
        <v>298</v>
      </c>
      <c r="F793" s="645" t="s">
        <v>299</v>
      </c>
      <c r="G793" s="645" t="s">
        <v>3947</v>
      </c>
      <c r="H793" s="646">
        <v>42783</v>
      </c>
      <c r="I793" s="647">
        <v>43</v>
      </c>
      <c r="J793" s="647">
        <v>1</v>
      </c>
      <c r="K793" s="647">
        <f t="shared" si="12"/>
        <v>43</v>
      </c>
      <c r="L793" s="645" t="s">
        <v>801</v>
      </c>
      <c r="M793" s="645" t="s">
        <v>271</v>
      </c>
      <c r="N793" s="646">
        <v>42787</v>
      </c>
      <c r="O793" s="645" t="s">
        <v>71</v>
      </c>
      <c r="P793" s="645" t="s">
        <v>801</v>
      </c>
    </row>
    <row r="794" spans="1:16" x14ac:dyDescent="0.2">
      <c r="A794" s="645" t="s">
        <v>390</v>
      </c>
      <c r="B794" s="645" t="s">
        <v>1710</v>
      </c>
      <c r="C794" s="645" t="s">
        <v>391</v>
      </c>
      <c r="D794" s="645" t="s">
        <v>297</v>
      </c>
      <c r="E794" s="645" t="s">
        <v>298</v>
      </c>
      <c r="F794" s="645" t="s">
        <v>299</v>
      </c>
      <c r="G794" s="645" t="s">
        <v>3948</v>
      </c>
      <c r="H794" s="646">
        <v>42767</v>
      </c>
      <c r="I794" s="647">
        <v>43</v>
      </c>
      <c r="J794" s="647">
        <v>1</v>
      </c>
      <c r="K794" s="647">
        <f t="shared" si="12"/>
        <v>43</v>
      </c>
      <c r="L794" s="645" t="s">
        <v>801</v>
      </c>
      <c r="M794" s="645" t="s">
        <v>271</v>
      </c>
      <c r="N794" s="646">
        <v>42769</v>
      </c>
      <c r="O794" s="645" t="s">
        <v>71</v>
      </c>
      <c r="P794" s="645" t="s">
        <v>801</v>
      </c>
    </row>
    <row r="795" spans="1:16" x14ac:dyDescent="0.2">
      <c r="A795" s="645" t="s">
        <v>390</v>
      </c>
      <c r="B795" s="645" t="s">
        <v>395</v>
      </c>
      <c r="C795" s="645" t="s">
        <v>391</v>
      </c>
      <c r="D795" s="645" t="s">
        <v>3949</v>
      </c>
      <c r="E795" s="645" t="s">
        <v>3950</v>
      </c>
      <c r="F795" s="645" t="s">
        <v>3951</v>
      </c>
      <c r="G795" s="645" t="s">
        <v>3952</v>
      </c>
      <c r="H795" s="646">
        <v>42676</v>
      </c>
      <c r="I795" s="647">
        <v>217.8</v>
      </c>
      <c r="J795" s="647">
        <v>1</v>
      </c>
      <c r="K795" s="647">
        <f t="shared" si="12"/>
        <v>217.8</v>
      </c>
      <c r="L795" s="645" t="s">
        <v>801</v>
      </c>
      <c r="M795" s="645" t="s">
        <v>1280</v>
      </c>
      <c r="N795" s="646">
        <v>42776</v>
      </c>
      <c r="O795" s="645" t="s">
        <v>71</v>
      </c>
      <c r="P795" s="645" t="s">
        <v>801</v>
      </c>
    </row>
    <row r="796" spans="1:16" x14ac:dyDescent="0.2">
      <c r="A796" s="645" t="s">
        <v>390</v>
      </c>
      <c r="B796" s="645" t="s">
        <v>395</v>
      </c>
      <c r="C796" s="645" t="s">
        <v>391</v>
      </c>
      <c r="D796" s="645" t="s">
        <v>4036</v>
      </c>
      <c r="E796" s="645" t="s">
        <v>4037</v>
      </c>
      <c r="F796" s="645" t="s">
        <v>4038</v>
      </c>
      <c r="G796" s="645" t="s">
        <v>4530</v>
      </c>
      <c r="H796" s="646">
        <v>42731</v>
      </c>
      <c r="I796" s="647">
        <v>3872</v>
      </c>
      <c r="J796" s="647">
        <v>1</v>
      </c>
      <c r="K796" s="647">
        <f t="shared" si="12"/>
        <v>3872</v>
      </c>
      <c r="L796" s="645" t="s">
        <v>801</v>
      </c>
      <c r="M796" s="645" t="s">
        <v>320</v>
      </c>
      <c r="N796" s="646">
        <v>42775</v>
      </c>
      <c r="O796" s="645" t="s">
        <v>490</v>
      </c>
      <c r="P796" s="645" t="s">
        <v>801</v>
      </c>
    </row>
    <row r="797" spans="1:16" x14ac:dyDescent="0.2">
      <c r="A797" s="645" t="s">
        <v>390</v>
      </c>
      <c r="B797" s="645" t="s">
        <v>395</v>
      </c>
      <c r="C797" s="645" t="s">
        <v>391</v>
      </c>
      <c r="D797" s="645" t="s">
        <v>3956</v>
      </c>
      <c r="E797" s="645" t="s">
        <v>3957</v>
      </c>
      <c r="F797" s="645" t="s">
        <v>801</v>
      </c>
      <c r="G797" s="645" t="s">
        <v>3958</v>
      </c>
      <c r="H797" s="646">
        <v>42668</v>
      </c>
      <c r="I797" s="647">
        <v>1404.42</v>
      </c>
      <c r="J797" s="647">
        <v>1</v>
      </c>
      <c r="K797" s="647">
        <f t="shared" si="12"/>
        <v>1404.42</v>
      </c>
      <c r="L797" s="645" t="s">
        <v>801</v>
      </c>
      <c r="M797" s="645" t="s">
        <v>1958</v>
      </c>
      <c r="N797" s="646">
        <v>42767</v>
      </c>
      <c r="O797" s="645" t="s">
        <v>71</v>
      </c>
      <c r="P797" s="645" t="s">
        <v>801</v>
      </c>
    </row>
    <row r="798" spans="1:16" x14ac:dyDescent="0.2">
      <c r="A798" s="645" t="s">
        <v>390</v>
      </c>
      <c r="B798" s="645" t="s">
        <v>395</v>
      </c>
      <c r="C798" s="645" t="s">
        <v>391</v>
      </c>
      <c r="D798" s="645" t="s">
        <v>1651</v>
      </c>
      <c r="E798" s="645" t="s">
        <v>1652</v>
      </c>
      <c r="F798" s="645" t="s">
        <v>1653</v>
      </c>
      <c r="G798" s="645" t="s">
        <v>3959</v>
      </c>
      <c r="H798" s="646">
        <v>42720</v>
      </c>
      <c r="I798" s="647">
        <v>48.55</v>
      </c>
      <c r="J798" s="647">
        <v>1</v>
      </c>
      <c r="K798" s="647">
        <f t="shared" si="12"/>
        <v>48.55</v>
      </c>
      <c r="L798" s="645" t="s">
        <v>801</v>
      </c>
      <c r="M798" s="645" t="s">
        <v>623</v>
      </c>
      <c r="N798" s="646">
        <v>42768</v>
      </c>
      <c r="O798" s="645" t="s">
        <v>71</v>
      </c>
      <c r="P798" s="645" t="s">
        <v>801</v>
      </c>
    </row>
    <row r="799" spans="1:16" x14ac:dyDescent="0.2">
      <c r="A799" s="645" t="s">
        <v>390</v>
      </c>
      <c r="B799" s="645" t="s">
        <v>395</v>
      </c>
      <c r="C799" s="645" t="s">
        <v>391</v>
      </c>
      <c r="D799" s="645" t="s">
        <v>3960</v>
      </c>
      <c r="E799" s="645" t="s">
        <v>3961</v>
      </c>
      <c r="F799" s="645" t="s">
        <v>3962</v>
      </c>
      <c r="G799" s="645" t="s">
        <v>3963</v>
      </c>
      <c r="H799" s="646">
        <v>42726</v>
      </c>
      <c r="I799" s="647">
        <v>4840</v>
      </c>
      <c r="J799" s="647">
        <v>1</v>
      </c>
      <c r="K799" s="647">
        <f t="shared" si="12"/>
        <v>4840</v>
      </c>
      <c r="L799" s="645" t="s">
        <v>801</v>
      </c>
      <c r="M799" s="645" t="s">
        <v>207</v>
      </c>
      <c r="N799" s="646">
        <v>42788</v>
      </c>
      <c r="O799" s="645" t="s">
        <v>71</v>
      </c>
      <c r="P799" s="645" t="s">
        <v>801</v>
      </c>
    </row>
    <row r="800" spans="1:16" x14ac:dyDescent="0.2">
      <c r="A800" s="645" t="s">
        <v>390</v>
      </c>
      <c r="B800" s="645" t="s">
        <v>395</v>
      </c>
      <c r="C800" s="645" t="s">
        <v>391</v>
      </c>
      <c r="D800" s="645" t="s">
        <v>3964</v>
      </c>
      <c r="E800" s="645" t="s">
        <v>3965</v>
      </c>
      <c r="F800" s="645" t="s">
        <v>3966</v>
      </c>
      <c r="G800" s="645" t="s">
        <v>3967</v>
      </c>
      <c r="H800" s="646">
        <v>42735</v>
      </c>
      <c r="I800" s="647">
        <v>680</v>
      </c>
      <c r="J800" s="647">
        <v>1</v>
      </c>
      <c r="K800" s="647">
        <f t="shared" si="12"/>
        <v>680</v>
      </c>
      <c r="L800" s="645" t="s">
        <v>801</v>
      </c>
      <c r="M800" s="645" t="s">
        <v>3968</v>
      </c>
      <c r="N800" s="646">
        <v>42772</v>
      </c>
      <c r="O800" s="645" t="s">
        <v>71</v>
      </c>
      <c r="P800" s="645" t="s">
        <v>801</v>
      </c>
    </row>
    <row r="801" spans="1:16" x14ac:dyDescent="0.2">
      <c r="A801" s="645" t="s">
        <v>390</v>
      </c>
      <c r="B801" s="645" t="s">
        <v>395</v>
      </c>
      <c r="C801" s="645" t="s">
        <v>391</v>
      </c>
      <c r="D801" s="645" t="s">
        <v>3969</v>
      </c>
      <c r="E801" s="645" t="s">
        <v>1942</v>
      </c>
      <c r="F801" s="645" t="s">
        <v>801</v>
      </c>
      <c r="G801" s="645" t="s">
        <v>3970</v>
      </c>
      <c r="H801" s="646">
        <v>42709</v>
      </c>
      <c r="I801" s="647">
        <v>3280.4</v>
      </c>
      <c r="J801" s="647">
        <v>1</v>
      </c>
      <c r="K801" s="647">
        <f t="shared" si="12"/>
        <v>3280.4</v>
      </c>
      <c r="L801" s="645" t="s">
        <v>801</v>
      </c>
      <c r="M801" s="645" t="s">
        <v>1708</v>
      </c>
      <c r="N801" s="646">
        <v>42775</v>
      </c>
      <c r="O801" s="645" t="s">
        <v>71</v>
      </c>
      <c r="P801" s="645" t="s">
        <v>801</v>
      </c>
    </row>
    <row r="802" spans="1:16" x14ac:dyDescent="0.2">
      <c r="A802" s="645" t="s">
        <v>390</v>
      </c>
      <c r="B802" s="645" t="s">
        <v>395</v>
      </c>
      <c r="C802" s="645" t="s">
        <v>391</v>
      </c>
      <c r="D802" s="645" t="s">
        <v>3971</v>
      </c>
      <c r="E802" s="645" t="s">
        <v>3972</v>
      </c>
      <c r="F802" s="645" t="s">
        <v>801</v>
      </c>
      <c r="G802" s="645" t="s">
        <v>3973</v>
      </c>
      <c r="H802" s="646">
        <v>42707</v>
      </c>
      <c r="I802" s="647">
        <v>95</v>
      </c>
      <c r="J802" s="647">
        <v>1</v>
      </c>
      <c r="K802" s="647">
        <f t="shared" si="12"/>
        <v>95</v>
      </c>
      <c r="L802" s="645" t="s">
        <v>801</v>
      </c>
      <c r="M802" s="645" t="s">
        <v>474</v>
      </c>
      <c r="N802" s="646">
        <v>42772</v>
      </c>
      <c r="O802" s="645" t="s">
        <v>71</v>
      </c>
      <c r="P802" s="645" t="s">
        <v>801</v>
      </c>
    </row>
    <row r="803" spans="1:16" x14ac:dyDescent="0.2">
      <c r="A803" s="645" t="s">
        <v>390</v>
      </c>
      <c r="B803" s="645" t="s">
        <v>395</v>
      </c>
      <c r="C803" s="645" t="s">
        <v>391</v>
      </c>
      <c r="D803" s="645" t="s">
        <v>3971</v>
      </c>
      <c r="E803" s="645" t="s">
        <v>3972</v>
      </c>
      <c r="F803" s="645" t="s">
        <v>801</v>
      </c>
      <c r="G803" s="645" t="s">
        <v>3974</v>
      </c>
      <c r="H803" s="646">
        <v>42657</v>
      </c>
      <c r="I803" s="647">
        <v>140</v>
      </c>
      <c r="J803" s="647">
        <v>1</v>
      </c>
      <c r="K803" s="647">
        <f t="shared" si="12"/>
        <v>140</v>
      </c>
      <c r="L803" s="645" t="s">
        <v>801</v>
      </c>
      <c r="M803" s="645" t="s">
        <v>474</v>
      </c>
      <c r="N803" s="646">
        <v>42772</v>
      </c>
      <c r="O803" s="645" t="s">
        <v>71</v>
      </c>
      <c r="P803" s="645" t="s">
        <v>801</v>
      </c>
    </row>
    <row r="804" spans="1:16" x14ac:dyDescent="0.2">
      <c r="A804" s="645" t="s">
        <v>390</v>
      </c>
      <c r="B804" s="645" t="s">
        <v>395</v>
      </c>
      <c r="C804" s="645" t="s">
        <v>391</v>
      </c>
      <c r="D804" s="645" t="s">
        <v>1637</v>
      </c>
      <c r="E804" s="645" t="s">
        <v>1638</v>
      </c>
      <c r="F804" s="645" t="s">
        <v>1639</v>
      </c>
      <c r="G804" s="645" t="s">
        <v>3977</v>
      </c>
      <c r="H804" s="646">
        <v>42679</v>
      </c>
      <c r="I804" s="647">
        <v>385.29</v>
      </c>
      <c r="J804" s="647">
        <v>1</v>
      </c>
      <c r="K804" s="647">
        <f t="shared" si="12"/>
        <v>385.29</v>
      </c>
      <c r="L804" s="645" t="s">
        <v>801</v>
      </c>
      <c r="M804" s="645" t="s">
        <v>1640</v>
      </c>
      <c r="N804" s="646">
        <v>42768</v>
      </c>
      <c r="O804" s="645" t="s">
        <v>71</v>
      </c>
      <c r="P804" s="645" t="s">
        <v>801</v>
      </c>
    </row>
    <row r="805" spans="1:16" x14ac:dyDescent="0.2">
      <c r="A805" s="645" t="s">
        <v>390</v>
      </c>
      <c r="B805" s="645" t="s">
        <v>395</v>
      </c>
      <c r="C805" s="645" t="s">
        <v>391</v>
      </c>
      <c r="D805" s="645" t="s">
        <v>2321</v>
      </c>
      <c r="E805" s="645" t="s">
        <v>2322</v>
      </c>
      <c r="F805" s="645" t="s">
        <v>2323</v>
      </c>
      <c r="G805" s="645" t="s">
        <v>3978</v>
      </c>
      <c r="H805" s="646">
        <v>42734</v>
      </c>
      <c r="I805" s="647">
        <v>4198.3599999999997</v>
      </c>
      <c r="J805" s="647">
        <v>1</v>
      </c>
      <c r="K805" s="647">
        <f t="shared" si="12"/>
        <v>4198.3599999999997</v>
      </c>
      <c r="L805" s="645" t="s">
        <v>801</v>
      </c>
      <c r="M805" s="645" t="s">
        <v>1180</v>
      </c>
      <c r="N805" s="646">
        <v>42773</v>
      </c>
      <c r="O805" s="645" t="s">
        <v>71</v>
      </c>
      <c r="P805" s="645" t="s">
        <v>801</v>
      </c>
    </row>
    <row r="806" spans="1:16" x14ac:dyDescent="0.2">
      <c r="A806" s="645" t="s">
        <v>390</v>
      </c>
      <c r="B806" s="645" t="s">
        <v>395</v>
      </c>
      <c r="C806" s="645" t="s">
        <v>391</v>
      </c>
      <c r="D806" s="645" t="s">
        <v>3980</v>
      </c>
      <c r="E806" s="645" t="s">
        <v>3981</v>
      </c>
      <c r="F806" s="645" t="s">
        <v>3982</v>
      </c>
      <c r="G806" s="645" t="s">
        <v>3983</v>
      </c>
      <c r="H806" s="646">
        <v>42735</v>
      </c>
      <c r="I806" s="647">
        <v>678</v>
      </c>
      <c r="J806" s="647">
        <v>1</v>
      </c>
      <c r="K806" s="647">
        <f t="shared" si="12"/>
        <v>678</v>
      </c>
      <c r="L806" s="645" t="s">
        <v>801</v>
      </c>
      <c r="M806" s="645" t="s">
        <v>95</v>
      </c>
      <c r="N806" s="646">
        <v>42768</v>
      </c>
      <c r="O806" s="645" t="s">
        <v>71</v>
      </c>
      <c r="P806" s="645" t="s">
        <v>801</v>
      </c>
    </row>
    <row r="807" spans="1:16" x14ac:dyDescent="0.2">
      <c r="A807" s="645" t="s">
        <v>390</v>
      </c>
      <c r="B807" s="645" t="s">
        <v>395</v>
      </c>
      <c r="C807" s="645" t="s">
        <v>391</v>
      </c>
      <c r="D807" s="645" t="s">
        <v>92</v>
      </c>
      <c r="E807" s="645" t="s">
        <v>93</v>
      </c>
      <c r="F807" s="645" t="s">
        <v>94</v>
      </c>
      <c r="G807" s="645" t="s">
        <v>3984</v>
      </c>
      <c r="H807" s="646">
        <v>42719</v>
      </c>
      <c r="I807" s="647">
        <v>36.6</v>
      </c>
      <c r="J807" s="647">
        <v>1</v>
      </c>
      <c r="K807" s="647">
        <f t="shared" si="12"/>
        <v>36.6</v>
      </c>
      <c r="L807" s="645" t="s">
        <v>801</v>
      </c>
      <c r="M807" s="645" t="s">
        <v>95</v>
      </c>
      <c r="N807" s="646">
        <v>42775</v>
      </c>
      <c r="O807" s="645" t="s">
        <v>71</v>
      </c>
      <c r="P807" s="645" t="s">
        <v>801</v>
      </c>
    </row>
    <row r="808" spans="1:16" x14ac:dyDescent="0.2">
      <c r="A808" s="645" t="s">
        <v>390</v>
      </c>
      <c r="B808" s="645" t="s">
        <v>395</v>
      </c>
      <c r="C808" s="645" t="s">
        <v>391</v>
      </c>
      <c r="D808" s="645" t="s">
        <v>92</v>
      </c>
      <c r="E808" s="645" t="s">
        <v>93</v>
      </c>
      <c r="F808" s="645" t="s">
        <v>94</v>
      </c>
      <c r="G808" s="645" t="s">
        <v>3985</v>
      </c>
      <c r="H808" s="646">
        <v>42710</v>
      </c>
      <c r="I808" s="647">
        <v>39.630000000000003</v>
      </c>
      <c r="J808" s="647">
        <v>1</v>
      </c>
      <c r="K808" s="647">
        <f t="shared" si="12"/>
        <v>39.630000000000003</v>
      </c>
      <c r="L808" s="645" t="s">
        <v>801</v>
      </c>
      <c r="M808" s="645" t="s">
        <v>224</v>
      </c>
      <c r="N808" s="646">
        <v>42775</v>
      </c>
      <c r="O808" s="645" t="s">
        <v>71</v>
      </c>
      <c r="P808" s="645" t="s">
        <v>801</v>
      </c>
    </row>
    <row r="809" spans="1:16" x14ac:dyDescent="0.2">
      <c r="A809" s="645" t="s">
        <v>390</v>
      </c>
      <c r="B809" s="645" t="s">
        <v>395</v>
      </c>
      <c r="C809" s="645" t="s">
        <v>391</v>
      </c>
      <c r="D809" s="645" t="s">
        <v>92</v>
      </c>
      <c r="E809" s="645" t="s">
        <v>93</v>
      </c>
      <c r="F809" s="645" t="s">
        <v>94</v>
      </c>
      <c r="G809" s="645" t="s">
        <v>3986</v>
      </c>
      <c r="H809" s="646">
        <v>42621</v>
      </c>
      <c r="I809" s="647">
        <v>311.27</v>
      </c>
      <c r="J809" s="647">
        <v>1</v>
      </c>
      <c r="K809" s="647">
        <f t="shared" si="12"/>
        <v>311.27</v>
      </c>
      <c r="L809" s="645" t="s">
        <v>801</v>
      </c>
      <c r="M809" s="645" t="s">
        <v>95</v>
      </c>
      <c r="N809" s="646">
        <v>42775</v>
      </c>
      <c r="O809" s="645" t="s">
        <v>71</v>
      </c>
      <c r="P809" s="645" t="s">
        <v>801</v>
      </c>
    </row>
    <row r="810" spans="1:16" x14ac:dyDescent="0.2">
      <c r="A810" s="645" t="s">
        <v>390</v>
      </c>
      <c r="B810" s="645" t="s">
        <v>395</v>
      </c>
      <c r="C810" s="645" t="s">
        <v>391</v>
      </c>
      <c r="D810" s="645" t="s">
        <v>92</v>
      </c>
      <c r="E810" s="645" t="s">
        <v>93</v>
      </c>
      <c r="F810" s="645" t="s">
        <v>94</v>
      </c>
      <c r="G810" s="645" t="s">
        <v>3987</v>
      </c>
      <c r="H810" s="646">
        <v>42514</v>
      </c>
      <c r="I810" s="647">
        <v>143.99</v>
      </c>
      <c r="J810" s="647">
        <v>1</v>
      </c>
      <c r="K810" s="647">
        <f t="shared" si="12"/>
        <v>143.99</v>
      </c>
      <c r="L810" s="645" t="s">
        <v>801</v>
      </c>
      <c r="M810" s="645" t="s">
        <v>1521</v>
      </c>
      <c r="N810" s="646">
        <v>42775</v>
      </c>
      <c r="O810" s="645" t="s">
        <v>71</v>
      </c>
      <c r="P810" s="645" t="s">
        <v>801</v>
      </c>
    </row>
    <row r="811" spans="1:16" x14ac:dyDescent="0.2">
      <c r="A811" s="645" t="s">
        <v>390</v>
      </c>
      <c r="B811" s="645" t="s">
        <v>395</v>
      </c>
      <c r="C811" s="645" t="s">
        <v>391</v>
      </c>
      <c r="D811" s="645" t="s">
        <v>2698</v>
      </c>
      <c r="E811" s="645" t="s">
        <v>2699</v>
      </c>
      <c r="F811" s="645" t="s">
        <v>2700</v>
      </c>
      <c r="G811" s="645" t="s">
        <v>3988</v>
      </c>
      <c r="H811" s="646">
        <v>42674</v>
      </c>
      <c r="I811" s="647">
        <v>64.94</v>
      </c>
      <c r="J811" s="647">
        <v>1</v>
      </c>
      <c r="K811" s="647">
        <f t="shared" si="12"/>
        <v>64.94</v>
      </c>
      <c r="L811" s="645" t="s">
        <v>801</v>
      </c>
      <c r="M811" s="645" t="s">
        <v>4180</v>
      </c>
      <c r="N811" s="646">
        <v>42793</v>
      </c>
      <c r="O811" s="645" t="s">
        <v>71</v>
      </c>
      <c r="P811" s="645" t="s">
        <v>801</v>
      </c>
    </row>
    <row r="812" spans="1:16" x14ac:dyDescent="0.2">
      <c r="A812" s="645" t="s">
        <v>390</v>
      </c>
      <c r="B812" s="645" t="s">
        <v>395</v>
      </c>
      <c r="C812" s="645" t="s">
        <v>391</v>
      </c>
      <c r="D812" s="645" t="s">
        <v>3989</v>
      </c>
      <c r="E812" s="645" t="s">
        <v>3990</v>
      </c>
      <c r="F812" s="645" t="s">
        <v>3991</v>
      </c>
      <c r="G812" s="645" t="s">
        <v>3992</v>
      </c>
      <c r="H812" s="646">
        <v>42712</v>
      </c>
      <c r="I812" s="647">
        <v>191.46</v>
      </c>
      <c r="J812" s="647">
        <v>1</v>
      </c>
      <c r="K812" s="647">
        <f t="shared" si="12"/>
        <v>191.46</v>
      </c>
      <c r="L812" s="645" t="s">
        <v>801</v>
      </c>
      <c r="M812" s="645" t="s">
        <v>2362</v>
      </c>
      <c r="N812" s="646">
        <v>42775</v>
      </c>
      <c r="O812" s="645" t="s">
        <v>71</v>
      </c>
      <c r="P812" s="645" t="s">
        <v>801</v>
      </c>
    </row>
    <row r="813" spans="1:16" x14ac:dyDescent="0.2">
      <c r="A813" s="645" t="s">
        <v>390</v>
      </c>
      <c r="B813" s="645" t="s">
        <v>395</v>
      </c>
      <c r="C813" s="645" t="s">
        <v>391</v>
      </c>
      <c r="D813" s="645" t="s">
        <v>247</v>
      </c>
      <c r="E813" s="645" t="s">
        <v>248</v>
      </c>
      <c r="F813" s="645" t="s">
        <v>249</v>
      </c>
      <c r="G813" s="645" t="s">
        <v>3994</v>
      </c>
      <c r="H813" s="646">
        <v>42661</v>
      </c>
      <c r="I813" s="647">
        <v>173.59</v>
      </c>
      <c r="J813" s="647">
        <v>1</v>
      </c>
      <c r="K813" s="647">
        <f t="shared" si="12"/>
        <v>173.59</v>
      </c>
      <c r="L813" s="645" t="s">
        <v>818</v>
      </c>
      <c r="M813" s="645" t="s">
        <v>194</v>
      </c>
      <c r="N813" s="646">
        <v>42781</v>
      </c>
      <c r="O813" s="645" t="s">
        <v>71</v>
      </c>
      <c r="P813" s="645" t="s">
        <v>4071</v>
      </c>
    </row>
    <row r="814" spans="1:16" x14ac:dyDescent="0.2">
      <c r="A814" s="645" t="s">
        <v>390</v>
      </c>
      <c r="B814" s="645" t="s">
        <v>395</v>
      </c>
      <c r="C814" s="645" t="s">
        <v>391</v>
      </c>
      <c r="D814" s="645" t="s">
        <v>247</v>
      </c>
      <c r="E814" s="645" t="s">
        <v>248</v>
      </c>
      <c r="F814" s="645" t="s">
        <v>249</v>
      </c>
      <c r="G814" s="645" t="s">
        <v>3995</v>
      </c>
      <c r="H814" s="646">
        <v>42528</v>
      </c>
      <c r="I814" s="647">
        <v>54.68</v>
      </c>
      <c r="J814" s="647">
        <v>1</v>
      </c>
      <c r="K814" s="647">
        <f t="shared" si="12"/>
        <v>54.68</v>
      </c>
      <c r="L814" s="645" t="s">
        <v>3996</v>
      </c>
      <c r="M814" s="645" t="s">
        <v>1051</v>
      </c>
      <c r="N814" s="646">
        <v>42781</v>
      </c>
      <c r="O814" s="645" t="s">
        <v>71</v>
      </c>
      <c r="P814" s="645" t="s">
        <v>801</v>
      </c>
    </row>
    <row r="815" spans="1:16" x14ac:dyDescent="0.2">
      <c r="A815" s="645" t="s">
        <v>390</v>
      </c>
      <c r="B815" s="645" t="s">
        <v>395</v>
      </c>
      <c r="C815" s="645" t="s">
        <v>391</v>
      </c>
      <c r="D815" s="645" t="s">
        <v>1374</v>
      </c>
      <c r="E815" s="645" t="s">
        <v>1375</v>
      </c>
      <c r="F815" s="645" t="s">
        <v>1376</v>
      </c>
      <c r="G815" s="645" t="s">
        <v>3997</v>
      </c>
      <c r="H815" s="646">
        <v>42719</v>
      </c>
      <c r="I815" s="647">
        <v>48.6</v>
      </c>
      <c r="J815" s="647">
        <v>1</v>
      </c>
      <c r="K815" s="647">
        <f t="shared" si="12"/>
        <v>48.6</v>
      </c>
      <c r="L815" s="645" t="s">
        <v>801</v>
      </c>
      <c r="M815" s="645" t="s">
        <v>1242</v>
      </c>
      <c r="N815" s="646">
        <v>42773</v>
      </c>
      <c r="O815" s="645" t="s">
        <v>71</v>
      </c>
      <c r="P815" s="645" t="s">
        <v>801</v>
      </c>
    </row>
    <row r="816" spans="1:16" x14ac:dyDescent="0.2">
      <c r="A816" s="645" t="s">
        <v>390</v>
      </c>
      <c r="B816" s="645" t="s">
        <v>395</v>
      </c>
      <c r="C816" s="645" t="s">
        <v>391</v>
      </c>
      <c r="D816" s="645" t="s">
        <v>4001</v>
      </c>
      <c r="E816" s="645" t="s">
        <v>4002</v>
      </c>
      <c r="F816" s="645" t="s">
        <v>4003</v>
      </c>
      <c r="G816" s="645" t="s">
        <v>4004</v>
      </c>
      <c r="H816" s="646">
        <v>42723</v>
      </c>
      <c r="I816" s="647">
        <v>104.06</v>
      </c>
      <c r="J816" s="647">
        <v>1</v>
      </c>
      <c r="K816" s="647">
        <f t="shared" si="12"/>
        <v>104.06</v>
      </c>
      <c r="L816" s="645" t="s">
        <v>801</v>
      </c>
      <c r="M816" s="645" t="s">
        <v>1157</v>
      </c>
      <c r="N816" s="646">
        <v>42775</v>
      </c>
      <c r="O816" s="645" t="s">
        <v>71</v>
      </c>
      <c r="P816" s="645" t="s">
        <v>801</v>
      </c>
    </row>
    <row r="817" spans="1:16" x14ac:dyDescent="0.2">
      <c r="A817" s="645" t="s">
        <v>390</v>
      </c>
      <c r="B817" s="645" t="s">
        <v>193</v>
      </c>
      <c r="C817" s="645" t="s">
        <v>391</v>
      </c>
      <c r="D817" s="645" t="s">
        <v>238</v>
      </c>
      <c r="E817" s="645" t="s">
        <v>239</v>
      </c>
      <c r="F817" s="645" t="s">
        <v>240</v>
      </c>
      <c r="G817" s="645" t="s">
        <v>4005</v>
      </c>
      <c r="H817" s="646">
        <v>42308</v>
      </c>
      <c r="I817" s="647">
        <v>5.5</v>
      </c>
      <c r="J817" s="647">
        <v>1</v>
      </c>
      <c r="K817" s="647">
        <f t="shared" si="12"/>
        <v>5.5</v>
      </c>
      <c r="L817" s="645" t="s">
        <v>801</v>
      </c>
      <c r="M817" s="645" t="s">
        <v>244</v>
      </c>
      <c r="N817" s="646">
        <v>42793</v>
      </c>
      <c r="O817" s="645" t="s">
        <v>71</v>
      </c>
      <c r="P817" s="645" t="s">
        <v>801</v>
      </c>
    </row>
    <row r="818" spans="1:16" x14ac:dyDescent="0.2">
      <c r="A818" s="645" t="s">
        <v>390</v>
      </c>
      <c r="B818" s="645" t="s">
        <v>193</v>
      </c>
      <c r="C818" s="645" t="s">
        <v>391</v>
      </c>
      <c r="D818" s="645" t="s">
        <v>238</v>
      </c>
      <c r="E818" s="645" t="s">
        <v>239</v>
      </c>
      <c r="F818" s="645" t="s">
        <v>240</v>
      </c>
      <c r="G818" s="645" t="s">
        <v>4006</v>
      </c>
      <c r="H818" s="646">
        <v>42277</v>
      </c>
      <c r="I818" s="647">
        <v>11</v>
      </c>
      <c r="J818" s="647">
        <v>1</v>
      </c>
      <c r="K818" s="647">
        <f t="shared" si="12"/>
        <v>11</v>
      </c>
      <c r="L818" s="645" t="s">
        <v>801</v>
      </c>
      <c r="M818" s="645" t="s">
        <v>244</v>
      </c>
      <c r="N818" s="646">
        <v>42793</v>
      </c>
      <c r="O818" s="645" t="s">
        <v>71</v>
      </c>
      <c r="P818" s="645" t="s">
        <v>801</v>
      </c>
    </row>
    <row r="819" spans="1:16" x14ac:dyDescent="0.2">
      <c r="A819" s="645" t="s">
        <v>390</v>
      </c>
      <c r="B819" s="645" t="s">
        <v>193</v>
      </c>
      <c r="C819" s="645" t="s">
        <v>391</v>
      </c>
      <c r="D819" s="645" t="s">
        <v>88</v>
      </c>
      <c r="E819" s="645" t="s">
        <v>89</v>
      </c>
      <c r="F819" s="645" t="s">
        <v>90</v>
      </c>
      <c r="G819" s="645" t="s">
        <v>4007</v>
      </c>
      <c r="H819" s="646">
        <v>42353</v>
      </c>
      <c r="I819" s="647">
        <v>102.73</v>
      </c>
      <c r="J819" s="647">
        <v>1</v>
      </c>
      <c r="K819" s="647">
        <f t="shared" si="12"/>
        <v>102.73</v>
      </c>
      <c r="L819" s="645" t="s">
        <v>4008</v>
      </c>
      <c r="M819" s="645" t="s">
        <v>4009</v>
      </c>
      <c r="N819" s="646">
        <v>42780</v>
      </c>
      <c r="O819" s="645" t="s">
        <v>71</v>
      </c>
      <c r="P819" s="645" t="s">
        <v>4531</v>
      </c>
    </row>
    <row r="820" spans="1:16" x14ac:dyDescent="0.2">
      <c r="A820" s="645" t="s">
        <v>390</v>
      </c>
      <c r="B820" s="645" t="s">
        <v>87</v>
      </c>
      <c r="C820" s="645" t="s">
        <v>391</v>
      </c>
      <c r="D820" s="645" t="s">
        <v>103</v>
      </c>
      <c r="E820" s="645" t="s">
        <v>104</v>
      </c>
      <c r="F820" s="645" t="s">
        <v>105</v>
      </c>
      <c r="G820" s="645" t="s">
        <v>4010</v>
      </c>
      <c r="H820" s="646">
        <v>41851</v>
      </c>
      <c r="I820" s="647">
        <v>13.72</v>
      </c>
      <c r="J820" s="647">
        <v>1</v>
      </c>
      <c r="K820" s="647">
        <f t="shared" si="12"/>
        <v>13.72</v>
      </c>
      <c r="L820" s="645" t="s">
        <v>801</v>
      </c>
      <c r="M820" s="645" t="s">
        <v>1137</v>
      </c>
      <c r="N820" s="646">
        <v>42768</v>
      </c>
      <c r="O820" s="645" t="s">
        <v>71</v>
      </c>
      <c r="P820" s="645" t="s">
        <v>801</v>
      </c>
    </row>
    <row r="821" spans="1:16" x14ac:dyDescent="0.2">
      <c r="H821" s="646"/>
      <c r="I821" s="647"/>
      <c r="J821" s="647"/>
      <c r="K821" s="647">
        <f>SUM(K2:K820)</f>
        <v>350108.17999999959</v>
      </c>
      <c r="L821" s="647"/>
      <c r="M821" s="647"/>
      <c r="P821" s="646"/>
    </row>
    <row r="822" spans="1:16" x14ac:dyDescent="0.2">
      <c r="H822" s="646"/>
      <c r="I822" s="647"/>
      <c r="J822" s="647"/>
      <c r="K822" s="647"/>
      <c r="L822" s="647"/>
      <c r="M822" s="647"/>
      <c r="P822" s="646"/>
    </row>
    <row r="823" spans="1:16" x14ac:dyDescent="0.2">
      <c r="H823" s="646"/>
      <c r="I823" s="647"/>
      <c r="J823" s="647"/>
      <c r="K823" s="647"/>
      <c r="L823" s="647"/>
      <c r="M823" s="647"/>
      <c r="P823" s="646"/>
    </row>
    <row r="824" spans="1:16" x14ac:dyDescent="0.2">
      <c r="H824" s="646"/>
      <c r="I824" s="647"/>
      <c r="J824" s="647"/>
      <c r="K824" s="647"/>
      <c r="L824" s="647"/>
      <c r="M824" s="647"/>
      <c r="P824" s="646"/>
    </row>
    <row r="825" spans="1:16" x14ac:dyDescent="0.2">
      <c r="H825" s="646"/>
      <c r="I825" s="647"/>
      <c r="J825" s="647"/>
      <c r="K825" s="647"/>
      <c r="L825" s="647"/>
      <c r="M825" s="647"/>
      <c r="P825" s="646"/>
    </row>
    <row r="826" spans="1:16" x14ac:dyDescent="0.2">
      <c r="H826" s="646"/>
      <c r="I826" s="647"/>
      <c r="J826" s="647"/>
      <c r="K826" s="647"/>
      <c r="L826" s="647"/>
      <c r="M826" s="647"/>
      <c r="P826" s="646"/>
    </row>
    <row r="827" spans="1:16" x14ac:dyDescent="0.2">
      <c r="H827" s="646"/>
      <c r="I827" s="647"/>
      <c r="J827" s="647"/>
      <c r="K827" s="647"/>
      <c r="L827" s="647"/>
      <c r="M827" s="647"/>
      <c r="P827" s="646"/>
    </row>
    <row r="828" spans="1:16" x14ac:dyDescent="0.2">
      <c r="H828" s="646"/>
      <c r="I828" s="647"/>
      <c r="J828" s="647"/>
      <c r="K828" s="647"/>
      <c r="L828" s="647"/>
      <c r="M828" s="647"/>
      <c r="P828" s="646"/>
    </row>
    <row r="829" spans="1:16" x14ac:dyDescent="0.2">
      <c r="H829" s="646"/>
      <c r="I829" s="647"/>
      <c r="J829" s="647"/>
      <c r="K829" s="647"/>
      <c r="L829" s="647"/>
      <c r="M829" s="647"/>
      <c r="P829" s="646"/>
    </row>
    <row r="830" spans="1:16" x14ac:dyDescent="0.2">
      <c r="H830" s="646"/>
      <c r="I830" s="647"/>
      <c r="J830" s="647"/>
      <c r="K830" s="647"/>
      <c r="L830" s="647"/>
      <c r="M830" s="647"/>
      <c r="P830" s="646"/>
    </row>
    <row r="831" spans="1:16" x14ac:dyDescent="0.2">
      <c r="H831" s="646"/>
      <c r="I831" s="647"/>
      <c r="J831" s="647"/>
      <c r="K831" s="647"/>
      <c r="L831" s="647"/>
      <c r="M831" s="647"/>
      <c r="P831" s="646"/>
    </row>
    <row r="832" spans="1:16" x14ac:dyDescent="0.2">
      <c r="H832" s="646"/>
      <c r="I832" s="647"/>
      <c r="J832" s="647"/>
      <c r="K832" s="647"/>
      <c r="L832" s="647"/>
      <c r="M832" s="647"/>
      <c r="P832" s="646"/>
    </row>
    <row r="833" spans="8:16" x14ac:dyDescent="0.2">
      <c r="H833" s="646"/>
      <c r="I833" s="647"/>
      <c r="J833" s="647"/>
      <c r="K833" s="647"/>
      <c r="L833" s="647"/>
      <c r="M833" s="647"/>
      <c r="P833" s="646"/>
    </row>
    <row r="834" spans="8:16" x14ac:dyDescent="0.2">
      <c r="H834" s="646"/>
      <c r="I834" s="647"/>
      <c r="J834" s="647"/>
      <c r="K834" s="647"/>
      <c r="L834" s="647"/>
      <c r="M834" s="647"/>
      <c r="P834" s="646"/>
    </row>
    <row r="835" spans="8:16" x14ac:dyDescent="0.2">
      <c r="H835" s="646"/>
      <c r="I835" s="647"/>
      <c r="J835" s="647"/>
      <c r="K835" s="647"/>
      <c r="L835" s="647"/>
      <c r="M835" s="647"/>
      <c r="P835" s="646"/>
    </row>
    <row r="836" spans="8:16" x14ac:dyDescent="0.2">
      <c r="H836" s="646"/>
      <c r="I836" s="647"/>
      <c r="J836" s="647"/>
      <c r="K836" s="647"/>
      <c r="L836" s="647"/>
      <c r="M836" s="647"/>
      <c r="P836" s="646"/>
    </row>
    <row r="837" spans="8:16" x14ac:dyDescent="0.2">
      <c r="H837" s="646"/>
      <c r="I837" s="647"/>
      <c r="J837" s="647"/>
      <c r="K837" s="647"/>
      <c r="L837" s="647"/>
      <c r="M837" s="647"/>
      <c r="P837" s="646"/>
    </row>
    <row r="838" spans="8:16" x14ac:dyDescent="0.2">
      <c r="H838" s="646"/>
      <c r="I838" s="647"/>
      <c r="J838" s="647"/>
      <c r="K838" s="647"/>
      <c r="L838" s="647"/>
      <c r="M838" s="647"/>
      <c r="P838" s="646"/>
    </row>
    <row r="839" spans="8:16" x14ac:dyDescent="0.2">
      <c r="H839" s="646"/>
      <c r="I839" s="647"/>
      <c r="J839" s="647"/>
      <c r="K839" s="647"/>
      <c r="L839" s="647"/>
      <c r="M839" s="647"/>
      <c r="P839" s="646"/>
    </row>
    <row r="840" spans="8:16" x14ac:dyDescent="0.2">
      <c r="H840" s="646"/>
      <c r="I840" s="647"/>
      <c r="J840" s="647"/>
      <c r="K840" s="647"/>
      <c r="L840" s="647"/>
      <c r="M840" s="647"/>
      <c r="P840" s="646"/>
    </row>
    <row r="841" spans="8:16" x14ac:dyDescent="0.2">
      <c r="H841" s="646"/>
      <c r="I841" s="647"/>
      <c r="J841" s="647"/>
      <c r="K841" s="647"/>
      <c r="L841" s="647"/>
      <c r="M841" s="647"/>
      <c r="P841" s="646"/>
    </row>
    <row r="842" spans="8:16" x14ac:dyDescent="0.2">
      <c r="H842" s="646"/>
      <c r="I842" s="647"/>
      <c r="J842" s="647"/>
      <c r="K842" s="647"/>
      <c r="L842" s="647"/>
      <c r="M842" s="647"/>
      <c r="P842" s="646"/>
    </row>
    <row r="843" spans="8:16" x14ac:dyDescent="0.2">
      <c r="H843" s="646"/>
      <c r="I843" s="647"/>
      <c r="J843" s="647"/>
      <c r="K843" s="647"/>
      <c r="L843" s="647"/>
      <c r="M843" s="647"/>
      <c r="P843" s="646"/>
    </row>
    <row r="844" spans="8:16" x14ac:dyDescent="0.2">
      <c r="H844" s="646"/>
      <c r="I844" s="647"/>
      <c r="J844" s="647"/>
      <c r="K844" s="647"/>
      <c r="L844" s="647"/>
      <c r="M844" s="647"/>
      <c r="P844" s="646"/>
    </row>
    <row r="845" spans="8:16" x14ac:dyDescent="0.2">
      <c r="H845" s="646"/>
      <c r="I845" s="647"/>
      <c r="J845" s="647"/>
      <c r="K845" s="647"/>
      <c r="L845" s="647"/>
      <c r="M845" s="647"/>
      <c r="P845" s="646"/>
    </row>
    <row r="846" spans="8:16" x14ac:dyDescent="0.2">
      <c r="H846" s="646"/>
      <c r="I846" s="647"/>
      <c r="J846" s="647"/>
      <c r="K846" s="647"/>
      <c r="L846" s="647"/>
      <c r="M846" s="647"/>
      <c r="P846" s="646"/>
    </row>
    <row r="847" spans="8:16" x14ac:dyDescent="0.2">
      <c r="H847" s="646"/>
      <c r="I847" s="647"/>
      <c r="J847" s="647"/>
      <c r="K847" s="647"/>
      <c r="L847" s="647"/>
      <c r="M847" s="647"/>
      <c r="P847" s="646"/>
    </row>
    <row r="848" spans="8:16" x14ac:dyDescent="0.2">
      <c r="H848" s="646"/>
      <c r="I848" s="647"/>
      <c r="J848" s="647"/>
      <c r="K848" s="647"/>
      <c r="L848" s="647"/>
      <c r="M848" s="647"/>
      <c r="P848" s="646"/>
    </row>
    <row r="849" spans="8:16" x14ac:dyDescent="0.2">
      <c r="H849" s="646"/>
      <c r="I849" s="647"/>
      <c r="J849" s="647"/>
      <c r="K849" s="647"/>
      <c r="L849" s="647"/>
      <c r="M849" s="647"/>
      <c r="P849" s="646"/>
    </row>
    <row r="850" spans="8:16" x14ac:dyDescent="0.2">
      <c r="H850" s="646"/>
      <c r="I850" s="647"/>
      <c r="J850" s="647"/>
      <c r="K850" s="647"/>
      <c r="L850" s="647"/>
      <c r="M850" s="647"/>
      <c r="P850" s="646"/>
    </row>
    <row r="851" spans="8:16" x14ac:dyDescent="0.2">
      <c r="H851" s="646"/>
      <c r="I851" s="647"/>
      <c r="J851" s="647"/>
      <c r="K851" s="647"/>
      <c r="L851" s="647"/>
      <c r="M851" s="647"/>
      <c r="P851" s="646"/>
    </row>
    <row r="852" spans="8:16" x14ac:dyDescent="0.2">
      <c r="H852" s="646"/>
      <c r="I852" s="647"/>
      <c r="J852" s="647"/>
      <c r="K852" s="647"/>
      <c r="L852" s="647"/>
      <c r="M852" s="647"/>
      <c r="P852" s="646"/>
    </row>
    <row r="853" spans="8:16" x14ac:dyDescent="0.2">
      <c r="H853" s="646"/>
      <c r="I853" s="647"/>
      <c r="J853" s="647"/>
      <c r="K853" s="647"/>
      <c r="L853" s="647"/>
      <c r="M853" s="647"/>
      <c r="P853" s="646"/>
    </row>
    <row r="854" spans="8:16" x14ac:dyDescent="0.2">
      <c r="H854" s="646"/>
      <c r="I854" s="647"/>
      <c r="J854" s="647"/>
      <c r="K854" s="647"/>
      <c r="L854" s="647"/>
      <c r="M854" s="647"/>
      <c r="P854" s="646"/>
    </row>
    <row r="855" spans="8:16" x14ac:dyDescent="0.2">
      <c r="H855" s="646"/>
      <c r="I855" s="647"/>
      <c r="J855" s="647"/>
      <c r="K855" s="647"/>
      <c r="L855" s="647"/>
      <c r="M855" s="647"/>
      <c r="P855" s="646"/>
    </row>
    <row r="856" spans="8:16" x14ac:dyDescent="0.2">
      <c r="H856" s="646"/>
      <c r="I856" s="647"/>
      <c r="J856" s="647"/>
      <c r="K856" s="647"/>
      <c r="L856" s="647"/>
      <c r="M856" s="647"/>
      <c r="P856" s="646"/>
    </row>
    <row r="857" spans="8:16" x14ac:dyDescent="0.2">
      <c r="H857" s="646"/>
      <c r="I857" s="647"/>
      <c r="J857" s="647"/>
      <c r="K857" s="647"/>
      <c r="L857" s="647"/>
      <c r="M857" s="647"/>
      <c r="P857" s="646"/>
    </row>
    <row r="858" spans="8:16" x14ac:dyDescent="0.2">
      <c r="H858" s="646"/>
      <c r="I858" s="647"/>
      <c r="J858" s="647"/>
      <c r="K858" s="647"/>
      <c r="L858" s="647"/>
      <c r="M858" s="647"/>
      <c r="P858" s="646"/>
    </row>
    <row r="859" spans="8:16" x14ac:dyDescent="0.2">
      <c r="H859" s="646"/>
      <c r="I859" s="647"/>
      <c r="J859" s="647"/>
      <c r="K859" s="647"/>
      <c r="L859" s="647"/>
      <c r="M859" s="647"/>
      <c r="P859" s="646"/>
    </row>
    <row r="860" spans="8:16" x14ac:dyDescent="0.2">
      <c r="H860" s="646"/>
      <c r="I860" s="647"/>
      <c r="J860" s="647"/>
      <c r="K860" s="647"/>
      <c r="L860" s="647"/>
      <c r="M860" s="647"/>
      <c r="P860" s="646"/>
    </row>
    <row r="861" spans="8:16" x14ac:dyDescent="0.2">
      <c r="H861" s="646"/>
      <c r="I861" s="647"/>
      <c r="J861" s="647"/>
      <c r="K861" s="647"/>
      <c r="L861" s="647"/>
      <c r="M861" s="647"/>
      <c r="P861" s="646"/>
    </row>
    <row r="862" spans="8:16" x14ac:dyDescent="0.2">
      <c r="H862" s="646"/>
      <c r="I862" s="647"/>
      <c r="J862" s="647"/>
      <c r="K862" s="647"/>
      <c r="L862" s="647"/>
      <c r="M862" s="647"/>
      <c r="P862" s="646"/>
    </row>
    <row r="863" spans="8:16" x14ac:dyDescent="0.2">
      <c r="H863" s="646"/>
      <c r="I863" s="647"/>
      <c r="J863" s="647"/>
      <c r="K863" s="647"/>
      <c r="L863" s="647"/>
      <c r="M863" s="647"/>
      <c r="P863" s="646"/>
    </row>
    <row r="864" spans="8:16" x14ac:dyDescent="0.2">
      <c r="H864" s="646"/>
      <c r="I864" s="647"/>
      <c r="J864" s="647"/>
      <c r="K864" s="647"/>
      <c r="L864" s="647"/>
      <c r="M864" s="647"/>
      <c r="P864" s="646"/>
    </row>
    <row r="865" spans="8:16" x14ac:dyDescent="0.2">
      <c r="H865" s="646"/>
      <c r="I865" s="647"/>
      <c r="J865" s="647"/>
      <c r="K865" s="647"/>
      <c r="L865" s="647"/>
      <c r="M865" s="647"/>
      <c r="P865" s="646"/>
    </row>
    <row r="866" spans="8:16" x14ac:dyDescent="0.2">
      <c r="H866" s="646"/>
      <c r="I866" s="647"/>
      <c r="J866" s="647"/>
      <c r="K866" s="647"/>
      <c r="L866" s="647"/>
      <c r="M866" s="647"/>
      <c r="P866" s="646"/>
    </row>
    <row r="867" spans="8:16" x14ac:dyDescent="0.2">
      <c r="H867" s="646"/>
      <c r="I867" s="647"/>
      <c r="J867" s="647"/>
      <c r="K867" s="647"/>
      <c r="L867" s="647"/>
      <c r="M867" s="647"/>
      <c r="P867" s="646"/>
    </row>
    <row r="868" spans="8:16" x14ac:dyDescent="0.2">
      <c r="H868" s="646"/>
      <c r="I868" s="647"/>
      <c r="J868" s="647"/>
      <c r="K868" s="647"/>
      <c r="L868" s="647"/>
      <c r="M868" s="647"/>
      <c r="P868" s="646"/>
    </row>
    <row r="869" spans="8:16" x14ac:dyDescent="0.2">
      <c r="H869" s="646"/>
      <c r="I869" s="647"/>
      <c r="J869" s="647"/>
      <c r="K869" s="647"/>
      <c r="L869" s="647"/>
      <c r="M869" s="647"/>
      <c r="P869" s="646"/>
    </row>
    <row r="870" spans="8:16" x14ac:dyDescent="0.2">
      <c r="H870" s="646"/>
      <c r="I870" s="647"/>
      <c r="J870" s="647"/>
      <c r="K870" s="647"/>
      <c r="L870" s="647"/>
      <c r="M870" s="647"/>
      <c r="P870" s="646"/>
    </row>
    <row r="871" spans="8:16" x14ac:dyDescent="0.2">
      <c r="H871" s="646"/>
      <c r="I871" s="647"/>
      <c r="J871" s="647"/>
      <c r="K871" s="647"/>
      <c r="L871" s="647"/>
      <c r="M871" s="647"/>
      <c r="P871" s="646"/>
    </row>
    <row r="872" spans="8:16" x14ac:dyDescent="0.2">
      <c r="H872" s="646"/>
      <c r="I872" s="647"/>
      <c r="J872" s="647"/>
      <c r="K872" s="647"/>
      <c r="L872" s="647"/>
      <c r="M872" s="647"/>
      <c r="P872" s="646"/>
    </row>
    <row r="873" spans="8:16" x14ac:dyDescent="0.2">
      <c r="H873" s="646"/>
      <c r="I873" s="647"/>
      <c r="J873" s="647"/>
      <c r="K873" s="647"/>
      <c r="L873" s="647"/>
      <c r="M873" s="647"/>
      <c r="P873" s="646"/>
    </row>
    <row r="874" spans="8:16" x14ac:dyDescent="0.2">
      <c r="H874" s="646"/>
      <c r="I874" s="647"/>
      <c r="J874" s="647"/>
      <c r="K874" s="647"/>
      <c r="L874" s="647"/>
      <c r="M874" s="647"/>
      <c r="P874" s="646"/>
    </row>
    <row r="875" spans="8:16" x14ac:dyDescent="0.2">
      <c r="H875" s="646"/>
      <c r="I875" s="647"/>
      <c r="J875" s="647"/>
      <c r="K875" s="647"/>
      <c r="L875" s="647"/>
      <c r="M875" s="647"/>
      <c r="P875" s="646"/>
    </row>
    <row r="876" spans="8:16" x14ac:dyDescent="0.2">
      <c r="H876" s="646"/>
      <c r="I876" s="647"/>
      <c r="J876" s="647"/>
      <c r="K876" s="647"/>
      <c r="L876" s="647"/>
      <c r="M876" s="647"/>
      <c r="P876" s="646"/>
    </row>
    <row r="877" spans="8:16" x14ac:dyDescent="0.2">
      <c r="H877" s="646"/>
      <c r="I877" s="647"/>
      <c r="J877" s="647"/>
      <c r="K877" s="647"/>
      <c r="L877" s="647"/>
      <c r="M877" s="647"/>
      <c r="P877" s="646"/>
    </row>
    <row r="878" spans="8:16" x14ac:dyDescent="0.2">
      <c r="H878" s="646"/>
      <c r="I878" s="647"/>
      <c r="J878" s="647"/>
      <c r="K878" s="647"/>
      <c r="L878" s="647"/>
      <c r="M878" s="647"/>
      <c r="P878" s="646"/>
    </row>
    <row r="879" spans="8:16" x14ac:dyDescent="0.2">
      <c r="H879" s="646"/>
      <c r="I879" s="647"/>
      <c r="J879" s="647"/>
      <c r="K879" s="647"/>
      <c r="L879" s="647"/>
      <c r="M879" s="647"/>
      <c r="P879" s="646"/>
    </row>
    <row r="880" spans="8:16" x14ac:dyDescent="0.2">
      <c r="H880" s="646"/>
      <c r="I880" s="647"/>
      <c r="J880" s="647"/>
      <c r="K880" s="647"/>
      <c r="L880" s="647"/>
      <c r="M880" s="647"/>
      <c r="P880" s="646"/>
    </row>
    <row r="881" spans="8:16" x14ac:dyDescent="0.2">
      <c r="H881" s="646"/>
      <c r="I881" s="647"/>
      <c r="J881" s="647"/>
      <c r="K881" s="647"/>
      <c r="L881" s="647"/>
      <c r="M881" s="647"/>
      <c r="P881" s="646"/>
    </row>
    <row r="882" spans="8:16" x14ac:dyDescent="0.2">
      <c r="H882" s="646"/>
      <c r="I882" s="647"/>
      <c r="J882" s="647"/>
      <c r="K882" s="647"/>
      <c r="L882" s="647"/>
      <c r="M882" s="647"/>
      <c r="P882" s="646"/>
    </row>
    <row r="883" spans="8:16" x14ac:dyDescent="0.2">
      <c r="H883" s="646"/>
      <c r="I883" s="647"/>
      <c r="J883" s="647"/>
      <c r="K883" s="647"/>
      <c r="L883" s="647"/>
      <c r="M883" s="647"/>
      <c r="P883" s="646"/>
    </row>
    <row r="884" spans="8:16" x14ac:dyDescent="0.2">
      <c r="H884" s="646"/>
      <c r="I884" s="647"/>
      <c r="J884" s="647"/>
      <c r="K884" s="647"/>
      <c r="L884" s="647"/>
      <c r="M884" s="647"/>
      <c r="P884" s="646"/>
    </row>
    <row r="885" spans="8:16" x14ac:dyDescent="0.2">
      <c r="H885" s="646"/>
      <c r="I885" s="647"/>
      <c r="J885" s="647"/>
      <c r="K885" s="647"/>
      <c r="L885" s="647"/>
      <c r="M885" s="647"/>
      <c r="P885" s="646"/>
    </row>
    <row r="886" spans="8:16" x14ac:dyDescent="0.2">
      <c r="H886" s="646"/>
      <c r="I886" s="647"/>
      <c r="J886" s="647"/>
      <c r="K886" s="647"/>
      <c r="L886" s="647"/>
      <c r="M886" s="647"/>
      <c r="P886" s="646"/>
    </row>
    <row r="887" spans="8:16" x14ac:dyDescent="0.2">
      <c r="H887" s="646"/>
      <c r="I887" s="647"/>
      <c r="J887" s="647"/>
      <c r="K887" s="647"/>
      <c r="L887" s="647"/>
      <c r="M887" s="647"/>
      <c r="P887" s="646"/>
    </row>
    <row r="888" spans="8:16" x14ac:dyDescent="0.2">
      <c r="H888" s="646"/>
      <c r="I888" s="647"/>
      <c r="J888" s="647"/>
      <c r="K888" s="647"/>
      <c r="L888" s="647"/>
      <c r="M888" s="647"/>
      <c r="P888" s="646"/>
    </row>
    <row r="889" spans="8:16" x14ac:dyDescent="0.2">
      <c r="H889" s="646"/>
      <c r="I889" s="647"/>
      <c r="J889" s="647"/>
      <c r="K889" s="647"/>
      <c r="L889" s="647"/>
      <c r="M889" s="647"/>
      <c r="P889" s="646"/>
    </row>
    <row r="890" spans="8:16" x14ac:dyDescent="0.2">
      <c r="H890" s="646"/>
      <c r="I890" s="647"/>
      <c r="J890" s="647"/>
      <c r="K890" s="647"/>
      <c r="L890" s="647"/>
      <c r="M890" s="647"/>
      <c r="P890" s="646"/>
    </row>
    <row r="891" spans="8:16" x14ac:dyDescent="0.2">
      <c r="H891" s="646"/>
      <c r="I891" s="647"/>
      <c r="J891" s="647"/>
      <c r="K891" s="647"/>
      <c r="L891" s="647"/>
      <c r="M891" s="647"/>
      <c r="P891" s="646"/>
    </row>
    <row r="892" spans="8:16" x14ac:dyDescent="0.2">
      <c r="H892" s="646"/>
      <c r="I892" s="647"/>
      <c r="J892" s="647"/>
      <c r="K892" s="647"/>
      <c r="L892" s="647"/>
      <c r="M892" s="647"/>
      <c r="P892" s="646"/>
    </row>
    <row r="893" spans="8:16" x14ac:dyDescent="0.2">
      <c r="H893" s="646"/>
      <c r="I893" s="647"/>
      <c r="J893" s="647"/>
      <c r="K893" s="647"/>
      <c r="L893" s="647"/>
      <c r="M893" s="647"/>
      <c r="P893" s="646"/>
    </row>
    <row r="894" spans="8:16" x14ac:dyDescent="0.2">
      <c r="H894" s="646"/>
      <c r="I894" s="647"/>
      <c r="J894" s="647"/>
      <c r="K894" s="647"/>
      <c r="L894" s="647"/>
      <c r="M894" s="647"/>
      <c r="P894" s="646"/>
    </row>
    <row r="895" spans="8:16" x14ac:dyDescent="0.2">
      <c r="H895" s="646"/>
      <c r="I895" s="647"/>
      <c r="J895" s="647"/>
      <c r="K895" s="647"/>
      <c r="L895" s="647"/>
      <c r="M895" s="647"/>
      <c r="P895" s="646"/>
    </row>
    <row r="896" spans="8:16" x14ac:dyDescent="0.2">
      <c r="H896" s="646"/>
      <c r="I896" s="647"/>
      <c r="J896" s="647"/>
      <c r="K896" s="647"/>
      <c r="L896" s="647"/>
      <c r="M896" s="647"/>
      <c r="P896" s="646"/>
    </row>
    <row r="897" spans="8:16" x14ac:dyDescent="0.2">
      <c r="H897" s="646"/>
      <c r="I897" s="647"/>
      <c r="J897" s="647"/>
      <c r="K897" s="647"/>
      <c r="L897" s="647"/>
      <c r="M897" s="647"/>
      <c r="P897" s="646"/>
    </row>
    <row r="898" spans="8:16" x14ac:dyDescent="0.2">
      <c r="H898" s="646"/>
      <c r="I898" s="647"/>
      <c r="J898" s="647"/>
      <c r="K898" s="647"/>
      <c r="L898" s="647"/>
      <c r="M898" s="647"/>
      <c r="P898" s="646"/>
    </row>
    <row r="899" spans="8:16" x14ac:dyDescent="0.2">
      <c r="H899" s="646"/>
      <c r="I899" s="647"/>
      <c r="J899" s="647"/>
      <c r="K899" s="647"/>
      <c r="L899" s="647"/>
      <c r="M899" s="647"/>
      <c r="P899" s="646"/>
    </row>
    <row r="900" spans="8:16" x14ac:dyDescent="0.2">
      <c r="H900" s="646"/>
      <c r="I900" s="647"/>
      <c r="J900" s="647"/>
      <c r="K900" s="647"/>
      <c r="L900" s="647"/>
      <c r="M900" s="647"/>
      <c r="P900" s="646"/>
    </row>
    <row r="901" spans="8:16" x14ac:dyDescent="0.2">
      <c r="H901" s="646"/>
      <c r="I901" s="647"/>
      <c r="J901" s="647"/>
      <c r="K901" s="647"/>
      <c r="L901" s="647"/>
      <c r="M901" s="647"/>
      <c r="P901" s="646"/>
    </row>
    <row r="902" spans="8:16" x14ac:dyDescent="0.2">
      <c r="H902" s="646"/>
      <c r="I902" s="647"/>
      <c r="J902" s="647"/>
      <c r="K902" s="647"/>
      <c r="L902" s="647"/>
      <c r="M902" s="647"/>
      <c r="P902" s="646"/>
    </row>
    <row r="903" spans="8:16" x14ac:dyDescent="0.2">
      <c r="H903" s="646"/>
      <c r="I903" s="647"/>
      <c r="J903" s="647"/>
      <c r="K903" s="647"/>
      <c r="L903" s="647"/>
      <c r="M903" s="647"/>
      <c r="P903" s="646"/>
    </row>
    <row r="904" spans="8:16" x14ac:dyDescent="0.2">
      <c r="H904" s="646"/>
      <c r="I904" s="647"/>
      <c r="J904" s="647"/>
      <c r="K904" s="647"/>
      <c r="L904" s="647"/>
      <c r="M904" s="647"/>
      <c r="P904" s="646"/>
    </row>
    <row r="905" spans="8:16" x14ac:dyDescent="0.2">
      <c r="H905" s="646"/>
      <c r="I905" s="647"/>
      <c r="J905" s="647"/>
      <c r="K905" s="647"/>
      <c r="L905" s="647"/>
      <c r="M905" s="647"/>
      <c r="P905" s="646"/>
    </row>
    <row r="906" spans="8:16" x14ac:dyDescent="0.2">
      <c r="H906" s="646"/>
      <c r="I906" s="647"/>
      <c r="J906" s="647"/>
      <c r="K906" s="647"/>
      <c r="L906" s="647"/>
      <c r="M906" s="647"/>
      <c r="P906" s="646"/>
    </row>
    <row r="907" spans="8:16" x14ac:dyDescent="0.2">
      <c r="H907" s="646"/>
      <c r="I907" s="647"/>
      <c r="J907" s="647"/>
      <c r="K907" s="647"/>
      <c r="L907" s="647"/>
      <c r="M907" s="647"/>
      <c r="P907" s="646"/>
    </row>
    <row r="908" spans="8:16" x14ac:dyDescent="0.2">
      <c r="H908" s="646"/>
      <c r="I908" s="647"/>
      <c r="J908" s="647"/>
      <c r="K908" s="647"/>
      <c r="L908" s="647"/>
      <c r="M908" s="647"/>
      <c r="P908" s="646"/>
    </row>
    <row r="909" spans="8:16" x14ac:dyDescent="0.2">
      <c r="H909" s="646"/>
      <c r="I909" s="647"/>
      <c r="J909" s="647"/>
      <c r="K909" s="647"/>
      <c r="L909" s="647"/>
      <c r="M909" s="647"/>
      <c r="P909" s="646"/>
    </row>
    <row r="910" spans="8:16" x14ac:dyDescent="0.2">
      <c r="H910" s="646"/>
      <c r="I910" s="647"/>
      <c r="J910" s="647"/>
      <c r="K910" s="647"/>
      <c r="L910" s="647"/>
      <c r="M910" s="647"/>
      <c r="P910" s="646"/>
    </row>
    <row r="911" spans="8:16" x14ac:dyDescent="0.2">
      <c r="H911" s="646"/>
      <c r="I911" s="647"/>
      <c r="J911" s="647"/>
      <c r="K911" s="647"/>
      <c r="L911" s="647"/>
      <c r="M911" s="647"/>
      <c r="P911" s="646"/>
    </row>
    <row r="912" spans="8:16" x14ac:dyDescent="0.2">
      <c r="H912" s="646"/>
      <c r="I912" s="647"/>
      <c r="J912" s="647"/>
      <c r="K912" s="647"/>
      <c r="L912" s="647"/>
      <c r="M912" s="647"/>
      <c r="P912" s="646"/>
    </row>
    <row r="913" spans="8:16" x14ac:dyDescent="0.2">
      <c r="H913" s="646"/>
      <c r="I913" s="647"/>
      <c r="J913" s="647"/>
      <c r="K913" s="647"/>
      <c r="L913" s="647"/>
      <c r="M913" s="647"/>
      <c r="P913" s="646"/>
    </row>
    <row r="914" spans="8:16" x14ac:dyDescent="0.2">
      <c r="H914" s="646"/>
      <c r="I914" s="647"/>
      <c r="J914" s="647"/>
      <c r="K914" s="647"/>
      <c r="L914" s="647"/>
      <c r="M914" s="647"/>
      <c r="P914" s="646"/>
    </row>
    <row r="915" spans="8:16" x14ac:dyDescent="0.2">
      <c r="H915" s="646"/>
      <c r="I915" s="647"/>
      <c r="J915" s="647"/>
      <c r="K915" s="647"/>
      <c r="L915" s="647"/>
      <c r="M915" s="647"/>
      <c r="P915" s="646"/>
    </row>
    <row r="916" spans="8:16" x14ac:dyDescent="0.2">
      <c r="H916" s="646"/>
      <c r="I916" s="647"/>
      <c r="J916" s="647"/>
      <c r="K916" s="647"/>
      <c r="L916" s="647"/>
      <c r="M916" s="647"/>
      <c r="P916" s="646"/>
    </row>
    <row r="917" spans="8:16" x14ac:dyDescent="0.2">
      <c r="H917" s="646"/>
      <c r="I917" s="647"/>
      <c r="J917" s="647"/>
      <c r="K917" s="647"/>
      <c r="L917" s="647"/>
      <c r="M917" s="647"/>
      <c r="P917" s="646"/>
    </row>
    <row r="918" spans="8:16" x14ac:dyDescent="0.2">
      <c r="H918" s="646"/>
      <c r="I918" s="647"/>
      <c r="J918" s="647"/>
      <c r="K918" s="647"/>
      <c r="L918" s="647"/>
      <c r="M918" s="647"/>
      <c r="P918" s="646"/>
    </row>
    <row r="919" spans="8:16" x14ac:dyDescent="0.2">
      <c r="H919" s="646"/>
      <c r="I919" s="647"/>
      <c r="J919" s="647"/>
      <c r="K919" s="647"/>
      <c r="L919" s="647"/>
      <c r="M919" s="647"/>
      <c r="P919" s="646"/>
    </row>
    <row r="920" spans="8:16" x14ac:dyDescent="0.2">
      <c r="H920" s="646"/>
      <c r="I920" s="647"/>
      <c r="J920" s="647"/>
      <c r="K920" s="647"/>
      <c r="L920" s="647"/>
      <c r="M920" s="647"/>
      <c r="P920" s="646"/>
    </row>
    <row r="921" spans="8:16" x14ac:dyDescent="0.2">
      <c r="H921" s="646"/>
      <c r="I921" s="647"/>
      <c r="J921" s="647"/>
      <c r="K921" s="647"/>
      <c r="L921" s="647"/>
      <c r="M921" s="647"/>
      <c r="P921" s="646"/>
    </row>
    <row r="922" spans="8:16" x14ac:dyDescent="0.2">
      <c r="H922" s="646"/>
      <c r="I922" s="647"/>
      <c r="J922" s="647"/>
      <c r="K922" s="647"/>
      <c r="L922" s="647"/>
      <c r="M922" s="647"/>
      <c r="P922" s="646"/>
    </row>
    <row r="923" spans="8:16" x14ac:dyDescent="0.2">
      <c r="H923" s="646"/>
      <c r="I923" s="647"/>
      <c r="J923" s="647"/>
      <c r="K923" s="647"/>
      <c r="L923" s="647"/>
      <c r="M923" s="647"/>
      <c r="P923" s="646"/>
    </row>
    <row r="924" spans="8:16" x14ac:dyDescent="0.2">
      <c r="H924" s="646"/>
      <c r="I924" s="647"/>
      <c r="J924" s="647"/>
      <c r="K924" s="647"/>
      <c r="L924" s="647"/>
      <c r="M924" s="647"/>
      <c r="P924" s="646"/>
    </row>
    <row r="925" spans="8:16" x14ac:dyDescent="0.2">
      <c r="H925" s="646"/>
      <c r="I925" s="647"/>
      <c r="J925" s="647"/>
      <c r="K925" s="647"/>
      <c r="L925" s="647"/>
      <c r="M925" s="647"/>
      <c r="P925" s="646"/>
    </row>
    <row r="926" spans="8:16" x14ac:dyDescent="0.2">
      <c r="H926" s="646"/>
      <c r="I926" s="647"/>
      <c r="J926" s="647"/>
      <c r="K926" s="647"/>
      <c r="L926" s="647"/>
      <c r="M926" s="647"/>
      <c r="P926" s="646"/>
    </row>
    <row r="927" spans="8:16" x14ac:dyDescent="0.2">
      <c r="H927" s="646"/>
      <c r="I927" s="647"/>
      <c r="J927" s="647"/>
      <c r="K927" s="647"/>
      <c r="L927" s="647"/>
      <c r="M927" s="647"/>
      <c r="P927" s="646"/>
    </row>
    <row r="928" spans="8:16" x14ac:dyDescent="0.2">
      <c r="H928" s="646"/>
      <c r="I928" s="647"/>
      <c r="J928" s="647"/>
      <c r="K928" s="647"/>
      <c r="L928" s="647"/>
      <c r="M928" s="647"/>
      <c r="P928" s="646"/>
    </row>
    <row r="929" spans="8:16" x14ac:dyDescent="0.2">
      <c r="H929" s="646"/>
      <c r="I929" s="647"/>
      <c r="J929" s="647"/>
      <c r="K929" s="647"/>
      <c r="L929" s="647"/>
      <c r="M929" s="647"/>
      <c r="P929" s="646"/>
    </row>
    <row r="930" spans="8:16" x14ac:dyDescent="0.2">
      <c r="H930" s="646"/>
      <c r="I930" s="647"/>
      <c r="J930" s="647"/>
      <c r="K930" s="647"/>
      <c r="L930" s="647"/>
      <c r="M930" s="647"/>
      <c r="P930" s="646"/>
    </row>
    <row r="931" spans="8:16" x14ac:dyDescent="0.2">
      <c r="H931" s="646"/>
      <c r="I931" s="647"/>
      <c r="J931" s="647"/>
      <c r="K931" s="647"/>
      <c r="L931" s="647"/>
      <c r="M931" s="647"/>
      <c r="P931" s="646"/>
    </row>
    <row r="932" spans="8:16" x14ac:dyDescent="0.2">
      <c r="H932" s="646"/>
      <c r="I932" s="647"/>
      <c r="J932" s="647"/>
      <c r="K932" s="647"/>
      <c r="L932" s="647"/>
      <c r="M932" s="647"/>
      <c r="P932" s="646"/>
    </row>
    <row r="933" spans="8:16" x14ac:dyDescent="0.2">
      <c r="H933" s="646"/>
      <c r="I933" s="647"/>
      <c r="J933" s="647"/>
      <c r="K933" s="647"/>
      <c r="L933" s="647"/>
      <c r="M933" s="647"/>
      <c r="P933" s="646"/>
    </row>
    <row r="934" spans="8:16" x14ac:dyDescent="0.2">
      <c r="H934" s="646"/>
      <c r="I934" s="647"/>
      <c r="J934" s="647"/>
      <c r="K934" s="647"/>
      <c r="L934" s="647"/>
      <c r="M934" s="647"/>
      <c r="P934" s="646"/>
    </row>
    <row r="935" spans="8:16" x14ac:dyDescent="0.2">
      <c r="H935" s="646"/>
      <c r="I935" s="647"/>
      <c r="J935" s="647"/>
      <c r="K935" s="647"/>
      <c r="L935" s="647"/>
      <c r="M935" s="647"/>
      <c r="P935" s="646"/>
    </row>
    <row r="936" spans="8:16" x14ac:dyDescent="0.2">
      <c r="H936" s="646"/>
      <c r="I936" s="647"/>
      <c r="J936" s="647"/>
      <c r="K936" s="647"/>
      <c r="L936" s="647"/>
      <c r="M936" s="647"/>
      <c r="P936" s="646"/>
    </row>
    <row r="937" spans="8:16" x14ac:dyDescent="0.2">
      <c r="H937" s="646"/>
      <c r="I937" s="647"/>
      <c r="J937" s="647"/>
      <c r="K937" s="647"/>
      <c r="L937" s="647"/>
      <c r="M937" s="647"/>
      <c r="P937" s="646"/>
    </row>
    <row r="938" spans="8:16" x14ac:dyDescent="0.2">
      <c r="H938" s="646"/>
      <c r="I938" s="647"/>
      <c r="J938" s="647"/>
      <c r="K938" s="647"/>
      <c r="L938" s="647"/>
      <c r="M938" s="647"/>
      <c r="P938" s="646"/>
    </row>
    <row r="939" spans="8:16" x14ac:dyDescent="0.2">
      <c r="H939" s="646"/>
      <c r="I939" s="647"/>
      <c r="J939" s="647"/>
      <c r="K939" s="647"/>
      <c r="L939" s="647"/>
      <c r="M939" s="647"/>
      <c r="P939" s="646"/>
    </row>
    <row r="940" spans="8:16" x14ac:dyDescent="0.2">
      <c r="H940" s="646"/>
      <c r="I940" s="647"/>
      <c r="J940" s="647"/>
      <c r="K940" s="647"/>
      <c r="L940" s="647"/>
      <c r="M940" s="647"/>
      <c r="P940" s="646"/>
    </row>
    <row r="941" spans="8:16" x14ac:dyDescent="0.2">
      <c r="H941" s="646"/>
      <c r="I941" s="647"/>
      <c r="J941" s="647"/>
      <c r="K941" s="647"/>
      <c r="L941" s="647"/>
      <c r="M941" s="647"/>
      <c r="P941" s="646"/>
    </row>
    <row r="942" spans="8:16" x14ac:dyDescent="0.2">
      <c r="H942" s="646"/>
      <c r="I942" s="647"/>
      <c r="J942" s="647"/>
      <c r="K942" s="647"/>
      <c r="L942" s="647"/>
      <c r="M942" s="647"/>
      <c r="P942" s="646"/>
    </row>
    <row r="943" spans="8:16" x14ac:dyDescent="0.2">
      <c r="H943" s="646"/>
      <c r="I943" s="647"/>
      <c r="J943" s="647"/>
      <c r="K943" s="647"/>
      <c r="L943" s="647"/>
      <c r="M943" s="647"/>
      <c r="P943" s="646"/>
    </row>
    <row r="944" spans="8:16" x14ac:dyDescent="0.2">
      <c r="H944" s="646"/>
      <c r="I944" s="647"/>
      <c r="J944" s="647"/>
      <c r="K944" s="647"/>
      <c r="L944" s="647"/>
      <c r="M944" s="647"/>
      <c r="P944" s="646"/>
    </row>
    <row r="945" spans="8:16" x14ac:dyDescent="0.2">
      <c r="H945" s="646"/>
      <c r="I945" s="647"/>
      <c r="J945" s="647"/>
      <c r="K945" s="647"/>
      <c r="L945" s="647"/>
      <c r="M945" s="647"/>
      <c r="P945" s="646"/>
    </row>
    <row r="946" spans="8:16" x14ac:dyDescent="0.2">
      <c r="H946" s="646"/>
      <c r="I946" s="647"/>
      <c r="J946" s="647"/>
      <c r="K946" s="647"/>
      <c r="L946" s="647"/>
      <c r="M946" s="647"/>
      <c r="P946" s="646"/>
    </row>
    <row r="947" spans="8:16" x14ac:dyDescent="0.2">
      <c r="H947" s="646"/>
      <c r="I947" s="647"/>
      <c r="J947" s="647"/>
      <c r="K947" s="647"/>
      <c r="L947" s="647"/>
      <c r="M947" s="647"/>
      <c r="P947" s="646"/>
    </row>
    <row r="948" spans="8:16" x14ac:dyDescent="0.2">
      <c r="H948" s="646"/>
      <c r="I948" s="647"/>
      <c r="J948" s="647"/>
      <c r="K948" s="647"/>
      <c r="L948" s="647"/>
      <c r="M948" s="647"/>
      <c r="P948" s="646"/>
    </row>
    <row r="949" spans="8:16" x14ac:dyDescent="0.2">
      <c r="H949" s="646"/>
      <c r="I949" s="647"/>
      <c r="J949" s="647"/>
      <c r="K949" s="647"/>
      <c r="L949" s="647"/>
      <c r="M949" s="647"/>
      <c r="P949" s="646"/>
    </row>
    <row r="950" spans="8:16" x14ac:dyDescent="0.2">
      <c r="H950" s="646"/>
      <c r="I950" s="647"/>
      <c r="J950" s="647"/>
      <c r="K950" s="647"/>
      <c r="L950" s="647"/>
      <c r="M950" s="647"/>
      <c r="P950" s="646"/>
    </row>
    <row r="951" spans="8:16" x14ac:dyDescent="0.2">
      <c r="H951" s="646"/>
      <c r="I951" s="647"/>
      <c r="J951" s="647"/>
      <c r="K951" s="647"/>
      <c r="L951" s="647"/>
      <c r="M951" s="647"/>
      <c r="P951" s="646"/>
    </row>
    <row r="952" spans="8:16" x14ac:dyDescent="0.2">
      <c r="H952" s="646"/>
      <c r="I952" s="647"/>
      <c r="J952" s="647"/>
      <c r="K952" s="647"/>
      <c r="L952" s="647"/>
      <c r="M952" s="647"/>
      <c r="P952" s="646"/>
    </row>
    <row r="953" spans="8:16" x14ac:dyDescent="0.2">
      <c r="H953" s="646"/>
      <c r="I953" s="647"/>
      <c r="J953" s="647"/>
      <c r="K953" s="647"/>
      <c r="L953" s="647"/>
      <c r="M953" s="647"/>
      <c r="P953" s="646"/>
    </row>
    <row r="954" spans="8:16" x14ac:dyDescent="0.2">
      <c r="H954" s="646"/>
      <c r="I954" s="647"/>
      <c r="J954" s="647"/>
      <c r="K954" s="647"/>
      <c r="L954" s="647"/>
      <c r="M954" s="647"/>
      <c r="P954" s="646"/>
    </row>
    <row r="955" spans="8:16" x14ac:dyDescent="0.2">
      <c r="H955" s="646"/>
      <c r="I955" s="647"/>
      <c r="J955" s="647"/>
      <c r="K955" s="647"/>
      <c r="L955" s="647"/>
      <c r="M955" s="647"/>
      <c r="P955" s="646"/>
    </row>
    <row r="956" spans="8:16" x14ac:dyDescent="0.2">
      <c r="H956" s="646"/>
      <c r="I956" s="647"/>
      <c r="J956" s="647"/>
      <c r="K956" s="647"/>
      <c r="L956" s="647"/>
      <c r="M956" s="647"/>
      <c r="P956" s="646"/>
    </row>
    <row r="957" spans="8:16" x14ac:dyDescent="0.2">
      <c r="H957" s="646"/>
      <c r="I957" s="647"/>
      <c r="J957" s="647"/>
      <c r="K957" s="647"/>
      <c r="L957" s="647"/>
      <c r="M957" s="647"/>
      <c r="P957" s="646"/>
    </row>
    <row r="958" spans="8:16" x14ac:dyDescent="0.2">
      <c r="H958" s="646"/>
      <c r="I958" s="647"/>
      <c r="J958" s="647"/>
      <c r="K958" s="647"/>
      <c r="L958" s="647"/>
      <c r="M958" s="647"/>
      <c r="P958" s="646"/>
    </row>
    <row r="959" spans="8:16" x14ac:dyDescent="0.2">
      <c r="H959" s="646"/>
      <c r="I959" s="647"/>
      <c r="J959" s="647"/>
      <c r="K959" s="647"/>
      <c r="L959" s="647"/>
      <c r="M959" s="647"/>
      <c r="P959" s="646"/>
    </row>
    <row r="960" spans="8:16" x14ac:dyDescent="0.2">
      <c r="H960" s="646"/>
      <c r="I960" s="647"/>
      <c r="J960" s="647"/>
      <c r="K960" s="647"/>
      <c r="L960" s="647"/>
      <c r="M960" s="647"/>
      <c r="P960" s="646"/>
    </row>
    <row r="961" spans="8:16" x14ac:dyDescent="0.2">
      <c r="H961" s="646"/>
      <c r="I961" s="647"/>
      <c r="J961" s="647"/>
      <c r="K961" s="647"/>
      <c r="L961" s="647"/>
      <c r="M961" s="647"/>
      <c r="P961" s="646"/>
    </row>
    <row r="962" spans="8:16" x14ac:dyDescent="0.2">
      <c r="H962" s="646"/>
      <c r="I962" s="647"/>
      <c r="J962" s="647"/>
      <c r="K962" s="647"/>
      <c r="L962" s="647"/>
      <c r="M962" s="647"/>
      <c r="P962" s="646"/>
    </row>
    <row r="963" spans="8:16" x14ac:dyDescent="0.2">
      <c r="H963" s="646"/>
      <c r="I963" s="647"/>
      <c r="J963" s="647"/>
      <c r="K963" s="647"/>
      <c r="L963" s="647"/>
      <c r="M963" s="647"/>
      <c r="P963" s="646"/>
    </row>
    <row r="964" spans="8:16" x14ac:dyDescent="0.2">
      <c r="H964" s="646"/>
      <c r="I964" s="647"/>
      <c r="J964" s="647"/>
      <c r="K964" s="647"/>
      <c r="L964" s="647"/>
      <c r="M964" s="647"/>
      <c r="P964" s="646"/>
    </row>
    <row r="965" spans="8:16" x14ac:dyDescent="0.2">
      <c r="H965" s="646"/>
      <c r="I965" s="647"/>
      <c r="J965" s="647"/>
      <c r="K965" s="647"/>
      <c r="L965" s="647"/>
      <c r="M965" s="647"/>
      <c r="P965" s="646"/>
    </row>
    <row r="966" spans="8:16" x14ac:dyDescent="0.2">
      <c r="H966" s="646"/>
      <c r="I966" s="647"/>
      <c r="J966" s="647"/>
      <c r="K966" s="647"/>
      <c r="L966" s="647"/>
      <c r="M966" s="647"/>
      <c r="P966" s="646"/>
    </row>
    <row r="967" spans="8:16" x14ac:dyDescent="0.2">
      <c r="H967" s="646"/>
      <c r="I967" s="647"/>
      <c r="J967" s="647"/>
      <c r="K967" s="647"/>
      <c r="L967" s="647"/>
      <c r="M967" s="647"/>
      <c r="P967" s="646"/>
    </row>
    <row r="968" spans="8:16" x14ac:dyDescent="0.2">
      <c r="H968" s="646"/>
      <c r="I968" s="647"/>
      <c r="J968" s="647"/>
      <c r="K968" s="647"/>
      <c r="L968" s="647"/>
      <c r="M968" s="647"/>
      <c r="P968" s="646"/>
    </row>
    <row r="969" spans="8:16" x14ac:dyDescent="0.2">
      <c r="H969" s="646"/>
      <c r="I969" s="647"/>
      <c r="J969" s="647"/>
      <c r="K969" s="647"/>
      <c r="L969" s="647"/>
      <c r="M969" s="647"/>
      <c r="P969" s="646"/>
    </row>
    <row r="970" spans="8:16" x14ac:dyDescent="0.2">
      <c r="H970" s="646"/>
      <c r="I970" s="647"/>
      <c r="J970" s="647"/>
      <c r="K970" s="647"/>
      <c r="L970" s="647"/>
      <c r="M970" s="647"/>
      <c r="P970" s="646"/>
    </row>
    <row r="971" spans="8:16" x14ac:dyDescent="0.2">
      <c r="H971" s="646"/>
      <c r="I971" s="647"/>
      <c r="J971" s="647"/>
      <c r="K971" s="647"/>
      <c r="L971" s="647"/>
      <c r="M971" s="647"/>
      <c r="P971" s="646"/>
    </row>
    <row r="972" spans="8:16" x14ac:dyDescent="0.2">
      <c r="H972" s="646"/>
      <c r="I972" s="647"/>
      <c r="J972" s="647"/>
      <c r="K972" s="647"/>
      <c r="L972" s="647"/>
      <c r="M972" s="647"/>
      <c r="P972" s="646"/>
    </row>
    <row r="973" spans="8:16" x14ac:dyDescent="0.2">
      <c r="H973" s="646"/>
      <c r="I973" s="647"/>
      <c r="J973" s="647"/>
      <c r="K973" s="647"/>
      <c r="L973" s="647"/>
      <c r="M973" s="647"/>
      <c r="P973" s="646"/>
    </row>
    <row r="974" spans="8:16" x14ac:dyDescent="0.2">
      <c r="H974" s="646"/>
      <c r="I974" s="647"/>
      <c r="J974" s="647"/>
      <c r="K974" s="647"/>
      <c r="L974" s="647"/>
      <c r="M974" s="647"/>
      <c r="P974" s="646"/>
    </row>
    <row r="975" spans="8:16" x14ac:dyDescent="0.2">
      <c r="H975" s="646"/>
      <c r="I975" s="647"/>
      <c r="J975" s="647"/>
      <c r="K975" s="647"/>
      <c r="L975" s="647"/>
      <c r="M975" s="647"/>
      <c r="P975" s="646"/>
    </row>
    <row r="976" spans="8:16" x14ac:dyDescent="0.2">
      <c r="H976" s="646"/>
      <c r="I976" s="647"/>
      <c r="J976" s="647"/>
      <c r="K976" s="647"/>
      <c r="L976" s="647"/>
      <c r="M976" s="647"/>
      <c r="P976" s="646"/>
    </row>
    <row r="977" spans="8:16" x14ac:dyDescent="0.2">
      <c r="H977" s="646"/>
      <c r="I977" s="647"/>
      <c r="J977" s="647"/>
      <c r="K977" s="647"/>
      <c r="L977" s="647"/>
      <c r="M977" s="647"/>
      <c r="P977" s="646"/>
    </row>
    <row r="978" spans="8:16" x14ac:dyDescent="0.2">
      <c r="H978" s="646"/>
      <c r="I978" s="647"/>
      <c r="J978" s="647"/>
      <c r="K978" s="647"/>
      <c r="L978" s="647"/>
      <c r="M978" s="647"/>
      <c r="P978" s="646"/>
    </row>
    <row r="979" spans="8:16" x14ac:dyDescent="0.2">
      <c r="H979" s="646"/>
      <c r="I979" s="647"/>
      <c r="J979" s="647"/>
      <c r="K979" s="647"/>
      <c r="L979" s="647"/>
      <c r="M979" s="647"/>
      <c r="P979" s="646"/>
    </row>
    <row r="980" spans="8:16" x14ac:dyDescent="0.2">
      <c r="H980" s="646"/>
      <c r="I980" s="647"/>
      <c r="J980" s="647"/>
      <c r="K980" s="647"/>
      <c r="L980" s="647"/>
      <c r="M980" s="647"/>
      <c r="P980" s="646"/>
    </row>
    <row r="981" spans="8:16" x14ac:dyDescent="0.2">
      <c r="H981" s="646"/>
      <c r="I981" s="647"/>
      <c r="J981" s="647"/>
      <c r="K981" s="647"/>
      <c r="L981" s="647"/>
      <c r="M981" s="647"/>
      <c r="P981" s="646"/>
    </row>
    <row r="982" spans="8:16" x14ac:dyDescent="0.2">
      <c r="H982" s="646"/>
      <c r="I982" s="647"/>
      <c r="J982" s="647"/>
      <c r="K982" s="647"/>
      <c r="L982" s="647"/>
      <c r="M982" s="647"/>
      <c r="P982" s="646"/>
    </row>
    <row r="983" spans="8:16" x14ac:dyDescent="0.2">
      <c r="H983" s="646"/>
      <c r="I983" s="647"/>
      <c r="J983" s="647"/>
      <c r="K983" s="647"/>
      <c r="L983" s="647"/>
      <c r="M983" s="647"/>
      <c r="P983" s="646"/>
    </row>
    <row r="984" spans="8:16" x14ac:dyDescent="0.2">
      <c r="H984" s="646"/>
      <c r="I984" s="647"/>
      <c r="J984" s="647"/>
      <c r="K984" s="647"/>
      <c r="L984" s="647"/>
      <c r="M984" s="647"/>
      <c r="P984" s="646"/>
    </row>
    <row r="985" spans="8:16" x14ac:dyDescent="0.2">
      <c r="H985" s="646"/>
      <c r="I985" s="647"/>
      <c r="J985" s="647"/>
      <c r="K985" s="647"/>
      <c r="L985" s="647"/>
      <c r="M985" s="647"/>
      <c r="P985" s="646"/>
    </row>
    <row r="986" spans="8:16" x14ac:dyDescent="0.2">
      <c r="H986" s="646"/>
      <c r="I986" s="647"/>
      <c r="J986" s="647"/>
      <c r="K986" s="647"/>
      <c r="L986" s="647"/>
      <c r="M986" s="647"/>
      <c r="P986" s="646"/>
    </row>
    <row r="987" spans="8:16" x14ac:dyDescent="0.2">
      <c r="H987" s="646"/>
      <c r="I987" s="647"/>
      <c r="J987" s="647"/>
      <c r="K987" s="647"/>
      <c r="L987" s="647"/>
      <c r="M987" s="647"/>
      <c r="P987" s="646"/>
    </row>
    <row r="988" spans="8:16" x14ac:dyDescent="0.2">
      <c r="H988" s="646"/>
      <c r="I988" s="647"/>
      <c r="J988" s="647"/>
      <c r="K988" s="647"/>
      <c r="L988" s="647"/>
      <c r="M988" s="647"/>
      <c r="P988" s="646"/>
    </row>
    <row r="989" spans="8:16" x14ac:dyDescent="0.2">
      <c r="H989" s="646"/>
      <c r="I989" s="647"/>
      <c r="J989" s="647"/>
      <c r="K989" s="647"/>
      <c r="L989" s="647"/>
      <c r="M989" s="647"/>
      <c r="P989" s="646"/>
    </row>
    <row r="990" spans="8:16" x14ac:dyDescent="0.2">
      <c r="H990" s="646"/>
      <c r="I990" s="647"/>
      <c r="J990" s="647"/>
      <c r="K990" s="647"/>
      <c r="L990" s="647"/>
      <c r="M990" s="647"/>
      <c r="P990" s="646"/>
    </row>
    <row r="991" spans="8:16" x14ac:dyDescent="0.2">
      <c r="H991" s="646"/>
      <c r="I991" s="647"/>
      <c r="J991" s="647"/>
      <c r="K991" s="647"/>
      <c r="L991" s="647"/>
      <c r="M991" s="647"/>
      <c r="P991" s="646"/>
    </row>
    <row r="992" spans="8:16" x14ac:dyDescent="0.2">
      <c r="H992" s="646"/>
      <c r="I992" s="647"/>
      <c r="J992" s="647"/>
      <c r="K992" s="647"/>
      <c r="L992" s="647"/>
      <c r="M992" s="647"/>
      <c r="P992" s="646"/>
    </row>
    <row r="993" spans="8:16" x14ac:dyDescent="0.2">
      <c r="H993" s="646"/>
      <c r="I993" s="647"/>
      <c r="J993" s="647"/>
      <c r="K993" s="647"/>
      <c r="L993" s="647"/>
      <c r="M993" s="647"/>
      <c r="P993" s="646"/>
    </row>
    <row r="994" spans="8:16" x14ac:dyDescent="0.2">
      <c r="H994" s="646"/>
      <c r="I994" s="647"/>
      <c r="J994" s="647"/>
      <c r="K994" s="647"/>
      <c r="L994" s="647"/>
      <c r="M994" s="647"/>
      <c r="P994" s="646"/>
    </row>
    <row r="995" spans="8:16" x14ac:dyDescent="0.2">
      <c r="H995" s="646"/>
      <c r="I995" s="647"/>
      <c r="J995" s="647"/>
      <c r="K995" s="647"/>
      <c r="L995" s="647"/>
      <c r="M995" s="647"/>
      <c r="P995" s="646"/>
    </row>
    <row r="996" spans="8:16" x14ac:dyDescent="0.2">
      <c r="H996" s="646"/>
      <c r="I996" s="647"/>
      <c r="J996" s="647"/>
      <c r="K996" s="647"/>
      <c r="L996" s="647"/>
      <c r="M996" s="647"/>
      <c r="P996" s="646"/>
    </row>
    <row r="997" spans="8:16" x14ac:dyDescent="0.2">
      <c r="H997" s="646"/>
      <c r="I997" s="647"/>
      <c r="J997" s="647"/>
      <c r="K997" s="647"/>
      <c r="L997" s="647"/>
      <c r="M997" s="647"/>
      <c r="P997" s="646"/>
    </row>
    <row r="998" spans="8:16" x14ac:dyDescent="0.2">
      <c r="H998" s="646"/>
      <c r="I998" s="647"/>
      <c r="J998" s="647"/>
      <c r="K998" s="647"/>
      <c r="L998" s="647"/>
      <c r="M998" s="647"/>
      <c r="P998" s="646"/>
    </row>
    <row r="999" spans="8:16" x14ac:dyDescent="0.2">
      <c r="H999" s="646"/>
      <c r="I999" s="647"/>
      <c r="J999" s="647"/>
      <c r="K999" s="647"/>
      <c r="L999" s="647"/>
      <c r="M999" s="647"/>
      <c r="P999" s="646"/>
    </row>
    <row r="1000" spans="8:16" x14ac:dyDescent="0.2">
      <c r="H1000" s="646"/>
      <c r="I1000" s="647"/>
      <c r="J1000" s="647"/>
      <c r="K1000" s="647"/>
      <c r="L1000" s="647"/>
      <c r="M1000" s="647"/>
      <c r="P1000" s="646"/>
    </row>
    <row r="1001" spans="8:16" x14ac:dyDescent="0.2">
      <c r="H1001" s="646"/>
      <c r="I1001" s="647"/>
      <c r="J1001" s="647"/>
      <c r="K1001" s="647"/>
      <c r="L1001" s="647"/>
      <c r="M1001" s="647"/>
      <c r="P1001" s="646"/>
    </row>
    <row r="1002" spans="8:16" x14ac:dyDescent="0.2">
      <c r="H1002" s="646"/>
      <c r="I1002" s="647"/>
      <c r="J1002" s="647"/>
      <c r="K1002" s="647"/>
      <c r="L1002" s="647"/>
      <c r="M1002" s="647"/>
      <c r="P1002" s="646"/>
    </row>
    <row r="1003" spans="8:16" x14ac:dyDescent="0.2">
      <c r="H1003" s="646"/>
      <c r="I1003" s="647"/>
      <c r="J1003" s="647"/>
      <c r="K1003" s="647"/>
      <c r="L1003" s="647"/>
      <c r="M1003" s="647"/>
      <c r="P1003" s="646"/>
    </row>
    <row r="1004" spans="8:16" x14ac:dyDescent="0.2">
      <c r="H1004" s="646"/>
      <c r="I1004" s="647"/>
      <c r="J1004" s="647"/>
      <c r="K1004" s="647"/>
      <c r="L1004" s="647"/>
      <c r="M1004" s="647"/>
      <c r="P1004" s="646"/>
    </row>
    <row r="1005" spans="8:16" x14ac:dyDescent="0.2">
      <c r="H1005" s="646"/>
      <c r="I1005" s="647"/>
      <c r="J1005" s="647"/>
      <c r="K1005" s="647"/>
      <c r="L1005" s="647"/>
      <c r="M1005" s="647"/>
      <c r="P1005" s="646"/>
    </row>
    <row r="1006" spans="8:16" x14ac:dyDescent="0.2">
      <c r="H1006" s="646"/>
      <c r="I1006" s="647"/>
      <c r="J1006" s="647"/>
      <c r="K1006" s="647"/>
      <c r="L1006" s="647"/>
      <c r="M1006" s="647"/>
      <c r="P1006" s="646"/>
    </row>
    <row r="1007" spans="8:16" x14ac:dyDescent="0.2">
      <c r="H1007" s="646"/>
      <c r="I1007" s="647"/>
      <c r="J1007" s="647"/>
      <c r="K1007" s="647"/>
      <c r="L1007" s="647"/>
      <c r="M1007" s="647"/>
      <c r="P1007" s="646"/>
    </row>
    <row r="1008" spans="8:16" x14ac:dyDescent="0.2">
      <c r="H1008" s="646"/>
      <c r="I1008" s="647"/>
      <c r="J1008" s="647"/>
      <c r="K1008" s="647"/>
      <c r="L1008" s="647"/>
      <c r="M1008" s="647"/>
      <c r="P1008" s="646"/>
    </row>
    <row r="1009" spans="8:16" x14ac:dyDescent="0.2">
      <c r="H1009" s="646"/>
      <c r="I1009" s="647"/>
      <c r="J1009" s="647"/>
      <c r="K1009" s="647"/>
      <c r="L1009" s="647"/>
      <c r="M1009" s="647"/>
      <c r="P1009" s="646"/>
    </row>
    <row r="1010" spans="8:16" x14ac:dyDescent="0.2">
      <c r="H1010" s="646"/>
      <c r="I1010" s="647"/>
      <c r="J1010" s="647"/>
      <c r="K1010" s="647"/>
      <c r="L1010" s="647"/>
      <c r="M1010" s="647"/>
      <c r="P1010" s="646"/>
    </row>
    <row r="1011" spans="8:16" x14ac:dyDescent="0.2">
      <c r="H1011" s="646"/>
      <c r="I1011" s="647"/>
      <c r="J1011" s="647"/>
      <c r="K1011" s="647"/>
      <c r="L1011" s="647"/>
      <c r="M1011" s="647"/>
      <c r="P1011" s="646"/>
    </row>
    <row r="1012" spans="8:16" x14ac:dyDescent="0.2">
      <c r="H1012" s="646"/>
      <c r="I1012" s="647"/>
      <c r="J1012" s="647"/>
      <c r="K1012" s="647"/>
      <c r="L1012" s="647"/>
      <c r="M1012" s="647"/>
      <c r="P1012" s="646"/>
    </row>
    <row r="1013" spans="8:16" x14ac:dyDescent="0.2">
      <c r="H1013" s="646"/>
      <c r="I1013" s="647"/>
      <c r="J1013" s="647"/>
      <c r="K1013" s="647"/>
      <c r="L1013" s="647"/>
      <c r="M1013" s="647"/>
      <c r="P1013" s="646"/>
    </row>
    <row r="1014" spans="8:16" x14ac:dyDescent="0.2">
      <c r="H1014" s="646"/>
      <c r="I1014" s="647"/>
      <c r="J1014" s="647"/>
      <c r="K1014" s="647"/>
      <c r="L1014" s="647"/>
      <c r="M1014" s="647"/>
      <c r="P1014" s="646"/>
    </row>
    <row r="1015" spans="8:16" x14ac:dyDescent="0.2">
      <c r="H1015" s="646"/>
      <c r="I1015" s="647"/>
      <c r="J1015" s="647"/>
      <c r="K1015" s="647"/>
      <c r="L1015" s="647"/>
      <c r="M1015" s="647"/>
      <c r="P1015" s="646"/>
    </row>
    <row r="1016" spans="8:16" x14ac:dyDescent="0.2">
      <c r="H1016" s="646"/>
      <c r="I1016" s="647"/>
      <c r="J1016" s="647"/>
      <c r="K1016" s="647"/>
      <c r="L1016" s="647"/>
      <c r="M1016" s="647"/>
      <c r="P1016" s="646"/>
    </row>
    <row r="1017" spans="8:16" x14ac:dyDescent="0.2">
      <c r="H1017" s="646"/>
      <c r="I1017" s="647"/>
      <c r="J1017" s="647"/>
      <c r="K1017" s="647"/>
      <c r="L1017" s="647"/>
      <c r="M1017" s="647"/>
      <c r="P1017" s="646"/>
    </row>
    <row r="1018" spans="8:16" x14ac:dyDescent="0.2">
      <c r="H1018" s="646"/>
      <c r="I1018" s="647"/>
      <c r="J1018" s="647"/>
      <c r="K1018" s="647"/>
      <c r="L1018" s="647"/>
      <c r="M1018" s="647"/>
      <c r="P1018" s="646"/>
    </row>
    <row r="1019" spans="8:16" x14ac:dyDescent="0.2">
      <c r="H1019" s="646"/>
      <c r="I1019" s="647"/>
      <c r="J1019" s="647"/>
      <c r="K1019" s="647"/>
      <c r="L1019" s="647"/>
      <c r="M1019" s="647"/>
      <c r="P1019" s="646"/>
    </row>
    <row r="1020" spans="8:16" x14ac:dyDescent="0.2">
      <c r="H1020" s="646"/>
      <c r="I1020" s="647"/>
      <c r="J1020" s="647"/>
      <c r="K1020" s="647"/>
      <c r="L1020" s="647"/>
      <c r="M1020" s="647"/>
      <c r="P1020" s="646"/>
    </row>
    <row r="1021" spans="8:16" x14ac:dyDescent="0.2">
      <c r="H1021" s="646"/>
      <c r="I1021" s="647"/>
      <c r="J1021" s="647"/>
      <c r="K1021" s="647"/>
      <c r="L1021" s="647"/>
      <c r="M1021" s="647"/>
      <c r="P1021" s="646"/>
    </row>
    <row r="1022" spans="8:16" x14ac:dyDescent="0.2">
      <c r="H1022" s="646"/>
      <c r="I1022" s="647"/>
      <c r="J1022" s="647"/>
      <c r="K1022" s="647"/>
      <c r="L1022" s="647"/>
      <c r="M1022" s="647"/>
      <c r="P1022" s="646"/>
    </row>
    <row r="1023" spans="8:16" x14ac:dyDescent="0.2">
      <c r="H1023" s="646"/>
      <c r="I1023" s="647"/>
      <c r="J1023" s="647"/>
      <c r="K1023" s="647"/>
      <c r="L1023" s="647"/>
      <c r="M1023" s="647"/>
      <c r="P1023" s="646"/>
    </row>
    <row r="1024" spans="8:16" x14ac:dyDescent="0.2">
      <c r="H1024" s="646"/>
      <c r="I1024" s="647"/>
      <c r="J1024" s="647"/>
      <c r="K1024" s="647"/>
      <c r="L1024" s="647"/>
      <c r="M1024" s="647"/>
      <c r="P1024" s="646"/>
    </row>
    <row r="1025" spans="8:16" x14ac:dyDescent="0.2">
      <c r="H1025" s="646"/>
      <c r="I1025" s="647"/>
      <c r="J1025" s="647"/>
      <c r="K1025" s="647"/>
      <c r="L1025" s="647"/>
      <c r="M1025" s="647"/>
      <c r="P1025" s="646"/>
    </row>
    <row r="1026" spans="8:16" x14ac:dyDescent="0.2">
      <c r="H1026" s="646"/>
      <c r="I1026" s="647"/>
      <c r="J1026" s="647"/>
      <c r="K1026" s="647"/>
      <c r="L1026" s="647"/>
      <c r="M1026" s="647"/>
      <c r="P1026" s="646"/>
    </row>
    <row r="1027" spans="8:16" x14ac:dyDescent="0.2">
      <c r="H1027" s="646"/>
      <c r="I1027" s="647"/>
      <c r="J1027" s="647"/>
      <c r="K1027" s="647"/>
      <c r="L1027" s="647"/>
      <c r="M1027" s="647"/>
      <c r="P1027" s="646"/>
    </row>
    <row r="1028" spans="8:16" x14ac:dyDescent="0.2">
      <c r="H1028" s="646"/>
      <c r="I1028" s="647"/>
      <c r="J1028" s="647"/>
      <c r="K1028" s="647"/>
      <c r="L1028" s="647"/>
      <c r="M1028" s="647"/>
      <c r="P1028" s="646"/>
    </row>
    <row r="1029" spans="8:16" x14ac:dyDescent="0.2">
      <c r="H1029" s="646"/>
      <c r="I1029" s="647"/>
      <c r="J1029" s="647"/>
      <c r="K1029" s="647"/>
      <c r="L1029" s="647"/>
      <c r="M1029" s="647"/>
      <c r="P1029" s="646"/>
    </row>
    <row r="1030" spans="8:16" x14ac:dyDescent="0.2">
      <c r="H1030" s="646"/>
      <c r="I1030" s="647"/>
      <c r="J1030" s="647"/>
      <c r="K1030" s="647"/>
      <c r="L1030" s="647"/>
      <c r="M1030" s="647"/>
      <c r="P1030" s="646"/>
    </row>
    <row r="1031" spans="8:16" x14ac:dyDescent="0.2">
      <c r="H1031" s="646"/>
      <c r="I1031" s="647"/>
      <c r="J1031" s="647"/>
      <c r="K1031" s="647"/>
      <c r="L1031" s="647"/>
      <c r="M1031" s="647"/>
      <c r="P1031" s="646"/>
    </row>
    <row r="1032" spans="8:16" x14ac:dyDescent="0.2">
      <c r="H1032" s="646"/>
      <c r="I1032" s="647"/>
      <c r="J1032" s="647"/>
      <c r="K1032" s="647"/>
      <c r="L1032" s="647"/>
      <c r="M1032" s="647"/>
      <c r="P1032" s="646"/>
    </row>
    <row r="1033" spans="8:16" x14ac:dyDescent="0.2">
      <c r="H1033" s="646"/>
      <c r="I1033" s="647"/>
      <c r="J1033" s="647"/>
      <c r="K1033" s="647"/>
      <c r="L1033" s="647"/>
      <c r="M1033" s="647"/>
      <c r="P1033" s="646"/>
    </row>
    <row r="1034" spans="8:16" x14ac:dyDescent="0.2">
      <c r="H1034" s="646"/>
      <c r="I1034" s="647"/>
      <c r="J1034" s="647"/>
      <c r="K1034" s="647"/>
      <c r="L1034" s="647"/>
      <c r="M1034" s="647"/>
      <c r="P1034" s="646"/>
    </row>
    <row r="1035" spans="8:16" x14ac:dyDescent="0.2">
      <c r="H1035" s="646"/>
      <c r="I1035" s="647"/>
      <c r="J1035" s="647"/>
      <c r="K1035" s="647"/>
      <c r="L1035" s="647"/>
      <c r="M1035" s="647"/>
      <c r="P1035" s="646"/>
    </row>
    <row r="1036" spans="8:16" x14ac:dyDescent="0.2">
      <c r="H1036" s="646"/>
      <c r="I1036" s="647"/>
      <c r="J1036" s="647"/>
      <c r="K1036" s="647"/>
      <c r="L1036" s="647"/>
      <c r="M1036" s="647"/>
      <c r="P1036" s="646"/>
    </row>
    <row r="1037" spans="8:16" x14ac:dyDescent="0.2">
      <c r="H1037" s="646"/>
      <c r="I1037" s="647"/>
      <c r="J1037" s="647"/>
      <c r="K1037" s="647"/>
      <c r="L1037" s="647"/>
      <c r="M1037" s="647"/>
      <c r="P1037" s="646"/>
    </row>
    <row r="1038" spans="8:16" x14ac:dyDescent="0.2">
      <c r="H1038" s="646"/>
      <c r="I1038" s="647"/>
      <c r="J1038" s="647"/>
      <c r="K1038" s="647"/>
      <c r="L1038" s="647"/>
      <c r="M1038" s="647"/>
      <c r="P1038" s="646"/>
    </row>
    <row r="1039" spans="8:16" x14ac:dyDescent="0.2">
      <c r="H1039" s="646"/>
      <c r="I1039" s="647"/>
      <c r="J1039" s="647"/>
      <c r="K1039" s="647"/>
      <c r="L1039" s="647"/>
      <c r="M1039" s="647"/>
      <c r="P1039" s="646"/>
    </row>
    <row r="1040" spans="8:16" x14ac:dyDescent="0.2">
      <c r="H1040" s="646"/>
      <c r="I1040" s="647"/>
      <c r="J1040" s="647"/>
      <c r="K1040" s="647"/>
      <c r="L1040" s="647"/>
      <c r="M1040" s="647"/>
      <c r="P1040" s="646"/>
    </row>
    <row r="1041" spans="8:16" x14ac:dyDescent="0.2">
      <c r="H1041" s="646"/>
      <c r="I1041" s="647"/>
      <c r="J1041" s="647"/>
      <c r="K1041" s="647"/>
      <c r="L1041" s="647"/>
      <c r="M1041" s="647"/>
      <c r="P1041" s="646"/>
    </row>
    <row r="1042" spans="8:16" x14ac:dyDescent="0.2">
      <c r="H1042" s="646"/>
      <c r="I1042" s="647"/>
      <c r="J1042" s="647"/>
      <c r="K1042" s="647"/>
      <c r="L1042" s="647"/>
      <c r="M1042" s="647"/>
      <c r="P1042" s="646"/>
    </row>
    <row r="1043" spans="8:16" x14ac:dyDescent="0.2">
      <c r="H1043" s="646"/>
      <c r="I1043" s="647"/>
      <c r="J1043" s="647"/>
      <c r="K1043" s="647"/>
      <c r="L1043" s="647"/>
      <c r="M1043" s="647"/>
      <c r="P1043" s="646"/>
    </row>
    <row r="1044" spans="8:16" x14ac:dyDescent="0.2">
      <c r="H1044" s="646"/>
      <c r="I1044" s="647"/>
      <c r="J1044" s="647"/>
      <c r="K1044" s="647"/>
      <c r="L1044" s="647"/>
      <c r="M1044" s="647"/>
      <c r="P1044" s="646"/>
    </row>
    <row r="1045" spans="8:16" x14ac:dyDescent="0.2">
      <c r="H1045" s="646"/>
      <c r="I1045" s="647"/>
      <c r="J1045" s="647"/>
      <c r="K1045" s="647"/>
      <c r="L1045" s="647"/>
      <c r="M1045" s="647"/>
      <c r="P1045" s="646"/>
    </row>
    <row r="1046" spans="8:16" x14ac:dyDescent="0.2">
      <c r="H1046" s="646"/>
      <c r="I1046" s="647"/>
      <c r="J1046" s="647"/>
      <c r="K1046" s="647"/>
      <c r="L1046" s="647"/>
      <c r="M1046" s="647"/>
      <c r="P1046" s="646"/>
    </row>
    <row r="1047" spans="8:16" x14ac:dyDescent="0.2">
      <c r="H1047" s="646"/>
      <c r="I1047" s="647"/>
      <c r="J1047" s="647"/>
      <c r="K1047" s="647"/>
      <c r="L1047" s="647"/>
      <c r="M1047" s="647"/>
      <c r="P1047" s="646"/>
    </row>
    <row r="1048" spans="8:16" x14ac:dyDescent="0.2">
      <c r="H1048" s="646"/>
      <c r="I1048" s="647"/>
      <c r="J1048" s="647"/>
      <c r="K1048" s="647"/>
      <c r="L1048" s="647"/>
      <c r="M1048" s="647"/>
      <c r="P1048" s="646"/>
    </row>
    <row r="1049" spans="8:16" x14ac:dyDescent="0.2">
      <c r="H1049" s="646"/>
      <c r="I1049" s="647"/>
      <c r="J1049" s="647"/>
      <c r="K1049" s="647"/>
      <c r="L1049" s="647"/>
      <c r="M1049" s="647"/>
      <c r="P1049" s="646"/>
    </row>
    <row r="1050" spans="8:16" x14ac:dyDescent="0.2">
      <c r="H1050" s="646"/>
      <c r="I1050" s="647"/>
      <c r="J1050" s="647"/>
      <c r="K1050" s="647"/>
      <c r="L1050" s="647"/>
      <c r="M1050" s="647"/>
      <c r="P1050" s="646"/>
    </row>
    <row r="1051" spans="8:16" x14ac:dyDescent="0.2">
      <c r="H1051" s="646"/>
      <c r="I1051" s="647"/>
      <c r="J1051" s="647"/>
      <c r="K1051" s="647"/>
      <c r="L1051" s="647"/>
      <c r="M1051" s="647"/>
      <c r="P1051" s="646"/>
    </row>
    <row r="1052" spans="8:16" x14ac:dyDescent="0.2">
      <c r="H1052" s="646"/>
      <c r="I1052" s="647"/>
      <c r="J1052" s="647"/>
      <c r="K1052" s="647"/>
      <c r="L1052" s="647"/>
      <c r="M1052" s="647"/>
      <c r="P1052" s="646"/>
    </row>
    <row r="1053" spans="8:16" x14ac:dyDescent="0.2">
      <c r="H1053" s="646"/>
      <c r="I1053" s="647"/>
      <c r="J1053" s="647"/>
      <c r="K1053" s="647"/>
      <c r="L1053" s="647"/>
      <c r="M1053" s="647"/>
      <c r="P1053" s="646"/>
    </row>
    <row r="1054" spans="8:16" x14ac:dyDescent="0.2">
      <c r="H1054" s="646"/>
      <c r="I1054" s="647"/>
      <c r="J1054" s="647"/>
      <c r="K1054" s="647"/>
      <c r="L1054" s="647"/>
      <c r="M1054" s="647"/>
      <c r="P1054" s="646"/>
    </row>
    <row r="1055" spans="8:16" x14ac:dyDescent="0.2">
      <c r="H1055" s="646"/>
      <c r="I1055" s="647"/>
      <c r="J1055" s="647"/>
      <c r="K1055" s="647"/>
      <c r="L1055" s="647"/>
      <c r="M1055" s="647"/>
      <c r="P1055" s="646"/>
    </row>
    <row r="1056" spans="8:16" x14ac:dyDescent="0.2">
      <c r="H1056" s="646"/>
      <c r="I1056" s="647"/>
      <c r="J1056" s="647"/>
      <c r="K1056" s="647"/>
      <c r="L1056" s="647"/>
      <c r="M1056" s="647"/>
      <c r="P1056" s="646"/>
    </row>
    <row r="1057" spans="8:16" x14ac:dyDescent="0.2">
      <c r="H1057" s="646"/>
      <c r="I1057" s="647"/>
      <c r="J1057" s="647"/>
      <c r="K1057" s="647"/>
      <c r="L1057" s="647"/>
      <c r="M1057" s="647"/>
      <c r="P1057" s="646"/>
    </row>
    <row r="1058" spans="8:16" x14ac:dyDescent="0.2">
      <c r="H1058" s="646"/>
      <c r="I1058" s="647"/>
      <c r="J1058" s="647"/>
      <c r="K1058" s="647"/>
      <c r="L1058" s="647"/>
      <c r="M1058" s="647"/>
      <c r="P1058" s="646"/>
    </row>
    <row r="1059" spans="8:16" x14ac:dyDescent="0.2">
      <c r="H1059" s="646"/>
      <c r="I1059" s="647"/>
      <c r="J1059" s="647"/>
      <c r="K1059" s="647"/>
      <c r="L1059" s="647"/>
      <c r="M1059" s="647"/>
      <c r="P1059" s="646"/>
    </row>
    <row r="1060" spans="8:16" x14ac:dyDescent="0.2">
      <c r="H1060" s="646"/>
      <c r="I1060" s="647"/>
      <c r="J1060" s="647"/>
      <c r="K1060" s="647"/>
      <c r="L1060" s="647"/>
      <c r="M1060" s="647"/>
      <c r="P1060" s="646"/>
    </row>
    <row r="1061" spans="8:16" x14ac:dyDescent="0.2">
      <c r="H1061" s="646"/>
      <c r="I1061" s="647"/>
      <c r="J1061" s="647"/>
      <c r="K1061" s="647"/>
      <c r="L1061" s="647"/>
      <c r="M1061" s="647"/>
      <c r="P1061" s="646"/>
    </row>
    <row r="1062" spans="8:16" x14ac:dyDescent="0.2">
      <c r="H1062" s="646"/>
      <c r="I1062" s="647"/>
      <c r="J1062" s="647"/>
      <c r="K1062" s="647"/>
      <c r="L1062" s="647"/>
      <c r="M1062" s="647"/>
      <c r="P1062" s="646"/>
    </row>
    <row r="1063" spans="8:16" x14ac:dyDescent="0.2">
      <c r="H1063" s="646"/>
      <c r="I1063" s="647"/>
      <c r="J1063" s="647"/>
      <c r="K1063" s="647"/>
      <c r="L1063" s="647"/>
      <c r="M1063" s="647"/>
      <c r="P1063" s="646"/>
    </row>
    <row r="1064" spans="8:16" x14ac:dyDescent="0.2">
      <c r="H1064" s="646"/>
      <c r="I1064" s="647"/>
      <c r="J1064" s="647"/>
      <c r="K1064" s="647"/>
      <c r="L1064" s="647"/>
      <c r="M1064" s="647"/>
      <c r="P1064" s="646"/>
    </row>
    <row r="1065" spans="8:16" x14ac:dyDescent="0.2">
      <c r="H1065" s="646"/>
      <c r="I1065" s="647"/>
      <c r="J1065" s="647"/>
      <c r="K1065" s="647"/>
      <c r="L1065" s="647"/>
      <c r="M1065" s="647"/>
      <c r="P1065" s="646"/>
    </row>
    <row r="1066" spans="8:16" x14ac:dyDescent="0.2">
      <c r="H1066" s="646"/>
      <c r="I1066" s="647"/>
      <c r="J1066" s="647"/>
      <c r="K1066" s="647"/>
      <c r="L1066" s="647"/>
      <c r="M1066" s="647"/>
      <c r="P1066" s="646"/>
    </row>
    <row r="1067" spans="8:16" x14ac:dyDescent="0.2">
      <c r="H1067" s="646"/>
      <c r="I1067" s="647"/>
      <c r="J1067" s="647"/>
      <c r="K1067" s="647"/>
      <c r="L1067" s="647"/>
      <c r="M1067" s="647"/>
      <c r="P1067" s="646"/>
    </row>
    <row r="1068" spans="8:16" x14ac:dyDescent="0.2">
      <c r="H1068" s="646"/>
      <c r="I1068" s="647"/>
      <c r="J1068" s="647"/>
      <c r="K1068" s="647"/>
      <c r="L1068" s="647"/>
      <c r="M1068" s="647"/>
      <c r="P1068" s="646"/>
    </row>
    <row r="1069" spans="8:16" x14ac:dyDescent="0.2">
      <c r="H1069" s="646"/>
      <c r="I1069" s="647"/>
      <c r="J1069" s="647"/>
      <c r="K1069" s="647"/>
      <c r="L1069" s="647"/>
      <c r="M1069" s="647"/>
      <c r="P1069" s="646"/>
    </row>
    <row r="1070" spans="8:16" x14ac:dyDescent="0.2">
      <c r="H1070" s="646"/>
      <c r="I1070" s="647"/>
      <c r="J1070" s="647"/>
      <c r="K1070" s="647"/>
      <c r="L1070" s="647"/>
      <c r="M1070" s="647"/>
      <c r="P1070" s="646"/>
    </row>
    <row r="1071" spans="8:16" x14ac:dyDescent="0.2">
      <c r="H1071" s="646"/>
      <c r="I1071" s="647"/>
      <c r="J1071" s="647"/>
      <c r="K1071" s="647"/>
      <c r="L1071" s="647"/>
      <c r="M1071" s="647"/>
      <c r="P1071" s="646"/>
    </row>
    <row r="1072" spans="8:16" x14ac:dyDescent="0.2">
      <c r="H1072" s="646"/>
      <c r="I1072" s="647"/>
      <c r="J1072" s="647"/>
      <c r="K1072" s="647"/>
      <c r="L1072" s="647"/>
      <c r="M1072" s="647"/>
      <c r="P1072" s="646"/>
    </row>
    <row r="1073" spans="8:16" x14ac:dyDescent="0.2">
      <c r="H1073" s="646"/>
      <c r="I1073" s="647"/>
      <c r="J1073" s="647"/>
      <c r="K1073" s="647"/>
      <c r="L1073" s="647"/>
      <c r="M1073" s="647"/>
      <c r="P1073" s="646"/>
    </row>
    <row r="1074" spans="8:16" x14ac:dyDescent="0.2">
      <c r="H1074" s="646"/>
      <c r="I1074" s="647"/>
      <c r="J1074" s="647"/>
      <c r="K1074" s="647"/>
      <c r="L1074" s="647"/>
      <c r="M1074" s="647"/>
      <c r="P1074" s="646"/>
    </row>
    <row r="1075" spans="8:16" x14ac:dyDescent="0.2">
      <c r="H1075" s="646"/>
      <c r="I1075" s="647"/>
      <c r="J1075" s="647"/>
      <c r="K1075" s="647"/>
      <c r="L1075" s="647"/>
      <c r="M1075" s="647"/>
      <c r="P1075" s="646"/>
    </row>
    <row r="1076" spans="8:16" x14ac:dyDescent="0.2">
      <c r="H1076" s="646"/>
      <c r="I1076" s="647"/>
      <c r="J1076" s="647"/>
      <c r="K1076" s="647"/>
      <c r="L1076" s="647"/>
      <c r="M1076" s="647"/>
      <c r="P1076" s="646"/>
    </row>
    <row r="1077" spans="8:16" x14ac:dyDescent="0.2">
      <c r="H1077" s="646"/>
      <c r="I1077" s="647"/>
      <c r="J1077" s="647"/>
      <c r="K1077" s="647"/>
      <c r="L1077" s="647"/>
      <c r="M1077" s="647"/>
      <c r="P1077" s="646"/>
    </row>
    <row r="1078" spans="8:16" x14ac:dyDescent="0.2">
      <c r="H1078" s="646"/>
      <c r="I1078" s="647"/>
      <c r="J1078" s="647"/>
      <c r="K1078" s="647"/>
      <c r="L1078" s="647"/>
      <c r="M1078" s="647"/>
      <c r="P1078" s="646"/>
    </row>
    <row r="1079" spans="8:16" x14ac:dyDescent="0.2">
      <c r="H1079" s="646"/>
      <c r="I1079" s="647"/>
      <c r="J1079" s="647"/>
      <c r="K1079" s="647"/>
      <c r="L1079" s="647"/>
      <c r="M1079" s="647"/>
      <c r="P1079" s="646"/>
    </row>
    <row r="1080" spans="8:16" x14ac:dyDescent="0.2">
      <c r="H1080" s="646"/>
      <c r="I1080" s="647"/>
      <c r="J1080" s="647"/>
      <c r="K1080" s="647"/>
      <c r="L1080" s="647"/>
      <c r="M1080" s="647"/>
      <c r="P1080" s="646"/>
    </row>
    <row r="1081" spans="8:16" x14ac:dyDescent="0.2">
      <c r="H1081" s="646"/>
      <c r="I1081" s="647"/>
      <c r="J1081" s="647"/>
      <c r="K1081" s="647"/>
      <c r="L1081" s="647"/>
      <c r="M1081" s="647"/>
      <c r="P1081" s="646"/>
    </row>
    <row r="1082" spans="8:16" x14ac:dyDescent="0.2">
      <c r="H1082" s="646"/>
      <c r="I1082" s="647"/>
      <c r="J1082" s="647"/>
      <c r="K1082" s="647"/>
      <c r="L1082" s="647"/>
      <c r="M1082" s="647"/>
      <c r="P1082" s="646"/>
    </row>
    <row r="1083" spans="8:16" x14ac:dyDescent="0.2">
      <c r="H1083" s="646"/>
      <c r="I1083" s="647"/>
      <c r="J1083" s="647"/>
      <c r="K1083" s="647"/>
      <c r="L1083" s="647"/>
      <c r="M1083" s="647"/>
      <c r="P1083" s="646"/>
    </row>
    <row r="1084" spans="8:16" x14ac:dyDescent="0.2">
      <c r="H1084" s="646"/>
      <c r="I1084" s="647"/>
      <c r="J1084" s="647"/>
      <c r="K1084" s="647"/>
      <c r="L1084" s="647"/>
      <c r="M1084" s="647"/>
      <c r="P1084" s="646"/>
    </row>
    <row r="1085" spans="8:16" x14ac:dyDescent="0.2">
      <c r="H1085" s="646"/>
      <c r="I1085" s="647"/>
      <c r="J1085" s="647"/>
      <c r="K1085" s="647"/>
      <c r="L1085" s="647"/>
      <c r="M1085" s="647"/>
      <c r="P1085" s="646"/>
    </row>
    <row r="1086" spans="8:16" x14ac:dyDescent="0.2">
      <c r="H1086" s="646"/>
      <c r="I1086" s="647"/>
      <c r="J1086" s="647"/>
      <c r="K1086" s="647"/>
      <c r="L1086" s="647"/>
      <c r="M1086" s="647"/>
      <c r="P1086" s="646"/>
    </row>
    <row r="1087" spans="8:16" x14ac:dyDescent="0.2">
      <c r="H1087" s="646"/>
      <c r="I1087" s="647"/>
      <c r="J1087" s="647"/>
      <c r="K1087" s="647"/>
      <c r="L1087" s="647"/>
      <c r="M1087" s="647"/>
      <c r="P1087" s="646"/>
    </row>
    <row r="1088" spans="8:16" x14ac:dyDescent="0.2">
      <c r="H1088" s="646"/>
      <c r="I1088" s="647"/>
      <c r="J1088" s="647"/>
      <c r="K1088" s="647"/>
      <c r="L1088" s="647"/>
      <c r="M1088" s="647"/>
      <c r="P1088" s="646"/>
    </row>
    <row r="1089" spans="8:16" x14ac:dyDescent="0.2">
      <c r="H1089" s="646"/>
      <c r="I1089" s="647"/>
      <c r="J1089" s="647"/>
      <c r="K1089" s="647"/>
      <c r="L1089" s="647"/>
      <c r="M1089" s="647"/>
      <c r="P1089" s="646"/>
    </row>
    <row r="1090" spans="8:16" x14ac:dyDescent="0.2">
      <c r="H1090" s="646"/>
      <c r="I1090" s="647"/>
      <c r="J1090" s="647"/>
      <c r="K1090" s="647"/>
      <c r="L1090" s="647"/>
      <c r="M1090" s="647"/>
      <c r="P1090" s="646"/>
    </row>
    <row r="1091" spans="8:16" x14ac:dyDescent="0.2">
      <c r="H1091" s="646"/>
      <c r="I1091" s="647"/>
      <c r="J1091" s="647"/>
      <c r="K1091" s="647"/>
      <c r="L1091" s="647"/>
      <c r="M1091" s="647"/>
      <c r="P1091" s="646"/>
    </row>
    <row r="1092" spans="8:16" x14ac:dyDescent="0.2">
      <c r="H1092" s="646"/>
      <c r="I1092" s="647"/>
      <c r="J1092" s="647"/>
      <c r="K1092" s="647"/>
      <c r="L1092" s="647"/>
      <c r="M1092" s="647"/>
      <c r="P1092" s="646"/>
    </row>
    <row r="1093" spans="8:16" x14ac:dyDescent="0.2">
      <c r="H1093" s="646"/>
      <c r="I1093" s="647"/>
      <c r="J1093" s="647"/>
      <c r="K1093" s="647"/>
      <c r="L1093" s="647"/>
      <c r="M1093" s="647"/>
      <c r="P1093" s="646"/>
    </row>
    <row r="1094" spans="8:16" x14ac:dyDescent="0.2">
      <c r="H1094" s="646"/>
      <c r="I1094" s="647"/>
      <c r="J1094" s="647"/>
      <c r="K1094" s="647"/>
      <c r="L1094" s="647"/>
      <c r="M1094" s="647"/>
      <c r="P1094" s="646"/>
    </row>
    <row r="1095" spans="8:16" x14ac:dyDescent="0.2">
      <c r="H1095" s="646"/>
      <c r="I1095" s="647"/>
      <c r="J1095" s="647"/>
      <c r="K1095" s="647"/>
      <c r="L1095" s="647"/>
      <c r="M1095" s="647"/>
      <c r="P1095" s="646"/>
    </row>
    <row r="1096" spans="8:16" x14ac:dyDescent="0.2">
      <c r="H1096" s="646"/>
      <c r="I1096" s="647"/>
      <c r="J1096" s="647"/>
      <c r="K1096" s="647"/>
      <c r="L1096" s="647"/>
      <c r="M1096" s="647"/>
      <c r="P1096" s="646"/>
    </row>
    <row r="1097" spans="8:16" x14ac:dyDescent="0.2">
      <c r="H1097" s="646"/>
      <c r="I1097" s="647"/>
      <c r="J1097" s="647"/>
      <c r="K1097" s="647"/>
      <c r="L1097" s="647"/>
      <c r="M1097" s="647"/>
      <c r="P1097" s="646"/>
    </row>
    <row r="1098" spans="8:16" x14ac:dyDescent="0.2">
      <c r="H1098" s="646"/>
      <c r="I1098" s="647"/>
      <c r="J1098" s="647"/>
      <c r="K1098" s="647"/>
      <c r="L1098" s="647"/>
      <c r="M1098" s="647"/>
      <c r="P1098" s="646"/>
    </row>
    <row r="1099" spans="8:16" x14ac:dyDescent="0.2">
      <c r="H1099" s="646"/>
      <c r="I1099" s="647"/>
      <c r="J1099" s="647"/>
      <c r="K1099" s="647"/>
      <c r="L1099" s="647"/>
      <c r="M1099" s="647"/>
      <c r="P1099" s="646"/>
    </row>
    <row r="1100" spans="8:16" x14ac:dyDescent="0.2">
      <c r="H1100" s="646"/>
      <c r="I1100" s="647"/>
      <c r="J1100" s="647"/>
      <c r="K1100" s="647"/>
      <c r="L1100" s="647"/>
      <c r="M1100" s="647"/>
      <c r="P1100" s="646"/>
    </row>
    <row r="1101" spans="8:16" x14ac:dyDescent="0.2">
      <c r="H1101" s="646"/>
      <c r="I1101" s="647"/>
      <c r="J1101" s="647"/>
      <c r="K1101" s="647"/>
      <c r="L1101" s="647"/>
      <c r="M1101" s="647"/>
      <c r="P1101" s="646"/>
    </row>
    <row r="1102" spans="8:16" x14ac:dyDescent="0.2">
      <c r="H1102" s="646"/>
      <c r="I1102" s="647"/>
      <c r="J1102" s="647"/>
      <c r="K1102" s="647"/>
      <c r="L1102" s="647"/>
      <c r="M1102" s="647"/>
      <c r="P1102" s="646"/>
    </row>
    <row r="1103" spans="8:16" x14ac:dyDescent="0.2">
      <c r="H1103" s="646"/>
      <c r="I1103" s="647"/>
      <c r="J1103" s="647"/>
      <c r="K1103" s="647"/>
      <c r="L1103" s="647"/>
      <c r="M1103" s="647"/>
      <c r="P1103" s="646"/>
    </row>
    <row r="1104" spans="8:16" x14ac:dyDescent="0.2">
      <c r="H1104" s="646"/>
      <c r="I1104" s="647"/>
      <c r="J1104" s="647"/>
      <c r="K1104" s="647"/>
      <c r="L1104" s="647"/>
      <c r="M1104" s="647"/>
      <c r="P1104" s="646"/>
    </row>
    <row r="1105" spans="8:16" x14ac:dyDescent="0.2">
      <c r="H1105" s="646"/>
      <c r="I1105" s="647"/>
      <c r="J1105" s="647"/>
      <c r="K1105" s="647"/>
      <c r="L1105" s="647"/>
      <c r="M1105" s="647"/>
      <c r="P1105" s="646"/>
    </row>
    <row r="1106" spans="8:16" x14ac:dyDescent="0.2">
      <c r="H1106" s="646"/>
      <c r="I1106" s="647"/>
      <c r="J1106" s="647"/>
      <c r="K1106" s="647"/>
      <c r="L1106" s="647"/>
      <c r="M1106" s="647"/>
      <c r="P1106" s="646"/>
    </row>
    <row r="1107" spans="8:16" x14ac:dyDescent="0.2">
      <c r="H1107" s="646"/>
      <c r="I1107" s="647"/>
      <c r="J1107" s="647"/>
      <c r="K1107" s="647"/>
      <c r="L1107" s="647"/>
      <c r="M1107" s="647"/>
      <c r="P1107" s="646"/>
    </row>
    <row r="1108" spans="8:16" x14ac:dyDescent="0.2">
      <c r="H1108" s="646"/>
      <c r="I1108" s="647"/>
      <c r="J1108" s="647"/>
      <c r="K1108" s="647"/>
      <c r="L1108" s="647"/>
      <c r="M1108" s="647"/>
      <c r="P1108" s="646"/>
    </row>
    <row r="1109" spans="8:16" x14ac:dyDescent="0.2">
      <c r="H1109" s="646"/>
      <c r="I1109" s="647"/>
      <c r="J1109" s="647"/>
      <c r="K1109" s="647"/>
      <c r="L1109" s="647"/>
      <c r="M1109" s="647"/>
      <c r="P1109" s="646"/>
    </row>
    <row r="1110" spans="8:16" x14ac:dyDescent="0.2">
      <c r="H1110" s="646"/>
      <c r="I1110" s="647"/>
      <c r="J1110" s="647"/>
      <c r="K1110" s="647"/>
      <c r="L1110" s="647"/>
      <c r="M1110" s="647"/>
      <c r="P1110" s="646"/>
    </row>
    <row r="1111" spans="8:16" x14ac:dyDescent="0.2">
      <c r="H1111" s="646"/>
      <c r="I1111" s="647"/>
      <c r="J1111" s="647"/>
      <c r="K1111" s="647"/>
      <c r="L1111" s="647"/>
      <c r="M1111" s="647"/>
      <c r="P1111" s="646"/>
    </row>
    <row r="1112" spans="8:16" x14ac:dyDescent="0.2">
      <c r="H1112" s="646"/>
      <c r="I1112" s="647"/>
      <c r="J1112" s="647"/>
      <c r="K1112" s="647"/>
      <c r="L1112" s="647"/>
      <c r="M1112" s="647"/>
      <c r="P1112" s="646"/>
    </row>
    <row r="1113" spans="8:16" x14ac:dyDescent="0.2">
      <c r="H1113" s="646"/>
      <c r="I1113" s="647"/>
      <c r="J1113" s="647"/>
      <c r="K1113" s="647"/>
      <c r="L1113" s="647"/>
      <c r="M1113" s="647"/>
      <c r="P1113" s="646"/>
    </row>
    <row r="1114" spans="8:16" x14ac:dyDescent="0.2">
      <c r="H1114" s="646"/>
      <c r="I1114" s="647"/>
      <c r="J1114" s="647"/>
      <c r="K1114" s="647"/>
      <c r="L1114" s="647"/>
      <c r="M1114" s="647"/>
      <c r="P1114" s="646"/>
    </row>
    <row r="1115" spans="8:16" x14ac:dyDescent="0.2">
      <c r="H1115" s="646"/>
      <c r="I1115" s="647"/>
      <c r="J1115" s="647"/>
      <c r="K1115" s="647"/>
      <c r="L1115" s="647"/>
      <c r="M1115" s="647"/>
      <c r="P1115" s="646"/>
    </row>
    <row r="1116" spans="8:16" x14ac:dyDescent="0.2">
      <c r="H1116" s="646"/>
      <c r="I1116" s="647"/>
      <c r="J1116" s="647"/>
      <c r="K1116" s="647"/>
      <c r="L1116" s="647"/>
      <c r="M1116" s="647"/>
      <c r="P1116" s="646"/>
    </row>
    <row r="1117" spans="8:16" x14ac:dyDescent="0.2">
      <c r="H1117" s="646"/>
      <c r="I1117" s="647"/>
      <c r="J1117" s="647"/>
      <c r="K1117" s="647"/>
      <c r="L1117" s="647"/>
      <c r="M1117" s="647"/>
      <c r="P1117" s="646"/>
    </row>
    <row r="1118" spans="8:16" x14ac:dyDescent="0.2">
      <c r="H1118" s="646"/>
      <c r="I1118" s="647"/>
      <c r="J1118" s="647"/>
      <c r="K1118" s="647"/>
      <c r="L1118" s="647"/>
      <c r="M1118" s="647"/>
      <c r="P1118" s="646"/>
    </row>
    <row r="1119" spans="8:16" x14ac:dyDescent="0.2">
      <c r="H1119" s="646"/>
      <c r="I1119" s="647"/>
      <c r="J1119" s="647"/>
      <c r="K1119" s="647"/>
      <c r="L1119" s="647"/>
      <c r="M1119" s="647"/>
      <c r="P1119" s="646"/>
    </row>
    <row r="1120" spans="8:16" x14ac:dyDescent="0.2">
      <c r="H1120" s="646"/>
      <c r="I1120" s="647"/>
      <c r="J1120" s="647"/>
      <c r="K1120" s="647"/>
      <c r="L1120" s="647"/>
      <c r="M1120" s="647"/>
      <c r="P1120" s="646"/>
    </row>
    <row r="1121" spans="8:16" x14ac:dyDescent="0.2">
      <c r="H1121" s="646"/>
      <c r="I1121" s="647"/>
      <c r="J1121" s="647"/>
      <c r="K1121" s="647"/>
      <c r="L1121" s="647"/>
      <c r="M1121" s="647"/>
      <c r="P1121" s="646"/>
    </row>
    <row r="1122" spans="8:16" x14ac:dyDescent="0.2">
      <c r="H1122" s="646"/>
      <c r="I1122" s="647"/>
      <c r="J1122" s="647"/>
      <c r="K1122" s="647"/>
      <c r="L1122" s="647"/>
      <c r="M1122" s="647"/>
      <c r="P1122" s="646"/>
    </row>
    <row r="1123" spans="8:16" x14ac:dyDescent="0.2">
      <c r="H1123" s="646"/>
      <c r="I1123" s="647"/>
      <c r="J1123" s="647"/>
      <c r="K1123" s="647"/>
      <c r="L1123" s="647"/>
      <c r="M1123" s="647"/>
      <c r="P1123" s="646"/>
    </row>
    <row r="1124" spans="8:16" x14ac:dyDescent="0.2">
      <c r="H1124" s="646"/>
      <c r="I1124" s="647"/>
      <c r="J1124" s="647"/>
      <c r="K1124" s="647"/>
      <c r="L1124" s="647"/>
      <c r="M1124" s="647"/>
      <c r="P1124" s="646"/>
    </row>
    <row r="1125" spans="8:16" x14ac:dyDescent="0.2">
      <c r="H1125" s="646"/>
      <c r="I1125" s="647"/>
      <c r="J1125" s="647"/>
      <c r="K1125" s="647"/>
      <c r="L1125" s="647"/>
      <c r="M1125" s="647"/>
      <c r="P1125" s="646"/>
    </row>
    <row r="1126" spans="8:16" x14ac:dyDescent="0.2">
      <c r="H1126" s="646"/>
      <c r="I1126" s="647"/>
      <c r="J1126" s="647"/>
      <c r="K1126" s="647"/>
      <c r="L1126" s="647"/>
      <c r="M1126" s="647"/>
      <c r="P1126" s="646"/>
    </row>
    <row r="1127" spans="8:16" x14ac:dyDescent="0.2">
      <c r="H1127" s="646"/>
      <c r="I1127" s="647"/>
      <c r="J1127" s="647"/>
      <c r="K1127" s="647"/>
      <c r="L1127" s="647"/>
      <c r="M1127" s="647"/>
      <c r="P1127" s="646"/>
    </row>
    <row r="1128" spans="8:16" x14ac:dyDescent="0.2">
      <c r="H1128" s="646"/>
      <c r="I1128" s="647"/>
      <c r="J1128" s="647"/>
      <c r="K1128" s="647"/>
      <c r="L1128" s="647"/>
      <c r="M1128" s="647"/>
      <c r="P1128" s="646"/>
    </row>
    <row r="1129" spans="8:16" x14ac:dyDescent="0.2">
      <c r="H1129" s="646"/>
      <c r="I1129" s="647"/>
      <c r="J1129" s="647"/>
      <c r="K1129" s="647"/>
      <c r="L1129" s="647"/>
      <c r="M1129" s="647"/>
      <c r="P1129" s="646"/>
    </row>
    <row r="1130" spans="8:16" x14ac:dyDescent="0.2">
      <c r="H1130" s="646"/>
      <c r="I1130" s="647"/>
      <c r="J1130" s="647"/>
      <c r="K1130" s="647"/>
      <c r="L1130" s="647"/>
      <c r="M1130" s="647"/>
      <c r="P1130" s="646"/>
    </row>
    <row r="1131" spans="8:16" x14ac:dyDescent="0.2">
      <c r="H1131" s="646"/>
      <c r="I1131" s="647"/>
      <c r="J1131" s="647"/>
      <c r="K1131" s="647"/>
      <c r="L1131" s="647"/>
      <c r="M1131" s="647"/>
      <c r="P1131" s="646"/>
    </row>
    <row r="1132" spans="8:16" x14ac:dyDescent="0.2">
      <c r="H1132" s="646"/>
      <c r="I1132" s="647"/>
      <c r="J1132" s="647"/>
      <c r="K1132" s="647"/>
      <c r="L1132" s="647"/>
      <c r="M1132" s="647"/>
      <c r="P1132" s="646"/>
    </row>
    <row r="1133" spans="8:16" x14ac:dyDescent="0.2">
      <c r="H1133" s="646"/>
      <c r="I1133" s="647"/>
      <c r="J1133" s="647"/>
      <c r="K1133" s="647"/>
      <c r="L1133" s="647"/>
      <c r="M1133" s="647"/>
      <c r="P1133" s="646"/>
    </row>
    <row r="1134" spans="8:16" x14ac:dyDescent="0.2">
      <c r="H1134" s="646"/>
      <c r="I1134" s="647"/>
      <c r="J1134" s="647"/>
      <c r="K1134" s="647"/>
      <c r="L1134" s="647"/>
      <c r="M1134" s="647"/>
      <c r="P1134" s="646"/>
    </row>
    <row r="1135" spans="8:16" x14ac:dyDescent="0.2">
      <c r="H1135" s="646"/>
      <c r="I1135" s="647"/>
      <c r="J1135" s="647"/>
      <c r="K1135" s="647"/>
      <c r="L1135" s="647"/>
      <c r="M1135" s="647"/>
      <c r="P1135" s="646"/>
    </row>
    <row r="1136" spans="8:16" x14ac:dyDescent="0.2">
      <c r="H1136" s="646"/>
      <c r="I1136" s="647"/>
      <c r="J1136" s="647"/>
      <c r="K1136" s="647"/>
      <c r="L1136" s="647"/>
      <c r="M1136" s="647"/>
      <c r="P1136" s="646"/>
    </row>
    <row r="1137" spans="8:16" x14ac:dyDescent="0.2">
      <c r="H1137" s="646"/>
      <c r="I1137" s="647"/>
      <c r="J1137" s="647"/>
      <c r="K1137" s="647"/>
      <c r="L1137" s="647"/>
      <c r="M1137" s="647"/>
      <c r="P1137" s="646"/>
    </row>
    <row r="1138" spans="8:16" x14ac:dyDescent="0.2">
      <c r="H1138" s="646"/>
      <c r="I1138" s="647"/>
      <c r="J1138" s="647"/>
      <c r="K1138" s="647"/>
      <c r="L1138" s="647"/>
      <c r="M1138" s="647"/>
      <c r="P1138" s="646"/>
    </row>
    <row r="1139" spans="8:16" x14ac:dyDescent="0.2">
      <c r="H1139" s="646"/>
      <c r="I1139" s="647"/>
      <c r="J1139" s="647"/>
      <c r="K1139" s="647"/>
      <c r="L1139" s="647"/>
      <c r="M1139" s="647"/>
      <c r="P1139" s="646"/>
    </row>
    <row r="1140" spans="8:16" x14ac:dyDescent="0.2">
      <c r="H1140" s="646"/>
      <c r="I1140" s="647"/>
      <c r="J1140" s="647"/>
      <c r="K1140" s="647"/>
      <c r="L1140" s="647"/>
      <c r="M1140" s="647"/>
      <c r="P1140" s="646"/>
    </row>
    <row r="1141" spans="8:16" x14ac:dyDescent="0.2">
      <c r="H1141" s="646"/>
      <c r="I1141" s="647"/>
      <c r="J1141" s="647"/>
      <c r="K1141" s="647"/>
      <c r="L1141" s="647"/>
      <c r="M1141" s="647"/>
      <c r="P1141" s="646"/>
    </row>
    <row r="1142" spans="8:16" x14ac:dyDescent="0.2">
      <c r="H1142" s="646"/>
      <c r="I1142" s="647"/>
      <c r="J1142" s="647"/>
      <c r="K1142" s="647"/>
      <c r="L1142" s="647"/>
      <c r="M1142" s="647"/>
      <c r="P1142" s="646"/>
    </row>
    <row r="1143" spans="8:16" x14ac:dyDescent="0.2">
      <c r="H1143" s="646"/>
      <c r="I1143" s="647"/>
      <c r="J1143" s="647"/>
      <c r="K1143" s="647"/>
      <c r="L1143" s="647"/>
      <c r="M1143" s="647"/>
      <c r="P1143" s="646"/>
    </row>
    <row r="1144" spans="8:16" x14ac:dyDescent="0.2">
      <c r="H1144" s="646"/>
      <c r="I1144" s="647"/>
      <c r="J1144" s="647"/>
      <c r="K1144" s="647"/>
      <c r="L1144" s="647"/>
      <c r="M1144" s="647"/>
      <c r="P1144" s="646"/>
    </row>
    <row r="1145" spans="8:16" x14ac:dyDescent="0.2">
      <c r="H1145" s="646"/>
      <c r="I1145" s="647"/>
      <c r="J1145" s="647"/>
      <c r="K1145" s="647"/>
      <c r="L1145" s="647"/>
      <c r="M1145" s="647"/>
      <c r="P1145" s="646"/>
    </row>
    <row r="1146" spans="8:16" x14ac:dyDescent="0.2">
      <c r="H1146" s="646"/>
      <c r="I1146" s="647"/>
      <c r="J1146" s="647"/>
      <c r="K1146" s="647"/>
      <c r="L1146" s="647"/>
      <c r="M1146" s="647"/>
      <c r="P1146" s="646"/>
    </row>
    <row r="1147" spans="8:16" x14ac:dyDescent="0.2">
      <c r="H1147" s="646"/>
      <c r="I1147" s="647"/>
      <c r="J1147" s="647"/>
      <c r="K1147" s="647"/>
      <c r="L1147" s="647"/>
      <c r="M1147" s="647"/>
      <c r="P1147" s="646"/>
    </row>
    <row r="1148" spans="8:16" x14ac:dyDescent="0.2">
      <c r="H1148" s="646"/>
      <c r="I1148" s="647"/>
      <c r="J1148" s="647"/>
      <c r="K1148" s="647"/>
      <c r="L1148" s="647"/>
      <c r="M1148" s="647"/>
      <c r="P1148" s="646"/>
    </row>
    <row r="1149" spans="8:16" x14ac:dyDescent="0.2">
      <c r="H1149" s="646"/>
      <c r="I1149" s="647"/>
      <c r="J1149" s="647"/>
      <c r="K1149" s="647"/>
      <c r="L1149" s="647"/>
      <c r="M1149" s="647"/>
      <c r="P1149" s="646"/>
    </row>
    <row r="1150" spans="8:16" x14ac:dyDescent="0.2">
      <c r="H1150" s="646"/>
      <c r="I1150" s="647"/>
      <c r="J1150" s="647"/>
      <c r="K1150" s="647"/>
      <c r="L1150" s="647"/>
      <c r="M1150" s="647"/>
      <c r="P1150" s="646"/>
    </row>
    <row r="1151" spans="8:16" x14ac:dyDescent="0.2">
      <c r="H1151" s="646"/>
      <c r="I1151" s="647"/>
      <c r="J1151" s="647"/>
      <c r="K1151" s="647"/>
      <c r="L1151" s="647"/>
      <c r="M1151" s="647"/>
      <c r="P1151" s="646"/>
    </row>
    <row r="1152" spans="8:16" x14ac:dyDescent="0.2">
      <c r="H1152" s="646"/>
      <c r="I1152" s="647"/>
      <c r="J1152" s="647"/>
      <c r="K1152" s="647"/>
      <c r="L1152" s="647"/>
      <c r="M1152" s="647"/>
      <c r="P1152" s="646"/>
    </row>
    <row r="1153" spans="8:16" x14ac:dyDescent="0.2">
      <c r="H1153" s="646"/>
      <c r="I1153" s="647"/>
      <c r="J1153" s="647"/>
      <c r="K1153" s="647"/>
      <c r="L1153" s="647"/>
      <c r="M1153" s="647"/>
      <c r="P1153" s="646"/>
    </row>
    <row r="1154" spans="8:16" x14ac:dyDescent="0.2">
      <c r="H1154" s="646"/>
      <c r="I1154" s="647"/>
      <c r="J1154" s="647"/>
      <c r="K1154" s="647"/>
      <c r="L1154" s="647"/>
      <c r="M1154" s="647"/>
      <c r="P1154" s="646"/>
    </row>
    <row r="1155" spans="8:16" x14ac:dyDescent="0.2">
      <c r="H1155" s="646"/>
      <c r="I1155" s="647"/>
      <c r="J1155" s="647"/>
      <c r="K1155" s="647"/>
      <c r="L1155" s="647"/>
      <c r="M1155" s="647"/>
      <c r="P1155" s="646"/>
    </row>
    <row r="1156" spans="8:16" x14ac:dyDescent="0.2">
      <c r="H1156" s="646"/>
      <c r="I1156" s="647"/>
      <c r="J1156" s="647"/>
      <c r="K1156" s="647"/>
      <c r="L1156" s="647"/>
      <c r="M1156" s="647"/>
      <c r="P1156" s="646"/>
    </row>
    <row r="1157" spans="8:16" x14ac:dyDescent="0.2">
      <c r="H1157" s="646"/>
      <c r="I1157" s="647"/>
      <c r="J1157" s="647"/>
      <c r="K1157" s="647"/>
      <c r="L1157" s="647"/>
      <c r="M1157" s="647"/>
      <c r="P1157" s="646"/>
    </row>
    <row r="1158" spans="8:16" x14ac:dyDescent="0.2">
      <c r="H1158" s="646"/>
      <c r="I1158" s="647"/>
      <c r="J1158" s="647"/>
      <c r="K1158" s="647"/>
      <c r="L1158" s="647"/>
      <c r="M1158" s="647"/>
      <c r="P1158" s="646"/>
    </row>
    <row r="1159" spans="8:16" x14ac:dyDescent="0.2">
      <c r="H1159" s="646"/>
      <c r="I1159" s="647"/>
      <c r="J1159" s="647"/>
      <c r="K1159" s="647"/>
      <c r="L1159" s="647"/>
      <c r="M1159" s="647"/>
      <c r="P1159" s="646"/>
    </row>
    <row r="1160" spans="8:16" x14ac:dyDescent="0.2">
      <c r="H1160" s="646"/>
      <c r="I1160" s="647"/>
      <c r="J1160" s="647"/>
      <c r="K1160" s="647"/>
      <c r="L1160" s="647"/>
      <c r="M1160" s="647"/>
      <c r="P1160" s="646"/>
    </row>
    <row r="1161" spans="8:16" x14ac:dyDescent="0.2">
      <c r="H1161" s="646"/>
      <c r="I1161" s="647"/>
      <c r="J1161" s="647"/>
      <c r="K1161" s="647"/>
      <c r="L1161" s="647"/>
      <c r="M1161" s="647"/>
      <c r="P1161" s="646"/>
    </row>
    <row r="1162" spans="8:16" x14ac:dyDescent="0.2">
      <c r="H1162" s="646"/>
      <c r="I1162" s="647"/>
      <c r="J1162" s="647"/>
      <c r="K1162" s="647"/>
      <c r="L1162" s="647"/>
      <c r="M1162" s="647"/>
      <c r="P1162" s="646"/>
    </row>
    <row r="1163" spans="8:16" x14ac:dyDescent="0.2">
      <c r="H1163" s="646"/>
      <c r="I1163" s="647"/>
      <c r="J1163" s="647"/>
      <c r="K1163" s="647"/>
      <c r="L1163" s="647"/>
      <c r="M1163" s="647"/>
      <c r="P1163" s="646"/>
    </row>
    <row r="1164" spans="8:16" x14ac:dyDescent="0.2">
      <c r="H1164" s="646"/>
      <c r="I1164" s="647"/>
      <c r="J1164" s="647"/>
      <c r="K1164" s="647"/>
      <c r="L1164" s="647"/>
      <c r="M1164" s="647"/>
      <c r="P1164" s="646"/>
    </row>
    <row r="1165" spans="8:16" x14ac:dyDescent="0.2">
      <c r="H1165" s="646"/>
      <c r="I1165" s="647"/>
      <c r="J1165" s="647"/>
      <c r="K1165" s="647"/>
      <c r="L1165" s="647"/>
      <c r="M1165" s="647"/>
      <c r="P1165" s="646"/>
    </row>
    <row r="1166" spans="8:16" x14ac:dyDescent="0.2">
      <c r="H1166" s="646"/>
      <c r="I1166" s="647"/>
      <c r="J1166" s="647"/>
      <c r="K1166" s="647"/>
      <c r="L1166" s="647"/>
      <c r="M1166" s="647"/>
      <c r="P1166" s="646"/>
    </row>
    <row r="1167" spans="8:16" x14ac:dyDescent="0.2">
      <c r="H1167" s="646"/>
      <c r="I1167" s="647"/>
      <c r="J1167" s="647"/>
      <c r="K1167" s="647"/>
      <c r="L1167" s="647"/>
      <c r="M1167" s="647"/>
      <c r="P1167" s="646"/>
    </row>
    <row r="1168" spans="8:16" x14ac:dyDescent="0.2">
      <c r="H1168" s="646"/>
      <c r="I1168" s="647"/>
      <c r="J1168" s="647"/>
      <c r="K1168" s="647"/>
      <c r="L1168" s="647"/>
      <c r="M1168" s="647"/>
      <c r="P1168" s="646"/>
    </row>
    <row r="1169" spans="8:16" x14ac:dyDescent="0.2">
      <c r="H1169" s="646"/>
      <c r="I1169" s="647"/>
      <c r="J1169" s="647"/>
      <c r="K1169" s="647"/>
      <c r="L1169" s="647"/>
      <c r="M1169" s="647"/>
      <c r="P1169" s="646"/>
    </row>
    <row r="1170" spans="8:16" x14ac:dyDescent="0.2">
      <c r="H1170" s="646"/>
      <c r="I1170" s="647"/>
      <c r="J1170" s="647"/>
      <c r="K1170" s="647"/>
      <c r="L1170" s="647"/>
      <c r="M1170" s="647"/>
      <c r="P1170" s="646"/>
    </row>
    <row r="1171" spans="8:16" x14ac:dyDescent="0.2">
      <c r="H1171" s="646"/>
      <c r="I1171" s="647"/>
      <c r="J1171" s="647"/>
      <c r="K1171" s="647"/>
      <c r="L1171" s="647"/>
      <c r="M1171" s="647"/>
      <c r="P1171" s="646"/>
    </row>
    <row r="1172" spans="8:16" x14ac:dyDescent="0.2">
      <c r="H1172" s="646"/>
      <c r="I1172" s="647"/>
      <c r="J1172" s="647"/>
      <c r="K1172" s="647"/>
      <c r="L1172" s="647"/>
      <c r="M1172" s="647"/>
      <c r="P1172" s="646"/>
    </row>
    <row r="1173" spans="8:16" x14ac:dyDescent="0.2">
      <c r="H1173" s="646"/>
      <c r="I1173" s="647"/>
      <c r="J1173" s="647"/>
      <c r="K1173" s="647"/>
      <c r="L1173" s="647"/>
      <c r="M1173" s="647"/>
      <c r="P1173" s="646"/>
    </row>
    <row r="1174" spans="8:16" x14ac:dyDescent="0.2">
      <c r="H1174" s="646"/>
      <c r="I1174" s="647"/>
      <c r="J1174" s="647"/>
      <c r="K1174" s="647"/>
      <c r="L1174" s="647"/>
      <c r="M1174" s="647"/>
      <c r="P1174" s="646"/>
    </row>
    <row r="1175" spans="8:16" x14ac:dyDescent="0.2">
      <c r="H1175" s="646"/>
      <c r="I1175" s="647"/>
      <c r="J1175" s="647"/>
      <c r="K1175" s="647"/>
      <c r="L1175" s="647"/>
      <c r="M1175" s="647"/>
      <c r="P1175" s="646"/>
    </row>
    <row r="1176" spans="8:16" x14ac:dyDescent="0.2">
      <c r="H1176" s="646"/>
      <c r="I1176" s="647"/>
      <c r="J1176" s="647"/>
      <c r="K1176" s="647"/>
      <c r="L1176" s="647"/>
      <c r="M1176" s="647"/>
      <c r="P1176" s="646"/>
    </row>
    <row r="1177" spans="8:16" x14ac:dyDescent="0.2">
      <c r="H1177" s="646"/>
      <c r="I1177" s="647"/>
      <c r="J1177" s="647"/>
      <c r="K1177" s="647"/>
      <c r="L1177" s="647"/>
      <c r="M1177" s="647"/>
      <c r="P1177" s="646"/>
    </row>
    <row r="1178" spans="8:16" x14ac:dyDescent="0.2">
      <c r="H1178" s="646"/>
      <c r="I1178" s="647"/>
      <c r="J1178" s="647"/>
      <c r="K1178" s="647"/>
      <c r="L1178" s="647"/>
      <c r="M1178" s="647"/>
      <c r="P1178" s="646"/>
    </row>
    <row r="1179" spans="8:16" x14ac:dyDescent="0.2">
      <c r="H1179" s="646"/>
      <c r="I1179" s="647"/>
      <c r="J1179" s="647"/>
      <c r="K1179" s="647"/>
      <c r="L1179" s="647"/>
      <c r="M1179" s="647"/>
      <c r="P1179" s="646"/>
    </row>
    <row r="1180" spans="8:16" x14ac:dyDescent="0.2">
      <c r="H1180" s="646"/>
      <c r="I1180" s="647"/>
      <c r="J1180" s="647"/>
      <c r="K1180" s="647"/>
      <c r="L1180" s="647"/>
      <c r="M1180" s="647"/>
      <c r="P1180" s="646"/>
    </row>
    <row r="1181" spans="8:16" x14ac:dyDescent="0.2">
      <c r="H1181" s="646"/>
      <c r="I1181" s="647"/>
      <c r="J1181" s="647"/>
      <c r="K1181" s="647"/>
      <c r="L1181" s="647"/>
      <c r="M1181" s="647"/>
      <c r="P1181" s="646"/>
    </row>
    <row r="1182" spans="8:16" x14ac:dyDescent="0.2">
      <c r="H1182" s="646"/>
      <c r="I1182" s="647"/>
      <c r="J1182" s="647"/>
      <c r="K1182" s="647"/>
      <c r="L1182" s="647"/>
      <c r="M1182" s="647"/>
      <c r="P1182" s="646"/>
    </row>
    <row r="1183" spans="8:16" x14ac:dyDescent="0.2">
      <c r="H1183" s="646"/>
      <c r="I1183" s="647"/>
      <c r="J1183" s="647"/>
      <c r="K1183" s="647"/>
      <c r="L1183" s="647"/>
      <c r="M1183" s="647"/>
      <c r="P1183" s="646"/>
    </row>
    <row r="1184" spans="8:16" x14ac:dyDescent="0.2">
      <c r="H1184" s="646"/>
      <c r="I1184" s="647"/>
      <c r="J1184" s="647"/>
      <c r="K1184" s="647"/>
      <c r="L1184" s="647"/>
      <c r="M1184" s="647"/>
      <c r="P1184" s="646"/>
    </row>
    <row r="1185" spans="8:16" x14ac:dyDescent="0.2">
      <c r="H1185" s="646"/>
      <c r="I1185" s="647"/>
      <c r="J1185" s="647"/>
      <c r="K1185" s="647"/>
      <c r="L1185" s="647"/>
      <c r="M1185" s="647"/>
      <c r="P1185" s="646"/>
    </row>
    <row r="1186" spans="8:16" x14ac:dyDescent="0.2">
      <c r="H1186" s="646"/>
      <c r="I1186" s="647"/>
      <c r="J1186" s="647"/>
      <c r="K1186" s="647"/>
      <c r="L1186" s="647"/>
      <c r="M1186" s="647"/>
      <c r="P1186" s="646"/>
    </row>
    <row r="1187" spans="8:16" x14ac:dyDescent="0.2">
      <c r="H1187" s="646"/>
      <c r="I1187" s="647"/>
      <c r="J1187" s="647"/>
      <c r="K1187" s="647"/>
      <c r="L1187" s="647"/>
      <c r="M1187" s="647"/>
      <c r="P1187" s="646"/>
    </row>
    <row r="1188" spans="8:16" x14ac:dyDescent="0.2">
      <c r="H1188" s="646"/>
      <c r="I1188" s="647"/>
      <c r="J1188" s="647"/>
      <c r="K1188" s="647"/>
      <c r="L1188" s="647"/>
      <c r="M1188" s="647"/>
      <c r="P1188" s="646"/>
    </row>
    <row r="1189" spans="8:16" x14ac:dyDescent="0.2">
      <c r="H1189" s="646"/>
      <c r="I1189" s="647"/>
      <c r="J1189" s="647"/>
      <c r="K1189" s="647"/>
      <c r="L1189" s="647"/>
      <c r="M1189" s="647"/>
      <c r="P1189" s="646"/>
    </row>
    <row r="1190" spans="8:16" x14ac:dyDescent="0.2">
      <c r="H1190" s="646"/>
      <c r="I1190" s="647"/>
      <c r="J1190" s="647"/>
      <c r="K1190" s="647"/>
      <c r="L1190" s="647"/>
      <c r="M1190" s="647"/>
      <c r="P1190" s="646"/>
    </row>
    <row r="1191" spans="8:16" x14ac:dyDescent="0.2">
      <c r="H1191" s="646"/>
      <c r="I1191" s="647"/>
      <c r="J1191" s="647"/>
      <c r="K1191" s="647"/>
      <c r="L1191" s="647"/>
      <c r="M1191" s="647"/>
      <c r="P1191" s="646"/>
    </row>
    <row r="1192" spans="8:16" x14ac:dyDescent="0.2">
      <c r="H1192" s="646"/>
      <c r="I1192" s="647"/>
      <c r="J1192" s="647"/>
      <c r="K1192" s="647"/>
      <c r="L1192" s="647"/>
      <c r="M1192" s="647"/>
      <c r="P1192" s="646"/>
    </row>
    <row r="1193" spans="8:16" x14ac:dyDescent="0.2">
      <c r="H1193" s="646"/>
      <c r="I1193" s="647"/>
      <c r="J1193" s="647"/>
      <c r="K1193" s="647"/>
      <c r="L1193" s="647"/>
      <c r="M1193" s="647"/>
      <c r="P1193" s="646"/>
    </row>
    <row r="1194" spans="8:16" x14ac:dyDescent="0.2">
      <c r="H1194" s="646"/>
      <c r="I1194" s="647"/>
      <c r="J1194" s="647"/>
      <c r="K1194" s="647"/>
      <c r="L1194" s="647"/>
      <c r="M1194" s="647"/>
      <c r="P1194" s="646"/>
    </row>
    <row r="1195" spans="8:16" x14ac:dyDescent="0.2">
      <c r="H1195" s="646"/>
      <c r="I1195" s="647"/>
      <c r="J1195" s="647"/>
      <c r="K1195" s="647"/>
      <c r="L1195" s="647"/>
      <c r="M1195" s="647"/>
      <c r="P1195" s="646"/>
    </row>
    <row r="1196" spans="8:16" x14ac:dyDescent="0.2">
      <c r="H1196" s="646"/>
      <c r="I1196" s="647"/>
      <c r="J1196" s="647"/>
      <c r="K1196" s="647"/>
      <c r="L1196" s="647"/>
      <c r="M1196" s="647"/>
      <c r="P1196" s="646"/>
    </row>
    <row r="1197" spans="8:16" x14ac:dyDescent="0.2">
      <c r="H1197" s="646"/>
      <c r="I1197" s="647"/>
      <c r="J1197" s="647"/>
      <c r="K1197" s="647"/>
      <c r="L1197" s="647"/>
      <c r="M1197" s="647"/>
      <c r="P1197" s="646"/>
    </row>
    <row r="1198" spans="8:16" x14ac:dyDescent="0.2">
      <c r="H1198" s="646"/>
      <c r="I1198" s="647"/>
      <c r="J1198" s="647"/>
      <c r="K1198" s="647"/>
      <c r="L1198" s="647"/>
      <c r="M1198" s="647"/>
      <c r="P1198" s="646"/>
    </row>
    <row r="1199" spans="8:16" x14ac:dyDescent="0.2">
      <c r="H1199" s="646"/>
      <c r="I1199" s="647"/>
      <c r="J1199" s="647"/>
      <c r="K1199" s="647"/>
      <c r="L1199" s="647"/>
      <c r="M1199" s="647"/>
      <c r="P1199" s="646"/>
    </row>
    <row r="1200" spans="8:16" x14ac:dyDescent="0.2">
      <c r="H1200" s="646"/>
      <c r="I1200" s="647"/>
      <c r="J1200" s="647"/>
      <c r="K1200" s="647"/>
      <c r="L1200" s="647"/>
      <c r="M1200" s="647"/>
      <c r="P1200" s="646"/>
    </row>
    <row r="1201" spans="8:16" x14ac:dyDescent="0.2">
      <c r="H1201" s="646"/>
      <c r="I1201" s="647"/>
      <c r="J1201" s="647"/>
      <c r="K1201" s="647"/>
      <c r="L1201" s="647"/>
      <c r="M1201" s="647"/>
      <c r="P1201" s="646"/>
    </row>
    <row r="1202" spans="8:16" x14ac:dyDescent="0.2">
      <c r="H1202" s="646"/>
      <c r="I1202" s="647"/>
      <c r="J1202" s="647"/>
      <c r="K1202" s="647"/>
      <c r="L1202" s="647"/>
      <c r="M1202" s="647"/>
      <c r="P1202" s="646"/>
    </row>
    <row r="1203" spans="8:16" x14ac:dyDescent="0.2">
      <c r="H1203" s="646"/>
      <c r="I1203" s="647"/>
      <c r="J1203" s="647"/>
      <c r="K1203" s="647"/>
      <c r="L1203" s="647"/>
      <c r="M1203" s="647"/>
      <c r="P1203" s="646"/>
    </row>
    <row r="1204" spans="8:16" x14ac:dyDescent="0.2">
      <c r="H1204" s="646"/>
      <c r="I1204" s="647"/>
      <c r="J1204" s="647"/>
      <c r="K1204" s="647"/>
      <c r="L1204" s="647"/>
      <c r="M1204" s="647"/>
      <c r="P1204" s="646"/>
    </row>
    <row r="1205" spans="8:16" x14ac:dyDescent="0.2">
      <c r="H1205" s="646"/>
      <c r="I1205" s="647"/>
      <c r="J1205" s="647"/>
      <c r="K1205" s="647"/>
      <c r="L1205" s="647"/>
      <c r="M1205" s="647"/>
      <c r="P1205" s="646"/>
    </row>
    <row r="1206" spans="8:16" x14ac:dyDescent="0.2">
      <c r="H1206" s="646"/>
      <c r="I1206" s="647"/>
      <c r="J1206" s="647"/>
      <c r="K1206" s="647"/>
      <c r="L1206" s="647"/>
      <c r="M1206" s="647"/>
      <c r="P1206" s="646"/>
    </row>
    <row r="1207" spans="8:16" x14ac:dyDescent="0.2">
      <c r="H1207" s="646"/>
      <c r="I1207" s="647"/>
      <c r="J1207" s="647"/>
      <c r="K1207" s="647"/>
      <c r="L1207" s="647"/>
      <c r="M1207" s="647"/>
      <c r="P1207" s="646"/>
    </row>
    <row r="1208" spans="8:16" x14ac:dyDescent="0.2">
      <c r="H1208" s="646"/>
      <c r="I1208" s="647"/>
      <c r="J1208" s="647"/>
      <c r="K1208" s="647"/>
      <c r="L1208" s="647"/>
      <c r="M1208" s="647"/>
      <c r="P1208" s="646"/>
    </row>
    <row r="1209" spans="8:16" x14ac:dyDescent="0.2">
      <c r="H1209" s="646"/>
      <c r="I1209" s="647"/>
      <c r="J1209" s="647"/>
      <c r="K1209" s="647"/>
      <c r="L1209" s="647"/>
      <c r="M1209" s="647"/>
      <c r="P1209" s="646"/>
    </row>
    <row r="1210" spans="8:16" x14ac:dyDescent="0.2">
      <c r="H1210" s="646"/>
      <c r="I1210" s="647"/>
      <c r="J1210" s="647"/>
      <c r="K1210" s="647"/>
      <c r="L1210" s="647"/>
      <c r="M1210" s="647"/>
      <c r="P1210" s="646"/>
    </row>
    <row r="1211" spans="8:16" x14ac:dyDescent="0.2">
      <c r="H1211" s="646"/>
      <c r="I1211" s="647"/>
      <c r="J1211" s="647"/>
      <c r="K1211" s="647"/>
      <c r="L1211" s="647"/>
      <c r="M1211" s="647"/>
      <c r="P1211" s="646"/>
    </row>
    <row r="1212" spans="8:16" x14ac:dyDescent="0.2">
      <c r="H1212" s="646"/>
      <c r="I1212" s="647"/>
      <c r="J1212" s="647"/>
      <c r="K1212" s="647"/>
      <c r="L1212" s="647"/>
      <c r="M1212" s="647"/>
      <c r="P1212" s="646"/>
    </row>
    <row r="1213" spans="8:16" x14ac:dyDescent="0.2">
      <c r="H1213" s="646"/>
      <c r="I1213" s="647"/>
      <c r="J1213" s="647"/>
      <c r="K1213" s="647"/>
      <c r="L1213" s="647"/>
      <c r="M1213" s="647"/>
      <c r="P1213" s="646"/>
    </row>
    <row r="1214" spans="8:16" x14ac:dyDescent="0.2">
      <c r="H1214" s="646"/>
      <c r="I1214" s="647"/>
      <c r="J1214" s="647"/>
      <c r="K1214" s="647"/>
      <c r="L1214" s="647"/>
      <c r="M1214" s="647"/>
      <c r="P1214" s="646"/>
    </row>
    <row r="1215" spans="8:16" x14ac:dyDescent="0.2">
      <c r="H1215" s="646"/>
      <c r="I1215" s="647"/>
      <c r="J1215" s="647"/>
      <c r="K1215" s="647"/>
      <c r="L1215" s="647"/>
      <c r="M1215" s="647"/>
      <c r="P1215" s="646"/>
    </row>
    <row r="1216" spans="8:16" x14ac:dyDescent="0.2">
      <c r="H1216" s="646"/>
      <c r="I1216" s="647"/>
      <c r="J1216" s="647"/>
      <c r="K1216" s="647"/>
      <c r="L1216" s="647"/>
      <c r="M1216" s="647"/>
      <c r="P1216" s="646"/>
    </row>
    <row r="1217" spans="8:16" x14ac:dyDescent="0.2">
      <c r="H1217" s="646"/>
      <c r="I1217" s="647"/>
      <c r="J1217" s="647"/>
      <c r="K1217" s="647"/>
      <c r="L1217" s="647"/>
      <c r="M1217" s="647"/>
      <c r="P1217" s="646"/>
    </row>
    <row r="1218" spans="8:16" x14ac:dyDescent="0.2">
      <c r="H1218" s="646"/>
      <c r="I1218" s="647"/>
      <c r="J1218" s="647"/>
      <c r="K1218" s="647"/>
      <c r="L1218" s="647"/>
      <c r="M1218" s="647"/>
      <c r="P1218" s="646"/>
    </row>
    <row r="1219" spans="8:16" x14ac:dyDescent="0.2">
      <c r="H1219" s="646"/>
      <c r="I1219" s="647"/>
      <c r="J1219" s="647"/>
      <c r="K1219" s="647"/>
      <c r="L1219" s="647"/>
      <c r="M1219" s="647"/>
      <c r="P1219" s="646"/>
    </row>
    <row r="1220" spans="8:16" x14ac:dyDescent="0.2">
      <c r="H1220" s="646"/>
      <c r="I1220" s="647"/>
      <c r="J1220" s="647"/>
      <c r="K1220" s="647"/>
      <c r="L1220" s="647"/>
      <c r="M1220" s="647"/>
      <c r="P1220" s="646"/>
    </row>
    <row r="1221" spans="8:16" x14ac:dyDescent="0.2">
      <c r="H1221" s="646"/>
      <c r="I1221" s="647"/>
      <c r="J1221" s="647"/>
      <c r="K1221" s="647"/>
      <c r="L1221" s="647"/>
      <c r="M1221" s="647"/>
      <c r="P1221" s="646"/>
    </row>
    <row r="1222" spans="8:16" x14ac:dyDescent="0.2">
      <c r="H1222" s="646"/>
      <c r="I1222" s="647"/>
      <c r="J1222" s="647"/>
      <c r="K1222" s="647"/>
      <c r="L1222" s="647"/>
      <c r="M1222" s="647"/>
      <c r="P1222" s="646"/>
    </row>
    <row r="1223" spans="8:16" x14ac:dyDescent="0.2">
      <c r="H1223" s="646"/>
      <c r="I1223" s="647"/>
      <c r="J1223" s="647"/>
      <c r="K1223" s="647"/>
      <c r="L1223" s="647"/>
      <c r="M1223" s="647"/>
      <c r="P1223" s="646"/>
    </row>
    <row r="1224" spans="8:16" x14ac:dyDescent="0.2">
      <c r="H1224" s="646"/>
      <c r="I1224" s="647"/>
      <c r="J1224" s="647"/>
      <c r="K1224" s="647"/>
      <c r="L1224" s="647"/>
      <c r="M1224" s="647"/>
      <c r="P1224" s="646"/>
    </row>
    <row r="1225" spans="8:16" x14ac:dyDescent="0.2">
      <c r="H1225" s="646"/>
      <c r="I1225" s="647"/>
      <c r="J1225" s="647"/>
      <c r="K1225" s="647"/>
      <c r="L1225" s="647"/>
      <c r="M1225" s="647"/>
      <c r="P1225" s="646"/>
    </row>
    <row r="1226" spans="8:16" x14ac:dyDescent="0.2">
      <c r="H1226" s="646"/>
      <c r="I1226" s="647"/>
      <c r="J1226" s="647"/>
      <c r="K1226" s="647"/>
      <c r="L1226" s="647"/>
      <c r="M1226" s="647"/>
      <c r="P1226" s="646"/>
    </row>
    <row r="1227" spans="8:16" x14ac:dyDescent="0.2">
      <c r="H1227" s="646"/>
      <c r="I1227" s="647"/>
      <c r="J1227" s="647"/>
      <c r="K1227" s="647"/>
      <c r="L1227" s="647"/>
      <c r="M1227" s="647"/>
      <c r="P1227" s="646"/>
    </row>
    <row r="1228" spans="8:16" x14ac:dyDescent="0.2">
      <c r="H1228" s="646"/>
      <c r="I1228" s="647"/>
      <c r="J1228" s="647"/>
      <c r="K1228" s="647"/>
      <c r="L1228" s="647"/>
      <c r="M1228" s="647"/>
      <c r="P1228" s="646"/>
    </row>
    <row r="1229" spans="8:16" x14ac:dyDescent="0.2">
      <c r="H1229" s="646"/>
      <c r="I1229" s="647"/>
      <c r="J1229" s="647"/>
      <c r="K1229" s="647"/>
      <c r="L1229" s="647"/>
      <c r="M1229" s="647"/>
      <c r="P1229" s="646"/>
    </row>
    <row r="1230" spans="8:16" x14ac:dyDescent="0.2">
      <c r="H1230" s="646"/>
      <c r="I1230" s="647"/>
      <c r="J1230" s="647"/>
      <c r="K1230" s="647"/>
      <c r="L1230" s="647"/>
      <c r="M1230" s="647"/>
      <c r="P1230" s="646"/>
    </row>
    <row r="1231" spans="8:16" x14ac:dyDescent="0.2">
      <c r="H1231" s="646"/>
      <c r="I1231" s="647"/>
      <c r="J1231" s="647"/>
      <c r="K1231" s="647"/>
      <c r="L1231" s="647"/>
      <c r="M1231" s="647"/>
      <c r="P1231" s="646"/>
    </row>
    <row r="1232" spans="8:16" x14ac:dyDescent="0.2">
      <c r="H1232" s="646"/>
      <c r="I1232" s="647"/>
      <c r="J1232" s="647"/>
      <c r="K1232" s="647"/>
      <c r="L1232" s="647"/>
      <c r="M1232" s="647"/>
      <c r="P1232" s="646"/>
    </row>
    <row r="1233" spans="8:16" x14ac:dyDescent="0.2">
      <c r="H1233" s="646"/>
      <c r="I1233" s="647"/>
      <c r="J1233" s="647"/>
      <c r="K1233" s="647"/>
      <c r="L1233" s="647"/>
      <c r="M1233" s="647"/>
      <c r="P1233" s="646"/>
    </row>
    <row r="1234" spans="8:16" x14ac:dyDescent="0.2">
      <c r="H1234" s="646"/>
      <c r="I1234" s="647"/>
      <c r="J1234" s="647"/>
      <c r="K1234" s="647"/>
      <c r="L1234" s="647"/>
      <c r="M1234" s="647"/>
      <c r="P1234" s="646"/>
    </row>
    <row r="1235" spans="8:16" x14ac:dyDescent="0.2">
      <c r="H1235" s="646"/>
      <c r="I1235" s="647"/>
      <c r="J1235" s="647"/>
      <c r="K1235" s="647"/>
      <c r="L1235" s="647"/>
      <c r="M1235" s="647"/>
      <c r="P1235" s="646"/>
    </row>
    <row r="1236" spans="8:16" x14ac:dyDescent="0.2">
      <c r="H1236" s="646"/>
      <c r="I1236" s="647"/>
      <c r="J1236" s="647"/>
      <c r="K1236" s="647"/>
      <c r="L1236" s="647"/>
      <c r="M1236" s="647"/>
      <c r="P1236" s="646"/>
    </row>
    <row r="1237" spans="8:16" x14ac:dyDescent="0.2">
      <c r="H1237" s="646"/>
      <c r="I1237" s="647"/>
      <c r="J1237" s="647"/>
      <c r="K1237" s="647"/>
      <c r="L1237" s="647"/>
      <c r="M1237" s="647"/>
      <c r="P1237" s="646"/>
    </row>
    <row r="1238" spans="8:16" x14ac:dyDescent="0.2">
      <c r="H1238" s="646"/>
      <c r="I1238" s="647"/>
      <c r="J1238" s="647"/>
      <c r="K1238" s="647"/>
      <c r="L1238" s="647"/>
      <c r="M1238" s="647"/>
      <c r="P1238" s="646"/>
    </row>
    <row r="1239" spans="8:16" x14ac:dyDescent="0.2">
      <c r="H1239" s="646"/>
      <c r="I1239" s="647"/>
      <c r="J1239" s="647"/>
      <c r="K1239" s="647"/>
      <c r="L1239" s="647"/>
      <c r="M1239" s="647"/>
      <c r="P1239" s="646"/>
    </row>
    <row r="1240" spans="8:16" x14ac:dyDescent="0.2">
      <c r="H1240" s="646"/>
      <c r="I1240" s="647"/>
      <c r="J1240" s="647"/>
      <c r="K1240" s="647"/>
      <c r="L1240" s="647"/>
      <c r="M1240" s="647"/>
      <c r="P1240" s="646"/>
    </row>
    <row r="1241" spans="8:16" x14ac:dyDescent="0.2">
      <c r="H1241" s="646"/>
      <c r="I1241" s="647"/>
      <c r="J1241" s="647"/>
      <c r="K1241" s="647"/>
      <c r="L1241" s="647"/>
      <c r="M1241" s="647"/>
      <c r="P1241" s="646"/>
    </row>
    <row r="1242" spans="8:16" x14ac:dyDescent="0.2">
      <c r="H1242" s="646"/>
      <c r="I1242" s="647"/>
      <c r="J1242" s="647"/>
      <c r="K1242" s="647"/>
      <c r="L1242" s="647"/>
      <c r="M1242" s="647"/>
      <c r="P1242" s="646"/>
    </row>
    <row r="1243" spans="8:16" x14ac:dyDescent="0.2">
      <c r="H1243" s="646"/>
      <c r="I1243" s="647"/>
      <c r="J1243" s="647"/>
      <c r="K1243" s="647"/>
      <c r="L1243" s="647"/>
      <c r="M1243" s="647"/>
      <c r="P1243" s="646"/>
    </row>
    <row r="1244" spans="8:16" x14ac:dyDescent="0.2">
      <c r="H1244" s="646"/>
      <c r="I1244" s="647"/>
      <c r="J1244" s="647"/>
      <c r="K1244" s="647"/>
      <c r="L1244" s="647"/>
      <c r="M1244" s="647"/>
      <c r="P1244" s="646"/>
    </row>
    <row r="1245" spans="8:16" x14ac:dyDescent="0.2">
      <c r="H1245" s="646"/>
      <c r="I1245" s="647"/>
      <c r="J1245" s="647"/>
      <c r="K1245" s="647"/>
      <c r="L1245" s="647"/>
      <c r="M1245" s="647"/>
      <c r="P1245" s="646"/>
    </row>
    <row r="1246" spans="8:16" x14ac:dyDescent="0.2">
      <c r="H1246" s="646"/>
      <c r="I1246" s="647"/>
      <c r="J1246" s="647"/>
      <c r="K1246" s="647"/>
      <c r="L1246" s="647"/>
      <c r="M1246" s="647"/>
      <c r="P1246" s="646"/>
    </row>
    <row r="1247" spans="8:16" x14ac:dyDescent="0.2">
      <c r="H1247" s="646"/>
      <c r="I1247" s="647"/>
      <c r="J1247" s="647"/>
      <c r="K1247" s="647"/>
      <c r="L1247" s="647"/>
      <c r="M1247" s="647"/>
      <c r="P1247" s="646"/>
    </row>
    <row r="1248" spans="8:16" x14ac:dyDescent="0.2">
      <c r="H1248" s="646"/>
      <c r="I1248" s="647"/>
      <c r="J1248" s="647"/>
      <c r="K1248" s="647"/>
      <c r="L1248" s="647"/>
      <c r="M1248" s="647"/>
      <c r="P1248" s="646"/>
    </row>
    <row r="1249" spans="8:16" x14ac:dyDescent="0.2">
      <c r="H1249" s="646"/>
      <c r="I1249" s="647"/>
      <c r="J1249" s="647"/>
      <c r="K1249" s="647"/>
      <c r="L1249" s="647"/>
      <c r="M1249" s="647"/>
      <c r="P1249" s="646"/>
    </row>
    <row r="1250" spans="8:16" x14ac:dyDescent="0.2">
      <c r="H1250" s="646"/>
      <c r="I1250" s="647"/>
      <c r="J1250" s="647"/>
      <c r="K1250" s="647"/>
      <c r="L1250" s="647"/>
      <c r="M1250" s="647"/>
      <c r="P1250" s="646"/>
    </row>
    <row r="1251" spans="8:16" x14ac:dyDescent="0.2">
      <c r="H1251" s="646"/>
      <c r="I1251" s="647"/>
      <c r="J1251" s="647"/>
      <c r="K1251" s="647"/>
      <c r="L1251" s="647"/>
      <c r="M1251" s="647"/>
      <c r="P1251" s="646"/>
    </row>
    <row r="1252" spans="8:16" x14ac:dyDescent="0.2">
      <c r="H1252" s="646"/>
      <c r="I1252" s="647"/>
      <c r="J1252" s="647"/>
      <c r="K1252" s="647"/>
      <c r="L1252" s="647"/>
      <c r="M1252" s="647"/>
      <c r="P1252" s="646"/>
    </row>
    <row r="1253" spans="8:16" x14ac:dyDescent="0.2">
      <c r="H1253" s="646"/>
      <c r="I1253" s="647"/>
      <c r="J1253" s="647"/>
      <c r="K1253" s="647"/>
      <c r="L1253" s="647"/>
      <c r="M1253" s="647"/>
      <c r="P1253" s="646"/>
    </row>
    <row r="1254" spans="8:16" x14ac:dyDescent="0.2">
      <c r="H1254" s="646"/>
      <c r="I1254" s="647"/>
      <c r="J1254" s="647"/>
      <c r="K1254" s="647"/>
      <c r="L1254" s="647"/>
      <c r="M1254" s="647"/>
      <c r="P1254" s="646"/>
    </row>
    <row r="1255" spans="8:16" x14ac:dyDescent="0.2">
      <c r="H1255" s="646"/>
      <c r="I1255" s="647"/>
      <c r="J1255" s="647"/>
      <c r="K1255" s="647"/>
      <c r="L1255" s="647"/>
      <c r="M1255" s="647"/>
      <c r="P1255" s="646"/>
    </row>
    <row r="1256" spans="8:16" x14ac:dyDescent="0.2">
      <c r="H1256" s="646"/>
      <c r="I1256" s="647"/>
      <c r="J1256" s="647"/>
      <c r="K1256" s="647"/>
      <c r="L1256" s="647"/>
      <c r="M1256" s="647"/>
      <c r="P1256" s="646"/>
    </row>
    <row r="1257" spans="8:16" x14ac:dyDescent="0.2">
      <c r="H1257" s="646"/>
      <c r="I1257" s="647"/>
      <c r="J1257" s="647"/>
      <c r="K1257" s="647"/>
      <c r="L1257" s="647"/>
      <c r="M1257" s="647"/>
      <c r="P1257" s="646"/>
    </row>
    <row r="1258" spans="8:16" x14ac:dyDescent="0.2">
      <c r="H1258" s="646"/>
      <c r="I1258" s="647"/>
      <c r="J1258" s="647"/>
      <c r="K1258" s="647"/>
      <c r="L1258" s="647"/>
      <c r="M1258" s="647"/>
      <c r="P1258" s="646"/>
    </row>
    <row r="1259" spans="8:16" x14ac:dyDescent="0.2">
      <c r="H1259" s="646"/>
      <c r="I1259" s="647"/>
      <c r="J1259" s="647"/>
      <c r="K1259" s="647"/>
      <c r="L1259" s="647"/>
      <c r="M1259" s="647"/>
      <c r="P1259" s="646"/>
    </row>
    <row r="1260" spans="8:16" x14ac:dyDescent="0.2">
      <c r="H1260" s="646"/>
      <c r="I1260" s="647"/>
      <c r="J1260" s="647"/>
      <c r="K1260" s="647"/>
      <c r="L1260" s="647"/>
      <c r="M1260" s="647"/>
      <c r="P1260" s="646"/>
    </row>
    <row r="1261" spans="8:16" x14ac:dyDescent="0.2">
      <c r="H1261" s="646"/>
      <c r="I1261" s="647"/>
      <c r="J1261" s="647"/>
      <c r="K1261" s="647"/>
      <c r="L1261" s="647"/>
      <c r="M1261" s="647"/>
      <c r="P1261" s="646"/>
    </row>
    <row r="1262" spans="8:16" x14ac:dyDescent="0.2">
      <c r="H1262" s="646"/>
      <c r="I1262" s="647"/>
      <c r="J1262" s="647"/>
      <c r="K1262" s="647"/>
      <c r="L1262" s="647"/>
      <c r="M1262" s="647"/>
      <c r="P1262" s="646"/>
    </row>
    <row r="1263" spans="8:16" x14ac:dyDescent="0.2">
      <c r="H1263" s="646"/>
      <c r="I1263" s="647"/>
      <c r="J1263" s="647"/>
      <c r="K1263" s="647"/>
      <c r="L1263" s="647"/>
      <c r="M1263" s="647"/>
      <c r="P1263" s="646"/>
    </row>
    <row r="1264" spans="8:16" x14ac:dyDescent="0.2">
      <c r="H1264" s="646"/>
      <c r="I1264" s="647"/>
      <c r="J1264" s="647"/>
      <c r="K1264" s="647"/>
      <c r="L1264" s="647"/>
      <c r="M1264" s="647"/>
      <c r="P1264" s="646"/>
    </row>
    <row r="1265" spans="8:16" x14ac:dyDescent="0.2">
      <c r="H1265" s="646"/>
      <c r="I1265" s="647"/>
      <c r="J1265" s="647"/>
      <c r="K1265" s="647"/>
      <c r="L1265" s="647"/>
      <c r="M1265" s="647"/>
      <c r="P1265" s="646"/>
    </row>
    <row r="1266" spans="8:16" x14ac:dyDescent="0.2">
      <c r="H1266" s="646"/>
      <c r="I1266" s="647"/>
      <c r="J1266" s="647"/>
      <c r="K1266" s="647"/>
      <c r="L1266" s="647"/>
      <c r="M1266" s="647"/>
      <c r="P1266" s="646"/>
    </row>
    <row r="1267" spans="8:16" x14ac:dyDescent="0.2">
      <c r="H1267" s="646"/>
      <c r="I1267" s="647"/>
      <c r="J1267" s="647"/>
      <c r="K1267" s="647"/>
      <c r="L1267" s="647"/>
      <c r="M1267" s="647"/>
      <c r="P1267" s="646"/>
    </row>
    <row r="1268" spans="8:16" x14ac:dyDescent="0.2">
      <c r="H1268" s="646"/>
      <c r="I1268" s="647"/>
      <c r="J1268" s="647"/>
      <c r="K1268" s="647"/>
      <c r="L1268" s="647"/>
      <c r="M1268" s="647"/>
      <c r="P1268" s="646"/>
    </row>
    <row r="1269" spans="8:16" x14ac:dyDescent="0.2">
      <c r="H1269" s="646"/>
      <c r="I1269" s="647"/>
      <c r="J1269" s="647"/>
      <c r="K1269" s="647"/>
      <c r="L1269" s="647"/>
      <c r="M1269" s="647"/>
      <c r="P1269" s="646"/>
    </row>
    <row r="1270" spans="8:16" x14ac:dyDescent="0.2">
      <c r="H1270" s="646"/>
      <c r="I1270" s="647"/>
      <c r="J1270" s="647"/>
      <c r="K1270" s="647"/>
      <c r="L1270" s="647"/>
      <c r="M1270" s="647"/>
      <c r="P1270" s="646"/>
    </row>
    <row r="1271" spans="8:16" x14ac:dyDescent="0.2">
      <c r="H1271" s="646"/>
      <c r="I1271" s="647"/>
      <c r="J1271" s="647"/>
      <c r="K1271" s="647"/>
      <c r="L1271" s="647"/>
      <c r="M1271" s="647"/>
      <c r="P1271" s="646"/>
    </row>
    <row r="1272" spans="8:16" x14ac:dyDescent="0.2">
      <c r="H1272" s="646"/>
      <c r="I1272" s="647"/>
      <c r="J1272" s="647"/>
      <c r="K1272" s="647"/>
      <c r="L1272" s="647"/>
      <c r="M1272" s="647"/>
      <c r="P1272" s="646"/>
    </row>
    <row r="1273" spans="8:16" x14ac:dyDescent="0.2">
      <c r="H1273" s="646"/>
      <c r="I1273" s="647"/>
      <c r="J1273" s="647"/>
      <c r="K1273" s="647"/>
      <c r="L1273" s="647"/>
      <c r="M1273" s="647"/>
      <c r="P1273" s="646"/>
    </row>
    <row r="1274" spans="8:16" x14ac:dyDescent="0.2">
      <c r="H1274" s="646"/>
      <c r="I1274" s="647"/>
      <c r="J1274" s="647"/>
      <c r="K1274" s="647"/>
      <c r="L1274" s="647"/>
      <c r="M1274" s="647"/>
      <c r="P1274" s="646"/>
    </row>
    <row r="1275" spans="8:16" x14ac:dyDescent="0.2">
      <c r="H1275" s="646"/>
      <c r="I1275" s="647"/>
      <c r="J1275" s="647"/>
      <c r="K1275" s="647"/>
      <c r="L1275" s="647"/>
      <c r="M1275" s="647"/>
      <c r="P1275" s="646"/>
    </row>
    <row r="1276" spans="8:16" x14ac:dyDescent="0.2">
      <c r="H1276" s="646"/>
      <c r="I1276" s="647"/>
      <c r="J1276" s="647"/>
      <c r="K1276" s="647"/>
      <c r="L1276" s="647"/>
      <c r="M1276" s="647"/>
      <c r="P1276" s="646"/>
    </row>
    <row r="1277" spans="8:16" x14ac:dyDescent="0.2">
      <c r="H1277" s="646"/>
      <c r="I1277" s="647"/>
      <c r="J1277" s="647"/>
      <c r="K1277" s="647"/>
      <c r="L1277" s="647"/>
      <c r="M1277" s="647"/>
      <c r="P1277" s="646"/>
    </row>
    <row r="1278" spans="8:16" x14ac:dyDescent="0.2">
      <c r="H1278" s="646"/>
      <c r="I1278" s="647"/>
      <c r="J1278" s="647"/>
      <c r="K1278" s="647"/>
      <c r="L1278" s="647"/>
      <c r="M1278" s="647"/>
      <c r="P1278" s="646"/>
    </row>
    <row r="1279" spans="8:16" x14ac:dyDescent="0.2">
      <c r="H1279" s="646"/>
      <c r="I1279" s="647"/>
      <c r="J1279" s="647"/>
      <c r="K1279" s="647"/>
      <c r="L1279" s="647"/>
      <c r="M1279" s="647"/>
      <c r="P1279" s="646"/>
    </row>
    <row r="1280" spans="8:16" x14ac:dyDescent="0.2">
      <c r="H1280" s="646"/>
      <c r="I1280" s="647"/>
      <c r="J1280" s="647"/>
      <c r="K1280" s="647"/>
      <c r="L1280" s="647"/>
      <c r="M1280" s="647"/>
      <c r="P1280" s="646"/>
    </row>
    <row r="1281" spans="8:16" x14ac:dyDescent="0.2">
      <c r="H1281" s="646"/>
      <c r="I1281" s="647"/>
      <c r="J1281" s="647"/>
      <c r="K1281" s="647"/>
      <c r="L1281" s="647"/>
      <c r="M1281" s="647"/>
      <c r="P1281" s="646"/>
    </row>
    <row r="1282" spans="8:16" x14ac:dyDescent="0.2">
      <c r="H1282" s="646"/>
      <c r="I1282" s="647"/>
      <c r="J1282" s="647"/>
      <c r="K1282" s="647"/>
      <c r="L1282" s="647"/>
      <c r="M1282" s="647"/>
      <c r="P1282" s="646"/>
    </row>
    <row r="1283" spans="8:16" x14ac:dyDescent="0.2">
      <c r="H1283" s="646"/>
      <c r="I1283" s="647"/>
      <c r="J1283" s="647"/>
      <c r="K1283" s="647"/>
      <c r="L1283" s="647"/>
      <c r="M1283" s="647"/>
      <c r="P1283" s="646"/>
    </row>
    <row r="1284" spans="8:16" x14ac:dyDescent="0.2">
      <c r="H1284" s="646"/>
      <c r="I1284" s="647"/>
      <c r="J1284" s="647"/>
      <c r="K1284" s="647"/>
      <c r="L1284" s="647"/>
      <c r="M1284" s="647"/>
      <c r="P1284" s="646"/>
    </row>
    <row r="1285" spans="8:16" x14ac:dyDescent="0.2">
      <c r="H1285" s="646"/>
      <c r="I1285" s="647"/>
      <c r="J1285" s="647"/>
      <c r="K1285" s="647"/>
      <c r="L1285" s="647"/>
      <c r="M1285" s="647"/>
      <c r="P1285" s="646"/>
    </row>
    <row r="1286" spans="8:16" x14ac:dyDescent="0.2">
      <c r="H1286" s="646"/>
      <c r="I1286" s="647"/>
      <c r="J1286" s="647"/>
      <c r="K1286" s="647"/>
      <c r="L1286" s="647"/>
      <c r="M1286" s="647"/>
      <c r="P1286" s="646"/>
    </row>
    <row r="1287" spans="8:16" x14ac:dyDescent="0.2">
      <c r="H1287" s="646"/>
      <c r="I1287" s="647"/>
      <c r="J1287" s="647"/>
      <c r="K1287" s="647"/>
      <c r="L1287" s="647"/>
      <c r="M1287" s="647"/>
      <c r="P1287" s="646"/>
    </row>
    <row r="1288" spans="8:16" x14ac:dyDescent="0.2">
      <c r="H1288" s="646"/>
      <c r="I1288" s="647"/>
      <c r="J1288" s="647"/>
      <c r="K1288" s="647"/>
      <c r="L1288" s="647"/>
      <c r="M1288" s="647"/>
      <c r="P1288" s="646"/>
    </row>
    <row r="1289" spans="8:16" x14ac:dyDescent="0.2">
      <c r="H1289" s="646"/>
      <c r="I1289" s="647"/>
      <c r="J1289" s="647"/>
      <c r="K1289" s="647"/>
      <c r="L1289" s="647"/>
      <c r="M1289" s="647"/>
      <c r="P1289" s="646"/>
    </row>
    <row r="1290" spans="8:16" x14ac:dyDescent="0.2">
      <c r="H1290" s="646"/>
      <c r="I1290" s="647"/>
      <c r="J1290" s="647"/>
      <c r="K1290" s="647"/>
      <c r="L1290" s="647"/>
      <c r="M1290" s="647"/>
      <c r="P1290" s="646"/>
    </row>
    <row r="1291" spans="8:16" x14ac:dyDescent="0.2">
      <c r="H1291" s="646"/>
      <c r="I1291" s="647"/>
      <c r="J1291" s="647"/>
      <c r="K1291" s="647"/>
      <c r="L1291" s="647"/>
      <c r="M1291" s="647"/>
      <c r="P1291" s="646"/>
    </row>
    <row r="1292" spans="8:16" x14ac:dyDescent="0.2">
      <c r="H1292" s="646"/>
      <c r="I1292" s="647"/>
      <c r="J1292" s="647"/>
      <c r="K1292" s="647"/>
      <c r="L1292" s="647"/>
      <c r="M1292" s="647"/>
      <c r="P1292" s="646"/>
    </row>
    <row r="1293" spans="8:16" x14ac:dyDescent="0.2">
      <c r="H1293" s="646"/>
      <c r="I1293" s="647"/>
      <c r="J1293" s="647"/>
      <c r="K1293" s="647"/>
      <c r="L1293" s="647"/>
      <c r="M1293" s="647"/>
      <c r="P1293" s="646"/>
    </row>
    <row r="1294" spans="8:16" x14ac:dyDescent="0.2">
      <c r="H1294" s="646"/>
      <c r="I1294" s="647"/>
      <c r="J1294" s="647"/>
      <c r="K1294" s="647"/>
      <c r="L1294" s="647"/>
      <c r="M1294" s="647"/>
      <c r="P1294" s="646"/>
    </row>
    <row r="1295" spans="8:16" x14ac:dyDescent="0.2">
      <c r="H1295" s="646"/>
      <c r="I1295" s="647"/>
      <c r="J1295" s="647"/>
      <c r="K1295" s="647"/>
      <c r="L1295" s="647"/>
      <c r="M1295" s="647"/>
      <c r="P1295" s="646"/>
    </row>
    <row r="1296" spans="8:16" x14ac:dyDescent="0.2">
      <c r="H1296" s="646"/>
      <c r="I1296" s="647"/>
      <c r="J1296" s="647"/>
      <c r="K1296" s="647"/>
      <c r="L1296" s="647"/>
      <c r="M1296" s="647"/>
      <c r="P1296" s="646"/>
    </row>
    <row r="1297" spans="8:16" x14ac:dyDescent="0.2">
      <c r="H1297" s="646"/>
      <c r="I1297" s="647"/>
      <c r="J1297" s="647"/>
      <c r="K1297" s="647"/>
      <c r="L1297" s="647"/>
      <c r="M1297" s="647"/>
      <c r="P1297" s="646"/>
    </row>
    <row r="1298" spans="8:16" x14ac:dyDescent="0.2">
      <c r="H1298" s="646"/>
      <c r="I1298" s="647"/>
      <c r="J1298" s="647"/>
      <c r="K1298" s="647"/>
      <c r="L1298" s="647"/>
      <c r="M1298" s="647"/>
      <c r="P1298" s="646"/>
    </row>
    <row r="1299" spans="8:16" x14ac:dyDescent="0.2">
      <c r="H1299" s="646"/>
      <c r="I1299" s="647"/>
      <c r="J1299" s="647"/>
      <c r="K1299" s="647"/>
      <c r="L1299" s="647"/>
      <c r="M1299" s="647"/>
      <c r="P1299" s="646"/>
    </row>
    <row r="1300" spans="8:16" x14ac:dyDescent="0.2">
      <c r="H1300" s="646"/>
      <c r="I1300" s="647"/>
      <c r="J1300" s="647"/>
      <c r="K1300" s="647"/>
      <c r="L1300" s="647"/>
      <c r="M1300" s="647"/>
      <c r="P1300" s="646"/>
    </row>
    <row r="1301" spans="8:16" x14ac:dyDescent="0.2">
      <c r="H1301" s="646"/>
      <c r="I1301" s="647"/>
      <c r="J1301" s="647"/>
      <c r="K1301" s="647"/>
      <c r="L1301" s="647"/>
      <c r="M1301" s="647"/>
      <c r="P1301" s="646"/>
    </row>
    <row r="1302" spans="8:16" x14ac:dyDescent="0.2">
      <c r="H1302" s="646"/>
      <c r="I1302" s="647"/>
      <c r="J1302" s="647"/>
      <c r="K1302" s="647"/>
      <c r="L1302" s="647"/>
      <c r="M1302" s="647"/>
      <c r="P1302" s="646"/>
    </row>
    <row r="1303" spans="8:16" x14ac:dyDescent="0.2">
      <c r="H1303" s="646"/>
      <c r="I1303" s="647"/>
      <c r="J1303" s="647"/>
      <c r="K1303" s="647"/>
      <c r="L1303" s="647"/>
      <c r="M1303" s="647"/>
      <c r="P1303" s="646"/>
    </row>
    <row r="1304" spans="8:16" x14ac:dyDescent="0.2">
      <c r="H1304" s="646"/>
      <c r="I1304" s="647"/>
      <c r="J1304" s="647"/>
      <c r="K1304" s="647"/>
      <c r="L1304" s="647"/>
      <c r="M1304" s="647"/>
      <c r="P1304" s="646"/>
    </row>
    <row r="1305" spans="8:16" x14ac:dyDescent="0.2">
      <c r="H1305" s="646"/>
      <c r="I1305" s="647"/>
      <c r="J1305" s="647"/>
      <c r="K1305" s="647"/>
      <c r="L1305" s="647"/>
      <c r="M1305" s="647"/>
      <c r="P1305" s="646"/>
    </row>
    <row r="1306" spans="8:16" x14ac:dyDescent="0.2">
      <c r="H1306" s="646"/>
      <c r="I1306" s="647"/>
      <c r="J1306" s="647"/>
      <c r="K1306" s="647"/>
      <c r="L1306" s="647"/>
      <c r="M1306" s="647"/>
      <c r="P1306" s="646"/>
    </row>
    <row r="1307" spans="8:16" x14ac:dyDescent="0.2">
      <c r="H1307" s="646"/>
      <c r="I1307" s="647"/>
      <c r="J1307" s="647"/>
      <c r="K1307" s="647"/>
      <c r="L1307" s="647"/>
      <c r="M1307" s="647"/>
      <c r="P1307" s="646"/>
    </row>
    <row r="1308" spans="8:16" x14ac:dyDescent="0.2">
      <c r="H1308" s="646"/>
      <c r="I1308" s="647"/>
      <c r="J1308" s="647"/>
      <c r="K1308" s="647"/>
      <c r="L1308" s="647"/>
      <c r="M1308" s="647"/>
      <c r="P1308" s="646"/>
    </row>
    <row r="1309" spans="8:16" x14ac:dyDescent="0.2">
      <c r="H1309" s="646"/>
      <c r="I1309" s="647"/>
      <c r="J1309" s="647"/>
      <c r="K1309" s="647"/>
      <c r="L1309" s="647"/>
      <c r="M1309" s="647"/>
      <c r="P1309" s="646"/>
    </row>
    <row r="1310" spans="8:16" x14ac:dyDescent="0.2">
      <c r="H1310" s="646"/>
      <c r="I1310" s="647"/>
      <c r="J1310" s="647"/>
      <c r="K1310" s="647"/>
      <c r="L1310" s="647"/>
      <c r="M1310" s="647"/>
      <c r="P1310" s="646"/>
    </row>
    <row r="1311" spans="8:16" x14ac:dyDescent="0.2">
      <c r="H1311" s="646"/>
      <c r="I1311" s="647"/>
      <c r="J1311" s="647"/>
      <c r="K1311" s="647"/>
      <c r="L1311" s="647"/>
      <c r="M1311" s="647"/>
      <c r="P1311" s="646"/>
    </row>
    <row r="1312" spans="8:16" x14ac:dyDescent="0.2">
      <c r="H1312" s="646"/>
      <c r="I1312" s="647"/>
      <c r="J1312" s="647"/>
      <c r="K1312" s="647"/>
      <c r="L1312" s="647"/>
      <c r="M1312" s="647"/>
      <c r="P1312" s="646"/>
    </row>
    <row r="1313" spans="8:16" x14ac:dyDescent="0.2">
      <c r="H1313" s="646"/>
      <c r="I1313" s="647"/>
      <c r="J1313" s="647"/>
      <c r="K1313" s="647"/>
      <c r="L1313" s="647"/>
      <c r="M1313" s="647"/>
      <c r="P1313" s="646"/>
    </row>
    <row r="1314" spans="8:16" x14ac:dyDescent="0.2">
      <c r="H1314" s="646"/>
      <c r="I1314" s="647"/>
      <c r="J1314" s="647"/>
      <c r="K1314" s="647"/>
      <c r="L1314" s="647"/>
      <c r="M1314" s="647"/>
      <c r="P1314" s="646"/>
    </row>
    <row r="1315" spans="8:16" x14ac:dyDescent="0.2">
      <c r="H1315" s="646"/>
      <c r="I1315" s="647"/>
      <c r="J1315" s="647"/>
      <c r="K1315" s="647"/>
      <c r="L1315" s="647"/>
      <c r="M1315" s="647"/>
      <c r="P1315" s="646"/>
    </row>
    <row r="1316" spans="8:16" x14ac:dyDescent="0.2">
      <c r="H1316" s="646"/>
      <c r="I1316" s="647"/>
      <c r="J1316" s="647"/>
      <c r="K1316" s="647"/>
      <c r="L1316" s="647"/>
      <c r="M1316" s="647"/>
      <c r="P1316" s="646"/>
    </row>
    <row r="1317" spans="8:16" x14ac:dyDescent="0.2">
      <c r="H1317" s="646"/>
      <c r="I1317" s="647"/>
      <c r="J1317" s="647"/>
      <c r="K1317" s="647"/>
      <c r="L1317" s="647"/>
      <c r="M1317" s="647"/>
      <c r="P1317" s="646"/>
    </row>
    <row r="1318" spans="8:16" x14ac:dyDescent="0.2">
      <c r="H1318" s="646"/>
      <c r="I1318" s="647"/>
      <c r="J1318" s="647"/>
      <c r="K1318" s="647"/>
      <c r="L1318" s="647"/>
      <c r="M1318" s="647"/>
      <c r="P1318" s="646"/>
    </row>
    <row r="1319" spans="8:16" x14ac:dyDescent="0.2">
      <c r="H1319" s="646"/>
      <c r="I1319" s="647"/>
      <c r="J1319" s="647"/>
      <c r="K1319" s="647"/>
      <c r="L1319" s="647"/>
      <c r="M1319" s="647"/>
      <c r="P1319" s="646"/>
    </row>
    <row r="1320" spans="8:16" x14ac:dyDescent="0.2">
      <c r="H1320" s="646"/>
      <c r="I1320" s="647"/>
      <c r="J1320" s="647"/>
      <c r="K1320" s="647"/>
      <c r="L1320" s="647"/>
      <c r="M1320" s="647"/>
      <c r="P1320" s="646"/>
    </row>
    <row r="1321" spans="8:16" x14ac:dyDescent="0.2">
      <c r="H1321" s="646"/>
      <c r="I1321" s="647"/>
      <c r="J1321" s="647"/>
      <c r="K1321" s="647"/>
      <c r="L1321" s="647"/>
      <c r="M1321" s="647"/>
      <c r="P1321" s="646"/>
    </row>
    <row r="1322" spans="8:16" x14ac:dyDescent="0.2">
      <c r="H1322" s="646"/>
      <c r="I1322" s="647"/>
      <c r="J1322" s="647"/>
      <c r="K1322" s="647"/>
      <c r="L1322" s="647"/>
      <c r="M1322" s="647"/>
      <c r="P1322" s="646"/>
    </row>
    <row r="1323" spans="8:16" x14ac:dyDescent="0.2">
      <c r="H1323" s="646"/>
      <c r="I1323" s="647"/>
      <c r="J1323" s="647"/>
      <c r="K1323" s="647"/>
      <c r="L1323" s="647"/>
      <c r="M1323" s="647"/>
      <c r="P1323" s="646"/>
    </row>
    <row r="1324" spans="8:16" x14ac:dyDescent="0.2">
      <c r="H1324" s="646"/>
      <c r="I1324" s="647"/>
      <c r="J1324" s="647"/>
      <c r="K1324" s="647"/>
      <c r="L1324" s="647"/>
      <c r="M1324" s="647"/>
      <c r="P1324" s="646"/>
    </row>
    <row r="1325" spans="8:16" x14ac:dyDescent="0.2">
      <c r="H1325" s="646"/>
      <c r="I1325" s="647"/>
      <c r="J1325" s="647"/>
      <c r="K1325" s="647"/>
      <c r="L1325" s="647"/>
      <c r="M1325" s="647"/>
      <c r="P1325" s="646"/>
    </row>
    <row r="1326" spans="8:16" x14ac:dyDescent="0.2">
      <c r="H1326" s="646"/>
      <c r="I1326" s="647"/>
      <c r="J1326" s="647"/>
      <c r="K1326" s="647"/>
      <c r="L1326" s="647"/>
      <c r="M1326" s="647"/>
      <c r="P1326" s="646"/>
    </row>
    <row r="1327" spans="8:16" x14ac:dyDescent="0.2">
      <c r="H1327" s="646"/>
      <c r="I1327" s="647"/>
      <c r="J1327" s="647"/>
      <c r="K1327" s="647"/>
      <c r="L1327" s="647"/>
      <c r="M1327" s="647"/>
      <c r="P1327" s="646"/>
    </row>
    <row r="1328" spans="8:16" x14ac:dyDescent="0.2">
      <c r="H1328" s="646"/>
      <c r="I1328" s="647"/>
      <c r="J1328" s="647"/>
      <c r="K1328" s="647"/>
      <c r="L1328" s="647"/>
      <c r="M1328" s="647"/>
      <c r="P1328" s="646"/>
    </row>
    <row r="1329" spans="8:16" x14ac:dyDescent="0.2">
      <c r="H1329" s="646"/>
      <c r="I1329" s="647"/>
      <c r="J1329" s="647"/>
      <c r="K1329" s="647"/>
      <c r="L1329" s="647"/>
      <c r="M1329" s="647"/>
      <c r="P1329" s="646"/>
    </row>
    <row r="1330" spans="8:16" x14ac:dyDescent="0.2">
      <c r="H1330" s="646"/>
      <c r="I1330" s="647"/>
      <c r="J1330" s="647"/>
      <c r="K1330" s="647"/>
      <c r="L1330" s="647"/>
      <c r="M1330" s="647"/>
      <c r="P1330" s="646"/>
    </row>
    <row r="1331" spans="8:16" x14ac:dyDescent="0.2">
      <c r="H1331" s="646"/>
      <c r="I1331" s="647"/>
      <c r="J1331" s="647"/>
      <c r="K1331" s="647"/>
      <c r="L1331" s="647"/>
      <c r="M1331" s="647"/>
      <c r="P1331" s="646"/>
    </row>
    <row r="1332" spans="8:16" x14ac:dyDescent="0.2">
      <c r="H1332" s="646"/>
      <c r="I1332" s="647"/>
      <c r="J1332" s="647"/>
      <c r="K1332" s="647"/>
      <c r="L1332" s="647"/>
      <c r="M1332" s="647"/>
      <c r="P1332" s="646"/>
    </row>
    <row r="1333" spans="8:16" x14ac:dyDescent="0.2">
      <c r="H1333" s="646"/>
      <c r="I1333" s="647"/>
      <c r="J1333" s="647"/>
      <c r="K1333" s="647"/>
      <c r="L1333" s="647"/>
      <c r="M1333" s="647"/>
      <c r="P1333" s="646"/>
    </row>
    <row r="1334" spans="8:16" x14ac:dyDescent="0.2">
      <c r="H1334" s="646"/>
      <c r="I1334" s="647"/>
      <c r="J1334" s="647"/>
      <c r="K1334" s="647"/>
      <c r="L1334" s="647"/>
      <c r="M1334" s="647"/>
      <c r="P1334" s="646"/>
    </row>
    <row r="1335" spans="8:16" x14ac:dyDescent="0.2">
      <c r="H1335" s="646"/>
      <c r="I1335" s="647"/>
      <c r="J1335" s="647"/>
      <c r="K1335" s="647"/>
      <c r="L1335" s="647"/>
      <c r="M1335" s="647"/>
      <c r="P1335" s="646"/>
    </row>
    <row r="1336" spans="8:16" x14ac:dyDescent="0.2">
      <c r="H1336" s="646"/>
      <c r="I1336" s="647"/>
      <c r="J1336" s="647"/>
      <c r="K1336" s="647"/>
      <c r="L1336" s="647"/>
      <c r="M1336" s="647"/>
      <c r="P1336" s="646"/>
    </row>
    <row r="1337" spans="8:16" x14ac:dyDescent="0.2">
      <c r="H1337" s="646"/>
      <c r="I1337" s="647"/>
      <c r="J1337" s="647"/>
      <c r="K1337" s="647"/>
      <c r="L1337" s="647"/>
      <c r="M1337" s="647"/>
      <c r="P1337" s="646"/>
    </row>
    <row r="1338" spans="8:16" x14ac:dyDescent="0.2">
      <c r="H1338" s="646"/>
      <c r="I1338" s="647"/>
      <c r="J1338" s="647"/>
      <c r="K1338" s="647"/>
      <c r="L1338" s="647"/>
      <c r="M1338" s="647"/>
      <c r="P1338" s="646"/>
    </row>
    <row r="1339" spans="8:16" x14ac:dyDescent="0.2">
      <c r="H1339" s="646"/>
      <c r="I1339" s="647"/>
      <c r="J1339" s="647"/>
      <c r="K1339" s="647"/>
      <c r="L1339" s="647"/>
      <c r="M1339" s="647"/>
      <c r="P1339" s="646"/>
    </row>
    <row r="1340" spans="8:16" x14ac:dyDescent="0.2">
      <c r="H1340" s="646"/>
      <c r="I1340" s="647"/>
      <c r="J1340" s="647"/>
      <c r="K1340" s="647"/>
      <c r="L1340" s="647"/>
      <c r="M1340" s="647"/>
      <c r="P1340" s="646"/>
    </row>
    <row r="1341" spans="8:16" x14ac:dyDescent="0.2">
      <c r="H1341" s="646"/>
      <c r="I1341" s="647"/>
      <c r="J1341" s="647"/>
      <c r="K1341" s="647"/>
      <c r="L1341" s="647"/>
      <c r="M1341" s="647"/>
      <c r="P1341" s="646"/>
    </row>
    <row r="1342" spans="8:16" x14ac:dyDescent="0.2">
      <c r="H1342" s="646"/>
      <c r="I1342" s="647"/>
      <c r="J1342" s="647"/>
      <c r="K1342" s="647"/>
      <c r="L1342" s="647"/>
      <c r="M1342" s="647"/>
      <c r="P1342" s="646"/>
    </row>
    <row r="1343" spans="8:16" x14ac:dyDescent="0.2">
      <c r="H1343" s="646"/>
      <c r="I1343" s="647"/>
      <c r="J1343" s="647"/>
      <c r="K1343" s="647"/>
      <c r="L1343" s="647"/>
      <c r="M1343" s="647"/>
      <c r="P1343" s="646"/>
    </row>
    <row r="1344" spans="8:16" x14ac:dyDescent="0.2">
      <c r="H1344" s="646"/>
      <c r="I1344" s="647"/>
      <c r="J1344" s="647"/>
      <c r="K1344" s="647"/>
      <c r="L1344" s="647"/>
      <c r="M1344" s="647"/>
      <c r="P1344" s="646"/>
    </row>
    <row r="1345" spans="8:16" x14ac:dyDescent="0.2">
      <c r="H1345" s="646"/>
      <c r="I1345" s="647"/>
      <c r="J1345" s="647"/>
      <c r="K1345" s="647"/>
      <c r="L1345" s="647"/>
      <c r="M1345" s="647"/>
      <c r="P1345" s="646"/>
    </row>
    <row r="1346" spans="8:16" x14ac:dyDescent="0.2">
      <c r="H1346" s="646"/>
      <c r="I1346" s="647"/>
      <c r="J1346" s="647"/>
      <c r="K1346" s="647"/>
      <c r="L1346" s="647"/>
      <c r="M1346" s="647"/>
      <c r="P1346" s="646"/>
    </row>
    <row r="1347" spans="8:16" x14ac:dyDescent="0.2">
      <c r="H1347" s="646"/>
      <c r="I1347" s="647"/>
      <c r="J1347" s="647"/>
      <c r="K1347" s="647"/>
      <c r="L1347" s="647"/>
      <c r="M1347" s="647"/>
      <c r="P1347" s="646"/>
    </row>
    <row r="1348" spans="8:16" x14ac:dyDescent="0.2">
      <c r="H1348" s="646"/>
      <c r="I1348" s="647"/>
      <c r="J1348" s="647"/>
      <c r="K1348" s="647"/>
      <c r="L1348" s="647"/>
      <c r="M1348" s="647"/>
      <c r="P1348" s="646"/>
    </row>
    <row r="1349" spans="8:16" x14ac:dyDescent="0.2">
      <c r="H1349" s="646"/>
      <c r="I1349" s="647"/>
      <c r="J1349" s="647"/>
      <c r="K1349" s="647"/>
      <c r="L1349" s="647"/>
      <c r="M1349" s="647"/>
      <c r="P1349" s="646"/>
    </row>
    <row r="1350" spans="8:16" x14ac:dyDescent="0.2">
      <c r="H1350" s="646"/>
      <c r="I1350" s="647"/>
      <c r="J1350" s="647"/>
      <c r="K1350" s="647"/>
      <c r="L1350" s="647"/>
      <c r="M1350" s="647"/>
      <c r="P1350" s="646"/>
    </row>
    <row r="1351" spans="8:16" x14ac:dyDescent="0.2">
      <c r="H1351" s="646"/>
      <c r="I1351" s="647"/>
      <c r="J1351" s="647"/>
      <c r="K1351" s="647"/>
      <c r="L1351" s="647"/>
      <c r="M1351" s="647"/>
      <c r="P1351" s="646"/>
    </row>
    <row r="1352" spans="8:16" x14ac:dyDescent="0.2">
      <c r="H1352" s="646"/>
      <c r="I1352" s="647"/>
      <c r="J1352" s="647"/>
      <c r="K1352" s="647"/>
      <c r="L1352" s="647"/>
      <c r="M1352" s="647"/>
      <c r="P1352" s="646"/>
    </row>
    <row r="1353" spans="8:16" x14ac:dyDescent="0.2">
      <c r="H1353" s="646"/>
      <c r="I1353" s="647"/>
      <c r="J1353" s="647"/>
      <c r="K1353" s="647"/>
      <c r="L1353" s="647"/>
      <c r="M1353" s="647"/>
      <c r="P1353" s="646"/>
    </row>
    <row r="1354" spans="8:16" x14ac:dyDescent="0.2">
      <c r="H1354" s="646"/>
      <c r="I1354" s="647"/>
      <c r="J1354" s="647"/>
      <c r="K1354" s="647"/>
      <c r="L1354" s="647"/>
      <c r="M1354" s="647"/>
      <c r="P1354" s="646"/>
    </row>
    <row r="1355" spans="8:16" x14ac:dyDescent="0.2">
      <c r="H1355" s="646"/>
      <c r="I1355" s="647"/>
      <c r="J1355" s="647"/>
      <c r="K1355" s="647"/>
      <c r="L1355" s="647"/>
      <c r="M1355" s="647"/>
      <c r="P1355" s="646"/>
    </row>
    <row r="1356" spans="8:16" x14ac:dyDescent="0.2">
      <c r="H1356" s="646"/>
      <c r="I1356" s="647"/>
      <c r="J1356" s="647"/>
      <c r="K1356" s="647"/>
      <c r="L1356" s="647"/>
      <c r="M1356" s="647"/>
      <c r="P1356" s="646"/>
    </row>
    <row r="1357" spans="8:16" x14ac:dyDescent="0.2">
      <c r="H1357" s="646"/>
      <c r="I1357" s="647"/>
      <c r="J1357" s="647"/>
      <c r="K1357" s="647"/>
      <c r="L1357" s="647"/>
      <c r="M1357" s="647"/>
      <c r="P1357" s="646"/>
    </row>
    <row r="1358" spans="8:16" x14ac:dyDescent="0.2">
      <c r="H1358" s="646"/>
      <c r="I1358" s="647"/>
      <c r="J1358" s="647"/>
      <c r="K1358" s="647"/>
      <c r="L1358" s="647"/>
      <c r="M1358" s="647"/>
      <c r="P1358" s="646"/>
    </row>
    <row r="1359" spans="8:16" x14ac:dyDescent="0.2">
      <c r="H1359" s="646"/>
      <c r="I1359" s="647"/>
      <c r="J1359" s="647"/>
      <c r="K1359" s="647"/>
      <c r="L1359" s="647"/>
      <c r="M1359" s="647"/>
      <c r="P1359" s="646"/>
    </row>
    <row r="1360" spans="8:16" x14ac:dyDescent="0.2">
      <c r="H1360" s="646"/>
      <c r="I1360" s="647"/>
      <c r="J1360" s="647"/>
      <c r="K1360" s="647"/>
      <c r="L1360" s="647"/>
      <c r="M1360" s="647"/>
      <c r="P1360" s="646"/>
    </row>
    <row r="1361" spans="8:16" x14ac:dyDescent="0.2">
      <c r="H1361" s="646"/>
      <c r="I1361" s="647"/>
      <c r="J1361" s="647"/>
      <c r="K1361" s="647"/>
      <c r="L1361" s="647"/>
      <c r="M1361" s="647"/>
      <c r="P1361" s="646"/>
    </row>
    <row r="1362" spans="8:16" x14ac:dyDescent="0.2">
      <c r="H1362" s="646"/>
      <c r="I1362" s="647"/>
      <c r="J1362" s="647"/>
      <c r="K1362" s="647"/>
      <c r="L1362" s="647"/>
      <c r="M1362" s="647"/>
      <c r="P1362" s="646"/>
    </row>
    <row r="1363" spans="8:16" x14ac:dyDescent="0.2">
      <c r="H1363" s="646"/>
      <c r="I1363" s="647"/>
      <c r="J1363" s="647"/>
      <c r="K1363" s="647"/>
      <c r="L1363" s="647"/>
      <c r="M1363" s="647"/>
      <c r="P1363" s="646"/>
    </row>
    <row r="1364" spans="8:16" x14ac:dyDescent="0.2">
      <c r="H1364" s="646"/>
      <c r="I1364" s="647"/>
      <c r="J1364" s="647"/>
      <c r="K1364" s="647"/>
      <c r="L1364" s="647"/>
      <c r="M1364" s="647"/>
      <c r="P1364" s="646"/>
    </row>
    <row r="1365" spans="8:16" x14ac:dyDescent="0.2">
      <c r="H1365" s="646"/>
      <c r="I1365" s="647"/>
      <c r="J1365" s="647"/>
      <c r="K1365" s="647"/>
      <c r="L1365" s="647"/>
      <c r="M1365" s="647"/>
      <c r="P1365" s="646"/>
    </row>
    <row r="1366" spans="8:16" x14ac:dyDescent="0.2">
      <c r="H1366" s="646"/>
      <c r="I1366" s="647"/>
      <c r="J1366" s="647"/>
      <c r="K1366" s="647"/>
      <c r="L1366" s="647"/>
      <c r="M1366" s="647"/>
      <c r="P1366" s="646"/>
    </row>
    <row r="1367" spans="8:16" x14ac:dyDescent="0.2">
      <c r="H1367" s="646"/>
      <c r="I1367" s="647"/>
      <c r="J1367" s="647"/>
      <c r="K1367" s="647"/>
      <c r="L1367" s="647"/>
      <c r="M1367" s="647"/>
      <c r="P1367" s="646"/>
    </row>
    <row r="1368" spans="8:16" x14ac:dyDescent="0.2">
      <c r="H1368" s="646"/>
      <c r="I1368" s="647"/>
      <c r="J1368" s="647"/>
      <c r="K1368" s="647"/>
      <c r="L1368" s="647"/>
      <c r="M1368" s="647"/>
      <c r="P1368" s="646"/>
    </row>
    <row r="1369" spans="8:16" x14ac:dyDescent="0.2">
      <c r="H1369" s="646"/>
      <c r="I1369" s="647"/>
      <c r="J1369" s="647"/>
      <c r="K1369" s="647"/>
      <c r="L1369" s="647"/>
      <c r="M1369" s="647"/>
      <c r="P1369" s="646"/>
    </row>
    <row r="1370" spans="8:16" x14ac:dyDescent="0.2">
      <c r="H1370" s="646"/>
      <c r="I1370" s="647"/>
      <c r="J1370" s="647"/>
      <c r="K1370" s="647"/>
      <c r="L1370" s="647"/>
      <c r="M1370" s="647"/>
      <c r="P1370" s="646"/>
    </row>
    <row r="1371" spans="8:16" x14ac:dyDescent="0.2">
      <c r="H1371" s="646"/>
      <c r="I1371" s="647"/>
      <c r="J1371" s="647"/>
      <c r="K1371" s="647"/>
      <c r="L1371" s="647"/>
      <c r="M1371" s="647"/>
      <c r="P1371" s="646"/>
    </row>
    <row r="1372" spans="8:16" x14ac:dyDescent="0.2">
      <c r="H1372" s="646"/>
      <c r="I1372" s="647"/>
      <c r="J1372" s="647"/>
      <c r="K1372" s="647"/>
      <c r="L1372" s="647"/>
      <c r="M1372" s="647"/>
      <c r="P1372" s="646"/>
    </row>
    <row r="1373" spans="8:16" x14ac:dyDescent="0.2">
      <c r="H1373" s="646"/>
      <c r="I1373" s="647"/>
      <c r="J1373" s="647"/>
      <c r="K1373" s="647"/>
      <c r="L1373" s="647"/>
      <c r="M1373" s="647"/>
      <c r="P1373" s="646"/>
    </row>
    <row r="1374" spans="8:16" x14ac:dyDescent="0.2">
      <c r="H1374" s="646"/>
      <c r="I1374" s="647"/>
      <c r="J1374" s="647"/>
      <c r="K1374" s="647"/>
      <c r="L1374" s="647"/>
      <c r="M1374" s="647"/>
      <c r="P1374" s="646"/>
    </row>
    <row r="1375" spans="8:16" x14ac:dyDescent="0.2">
      <c r="H1375" s="646"/>
      <c r="I1375" s="647"/>
      <c r="J1375" s="647"/>
      <c r="K1375" s="647"/>
      <c r="L1375" s="647"/>
      <c r="M1375" s="647"/>
      <c r="P1375" s="646"/>
    </row>
    <row r="1376" spans="8:16" x14ac:dyDescent="0.2">
      <c r="H1376" s="646"/>
      <c r="I1376" s="647"/>
      <c r="J1376" s="647"/>
      <c r="K1376" s="647"/>
      <c r="L1376" s="647"/>
      <c r="M1376" s="647"/>
      <c r="P1376" s="646"/>
    </row>
    <row r="1377" spans="8:16" x14ac:dyDescent="0.2">
      <c r="H1377" s="646"/>
      <c r="I1377" s="647"/>
      <c r="J1377" s="647"/>
      <c r="K1377" s="647"/>
      <c r="L1377" s="647"/>
      <c r="M1377" s="647"/>
      <c r="P1377" s="646"/>
    </row>
    <row r="1378" spans="8:16" x14ac:dyDescent="0.2">
      <c r="H1378" s="646"/>
      <c r="I1378" s="647"/>
      <c r="J1378" s="647"/>
      <c r="K1378" s="647"/>
      <c r="L1378" s="647"/>
      <c r="M1378" s="647"/>
      <c r="P1378" s="646"/>
    </row>
    <row r="1379" spans="8:16" x14ac:dyDescent="0.2">
      <c r="H1379" s="646"/>
      <c r="I1379" s="647"/>
      <c r="J1379" s="647"/>
      <c r="K1379" s="647"/>
      <c r="L1379" s="647"/>
      <c r="M1379" s="647"/>
      <c r="P1379" s="646"/>
    </row>
    <row r="1380" spans="8:16" x14ac:dyDescent="0.2">
      <c r="H1380" s="646"/>
      <c r="I1380" s="647"/>
      <c r="J1380" s="647"/>
      <c r="K1380" s="647"/>
      <c r="L1380" s="647"/>
      <c r="M1380" s="647"/>
      <c r="P1380" s="646"/>
    </row>
    <row r="1381" spans="8:16" x14ac:dyDescent="0.2">
      <c r="H1381" s="646"/>
      <c r="I1381" s="647"/>
      <c r="J1381" s="647"/>
      <c r="K1381" s="647"/>
      <c r="L1381" s="647"/>
      <c r="M1381" s="647"/>
      <c r="P1381" s="646"/>
    </row>
    <row r="1382" spans="8:16" x14ac:dyDescent="0.2">
      <c r="H1382" s="646"/>
      <c r="I1382" s="647"/>
      <c r="J1382" s="647"/>
      <c r="K1382" s="647"/>
      <c r="L1382" s="647"/>
      <c r="M1382" s="647"/>
      <c r="P1382" s="646"/>
    </row>
    <row r="1383" spans="8:16" x14ac:dyDescent="0.2">
      <c r="H1383" s="646"/>
      <c r="I1383" s="647"/>
      <c r="J1383" s="647"/>
      <c r="K1383" s="647"/>
      <c r="L1383" s="647"/>
      <c r="M1383" s="647"/>
      <c r="P1383" s="646"/>
    </row>
    <row r="1384" spans="8:16" x14ac:dyDescent="0.2">
      <c r="H1384" s="646"/>
      <c r="I1384" s="647"/>
      <c r="J1384" s="647"/>
      <c r="K1384" s="647"/>
      <c r="L1384" s="647"/>
      <c r="M1384" s="647"/>
      <c r="P1384" s="646"/>
    </row>
    <row r="1385" spans="8:16" x14ac:dyDescent="0.2">
      <c r="H1385" s="646"/>
      <c r="I1385" s="647"/>
      <c r="J1385" s="647"/>
      <c r="K1385" s="647"/>
      <c r="L1385" s="647"/>
      <c r="M1385" s="647"/>
      <c r="P1385" s="646"/>
    </row>
    <row r="1386" spans="8:16" x14ac:dyDescent="0.2">
      <c r="H1386" s="646"/>
      <c r="I1386" s="647"/>
      <c r="J1386" s="647"/>
      <c r="K1386" s="647"/>
      <c r="L1386" s="647"/>
      <c r="M1386" s="647"/>
      <c r="P1386" s="646"/>
    </row>
    <row r="1387" spans="8:16" x14ac:dyDescent="0.2">
      <c r="H1387" s="646"/>
      <c r="I1387" s="647"/>
      <c r="J1387" s="647"/>
      <c r="K1387" s="647"/>
      <c r="L1387" s="647"/>
      <c r="M1387" s="647"/>
      <c r="P1387" s="646"/>
    </row>
    <row r="1388" spans="8:16" x14ac:dyDescent="0.2">
      <c r="H1388" s="646"/>
      <c r="I1388" s="647"/>
      <c r="J1388" s="647"/>
      <c r="K1388" s="647"/>
      <c r="L1388" s="647"/>
      <c r="M1388" s="647"/>
      <c r="P1388" s="646"/>
    </row>
    <row r="1389" spans="8:16" x14ac:dyDescent="0.2">
      <c r="H1389" s="646"/>
      <c r="I1389" s="647"/>
      <c r="J1389" s="647"/>
      <c r="K1389" s="647"/>
      <c r="L1389" s="647"/>
      <c r="M1389" s="647"/>
      <c r="P1389" s="646"/>
    </row>
    <row r="1390" spans="8:16" x14ac:dyDescent="0.2">
      <c r="H1390" s="646"/>
      <c r="I1390" s="647"/>
      <c r="J1390" s="647"/>
      <c r="K1390" s="647"/>
      <c r="L1390" s="647"/>
      <c r="M1390" s="647"/>
      <c r="P1390" s="646"/>
    </row>
    <row r="1391" spans="8:16" x14ac:dyDescent="0.2">
      <c r="H1391" s="646"/>
      <c r="I1391" s="647"/>
      <c r="J1391" s="647"/>
      <c r="K1391" s="647"/>
      <c r="L1391" s="647"/>
      <c r="M1391" s="647"/>
      <c r="P1391" s="646"/>
    </row>
    <row r="1392" spans="8:16" x14ac:dyDescent="0.2">
      <c r="H1392" s="646"/>
      <c r="I1392" s="647"/>
      <c r="J1392" s="647"/>
      <c r="K1392" s="647"/>
      <c r="L1392" s="647"/>
      <c r="M1392" s="647"/>
      <c r="P1392" s="646"/>
    </row>
    <row r="1393" spans="8:16" x14ac:dyDescent="0.2">
      <c r="H1393" s="646"/>
      <c r="I1393" s="647"/>
      <c r="J1393" s="647"/>
      <c r="K1393" s="647"/>
      <c r="L1393" s="647"/>
      <c r="M1393" s="647"/>
      <c r="P1393" s="646"/>
    </row>
    <row r="1394" spans="8:16" x14ac:dyDescent="0.2">
      <c r="H1394" s="646"/>
      <c r="I1394" s="647"/>
      <c r="J1394" s="647"/>
      <c r="K1394" s="647"/>
      <c r="L1394" s="647"/>
      <c r="M1394" s="647"/>
      <c r="P1394" s="646"/>
    </row>
    <row r="1395" spans="8:16" x14ac:dyDescent="0.2">
      <c r="H1395" s="646"/>
      <c r="I1395" s="647"/>
      <c r="J1395" s="647"/>
      <c r="K1395" s="647"/>
      <c r="L1395" s="647"/>
      <c r="M1395" s="647"/>
      <c r="P1395" s="646"/>
    </row>
    <row r="1396" spans="8:16" x14ac:dyDescent="0.2">
      <c r="H1396" s="646"/>
      <c r="I1396" s="647"/>
      <c r="J1396" s="647"/>
      <c r="K1396" s="647"/>
      <c r="L1396" s="647"/>
      <c r="M1396" s="647"/>
      <c r="P1396" s="646"/>
    </row>
    <row r="1397" spans="8:16" x14ac:dyDescent="0.2">
      <c r="H1397" s="646"/>
      <c r="I1397" s="647"/>
      <c r="J1397" s="647"/>
      <c r="K1397" s="647"/>
      <c r="L1397" s="647"/>
      <c r="M1397" s="647"/>
      <c r="P1397" s="646"/>
    </row>
    <row r="1398" spans="8:16" x14ac:dyDescent="0.2">
      <c r="H1398" s="646"/>
      <c r="I1398" s="647"/>
      <c r="J1398" s="647"/>
      <c r="K1398" s="647"/>
      <c r="L1398" s="647"/>
      <c r="M1398" s="647"/>
      <c r="P1398" s="646"/>
    </row>
    <row r="1399" spans="8:16" x14ac:dyDescent="0.2">
      <c r="H1399" s="646"/>
      <c r="I1399" s="647"/>
      <c r="J1399" s="647"/>
      <c r="K1399" s="647"/>
      <c r="L1399" s="647"/>
      <c r="M1399" s="647"/>
      <c r="P1399" s="646"/>
    </row>
    <row r="1400" spans="8:16" x14ac:dyDescent="0.2">
      <c r="H1400" s="646"/>
      <c r="I1400" s="647"/>
      <c r="J1400" s="647"/>
      <c r="K1400" s="647"/>
      <c r="L1400" s="647"/>
      <c r="M1400" s="647"/>
      <c r="P1400" s="646"/>
    </row>
    <row r="1401" spans="8:16" x14ac:dyDescent="0.2">
      <c r="H1401" s="646"/>
      <c r="I1401" s="647"/>
      <c r="J1401" s="647"/>
      <c r="K1401" s="647"/>
      <c r="L1401" s="647"/>
      <c r="M1401" s="647"/>
      <c r="P1401" s="646"/>
    </row>
    <row r="1402" spans="8:16" x14ac:dyDescent="0.2">
      <c r="H1402" s="646"/>
      <c r="I1402" s="647"/>
      <c r="J1402" s="647"/>
      <c r="K1402" s="647"/>
      <c r="L1402" s="647"/>
      <c r="M1402" s="647"/>
      <c r="P1402" s="646"/>
    </row>
    <row r="1403" spans="8:16" x14ac:dyDescent="0.2">
      <c r="H1403" s="646"/>
      <c r="I1403" s="647"/>
      <c r="J1403" s="647"/>
      <c r="K1403" s="647"/>
      <c r="L1403" s="647"/>
      <c r="M1403" s="647"/>
      <c r="P1403" s="646"/>
    </row>
    <row r="1404" spans="8:16" x14ac:dyDescent="0.2">
      <c r="H1404" s="646"/>
      <c r="I1404" s="647"/>
      <c r="J1404" s="647"/>
      <c r="K1404" s="647"/>
      <c r="L1404" s="647"/>
      <c r="M1404" s="647"/>
      <c r="P1404" s="646"/>
    </row>
    <row r="1405" spans="8:16" x14ac:dyDescent="0.2">
      <c r="H1405" s="646"/>
      <c r="I1405" s="647"/>
      <c r="J1405" s="647"/>
      <c r="K1405" s="647"/>
      <c r="L1405" s="647"/>
      <c r="M1405" s="647"/>
      <c r="P1405" s="646"/>
    </row>
    <row r="1406" spans="8:16" x14ac:dyDescent="0.2">
      <c r="H1406" s="646"/>
      <c r="I1406" s="647"/>
      <c r="J1406" s="647"/>
      <c r="K1406" s="647"/>
      <c r="L1406" s="647"/>
      <c r="M1406" s="647"/>
      <c r="P1406" s="646"/>
    </row>
    <row r="1407" spans="8:16" x14ac:dyDescent="0.2">
      <c r="H1407" s="646"/>
      <c r="I1407" s="647"/>
      <c r="J1407" s="647"/>
      <c r="K1407" s="647"/>
      <c r="L1407" s="647"/>
      <c r="M1407" s="647"/>
      <c r="P1407" s="646"/>
    </row>
    <row r="1408" spans="8:16" x14ac:dyDescent="0.2">
      <c r="H1408" s="646"/>
      <c r="I1408" s="647"/>
      <c r="J1408" s="647"/>
      <c r="K1408" s="647"/>
      <c r="L1408" s="647"/>
      <c r="M1408" s="647"/>
      <c r="P1408" s="646"/>
    </row>
    <row r="1409" spans="8:16" x14ac:dyDescent="0.2">
      <c r="H1409" s="646"/>
      <c r="I1409" s="647"/>
      <c r="J1409" s="647"/>
      <c r="K1409" s="647"/>
      <c r="L1409" s="647"/>
      <c r="M1409" s="647"/>
      <c r="P1409" s="646"/>
    </row>
    <row r="1410" spans="8:16" x14ac:dyDescent="0.2">
      <c r="H1410" s="646"/>
      <c r="I1410" s="647"/>
      <c r="J1410" s="647"/>
      <c r="K1410" s="647"/>
      <c r="L1410" s="647"/>
      <c r="M1410" s="647"/>
      <c r="P1410" s="646"/>
    </row>
    <row r="1411" spans="8:16" x14ac:dyDescent="0.2">
      <c r="H1411" s="646"/>
      <c r="I1411" s="647"/>
      <c r="J1411" s="647"/>
      <c r="K1411" s="647"/>
      <c r="L1411" s="647"/>
      <c r="M1411" s="647"/>
      <c r="P1411" s="646"/>
    </row>
    <row r="1412" spans="8:16" x14ac:dyDescent="0.2">
      <c r="H1412" s="646"/>
      <c r="I1412" s="647"/>
      <c r="J1412" s="647"/>
      <c r="K1412" s="647"/>
      <c r="L1412" s="647"/>
      <c r="M1412" s="647"/>
      <c r="P1412" s="646"/>
    </row>
    <row r="1413" spans="8:16" x14ac:dyDescent="0.2">
      <c r="H1413" s="646"/>
      <c r="I1413" s="647"/>
      <c r="J1413" s="647"/>
      <c r="K1413" s="647"/>
      <c r="L1413" s="647"/>
      <c r="M1413" s="647"/>
      <c r="P1413" s="646"/>
    </row>
    <row r="1414" spans="8:16" x14ac:dyDescent="0.2">
      <c r="H1414" s="646"/>
      <c r="I1414" s="647"/>
      <c r="J1414" s="647"/>
      <c r="K1414" s="647"/>
      <c r="L1414" s="647"/>
      <c r="M1414" s="647"/>
      <c r="P1414" s="646"/>
    </row>
    <row r="1415" spans="8:16" x14ac:dyDescent="0.2">
      <c r="H1415" s="646"/>
      <c r="I1415" s="647"/>
      <c r="J1415" s="647"/>
      <c r="K1415" s="647"/>
      <c r="L1415" s="647"/>
      <c r="M1415" s="647"/>
      <c r="P1415" s="646"/>
    </row>
    <row r="1416" spans="8:16" x14ac:dyDescent="0.2">
      <c r="H1416" s="646"/>
      <c r="I1416" s="647"/>
      <c r="J1416" s="647"/>
      <c r="K1416" s="647"/>
      <c r="L1416" s="647"/>
      <c r="M1416" s="647"/>
      <c r="P1416" s="646"/>
    </row>
    <row r="1417" spans="8:16" x14ac:dyDescent="0.2">
      <c r="H1417" s="646"/>
      <c r="I1417" s="647"/>
      <c r="J1417" s="647"/>
      <c r="K1417" s="647"/>
      <c r="L1417" s="647"/>
      <c r="M1417" s="647"/>
      <c r="P1417" s="646"/>
    </row>
    <row r="1418" spans="8:16" x14ac:dyDescent="0.2">
      <c r="H1418" s="646"/>
      <c r="I1418" s="647"/>
      <c r="J1418" s="647"/>
      <c r="K1418" s="647"/>
      <c r="L1418" s="647"/>
      <c r="M1418" s="647"/>
      <c r="P1418" s="646"/>
    </row>
    <row r="1419" spans="8:16" x14ac:dyDescent="0.2">
      <c r="H1419" s="646"/>
      <c r="I1419" s="647"/>
      <c r="J1419" s="647"/>
      <c r="K1419" s="647"/>
      <c r="L1419" s="647"/>
      <c r="M1419" s="647"/>
      <c r="P1419" s="646"/>
    </row>
    <row r="1420" spans="8:16" x14ac:dyDescent="0.2">
      <c r="H1420" s="646"/>
      <c r="I1420" s="647"/>
      <c r="J1420" s="647"/>
      <c r="K1420" s="647"/>
      <c r="L1420" s="647"/>
      <c r="M1420" s="647"/>
      <c r="P1420" s="646"/>
    </row>
    <row r="1421" spans="8:16" x14ac:dyDescent="0.2">
      <c r="H1421" s="646"/>
      <c r="I1421" s="647"/>
      <c r="J1421" s="647"/>
      <c r="K1421" s="647"/>
      <c r="L1421" s="647"/>
      <c r="M1421" s="647"/>
      <c r="P1421" s="646"/>
    </row>
    <row r="1422" spans="8:16" x14ac:dyDescent="0.2">
      <c r="H1422" s="646"/>
      <c r="I1422" s="647"/>
      <c r="J1422" s="647"/>
      <c r="K1422" s="647"/>
      <c r="L1422" s="647"/>
      <c r="M1422" s="647"/>
      <c r="P1422" s="646"/>
    </row>
    <row r="1423" spans="8:16" x14ac:dyDescent="0.2">
      <c r="H1423" s="646"/>
      <c r="I1423" s="647"/>
      <c r="J1423" s="647"/>
      <c r="K1423" s="647"/>
      <c r="L1423" s="647"/>
      <c r="M1423" s="647"/>
      <c r="P1423" s="646"/>
    </row>
    <row r="1424" spans="8:16" x14ac:dyDescent="0.2">
      <c r="H1424" s="646"/>
      <c r="I1424" s="647"/>
      <c r="J1424" s="647"/>
      <c r="K1424" s="647"/>
      <c r="L1424" s="647"/>
      <c r="M1424" s="647"/>
      <c r="P1424" s="646"/>
    </row>
    <row r="1425" spans="8:16" x14ac:dyDescent="0.2">
      <c r="H1425" s="646"/>
      <c r="I1425" s="647"/>
      <c r="J1425" s="647"/>
      <c r="K1425" s="647"/>
      <c r="L1425" s="647"/>
      <c r="M1425" s="647"/>
      <c r="P1425" s="646"/>
    </row>
    <row r="1426" spans="8:16" x14ac:dyDescent="0.2">
      <c r="H1426" s="646"/>
      <c r="I1426" s="647"/>
      <c r="J1426" s="647"/>
      <c r="K1426" s="647"/>
      <c r="L1426" s="647"/>
      <c r="M1426" s="647"/>
      <c r="P1426" s="646"/>
    </row>
    <row r="1427" spans="8:16" x14ac:dyDescent="0.2">
      <c r="H1427" s="646"/>
      <c r="I1427" s="647"/>
      <c r="J1427" s="647"/>
      <c r="K1427" s="647"/>
      <c r="L1427" s="647"/>
      <c r="M1427" s="647"/>
      <c r="P1427" s="646"/>
    </row>
    <row r="1428" spans="8:16" x14ac:dyDescent="0.2">
      <c r="H1428" s="646"/>
      <c r="I1428" s="647"/>
      <c r="J1428" s="647"/>
      <c r="K1428" s="647"/>
      <c r="L1428" s="647"/>
      <c r="M1428" s="647"/>
      <c r="P1428" s="646"/>
    </row>
    <row r="1429" spans="8:16" x14ac:dyDescent="0.2">
      <c r="H1429" s="646"/>
      <c r="I1429" s="647"/>
      <c r="J1429" s="647"/>
      <c r="K1429" s="647"/>
      <c r="L1429" s="647"/>
      <c r="M1429" s="647"/>
      <c r="P1429" s="646"/>
    </row>
    <row r="1430" spans="8:16" x14ac:dyDescent="0.2">
      <c r="H1430" s="646"/>
      <c r="I1430" s="647"/>
      <c r="J1430" s="647"/>
      <c r="K1430" s="647"/>
      <c r="L1430" s="647"/>
      <c r="M1430" s="647"/>
      <c r="P1430" s="646"/>
    </row>
    <row r="1431" spans="8:16" x14ac:dyDescent="0.2">
      <c r="H1431" s="646"/>
      <c r="I1431" s="647"/>
      <c r="J1431" s="647"/>
      <c r="K1431" s="647"/>
      <c r="L1431" s="647"/>
      <c r="M1431" s="647"/>
      <c r="P1431" s="646"/>
    </row>
    <row r="1432" spans="8:16" x14ac:dyDescent="0.2">
      <c r="H1432" s="646"/>
      <c r="I1432" s="647"/>
      <c r="J1432" s="647"/>
      <c r="K1432" s="647"/>
      <c r="L1432" s="647"/>
      <c r="M1432" s="647"/>
      <c r="P1432" s="646"/>
    </row>
    <row r="1433" spans="8:16" x14ac:dyDescent="0.2">
      <c r="H1433" s="646"/>
      <c r="I1433" s="647"/>
      <c r="J1433" s="647"/>
      <c r="K1433" s="647"/>
      <c r="L1433" s="647"/>
      <c r="M1433" s="647"/>
      <c r="P1433" s="646"/>
    </row>
    <row r="1434" spans="8:16" x14ac:dyDescent="0.2">
      <c r="H1434" s="646"/>
      <c r="I1434" s="647"/>
      <c r="J1434" s="647"/>
      <c r="K1434" s="647"/>
      <c r="L1434" s="647"/>
      <c r="M1434" s="647"/>
      <c r="P1434" s="646"/>
    </row>
    <row r="1435" spans="8:16" x14ac:dyDescent="0.2">
      <c r="H1435" s="646"/>
      <c r="I1435" s="647"/>
      <c r="J1435" s="647"/>
      <c r="K1435" s="647"/>
      <c r="L1435" s="647"/>
      <c r="M1435" s="647"/>
      <c r="P1435" s="646"/>
    </row>
    <row r="1436" spans="8:16" x14ac:dyDescent="0.2">
      <c r="H1436" s="646"/>
      <c r="I1436" s="647"/>
      <c r="J1436" s="647"/>
      <c r="K1436" s="647"/>
      <c r="L1436" s="647"/>
      <c r="M1436" s="647"/>
      <c r="P1436" s="646"/>
    </row>
    <row r="1437" spans="8:16" x14ac:dyDescent="0.2">
      <c r="H1437" s="646"/>
      <c r="I1437" s="647"/>
      <c r="J1437" s="647"/>
      <c r="K1437" s="647"/>
      <c r="L1437" s="647"/>
      <c r="M1437" s="647"/>
      <c r="P1437" s="646"/>
    </row>
    <row r="1438" spans="8:16" x14ac:dyDescent="0.2">
      <c r="H1438" s="646"/>
      <c r="I1438" s="647"/>
      <c r="J1438" s="647"/>
      <c r="K1438" s="647"/>
      <c r="L1438" s="647"/>
      <c r="M1438" s="647"/>
      <c r="P1438" s="646"/>
    </row>
    <row r="1439" spans="8:16" x14ac:dyDescent="0.2">
      <c r="H1439" s="646"/>
      <c r="I1439" s="647"/>
      <c r="J1439" s="647"/>
      <c r="K1439" s="647"/>
      <c r="L1439" s="647"/>
      <c r="M1439" s="647"/>
      <c r="P1439" s="646"/>
    </row>
    <row r="1440" spans="8:16" x14ac:dyDescent="0.2">
      <c r="H1440" s="646"/>
      <c r="I1440" s="647"/>
      <c r="J1440" s="647"/>
      <c r="K1440" s="647"/>
      <c r="L1440" s="647"/>
      <c r="M1440" s="647"/>
      <c r="P1440" s="646"/>
    </row>
    <row r="1441" spans="8:16" x14ac:dyDescent="0.2">
      <c r="H1441" s="646"/>
      <c r="I1441" s="647"/>
      <c r="J1441" s="647"/>
      <c r="K1441" s="647"/>
      <c r="L1441" s="647"/>
      <c r="M1441" s="647"/>
      <c r="P1441" s="646"/>
    </row>
    <row r="1442" spans="8:16" x14ac:dyDescent="0.2">
      <c r="H1442" s="646"/>
      <c r="I1442" s="647"/>
      <c r="J1442" s="647"/>
      <c r="K1442" s="647"/>
      <c r="L1442" s="647"/>
      <c r="M1442" s="647"/>
      <c r="P1442" s="646"/>
    </row>
    <row r="1443" spans="8:16" x14ac:dyDescent="0.2">
      <c r="H1443" s="646"/>
      <c r="I1443" s="647"/>
      <c r="J1443" s="647"/>
      <c r="K1443" s="647"/>
      <c r="L1443" s="647"/>
      <c r="M1443" s="647"/>
      <c r="P1443" s="646"/>
    </row>
    <row r="1444" spans="8:16" x14ac:dyDescent="0.2">
      <c r="H1444" s="646"/>
      <c r="I1444" s="647"/>
      <c r="J1444" s="647"/>
      <c r="K1444" s="647"/>
      <c r="L1444" s="647"/>
      <c r="M1444" s="647"/>
      <c r="P1444" s="646"/>
    </row>
    <row r="1445" spans="8:16" x14ac:dyDescent="0.2">
      <c r="H1445" s="646"/>
      <c r="I1445" s="647"/>
      <c r="J1445" s="647"/>
      <c r="K1445" s="647"/>
      <c r="L1445" s="647"/>
      <c r="M1445" s="647"/>
      <c r="P1445" s="646"/>
    </row>
    <row r="1446" spans="8:16" x14ac:dyDescent="0.2">
      <c r="H1446" s="646"/>
      <c r="I1446" s="647"/>
      <c r="J1446" s="647"/>
      <c r="K1446" s="647"/>
      <c r="L1446" s="647"/>
      <c r="M1446" s="647"/>
      <c r="P1446" s="646"/>
    </row>
    <row r="1447" spans="8:16" x14ac:dyDescent="0.2">
      <c r="H1447" s="646"/>
      <c r="I1447" s="647"/>
      <c r="J1447" s="647"/>
      <c r="K1447" s="647"/>
      <c r="L1447" s="647"/>
      <c r="M1447" s="647"/>
      <c r="P1447" s="646"/>
    </row>
    <row r="1448" spans="8:16" x14ac:dyDescent="0.2">
      <c r="H1448" s="646"/>
      <c r="I1448" s="647"/>
      <c r="J1448" s="647"/>
      <c r="K1448" s="647"/>
      <c r="L1448" s="647"/>
      <c r="M1448" s="647"/>
      <c r="P1448" s="646"/>
    </row>
    <row r="1449" spans="8:16" x14ac:dyDescent="0.2">
      <c r="H1449" s="646"/>
      <c r="I1449" s="647"/>
      <c r="J1449" s="647"/>
      <c r="K1449" s="647"/>
      <c r="L1449" s="647"/>
      <c r="M1449" s="647"/>
      <c r="P1449" s="646"/>
    </row>
    <row r="1450" spans="8:16" x14ac:dyDescent="0.2">
      <c r="H1450" s="646"/>
      <c r="I1450" s="647"/>
      <c r="J1450" s="647"/>
      <c r="K1450" s="647"/>
      <c r="L1450" s="647"/>
      <c r="M1450" s="647"/>
      <c r="P1450" s="646"/>
    </row>
    <row r="1451" spans="8:16" x14ac:dyDescent="0.2">
      <c r="H1451" s="646"/>
      <c r="I1451" s="647"/>
      <c r="J1451" s="647"/>
      <c r="K1451" s="647"/>
      <c r="L1451" s="647"/>
      <c r="M1451" s="647"/>
      <c r="P1451" s="646"/>
    </row>
    <row r="1452" spans="8:16" x14ac:dyDescent="0.2">
      <c r="H1452" s="646"/>
      <c r="I1452" s="647"/>
      <c r="J1452" s="647"/>
      <c r="K1452" s="647"/>
      <c r="L1452" s="647"/>
      <c r="M1452" s="647"/>
      <c r="P1452" s="646"/>
    </row>
    <row r="1453" spans="8:16" x14ac:dyDescent="0.2">
      <c r="H1453" s="646"/>
      <c r="I1453" s="647"/>
      <c r="J1453" s="647"/>
      <c r="K1453" s="647"/>
      <c r="L1453" s="647"/>
      <c r="M1453" s="647"/>
      <c r="P1453" s="646"/>
    </row>
    <row r="1454" spans="8:16" x14ac:dyDescent="0.2">
      <c r="H1454" s="646"/>
      <c r="I1454" s="647"/>
      <c r="J1454" s="647"/>
      <c r="K1454" s="647"/>
      <c r="L1454" s="647"/>
      <c r="M1454" s="647"/>
      <c r="P1454" s="646"/>
    </row>
    <row r="1455" spans="8:16" x14ac:dyDescent="0.2">
      <c r="H1455" s="646"/>
      <c r="I1455" s="647"/>
      <c r="J1455" s="647"/>
      <c r="K1455" s="647"/>
      <c r="L1455" s="647"/>
      <c r="M1455" s="647"/>
      <c r="P1455" s="646"/>
    </row>
    <row r="1456" spans="8:16" x14ac:dyDescent="0.2">
      <c r="H1456" s="646"/>
      <c r="I1456" s="647"/>
      <c r="J1456" s="647"/>
      <c r="K1456" s="647"/>
      <c r="L1456" s="647"/>
      <c r="M1456" s="647"/>
      <c r="P1456" s="646"/>
    </row>
    <row r="1457" spans="8:16" x14ac:dyDescent="0.2">
      <c r="H1457" s="646"/>
      <c r="I1457" s="647"/>
      <c r="J1457" s="647"/>
      <c r="K1457" s="647"/>
      <c r="L1457" s="647"/>
      <c r="M1457" s="647"/>
      <c r="P1457" s="646"/>
    </row>
    <row r="1458" spans="8:16" x14ac:dyDescent="0.2">
      <c r="H1458" s="646"/>
      <c r="I1458" s="647"/>
      <c r="J1458" s="647"/>
      <c r="K1458" s="647"/>
      <c r="L1458" s="647"/>
      <c r="M1458" s="647"/>
      <c r="P1458" s="646"/>
    </row>
    <row r="1459" spans="8:16" x14ac:dyDescent="0.2">
      <c r="H1459" s="646"/>
      <c r="I1459" s="647"/>
      <c r="J1459" s="647"/>
      <c r="K1459" s="647"/>
      <c r="L1459" s="647"/>
      <c r="M1459" s="647"/>
      <c r="P1459" s="646"/>
    </row>
    <row r="1460" spans="8:16" x14ac:dyDescent="0.2">
      <c r="H1460" s="646"/>
      <c r="I1460" s="647"/>
      <c r="J1460" s="647"/>
      <c r="K1460" s="647"/>
      <c r="L1460" s="647"/>
      <c r="M1460" s="647"/>
      <c r="P1460" s="646"/>
    </row>
    <row r="1461" spans="8:16" x14ac:dyDescent="0.2">
      <c r="H1461" s="646"/>
      <c r="I1461" s="647"/>
      <c r="J1461" s="647"/>
      <c r="K1461" s="647"/>
      <c r="L1461" s="647"/>
      <c r="M1461" s="647"/>
      <c r="P1461" s="646"/>
    </row>
    <row r="1462" spans="8:16" x14ac:dyDescent="0.2">
      <c r="H1462" s="646"/>
      <c r="I1462" s="647"/>
      <c r="J1462" s="647"/>
      <c r="K1462" s="647"/>
      <c r="L1462" s="647"/>
      <c r="M1462" s="647"/>
      <c r="P1462" s="646"/>
    </row>
    <row r="1463" spans="8:16" x14ac:dyDescent="0.2">
      <c r="H1463" s="646"/>
      <c r="I1463" s="647"/>
      <c r="J1463" s="647"/>
      <c r="K1463" s="647"/>
      <c r="L1463" s="647"/>
      <c r="M1463" s="647"/>
      <c r="P1463" s="646"/>
    </row>
    <row r="1464" spans="8:16" x14ac:dyDescent="0.2">
      <c r="H1464" s="646"/>
      <c r="I1464" s="647"/>
      <c r="J1464" s="647"/>
      <c r="K1464" s="647"/>
      <c r="L1464" s="647"/>
      <c r="M1464" s="647"/>
      <c r="P1464" s="646"/>
    </row>
    <row r="1465" spans="8:16" x14ac:dyDescent="0.2">
      <c r="H1465" s="646"/>
      <c r="I1465" s="647"/>
      <c r="J1465" s="647"/>
      <c r="K1465" s="647"/>
      <c r="L1465" s="647"/>
      <c r="M1465" s="647"/>
      <c r="P1465" s="646"/>
    </row>
    <row r="1466" spans="8:16" x14ac:dyDescent="0.2">
      <c r="H1466" s="646"/>
      <c r="I1466" s="647"/>
      <c r="J1466" s="647"/>
      <c r="K1466" s="647"/>
      <c r="L1466" s="647"/>
      <c r="M1466" s="647"/>
      <c r="P1466" s="646"/>
    </row>
    <row r="1467" spans="8:16" x14ac:dyDescent="0.2">
      <c r="H1467" s="646"/>
      <c r="I1467" s="647"/>
      <c r="J1467" s="647"/>
      <c r="K1467" s="647"/>
      <c r="L1467" s="647"/>
      <c r="M1467" s="647"/>
      <c r="P1467" s="646"/>
    </row>
    <row r="1468" spans="8:16" x14ac:dyDescent="0.2">
      <c r="H1468" s="646"/>
      <c r="I1468" s="647"/>
      <c r="J1468" s="647"/>
      <c r="K1468" s="647"/>
      <c r="L1468" s="647"/>
      <c r="M1468" s="647"/>
      <c r="P1468" s="646"/>
    </row>
    <row r="1469" spans="8:16" x14ac:dyDescent="0.2">
      <c r="H1469" s="646"/>
      <c r="I1469" s="647"/>
      <c r="J1469" s="647"/>
      <c r="K1469" s="647"/>
      <c r="L1469" s="647"/>
      <c r="M1469" s="647"/>
      <c r="P1469" s="646"/>
    </row>
    <row r="1470" spans="8:16" x14ac:dyDescent="0.2">
      <c r="H1470" s="646"/>
      <c r="I1470" s="647"/>
      <c r="J1470" s="647"/>
      <c r="K1470" s="647"/>
      <c r="L1470" s="647"/>
      <c r="M1470" s="647"/>
      <c r="P1470" s="646"/>
    </row>
    <row r="1471" spans="8:16" x14ac:dyDescent="0.2">
      <c r="H1471" s="646"/>
      <c r="I1471" s="647"/>
      <c r="J1471" s="647"/>
      <c r="K1471" s="647"/>
      <c r="L1471" s="647"/>
      <c r="M1471" s="647"/>
      <c r="P1471" s="646"/>
    </row>
    <row r="1472" spans="8:16" x14ac:dyDescent="0.2">
      <c r="H1472" s="646"/>
      <c r="I1472" s="647"/>
      <c r="J1472" s="647"/>
      <c r="K1472" s="647"/>
      <c r="L1472" s="647"/>
      <c r="M1472" s="647"/>
      <c r="P1472" s="646"/>
    </row>
    <row r="1473" spans="8:16" x14ac:dyDescent="0.2">
      <c r="H1473" s="646"/>
      <c r="I1473" s="647"/>
      <c r="J1473" s="647"/>
      <c r="K1473" s="647"/>
      <c r="L1473" s="647"/>
      <c r="M1473" s="647"/>
      <c r="P1473" s="646"/>
    </row>
    <row r="1474" spans="8:16" x14ac:dyDescent="0.2">
      <c r="H1474" s="646"/>
      <c r="I1474" s="647"/>
      <c r="J1474" s="647"/>
      <c r="K1474" s="647"/>
      <c r="L1474" s="647"/>
      <c r="M1474" s="647"/>
      <c r="P1474" s="646"/>
    </row>
    <row r="1475" spans="8:16" x14ac:dyDescent="0.2">
      <c r="H1475" s="646"/>
      <c r="I1475" s="647"/>
      <c r="J1475" s="647"/>
      <c r="K1475" s="647"/>
      <c r="L1475" s="647"/>
      <c r="M1475" s="647"/>
      <c r="P1475" s="646"/>
    </row>
    <row r="1476" spans="8:16" x14ac:dyDescent="0.2">
      <c r="H1476" s="646"/>
      <c r="I1476" s="647"/>
      <c r="J1476" s="647"/>
      <c r="K1476" s="647"/>
      <c r="L1476" s="647"/>
      <c r="M1476" s="647"/>
      <c r="P1476" s="646"/>
    </row>
    <row r="1477" spans="8:16" x14ac:dyDescent="0.2">
      <c r="H1477" s="646"/>
      <c r="I1477" s="647"/>
      <c r="J1477" s="647"/>
      <c r="K1477" s="647"/>
      <c r="L1477" s="647"/>
      <c r="M1477" s="647"/>
      <c r="P1477" s="646"/>
    </row>
    <row r="1478" spans="8:16" x14ac:dyDescent="0.2">
      <c r="H1478" s="646"/>
      <c r="I1478" s="647"/>
      <c r="J1478" s="647"/>
      <c r="K1478" s="647"/>
      <c r="L1478" s="647"/>
      <c r="M1478" s="647"/>
      <c r="P1478" s="646"/>
    </row>
    <row r="1479" spans="8:16" x14ac:dyDescent="0.2">
      <c r="H1479" s="646"/>
      <c r="I1479" s="647"/>
      <c r="J1479" s="647"/>
      <c r="K1479" s="647"/>
      <c r="L1479" s="647"/>
      <c r="M1479" s="647"/>
      <c r="P1479" s="646"/>
    </row>
    <row r="1480" spans="8:16" x14ac:dyDescent="0.2">
      <c r="H1480" s="646"/>
      <c r="I1480" s="647"/>
      <c r="J1480" s="647"/>
      <c r="K1480" s="647"/>
      <c r="L1480" s="647"/>
      <c r="M1480" s="647"/>
      <c r="P1480" s="646"/>
    </row>
    <row r="1481" spans="8:16" x14ac:dyDescent="0.2">
      <c r="H1481" s="646"/>
      <c r="I1481" s="647"/>
      <c r="J1481" s="647"/>
      <c r="K1481" s="647"/>
      <c r="L1481" s="647"/>
      <c r="M1481" s="647"/>
      <c r="P1481" s="646"/>
    </row>
    <row r="1482" spans="8:16" x14ac:dyDescent="0.2">
      <c r="H1482" s="646"/>
      <c r="I1482" s="647"/>
      <c r="J1482" s="647"/>
      <c r="K1482" s="647"/>
      <c r="L1482" s="647"/>
      <c r="M1482" s="647"/>
      <c r="P1482" s="646"/>
    </row>
    <row r="1483" spans="8:16" x14ac:dyDescent="0.2">
      <c r="H1483" s="646"/>
      <c r="I1483" s="647"/>
      <c r="J1483" s="647"/>
      <c r="K1483" s="647"/>
      <c r="L1483" s="647"/>
      <c r="M1483" s="647"/>
      <c r="P1483" s="646"/>
    </row>
    <row r="1484" spans="8:16" x14ac:dyDescent="0.2">
      <c r="H1484" s="646"/>
      <c r="I1484" s="647"/>
      <c r="J1484" s="647"/>
      <c r="K1484" s="647"/>
      <c r="L1484" s="647"/>
      <c r="M1484" s="647"/>
      <c r="P1484" s="646"/>
    </row>
    <row r="1485" spans="8:16" x14ac:dyDescent="0.2">
      <c r="H1485" s="646"/>
      <c r="I1485" s="647"/>
      <c r="J1485" s="647"/>
      <c r="K1485" s="647"/>
      <c r="L1485" s="647"/>
      <c r="M1485" s="647"/>
      <c r="P1485" s="646"/>
    </row>
    <row r="1486" spans="8:16" x14ac:dyDescent="0.2">
      <c r="H1486" s="646"/>
      <c r="I1486" s="647"/>
      <c r="J1486" s="647"/>
      <c r="K1486" s="647"/>
      <c r="L1486" s="647"/>
      <c r="M1486" s="647"/>
      <c r="P1486" s="646"/>
    </row>
    <row r="1487" spans="8:16" x14ac:dyDescent="0.2">
      <c r="H1487" s="646"/>
      <c r="I1487" s="647"/>
      <c r="J1487" s="647"/>
      <c r="K1487" s="647"/>
      <c r="L1487" s="647"/>
      <c r="M1487" s="647"/>
      <c r="P1487" s="646"/>
    </row>
    <row r="1488" spans="8:16" x14ac:dyDescent="0.2">
      <c r="H1488" s="646"/>
      <c r="I1488" s="647"/>
      <c r="J1488" s="647"/>
      <c r="K1488" s="647"/>
      <c r="L1488" s="647"/>
      <c r="M1488" s="647"/>
      <c r="P1488" s="646"/>
    </row>
    <row r="1489" spans="8:16" x14ac:dyDescent="0.2">
      <c r="H1489" s="646"/>
      <c r="I1489" s="647"/>
      <c r="J1489" s="647"/>
      <c r="K1489" s="647"/>
      <c r="L1489" s="647"/>
      <c r="M1489" s="647"/>
      <c r="P1489" s="646"/>
    </row>
    <row r="1490" spans="8:16" x14ac:dyDescent="0.2">
      <c r="H1490" s="646"/>
      <c r="I1490" s="647"/>
      <c r="J1490" s="647"/>
      <c r="K1490" s="647"/>
      <c r="L1490" s="647"/>
      <c r="M1490" s="647"/>
      <c r="P1490" s="646"/>
    </row>
    <row r="1491" spans="8:16" x14ac:dyDescent="0.2">
      <c r="H1491" s="646"/>
      <c r="I1491" s="647"/>
      <c r="J1491" s="647"/>
      <c r="K1491" s="647"/>
      <c r="L1491" s="647"/>
      <c r="M1491" s="647"/>
      <c r="P1491" s="646"/>
    </row>
    <row r="1492" spans="8:16" x14ac:dyDescent="0.2">
      <c r="H1492" s="646"/>
      <c r="I1492" s="647"/>
      <c r="J1492" s="647"/>
      <c r="K1492" s="647"/>
      <c r="L1492" s="647"/>
      <c r="M1492" s="647"/>
      <c r="P1492" s="646"/>
    </row>
    <row r="1493" spans="8:16" x14ac:dyDescent="0.2">
      <c r="H1493" s="646"/>
      <c r="I1493" s="647"/>
      <c r="J1493" s="647"/>
      <c r="K1493" s="647"/>
      <c r="L1493" s="647"/>
      <c r="M1493" s="647"/>
      <c r="P1493" s="646"/>
    </row>
    <row r="1494" spans="8:16" x14ac:dyDescent="0.2">
      <c r="H1494" s="646"/>
      <c r="I1494" s="647"/>
      <c r="J1494" s="647"/>
      <c r="K1494" s="647"/>
      <c r="L1494" s="647"/>
      <c r="M1494" s="647"/>
      <c r="P1494" s="646"/>
    </row>
    <row r="1495" spans="8:16" x14ac:dyDescent="0.2">
      <c r="H1495" s="646"/>
      <c r="I1495" s="647"/>
      <c r="J1495" s="647"/>
      <c r="K1495" s="647"/>
      <c r="L1495" s="647"/>
      <c r="M1495" s="647"/>
      <c r="P1495" s="646"/>
    </row>
    <row r="1496" spans="8:16" x14ac:dyDescent="0.2">
      <c r="H1496" s="646"/>
      <c r="I1496" s="647"/>
      <c r="J1496" s="647"/>
      <c r="K1496" s="647"/>
      <c r="L1496" s="647"/>
      <c r="M1496" s="647"/>
      <c r="P1496" s="646"/>
    </row>
    <row r="1497" spans="8:16" x14ac:dyDescent="0.2">
      <c r="H1497" s="646"/>
      <c r="I1497" s="647"/>
      <c r="J1497" s="647"/>
      <c r="K1497" s="647"/>
      <c r="L1497" s="647"/>
      <c r="M1497" s="647"/>
      <c r="P1497" s="646"/>
    </row>
    <row r="1498" spans="8:16" x14ac:dyDescent="0.2">
      <c r="H1498" s="646"/>
      <c r="I1498" s="647"/>
      <c r="J1498" s="647"/>
      <c r="K1498" s="647"/>
      <c r="L1498" s="647"/>
      <c r="M1498" s="647"/>
      <c r="P1498" s="646"/>
    </row>
    <row r="1499" spans="8:16" x14ac:dyDescent="0.2">
      <c r="H1499" s="646"/>
      <c r="I1499" s="647"/>
      <c r="J1499" s="647"/>
      <c r="K1499" s="647"/>
      <c r="L1499" s="647"/>
      <c r="M1499" s="647"/>
      <c r="P1499" s="646"/>
    </row>
    <row r="1500" spans="8:16" x14ac:dyDescent="0.2">
      <c r="H1500" s="646"/>
      <c r="I1500" s="647"/>
      <c r="J1500" s="647"/>
      <c r="K1500" s="647"/>
      <c r="L1500" s="647"/>
      <c r="M1500" s="647"/>
      <c r="P1500" s="646"/>
    </row>
    <row r="1501" spans="8:16" x14ac:dyDescent="0.2">
      <c r="H1501" s="646"/>
      <c r="I1501" s="647"/>
      <c r="J1501" s="647"/>
      <c r="K1501" s="647"/>
      <c r="L1501" s="647"/>
      <c r="M1501" s="647"/>
      <c r="P1501" s="646"/>
    </row>
    <row r="1502" spans="8:16" x14ac:dyDescent="0.2">
      <c r="H1502" s="646"/>
      <c r="I1502" s="647"/>
      <c r="J1502" s="647"/>
      <c r="K1502" s="647"/>
      <c r="L1502" s="647"/>
      <c r="M1502" s="647"/>
      <c r="P1502" s="646"/>
    </row>
    <row r="1503" spans="8:16" x14ac:dyDescent="0.2">
      <c r="H1503" s="646"/>
      <c r="I1503" s="647"/>
      <c r="J1503" s="647"/>
      <c r="K1503" s="647"/>
      <c r="L1503" s="647"/>
      <c r="M1503" s="647"/>
      <c r="P1503" s="646"/>
    </row>
    <row r="1504" spans="8:16" x14ac:dyDescent="0.2">
      <c r="H1504" s="646"/>
      <c r="I1504" s="647"/>
      <c r="J1504" s="647"/>
      <c r="K1504" s="647"/>
      <c r="L1504" s="647"/>
      <c r="M1504" s="647"/>
      <c r="P1504" s="646"/>
    </row>
    <row r="1505" spans="8:16" x14ac:dyDescent="0.2">
      <c r="H1505" s="646"/>
      <c r="I1505" s="647"/>
      <c r="J1505" s="647"/>
      <c r="K1505" s="647"/>
      <c r="L1505" s="647"/>
      <c r="M1505" s="647"/>
      <c r="P1505" s="646"/>
    </row>
    <row r="1506" spans="8:16" x14ac:dyDescent="0.2">
      <c r="H1506" s="646"/>
      <c r="I1506" s="647"/>
      <c r="J1506" s="647"/>
      <c r="K1506" s="647"/>
      <c r="L1506" s="647"/>
      <c r="M1506" s="647"/>
      <c r="P1506" s="646"/>
    </row>
    <row r="1507" spans="8:16" x14ac:dyDescent="0.2">
      <c r="H1507" s="646"/>
      <c r="I1507" s="647"/>
      <c r="J1507" s="647"/>
      <c r="K1507" s="647"/>
      <c r="L1507" s="647"/>
      <c r="M1507" s="647"/>
      <c r="P1507" s="646"/>
    </row>
    <row r="1508" spans="8:16" x14ac:dyDescent="0.2">
      <c r="H1508" s="646"/>
      <c r="I1508" s="647"/>
      <c r="J1508" s="647"/>
      <c r="K1508" s="647"/>
      <c r="L1508" s="647"/>
      <c r="M1508" s="647"/>
      <c r="P1508" s="646"/>
    </row>
    <row r="1509" spans="8:16" x14ac:dyDescent="0.2">
      <c r="H1509" s="646"/>
      <c r="I1509" s="647"/>
      <c r="J1509" s="647"/>
      <c r="K1509" s="647"/>
      <c r="L1509" s="647"/>
      <c r="M1509" s="647"/>
      <c r="P1509" s="646"/>
    </row>
    <row r="1510" spans="8:16" x14ac:dyDescent="0.2">
      <c r="H1510" s="646"/>
      <c r="I1510" s="647"/>
      <c r="J1510" s="647"/>
      <c r="K1510" s="647"/>
      <c r="L1510" s="647"/>
      <c r="M1510" s="647"/>
      <c r="P1510" s="646"/>
    </row>
    <row r="1511" spans="8:16" x14ac:dyDescent="0.2">
      <c r="H1511" s="646"/>
      <c r="I1511" s="647"/>
      <c r="J1511" s="647"/>
      <c r="K1511" s="647"/>
      <c r="L1511" s="647"/>
      <c r="M1511" s="647"/>
      <c r="P1511" s="646"/>
    </row>
    <row r="1512" spans="8:16" x14ac:dyDescent="0.2">
      <c r="H1512" s="646"/>
      <c r="I1512" s="647"/>
      <c r="J1512" s="647"/>
      <c r="K1512" s="647"/>
      <c r="L1512" s="647"/>
      <c r="M1512" s="647"/>
      <c r="P1512" s="646"/>
    </row>
    <row r="1513" spans="8:16" x14ac:dyDescent="0.2">
      <c r="H1513" s="646"/>
      <c r="I1513" s="647"/>
      <c r="J1513" s="647"/>
      <c r="K1513" s="647"/>
      <c r="L1513" s="647"/>
      <c r="M1513" s="647"/>
      <c r="P1513" s="646"/>
    </row>
    <row r="1514" spans="8:16" x14ac:dyDescent="0.2">
      <c r="H1514" s="646"/>
      <c r="I1514" s="647"/>
      <c r="J1514" s="647"/>
      <c r="K1514" s="647"/>
      <c r="L1514" s="647"/>
      <c r="M1514" s="647"/>
      <c r="P1514" s="646"/>
    </row>
    <row r="1515" spans="8:16" x14ac:dyDescent="0.2">
      <c r="H1515" s="646"/>
      <c r="I1515" s="647"/>
      <c r="J1515" s="647"/>
      <c r="K1515" s="647"/>
      <c r="L1515" s="647"/>
      <c r="M1515" s="647"/>
      <c r="P1515" s="646"/>
    </row>
    <row r="1516" spans="8:16" x14ac:dyDescent="0.2">
      <c r="H1516" s="646"/>
      <c r="I1516" s="647"/>
      <c r="J1516" s="647"/>
      <c r="K1516" s="647"/>
      <c r="L1516" s="647"/>
      <c r="M1516" s="647"/>
      <c r="P1516" s="646"/>
    </row>
    <row r="1517" spans="8:16" x14ac:dyDescent="0.2">
      <c r="H1517" s="646"/>
      <c r="I1517" s="647"/>
      <c r="J1517" s="647"/>
      <c r="K1517" s="647"/>
      <c r="L1517" s="647"/>
      <c r="M1517" s="647"/>
      <c r="P1517" s="646"/>
    </row>
    <row r="1518" spans="8:16" x14ac:dyDescent="0.2">
      <c r="H1518" s="646"/>
      <c r="I1518" s="647"/>
      <c r="J1518" s="647"/>
      <c r="K1518" s="647"/>
      <c r="L1518" s="647"/>
      <c r="M1518" s="647"/>
      <c r="P1518" s="646"/>
    </row>
    <row r="1519" spans="8:16" x14ac:dyDescent="0.2">
      <c r="H1519" s="646"/>
      <c r="I1519" s="647"/>
      <c r="J1519" s="647"/>
      <c r="K1519" s="647"/>
      <c r="L1519" s="647"/>
      <c r="M1519" s="647"/>
      <c r="P1519" s="646"/>
    </row>
    <row r="1520" spans="8:16" x14ac:dyDescent="0.2">
      <c r="H1520" s="646"/>
      <c r="I1520" s="647"/>
      <c r="J1520" s="647"/>
      <c r="K1520" s="647"/>
      <c r="L1520" s="647"/>
      <c r="M1520" s="647"/>
      <c r="P1520" s="646"/>
    </row>
    <row r="1521" spans="8:16" x14ac:dyDescent="0.2">
      <c r="H1521" s="646"/>
      <c r="I1521" s="647"/>
      <c r="J1521" s="647"/>
      <c r="K1521" s="647"/>
      <c r="L1521" s="647"/>
      <c r="M1521" s="647"/>
      <c r="P1521" s="646"/>
    </row>
    <row r="1522" spans="8:16" x14ac:dyDescent="0.2">
      <c r="H1522" s="646"/>
      <c r="I1522" s="647"/>
      <c r="J1522" s="647"/>
      <c r="K1522" s="647"/>
      <c r="L1522" s="647"/>
      <c r="M1522" s="647"/>
      <c r="P1522" s="646"/>
    </row>
    <row r="1523" spans="8:16" x14ac:dyDescent="0.2">
      <c r="H1523" s="646"/>
      <c r="I1523" s="647"/>
      <c r="J1523" s="647"/>
      <c r="K1523" s="647"/>
      <c r="L1523" s="647"/>
      <c r="M1523" s="647"/>
      <c r="P1523" s="646"/>
    </row>
    <row r="1524" spans="8:16" x14ac:dyDescent="0.2">
      <c r="H1524" s="646"/>
      <c r="I1524" s="647"/>
      <c r="J1524" s="647"/>
      <c r="K1524" s="647"/>
      <c r="L1524" s="647"/>
      <c r="M1524" s="647"/>
      <c r="P1524" s="646"/>
    </row>
    <row r="1525" spans="8:16" x14ac:dyDescent="0.2">
      <c r="H1525" s="646"/>
      <c r="I1525" s="647"/>
      <c r="J1525" s="647"/>
      <c r="K1525" s="647"/>
      <c r="L1525" s="647"/>
      <c r="M1525" s="647"/>
      <c r="P1525" s="646"/>
    </row>
    <row r="1526" spans="8:16" x14ac:dyDescent="0.2">
      <c r="H1526" s="646"/>
      <c r="I1526" s="647"/>
      <c r="J1526" s="647"/>
      <c r="K1526" s="647"/>
      <c r="L1526" s="647"/>
      <c r="M1526" s="647"/>
      <c r="P1526" s="646"/>
    </row>
    <row r="1527" spans="8:16" x14ac:dyDescent="0.2">
      <c r="H1527" s="646"/>
      <c r="I1527" s="647"/>
      <c r="J1527" s="647"/>
      <c r="K1527" s="647"/>
      <c r="L1527" s="647"/>
      <c r="M1527" s="647"/>
      <c r="P1527" s="646"/>
    </row>
    <row r="1528" spans="8:16" x14ac:dyDescent="0.2">
      <c r="H1528" s="646"/>
      <c r="I1528" s="647"/>
      <c r="J1528" s="647"/>
      <c r="K1528" s="647"/>
      <c r="L1528" s="647"/>
      <c r="M1528" s="647"/>
      <c r="P1528" s="646"/>
    </row>
    <row r="1529" spans="8:16" x14ac:dyDescent="0.2">
      <c r="H1529" s="646"/>
      <c r="I1529" s="647"/>
      <c r="J1529" s="647"/>
      <c r="K1529" s="647"/>
      <c r="L1529" s="647"/>
      <c r="M1529" s="647"/>
      <c r="P1529" s="646"/>
    </row>
    <row r="1530" spans="8:16" x14ac:dyDescent="0.2">
      <c r="H1530" s="646"/>
      <c r="I1530" s="647"/>
      <c r="J1530" s="647"/>
      <c r="K1530" s="647"/>
      <c r="L1530" s="647"/>
      <c r="M1530" s="647"/>
      <c r="P1530" s="646"/>
    </row>
    <row r="1531" spans="8:16" x14ac:dyDescent="0.2">
      <c r="H1531" s="646"/>
      <c r="I1531" s="647"/>
      <c r="J1531" s="647"/>
      <c r="K1531" s="647"/>
      <c r="L1531" s="647"/>
      <c r="M1531" s="647"/>
      <c r="P1531" s="646"/>
    </row>
    <row r="1532" spans="8:16" x14ac:dyDescent="0.2">
      <c r="H1532" s="646"/>
      <c r="I1532" s="647"/>
      <c r="J1532" s="647"/>
      <c r="K1532" s="647"/>
      <c r="L1532" s="647"/>
      <c r="M1532" s="647"/>
      <c r="P1532" s="646"/>
    </row>
    <row r="1533" spans="8:16" x14ac:dyDescent="0.2">
      <c r="H1533" s="646"/>
      <c r="I1533" s="647"/>
      <c r="J1533" s="647"/>
      <c r="K1533" s="647"/>
      <c r="L1533" s="647"/>
      <c r="M1533" s="647"/>
      <c r="P1533" s="646"/>
    </row>
    <row r="1534" spans="8:16" x14ac:dyDescent="0.2">
      <c r="H1534" s="646"/>
      <c r="I1534" s="647"/>
      <c r="J1534" s="647"/>
      <c r="K1534" s="647"/>
      <c r="L1534" s="647"/>
      <c r="M1534" s="647"/>
      <c r="P1534" s="646"/>
    </row>
    <row r="1535" spans="8:16" x14ac:dyDescent="0.2">
      <c r="H1535" s="646"/>
      <c r="I1535" s="647"/>
      <c r="J1535" s="647"/>
      <c r="K1535" s="647"/>
      <c r="L1535" s="647"/>
      <c r="M1535" s="647"/>
      <c r="P1535" s="646"/>
    </row>
    <row r="1536" spans="8:16" x14ac:dyDescent="0.2">
      <c r="H1536" s="646"/>
      <c r="I1536" s="647"/>
      <c r="J1536" s="647"/>
      <c r="K1536" s="647"/>
      <c r="L1536" s="647"/>
      <c r="M1536" s="647"/>
      <c r="P1536" s="646"/>
    </row>
    <row r="1537" spans="8:16" x14ac:dyDescent="0.2">
      <c r="H1537" s="646"/>
      <c r="I1537" s="647"/>
      <c r="J1537" s="647"/>
      <c r="K1537" s="647"/>
      <c r="L1537" s="647"/>
      <c r="M1537" s="647"/>
      <c r="P1537" s="646"/>
    </row>
    <row r="1538" spans="8:16" x14ac:dyDescent="0.2">
      <c r="H1538" s="646"/>
      <c r="I1538" s="647"/>
      <c r="J1538" s="647"/>
      <c r="K1538" s="647"/>
      <c r="L1538" s="647"/>
      <c r="M1538" s="647"/>
      <c r="P1538" s="646"/>
    </row>
    <row r="1539" spans="8:16" x14ac:dyDescent="0.2">
      <c r="H1539" s="646"/>
      <c r="I1539" s="647"/>
      <c r="J1539" s="647"/>
      <c r="K1539" s="647"/>
      <c r="L1539" s="647"/>
      <c r="M1539" s="647"/>
      <c r="P1539" s="646"/>
    </row>
    <row r="1540" spans="8:16" x14ac:dyDescent="0.2">
      <c r="H1540" s="646"/>
      <c r="I1540" s="647"/>
      <c r="J1540" s="647"/>
      <c r="K1540" s="647"/>
      <c r="L1540" s="647"/>
      <c r="M1540" s="647"/>
      <c r="P1540" s="646"/>
    </row>
    <row r="1541" spans="8:16" x14ac:dyDescent="0.2">
      <c r="H1541" s="646"/>
      <c r="I1541" s="647"/>
      <c r="J1541" s="647"/>
      <c r="K1541" s="647"/>
      <c r="L1541" s="647"/>
      <c r="M1541" s="647"/>
      <c r="P1541" s="646"/>
    </row>
    <row r="1542" spans="8:16" x14ac:dyDescent="0.2">
      <c r="H1542" s="646"/>
      <c r="I1542" s="647"/>
      <c r="J1542" s="647"/>
      <c r="K1542" s="647"/>
      <c r="L1542" s="647"/>
      <c r="M1542" s="647"/>
      <c r="P1542" s="646"/>
    </row>
    <row r="1543" spans="8:16" x14ac:dyDescent="0.2">
      <c r="H1543" s="646"/>
      <c r="I1543" s="647"/>
      <c r="J1543" s="647"/>
      <c r="K1543" s="647"/>
      <c r="L1543" s="647"/>
      <c r="M1543" s="647"/>
      <c r="P1543" s="646"/>
    </row>
    <row r="1544" spans="8:16" x14ac:dyDescent="0.2">
      <c r="H1544" s="646"/>
      <c r="I1544" s="647"/>
      <c r="J1544" s="647"/>
      <c r="K1544" s="647"/>
      <c r="L1544" s="647"/>
      <c r="M1544" s="647"/>
      <c r="P1544" s="646"/>
    </row>
    <row r="1545" spans="8:16" x14ac:dyDescent="0.2">
      <c r="H1545" s="646"/>
      <c r="I1545" s="647"/>
      <c r="J1545" s="647"/>
      <c r="K1545" s="647"/>
      <c r="L1545" s="647"/>
      <c r="M1545" s="647"/>
      <c r="P1545" s="646"/>
    </row>
    <row r="1546" spans="8:16" x14ac:dyDescent="0.2">
      <c r="H1546" s="646"/>
      <c r="I1546" s="647"/>
      <c r="J1546" s="647"/>
      <c r="K1546" s="647"/>
      <c r="L1546" s="647"/>
      <c r="M1546" s="647"/>
      <c r="P1546" s="646"/>
    </row>
    <row r="1547" spans="8:16" x14ac:dyDescent="0.2">
      <c r="H1547" s="646"/>
      <c r="I1547" s="647"/>
      <c r="J1547" s="647"/>
      <c r="K1547" s="647"/>
      <c r="L1547" s="647"/>
      <c r="M1547" s="647"/>
      <c r="P1547" s="646"/>
    </row>
    <row r="1548" spans="8:16" x14ac:dyDescent="0.2">
      <c r="H1548" s="646"/>
      <c r="I1548" s="647"/>
      <c r="J1548" s="647"/>
      <c r="K1548" s="647"/>
      <c r="L1548" s="647"/>
      <c r="M1548" s="647"/>
      <c r="P1548" s="646"/>
    </row>
    <row r="1549" spans="8:16" x14ac:dyDescent="0.2">
      <c r="H1549" s="646"/>
      <c r="I1549" s="647"/>
      <c r="J1549" s="647"/>
      <c r="K1549" s="647"/>
      <c r="L1549" s="647"/>
      <c r="M1549" s="647"/>
      <c r="P1549" s="646"/>
    </row>
    <row r="1550" spans="8:16" x14ac:dyDescent="0.2">
      <c r="H1550" s="646"/>
      <c r="I1550" s="647"/>
      <c r="J1550" s="647"/>
      <c r="K1550" s="647"/>
      <c r="L1550" s="647"/>
      <c r="M1550" s="647"/>
      <c r="P1550" s="646"/>
    </row>
    <row r="1551" spans="8:16" x14ac:dyDescent="0.2">
      <c r="H1551" s="646"/>
      <c r="I1551" s="647"/>
      <c r="J1551" s="647"/>
      <c r="K1551" s="647"/>
      <c r="L1551" s="647"/>
      <c r="M1551" s="647"/>
      <c r="P1551" s="646"/>
    </row>
    <row r="1552" spans="8:16" x14ac:dyDescent="0.2">
      <c r="H1552" s="646"/>
      <c r="I1552" s="647"/>
      <c r="J1552" s="647"/>
      <c r="K1552" s="647"/>
      <c r="L1552" s="647"/>
      <c r="M1552" s="647"/>
      <c r="P1552" s="646"/>
    </row>
    <row r="1553" spans="8:16" x14ac:dyDescent="0.2">
      <c r="H1553" s="646"/>
      <c r="I1553" s="647"/>
      <c r="J1553" s="647"/>
      <c r="K1553" s="647"/>
      <c r="L1553" s="647"/>
      <c r="M1553" s="647"/>
      <c r="P1553" s="646"/>
    </row>
    <row r="1554" spans="8:16" x14ac:dyDescent="0.2">
      <c r="H1554" s="646"/>
      <c r="I1554" s="647"/>
      <c r="J1554" s="647"/>
      <c r="K1554" s="647"/>
      <c r="L1554" s="647"/>
      <c r="M1554" s="647"/>
      <c r="P1554" s="646"/>
    </row>
    <row r="1555" spans="8:16" x14ac:dyDescent="0.2">
      <c r="H1555" s="646"/>
      <c r="I1555" s="647"/>
      <c r="J1555" s="647"/>
      <c r="K1555" s="647"/>
      <c r="L1555" s="647"/>
      <c r="M1555" s="647"/>
      <c r="P1555" s="646"/>
    </row>
    <row r="1556" spans="8:16" x14ac:dyDescent="0.2">
      <c r="H1556" s="646"/>
      <c r="I1556" s="647"/>
      <c r="J1556" s="647"/>
      <c r="K1556" s="647"/>
      <c r="L1556" s="647"/>
      <c r="M1556" s="647"/>
      <c r="P1556" s="646"/>
    </row>
    <row r="1557" spans="8:16" x14ac:dyDescent="0.2">
      <c r="H1557" s="646"/>
      <c r="I1557" s="647"/>
      <c r="J1557" s="647"/>
      <c r="K1557" s="647"/>
      <c r="L1557" s="647"/>
      <c r="M1557" s="647"/>
      <c r="P1557" s="646"/>
    </row>
    <row r="1558" spans="8:16" x14ac:dyDescent="0.2">
      <c r="H1558" s="646"/>
      <c r="I1558" s="647"/>
      <c r="J1558" s="647"/>
      <c r="K1558" s="647"/>
      <c r="L1558" s="647"/>
      <c r="M1558" s="647"/>
      <c r="P1558" s="646"/>
    </row>
    <row r="1559" spans="8:16" x14ac:dyDescent="0.2">
      <c r="H1559" s="646"/>
      <c r="I1559" s="647"/>
      <c r="J1559" s="647"/>
      <c r="K1559" s="647"/>
      <c r="L1559" s="647"/>
      <c r="M1559" s="647"/>
      <c r="P1559" s="646"/>
    </row>
    <row r="1560" spans="8:16" x14ac:dyDescent="0.2">
      <c r="H1560" s="646"/>
      <c r="I1560" s="647"/>
      <c r="J1560" s="647"/>
      <c r="K1560" s="647"/>
      <c r="L1560" s="647"/>
      <c r="M1560" s="647"/>
      <c r="P1560" s="646"/>
    </row>
    <row r="1561" spans="8:16" x14ac:dyDescent="0.2">
      <c r="H1561" s="646"/>
      <c r="I1561" s="647"/>
      <c r="J1561" s="647"/>
      <c r="K1561" s="647"/>
      <c r="L1561" s="647"/>
      <c r="M1561" s="647"/>
      <c r="P1561" s="646"/>
    </row>
    <row r="1562" spans="8:16" x14ac:dyDescent="0.2">
      <c r="H1562" s="646"/>
      <c r="I1562" s="647"/>
      <c r="J1562" s="647"/>
      <c r="K1562" s="647"/>
      <c r="L1562" s="647"/>
      <c r="M1562" s="647"/>
      <c r="P1562" s="646"/>
    </row>
    <row r="1563" spans="8:16" x14ac:dyDescent="0.2">
      <c r="H1563" s="646"/>
      <c r="I1563" s="647"/>
      <c r="J1563" s="647"/>
      <c r="K1563" s="647"/>
      <c r="L1563" s="647"/>
      <c r="M1563" s="647"/>
      <c r="P1563" s="646"/>
    </row>
    <row r="1564" spans="8:16" x14ac:dyDescent="0.2">
      <c r="H1564" s="646"/>
      <c r="I1564" s="647"/>
      <c r="J1564" s="647"/>
      <c r="K1564" s="647"/>
      <c r="L1564" s="647"/>
      <c r="M1564" s="647"/>
      <c r="P1564" s="646"/>
    </row>
    <row r="1565" spans="8:16" x14ac:dyDescent="0.2">
      <c r="H1565" s="646"/>
      <c r="I1565" s="647"/>
      <c r="J1565" s="647"/>
      <c r="K1565" s="647"/>
      <c r="L1565" s="647"/>
      <c r="M1565" s="647"/>
      <c r="P1565" s="646"/>
    </row>
    <row r="1566" spans="8:16" x14ac:dyDescent="0.2">
      <c r="H1566" s="646"/>
      <c r="I1566" s="647"/>
      <c r="J1566" s="647"/>
      <c r="K1566" s="647"/>
      <c r="L1566" s="647"/>
      <c r="M1566" s="647"/>
      <c r="P1566" s="646"/>
    </row>
    <row r="1567" spans="8:16" x14ac:dyDescent="0.2">
      <c r="H1567" s="646"/>
      <c r="I1567" s="647"/>
      <c r="J1567" s="647"/>
      <c r="K1567" s="647"/>
      <c r="L1567" s="647"/>
      <c r="M1567" s="647"/>
      <c r="P1567" s="646"/>
    </row>
    <row r="1568" spans="8:16" x14ac:dyDescent="0.2">
      <c r="H1568" s="646"/>
      <c r="I1568" s="647"/>
      <c r="J1568" s="647"/>
      <c r="K1568" s="647"/>
      <c r="L1568" s="647"/>
      <c r="M1568" s="647"/>
      <c r="P1568" s="646"/>
    </row>
    <row r="1569" spans="8:16" x14ac:dyDescent="0.2">
      <c r="H1569" s="646"/>
      <c r="I1569" s="647"/>
      <c r="J1569" s="647"/>
      <c r="K1569" s="647"/>
      <c r="L1569" s="647"/>
      <c r="M1569" s="647"/>
      <c r="P1569" s="646"/>
    </row>
    <row r="1570" spans="8:16" x14ac:dyDescent="0.2">
      <c r="H1570" s="646"/>
      <c r="I1570" s="647"/>
      <c r="J1570" s="647"/>
      <c r="K1570" s="647"/>
      <c r="L1570" s="647"/>
      <c r="M1570" s="647"/>
      <c r="P1570" s="646"/>
    </row>
    <row r="1571" spans="8:16" x14ac:dyDescent="0.2">
      <c r="H1571" s="646"/>
      <c r="I1571" s="647"/>
      <c r="J1571" s="647"/>
      <c r="K1571" s="647"/>
      <c r="L1571" s="647"/>
      <c r="M1571" s="647"/>
      <c r="P1571" s="646"/>
    </row>
    <row r="1572" spans="8:16" x14ac:dyDescent="0.2">
      <c r="H1572" s="646"/>
      <c r="I1572" s="647"/>
      <c r="J1572" s="647"/>
      <c r="K1572" s="647"/>
      <c r="L1572" s="647"/>
      <c r="M1572" s="647"/>
      <c r="P1572" s="646"/>
    </row>
    <row r="1573" spans="8:16" x14ac:dyDescent="0.2">
      <c r="H1573" s="646"/>
      <c r="I1573" s="647"/>
      <c r="J1573" s="647"/>
      <c r="K1573" s="647"/>
      <c r="L1573" s="647"/>
      <c r="M1573" s="647"/>
      <c r="P1573" s="646"/>
    </row>
    <row r="1574" spans="8:16" x14ac:dyDescent="0.2">
      <c r="H1574" s="646"/>
      <c r="I1574" s="647"/>
      <c r="J1574" s="647"/>
      <c r="K1574" s="647"/>
      <c r="L1574" s="647"/>
      <c r="M1574" s="647"/>
      <c r="P1574" s="646"/>
    </row>
    <row r="1575" spans="8:16" x14ac:dyDescent="0.2">
      <c r="H1575" s="646"/>
      <c r="I1575" s="647"/>
      <c r="J1575" s="647"/>
      <c r="K1575" s="647"/>
      <c r="L1575" s="647"/>
      <c r="M1575" s="647"/>
      <c r="P1575" s="646"/>
    </row>
    <row r="1576" spans="8:16" x14ac:dyDescent="0.2">
      <c r="H1576" s="646"/>
      <c r="I1576" s="647"/>
      <c r="J1576" s="647"/>
      <c r="K1576" s="647"/>
      <c r="L1576" s="647"/>
      <c r="M1576" s="647"/>
      <c r="P1576" s="646"/>
    </row>
    <row r="1577" spans="8:16" x14ac:dyDescent="0.2">
      <c r="H1577" s="646"/>
      <c r="I1577" s="647"/>
      <c r="J1577" s="647"/>
      <c r="K1577" s="647"/>
      <c r="L1577" s="647"/>
      <c r="M1577" s="647"/>
      <c r="P1577" s="646"/>
    </row>
    <row r="1578" spans="8:16" x14ac:dyDescent="0.2">
      <c r="H1578" s="646"/>
      <c r="I1578" s="647"/>
      <c r="J1578" s="647"/>
      <c r="K1578" s="647"/>
      <c r="L1578" s="647"/>
      <c r="M1578" s="647"/>
      <c r="P1578" s="646"/>
    </row>
    <row r="1579" spans="8:16" x14ac:dyDescent="0.2">
      <c r="H1579" s="646"/>
      <c r="I1579" s="647"/>
      <c r="J1579" s="647"/>
      <c r="K1579" s="647"/>
      <c r="L1579" s="647"/>
      <c r="M1579" s="647"/>
      <c r="P1579" s="646"/>
    </row>
    <row r="1580" spans="8:16" x14ac:dyDescent="0.2">
      <c r="H1580" s="646"/>
      <c r="I1580" s="647"/>
      <c r="J1580" s="647"/>
      <c r="K1580" s="647"/>
      <c r="L1580" s="647"/>
      <c r="M1580" s="647"/>
      <c r="P1580" s="646"/>
    </row>
    <row r="1581" spans="8:16" x14ac:dyDescent="0.2">
      <c r="H1581" s="646"/>
      <c r="I1581" s="647"/>
      <c r="J1581" s="647"/>
      <c r="K1581" s="647"/>
      <c r="L1581" s="647"/>
      <c r="M1581" s="647"/>
      <c r="P1581" s="646"/>
    </row>
    <row r="1582" spans="8:16" x14ac:dyDescent="0.2">
      <c r="H1582" s="646"/>
      <c r="I1582" s="647"/>
      <c r="J1582" s="647"/>
      <c r="K1582" s="647"/>
      <c r="L1582" s="647"/>
      <c r="M1582" s="647"/>
      <c r="P1582" s="646"/>
    </row>
    <row r="1583" spans="8:16" x14ac:dyDescent="0.2">
      <c r="H1583" s="646"/>
      <c r="I1583" s="647"/>
      <c r="J1583" s="647"/>
      <c r="K1583" s="647"/>
      <c r="L1583" s="647"/>
      <c r="M1583" s="647"/>
      <c r="P1583" s="646"/>
    </row>
    <row r="1584" spans="8:16" x14ac:dyDescent="0.2">
      <c r="H1584" s="646"/>
      <c r="I1584" s="647"/>
      <c r="J1584" s="647"/>
      <c r="K1584" s="647"/>
      <c r="L1584" s="647"/>
      <c r="M1584" s="647"/>
      <c r="P1584" s="646"/>
    </row>
    <row r="1585" spans="8:16" x14ac:dyDescent="0.2">
      <c r="H1585" s="646"/>
      <c r="I1585" s="647"/>
      <c r="J1585" s="647"/>
      <c r="K1585" s="647"/>
      <c r="L1585" s="647"/>
      <c r="M1585" s="647"/>
      <c r="P1585" s="646"/>
    </row>
    <row r="1586" spans="8:16" x14ac:dyDescent="0.2">
      <c r="H1586" s="646"/>
      <c r="I1586" s="647"/>
      <c r="J1586" s="647"/>
      <c r="K1586" s="647"/>
      <c r="L1586" s="647"/>
      <c r="M1586" s="647"/>
      <c r="P1586" s="646"/>
    </row>
    <row r="1587" spans="8:16" x14ac:dyDescent="0.2">
      <c r="H1587" s="646"/>
      <c r="I1587" s="647"/>
      <c r="J1587" s="647"/>
      <c r="K1587" s="647"/>
      <c r="L1587" s="647"/>
      <c r="M1587" s="647"/>
      <c r="P1587" s="646"/>
    </row>
    <row r="1588" spans="8:16" x14ac:dyDescent="0.2">
      <c r="H1588" s="646"/>
      <c r="I1588" s="647"/>
      <c r="J1588" s="647"/>
      <c r="K1588" s="647"/>
      <c r="L1588" s="647"/>
      <c r="M1588" s="647"/>
      <c r="P1588" s="646"/>
    </row>
    <row r="1589" spans="8:16" x14ac:dyDescent="0.2">
      <c r="H1589" s="646"/>
      <c r="I1589" s="647"/>
      <c r="J1589" s="647"/>
      <c r="K1589" s="647"/>
      <c r="L1589" s="647"/>
      <c r="M1589" s="647"/>
      <c r="P1589" s="646"/>
    </row>
    <row r="1590" spans="8:16" x14ac:dyDescent="0.2">
      <c r="H1590" s="646"/>
      <c r="I1590" s="647"/>
      <c r="J1590" s="647"/>
      <c r="K1590" s="647"/>
      <c r="L1590" s="647"/>
      <c r="M1590" s="647"/>
      <c r="P1590" s="646"/>
    </row>
    <row r="1591" spans="8:16" x14ac:dyDescent="0.2">
      <c r="H1591" s="646"/>
      <c r="I1591" s="647"/>
      <c r="J1591" s="647"/>
      <c r="K1591" s="647"/>
      <c r="L1591" s="647"/>
      <c r="M1591" s="647"/>
      <c r="P1591" s="646"/>
    </row>
    <row r="1592" spans="8:16" x14ac:dyDescent="0.2">
      <c r="H1592" s="646"/>
      <c r="I1592" s="647"/>
      <c r="J1592" s="647"/>
      <c r="K1592" s="647"/>
      <c r="L1592" s="647"/>
      <c r="M1592" s="647"/>
      <c r="P1592" s="646"/>
    </row>
    <row r="1593" spans="8:16" x14ac:dyDescent="0.2">
      <c r="H1593" s="646"/>
      <c r="I1593" s="647"/>
      <c r="J1593" s="647"/>
      <c r="K1593" s="647"/>
      <c r="L1593" s="647"/>
      <c r="M1593" s="647"/>
      <c r="P1593" s="646"/>
    </row>
    <row r="1594" spans="8:16" x14ac:dyDescent="0.2">
      <c r="H1594" s="646"/>
      <c r="I1594" s="647"/>
      <c r="J1594" s="647"/>
      <c r="K1594" s="647"/>
      <c r="L1594" s="647"/>
      <c r="M1594" s="647"/>
      <c r="P1594" s="646"/>
    </row>
    <row r="1595" spans="8:16" x14ac:dyDescent="0.2">
      <c r="H1595" s="646"/>
      <c r="I1595" s="647"/>
      <c r="J1595" s="647"/>
      <c r="K1595" s="647"/>
      <c r="L1595" s="647"/>
      <c r="M1595" s="647"/>
      <c r="P1595" s="646"/>
    </row>
    <row r="1596" spans="8:16" x14ac:dyDescent="0.2">
      <c r="H1596" s="646"/>
      <c r="I1596" s="647"/>
      <c r="J1596" s="647"/>
      <c r="K1596" s="647"/>
      <c r="L1596" s="647"/>
      <c r="M1596" s="647"/>
      <c r="P1596" s="646"/>
    </row>
    <row r="1597" spans="8:16" x14ac:dyDescent="0.2">
      <c r="H1597" s="646"/>
      <c r="I1597" s="647"/>
      <c r="J1597" s="647"/>
      <c r="K1597" s="647"/>
      <c r="L1597" s="647"/>
      <c r="M1597" s="647"/>
      <c r="P1597" s="646"/>
    </row>
    <row r="1598" spans="8:16" x14ac:dyDescent="0.2">
      <c r="H1598" s="646"/>
      <c r="I1598" s="647"/>
      <c r="J1598" s="647"/>
      <c r="K1598" s="647"/>
      <c r="L1598" s="647"/>
      <c r="M1598" s="647"/>
      <c r="P1598" s="646"/>
    </row>
    <row r="1599" spans="8:16" x14ac:dyDescent="0.2">
      <c r="H1599" s="646"/>
      <c r="I1599" s="647"/>
      <c r="J1599" s="647"/>
      <c r="K1599" s="647"/>
      <c r="L1599" s="647"/>
      <c r="M1599" s="647"/>
      <c r="P1599" s="646"/>
    </row>
    <row r="1600" spans="8:16" x14ac:dyDescent="0.2">
      <c r="H1600" s="646"/>
      <c r="I1600" s="647"/>
      <c r="J1600" s="647"/>
      <c r="K1600" s="647"/>
      <c r="L1600" s="647"/>
      <c r="M1600" s="647"/>
      <c r="P1600" s="646"/>
    </row>
    <row r="1601" spans="8:16" x14ac:dyDescent="0.2">
      <c r="H1601" s="646"/>
      <c r="I1601" s="647"/>
      <c r="J1601" s="647"/>
      <c r="K1601" s="647"/>
      <c r="L1601" s="647"/>
      <c r="M1601" s="647"/>
      <c r="P1601" s="646"/>
    </row>
    <row r="1602" spans="8:16" x14ac:dyDescent="0.2">
      <c r="H1602" s="646"/>
      <c r="I1602" s="647"/>
      <c r="J1602" s="647"/>
      <c r="K1602" s="647"/>
      <c r="L1602" s="647"/>
      <c r="M1602" s="647"/>
      <c r="P1602" s="646"/>
    </row>
    <row r="1603" spans="8:16" x14ac:dyDescent="0.2">
      <c r="H1603" s="646"/>
      <c r="I1603" s="647"/>
      <c r="J1603" s="647"/>
      <c r="K1603" s="647"/>
      <c r="L1603" s="647"/>
      <c r="M1603" s="647"/>
      <c r="P1603" s="646"/>
    </row>
    <row r="1604" spans="8:16" x14ac:dyDescent="0.2">
      <c r="H1604" s="646"/>
      <c r="I1604" s="647"/>
      <c r="J1604" s="647"/>
      <c r="K1604" s="647"/>
      <c r="L1604" s="647"/>
      <c r="M1604" s="647"/>
      <c r="P1604" s="646"/>
    </row>
    <row r="1605" spans="8:16" x14ac:dyDescent="0.2">
      <c r="H1605" s="646"/>
      <c r="I1605" s="647"/>
      <c r="J1605" s="647"/>
      <c r="K1605" s="647"/>
      <c r="L1605" s="647"/>
      <c r="M1605" s="647"/>
      <c r="P1605" s="646"/>
    </row>
    <row r="1606" spans="8:16" x14ac:dyDescent="0.2">
      <c r="H1606" s="646"/>
      <c r="I1606" s="647"/>
      <c r="J1606" s="647"/>
      <c r="K1606" s="647"/>
      <c r="L1606" s="647"/>
      <c r="M1606" s="647"/>
      <c r="P1606" s="646"/>
    </row>
    <row r="1607" spans="8:16" x14ac:dyDescent="0.2">
      <c r="H1607" s="646"/>
      <c r="I1607" s="647"/>
      <c r="J1607" s="647"/>
      <c r="K1607" s="647"/>
      <c r="L1607" s="647"/>
      <c r="M1607" s="647"/>
      <c r="P1607" s="646"/>
    </row>
    <row r="1608" spans="8:16" x14ac:dyDescent="0.2">
      <c r="H1608" s="646"/>
      <c r="I1608" s="647"/>
      <c r="J1608" s="647"/>
      <c r="K1608" s="647"/>
      <c r="L1608" s="647"/>
      <c r="M1608" s="647"/>
      <c r="P1608" s="646"/>
    </row>
    <row r="1609" spans="8:16" x14ac:dyDescent="0.2">
      <c r="H1609" s="646"/>
      <c r="I1609" s="647"/>
      <c r="J1609" s="647"/>
      <c r="K1609" s="647"/>
      <c r="L1609" s="647"/>
      <c r="M1609" s="647"/>
      <c r="P1609" s="646"/>
    </row>
    <row r="1610" spans="8:16" x14ac:dyDescent="0.2">
      <c r="H1610" s="646"/>
      <c r="I1610" s="647"/>
      <c r="J1610" s="647"/>
      <c r="K1610" s="647"/>
      <c r="L1610" s="647"/>
      <c r="M1610" s="647"/>
      <c r="P1610" s="646"/>
    </row>
    <row r="1611" spans="8:16" x14ac:dyDescent="0.2">
      <c r="H1611" s="646"/>
      <c r="I1611" s="647"/>
      <c r="J1611" s="647"/>
      <c r="K1611" s="647"/>
      <c r="L1611" s="647"/>
      <c r="M1611" s="647"/>
      <c r="P1611" s="646"/>
    </row>
    <row r="1612" spans="8:16" x14ac:dyDescent="0.2">
      <c r="H1612" s="646"/>
      <c r="I1612" s="647"/>
      <c r="J1612" s="647"/>
      <c r="K1612" s="647"/>
      <c r="L1612" s="647"/>
      <c r="M1612" s="647"/>
      <c r="P1612" s="646"/>
    </row>
    <row r="1613" spans="8:16" x14ac:dyDescent="0.2">
      <c r="H1613" s="646"/>
      <c r="I1613" s="647"/>
      <c r="J1613" s="647"/>
      <c r="K1613" s="647"/>
      <c r="L1613" s="647"/>
      <c r="M1613" s="647"/>
      <c r="P1613" s="646"/>
    </row>
    <row r="1614" spans="8:16" x14ac:dyDescent="0.2">
      <c r="H1614" s="646"/>
      <c r="I1614" s="647"/>
      <c r="J1614" s="647"/>
      <c r="K1614" s="647"/>
      <c r="L1614" s="647"/>
      <c r="M1614" s="647"/>
      <c r="P1614" s="646"/>
    </row>
    <row r="1615" spans="8:16" x14ac:dyDescent="0.2">
      <c r="H1615" s="646"/>
      <c r="I1615" s="647"/>
      <c r="J1615" s="647"/>
      <c r="K1615" s="647"/>
      <c r="L1615" s="647"/>
      <c r="M1615" s="647"/>
      <c r="P1615" s="646"/>
    </row>
    <row r="1616" spans="8:16" x14ac:dyDescent="0.2">
      <c r="H1616" s="646"/>
      <c r="I1616" s="647"/>
      <c r="J1616" s="647"/>
      <c r="K1616" s="647"/>
      <c r="L1616" s="647"/>
      <c r="M1616" s="647"/>
      <c r="P1616" s="646"/>
    </row>
    <row r="1617" spans="8:16" x14ac:dyDescent="0.2">
      <c r="H1617" s="646"/>
      <c r="I1617" s="647"/>
      <c r="J1617" s="647"/>
      <c r="K1617" s="647"/>
      <c r="L1617" s="647"/>
      <c r="M1617" s="647"/>
      <c r="P1617" s="646"/>
    </row>
    <row r="1618" spans="8:16" x14ac:dyDescent="0.2">
      <c r="H1618" s="646"/>
      <c r="I1618" s="647"/>
      <c r="J1618" s="647"/>
      <c r="K1618" s="647"/>
      <c r="L1618" s="647"/>
      <c r="M1618" s="647"/>
      <c r="P1618" s="646"/>
    </row>
    <row r="1619" spans="8:16" x14ac:dyDescent="0.2">
      <c r="H1619" s="646"/>
      <c r="I1619" s="647"/>
      <c r="J1619" s="647"/>
      <c r="K1619" s="647"/>
      <c r="L1619" s="647"/>
      <c r="M1619" s="647"/>
      <c r="P1619" s="646"/>
    </row>
    <row r="1620" spans="8:16" x14ac:dyDescent="0.2">
      <c r="H1620" s="646"/>
      <c r="I1620" s="647"/>
      <c r="J1620" s="647"/>
      <c r="K1620" s="647"/>
      <c r="L1620" s="647"/>
      <c r="M1620" s="647"/>
      <c r="P1620" s="646"/>
    </row>
    <row r="1621" spans="8:16" x14ac:dyDescent="0.2">
      <c r="H1621" s="646"/>
      <c r="I1621" s="647"/>
      <c r="J1621" s="647"/>
      <c r="K1621" s="647"/>
      <c r="L1621" s="647"/>
      <c r="M1621" s="647"/>
      <c r="P1621" s="646"/>
    </row>
    <row r="1622" spans="8:16" x14ac:dyDescent="0.2">
      <c r="H1622" s="646"/>
      <c r="I1622" s="647"/>
      <c r="J1622" s="647"/>
      <c r="K1622" s="647"/>
      <c r="L1622" s="647"/>
      <c r="M1622" s="647"/>
      <c r="P1622" s="646"/>
    </row>
    <row r="1623" spans="8:16" x14ac:dyDescent="0.2">
      <c r="H1623" s="646"/>
      <c r="I1623" s="647"/>
      <c r="J1623" s="647"/>
      <c r="K1623" s="647"/>
      <c r="L1623" s="647"/>
      <c r="M1623" s="647"/>
      <c r="P1623" s="646"/>
    </row>
    <row r="1624" spans="8:16" x14ac:dyDescent="0.2">
      <c r="H1624" s="646"/>
      <c r="I1624" s="647"/>
      <c r="J1624" s="647"/>
      <c r="K1624" s="647"/>
      <c r="L1624" s="647"/>
      <c r="M1624" s="647"/>
      <c r="P1624" s="646"/>
    </row>
    <row r="1625" spans="8:16" x14ac:dyDescent="0.2">
      <c r="H1625" s="646"/>
      <c r="I1625" s="647"/>
      <c r="J1625" s="647"/>
      <c r="K1625" s="647"/>
      <c r="L1625" s="647"/>
      <c r="M1625" s="647"/>
      <c r="P1625" s="646"/>
    </row>
    <row r="1626" spans="8:16" x14ac:dyDescent="0.2">
      <c r="H1626" s="646"/>
      <c r="I1626" s="647"/>
      <c r="J1626" s="647"/>
      <c r="K1626" s="647"/>
      <c r="L1626" s="647"/>
      <c r="M1626" s="647"/>
      <c r="P1626" s="646"/>
    </row>
    <row r="1627" spans="8:16" x14ac:dyDescent="0.2">
      <c r="H1627" s="646"/>
      <c r="I1627" s="647"/>
      <c r="J1627" s="647"/>
      <c r="K1627" s="647"/>
      <c r="L1627" s="647"/>
      <c r="M1627" s="647"/>
      <c r="P1627" s="646"/>
    </row>
    <row r="1628" spans="8:16" x14ac:dyDescent="0.2">
      <c r="H1628" s="646"/>
      <c r="I1628" s="647"/>
      <c r="J1628" s="647"/>
      <c r="K1628" s="647"/>
      <c r="L1628" s="647"/>
      <c r="M1628" s="647"/>
      <c r="P1628" s="646"/>
    </row>
    <row r="1629" spans="8:16" x14ac:dyDescent="0.2">
      <c r="H1629" s="646"/>
      <c r="I1629" s="647"/>
      <c r="J1629" s="647"/>
      <c r="K1629" s="647"/>
      <c r="L1629" s="647"/>
      <c r="M1629" s="647"/>
      <c r="P1629" s="646"/>
    </row>
    <row r="1630" spans="8:16" x14ac:dyDescent="0.2">
      <c r="H1630" s="646"/>
      <c r="I1630" s="647"/>
      <c r="J1630" s="647"/>
      <c r="K1630" s="647"/>
      <c r="L1630" s="647"/>
      <c r="M1630" s="647"/>
      <c r="P1630" s="646"/>
    </row>
    <row r="1631" spans="8:16" x14ac:dyDescent="0.2">
      <c r="H1631" s="646"/>
      <c r="I1631" s="647"/>
      <c r="J1631" s="647"/>
      <c r="K1631" s="647"/>
      <c r="L1631" s="647"/>
      <c r="M1631" s="647"/>
      <c r="P1631" s="646"/>
    </row>
    <row r="1632" spans="8:16" x14ac:dyDescent="0.2">
      <c r="H1632" s="646"/>
      <c r="I1632" s="647"/>
      <c r="J1632" s="647"/>
      <c r="K1632" s="647"/>
      <c r="L1632" s="647"/>
      <c r="M1632" s="647"/>
      <c r="P1632" s="646"/>
    </row>
    <row r="1633" spans="8:16" x14ac:dyDescent="0.2">
      <c r="H1633" s="646"/>
      <c r="I1633" s="647"/>
      <c r="J1633" s="647"/>
      <c r="K1633" s="647"/>
      <c r="L1633" s="647"/>
      <c r="M1633" s="647"/>
      <c r="P1633" s="646"/>
    </row>
    <row r="1634" spans="8:16" x14ac:dyDescent="0.2">
      <c r="H1634" s="646"/>
      <c r="I1634" s="647"/>
      <c r="J1634" s="647"/>
      <c r="K1634" s="647"/>
      <c r="L1634" s="647"/>
      <c r="M1634" s="647"/>
      <c r="P1634" s="646"/>
    </row>
    <row r="1635" spans="8:16" x14ac:dyDescent="0.2">
      <c r="H1635" s="646"/>
      <c r="I1635" s="647"/>
      <c r="J1635" s="647"/>
      <c r="K1635" s="647"/>
      <c r="L1635" s="647"/>
      <c r="M1635" s="647"/>
      <c r="P1635" s="646"/>
    </row>
    <row r="1636" spans="8:16" x14ac:dyDescent="0.2">
      <c r="H1636" s="646"/>
      <c r="I1636" s="647"/>
      <c r="J1636" s="647"/>
      <c r="K1636" s="647"/>
      <c r="L1636" s="647"/>
      <c r="M1636" s="647"/>
      <c r="P1636" s="646"/>
    </row>
    <row r="1637" spans="8:16" x14ac:dyDescent="0.2">
      <c r="H1637" s="646"/>
      <c r="I1637" s="647"/>
      <c r="J1637" s="647"/>
      <c r="K1637" s="647"/>
      <c r="L1637" s="647"/>
      <c r="M1637" s="647"/>
      <c r="P1637" s="646"/>
    </row>
    <row r="1638" spans="8:16" x14ac:dyDescent="0.2">
      <c r="H1638" s="646"/>
      <c r="I1638" s="647"/>
      <c r="J1638" s="647"/>
      <c r="K1638" s="647"/>
      <c r="L1638" s="647"/>
      <c r="M1638" s="647"/>
      <c r="P1638" s="646"/>
    </row>
    <row r="1639" spans="8:16" x14ac:dyDescent="0.2">
      <c r="H1639" s="646"/>
      <c r="I1639" s="647"/>
      <c r="J1639" s="647"/>
      <c r="K1639" s="647"/>
      <c r="L1639" s="647"/>
      <c r="M1639" s="647"/>
      <c r="P1639" s="646"/>
    </row>
    <row r="1640" spans="8:16" x14ac:dyDescent="0.2">
      <c r="H1640" s="646"/>
      <c r="I1640" s="647"/>
      <c r="J1640" s="647"/>
      <c r="K1640" s="647"/>
      <c r="L1640" s="647"/>
      <c r="M1640" s="647"/>
      <c r="P1640" s="646"/>
    </row>
    <row r="1641" spans="8:16" x14ac:dyDescent="0.2">
      <c r="H1641" s="646"/>
      <c r="I1641" s="647"/>
      <c r="J1641" s="647"/>
      <c r="K1641" s="647"/>
      <c r="L1641" s="647"/>
      <c r="M1641" s="647"/>
      <c r="P1641" s="646"/>
    </row>
    <row r="1642" spans="8:16" x14ac:dyDescent="0.2">
      <c r="H1642" s="646"/>
      <c r="I1642" s="647"/>
      <c r="J1642" s="647"/>
      <c r="K1642" s="647"/>
      <c r="L1642" s="647"/>
      <c r="M1642" s="647"/>
      <c r="P1642" s="646"/>
    </row>
    <row r="1643" spans="8:16" x14ac:dyDescent="0.2">
      <c r="H1643" s="646"/>
      <c r="I1643" s="647"/>
      <c r="J1643" s="647"/>
      <c r="K1643" s="647"/>
      <c r="L1643" s="647"/>
      <c r="M1643" s="647"/>
      <c r="P1643" s="646"/>
    </row>
    <row r="1644" spans="8:16" x14ac:dyDescent="0.2">
      <c r="H1644" s="646"/>
      <c r="I1644" s="647"/>
      <c r="J1644" s="647"/>
      <c r="K1644" s="647"/>
      <c r="L1644" s="647"/>
      <c r="M1644" s="647"/>
      <c r="P1644" s="646"/>
    </row>
    <row r="1645" spans="8:16" x14ac:dyDescent="0.2">
      <c r="H1645" s="646"/>
      <c r="I1645" s="647"/>
      <c r="J1645" s="647"/>
      <c r="K1645" s="647"/>
      <c r="L1645" s="647"/>
      <c r="M1645" s="647"/>
      <c r="P1645" s="646"/>
    </row>
    <row r="1646" spans="8:16" x14ac:dyDescent="0.2">
      <c r="H1646" s="646"/>
      <c r="I1646" s="647"/>
      <c r="J1646" s="647"/>
      <c r="K1646" s="647"/>
      <c r="L1646" s="647"/>
      <c r="M1646" s="647"/>
      <c r="P1646" s="646"/>
    </row>
    <row r="1647" spans="8:16" x14ac:dyDescent="0.2">
      <c r="H1647" s="646"/>
      <c r="I1647" s="647"/>
      <c r="J1647" s="647"/>
      <c r="K1647" s="647"/>
      <c r="L1647" s="647"/>
      <c r="M1647" s="647"/>
      <c r="P1647" s="646"/>
    </row>
    <row r="1648" spans="8:16" x14ac:dyDescent="0.2">
      <c r="H1648" s="646"/>
      <c r="I1648" s="647"/>
      <c r="J1648" s="647"/>
      <c r="K1648" s="647"/>
      <c r="L1648" s="647"/>
      <c r="M1648" s="647"/>
      <c r="P1648" s="646"/>
    </row>
    <row r="1649" spans="8:16" x14ac:dyDescent="0.2">
      <c r="H1649" s="646"/>
      <c r="I1649" s="647"/>
      <c r="J1649" s="647"/>
      <c r="K1649" s="647"/>
      <c r="L1649" s="647"/>
      <c r="M1649" s="647"/>
      <c r="P1649" s="646"/>
    </row>
    <row r="1650" spans="8:16" x14ac:dyDescent="0.2">
      <c r="H1650" s="646"/>
      <c r="I1650" s="647"/>
      <c r="J1650" s="647"/>
      <c r="K1650" s="647"/>
      <c r="L1650" s="647"/>
      <c r="M1650" s="647"/>
      <c r="P1650" s="646"/>
    </row>
    <row r="1651" spans="8:16" x14ac:dyDescent="0.2">
      <c r="H1651" s="646"/>
      <c r="I1651" s="647"/>
      <c r="J1651" s="647"/>
      <c r="K1651" s="647"/>
      <c r="L1651" s="647"/>
      <c r="M1651" s="647"/>
      <c r="P1651" s="646"/>
    </row>
    <row r="1652" spans="8:16" x14ac:dyDescent="0.2">
      <c r="H1652" s="646"/>
      <c r="I1652" s="647"/>
      <c r="J1652" s="647"/>
      <c r="K1652" s="647"/>
      <c r="L1652" s="647"/>
      <c r="M1652" s="647"/>
      <c r="P1652" s="646"/>
    </row>
    <row r="1653" spans="8:16" x14ac:dyDescent="0.2">
      <c r="H1653" s="646"/>
      <c r="I1653" s="647"/>
      <c r="J1653" s="647"/>
      <c r="K1653" s="647"/>
      <c r="L1653" s="647"/>
      <c r="M1653" s="647"/>
      <c r="P1653" s="646"/>
    </row>
    <row r="1654" spans="8:16" x14ac:dyDescent="0.2">
      <c r="H1654" s="646"/>
      <c r="I1654" s="647"/>
      <c r="J1654" s="647"/>
      <c r="K1654" s="647"/>
      <c r="L1654" s="647"/>
      <c r="M1654" s="647"/>
      <c r="P1654" s="646"/>
    </row>
    <row r="1655" spans="8:16" x14ac:dyDescent="0.2">
      <c r="H1655" s="646"/>
      <c r="I1655" s="647"/>
      <c r="J1655" s="647"/>
      <c r="K1655" s="647"/>
      <c r="L1655" s="647"/>
      <c r="M1655" s="647"/>
      <c r="P1655" s="646"/>
    </row>
    <row r="1656" spans="8:16" x14ac:dyDescent="0.2">
      <c r="H1656" s="646"/>
      <c r="I1656" s="647"/>
      <c r="J1656" s="647"/>
      <c r="K1656" s="647"/>
      <c r="L1656" s="647"/>
      <c r="M1656" s="647"/>
      <c r="P1656" s="646"/>
    </row>
    <row r="1657" spans="8:16" x14ac:dyDescent="0.2">
      <c r="H1657" s="646"/>
      <c r="I1657" s="647"/>
      <c r="J1657" s="647"/>
      <c r="K1657" s="647"/>
      <c r="L1657" s="647"/>
      <c r="M1657" s="647"/>
      <c r="P1657" s="646"/>
    </row>
    <row r="1658" spans="8:16" x14ac:dyDescent="0.2">
      <c r="H1658" s="646"/>
      <c r="I1658" s="647"/>
      <c r="J1658" s="647"/>
      <c r="K1658" s="647"/>
      <c r="L1658" s="647"/>
      <c r="M1658" s="647"/>
      <c r="P1658" s="646"/>
    </row>
    <row r="1659" spans="8:16" x14ac:dyDescent="0.2">
      <c r="H1659" s="646"/>
      <c r="I1659" s="647"/>
      <c r="J1659" s="647"/>
      <c r="K1659" s="647"/>
      <c r="L1659" s="647"/>
      <c r="M1659" s="647"/>
      <c r="P1659" s="646"/>
    </row>
    <row r="1660" spans="8:16" x14ac:dyDescent="0.2">
      <c r="H1660" s="646"/>
      <c r="I1660" s="647"/>
      <c r="J1660" s="647"/>
      <c r="K1660" s="647"/>
      <c r="L1660" s="647"/>
      <c r="M1660" s="647"/>
      <c r="P1660" s="646"/>
    </row>
    <row r="1661" spans="8:16" x14ac:dyDescent="0.2">
      <c r="H1661" s="646"/>
      <c r="I1661" s="647"/>
      <c r="J1661" s="647"/>
      <c r="K1661" s="647"/>
      <c r="L1661" s="647"/>
      <c r="M1661" s="647"/>
      <c r="P1661" s="646"/>
    </row>
    <row r="1662" spans="8:16" x14ac:dyDescent="0.2">
      <c r="H1662" s="646"/>
      <c r="I1662" s="647"/>
      <c r="J1662" s="647"/>
      <c r="K1662" s="647"/>
      <c r="L1662" s="647"/>
      <c r="M1662" s="647"/>
      <c r="P1662" s="646"/>
    </row>
    <row r="1663" spans="8:16" x14ac:dyDescent="0.2">
      <c r="H1663" s="646"/>
      <c r="I1663" s="647"/>
      <c r="J1663" s="647"/>
      <c r="K1663" s="647"/>
      <c r="L1663" s="647"/>
      <c r="M1663" s="647"/>
      <c r="P1663" s="646"/>
    </row>
    <row r="1664" spans="8:16" x14ac:dyDescent="0.2">
      <c r="H1664" s="646"/>
      <c r="I1664" s="647"/>
      <c r="J1664" s="647"/>
      <c r="K1664" s="647"/>
      <c r="L1664" s="647"/>
      <c r="M1664" s="647"/>
      <c r="P1664" s="646"/>
    </row>
    <row r="1665" spans="8:16" x14ac:dyDescent="0.2">
      <c r="H1665" s="646"/>
      <c r="I1665" s="647"/>
      <c r="J1665" s="647"/>
      <c r="K1665" s="647"/>
      <c r="L1665" s="647"/>
      <c r="M1665" s="647"/>
      <c r="P1665" s="646"/>
    </row>
    <row r="1666" spans="8:16" x14ac:dyDescent="0.2">
      <c r="H1666" s="646"/>
      <c r="I1666" s="647"/>
      <c r="J1666" s="647"/>
      <c r="K1666" s="647"/>
      <c r="L1666" s="647"/>
      <c r="M1666" s="647"/>
      <c r="P1666" s="646"/>
    </row>
    <row r="1667" spans="8:16" x14ac:dyDescent="0.2">
      <c r="H1667" s="646"/>
      <c r="I1667" s="647"/>
      <c r="J1667" s="647"/>
      <c r="K1667" s="647"/>
      <c r="L1667" s="647"/>
      <c r="M1667" s="647"/>
      <c r="P1667" s="646"/>
    </row>
    <row r="1668" spans="8:16" x14ac:dyDescent="0.2">
      <c r="H1668" s="646"/>
      <c r="I1668" s="647"/>
      <c r="J1668" s="647"/>
      <c r="K1668" s="647"/>
      <c r="L1668" s="647"/>
      <c r="M1668" s="647"/>
      <c r="P1668" s="646"/>
    </row>
    <row r="1669" spans="8:16" x14ac:dyDescent="0.2">
      <c r="H1669" s="646"/>
      <c r="I1669" s="647"/>
      <c r="J1669" s="647"/>
      <c r="K1669" s="647"/>
      <c r="L1669" s="647"/>
      <c r="M1669" s="647"/>
      <c r="P1669" s="646"/>
    </row>
    <row r="1670" spans="8:16" x14ac:dyDescent="0.2">
      <c r="H1670" s="646"/>
      <c r="I1670" s="647"/>
      <c r="J1670" s="647"/>
      <c r="K1670" s="647"/>
      <c r="L1670" s="647"/>
      <c r="M1670" s="647"/>
      <c r="P1670" s="646"/>
    </row>
    <row r="1671" spans="8:16" x14ac:dyDescent="0.2">
      <c r="H1671" s="646"/>
      <c r="I1671" s="647"/>
      <c r="J1671" s="647"/>
      <c r="K1671" s="647"/>
      <c r="L1671" s="647"/>
      <c r="M1671" s="647"/>
      <c r="P1671" s="646"/>
    </row>
    <row r="1672" spans="8:16" x14ac:dyDescent="0.2">
      <c r="H1672" s="646"/>
      <c r="I1672" s="647"/>
      <c r="J1672" s="647"/>
      <c r="K1672" s="647"/>
      <c r="L1672" s="647"/>
      <c r="M1672" s="647"/>
      <c r="P1672" s="646"/>
    </row>
    <row r="1673" spans="8:16" x14ac:dyDescent="0.2">
      <c r="H1673" s="646"/>
      <c r="I1673" s="647"/>
      <c r="J1673" s="647"/>
      <c r="K1673" s="647"/>
      <c r="L1673" s="647"/>
      <c r="M1673" s="647"/>
      <c r="P1673" s="646"/>
    </row>
    <row r="1674" spans="8:16" x14ac:dyDescent="0.2">
      <c r="H1674" s="646"/>
      <c r="I1674" s="647"/>
      <c r="J1674" s="647"/>
      <c r="K1674" s="647"/>
      <c r="L1674" s="647"/>
      <c r="M1674" s="647"/>
      <c r="P1674" s="646"/>
    </row>
    <row r="1675" spans="8:16" x14ac:dyDescent="0.2">
      <c r="H1675" s="646"/>
      <c r="I1675" s="647"/>
      <c r="J1675" s="647"/>
      <c r="K1675" s="647"/>
      <c r="L1675" s="647"/>
      <c r="M1675" s="647"/>
      <c r="P1675" s="646"/>
    </row>
    <row r="1676" spans="8:16" x14ac:dyDescent="0.2">
      <c r="H1676" s="646"/>
      <c r="I1676" s="647"/>
      <c r="J1676" s="647"/>
      <c r="K1676" s="647"/>
      <c r="L1676" s="647"/>
      <c r="M1676" s="647"/>
      <c r="P1676" s="646"/>
    </row>
    <row r="1677" spans="8:16" x14ac:dyDescent="0.2">
      <c r="H1677" s="646"/>
      <c r="I1677" s="647"/>
      <c r="J1677" s="647"/>
      <c r="K1677" s="647"/>
      <c r="L1677" s="647"/>
      <c r="M1677" s="647"/>
      <c r="P1677" s="646"/>
    </row>
    <row r="1678" spans="8:16" x14ac:dyDescent="0.2">
      <c r="H1678" s="646"/>
      <c r="I1678" s="647"/>
      <c r="J1678" s="647"/>
      <c r="K1678" s="647"/>
      <c r="L1678" s="647"/>
      <c r="M1678" s="647"/>
      <c r="P1678" s="646"/>
    </row>
    <row r="1679" spans="8:16" x14ac:dyDescent="0.2">
      <c r="H1679" s="646"/>
      <c r="I1679" s="647"/>
      <c r="J1679" s="647"/>
      <c r="K1679" s="647"/>
      <c r="L1679" s="647"/>
      <c r="M1679" s="647"/>
      <c r="P1679" s="646"/>
    </row>
    <row r="1680" spans="8:16" x14ac:dyDescent="0.2">
      <c r="H1680" s="646"/>
      <c r="I1680" s="647"/>
      <c r="J1680" s="647"/>
      <c r="K1680" s="647"/>
      <c r="L1680" s="647"/>
      <c r="M1680" s="647"/>
      <c r="P1680" s="646"/>
    </row>
    <row r="1681" spans="8:16" x14ac:dyDescent="0.2">
      <c r="H1681" s="646"/>
      <c r="I1681" s="647"/>
      <c r="J1681" s="647"/>
      <c r="K1681" s="647"/>
      <c r="L1681" s="647"/>
      <c r="M1681" s="647"/>
      <c r="P1681" s="646"/>
    </row>
    <row r="1682" spans="8:16" x14ac:dyDescent="0.2">
      <c r="H1682" s="646"/>
      <c r="I1682" s="647"/>
      <c r="J1682" s="647"/>
      <c r="K1682" s="647"/>
      <c r="L1682" s="647"/>
      <c r="M1682" s="647"/>
      <c r="P1682" s="646"/>
    </row>
    <row r="1683" spans="8:16" x14ac:dyDescent="0.2">
      <c r="H1683" s="646"/>
      <c r="I1683" s="647"/>
      <c r="J1683" s="647"/>
      <c r="K1683" s="647"/>
      <c r="L1683" s="647"/>
      <c r="M1683" s="647"/>
      <c r="P1683" s="646"/>
    </row>
    <row r="1684" spans="8:16" x14ac:dyDescent="0.2">
      <c r="H1684" s="646"/>
      <c r="I1684" s="647"/>
      <c r="J1684" s="647"/>
      <c r="K1684" s="647"/>
      <c r="L1684" s="647"/>
      <c r="M1684" s="647"/>
      <c r="P1684" s="646"/>
    </row>
    <row r="1685" spans="8:16" x14ac:dyDescent="0.2">
      <c r="H1685" s="646"/>
      <c r="I1685" s="647"/>
      <c r="J1685" s="647"/>
      <c r="K1685" s="647"/>
      <c r="L1685" s="647"/>
      <c r="M1685" s="647"/>
      <c r="P1685" s="646"/>
    </row>
    <row r="1686" spans="8:16" x14ac:dyDescent="0.2">
      <c r="H1686" s="646"/>
      <c r="I1686" s="647"/>
      <c r="J1686" s="647"/>
      <c r="K1686" s="647"/>
      <c r="L1686" s="647"/>
      <c r="M1686" s="647"/>
      <c r="P1686" s="646"/>
    </row>
    <row r="1687" spans="8:16" x14ac:dyDescent="0.2">
      <c r="H1687" s="646"/>
      <c r="I1687" s="647"/>
      <c r="J1687" s="647"/>
      <c r="K1687" s="647"/>
      <c r="L1687" s="647"/>
      <c r="M1687" s="647"/>
      <c r="P1687" s="646"/>
    </row>
    <row r="1688" spans="8:16" x14ac:dyDescent="0.2">
      <c r="H1688" s="646"/>
      <c r="I1688" s="647"/>
      <c r="J1688" s="647"/>
      <c r="K1688" s="647"/>
      <c r="L1688" s="647"/>
      <c r="M1688" s="647"/>
      <c r="P1688" s="646"/>
    </row>
    <row r="1689" spans="8:16" x14ac:dyDescent="0.2">
      <c r="H1689" s="646"/>
      <c r="I1689" s="647"/>
      <c r="J1689" s="647"/>
      <c r="K1689" s="647"/>
      <c r="L1689" s="647"/>
      <c r="M1689" s="647"/>
      <c r="P1689" s="646"/>
    </row>
    <row r="1690" spans="8:16" x14ac:dyDescent="0.2">
      <c r="H1690" s="646"/>
      <c r="I1690" s="647"/>
      <c r="J1690" s="647"/>
      <c r="K1690" s="647"/>
      <c r="L1690" s="647"/>
      <c r="M1690" s="647"/>
      <c r="P1690" s="646"/>
    </row>
    <row r="1691" spans="8:16" x14ac:dyDescent="0.2">
      <c r="H1691" s="646"/>
      <c r="I1691" s="647"/>
      <c r="J1691" s="647"/>
      <c r="K1691" s="647"/>
      <c r="L1691" s="647"/>
      <c r="M1691" s="647"/>
      <c r="P1691" s="646"/>
    </row>
    <row r="1692" spans="8:16" x14ac:dyDescent="0.2">
      <c r="H1692" s="646"/>
      <c r="I1692" s="647"/>
      <c r="J1692" s="647"/>
      <c r="K1692" s="647"/>
      <c r="L1692" s="647"/>
      <c r="M1692" s="647"/>
      <c r="P1692" s="646"/>
    </row>
    <row r="1693" spans="8:16" x14ac:dyDescent="0.2">
      <c r="H1693" s="646"/>
      <c r="I1693" s="647"/>
      <c r="J1693" s="647"/>
      <c r="K1693" s="647"/>
      <c r="L1693" s="647"/>
      <c r="M1693" s="647"/>
      <c r="P1693" s="646"/>
    </row>
    <row r="1694" spans="8:16" x14ac:dyDescent="0.2">
      <c r="H1694" s="646"/>
      <c r="I1694" s="647"/>
      <c r="J1694" s="647"/>
      <c r="K1694" s="647"/>
      <c r="L1694" s="647"/>
      <c r="M1694" s="647"/>
      <c r="P1694" s="646"/>
    </row>
    <row r="1695" spans="8:16" x14ac:dyDescent="0.2">
      <c r="H1695" s="646"/>
      <c r="I1695" s="647"/>
      <c r="J1695" s="647"/>
      <c r="K1695" s="647"/>
      <c r="L1695" s="647"/>
      <c r="M1695" s="647"/>
      <c r="P1695" s="646"/>
    </row>
    <row r="1696" spans="8:16" x14ac:dyDescent="0.2">
      <c r="H1696" s="646"/>
      <c r="I1696" s="647"/>
      <c r="J1696" s="647"/>
      <c r="K1696" s="647"/>
      <c r="L1696" s="647"/>
      <c r="M1696" s="647"/>
      <c r="P1696" s="646"/>
    </row>
    <row r="1697" spans="8:16" x14ac:dyDescent="0.2">
      <c r="H1697" s="646"/>
      <c r="I1697" s="647"/>
      <c r="J1697" s="647"/>
      <c r="K1697" s="647"/>
      <c r="L1697" s="647"/>
      <c r="M1697" s="647"/>
      <c r="P1697" s="646"/>
    </row>
    <row r="1698" spans="8:16" x14ac:dyDescent="0.2">
      <c r="H1698" s="646"/>
      <c r="I1698" s="647"/>
      <c r="J1698" s="647"/>
      <c r="K1698" s="647"/>
      <c r="L1698" s="647"/>
      <c r="M1698" s="647"/>
      <c r="P1698" s="646"/>
    </row>
    <row r="1699" spans="8:16" x14ac:dyDescent="0.2">
      <c r="H1699" s="646"/>
      <c r="I1699" s="647"/>
      <c r="J1699" s="647"/>
      <c r="K1699" s="647"/>
      <c r="L1699" s="647"/>
      <c r="M1699" s="647"/>
      <c r="P1699" s="646"/>
    </row>
    <row r="1700" spans="8:16" x14ac:dyDescent="0.2">
      <c r="H1700" s="646"/>
      <c r="I1700" s="647"/>
      <c r="J1700" s="647"/>
      <c r="K1700" s="647"/>
      <c r="L1700" s="647"/>
      <c r="M1700" s="647"/>
      <c r="P1700" s="646"/>
    </row>
    <row r="1701" spans="8:16" x14ac:dyDescent="0.2">
      <c r="H1701" s="646"/>
      <c r="I1701" s="647"/>
      <c r="J1701" s="647"/>
      <c r="K1701" s="647"/>
      <c r="L1701" s="647"/>
      <c r="M1701" s="647"/>
      <c r="P1701" s="646"/>
    </row>
    <row r="1702" spans="8:16" x14ac:dyDescent="0.2">
      <c r="H1702" s="646"/>
      <c r="I1702" s="647"/>
      <c r="J1702" s="647"/>
      <c r="K1702" s="647"/>
      <c r="L1702" s="647"/>
      <c r="M1702" s="647"/>
      <c r="P1702" s="646"/>
    </row>
    <row r="1703" spans="8:16" x14ac:dyDescent="0.2">
      <c r="H1703" s="646"/>
      <c r="I1703" s="647"/>
      <c r="J1703" s="647"/>
      <c r="K1703" s="647"/>
      <c r="L1703" s="647"/>
      <c r="M1703" s="647"/>
      <c r="P1703" s="646"/>
    </row>
    <row r="1704" spans="8:16" x14ac:dyDescent="0.2">
      <c r="H1704" s="646"/>
      <c r="I1704" s="647"/>
      <c r="J1704" s="647"/>
      <c r="K1704" s="647"/>
      <c r="L1704" s="647"/>
      <c r="M1704" s="647"/>
      <c r="P1704" s="646"/>
    </row>
    <row r="1705" spans="8:16" x14ac:dyDescent="0.2">
      <c r="H1705" s="646"/>
      <c r="I1705" s="647"/>
      <c r="J1705" s="647"/>
      <c r="K1705" s="647"/>
      <c r="L1705" s="647"/>
      <c r="M1705" s="647"/>
      <c r="P1705" s="646"/>
    </row>
    <row r="1706" spans="8:16" x14ac:dyDescent="0.2">
      <c r="H1706" s="646"/>
      <c r="I1706" s="647"/>
      <c r="J1706" s="647"/>
      <c r="K1706" s="647"/>
      <c r="L1706" s="647"/>
      <c r="M1706" s="647"/>
      <c r="P1706" s="646"/>
    </row>
    <row r="1707" spans="8:16" x14ac:dyDescent="0.2">
      <c r="H1707" s="646"/>
      <c r="I1707" s="647"/>
      <c r="J1707" s="647"/>
      <c r="K1707" s="647"/>
      <c r="L1707" s="647"/>
      <c r="M1707" s="647"/>
      <c r="P1707" s="646"/>
    </row>
    <row r="1708" spans="8:16" x14ac:dyDescent="0.2">
      <c r="H1708" s="646"/>
      <c r="I1708" s="647"/>
      <c r="J1708" s="647"/>
      <c r="K1708" s="647"/>
      <c r="L1708" s="647"/>
      <c r="M1708" s="647"/>
      <c r="P1708" s="646"/>
    </row>
    <row r="1709" spans="8:16" x14ac:dyDescent="0.2">
      <c r="H1709" s="646"/>
      <c r="I1709" s="647"/>
      <c r="J1709" s="647"/>
      <c r="K1709" s="647"/>
      <c r="L1709" s="647"/>
      <c r="M1709" s="647"/>
      <c r="P1709" s="646"/>
    </row>
    <row r="1710" spans="8:16" x14ac:dyDescent="0.2">
      <c r="H1710" s="646"/>
      <c r="I1710" s="647"/>
      <c r="J1710" s="647"/>
      <c r="K1710" s="647"/>
      <c r="L1710" s="647"/>
      <c r="M1710" s="647"/>
      <c r="P1710" s="646"/>
    </row>
    <row r="1711" spans="8:16" x14ac:dyDescent="0.2">
      <c r="H1711" s="646"/>
      <c r="I1711" s="647"/>
      <c r="J1711" s="647"/>
      <c r="K1711" s="647"/>
      <c r="L1711" s="647"/>
      <c r="M1711" s="647"/>
      <c r="P1711" s="646"/>
    </row>
    <row r="1712" spans="8:16" x14ac:dyDescent="0.2">
      <c r="H1712" s="646"/>
      <c r="I1712" s="647"/>
      <c r="J1712" s="647"/>
      <c r="K1712" s="647"/>
      <c r="L1712" s="647"/>
      <c r="M1712" s="647"/>
      <c r="P1712" s="646"/>
    </row>
    <row r="1713" spans="8:16" x14ac:dyDescent="0.2">
      <c r="H1713" s="646"/>
      <c r="I1713" s="647"/>
      <c r="J1713" s="647"/>
      <c r="K1713" s="647"/>
      <c r="L1713" s="647"/>
      <c r="M1713" s="647"/>
      <c r="P1713" s="646"/>
    </row>
    <row r="1714" spans="8:16" x14ac:dyDescent="0.2">
      <c r="H1714" s="646"/>
      <c r="I1714" s="647"/>
      <c r="J1714" s="647"/>
      <c r="K1714" s="647"/>
      <c r="L1714" s="647"/>
      <c r="M1714" s="647"/>
      <c r="P1714" s="646"/>
    </row>
    <row r="1715" spans="8:16" x14ac:dyDescent="0.2">
      <c r="H1715" s="646"/>
      <c r="I1715" s="647"/>
      <c r="J1715" s="647"/>
      <c r="K1715" s="647"/>
      <c r="L1715" s="647"/>
      <c r="M1715" s="647"/>
      <c r="P1715" s="646"/>
    </row>
    <row r="1716" spans="8:16" x14ac:dyDescent="0.2">
      <c r="H1716" s="646"/>
      <c r="I1716" s="647"/>
      <c r="J1716" s="647"/>
      <c r="K1716" s="647"/>
      <c r="L1716" s="647"/>
      <c r="M1716" s="647"/>
      <c r="P1716" s="646"/>
    </row>
    <row r="1717" spans="8:16" x14ac:dyDescent="0.2">
      <c r="H1717" s="646"/>
      <c r="I1717" s="647"/>
      <c r="J1717" s="647"/>
      <c r="K1717" s="647"/>
      <c r="L1717" s="647"/>
      <c r="M1717" s="647"/>
      <c r="P1717" s="646"/>
    </row>
    <row r="1718" spans="8:16" x14ac:dyDescent="0.2">
      <c r="H1718" s="646"/>
      <c r="I1718" s="647"/>
      <c r="J1718" s="647"/>
      <c r="K1718" s="647"/>
      <c r="L1718" s="647"/>
      <c r="M1718" s="647"/>
      <c r="P1718" s="646"/>
    </row>
    <row r="1719" spans="8:16" x14ac:dyDescent="0.2">
      <c r="H1719" s="646"/>
      <c r="I1719" s="647"/>
      <c r="J1719" s="647"/>
      <c r="K1719" s="647"/>
      <c r="L1719" s="647"/>
      <c r="M1719" s="647"/>
      <c r="P1719" s="646"/>
    </row>
    <row r="1720" spans="8:16" x14ac:dyDescent="0.2">
      <c r="H1720" s="646"/>
      <c r="I1720" s="647"/>
      <c r="J1720" s="647"/>
      <c r="K1720" s="647"/>
      <c r="L1720" s="647"/>
      <c r="M1720" s="647"/>
      <c r="P1720" s="646"/>
    </row>
    <row r="1721" spans="8:16" x14ac:dyDescent="0.2">
      <c r="H1721" s="646"/>
      <c r="I1721" s="647"/>
      <c r="J1721" s="647"/>
      <c r="K1721" s="647"/>
      <c r="L1721" s="647"/>
      <c r="M1721" s="647"/>
      <c r="P1721" s="646"/>
    </row>
    <row r="1722" spans="8:16" x14ac:dyDescent="0.2">
      <c r="H1722" s="646"/>
      <c r="I1722" s="647"/>
      <c r="J1722" s="647"/>
      <c r="K1722" s="647"/>
      <c r="L1722" s="647"/>
      <c r="M1722" s="647"/>
      <c r="P1722" s="646"/>
    </row>
    <row r="1723" spans="8:16" x14ac:dyDescent="0.2">
      <c r="H1723" s="646"/>
      <c r="I1723" s="647"/>
      <c r="J1723" s="647"/>
      <c r="K1723" s="647"/>
      <c r="L1723" s="647"/>
      <c r="M1723" s="647"/>
      <c r="P1723" s="646"/>
    </row>
    <row r="1724" spans="8:16" x14ac:dyDescent="0.2">
      <c r="H1724" s="646"/>
      <c r="I1724" s="647"/>
      <c r="J1724" s="647"/>
      <c r="K1724" s="647"/>
      <c r="L1724" s="647"/>
      <c r="M1724" s="647"/>
      <c r="P1724" s="646"/>
    </row>
    <row r="1725" spans="8:16" x14ac:dyDescent="0.2">
      <c r="H1725" s="646"/>
      <c r="I1725" s="647"/>
      <c r="J1725" s="647"/>
      <c r="K1725" s="647"/>
      <c r="L1725" s="647"/>
      <c r="M1725" s="647"/>
      <c r="P1725" s="646"/>
    </row>
    <row r="1726" spans="8:16" x14ac:dyDescent="0.2">
      <c r="H1726" s="646"/>
      <c r="I1726" s="647"/>
      <c r="J1726" s="647"/>
      <c r="K1726" s="647"/>
      <c r="L1726" s="647"/>
      <c r="M1726" s="647"/>
      <c r="P1726" s="646"/>
    </row>
    <row r="1727" spans="8:16" x14ac:dyDescent="0.2">
      <c r="H1727" s="646"/>
      <c r="I1727" s="647"/>
      <c r="J1727" s="647"/>
      <c r="K1727" s="647"/>
      <c r="L1727" s="647"/>
      <c r="M1727" s="647"/>
      <c r="P1727" s="646"/>
    </row>
    <row r="1728" spans="8:16" x14ac:dyDescent="0.2">
      <c r="H1728" s="646"/>
      <c r="I1728" s="647"/>
      <c r="J1728" s="647"/>
      <c r="K1728" s="647"/>
      <c r="L1728" s="647"/>
      <c r="M1728" s="647"/>
      <c r="P1728" s="646"/>
    </row>
    <row r="1729" spans="8:16" x14ac:dyDescent="0.2">
      <c r="H1729" s="646"/>
      <c r="I1729" s="647"/>
      <c r="J1729" s="647"/>
      <c r="K1729" s="647"/>
      <c r="L1729" s="647"/>
      <c r="M1729" s="647"/>
      <c r="P1729" s="646"/>
    </row>
    <row r="1730" spans="8:16" x14ac:dyDescent="0.2">
      <c r="H1730" s="646"/>
      <c r="I1730" s="647"/>
      <c r="J1730" s="647"/>
      <c r="K1730" s="647"/>
      <c r="L1730" s="647"/>
      <c r="M1730" s="647"/>
      <c r="P1730" s="646"/>
    </row>
    <row r="1731" spans="8:16" x14ac:dyDescent="0.2">
      <c r="H1731" s="646"/>
      <c r="I1731" s="647"/>
      <c r="J1731" s="647"/>
      <c r="K1731" s="647"/>
      <c r="L1731" s="647"/>
      <c r="M1731" s="647"/>
      <c r="P1731" s="646"/>
    </row>
    <row r="1732" spans="8:16" x14ac:dyDescent="0.2">
      <c r="H1732" s="646"/>
      <c r="I1732" s="647"/>
      <c r="J1732" s="647"/>
      <c r="K1732" s="647"/>
      <c r="L1732" s="647"/>
      <c r="M1732" s="647"/>
      <c r="P1732" s="646"/>
    </row>
    <row r="1733" spans="8:16" x14ac:dyDescent="0.2">
      <c r="H1733" s="646"/>
      <c r="I1733" s="647"/>
      <c r="J1733" s="647"/>
      <c r="K1733" s="647"/>
      <c r="L1733" s="647"/>
      <c r="M1733" s="647"/>
      <c r="P1733" s="646"/>
    </row>
    <row r="1734" spans="8:16" x14ac:dyDescent="0.2">
      <c r="H1734" s="646"/>
      <c r="I1734" s="647"/>
      <c r="J1734" s="647"/>
      <c r="K1734" s="647"/>
      <c r="L1734" s="647"/>
      <c r="M1734" s="647"/>
      <c r="P1734" s="646"/>
    </row>
    <row r="1735" spans="8:16" x14ac:dyDescent="0.2">
      <c r="H1735" s="646"/>
      <c r="I1735" s="647"/>
      <c r="J1735" s="647"/>
      <c r="K1735" s="647"/>
      <c r="L1735" s="647"/>
      <c r="M1735" s="647"/>
      <c r="P1735" s="646"/>
    </row>
    <row r="1736" spans="8:16" x14ac:dyDescent="0.2">
      <c r="H1736" s="646"/>
      <c r="I1736" s="647"/>
      <c r="J1736" s="647"/>
      <c r="K1736" s="647"/>
      <c r="L1736" s="647"/>
      <c r="M1736" s="647"/>
      <c r="P1736" s="646"/>
    </row>
    <row r="1737" spans="8:16" x14ac:dyDescent="0.2">
      <c r="H1737" s="646"/>
      <c r="I1737" s="647"/>
      <c r="J1737" s="647"/>
      <c r="K1737" s="647"/>
      <c r="L1737" s="647"/>
      <c r="M1737" s="647"/>
      <c r="P1737" s="646"/>
    </row>
    <row r="1738" spans="8:16" x14ac:dyDescent="0.2">
      <c r="H1738" s="646"/>
      <c r="I1738" s="647"/>
      <c r="J1738" s="647"/>
      <c r="K1738" s="647"/>
      <c r="L1738" s="647"/>
      <c r="M1738" s="647"/>
      <c r="P1738" s="646"/>
    </row>
    <row r="1739" spans="8:16" x14ac:dyDescent="0.2">
      <c r="H1739" s="646"/>
      <c r="I1739" s="647"/>
      <c r="J1739" s="647"/>
      <c r="K1739" s="647"/>
      <c r="L1739" s="647"/>
      <c r="M1739" s="647"/>
      <c r="P1739" s="646"/>
    </row>
    <row r="1740" spans="8:16" x14ac:dyDescent="0.2">
      <c r="H1740" s="646"/>
      <c r="I1740" s="647"/>
      <c r="J1740" s="647"/>
      <c r="K1740" s="647"/>
      <c r="L1740" s="647"/>
      <c r="M1740" s="647"/>
      <c r="P1740" s="646"/>
    </row>
    <row r="1741" spans="8:16" x14ac:dyDescent="0.2">
      <c r="H1741" s="646"/>
      <c r="I1741" s="647"/>
      <c r="J1741" s="647"/>
      <c r="K1741" s="647"/>
      <c r="L1741" s="647"/>
      <c r="M1741" s="647"/>
      <c r="P1741" s="646"/>
    </row>
    <row r="1742" spans="8:16" x14ac:dyDescent="0.2">
      <c r="H1742" s="646"/>
      <c r="I1742" s="647"/>
      <c r="J1742" s="647"/>
      <c r="K1742" s="647"/>
      <c r="L1742" s="647"/>
      <c r="M1742" s="647"/>
      <c r="P1742" s="646"/>
    </row>
    <row r="1743" spans="8:16" x14ac:dyDescent="0.2">
      <c r="H1743" s="646"/>
      <c r="I1743" s="647"/>
      <c r="J1743" s="647"/>
      <c r="K1743" s="647"/>
      <c r="L1743" s="647"/>
      <c r="M1743" s="647"/>
      <c r="P1743" s="646"/>
    </row>
    <row r="1744" spans="8:16" x14ac:dyDescent="0.2">
      <c r="H1744" s="646"/>
      <c r="I1744" s="647"/>
      <c r="J1744" s="647"/>
      <c r="K1744" s="647"/>
      <c r="L1744" s="647"/>
      <c r="M1744" s="647"/>
      <c r="P1744" s="646"/>
    </row>
    <row r="1745" spans="8:16" x14ac:dyDescent="0.2">
      <c r="H1745" s="646"/>
      <c r="I1745" s="647"/>
      <c r="J1745" s="647"/>
      <c r="K1745" s="647"/>
      <c r="L1745" s="647"/>
      <c r="M1745" s="647"/>
      <c r="P1745" s="646"/>
    </row>
    <row r="1746" spans="8:16" x14ac:dyDescent="0.2">
      <c r="H1746" s="646"/>
      <c r="I1746" s="647"/>
      <c r="J1746" s="647"/>
      <c r="K1746" s="647"/>
      <c r="L1746" s="647"/>
      <c r="M1746" s="647"/>
      <c r="P1746" s="646"/>
    </row>
    <row r="1747" spans="8:16" x14ac:dyDescent="0.2">
      <c r="H1747" s="646"/>
      <c r="I1747" s="647"/>
      <c r="J1747" s="647"/>
      <c r="K1747" s="647"/>
      <c r="L1747" s="647"/>
      <c r="M1747" s="647"/>
      <c r="P1747" s="646"/>
    </row>
    <row r="1748" spans="8:16" x14ac:dyDescent="0.2">
      <c r="H1748" s="646"/>
      <c r="I1748" s="647"/>
      <c r="J1748" s="647"/>
      <c r="K1748" s="647"/>
      <c r="L1748" s="647"/>
      <c r="M1748" s="647"/>
      <c r="P1748" s="646"/>
    </row>
    <row r="1749" spans="8:16" x14ac:dyDescent="0.2">
      <c r="H1749" s="646"/>
      <c r="I1749" s="647"/>
      <c r="J1749" s="647"/>
      <c r="K1749" s="647"/>
      <c r="L1749" s="647"/>
      <c r="M1749" s="647"/>
      <c r="P1749" s="646"/>
    </row>
    <row r="1750" spans="8:16" x14ac:dyDescent="0.2">
      <c r="H1750" s="646"/>
      <c r="I1750" s="647"/>
      <c r="J1750" s="647"/>
      <c r="K1750" s="647"/>
      <c r="L1750" s="647"/>
      <c r="M1750" s="647"/>
      <c r="P1750" s="646"/>
    </row>
    <row r="1751" spans="8:16" x14ac:dyDescent="0.2">
      <c r="H1751" s="646"/>
      <c r="I1751" s="647"/>
      <c r="J1751" s="647"/>
      <c r="K1751" s="647"/>
      <c r="L1751" s="647"/>
      <c r="M1751" s="647"/>
      <c r="P1751" s="646"/>
    </row>
    <row r="1752" spans="8:16" x14ac:dyDescent="0.2">
      <c r="H1752" s="646"/>
      <c r="I1752" s="647"/>
      <c r="J1752" s="647"/>
      <c r="K1752" s="647"/>
      <c r="L1752" s="647"/>
      <c r="M1752" s="647"/>
      <c r="P1752" s="646"/>
    </row>
    <row r="1753" spans="8:16" x14ac:dyDescent="0.2">
      <c r="H1753" s="646"/>
      <c r="I1753" s="647"/>
      <c r="J1753" s="647"/>
      <c r="K1753" s="647"/>
      <c r="L1753" s="647"/>
      <c r="M1753" s="647"/>
      <c r="P1753" s="646"/>
    </row>
    <row r="1754" spans="8:16" x14ac:dyDescent="0.2">
      <c r="H1754" s="646"/>
      <c r="I1754" s="647"/>
      <c r="J1754" s="647"/>
      <c r="K1754" s="647"/>
      <c r="L1754" s="647"/>
      <c r="M1754" s="647"/>
      <c r="P1754" s="646"/>
    </row>
    <row r="1755" spans="8:16" x14ac:dyDescent="0.2">
      <c r="H1755" s="646"/>
      <c r="I1755" s="647"/>
      <c r="J1755" s="647"/>
      <c r="K1755" s="647"/>
      <c r="L1755" s="647"/>
      <c r="M1755" s="647"/>
      <c r="P1755" s="646"/>
    </row>
    <row r="1756" spans="8:16" x14ac:dyDescent="0.2">
      <c r="H1756" s="646"/>
      <c r="I1756" s="647"/>
      <c r="J1756" s="647"/>
      <c r="K1756" s="647"/>
      <c r="L1756" s="647"/>
      <c r="M1756" s="647"/>
      <c r="P1756" s="646"/>
    </row>
    <row r="1757" spans="8:16" x14ac:dyDescent="0.2">
      <c r="H1757" s="646"/>
      <c r="I1757" s="647"/>
      <c r="J1757" s="647"/>
      <c r="K1757" s="647"/>
      <c r="L1757" s="647"/>
      <c r="M1757" s="647"/>
      <c r="P1757" s="646"/>
    </row>
    <row r="1758" spans="8:16" x14ac:dyDescent="0.2">
      <c r="H1758" s="646"/>
      <c r="I1758" s="647"/>
      <c r="J1758" s="647"/>
      <c r="K1758" s="647"/>
      <c r="L1758" s="647"/>
      <c r="M1758" s="647"/>
      <c r="P1758" s="646"/>
    </row>
    <row r="1759" spans="8:16" x14ac:dyDescent="0.2">
      <c r="H1759" s="646"/>
      <c r="I1759" s="647"/>
      <c r="J1759" s="647"/>
      <c r="K1759" s="647"/>
      <c r="L1759" s="647"/>
      <c r="M1759" s="647"/>
      <c r="P1759" s="646"/>
    </row>
    <row r="1760" spans="8:16" x14ac:dyDescent="0.2">
      <c r="H1760" s="646"/>
      <c r="I1760" s="647"/>
      <c r="J1760" s="647"/>
      <c r="K1760" s="647"/>
      <c r="L1760" s="647"/>
      <c r="M1760" s="647"/>
      <c r="P1760" s="646"/>
    </row>
    <row r="1761" spans="8:16" x14ac:dyDescent="0.2">
      <c r="H1761" s="646"/>
      <c r="I1761" s="647"/>
      <c r="J1761" s="647"/>
      <c r="K1761" s="647"/>
      <c r="L1761" s="647"/>
      <c r="M1761" s="647"/>
      <c r="P1761" s="646"/>
    </row>
    <row r="1762" spans="8:16" x14ac:dyDescent="0.2">
      <c r="H1762" s="646"/>
      <c r="I1762" s="647"/>
      <c r="J1762" s="647"/>
      <c r="K1762" s="647"/>
      <c r="L1762" s="647"/>
      <c r="M1762" s="647"/>
      <c r="P1762" s="646"/>
    </row>
    <row r="1763" spans="8:16" x14ac:dyDescent="0.2">
      <c r="H1763" s="646"/>
      <c r="I1763" s="647"/>
      <c r="J1763" s="647"/>
      <c r="K1763" s="647"/>
      <c r="L1763" s="647"/>
      <c r="M1763" s="647"/>
      <c r="P1763" s="646"/>
    </row>
    <row r="1764" spans="8:16" x14ac:dyDescent="0.2">
      <c r="H1764" s="646"/>
      <c r="I1764" s="647"/>
      <c r="J1764" s="647"/>
      <c r="K1764" s="647"/>
      <c r="L1764" s="647"/>
      <c r="M1764" s="647"/>
      <c r="P1764" s="646"/>
    </row>
    <row r="1765" spans="8:16" x14ac:dyDescent="0.2">
      <c r="H1765" s="646"/>
      <c r="I1765" s="647"/>
      <c r="J1765" s="647"/>
      <c r="K1765" s="647"/>
      <c r="L1765" s="647"/>
      <c r="M1765" s="647"/>
      <c r="P1765" s="646"/>
    </row>
    <row r="1766" spans="8:16" x14ac:dyDescent="0.2">
      <c r="H1766" s="646"/>
      <c r="I1766" s="647"/>
      <c r="J1766" s="647"/>
      <c r="K1766" s="647"/>
      <c r="L1766" s="647"/>
      <c r="M1766" s="647"/>
      <c r="P1766" s="646"/>
    </row>
    <row r="1767" spans="8:16" x14ac:dyDescent="0.2">
      <c r="H1767" s="646"/>
      <c r="I1767" s="647"/>
      <c r="J1767" s="647"/>
      <c r="K1767" s="647"/>
      <c r="L1767" s="647"/>
      <c r="M1767" s="647"/>
      <c r="P1767" s="646"/>
    </row>
    <row r="1768" spans="8:16" x14ac:dyDescent="0.2">
      <c r="H1768" s="646"/>
      <c r="I1768" s="647"/>
      <c r="J1768" s="647"/>
      <c r="K1768" s="647"/>
      <c r="L1768" s="647"/>
      <c r="M1768" s="647"/>
      <c r="P1768" s="646"/>
    </row>
    <row r="1769" spans="8:16" x14ac:dyDescent="0.2">
      <c r="H1769" s="646"/>
      <c r="I1769" s="647"/>
      <c r="J1769" s="647"/>
      <c r="K1769" s="647"/>
      <c r="L1769" s="647"/>
      <c r="M1769" s="647"/>
      <c r="P1769" s="646"/>
    </row>
    <row r="1770" spans="8:16" x14ac:dyDescent="0.2">
      <c r="H1770" s="646"/>
      <c r="I1770" s="647"/>
      <c r="J1770" s="647"/>
      <c r="K1770" s="647"/>
      <c r="L1770" s="647"/>
      <c r="M1770" s="647"/>
      <c r="P1770" s="646"/>
    </row>
    <row r="1771" spans="8:16" x14ac:dyDescent="0.2">
      <c r="H1771" s="646"/>
      <c r="I1771" s="647"/>
      <c r="J1771" s="647"/>
      <c r="K1771" s="647"/>
      <c r="L1771" s="647"/>
      <c r="M1771" s="647"/>
      <c r="P1771" s="646"/>
    </row>
    <row r="1772" spans="8:16" x14ac:dyDescent="0.2">
      <c r="H1772" s="646"/>
      <c r="I1772" s="647"/>
      <c r="J1772" s="647"/>
      <c r="K1772" s="647"/>
      <c r="L1772" s="647"/>
      <c r="M1772" s="647"/>
      <c r="P1772" s="646"/>
    </row>
    <row r="1773" spans="8:16" x14ac:dyDescent="0.2">
      <c r="H1773" s="646"/>
      <c r="I1773" s="647"/>
      <c r="J1773" s="647"/>
      <c r="K1773" s="647"/>
      <c r="L1773" s="647"/>
      <c r="M1773" s="647"/>
      <c r="P1773" s="646"/>
    </row>
    <row r="1774" spans="8:16" x14ac:dyDescent="0.2">
      <c r="H1774" s="646"/>
      <c r="I1774" s="647"/>
      <c r="J1774" s="647"/>
      <c r="K1774" s="647"/>
      <c r="L1774" s="647"/>
      <c r="M1774" s="647"/>
      <c r="P1774" s="646"/>
    </row>
    <row r="1775" spans="8:16" x14ac:dyDescent="0.2">
      <c r="H1775" s="646"/>
      <c r="I1775" s="647"/>
      <c r="J1775" s="647"/>
      <c r="K1775" s="647"/>
      <c r="L1775" s="647"/>
      <c r="M1775" s="647"/>
      <c r="P1775" s="646"/>
    </row>
    <row r="1776" spans="8:16" x14ac:dyDescent="0.2">
      <c r="H1776" s="646"/>
      <c r="I1776" s="647"/>
      <c r="J1776" s="647"/>
      <c r="K1776" s="647"/>
      <c r="L1776" s="647"/>
      <c r="M1776" s="647"/>
      <c r="P1776" s="646"/>
    </row>
    <row r="1777" spans="8:16" x14ac:dyDescent="0.2">
      <c r="H1777" s="646"/>
      <c r="I1777" s="647"/>
      <c r="J1777" s="647"/>
      <c r="K1777" s="647"/>
      <c r="L1777" s="647"/>
      <c r="M1777" s="647"/>
      <c r="P1777" s="646"/>
    </row>
    <row r="1778" spans="8:16" x14ac:dyDescent="0.2">
      <c r="H1778" s="646"/>
      <c r="I1778" s="647"/>
      <c r="J1778" s="647"/>
      <c r="K1778" s="647"/>
      <c r="L1778" s="647"/>
      <c r="M1778" s="647"/>
      <c r="P1778" s="646"/>
    </row>
    <row r="1779" spans="8:16" x14ac:dyDescent="0.2">
      <c r="H1779" s="646"/>
      <c r="I1779" s="647"/>
      <c r="J1779" s="647"/>
      <c r="K1779" s="647"/>
      <c r="L1779" s="647"/>
      <c r="M1779" s="647"/>
      <c r="P1779" s="646"/>
    </row>
    <row r="1780" spans="8:16" x14ac:dyDescent="0.2">
      <c r="H1780" s="646"/>
      <c r="I1780" s="647"/>
      <c r="J1780" s="647"/>
      <c r="K1780" s="647"/>
      <c r="L1780" s="647"/>
      <c r="M1780" s="647"/>
      <c r="P1780" s="646"/>
    </row>
    <row r="1781" spans="8:16" x14ac:dyDescent="0.2">
      <c r="H1781" s="646"/>
      <c r="I1781" s="647"/>
      <c r="J1781" s="647"/>
      <c r="K1781" s="647"/>
      <c r="L1781" s="647"/>
      <c r="M1781" s="647"/>
      <c r="P1781" s="646"/>
    </row>
    <row r="1782" spans="8:16" x14ac:dyDescent="0.2">
      <c r="H1782" s="646"/>
      <c r="I1782" s="647"/>
      <c r="J1782" s="647"/>
      <c r="K1782" s="647"/>
      <c r="L1782" s="647"/>
      <c r="M1782" s="647"/>
      <c r="P1782" s="646"/>
    </row>
    <row r="1783" spans="8:16" x14ac:dyDescent="0.2">
      <c r="H1783" s="646"/>
      <c r="I1783" s="647"/>
      <c r="J1783" s="647"/>
      <c r="K1783" s="647"/>
      <c r="L1783" s="647"/>
      <c r="M1783" s="647"/>
      <c r="P1783" s="646"/>
    </row>
    <row r="1784" spans="8:16" x14ac:dyDescent="0.2">
      <c r="H1784" s="646"/>
      <c r="I1784" s="647"/>
      <c r="J1784" s="647"/>
      <c r="K1784" s="647"/>
      <c r="L1784" s="647"/>
      <c r="M1784" s="647"/>
      <c r="P1784" s="646"/>
    </row>
    <row r="1785" spans="8:16" x14ac:dyDescent="0.2">
      <c r="H1785" s="646"/>
      <c r="I1785" s="647"/>
      <c r="J1785" s="647"/>
      <c r="K1785" s="647"/>
      <c r="L1785" s="647"/>
      <c r="M1785" s="647"/>
      <c r="P1785" s="646"/>
    </row>
    <row r="1786" spans="8:16" x14ac:dyDescent="0.2">
      <c r="H1786" s="646"/>
      <c r="I1786" s="647"/>
      <c r="J1786" s="647"/>
      <c r="K1786" s="647"/>
      <c r="L1786" s="647"/>
      <c r="M1786" s="647"/>
      <c r="P1786" s="646"/>
    </row>
    <row r="1787" spans="8:16" x14ac:dyDescent="0.2">
      <c r="H1787" s="646"/>
      <c r="I1787" s="647"/>
      <c r="J1787" s="647"/>
      <c r="K1787" s="647"/>
      <c r="L1787" s="647"/>
      <c r="M1787" s="647"/>
      <c r="P1787" s="646"/>
    </row>
    <row r="1788" spans="8:16" x14ac:dyDescent="0.2">
      <c r="H1788" s="646"/>
      <c r="I1788" s="647"/>
      <c r="J1788" s="647"/>
      <c r="K1788" s="647"/>
      <c r="L1788" s="647"/>
      <c r="M1788" s="647"/>
      <c r="P1788" s="646"/>
    </row>
    <row r="1789" spans="8:16" x14ac:dyDescent="0.2">
      <c r="H1789" s="646"/>
      <c r="I1789" s="647"/>
      <c r="J1789" s="647"/>
      <c r="K1789" s="647"/>
      <c r="L1789" s="647"/>
      <c r="M1789" s="647"/>
      <c r="P1789" s="646"/>
    </row>
    <row r="1790" spans="8:16" x14ac:dyDescent="0.2">
      <c r="H1790" s="646"/>
      <c r="I1790" s="647"/>
      <c r="J1790" s="647"/>
      <c r="K1790" s="647"/>
      <c r="L1790" s="647"/>
      <c r="M1790" s="647"/>
      <c r="P1790" s="646"/>
    </row>
    <row r="1791" spans="8:16" x14ac:dyDescent="0.2">
      <c r="H1791" s="646"/>
      <c r="I1791" s="647"/>
      <c r="J1791" s="647"/>
      <c r="K1791" s="647"/>
      <c r="L1791" s="647"/>
      <c r="M1791" s="647"/>
      <c r="P1791" s="646"/>
    </row>
    <row r="1792" spans="8:16" x14ac:dyDescent="0.2">
      <c r="H1792" s="646"/>
      <c r="I1792" s="647"/>
      <c r="J1792" s="647"/>
      <c r="K1792" s="647"/>
      <c r="L1792" s="647"/>
      <c r="M1792" s="647"/>
      <c r="P1792" s="646"/>
    </row>
    <row r="1793" spans="8:16" x14ac:dyDescent="0.2">
      <c r="H1793" s="646"/>
      <c r="I1793" s="647"/>
      <c r="J1793" s="647"/>
      <c r="K1793" s="647"/>
      <c r="L1793" s="647"/>
      <c r="M1793" s="647"/>
      <c r="P1793" s="646"/>
    </row>
    <row r="1794" spans="8:16" x14ac:dyDescent="0.2">
      <c r="H1794" s="646"/>
      <c r="I1794" s="647"/>
      <c r="J1794" s="647"/>
      <c r="K1794" s="647"/>
      <c r="L1794" s="647"/>
      <c r="M1794" s="647"/>
      <c r="P1794" s="646"/>
    </row>
    <row r="1795" spans="8:16" x14ac:dyDescent="0.2">
      <c r="H1795" s="646"/>
      <c r="I1795" s="647"/>
      <c r="J1795" s="647"/>
      <c r="K1795" s="647"/>
      <c r="L1795" s="647"/>
      <c r="M1795" s="647"/>
      <c r="P1795" s="646"/>
    </row>
    <row r="1796" spans="8:16" x14ac:dyDescent="0.2">
      <c r="H1796" s="646"/>
      <c r="I1796" s="647"/>
      <c r="J1796" s="647"/>
      <c r="K1796" s="647"/>
      <c r="L1796" s="647"/>
      <c r="M1796" s="647"/>
      <c r="P1796" s="646"/>
    </row>
    <row r="1797" spans="8:16" x14ac:dyDescent="0.2">
      <c r="H1797" s="646"/>
      <c r="I1797" s="647"/>
      <c r="J1797" s="647"/>
      <c r="K1797" s="647"/>
      <c r="L1797" s="647"/>
      <c r="M1797" s="647"/>
      <c r="P1797" s="646"/>
    </row>
    <row r="1798" spans="8:16" x14ac:dyDescent="0.2">
      <c r="H1798" s="646"/>
      <c r="I1798" s="647"/>
      <c r="J1798" s="647"/>
      <c r="K1798" s="647"/>
      <c r="L1798" s="647"/>
      <c r="M1798" s="647"/>
      <c r="P1798" s="646"/>
    </row>
    <row r="1799" spans="8:16" x14ac:dyDescent="0.2">
      <c r="H1799" s="646"/>
      <c r="I1799" s="647"/>
      <c r="J1799" s="647"/>
      <c r="K1799" s="647"/>
      <c r="L1799" s="647"/>
      <c r="M1799" s="647"/>
      <c r="P1799" s="646"/>
    </row>
    <row r="1800" spans="8:16" x14ac:dyDescent="0.2">
      <c r="H1800" s="646"/>
      <c r="I1800" s="647"/>
      <c r="J1800" s="647"/>
      <c r="K1800" s="647"/>
      <c r="L1800" s="647"/>
      <c r="M1800" s="647"/>
      <c r="P1800" s="646"/>
    </row>
    <row r="1801" spans="8:16" x14ac:dyDescent="0.2">
      <c r="H1801" s="646"/>
      <c r="I1801" s="647"/>
      <c r="J1801" s="647"/>
      <c r="K1801" s="647"/>
      <c r="L1801" s="647"/>
      <c r="M1801" s="647"/>
      <c r="P1801" s="646"/>
    </row>
    <row r="1802" spans="8:16" x14ac:dyDescent="0.2">
      <c r="H1802" s="646"/>
      <c r="I1802" s="647"/>
      <c r="J1802" s="647"/>
      <c r="K1802" s="647"/>
      <c r="L1802" s="647"/>
      <c r="M1802" s="647"/>
      <c r="P1802" s="646"/>
    </row>
    <row r="1803" spans="8:16" x14ac:dyDescent="0.2">
      <c r="H1803" s="646"/>
      <c r="I1803" s="647"/>
      <c r="J1803" s="647"/>
      <c r="K1803" s="647"/>
      <c r="L1803" s="647"/>
      <c r="M1803" s="647"/>
      <c r="P1803" s="646"/>
    </row>
    <row r="1804" spans="8:16" x14ac:dyDescent="0.2">
      <c r="H1804" s="646"/>
      <c r="I1804" s="647"/>
      <c r="J1804" s="647"/>
      <c r="K1804" s="647"/>
      <c r="L1804" s="647"/>
      <c r="M1804" s="647"/>
      <c r="P1804" s="646"/>
    </row>
    <row r="1805" spans="8:16" x14ac:dyDescent="0.2">
      <c r="H1805" s="646"/>
      <c r="I1805" s="647"/>
      <c r="J1805" s="647"/>
      <c r="K1805" s="647"/>
      <c r="L1805" s="647"/>
      <c r="M1805" s="647"/>
      <c r="P1805" s="646"/>
    </row>
    <row r="1806" spans="8:16" x14ac:dyDescent="0.2">
      <c r="H1806" s="646"/>
      <c r="I1806" s="647"/>
      <c r="J1806" s="647"/>
      <c r="K1806" s="647"/>
      <c r="L1806" s="647"/>
      <c r="M1806" s="647"/>
      <c r="P1806" s="646"/>
    </row>
    <row r="1807" spans="8:16" x14ac:dyDescent="0.2">
      <c r="H1807" s="646"/>
      <c r="I1807" s="647"/>
      <c r="J1807" s="647"/>
      <c r="K1807" s="647"/>
      <c r="L1807" s="647"/>
      <c r="M1807" s="647"/>
      <c r="P1807" s="646"/>
    </row>
    <row r="1808" spans="8:16" x14ac:dyDescent="0.2">
      <c r="H1808" s="646"/>
      <c r="I1808" s="647"/>
      <c r="J1808" s="647"/>
      <c r="K1808" s="647"/>
      <c r="L1808" s="647"/>
      <c r="M1808" s="647"/>
      <c r="P1808" s="646"/>
    </row>
    <row r="1809" spans="8:16" x14ac:dyDescent="0.2">
      <c r="H1809" s="646"/>
      <c r="I1809" s="647"/>
      <c r="J1809" s="647"/>
      <c r="K1809" s="647"/>
      <c r="L1809" s="647"/>
      <c r="M1809" s="647"/>
      <c r="P1809" s="646"/>
    </row>
    <row r="1810" spans="8:16" x14ac:dyDescent="0.2">
      <c r="H1810" s="646"/>
      <c r="I1810" s="647"/>
      <c r="J1810" s="647"/>
      <c r="K1810" s="647"/>
      <c r="L1810" s="647"/>
      <c r="M1810" s="647"/>
      <c r="P1810" s="646"/>
    </row>
    <row r="1811" spans="8:16" x14ac:dyDescent="0.2">
      <c r="H1811" s="646"/>
      <c r="I1811" s="647"/>
      <c r="J1811" s="647"/>
      <c r="K1811" s="647"/>
      <c r="L1811" s="647"/>
      <c r="M1811" s="647"/>
      <c r="P1811" s="646"/>
    </row>
    <row r="1812" spans="8:16" x14ac:dyDescent="0.2">
      <c r="H1812" s="646"/>
      <c r="I1812" s="647"/>
      <c r="J1812" s="647"/>
      <c r="K1812" s="647"/>
      <c r="L1812" s="647"/>
      <c r="M1812" s="647"/>
      <c r="P1812" s="646"/>
    </row>
    <row r="1813" spans="8:16" x14ac:dyDescent="0.2">
      <c r="H1813" s="646"/>
      <c r="I1813" s="647"/>
      <c r="J1813" s="647"/>
      <c r="K1813" s="647"/>
      <c r="L1813" s="647"/>
      <c r="M1813" s="647"/>
      <c r="P1813" s="646"/>
    </row>
    <row r="1814" spans="8:16" x14ac:dyDescent="0.2">
      <c r="H1814" s="646"/>
      <c r="I1814" s="647"/>
      <c r="J1814" s="647"/>
      <c r="K1814" s="647"/>
      <c r="L1814" s="647"/>
      <c r="M1814" s="647"/>
      <c r="P1814" s="646"/>
    </row>
    <row r="1815" spans="8:16" x14ac:dyDescent="0.2">
      <c r="H1815" s="646"/>
      <c r="I1815" s="647"/>
      <c r="J1815" s="647"/>
      <c r="K1815" s="647"/>
      <c r="L1815" s="647"/>
      <c r="M1815" s="647"/>
      <c r="P1815" s="646"/>
    </row>
    <row r="1816" spans="8:16" x14ac:dyDescent="0.2">
      <c r="H1816" s="646"/>
      <c r="I1816" s="647"/>
      <c r="J1816" s="647"/>
      <c r="K1816" s="647"/>
      <c r="L1816" s="647"/>
      <c r="M1816" s="647"/>
      <c r="P1816" s="646"/>
    </row>
    <row r="1817" spans="8:16" x14ac:dyDescent="0.2">
      <c r="H1817" s="646"/>
      <c r="I1817" s="647"/>
      <c r="J1817" s="647"/>
      <c r="K1817" s="647"/>
      <c r="L1817" s="647"/>
      <c r="M1817" s="647"/>
      <c r="P1817" s="646"/>
    </row>
    <row r="1818" spans="8:16" x14ac:dyDescent="0.2">
      <c r="H1818" s="646"/>
      <c r="I1818" s="647"/>
      <c r="J1818" s="647"/>
      <c r="K1818" s="647"/>
      <c r="L1818" s="647"/>
      <c r="M1818" s="647"/>
      <c r="P1818" s="646"/>
    </row>
    <row r="1819" spans="8:16" x14ac:dyDescent="0.2">
      <c r="H1819" s="646"/>
      <c r="I1819" s="647"/>
      <c r="J1819" s="647"/>
      <c r="K1819" s="647"/>
      <c r="L1819" s="647"/>
      <c r="M1819" s="647"/>
      <c r="P1819" s="646"/>
    </row>
    <row r="1820" spans="8:16" x14ac:dyDescent="0.2">
      <c r="H1820" s="646"/>
      <c r="I1820" s="647"/>
      <c r="J1820" s="647"/>
      <c r="K1820" s="647"/>
      <c r="L1820" s="647"/>
      <c r="M1820" s="647"/>
      <c r="P1820" s="646"/>
    </row>
    <row r="1821" spans="8:16" x14ac:dyDescent="0.2">
      <c r="H1821" s="646"/>
      <c r="I1821" s="647"/>
      <c r="J1821" s="647"/>
      <c r="K1821" s="647"/>
      <c r="L1821" s="647"/>
      <c r="M1821" s="647"/>
      <c r="P1821" s="646"/>
    </row>
    <row r="1822" spans="8:16" x14ac:dyDescent="0.2">
      <c r="H1822" s="646"/>
      <c r="I1822" s="647"/>
      <c r="J1822" s="647"/>
      <c r="K1822" s="647"/>
      <c r="L1822" s="647"/>
      <c r="M1822" s="647"/>
      <c r="P1822" s="646"/>
    </row>
    <row r="1823" spans="8:16" x14ac:dyDescent="0.2">
      <c r="H1823" s="646"/>
      <c r="I1823" s="647"/>
      <c r="J1823" s="647"/>
      <c r="K1823" s="647"/>
      <c r="L1823" s="647"/>
      <c r="M1823" s="647"/>
      <c r="P1823" s="646"/>
    </row>
    <row r="1824" spans="8:16" x14ac:dyDescent="0.2">
      <c r="H1824" s="646"/>
      <c r="I1824" s="647"/>
      <c r="J1824" s="647"/>
      <c r="K1824" s="647"/>
      <c r="L1824" s="647"/>
      <c r="M1824" s="647"/>
      <c r="P1824" s="646"/>
    </row>
    <row r="1825" spans="8:16" x14ac:dyDescent="0.2">
      <c r="H1825" s="646"/>
      <c r="I1825" s="647"/>
      <c r="J1825" s="647"/>
      <c r="K1825" s="647"/>
      <c r="L1825" s="647"/>
      <c r="M1825" s="647"/>
      <c r="P1825" s="646"/>
    </row>
    <row r="1826" spans="8:16" x14ac:dyDescent="0.2">
      <c r="H1826" s="646"/>
      <c r="I1826" s="647"/>
      <c r="J1826" s="647"/>
      <c r="K1826" s="647"/>
      <c r="L1826" s="647"/>
      <c r="M1826" s="647"/>
      <c r="P1826" s="646"/>
    </row>
    <row r="1827" spans="8:16" x14ac:dyDescent="0.2">
      <c r="H1827" s="646"/>
      <c r="I1827" s="647"/>
      <c r="J1827" s="647"/>
      <c r="K1827" s="647"/>
      <c r="L1827" s="647"/>
      <c r="M1827" s="647"/>
      <c r="P1827" s="646"/>
    </row>
    <row r="1828" spans="8:16" x14ac:dyDescent="0.2">
      <c r="H1828" s="646"/>
      <c r="I1828" s="647"/>
      <c r="J1828" s="647"/>
      <c r="K1828" s="647"/>
      <c r="L1828" s="647"/>
      <c r="M1828" s="647"/>
      <c r="P1828" s="646"/>
    </row>
    <row r="1829" spans="8:16" x14ac:dyDescent="0.2">
      <c r="H1829" s="646"/>
      <c r="I1829" s="647"/>
      <c r="J1829" s="647"/>
      <c r="K1829" s="647"/>
      <c r="L1829" s="647"/>
      <c r="M1829" s="647"/>
      <c r="P1829" s="646"/>
    </row>
    <row r="1830" spans="8:16" x14ac:dyDescent="0.2">
      <c r="H1830" s="646"/>
      <c r="I1830" s="647"/>
      <c r="J1830" s="647"/>
      <c r="K1830" s="647"/>
      <c r="L1830" s="647"/>
      <c r="M1830" s="647"/>
      <c r="P1830" s="646"/>
    </row>
    <row r="1831" spans="8:16" x14ac:dyDescent="0.2">
      <c r="H1831" s="646"/>
      <c r="I1831" s="647"/>
      <c r="J1831" s="647"/>
      <c r="K1831" s="647"/>
      <c r="L1831" s="647"/>
      <c r="M1831" s="647"/>
      <c r="P1831" s="646"/>
    </row>
    <row r="1832" spans="8:16" x14ac:dyDescent="0.2">
      <c r="H1832" s="646"/>
      <c r="I1832" s="647"/>
      <c r="J1832" s="647"/>
      <c r="K1832" s="647"/>
      <c r="L1832" s="647"/>
      <c r="M1832" s="647"/>
      <c r="P1832" s="646"/>
    </row>
    <row r="1833" spans="8:16" x14ac:dyDescent="0.2">
      <c r="H1833" s="646"/>
      <c r="I1833" s="647"/>
      <c r="J1833" s="647"/>
      <c r="K1833" s="647"/>
      <c r="L1833" s="647"/>
      <c r="M1833" s="647"/>
      <c r="P1833" s="646"/>
    </row>
    <row r="1834" spans="8:16" x14ac:dyDescent="0.2">
      <c r="H1834" s="646"/>
      <c r="I1834" s="647"/>
      <c r="J1834" s="647"/>
      <c r="K1834" s="647"/>
      <c r="L1834" s="647"/>
      <c r="M1834" s="647"/>
      <c r="P1834" s="646"/>
    </row>
    <row r="1835" spans="8:16" x14ac:dyDescent="0.2">
      <c r="H1835" s="646"/>
      <c r="I1835" s="647"/>
      <c r="J1835" s="647"/>
      <c r="K1835" s="647"/>
      <c r="L1835" s="647"/>
      <c r="M1835" s="647"/>
      <c r="P1835" s="646"/>
    </row>
    <row r="1836" spans="8:16" x14ac:dyDescent="0.2">
      <c r="H1836" s="646"/>
      <c r="I1836" s="647"/>
      <c r="J1836" s="647"/>
      <c r="K1836" s="647"/>
      <c r="L1836" s="647"/>
      <c r="M1836" s="647"/>
      <c r="P1836" s="646"/>
    </row>
    <row r="1837" spans="8:16" x14ac:dyDescent="0.2">
      <c r="H1837" s="646"/>
      <c r="I1837" s="647"/>
      <c r="J1837" s="647"/>
      <c r="K1837" s="647"/>
      <c r="L1837" s="647"/>
      <c r="M1837" s="647"/>
      <c r="P1837" s="646"/>
    </row>
    <row r="1838" spans="8:16" x14ac:dyDescent="0.2">
      <c r="H1838" s="646"/>
      <c r="I1838" s="647"/>
      <c r="J1838" s="647"/>
      <c r="K1838" s="647"/>
      <c r="L1838" s="647"/>
      <c r="M1838" s="647"/>
      <c r="P1838" s="646"/>
    </row>
    <row r="1839" spans="8:16" x14ac:dyDescent="0.2">
      <c r="H1839" s="646"/>
      <c r="I1839" s="647"/>
      <c r="J1839" s="647"/>
      <c r="K1839" s="647"/>
      <c r="L1839" s="647"/>
      <c r="M1839" s="647"/>
      <c r="P1839" s="646"/>
    </row>
    <row r="1840" spans="8:16" x14ac:dyDescent="0.2">
      <c r="H1840" s="646"/>
      <c r="I1840" s="647"/>
      <c r="J1840" s="647"/>
      <c r="K1840" s="647"/>
      <c r="L1840" s="647"/>
      <c r="M1840" s="647"/>
      <c r="P1840" s="646"/>
    </row>
    <row r="1841" spans="8:16" x14ac:dyDescent="0.2">
      <c r="H1841" s="646"/>
      <c r="I1841" s="647"/>
      <c r="J1841" s="647"/>
      <c r="K1841" s="647"/>
      <c r="L1841" s="647"/>
      <c r="M1841" s="647"/>
      <c r="P1841" s="646"/>
    </row>
    <row r="1842" spans="8:16" x14ac:dyDescent="0.2">
      <c r="H1842" s="646"/>
      <c r="I1842" s="647"/>
      <c r="J1842" s="647"/>
      <c r="K1842" s="647"/>
      <c r="L1842" s="647"/>
      <c r="M1842" s="647"/>
      <c r="P1842" s="646"/>
    </row>
    <row r="1843" spans="8:16" x14ac:dyDescent="0.2">
      <c r="H1843" s="646"/>
      <c r="I1843" s="647"/>
      <c r="J1843" s="647"/>
      <c r="K1843" s="647"/>
      <c r="L1843" s="647"/>
      <c r="M1843" s="647"/>
      <c r="P1843" s="646"/>
    </row>
    <row r="1844" spans="8:16" x14ac:dyDescent="0.2">
      <c r="H1844" s="646"/>
      <c r="I1844" s="647"/>
      <c r="J1844" s="647"/>
      <c r="K1844" s="647"/>
      <c r="L1844" s="647"/>
      <c r="M1844" s="647"/>
      <c r="P1844" s="646"/>
    </row>
    <row r="1845" spans="8:16" x14ac:dyDescent="0.2">
      <c r="H1845" s="646"/>
      <c r="I1845" s="647"/>
      <c r="J1845" s="647"/>
      <c r="K1845" s="647"/>
      <c r="L1845" s="647"/>
      <c r="M1845" s="647"/>
      <c r="P1845" s="646"/>
    </row>
    <row r="1846" spans="8:16" x14ac:dyDescent="0.2">
      <c r="H1846" s="646"/>
      <c r="I1846" s="647"/>
      <c r="J1846" s="647"/>
      <c r="K1846" s="647"/>
      <c r="L1846" s="647"/>
      <c r="M1846" s="647"/>
      <c r="P1846" s="646"/>
    </row>
    <row r="1847" spans="8:16" x14ac:dyDescent="0.2">
      <c r="H1847" s="646"/>
      <c r="I1847" s="647"/>
      <c r="J1847" s="647"/>
      <c r="K1847" s="647"/>
      <c r="L1847" s="647"/>
      <c r="M1847" s="647"/>
      <c r="P1847" s="646"/>
    </row>
    <row r="1848" spans="8:16" x14ac:dyDescent="0.2">
      <c r="H1848" s="646"/>
      <c r="I1848" s="647"/>
      <c r="J1848" s="647"/>
      <c r="K1848" s="647"/>
      <c r="L1848" s="647"/>
      <c r="M1848" s="647"/>
      <c r="P1848" s="646"/>
    </row>
    <row r="1849" spans="8:16" x14ac:dyDescent="0.2">
      <c r="H1849" s="646"/>
      <c r="I1849" s="647"/>
      <c r="J1849" s="647"/>
      <c r="K1849" s="647"/>
      <c r="L1849" s="647"/>
      <c r="M1849" s="647"/>
      <c r="P1849" s="646"/>
    </row>
    <row r="1850" spans="8:16" x14ac:dyDescent="0.2">
      <c r="H1850" s="646"/>
      <c r="I1850" s="647"/>
      <c r="J1850" s="647"/>
      <c r="K1850" s="647"/>
      <c r="L1850" s="647"/>
      <c r="M1850" s="647"/>
      <c r="P1850" s="646"/>
    </row>
    <row r="1851" spans="8:16" x14ac:dyDescent="0.2">
      <c r="H1851" s="646"/>
      <c r="I1851" s="647"/>
      <c r="J1851" s="647"/>
      <c r="K1851" s="647"/>
      <c r="L1851" s="647"/>
      <c r="M1851" s="647"/>
      <c r="P1851" s="646"/>
    </row>
    <row r="1852" spans="8:16" x14ac:dyDescent="0.2">
      <c r="H1852" s="646"/>
      <c r="I1852" s="647"/>
      <c r="J1852" s="647"/>
      <c r="K1852" s="647"/>
      <c r="L1852" s="647"/>
      <c r="M1852" s="647"/>
      <c r="P1852" s="646"/>
    </row>
    <row r="1853" spans="8:16" x14ac:dyDescent="0.2">
      <c r="H1853" s="646"/>
      <c r="I1853" s="647"/>
      <c r="J1853" s="647"/>
      <c r="K1853" s="647"/>
      <c r="L1853" s="647"/>
      <c r="M1853" s="647"/>
      <c r="P1853" s="646"/>
    </row>
    <row r="1854" spans="8:16" x14ac:dyDescent="0.2">
      <c r="H1854" s="646"/>
      <c r="I1854" s="647"/>
      <c r="J1854" s="647"/>
      <c r="K1854" s="647"/>
      <c r="L1854" s="647"/>
      <c r="M1854" s="647"/>
      <c r="P1854" s="646"/>
    </row>
    <row r="1855" spans="8:16" x14ac:dyDescent="0.2">
      <c r="H1855" s="646"/>
      <c r="I1855" s="647"/>
      <c r="J1855" s="647"/>
      <c r="K1855" s="647"/>
      <c r="L1855" s="647"/>
      <c r="M1855" s="647"/>
      <c r="P1855" s="646"/>
    </row>
    <row r="1856" spans="8:16" x14ac:dyDescent="0.2">
      <c r="H1856" s="646"/>
      <c r="I1856" s="647"/>
      <c r="J1856" s="647"/>
      <c r="K1856" s="647"/>
      <c r="L1856" s="647"/>
      <c r="M1856" s="647"/>
      <c r="P1856" s="646"/>
    </row>
    <row r="1857" spans="8:16" x14ac:dyDescent="0.2">
      <c r="H1857" s="646"/>
      <c r="I1857" s="647"/>
      <c r="J1857" s="647"/>
      <c r="K1857" s="647"/>
      <c r="L1857" s="647"/>
      <c r="M1857" s="647"/>
      <c r="P1857" s="646"/>
    </row>
    <row r="1858" spans="8:16" x14ac:dyDescent="0.2">
      <c r="H1858" s="646"/>
      <c r="I1858" s="647"/>
      <c r="J1858" s="647"/>
      <c r="K1858" s="647"/>
      <c r="L1858" s="647"/>
      <c r="M1858" s="647"/>
      <c r="P1858" s="646"/>
    </row>
    <row r="1859" spans="8:16" x14ac:dyDescent="0.2">
      <c r="H1859" s="646"/>
      <c r="I1859" s="647"/>
      <c r="J1859" s="647"/>
      <c r="K1859" s="647"/>
      <c r="L1859" s="647"/>
      <c r="M1859" s="647"/>
      <c r="P1859" s="646"/>
    </row>
    <row r="1860" spans="8:16" x14ac:dyDescent="0.2">
      <c r="H1860" s="646"/>
      <c r="I1860" s="647"/>
      <c r="J1860" s="647"/>
      <c r="K1860" s="647"/>
      <c r="L1860" s="647"/>
      <c r="M1860" s="647"/>
      <c r="P1860" s="646"/>
    </row>
    <row r="1861" spans="8:16" x14ac:dyDescent="0.2">
      <c r="H1861" s="646"/>
      <c r="I1861" s="647"/>
      <c r="J1861" s="647"/>
      <c r="K1861" s="647"/>
      <c r="L1861" s="647"/>
      <c r="M1861" s="647"/>
      <c r="P1861" s="646"/>
    </row>
    <row r="1862" spans="8:16" x14ac:dyDescent="0.2">
      <c r="H1862" s="646"/>
      <c r="I1862" s="647"/>
      <c r="J1862" s="647"/>
      <c r="K1862" s="647"/>
      <c r="L1862" s="647"/>
      <c r="M1862" s="647"/>
      <c r="P1862" s="646"/>
    </row>
    <row r="1863" spans="8:16" x14ac:dyDescent="0.2">
      <c r="H1863" s="646"/>
      <c r="I1863" s="647"/>
      <c r="J1863" s="647"/>
      <c r="K1863" s="647"/>
      <c r="L1863" s="647"/>
      <c r="M1863" s="647"/>
      <c r="P1863" s="646"/>
    </row>
    <row r="1864" spans="8:16" x14ac:dyDescent="0.2">
      <c r="H1864" s="646"/>
      <c r="I1864" s="647"/>
      <c r="J1864" s="647"/>
      <c r="K1864" s="647"/>
      <c r="L1864" s="647"/>
      <c r="M1864" s="647"/>
      <c r="P1864" s="646"/>
    </row>
    <row r="1865" spans="8:16" x14ac:dyDescent="0.2">
      <c r="H1865" s="646"/>
      <c r="I1865" s="647"/>
      <c r="J1865" s="647"/>
      <c r="K1865" s="647"/>
      <c r="L1865" s="647"/>
      <c r="M1865" s="647"/>
      <c r="P1865" s="646"/>
    </row>
    <row r="1866" spans="8:16" x14ac:dyDescent="0.2">
      <c r="H1866" s="646"/>
      <c r="I1866" s="647"/>
      <c r="J1866" s="647"/>
      <c r="K1866" s="647"/>
      <c r="L1866" s="647"/>
      <c r="M1866" s="647"/>
      <c r="P1866" s="646"/>
    </row>
    <row r="1867" spans="8:16" x14ac:dyDescent="0.2">
      <c r="H1867" s="646"/>
      <c r="I1867" s="647"/>
      <c r="J1867" s="647"/>
      <c r="K1867" s="647"/>
      <c r="L1867" s="647"/>
      <c r="M1867" s="647"/>
      <c r="P1867" s="646"/>
    </row>
    <row r="1868" spans="8:16" x14ac:dyDescent="0.2">
      <c r="H1868" s="646"/>
      <c r="I1868" s="647"/>
      <c r="J1868" s="647"/>
      <c r="K1868" s="647"/>
      <c r="L1868" s="647"/>
      <c r="M1868" s="647"/>
      <c r="P1868" s="646"/>
    </row>
    <row r="1869" spans="8:16" x14ac:dyDescent="0.2">
      <c r="H1869" s="646"/>
      <c r="I1869" s="647"/>
      <c r="J1869" s="647"/>
      <c r="K1869" s="647"/>
      <c r="L1869" s="647"/>
      <c r="M1869" s="647"/>
      <c r="P1869" s="646"/>
    </row>
    <row r="1870" spans="8:16" x14ac:dyDescent="0.2">
      <c r="H1870" s="646"/>
      <c r="I1870" s="647"/>
      <c r="J1870" s="647"/>
      <c r="K1870" s="647"/>
      <c r="L1870" s="647"/>
      <c r="M1870" s="647"/>
      <c r="P1870" s="646"/>
    </row>
    <row r="1871" spans="8:16" x14ac:dyDescent="0.2">
      <c r="H1871" s="646"/>
      <c r="I1871" s="647"/>
      <c r="J1871" s="647"/>
      <c r="K1871" s="647"/>
      <c r="L1871" s="647"/>
      <c r="M1871" s="647"/>
      <c r="P1871" s="646"/>
    </row>
    <row r="1872" spans="8:16" x14ac:dyDescent="0.2">
      <c r="H1872" s="646"/>
      <c r="I1872" s="647"/>
      <c r="J1872" s="647"/>
      <c r="K1872" s="647"/>
      <c r="L1872" s="647"/>
      <c r="M1872" s="647"/>
      <c r="P1872" s="646"/>
    </row>
    <row r="1873" spans="8:16" x14ac:dyDescent="0.2">
      <c r="H1873" s="646"/>
      <c r="I1873" s="647"/>
      <c r="J1873" s="647"/>
      <c r="K1873" s="647"/>
      <c r="L1873" s="647"/>
      <c r="M1873" s="647"/>
      <c r="P1873" s="646"/>
    </row>
    <row r="1874" spans="8:16" x14ac:dyDescent="0.2">
      <c r="H1874" s="646"/>
      <c r="I1874" s="647"/>
      <c r="J1874" s="647"/>
      <c r="K1874" s="647"/>
      <c r="L1874" s="647"/>
      <c r="M1874" s="647"/>
      <c r="P1874" s="646"/>
    </row>
    <row r="1875" spans="8:16" x14ac:dyDescent="0.2">
      <c r="H1875" s="646"/>
      <c r="I1875" s="647"/>
      <c r="J1875" s="647"/>
      <c r="K1875" s="647"/>
      <c r="L1875" s="647"/>
      <c r="M1875" s="647"/>
      <c r="P1875" s="646"/>
    </row>
    <row r="1876" spans="8:16" x14ac:dyDescent="0.2">
      <c r="H1876" s="646"/>
      <c r="I1876" s="647"/>
      <c r="J1876" s="647"/>
      <c r="K1876" s="647"/>
      <c r="L1876" s="647"/>
      <c r="M1876" s="647"/>
      <c r="P1876" s="646"/>
    </row>
    <row r="1877" spans="8:16" x14ac:dyDescent="0.2">
      <c r="H1877" s="646"/>
      <c r="I1877" s="647"/>
      <c r="J1877" s="647"/>
      <c r="K1877" s="647"/>
      <c r="L1877" s="647"/>
      <c r="M1877" s="647"/>
      <c r="P1877" s="646"/>
    </row>
    <row r="1878" spans="8:16" x14ac:dyDescent="0.2">
      <c r="H1878" s="646"/>
      <c r="I1878" s="647"/>
      <c r="J1878" s="647"/>
      <c r="K1878" s="647"/>
      <c r="L1878" s="647"/>
      <c r="M1878" s="647"/>
      <c r="P1878" s="646"/>
    </row>
    <row r="1879" spans="8:16" x14ac:dyDescent="0.2">
      <c r="H1879" s="646"/>
      <c r="I1879" s="647"/>
      <c r="J1879" s="647"/>
      <c r="K1879" s="647"/>
      <c r="L1879" s="647"/>
      <c r="M1879" s="647"/>
      <c r="P1879" s="646"/>
    </row>
    <row r="1880" spans="8:16" x14ac:dyDescent="0.2">
      <c r="H1880" s="646"/>
      <c r="I1880" s="647"/>
      <c r="J1880" s="647"/>
      <c r="K1880" s="647"/>
      <c r="L1880" s="647"/>
      <c r="M1880" s="647"/>
      <c r="P1880" s="646"/>
    </row>
    <row r="1881" spans="8:16" x14ac:dyDescent="0.2">
      <c r="H1881" s="646"/>
      <c r="I1881" s="647"/>
      <c r="J1881" s="647"/>
      <c r="K1881" s="647"/>
      <c r="L1881" s="647"/>
      <c r="M1881" s="647"/>
      <c r="P1881" s="646"/>
    </row>
    <row r="1882" spans="8:16" x14ac:dyDescent="0.2">
      <c r="H1882" s="646"/>
      <c r="I1882" s="647"/>
      <c r="J1882" s="647"/>
      <c r="K1882" s="647"/>
      <c r="L1882" s="647"/>
      <c r="M1882" s="647"/>
      <c r="P1882" s="646"/>
    </row>
    <row r="1883" spans="8:16" x14ac:dyDescent="0.2">
      <c r="H1883" s="646"/>
      <c r="I1883" s="647"/>
      <c r="J1883" s="647"/>
      <c r="K1883" s="647"/>
      <c r="L1883" s="647"/>
      <c r="M1883" s="647"/>
      <c r="P1883" s="646"/>
    </row>
    <row r="1884" spans="8:16" x14ac:dyDescent="0.2">
      <c r="H1884" s="646"/>
      <c r="I1884" s="647"/>
      <c r="J1884" s="647"/>
      <c r="K1884" s="647"/>
      <c r="L1884" s="647"/>
      <c r="M1884" s="647"/>
      <c r="P1884" s="646"/>
    </row>
    <row r="1885" spans="8:16" x14ac:dyDescent="0.2">
      <c r="H1885" s="646"/>
      <c r="I1885" s="647"/>
      <c r="J1885" s="647"/>
      <c r="K1885" s="647"/>
      <c r="L1885" s="647"/>
      <c r="M1885" s="647"/>
      <c r="P1885" s="646"/>
    </row>
    <row r="1886" spans="8:16" x14ac:dyDescent="0.2">
      <c r="H1886" s="646"/>
      <c r="I1886" s="647"/>
      <c r="J1886" s="647"/>
      <c r="K1886" s="647"/>
      <c r="L1886" s="647"/>
      <c r="M1886" s="647"/>
      <c r="P1886" s="646"/>
    </row>
    <row r="1887" spans="8:16" x14ac:dyDescent="0.2">
      <c r="H1887" s="646"/>
      <c r="I1887" s="647"/>
      <c r="J1887" s="647"/>
      <c r="K1887" s="647"/>
      <c r="L1887" s="647"/>
      <c r="M1887" s="647"/>
      <c r="P1887" s="646"/>
    </row>
    <row r="1888" spans="8:16" x14ac:dyDescent="0.2">
      <c r="H1888" s="646"/>
      <c r="I1888" s="647"/>
      <c r="J1888" s="647"/>
      <c r="K1888" s="647"/>
      <c r="L1888" s="647"/>
      <c r="M1888" s="647"/>
      <c r="P1888" s="646"/>
    </row>
    <row r="1889" spans="8:16" x14ac:dyDescent="0.2">
      <c r="H1889" s="646"/>
      <c r="I1889" s="647"/>
      <c r="J1889" s="647"/>
      <c r="K1889" s="647"/>
      <c r="L1889" s="647"/>
      <c r="M1889" s="647"/>
      <c r="P1889" s="646"/>
    </row>
    <row r="1890" spans="8:16" x14ac:dyDescent="0.2">
      <c r="H1890" s="646"/>
      <c r="I1890" s="647"/>
      <c r="J1890" s="647"/>
      <c r="K1890" s="647"/>
      <c r="L1890" s="647"/>
      <c r="M1890" s="647"/>
      <c r="P1890" s="646"/>
    </row>
    <row r="1891" spans="8:16" x14ac:dyDescent="0.2">
      <c r="H1891" s="646"/>
      <c r="I1891" s="647"/>
      <c r="J1891" s="647"/>
      <c r="K1891" s="647"/>
      <c r="L1891" s="647"/>
      <c r="M1891" s="647"/>
      <c r="P1891" s="646"/>
    </row>
    <row r="1892" spans="8:16" x14ac:dyDescent="0.2">
      <c r="H1892" s="646"/>
      <c r="I1892" s="647"/>
      <c r="J1892" s="647"/>
      <c r="K1892" s="647"/>
      <c r="L1892" s="647"/>
      <c r="M1892" s="647"/>
      <c r="P1892" s="646"/>
    </row>
    <row r="1893" spans="8:16" x14ac:dyDescent="0.2">
      <c r="H1893" s="646"/>
      <c r="I1893" s="647"/>
      <c r="J1893" s="647"/>
      <c r="K1893" s="647"/>
      <c r="L1893" s="647"/>
      <c r="M1893" s="647"/>
      <c r="P1893" s="646"/>
    </row>
    <row r="1894" spans="8:16" x14ac:dyDescent="0.2">
      <c r="H1894" s="646"/>
      <c r="I1894" s="647"/>
      <c r="J1894" s="647"/>
      <c r="K1894" s="647"/>
      <c r="L1894" s="647"/>
      <c r="M1894" s="647"/>
      <c r="P1894" s="646"/>
    </row>
    <row r="1895" spans="8:16" x14ac:dyDescent="0.2">
      <c r="H1895" s="646"/>
      <c r="I1895" s="647"/>
      <c r="J1895" s="647"/>
      <c r="K1895" s="647"/>
      <c r="L1895" s="647"/>
      <c r="M1895" s="647"/>
      <c r="P1895" s="646"/>
    </row>
    <row r="1896" spans="8:16" x14ac:dyDescent="0.2">
      <c r="H1896" s="646"/>
      <c r="I1896" s="647"/>
      <c r="J1896" s="647"/>
      <c r="K1896" s="647"/>
      <c r="L1896" s="647"/>
      <c r="M1896" s="647"/>
      <c r="P1896" s="646"/>
    </row>
    <row r="1897" spans="8:16" x14ac:dyDescent="0.2">
      <c r="H1897" s="646"/>
      <c r="I1897" s="647"/>
      <c r="J1897" s="647"/>
      <c r="K1897" s="647"/>
      <c r="L1897" s="647"/>
      <c r="M1897" s="647"/>
      <c r="P1897" s="646"/>
    </row>
    <row r="1898" spans="8:16" x14ac:dyDescent="0.2">
      <c r="H1898" s="646"/>
      <c r="I1898" s="647"/>
      <c r="J1898" s="647"/>
      <c r="K1898" s="647"/>
      <c r="L1898" s="647"/>
      <c r="M1898" s="647"/>
      <c r="P1898" s="646"/>
    </row>
    <row r="1899" spans="8:16" x14ac:dyDescent="0.2">
      <c r="H1899" s="646"/>
      <c r="I1899" s="647"/>
      <c r="J1899" s="647"/>
      <c r="K1899" s="647"/>
      <c r="L1899" s="647"/>
      <c r="M1899" s="647"/>
      <c r="P1899" s="646"/>
    </row>
    <row r="1900" spans="8:16" x14ac:dyDescent="0.2">
      <c r="H1900" s="646"/>
      <c r="I1900" s="647"/>
      <c r="J1900" s="647"/>
      <c r="K1900" s="647"/>
      <c r="L1900" s="647"/>
      <c r="M1900" s="647"/>
      <c r="P1900" s="646"/>
    </row>
    <row r="1901" spans="8:16" x14ac:dyDescent="0.2">
      <c r="H1901" s="646"/>
      <c r="I1901" s="647"/>
      <c r="J1901" s="647"/>
      <c r="K1901" s="647"/>
      <c r="L1901" s="647"/>
      <c r="M1901" s="647"/>
      <c r="P1901" s="646"/>
    </row>
    <row r="1902" spans="8:16" x14ac:dyDescent="0.2">
      <c r="H1902" s="646"/>
      <c r="I1902" s="647"/>
      <c r="J1902" s="647"/>
      <c r="K1902" s="647"/>
      <c r="L1902" s="647"/>
      <c r="M1902" s="647"/>
      <c r="P1902" s="646"/>
    </row>
    <row r="1903" spans="8:16" x14ac:dyDescent="0.2">
      <c r="H1903" s="646"/>
      <c r="I1903" s="647"/>
      <c r="J1903" s="647"/>
      <c r="K1903" s="647"/>
      <c r="L1903" s="647"/>
      <c r="M1903" s="647"/>
      <c r="P1903" s="646"/>
    </row>
    <row r="1904" spans="8:16" x14ac:dyDescent="0.2">
      <c r="H1904" s="646"/>
      <c r="I1904" s="647"/>
      <c r="J1904" s="647"/>
      <c r="K1904" s="647"/>
      <c r="L1904" s="647"/>
      <c r="M1904" s="647"/>
      <c r="P1904" s="646"/>
    </row>
    <row r="1905" spans="8:16" x14ac:dyDescent="0.2">
      <c r="H1905" s="646"/>
      <c r="I1905" s="647"/>
      <c r="J1905" s="647"/>
      <c r="K1905" s="647"/>
      <c r="L1905" s="647"/>
      <c r="M1905" s="647"/>
      <c r="P1905" s="646"/>
    </row>
    <row r="1906" spans="8:16" x14ac:dyDescent="0.2">
      <c r="H1906" s="646"/>
      <c r="I1906" s="647"/>
      <c r="J1906" s="647"/>
      <c r="K1906" s="647"/>
      <c r="L1906" s="647"/>
      <c r="M1906" s="647"/>
      <c r="P1906" s="646"/>
    </row>
    <row r="1907" spans="8:16" x14ac:dyDescent="0.2">
      <c r="H1907" s="646"/>
      <c r="I1907" s="647"/>
      <c r="J1907" s="647"/>
      <c r="K1907" s="647"/>
      <c r="L1907" s="647"/>
      <c r="M1907" s="647"/>
      <c r="P1907" s="646"/>
    </row>
    <row r="1908" spans="8:16" x14ac:dyDescent="0.2">
      <c r="H1908" s="646"/>
      <c r="I1908" s="647"/>
      <c r="J1908" s="647"/>
      <c r="K1908" s="647"/>
      <c r="L1908" s="647"/>
      <c r="M1908" s="647"/>
      <c r="P1908" s="646"/>
    </row>
    <row r="1909" spans="8:16" x14ac:dyDescent="0.2">
      <c r="H1909" s="646"/>
      <c r="I1909" s="647"/>
      <c r="J1909" s="647"/>
      <c r="K1909" s="647"/>
      <c r="L1909" s="647"/>
      <c r="M1909" s="647"/>
      <c r="P1909" s="646"/>
    </row>
    <row r="1910" spans="8:16" x14ac:dyDescent="0.2">
      <c r="H1910" s="646"/>
      <c r="I1910" s="647"/>
      <c r="J1910" s="647"/>
      <c r="K1910" s="647"/>
      <c r="L1910" s="647"/>
      <c r="M1910" s="647"/>
      <c r="P1910" s="646"/>
    </row>
    <row r="1911" spans="8:16" x14ac:dyDescent="0.2">
      <c r="H1911" s="646"/>
      <c r="I1911" s="647"/>
      <c r="J1911" s="647"/>
      <c r="K1911" s="647"/>
      <c r="L1911" s="647"/>
      <c r="M1911" s="647"/>
      <c r="P1911" s="646"/>
    </row>
    <row r="1912" spans="8:16" x14ac:dyDescent="0.2">
      <c r="H1912" s="646"/>
      <c r="I1912" s="647"/>
      <c r="J1912" s="647"/>
      <c r="K1912" s="647"/>
      <c r="L1912" s="647"/>
      <c r="M1912" s="647"/>
      <c r="P1912" s="646"/>
    </row>
    <row r="1913" spans="8:16" x14ac:dyDescent="0.2">
      <c r="H1913" s="646"/>
      <c r="I1913" s="647"/>
      <c r="J1913" s="647"/>
      <c r="K1913" s="647"/>
      <c r="L1913" s="647"/>
      <c r="M1913" s="647"/>
      <c r="P1913" s="646"/>
    </row>
    <row r="1914" spans="8:16" x14ac:dyDescent="0.2">
      <c r="H1914" s="646"/>
      <c r="I1914" s="647"/>
      <c r="J1914" s="647"/>
      <c r="K1914" s="647"/>
      <c r="L1914" s="647"/>
      <c r="M1914" s="647"/>
      <c r="P1914" s="646"/>
    </row>
    <row r="1915" spans="8:16" x14ac:dyDescent="0.2">
      <c r="H1915" s="646"/>
      <c r="I1915" s="647"/>
      <c r="J1915" s="647"/>
      <c r="K1915" s="647"/>
      <c r="L1915" s="647"/>
      <c r="M1915" s="647"/>
      <c r="P1915" s="646"/>
    </row>
    <row r="1916" spans="8:16" x14ac:dyDescent="0.2">
      <c r="H1916" s="646"/>
      <c r="I1916" s="647"/>
      <c r="J1916" s="647"/>
      <c r="K1916" s="647"/>
      <c r="L1916" s="647"/>
      <c r="M1916" s="647"/>
      <c r="P1916" s="646"/>
    </row>
    <row r="1917" spans="8:16" x14ac:dyDescent="0.2">
      <c r="H1917" s="646"/>
      <c r="I1917" s="647"/>
      <c r="J1917" s="647"/>
      <c r="K1917" s="647"/>
      <c r="L1917" s="647"/>
      <c r="M1917" s="647"/>
      <c r="P1917" s="646"/>
    </row>
    <row r="1918" spans="8:16" x14ac:dyDescent="0.2">
      <c r="H1918" s="646"/>
      <c r="I1918" s="647"/>
      <c r="J1918" s="647"/>
      <c r="K1918" s="647"/>
      <c r="L1918" s="647"/>
      <c r="M1918" s="647"/>
      <c r="P1918" s="646"/>
    </row>
    <row r="1919" spans="8:16" x14ac:dyDescent="0.2">
      <c r="H1919" s="646"/>
      <c r="I1919" s="647"/>
      <c r="J1919" s="647"/>
      <c r="K1919" s="647"/>
      <c r="L1919" s="647"/>
      <c r="M1919" s="647"/>
      <c r="P1919" s="646"/>
    </row>
    <row r="1920" spans="8:16" x14ac:dyDescent="0.2">
      <c r="H1920" s="646"/>
      <c r="I1920" s="647"/>
      <c r="J1920" s="647"/>
      <c r="K1920" s="647"/>
      <c r="L1920" s="647"/>
      <c r="M1920" s="647"/>
      <c r="P1920" s="646"/>
    </row>
    <row r="1921" spans="8:16" x14ac:dyDescent="0.2">
      <c r="H1921" s="646"/>
      <c r="I1921" s="647"/>
      <c r="J1921" s="647"/>
      <c r="K1921" s="647"/>
      <c r="L1921" s="647"/>
      <c r="M1921" s="647"/>
      <c r="P1921" s="646"/>
    </row>
    <row r="1922" spans="8:16" x14ac:dyDescent="0.2">
      <c r="H1922" s="646"/>
      <c r="I1922" s="647"/>
      <c r="J1922" s="647"/>
      <c r="K1922" s="647"/>
      <c r="L1922" s="647"/>
      <c r="M1922" s="647"/>
      <c r="P1922" s="646"/>
    </row>
    <row r="1923" spans="8:16" x14ac:dyDescent="0.2">
      <c r="H1923" s="646"/>
      <c r="I1923" s="647"/>
      <c r="J1923" s="647"/>
      <c r="K1923" s="647"/>
      <c r="L1923" s="647"/>
      <c r="M1923" s="647"/>
      <c r="P1923" s="646"/>
    </row>
    <row r="1924" spans="8:16" x14ac:dyDescent="0.2">
      <c r="H1924" s="646"/>
      <c r="I1924" s="647"/>
      <c r="J1924" s="647"/>
      <c r="K1924" s="647"/>
      <c r="L1924" s="647"/>
      <c r="M1924" s="647"/>
      <c r="P1924" s="646"/>
    </row>
    <row r="1925" spans="8:16" x14ac:dyDescent="0.2">
      <c r="H1925" s="646"/>
      <c r="I1925" s="647"/>
      <c r="J1925" s="647"/>
      <c r="K1925" s="647"/>
      <c r="L1925" s="647"/>
      <c r="M1925" s="647"/>
      <c r="P1925" s="646"/>
    </row>
    <row r="1926" spans="8:16" x14ac:dyDescent="0.2">
      <c r="H1926" s="646"/>
      <c r="I1926" s="647"/>
      <c r="J1926" s="647"/>
      <c r="K1926" s="647"/>
      <c r="L1926" s="647"/>
      <c r="M1926" s="647"/>
      <c r="P1926" s="646"/>
    </row>
    <row r="1927" spans="8:16" x14ac:dyDescent="0.2">
      <c r="H1927" s="646"/>
      <c r="I1927" s="647"/>
      <c r="J1927" s="647"/>
      <c r="K1927" s="647"/>
      <c r="L1927" s="647"/>
      <c r="M1927" s="647"/>
      <c r="P1927" s="646"/>
    </row>
    <row r="1928" spans="8:16" x14ac:dyDescent="0.2">
      <c r="H1928" s="646"/>
      <c r="I1928" s="647"/>
      <c r="J1928" s="647"/>
      <c r="K1928" s="647"/>
      <c r="L1928" s="647"/>
      <c r="M1928" s="647"/>
      <c r="P1928" s="646"/>
    </row>
    <row r="1929" spans="8:16" x14ac:dyDescent="0.2">
      <c r="H1929" s="646"/>
      <c r="I1929" s="647"/>
      <c r="J1929" s="647"/>
      <c r="K1929" s="647"/>
      <c r="L1929" s="647"/>
      <c r="M1929" s="647"/>
      <c r="P1929" s="646"/>
    </row>
    <row r="1930" spans="8:16" x14ac:dyDescent="0.2">
      <c r="H1930" s="646"/>
      <c r="I1930" s="647"/>
      <c r="J1930" s="647"/>
      <c r="K1930" s="647"/>
      <c r="L1930" s="647"/>
      <c r="M1930" s="647"/>
      <c r="P1930" s="646"/>
    </row>
    <row r="1931" spans="8:16" x14ac:dyDescent="0.2">
      <c r="H1931" s="646"/>
      <c r="I1931" s="647"/>
      <c r="J1931" s="647"/>
      <c r="K1931" s="647"/>
      <c r="L1931" s="647"/>
      <c r="M1931" s="647"/>
      <c r="P1931" s="646"/>
    </row>
    <row r="1932" spans="8:16" x14ac:dyDescent="0.2">
      <c r="H1932" s="646"/>
      <c r="I1932" s="647"/>
      <c r="J1932" s="647"/>
      <c r="K1932" s="647"/>
      <c r="L1932" s="647"/>
      <c r="M1932" s="647"/>
      <c r="P1932" s="646"/>
    </row>
    <row r="1933" spans="8:16" x14ac:dyDescent="0.2">
      <c r="H1933" s="646"/>
      <c r="I1933" s="647"/>
      <c r="J1933" s="647"/>
      <c r="K1933" s="647"/>
      <c r="L1933" s="647"/>
      <c r="M1933" s="647"/>
      <c r="P1933" s="646"/>
    </row>
    <row r="1934" spans="8:16" x14ac:dyDescent="0.2">
      <c r="H1934" s="646"/>
      <c r="I1934" s="647"/>
      <c r="J1934" s="647"/>
      <c r="K1934" s="647"/>
      <c r="L1934" s="647"/>
      <c r="M1934" s="647"/>
      <c r="P1934" s="646"/>
    </row>
    <row r="1935" spans="8:16" x14ac:dyDescent="0.2">
      <c r="H1935" s="646"/>
      <c r="I1935" s="647"/>
      <c r="J1935" s="647"/>
      <c r="K1935" s="647"/>
      <c r="L1935" s="647"/>
      <c r="M1935" s="647"/>
      <c r="P1935" s="646"/>
    </row>
    <row r="1936" spans="8:16" x14ac:dyDescent="0.2">
      <c r="H1936" s="646"/>
      <c r="I1936" s="647"/>
      <c r="J1936" s="647"/>
      <c r="K1936" s="647"/>
      <c r="L1936" s="647"/>
      <c r="M1936" s="647"/>
      <c r="P1936" s="646"/>
    </row>
    <row r="1937" spans="8:16" x14ac:dyDescent="0.2">
      <c r="H1937" s="646"/>
      <c r="I1937" s="647"/>
      <c r="J1937" s="647"/>
      <c r="K1937" s="647"/>
      <c r="L1937" s="647"/>
      <c r="M1937" s="647"/>
      <c r="P1937" s="646"/>
    </row>
    <row r="1938" spans="8:16" x14ac:dyDescent="0.2">
      <c r="H1938" s="646"/>
      <c r="I1938" s="647"/>
      <c r="J1938" s="647"/>
      <c r="K1938" s="647"/>
      <c r="L1938" s="647"/>
      <c r="M1938" s="647"/>
      <c r="P1938" s="646"/>
    </row>
    <row r="1939" spans="8:16" x14ac:dyDescent="0.2">
      <c r="H1939" s="646"/>
      <c r="I1939" s="647"/>
      <c r="J1939" s="647"/>
      <c r="K1939" s="647"/>
      <c r="L1939" s="647"/>
      <c r="M1939" s="647"/>
      <c r="P1939" s="646"/>
    </row>
    <row r="1940" spans="8:16" x14ac:dyDescent="0.2">
      <c r="H1940" s="646"/>
      <c r="I1940" s="647"/>
      <c r="J1940" s="647"/>
      <c r="K1940" s="647"/>
      <c r="L1940" s="647"/>
      <c r="M1940" s="647"/>
      <c r="P1940" s="646"/>
    </row>
    <row r="1941" spans="8:16" x14ac:dyDescent="0.2">
      <c r="H1941" s="646"/>
      <c r="I1941" s="647"/>
      <c r="J1941" s="647"/>
      <c r="K1941" s="647"/>
      <c r="L1941" s="647"/>
      <c r="M1941" s="647"/>
      <c r="P1941" s="646"/>
    </row>
    <row r="1942" spans="8:16" x14ac:dyDescent="0.2">
      <c r="H1942" s="646"/>
      <c r="I1942" s="647"/>
      <c r="J1942" s="647"/>
      <c r="K1942" s="647"/>
      <c r="L1942" s="647"/>
      <c r="M1942" s="647"/>
      <c r="P1942" s="646"/>
    </row>
    <row r="1943" spans="8:16" x14ac:dyDescent="0.2">
      <c r="H1943" s="646"/>
      <c r="I1943" s="647"/>
      <c r="J1943" s="647"/>
      <c r="K1943" s="647"/>
      <c r="L1943" s="647"/>
      <c r="M1943" s="647"/>
      <c r="P1943" s="646"/>
    </row>
    <row r="1944" spans="8:16" x14ac:dyDescent="0.2">
      <c r="H1944" s="646"/>
      <c r="I1944" s="647"/>
      <c r="J1944" s="647"/>
      <c r="K1944" s="647"/>
      <c r="L1944" s="647"/>
      <c r="M1944" s="647"/>
      <c r="P1944" s="646"/>
    </row>
    <row r="1945" spans="8:16" x14ac:dyDescent="0.2">
      <c r="H1945" s="646"/>
      <c r="I1945" s="647"/>
      <c r="J1945" s="647"/>
      <c r="K1945" s="647"/>
      <c r="L1945" s="647"/>
      <c r="M1945" s="647"/>
      <c r="P1945" s="646"/>
    </row>
    <row r="1946" spans="8:16" x14ac:dyDescent="0.2">
      <c r="H1946" s="646"/>
      <c r="I1946" s="647"/>
      <c r="J1946" s="647"/>
      <c r="K1946" s="647"/>
      <c r="L1946" s="647"/>
      <c r="M1946" s="647"/>
      <c r="P1946" s="646"/>
    </row>
    <row r="1947" spans="8:16" x14ac:dyDescent="0.2">
      <c r="H1947" s="646"/>
      <c r="I1947" s="647"/>
      <c r="J1947" s="647"/>
      <c r="K1947" s="647"/>
      <c r="L1947" s="647"/>
      <c r="M1947" s="647"/>
      <c r="P1947" s="646"/>
    </row>
    <row r="1948" spans="8:16" x14ac:dyDescent="0.2">
      <c r="H1948" s="646"/>
      <c r="I1948" s="647"/>
      <c r="J1948" s="647"/>
      <c r="K1948" s="647"/>
      <c r="L1948" s="647"/>
      <c r="M1948" s="647"/>
      <c r="P1948" s="646"/>
    </row>
    <row r="1949" spans="8:16" x14ac:dyDescent="0.2">
      <c r="H1949" s="646"/>
      <c r="I1949" s="647"/>
      <c r="J1949" s="647"/>
      <c r="K1949" s="647"/>
      <c r="L1949" s="647"/>
      <c r="M1949" s="647"/>
      <c r="P1949" s="646"/>
    </row>
    <row r="1950" spans="8:16" x14ac:dyDescent="0.2">
      <c r="H1950" s="646"/>
      <c r="I1950" s="647"/>
      <c r="J1950" s="647"/>
      <c r="K1950" s="647"/>
      <c r="L1950" s="647"/>
      <c r="M1950" s="647"/>
      <c r="P1950" s="646"/>
    </row>
    <row r="1951" spans="8:16" x14ac:dyDescent="0.2">
      <c r="H1951" s="646"/>
      <c r="I1951" s="647"/>
      <c r="J1951" s="647"/>
      <c r="K1951" s="647"/>
      <c r="L1951" s="647"/>
      <c r="M1951" s="647"/>
      <c r="P1951" s="646"/>
    </row>
    <row r="1952" spans="8:16" x14ac:dyDescent="0.2">
      <c r="H1952" s="646"/>
      <c r="I1952" s="647"/>
      <c r="J1952" s="647"/>
      <c r="K1952" s="647"/>
      <c r="L1952" s="647"/>
      <c r="M1952" s="647"/>
      <c r="P1952" s="646"/>
    </row>
    <row r="1953" spans="8:16" x14ac:dyDescent="0.2">
      <c r="H1953" s="646"/>
      <c r="I1953" s="647"/>
      <c r="J1953" s="647"/>
      <c r="K1953" s="647"/>
      <c r="L1953" s="647"/>
      <c r="M1953" s="647"/>
      <c r="P1953" s="646"/>
    </row>
    <row r="1954" spans="8:16" x14ac:dyDescent="0.2">
      <c r="H1954" s="646"/>
      <c r="I1954" s="647"/>
      <c r="J1954" s="647"/>
      <c r="K1954" s="647"/>
      <c r="L1954" s="647"/>
      <c r="M1954" s="647"/>
      <c r="P1954" s="646"/>
    </row>
    <row r="1955" spans="8:16" x14ac:dyDescent="0.2">
      <c r="H1955" s="646"/>
      <c r="I1955" s="647"/>
      <c r="J1955" s="647"/>
      <c r="K1955" s="647"/>
      <c r="L1955" s="647"/>
      <c r="M1955" s="647"/>
      <c r="P1955" s="646"/>
    </row>
    <row r="1956" spans="8:16" x14ac:dyDescent="0.2">
      <c r="H1956" s="646"/>
      <c r="I1956" s="647"/>
      <c r="J1956" s="647"/>
      <c r="K1956" s="647"/>
      <c r="L1956" s="647"/>
      <c r="M1956" s="647"/>
      <c r="P1956" s="646"/>
    </row>
    <row r="1957" spans="8:16" x14ac:dyDescent="0.2">
      <c r="H1957" s="646"/>
      <c r="I1957" s="647"/>
      <c r="J1957" s="647"/>
      <c r="K1957" s="647"/>
      <c r="L1957" s="647"/>
      <c r="M1957" s="647"/>
      <c r="P1957" s="646"/>
    </row>
    <row r="1958" spans="8:16" x14ac:dyDescent="0.2">
      <c r="H1958" s="646"/>
      <c r="I1958" s="647"/>
      <c r="J1958" s="647"/>
      <c r="K1958" s="647"/>
      <c r="L1958" s="647"/>
      <c r="M1958" s="647"/>
      <c r="P1958" s="646"/>
    </row>
    <row r="1959" spans="8:16" x14ac:dyDescent="0.2">
      <c r="H1959" s="646"/>
      <c r="I1959" s="647"/>
      <c r="J1959" s="647"/>
      <c r="K1959" s="647"/>
      <c r="L1959" s="647"/>
      <c r="M1959" s="647"/>
      <c r="P1959" s="646"/>
    </row>
    <row r="1960" spans="8:16" x14ac:dyDescent="0.2">
      <c r="H1960" s="646"/>
      <c r="I1960" s="647"/>
      <c r="J1960" s="647"/>
      <c r="K1960" s="647"/>
      <c r="L1960" s="647"/>
      <c r="M1960" s="647"/>
      <c r="P1960" s="646"/>
    </row>
    <row r="1961" spans="8:16" x14ac:dyDescent="0.2">
      <c r="H1961" s="646"/>
      <c r="I1961" s="647"/>
      <c r="J1961" s="647"/>
      <c r="K1961" s="647"/>
      <c r="L1961" s="647"/>
      <c r="M1961" s="647"/>
      <c r="P1961" s="646"/>
    </row>
    <row r="1962" spans="8:16" x14ac:dyDescent="0.2">
      <c r="H1962" s="646"/>
      <c r="I1962" s="647"/>
      <c r="J1962" s="647"/>
      <c r="K1962" s="647"/>
      <c r="L1962" s="647"/>
      <c r="M1962" s="647"/>
      <c r="P1962" s="646"/>
    </row>
    <row r="1963" spans="8:16" x14ac:dyDescent="0.2">
      <c r="H1963" s="646"/>
      <c r="I1963" s="647"/>
      <c r="J1963" s="647"/>
      <c r="K1963" s="647"/>
      <c r="L1963" s="647"/>
      <c r="M1963" s="647"/>
      <c r="P1963" s="646"/>
    </row>
    <row r="1964" spans="8:16" x14ac:dyDescent="0.2">
      <c r="H1964" s="646"/>
      <c r="I1964" s="647"/>
      <c r="J1964" s="647"/>
      <c r="K1964" s="647"/>
      <c r="L1964" s="647"/>
      <c r="M1964" s="647"/>
      <c r="P1964" s="646"/>
    </row>
    <row r="1965" spans="8:16" x14ac:dyDescent="0.2">
      <c r="H1965" s="646"/>
      <c r="I1965" s="647"/>
      <c r="J1965" s="647"/>
      <c r="K1965" s="647"/>
      <c r="L1965" s="647"/>
      <c r="M1965" s="647"/>
      <c r="P1965" s="646"/>
    </row>
    <row r="1966" spans="8:16" x14ac:dyDescent="0.2">
      <c r="H1966" s="646"/>
      <c r="I1966" s="647"/>
      <c r="J1966" s="647"/>
      <c r="K1966" s="647"/>
      <c r="L1966" s="647"/>
      <c r="M1966" s="647"/>
      <c r="P1966" s="646"/>
    </row>
    <row r="1967" spans="8:16" x14ac:dyDescent="0.2">
      <c r="H1967" s="646"/>
      <c r="I1967" s="647"/>
      <c r="J1967" s="647"/>
      <c r="K1967" s="647"/>
      <c r="L1967" s="647"/>
      <c r="M1967" s="647"/>
      <c r="P1967" s="646"/>
    </row>
    <row r="1968" spans="8:16" x14ac:dyDescent="0.2">
      <c r="H1968" s="646"/>
      <c r="I1968" s="647"/>
      <c r="J1968" s="647"/>
      <c r="K1968" s="647"/>
      <c r="L1968" s="647"/>
      <c r="M1968" s="647"/>
      <c r="P1968" s="646"/>
    </row>
    <row r="1969" spans="8:16" x14ac:dyDescent="0.2">
      <c r="H1969" s="646"/>
      <c r="I1969" s="647"/>
      <c r="J1969" s="647"/>
      <c r="K1969" s="647"/>
      <c r="L1969" s="647"/>
      <c r="M1969" s="647"/>
      <c r="P1969" s="646"/>
    </row>
    <row r="1970" spans="8:16" x14ac:dyDescent="0.2">
      <c r="H1970" s="646"/>
      <c r="I1970" s="647"/>
      <c r="J1970" s="647"/>
      <c r="K1970" s="647"/>
      <c r="L1970" s="647"/>
      <c r="M1970" s="647"/>
      <c r="P1970" s="646"/>
    </row>
    <row r="1971" spans="8:16" x14ac:dyDescent="0.2">
      <c r="H1971" s="646"/>
      <c r="I1971" s="647"/>
      <c r="J1971" s="647"/>
      <c r="K1971" s="647"/>
      <c r="L1971" s="647"/>
      <c r="M1971" s="647"/>
      <c r="P1971" s="646"/>
    </row>
    <row r="1972" spans="8:16" x14ac:dyDescent="0.2">
      <c r="H1972" s="646"/>
      <c r="I1972" s="647"/>
      <c r="J1972" s="647"/>
      <c r="K1972" s="647"/>
      <c r="L1972" s="647"/>
      <c r="M1972" s="647"/>
      <c r="P1972" s="646"/>
    </row>
    <row r="1973" spans="8:16" x14ac:dyDescent="0.2">
      <c r="H1973" s="646"/>
      <c r="I1973" s="647"/>
      <c r="J1973" s="647"/>
      <c r="K1973" s="647"/>
      <c r="L1973" s="647"/>
      <c r="M1973" s="647"/>
      <c r="P1973" s="646"/>
    </row>
    <row r="1974" spans="8:16" x14ac:dyDescent="0.2">
      <c r="H1974" s="646"/>
      <c r="I1974" s="647"/>
      <c r="J1974" s="647"/>
      <c r="K1974" s="647"/>
      <c r="L1974" s="647"/>
      <c r="M1974" s="647"/>
      <c r="P1974" s="646"/>
    </row>
    <row r="1975" spans="8:16" x14ac:dyDescent="0.2">
      <c r="H1975" s="646"/>
      <c r="I1975" s="647"/>
      <c r="J1975" s="647"/>
      <c r="K1975" s="647"/>
      <c r="L1975" s="647"/>
      <c r="M1975" s="647"/>
      <c r="P1975" s="646"/>
    </row>
    <row r="1976" spans="8:16" x14ac:dyDescent="0.2">
      <c r="H1976" s="646"/>
      <c r="I1976" s="647"/>
      <c r="J1976" s="647"/>
      <c r="K1976" s="647"/>
      <c r="L1976" s="647"/>
      <c r="M1976" s="647"/>
      <c r="P1976" s="646"/>
    </row>
    <row r="1977" spans="8:16" x14ac:dyDescent="0.2">
      <c r="H1977" s="646"/>
      <c r="I1977" s="647"/>
      <c r="J1977" s="647"/>
      <c r="K1977" s="647"/>
      <c r="L1977" s="647"/>
      <c r="M1977" s="647"/>
      <c r="P1977" s="646"/>
    </row>
    <row r="1978" spans="8:16" x14ac:dyDescent="0.2">
      <c r="H1978" s="646"/>
      <c r="I1978" s="647"/>
      <c r="J1978" s="647"/>
      <c r="K1978" s="647"/>
      <c r="L1978" s="647"/>
      <c r="M1978" s="647"/>
      <c r="P1978" s="646"/>
    </row>
    <row r="1979" spans="8:16" x14ac:dyDescent="0.2">
      <c r="H1979" s="646"/>
      <c r="I1979" s="647"/>
      <c r="J1979" s="647"/>
      <c r="K1979" s="647"/>
      <c r="L1979" s="647"/>
      <c r="M1979" s="647"/>
      <c r="P1979" s="646"/>
    </row>
    <row r="1980" spans="8:16" x14ac:dyDescent="0.2">
      <c r="H1980" s="646"/>
      <c r="I1980" s="647"/>
      <c r="J1980" s="647"/>
      <c r="K1980" s="647"/>
      <c r="L1980" s="647"/>
      <c r="M1980" s="647"/>
      <c r="P1980" s="646"/>
    </row>
    <row r="1981" spans="8:16" x14ac:dyDescent="0.2">
      <c r="H1981" s="646"/>
      <c r="I1981" s="647"/>
      <c r="J1981" s="647"/>
      <c r="K1981" s="647"/>
      <c r="L1981" s="647"/>
      <c r="M1981" s="647"/>
      <c r="P1981" s="646"/>
    </row>
    <row r="1982" spans="8:16" x14ac:dyDescent="0.2">
      <c r="H1982" s="646"/>
      <c r="I1982" s="647"/>
      <c r="J1982" s="647"/>
      <c r="K1982" s="647"/>
      <c r="L1982" s="647"/>
      <c r="M1982" s="647"/>
      <c r="P1982" s="646"/>
    </row>
    <row r="1983" spans="8:16" x14ac:dyDescent="0.2">
      <c r="H1983" s="646"/>
      <c r="I1983" s="647"/>
      <c r="J1983" s="647"/>
      <c r="K1983" s="647"/>
      <c r="L1983" s="647"/>
      <c r="M1983" s="647"/>
      <c r="P1983" s="646"/>
    </row>
    <row r="1984" spans="8:16" x14ac:dyDescent="0.2">
      <c r="H1984" s="646"/>
      <c r="I1984" s="647"/>
      <c r="J1984" s="647"/>
      <c r="K1984" s="647"/>
      <c r="L1984" s="647"/>
      <c r="M1984" s="647"/>
      <c r="P1984" s="646"/>
    </row>
    <row r="1985" spans="8:16" x14ac:dyDescent="0.2">
      <c r="H1985" s="646"/>
      <c r="I1985" s="647"/>
      <c r="J1985" s="647"/>
      <c r="K1985" s="647"/>
      <c r="L1985" s="647"/>
      <c r="M1985" s="647"/>
      <c r="P1985" s="646"/>
    </row>
    <row r="1986" spans="8:16" x14ac:dyDescent="0.2">
      <c r="H1986" s="646"/>
      <c r="I1986" s="647"/>
      <c r="J1986" s="647"/>
      <c r="K1986" s="647"/>
      <c r="L1986" s="647"/>
      <c r="M1986" s="647"/>
      <c r="P1986" s="646"/>
    </row>
    <row r="1987" spans="8:16" x14ac:dyDescent="0.2">
      <c r="H1987" s="646"/>
      <c r="I1987" s="647"/>
      <c r="J1987" s="647"/>
      <c r="K1987" s="647"/>
      <c r="L1987" s="647"/>
      <c r="M1987" s="647"/>
      <c r="P1987" s="646"/>
    </row>
    <row r="1988" spans="8:16" x14ac:dyDescent="0.2">
      <c r="H1988" s="646"/>
      <c r="I1988" s="647"/>
      <c r="J1988" s="647"/>
      <c r="K1988" s="647"/>
      <c r="L1988" s="647"/>
      <c r="M1988" s="647"/>
      <c r="P1988" s="646"/>
    </row>
    <row r="1989" spans="8:16" x14ac:dyDescent="0.2">
      <c r="H1989" s="646"/>
      <c r="I1989" s="647"/>
      <c r="J1989" s="647"/>
      <c r="K1989" s="647"/>
      <c r="L1989" s="647"/>
      <c r="M1989" s="647"/>
      <c r="P1989" s="646"/>
    </row>
    <row r="1990" spans="8:16" x14ac:dyDescent="0.2">
      <c r="H1990" s="646"/>
      <c r="I1990" s="647"/>
      <c r="J1990" s="647"/>
      <c r="K1990" s="647"/>
      <c r="L1990" s="647"/>
      <c r="M1990" s="647"/>
      <c r="P1990" s="646"/>
    </row>
    <row r="1991" spans="8:16" x14ac:dyDescent="0.2">
      <c r="H1991" s="646"/>
      <c r="I1991" s="647"/>
      <c r="J1991" s="647"/>
      <c r="K1991" s="647"/>
      <c r="L1991" s="647"/>
      <c r="M1991" s="647"/>
      <c r="P1991" s="646"/>
    </row>
    <row r="1992" spans="8:16" x14ac:dyDescent="0.2">
      <c r="H1992" s="646"/>
      <c r="I1992" s="647"/>
      <c r="J1992" s="647"/>
      <c r="K1992" s="647"/>
      <c r="L1992" s="647"/>
      <c r="M1992" s="647"/>
      <c r="P1992" s="646"/>
    </row>
    <row r="1993" spans="8:16" x14ac:dyDescent="0.2">
      <c r="H1993" s="646"/>
      <c r="I1993" s="647"/>
      <c r="J1993" s="647"/>
      <c r="K1993" s="647"/>
      <c r="L1993" s="647"/>
      <c r="M1993" s="647"/>
      <c r="P1993" s="646"/>
    </row>
    <row r="1994" spans="8:16" x14ac:dyDescent="0.2">
      <c r="H1994" s="646"/>
      <c r="I1994" s="647"/>
      <c r="J1994" s="647"/>
      <c r="K1994" s="647"/>
      <c r="L1994" s="647"/>
      <c r="M1994" s="647"/>
      <c r="P1994" s="646"/>
    </row>
    <row r="1995" spans="8:16" x14ac:dyDescent="0.2">
      <c r="H1995" s="646"/>
      <c r="I1995" s="647"/>
      <c r="J1995" s="647"/>
      <c r="K1995" s="647"/>
      <c r="L1995" s="647"/>
      <c r="M1995" s="647"/>
      <c r="P1995" s="646"/>
    </row>
    <row r="1996" spans="8:16" x14ac:dyDescent="0.2">
      <c r="H1996" s="646"/>
      <c r="I1996" s="647"/>
      <c r="J1996" s="647"/>
      <c r="K1996" s="647"/>
      <c r="L1996" s="647"/>
      <c r="M1996" s="647"/>
      <c r="P1996" s="646"/>
    </row>
    <row r="1997" spans="8:16" x14ac:dyDescent="0.2">
      <c r="H1997" s="646"/>
      <c r="I1997" s="647"/>
      <c r="J1997" s="647"/>
      <c r="K1997" s="647"/>
      <c r="L1997" s="647"/>
      <c r="M1997" s="647"/>
      <c r="P1997" s="646"/>
    </row>
    <row r="1998" spans="8:16" x14ac:dyDescent="0.2">
      <c r="H1998" s="646"/>
      <c r="I1998" s="647"/>
      <c r="J1998" s="647"/>
      <c r="K1998" s="647"/>
      <c r="L1998" s="647"/>
      <c r="M1998" s="647"/>
      <c r="P1998" s="646"/>
    </row>
    <row r="1999" spans="8:16" x14ac:dyDescent="0.2">
      <c r="H1999" s="646"/>
      <c r="I1999" s="647"/>
      <c r="J1999" s="647"/>
      <c r="K1999" s="647"/>
      <c r="L1999" s="647"/>
      <c r="M1999" s="647"/>
      <c r="P1999" s="646"/>
    </row>
    <row r="2000" spans="8:16" x14ac:dyDescent="0.2">
      <c r="H2000" s="646"/>
      <c r="I2000" s="647"/>
      <c r="J2000" s="647"/>
      <c r="K2000" s="647"/>
      <c r="L2000" s="647"/>
      <c r="M2000" s="647"/>
      <c r="P2000" s="646"/>
    </row>
    <row r="2001" spans="8:16" x14ac:dyDescent="0.2">
      <c r="H2001" s="646"/>
      <c r="I2001" s="647"/>
      <c r="J2001" s="647"/>
      <c r="K2001" s="647"/>
      <c r="L2001" s="647"/>
      <c r="M2001" s="647"/>
      <c r="P2001" s="646"/>
    </row>
    <row r="2002" spans="8:16" x14ac:dyDescent="0.2">
      <c r="H2002" s="646"/>
      <c r="I2002" s="647"/>
      <c r="J2002" s="647"/>
      <c r="K2002" s="647"/>
      <c r="L2002" s="647"/>
      <c r="M2002" s="647"/>
      <c r="P2002" s="646"/>
    </row>
    <row r="2003" spans="8:16" x14ac:dyDescent="0.2">
      <c r="H2003" s="646"/>
      <c r="I2003" s="647"/>
      <c r="J2003" s="647"/>
      <c r="K2003" s="647"/>
      <c r="L2003" s="647"/>
      <c r="M2003" s="647"/>
      <c r="P2003" s="646"/>
    </row>
    <row r="2004" spans="8:16" x14ac:dyDescent="0.2">
      <c r="H2004" s="646"/>
      <c r="I2004" s="647"/>
      <c r="J2004" s="647"/>
      <c r="K2004" s="647"/>
      <c r="L2004" s="647"/>
      <c r="M2004" s="647"/>
      <c r="P2004" s="646"/>
    </row>
    <row r="2005" spans="8:16" x14ac:dyDescent="0.2">
      <c r="H2005" s="646"/>
      <c r="I2005" s="647"/>
      <c r="J2005" s="647"/>
      <c r="K2005" s="647"/>
      <c r="L2005" s="647"/>
      <c r="M2005" s="647"/>
      <c r="P2005" s="646"/>
    </row>
    <row r="2006" spans="8:16" x14ac:dyDescent="0.2">
      <c r="H2006" s="646"/>
      <c r="I2006" s="647"/>
      <c r="J2006" s="647"/>
      <c r="K2006" s="647"/>
      <c r="L2006" s="647"/>
      <c r="M2006" s="647"/>
      <c r="P2006" s="646"/>
    </row>
    <row r="2007" spans="8:16" x14ac:dyDescent="0.2">
      <c r="H2007" s="646"/>
      <c r="I2007" s="647"/>
      <c r="J2007" s="647"/>
      <c r="K2007" s="647"/>
      <c r="L2007" s="647"/>
      <c r="M2007" s="647"/>
      <c r="P2007" s="646"/>
    </row>
    <row r="2008" spans="8:16" x14ac:dyDescent="0.2">
      <c r="H2008" s="646"/>
      <c r="I2008" s="647"/>
      <c r="J2008" s="647"/>
      <c r="K2008" s="647"/>
      <c r="L2008" s="647"/>
      <c r="M2008" s="647"/>
      <c r="P2008" s="646"/>
    </row>
    <row r="2009" spans="8:16" x14ac:dyDescent="0.2">
      <c r="H2009" s="646"/>
      <c r="I2009" s="647"/>
      <c r="J2009" s="647"/>
      <c r="K2009" s="647"/>
      <c r="L2009" s="647"/>
      <c r="M2009" s="647"/>
      <c r="P2009" s="646"/>
    </row>
    <row r="2010" spans="8:16" x14ac:dyDescent="0.2">
      <c r="H2010" s="646"/>
      <c r="I2010" s="647"/>
      <c r="J2010" s="647"/>
      <c r="K2010" s="647"/>
      <c r="L2010" s="647"/>
      <c r="M2010" s="647"/>
      <c r="P2010" s="646"/>
    </row>
    <row r="2011" spans="8:16" x14ac:dyDescent="0.2">
      <c r="H2011" s="646"/>
      <c r="I2011" s="647"/>
      <c r="J2011" s="647"/>
      <c r="K2011" s="647"/>
      <c r="L2011" s="647"/>
      <c r="M2011" s="647"/>
      <c r="P2011" s="646"/>
    </row>
    <row r="2012" spans="8:16" x14ac:dyDescent="0.2">
      <c r="H2012" s="646"/>
      <c r="I2012" s="647"/>
      <c r="J2012" s="647"/>
      <c r="K2012" s="647"/>
      <c r="L2012" s="647"/>
      <c r="M2012" s="647"/>
      <c r="P2012" s="646"/>
    </row>
    <row r="2013" spans="8:16" x14ac:dyDescent="0.2">
      <c r="H2013" s="646"/>
      <c r="I2013" s="647"/>
      <c r="J2013" s="647"/>
      <c r="K2013" s="647"/>
      <c r="L2013" s="647"/>
      <c r="M2013" s="647"/>
      <c r="P2013" s="646"/>
    </row>
    <row r="2014" spans="8:16" x14ac:dyDescent="0.2">
      <c r="H2014" s="646"/>
      <c r="I2014" s="647"/>
      <c r="J2014" s="647"/>
      <c r="K2014" s="647"/>
      <c r="L2014" s="647"/>
      <c r="M2014" s="647"/>
      <c r="P2014" s="646"/>
    </row>
    <row r="2015" spans="8:16" x14ac:dyDescent="0.2">
      <c r="H2015" s="646"/>
      <c r="I2015" s="647"/>
      <c r="J2015" s="647"/>
      <c r="K2015" s="647"/>
      <c r="L2015" s="647"/>
      <c r="M2015" s="647"/>
      <c r="P2015" s="646"/>
    </row>
    <row r="2016" spans="8:16" x14ac:dyDescent="0.2">
      <c r="H2016" s="646"/>
      <c r="I2016" s="647"/>
      <c r="J2016" s="647"/>
      <c r="K2016" s="647"/>
      <c r="L2016" s="647"/>
      <c r="M2016" s="647"/>
      <c r="P2016" s="646"/>
    </row>
    <row r="2017" spans="8:16" x14ac:dyDescent="0.2">
      <c r="H2017" s="646"/>
      <c r="I2017" s="647"/>
      <c r="J2017" s="647"/>
      <c r="K2017" s="647"/>
      <c r="L2017" s="647"/>
      <c r="M2017" s="647"/>
      <c r="P2017" s="646"/>
    </row>
    <row r="2018" spans="8:16" x14ac:dyDescent="0.2">
      <c r="H2018" s="646"/>
      <c r="I2018" s="647"/>
      <c r="J2018" s="647"/>
      <c r="K2018" s="647"/>
      <c r="L2018" s="647"/>
      <c r="M2018" s="647"/>
      <c r="P2018" s="646"/>
    </row>
    <row r="2019" spans="8:16" x14ac:dyDescent="0.2">
      <c r="H2019" s="646"/>
      <c r="I2019" s="647"/>
      <c r="J2019" s="647"/>
      <c r="K2019" s="647"/>
      <c r="L2019" s="647"/>
      <c r="M2019" s="647"/>
      <c r="P2019" s="646"/>
    </row>
    <row r="2020" spans="8:16" x14ac:dyDescent="0.2">
      <c r="H2020" s="646"/>
      <c r="I2020" s="647"/>
      <c r="J2020" s="647"/>
      <c r="K2020" s="647"/>
      <c r="L2020" s="647"/>
      <c r="M2020" s="647"/>
      <c r="P2020" s="646"/>
    </row>
    <row r="2021" spans="8:16" x14ac:dyDescent="0.2">
      <c r="H2021" s="646"/>
      <c r="I2021" s="647"/>
      <c r="J2021" s="647"/>
      <c r="K2021" s="647"/>
      <c r="L2021" s="647"/>
      <c r="M2021" s="647"/>
      <c r="P2021" s="646"/>
    </row>
    <row r="2022" spans="8:16" x14ac:dyDescent="0.2">
      <c r="H2022" s="646"/>
      <c r="I2022" s="647"/>
      <c r="J2022" s="647"/>
      <c r="K2022" s="647"/>
      <c r="L2022" s="647"/>
      <c r="M2022" s="647"/>
      <c r="P2022" s="646"/>
    </row>
    <row r="2023" spans="8:16" x14ac:dyDescent="0.2">
      <c r="H2023" s="646"/>
      <c r="I2023" s="647"/>
      <c r="J2023" s="647"/>
      <c r="K2023" s="647"/>
      <c r="L2023" s="647"/>
      <c r="M2023" s="647"/>
      <c r="P2023" s="646"/>
    </row>
    <row r="2024" spans="8:16" x14ac:dyDescent="0.2">
      <c r="H2024" s="646"/>
      <c r="I2024" s="647"/>
      <c r="J2024" s="647"/>
      <c r="K2024" s="647"/>
      <c r="L2024" s="647"/>
      <c r="M2024" s="647"/>
      <c r="P2024" s="646"/>
    </row>
    <row r="2025" spans="8:16" x14ac:dyDescent="0.2">
      <c r="H2025" s="646"/>
      <c r="I2025" s="647"/>
      <c r="J2025" s="647"/>
      <c r="K2025" s="647"/>
      <c r="L2025" s="647"/>
      <c r="M2025" s="647"/>
      <c r="P2025" s="646"/>
    </row>
    <row r="2026" spans="8:16" x14ac:dyDescent="0.2">
      <c r="H2026" s="646"/>
      <c r="I2026" s="647"/>
      <c r="J2026" s="647"/>
      <c r="K2026" s="647"/>
      <c r="L2026" s="647"/>
      <c r="M2026" s="647"/>
      <c r="P2026" s="646"/>
    </row>
    <row r="2027" spans="8:16" x14ac:dyDescent="0.2">
      <c r="H2027" s="646"/>
      <c r="I2027" s="647"/>
      <c r="J2027" s="647"/>
      <c r="K2027" s="647"/>
      <c r="L2027" s="647"/>
      <c r="M2027" s="647"/>
      <c r="P2027" s="646"/>
    </row>
    <row r="2028" spans="8:16" x14ac:dyDescent="0.2">
      <c r="H2028" s="646"/>
      <c r="I2028" s="647"/>
      <c r="J2028" s="647"/>
      <c r="K2028" s="647"/>
      <c r="L2028" s="647"/>
      <c r="M2028" s="647"/>
      <c r="P2028" s="646"/>
    </row>
    <row r="2029" spans="8:16" x14ac:dyDescent="0.2">
      <c r="H2029" s="646"/>
      <c r="I2029" s="647"/>
      <c r="J2029" s="647"/>
      <c r="K2029" s="647"/>
      <c r="L2029" s="647"/>
      <c r="M2029" s="647"/>
      <c r="P2029" s="646"/>
    </row>
    <row r="2030" spans="8:16" x14ac:dyDescent="0.2">
      <c r="H2030" s="646"/>
      <c r="I2030" s="647"/>
      <c r="J2030" s="647"/>
      <c r="K2030" s="647"/>
      <c r="L2030" s="647"/>
      <c r="M2030" s="647"/>
      <c r="P2030" s="646"/>
    </row>
    <row r="2031" spans="8:16" x14ac:dyDescent="0.2">
      <c r="H2031" s="646"/>
      <c r="I2031" s="647"/>
      <c r="J2031" s="647"/>
      <c r="K2031" s="647"/>
      <c r="L2031" s="647"/>
      <c r="M2031" s="647"/>
      <c r="P2031" s="646"/>
    </row>
    <row r="2032" spans="8:16" x14ac:dyDescent="0.2">
      <c r="H2032" s="646"/>
      <c r="I2032" s="647"/>
      <c r="J2032" s="647"/>
      <c r="K2032" s="647"/>
      <c r="L2032" s="647"/>
      <c r="M2032" s="647"/>
      <c r="P2032" s="646"/>
    </row>
    <row r="2033" spans="8:16" x14ac:dyDescent="0.2">
      <c r="H2033" s="646"/>
      <c r="I2033" s="647"/>
      <c r="J2033" s="647"/>
      <c r="K2033" s="647"/>
      <c r="L2033" s="647"/>
      <c r="M2033" s="647"/>
      <c r="P2033" s="646"/>
    </row>
    <row r="2034" spans="8:16" x14ac:dyDescent="0.2">
      <c r="H2034" s="646"/>
      <c r="I2034" s="647"/>
      <c r="J2034" s="647"/>
      <c r="K2034" s="647"/>
      <c r="L2034" s="647"/>
      <c r="M2034" s="647"/>
      <c r="P2034" s="646"/>
    </row>
    <row r="2035" spans="8:16" x14ac:dyDescent="0.2">
      <c r="H2035" s="646"/>
      <c r="I2035" s="647"/>
      <c r="J2035" s="647"/>
      <c r="K2035" s="647"/>
      <c r="L2035" s="647"/>
      <c r="M2035" s="647"/>
      <c r="P2035" s="646"/>
    </row>
    <row r="2036" spans="8:16" x14ac:dyDescent="0.2">
      <c r="H2036" s="646"/>
      <c r="I2036" s="647"/>
      <c r="J2036" s="647"/>
      <c r="K2036" s="647"/>
      <c r="L2036" s="647"/>
      <c r="M2036" s="647"/>
      <c r="P2036" s="646"/>
    </row>
    <row r="2037" spans="8:16" x14ac:dyDescent="0.2">
      <c r="H2037" s="646"/>
      <c r="I2037" s="647"/>
      <c r="J2037" s="647"/>
      <c r="K2037" s="647"/>
      <c r="L2037" s="647"/>
      <c r="M2037" s="647"/>
      <c r="P2037" s="646"/>
    </row>
    <row r="2038" spans="8:16" x14ac:dyDescent="0.2">
      <c r="H2038" s="646"/>
      <c r="I2038" s="647"/>
      <c r="J2038" s="647"/>
      <c r="K2038" s="647"/>
      <c r="L2038" s="647"/>
      <c r="M2038" s="647"/>
      <c r="P2038" s="646"/>
    </row>
    <row r="2039" spans="8:16" x14ac:dyDescent="0.2">
      <c r="H2039" s="646"/>
      <c r="I2039" s="647"/>
      <c r="J2039" s="647"/>
      <c r="K2039" s="647"/>
      <c r="L2039" s="647"/>
      <c r="M2039" s="647"/>
      <c r="P2039" s="646"/>
    </row>
    <row r="2040" spans="8:16" x14ac:dyDescent="0.2">
      <c r="H2040" s="646"/>
      <c r="I2040" s="647"/>
      <c r="J2040" s="647"/>
      <c r="K2040" s="647"/>
      <c r="L2040" s="647"/>
      <c r="M2040" s="647"/>
      <c r="P2040" s="646"/>
    </row>
    <row r="2041" spans="8:16" x14ac:dyDescent="0.2">
      <c r="H2041" s="646"/>
      <c r="I2041" s="647"/>
      <c r="J2041" s="647"/>
      <c r="K2041" s="647"/>
      <c r="L2041" s="647"/>
      <c r="M2041" s="647"/>
      <c r="P2041" s="646"/>
    </row>
    <row r="2042" spans="8:16" x14ac:dyDescent="0.2">
      <c r="H2042" s="646"/>
      <c r="I2042" s="647"/>
      <c r="J2042" s="647"/>
      <c r="K2042" s="647"/>
      <c r="L2042" s="647"/>
      <c r="M2042" s="647"/>
      <c r="P2042" s="646"/>
    </row>
    <row r="2043" spans="8:16" x14ac:dyDescent="0.2">
      <c r="H2043" s="646"/>
      <c r="I2043" s="647"/>
      <c r="J2043" s="647"/>
      <c r="K2043" s="647"/>
      <c r="L2043" s="647"/>
      <c r="M2043" s="647"/>
      <c r="P2043" s="646"/>
    </row>
    <row r="2044" spans="8:16" x14ac:dyDescent="0.2">
      <c r="H2044" s="646"/>
      <c r="I2044" s="647"/>
      <c r="J2044" s="647"/>
      <c r="K2044" s="647"/>
      <c r="L2044" s="647"/>
      <c r="M2044" s="647"/>
      <c r="P2044" s="646"/>
    </row>
    <row r="2045" spans="8:16" x14ac:dyDescent="0.2">
      <c r="H2045" s="646"/>
      <c r="I2045" s="647"/>
      <c r="J2045" s="647"/>
      <c r="K2045" s="647"/>
      <c r="L2045" s="647"/>
      <c r="M2045" s="647"/>
      <c r="P2045" s="646"/>
    </row>
    <row r="2046" spans="8:16" x14ac:dyDescent="0.2">
      <c r="H2046" s="646"/>
      <c r="I2046" s="647"/>
      <c r="J2046" s="647"/>
      <c r="K2046" s="647"/>
      <c r="L2046" s="647"/>
      <c r="M2046" s="647"/>
      <c r="P2046" s="646"/>
    </row>
    <row r="2047" spans="8:16" x14ac:dyDescent="0.2">
      <c r="H2047" s="646"/>
      <c r="I2047" s="647"/>
      <c r="J2047" s="647"/>
      <c r="K2047" s="647"/>
      <c r="L2047" s="647"/>
      <c r="M2047" s="647"/>
      <c r="P2047" s="646"/>
    </row>
    <row r="2048" spans="8:16" x14ac:dyDescent="0.2">
      <c r="H2048" s="646"/>
      <c r="I2048" s="647"/>
      <c r="J2048" s="647"/>
      <c r="K2048" s="647"/>
      <c r="L2048" s="647"/>
      <c r="M2048" s="647"/>
      <c r="P2048" s="646"/>
    </row>
    <row r="2049" spans="8:16" x14ac:dyDescent="0.2">
      <c r="H2049" s="646"/>
      <c r="I2049" s="647"/>
      <c r="J2049" s="647"/>
      <c r="K2049" s="647"/>
      <c r="L2049" s="647"/>
      <c r="M2049" s="647"/>
      <c r="P2049" s="646"/>
    </row>
    <row r="2050" spans="8:16" x14ac:dyDescent="0.2">
      <c r="H2050" s="646"/>
      <c r="I2050" s="647"/>
      <c r="J2050" s="647"/>
      <c r="K2050" s="647"/>
      <c r="L2050" s="647"/>
      <c r="M2050" s="647"/>
      <c r="P2050" s="646"/>
    </row>
    <row r="2051" spans="8:16" x14ac:dyDescent="0.2">
      <c r="H2051" s="646"/>
      <c r="I2051" s="647"/>
      <c r="J2051" s="647"/>
      <c r="K2051" s="647"/>
      <c r="L2051" s="647"/>
      <c r="M2051" s="647"/>
      <c r="P2051" s="646"/>
    </row>
    <row r="2052" spans="8:16" x14ac:dyDescent="0.2">
      <c r="H2052" s="646"/>
      <c r="I2052" s="647"/>
      <c r="J2052" s="647"/>
      <c r="K2052" s="647"/>
      <c r="L2052" s="647"/>
      <c r="M2052" s="647"/>
      <c r="P2052" s="646"/>
    </row>
    <row r="2053" spans="8:16" x14ac:dyDescent="0.2">
      <c r="H2053" s="646"/>
      <c r="I2053" s="647"/>
      <c r="J2053" s="647"/>
      <c r="K2053" s="647"/>
      <c r="L2053" s="647"/>
      <c r="M2053" s="647"/>
      <c r="P2053" s="646"/>
    </row>
    <row r="2054" spans="8:16" x14ac:dyDescent="0.2">
      <c r="H2054" s="646"/>
      <c r="I2054" s="647"/>
      <c r="J2054" s="647"/>
      <c r="K2054" s="647"/>
      <c r="L2054" s="647"/>
      <c r="M2054" s="647"/>
      <c r="P2054" s="646"/>
    </row>
    <row r="2055" spans="8:16" x14ac:dyDescent="0.2">
      <c r="H2055" s="646"/>
      <c r="I2055" s="647"/>
      <c r="J2055" s="647"/>
      <c r="K2055" s="647"/>
      <c r="L2055" s="647"/>
      <c r="M2055" s="647"/>
      <c r="P2055" s="646"/>
    </row>
    <row r="2056" spans="8:16" x14ac:dyDescent="0.2">
      <c r="H2056" s="646"/>
      <c r="I2056" s="647"/>
      <c r="J2056" s="647"/>
      <c r="K2056" s="647"/>
      <c r="L2056" s="647"/>
      <c r="M2056" s="647"/>
      <c r="P2056" s="646"/>
    </row>
    <row r="2057" spans="8:16" x14ac:dyDescent="0.2">
      <c r="H2057" s="646"/>
      <c r="I2057" s="647"/>
      <c r="J2057" s="647"/>
      <c r="K2057" s="647"/>
      <c r="L2057" s="647"/>
      <c r="M2057" s="647"/>
      <c r="P2057" s="646"/>
    </row>
    <row r="2058" spans="8:16" x14ac:dyDescent="0.2">
      <c r="H2058" s="646"/>
      <c r="I2058" s="647"/>
      <c r="J2058" s="647"/>
      <c r="K2058" s="647"/>
      <c r="L2058" s="647"/>
      <c r="M2058" s="647"/>
      <c r="P2058" s="646"/>
    </row>
    <row r="2059" spans="8:16" x14ac:dyDescent="0.2">
      <c r="H2059" s="646"/>
      <c r="I2059" s="647"/>
      <c r="J2059" s="647"/>
      <c r="K2059" s="647"/>
      <c r="L2059" s="647"/>
      <c r="M2059" s="647"/>
      <c r="P2059" s="646"/>
    </row>
    <row r="2060" spans="8:16" x14ac:dyDescent="0.2">
      <c r="H2060" s="646"/>
      <c r="I2060" s="647"/>
      <c r="J2060" s="647"/>
      <c r="K2060" s="647"/>
      <c r="L2060" s="647"/>
      <c r="M2060" s="647"/>
      <c r="P2060" s="646"/>
    </row>
    <row r="2061" spans="8:16" x14ac:dyDescent="0.2">
      <c r="H2061" s="646"/>
      <c r="I2061" s="647"/>
      <c r="J2061" s="647"/>
      <c r="K2061" s="647"/>
      <c r="L2061" s="647"/>
      <c r="M2061" s="647"/>
      <c r="P2061" s="646"/>
    </row>
    <row r="2062" spans="8:16" x14ac:dyDescent="0.2">
      <c r="H2062" s="646"/>
      <c r="I2062" s="647"/>
      <c r="J2062" s="647"/>
      <c r="K2062" s="647"/>
      <c r="L2062" s="647"/>
      <c r="M2062" s="647"/>
      <c r="P2062" s="646"/>
    </row>
    <row r="2063" spans="8:16" x14ac:dyDescent="0.2">
      <c r="H2063" s="646"/>
      <c r="I2063" s="647"/>
      <c r="J2063" s="647"/>
      <c r="K2063" s="647"/>
      <c r="L2063" s="647"/>
      <c r="M2063" s="647"/>
      <c r="P2063" s="646"/>
    </row>
    <row r="2064" spans="8:16" x14ac:dyDescent="0.2">
      <c r="H2064" s="646"/>
      <c r="I2064" s="647"/>
      <c r="J2064" s="647"/>
      <c r="K2064" s="647"/>
      <c r="L2064" s="647"/>
      <c r="M2064" s="647"/>
      <c r="P2064" s="646"/>
    </row>
    <row r="2065" spans="8:16" x14ac:dyDescent="0.2">
      <c r="H2065" s="646"/>
      <c r="I2065" s="647"/>
      <c r="J2065" s="647"/>
      <c r="K2065" s="647"/>
      <c r="L2065" s="647"/>
      <c r="M2065" s="647"/>
      <c r="P2065" s="646"/>
    </row>
    <row r="2066" spans="8:16" x14ac:dyDescent="0.2">
      <c r="H2066" s="646"/>
      <c r="I2066" s="647"/>
      <c r="J2066" s="647"/>
      <c r="K2066" s="647"/>
      <c r="L2066" s="647"/>
      <c r="M2066" s="647"/>
      <c r="P2066" s="646"/>
    </row>
    <row r="2067" spans="8:16" x14ac:dyDescent="0.2">
      <c r="H2067" s="646"/>
      <c r="I2067" s="647"/>
      <c r="J2067" s="647"/>
      <c r="K2067" s="647"/>
      <c r="L2067" s="647"/>
      <c r="M2067" s="647"/>
      <c r="P2067" s="646"/>
    </row>
    <row r="2068" spans="8:16" x14ac:dyDescent="0.2">
      <c r="H2068" s="646"/>
      <c r="I2068" s="647"/>
      <c r="J2068" s="647"/>
      <c r="K2068" s="647"/>
      <c r="L2068" s="647"/>
      <c r="M2068" s="647"/>
      <c r="P2068" s="646"/>
    </row>
    <row r="2069" spans="8:16" x14ac:dyDescent="0.2">
      <c r="H2069" s="646"/>
      <c r="I2069" s="647"/>
      <c r="J2069" s="647"/>
      <c r="K2069" s="647"/>
      <c r="L2069" s="647"/>
      <c r="M2069" s="647"/>
      <c r="P2069" s="646"/>
    </row>
    <row r="2070" spans="8:16" x14ac:dyDescent="0.2">
      <c r="H2070" s="646"/>
      <c r="I2070" s="647"/>
      <c r="J2070" s="647"/>
      <c r="K2070" s="647"/>
      <c r="L2070" s="647"/>
      <c r="M2070" s="647"/>
      <c r="P2070" s="646"/>
    </row>
    <row r="2071" spans="8:16" x14ac:dyDescent="0.2">
      <c r="H2071" s="646"/>
      <c r="I2071" s="647"/>
      <c r="J2071" s="647"/>
      <c r="K2071" s="647"/>
      <c r="L2071" s="647"/>
      <c r="M2071" s="647"/>
      <c r="P2071" s="646"/>
    </row>
    <row r="2072" spans="8:16" x14ac:dyDescent="0.2">
      <c r="H2072" s="646"/>
      <c r="I2072" s="647"/>
      <c r="J2072" s="647"/>
      <c r="K2072" s="647"/>
      <c r="L2072" s="647"/>
      <c r="M2072" s="647"/>
      <c r="P2072" s="646"/>
    </row>
    <row r="2073" spans="8:16" x14ac:dyDescent="0.2">
      <c r="H2073" s="646"/>
      <c r="I2073" s="647"/>
      <c r="J2073" s="647"/>
      <c r="K2073" s="647"/>
      <c r="L2073" s="647"/>
      <c r="M2073" s="647"/>
      <c r="P2073" s="646"/>
    </row>
    <row r="2074" spans="8:16" x14ac:dyDescent="0.2">
      <c r="H2074" s="646"/>
      <c r="I2074" s="647"/>
      <c r="J2074" s="647"/>
      <c r="K2074" s="647"/>
      <c r="L2074" s="647"/>
      <c r="M2074" s="647"/>
      <c r="P2074" s="646"/>
    </row>
    <row r="2075" spans="8:16" x14ac:dyDescent="0.2">
      <c r="H2075" s="646"/>
      <c r="I2075" s="647"/>
      <c r="J2075" s="647"/>
      <c r="K2075" s="647"/>
      <c r="L2075" s="647"/>
      <c r="M2075" s="647"/>
      <c r="P2075" s="646"/>
    </row>
    <row r="2076" spans="8:16" x14ac:dyDescent="0.2">
      <c r="H2076" s="646"/>
      <c r="I2076" s="647"/>
      <c r="J2076" s="647"/>
      <c r="K2076" s="647"/>
      <c r="L2076" s="647"/>
      <c r="M2076" s="647"/>
      <c r="P2076" s="646"/>
    </row>
    <row r="2077" spans="8:16" x14ac:dyDescent="0.2">
      <c r="H2077" s="646"/>
      <c r="I2077" s="647"/>
      <c r="J2077" s="647"/>
      <c r="K2077" s="647"/>
      <c r="L2077" s="647"/>
      <c r="M2077" s="647"/>
      <c r="P2077" s="646"/>
    </row>
    <row r="2078" spans="8:16" x14ac:dyDescent="0.2">
      <c r="H2078" s="646"/>
      <c r="I2078" s="647"/>
      <c r="J2078" s="647"/>
      <c r="K2078" s="647"/>
      <c r="L2078" s="647"/>
      <c r="M2078" s="647"/>
      <c r="P2078" s="646"/>
    </row>
    <row r="2079" spans="8:16" x14ac:dyDescent="0.2">
      <c r="H2079" s="646"/>
      <c r="I2079" s="647"/>
      <c r="J2079" s="647"/>
      <c r="K2079" s="647"/>
      <c r="L2079" s="647"/>
      <c r="M2079" s="647"/>
      <c r="P2079" s="646"/>
    </row>
    <row r="2080" spans="8:16" x14ac:dyDescent="0.2">
      <c r="H2080" s="646"/>
      <c r="I2080" s="647"/>
      <c r="J2080" s="647"/>
      <c r="K2080" s="647"/>
      <c r="L2080" s="647"/>
      <c r="M2080" s="647"/>
      <c r="P2080" s="646"/>
    </row>
    <row r="2081" spans="8:16" x14ac:dyDescent="0.2">
      <c r="H2081" s="646"/>
      <c r="I2081" s="647"/>
      <c r="J2081" s="647"/>
      <c r="K2081" s="647"/>
      <c r="L2081" s="647"/>
      <c r="M2081" s="647"/>
      <c r="P2081" s="646"/>
    </row>
    <row r="2082" spans="8:16" x14ac:dyDescent="0.2">
      <c r="H2082" s="646"/>
      <c r="I2082" s="647"/>
      <c r="J2082" s="647"/>
      <c r="K2082" s="647"/>
      <c r="L2082" s="647"/>
      <c r="M2082" s="647"/>
      <c r="P2082" s="646"/>
    </row>
    <row r="2083" spans="8:16" x14ac:dyDescent="0.2">
      <c r="H2083" s="646"/>
      <c r="I2083" s="647"/>
      <c r="J2083" s="647"/>
      <c r="K2083" s="647"/>
      <c r="L2083" s="647"/>
      <c r="M2083" s="647"/>
      <c r="P2083" s="646"/>
    </row>
    <row r="2084" spans="8:16" x14ac:dyDescent="0.2">
      <c r="H2084" s="646"/>
      <c r="I2084" s="647"/>
      <c r="J2084" s="647"/>
      <c r="K2084" s="647"/>
      <c r="L2084" s="647"/>
      <c r="M2084" s="647"/>
      <c r="P2084" s="646"/>
    </row>
    <row r="2085" spans="8:16" x14ac:dyDescent="0.2">
      <c r="H2085" s="646"/>
      <c r="I2085" s="647"/>
      <c r="J2085" s="647"/>
      <c r="K2085" s="647"/>
      <c r="L2085" s="647"/>
      <c r="M2085" s="647"/>
      <c r="P2085" s="646"/>
    </row>
    <row r="2086" spans="8:16" x14ac:dyDescent="0.2">
      <c r="H2086" s="646"/>
      <c r="I2086" s="647"/>
      <c r="J2086" s="647"/>
      <c r="K2086" s="647"/>
      <c r="L2086" s="647"/>
      <c r="M2086" s="647"/>
      <c r="P2086" s="646"/>
    </row>
    <row r="2087" spans="8:16" x14ac:dyDescent="0.2">
      <c r="H2087" s="646"/>
      <c r="I2087" s="647"/>
      <c r="J2087" s="647"/>
      <c r="K2087" s="647"/>
      <c r="L2087" s="647"/>
      <c r="M2087" s="647"/>
      <c r="P2087" s="646"/>
    </row>
    <row r="2088" spans="8:16" x14ac:dyDescent="0.2">
      <c r="H2088" s="646"/>
      <c r="I2088" s="647"/>
      <c r="J2088" s="647"/>
      <c r="K2088" s="647"/>
      <c r="L2088" s="647"/>
      <c r="M2088" s="647"/>
      <c r="P2088" s="646"/>
    </row>
    <row r="2089" spans="8:16" x14ac:dyDescent="0.2">
      <c r="H2089" s="646"/>
      <c r="I2089" s="647"/>
      <c r="J2089" s="647"/>
      <c r="K2089" s="647"/>
      <c r="L2089" s="647"/>
      <c r="M2089" s="647"/>
      <c r="P2089" s="646"/>
    </row>
    <row r="2090" spans="8:16" x14ac:dyDescent="0.2">
      <c r="H2090" s="646"/>
      <c r="I2090" s="647"/>
      <c r="J2090" s="647"/>
      <c r="K2090" s="647"/>
      <c r="L2090" s="647"/>
      <c r="M2090" s="647"/>
      <c r="P2090" s="646"/>
    </row>
    <row r="2091" spans="8:16" x14ac:dyDescent="0.2">
      <c r="H2091" s="646"/>
      <c r="I2091" s="647"/>
      <c r="J2091" s="647"/>
      <c r="K2091" s="647"/>
      <c r="L2091" s="647"/>
      <c r="M2091" s="647"/>
      <c r="P2091" s="646"/>
    </row>
    <row r="2092" spans="8:16" x14ac:dyDescent="0.2">
      <c r="H2092" s="646"/>
      <c r="I2092" s="647"/>
      <c r="J2092" s="647"/>
      <c r="K2092" s="647"/>
      <c r="L2092" s="647"/>
      <c r="M2092" s="647"/>
      <c r="P2092" s="646"/>
    </row>
    <row r="2093" spans="8:16" x14ac:dyDescent="0.2">
      <c r="H2093" s="646"/>
      <c r="I2093" s="647"/>
      <c r="J2093" s="647"/>
      <c r="K2093" s="647"/>
      <c r="L2093" s="647"/>
      <c r="M2093" s="647"/>
      <c r="P2093" s="646"/>
    </row>
    <row r="2094" spans="8:16" x14ac:dyDescent="0.2">
      <c r="H2094" s="646"/>
      <c r="I2094" s="647"/>
      <c r="J2094" s="647"/>
      <c r="K2094" s="647"/>
      <c r="L2094" s="647"/>
      <c r="M2094" s="647"/>
      <c r="P2094" s="646"/>
    </row>
    <row r="2095" spans="8:16" x14ac:dyDescent="0.2">
      <c r="H2095" s="646"/>
      <c r="I2095" s="647"/>
      <c r="J2095" s="647"/>
      <c r="K2095" s="647"/>
      <c r="L2095" s="647"/>
      <c r="M2095" s="647"/>
      <c r="P2095" s="646"/>
    </row>
    <row r="2096" spans="8:16" x14ac:dyDescent="0.2">
      <c r="H2096" s="646"/>
      <c r="I2096" s="647"/>
      <c r="J2096" s="647"/>
      <c r="K2096" s="647"/>
      <c r="L2096" s="647"/>
      <c r="M2096" s="647"/>
      <c r="P2096" s="646"/>
    </row>
    <row r="2097" spans="8:16" x14ac:dyDescent="0.2">
      <c r="H2097" s="646"/>
      <c r="I2097" s="647"/>
      <c r="J2097" s="647"/>
      <c r="K2097" s="647"/>
      <c r="L2097" s="647"/>
      <c r="M2097" s="647"/>
      <c r="P2097" s="646"/>
    </row>
    <row r="2098" spans="8:16" x14ac:dyDescent="0.2">
      <c r="H2098" s="646"/>
      <c r="I2098" s="647"/>
      <c r="J2098" s="647"/>
      <c r="K2098" s="647"/>
      <c r="L2098" s="647"/>
      <c r="M2098" s="647"/>
      <c r="P2098" s="646"/>
    </row>
    <row r="2099" spans="8:16" x14ac:dyDescent="0.2">
      <c r="H2099" s="646"/>
      <c r="I2099" s="647"/>
      <c r="J2099" s="647"/>
      <c r="K2099" s="647"/>
      <c r="L2099" s="647"/>
      <c r="M2099" s="647"/>
      <c r="P2099" s="646"/>
    </row>
    <row r="2100" spans="8:16" x14ac:dyDescent="0.2">
      <c r="H2100" s="646"/>
      <c r="I2100" s="647"/>
      <c r="J2100" s="647"/>
      <c r="K2100" s="647"/>
      <c r="L2100" s="647"/>
      <c r="M2100" s="647"/>
      <c r="P2100" s="646"/>
    </row>
    <row r="2101" spans="8:16" x14ac:dyDescent="0.2">
      <c r="H2101" s="646"/>
      <c r="I2101" s="647"/>
      <c r="J2101" s="647"/>
      <c r="K2101" s="647"/>
      <c r="L2101" s="647"/>
      <c r="M2101" s="647"/>
      <c r="P2101" s="646"/>
    </row>
    <row r="2102" spans="8:16" x14ac:dyDescent="0.2">
      <c r="H2102" s="646"/>
      <c r="I2102" s="647"/>
      <c r="J2102" s="647"/>
      <c r="K2102" s="647"/>
      <c r="L2102" s="647"/>
      <c r="M2102" s="647"/>
      <c r="P2102" s="646"/>
    </row>
    <row r="2103" spans="8:16" x14ac:dyDescent="0.2">
      <c r="H2103" s="646"/>
      <c r="I2103" s="647"/>
      <c r="J2103" s="647"/>
      <c r="K2103" s="647"/>
      <c r="L2103" s="647"/>
      <c r="M2103" s="647"/>
      <c r="P2103" s="646"/>
    </row>
    <row r="2104" spans="8:16" x14ac:dyDescent="0.2">
      <c r="H2104" s="646"/>
      <c r="I2104" s="647"/>
      <c r="J2104" s="647"/>
      <c r="K2104" s="647"/>
      <c r="L2104" s="647"/>
      <c r="M2104" s="647"/>
      <c r="P2104" s="646"/>
    </row>
    <row r="2105" spans="8:16" x14ac:dyDescent="0.2">
      <c r="H2105" s="646"/>
      <c r="I2105" s="647"/>
      <c r="J2105" s="647"/>
      <c r="K2105" s="647"/>
      <c r="L2105" s="647"/>
      <c r="M2105" s="647"/>
      <c r="P2105" s="646"/>
    </row>
    <row r="2106" spans="8:16" x14ac:dyDescent="0.2">
      <c r="H2106" s="646"/>
      <c r="I2106" s="647"/>
      <c r="J2106" s="647"/>
      <c r="K2106" s="647"/>
      <c r="L2106" s="647"/>
      <c r="M2106" s="647"/>
      <c r="P2106" s="646"/>
    </row>
    <row r="2107" spans="8:16" x14ac:dyDescent="0.2">
      <c r="H2107" s="646"/>
      <c r="I2107" s="647"/>
      <c r="J2107" s="647"/>
      <c r="K2107" s="647"/>
      <c r="L2107" s="647"/>
      <c r="M2107" s="647"/>
      <c r="P2107" s="646"/>
    </row>
    <row r="2108" spans="8:16" x14ac:dyDescent="0.2">
      <c r="H2108" s="646"/>
      <c r="I2108" s="647"/>
      <c r="J2108" s="647"/>
      <c r="K2108" s="647"/>
      <c r="L2108" s="647"/>
      <c r="M2108" s="647"/>
      <c r="P2108" s="646"/>
    </row>
    <row r="2109" spans="8:16" x14ac:dyDescent="0.2">
      <c r="H2109" s="646"/>
      <c r="I2109" s="647"/>
      <c r="J2109" s="647"/>
      <c r="K2109" s="647"/>
      <c r="L2109" s="647"/>
      <c r="M2109" s="647"/>
      <c r="P2109" s="646"/>
    </row>
    <row r="2110" spans="8:16" x14ac:dyDescent="0.2">
      <c r="H2110" s="646"/>
      <c r="I2110" s="647"/>
      <c r="J2110" s="647"/>
      <c r="K2110" s="647"/>
      <c r="L2110" s="647"/>
      <c r="M2110" s="647"/>
      <c r="P2110" s="646"/>
    </row>
    <row r="2111" spans="8:16" x14ac:dyDescent="0.2">
      <c r="H2111" s="646"/>
      <c r="I2111" s="647"/>
      <c r="J2111" s="647"/>
      <c r="K2111" s="647"/>
      <c r="L2111" s="647"/>
      <c r="M2111" s="647"/>
      <c r="P2111" s="646"/>
    </row>
    <row r="2112" spans="8:16" x14ac:dyDescent="0.2">
      <c r="H2112" s="646"/>
      <c r="I2112" s="647"/>
      <c r="J2112" s="647"/>
      <c r="K2112" s="647"/>
      <c r="L2112" s="647"/>
      <c r="M2112" s="647"/>
      <c r="P2112" s="646"/>
    </row>
    <row r="2113" spans="8:16" x14ac:dyDescent="0.2">
      <c r="H2113" s="646"/>
      <c r="I2113" s="647"/>
      <c r="J2113" s="647"/>
      <c r="K2113" s="647"/>
      <c r="L2113" s="647"/>
      <c r="M2113" s="647"/>
      <c r="P2113" s="646"/>
    </row>
    <row r="2114" spans="8:16" x14ac:dyDescent="0.2">
      <c r="H2114" s="646"/>
      <c r="I2114" s="647"/>
      <c r="J2114" s="647"/>
      <c r="K2114" s="647"/>
      <c r="L2114" s="647"/>
      <c r="M2114" s="647"/>
      <c r="P2114" s="646"/>
    </row>
    <row r="2115" spans="8:16" x14ac:dyDescent="0.2">
      <c r="H2115" s="646"/>
      <c r="I2115" s="647"/>
      <c r="J2115" s="647"/>
      <c r="K2115" s="647"/>
      <c r="L2115" s="647"/>
      <c r="M2115" s="647"/>
      <c r="P2115" s="646"/>
    </row>
    <row r="2116" spans="8:16" x14ac:dyDescent="0.2">
      <c r="H2116" s="646"/>
      <c r="I2116" s="647"/>
      <c r="J2116" s="647"/>
      <c r="K2116" s="647"/>
      <c r="L2116" s="647"/>
      <c r="M2116" s="647"/>
      <c r="P2116" s="646"/>
    </row>
    <row r="2117" spans="8:16" x14ac:dyDescent="0.2">
      <c r="H2117" s="646"/>
      <c r="I2117" s="647"/>
      <c r="J2117" s="647"/>
      <c r="K2117" s="647"/>
      <c r="L2117" s="647"/>
      <c r="M2117" s="647"/>
      <c r="P2117" s="646"/>
    </row>
    <row r="2118" spans="8:16" x14ac:dyDescent="0.2">
      <c r="H2118" s="646"/>
      <c r="I2118" s="647"/>
      <c r="J2118" s="647"/>
      <c r="K2118" s="647"/>
      <c r="L2118" s="647"/>
      <c r="M2118" s="647"/>
      <c r="P2118" s="646"/>
    </row>
    <row r="2119" spans="8:16" x14ac:dyDescent="0.2">
      <c r="H2119" s="646"/>
      <c r="I2119" s="647"/>
      <c r="J2119" s="647"/>
      <c r="K2119" s="647"/>
      <c r="L2119" s="647"/>
      <c r="M2119" s="647"/>
      <c r="P2119" s="646"/>
    </row>
    <row r="2120" spans="8:16" x14ac:dyDescent="0.2">
      <c r="H2120" s="646"/>
      <c r="I2120" s="647"/>
      <c r="J2120" s="647"/>
      <c r="K2120" s="647"/>
      <c r="L2120" s="647"/>
      <c r="M2120" s="647"/>
      <c r="P2120" s="646"/>
    </row>
    <row r="2121" spans="8:16" x14ac:dyDescent="0.2">
      <c r="H2121" s="646"/>
      <c r="I2121" s="647"/>
      <c r="J2121" s="647"/>
      <c r="K2121" s="647"/>
      <c r="L2121" s="647"/>
      <c r="M2121" s="647"/>
      <c r="P2121" s="646"/>
    </row>
    <row r="2122" spans="8:16" x14ac:dyDescent="0.2">
      <c r="H2122" s="646"/>
      <c r="I2122" s="647"/>
      <c r="J2122" s="647"/>
      <c r="K2122" s="647"/>
      <c r="L2122" s="647"/>
      <c r="M2122" s="647"/>
      <c r="P2122" s="646"/>
    </row>
    <row r="2123" spans="8:16" x14ac:dyDescent="0.2">
      <c r="H2123" s="646"/>
      <c r="I2123" s="647"/>
      <c r="J2123" s="647"/>
      <c r="K2123" s="647"/>
      <c r="L2123" s="647"/>
      <c r="M2123" s="647"/>
      <c r="P2123" s="646"/>
    </row>
    <row r="2124" spans="8:16" x14ac:dyDescent="0.2">
      <c r="H2124" s="646"/>
      <c r="I2124" s="647"/>
      <c r="J2124" s="647"/>
      <c r="K2124" s="647"/>
      <c r="L2124" s="647"/>
      <c r="M2124" s="647"/>
      <c r="P2124" s="646"/>
    </row>
    <row r="2125" spans="8:16" x14ac:dyDescent="0.2">
      <c r="H2125" s="646"/>
      <c r="I2125" s="647"/>
      <c r="J2125" s="647"/>
      <c r="K2125" s="647"/>
      <c r="L2125" s="647"/>
      <c r="M2125" s="647"/>
      <c r="P2125" s="646"/>
    </row>
    <row r="2126" spans="8:16" x14ac:dyDescent="0.2">
      <c r="H2126" s="646"/>
      <c r="I2126" s="647"/>
      <c r="J2126" s="647"/>
      <c r="K2126" s="647"/>
      <c r="L2126" s="647"/>
      <c r="M2126" s="647"/>
      <c r="P2126" s="646"/>
    </row>
    <row r="2127" spans="8:16" x14ac:dyDescent="0.2">
      <c r="H2127" s="646"/>
      <c r="I2127" s="647"/>
      <c r="J2127" s="647"/>
      <c r="K2127" s="647"/>
      <c r="L2127" s="647"/>
      <c r="M2127" s="647"/>
      <c r="P2127" s="646"/>
    </row>
    <row r="2128" spans="8:16" x14ac:dyDescent="0.2">
      <c r="H2128" s="646"/>
      <c r="I2128" s="647"/>
      <c r="J2128" s="647"/>
      <c r="K2128" s="647"/>
      <c r="L2128" s="647"/>
      <c r="M2128" s="647"/>
      <c r="P2128" s="646"/>
    </row>
    <row r="2129" spans="8:16" x14ac:dyDescent="0.2">
      <c r="H2129" s="646"/>
      <c r="I2129" s="647"/>
      <c r="J2129" s="647"/>
      <c r="K2129" s="647"/>
      <c r="L2129" s="647"/>
      <c r="M2129" s="647"/>
      <c r="P2129" s="646"/>
    </row>
    <row r="2130" spans="8:16" x14ac:dyDescent="0.2">
      <c r="H2130" s="646"/>
      <c r="I2130" s="647"/>
      <c r="J2130" s="647"/>
      <c r="K2130" s="647"/>
      <c r="L2130" s="647"/>
      <c r="M2130" s="647"/>
      <c r="P2130" s="646"/>
    </row>
    <row r="2131" spans="8:16" x14ac:dyDescent="0.2">
      <c r="H2131" s="646"/>
      <c r="I2131" s="647"/>
      <c r="J2131" s="647"/>
      <c r="K2131" s="647"/>
      <c r="L2131" s="647"/>
      <c r="M2131" s="647"/>
      <c r="P2131" s="646"/>
    </row>
    <row r="2132" spans="8:16" x14ac:dyDescent="0.2">
      <c r="H2132" s="646"/>
      <c r="I2132" s="647"/>
      <c r="J2132" s="647"/>
      <c r="K2132" s="647"/>
      <c r="L2132" s="647"/>
      <c r="M2132" s="647"/>
      <c r="P2132" s="646"/>
    </row>
    <row r="2133" spans="8:16" x14ac:dyDescent="0.2">
      <c r="H2133" s="646"/>
      <c r="I2133" s="647"/>
      <c r="J2133" s="647"/>
      <c r="K2133" s="647"/>
      <c r="L2133" s="647"/>
      <c r="M2133" s="647"/>
      <c r="P2133" s="646"/>
    </row>
    <row r="2134" spans="8:16" x14ac:dyDescent="0.2">
      <c r="H2134" s="646"/>
      <c r="I2134" s="647"/>
      <c r="J2134" s="647"/>
      <c r="K2134" s="647"/>
      <c r="L2134" s="647"/>
      <c r="M2134" s="647"/>
      <c r="P2134" s="646"/>
    </row>
    <row r="2135" spans="8:16" x14ac:dyDescent="0.2">
      <c r="H2135" s="646"/>
      <c r="I2135" s="647"/>
      <c r="J2135" s="647"/>
      <c r="K2135" s="647"/>
      <c r="L2135" s="647"/>
      <c r="M2135" s="647"/>
      <c r="P2135" s="646"/>
    </row>
    <row r="2136" spans="8:16" x14ac:dyDescent="0.2">
      <c r="H2136" s="646"/>
      <c r="I2136" s="647"/>
      <c r="J2136" s="647"/>
      <c r="K2136" s="647"/>
      <c r="L2136" s="647"/>
      <c r="M2136" s="647"/>
      <c r="P2136" s="646"/>
    </row>
    <row r="2137" spans="8:16" x14ac:dyDescent="0.2">
      <c r="H2137" s="646"/>
      <c r="I2137" s="647"/>
      <c r="J2137" s="647"/>
      <c r="K2137" s="647"/>
      <c r="L2137" s="647"/>
      <c r="M2137" s="647"/>
      <c r="P2137" s="646"/>
    </row>
    <row r="2138" spans="8:16" x14ac:dyDescent="0.2">
      <c r="H2138" s="646"/>
      <c r="I2138" s="647"/>
      <c r="J2138" s="647"/>
      <c r="K2138" s="647"/>
      <c r="L2138" s="647"/>
      <c r="M2138" s="647"/>
      <c r="P2138" s="646"/>
    </row>
    <row r="2139" spans="8:16" x14ac:dyDescent="0.2">
      <c r="H2139" s="646"/>
      <c r="I2139" s="647"/>
      <c r="J2139" s="647"/>
      <c r="K2139" s="647"/>
      <c r="L2139" s="647"/>
      <c r="M2139" s="647"/>
      <c r="P2139" s="646"/>
    </row>
    <row r="2140" spans="8:16" x14ac:dyDescent="0.2">
      <c r="H2140" s="646"/>
      <c r="I2140" s="647"/>
      <c r="J2140" s="647"/>
      <c r="K2140" s="647"/>
      <c r="L2140" s="647"/>
      <c r="M2140" s="647"/>
      <c r="P2140" s="646"/>
    </row>
    <row r="2141" spans="8:16" x14ac:dyDescent="0.2">
      <c r="H2141" s="646"/>
      <c r="I2141" s="647"/>
      <c r="J2141" s="647"/>
      <c r="K2141" s="647"/>
      <c r="L2141" s="647"/>
      <c r="M2141" s="647"/>
      <c r="P2141" s="646"/>
    </row>
    <row r="2142" spans="8:16" x14ac:dyDescent="0.2">
      <c r="H2142" s="646"/>
      <c r="I2142" s="647"/>
      <c r="J2142" s="647"/>
      <c r="K2142" s="647"/>
      <c r="L2142" s="647"/>
      <c r="M2142" s="647"/>
      <c r="P2142" s="646"/>
    </row>
    <row r="2143" spans="8:16" x14ac:dyDescent="0.2">
      <c r="H2143" s="646"/>
      <c r="I2143" s="647"/>
      <c r="J2143" s="647"/>
      <c r="K2143" s="647"/>
      <c r="L2143" s="647"/>
      <c r="M2143" s="647"/>
      <c r="P2143" s="646"/>
    </row>
    <row r="2144" spans="8:16" x14ac:dyDescent="0.2">
      <c r="H2144" s="646"/>
      <c r="I2144" s="647"/>
      <c r="J2144" s="647"/>
      <c r="K2144" s="647"/>
      <c r="L2144" s="647"/>
      <c r="M2144" s="647"/>
      <c r="P2144" s="646"/>
    </row>
    <row r="2145" spans="8:16" x14ac:dyDescent="0.2">
      <c r="H2145" s="646"/>
      <c r="I2145" s="647"/>
      <c r="J2145" s="647"/>
      <c r="K2145" s="647"/>
      <c r="L2145" s="647"/>
      <c r="M2145" s="647"/>
      <c r="P2145" s="646"/>
    </row>
    <row r="2146" spans="8:16" x14ac:dyDescent="0.2">
      <c r="H2146" s="646"/>
      <c r="I2146" s="647"/>
      <c r="J2146" s="647"/>
      <c r="K2146" s="647"/>
      <c r="L2146" s="647"/>
      <c r="M2146" s="647"/>
      <c r="P2146" s="646"/>
    </row>
    <row r="2147" spans="8:16" x14ac:dyDescent="0.2">
      <c r="H2147" s="646"/>
      <c r="I2147" s="647"/>
      <c r="J2147" s="647"/>
      <c r="K2147" s="647"/>
      <c r="L2147" s="647"/>
      <c r="M2147" s="647"/>
      <c r="P2147" s="646"/>
    </row>
    <row r="2148" spans="8:16" x14ac:dyDescent="0.2">
      <c r="H2148" s="646"/>
      <c r="I2148" s="647"/>
      <c r="J2148" s="647"/>
      <c r="K2148" s="647"/>
      <c r="L2148" s="647"/>
      <c r="M2148" s="647"/>
      <c r="P2148" s="646"/>
    </row>
    <row r="2149" spans="8:16" x14ac:dyDescent="0.2">
      <c r="H2149" s="646"/>
      <c r="I2149" s="647"/>
      <c r="J2149" s="647"/>
      <c r="K2149" s="647"/>
      <c r="L2149" s="647"/>
      <c r="M2149" s="647"/>
      <c r="P2149" s="646"/>
    </row>
    <row r="2150" spans="8:16" x14ac:dyDescent="0.2">
      <c r="H2150" s="646"/>
      <c r="I2150" s="647"/>
      <c r="J2150" s="647"/>
      <c r="K2150" s="647"/>
      <c r="L2150" s="647"/>
      <c r="M2150" s="647"/>
      <c r="P2150" s="646"/>
    </row>
    <row r="2151" spans="8:16" x14ac:dyDescent="0.2">
      <c r="H2151" s="646"/>
      <c r="I2151" s="647"/>
      <c r="J2151" s="647"/>
      <c r="K2151" s="647"/>
      <c r="L2151" s="647"/>
      <c r="M2151" s="647"/>
      <c r="P2151" s="646"/>
    </row>
    <row r="2152" spans="8:16" x14ac:dyDescent="0.2">
      <c r="H2152" s="646"/>
      <c r="I2152" s="647"/>
      <c r="J2152" s="647"/>
      <c r="K2152" s="647"/>
      <c r="L2152" s="647"/>
      <c r="M2152" s="647"/>
      <c r="P2152" s="646"/>
    </row>
    <row r="2153" spans="8:16" x14ac:dyDescent="0.2">
      <c r="H2153" s="646"/>
      <c r="I2153" s="647"/>
      <c r="J2153" s="647"/>
      <c r="K2153" s="647"/>
      <c r="L2153" s="647"/>
      <c r="M2153" s="647"/>
      <c r="P2153" s="646"/>
    </row>
    <row r="2154" spans="8:16" x14ac:dyDescent="0.2">
      <c r="H2154" s="646"/>
      <c r="I2154" s="647"/>
      <c r="J2154" s="647"/>
      <c r="K2154" s="647"/>
      <c r="L2154" s="647"/>
      <c r="M2154" s="647"/>
      <c r="P2154" s="646"/>
    </row>
    <row r="2155" spans="8:16" x14ac:dyDescent="0.2">
      <c r="H2155" s="646"/>
      <c r="I2155" s="647"/>
      <c r="J2155" s="647"/>
      <c r="K2155" s="647"/>
      <c r="L2155" s="647"/>
      <c r="M2155" s="647"/>
      <c r="P2155" s="646"/>
    </row>
    <row r="2156" spans="8:16" x14ac:dyDescent="0.2">
      <c r="H2156" s="646"/>
      <c r="I2156" s="647"/>
      <c r="J2156" s="647"/>
      <c r="K2156" s="647"/>
      <c r="L2156" s="647"/>
      <c r="M2156" s="647"/>
      <c r="P2156" s="646"/>
    </row>
    <row r="2157" spans="8:16" x14ac:dyDescent="0.2">
      <c r="H2157" s="646"/>
      <c r="I2157" s="647"/>
      <c r="J2157" s="647"/>
      <c r="K2157" s="647"/>
      <c r="L2157" s="647"/>
      <c r="M2157" s="647"/>
      <c r="P2157" s="646"/>
    </row>
    <row r="2158" spans="8:16" x14ac:dyDescent="0.2">
      <c r="H2158" s="646"/>
      <c r="I2158" s="647"/>
      <c r="J2158" s="647"/>
      <c r="K2158" s="647"/>
      <c r="L2158" s="647"/>
      <c r="M2158" s="647"/>
      <c r="P2158" s="646"/>
    </row>
    <row r="2159" spans="8:16" x14ac:dyDescent="0.2">
      <c r="H2159" s="646"/>
      <c r="I2159" s="647"/>
      <c r="J2159" s="647"/>
      <c r="K2159" s="647"/>
      <c r="L2159" s="647"/>
      <c r="M2159" s="647"/>
      <c r="P2159" s="646"/>
    </row>
    <row r="2160" spans="8:16" x14ac:dyDescent="0.2">
      <c r="H2160" s="646"/>
      <c r="I2160" s="647"/>
      <c r="J2160" s="647"/>
      <c r="K2160" s="647"/>
      <c r="L2160" s="647"/>
      <c r="M2160" s="647"/>
      <c r="P2160" s="646"/>
    </row>
    <row r="2161" spans="8:16" x14ac:dyDescent="0.2">
      <c r="H2161" s="646"/>
      <c r="I2161" s="647"/>
      <c r="J2161" s="647"/>
      <c r="K2161" s="647"/>
      <c r="L2161" s="647"/>
      <c r="M2161" s="647"/>
      <c r="P2161" s="646"/>
    </row>
    <row r="2162" spans="8:16" x14ac:dyDescent="0.2">
      <c r="H2162" s="646"/>
      <c r="I2162" s="647"/>
      <c r="J2162" s="647"/>
      <c r="K2162" s="647"/>
      <c r="L2162" s="647"/>
      <c r="M2162" s="647"/>
      <c r="P2162" s="646"/>
    </row>
    <row r="2163" spans="8:16" x14ac:dyDescent="0.2">
      <c r="H2163" s="646"/>
      <c r="I2163" s="647"/>
      <c r="J2163" s="647"/>
      <c r="K2163" s="647"/>
      <c r="L2163" s="647"/>
      <c r="M2163" s="647"/>
      <c r="P2163" s="646"/>
    </row>
    <row r="2164" spans="8:16" x14ac:dyDescent="0.2">
      <c r="H2164" s="646"/>
      <c r="I2164" s="647"/>
      <c r="J2164" s="647"/>
      <c r="K2164" s="647"/>
      <c r="L2164" s="647"/>
      <c r="M2164" s="647"/>
      <c r="P2164" s="646"/>
    </row>
    <row r="2165" spans="8:16" x14ac:dyDescent="0.2">
      <c r="H2165" s="646"/>
      <c r="I2165" s="647"/>
      <c r="J2165" s="647"/>
      <c r="K2165" s="647"/>
      <c r="L2165" s="647"/>
      <c r="M2165" s="647"/>
      <c r="P2165" s="646"/>
    </row>
    <row r="2166" spans="8:16" x14ac:dyDescent="0.2">
      <c r="H2166" s="646"/>
      <c r="I2166" s="647"/>
      <c r="J2166" s="647"/>
      <c r="K2166" s="647"/>
      <c r="L2166" s="647"/>
      <c r="M2166" s="647"/>
      <c r="P2166" s="646"/>
    </row>
    <row r="2167" spans="8:16" x14ac:dyDescent="0.2">
      <c r="H2167" s="646"/>
      <c r="I2167" s="647"/>
      <c r="J2167" s="647"/>
      <c r="K2167" s="647"/>
      <c r="L2167" s="647"/>
      <c r="M2167" s="647"/>
      <c r="P2167" s="646"/>
    </row>
    <row r="2168" spans="8:16" x14ac:dyDescent="0.2">
      <c r="H2168" s="646"/>
      <c r="I2168" s="647"/>
      <c r="J2168" s="647"/>
      <c r="K2168" s="647"/>
      <c r="L2168" s="647"/>
      <c r="M2168" s="647"/>
      <c r="P2168" s="646"/>
    </row>
    <row r="2169" spans="8:16" x14ac:dyDescent="0.2">
      <c r="H2169" s="646"/>
      <c r="I2169" s="647"/>
      <c r="J2169" s="647"/>
      <c r="K2169" s="647"/>
      <c r="L2169" s="647"/>
      <c r="M2169" s="647"/>
      <c r="P2169" s="646"/>
    </row>
    <row r="2170" spans="8:16" x14ac:dyDescent="0.2">
      <c r="H2170" s="646"/>
      <c r="I2170" s="647"/>
      <c r="J2170" s="647"/>
      <c r="K2170" s="647"/>
      <c r="L2170" s="647"/>
      <c r="M2170" s="647"/>
      <c r="P2170" s="646"/>
    </row>
    <row r="2171" spans="8:16" x14ac:dyDescent="0.2">
      <c r="H2171" s="646"/>
      <c r="I2171" s="647"/>
      <c r="J2171" s="647"/>
      <c r="K2171" s="647"/>
      <c r="L2171" s="647"/>
      <c r="M2171" s="647"/>
      <c r="P2171" s="646"/>
    </row>
    <row r="2172" spans="8:16" x14ac:dyDescent="0.2">
      <c r="H2172" s="646"/>
      <c r="I2172" s="647"/>
      <c r="J2172" s="647"/>
      <c r="K2172" s="647"/>
      <c r="L2172" s="647"/>
      <c r="M2172" s="647"/>
      <c r="P2172" s="646"/>
    </row>
    <row r="2173" spans="8:16" x14ac:dyDescent="0.2">
      <c r="H2173" s="646"/>
      <c r="I2173" s="647"/>
      <c r="J2173" s="647"/>
      <c r="K2173" s="647"/>
      <c r="L2173" s="647"/>
      <c r="M2173" s="647"/>
      <c r="P2173" s="646"/>
    </row>
    <row r="2174" spans="8:16" x14ac:dyDescent="0.2">
      <c r="H2174" s="646"/>
      <c r="I2174" s="647"/>
      <c r="J2174" s="647"/>
      <c r="K2174" s="647"/>
      <c r="L2174" s="647"/>
      <c r="M2174" s="647"/>
      <c r="P2174" s="646"/>
    </row>
    <row r="2175" spans="8:16" x14ac:dyDescent="0.2">
      <c r="H2175" s="646"/>
      <c r="I2175" s="647"/>
      <c r="J2175" s="647"/>
      <c r="K2175" s="647"/>
      <c r="L2175" s="647"/>
      <c r="M2175" s="647"/>
      <c r="P2175" s="646"/>
    </row>
    <row r="2176" spans="8:16" x14ac:dyDescent="0.2">
      <c r="H2176" s="646"/>
      <c r="I2176" s="647"/>
      <c r="J2176" s="647"/>
      <c r="K2176" s="647"/>
      <c r="L2176" s="647"/>
      <c r="M2176" s="647"/>
      <c r="P2176" s="646"/>
    </row>
    <row r="2177" spans="8:16" x14ac:dyDescent="0.2">
      <c r="H2177" s="646"/>
      <c r="I2177" s="647"/>
      <c r="J2177" s="647"/>
      <c r="K2177" s="647"/>
      <c r="L2177" s="647"/>
      <c r="M2177" s="647"/>
      <c r="P2177" s="646"/>
    </row>
    <row r="2178" spans="8:16" x14ac:dyDescent="0.2">
      <c r="H2178" s="646"/>
      <c r="I2178" s="647"/>
      <c r="J2178" s="647"/>
      <c r="K2178" s="647"/>
      <c r="L2178" s="647"/>
      <c r="M2178" s="647"/>
      <c r="P2178" s="646"/>
    </row>
    <row r="2179" spans="8:16" x14ac:dyDescent="0.2">
      <c r="H2179" s="646"/>
      <c r="I2179" s="647"/>
      <c r="J2179" s="647"/>
      <c r="K2179" s="647"/>
      <c r="L2179" s="647"/>
      <c r="M2179" s="647"/>
      <c r="P2179" s="646"/>
    </row>
    <row r="2180" spans="8:16" x14ac:dyDescent="0.2">
      <c r="H2180" s="646"/>
      <c r="I2180" s="647"/>
      <c r="J2180" s="647"/>
      <c r="K2180" s="647"/>
      <c r="L2180" s="647"/>
      <c r="M2180" s="647"/>
      <c r="P2180" s="646"/>
    </row>
    <row r="2181" spans="8:16" x14ac:dyDescent="0.2">
      <c r="H2181" s="646"/>
      <c r="I2181" s="647"/>
      <c r="J2181" s="647"/>
      <c r="K2181" s="647"/>
      <c r="L2181" s="647"/>
      <c r="M2181" s="647"/>
      <c r="P2181" s="646"/>
    </row>
    <row r="2182" spans="8:16" x14ac:dyDescent="0.2">
      <c r="H2182" s="646"/>
      <c r="I2182" s="647"/>
      <c r="J2182" s="647"/>
      <c r="K2182" s="647"/>
      <c r="L2182" s="647"/>
      <c r="M2182" s="647"/>
      <c r="P2182" s="646"/>
    </row>
    <row r="2183" spans="8:16" x14ac:dyDescent="0.2">
      <c r="H2183" s="646"/>
      <c r="I2183" s="647"/>
      <c r="J2183" s="647"/>
      <c r="K2183" s="647"/>
      <c r="L2183" s="647"/>
      <c r="M2183" s="647"/>
      <c r="P2183" s="646"/>
    </row>
    <row r="2184" spans="8:16" x14ac:dyDescent="0.2">
      <c r="H2184" s="646"/>
      <c r="I2184" s="647"/>
      <c r="J2184" s="647"/>
      <c r="K2184" s="647"/>
      <c r="L2184" s="647"/>
      <c r="M2184" s="647"/>
      <c r="P2184" s="646"/>
    </row>
    <row r="2185" spans="8:16" x14ac:dyDescent="0.2">
      <c r="H2185" s="646"/>
      <c r="I2185" s="647"/>
      <c r="J2185" s="647"/>
      <c r="K2185" s="647"/>
      <c r="L2185" s="647"/>
      <c r="M2185" s="647"/>
      <c r="P2185" s="646"/>
    </row>
    <row r="2186" spans="8:16" x14ac:dyDescent="0.2">
      <c r="H2186" s="646"/>
      <c r="I2186" s="647"/>
      <c r="J2186" s="647"/>
      <c r="K2186" s="647"/>
      <c r="L2186" s="647"/>
      <c r="M2186" s="647"/>
      <c r="P2186" s="646"/>
    </row>
    <row r="2187" spans="8:16" x14ac:dyDescent="0.2">
      <c r="H2187" s="646"/>
      <c r="I2187" s="647"/>
      <c r="J2187" s="647"/>
      <c r="K2187" s="647"/>
      <c r="L2187" s="647"/>
      <c r="M2187" s="647"/>
      <c r="P2187" s="646"/>
    </row>
    <row r="2188" spans="8:16" x14ac:dyDescent="0.2">
      <c r="H2188" s="646"/>
      <c r="I2188" s="647"/>
      <c r="J2188" s="647"/>
      <c r="K2188" s="647"/>
      <c r="L2188" s="647"/>
      <c r="M2188" s="647"/>
      <c r="P2188" s="646"/>
    </row>
    <row r="2189" spans="8:16" x14ac:dyDescent="0.2">
      <c r="H2189" s="646"/>
      <c r="I2189" s="647"/>
      <c r="J2189" s="647"/>
      <c r="K2189" s="647"/>
      <c r="L2189" s="647"/>
      <c r="M2189" s="647"/>
      <c r="P2189" s="646"/>
    </row>
    <row r="2190" spans="8:16" x14ac:dyDescent="0.2">
      <c r="H2190" s="646"/>
      <c r="I2190" s="647"/>
      <c r="J2190" s="647"/>
      <c r="K2190" s="647"/>
      <c r="L2190" s="647"/>
      <c r="M2190" s="647"/>
      <c r="P2190" s="646"/>
    </row>
    <row r="2191" spans="8:16" x14ac:dyDescent="0.2">
      <c r="H2191" s="646"/>
      <c r="I2191" s="647"/>
      <c r="J2191" s="647"/>
      <c r="K2191" s="647"/>
      <c r="L2191" s="647"/>
      <c r="M2191" s="647"/>
      <c r="P2191" s="646"/>
    </row>
    <row r="2192" spans="8:16" x14ac:dyDescent="0.2">
      <c r="H2192" s="646"/>
      <c r="I2192" s="647"/>
      <c r="J2192" s="647"/>
      <c r="K2192" s="647"/>
      <c r="L2192" s="647"/>
      <c r="M2192" s="647"/>
      <c r="P2192" s="646"/>
    </row>
    <row r="2193" spans="8:16" x14ac:dyDescent="0.2">
      <c r="H2193" s="646"/>
      <c r="I2193" s="647"/>
      <c r="J2193" s="647"/>
      <c r="K2193" s="647"/>
      <c r="L2193" s="647"/>
      <c r="M2193" s="647"/>
      <c r="P2193" s="646"/>
    </row>
    <row r="2194" spans="8:16" x14ac:dyDescent="0.2">
      <c r="H2194" s="646"/>
      <c r="I2194" s="647"/>
      <c r="J2194" s="647"/>
      <c r="K2194" s="647"/>
      <c r="L2194" s="647"/>
      <c r="M2194" s="647"/>
      <c r="P2194" s="646"/>
    </row>
    <row r="2195" spans="8:16" x14ac:dyDescent="0.2">
      <c r="H2195" s="646"/>
      <c r="I2195" s="647"/>
      <c r="J2195" s="647"/>
      <c r="K2195" s="647"/>
      <c r="L2195" s="647"/>
      <c r="M2195" s="647"/>
      <c r="P2195" s="646"/>
    </row>
    <row r="2196" spans="8:16" x14ac:dyDescent="0.2">
      <c r="H2196" s="646"/>
      <c r="I2196" s="647"/>
      <c r="J2196" s="647"/>
      <c r="K2196" s="647"/>
      <c r="L2196" s="647"/>
      <c r="M2196" s="647"/>
      <c r="P2196" s="646"/>
    </row>
    <row r="2197" spans="8:16" x14ac:dyDescent="0.2">
      <c r="H2197" s="646"/>
      <c r="I2197" s="647"/>
      <c r="J2197" s="647"/>
      <c r="K2197" s="647"/>
      <c r="L2197" s="647"/>
      <c r="M2197" s="647"/>
      <c r="P2197" s="646"/>
    </row>
    <row r="2198" spans="8:16" x14ac:dyDescent="0.2">
      <c r="H2198" s="646"/>
      <c r="I2198" s="647"/>
      <c r="J2198" s="647"/>
      <c r="K2198" s="647"/>
      <c r="L2198" s="647"/>
      <c r="M2198" s="647"/>
      <c r="P2198" s="646"/>
    </row>
    <row r="2199" spans="8:16" x14ac:dyDescent="0.2">
      <c r="H2199" s="646"/>
      <c r="I2199" s="647"/>
      <c r="J2199" s="647"/>
      <c r="K2199" s="647"/>
      <c r="L2199" s="647"/>
      <c r="M2199" s="647"/>
      <c r="P2199" s="646"/>
    </row>
    <row r="2200" spans="8:16" x14ac:dyDescent="0.2">
      <c r="H2200" s="646"/>
      <c r="I2200" s="647"/>
      <c r="J2200" s="647"/>
      <c r="K2200" s="647"/>
      <c r="L2200" s="647"/>
      <c r="M2200" s="647"/>
      <c r="P2200" s="646"/>
    </row>
    <row r="2201" spans="8:16" x14ac:dyDescent="0.2">
      <c r="H2201" s="646"/>
      <c r="I2201" s="647"/>
      <c r="J2201" s="647"/>
      <c r="K2201" s="647"/>
      <c r="L2201" s="647"/>
      <c r="M2201" s="647"/>
      <c r="P2201" s="646"/>
    </row>
    <row r="2202" spans="8:16" x14ac:dyDescent="0.2">
      <c r="H2202" s="646"/>
      <c r="I2202" s="647"/>
      <c r="J2202" s="647"/>
      <c r="K2202" s="647"/>
      <c r="L2202" s="647"/>
      <c r="M2202" s="647"/>
      <c r="P2202" s="646"/>
    </row>
    <row r="2203" spans="8:16" x14ac:dyDescent="0.2">
      <c r="H2203" s="646"/>
      <c r="I2203" s="647"/>
      <c r="J2203" s="647"/>
      <c r="K2203" s="647"/>
      <c r="L2203" s="647"/>
      <c r="M2203" s="647"/>
      <c r="P2203" s="646"/>
    </row>
    <row r="2204" spans="8:16" x14ac:dyDescent="0.2">
      <c r="H2204" s="646"/>
      <c r="I2204" s="647"/>
      <c r="J2204" s="647"/>
      <c r="K2204" s="647"/>
      <c r="L2204" s="647"/>
      <c r="M2204" s="647"/>
      <c r="P2204" s="646"/>
    </row>
    <row r="2205" spans="8:16" x14ac:dyDescent="0.2">
      <c r="H2205" s="646"/>
      <c r="I2205" s="647"/>
      <c r="J2205" s="647"/>
      <c r="K2205" s="647"/>
      <c r="L2205" s="647"/>
      <c r="M2205" s="647"/>
      <c r="P2205" s="646"/>
    </row>
    <row r="2206" spans="8:16" x14ac:dyDescent="0.2">
      <c r="H2206" s="646"/>
      <c r="I2206" s="647"/>
      <c r="J2206" s="647"/>
      <c r="K2206" s="647"/>
      <c r="L2206" s="647"/>
      <c r="M2206" s="647"/>
      <c r="P2206" s="646"/>
    </row>
    <row r="2207" spans="8:16" x14ac:dyDescent="0.2">
      <c r="H2207" s="646"/>
      <c r="I2207" s="647"/>
      <c r="J2207" s="647"/>
      <c r="K2207" s="647"/>
      <c r="L2207" s="647"/>
      <c r="M2207" s="647"/>
      <c r="P2207" s="646"/>
    </row>
    <row r="2208" spans="8:16" x14ac:dyDescent="0.2">
      <c r="H2208" s="646"/>
      <c r="I2208" s="647"/>
      <c r="J2208" s="647"/>
      <c r="K2208" s="647"/>
      <c r="L2208" s="647"/>
      <c r="M2208" s="647"/>
      <c r="P2208" s="646"/>
    </row>
    <row r="2209" spans="8:16" x14ac:dyDescent="0.2">
      <c r="H2209" s="646"/>
      <c r="I2209" s="647"/>
      <c r="J2209" s="647"/>
      <c r="K2209" s="647"/>
      <c r="L2209" s="647"/>
      <c r="M2209" s="647"/>
      <c r="P2209" s="646"/>
    </row>
    <row r="2210" spans="8:16" x14ac:dyDescent="0.2">
      <c r="H2210" s="646"/>
      <c r="I2210" s="647"/>
      <c r="J2210" s="647"/>
      <c r="K2210" s="647"/>
      <c r="L2210" s="647"/>
      <c r="M2210" s="647"/>
      <c r="P2210" s="646"/>
    </row>
    <row r="2211" spans="8:16" x14ac:dyDescent="0.2">
      <c r="H2211" s="646"/>
      <c r="I2211" s="647"/>
      <c r="J2211" s="647"/>
      <c r="K2211" s="647"/>
      <c r="L2211" s="647"/>
      <c r="M2211" s="647"/>
      <c r="P2211" s="646"/>
    </row>
    <row r="2212" spans="8:16" x14ac:dyDescent="0.2">
      <c r="H2212" s="646"/>
      <c r="I2212" s="647"/>
      <c r="J2212" s="647"/>
      <c r="K2212" s="647"/>
      <c r="L2212" s="647"/>
      <c r="M2212" s="647"/>
      <c r="P2212" s="646"/>
    </row>
    <row r="2213" spans="8:16" x14ac:dyDescent="0.2">
      <c r="H2213" s="646"/>
      <c r="I2213" s="647"/>
      <c r="J2213" s="647"/>
      <c r="K2213" s="647"/>
      <c r="L2213" s="647"/>
      <c r="M2213" s="647"/>
      <c r="P2213" s="646"/>
    </row>
    <row r="2214" spans="8:16" x14ac:dyDescent="0.2">
      <c r="H2214" s="646"/>
      <c r="I2214" s="647"/>
      <c r="J2214" s="647"/>
      <c r="K2214" s="647"/>
      <c r="L2214" s="647"/>
      <c r="M2214" s="647"/>
      <c r="P2214" s="646"/>
    </row>
    <row r="2215" spans="8:16" x14ac:dyDescent="0.2">
      <c r="H2215" s="646"/>
      <c r="I2215" s="647"/>
      <c r="J2215" s="647"/>
      <c r="K2215" s="647"/>
      <c r="L2215" s="647"/>
      <c r="M2215" s="647"/>
      <c r="P2215" s="646"/>
    </row>
    <row r="2216" spans="8:16" x14ac:dyDescent="0.2">
      <c r="H2216" s="646"/>
      <c r="I2216" s="647"/>
      <c r="J2216" s="647"/>
      <c r="K2216" s="647"/>
      <c r="L2216" s="647"/>
      <c r="M2216" s="647"/>
      <c r="P2216" s="646"/>
    </row>
    <row r="2217" spans="8:16" x14ac:dyDescent="0.2">
      <c r="H2217" s="646"/>
      <c r="I2217" s="647"/>
      <c r="J2217" s="647"/>
      <c r="K2217" s="647"/>
      <c r="L2217" s="647"/>
      <c r="M2217" s="647"/>
      <c r="P2217" s="646"/>
    </row>
    <row r="2218" spans="8:16" x14ac:dyDescent="0.2">
      <c r="H2218" s="646"/>
      <c r="I2218" s="647"/>
      <c r="J2218" s="647"/>
      <c r="K2218" s="647"/>
      <c r="L2218" s="647"/>
      <c r="M2218" s="647"/>
      <c r="P2218" s="646"/>
    </row>
    <row r="2219" spans="8:16" x14ac:dyDescent="0.2">
      <c r="H2219" s="646"/>
      <c r="I2219" s="647"/>
      <c r="J2219" s="647"/>
      <c r="K2219" s="647"/>
      <c r="L2219" s="647"/>
      <c r="M2219" s="647"/>
      <c r="P2219" s="646"/>
    </row>
    <row r="2220" spans="8:16" x14ac:dyDescent="0.2">
      <c r="H2220" s="646"/>
      <c r="I2220" s="647"/>
      <c r="J2220" s="647"/>
      <c r="K2220" s="647"/>
      <c r="L2220" s="647"/>
      <c r="M2220" s="647"/>
      <c r="P2220" s="646"/>
    </row>
    <row r="2221" spans="8:16" x14ac:dyDescent="0.2">
      <c r="H2221" s="646"/>
      <c r="I2221" s="647"/>
      <c r="J2221" s="647"/>
      <c r="K2221" s="647"/>
      <c r="L2221" s="647"/>
      <c r="M2221" s="647"/>
      <c r="P2221" s="646"/>
    </row>
    <row r="2222" spans="8:16" x14ac:dyDescent="0.2">
      <c r="H2222" s="646"/>
      <c r="I2222" s="647"/>
      <c r="J2222" s="647"/>
      <c r="K2222" s="647"/>
      <c r="L2222" s="647"/>
      <c r="M2222" s="647"/>
      <c r="P2222" s="646"/>
    </row>
    <row r="2223" spans="8:16" x14ac:dyDescent="0.2">
      <c r="H2223" s="646"/>
      <c r="I2223" s="647"/>
      <c r="J2223" s="647"/>
      <c r="K2223" s="647"/>
      <c r="L2223" s="647"/>
      <c r="M2223" s="647"/>
      <c r="P2223" s="646"/>
    </row>
    <row r="2224" spans="8:16" x14ac:dyDescent="0.2">
      <c r="H2224" s="646"/>
      <c r="I2224" s="647"/>
      <c r="J2224" s="647"/>
      <c r="K2224" s="647"/>
      <c r="L2224" s="647"/>
      <c r="M2224" s="647"/>
      <c r="P2224" s="646"/>
    </row>
    <row r="2225" spans="8:16" x14ac:dyDescent="0.2">
      <c r="H2225" s="646"/>
      <c r="I2225" s="647"/>
      <c r="J2225" s="647"/>
      <c r="K2225" s="647"/>
      <c r="L2225" s="647"/>
      <c r="M2225" s="647"/>
      <c r="P2225" s="646"/>
    </row>
    <row r="2226" spans="8:16" x14ac:dyDescent="0.2">
      <c r="H2226" s="646"/>
      <c r="I2226" s="647"/>
      <c r="J2226" s="647"/>
      <c r="K2226" s="647"/>
      <c r="L2226" s="647"/>
      <c r="M2226" s="647"/>
      <c r="P2226" s="646"/>
    </row>
    <row r="2227" spans="8:16" x14ac:dyDescent="0.2">
      <c r="H2227" s="646"/>
      <c r="I2227" s="647"/>
      <c r="J2227" s="647"/>
      <c r="K2227" s="647"/>
      <c r="L2227" s="647"/>
      <c r="M2227" s="647"/>
      <c r="P2227" s="646"/>
    </row>
    <row r="2228" spans="8:16" x14ac:dyDescent="0.2">
      <c r="H2228" s="646"/>
      <c r="I2228" s="647"/>
      <c r="J2228" s="647"/>
      <c r="K2228" s="647"/>
      <c r="L2228" s="647"/>
      <c r="M2228" s="647"/>
      <c r="P2228" s="646"/>
    </row>
    <row r="2229" spans="8:16" x14ac:dyDescent="0.2">
      <c r="H2229" s="646"/>
      <c r="I2229" s="647"/>
      <c r="J2229" s="647"/>
      <c r="K2229" s="647"/>
      <c r="L2229" s="647"/>
      <c r="M2229" s="647"/>
      <c r="P2229" s="646"/>
    </row>
    <row r="2230" spans="8:16" x14ac:dyDescent="0.2">
      <c r="H2230" s="646"/>
      <c r="I2230" s="647"/>
      <c r="J2230" s="647"/>
      <c r="K2230" s="647"/>
      <c r="L2230" s="647"/>
      <c r="M2230" s="647"/>
      <c r="P2230" s="646"/>
    </row>
    <row r="2231" spans="8:16" x14ac:dyDescent="0.2">
      <c r="H2231" s="646"/>
      <c r="I2231" s="647"/>
      <c r="J2231" s="647"/>
      <c r="K2231" s="647"/>
      <c r="L2231" s="647"/>
      <c r="M2231" s="647"/>
      <c r="P2231" s="646"/>
    </row>
    <row r="2232" spans="8:16" x14ac:dyDescent="0.2">
      <c r="H2232" s="646"/>
      <c r="I2232" s="647"/>
      <c r="J2232" s="647"/>
      <c r="K2232" s="647"/>
      <c r="L2232" s="647"/>
      <c r="M2232" s="647"/>
      <c r="P2232" s="646"/>
    </row>
    <row r="2233" spans="8:16" x14ac:dyDescent="0.2">
      <c r="H2233" s="646"/>
      <c r="I2233" s="647"/>
      <c r="J2233" s="647"/>
      <c r="K2233" s="647"/>
      <c r="L2233" s="647"/>
      <c r="M2233" s="647"/>
      <c r="P2233" s="646"/>
    </row>
    <row r="2234" spans="8:16" x14ac:dyDescent="0.2">
      <c r="H2234" s="646"/>
      <c r="I2234" s="647"/>
      <c r="J2234" s="647"/>
      <c r="K2234" s="647"/>
      <c r="L2234" s="647"/>
      <c r="M2234" s="647"/>
      <c r="P2234" s="646"/>
    </row>
    <row r="2235" spans="8:16" x14ac:dyDescent="0.2">
      <c r="H2235" s="646"/>
      <c r="I2235" s="647"/>
      <c r="J2235" s="647"/>
      <c r="K2235" s="647"/>
      <c r="L2235" s="647"/>
      <c r="M2235" s="647"/>
      <c r="P2235" s="646"/>
    </row>
    <row r="2236" spans="8:16" x14ac:dyDescent="0.2">
      <c r="H2236" s="646"/>
      <c r="I2236" s="647"/>
      <c r="J2236" s="647"/>
      <c r="K2236" s="647"/>
      <c r="L2236" s="647"/>
      <c r="M2236" s="647"/>
      <c r="P2236" s="646"/>
    </row>
    <row r="2237" spans="8:16" x14ac:dyDescent="0.2">
      <c r="H2237" s="646"/>
      <c r="I2237" s="647"/>
      <c r="J2237" s="647"/>
      <c r="K2237" s="647"/>
      <c r="L2237" s="647"/>
      <c r="M2237" s="647"/>
      <c r="P2237" s="646"/>
    </row>
    <row r="2238" spans="8:16" x14ac:dyDescent="0.2">
      <c r="H2238" s="646"/>
      <c r="I2238" s="647"/>
      <c r="J2238" s="647"/>
      <c r="K2238" s="647"/>
      <c r="L2238" s="647"/>
      <c r="M2238" s="647"/>
      <c r="P2238" s="646"/>
    </row>
    <row r="2239" spans="8:16" x14ac:dyDescent="0.2">
      <c r="H2239" s="646"/>
      <c r="I2239" s="647"/>
      <c r="J2239" s="647"/>
      <c r="K2239" s="647"/>
      <c r="L2239" s="647"/>
      <c r="M2239" s="647"/>
      <c r="P2239" s="646"/>
    </row>
    <row r="2240" spans="8:16" x14ac:dyDescent="0.2">
      <c r="H2240" s="646"/>
      <c r="I2240" s="647"/>
      <c r="J2240" s="647"/>
      <c r="K2240" s="647"/>
      <c r="L2240" s="647"/>
      <c r="M2240" s="647"/>
      <c r="P2240" s="646"/>
    </row>
    <row r="2241" spans="8:16" x14ac:dyDescent="0.2">
      <c r="H2241" s="646"/>
      <c r="I2241" s="647"/>
      <c r="J2241" s="647"/>
      <c r="K2241" s="647"/>
      <c r="L2241" s="647"/>
      <c r="M2241" s="647"/>
      <c r="P2241" s="646"/>
    </row>
    <row r="2242" spans="8:16" x14ac:dyDescent="0.2">
      <c r="H2242" s="646"/>
      <c r="I2242" s="647"/>
      <c r="J2242" s="647"/>
      <c r="K2242" s="647"/>
      <c r="L2242" s="647"/>
      <c r="M2242" s="647"/>
      <c r="P2242" s="646"/>
    </row>
    <row r="2243" spans="8:16" x14ac:dyDescent="0.2">
      <c r="H2243" s="646"/>
      <c r="I2243" s="647"/>
      <c r="J2243" s="647"/>
      <c r="K2243" s="647"/>
      <c r="L2243" s="647"/>
      <c r="M2243" s="647"/>
      <c r="P2243" s="646"/>
    </row>
    <row r="2244" spans="8:16" x14ac:dyDescent="0.2">
      <c r="H2244" s="646"/>
      <c r="I2244" s="647"/>
      <c r="J2244" s="647"/>
      <c r="K2244" s="647"/>
      <c r="L2244" s="647"/>
      <c r="M2244" s="647"/>
      <c r="P2244" s="646"/>
    </row>
    <row r="2245" spans="8:16" x14ac:dyDescent="0.2">
      <c r="H2245" s="646"/>
      <c r="I2245" s="647"/>
      <c r="J2245" s="647"/>
      <c r="K2245" s="647"/>
      <c r="L2245" s="647"/>
      <c r="M2245" s="647"/>
      <c r="P2245" s="646"/>
    </row>
    <row r="2246" spans="8:16" x14ac:dyDescent="0.2">
      <c r="H2246" s="646"/>
      <c r="I2246" s="647"/>
      <c r="J2246" s="647"/>
      <c r="K2246" s="647"/>
      <c r="L2246" s="647"/>
      <c r="M2246" s="647"/>
      <c r="P2246" s="646"/>
    </row>
    <row r="2247" spans="8:16" x14ac:dyDescent="0.2">
      <c r="H2247" s="646"/>
      <c r="I2247" s="647"/>
      <c r="J2247" s="647"/>
      <c r="K2247" s="647"/>
      <c r="L2247" s="647"/>
      <c r="M2247" s="647"/>
      <c r="P2247" s="646"/>
    </row>
    <row r="2248" spans="8:16" x14ac:dyDescent="0.2">
      <c r="H2248" s="646"/>
      <c r="I2248" s="647"/>
      <c r="J2248" s="647"/>
      <c r="K2248" s="647"/>
      <c r="L2248" s="647"/>
      <c r="M2248" s="647"/>
      <c r="P2248" s="646"/>
    </row>
    <row r="2249" spans="8:16" x14ac:dyDescent="0.2">
      <c r="H2249" s="646"/>
      <c r="I2249" s="647"/>
      <c r="J2249" s="647"/>
      <c r="K2249" s="647"/>
      <c r="L2249" s="647"/>
      <c r="M2249" s="647"/>
      <c r="P2249" s="646"/>
    </row>
    <row r="2250" spans="8:16" x14ac:dyDescent="0.2">
      <c r="H2250" s="646"/>
      <c r="I2250" s="647"/>
      <c r="J2250" s="647"/>
      <c r="K2250" s="647"/>
      <c r="L2250" s="647"/>
      <c r="M2250" s="647"/>
      <c r="P2250" s="646"/>
    </row>
    <row r="2251" spans="8:16" x14ac:dyDescent="0.2">
      <c r="H2251" s="646"/>
      <c r="I2251" s="647"/>
      <c r="J2251" s="647"/>
      <c r="K2251" s="647"/>
      <c r="L2251" s="647"/>
      <c r="M2251" s="647"/>
      <c r="P2251" s="646"/>
    </row>
    <row r="2252" spans="8:16" x14ac:dyDescent="0.2">
      <c r="H2252" s="646"/>
      <c r="I2252" s="647"/>
      <c r="J2252" s="647"/>
      <c r="K2252" s="647"/>
      <c r="L2252" s="647"/>
      <c r="M2252" s="647"/>
      <c r="P2252" s="646"/>
    </row>
    <row r="2253" spans="8:16" x14ac:dyDescent="0.2">
      <c r="H2253" s="646"/>
      <c r="I2253" s="647"/>
      <c r="J2253" s="647"/>
      <c r="K2253" s="647"/>
      <c r="L2253" s="647"/>
      <c r="M2253" s="647"/>
      <c r="P2253" s="646"/>
    </row>
    <row r="2254" spans="8:16" x14ac:dyDescent="0.2">
      <c r="H2254" s="646"/>
      <c r="I2254" s="647"/>
      <c r="J2254" s="647"/>
      <c r="K2254" s="647"/>
      <c r="L2254" s="647"/>
      <c r="M2254" s="647"/>
      <c r="P2254" s="646"/>
    </row>
    <row r="2255" spans="8:16" x14ac:dyDescent="0.2">
      <c r="H2255" s="646"/>
      <c r="I2255" s="647"/>
      <c r="J2255" s="647"/>
      <c r="K2255" s="647"/>
      <c r="L2255" s="647"/>
      <c r="M2255" s="647"/>
      <c r="P2255" s="646"/>
    </row>
    <row r="2256" spans="8:16" x14ac:dyDescent="0.2">
      <c r="H2256" s="646"/>
      <c r="I2256" s="647"/>
      <c r="J2256" s="647"/>
      <c r="K2256" s="647"/>
      <c r="L2256" s="647"/>
      <c r="M2256" s="647"/>
      <c r="P2256" s="646"/>
    </row>
    <row r="2257" spans="8:16" x14ac:dyDescent="0.2">
      <c r="H2257" s="646"/>
      <c r="I2257" s="647"/>
      <c r="J2257" s="647"/>
      <c r="K2257" s="647"/>
      <c r="L2257" s="647"/>
      <c r="M2257" s="647"/>
      <c r="P2257" s="646"/>
    </row>
    <row r="2258" spans="8:16" x14ac:dyDescent="0.2">
      <c r="H2258" s="646"/>
      <c r="I2258" s="647"/>
      <c r="J2258" s="647"/>
      <c r="K2258" s="647"/>
      <c r="L2258" s="647"/>
      <c r="M2258" s="647"/>
      <c r="P2258" s="646"/>
    </row>
    <row r="2259" spans="8:16" x14ac:dyDescent="0.2">
      <c r="H2259" s="646"/>
      <c r="I2259" s="647"/>
      <c r="J2259" s="647"/>
      <c r="K2259" s="647"/>
      <c r="L2259" s="647"/>
      <c r="M2259" s="647"/>
      <c r="P2259" s="646"/>
    </row>
    <row r="2260" spans="8:16" x14ac:dyDescent="0.2">
      <c r="H2260" s="646"/>
      <c r="I2260" s="647"/>
      <c r="J2260" s="647"/>
      <c r="K2260" s="647"/>
      <c r="L2260" s="647"/>
      <c r="M2260" s="647"/>
      <c r="P2260" s="646"/>
    </row>
    <row r="2261" spans="8:16" x14ac:dyDescent="0.2">
      <c r="H2261" s="646"/>
      <c r="I2261" s="647"/>
      <c r="J2261" s="647"/>
      <c r="K2261" s="647"/>
      <c r="L2261" s="647"/>
      <c r="M2261" s="647"/>
      <c r="P2261" s="646"/>
    </row>
    <row r="2262" spans="8:16" x14ac:dyDescent="0.2">
      <c r="H2262" s="646"/>
      <c r="I2262" s="647"/>
      <c r="J2262" s="647"/>
      <c r="K2262" s="647"/>
      <c r="L2262" s="647"/>
      <c r="M2262" s="647"/>
      <c r="P2262" s="646"/>
    </row>
    <row r="2263" spans="8:16" x14ac:dyDescent="0.2">
      <c r="H2263" s="646"/>
      <c r="I2263" s="647"/>
      <c r="J2263" s="647"/>
      <c r="K2263" s="647"/>
      <c r="L2263" s="647"/>
      <c r="M2263" s="647"/>
      <c r="P2263" s="646"/>
    </row>
    <row r="2264" spans="8:16" x14ac:dyDescent="0.2">
      <c r="H2264" s="646"/>
      <c r="I2264" s="647"/>
      <c r="J2264" s="647"/>
      <c r="K2264" s="647"/>
      <c r="L2264" s="647"/>
      <c r="M2264" s="647"/>
      <c r="P2264" s="646"/>
    </row>
    <row r="2265" spans="8:16" x14ac:dyDescent="0.2">
      <c r="H2265" s="646"/>
      <c r="I2265" s="647"/>
      <c r="J2265" s="647"/>
      <c r="K2265" s="647"/>
      <c r="L2265" s="647"/>
      <c r="M2265" s="647"/>
      <c r="P2265" s="646"/>
    </row>
    <row r="2266" spans="8:16" x14ac:dyDescent="0.2">
      <c r="H2266" s="646"/>
      <c r="I2266" s="647"/>
      <c r="J2266" s="647"/>
      <c r="K2266" s="647"/>
      <c r="L2266" s="647"/>
      <c r="M2266" s="647"/>
      <c r="P2266" s="646"/>
    </row>
    <row r="2267" spans="8:16" x14ac:dyDescent="0.2">
      <c r="H2267" s="646"/>
      <c r="I2267" s="647"/>
      <c r="J2267" s="647"/>
      <c r="K2267" s="647"/>
      <c r="L2267" s="647"/>
      <c r="M2267" s="647"/>
      <c r="P2267" s="646"/>
    </row>
    <row r="2268" spans="8:16" x14ac:dyDescent="0.2">
      <c r="H2268" s="646"/>
      <c r="I2268" s="647"/>
      <c r="J2268" s="647"/>
      <c r="K2268" s="647"/>
      <c r="L2268" s="647"/>
      <c r="M2268" s="647"/>
      <c r="P2268" s="646"/>
    </row>
    <row r="2269" spans="8:16" x14ac:dyDescent="0.2">
      <c r="H2269" s="646"/>
      <c r="I2269" s="647"/>
      <c r="J2269" s="647"/>
      <c r="K2269" s="647"/>
      <c r="L2269" s="647"/>
      <c r="M2269" s="647"/>
      <c r="P2269" s="646"/>
    </row>
    <row r="2270" spans="8:16" x14ac:dyDescent="0.2">
      <c r="H2270" s="646"/>
      <c r="I2270" s="647"/>
      <c r="J2270" s="647"/>
      <c r="K2270" s="647"/>
      <c r="L2270" s="647"/>
      <c r="M2270" s="647"/>
      <c r="P2270" s="646"/>
    </row>
    <row r="2271" spans="8:16" x14ac:dyDescent="0.2">
      <c r="H2271" s="646"/>
      <c r="I2271" s="647"/>
      <c r="J2271" s="647"/>
      <c r="K2271" s="647"/>
      <c r="L2271" s="647"/>
      <c r="M2271" s="647"/>
      <c r="P2271" s="646"/>
    </row>
    <row r="2272" spans="8:16" x14ac:dyDescent="0.2">
      <c r="H2272" s="646"/>
      <c r="I2272" s="647"/>
      <c r="J2272" s="647"/>
      <c r="K2272" s="647"/>
      <c r="L2272" s="647"/>
      <c r="M2272" s="647"/>
      <c r="P2272" s="646"/>
    </row>
    <row r="2273" spans="8:16" x14ac:dyDescent="0.2">
      <c r="H2273" s="646"/>
      <c r="I2273" s="647"/>
      <c r="J2273" s="647"/>
      <c r="K2273" s="647"/>
      <c r="L2273" s="647"/>
      <c r="M2273" s="647"/>
      <c r="P2273" s="646"/>
    </row>
    <row r="2274" spans="8:16" x14ac:dyDescent="0.2">
      <c r="H2274" s="646"/>
      <c r="I2274" s="647"/>
      <c r="J2274" s="647"/>
      <c r="K2274" s="647"/>
      <c r="L2274" s="647"/>
      <c r="M2274" s="647"/>
      <c r="P2274" s="646"/>
    </row>
    <row r="2275" spans="8:16" x14ac:dyDescent="0.2">
      <c r="H2275" s="646"/>
      <c r="I2275" s="647"/>
      <c r="J2275" s="647"/>
      <c r="K2275" s="647"/>
      <c r="L2275" s="647"/>
      <c r="M2275" s="647"/>
      <c r="P2275" s="646"/>
    </row>
    <row r="2276" spans="8:16" x14ac:dyDescent="0.2">
      <c r="H2276" s="646"/>
      <c r="I2276" s="647"/>
      <c r="J2276" s="647"/>
      <c r="K2276" s="647"/>
      <c r="L2276" s="647"/>
      <c r="M2276" s="647"/>
      <c r="P2276" s="646"/>
    </row>
    <row r="2277" spans="8:16" x14ac:dyDescent="0.2">
      <c r="H2277" s="646"/>
      <c r="I2277" s="647"/>
      <c r="J2277" s="647"/>
      <c r="K2277" s="647"/>
      <c r="L2277" s="647"/>
      <c r="M2277" s="647"/>
      <c r="P2277" s="646"/>
    </row>
    <row r="2278" spans="8:16" x14ac:dyDescent="0.2">
      <c r="H2278" s="646"/>
      <c r="I2278" s="647"/>
      <c r="J2278" s="647"/>
      <c r="K2278" s="647"/>
      <c r="L2278" s="647"/>
      <c r="M2278" s="647"/>
      <c r="P2278" s="646"/>
    </row>
    <row r="2279" spans="8:16" x14ac:dyDescent="0.2">
      <c r="H2279" s="646"/>
      <c r="I2279" s="647"/>
      <c r="J2279" s="647"/>
      <c r="K2279" s="647"/>
      <c r="L2279" s="647"/>
      <c r="M2279" s="647"/>
      <c r="P2279" s="646"/>
    </row>
    <row r="2280" spans="8:16" x14ac:dyDescent="0.2">
      <c r="H2280" s="646"/>
      <c r="I2280" s="647"/>
      <c r="J2280" s="647"/>
      <c r="K2280" s="647"/>
      <c r="L2280" s="647"/>
      <c r="M2280" s="647"/>
      <c r="P2280" s="646"/>
    </row>
    <row r="2281" spans="8:16" x14ac:dyDescent="0.2">
      <c r="H2281" s="646"/>
      <c r="I2281" s="647"/>
      <c r="J2281" s="647"/>
      <c r="K2281" s="647"/>
      <c r="L2281" s="647"/>
      <c r="M2281" s="647"/>
      <c r="P2281" s="646"/>
    </row>
    <row r="2282" spans="8:16" x14ac:dyDescent="0.2">
      <c r="H2282" s="646"/>
      <c r="I2282" s="647"/>
      <c r="J2282" s="647"/>
      <c r="K2282" s="647"/>
      <c r="L2282" s="647"/>
      <c r="M2282" s="647"/>
      <c r="P2282" s="646"/>
    </row>
    <row r="2283" spans="8:16" x14ac:dyDescent="0.2">
      <c r="H2283" s="646"/>
      <c r="I2283" s="647"/>
      <c r="J2283" s="647"/>
      <c r="K2283" s="647"/>
      <c r="L2283" s="647"/>
      <c r="M2283" s="647"/>
      <c r="P2283" s="646"/>
    </row>
    <row r="2284" spans="8:16" x14ac:dyDescent="0.2">
      <c r="H2284" s="646"/>
      <c r="I2284" s="647"/>
      <c r="J2284" s="647"/>
      <c r="K2284" s="647"/>
      <c r="L2284" s="647"/>
      <c r="M2284" s="647"/>
      <c r="P2284" s="646"/>
    </row>
    <row r="2285" spans="8:16" x14ac:dyDescent="0.2">
      <c r="H2285" s="646"/>
      <c r="I2285" s="647"/>
      <c r="J2285" s="647"/>
      <c r="K2285" s="647"/>
      <c r="L2285" s="647"/>
      <c r="M2285" s="647"/>
      <c r="P2285" s="646"/>
    </row>
    <row r="2286" spans="8:16" x14ac:dyDescent="0.2">
      <c r="H2286" s="646"/>
      <c r="I2286" s="647"/>
      <c r="J2286" s="647"/>
      <c r="K2286" s="647"/>
      <c r="L2286" s="647"/>
      <c r="M2286" s="647"/>
      <c r="P2286" s="646"/>
    </row>
    <row r="2287" spans="8:16" x14ac:dyDescent="0.2">
      <c r="H2287" s="646"/>
      <c r="I2287" s="647"/>
      <c r="J2287" s="647"/>
      <c r="K2287" s="647"/>
      <c r="L2287" s="647"/>
      <c r="M2287" s="647"/>
      <c r="P2287" s="646"/>
    </row>
    <row r="2288" spans="8:16" x14ac:dyDescent="0.2">
      <c r="H2288" s="646"/>
      <c r="I2288" s="647"/>
      <c r="J2288" s="647"/>
      <c r="K2288" s="647"/>
      <c r="L2288" s="647"/>
      <c r="M2288" s="647"/>
      <c r="P2288" s="646"/>
    </row>
    <row r="2289" spans="8:16" x14ac:dyDescent="0.2">
      <c r="H2289" s="646"/>
      <c r="I2289" s="647"/>
      <c r="J2289" s="647"/>
      <c r="K2289" s="647"/>
      <c r="L2289" s="647"/>
      <c r="M2289" s="647"/>
      <c r="P2289" s="646"/>
    </row>
    <row r="2290" spans="8:16" x14ac:dyDescent="0.2">
      <c r="H2290" s="646"/>
      <c r="I2290" s="647"/>
      <c r="J2290" s="647"/>
      <c r="K2290" s="647"/>
      <c r="L2290" s="647"/>
      <c r="M2290" s="647"/>
      <c r="P2290" s="646"/>
    </row>
    <row r="2291" spans="8:16" x14ac:dyDescent="0.2">
      <c r="H2291" s="646"/>
      <c r="I2291" s="647"/>
      <c r="J2291" s="647"/>
      <c r="K2291" s="647"/>
      <c r="L2291" s="647"/>
      <c r="M2291" s="647"/>
      <c r="P2291" s="646"/>
    </row>
    <row r="2292" spans="8:16" x14ac:dyDescent="0.2">
      <c r="H2292" s="646"/>
      <c r="I2292" s="647"/>
      <c r="J2292" s="647"/>
      <c r="K2292" s="647"/>
      <c r="L2292" s="647"/>
      <c r="M2292" s="647"/>
      <c r="P2292" s="646"/>
    </row>
    <row r="2293" spans="8:16" x14ac:dyDescent="0.2">
      <c r="H2293" s="646"/>
      <c r="I2293" s="647"/>
      <c r="J2293" s="647"/>
      <c r="K2293" s="647"/>
      <c r="L2293" s="647"/>
      <c r="M2293" s="647"/>
      <c r="P2293" s="646"/>
    </row>
    <row r="2294" spans="8:16" x14ac:dyDescent="0.2">
      <c r="H2294" s="646"/>
      <c r="I2294" s="647"/>
      <c r="J2294" s="647"/>
      <c r="K2294" s="647"/>
      <c r="L2294" s="647"/>
      <c r="M2294" s="647"/>
      <c r="P2294" s="646"/>
    </row>
    <row r="2295" spans="8:16" x14ac:dyDescent="0.2">
      <c r="H2295" s="646"/>
      <c r="I2295" s="647"/>
      <c r="J2295" s="647"/>
      <c r="K2295" s="647"/>
      <c r="L2295" s="647"/>
      <c r="M2295" s="647"/>
      <c r="P2295" s="646"/>
    </row>
    <row r="2296" spans="8:16" x14ac:dyDescent="0.2">
      <c r="H2296" s="646"/>
      <c r="I2296" s="647"/>
      <c r="J2296" s="647"/>
      <c r="K2296" s="647"/>
      <c r="L2296" s="647"/>
      <c r="M2296" s="647"/>
      <c r="P2296" s="646"/>
    </row>
    <row r="2297" spans="8:16" x14ac:dyDescent="0.2">
      <c r="H2297" s="646"/>
      <c r="I2297" s="647"/>
      <c r="J2297" s="647"/>
      <c r="K2297" s="647"/>
      <c r="L2297" s="647"/>
      <c r="M2297" s="647"/>
      <c r="P2297" s="646"/>
    </row>
    <row r="2298" spans="8:16" x14ac:dyDescent="0.2">
      <c r="H2298" s="646"/>
      <c r="I2298" s="647"/>
      <c r="J2298" s="647"/>
      <c r="K2298" s="647"/>
      <c r="L2298" s="647"/>
      <c r="M2298" s="647"/>
      <c r="P2298" s="646"/>
    </row>
    <row r="2299" spans="8:16" x14ac:dyDescent="0.2">
      <c r="H2299" s="646"/>
      <c r="I2299" s="647"/>
      <c r="J2299" s="647"/>
      <c r="K2299" s="647"/>
      <c r="L2299" s="647"/>
      <c r="M2299" s="647"/>
      <c r="P2299" s="646"/>
    </row>
    <row r="2300" spans="8:16" x14ac:dyDescent="0.2">
      <c r="H2300" s="646"/>
      <c r="I2300" s="647"/>
      <c r="J2300" s="647"/>
      <c r="K2300" s="647"/>
      <c r="L2300" s="647"/>
      <c r="M2300" s="647"/>
      <c r="P2300" s="646"/>
    </row>
    <row r="2301" spans="8:16" x14ac:dyDescent="0.2">
      <c r="H2301" s="646"/>
      <c r="I2301" s="647"/>
      <c r="J2301" s="647"/>
      <c r="K2301" s="647"/>
      <c r="L2301" s="647"/>
      <c r="M2301" s="647"/>
      <c r="P2301" s="646"/>
    </row>
    <row r="2302" spans="8:16" x14ac:dyDescent="0.2">
      <c r="H2302" s="646"/>
      <c r="I2302" s="647"/>
      <c r="J2302" s="647"/>
      <c r="K2302" s="647"/>
      <c r="L2302" s="647"/>
      <c r="M2302" s="647"/>
      <c r="P2302" s="646"/>
    </row>
    <row r="2303" spans="8:16" x14ac:dyDescent="0.2">
      <c r="H2303" s="646"/>
      <c r="I2303" s="647"/>
      <c r="J2303" s="647"/>
      <c r="K2303" s="647"/>
      <c r="L2303" s="647"/>
      <c r="M2303" s="647"/>
      <c r="P2303" s="646"/>
    </row>
    <row r="2304" spans="8:16" x14ac:dyDescent="0.2">
      <c r="H2304" s="646"/>
      <c r="I2304" s="647"/>
      <c r="J2304" s="647"/>
      <c r="K2304" s="647"/>
      <c r="L2304" s="647"/>
      <c r="M2304" s="647"/>
      <c r="P2304" s="646"/>
    </row>
    <row r="2305" spans="8:16" x14ac:dyDescent="0.2">
      <c r="H2305" s="646"/>
      <c r="I2305" s="647"/>
      <c r="J2305" s="647"/>
      <c r="K2305" s="647"/>
      <c r="L2305" s="647"/>
      <c r="M2305" s="647"/>
      <c r="P2305" s="646"/>
    </row>
    <row r="2306" spans="8:16" x14ac:dyDescent="0.2">
      <c r="H2306" s="646"/>
      <c r="I2306" s="647"/>
      <c r="J2306" s="647"/>
      <c r="K2306" s="647"/>
      <c r="L2306" s="647"/>
      <c r="M2306" s="647"/>
      <c r="P2306" s="646"/>
    </row>
    <row r="2307" spans="8:16" x14ac:dyDescent="0.2">
      <c r="H2307" s="646"/>
      <c r="I2307" s="647"/>
      <c r="J2307" s="647"/>
      <c r="K2307" s="647"/>
      <c r="L2307" s="647"/>
      <c r="M2307" s="647"/>
      <c r="P2307" s="646"/>
    </row>
    <row r="2308" spans="8:16" x14ac:dyDescent="0.2">
      <c r="H2308" s="646"/>
      <c r="I2308" s="647"/>
      <c r="J2308" s="647"/>
      <c r="K2308" s="647"/>
      <c r="L2308" s="647"/>
      <c r="M2308" s="647"/>
      <c r="P2308" s="646"/>
    </row>
    <row r="2309" spans="8:16" x14ac:dyDescent="0.2">
      <c r="H2309" s="646"/>
      <c r="I2309" s="647"/>
      <c r="J2309" s="647"/>
      <c r="K2309" s="647"/>
      <c r="L2309" s="647"/>
      <c r="M2309" s="647"/>
      <c r="P2309" s="646"/>
    </row>
    <row r="2310" spans="8:16" x14ac:dyDescent="0.2">
      <c r="H2310" s="646"/>
      <c r="I2310" s="647"/>
      <c r="J2310" s="647"/>
      <c r="K2310" s="647"/>
      <c r="L2310" s="647"/>
      <c r="M2310" s="647"/>
      <c r="P2310" s="646"/>
    </row>
    <row r="2311" spans="8:16" x14ac:dyDescent="0.2">
      <c r="H2311" s="646"/>
      <c r="I2311" s="647"/>
      <c r="J2311" s="647"/>
      <c r="K2311" s="647"/>
      <c r="L2311" s="647"/>
      <c r="M2311" s="647"/>
      <c r="P2311" s="646"/>
    </row>
    <row r="2312" spans="8:16" x14ac:dyDescent="0.2">
      <c r="H2312" s="646"/>
      <c r="I2312" s="647"/>
      <c r="J2312" s="647"/>
      <c r="K2312" s="647"/>
      <c r="L2312" s="647"/>
      <c r="M2312" s="647"/>
      <c r="P2312" s="646"/>
    </row>
    <row r="2313" spans="8:16" x14ac:dyDescent="0.2">
      <c r="H2313" s="646"/>
      <c r="I2313" s="647"/>
      <c r="J2313" s="647"/>
      <c r="K2313" s="647"/>
      <c r="L2313" s="647"/>
      <c r="M2313" s="647"/>
      <c r="P2313" s="646"/>
    </row>
    <row r="2314" spans="8:16" x14ac:dyDescent="0.2">
      <c r="H2314" s="646"/>
      <c r="I2314" s="647"/>
      <c r="J2314" s="647"/>
      <c r="K2314" s="647"/>
      <c r="L2314" s="647"/>
      <c r="M2314" s="647"/>
      <c r="P2314" s="646"/>
    </row>
    <row r="2315" spans="8:16" x14ac:dyDescent="0.2">
      <c r="H2315" s="646"/>
      <c r="I2315" s="647"/>
      <c r="J2315" s="647"/>
      <c r="K2315" s="647"/>
      <c r="L2315" s="647"/>
      <c r="M2315" s="647"/>
      <c r="P2315" s="646"/>
    </row>
    <row r="2316" spans="8:16" x14ac:dyDescent="0.2">
      <c r="H2316" s="646"/>
      <c r="I2316" s="647"/>
      <c r="J2316" s="647"/>
      <c r="K2316" s="647"/>
      <c r="L2316" s="647"/>
      <c r="M2316" s="647"/>
      <c r="P2316" s="646"/>
    </row>
    <row r="2317" spans="8:16" x14ac:dyDescent="0.2">
      <c r="H2317" s="646"/>
      <c r="I2317" s="647"/>
      <c r="J2317" s="647"/>
      <c r="K2317" s="647"/>
      <c r="L2317" s="647"/>
      <c r="M2317" s="647"/>
      <c r="P2317" s="646"/>
    </row>
    <row r="2318" spans="8:16" x14ac:dyDescent="0.2">
      <c r="H2318" s="646"/>
      <c r="I2318" s="647"/>
      <c r="J2318" s="647"/>
      <c r="K2318" s="647"/>
      <c r="L2318" s="647"/>
      <c r="M2318" s="647"/>
      <c r="P2318" s="646"/>
    </row>
    <row r="2319" spans="8:16" x14ac:dyDescent="0.2">
      <c r="H2319" s="646"/>
      <c r="I2319" s="647"/>
      <c r="J2319" s="647"/>
      <c r="K2319" s="647"/>
      <c r="L2319" s="647"/>
      <c r="M2319" s="647"/>
      <c r="P2319" s="646"/>
    </row>
    <row r="2320" spans="8:16" x14ac:dyDescent="0.2">
      <c r="H2320" s="646"/>
      <c r="I2320" s="647"/>
      <c r="J2320" s="647"/>
      <c r="K2320" s="647"/>
      <c r="L2320" s="647"/>
      <c r="M2320" s="647"/>
      <c r="P2320" s="646"/>
    </row>
    <row r="2321" spans="8:16" x14ac:dyDescent="0.2">
      <c r="H2321" s="646"/>
      <c r="I2321" s="647"/>
      <c r="J2321" s="647"/>
      <c r="K2321" s="647"/>
      <c r="L2321" s="647"/>
      <c r="M2321" s="647"/>
      <c r="P2321" s="646"/>
    </row>
    <row r="2322" spans="8:16" x14ac:dyDescent="0.2">
      <c r="H2322" s="646"/>
      <c r="I2322" s="647"/>
      <c r="J2322" s="647"/>
      <c r="K2322" s="647"/>
      <c r="L2322" s="647"/>
      <c r="M2322" s="647"/>
      <c r="P2322" s="646"/>
    </row>
    <row r="2323" spans="8:16" x14ac:dyDescent="0.2">
      <c r="H2323" s="646"/>
      <c r="I2323" s="647"/>
      <c r="J2323" s="647"/>
      <c r="K2323" s="647"/>
      <c r="L2323" s="647"/>
      <c r="M2323" s="647"/>
      <c r="P2323" s="646"/>
    </row>
    <row r="2324" spans="8:16" x14ac:dyDescent="0.2">
      <c r="H2324" s="646"/>
      <c r="I2324" s="647"/>
      <c r="J2324" s="647"/>
      <c r="K2324" s="647"/>
      <c r="L2324" s="647"/>
      <c r="M2324" s="647"/>
      <c r="P2324" s="646"/>
    </row>
    <row r="2325" spans="8:16" x14ac:dyDescent="0.2">
      <c r="H2325" s="646"/>
      <c r="I2325" s="647"/>
      <c r="J2325" s="647"/>
      <c r="K2325" s="647"/>
      <c r="L2325" s="647"/>
      <c r="M2325" s="647"/>
      <c r="P2325" s="646"/>
    </row>
    <row r="2326" spans="8:16" x14ac:dyDescent="0.2">
      <c r="H2326" s="646"/>
      <c r="I2326" s="647"/>
      <c r="J2326" s="647"/>
      <c r="K2326" s="647"/>
      <c r="L2326" s="647"/>
      <c r="M2326" s="647"/>
      <c r="P2326" s="646"/>
    </row>
    <row r="2327" spans="8:16" x14ac:dyDescent="0.2">
      <c r="H2327" s="646"/>
      <c r="I2327" s="647"/>
      <c r="J2327" s="647"/>
      <c r="K2327" s="647"/>
      <c r="L2327" s="647"/>
      <c r="M2327" s="647"/>
      <c r="P2327" s="646"/>
    </row>
    <row r="2328" spans="8:16" x14ac:dyDescent="0.2">
      <c r="H2328" s="646"/>
      <c r="I2328" s="647"/>
      <c r="J2328" s="647"/>
      <c r="K2328" s="647"/>
      <c r="L2328" s="647"/>
      <c r="M2328" s="647"/>
      <c r="P2328" s="646"/>
    </row>
    <row r="2329" spans="8:16" x14ac:dyDescent="0.2">
      <c r="H2329" s="646"/>
      <c r="I2329" s="647"/>
      <c r="J2329" s="647"/>
      <c r="K2329" s="647"/>
      <c r="L2329" s="647"/>
      <c r="M2329" s="647"/>
      <c r="P2329" s="646"/>
    </row>
    <row r="2330" spans="8:16" x14ac:dyDescent="0.2">
      <c r="H2330" s="646"/>
      <c r="I2330" s="647"/>
      <c r="J2330" s="647"/>
      <c r="K2330" s="647"/>
      <c r="L2330" s="647"/>
      <c r="M2330" s="647"/>
      <c r="P2330" s="646"/>
    </row>
    <row r="2331" spans="8:16" x14ac:dyDescent="0.2">
      <c r="H2331" s="646"/>
      <c r="I2331" s="647"/>
      <c r="J2331" s="647"/>
      <c r="K2331" s="647"/>
      <c r="L2331" s="647"/>
      <c r="M2331" s="647"/>
      <c r="P2331" s="646"/>
    </row>
    <row r="2332" spans="8:16" x14ac:dyDescent="0.2">
      <c r="H2332" s="646"/>
      <c r="I2332" s="647"/>
      <c r="J2332" s="647"/>
      <c r="K2332" s="647"/>
      <c r="L2332" s="647"/>
      <c r="M2332" s="647"/>
      <c r="P2332" s="646"/>
    </row>
    <row r="2333" spans="8:16" x14ac:dyDescent="0.2">
      <c r="H2333" s="646"/>
      <c r="I2333" s="647"/>
      <c r="J2333" s="647"/>
      <c r="K2333" s="647"/>
      <c r="L2333" s="647"/>
      <c r="M2333" s="647"/>
      <c r="P2333" s="646"/>
    </row>
    <row r="2334" spans="8:16" x14ac:dyDescent="0.2">
      <c r="H2334" s="646"/>
      <c r="I2334" s="647"/>
      <c r="J2334" s="647"/>
      <c r="K2334" s="647"/>
      <c r="L2334" s="647"/>
      <c r="M2334" s="647"/>
      <c r="P2334" s="646"/>
    </row>
    <row r="2335" spans="8:16" x14ac:dyDescent="0.2">
      <c r="H2335" s="646"/>
      <c r="I2335" s="647"/>
      <c r="J2335" s="647"/>
      <c r="K2335" s="647"/>
      <c r="L2335" s="647"/>
      <c r="M2335" s="647"/>
      <c r="P2335" s="646"/>
    </row>
    <row r="2336" spans="8:16" x14ac:dyDescent="0.2">
      <c r="H2336" s="646"/>
      <c r="I2336" s="647"/>
      <c r="J2336" s="647"/>
      <c r="K2336" s="647"/>
      <c r="L2336" s="647"/>
      <c r="M2336" s="647"/>
      <c r="P2336" s="646"/>
    </row>
    <row r="2337" spans="8:16" x14ac:dyDescent="0.2">
      <c r="H2337" s="646"/>
      <c r="I2337" s="647"/>
      <c r="J2337" s="647"/>
      <c r="K2337" s="647"/>
      <c r="L2337" s="647"/>
      <c r="M2337" s="647"/>
      <c r="P2337" s="646"/>
    </row>
    <row r="2338" spans="8:16" x14ac:dyDescent="0.2">
      <c r="H2338" s="646"/>
      <c r="I2338" s="647"/>
      <c r="J2338" s="647"/>
      <c r="K2338" s="647"/>
      <c r="L2338" s="647"/>
      <c r="M2338" s="647"/>
      <c r="P2338" s="646"/>
    </row>
    <row r="2339" spans="8:16" x14ac:dyDescent="0.2">
      <c r="H2339" s="646"/>
      <c r="I2339" s="647"/>
      <c r="J2339" s="647"/>
      <c r="K2339" s="647"/>
      <c r="L2339" s="647"/>
      <c r="M2339" s="647"/>
      <c r="P2339" s="646"/>
    </row>
    <row r="2340" spans="8:16" x14ac:dyDescent="0.2">
      <c r="H2340" s="646"/>
      <c r="I2340" s="647"/>
      <c r="J2340" s="647"/>
      <c r="K2340" s="647"/>
      <c r="L2340" s="647"/>
      <c r="M2340" s="647"/>
      <c r="P2340" s="646"/>
    </row>
    <row r="2341" spans="8:16" x14ac:dyDescent="0.2">
      <c r="H2341" s="646"/>
      <c r="I2341" s="647"/>
      <c r="J2341" s="647"/>
      <c r="K2341" s="647"/>
      <c r="L2341" s="647"/>
      <c r="M2341" s="647"/>
      <c r="P2341" s="646"/>
    </row>
    <row r="2342" spans="8:16" x14ac:dyDescent="0.2">
      <c r="H2342" s="646"/>
      <c r="I2342" s="647"/>
      <c r="J2342" s="647"/>
      <c r="K2342" s="647"/>
      <c r="L2342" s="647"/>
      <c r="M2342" s="647"/>
      <c r="P2342" s="646"/>
    </row>
    <row r="2343" spans="8:16" x14ac:dyDescent="0.2">
      <c r="H2343" s="646"/>
      <c r="I2343" s="647"/>
      <c r="J2343" s="647"/>
      <c r="K2343" s="647"/>
      <c r="L2343" s="647"/>
      <c r="M2343" s="647"/>
      <c r="P2343" s="646"/>
    </row>
    <row r="2344" spans="8:16" x14ac:dyDescent="0.2">
      <c r="H2344" s="646"/>
      <c r="I2344" s="647"/>
      <c r="J2344" s="647"/>
      <c r="K2344" s="647"/>
      <c r="L2344" s="647"/>
      <c r="M2344" s="647"/>
      <c r="P2344" s="646"/>
    </row>
    <row r="2345" spans="8:16" x14ac:dyDescent="0.2">
      <c r="H2345" s="646"/>
      <c r="I2345" s="647"/>
      <c r="J2345" s="647"/>
      <c r="K2345" s="647"/>
      <c r="L2345" s="647"/>
      <c r="M2345" s="647"/>
      <c r="P2345" s="646"/>
    </row>
    <row r="2346" spans="8:16" x14ac:dyDescent="0.2">
      <c r="H2346" s="646"/>
      <c r="I2346" s="647"/>
      <c r="J2346" s="647"/>
      <c r="K2346" s="647"/>
      <c r="L2346" s="647"/>
      <c r="M2346" s="647"/>
      <c r="P2346" s="646"/>
    </row>
    <row r="2347" spans="8:16" x14ac:dyDescent="0.2">
      <c r="H2347" s="646"/>
      <c r="I2347" s="647"/>
      <c r="J2347" s="647"/>
      <c r="K2347" s="647"/>
      <c r="L2347" s="647"/>
      <c r="M2347" s="647"/>
      <c r="P2347" s="646"/>
    </row>
    <row r="2348" spans="8:16" x14ac:dyDescent="0.2">
      <c r="H2348" s="646"/>
      <c r="I2348" s="647"/>
      <c r="J2348" s="647"/>
      <c r="K2348" s="647"/>
      <c r="L2348" s="647"/>
      <c r="M2348" s="647"/>
      <c r="P2348" s="646"/>
    </row>
    <row r="2349" spans="8:16" x14ac:dyDescent="0.2">
      <c r="H2349" s="646"/>
      <c r="I2349" s="647"/>
      <c r="J2349" s="647"/>
      <c r="K2349" s="647"/>
      <c r="L2349" s="647"/>
      <c r="M2349" s="647"/>
      <c r="P2349" s="646"/>
    </row>
    <row r="2350" spans="8:16" x14ac:dyDescent="0.2">
      <c r="H2350" s="646"/>
      <c r="I2350" s="647"/>
      <c r="J2350" s="647"/>
      <c r="K2350" s="647"/>
      <c r="L2350" s="647"/>
      <c r="M2350" s="647"/>
      <c r="P2350" s="646"/>
    </row>
    <row r="2351" spans="8:16" x14ac:dyDescent="0.2">
      <c r="H2351" s="646"/>
      <c r="I2351" s="647"/>
      <c r="J2351" s="647"/>
      <c r="K2351" s="647"/>
      <c r="L2351" s="647"/>
      <c r="M2351" s="647"/>
      <c r="P2351" s="646"/>
    </row>
    <row r="2352" spans="8:16" x14ac:dyDescent="0.2">
      <c r="H2352" s="646"/>
      <c r="I2352" s="647"/>
      <c r="J2352" s="647"/>
      <c r="K2352" s="647"/>
      <c r="L2352" s="647"/>
      <c r="M2352" s="647"/>
      <c r="P2352" s="646"/>
    </row>
    <row r="2353" spans="8:16" x14ac:dyDescent="0.2">
      <c r="H2353" s="646"/>
      <c r="I2353" s="647"/>
      <c r="J2353" s="647"/>
      <c r="K2353" s="647"/>
      <c r="L2353" s="647"/>
      <c r="M2353" s="647"/>
      <c r="P2353" s="646"/>
    </row>
    <row r="2354" spans="8:16" x14ac:dyDescent="0.2">
      <c r="H2354" s="646"/>
      <c r="I2354" s="647"/>
      <c r="J2354" s="647"/>
      <c r="K2354" s="647"/>
      <c r="L2354" s="647"/>
      <c r="M2354" s="647"/>
      <c r="P2354" s="646"/>
    </row>
    <row r="2355" spans="8:16" x14ac:dyDescent="0.2">
      <c r="H2355" s="646"/>
      <c r="I2355" s="647"/>
      <c r="J2355" s="647"/>
      <c r="K2355" s="647"/>
      <c r="L2355" s="647"/>
      <c r="M2355" s="647"/>
      <c r="P2355" s="646"/>
    </row>
    <row r="2356" spans="8:16" x14ac:dyDescent="0.2">
      <c r="H2356" s="646"/>
      <c r="I2356" s="647"/>
      <c r="J2356" s="647"/>
      <c r="K2356" s="647"/>
      <c r="L2356" s="647"/>
      <c r="M2356" s="647"/>
      <c r="P2356" s="646"/>
    </row>
    <row r="2357" spans="8:16" x14ac:dyDescent="0.2">
      <c r="H2357" s="646"/>
      <c r="I2357" s="647"/>
      <c r="J2357" s="647"/>
      <c r="K2357" s="647"/>
      <c r="L2357" s="647"/>
      <c r="M2357" s="647"/>
      <c r="P2357" s="646"/>
    </row>
    <row r="2358" spans="8:16" x14ac:dyDescent="0.2">
      <c r="H2358" s="646"/>
      <c r="I2358" s="647"/>
      <c r="J2358" s="647"/>
      <c r="K2358" s="647"/>
      <c r="L2358" s="647"/>
      <c r="M2358" s="647"/>
      <c r="P2358" s="646"/>
    </row>
    <row r="2359" spans="8:16" x14ac:dyDescent="0.2">
      <c r="H2359" s="646"/>
      <c r="I2359" s="647"/>
      <c r="J2359" s="647"/>
      <c r="K2359" s="647"/>
      <c r="L2359" s="647"/>
      <c r="M2359" s="647"/>
      <c r="P2359" s="646"/>
    </row>
    <row r="2360" spans="8:16" x14ac:dyDescent="0.2">
      <c r="H2360" s="646"/>
      <c r="I2360" s="647"/>
      <c r="J2360" s="647"/>
      <c r="K2360" s="647"/>
      <c r="L2360" s="647"/>
      <c r="M2360" s="647"/>
      <c r="P2360" s="646"/>
    </row>
    <row r="2361" spans="8:16" x14ac:dyDescent="0.2">
      <c r="H2361" s="646"/>
      <c r="I2361" s="647"/>
      <c r="J2361" s="647"/>
      <c r="K2361" s="647"/>
      <c r="L2361" s="647"/>
      <c r="M2361" s="647"/>
      <c r="P2361" s="646"/>
    </row>
    <row r="2362" spans="8:16" x14ac:dyDescent="0.2">
      <c r="H2362" s="646"/>
      <c r="I2362" s="647"/>
      <c r="J2362" s="647"/>
      <c r="K2362" s="647"/>
      <c r="L2362" s="647"/>
      <c r="M2362" s="647"/>
      <c r="P2362" s="646"/>
    </row>
    <row r="2363" spans="8:16" x14ac:dyDescent="0.2">
      <c r="H2363" s="646"/>
      <c r="I2363" s="647"/>
      <c r="J2363" s="647"/>
      <c r="K2363" s="647"/>
      <c r="L2363" s="647"/>
      <c r="M2363" s="647"/>
      <c r="P2363" s="646"/>
    </row>
    <row r="2364" spans="8:16" x14ac:dyDescent="0.2">
      <c r="H2364" s="646"/>
      <c r="I2364" s="647"/>
      <c r="J2364" s="647"/>
      <c r="K2364" s="647"/>
      <c r="L2364" s="647"/>
      <c r="M2364" s="647"/>
      <c r="P2364" s="646"/>
    </row>
    <row r="2365" spans="8:16" x14ac:dyDescent="0.2">
      <c r="H2365" s="646"/>
      <c r="I2365" s="647"/>
      <c r="J2365" s="647"/>
      <c r="K2365" s="647"/>
      <c r="L2365" s="647"/>
      <c r="M2365" s="647"/>
      <c r="P2365" s="646"/>
    </row>
    <row r="2366" spans="8:16" x14ac:dyDescent="0.2">
      <c r="H2366" s="646"/>
      <c r="I2366" s="647"/>
      <c r="J2366" s="647"/>
      <c r="K2366" s="647"/>
      <c r="L2366" s="647"/>
      <c r="M2366" s="647"/>
      <c r="P2366" s="646"/>
    </row>
    <row r="2367" spans="8:16" x14ac:dyDescent="0.2">
      <c r="H2367" s="646"/>
      <c r="I2367" s="647"/>
      <c r="J2367" s="647"/>
      <c r="K2367" s="647"/>
      <c r="L2367" s="647"/>
      <c r="M2367" s="647"/>
      <c r="P2367" s="646"/>
    </row>
    <row r="2368" spans="8:16" x14ac:dyDescent="0.2">
      <c r="H2368" s="646"/>
      <c r="I2368" s="647"/>
      <c r="J2368" s="647"/>
      <c r="K2368" s="647"/>
      <c r="L2368" s="647"/>
      <c r="M2368" s="647"/>
      <c r="P2368" s="646"/>
    </row>
    <row r="2369" spans="8:16" x14ac:dyDescent="0.2">
      <c r="H2369" s="646"/>
      <c r="I2369" s="647"/>
      <c r="J2369" s="647"/>
      <c r="K2369" s="647"/>
      <c r="L2369" s="647"/>
      <c r="M2369" s="647"/>
      <c r="P2369" s="646"/>
    </row>
    <row r="2370" spans="8:16" x14ac:dyDescent="0.2">
      <c r="H2370" s="646"/>
      <c r="I2370" s="647"/>
      <c r="J2370" s="647"/>
      <c r="K2370" s="647"/>
      <c r="L2370" s="647"/>
      <c r="M2370" s="647"/>
      <c r="P2370" s="646"/>
    </row>
    <row r="2371" spans="8:16" x14ac:dyDescent="0.2">
      <c r="H2371" s="646"/>
      <c r="I2371" s="647"/>
      <c r="J2371" s="647"/>
      <c r="K2371" s="647"/>
      <c r="L2371" s="647"/>
      <c r="M2371" s="647"/>
      <c r="P2371" s="646"/>
    </row>
    <row r="2372" spans="8:16" x14ac:dyDescent="0.2">
      <c r="H2372" s="646"/>
      <c r="I2372" s="647"/>
      <c r="J2372" s="647"/>
      <c r="K2372" s="647"/>
      <c r="L2372" s="647"/>
      <c r="M2372" s="647"/>
      <c r="P2372" s="646"/>
    </row>
    <row r="2373" spans="8:16" x14ac:dyDescent="0.2">
      <c r="H2373" s="646"/>
      <c r="I2373" s="647"/>
      <c r="J2373" s="647"/>
      <c r="K2373" s="647"/>
      <c r="L2373" s="647"/>
      <c r="M2373" s="647"/>
      <c r="P2373" s="646"/>
    </row>
    <row r="2374" spans="8:16" x14ac:dyDescent="0.2">
      <c r="H2374" s="646"/>
      <c r="I2374" s="647"/>
      <c r="J2374" s="647"/>
      <c r="K2374" s="647"/>
      <c r="L2374" s="647"/>
      <c r="M2374" s="647"/>
      <c r="P2374" s="646"/>
    </row>
    <row r="2375" spans="8:16" x14ac:dyDescent="0.2">
      <c r="H2375" s="646"/>
      <c r="I2375" s="647"/>
      <c r="J2375" s="647"/>
      <c r="K2375" s="647"/>
      <c r="L2375" s="647"/>
      <c r="M2375" s="647"/>
      <c r="P2375" s="646"/>
    </row>
    <row r="2376" spans="8:16" x14ac:dyDescent="0.2">
      <c r="H2376" s="646"/>
      <c r="I2376" s="647"/>
      <c r="J2376" s="647"/>
      <c r="K2376" s="647"/>
      <c r="L2376" s="647"/>
      <c r="M2376" s="647"/>
      <c r="P2376" s="646"/>
    </row>
    <row r="2377" spans="8:16" x14ac:dyDescent="0.2">
      <c r="H2377" s="646"/>
      <c r="I2377" s="647"/>
      <c r="J2377" s="647"/>
      <c r="K2377" s="647"/>
      <c r="L2377" s="647"/>
      <c r="M2377" s="647"/>
      <c r="P2377" s="646"/>
    </row>
    <row r="2378" spans="8:16" x14ac:dyDescent="0.2">
      <c r="H2378" s="646"/>
      <c r="I2378" s="647"/>
      <c r="J2378" s="647"/>
      <c r="K2378" s="647"/>
      <c r="L2378" s="647"/>
      <c r="M2378" s="647"/>
      <c r="P2378" s="646"/>
    </row>
    <row r="2379" spans="8:16" x14ac:dyDescent="0.2">
      <c r="H2379" s="646"/>
      <c r="I2379" s="647"/>
      <c r="J2379" s="647"/>
      <c r="K2379" s="647"/>
      <c r="L2379" s="647"/>
      <c r="M2379" s="647"/>
      <c r="P2379" s="646"/>
    </row>
    <row r="2380" spans="8:16" x14ac:dyDescent="0.2">
      <c r="H2380" s="646"/>
      <c r="I2380" s="647"/>
      <c r="J2380" s="647"/>
      <c r="K2380" s="647"/>
      <c r="L2380" s="647"/>
      <c r="M2380" s="647"/>
      <c r="P2380" s="646"/>
    </row>
    <row r="2381" spans="8:16" x14ac:dyDescent="0.2">
      <c r="H2381" s="646"/>
      <c r="I2381" s="647"/>
      <c r="J2381" s="647"/>
      <c r="K2381" s="647"/>
      <c r="L2381" s="647"/>
      <c r="M2381" s="647"/>
      <c r="P2381" s="646"/>
    </row>
    <row r="2382" spans="8:16" x14ac:dyDescent="0.2">
      <c r="H2382" s="646"/>
      <c r="I2382" s="647"/>
      <c r="J2382" s="647"/>
      <c r="K2382" s="647"/>
      <c r="L2382" s="647"/>
      <c r="M2382" s="647"/>
      <c r="P2382" s="646"/>
    </row>
    <row r="2383" spans="8:16" x14ac:dyDescent="0.2">
      <c r="H2383" s="646"/>
      <c r="I2383" s="647"/>
      <c r="J2383" s="647"/>
      <c r="K2383" s="647"/>
      <c r="L2383" s="647"/>
      <c r="M2383" s="647"/>
      <c r="P2383" s="646"/>
    </row>
    <row r="2384" spans="8:16" x14ac:dyDescent="0.2">
      <c r="H2384" s="646"/>
      <c r="I2384" s="647"/>
      <c r="J2384" s="647"/>
      <c r="K2384" s="647"/>
      <c r="L2384" s="647"/>
      <c r="M2384" s="647"/>
      <c r="P2384" s="646"/>
    </row>
    <row r="2385" spans="8:16" x14ac:dyDescent="0.2">
      <c r="H2385" s="646"/>
      <c r="I2385" s="647"/>
      <c r="J2385" s="647"/>
      <c r="K2385" s="647"/>
      <c r="L2385" s="647"/>
      <c r="M2385" s="647"/>
      <c r="P2385" s="646"/>
    </row>
    <row r="2386" spans="8:16" x14ac:dyDescent="0.2">
      <c r="H2386" s="646"/>
      <c r="I2386" s="647"/>
      <c r="J2386" s="647"/>
      <c r="K2386" s="647"/>
      <c r="L2386" s="647"/>
      <c r="M2386" s="647"/>
      <c r="P2386" s="646"/>
    </row>
    <row r="2387" spans="8:16" x14ac:dyDescent="0.2">
      <c r="H2387" s="646"/>
      <c r="I2387" s="647"/>
      <c r="J2387" s="647"/>
      <c r="K2387" s="647"/>
      <c r="L2387" s="647"/>
      <c r="M2387" s="647"/>
      <c r="P2387" s="646"/>
    </row>
    <row r="2388" spans="8:16" x14ac:dyDescent="0.2">
      <c r="H2388" s="646"/>
      <c r="I2388" s="647"/>
      <c r="J2388" s="647"/>
      <c r="K2388" s="647"/>
      <c r="L2388" s="647"/>
      <c r="M2388" s="647"/>
      <c r="P2388" s="646"/>
    </row>
    <row r="2389" spans="8:16" x14ac:dyDescent="0.2">
      <c r="H2389" s="646"/>
      <c r="I2389" s="647"/>
      <c r="J2389" s="647"/>
      <c r="K2389" s="647"/>
      <c r="L2389" s="647"/>
      <c r="M2389" s="647"/>
      <c r="P2389" s="646"/>
    </row>
    <row r="2390" spans="8:16" x14ac:dyDescent="0.2">
      <c r="H2390" s="646"/>
      <c r="I2390" s="647"/>
      <c r="J2390" s="647"/>
      <c r="K2390" s="647"/>
      <c r="L2390" s="647"/>
      <c r="M2390" s="647"/>
      <c r="P2390" s="646"/>
    </row>
    <row r="2391" spans="8:16" x14ac:dyDescent="0.2">
      <c r="H2391" s="646"/>
      <c r="I2391" s="647"/>
      <c r="J2391" s="647"/>
      <c r="K2391" s="647"/>
      <c r="L2391" s="647"/>
      <c r="M2391" s="647"/>
      <c r="P2391" s="646"/>
    </row>
    <row r="2392" spans="8:16" x14ac:dyDescent="0.2">
      <c r="H2392" s="646"/>
      <c r="I2392" s="647"/>
      <c r="J2392" s="647"/>
      <c r="K2392" s="647"/>
      <c r="L2392" s="647"/>
      <c r="M2392" s="647"/>
      <c r="P2392" s="646"/>
    </row>
    <row r="2393" spans="8:16" x14ac:dyDescent="0.2">
      <c r="H2393" s="646"/>
      <c r="I2393" s="647"/>
      <c r="J2393" s="647"/>
      <c r="K2393" s="647"/>
      <c r="L2393" s="647"/>
      <c r="M2393" s="647"/>
      <c r="P2393" s="646"/>
    </row>
    <row r="2394" spans="8:16" x14ac:dyDescent="0.2">
      <c r="H2394" s="646"/>
      <c r="I2394" s="647"/>
      <c r="J2394" s="647"/>
      <c r="K2394" s="647"/>
      <c r="L2394" s="647"/>
      <c r="M2394" s="647"/>
      <c r="P2394" s="646"/>
    </row>
    <row r="2395" spans="8:16" x14ac:dyDescent="0.2">
      <c r="H2395" s="646"/>
      <c r="I2395" s="647"/>
      <c r="J2395" s="647"/>
      <c r="K2395" s="647"/>
      <c r="L2395" s="647"/>
      <c r="M2395" s="647"/>
      <c r="P2395" s="646"/>
    </row>
    <row r="2396" spans="8:16" x14ac:dyDescent="0.2">
      <c r="H2396" s="646"/>
      <c r="I2396" s="647"/>
      <c r="J2396" s="647"/>
      <c r="K2396" s="647"/>
      <c r="L2396" s="647"/>
      <c r="M2396" s="647"/>
      <c r="P2396" s="646"/>
    </row>
    <row r="2397" spans="8:16" x14ac:dyDescent="0.2">
      <c r="H2397" s="646"/>
      <c r="I2397" s="647"/>
      <c r="J2397" s="647"/>
      <c r="K2397" s="647"/>
      <c r="L2397" s="647"/>
      <c r="M2397" s="647"/>
      <c r="P2397" s="646"/>
    </row>
    <row r="2398" spans="8:16" x14ac:dyDescent="0.2">
      <c r="H2398" s="646"/>
      <c r="I2398" s="647"/>
      <c r="J2398" s="647"/>
      <c r="K2398" s="647"/>
      <c r="L2398" s="647"/>
      <c r="M2398" s="647"/>
      <c r="P2398" s="646"/>
    </row>
    <row r="2399" spans="8:16" x14ac:dyDescent="0.2">
      <c r="H2399" s="646"/>
      <c r="I2399" s="647"/>
      <c r="J2399" s="647"/>
      <c r="K2399" s="647"/>
      <c r="L2399" s="647"/>
      <c r="M2399" s="647"/>
      <c r="P2399" s="646"/>
    </row>
    <row r="2400" spans="8:16" x14ac:dyDescent="0.2">
      <c r="H2400" s="646"/>
      <c r="I2400" s="647"/>
      <c r="J2400" s="647"/>
      <c r="K2400" s="647"/>
      <c r="L2400" s="647"/>
      <c r="M2400" s="647"/>
      <c r="P2400" s="646"/>
    </row>
    <row r="2401" spans="8:16" x14ac:dyDescent="0.2">
      <c r="H2401" s="646"/>
      <c r="I2401" s="647"/>
      <c r="J2401" s="647"/>
      <c r="K2401" s="647"/>
      <c r="L2401" s="647"/>
      <c r="M2401" s="647"/>
      <c r="P2401" s="646"/>
    </row>
    <row r="2402" spans="8:16" x14ac:dyDescent="0.2">
      <c r="H2402" s="646"/>
      <c r="I2402" s="647"/>
      <c r="J2402" s="647"/>
      <c r="K2402" s="647"/>
      <c r="L2402" s="647"/>
      <c r="M2402" s="647"/>
      <c r="P2402" s="646"/>
    </row>
    <row r="2403" spans="8:16" x14ac:dyDescent="0.2">
      <c r="H2403" s="646"/>
      <c r="I2403" s="647"/>
      <c r="J2403" s="647"/>
      <c r="K2403" s="647"/>
      <c r="L2403" s="647"/>
      <c r="M2403" s="647"/>
      <c r="P2403" s="646"/>
    </row>
    <row r="2404" spans="8:16" x14ac:dyDescent="0.2">
      <c r="H2404" s="646"/>
      <c r="I2404" s="647"/>
      <c r="J2404" s="647"/>
      <c r="K2404" s="647"/>
      <c r="L2404" s="647"/>
      <c r="M2404" s="647"/>
      <c r="P2404" s="646"/>
    </row>
    <row r="2405" spans="8:16" x14ac:dyDescent="0.2">
      <c r="H2405" s="646"/>
      <c r="I2405" s="647"/>
      <c r="J2405" s="647"/>
      <c r="K2405" s="647"/>
      <c r="L2405" s="647"/>
      <c r="M2405" s="647"/>
      <c r="P2405" s="646"/>
    </row>
    <row r="2406" spans="8:16" x14ac:dyDescent="0.2">
      <c r="H2406" s="646"/>
      <c r="I2406" s="647"/>
      <c r="J2406" s="647"/>
      <c r="K2406" s="647"/>
      <c r="L2406" s="647"/>
      <c r="M2406" s="647"/>
      <c r="P2406" s="646"/>
    </row>
    <row r="2407" spans="8:16" x14ac:dyDescent="0.2">
      <c r="H2407" s="646"/>
      <c r="I2407" s="647"/>
      <c r="J2407" s="647"/>
      <c r="K2407" s="647"/>
      <c r="L2407" s="647"/>
      <c r="M2407" s="647"/>
      <c r="P2407" s="646"/>
    </row>
    <row r="2408" spans="8:16" x14ac:dyDescent="0.2">
      <c r="H2408" s="646"/>
      <c r="I2408" s="647"/>
      <c r="J2408" s="647"/>
      <c r="K2408" s="647"/>
      <c r="L2408" s="647"/>
      <c r="M2408" s="647"/>
      <c r="P2408" s="646"/>
    </row>
    <row r="2409" spans="8:16" x14ac:dyDescent="0.2">
      <c r="H2409" s="646"/>
      <c r="I2409" s="647"/>
      <c r="J2409" s="647"/>
      <c r="K2409" s="647"/>
      <c r="L2409" s="647"/>
      <c r="M2409" s="647"/>
      <c r="P2409" s="646"/>
    </row>
    <row r="2410" spans="8:16" x14ac:dyDescent="0.2">
      <c r="H2410" s="646"/>
      <c r="I2410" s="647"/>
      <c r="J2410" s="647"/>
      <c r="K2410" s="647"/>
      <c r="L2410" s="647"/>
      <c r="M2410" s="647"/>
      <c r="P2410" s="646"/>
    </row>
    <row r="2411" spans="8:16" x14ac:dyDescent="0.2">
      <c r="H2411" s="646"/>
      <c r="I2411" s="647"/>
      <c r="J2411" s="647"/>
      <c r="K2411" s="647"/>
      <c r="L2411" s="647"/>
      <c r="M2411" s="647"/>
      <c r="P2411" s="646"/>
    </row>
    <row r="2412" spans="8:16" x14ac:dyDescent="0.2">
      <c r="H2412" s="646"/>
      <c r="I2412" s="647"/>
      <c r="J2412" s="647"/>
      <c r="K2412" s="647"/>
      <c r="L2412" s="647"/>
      <c r="M2412" s="647"/>
      <c r="P2412" s="646"/>
    </row>
    <row r="2413" spans="8:16" x14ac:dyDescent="0.2">
      <c r="H2413" s="646"/>
      <c r="I2413" s="647"/>
      <c r="J2413" s="647"/>
      <c r="K2413" s="647"/>
      <c r="L2413" s="647"/>
      <c r="M2413" s="647"/>
      <c r="P2413" s="646"/>
    </row>
    <row r="2414" spans="8:16" x14ac:dyDescent="0.2">
      <c r="H2414" s="646"/>
      <c r="I2414" s="647"/>
      <c r="J2414" s="647"/>
      <c r="K2414" s="647"/>
      <c r="L2414" s="647"/>
      <c r="M2414" s="647"/>
      <c r="P2414" s="646"/>
    </row>
    <row r="2415" spans="8:16" x14ac:dyDescent="0.2">
      <c r="H2415" s="646"/>
      <c r="I2415" s="647"/>
      <c r="J2415" s="647"/>
      <c r="K2415" s="647"/>
      <c r="L2415" s="647"/>
      <c r="M2415" s="647"/>
      <c r="P2415" s="646"/>
    </row>
    <row r="2416" spans="8:16" x14ac:dyDescent="0.2">
      <c r="H2416" s="646"/>
      <c r="I2416" s="647"/>
      <c r="J2416" s="647"/>
      <c r="K2416" s="647"/>
      <c r="L2416" s="647"/>
      <c r="M2416" s="647"/>
      <c r="P2416" s="646"/>
    </row>
    <row r="2417" spans="8:16" x14ac:dyDescent="0.2">
      <c r="H2417" s="646"/>
      <c r="I2417" s="647"/>
      <c r="J2417" s="647"/>
      <c r="K2417" s="647"/>
      <c r="L2417" s="647"/>
      <c r="M2417" s="647"/>
      <c r="P2417" s="646"/>
    </row>
    <row r="2418" spans="8:16" x14ac:dyDescent="0.2">
      <c r="H2418" s="646"/>
      <c r="I2418" s="647"/>
      <c r="J2418" s="647"/>
      <c r="K2418" s="647"/>
      <c r="L2418" s="647"/>
      <c r="M2418" s="647"/>
      <c r="P2418" s="646"/>
    </row>
    <row r="2419" spans="8:16" x14ac:dyDescent="0.2">
      <c r="H2419" s="646"/>
      <c r="I2419" s="647"/>
      <c r="J2419" s="647"/>
      <c r="K2419" s="647"/>
      <c r="L2419" s="647"/>
      <c r="M2419" s="647"/>
      <c r="P2419" s="646"/>
    </row>
    <row r="2420" spans="8:16" x14ac:dyDescent="0.2">
      <c r="H2420" s="646"/>
      <c r="I2420" s="647"/>
      <c r="J2420" s="647"/>
      <c r="K2420" s="647"/>
      <c r="L2420" s="647"/>
      <c r="M2420" s="647"/>
      <c r="P2420" s="646"/>
    </row>
    <row r="2421" spans="8:16" x14ac:dyDescent="0.2">
      <c r="H2421" s="646"/>
      <c r="I2421" s="647"/>
      <c r="J2421" s="647"/>
      <c r="K2421" s="647"/>
      <c r="L2421" s="647"/>
      <c r="M2421" s="647"/>
      <c r="P2421" s="646"/>
    </row>
    <row r="2422" spans="8:16" x14ac:dyDescent="0.2">
      <c r="H2422" s="646"/>
      <c r="I2422" s="647"/>
      <c r="J2422" s="647"/>
      <c r="K2422" s="647"/>
      <c r="L2422" s="647"/>
      <c r="M2422" s="647"/>
      <c r="P2422" s="646"/>
    </row>
    <row r="2423" spans="8:16" x14ac:dyDescent="0.2">
      <c r="H2423" s="646"/>
      <c r="I2423" s="647"/>
      <c r="J2423" s="647"/>
      <c r="K2423" s="647"/>
      <c r="L2423" s="647"/>
      <c r="M2423" s="647"/>
      <c r="P2423" s="646"/>
    </row>
    <row r="2424" spans="8:16" x14ac:dyDescent="0.2">
      <c r="H2424" s="646"/>
      <c r="I2424" s="647"/>
      <c r="J2424" s="647"/>
      <c r="K2424" s="647"/>
      <c r="L2424" s="647"/>
      <c r="M2424" s="647"/>
      <c r="P2424" s="646"/>
    </row>
    <row r="2425" spans="8:16" x14ac:dyDescent="0.2">
      <c r="H2425" s="646"/>
      <c r="I2425" s="647"/>
      <c r="J2425" s="647"/>
      <c r="K2425" s="647"/>
      <c r="L2425" s="647"/>
      <c r="M2425" s="647"/>
      <c r="P2425" s="646"/>
    </row>
    <row r="2426" spans="8:16" x14ac:dyDescent="0.2">
      <c r="H2426" s="646"/>
      <c r="I2426" s="647"/>
      <c r="J2426" s="647"/>
      <c r="K2426" s="647"/>
      <c r="L2426" s="647"/>
      <c r="M2426" s="647"/>
      <c r="P2426" s="646"/>
    </row>
    <row r="2427" spans="8:16" x14ac:dyDescent="0.2">
      <c r="H2427" s="646"/>
      <c r="I2427" s="647"/>
      <c r="J2427" s="647"/>
      <c r="K2427" s="647"/>
      <c r="L2427" s="647"/>
      <c r="M2427" s="647"/>
      <c r="P2427" s="646"/>
    </row>
    <row r="2428" spans="8:16" x14ac:dyDescent="0.2">
      <c r="H2428" s="646"/>
      <c r="I2428" s="647"/>
      <c r="J2428" s="647"/>
      <c r="K2428" s="647"/>
      <c r="L2428" s="647"/>
      <c r="M2428" s="647"/>
      <c r="P2428" s="646"/>
    </row>
    <row r="2429" spans="8:16" x14ac:dyDescent="0.2">
      <c r="H2429" s="646"/>
      <c r="I2429" s="647"/>
      <c r="J2429" s="647"/>
      <c r="K2429" s="647"/>
      <c r="L2429" s="647"/>
      <c r="M2429" s="647"/>
      <c r="P2429" s="646"/>
    </row>
    <row r="2430" spans="8:16" x14ac:dyDescent="0.2">
      <c r="H2430" s="646"/>
      <c r="I2430" s="647"/>
      <c r="J2430" s="647"/>
      <c r="K2430" s="647"/>
      <c r="L2430" s="647"/>
      <c r="M2430" s="647"/>
      <c r="P2430" s="646"/>
    </row>
    <row r="2431" spans="8:16" x14ac:dyDescent="0.2">
      <c r="H2431" s="646"/>
      <c r="I2431" s="647"/>
      <c r="J2431" s="647"/>
      <c r="K2431" s="647"/>
      <c r="L2431" s="647"/>
      <c r="M2431" s="647"/>
      <c r="P2431" s="646"/>
    </row>
    <row r="2432" spans="8:16" x14ac:dyDescent="0.2">
      <c r="H2432" s="646"/>
      <c r="I2432" s="647"/>
      <c r="J2432" s="647"/>
      <c r="K2432" s="647"/>
      <c r="L2432" s="647"/>
      <c r="M2432" s="647"/>
      <c r="P2432" s="646"/>
    </row>
    <row r="2433" spans="8:16" x14ac:dyDescent="0.2">
      <c r="H2433" s="646"/>
      <c r="I2433" s="647"/>
      <c r="J2433" s="647"/>
      <c r="K2433" s="647"/>
      <c r="L2433" s="647"/>
      <c r="M2433" s="647"/>
      <c r="P2433" s="646"/>
    </row>
    <row r="2434" spans="8:16" x14ac:dyDescent="0.2">
      <c r="H2434" s="646"/>
      <c r="I2434" s="647"/>
      <c r="J2434" s="647"/>
      <c r="K2434" s="647"/>
      <c r="L2434" s="647"/>
      <c r="M2434" s="647"/>
      <c r="P2434" s="646"/>
    </row>
    <row r="2435" spans="8:16" x14ac:dyDescent="0.2">
      <c r="H2435" s="646"/>
      <c r="I2435" s="647"/>
      <c r="J2435" s="647"/>
      <c r="K2435" s="647"/>
      <c r="L2435" s="647"/>
      <c r="M2435" s="647"/>
      <c r="P2435" s="646"/>
    </row>
    <row r="2436" spans="8:16" x14ac:dyDescent="0.2">
      <c r="H2436" s="646"/>
      <c r="I2436" s="647"/>
      <c r="J2436" s="647"/>
      <c r="K2436" s="647"/>
      <c r="L2436" s="647"/>
      <c r="M2436" s="647"/>
      <c r="P2436" s="646"/>
    </row>
    <row r="2437" spans="8:16" x14ac:dyDescent="0.2">
      <c r="H2437" s="646"/>
      <c r="I2437" s="647"/>
      <c r="J2437" s="647"/>
      <c r="K2437" s="647"/>
      <c r="L2437" s="647"/>
      <c r="M2437" s="647"/>
      <c r="P2437" s="646"/>
    </row>
    <row r="2438" spans="8:16" x14ac:dyDescent="0.2">
      <c r="H2438" s="646"/>
      <c r="I2438" s="647"/>
      <c r="J2438" s="647"/>
      <c r="K2438" s="647"/>
      <c r="L2438" s="647"/>
      <c r="M2438" s="647"/>
      <c r="P2438" s="646"/>
    </row>
    <row r="2439" spans="8:16" x14ac:dyDescent="0.2">
      <c r="H2439" s="646"/>
      <c r="I2439" s="647"/>
      <c r="J2439" s="647"/>
      <c r="K2439" s="647"/>
      <c r="L2439" s="647"/>
      <c r="M2439" s="647"/>
      <c r="P2439" s="646"/>
    </row>
    <row r="2440" spans="8:16" x14ac:dyDescent="0.2">
      <c r="H2440" s="646"/>
      <c r="I2440" s="647"/>
      <c r="J2440" s="647"/>
      <c r="K2440" s="647"/>
      <c r="L2440" s="647"/>
      <c r="M2440" s="647"/>
      <c r="P2440" s="646"/>
    </row>
    <row r="2441" spans="8:16" x14ac:dyDescent="0.2">
      <c r="H2441" s="646"/>
      <c r="I2441" s="647"/>
      <c r="J2441" s="647"/>
      <c r="K2441" s="647"/>
      <c r="L2441" s="647"/>
      <c r="M2441" s="647"/>
      <c r="P2441" s="646"/>
    </row>
    <row r="2442" spans="8:16" x14ac:dyDescent="0.2">
      <c r="H2442" s="646"/>
      <c r="I2442" s="647"/>
      <c r="J2442" s="647"/>
      <c r="K2442" s="647"/>
      <c r="L2442" s="647"/>
      <c r="M2442" s="647"/>
      <c r="P2442" s="646"/>
    </row>
    <row r="2443" spans="8:16" x14ac:dyDescent="0.2">
      <c r="H2443" s="646"/>
      <c r="I2443" s="647"/>
      <c r="J2443" s="647"/>
      <c r="K2443" s="647"/>
      <c r="L2443" s="647"/>
      <c r="M2443" s="647"/>
      <c r="P2443" s="646"/>
    </row>
    <row r="2444" spans="8:16" x14ac:dyDescent="0.2">
      <c r="H2444" s="646"/>
      <c r="I2444" s="647"/>
      <c r="J2444" s="647"/>
      <c r="K2444" s="647"/>
      <c r="L2444" s="647"/>
      <c r="M2444" s="647"/>
      <c r="P2444" s="646"/>
    </row>
    <row r="2445" spans="8:16" x14ac:dyDescent="0.2">
      <c r="H2445" s="646"/>
      <c r="I2445" s="647"/>
      <c r="J2445" s="647"/>
      <c r="K2445" s="647"/>
      <c r="L2445" s="647"/>
      <c r="M2445" s="647"/>
      <c r="P2445" s="646"/>
    </row>
    <row r="2446" spans="8:16" x14ac:dyDescent="0.2">
      <c r="H2446" s="646"/>
      <c r="I2446" s="647"/>
      <c r="J2446" s="647"/>
      <c r="K2446" s="647"/>
      <c r="L2446" s="647"/>
      <c r="M2446" s="647"/>
      <c r="P2446" s="646"/>
    </row>
    <row r="2447" spans="8:16" x14ac:dyDescent="0.2">
      <c r="H2447" s="646"/>
      <c r="I2447" s="647"/>
      <c r="J2447" s="647"/>
      <c r="K2447" s="647"/>
      <c r="L2447" s="647"/>
      <c r="M2447" s="647"/>
      <c r="P2447" s="646"/>
    </row>
    <row r="2448" spans="8:16" x14ac:dyDescent="0.2">
      <c r="H2448" s="646"/>
      <c r="I2448" s="647"/>
      <c r="J2448" s="647"/>
      <c r="K2448" s="647"/>
      <c r="L2448" s="647"/>
      <c r="M2448" s="647"/>
      <c r="P2448" s="646"/>
    </row>
    <row r="2449" spans="8:16" x14ac:dyDescent="0.2">
      <c r="H2449" s="646"/>
      <c r="I2449" s="647"/>
      <c r="J2449" s="647"/>
      <c r="K2449" s="647"/>
      <c r="L2449" s="647"/>
      <c r="M2449" s="647"/>
      <c r="P2449" s="646"/>
    </row>
    <row r="2450" spans="8:16" x14ac:dyDescent="0.2">
      <c r="H2450" s="646"/>
      <c r="I2450" s="647"/>
      <c r="J2450" s="647"/>
      <c r="K2450" s="647"/>
      <c r="L2450" s="647"/>
      <c r="M2450" s="647"/>
      <c r="P2450" s="646"/>
    </row>
    <row r="2451" spans="8:16" x14ac:dyDescent="0.2">
      <c r="H2451" s="646"/>
      <c r="I2451" s="647"/>
      <c r="J2451" s="647"/>
      <c r="K2451" s="647"/>
      <c r="L2451" s="647"/>
      <c r="M2451" s="647"/>
      <c r="P2451" s="646"/>
    </row>
    <row r="2452" spans="8:16" x14ac:dyDescent="0.2">
      <c r="H2452" s="646"/>
      <c r="I2452" s="647"/>
      <c r="J2452" s="647"/>
      <c r="K2452" s="647"/>
      <c r="L2452" s="647"/>
      <c r="M2452" s="647"/>
      <c r="P2452" s="646"/>
    </row>
    <row r="2453" spans="8:16" x14ac:dyDescent="0.2">
      <c r="H2453" s="646"/>
      <c r="I2453" s="647"/>
      <c r="J2453" s="647"/>
      <c r="K2453" s="647"/>
      <c r="L2453" s="647"/>
      <c r="M2453" s="647"/>
      <c r="P2453" s="646"/>
    </row>
    <row r="2454" spans="8:16" x14ac:dyDescent="0.2">
      <c r="H2454" s="646"/>
      <c r="I2454" s="647"/>
      <c r="J2454" s="647"/>
      <c r="K2454" s="647"/>
      <c r="L2454" s="647"/>
      <c r="M2454" s="647"/>
      <c r="P2454" s="646"/>
    </row>
    <row r="2455" spans="8:16" x14ac:dyDescent="0.2">
      <c r="H2455" s="646"/>
      <c r="I2455" s="647"/>
      <c r="J2455" s="647"/>
      <c r="K2455" s="647"/>
      <c r="L2455" s="647"/>
      <c r="M2455" s="647"/>
      <c r="P2455" s="646"/>
    </row>
    <row r="2456" spans="8:16" x14ac:dyDescent="0.2">
      <c r="H2456" s="646"/>
      <c r="I2456" s="647"/>
      <c r="J2456" s="647"/>
      <c r="K2456" s="647"/>
      <c r="L2456" s="647"/>
      <c r="M2456" s="647"/>
      <c r="P2456" s="646"/>
    </row>
    <row r="2457" spans="8:16" x14ac:dyDescent="0.2">
      <c r="H2457" s="646"/>
      <c r="I2457" s="647"/>
      <c r="J2457" s="647"/>
      <c r="K2457" s="647"/>
      <c r="L2457" s="647"/>
      <c r="M2457" s="647"/>
      <c r="P2457" s="646"/>
    </row>
    <row r="2458" spans="8:16" x14ac:dyDescent="0.2">
      <c r="H2458" s="646"/>
      <c r="I2458" s="647"/>
      <c r="J2458" s="647"/>
      <c r="K2458" s="647"/>
      <c r="L2458" s="647"/>
      <c r="M2458" s="647"/>
      <c r="P2458" s="646"/>
    </row>
    <row r="2459" spans="8:16" x14ac:dyDescent="0.2">
      <c r="H2459" s="646"/>
      <c r="I2459" s="647"/>
      <c r="J2459" s="647"/>
      <c r="K2459" s="647"/>
      <c r="L2459" s="647"/>
      <c r="M2459" s="647"/>
      <c r="P2459" s="646"/>
    </row>
    <row r="2460" spans="8:16" x14ac:dyDescent="0.2">
      <c r="H2460" s="646"/>
      <c r="I2460" s="647"/>
      <c r="J2460" s="647"/>
      <c r="K2460" s="647"/>
      <c r="L2460" s="647"/>
      <c r="M2460" s="647"/>
      <c r="P2460" s="646"/>
    </row>
    <row r="2461" spans="8:16" x14ac:dyDescent="0.2">
      <c r="H2461" s="646"/>
      <c r="I2461" s="647"/>
      <c r="J2461" s="647"/>
      <c r="K2461" s="647"/>
      <c r="L2461" s="647"/>
      <c r="M2461" s="647"/>
      <c r="P2461" s="646"/>
    </row>
    <row r="2462" spans="8:16" x14ac:dyDescent="0.2">
      <c r="H2462" s="646"/>
      <c r="I2462" s="647"/>
      <c r="J2462" s="647"/>
      <c r="K2462" s="647"/>
      <c r="L2462" s="647"/>
      <c r="M2462" s="647"/>
      <c r="P2462" s="646"/>
    </row>
    <row r="2463" spans="8:16" x14ac:dyDescent="0.2">
      <c r="H2463" s="646"/>
      <c r="I2463" s="647"/>
      <c r="J2463" s="647"/>
      <c r="K2463" s="647"/>
      <c r="L2463" s="647"/>
      <c r="M2463" s="647"/>
      <c r="P2463" s="646"/>
    </row>
    <row r="2464" spans="8:16" x14ac:dyDescent="0.2">
      <c r="H2464" s="646"/>
      <c r="I2464" s="647"/>
      <c r="J2464" s="647"/>
      <c r="K2464" s="647"/>
      <c r="L2464" s="647"/>
      <c r="M2464" s="647"/>
      <c r="P2464" s="646"/>
    </row>
    <row r="2465" spans="8:16" x14ac:dyDescent="0.2">
      <c r="H2465" s="646"/>
      <c r="I2465" s="647"/>
      <c r="J2465" s="647"/>
      <c r="K2465" s="647"/>
      <c r="L2465" s="647"/>
      <c r="M2465" s="647"/>
      <c r="P2465" s="646"/>
    </row>
    <row r="2466" spans="8:16" x14ac:dyDescent="0.2">
      <c r="H2466" s="646"/>
      <c r="I2466" s="647"/>
      <c r="J2466" s="647"/>
      <c r="K2466" s="647"/>
      <c r="L2466" s="647"/>
      <c r="M2466" s="647"/>
      <c r="P2466" s="646"/>
    </row>
    <row r="2467" spans="8:16" x14ac:dyDescent="0.2">
      <c r="H2467" s="646"/>
      <c r="I2467" s="647"/>
      <c r="J2467" s="647"/>
      <c r="K2467" s="647"/>
      <c r="L2467" s="647"/>
      <c r="M2467" s="647"/>
      <c r="P2467" s="646"/>
    </row>
    <row r="2468" spans="8:16" x14ac:dyDescent="0.2">
      <c r="H2468" s="646"/>
      <c r="I2468" s="647"/>
      <c r="J2468" s="647"/>
      <c r="K2468" s="647"/>
      <c r="L2468" s="647"/>
      <c r="M2468" s="647"/>
      <c r="P2468" s="646"/>
    </row>
    <row r="2469" spans="8:16" x14ac:dyDescent="0.2">
      <c r="H2469" s="646"/>
      <c r="I2469" s="647"/>
      <c r="J2469" s="647"/>
      <c r="K2469" s="647"/>
      <c r="L2469" s="647"/>
      <c r="M2469" s="647"/>
      <c r="P2469" s="646"/>
    </row>
    <row r="2470" spans="8:16" x14ac:dyDescent="0.2">
      <c r="H2470" s="646"/>
      <c r="I2470" s="647"/>
      <c r="J2470" s="647"/>
      <c r="K2470" s="647"/>
      <c r="L2470" s="647"/>
      <c r="M2470" s="647"/>
      <c r="P2470" s="646"/>
    </row>
    <row r="2471" spans="8:16" x14ac:dyDescent="0.2">
      <c r="H2471" s="646"/>
      <c r="I2471" s="647"/>
      <c r="J2471" s="647"/>
      <c r="K2471" s="647"/>
      <c r="L2471" s="647"/>
      <c r="M2471" s="647"/>
      <c r="P2471" s="646"/>
    </row>
    <row r="2472" spans="8:16" x14ac:dyDescent="0.2">
      <c r="H2472" s="646"/>
      <c r="I2472" s="647"/>
      <c r="J2472" s="647"/>
      <c r="K2472" s="647"/>
      <c r="L2472" s="647"/>
      <c r="M2472" s="647"/>
      <c r="P2472" s="646"/>
    </row>
    <row r="2473" spans="8:16" x14ac:dyDescent="0.2">
      <c r="H2473" s="646"/>
      <c r="I2473" s="647"/>
      <c r="J2473" s="647"/>
      <c r="K2473" s="647"/>
      <c r="L2473" s="647"/>
      <c r="M2473" s="647"/>
      <c r="P2473" s="646"/>
    </row>
    <row r="2474" spans="8:16" x14ac:dyDescent="0.2">
      <c r="H2474" s="646"/>
      <c r="I2474" s="647"/>
      <c r="J2474" s="647"/>
      <c r="K2474" s="647"/>
      <c r="L2474" s="647"/>
      <c r="M2474" s="647"/>
      <c r="P2474" s="646"/>
    </row>
    <row r="2475" spans="8:16" x14ac:dyDescent="0.2">
      <c r="H2475" s="646"/>
      <c r="I2475" s="647"/>
      <c r="J2475" s="647"/>
      <c r="K2475" s="647"/>
      <c r="L2475" s="647"/>
      <c r="M2475" s="647"/>
      <c r="P2475" s="646"/>
    </row>
    <row r="2476" spans="8:16" x14ac:dyDescent="0.2">
      <c r="H2476" s="646"/>
      <c r="I2476" s="647"/>
      <c r="J2476" s="647"/>
      <c r="K2476" s="647"/>
      <c r="L2476" s="647"/>
      <c r="M2476" s="647"/>
      <c r="P2476" s="646"/>
    </row>
    <row r="2477" spans="8:16" x14ac:dyDescent="0.2">
      <c r="H2477" s="646"/>
      <c r="I2477" s="647"/>
      <c r="J2477" s="647"/>
      <c r="K2477" s="647"/>
      <c r="L2477" s="647"/>
      <c r="M2477" s="647"/>
      <c r="P2477" s="646"/>
    </row>
    <row r="2478" spans="8:16" x14ac:dyDescent="0.2">
      <c r="H2478" s="646"/>
      <c r="I2478" s="647"/>
      <c r="J2478" s="647"/>
      <c r="K2478" s="647"/>
      <c r="L2478" s="647"/>
      <c r="M2478" s="647"/>
      <c r="P2478" s="646"/>
    </row>
    <row r="2479" spans="8:16" x14ac:dyDescent="0.2">
      <c r="H2479" s="646"/>
      <c r="I2479" s="647"/>
      <c r="J2479" s="647"/>
      <c r="K2479" s="647"/>
      <c r="L2479" s="647"/>
      <c r="M2479" s="647"/>
      <c r="P2479" s="646"/>
    </row>
    <row r="2480" spans="8:16" x14ac:dyDescent="0.2">
      <c r="H2480" s="646"/>
      <c r="I2480" s="647"/>
      <c r="J2480" s="647"/>
      <c r="K2480" s="647"/>
      <c r="L2480" s="647"/>
      <c r="M2480" s="647"/>
      <c r="P2480" s="646"/>
    </row>
    <row r="2481" spans="8:16" x14ac:dyDescent="0.2">
      <c r="H2481" s="646"/>
      <c r="I2481" s="647"/>
      <c r="J2481" s="647"/>
      <c r="K2481" s="647"/>
      <c r="L2481" s="647"/>
      <c r="M2481" s="647"/>
      <c r="P2481" s="646"/>
    </row>
    <row r="2482" spans="8:16" x14ac:dyDescent="0.2">
      <c r="H2482" s="646"/>
      <c r="I2482" s="647"/>
      <c r="J2482" s="647"/>
      <c r="K2482" s="647"/>
      <c r="L2482" s="647"/>
      <c r="M2482" s="647"/>
      <c r="P2482" s="646"/>
    </row>
    <row r="2483" spans="8:16" x14ac:dyDescent="0.2">
      <c r="H2483" s="646"/>
      <c r="I2483" s="647"/>
      <c r="J2483" s="647"/>
      <c r="K2483" s="647"/>
      <c r="L2483" s="647"/>
      <c r="M2483" s="647"/>
      <c r="P2483" s="646"/>
    </row>
    <row r="2484" spans="8:16" x14ac:dyDescent="0.2">
      <c r="H2484" s="646"/>
      <c r="I2484" s="647"/>
      <c r="J2484" s="647"/>
      <c r="K2484" s="647"/>
      <c r="L2484" s="647"/>
      <c r="M2484" s="647"/>
      <c r="P2484" s="646"/>
    </row>
    <row r="2485" spans="8:16" x14ac:dyDescent="0.2">
      <c r="H2485" s="646"/>
      <c r="I2485" s="647"/>
      <c r="J2485" s="647"/>
      <c r="K2485" s="647"/>
      <c r="L2485" s="647"/>
      <c r="M2485" s="647"/>
      <c r="P2485" s="646"/>
    </row>
    <row r="2486" spans="8:16" x14ac:dyDescent="0.2">
      <c r="H2486" s="646"/>
      <c r="I2486" s="647"/>
      <c r="J2486" s="647"/>
      <c r="K2486" s="647"/>
      <c r="L2486" s="647"/>
      <c r="M2486" s="647"/>
      <c r="P2486" s="646"/>
    </row>
    <row r="2487" spans="8:16" x14ac:dyDescent="0.2">
      <c r="H2487" s="646"/>
      <c r="I2487" s="647"/>
      <c r="J2487" s="647"/>
      <c r="K2487" s="647"/>
      <c r="L2487" s="647"/>
      <c r="M2487" s="647"/>
      <c r="P2487" s="646"/>
    </row>
    <row r="2488" spans="8:16" x14ac:dyDescent="0.2">
      <c r="H2488" s="646"/>
      <c r="I2488" s="647"/>
      <c r="J2488" s="647"/>
      <c r="K2488" s="647"/>
      <c r="L2488" s="647"/>
      <c r="M2488" s="647"/>
      <c r="P2488" s="646"/>
    </row>
    <row r="2489" spans="8:16" x14ac:dyDescent="0.2">
      <c r="H2489" s="646"/>
      <c r="I2489" s="647"/>
      <c r="J2489" s="647"/>
      <c r="K2489" s="647"/>
      <c r="L2489" s="647"/>
      <c r="M2489" s="647"/>
      <c r="P2489" s="646"/>
    </row>
    <row r="2490" spans="8:16" x14ac:dyDescent="0.2">
      <c r="H2490" s="646"/>
      <c r="I2490" s="647"/>
      <c r="J2490" s="647"/>
      <c r="K2490" s="647"/>
      <c r="L2490" s="647"/>
      <c r="M2490" s="647"/>
      <c r="P2490" s="646"/>
    </row>
    <row r="2491" spans="8:16" x14ac:dyDescent="0.2">
      <c r="H2491" s="646"/>
      <c r="I2491" s="647"/>
      <c r="J2491" s="647"/>
      <c r="K2491" s="647"/>
      <c r="L2491" s="647"/>
      <c r="M2491" s="647"/>
      <c r="P2491" s="646"/>
    </row>
    <row r="2492" spans="8:16" x14ac:dyDescent="0.2">
      <c r="H2492" s="646"/>
      <c r="I2492" s="647"/>
      <c r="J2492" s="647"/>
      <c r="K2492" s="647"/>
      <c r="L2492" s="647"/>
      <c r="M2492" s="647"/>
      <c r="P2492" s="646"/>
    </row>
    <row r="2493" spans="8:16" x14ac:dyDescent="0.2">
      <c r="H2493" s="646"/>
      <c r="I2493" s="647"/>
      <c r="J2493" s="647"/>
      <c r="K2493" s="647"/>
      <c r="L2493" s="647"/>
      <c r="M2493" s="647"/>
      <c r="P2493" s="646"/>
    </row>
    <row r="2494" spans="8:16" x14ac:dyDescent="0.2">
      <c r="H2494" s="646"/>
      <c r="I2494" s="647"/>
      <c r="J2494" s="647"/>
      <c r="K2494" s="647"/>
      <c r="L2494" s="647"/>
      <c r="M2494" s="647"/>
      <c r="P2494" s="646"/>
    </row>
    <row r="2495" spans="8:16" x14ac:dyDescent="0.2">
      <c r="H2495" s="646"/>
      <c r="I2495" s="647"/>
      <c r="J2495" s="647"/>
      <c r="K2495" s="647"/>
      <c r="L2495" s="647"/>
      <c r="M2495" s="647"/>
      <c r="P2495" s="646"/>
    </row>
    <row r="2496" spans="8:16" x14ac:dyDescent="0.2">
      <c r="H2496" s="646"/>
      <c r="I2496" s="647"/>
      <c r="J2496" s="647"/>
      <c r="K2496" s="647"/>
      <c r="L2496" s="647"/>
      <c r="M2496" s="647"/>
      <c r="P2496" s="646"/>
    </row>
    <row r="2497" spans="8:16" x14ac:dyDescent="0.2">
      <c r="H2497" s="646"/>
      <c r="I2497" s="647"/>
      <c r="J2497" s="647"/>
      <c r="K2497" s="647"/>
      <c r="L2497" s="647"/>
      <c r="M2497" s="647"/>
      <c r="P2497" s="646"/>
    </row>
    <row r="2498" spans="8:16" x14ac:dyDescent="0.2">
      <c r="H2498" s="646"/>
      <c r="I2498" s="647"/>
      <c r="J2498" s="647"/>
      <c r="K2498" s="647"/>
      <c r="L2498" s="647"/>
      <c r="M2498" s="647"/>
      <c r="P2498" s="646"/>
    </row>
    <row r="2499" spans="8:16" x14ac:dyDescent="0.2">
      <c r="H2499" s="646"/>
      <c r="I2499" s="647"/>
      <c r="J2499" s="647"/>
      <c r="K2499" s="647"/>
      <c r="L2499" s="647"/>
      <c r="M2499" s="647"/>
      <c r="P2499" s="646"/>
    </row>
    <row r="2500" spans="8:16" x14ac:dyDescent="0.2">
      <c r="H2500" s="646"/>
      <c r="I2500" s="647"/>
      <c r="J2500" s="647"/>
      <c r="K2500" s="647"/>
      <c r="L2500" s="647"/>
      <c r="M2500" s="647"/>
      <c r="P2500" s="646"/>
    </row>
    <row r="2501" spans="8:16" x14ac:dyDescent="0.2">
      <c r="H2501" s="646"/>
      <c r="I2501" s="647"/>
      <c r="J2501" s="647"/>
      <c r="K2501" s="647"/>
      <c r="L2501" s="647"/>
      <c r="M2501" s="647"/>
      <c r="P2501" s="646"/>
    </row>
    <row r="2502" spans="8:16" x14ac:dyDescent="0.2">
      <c r="H2502" s="646"/>
      <c r="I2502" s="647"/>
      <c r="J2502" s="647"/>
      <c r="K2502" s="647"/>
      <c r="L2502" s="647"/>
      <c r="M2502" s="647"/>
      <c r="P2502" s="646"/>
    </row>
    <row r="2503" spans="8:16" x14ac:dyDescent="0.2">
      <c r="H2503" s="646"/>
      <c r="I2503" s="647"/>
      <c r="J2503" s="647"/>
      <c r="K2503" s="647"/>
      <c r="L2503" s="647"/>
      <c r="M2503" s="647"/>
      <c r="P2503" s="646"/>
    </row>
    <row r="2504" spans="8:16" x14ac:dyDescent="0.2">
      <c r="H2504" s="646"/>
      <c r="I2504" s="647"/>
      <c r="J2504" s="647"/>
      <c r="K2504" s="647"/>
      <c r="L2504" s="647"/>
      <c r="M2504" s="647"/>
      <c r="P2504" s="646"/>
    </row>
    <row r="2505" spans="8:16" x14ac:dyDescent="0.2">
      <c r="H2505" s="646"/>
      <c r="I2505" s="647"/>
      <c r="J2505" s="647"/>
      <c r="K2505" s="647"/>
      <c r="L2505" s="647"/>
      <c r="M2505" s="647"/>
      <c r="P2505" s="646"/>
    </row>
    <row r="2506" spans="8:16" x14ac:dyDescent="0.2">
      <c r="H2506" s="646"/>
      <c r="I2506" s="647"/>
      <c r="J2506" s="647"/>
      <c r="K2506" s="647"/>
      <c r="L2506" s="647"/>
      <c r="M2506" s="647"/>
      <c r="P2506" s="646"/>
    </row>
    <row r="2507" spans="8:16" x14ac:dyDescent="0.2">
      <c r="H2507" s="646"/>
      <c r="I2507" s="647"/>
      <c r="J2507" s="647"/>
      <c r="K2507" s="647"/>
      <c r="L2507" s="647"/>
      <c r="M2507" s="647"/>
      <c r="P2507" s="646"/>
    </row>
    <row r="2508" spans="8:16" x14ac:dyDescent="0.2">
      <c r="H2508" s="646"/>
      <c r="I2508" s="647"/>
      <c r="J2508" s="647"/>
      <c r="K2508" s="647"/>
      <c r="L2508" s="647"/>
      <c r="M2508" s="647"/>
      <c r="P2508" s="646"/>
    </row>
    <row r="2509" spans="8:16" x14ac:dyDescent="0.2">
      <c r="H2509" s="646"/>
      <c r="I2509" s="647"/>
      <c r="J2509" s="647"/>
      <c r="K2509" s="647"/>
      <c r="L2509" s="647"/>
      <c r="M2509" s="647"/>
      <c r="P2509" s="646"/>
    </row>
    <row r="2510" spans="8:16" x14ac:dyDescent="0.2">
      <c r="H2510" s="646"/>
      <c r="I2510" s="647"/>
      <c r="J2510" s="647"/>
      <c r="K2510" s="647"/>
      <c r="L2510" s="647"/>
      <c r="M2510" s="647"/>
      <c r="P2510" s="646"/>
    </row>
    <row r="2511" spans="8:16" x14ac:dyDescent="0.2">
      <c r="H2511" s="646"/>
      <c r="I2511" s="647"/>
      <c r="J2511" s="647"/>
      <c r="K2511" s="647"/>
      <c r="L2511" s="647"/>
      <c r="M2511" s="647"/>
      <c r="P2511" s="646"/>
    </row>
    <row r="2512" spans="8:16" x14ac:dyDescent="0.2">
      <c r="H2512" s="646"/>
      <c r="I2512" s="647"/>
      <c r="J2512" s="647"/>
      <c r="K2512" s="647"/>
      <c r="L2512" s="647"/>
      <c r="M2512" s="647"/>
      <c r="P2512" s="646"/>
    </row>
    <row r="2513" spans="8:16" x14ac:dyDescent="0.2">
      <c r="H2513" s="646"/>
      <c r="I2513" s="647"/>
      <c r="J2513" s="647"/>
      <c r="K2513" s="647"/>
      <c r="L2513" s="647"/>
      <c r="M2513" s="647"/>
      <c r="P2513" s="646"/>
    </row>
    <row r="2514" spans="8:16" x14ac:dyDescent="0.2">
      <c r="H2514" s="646"/>
      <c r="I2514" s="647"/>
      <c r="J2514" s="647"/>
      <c r="K2514" s="647"/>
      <c r="L2514" s="647"/>
      <c r="M2514" s="647"/>
      <c r="P2514" s="646"/>
    </row>
    <row r="2515" spans="8:16" x14ac:dyDescent="0.2">
      <c r="H2515" s="646"/>
      <c r="I2515" s="647"/>
      <c r="J2515" s="647"/>
      <c r="K2515" s="647"/>
      <c r="L2515" s="647"/>
      <c r="M2515" s="647"/>
      <c r="P2515" s="646"/>
    </row>
    <row r="2516" spans="8:16" x14ac:dyDescent="0.2">
      <c r="H2516" s="646"/>
      <c r="I2516" s="647"/>
      <c r="J2516" s="647"/>
      <c r="K2516" s="647"/>
      <c r="L2516" s="647"/>
      <c r="M2516" s="647"/>
      <c r="P2516" s="646"/>
    </row>
    <row r="2517" spans="8:16" x14ac:dyDescent="0.2">
      <c r="H2517" s="646"/>
      <c r="I2517" s="647"/>
      <c r="J2517" s="647"/>
      <c r="K2517" s="647"/>
      <c r="L2517" s="647"/>
      <c r="M2517" s="647"/>
      <c r="P2517" s="646"/>
    </row>
    <row r="2518" spans="8:16" x14ac:dyDescent="0.2">
      <c r="H2518" s="646"/>
      <c r="I2518" s="647"/>
      <c r="J2518" s="647"/>
      <c r="K2518" s="647"/>
      <c r="L2518" s="647"/>
      <c r="M2518" s="647"/>
      <c r="P2518" s="646"/>
    </row>
    <row r="2519" spans="8:16" x14ac:dyDescent="0.2">
      <c r="H2519" s="646"/>
      <c r="I2519" s="647"/>
      <c r="J2519" s="647"/>
      <c r="K2519" s="647"/>
      <c r="L2519" s="647"/>
      <c r="M2519" s="647"/>
      <c r="P2519" s="646"/>
    </row>
    <row r="2520" spans="8:16" x14ac:dyDescent="0.2">
      <c r="H2520" s="646"/>
      <c r="I2520" s="647"/>
      <c r="J2520" s="647"/>
      <c r="K2520" s="647"/>
      <c r="L2520" s="647"/>
      <c r="M2520" s="647"/>
      <c r="P2520" s="646"/>
    </row>
    <row r="2521" spans="8:16" x14ac:dyDescent="0.2">
      <c r="H2521" s="646"/>
      <c r="I2521" s="647"/>
      <c r="J2521" s="647"/>
      <c r="K2521" s="647"/>
      <c r="L2521" s="647"/>
      <c r="M2521" s="647"/>
      <c r="P2521" s="646"/>
    </row>
    <row r="2522" spans="8:16" x14ac:dyDescent="0.2">
      <c r="H2522" s="646"/>
      <c r="I2522" s="647"/>
      <c r="J2522" s="647"/>
      <c r="K2522" s="647"/>
      <c r="L2522" s="647"/>
      <c r="M2522" s="647"/>
      <c r="P2522" s="646"/>
    </row>
    <row r="2523" spans="8:16" x14ac:dyDescent="0.2">
      <c r="H2523" s="646"/>
      <c r="I2523" s="647"/>
      <c r="J2523" s="647"/>
      <c r="K2523" s="647"/>
      <c r="L2523" s="647"/>
      <c r="M2523" s="647"/>
      <c r="P2523" s="646"/>
    </row>
    <row r="2524" spans="8:16" x14ac:dyDescent="0.2">
      <c r="H2524" s="646"/>
      <c r="I2524" s="647"/>
      <c r="J2524" s="647"/>
      <c r="K2524" s="647"/>
      <c r="L2524" s="647"/>
      <c r="M2524" s="647"/>
      <c r="P2524" s="646"/>
    </row>
    <row r="2525" spans="8:16" x14ac:dyDescent="0.2">
      <c r="H2525" s="646"/>
      <c r="I2525" s="647"/>
      <c r="J2525" s="647"/>
      <c r="K2525" s="647"/>
      <c r="L2525" s="647"/>
      <c r="M2525" s="647"/>
      <c r="P2525" s="646"/>
    </row>
    <row r="2526" spans="8:16" x14ac:dyDescent="0.2">
      <c r="H2526" s="646"/>
      <c r="I2526" s="647"/>
      <c r="J2526" s="647"/>
      <c r="K2526" s="647"/>
      <c r="L2526" s="647"/>
      <c r="M2526" s="647"/>
      <c r="P2526" s="646"/>
    </row>
    <row r="2527" spans="8:16" x14ac:dyDescent="0.2">
      <c r="H2527" s="646"/>
      <c r="I2527" s="647"/>
      <c r="J2527" s="647"/>
      <c r="K2527" s="647"/>
      <c r="L2527" s="647"/>
      <c r="M2527" s="647"/>
      <c r="P2527" s="646"/>
    </row>
    <row r="2528" spans="8:16" x14ac:dyDescent="0.2">
      <c r="H2528" s="646"/>
      <c r="I2528" s="647"/>
      <c r="J2528" s="647"/>
      <c r="K2528" s="647"/>
      <c r="L2528" s="647"/>
      <c r="M2528" s="647"/>
      <c r="P2528" s="646"/>
    </row>
    <row r="2529" spans="8:16" x14ac:dyDescent="0.2">
      <c r="H2529" s="646"/>
      <c r="I2529" s="647"/>
      <c r="J2529" s="647"/>
      <c r="K2529" s="647"/>
      <c r="L2529" s="647"/>
      <c r="M2529" s="647"/>
      <c r="P2529" s="646"/>
    </row>
    <row r="2530" spans="8:16" x14ac:dyDescent="0.2">
      <c r="H2530" s="646"/>
      <c r="I2530" s="647"/>
      <c r="J2530" s="647"/>
      <c r="K2530" s="647"/>
      <c r="L2530" s="647"/>
      <c r="M2530" s="647"/>
      <c r="P2530" s="646"/>
    </row>
    <row r="2531" spans="8:16" x14ac:dyDescent="0.2">
      <c r="H2531" s="646"/>
      <c r="I2531" s="647"/>
      <c r="J2531" s="647"/>
      <c r="K2531" s="647"/>
      <c r="L2531" s="647"/>
      <c r="M2531" s="647"/>
      <c r="P2531" s="646"/>
    </row>
    <row r="2532" spans="8:16" x14ac:dyDescent="0.2">
      <c r="H2532" s="646"/>
      <c r="I2532" s="647"/>
      <c r="J2532" s="647"/>
      <c r="K2532" s="647"/>
      <c r="L2532" s="647"/>
      <c r="M2532" s="647"/>
      <c r="P2532" s="646"/>
    </row>
    <row r="2533" spans="8:16" x14ac:dyDescent="0.2">
      <c r="H2533" s="646"/>
      <c r="I2533" s="647"/>
      <c r="J2533" s="647"/>
      <c r="K2533" s="647"/>
      <c r="L2533" s="647"/>
      <c r="M2533" s="647"/>
      <c r="P2533" s="646"/>
    </row>
    <row r="2534" spans="8:16" x14ac:dyDescent="0.2">
      <c r="H2534" s="646"/>
      <c r="I2534" s="647"/>
      <c r="J2534" s="647"/>
      <c r="K2534" s="647"/>
      <c r="L2534" s="647"/>
      <c r="M2534" s="647"/>
      <c r="P2534" s="646"/>
    </row>
    <row r="2535" spans="8:16" x14ac:dyDescent="0.2">
      <c r="H2535" s="646"/>
      <c r="I2535" s="647"/>
      <c r="J2535" s="647"/>
      <c r="K2535" s="647"/>
      <c r="L2535" s="647"/>
      <c r="M2535" s="647"/>
      <c r="P2535" s="646"/>
    </row>
    <row r="2536" spans="8:16" x14ac:dyDescent="0.2">
      <c r="H2536" s="646"/>
      <c r="I2536" s="647"/>
      <c r="J2536" s="647"/>
      <c r="K2536" s="647"/>
      <c r="L2536" s="647"/>
      <c r="M2536" s="647"/>
      <c r="P2536" s="646"/>
    </row>
    <row r="2537" spans="8:16" x14ac:dyDescent="0.2">
      <c r="H2537" s="646"/>
      <c r="I2537" s="647"/>
      <c r="J2537" s="647"/>
      <c r="K2537" s="647"/>
      <c r="L2537" s="647"/>
      <c r="M2537" s="647"/>
      <c r="P2537" s="646"/>
    </row>
    <row r="2538" spans="8:16" x14ac:dyDescent="0.2">
      <c r="H2538" s="646"/>
      <c r="I2538" s="647"/>
      <c r="J2538" s="647"/>
      <c r="K2538" s="647"/>
      <c r="L2538" s="647"/>
      <c r="M2538" s="647"/>
      <c r="P2538" s="646"/>
    </row>
    <row r="2539" spans="8:16" x14ac:dyDescent="0.2">
      <c r="H2539" s="646"/>
      <c r="I2539" s="647"/>
      <c r="J2539" s="647"/>
      <c r="K2539" s="647"/>
      <c r="L2539" s="647"/>
      <c r="M2539" s="647"/>
      <c r="P2539" s="646"/>
    </row>
    <row r="2540" spans="8:16" x14ac:dyDescent="0.2">
      <c r="H2540" s="646"/>
      <c r="I2540" s="647"/>
      <c r="J2540" s="647"/>
      <c r="K2540" s="647"/>
      <c r="L2540" s="647"/>
      <c r="M2540" s="647"/>
      <c r="P2540" s="646"/>
    </row>
    <row r="2541" spans="8:16" x14ac:dyDescent="0.2">
      <c r="H2541" s="646"/>
      <c r="I2541" s="647"/>
      <c r="J2541" s="647"/>
      <c r="K2541" s="647"/>
      <c r="L2541" s="647"/>
      <c r="M2541" s="647"/>
      <c r="P2541" s="646"/>
    </row>
    <row r="2542" spans="8:16" x14ac:dyDescent="0.2">
      <c r="H2542" s="646"/>
      <c r="I2542" s="647"/>
      <c r="J2542" s="647"/>
      <c r="K2542" s="647"/>
      <c r="L2542" s="647"/>
      <c r="M2542" s="647"/>
      <c r="P2542" s="646"/>
    </row>
    <row r="2543" spans="8:16" x14ac:dyDescent="0.2">
      <c r="H2543" s="646"/>
      <c r="I2543" s="647"/>
      <c r="J2543" s="647"/>
      <c r="K2543" s="647"/>
      <c r="L2543" s="647"/>
      <c r="M2543" s="647"/>
      <c r="P2543" s="646"/>
    </row>
    <row r="2544" spans="8:16" x14ac:dyDescent="0.2">
      <c r="H2544" s="646"/>
      <c r="I2544" s="647"/>
      <c r="J2544" s="647"/>
      <c r="K2544" s="647"/>
      <c r="L2544" s="647"/>
      <c r="M2544" s="647"/>
      <c r="P2544" s="646"/>
    </row>
    <row r="2545" spans="8:16" x14ac:dyDescent="0.2">
      <c r="H2545" s="646"/>
      <c r="I2545" s="647"/>
      <c r="J2545" s="647"/>
      <c r="K2545" s="647"/>
      <c r="L2545" s="647"/>
      <c r="M2545" s="647"/>
      <c r="P2545" s="646"/>
    </row>
    <row r="2546" spans="8:16" x14ac:dyDescent="0.2">
      <c r="H2546" s="646"/>
      <c r="I2546" s="647"/>
      <c r="J2546" s="647"/>
      <c r="K2546" s="647"/>
      <c r="L2546" s="647"/>
      <c r="M2546" s="647"/>
      <c r="P2546" s="646"/>
    </row>
    <row r="2547" spans="8:16" x14ac:dyDescent="0.2">
      <c r="H2547" s="646"/>
      <c r="I2547" s="647"/>
      <c r="J2547" s="647"/>
      <c r="K2547" s="647"/>
      <c r="L2547" s="647"/>
      <c r="M2547" s="647"/>
      <c r="P2547" s="646"/>
    </row>
    <row r="2548" spans="8:16" x14ac:dyDescent="0.2">
      <c r="H2548" s="646"/>
      <c r="I2548" s="647"/>
      <c r="J2548" s="647"/>
      <c r="K2548" s="647"/>
      <c r="L2548" s="647"/>
      <c r="M2548" s="647"/>
      <c r="P2548" s="646"/>
    </row>
    <row r="2549" spans="8:16" x14ac:dyDescent="0.2">
      <c r="H2549" s="646"/>
      <c r="I2549" s="647"/>
      <c r="J2549" s="647"/>
      <c r="K2549" s="647"/>
      <c r="L2549" s="647"/>
      <c r="M2549" s="647"/>
      <c r="P2549" s="646"/>
    </row>
    <row r="2550" spans="8:16" x14ac:dyDescent="0.2">
      <c r="H2550" s="646"/>
      <c r="I2550" s="647"/>
      <c r="J2550" s="647"/>
      <c r="K2550" s="647"/>
      <c r="L2550" s="647"/>
      <c r="M2550" s="647"/>
      <c r="P2550" s="646"/>
    </row>
    <row r="2551" spans="8:16" x14ac:dyDescent="0.2">
      <c r="H2551" s="646"/>
      <c r="I2551" s="647"/>
      <c r="J2551" s="647"/>
      <c r="K2551" s="647"/>
      <c r="L2551" s="647"/>
      <c r="M2551" s="647"/>
      <c r="P2551" s="646"/>
    </row>
    <row r="2552" spans="8:16" x14ac:dyDescent="0.2">
      <c r="H2552" s="646"/>
      <c r="I2552" s="647"/>
      <c r="J2552" s="647"/>
      <c r="K2552" s="647"/>
      <c r="L2552" s="647"/>
      <c r="M2552" s="647"/>
      <c r="P2552" s="646"/>
    </row>
    <row r="2553" spans="8:16" x14ac:dyDescent="0.2">
      <c r="H2553" s="646"/>
      <c r="I2553" s="647"/>
      <c r="J2553" s="647"/>
      <c r="K2553" s="647"/>
      <c r="L2553" s="647"/>
      <c r="M2553" s="647"/>
      <c r="P2553" s="646"/>
    </row>
    <row r="2554" spans="8:16" x14ac:dyDescent="0.2">
      <c r="H2554" s="646"/>
      <c r="I2554" s="647"/>
      <c r="J2554" s="647"/>
      <c r="K2554" s="647"/>
      <c r="L2554" s="647"/>
      <c r="M2554" s="647"/>
      <c r="P2554" s="646"/>
    </row>
    <row r="2555" spans="8:16" x14ac:dyDescent="0.2">
      <c r="H2555" s="646"/>
      <c r="I2555" s="647"/>
      <c r="J2555" s="647"/>
      <c r="K2555" s="647"/>
      <c r="L2555" s="647"/>
      <c r="M2555" s="647"/>
      <c r="P2555" s="646"/>
    </row>
    <row r="2556" spans="8:16" x14ac:dyDescent="0.2">
      <c r="H2556" s="646"/>
      <c r="I2556" s="647"/>
      <c r="J2556" s="647"/>
      <c r="K2556" s="647"/>
      <c r="L2556" s="647"/>
      <c r="M2556" s="647"/>
      <c r="P2556" s="646"/>
    </row>
    <row r="2557" spans="8:16" x14ac:dyDescent="0.2">
      <c r="H2557" s="646"/>
      <c r="I2557" s="647"/>
      <c r="J2557" s="647"/>
      <c r="K2557" s="647"/>
      <c r="L2557" s="647"/>
      <c r="M2557" s="647"/>
      <c r="P2557" s="646"/>
    </row>
    <row r="2558" spans="8:16" x14ac:dyDescent="0.2">
      <c r="H2558" s="646"/>
      <c r="I2558" s="647"/>
      <c r="J2558" s="647"/>
      <c r="K2558" s="647"/>
      <c r="L2558" s="647"/>
      <c r="M2558" s="647"/>
      <c r="P2558" s="646"/>
    </row>
    <row r="2559" spans="8:16" x14ac:dyDescent="0.2">
      <c r="H2559" s="646"/>
      <c r="I2559" s="647"/>
      <c r="J2559" s="647"/>
      <c r="K2559" s="647"/>
      <c r="L2559" s="647"/>
      <c r="M2559" s="647"/>
      <c r="P2559" s="646"/>
    </row>
    <row r="2560" spans="8:16" x14ac:dyDescent="0.2">
      <c r="H2560" s="646"/>
      <c r="I2560" s="647"/>
      <c r="J2560" s="647"/>
      <c r="K2560" s="647"/>
      <c r="L2560" s="647"/>
      <c r="M2560" s="647"/>
      <c r="P2560" s="646"/>
    </row>
    <row r="2561" spans="8:16" x14ac:dyDescent="0.2">
      <c r="H2561" s="646"/>
      <c r="I2561" s="647"/>
      <c r="J2561" s="647"/>
      <c r="K2561" s="647"/>
      <c r="L2561" s="647"/>
      <c r="M2561" s="647"/>
      <c r="P2561" s="646"/>
    </row>
    <row r="2562" spans="8:16" x14ac:dyDescent="0.2">
      <c r="H2562" s="646"/>
      <c r="I2562" s="647"/>
      <c r="J2562" s="647"/>
      <c r="K2562" s="647"/>
      <c r="L2562" s="647"/>
      <c r="M2562" s="647"/>
      <c r="P2562" s="646"/>
    </row>
    <row r="2563" spans="8:16" x14ac:dyDescent="0.2">
      <c r="H2563" s="646"/>
      <c r="I2563" s="647"/>
      <c r="J2563" s="647"/>
      <c r="K2563" s="647"/>
      <c r="L2563" s="647"/>
      <c r="M2563" s="647"/>
      <c r="P2563" s="646"/>
    </row>
    <row r="2564" spans="8:16" x14ac:dyDescent="0.2">
      <c r="H2564" s="646"/>
      <c r="I2564" s="647"/>
      <c r="J2564" s="647"/>
      <c r="K2564" s="647"/>
      <c r="L2564" s="647"/>
      <c r="M2564" s="647"/>
      <c r="P2564" s="646"/>
    </row>
    <row r="2565" spans="8:16" x14ac:dyDescent="0.2">
      <c r="H2565" s="646"/>
      <c r="I2565" s="647"/>
      <c r="J2565" s="647"/>
      <c r="K2565" s="647"/>
      <c r="L2565" s="647"/>
      <c r="M2565" s="647"/>
      <c r="P2565" s="646"/>
    </row>
    <row r="2566" spans="8:16" x14ac:dyDescent="0.2">
      <c r="H2566" s="646"/>
      <c r="I2566" s="647"/>
      <c r="J2566" s="647"/>
      <c r="K2566" s="647"/>
      <c r="L2566" s="647"/>
      <c r="M2566" s="647"/>
      <c r="P2566" s="646"/>
    </row>
    <row r="2567" spans="8:16" x14ac:dyDescent="0.2">
      <c r="H2567" s="646"/>
      <c r="I2567" s="647"/>
      <c r="J2567" s="647"/>
      <c r="K2567" s="647"/>
      <c r="L2567" s="647"/>
      <c r="M2567" s="647"/>
      <c r="P2567" s="646"/>
    </row>
    <row r="2568" spans="8:16" x14ac:dyDescent="0.2">
      <c r="H2568" s="646"/>
      <c r="I2568" s="647"/>
      <c r="J2568" s="647"/>
      <c r="K2568" s="647"/>
      <c r="L2568" s="647"/>
      <c r="M2568" s="647"/>
      <c r="P2568" s="646"/>
    </row>
    <row r="2569" spans="8:16" x14ac:dyDescent="0.2">
      <c r="H2569" s="646"/>
      <c r="I2569" s="647"/>
      <c r="J2569" s="647"/>
      <c r="K2569" s="647"/>
      <c r="L2569" s="647"/>
      <c r="M2569" s="647"/>
      <c r="P2569" s="646"/>
    </row>
    <row r="2570" spans="8:16" x14ac:dyDescent="0.2">
      <c r="H2570" s="646"/>
      <c r="I2570" s="647"/>
      <c r="J2570" s="647"/>
      <c r="K2570" s="647"/>
      <c r="L2570" s="647"/>
      <c r="M2570" s="647"/>
      <c r="P2570" s="646"/>
    </row>
    <row r="2571" spans="8:16" x14ac:dyDescent="0.2">
      <c r="H2571" s="646"/>
      <c r="I2571" s="647"/>
      <c r="J2571" s="647"/>
      <c r="K2571" s="647"/>
      <c r="L2571" s="647"/>
      <c r="M2571" s="647"/>
      <c r="P2571" s="646"/>
    </row>
    <row r="2572" spans="8:16" x14ac:dyDescent="0.2">
      <c r="H2572" s="646"/>
      <c r="I2572" s="647"/>
      <c r="J2572" s="647"/>
      <c r="K2572" s="647"/>
      <c r="L2572" s="647"/>
      <c r="M2572" s="647"/>
      <c r="P2572" s="646"/>
    </row>
    <row r="2573" spans="8:16" x14ac:dyDescent="0.2">
      <c r="H2573" s="646"/>
      <c r="I2573" s="647"/>
      <c r="J2573" s="647"/>
      <c r="K2573" s="647"/>
      <c r="L2573" s="647"/>
      <c r="M2573" s="647"/>
      <c r="P2573" s="646"/>
    </row>
    <row r="2574" spans="8:16" x14ac:dyDescent="0.2">
      <c r="H2574" s="646"/>
      <c r="I2574" s="647"/>
      <c r="J2574" s="647"/>
      <c r="K2574" s="647"/>
      <c r="L2574" s="647"/>
      <c r="M2574" s="647"/>
      <c r="P2574" s="646"/>
    </row>
    <row r="2575" spans="8:16" x14ac:dyDescent="0.2">
      <c r="H2575" s="646"/>
      <c r="I2575" s="647"/>
      <c r="J2575" s="647"/>
      <c r="K2575" s="647"/>
      <c r="L2575" s="647"/>
      <c r="M2575" s="647"/>
      <c r="P2575" s="646"/>
    </row>
    <row r="2576" spans="8:16" x14ac:dyDescent="0.2">
      <c r="H2576" s="646"/>
      <c r="I2576" s="647"/>
      <c r="J2576" s="647"/>
      <c r="K2576" s="647"/>
      <c r="L2576" s="647"/>
      <c r="M2576" s="647"/>
      <c r="P2576" s="646"/>
    </row>
    <row r="2577" spans="8:16" x14ac:dyDescent="0.2">
      <c r="H2577" s="646"/>
      <c r="I2577" s="647"/>
      <c r="J2577" s="647"/>
      <c r="K2577" s="647"/>
      <c r="L2577" s="647"/>
      <c r="M2577" s="647"/>
      <c r="P2577" s="646"/>
    </row>
    <row r="2578" spans="8:16" x14ac:dyDescent="0.2">
      <c r="H2578" s="646"/>
      <c r="I2578" s="647"/>
      <c r="J2578" s="647"/>
      <c r="K2578" s="647"/>
      <c r="L2578" s="647"/>
      <c r="M2578" s="647"/>
      <c r="P2578" s="646"/>
    </row>
    <row r="2579" spans="8:16" x14ac:dyDescent="0.2">
      <c r="H2579" s="646"/>
      <c r="I2579" s="647"/>
      <c r="J2579" s="647"/>
      <c r="K2579" s="647"/>
      <c r="L2579" s="647"/>
      <c r="M2579" s="647"/>
      <c r="P2579" s="646"/>
    </row>
    <row r="2580" spans="8:16" x14ac:dyDescent="0.2">
      <c r="H2580" s="646"/>
      <c r="I2580" s="647"/>
      <c r="J2580" s="647"/>
      <c r="K2580" s="647"/>
      <c r="L2580" s="647"/>
      <c r="M2580" s="647"/>
      <c r="P2580" s="646"/>
    </row>
    <row r="2581" spans="8:16" x14ac:dyDescent="0.2">
      <c r="H2581" s="646"/>
      <c r="I2581" s="647"/>
      <c r="J2581" s="647"/>
      <c r="K2581" s="647"/>
      <c r="L2581" s="647"/>
      <c r="M2581" s="647"/>
      <c r="P2581" s="646"/>
    </row>
    <row r="2582" spans="8:16" x14ac:dyDescent="0.2">
      <c r="H2582" s="646"/>
      <c r="I2582" s="647"/>
      <c r="J2582" s="647"/>
      <c r="K2582" s="647"/>
      <c r="L2582" s="647"/>
      <c r="M2582" s="647"/>
      <c r="P2582" s="646"/>
    </row>
    <row r="2583" spans="8:16" x14ac:dyDescent="0.2">
      <c r="H2583" s="646"/>
      <c r="I2583" s="647"/>
      <c r="J2583" s="647"/>
      <c r="K2583" s="647"/>
      <c r="L2583" s="647"/>
      <c r="M2583" s="647"/>
      <c r="P2583" s="646"/>
    </row>
    <row r="2584" spans="8:16" x14ac:dyDescent="0.2">
      <c r="H2584" s="646"/>
      <c r="I2584" s="647"/>
      <c r="J2584" s="647"/>
      <c r="K2584" s="647"/>
      <c r="L2584" s="647"/>
      <c r="M2584" s="647"/>
      <c r="P2584" s="646"/>
    </row>
    <row r="2585" spans="8:16" x14ac:dyDescent="0.2">
      <c r="H2585" s="646"/>
      <c r="I2585" s="647"/>
      <c r="J2585" s="647"/>
      <c r="K2585" s="647"/>
      <c r="L2585" s="647"/>
      <c r="M2585" s="647"/>
      <c r="P2585" s="646"/>
    </row>
    <row r="2586" spans="8:16" x14ac:dyDescent="0.2">
      <c r="H2586" s="646"/>
      <c r="I2586" s="647"/>
      <c r="J2586" s="647"/>
      <c r="K2586" s="647"/>
      <c r="L2586" s="647"/>
      <c r="M2586" s="647"/>
      <c r="P2586" s="646"/>
    </row>
    <row r="2587" spans="8:16" x14ac:dyDescent="0.2">
      <c r="H2587" s="646"/>
      <c r="I2587" s="647"/>
      <c r="J2587" s="647"/>
      <c r="K2587" s="647"/>
      <c r="L2587" s="647"/>
      <c r="M2587" s="647"/>
      <c r="P2587" s="646"/>
    </row>
    <row r="2588" spans="8:16" x14ac:dyDescent="0.2">
      <c r="H2588" s="646"/>
      <c r="I2588" s="647"/>
      <c r="J2588" s="647"/>
      <c r="K2588" s="647"/>
      <c r="L2588" s="647"/>
      <c r="M2588" s="647"/>
      <c r="P2588" s="646"/>
    </row>
    <row r="2589" spans="8:16" x14ac:dyDescent="0.2">
      <c r="H2589" s="646"/>
      <c r="I2589" s="647"/>
      <c r="J2589" s="647"/>
      <c r="K2589" s="647"/>
      <c r="L2589" s="647"/>
      <c r="M2589" s="647"/>
      <c r="P2589" s="646"/>
    </row>
    <row r="2590" spans="8:16" x14ac:dyDescent="0.2">
      <c r="H2590" s="646"/>
      <c r="I2590" s="647"/>
      <c r="J2590" s="647"/>
      <c r="K2590" s="647"/>
      <c r="L2590" s="647"/>
      <c r="M2590" s="647"/>
      <c r="P2590" s="646"/>
    </row>
    <row r="2591" spans="8:16" x14ac:dyDescent="0.2">
      <c r="H2591" s="646"/>
      <c r="I2591" s="647"/>
      <c r="J2591" s="647"/>
      <c r="K2591" s="647"/>
      <c r="L2591" s="647"/>
      <c r="M2591" s="647"/>
      <c r="P2591" s="646"/>
    </row>
    <row r="2592" spans="8:16" x14ac:dyDescent="0.2">
      <c r="H2592" s="646"/>
      <c r="I2592" s="647"/>
      <c r="J2592" s="647"/>
      <c r="K2592" s="647"/>
      <c r="L2592" s="647"/>
      <c r="M2592" s="647"/>
      <c r="P2592" s="646"/>
    </row>
    <row r="2593" spans="8:16" x14ac:dyDescent="0.2">
      <c r="H2593" s="646"/>
      <c r="I2593" s="647"/>
      <c r="J2593" s="647"/>
      <c r="K2593" s="647"/>
      <c r="L2593" s="647"/>
      <c r="M2593" s="647"/>
      <c r="P2593" s="646"/>
    </row>
    <row r="2594" spans="8:16" x14ac:dyDescent="0.2">
      <c r="H2594" s="646"/>
      <c r="I2594" s="647"/>
      <c r="J2594" s="647"/>
      <c r="K2594" s="647"/>
      <c r="L2594" s="647"/>
      <c r="M2594" s="647"/>
      <c r="P2594" s="646"/>
    </row>
    <row r="2595" spans="8:16" x14ac:dyDescent="0.2">
      <c r="H2595" s="646"/>
      <c r="I2595" s="647"/>
      <c r="J2595" s="647"/>
      <c r="K2595" s="647"/>
      <c r="L2595" s="647"/>
      <c r="M2595" s="647"/>
      <c r="P2595" s="646"/>
    </row>
    <row r="2596" spans="8:16" x14ac:dyDescent="0.2">
      <c r="H2596" s="646"/>
      <c r="I2596" s="647"/>
      <c r="J2596" s="647"/>
      <c r="K2596" s="647"/>
      <c r="L2596" s="647"/>
      <c r="M2596" s="647"/>
      <c r="P2596" s="646"/>
    </row>
    <row r="2597" spans="8:16" x14ac:dyDescent="0.2">
      <c r="H2597" s="646"/>
      <c r="I2597" s="647"/>
      <c r="J2597" s="647"/>
      <c r="K2597" s="647"/>
      <c r="L2597" s="647"/>
      <c r="M2597" s="647"/>
      <c r="P2597" s="646"/>
    </row>
    <row r="2598" spans="8:16" x14ac:dyDescent="0.2">
      <c r="H2598" s="646"/>
      <c r="I2598" s="647"/>
      <c r="J2598" s="647"/>
      <c r="K2598" s="647"/>
      <c r="L2598" s="647"/>
      <c r="M2598" s="647"/>
      <c r="P2598" s="646"/>
    </row>
    <row r="2599" spans="8:16" x14ac:dyDescent="0.2">
      <c r="H2599" s="646"/>
      <c r="I2599" s="647"/>
      <c r="J2599" s="647"/>
      <c r="K2599" s="647"/>
      <c r="L2599" s="647"/>
      <c r="M2599" s="647"/>
      <c r="P2599" s="646"/>
    </row>
    <row r="2600" spans="8:16" x14ac:dyDescent="0.2">
      <c r="H2600" s="646"/>
      <c r="I2600" s="647"/>
      <c r="J2600" s="647"/>
      <c r="K2600" s="647"/>
      <c r="L2600" s="647"/>
      <c r="M2600" s="647"/>
      <c r="P2600" s="646"/>
    </row>
    <row r="2601" spans="8:16" x14ac:dyDescent="0.2">
      <c r="H2601" s="646"/>
      <c r="I2601" s="647"/>
      <c r="J2601" s="647"/>
      <c r="K2601" s="647"/>
      <c r="L2601" s="647"/>
      <c r="M2601" s="647"/>
      <c r="P2601" s="646"/>
    </row>
    <row r="2602" spans="8:16" x14ac:dyDescent="0.2">
      <c r="H2602" s="646"/>
      <c r="I2602" s="647"/>
      <c r="J2602" s="647"/>
      <c r="K2602" s="647"/>
      <c r="L2602" s="647"/>
      <c r="M2602" s="647"/>
      <c r="P2602" s="646"/>
    </row>
    <row r="2603" spans="8:16" x14ac:dyDescent="0.2">
      <c r="H2603" s="646"/>
      <c r="I2603" s="647"/>
      <c r="J2603" s="647"/>
      <c r="K2603" s="647"/>
      <c r="L2603" s="647"/>
      <c r="M2603" s="647"/>
      <c r="P2603" s="646"/>
    </row>
    <row r="2604" spans="8:16" x14ac:dyDescent="0.2">
      <c r="H2604" s="646"/>
      <c r="I2604" s="647"/>
      <c r="J2604" s="647"/>
      <c r="K2604" s="647"/>
      <c r="L2604" s="647"/>
      <c r="M2604" s="647"/>
      <c r="P2604" s="646"/>
    </row>
    <row r="2605" spans="8:16" x14ac:dyDescent="0.2">
      <c r="H2605" s="646"/>
      <c r="I2605" s="647"/>
      <c r="J2605" s="647"/>
      <c r="K2605" s="647"/>
      <c r="L2605" s="647"/>
      <c r="M2605" s="647"/>
      <c r="P2605" s="646"/>
    </row>
    <row r="2606" spans="8:16" x14ac:dyDescent="0.2">
      <c r="H2606" s="646"/>
      <c r="I2606" s="647"/>
      <c r="J2606" s="647"/>
      <c r="K2606" s="647"/>
      <c r="L2606" s="647"/>
      <c r="M2606" s="647"/>
      <c r="P2606" s="646"/>
    </row>
    <row r="2607" spans="8:16" x14ac:dyDescent="0.2">
      <c r="H2607" s="646"/>
      <c r="I2607" s="647"/>
      <c r="J2607" s="647"/>
      <c r="K2607" s="647"/>
      <c r="L2607" s="647"/>
      <c r="M2607" s="647"/>
      <c r="P2607" s="646"/>
    </row>
    <row r="2608" spans="8:16" x14ac:dyDescent="0.2">
      <c r="H2608" s="646"/>
      <c r="I2608" s="647"/>
      <c r="J2608" s="647"/>
      <c r="K2608" s="647"/>
      <c r="L2608" s="647"/>
      <c r="M2608" s="647"/>
      <c r="P2608" s="646"/>
    </row>
    <row r="2609" spans="8:16" x14ac:dyDescent="0.2">
      <c r="H2609" s="646"/>
      <c r="I2609" s="647"/>
      <c r="J2609" s="647"/>
      <c r="K2609" s="647"/>
      <c r="L2609" s="647"/>
      <c r="M2609" s="647"/>
      <c r="P2609" s="646"/>
    </row>
    <row r="2610" spans="8:16" x14ac:dyDescent="0.2">
      <c r="H2610" s="646"/>
      <c r="I2610" s="647"/>
      <c r="J2610" s="647"/>
      <c r="K2610" s="647"/>
      <c r="L2610" s="647"/>
      <c r="M2610" s="647"/>
      <c r="P2610" s="646"/>
    </row>
    <row r="2611" spans="8:16" x14ac:dyDescent="0.2">
      <c r="H2611" s="646"/>
      <c r="I2611" s="647"/>
      <c r="J2611" s="647"/>
      <c r="K2611" s="647"/>
      <c r="L2611" s="647"/>
      <c r="M2611" s="647"/>
      <c r="P2611" s="646"/>
    </row>
    <row r="2612" spans="8:16" x14ac:dyDescent="0.2">
      <c r="H2612" s="646"/>
      <c r="I2612" s="647"/>
      <c r="J2612" s="647"/>
      <c r="K2612" s="647"/>
      <c r="L2612" s="647"/>
      <c r="M2612" s="647"/>
      <c r="P2612" s="646"/>
    </row>
    <row r="2613" spans="8:16" x14ac:dyDescent="0.2">
      <c r="H2613" s="646"/>
      <c r="I2613" s="647"/>
      <c r="J2613" s="647"/>
      <c r="K2613" s="647"/>
      <c r="L2613" s="647"/>
      <c r="M2613" s="647"/>
      <c r="P2613" s="646"/>
    </row>
    <row r="2614" spans="8:16" x14ac:dyDescent="0.2">
      <c r="H2614" s="646"/>
      <c r="I2614" s="647"/>
      <c r="J2614" s="647"/>
      <c r="K2614" s="647"/>
      <c r="L2614" s="647"/>
      <c r="M2614" s="647"/>
      <c r="P2614" s="646"/>
    </row>
    <row r="2615" spans="8:16" x14ac:dyDescent="0.2">
      <c r="H2615" s="646"/>
      <c r="I2615" s="647"/>
      <c r="J2615" s="647"/>
      <c r="K2615" s="647"/>
      <c r="L2615" s="647"/>
      <c r="M2615" s="647"/>
      <c r="P2615" s="646"/>
    </row>
    <row r="2616" spans="8:16" x14ac:dyDescent="0.2">
      <c r="H2616" s="646"/>
      <c r="I2616" s="647"/>
      <c r="J2616" s="647"/>
      <c r="K2616" s="647"/>
      <c r="L2616" s="647"/>
      <c r="M2616" s="647"/>
      <c r="P2616" s="646"/>
    </row>
    <row r="2617" spans="8:16" x14ac:dyDescent="0.2">
      <c r="H2617" s="646"/>
      <c r="I2617" s="647"/>
      <c r="J2617" s="647"/>
      <c r="K2617" s="647"/>
      <c r="L2617" s="647"/>
      <c r="M2617" s="647"/>
      <c r="P2617" s="646"/>
    </row>
    <row r="2618" spans="8:16" x14ac:dyDescent="0.2">
      <c r="H2618" s="646"/>
      <c r="I2618" s="647"/>
      <c r="J2618" s="647"/>
      <c r="K2618" s="647"/>
      <c r="L2618" s="647"/>
      <c r="M2618" s="647"/>
      <c r="P2618" s="646"/>
    </row>
    <row r="2619" spans="8:16" x14ac:dyDescent="0.2">
      <c r="H2619" s="646"/>
      <c r="I2619" s="647"/>
      <c r="J2619" s="647"/>
      <c r="K2619" s="647"/>
      <c r="L2619" s="647"/>
      <c r="M2619" s="647"/>
      <c r="P2619" s="646"/>
    </row>
    <row r="2620" spans="8:16" x14ac:dyDescent="0.2">
      <c r="H2620" s="646"/>
      <c r="I2620" s="647"/>
      <c r="J2620" s="647"/>
      <c r="K2620" s="647"/>
      <c r="L2620" s="647"/>
      <c r="M2620" s="647"/>
      <c r="P2620" s="646"/>
    </row>
    <row r="2621" spans="8:16" x14ac:dyDescent="0.2">
      <c r="H2621" s="646"/>
      <c r="I2621" s="647"/>
      <c r="J2621" s="647"/>
      <c r="K2621" s="647"/>
      <c r="L2621" s="647"/>
      <c r="M2621" s="647"/>
      <c r="P2621" s="646"/>
    </row>
    <row r="2622" spans="8:16" x14ac:dyDescent="0.2">
      <c r="H2622" s="646"/>
      <c r="I2622" s="647"/>
      <c r="J2622" s="647"/>
      <c r="K2622" s="647"/>
      <c r="L2622" s="647"/>
      <c r="M2622" s="647"/>
      <c r="P2622" s="646"/>
    </row>
    <row r="2623" spans="8:16" x14ac:dyDescent="0.2">
      <c r="H2623" s="646"/>
      <c r="I2623" s="647"/>
      <c r="J2623" s="647"/>
      <c r="K2623" s="647"/>
      <c r="L2623" s="647"/>
      <c r="M2623" s="647"/>
      <c r="P2623" s="646"/>
    </row>
    <row r="2624" spans="8:16" x14ac:dyDescent="0.2">
      <c r="H2624" s="646"/>
      <c r="I2624" s="647"/>
      <c r="J2624" s="647"/>
      <c r="K2624" s="647"/>
      <c r="L2624" s="647"/>
      <c r="M2624" s="647"/>
      <c r="P2624" s="646"/>
    </row>
    <row r="2625" spans="8:16" x14ac:dyDescent="0.2">
      <c r="H2625" s="646"/>
      <c r="I2625" s="647"/>
      <c r="J2625" s="647"/>
      <c r="K2625" s="647"/>
      <c r="L2625" s="647"/>
      <c r="M2625" s="647"/>
      <c r="P2625" s="646"/>
    </row>
    <row r="2626" spans="8:16" x14ac:dyDescent="0.2">
      <c r="H2626" s="646"/>
      <c r="I2626" s="647"/>
      <c r="J2626" s="647"/>
      <c r="K2626" s="647"/>
      <c r="L2626" s="647"/>
      <c r="M2626" s="647"/>
      <c r="P2626" s="646"/>
    </row>
    <row r="2627" spans="8:16" x14ac:dyDescent="0.2">
      <c r="H2627" s="646"/>
      <c r="I2627" s="647"/>
      <c r="J2627" s="647"/>
      <c r="K2627" s="647"/>
      <c r="L2627" s="647"/>
      <c r="M2627" s="647"/>
      <c r="P2627" s="646"/>
    </row>
    <row r="2628" spans="8:16" x14ac:dyDescent="0.2">
      <c r="H2628" s="646"/>
      <c r="I2628" s="647"/>
      <c r="J2628" s="647"/>
      <c r="K2628" s="647"/>
      <c r="L2628" s="647"/>
      <c r="M2628" s="647"/>
      <c r="P2628" s="646"/>
    </row>
    <row r="2629" spans="8:16" x14ac:dyDescent="0.2">
      <c r="H2629" s="646"/>
      <c r="I2629" s="647"/>
      <c r="J2629" s="647"/>
      <c r="K2629" s="647"/>
      <c r="L2629" s="647"/>
      <c r="M2629" s="647"/>
      <c r="P2629" s="646"/>
    </row>
    <row r="2630" spans="8:16" x14ac:dyDescent="0.2">
      <c r="H2630" s="646"/>
      <c r="I2630" s="647"/>
      <c r="J2630" s="647"/>
      <c r="K2630" s="647"/>
      <c r="L2630" s="647"/>
      <c r="M2630" s="647"/>
      <c r="P2630" s="646"/>
    </row>
    <row r="2631" spans="8:16" x14ac:dyDescent="0.2">
      <c r="H2631" s="646"/>
      <c r="I2631" s="647"/>
      <c r="J2631" s="647"/>
      <c r="K2631" s="647"/>
      <c r="L2631" s="647"/>
      <c r="M2631" s="647"/>
      <c r="P2631" s="646"/>
    </row>
    <row r="2632" spans="8:16" x14ac:dyDescent="0.2">
      <c r="H2632" s="646"/>
      <c r="I2632" s="647"/>
      <c r="J2632" s="647"/>
      <c r="K2632" s="647"/>
      <c r="L2632" s="647"/>
      <c r="M2632" s="647"/>
      <c r="P2632" s="646"/>
    </row>
    <row r="2633" spans="8:16" x14ac:dyDescent="0.2">
      <c r="H2633" s="646"/>
      <c r="I2633" s="647"/>
      <c r="J2633" s="647"/>
      <c r="K2633" s="647"/>
      <c r="L2633" s="647"/>
      <c r="M2633" s="647"/>
      <c r="P2633" s="646"/>
    </row>
    <row r="2634" spans="8:16" x14ac:dyDescent="0.2">
      <c r="H2634" s="646"/>
      <c r="I2634" s="647"/>
      <c r="J2634" s="647"/>
      <c r="K2634" s="647"/>
      <c r="L2634" s="647"/>
      <c r="M2634" s="647"/>
      <c r="P2634" s="646"/>
    </row>
    <row r="2635" spans="8:16" x14ac:dyDescent="0.2">
      <c r="H2635" s="646"/>
      <c r="I2635" s="647"/>
      <c r="J2635" s="647"/>
      <c r="K2635" s="647"/>
      <c r="L2635" s="647"/>
      <c r="M2635" s="647"/>
      <c r="P2635" s="646"/>
    </row>
    <row r="2636" spans="8:16" x14ac:dyDescent="0.2">
      <c r="H2636" s="646"/>
      <c r="I2636" s="647"/>
      <c r="J2636" s="647"/>
      <c r="K2636" s="647"/>
      <c r="L2636" s="647"/>
      <c r="M2636" s="647"/>
      <c r="P2636" s="646"/>
    </row>
    <row r="2637" spans="8:16" x14ac:dyDescent="0.2">
      <c r="H2637" s="646"/>
      <c r="I2637" s="647"/>
      <c r="J2637" s="647"/>
      <c r="K2637" s="647"/>
      <c r="L2637" s="647"/>
      <c r="M2637" s="647"/>
      <c r="P2637" s="646"/>
    </row>
    <row r="2638" spans="8:16" x14ac:dyDescent="0.2">
      <c r="H2638" s="646"/>
      <c r="I2638" s="647"/>
      <c r="J2638" s="647"/>
      <c r="K2638" s="647"/>
      <c r="L2638" s="647"/>
      <c r="M2638" s="647"/>
      <c r="P2638" s="646"/>
    </row>
    <row r="2639" spans="8:16" x14ac:dyDescent="0.2">
      <c r="H2639" s="646"/>
      <c r="I2639" s="647"/>
      <c r="J2639" s="647"/>
      <c r="K2639" s="647"/>
      <c r="L2639" s="647"/>
      <c r="M2639" s="647"/>
      <c r="P2639" s="646"/>
    </row>
    <row r="2640" spans="8:16" x14ac:dyDescent="0.2">
      <c r="H2640" s="646"/>
      <c r="I2640" s="647"/>
      <c r="J2640" s="647"/>
      <c r="K2640" s="647"/>
      <c r="L2640" s="647"/>
      <c r="M2640" s="647"/>
      <c r="P2640" s="646"/>
    </row>
    <row r="2641" spans="8:16" x14ac:dyDescent="0.2">
      <c r="H2641" s="646"/>
      <c r="I2641" s="647"/>
      <c r="J2641" s="647"/>
      <c r="K2641" s="647"/>
      <c r="L2641" s="647"/>
      <c r="M2641" s="647"/>
      <c r="P2641" s="646"/>
    </row>
    <row r="2642" spans="8:16" x14ac:dyDescent="0.2">
      <c r="H2642" s="646"/>
      <c r="I2642" s="647"/>
      <c r="J2642" s="647"/>
      <c r="K2642" s="647"/>
      <c r="L2642" s="647"/>
      <c r="M2642" s="647"/>
      <c r="P2642" s="646"/>
    </row>
    <row r="2643" spans="8:16" x14ac:dyDescent="0.2">
      <c r="H2643" s="646"/>
      <c r="I2643" s="647"/>
      <c r="J2643" s="647"/>
      <c r="K2643" s="647"/>
      <c r="L2643" s="647"/>
      <c r="M2643" s="647"/>
      <c r="P2643" s="646"/>
    </row>
    <row r="2644" spans="8:16" x14ac:dyDescent="0.2">
      <c r="H2644" s="646"/>
      <c r="I2644" s="647"/>
      <c r="J2644" s="647"/>
      <c r="K2644" s="647"/>
      <c r="L2644" s="647"/>
      <c r="M2644" s="647"/>
      <c r="P2644" s="646"/>
    </row>
    <row r="2645" spans="8:16" x14ac:dyDescent="0.2">
      <c r="H2645" s="646"/>
      <c r="I2645" s="647"/>
      <c r="J2645" s="647"/>
      <c r="K2645" s="647"/>
      <c r="L2645" s="647"/>
      <c r="M2645" s="647"/>
      <c r="P2645" s="646"/>
    </row>
    <row r="2646" spans="8:16" x14ac:dyDescent="0.2">
      <c r="H2646" s="646"/>
      <c r="I2646" s="647"/>
      <c r="J2646" s="647"/>
      <c r="K2646" s="647"/>
      <c r="L2646" s="647"/>
      <c r="M2646" s="647"/>
      <c r="P2646" s="646"/>
    </row>
    <row r="2647" spans="8:16" x14ac:dyDescent="0.2">
      <c r="H2647" s="646"/>
      <c r="I2647" s="647"/>
      <c r="J2647" s="647"/>
      <c r="K2647" s="647"/>
      <c r="L2647" s="647"/>
      <c r="M2647" s="647"/>
      <c r="P2647" s="646"/>
    </row>
    <row r="2648" spans="8:16" x14ac:dyDescent="0.2">
      <c r="H2648" s="646"/>
      <c r="I2648" s="647"/>
      <c r="J2648" s="647"/>
      <c r="K2648" s="647"/>
      <c r="L2648" s="647"/>
      <c r="M2648" s="647"/>
      <c r="P2648" s="646"/>
    </row>
    <row r="2649" spans="8:16" x14ac:dyDescent="0.2">
      <c r="H2649" s="646"/>
      <c r="I2649" s="647"/>
      <c r="J2649" s="647"/>
      <c r="K2649" s="647"/>
      <c r="L2649" s="647"/>
      <c r="M2649" s="647"/>
      <c r="P2649" s="646"/>
    </row>
    <row r="2650" spans="8:16" x14ac:dyDescent="0.2">
      <c r="H2650" s="646"/>
      <c r="I2650" s="647"/>
      <c r="J2650" s="647"/>
      <c r="K2650" s="647"/>
      <c r="L2650" s="647"/>
      <c r="M2650" s="647"/>
      <c r="P2650" s="646"/>
    </row>
    <row r="2651" spans="8:16" x14ac:dyDescent="0.2">
      <c r="H2651" s="646"/>
      <c r="I2651" s="647"/>
      <c r="J2651" s="647"/>
      <c r="K2651" s="647"/>
      <c r="L2651" s="647"/>
      <c r="M2651" s="647"/>
      <c r="P2651" s="646"/>
    </row>
    <row r="2652" spans="8:16" x14ac:dyDescent="0.2">
      <c r="H2652" s="646"/>
      <c r="I2652" s="647"/>
      <c r="J2652" s="647"/>
      <c r="K2652" s="647"/>
      <c r="L2652" s="647"/>
      <c r="M2652" s="647"/>
      <c r="P2652" s="646"/>
    </row>
    <row r="2653" spans="8:16" x14ac:dyDescent="0.2">
      <c r="H2653" s="646"/>
      <c r="I2653" s="647"/>
      <c r="J2653" s="647"/>
      <c r="K2653" s="647"/>
      <c r="L2653" s="647"/>
      <c r="M2653" s="647"/>
      <c r="P2653" s="646"/>
    </row>
    <row r="2654" spans="8:16" x14ac:dyDescent="0.2">
      <c r="H2654" s="646"/>
      <c r="I2654" s="647"/>
      <c r="J2654" s="647"/>
      <c r="K2654" s="647"/>
      <c r="L2654" s="647"/>
      <c r="M2654" s="647"/>
      <c r="P2654" s="646"/>
    </row>
    <row r="2655" spans="8:16" x14ac:dyDescent="0.2">
      <c r="H2655" s="646"/>
      <c r="I2655" s="647"/>
      <c r="J2655" s="647"/>
      <c r="K2655" s="647"/>
      <c r="L2655" s="647"/>
      <c r="M2655" s="647"/>
      <c r="P2655" s="646"/>
    </row>
    <row r="2656" spans="8:16" x14ac:dyDescent="0.2">
      <c r="H2656" s="646"/>
      <c r="I2656" s="647"/>
      <c r="J2656" s="647"/>
      <c r="K2656" s="647"/>
      <c r="L2656" s="647"/>
      <c r="M2656" s="647"/>
      <c r="P2656" s="646"/>
    </row>
    <row r="2657" spans="8:16" x14ac:dyDescent="0.2">
      <c r="H2657" s="646"/>
      <c r="I2657" s="647"/>
      <c r="J2657" s="647"/>
      <c r="K2657" s="647"/>
      <c r="L2657" s="647"/>
      <c r="M2657" s="647"/>
      <c r="P2657" s="646"/>
    </row>
    <row r="2658" spans="8:16" x14ac:dyDescent="0.2">
      <c r="H2658" s="646"/>
      <c r="I2658" s="647"/>
      <c r="J2658" s="647"/>
      <c r="K2658" s="647"/>
      <c r="L2658" s="647"/>
      <c r="M2658" s="647"/>
      <c r="P2658" s="646"/>
    </row>
    <row r="2659" spans="8:16" x14ac:dyDescent="0.2">
      <c r="H2659" s="646"/>
      <c r="I2659" s="647"/>
      <c r="J2659" s="647"/>
      <c r="K2659" s="647"/>
      <c r="L2659" s="647"/>
      <c r="M2659" s="647"/>
      <c r="P2659" s="646"/>
    </row>
    <row r="2660" spans="8:16" x14ac:dyDescent="0.2">
      <c r="H2660" s="646"/>
      <c r="I2660" s="647"/>
      <c r="J2660" s="647"/>
      <c r="K2660" s="647"/>
      <c r="L2660" s="647"/>
      <c r="M2660" s="647"/>
      <c r="P2660" s="646"/>
    </row>
    <row r="2661" spans="8:16" x14ac:dyDescent="0.2">
      <c r="H2661" s="646"/>
      <c r="I2661" s="647"/>
      <c r="J2661" s="647"/>
      <c r="K2661" s="647"/>
      <c r="L2661" s="647"/>
      <c r="M2661" s="647"/>
      <c r="P2661" s="646"/>
    </row>
    <row r="2662" spans="8:16" x14ac:dyDescent="0.2">
      <c r="H2662" s="646"/>
      <c r="I2662" s="647"/>
      <c r="J2662" s="647"/>
      <c r="K2662" s="647"/>
      <c r="L2662" s="647"/>
      <c r="M2662" s="647"/>
      <c r="P2662" s="646"/>
    </row>
    <row r="2663" spans="8:16" x14ac:dyDescent="0.2">
      <c r="H2663" s="646"/>
      <c r="I2663" s="647"/>
      <c r="J2663" s="647"/>
      <c r="K2663" s="647"/>
      <c r="L2663" s="647"/>
      <c r="M2663" s="647"/>
      <c r="P2663" s="646"/>
    </row>
    <row r="2664" spans="8:16" x14ac:dyDescent="0.2">
      <c r="H2664" s="646"/>
      <c r="I2664" s="647"/>
      <c r="J2664" s="647"/>
      <c r="K2664" s="647"/>
      <c r="L2664" s="647"/>
      <c r="M2664" s="647"/>
      <c r="P2664" s="646"/>
    </row>
    <row r="2665" spans="8:16" x14ac:dyDescent="0.2">
      <c r="H2665" s="646"/>
      <c r="I2665" s="647"/>
      <c r="J2665" s="647"/>
      <c r="K2665" s="647"/>
      <c r="L2665" s="647"/>
      <c r="M2665" s="647"/>
      <c r="P2665" s="646"/>
    </row>
    <row r="2666" spans="8:16" x14ac:dyDescent="0.2">
      <c r="H2666" s="646"/>
      <c r="I2666" s="647"/>
      <c r="J2666" s="647"/>
      <c r="K2666" s="647"/>
      <c r="L2666" s="647"/>
      <c r="M2666" s="647"/>
      <c r="P2666" s="646"/>
    </row>
    <row r="2667" spans="8:16" x14ac:dyDescent="0.2">
      <c r="H2667" s="646"/>
      <c r="I2667" s="647"/>
      <c r="J2667" s="647"/>
      <c r="K2667" s="647"/>
      <c r="L2667" s="647"/>
      <c r="M2667" s="647"/>
      <c r="P2667" s="646"/>
    </row>
    <row r="2668" spans="8:16" x14ac:dyDescent="0.2">
      <c r="H2668" s="646"/>
      <c r="I2668" s="647"/>
      <c r="J2668" s="647"/>
      <c r="K2668" s="647"/>
      <c r="L2668" s="647"/>
      <c r="M2668" s="647"/>
      <c r="P2668" s="646"/>
    </row>
    <row r="2669" spans="8:16" x14ac:dyDescent="0.2">
      <c r="H2669" s="646"/>
      <c r="I2669" s="647"/>
      <c r="J2669" s="647"/>
      <c r="K2669" s="647"/>
      <c r="L2669" s="647"/>
      <c r="M2669" s="647"/>
      <c r="P2669" s="646"/>
    </row>
    <row r="2670" spans="8:16" x14ac:dyDescent="0.2">
      <c r="H2670" s="646"/>
      <c r="I2670" s="647"/>
      <c r="J2670" s="647"/>
      <c r="K2670" s="647"/>
      <c r="L2670" s="647"/>
      <c r="M2670" s="647"/>
      <c r="P2670" s="646"/>
    </row>
    <row r="2671" spans="8:16" x14ac:dyDescent="0.2">
      <c r="H2671" s="646"/>
      <c r="I2671" s="647"/>
      <c r="J2671" s="647"/>
      <c r="K2671" s="647"/>
      <c r="L2671" s="647"/>
      <c r="M2671" s="647"/>
      <c r="P2671" s="646"/>
    </row>
    <row r="2672" spans="8:16" x14ac:dyDescent="0.2">
      <c r="H2672" s="646"/>
      <c r="I2672" s="647"/>
      <c r="J2672" s="647"/>
      <c r="K2672" s="647"/>
      <c r="L2672" s="647"/>
      <c r="M2672" s="647"/>
      <c r="P2672" s="646"/>
    </row>
    <row r="2673" spans="8:16" x14ac:dyDescent="0.2">
      <c r="H2673" s="646"/>
      <c r="I2673" s="647"/>
      <c r="J2673" s="647"/>
      <c r="K2673" s="647"/>
      <c r="L2673" s="647"/>
      <c r="M2673" s="647"/>
      <c r="P2673" s="646"/>
    </row>
    <row r="2674" spans="8:16" x14ac:dyDescent="0.2">
      <c r="H2674" s="646"/>
      <c r="I2674" s="647"/>
      <c r="J2674" s="647"/>
      <c r="K2674" s="647"/>
      <c r="L2674" s="647"/>
      <c r="M2674" s="647"/>
      <c r="P2674" s="646"/>
    </row>
    <row r="2675" spans="8:16" x14ac:dyDescent="0.2">
      <c r="H2675" s="646"/>
      <c r="I2675" s="647"/>
      <c r="J2675" s="647"/>
      <c r="K2675" s="647"/>
      <c r="L2675" s="647"/>
      <c r="M2675" s="647"/>
      <c r="P2675" s="646"/>
    </row>
    <row r="2676" spans="8:16" x14ac:dyDescent="0.2">
      <c r="H2676" s="646"/>
      <c r="I2676" s="647"/>
      <c r="J2676" s="647"/>
      <c r="K2676" s="647"/>
      <c r="L2676" s="647"/>
      <c r="M2676" s="647"/>
      <c r="P2676" s="646"/>
    </row>
    <row r="2677" spans="8:16" x14ac:dyDescent="0.2">
      <c r="H2677" s="646"/>
      <c r="I2677" s="647"/>
      <c r="J2677" s="647"/>
      <c r="K2677" s="647"/>
      <c r="L2677" s="647"/>
      <c r="M2677" s="647"/>
      <c r="P2677" s="646"/>
    </row>
    <row r="2678" spans="8:16" x14ac:dyDescent="0.2">
      <c r="H2678" s="646"/>
      <c r="I2678" s="647"/>
      <c r="J2678" s="647"/>
      <c r="K2678" s="647"/>
      <c r="L2678" s="647"/>
      <c r="M2678" s="647"/>
      <c r="P2678" s="646"/>
    </row>
    <row r="2679" spans="8:16" x14ac:dyDescent="0.2">
      <c r="H2679" s="646"/>
      <c r="I2679" s="647"/>
      <c r="J2679" s="647"/>
      <c r="K2679" s="647"/>
      <c r="L2679" s="647"/>
      <c r="M2679" s="647"/>
      <c r="P2679" s="646"/>
    </row>
    <row r="2680" spans="8:16" x14ac:dyDescent="0.2">
      <c r="H2680" s="646"/>
      <c r="I2680" s="647"/>
      <c r="J2680" s="647"/>
      <c r="K2680" s="647"/>
      <c r="L2680" s="647"/>
      <c r="M2680" s="647"/>
      <c r="P2680" s="646"/>
    </row>
    <row r="2681" spans="8:16" x14ac:dyDescent="0.2">
      <c r="H2681" s="646"/>
      <c r="I2681" s="647"/>
      <c r="J2681" s="647"/>
      <c r="K2681" s="647"/>
      <c r="L2681" s="647"/>
      <c r="M2681" s="647"/>
      <c r="P2681" s="646"/>
    </row>
    <row r="2682" spans="8:16" x14ac:dyDescent="0.2">
      <c r="H2682" s="646"/>
      <c r="I2682" s="647"/>
      <c r="J2682" s="647"/>
      <c r="K2682" s="647"/>
      <c r="L2682" s="647"/>
      <c r="M2682" s="647"/>
      <c r="P2682" s="646"/>
    </row>
    <row r="2683" spans="8:16" x14ac:dyDescent="0.2">
      <c r="H2683" s="646"/>
      <c r="I2683" s="647"/>
      <c r="J2683" s="647"/>
      <c r="K2683" s="647"/>
      <c r="L2683" s="647"/>
      <c r="M2683" s="647"/>
      <c r="P2683" s="646"/>
    </row>
    <row r="2684" spans="8:16" x14ac:dyDescent="0.2">
      <c r="H2684" s="646"/>
      <c r="I2684" s="647"/>
      <c r="J2684" s="647"/>
      <c r="K2684" s="647"/>
      <c r="L2684" s="647"/>
      <c r="M2684" s="647"/>
      <c r="P2684" s="646"/>
    </row>
    <row r="2685" spans="8:16" x14ac:dyDescent="0.2">
      <c r="H2685" s="646"/>
      <c r="I2685" s="647"/>
      <c r="J2685" s="647"/>
      <c r="K2685" s="647"/>
      <c r="L2685" s="647"/>
      <c r="M2685" s="647"/>
      <c r="P2685" s="646"/>
    </row>
    <row r="2686" spans="8:16" x14ac:dyDescent="0.2">
      <c r="H2686" s="646"/>
      <c r="I2686" s="647"/>
      <c r="J2686" s="647"/>
      <c r="K2686" s="647"/>
      <c r="L2686" s="647"/>
      <c r="M2686" s="647"/>
      <c r="P2686" s="646"/>
    </row>
    <row r="2687" spans="8:16" x14ac:dyDescent="0.2">
      <c r="H2687" s="646"/>
      <c r="I2687" s="647"/>
      <c r="J2687" s="647"/>
      <c r="K2687" s="647"/>
      <c r="L2687" s="647"/>
      <c r="M2687" s="647"/>
      <c r="P2687" s="646"/>
    </row>
    <row r="2688" spans="8:16" x14ac:dyDescent="0.2">
      <c r="H2688" s="646"/>
      <c r="I2688" s="647"/>
      <c r="J2688" s="647"/>
      <c r="K2688" s="647"/>
      <c r="L2688" s="647"/>
      <c r="M2688" s="647"/>
      <c r="P2688" s="646"/>
    </row>
    <row r="2689" spans="8:16" x14ac:dyDescent="0.2">
      <c r="H2689" s="646"/>
      <c r="I2689" s="647"/>
      <c r="J2689" s="647"/>
      <c r="K2689" s="647"/>
      <c r="L2689" s="647"/>
      <c r="M2689" s="647"/>
      <c r="P2689" s="646"/>
    </row>
    <row r="2690" spans="8:16" x14ac:dyDescent="0.2">
      <c r="H2690" s="646"/>
      <c r="I2690" s="647"/>
      <c r="J2690" s="647"/>
      <c r="K2690" s="647"/>
      <c r="L2690" s="647"/>
      <c r="M2690" s="647"/>
      <c r="P2690" s="646"/>
    </row>
    <row r="2691" spans="8:16" x14ac:dyDescent="0.2">
      <c r="H2691" s="646"/>
      <c r="I2691" s="647"/>
      <c r="J2691" s="647"/>
      <c r="K2691" s="647"/>
      <c r="L2691" s="647"/>
      <c r="M2691" s="647"/>
      <c r="P2691" s="646"/>
    </row>
    <row r="2692" spans="8:16" x14ac:dyDescent="0.2">
      <c r="H2692" s="646"/>
      <c r="I2692" s="647"/>
      <c r="J2692" s="647"/>
      <c r="K2692" s="647"/>
      <c r="L2692" s="647"/>
      <c r="M2692" s="647"/>
      <c r="P2692" s="646"/>
    </row>
    <row r="2693" spans="8:16" x14ac:dyDescent="0.2">
      <c r="H2693" s="646"/>
      <c r="I2693" s="647"/>
      <c r="J2693" s="647"/>
      <c r="K2693" s="647"/>
      <c r="L2693" s="647"/>
      <c r="M2693" s="647"/>
      <c r="P2693" s="646"/>
    </row>
    <row r="2694" spans="8:16" x14ac:dyDescent="0.2">
      <c r="H2694" s="646"/>
      <c r="I2694" s="647"/>
      <c r="J2694" s="647"/>
      <c r="K2694" s="647"/>
      <c r="L2694" s="647"/>
      <c r="M2694" s="647"/>
      <c r="P2694" s="646"/>
    </row>
    <row r="2695" spans="8:16" x14ac:dyDescent="0.2">
      <c r="H2695" s="646"/>
      <c r="I2695" s="647"/>
      <c r="J2695" s="647"/>
      <c r="K2695" s="647"/>
      <c r="L2695" s="647"/>
      <c r="M2695" s="647"/>
      <c r="P2695" s="646"/>
    </row>
    <row r="2696" spans="8:16" x14ac:dyDescent="0.2">
      <c r="M2696" s="680"/>
    </row>
  </sheetData>
  <sortState ref="A2:O2696">
    <sortCondition ref="C2:C2696"/>
  </sortState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6"/>
  <sheetViews>
    <sheetView topLeftCell="A67" workbookViewId="0">
      <selection activeCell="I2" sqref="I2:I76"/>
    </sheetView>
  </sheetViews>
  <sheetFormatPr defaultColWidth="14.85546875" defaultRowHeight="12.75" x14ac:dyDescent="0.2"/>
  <sheetData>
    <row r="1" spans="1:14" s="645" customFormat="1" ht="25.5" x14ac:dyDescent="0.2">
      <c r="A1" s="650" t="s">
        <v>388</v>
      </c>
      <c r="B1" s="650" t="s">
        <v>0</v>
      </c>
      <c r="C1" s="651" t="s">
        <v>389</v>
      </c>
      <c r="D1" s="650" t="s">
        <v>1</v>
      </c>
      <c r="E1" s="650" t="s">
        <v>31</v>
      </c>
      <c r="F1" s="651" t="s">
        <v>32</v>
      </c>
      <c r="G1" s="650" t="s">
        <v>40</v>
      </c>
      <c r="H1" s="650" t="s">
        <v>33</v>
      </c>
      <c r="I1" s="650" t="s">
        <v>2</v>
      </c>
      <c r="J1" s="650" t="s">
        <v>36</v>
      </c>
      <c r="K1" s="650" t="s">
        <v>3</v>
      </c>
      <c r="L1" s="651" t="s">
        <v>34</v>
      </c>
      <c r="M1" s="651" t="s">
        <v>35</v>
      </c>
    </row>
    <row r="2" spans="1:14" s="645" customFormat="1" x14ac:dyDescent="0.2">
      <c r="A2" s="645" t="s">
        <v>390</v>
      </c>
      <c r="B2" s="645" t="s">
        <v>1710</v>
      </c>
      <c r="C2" s="645" t="s">
        <v>392</v>
      </c>
      <c r="D2" s="645" t="s">
        <v>3302</v>
      </c>
      <c r="E2" s="645" t="s">
        <v>3303</v>
      </c>
      <c r="F2" s="645" t="s">
        <v>3304</v>
      </c>
      <c r="G2" s="645" t="s">
        <v>3320</v>
      </c>
      <c r="H2" s="646">
        <v>42789</v>
      </c>
      <c r="I2" s="647">
        <f>596.88*-1</f>
        <v>-596.88</v>
      </c>
      <c r="J2" s="645" t="s">
        <v>801</v>
      </c>
      <c r="K2" s="645" t="s">
        <v>2539</v>
      </c>
      <c r="L2" s="646">
        <v>42793</v>
      </c>
      <c r="M2" s="645" t="s">
        <v>4</v>
      </c>
      <c r="N2" s="645" t="s">
        <v>4547</v>
      </c>
    </row>
    <row r="3" spans="1:14" s="645" customFormat="1" x14ac:dyDescent="0.2">
      <c r="A3" s="645" t="s">
        <v>390</v>
      </c>
      <c r="B3" s="645" t="s">
        <v>1710</v>
      </c>
      <c r="C3" s="645" t="s">
        <v>392</v>
      </c>
      <c r="D3" s="645" t="s">
        <v>3302</v>
      </c>
      <c r="E3" s="645" t="s">
        <v>3303</v>
      </c>
      <c r="F3" s="645" t="s">
        <v>3304</v>
      </c>
      <c r="G3" s="645" t="s">
        <v>3476</v>
      </c>
      <c r="H3" s="646">
        <v>42787</v>
      </c>
      <c r="I3" s="647">
        <f>131.94*-1</f>
        <v>-131.94</v>
      </c>
      <c r="J3" s="645" t="s">
        <v>801</v>
      </c>
      <c r="K3" s="645" t="s">
        <v>1564</v>
      </c>
      <c r="L3" s="646">
        <v>42794</v>
      </c>
      <c r="M3" s="645" t="s">
        <v>4</v>
      </c>
      <c r="N3" s="645" t="s">
        <v>801</v>
      </c>
    </row>
    <row r="4" spans="1:14" s="645" customFormat="1" x14ac:dyDescent="0.2">
      <c r="A4" s="645" t="s">
        <v>390</v>
      </c>
      <c r="B4" s="645" t="s">
        <v>1710</v>
      </c>
      <c r="C4" s="645" t="s">
        <v>392</v>
      </c>
      <c r="D4" s="645" t="s">
        <v>794</v>
      </c>
      <c r="E4" s="645" t="s">
        <v>795</v>
      </c>
      <c r="F4" s="645" t="s">
        <v>796</v>
      </c>
      <c r="G4" s="645" t="s">
        <v>4023</v>
      </c>
      <c r="H4" s="646">
        <v>42767</v>
      </c>
      <c r="I4" s="647">
        <f>98.04*-1</f>
        <v>-98.04</v>
      </c>
      <c r="J4" s="645" t="s">
        <v>801</v>
      </c>
      <c r="K4" s="645" t="s">
        <v>701</v>
      </c>
      <c r="L4" s="646">
        <v>42775</v>
      </c>
      <c r="M4" s="645" t="s">
        <v>4</v>
      </c>
      <c r="N4" s="645" t="s">
        <v>801</v>
      </c>
    </row>
    <row r="5" spans="1:14" s="645" customFormat="1" x14ac:dyDescent="0.2">
      <c r="A5" s="645" t="s">
        <v>390</v>
      </c>
      <c r="B5" s="645" t="s">
        <v>395</v>
      </c>
      <c r="C5" s="645" t="s">
        <v>392</v>
      </c>
      <c r="D5" s="645" t="s">
        <v>187</v>
      </c>
      <c r="E5" s="645" t="s">
        <v>808</v>
      </c>
      <c r="F5" s="645" t="s">
        <v>188</v>
      </c>
      <c r="G5" s="645" t="s">
        <v>4042</v>
      </c>
      <c r="H5" s="646">
        <v>42681</v>
      </c>
      <c r="I5" s="647">
        <f>88.94*-1</f>
        <v>-88.94</v>
      </c>
      <c r="J5" s="645" t="s">
        <v>801</v>
      </c>
      <c r="K5" s="645" t="s">
        <v>1051</v>
      </c>
      <c r="L5" s="646">
        <v>42768</v>
      </c>
      <c r="M5" s="645" t="s">
        <v>4</v>
      </c>
      <c r="N5" s="645" t="s">
        <v>801</v>
      </c>
    </row>
    <row r="6" spans="1:14" s="645" customFormat="1" x14ac:dyDescent="0.2">
      <c r="A6" s="645" t="s">
        <v>393</v>
      </c>
      <c r="B6" s="645" t="s">
        <v>1710</v>
      </c>
      <c r="C6" s="645" t="s">
        <v>391</v>
      </c>
      <c r="D6" s="645" t="s">
        <v>1415</v>
      </c>
      <c r="E6" s="645" t="s">
        <v>1416</v>
      </c>
      <c r="F6" s="645" t="s">
        <v>1417</v>
      </c>
      <c r="G6" s="645" t="s">
        <v>2576</v>
      </c>
      <c r="H6" s="646">
        <v>42766</v>
      </c>
      <c r="I6" s="647">
        <v>62.22</v>
      </c>
      <c r="J6" s="645" t="s">
        <v>801</v>
      </c>
      <c r="K6" s="645" t="s">
        <v>140</v>
      </c>
      <c r="L6" s="646">
        <v>42772</v>
      </c>
      <c r="M6" s="645" t="s">
        <v>4</v>
      </c>
      <c r="N6" s="645" t="s">
        <v>801</v>
      </c>
    </row>
    <row r="7" spans="1:14" s="645" customFormat="1" x14ac:dyDescent="0.2">
      <c r="A7" s="645" t="s">
        <v>393</v>
      </c>
      <c r="B7" s="645" t="s">
        <v>1710</v>
      </c>
      <c r="C7" s="645" t="s">
        <v>391</v>
      </c>
      <c r="D7" s="645" t="s">
        <v>1711</v>
      </c>
      <c r="E7" s="645" t="s">
        <v>1712</v>
      </c>
      <c r="F7" s="645" t="s">
        <v>1713</v>
      </c>
      <c r="G7" s="645" t="s">
        <v>2580</v>
      </c>
      <c r="H7" s="646">
        <v>42781</v>
      </c>
      <c r="I7" s="647">
        <v>2286.9</v>
      </c>
      <c r="J7" s="645" t="s">
        <v>2581</v>
      </c>
      <c r="K7" s="645" t="s">
        <v>538</v>
      </c>
      <c r="L7" s="646">
        <v>42786</v>
      </c>
      <c r="M7" s="645" t="s">
        <v>4</v>
      </c>
      <c r="N7" s="645" t="s">
        <v>4532</v>
      </c>
    </row>
    <row r="8" spans="1:14" s="645" customFormat="1" x14ac:dyDescent="0.2">
      <c r="A8" s="645" t="s">
        <v>393</v>
      </c>
      <c r="B8" s="645" t="s">
        <v>1710</v>
      </c>
      <c r="C8" s="645" t="s">
        <v>391</v>
      </c>
      <c r="D8" s="645" t="s">
        <v>92</v>
      </c>
      <c r="E8" s="645" t="s">
        <v>93</v>
      </c>
      <c r="F8" s="645" t="s">
        <v>94</v>
      </c>
      <c r="G8" s="645" t="s">
        <v>2610</v>
      </c>
      <c r="H8" s="646">
        <v>42793</v>
      </c>
      <c r="I8" s="647">
        <v>173.03</v>
      </c>
      <c r="J8" s="645" t="s">
        <v>2611</v>
      </c>
      <c r="K8" s="645" t="s">
        <v>4533</v>
      </c>
      <c r="L8" s="646">
        <v>42793</v>
      </c>
      <c r="M8" s="645" t="s">
        <v>4</v>
      </c>
      <c r="N8" s="645" t="s">
        <v>4534</v>
      </c>
    </row>
    <row r="9" spans="1:14" s="645" customFormat="1" x14ac:dyDescent="0.2">
      <c r="A9" s="645" t="s">
        <v>393</v>
      </c>
      <c r="B9" s="645" t="s">
        <v>1710</v>
      </c>
      <c r="C9" s="645" t="s">
        <v>391</v>
      </c>
      <c r="D9" s="645" t="s">
        <v>92</v>
      </c>
      <c r="E9" s="645" t="s">
        <v>93</v>
      </c>
      <c r="F9" s="645" t="s">
        <v>94</v>
      </c>
      <c r="G9" s="645" t="s">
        <v>2623</v>
      </c>
      <c r="H9" s="646">
        <v>42790</v>
      </c>
      <c r="I9" s="647">
        <v>17.16</v>
      </c>
      <c r="J9" s="645" t="s">
        <v>801</v>
      </c>
      <c r="K9" s="645" t="s">
        <v>1137</v>
      </c>
      <c r="L9" s="646">
        <v>42790</v>
      </c>
      <c r="M9" s="645" t="s">
        <v>4</v>
      </c>
      <c r="N9" s="645" t="s">
        <v>801</v>
      </c>
    </row>
    <row r="10" spans="1:14" s="645" customFormat="1" x14ac:dyDescent="0.2">
      <c r="A10" s="645" t="s">
        <v>393</v>
      </c>
      <c r="B10" s="645" t="s">
        <v>1710</v>
      </c>
      <c r="C10" s="645" t="s">
        <v>391</v>
      </c>
      <c r="D10" s="645" t="s">
        <v>92</v>
      </c>
      <c r="E10" s="645" t="s">
        <v>93</v>
      </c>
      <c r="F10" s="645" t="s">
        <v>94</v>
      </c>
      <c r="G10" s="645" t="s">
        <v>2624</v>
      </c>
      <c r="H10" s="646">
        <v>42789</v>
      </c>
      <c r="I10" s="647">
        <v>229.3</v>
      </c>
      <c r="J10" s="645" t="s">
        <v>801</v>
      </c>
      <c r="K10" s="645" t="s">
        <v>1137</v>
      </c>
      <c r="L10" s="646">
        <v>42789</v>
      </c>
      <c r="M10" s="645" t="s">
        <v>4</v>
      </c>
      <c r="N10" s="645" t="s">
        <v>801</v>
      </c>
    </row>
    <row r="11" spans="1:14" s="645" customFormat="1" x14ac:dyDescent="0.2">
      <c r="A11" s="645" t="s">
        <v>393</v>
      </c>
      <c r="B11" s="645" t="s">
        <v>1710</v>
      </c>
      <c r="C11" s="645" t="s">
        <v>391</v>
      </c>
      <c r="D11" s="645" t="s">
        <v>92</v>
      </c>
      <c r="E11" s="645" t="s">
        <v>93</v>
      </c>
      <c r="F11" s="645" t="s">
        <v>94</v>
      </c>
      <c r="G11" s="645" t="s">
        <v>2652</v>
      </c>
      <c r="H11" s="646">
        <v>42783</v>
      </c>
      <c r="I11" s="647">
        <v>210.54</v>
      </c>
      <c r="J11" s="645" t="s">
        <v>801</v>
      </c>
      <c r="K11" s="645" t="s">
        <v>1137</v>
      </c>
      <c r="L11" s="646">
        <v>42790</v>
      </c>
      <c r="M11" s="645" t="s">
        <v>4</v>
      </c>
      <c r="N11" s="645" t="s">
        <v>801</v>
      </c>
    </row>
    <row r="12" spans="1:14" s="645" customFormat="1" x14ac:dyDescent="0.2">
      <c r="A12" s="645" t="s">
        <v>393</v>
      </c>
      <c r="B12" s="645" t="s">
        <v>1710</v>
      </c>
      <c r="C12" s="645" t="s">
        <v>391</v>
      </c>
      <c r="D12" s="645" t="s">
        <v>92</v>
      </c>
      <c r="E12" s="645" t="s">
        <v>93</v>
      </c>
      <c r="F12" s="645" t="s">
        <v>94</v>
      </c>
      <c r="G12" s="645" t="s">
        <v>2659</v>
      </c>
      <c r="H12" s="646">
        <v>42780</v>
      </c>
      <c r="I12" s="647">
        <v>696.96</v>
      </c>
      <c r="J12" s="645" t="s">
        <v>1722</v>
      </c>
      <c r="K12" s="645" t="s">
        <v>623</v>
      </c>
      <c r="L12" s="646">
        <v>42794</v>
      </c>
      <c r="M12" s="645" t="s">
        <v>4</v>
      </c>
      <c r="N12" s="645" t="s">
        <v>801</v>
      </c>
    </row>
    <row r="13" spans="1:14" s="645" customFormat="1" x14ac:dyDescent="0.2">
      <c r="A13" s="645" t="s">
        <v>393</v>
      </c>
      <c r="B13" s="645" t="s">
        <v>1710</v>
      </c>
      <c r="C13" s="645" t="s">
        <v>391</v>
      </c>
      <c r="D13" s="645" t="s">
        <v>92</v>
      </c>
      <c r="E13" s="645" t="s">
        <v>93</v>
      </c>
      <c r="F13" s="645" t="s">
        <v>94</v>
      </c>
      <c r="G13" s="645" t="s">
        <v>2663</v>
      </c>
      <c r="H13" s="646">
        <v>42779</v>
      </c>
      <c r="I13" s="647">
        <v>295.24</v>
      </c>
      <c r="J13" s="645" t="s">
        <v>801</v>
      </c>
      <c r="K13" s="645" t="s">
        <v>1137</v>
      </c>
      <c r="L13" s="646">
        <v>42794</v>
      </c>
      <c r="M13" s="645" t="s">
        <v>4</v>
      </c>
      <c r="N13" s="645" t="s">
        <v>801</v>
      </c>
    </row>
    <row r="14" spans="1:14" s="645" customFormat="1" x14ac:dyDescent="0.2">
      <c r="A14" s="645" t="s">
        <v>393</v>
      </c>
      <c r="B14" s="645" t="s">
        <v>1710</v>
      </c>
      <c r="C14" s="645" t="s">
        <v>391</v>
      </c>
      <c r="D14" s="645" t="s">
        <v>92</v>
      </c>
      <c r="E14" s="645" t="s">
        <v>93</v>
      </c>
      <c r="F14" s="645" t="s">
        <v>94</v>
      </c>
      <c r="G14" s="645" t="s">
        <v>2671</v>
      </c>
      <c r="H14" s="646">
        <v>42776</v>
      </c>
      <c r="I14" s="647">
        <v>273.45999999999998</v>
      </c>
      <c r="J14" s="645" t="s">
        <v>801</v>
      </c>
      <c r="K14" s="645" t="s">
        <v>1137</v>
      </c>
      <c r="L14" s="646">
        <v>42790</v>
      </c>
      <c r="M14" s="645" t="s">
        <v>4</v>
      </c>
      <c r="N14" s="645" t="s">
        <v>801</v>
      </c>
    </row>
    <row r="15" spans="1:14" s="645" customFormat="1" x14ac:dyDescent="0.2">
      <c r="A15" s="645" t="s">
        <v>393</v>
      </c>
      <c r="B15" s="645" t="s">
        <v>1710</v>
      </c>
      <c r="C15" s="645" t="s">
        <v>391</v>
      </c>
      <c r="D15" s="645" t="s">
        <v>1765</v>
      </c>
      <c r="E15" s="645" t="s">
        <v>1766</v>
      </c>
      <c r="F15" s="645" t="s">
        <v>1767</v>
      </c>
      <c r="G15" s="645" t="s">
        <v>2782</v>
      </c>
      <c r="H15" s="646">
        <v>42790</v>
      </c>
      <c r="I15" s="647">
        <v>1916.64</v>
      </c>
      <c r="J15" s="645" t="s">
        <v>2783</v>
      </c>
      <c r="K15" s="645" t="s">
        <v>114</v>
      </c>
      <c r="L15" s="646">
        <v>42790</v>
      </c>
      <c r="M15" s="645" t="s">
        <v>4</v>
      </c>
      <c r="N15" s="645" t="s">
        <v>4535</v>
      </c>
    </row>
    <row r="16" spans="1:14" s="645" customFormat="1" x14ac:dyDescent="0.2">
      <c r="A16" s="645" t="s">
        <v>393</v>
      </c>
      <c r="B16" s="645" t="s">
        <v>1710</v>
      </c>
      <c r="C16" s="645" t="s">
        <v>391</v>
      </c>
      <c r="D16" s="645" t="s">
        <v>1111</v>
      </c>
      <c r="E16" s="645" t="s">
        <v>1112</v>
      </c>
      <c r="F16" s="645" t="s">
        <v>1113</v>
      </c>
      <c r="G16" s="645" t="s">
        <v>2796</v>
      </c>
      <c r="H16" s="646">
        <v>42767</v>
      </c>
      <c r="I16" s="647">
        <v>178.5</v>
      </c>
      <c r="J16" s="645" t="s">
        <v>801</v>
      </c>
      <c r="K16" s="645" t="s">
        <v>1137</v>
      </c>
      <c r="L16" s="646">
        <v>42767</v>
      </c>
      <c r="M16" s="645" t="s">
        <v>4</v>
      </c>
      <c r="N16" s="645" t="s">
        <v>801</v>
      </c>
    </row>
    <row r="17" spans="1:14" s="645" customFormat="1" x14ac:dyDescent="0.2">
      <c r="A17" s="645" t="s">
        <v>393</v>
      </c>
      <c r="B17" s="645" t="s">
        <v>1710</v>
      </c>
      <c r="C17" s="645" t="s">
        <v>391</v>
      </c>
      <c r="D17" s="645" t="s">
        <v>103</v>
      </c>
      <c r="E17" s="645" t="s">
        <v>104</v>
      </c>
      <c r="F17" s="645" t="s">
        <v>105</v>
      </c>
      <c r="G17" s="645" t="s">
        <v>2813</v>
      </c>
      <c r="H17" s="646">
        <v>42782</v>
      </c>
      <c r="I17" s="647">
        <v>202.07</v>
      </c>
      <c r="J17" s="645" t="s">
        <v>2814</v>
      </c>
      <c r="K17" s="645" t="s">
        <v>1137</v>
      </c>
      <c r="L17" s="646">
        <v>42782</v>
      </c>
      <c r="M17" s="645" t="s">
        <v>4</v>
      </c>
      <c r="N17" s="645" t="s">
        <v>4536</v>
      </c>
    </row>
    <row r="18" spans="1:14" s="645" customFormat="1" x14ac:dyDescent="0.2">
      <c r="A18" s="645" t="s">
        <v>393</v>
      </c>
      <c r="B18" s="645" t="s">
        <v>1710</v>
      </c>
      <c r="C18" s="645" t="s">
        <v>391</v>
      </c>
      <c r="D18" s="645" t="s">
        <v>304</v>
      </c>
      <c r="E18" s="645" t="s">
        <v>305</v>
      </c>
      <c r="F18" s="645" t="s">
        <v>306</v>
      </c>
      <c r="G18" s="645" t="s">
        <v>2890</v>
      </c>
      <c r="H18" s="646">
        <v>42776</v>
      </c>
      <c r="I18" s="647">
        <v>1597.81</v>
      </c>
      <c r="J18" s="645" t="s">
        <v>2891</v>
      </c>
      <c r="K18" s="645" t="s">
        <v>1640</v>
      </c>
      <c r="L18" s="646">
        <v>42779</v>
      </c>
      <c r="M18" s="645" t="s">
        <v>4</v>
      </c>
      <c r="N18" s="645" t="s">
        <v>4537</v>
      </c>
    </row>
    <row r="19" spans="1:14" s="645" customFormat="1" x14ac:dyDescent="0.2">
      <c r="A19" s="645" t="s">
        <v>393</v>
      </c>
      <c r="B19" s="645" t="s">
        <v>1710</v>
      </c>
      <c r="C19" s="645" t="s">
        <v>391</v>
      </c>
      <c r="D19" s="645" t="s">
        <v>116</v>
      </c>
      <c r="E19" s="645" t="s">
        <v>117</v>
      </c>
      <c r="F19" s="645" t="s">
        <v>118</v>
      </c>
      <c r="G19" s="645" t="s">
        <v>2896</v>
      </c>
      <c r="H19" s="646">
        <v>42769</v>
      </c>
      <c r="I19" s="647">
        <v>6909.1</v>
      </c>
      <c r="J19" s="645" t="s">
        <v>2897</v>
      </c>
      <c r="K19" s="645" t="s">
        <v>2898</v>
      </c>
      <c r="L19" s="646">
        <v>42783</v>
      </c>
      <c r="M19" s="645" t="s">
        <v>4</v>
      </c>
      <c r="N19" s="645" t="s">
        <v>4538</v>
      </c>
    </row>
    <row r="20" spans="1:14" s="645" customFormat="1" x14ac:dyDescent="0.2">
      <c r="A20" s="645" t="s">
        <v>393</v>
      </c>
      <c r="B20" s="645" t="s">
        <v>1710</v>
      </c>
      <c r="C20" s="645" t="s">
        <v>391</v>
      </c>
      <c r="D20" s="645" t="s">
        <v>128</v>
      </c>
      <c r="E20" s="645" t="s">
        <v>129</v>
      </c>
      <c r="F20" s="645" t="s">
        <v>130</v>
      </c>
      <c r="G20" s="645" t="s">
        <v>2900</v>
      </c>
      <c r="H20" s="646">
        <v>42759</v>
      </c>
      <c r="I20" s="647">
        <v>799.77</v>
      </c>
      <c r="J20" s="645" t="s">
        <v>801</v>
      </c>
      <c r="K20" s="645" t="s">
        <v>623</v>
      </c>
      <c r="L20" s="646">
        <v>42772</v>
      </c>
      <c r="M20" s="645" t="s">
        <v>4</v>
      </c>
      <c r="N20" s="645" t="s">
        <v>801</v>
      </c>
    </row>
    <row r="21" spans="1:14" s="645" customFormat="1" x14ac:dyDescent="0.2">
      <c r="A21" s="645" t="s">
        <v>393</v>
      </c>
      <c r="B21" s="645" t="s">
        <v>1710</v>
      </c>
      <c r="C21" s="645" t="s">
        <v>391</v>
      </c>
      <c r="D21" s="645" t="s">
        <v>2134</v>
      </c>
      <c r="E21" s="645" t="s">
        <v>2135</v>
      </c>
      <c r="F21" s="645" t="s">
        <v>2136</v>
      </c>
      <c r="G21" s="645" t="s">
        <v>2903</v>
      </c>
      <c r="H21" s="646">
        <v>42794</v>
      </c>
      <c r="I21" s="647">
        <v>390.02</v>
      </c>
      <c r="J21" s="645" t="s">
        <v>2904</v>
      </c>
      <c r="K21" s="645" t="s">
        <v>114</v>
      </c>
      <c r="L21" s="646">
        <v>42794</v>
      </c>
      <c r="M21" s="645" t="s">
        <v>4</v>
      </c>
      <c r="N21" s="645" t="s">
        <v>4539</v>
      </c>
    </row>
    <row r="22" spans="1:14" s="645" customFormat="1" x14ac:dyDescent="0.2">
      <c r="A22" s="645" t="s">
        <v>393</v>
      </c>
      <c r="B22" s="645" t="s">
        <v>1710</v>
      </c>
      <c r="C22" s="645" t="s">
        <v>391</v>
      </c>
      <c r="D22" s="645" t="s">
        <v>187</v>
      </c>
      <c r="E22" s="645" t="s">
        <v>808</v>
      </c>
      <c r="F22" s="645" t="s">
        <v>188</v>
      </c>
      <c r="G22" s="645" t="s">
        <v>2955</v>
      </c>
      <c r="H22" s="646">
        <v>42762</v>
      </c>
      <c r="I22" s="647">
        <v>307.98</v>
      </c>
      <c r="J22" s="645" t="s">
        <v>801</v>
      </c>
      <c r="K22" s="645" t="s">
        <v>623</v>
      </c>
      <c r="L22" s="646">
        <v>42779</v>
      </c>
      <c r="M22" s="645" t="s">
        <v>4</v>
      </c>
      <c r="N22" s="645" t="s">
        <v>801</v>
      </c>
    </row>
    <row r="23" spans="1:14" s="645" customFormat="1" x14ac:dyDescent="0.2">
      <c r="A23" s="645" t="s">
        <v>390</v>
      </c>
      <c r="B23" s="645" t="s">
        <v>1710</v>
      </c>
      <c r="C23" s="645" t="s">
        <v>391</v>
      </c>
      <c r="D23" s="645" t="s">
        <v>2998</v>
      </c>
      <c r="E23" s="645" t="s">
        <v>2999</v>
      </c>
      <c r="F23" s="645" t="s">
        <v>3000</v>
      </c>
      <c r="G23" s="645" t="s">
        <v>3001</v>
      </c>
      <c r="H23" s="646">
        <v>42745</v>
      </c>
      <c r="I23" s="647">
        <v>273.5</v>
      </c>
      <c r="J23" s="645" t="s">
        <v>801</v>
      </c>
      <c r="K23" s="645" t="s">
        <v>614</v>
      </c>
      <c r="L23" s="646">
        <v>42768</v>
      </c>
      <c r="M23" s="645" t="s">
        <v>4</v>
      </c>
      <c r="N23" s="645" t="s">
        <v>801</v>
      </c>
    </row>
    <row r="24" spans="1:14" s="645" customFormat="1" x14ac:dyDescent="0.2">
      <c r="A24" s="645" t="s">
        <v>390</v>
      </c>
      <c r="B24" s="645" t="s">
        <v>1710</v>
      </c>
      <c r="C24" s="645" t="s">
        <v>391</v>
      </c>
      <c r="D24" s="645" t="s">
        <v>3009</v>
      </c>
      <c r="E24" s="645" t="s">
        <v>3010</v>
      </c>
      <c r="F24" s="645" t="s">
        <v>3011</v>
      </c>
      <c r="G24" s="645" t="s">
        <v>1863</v>
      </c>
      <c r="H24" s="646">
        <v>42744</v>
      </c>
      <c r="I24" s="647">
        <v>1870</v>
      </c>
      <c r="J24" s="645" t="s">
        <v>801</v>
      </c>
      <c r="K24" s="645" t="s">
        <v>194</v>
      </c>
      <c r="L24" s="646">
        <v>42779</v>
      </c>
      <c r="M24" s="645" t="s">
        <v>4</v>
      </c>
      <c r="N24" s="645" t="s">
        <v>801</v>
      </c>
    </row>
    <row r="25" spans="1:14" s="645" customFormat="1" x14ac:dyDescent="0.2">
      <c r="A25" s="645" t="s">
        <v>390</v>
      </c>
      <c r="B25" s="645" t="s">
        <v>1710</v>
      </c>
      <c r="C25" s="645" t="s">
        <v>391</v>
      </c>
      <c r="D25" s="645" t="s">
        <v>4015</v>
      </c>
      <c r="E25" s="645" t="s">
        <v>4016</v>
      </c>
      <c r="F25" s="645" t="s">
        <v>4017</v>
      </c>
      <c r="G25" s="645" t="s">
        <v>4018</v>
      </c>
      <c r="H25" s="646">
        <v>42769</v>
      </c>
      <c r="I25" s="647">
        <v>146.56</v>
      </c>
      <c r="J25" s="645" t="s">
        <v>801</v>
      </c>
      <c r="K25" s="645" t="s">
        <v>748</v>
      </c>
      <c r="L25" s="646">
        <v>42773</v>
      </c>
      <c r="M25" s="645" t="s">
        <v>4</v>
      </c>
      <c r="N25" s="645" t="s">
        <v>801</v>
      </c>
    </row>
    <row r="26" spans="1:14" s="645" customFormat="1" x14ac:dyDescent="0.2">
      <c r="A26" s="645" t="s">
        <v>390</v>
      </c>
      <c r="B26" s="645" t="s">
        <v>1710</v>
      </c>
      <c r="C26" s="645" t="s">
        <v>391</v>
      </c>
      <c r="D26" s="645" t="s">
        <v>4019</v>
      </c>
      <c r="E26" s="645" t="s">
        <v>4020</v>
      </c>
      <c r="F26" s="645" t="s">
        <v>801</v>
      </c>
      <c r="G26" s="645" t="s">
        <v>4021</v>
      </c>
      <c r="H26" s="646">
        <v>42768</v>
      </c>
      <c r="I26" s="647">
        <v>84</v>
      </c>
      <c r="J26" s="645" t="s">
        <v>801</v>
      </c>
      <c r="K26" s="645" t="s">
        <v>262</v>
      </c>
      <c r="L26" s="646">
        <v>42769</v>
      </c>
      <c r="M26" s="645" t="s">
        <v>801</v>
      </c>
      <c r="N26" s="645" t="s">
        <v>801</v>
      </c>
    </row>
    <row r="27" spans="1:14" s="645" customFormat="1" x14ac:dyDescent="0.2">
      <c r="A27" s="645" t="s">
        <v>390</v>
      </c>
      <c r="B27" s="645" t="s">
        <v>1710</v>
      </c>
      <c r="C27" s="645" t="s">
        <v>391</v>
      </c>
      <c r="D27" s="645" t="s">
        <v>3037</v>
      </c>
      <c r="E27" s="645" t="s">
        <v>3038</v>
      </c>
      <c r="F27" s="645" t="s">
        <v>3039</v>
      </c>
      <c r="G27" s="645" t="s">
        <v>3040</v>
      </c>
      <c r="H27" s="646">
        <v>42774</v>
      </c>
      <c r="I27" s="647">
        <v>774.4</v>
      </c>
      <c r="J27" s="645" t="s">
        <v>801</v>
      </c>
      <c r="K27" s="645" t="s">
        <v>748</v>
      </c>
      <c r="L27" s="646">
        <v>42780</v>
      </c>
      <c r="M27" s="645" t="s">
        <v>4</v>
      </c>
      <c r="N27" s="645" t="s">
        <v>801</v>
      </c>
    </row>
    <row r="28" spans="1:14" s="645" customFormat="1" x14ac:dyDescent="0.2">
      <c r="A28" s="645" t="s">
        <v>390</v>
      </c>
      <c r="B28" s="645" t="s">
        <v>1710</v>
      </c>
      <c r="C28" s="645" t="s">
        <v>391</v>
      </c>
      <c r="D28" s="645" t="s">
        <v>1337</v>
      </c>
      <c r="E28" s="645" t="s">
        <v>1338</v>
      </c>
      <c r="F28" s="645" t="s">
        <v>1339</v>
      </c>
      <c r="G28" s="645" t="s">
        <v>3085</v>
      </c>
      <c r="H28" s="646">
        <v>42789</v>
      </c>
      <c r="I28" s="647">
        <v>25.19</v>
      </c>
      <c r="J28" s="645" t="s">
        <v>4540</v>
      </c>
      <c r="K28" s="645" t="s">
        <v>1147</v>
      </c>
      <c r="L28" s="646">
        <v>42790</v>
      </c>
      <c r="M28" s="645" t="s">
        <v>4</v>
      </c>
      <c r="N28" s="645" t="s">
        <v>801</v>
      </c>
    </row>
    <row r="29" spans="1:14" s="645" customFormat="1" x14ac:dyDescent="0.2">
      <c r="A29" s="645" t="s">
        <v>390</v>
      </c>
      <c r="B29" s="645" t="s">
        <v>1710</v>
      </c>
      <c r="C29" s="645" t="s">
        <v>391</v>
      </c>
      <c r="D29" s="645" t="s">
        <v>161</v>
      </c>
      <c r="E29" s="645" t="s">
        <v>162</v>
      </c>
      <c r="F29" s="645" t="s">
        <v>163</v>
      </c>
      <c r="G29" s="645" t="s">
        <v>3125</v>
      </c>
      <c r="H29" s="646">
        <v>42767</v>
      </c>
      <c r="I29" s="647">
        <v>98.51</v>
      </c>
      <c r="J29" s="645" t="s">
        <v>801</v>
      </c>
      <c r="K29" s="645" t="s">
        <v>611</v>
      </c>
      <c r="L29" s="646">
        <v>42767</v>
      </c>
      <c r="M29" s="645" t="s">
        <v>4</v>
      </c>
      <c r="N29" s="645" t="s">
        <v>801</v>
      </c>
    </row>
    <row r="30" spans="1:14" s="645" customFormat="1" x14ac:dyDescent="0.2">
      <c r="A30" s="645" t="s">
        <v>390</v>
      </c>
      <c r="B30" s="645" t="s">
        <v>1710</v>
      </c>
      <c r="C30" s="645" t="s">
        <v>391</v>
      </c>
      <c r="D30" s="645" t="s">
        <v>161</v>
      </c>
      <c r="E30" s="645" t="s">
        <v>162</v>
      </c>
      <c r="F30" s="645" t="s">
        <v>163</v>
      </c>
      <c r="G30" s="645" t="s">
        <v>3126</v>
      </c>
      <c r="H30" s="646">
        <v>42767</v>
      </c>
      <c r="I30" s="647">
        <v>7.26</v>
      </c>
      <c r="J30" s="645" t="s">
        <v>801</v>
      </c>
      <c r="K30" s="645" t="s">
        <v>271</v>
      </c>
      <c r="L30" s="646">
        <v>42767</v>
      </c>
      <c r="M30" s="645" t="s">
        <v>4</v>
      </c>
      <c r="N30" s="645" t="s">
        <v>801</v>
      </c>
    </row>
    <row r="31" spans="1:14" s="645" customFormat="1" x14ac:dyDescent="0.2">
      <c r="A31" s="645" t="s">
        <v>390</v>
      </c>
      <c r="B31" s="645" t="s">
        <v>1710</v>
      </c>
      <c r="C31" s="645" t="s">
        <v>391</v>
      </c>
      <c r="D31" s="645" t="s">
        <v>3131</v>
      </c>
      <c r="E31" s="645" t="s">
        <v>3132</v>
      </c>
      <c r="F31" s="645" t="s">
        <v>801</v>
      </c>
      <c r="G31" s="645" t="s">
        <v>3133</v>
      </c>
      <c r="H31" s="646">
        <v>42751</v>
      </c>
      <c r="I31" s="647">
        <v>1241.47</v>
      </c>
      <c r="J31" s="645" t="s">
        <v>801</v>
      </c>
      <c r="K31" s="645" t="s">
        <v>114</v>
      </c>
      <c r="L31" s="646">
        <v>42781</v>
      </c>
      <c r="M31" s="645" t="s">
        <v>4</v>
      </c>
      <c r="N31" s="645" t="s">
        <v>801</v>
      </c>
    </row>
    <row r="32" spans="1:14" s="645" customFormat="1" x14ac:dyDescent="0.2">
      <c r="A32" s="645" t="s">
        <v>390</v>
      </c>
      <c r="B32" s="645" t="s">
        <v>1710</v>
      </c>
      <c r="C32" s="645" t="s">
        <v>391</v>
      </c>
      <c r="D32" s="645" t="s">
        <v>2577</v>
      </c>
      <c r="E32" s="645" t="s">
        <v>2578</v>
      </c>
      <c r="F32" s="645" t="s">
        <v>801</v>
      </c>
      <c r="G32" s="645" t="s">
        <v>4022</v>
      </c>
      <c r="H32" s="646">
        <v>42768</v>
      </c>
      <c r="I32" s="647">
        <v>9491</v>
      </c>
      <c r="J32" s="645" t="s">
        <v>2579</v>
      </c>
      <c r="K32" s="645" t="s">
        <v>180</v>
      </c>
      <c r="L32" s="646">
        <v>42769</v>
      </c>
      <c r="M32" s="645" t="s">
        <v>801</v>
      </c>
      <c r="N32" s="645" t="s">
        <v>4541</v>
      </c>
    </row>
    <row r="33" spans="1:14" s="645" customFormat="1" x14ac:dyDescent="0.2">
      <c r="A33" s="645" t="s">
        <v>390</v>
      </c>
      <c r="B33" s="645" t="s">
        <v>1710</v>
      </c>
      <c r="C33" s="645" t="s">
        <v>391</v>
      </c>
      <c r="D33" s="645" t="s">
        <v>3210</v>
      </c>
      <c r="E33" s="645" t="s">
        <v>3211</v>
      </c>
      <c r="F33" s="645" t="s">
        <v>801</v>
      </c>
      <c r="G33" s="645" t="s">
        <v>3212</v>
      </c>
      <c r="H33" s="646">
        <v>42781</v>
      </c>
      <c r="I33" s="647">
        <v>4337.12</v>
      </c>
      <c r="J33" s="645" t="s">
        <v>3213</v>
      </c>
      <c r="K33" s="645" t="s">
        <v>2393</v>
      </c>
      <c r="L33" s="646">
        <v>42786</v>
      </c>
      <c r="M33" s="645" t="s">
        <v>4</v>
      </c>
      <c r="N33" s="645" t="s">
        <v>4542</v>
      </c>
    </row>
    <row r="34" spans="1:14" s="645" customFormat="1" x14ac:dyDescent="0.2">
      <c r="A34" s="645" t="s">
        <v>390</v>
      </c>
      <c r="B34" s="645" t="s">
        <v>1710</v>
      </c>
      <c r="C34" s="645" t="s">
        <v>391</v>
      </c>
      <c r="D34" s="645" t="s">
        <v>3210</v>
      </c>
      <c r="E34" s="645" t="s">
        <v>3211</v>
      </c>
      <c r="F34" s="645" t="s">
        <v>801</v>
      </c>
      <c r="G34" s="645" t="s">
        <v>3214</v>
      </c>
      <c r="H34" s="646">
        <v>42781</v>
      </c>
      <c r="I34" s="647">
        <v>4605.8999999999996</v>
      </c>
      <c r="J34" s="645" t="s">
        <v>3215</v>
      </c>
      <c r="K34" s="645" t="s">
        <v>2393</v>
      </c>
      <c r="L34" s="646">
        <v>42786</v>
      </c>
      <c r="M34" s="645" t="s">
        <v>4</v>
      </c>
      <c r="N34" s="645" t="s">
        <v>4543</v>
      </c>
    </row>
    <row r="35" spans="1:14" s="645" customFormat="1" x14ac:dyDescent="0.2">
      <c r="A35" s="645" t="s">
        <v>390</v>
      </c>
      <c r="B35" s="645" t="s">
        <v>1710</v>
      </c>
      <c r="C35" s="645" t="s">
        <v>391</v>
      </c>
      <c r="D35" s="645" t="s">
        <v>411</v>
      </c>
      <c r="E35" s="645" t="s">
        <v>412</v>
      </c>
      <c r="F35" s="645" t="s">
        <v>801</v>
      </c>
      <c r="G35" s="645" t="s">
        <v>3221</v>
      </c>
      <c r="H35" s="646">
        <v>42780</v>
      </c>
      <c r="I35" s="647">
        <v>807.28</v>
      </c>
      <c r="J35" s="645" t="s">
        <v>3222</v>
      </c>
      <c r="K35" s="645" t="s">
        <v>200</v>
      </c>
      <c r="L35" s="646">
        <v>42786</v>
      </c>
      <c r="M35" s="645" t="s">
        <v>4</v>
      </c>
      <c r="N35" s="645" t="s">
        <v>4544</v>
      </c>
    </row>
    <row r="36" spans="1:14" s="645" customFormat="1" x14ac:dyDescent="0.2">
      <c r="A36" s="645" t="s">
        <v>390</v>
      </c>
      <c r="B36" s="645" t="s">
        <v>1710</v>
      </c>
      <c r="C36" s="645" t="s">
        <v>391</v>
      </c>
      <c r="D36" s="645" t="s">
        <v>697</v>
      </c>
      <c r="E36" s="645" t="s">
        <v>698</v>
      </c>
      <c r="F36" s="645" t="s">
        <v>699</v>
      </c>
      <c r="G36" s="645" t="s">
        <v>3258</v>
      </c>
      <c r="H36" s="646">
        <v>42772</v>
      </c>
      <c r="I36" s="647">
        <v>62.7</v>
      </c>
      <c r="J36" s="645" t="s">
        <v>3259</v>
      </c>
      <c r="K36" s="645" t="s">
        <v>623</v>
      </c>
      <c r="L36" s="646">
        <v>42773</v>
      </c>
      <c r="M36" s="645" t="s">
        <v>4</v>
      </c>
      <c r="N36" s="645" t="s">
        <v>4545</v>
      </c>
    </row>
    <row r="37" spans="1:14" s="645" customFormat="1" x14ac:dyDescent="0.2">
      <c r="A37" s="645" t="s">
        <v>390</v>
      </c>
      <c r="B37" s="645" t="s">
        <v>1710</v>
      </c>
      <c r="C37" s="645" t="s">
        <v>391</v>
      </c>
      <c r="D37" s="645" t="s">
        <v>3297</v>
      </c>
      <c r="E37" s="645" t="s">
        <v>3298</v>
      </c>
      <c r="F37" s="645" t="s">
        <v>3299</v>
      </c>
      <c r="G37" s="645" t="s">
        <v>3300</v>
      </c>
      <c r="H37" s="646">
        <v>42788</v>
      </c>
      <c r="I37" s="647">
        <v>54.7</v>
      </c>
      <c r="J37" s="645" t="s">
        <v>801</v>
      </c>
      <c r="K37" s="645" t="s">
        <v>234</v>
      </c>
      <c r="L37" s="646">
        <v>42790</v>
      </c>
      <c r="M37" s="645" t="s">
        <v>4</v>
      </c>
      <c r="N37" s="645" t="s">
        <v>801</v>
      </c>
    </row>
    <row r="38" spans="1:14" s="645" customFormat="1" x14ac:dyDescent="0.2">
      <c r="A38" s="645" t="s">
        <v>390</v>
      </c>
      <c r="B38" s="645" t="s">
        <v>1710</v>
      </c>
      <c r="C38" s="645" t="s">
        <v>391</v>
      </c>
      <c r="D38" s="645" t="s">
        <v>3297</v>
      </c>
      <c r="E38" s="645" t="s">
        <v>3298</v>
      </c>
      <c r="F38" s="645" t="s">
        <v>3299</v>
      </c>
      <c r="G38" s="645" t="s">
        <v>3301</v>
      </c>
      <c r="H38" s="646">
        <v>42788</v>
      </c>
      <c r="I38" s="647">
        <v>1149.32</v>
      </c>
      <c r="J38" s="645" t="s">
        <v>801</v>
      </c>
      <c r="K38" s="645" t="s">
        <v>234</v>
      </c>
      <c r="L38" s="646">
        <v>42790</v>
      </c>
      <c r="M38" s="645" t="s">
        <v>4</v>
      </c>
      <c r="N38" s="645" t="s">
        <v>801</v>
      </c>
    </row>
    <row r="39" spans="1:14" s="645" customFormat="1" x14ac:dyDescent="0.2">
      <c r="A39" s="645" t="s">
        <v>390</v>
      </c>
      <c r="B39" s="645" t="s">
        <v>1710</v>
      </c>
      <c r="C39" s="645" t="s">
        <v>391</v>
      </c>
      <c r="D39" s="645" t="s">
        <v>3302</v>
      </c>
      <c r="E39" s="645" t="s">
        <v>3303</v>
      </c>
      <c r="F39" s="645" t="s">
        <v>3304</v>
      </c>
      <c r="G39" s="645" t="s">
        <v>3306</v>
      </c>
      <c r="H39" s="646">
        <v>42793</v>
      </c>
      <c r="I39" s="647">
        <v>158.80000000000001</v>
      </c>
      <c r="J39" s="645" t="s">
        <v>801</v>
      </c>
      <c r="K39" s="645" t="s">
        <v>575</v>
      </c>
      <c r="L39" s="646">
        <v>42794</v>
      </c>
      <c r="M39" s="645" t="s">
        <v>4</v>
      </c>
      <c r="N39" s="645" t="s">
        <v>4546</v>
      </c>
    </row>
    <row r="40" spans="1:14" s="645" customFormat="1" x14ac:dyDescent="0.2">
      <c r="A40" s="645" t="s">
        <v>390</v>
      </c>
      <c r="B40" s="645" t="s">
        <v>1710</v>
      </c>
      <c r="C40" s="645" t="s">
        <v>391</v>
      </c>
      <c r="D40" s="645" t="s">
        <v>3302</v>
      </c>
      <c r="E40" s="645" t="s">
        <v>3303</v>
      </c>
      <c r="F40" s="645" t="s">
        <v>3304</v>
      </c>
      <c r="G40" s="645" t="s">
        <v>3319</v>
      </c>
      <c r="H40" s="646">
        <v>42789</v>
      </c>
      <c r="I40" s="647">
        <v>571.88</v>
      </c>
      <c r="J40" s="645" t="s">
        <v>801</v>
      </c>
      <c r="K40" s="645" t="s">
        <v>2539</v>
      </c>
      <c r="L40" s="646">
        <v>42794</v>
      </c>
      <c r="M40" s="645" t="s">
        <v>4</v>
      </c>
      <c r="N40" s="645" t="s">
        <v>4547</v>
      </c>
    </row>
    <row r="41" spans="1:14" s="645" customFormat="1" x14ac:dyDescent="0.2">
      <c r="A41" s="645" t="s">
        <v>390</v>
      </c>
      <c r="B41" s="645" t="s">
        <v>1710</v>
      </c>
      <c r="C41" s="645" t="s">
        <v>391</v>
      </c>
      <c r="D41" s="645" t="s">
        <v>3302</v>
      </c>
      <c r="E41" s="645" t="s">
        <v>3303</v>
      </c>
      <c r="F41" s="645" t="s">
        <v>3304</v>
      </c>
      <c r="G41" s="645" t="s">
        <v>3358</v>
      </c>
      <c r="H41" s="646">
        <v>42782</v>
      </c>
      <c r="I41" s="647">
        <v>57.66</v>
      </c>
      <c r="J41" s="645" t="s">
        <v>801</v>
      </c>
      <c r="K41" s="645" t="s">
        <v>1977</v>
      </c>
      <c r="L41" s="646">
        <v>42794</v>
      </c>
      <c r="M41" s="645" t="s">
        <v>4</v>
      </c>
      <c r="N41" s="645" t="s">
        <v>801</v>
      </c>
    </row>
    <row r="42" spans="1:14" s="645" customFormat="1" x14ac:dyDescent="0.2">
      <c r="A42" s="645" t="s">
        <v>390</v>
      </c>
      <c r="B42" s="645" t="s">
        <v>1710</v>
      </c>
      <c r="C42" s="645" t="s">
        <v>391</v>
      </c>
      <c r="D42" s="645" t="s">
        <v>3302</v>
      </c>
      <c r="E42" s="645" t="s">
        <v>3303</v>
      </c>
      <c r="F42" s="645" t="s">
        <v>3304</v>
      </c>
      <c r="G42" s="645" t="s">
        <v>3404</v>
      </c>
      <c r="H42" s="646">
        <v>42790</v>
      </c>
      <c r="I42" s="647">
        <v>120.05</v>
      </c>
      <c r="J42" s="645" t="s">
        <v>801</v>
      </c>
      <c r="K42" s="645" t="s">
        <v>898</v>
      </c>
      <c r="L42" s="646">
        <v>42794</v>
      </c>
      <c r="M42" s="645" t="s">
        <v>4</v>
      </c>
      <c r="N42" s="645" t="s">
        <v>4548</v>
      </c>
    </row>
    <row r="43" spans="1:14" s="645" customFormat="1" x14ac:dyDescent="0.2">
      <c r="A43" s="645" t="s">
        <v>390</v>
      </c>
      <c r="B43" s="645" t="s">
        <v>1710</v>
      </c>
      <c r="C43" s="645" t="s">
        <v>391</v>
      </c>
      <c r="D43" s="645" t="s">
        <v>3302</v>
      </c>
      <c r="E43" s="645" t="s">
        <v>3303</v>
      </c>
      <c r="F43" s="645" t="s">
        <v>3304</v>
      </c>
      <c r="G43" s="645" t="s">
        <v>3474</v>
      </c>
      <c r="H43" s="646">
        <v>42787</v>
      </c>
      <c r="I43" s="647">
        <v>115.2</v>
      </c>
      <c r="J43" s="645" t="s">
        <v>801</v>
      </c>
      <c r="K43" s="645" t="s">
        <v>1977</v>
      </c>
      <c r="L43" s="646">
        <v>42794</v>
      </c>
      <c r="M43" s="645" t="s">
        <v>4</v>
      </c>
      <c r="N43" s="645" t="s">
        <v>801</v>
      </c>
    </row>
    <row r="44" spans="1:14" s="645" customFormat="1" x14ac:dyDescent="0.2">
      <c r="A44" s="645" t="s">
        <v>390</v>
      </c>
      <c r="B44" s="645" t="s">
        <v>1710</v>
      </c>
      <c r="C44" s="645" t="s">
        <v>391</v>
      </c>
      <c r="D44" s="645" t="s">
        <v>3302</v>
      </c>
      <c r="E44" s="645" t="s">
        <v>3303</v>
      </c>
      <c r="F44" s="645" t="s">
        <v>3304</v>
      </c>
      <c r="G44" s="645" t="s">
        <v>3490</v>
      </c>
      <c r="H44" s="646">
        <v>42786</v>
      </c>
      <c r="I44" s="647">
        <v>97.85</v>
      </c>
      <c r="J44" s="645" t="s">
        <v>801</v>
      </c>
      <c r="K44" s="645" t="s">
        <v>1241</v>
      </c>
      <c r="L44" s="646">
        <v>42794</v>
      </c>
      <c r="M44" s="645" t="s">
        <v>4</v>
      </c>
      <c r="N44" s="645" t="s">
        <v>801</v>
      </c>
    </row>
    <row r="45" spans="1:14" s="645" customFormat="1" x14ac:dyDescent="0.2">
      <c r="A45" s="645" t="s">
        <v>390</v>
      </c>
      <c r="B45" s="645" t="s">
        <v>1710</v>
      </c>
      <c r="C45" s="645" t="s">
        <v>391</v>
      </c>
      <c r="D45" s="645" t="s">
        <v>3302</v>
      </c>
      <c r="E45" s="645" t="s">
        <v>3303</v>
      </c>
      <c r="F45" s="645" t="s">
        <v>3304</v>
      </c>
      <c r="G45" s="645" t="s">
        <v>3491</v>
      </c>
      <c r="H45" s="646">
        <v>42786</v>
      </c>
      <c r="I45" s="647">
        <v>97.85</v>
      </c>
      <c r="J45" s="645" t="s">
        <v>801</v>
      </c>
      <c r="K45" s="645" t="s">
        <v>1241</v>
      </c>
      <c r="L45" s="646">
        <v>42794</v>
      </c>
      <c r="M45" s="645" t="s">
        <v>4</v>
      </c>
      <c r="N45" s="645" t="s">
        <v>801</v>
      </c>
    </row>
    <row r="46" spans="1:14" s="645" customFormat="1" x14ac:dyDescent="0.2">
      <c r="A46" s="645" t="s">
        <v>390</v>
      </c>
      <c r="B46" s="645" t="s">
        <v>1710</v>
      </c>
      <c r="C46" s="645" t="s">
        <v>391</v>
      </c>
      <c r="D46" s="645" t="s">
        <v>3302</v>
      </c>
      <c r="E46" s="645" t="s">
        <v>3303</v>
      </c>
      <c r="F46" s="645" t="s">
        <v>3304</v>
      </c>
      <c r="G46" s="645" t="s">
        <v>3493</v>
      </c>
      <c r="H46" s="646">
        <v>42783</v>
      </c>
      <c r="I46" s="647">
        <v>113.21</v>
      </c>
      <c r="J46" s="645" t="s">
        <v>801</v>
      </c>
      <c r="K46" s="645" t="s">
        <v>1808</v>
      </c>
      <c r="L46" s="646">
        <v>42794</v>
      </c>
      <c r="M46" s="645" t="s">
        <v>4</v>
      </c>
      <c r="N46" s="645" t="s">
        <v>801</v>
      </c>
    </row>
    <row r="47" spans="1:14" s="645" customFormat="1" x14ac:dyDescent="0.2">
      <c r="A47" s="645" t="s">
        <v>390</v>
      </c>
      <c r="B47" s="645" t="s">
        <v>1710</v>
      </c>
      <c r="C47" s="645" t="s">
        <v>391</v>
      </c>
      <c r="D47" s="645" t="s">
        <v>3302</v>
      </c>
      <c r="E47" s="645" t="s">
        <v>3303</v>
      </c>
      <c r="F47" s="645" t="s">
        <v>3304</v>
      </c>
      <c r="G47" s="645" t="s">
        <v>3511</v>
      </c>
      <c r="H47" s="646">
        <v>42782</v>
      </c>
      <c r="I47" s="647">
        <v>109.06</v>
      </c>
      <c r="J47" s="645" t="s">
        <v>801</v>
      </c>
      <c r="K47" s="645" t="s">
        <v>1241</v>
      </c>
      <c r="L47" s="646">
        <v>42794</v>
      </c>
      <c r="M47" s="645" t="s">
        <v>4</v>
      </c>
      <c r="N47" s="645" t="s">
        <v>801</v>
      </c>
    </row>
    <row r="48" spans="1:14" s="645" customFormat="1" x14ac:dyDescent="0.2">
      <c r="A48" s="645" t="s">
        <v>390</v>
      </c>
      <c r="B48" s="645" t="s">
        <v>1710</v>
      </c>
      <c r="C48" s="645" t="s">
        <v>391</v>
      </c>
      <c r="D48" s="645" t="s">
        <v>3302</v>
      </c>
      <c r="E48" s="645" t="s">
        <v>3303</v>
      </c>
      <c r="F48" s="645" t="s">
        <v>3304</v>
      </c>
      <c r="G48" s="645" t="s">
        <v>3519</v>
      </c>
      <c r="H48" s="646">
        <v>42781</v>
      </c>
      <c r="I48" s="647">
        <v>131.94</v>
      </c>
      <c r="J48" s="645" t="s">
        <v>801</v>
      </c>
      <c r="K48" s="645" t="s">
        <v>1564</v>
      </c>
      <c r="L48" s="646">
        <v>42794</v>
      </c>
      <c r="M48" s="645" t="s">
        <v>4</v>
      </c>
      <c r="N48" s="645" t="s">
        <v>801</v>
      </c>
    </row>
    <row r="49" spans="1:14" s="645" customFormat="1" x14ac:dyDescent="0.2">
      <c r="A49" s="645" t="s">
        <v>390</v>
      </c>
      <c r="B49" s="645" t="s">
        <v>1710</v>
      </c>
      <c r="C49" s="645" t="s">
        <v>391</v>
      </c>
      <c r="D49" s="645" t="s">
        <v>3302</v>
      </c>
      <c r="E49" s="645" t="s">
        <v>3303</v>
      </c>
      <c r="F49" s="645" t="s">
        <v>3304</v>
      </c>
      <c r="G49" s="645" t="s">
        <v>3521</v>
      </c>
      <c r="H49" s="646">
        <v>42781</v>
      </c>
      <c r="I49" s="647">
        <v>75.55</v>
      </c>
      <c r="J49" s="645" t="s">
        <v>801</v>
      </c>
      <c r="K49" s="645" t="s">
        <v>266</v>
      </c>
      <c r="L49" s="646">
        <v>42794</v>
      </c>
      <c r="M49" s="645" t="s">
        <v>4</v>
      </c>
      <c r="N49" s="645" t="s">
        <v>4549</v>
      </c>
    </row>
    <row r="50" spans="1:14" s="645" customFormat="1" x14ac:dyDescent="0.2">
      <c r="A50" s="645" t="s">
        <v>390</v>
      </c>
      <c r="B50" s="645" t="s">
        <v>1710</v>
      </c>
      <c r="C50" s="645" t="s">
        <v>391</v>
      </c>
      <c r="D50" s="645" t="s">
        <v>3302</v>
      </c>
      <c r="E50" s="645" t="s">
        <v>3303</v>
      </c>
      <c r="F50" s="645" t="s">
        <v>3304</v>
      </c>
      <c r="G50" s="645" t="s">
        <v>3522</v>
      </c>
      <c r="H50" s="646">
        <v>42781</v>
      </c>
      <c r="I50" s="647">
        <v>64</v>
      </c>
      <c r="J50" s="645" t="s">
        <v>801</v>
      </c>
      <c r="K50" s="645" t="s">
        <v>266</v>
      </c>
      <c r="L50" s="646">
        <v>42794</v>
      </c>
      <c r="M50" s="645" t="s">
        <v>4</v>
      </c>
      <c r="N50" s="645" t="s">
        <v>4549</v>
      </c>
    </row>
    <row r="51" spans="1:14" s="645" customFormat="1" x14ac:dyDescent="0.2">
      <c r="A51" s="645" t="s">
        <v>390</v>
      </c>
      <c r="B51" s="645" t="s">
        <v>1710</v>
      </c>
      <c r="C51" s="645" t="s">
        <v>391</v>
      </c>
      <c r="D51" s="645" t="s">
        <v>3302</v>
      </c>
      <c r="E51" s="645" t="s">
        <v>3303</v>
      </c>
      <c r="F51" s="645" t="s">
        <v>3304</v>
      </c>
      <c r="G51" s="645" t="s">
        <v>3553</v>
      </c>
      <c r="H51" s="646">
        <v>42779</v>
      </c>
      <c r="I51" s="647">
        <v>96.95</v>
      </c>
      <c r="J51" s="645" t="s">
        <v>801</v>
      </c>
      <c r="K51" s="645" t="s">
        <v>1808</v>
      </c>
      <c r="L51" s="646">
        <v>42794</v>
      </c>
      <c r="M51" s="645" t="s">
        <v>4</v>
      </c>
      <c r="N51" s="645" t="s">
        <v>801</v>
      </c>
    </row>
    <row r="52" spans="1:14" s="645" customFormat="1" x14ac:dyDescent="0.2">
      <c r="A52" s="645" t="s">
        <v>390</v>
      </c>
      <c r="B52" s="645" t="s">
        <v>1710</v>
      </c>
      <c r="C52" s="645" t="s">
        <v>391</v>
      </c>
      <c r="D52" s="645" t="s">
        <v>3302</v>
      </c>
      <c r="E52" s="645" t="s">
        <v>3303</v>
      </c>
      <c r="F52" s="645" t="s">
        <v>3304</v>
      </c>
      <c r="G52" s="645" t="s">
        <v>3554</v>
      </c>
      <c r="H52" s="646">
        <v>42779</v>
      </c>
      <c r="I52" s="647">
        <v>96.95</v>
      </c>
      <c r="J52" s="645" t="s">
        <v>801</v>
      </c>
      <c r="K52" s="645" t="s">
        <v>1808</v>
      </c>
      <c r="L52" s="646">
        <v>42794</v>
      </c>
      <c r="M52" s="645" t="s">
        <v>4</v>
      </c>
      <c r="N52" s="645" t="s">
        <v>801</v>
      </c>
    </row>
    <row r="53" spans="1:14" s="645" customFormat="1" x14ac:dyDescent="0.2">
      <c r="A53" s="645" t="s">
        <v>390</v>
      </c>
      <c r="B53" s="645" t="s">
        <v>1710</v>
      </c>
      <c r="C53" s="645" t="s">
        <v>391</v>
      </c>
      <c r="D53" s="645" t="s">
        <v>1213</v>
      </c>
      <c r="E53" s="645" t="s">
        <v>1214</v>
      </c>
      <c r="F53" s="645" t="s">
        <v>1215</v>
      </c>
      <c r="G53" s="645" t="s">
        <v>3592</v>
      </c>
      <c r="H53" s="646">
        <v>42776</v>
      </c>
      <c r="I53" s="647">
        <v>231.77</v>
      </c>
      <c r="J53" s="645" t="s">
        <v>801</v>
      </c>
      <c r="K53" s="645" t="s">
        <v>266</v>
      </c>
      <c r="L53" s="646">
        <v>42781</v>
      </c>
      <c r="M53" s="645" t="s">
        <v>4</v>
      </c>
      <c r="N53" s="645" t="s">
        <v>801</v>
      </c>
    </row>
    <row r="54" spans="1:14" s="645" customFormat="1" x14ac:dyDescent="0.2">
      <c r="A54" s="645" t="s">
        <v>390</v>
      </c>
      <c r="B54" s="645" t="s">
        <v>1710</v>
      </c>
      <c r="C54" s="645" t="s">
        <v>391</v>
      </c>
      <c r="D54" s="645" t="s">
        <v>3633</v>
      </c>
      <c r="E54" s="645" t="s">
        <v>3634</v>
      </c>
      <c r="F54" s="645" t="s">
        <v>3635</v>
      </c>
      <c r="G54" s="645" t="s">
        <v>3636</v>
      </c>
      <c r="H54" s="646">
        <v>42784</v>
      </c>
      <c r="I54" s="647">
        <v>678.85</v>
      </c>
      <c r="J54" s="645" t="s">
        <v>4550</v>
      </c>
      <c r="K54" s="645" t="s">
        <v>2539</v>
      </c>
      <c r="L54" s="646">
        <v>42787</v>
      </c>
      <c r="M54" s="645" t="s">
        <v>4</v>
      </c>
      <c r="N54" s="645" t="s">
        <v>4551</v>
      </c>
    </row>
    <row r="55" spans="1:14" s="645" customFormat="1" x14ac:dyDescent="0.2">
      <c r="A55" s="645" t="s">
        <v>390</v>
      </c>
      <c r="B55" s="645" t="s">
        <v>1710</v>
      </c>
      <c r="C55" s="645" t="s">
        <v>391</v>
      </c>
      <c r="D55" s="645" t="s">
        <v>1257</v>
      </c>
      <c r="E55" s="645" t="s">
        <v>1258</v>
      </c>
      <c r="F55" s="645" t="s">
        <v>1259</v>
      </c>
      <c r="G55" s="645" t="s">
        <v>3683</v>
      </c>
      <c r="H55" s="646">
        <v>42788</v>
      </c>
      <c r="I55" s="647">
        <v>590.72</v>
      </c>
      <c r="J55" s="645" t="s">
        <v>801</v>
      </c>
      <c r="K55" s="645" t="s">
        <v>1137</v>
      </c>
      <c r="L55" s="646">
        <v>42793</v>
      </c>
      <c r="M55" s="645" t="s">
        <v>4</v>
      </c>
      <c r="N55" s="645" t="s">
        <v>801</v>
      </c>
    </row>
    <row r="56" spans="1:14" s="645" customFormat="1" x14ac:dyDescent="0.2">
      <c r="A56" s="645" t="s">
        <v>390</v>
      </c>
      <c r="B56" s="645" t="s">
        <v>1710</v>
      </c>
      <c r="C56" s="645" t="s">
        <v>391</v>
      </c>
      <c r="D56" s="645" t="s">
        <v>2387</v>
      </c>
      <c r="E56" s="645" t="s">
        <v>2388</v>
      </c>
      <c r="F56" s="645" t="s">
        <v>2389</v>
      </c>
      <c r="G56" s="645" t="s">
        <v>3711</v>
      </c>
      <c r="H56" s="646">
        <v>42776</v>
      </c>
      <c r="I56" s="647">
        <v>2649.92</v>
      </c>
      <c r="J56" s="645" t="s">
        <v>801</v>
      </c>
      <c r="K56" s="645" t="s">
        <v>1969</v>
      </c>
      <c r="L56" s="646">
        <v>42787</v>
      </c>
      <c r="M56" s="645" t="s">
        <v>4</v>
      </c>
      <c r="N56" s="645" t="s">
        <v>801</v>
      </c>
    </row>
    <row r="57" spans="1:14" s="645" customFormat="1" x14ac:dyDescent="0.2">
      <c r="A57" s="645" t="s">
        <v>390</v>
      </c>
      <c r="B57" s="645" t="s">
        <v>1710</v>
      </c>
      <c r="C57" s="645" t="s">
        <v>391</v>
      </c>
      <c r="D57" s="645" t="s">
        <v>119</v>
      </c>
      <c r="E57" s="645" t="s">
        <v>120</v>
      </c>
      <c r="F57" s="645" t="s">
        <v>121</v>
      </c>
      <c r="G57" s="645" t="s">
        <v>3724</v>
      </c>
      <c r="H57" s="646">
        <v>42782</v>
      </c>
      <c r="I57" s="647">
        <v>103.04</v>
      </c>
      <c r="J57" s="645" t="s">
        <v>3725</v>
      </c>
      <c r="K57" s="645" t="s">
        <v>504</v>
      </c>
      <c r="L57" s="646">
        <v>42783</v>
      </c>
      <c r="M57" s="645" t="s">
        <v>4</v>
      </c>
      <c r="N57" s="645" t="s">
        <v>4552</v>
      </c>
    </row>
    <row r="58" spans="1:14" s="645" customFormat="1" x14ac:dyDescent="0.2">
      <c r="A58" s="645" t="s">
        <v>390</v>
      </c>
      <c r="B58" s="645" t="s">
        <v>1710</v>
      </c>
      <c r="C58" s="645" t="s">
        <v>391</v>
      </c>
      <c r="D58" s="645" t="s">
        <v>119</v>
      </c>
      <c r="E58" s="645" t="s">
        <v>120</v>
      </c>
      <c r="F58" s="645" t="s">
        <v>121</v>
      </c>
      <c r="G58" s="645" t="s">
        <v>3726</v>
      </c>
      <c r="H58" s="646">
        <v>42782</v>
      </c>
      <c r="I58" s="647">
        <v>105.27</v>
      </c>
      <c r="J58" s="645" t="s">
        <v>3727</v>
      </c>
      <c r="K58" s="645" t="s">
        <v>1137</v>
      </c>
      <c r="L58" s="646">
        <v>42783</v>
      </c>
      <c r="M58" s="645" t="s">
        <v>4</v>
      </c>
      <c r="N58" s="645" t="s">
        <v>4553</v>
      </c>
    </row>
    <row r="59" spans="1:14" s="645" customFormat="1" x14ac:dyDescent="0.2">
      <c r="A59" s="645" t="s">
        <v>390</v>
      </c>
      <c r="B59" s="645" t="s">
        <v>1710</v>
      </c>
      <c r="C59" s="645" t="s">
        <v>391</v>
      </c>
      <c r="D59" s="645" t="s">
        <v>119</v>
      </c>
      <c r="E59" s="645" t="s">
        <v>120</v>
      </c>
      <c r="F59" s="645" t="s">
        <v>121</v>
      </c>
      <c r="G59" s="645" t="s">
        <v>3730</v>
      </c>
      <c r="H59" s="646">
        <v>42776</v>
      </c>
      <c r="I59" s="647">
        <v>254.21</v>
      </c>
      <c r="J59" s="645" t="s">
        <v>3727</v>
      </c>
      <c r="K59" s="645" t="s">
        <v>1137</v>
      </c>
      <c r="L59" s="646">
        <v>42779</v>
      </c>
      <c r="M59" s="645" t="s">
        <v>4</v>
      </c>
      <c r="N59" s="645" t="s">
        <v>4553</v>
      </c>
    </row>
    <row r="60" spans="1:14" s="645" customFormat="1" x14ac:dyDescent="0.2">
      <c r="A60" s="645" t="s">
        <v>390</v>
      </c>
      <c r="B60" s="645" t="s">
        <v>1710</v>
      </c>
      <c r="C60" s="645" t="s">
        <v>391</v>
      </c>
      <c r="D60" s="645" t="s">
        <v>794</v>
      </c>
      <c r="E60" s="645" t="s">
        <v>795</v>
      </c>
      <c r="F60" s="645" t="s">
        <v>796</v>
      </c>
      <c r="G60" s="645" t="s">
        <v>4024</v>
      </c>
      <c r="H60" s="646">
        <v>42767</v>
      </c>
      <c r="I60" s="647">
        <v>98.04</v>
      </c>
      <c r="J60" s="645" t="s">
        <v>801</v>
      </c>
      <c r="K60" s="645" t="s">
        <v>701</v>
      </c>
      <c r="L60" s="646">
        <v>42768</v>
      </c>
      <c r="M60" s="645" t="s">
        <v>4</v>
      </c>
      <c r="N60" s="645" t="s">
        <v>801</v>
      </c>
    </row>
    <row r="61" spans="1:14" s="645" customFormat="1" x14ac:dyDescent="0.2">
      <c r="A61" s="645" t="s">
        <v>390</v>
      </c>
      <c r="B61" s="645" t="s">
        <v>1710</v>
      </c>
      <c r="C61" s="645" t="s">
        <v>391</v>
      </c>
      <c r="D61" s="645" t="s">
        <v>513</v>
      </c>
      <c r="E61" s="645" t="s">
        <v>514</v>
      </c>
      <c r="F61" s="645" t="s">
        <v>515</v>
      </c>
      <c r="G61" s="645" t="s">
        <v>3769</v>
      </c>
      <c r="H61" s="646">
        <v>42765</v>
      </c>
      <c r="I61" s="647">
        <v>762.74</v>
      </c>
      <c r="J61" s="645" t="s">
        <v>801</v>
      </c>
      <c r="K61" s="645" t="s">
        <v>176</v>
      </c>
      <c r="L61" s="646">
        <v>42783</v>
      </c>
      <c r="M61" s="645" t="s">
        <v>4</v>
      </c>
      <c r="N61" s="645" t="s">
        <v>801</v>
      </c>
    </row>
    <row r="62" spans="1:14" s="645" customFormat="1" x14ac:dyDescent="0.2">
      <c r="A62" s="645" t="s">
        <v>390</v>
      </c>
      <c r="B62" s="645" t="s">
        <v>1710</v>
      </c>
      <c r="C62" s="645" t="s">
        <v>391</v>
      </c>
      <c r="D62" s="645" t="s">
        <v>3775</v>
      </c>
      <c r="E62" s="645" t="s">
        <v>3776</v>
      </c>
      <c r="F62" s="645" t="s">
        <v>3777</v>
      </c>
      <c r="G62" s="645" t="s">
        <v>3778</v>
      </c>
      <c r="H62" s="646">
        <v>42781</v>
      </c>
      <c r="I62" s="647">
        <v>411.4</v>
      </c>
      <c r="J62" s="645" t="s">
        <v>3779</v>
      </c>
      <c r="K62" s="645" t="s">
        <v>1137</v>
      </c>
      <c r="L62" s="646">
        <v>42788</v>
      </c>
      <c r="M62" s="645" t="s">
        <v>4</v>
      </c>
      <c r="N62" s="645" t="s">
        <v>4554</v>
      </c>
    </row>
    <row r="63" spans="1:14" s="645" customFormat="1" x14ac:dyDescent="0.2">
      <c r="A63" s="645" t="s">
        <v>390</v>
      </c>
      <c r="B63" s="645" t="s">
        <v>1710</v>
      </c>
      <c r="C63" s="645" t="s">
        <v>391</v>
      </c>
      <c r="D63" s="645" t="s">
        <v>208</v>
      </c>
      <c r="E63" s="645" t="s">
        <v>209</v>
      </c>
      <c r="F63" s="645" t="s">
        <v>210</v>
      </c>
      <c r="G63" s="645" t="s">
        <v>3813</v>
      </c>
      <c r="H63" s="646">
        <v>42781</v>
      </c>
      <c r="I63" s="647">
        <v>10.43</v>
      </c>
      <c r="J63" s="645" t="s">
        <v>3814</v>
      </c>
      <c r="K63" s="645" t="s">
        <v>1137</v>
      </c>
      <c r="L63" s="646">
        <v>42781</v>
      </c>
      <c r="M63" s="645" t="s">
        <v>4</v>
      </c>
      <c r="N63" s="645" t="s">
        <v>4555</v>
      </c>
    </row>
    <row r="64" spans="1:14" s="645" customFormat="1" x14ac:dyDescent="0.2">
      <c r="A64" s="645" t="s">
        <v>390</v>
      </c>
      <c r="B64" s="645" t="s">
        <v>1710</v>
      </c>
      <c r="C64" s="645" t="s">
        <v>391</v>
      </c>
      <c r="D64" s="645" t="s">
        <v>181</v>
      </c>
      <c r="E64" s="645" t="s">
        <v>182</v>
      </c>
      <c r="F64" s="645" t="s">
        <v>183</v>
      </c>
      <c r="G64" s="645" t="s">
        <v>4025</v>
      </c>
      <c r="H64" s="646">
        <v>42780</v>
      </c>
      <c r="I64" s="647">
        <v>38.72</v>
      </c>
      <c r="J64" s="645" t="s">
        <v>801</v>
      </c>
      <c r="K64" s="645" t="s">
        <v>532</v>
      </c>
      <c r="L64" s="646">
        <v>42781</v>
      </c>
      <c r="M64" s="645" t="s">
        <v>4</v>
      </c>
      <c r="N64" s="645" t="s">
        <v>801</v>
      </c>
    </row>
    <row r="65" spans="1:14" s="645" customFormat="1" x14ac:dyDescent="0.2">
      <c r="A65" s="645" t="s">
        <v>390</v>
      </c>
      <c r="B65" s="645" t="s">
        <v>1710</v>
      </c>
      <c r="C65" s="645" t="s">
        <v>391</v>
      </c>
      <c r="D65" s="645" t="s">
        <v>3854</v>
      </c>
      <c r="E65" s="645" t="s">
        <v>3855</v>
      </c>
      <c r="F65" s="645" t="s">
        <v>3856</v>
      </c>
      <c r="G65" s="645" t="s">
        <v>3857</v>
      </c>
      <c r="H65" s="646">
        <v>42789</v>
      </c>
      <c r="I65" s="647">
        <v>457.38</v>
      </c>
      <c r="J65" s="645" t="s">
        <v>3858</v>
      </c>
      <c r="K65" s="645" t="s">
        <v>200</v>
      </c>
      <c r="L65" s="646">
        <v>42790</v>
      </c>
      <c r="M65" s="645" t="s">
        <v>4</v>
      </c>
      <c r="N65" s="645" t="s">
        <v>4556</v>
      </c>
    </row>
    <row r="66" spans="1:14" s="645" customFormat="1" x14ac:dyDescent="0.2">
      <c r="A66" s="645" t="s">
        <v>390</v>
      </c>
      <c r="B66" s="645" t="s">
        <v>1710</v>
      </c>
      <c r="C66" s="645" t="s">
        <v>391</v>
      </c>
      <c r="D66" s="645" t="s">
        <v>3859</v>
      </c>
      <c r="E66" s="645" t="s">
        <v>3860</v>
      </c>
      <c r="F66" s="645" t="s">
        <v>3861</v>
      </c>
      <c r="G66" s="645" t="s">
        <v>3862</v>
      </c>
      <c r="H66" s="646">
        <v>42767</v>
      </c>
      <c r="I66" s="647">
        <v>402.93</v>
      </c>
      <c r="J66" s="645" t="s">
        <v>801</v>
      </c>
      <c r="K66" s="645" t="s">
        <v>4557</v>
      </c>
      <c r="L66" s="646">
        <v>42769</v>
      </c>
      <c r="M66" s="645" t="s">
        <v>4</v>
      </c>
      <c r="N66" s="645" t="s">
        <v>801</v>
      </c>
    </row>
    <row r="67" spans="1:14" s="645" customFormat="1" x14ac:dyDescent="0.2">
      <c r="A67" s="645" t="s">
        <v>390</v>
      </c>
      <c r="B67" s="645" t="s">
        <v>1710</v>
      </c>
      <c r="C67" s="645" t="s">
        <v>391</v>
      </c>
      <c r="D67" s="645" t="s">
        <v>88</v>
      </c>
      <c r="E67" s="645" t="s">
        <v>89</v>
      </c>
      <c r="F67" s="645" t="s">
        <v>90</v>
      </c>
      <c r="G67" s="645" t="s">
        <v>3879</v>
      </c>
      <c r="H67" s="646">
        <v>42766</v>
      </c>
      <c r="I67" s="647">
        <v>73.209999999999994</v>
      </c>
      <c r="J67" s="645" t="s">
        <v>2187</v>
      </c>
      <c r="K67" s="645" t="s">
        <v>1130</v>
      </c>
      <c r="L67" s="646">
        <v>42767</v>
      </c>
      <c r="M67" s="645" t="s">
        <v>4</v>
      </c>
      <c r="N67" s="645" t="s">
        <v>4558</v>
      </c>
    </row>
    <row r="68" spans="1:14" s="645" customFormat="1" x14ac:dyDescent="0.2">
      <c r="A68" s="645" t="s">
        <v>390</v>
      </c>
      <c r="B68" s="645" t="s">
        <v>1710</v>
      </c>
      <c r="C68" s="645" t="s">
        <v>391</v>
      </c>
      <c r="D68" s="645" t="s">
        <v>88</v>
      </c>
      <c r="E68" s="645" t="s">
        <v>89</v>
      </c>
      <c r="F68" s="645" t="s">
        <v>90</v>
      </c>
      <c r="G68" s="645" t="s">
        <v>3883</v>
      </c>
      <c r="H68" s="646">
        <v>42766</v>
      </c>
      <c r="I68" s="647">
        <v>1905.75</v>
      </c>
      <c r="J68" s="645" t="s">
        <v>3884</v>
      </c>
      <c r="K68" s="645" t="s">
        <v>1031</v>
      </c>
      <c r="L68" s="646">
        <v>42767</v>
      </c>
      <c r="M68" s="645" t="s">
        <v>4</v>
      </c>
      <c r="N68" s="645" t="s">
        <v>4559</v>
      </c>
    </row>
    <row r="69" spans="1:14" s="645" customFormat="1" x14ac:dyDescent="0.2">
      <c r="A69" s="645" t="s">
        <v>390</v>
      </c>
      <c r="B69" s="645" t="s">
        <v>1710</v>
      </c>
      <c r="C69" s="645" t="s">
        <v>391</v>
      </c>
      <c r="D69" s="645" t="s">
        <v>88</v>
      </c>
      <c r="E69" s="645" t="s">
        <v>89</v>
      </c>
      <c r="F69" s="645" t="s">
        <v>90</v>
      </c>
      <c r="G69" s="645" t="s">
        <v>4026</v>
      </c>
      <c r="H69" s="646">
        <v>42766</v>
      </c>
      <c r="I69" s="647">
        <v>37.28</v>
      </c>
      <c r="J69" s="645" t="s">
        <v>4027</v>
      </c>
      <c r="K69" s="645" t="s">
        <v>2768</v>
      </c>
      <c r="L69" s="646">
        <v>42768</v>
      </c>
      <c r="M69" s="645" t="s">
        <v>4</v>
      </c>
      <c r="N69" s="645" t="s">
        <v>4560</v>
      </c>
    </row>
    <row r="70" spans="1:14" s="645" customFormat="1" x14ac:dyDescent="0.2">
      <c r="A70" s="645" t="s">
        <v>390</v>
      </c>
      <c r="B70" s="645" t="s">
        <v>1710</v>
      </c>
      <c r="C70" s="645" t="s">
        <v>391</v>
      </c>
      <c r="D70" s="645" t="s">
        <v>931</v>
      </c>
      <c r="E70" s="645" t="s">
        <v>932</v>
      </c>
      <c r="F70" s="645" t="s">
        <v>933</v>
      </c>
      <c r="G70" s="645" t="s">
        <v>3919</v>
      </c>
      <c r="H70" s="646">
        <v>42775</v>
      </c>
      <c r="I70" s="647">
        <v>7199.5</v>
      </c>
      <c r="J70" s="645" t="s">
        <v>801</v>
      </c>
      <c r="K70" s="645" t="s">
        <v>666</v>
      </c>
      <c r="L70" s="646">
        <v>42783</v>
      </c>
      <c r="M70" s="645" t="s">
        <v>4</v>
      </c>
      <c r="N70" s="645" t="s">
        <v>801</v>
      </c>
    </row>
    <row r="71" spans="1:14" s="645" customFormat="1" x14ac:dyDescent="0.2">
      <c r="A71" s="645" t="s">
        <v>390</v>
      </c>
      <c r="B71" s="645" t="s">
        <v>1710</v>
      </c>
      <c r="C71" s="645" t="s">
        <v>391</v>
      </c>
      <c r="D71" s="645" t="s">
        <v>136</v>
      </c>
      <c r="E71" s="645" t="s">
        <v>137</v>
      </c>
      <c r="F71" s="645" t="s">
        <v>138</v>
      </c>
      <c r="G71" s="645" t="s">
        <v>4028</v>
      </c>
      <c r="H71" s="646">
        <v>42786</v>
      </c>
      <c r="I71" s="647">
        <v>36.450000000000003</v>
      </c>
      <c r="J71" s="645" t="s">
        <v>4029</v>
      </c>
      <c r="K71" s="645" t="s">
        <v>194</v>
      </c>
      <c r="L71" s="646">
        <v>42786</v>
      </c>
      <c r="M71" s="645" t="s">
        <v>4</v>
      </c>
      <c r="N71" s="645" t="s">
        <v>4561</v>
      </c>
    </row>
    <row r="72" spans="1:14" s="645" customFormat="1" x14ac:dyDescent="0.2">
      <c r="A72" s="645" t="s">
        <v>390</v>
      </c>
      <c r="B72" s="645" t="s">
        <v>1710</v>
      </c>
      <c r="C72" s="645" t="s">
        <v>391</v>
      </c>
      <c r="D72" s="645" t="s">
        <v>136</v>
      </c>
      <c r="E72" s="645" t="s">
        <v>137</v>
      </c>
      <c r="F72" s="645" t="s">
        <v>138</v>
      </c>
      <c r="G72" s="645" t="s">
        <v>4030</v>
      </c>
      <c r="H72" s="646">
        <v>42766</v>
      </c>
      <c r="I72" s="647">
        <v>36.450000000000003</v>
      </c>
      <c r="J72" s="645" t="s">
        <v>4031</v>
      </c>
      <c r="K72" s="645" t="s">
        <v>194</v>
      </c>
      <c r="L72" s="646">
        <v>42767</v>
      </c>
      <c r="M72" s="645" t="s">
        <v>4</v>
      </c>
      <c r="N72" s="645" t="s">
        <v>4562</v>
      </c>
    </row>
    <row r="73" spans="1:14" s="645" customFormat="1" x14ac:dyDescent="0.2">
      <c r="A73" s="645" t="s">
        <v>390</v>
      </c>
      <c r="B73" s="645" t="s">
        <v>1710</v>
      </c>
      <c r="C73" s="645" t="s">
        <v>391</v>
      </c>
      <c r="D73" s="645" t="s">
        <v>136</v>
      </c>
      <c r="E73" s="645" t="s">
        <v>137</v>
      </c>
      <c r="F73" s="645" t="s">
        <v>138</v>
      </c>
      <c r="G73" s="645" t="s">
        <v>4032</v>
      </c>
      <c r="H73" s="646">
        <v>42766</v>
      </c>
      <c r="I73" s="647">
        <v>36.450000000000003</v>
      </c>
      <c r="J73" s="645" t="s">
        <v>4033</v>
      </c>
      <c r="K73" s="645" t="s">
        <v>194</v>
      </c>
      <c r="L73" s="646">
        <v>42767</v>
      </c>
      <c r="M73" s="645" t="s">
        <v>4</v>
      </c>
      <c r="N73" s="645" t="s">
        <v>4563</v>
      </c>
    </row>
    <row r="74" spans="1:14" s="645" customFormat="1" x14ac:dyDescent="0.2">
      <c r="A74" s="645" t="s">
        <v>390</v>
      </c>
      <c r="B74" s="645" t="s">
        <v>1710</v>
      </c>
      <c r="C74" s="645" t="s">
        <v>391</v>
      </c>
      <c r="D74" s="645" t="s">
        <v>136</v>
      </c>
      <c r="E74" s="645" t="s">
        <v>137</v>
      </c>
      <c r="F74" s="645" t="s">
        <v>138</v>
      </c>
      <c r="G74" s="645" t="s">
        <v>4034</v>
      </c>
      <c r="H74" s="646">
        <v>42766</v>
      </c>
      <c r="I74" s="647">
        <v>36.450000000000003</v>
      </c>
      <c r="J74" s="645" t="s">
        <v>4035</v>
      </c>
      <c r="K74" s="645" t="s">
        <v>194</v>
      </c>
      <c r="L74" s="646">
        <v>42767</v>
      </c>
      <c r="M74" s="645" t="s">
        <v>4</v>
      </c>
      <c r="N74" s="645" t="s">
        <v>4564</v>
      </c>
    </row>
    <row r="75" spans="1:14" s="645" customFormat="1" x14ac:dyDescent="0.2">
      <c r="A75" s="645" t="s">
        <v>390</v>
      </c>
      <c r="B75" s="645" t="s">
        <v>395</v>
      </c>
      <c r="C75" s="645" t="s">
        <v>391</v>
      </c>
      <c r="D75" s="645" t="s">
        <v>3189</v>
      </c>
      <c r="E75" s="645" t="s">
        <v>3190</v>
      </c>
      <c r="F75" s="645" t="s">
        <v>801</v>
      </c>
      <c r="G75" s="645" t="s">
        <v>4565</v>
      </c>
      <c r="H75" s="646">
        <v>42705</v>
      </c>
      <c r="I75" s="647">
        <v>9277.5</v>
      </c>
      <c r="J75" s="645" t="s">
        <v>801</v>
      </c>
      <c r="K75" s="645" t="s">
        <v>1139</v>
      </c>
      <c r="L75" s="646">
        <v>42769</v>
      </c>
      <c r="M75" s="645" t="s">
        <v>4</v>
      </c>
      <c r="N75" s="645" t="s">
        <v>801</v>
      </c>
    </row>
    <row r="76" spans="1:14" s="645" customFormat="1" x14ac:dyDescent="0.2">
      <c r="H76" s="646"/>
      <c r="I76" s="647">
        <f>SUM(I2:I75)</f>
        <v>68001.219999999972</v>
      </c>
      <c r="L76" s="646"/>
    </row>
    <row r="77" spans="1:14" s="645" customFormat="1" x14ac:dyDescent="0.2">
      <c r="H77" s="646"/>
      <c r="I77" s="647"/>
      <c r="L77" s="646"/>
    </row>
    <row r="78" spans="1:14" s="645" customFormat="1" x14ac:dyDescent="0.2">
      <c r="H78" s="646"/>
      <c r="I78" s="647"/>
      <c r="L78" s="646"/>
    </row>
    <row r="79" spans="1:14" s="645" customFormat="1" x14ac:dyDescent="0.2">
      <c r="H79" s="646"/>
      <c r="I79" s="647"/>
      <c r="L79" s="646"/>
    </row>
    <row r="80" spans="1:14" s="645" customFormat="1" x14ac:dyDescent="0.2">
      <c r="H80" s="646"/>
      <c r="I80" s="647"/>
      <c r="L80" s="646"/>
    </row>
    <row r="81" spans="8:12" s="645" customFormat="1" x14ac:dyDescent="0.2">
      <c r="H81" s="646"/>
      <c r="I81" s="647"/>
      <c r="L81" s="646"/>
    </row>
    <row r="82" spans="8:12" s="645" customFormat="1" x14ac:dyDescent="0.2">
      <c r="H82" s="646"/>
      <c r="I82" s="647"/>
      <c r="L82" s="646"/>
    </row>
    <row r="83" spans="8:12" s="645" customFormat="1" x14ac:dyDescent="0.2">
      <c r="H83" s="646"/>
      <c r="I83" s="647"/>
      <c r="L83" s="646"/>
    </row>
    <row r="84" spans="8:12" s="645" customFormat="1" x14ac:dyDescent="0.2">
      <c r="H84" s="646"/>
      <c r="I84" s="647"/>
      <c r="L84" s="646"/>
    </row>
    <row r="85" spans="8:12" s="645" customFormat="1" x14ac:dyDescent="0.2">
      <c r="H85" s="646"/>
      <c r="I85" s="647"/>
      <c r="L85" s="646"/>
    </row>
    <row r="86" spans="8:12" s="645" customFormat="1" x14ac:dyDescent="0.2">
      <c r="H86" s="646"/>
      <c r="I86" s="647"/>
      <c r="L86" s="646"/>
    </row>
    <row r="87" spans="8:12" s="645" customFormat="1" x14ac:dyDescent="0.2">
      <c r="H87" s="646"/>
      <c r="I87" s="647"/>
      <c r="L87" s="646"/>
    </row>
    <row r="88" spans="8:12" s="645" customFormat="1" x14ac:dyDescent="0.2">
      <c r="H88" s="646"/>
      <c r="I88" s="647"/>
      <c r="L88" s="646"/>
    </row>
    <row r="89" spans="8:12" s="645" customFormat="1" x14ac:dyDescent="0.2">
      <c r="H89" s="646"/>
      <c r="I89" s="647"/>
      <c r="L89" s="646"/>
    </row>
    <row r="90" spans="8:12" s="645" customFormat="1" x14ac:dyDescent="0.2">
      <c r="H90" s="646"/>
      <c r="I90" s="647"/>
      <c r="L90" s="646"/>
    </row>
    <row r="91" spans="8:12" s="645" customFormat="1" x14ac:dyDescent="0.2">
      <c r="H91" s="646"/>
      <c r="I91" s="647"/>
      <c r="L91" s="646"/>
    </row>
    <row r="92" spans="8:12" s="645" customFormat="1" x14ac:dyDescent="0.2">
      <c r="H92" s="646"/>
      <c r="I92" s="647"/>
      <c r="L92" s="646"/>
    </row>
    <row r="93" spans="8:12" s="645" customFormat="1" x14ac:dyDescent="0.2">
      <c r="H93" s="646"/>
      <c r="I93" s="647"/>
      <c r="L93" s="646"/>
    </row>
    <row r="94" spans="8:12" s="645" customFormat="1" x14ac:dyDescent="0.2">
      <c r="H94" s="646"/>
      <c r="I94" s="647"/>
      <c r="L94" s="646"/>
    </row>
    <row r="95" spans="8:12" s="645" customFormat="1" x14ac:dyDescent="0.2">
      <c r="H95" s="646"/>
      <c r="I95" s="647"/>
      <c r="L95" s="646"/>
    </row>
    <row r="96" spans="8:12" s="645" customFormat="1" x14ac:dyDescent="0.2">
      <c r="H96" s="646"/>
      <c r="I96" s="647"/>
      <c r="L96" s="646"/>
    </row>
    <row r="97" spans="8:12" s="645" customFormat="1" x14ac:dyDescent="0.2">
      <c r="H97" s="646"/>
      <c r="I97" s="647"/>
      <c r="L97" s="646"/>
    </row>
    <row r="98" spans="8:12" s="645" customFormat="1" x14ac:dyDescent="0.2">
      <c r="H98" s="646"/>
      <c r="I98" s="647"/>
      <c r="L98" s="646"/>
    </row>
    <row r="99" spans="8:12" s="645" customFormat="1" x14ac:dyDescent="0.2">
      <c r="H99" s="646"/>
      <c r="I99" s="647"/>
      <c r="L99" s="646"/>
    </row>
    <row r="100" spans="8:12" s="645" customFormat="1" x14ac:dyDescent="0.2">
      <c r="H100" s="646"/>
      <c r="I100" s="647"/>
      <c r="L100" s="646"/>
    </row>
    <row r="101" spans="8:12" s="645" customFormat="1" x14ac:dyDescent="0.2">
      <c r="H101" s="646"/>
      <c r="I101" s="647"/>
      <c r="L101" s="646"/>
    </row>
    <row r="102" spans="8:12" s="645" customFormat="1" x14ac:dyDescent="0.2">
      <c r="H102" s="646"/>
      <c r="I102" s="647"/>
      <c r="L102" s="646"/>
    </row>
    <row r="103" spans="8:12" s="645" customFormat="1" x14ac:dyDescent="0.2">
      <c r="H103" s="646"/>
      <c r="I103" s="647"/>
      <c r="L103" s="646"/>
    </row>
    <row r="104" spans="8:12" s="645" customFormat="1" x14ac:dyDescent="0.2">
      <c r="H104" s="646"/>
      <c r="I104" s="647"/>
      <c r="L104" s="646"/>
    </row>
    <row r="105" spans="8:12" s="645" customFormat="1" x14ac:dyDescent="0.2">
      <c r="H105" s="646"/>
      <c r="I105" s="647"/>
      <c r="L105" s="646"/>
    </row>
    <row r="106" spans="8:12" s="645" customFormat="1" x14ac:dyDescent="0.2">
      <c r="H106" s="646"/>
      <c r="I106" s="647"/>
      <c r="L106" s="646"/>
    </row>
    <row r="107" spans="8:12" s="645" customFormat="1" x14ac:dyDescent="0.2">
      <c r="H107" s="646"/>
      <c r="I107" s="647"/>
      <c r="L107" s="646"/>
    </row>
    <row r="108" spans="8:12" s="645" customFormat="1" x14ac:dyDescent="0.2">
      <c r="H108" s="646"/>
      <c r="I108" s="647"/>
      <c r="L108" s="646"/>
    </row>
    <row r="109" spans="8:12" s="645" customFormat="1" x14ac:dyDescent="0.2">
      <c r="H109" s="646"/>
      <c r="I109" s="647"/>
      <c r="L109" s="646"/>
    </row>
    <row r="110" spans="8:12" s="645" customFormat="1" x14ac:dyDescent="0.2">
      <c r="H110" s="646"/>
      <c r="I110" s="647"/>
      <c r="L110" s="646"/>
    </row>
    <row r="111" spans="8:12" s="645" customFormat="1" x14ac:dyDescent="0.2">
      <c r="H111" s="646"/>
      <c r="I111" s="647"/>
      <c r="L111" s="646"/>
    </row>
    <row r="112" spans="8:12" s="645" customFormat="1" x14ac:dyDescent="0.2">
      <c r="H112" s="646"/>
      <c r="I112" s="647"/>
      <c r="L112" s="646"/>
    </row>
    <row r="113" spans="8:12" s="645" customFormat="1" x14ac:dyDescent="0.2">
      <c r="H113" s="646"/>
      <c r="I113" s="647"/>
      <c r="L113" s="646"/>
    </row>
    <row r="114" spans="8:12" s="645" customFormat="1" x14ac:dyDescent="0.2">
      <c r="H114" s="646"/>
      <c r="I114" s="647"/>
      <c r="L114" s="646"/>
    </row>
    <row r="115" spans="8:12" s="645" customFormat="1" x14ac:dyDescent="0.2">
      <c r="H115" s="646"/>
      <c r="I115" s="647"/>
      <c r="L115" s="646"/>
    </row>
    <row r="116" spans="8:12" s="645" customFormat="1" x14ac:dyDescent="0.2">
      <c r="H116" s="646"/>
      <c r="I116" s="647"/>
      <c r="L116" s="646"/>
    </row>
    <row r="117" spans="8:12" s="645" customFormat="1" x14ac:dyDescent="0.2">
      <c r="H117" s="646"/>
      <c r="I117" s="647"/>
      <c r="L117" s="646"/>
    </row>
    <row r="118" spans="8:12" s="645" customFormat="1" x14ac:dyDescent="0.2">
      <c r="H118" s="646"/>
      <c r="I118" s="647"/>
      <c r="L118" s="646"/>
    </row>
    <row r="119" spans="8:12" s="645" customFormat="1" x14ac:dyDescent="0.2">
      <c r="H119" s="646"/>
      <c r="I119" s="647"/>
      <c r="L119" s="646"/>
    </row>
    <row r="120" spans="8:12" s="645" customFormat="1" x14ac:dyDescent="0.2">
      <c r="H120" s="646"/>
      <c r="I120" s="647"/>
      <c r="L120" s="646"/>
    </row>
    <row r="121" spans="8:12" s="645" customFormat="1" x14ac:dyDescent="0.2">
      <c r="H121" s="646"/>
      <c r="I121" s="647"/>
      <c r="L121" s="646"/>
    </row>
    <row r="122" spans="8:12" s="645" customFormat="1" x14ac:dyDescent="0.2">
      <c r="H122" s="646"/>
      <c r="I122" s="647"/>
      <c r="L122" s="646"/>
    </row>
    <row r="123" spans="8:12" s="645" customFormat="1" x14ac:dyDescent="0.2">
      <c r="H123" s="646"/>
      <c r="I123" s="647"/>
      <c r="L123" s="646"/>
    </row>
    <row r="124" spans="8:12" s="645" customFormat="1" x14ac:dyDescent="0.2">
      <c r="H124" s="646"/>
      <c r="I124" s="647"/>
      <c r="L124" s="646"/>
    </row>
    <row r="125" spans="8:12" s="645" customFormat="1" x14ac:dyDescent="0.2">
      <c r="H125" s="646"/>
      <c r="I125" s="647"/>
      <c r="L125" s="646"/>
    </row>
    <row r="126" spans="8:12" s="645" customFormat="1" x14ac:dyDescent="0.2">
      <c r="H126" s="646"/>
      <c r="I126" s="647"/>
      <c r="L126" s="646"/>
    </row>
    <row r="127" spans="8:12" s="645" customFormat="1" x14ac:dyDescent="0.2">
      <c r="H127" s="646"/>
      <c r="I127" s="647"/>
      <c r="L127" s="646"/>
    </row>
    <row r="128" spans="8:12" s="645" customFormat="1" x14ac:dyDescent="0.2">
      <c r="H128" s="646"/>
      <c r="I128" s="647"/>
      <c r="L128" s="646"/>
    </row>
    <row r="129" spans="8:12" s="645" customFormat="1" x14ac:dyDescent="0.2">
      <c r="H129" s="646"/>
      <c r="I129" s="647"/>
      <c r="L129" s="646"/>
    </row>
    <row r="130" spans="8:12" s="645" customFormat="1" x14ac:dyDescent="0.2">
      <c r="H130" s="646"/>
      <c r="I130" s="647"/>
      <c r="L130" s="646"/>
    </row>
    <row r="131" spans="8:12" s="645" customFormat="1" x14ac:dyDescent="0.2">
      <c r="H131" s="646"/>
      <c r="I131" s="647"/>
      <c r="L131" s="646"/>
    </row>
    <row r="132" spans="8:12" s="645" customFormat="1" x14ac:dyDescent="0.2">
      <c r="H132" s="646"/>
      <c r="I132" s="647"/>
      <c r="L132" s="646"/>
    </row>
    <row r="133" spans="8:12" s="645" customFormat="1" x14ac:dyDescent="0.2">
      <c r="H133" s="646"/>
      <c r="I133" s="647"/>
      <c r="L133" s="646"/>
    </row>
    <row r="134" spans="8:12" s="645" customFormat="1" x14ac:dyDescent="0.2">
      <c r="H134" s="646"/>
      <c r="I134" s="647"/>
      <c r="L134" s="646"/>
    </row>
    <row r="135" spans="8:12" s="645" customFormat="1" x14ac:dyDescent="0.2">
      <c r="H135" s="646"/>
      <c r="I135" s="647"/>
      <c r="L135" s="646"/>
    </row>
    <row r="136" spans="8:12" s="645" customFormat="1" x14ac:dyDescent="0.2">
      <c r="H136" s="646"/>
      <c r="I136" s="647"/>
      <c r="L136" s="646"/>
    </row>
    <row r="137" spans="8:12" s="645" customFormat="1" x14ac:dyDescent="0.2">
      <c r="H137" s="646"/>
      <c r="I137" s="647"/>
      <c r="L137" s="646"/>
    </row>
    <row r="138" spans="8:12" s="645" customFormat="1" x14ac:dyDescent="0.2">
      <c r="H138" s="646"/>
      <c r="I138" s="647"/>
      <c r="L138" s="646"/>
    </row>
    <row r="139" spans="8:12" s="645" customFormat="1" x14ac:dyDescent="0.2">
      <c r="H139" s="646"/>
      <c r="I139" s="647"/>
      <c r="L139" s="646"/>
    </row>
    <row r="140" spans="8:12" s="645" customFormat="1" x14ac:dyDescent="0.2">
      <c r="H140" s="646"/>
      <c r="I140" s="647"/>
      <c r="L140" s="646"/>
    </row>
    <row r="141" spans="8:12" s="645" customFormat="1" x14ac:dyDescent="0.2">
      <c r="H141" s="646"/>
      <c r="I141" s="647"/>
      <c r="L141" s="646"/>
    </row>
    <row r="142" spans="8:12" s="645" customFormat="1" x14ac:dyDescent="0.2">
      <c r="H142" s="646"/>
      <c r="I142" s="647"/>
      <c r="L142" s="646"/>
    </row>
    <row r="143" spans="8:12" s="645" customFormat="1" x14ac:dyDescent="0.2">
      <c r="H143" s="646"/>
      <c r="I143" s="647"/>
      <c r="L143" s="646"/>
    </row>
    <row r="144" spans="8:12" s="645" customFormat="1" x14ac:dyDescent="0.2">
      <c r="H144" s="646"/>
      <c r="I144" s="647"/>
      <c r="L144" s="646"/>
    </row>
    <row r="145" spans="8:12" s="645" customFormat="1" x14ac:dyDescent="0.2">
      <c r="H145" s="646"/>
      <c r="I145" s="647"/>
      <c r="L145" s="646"/>
    </row>
    <row r="146" spans="8:12" s="645" customFormat="1" x14ac:dyDescent="0.2">
      <c r="H146" s="646"/>
      <c r="I146" s="647"/>
      <c r="L146" s="646"/>
    </row>
    <row r="147" spans="8:12" s="645" customFormat="1" x14ac:dyDescent="0.2">
      <c r="H147" s="646"/>
      <c r="I147" s="647"/>
      <c r="L147" s="646"/>
    </row>
    <row r="148" spans="8:12" s="645" customFormat="1" x14ac:dyDescent="0.2">
      <c r="H148" s="646"/>
      <c r="I148" s="647"/>
      <c r="L148" s="646"/>
    </row>
    <row r="149" spans="8:12" s="645" customFormat="1" x14ac:dyDescent="0.2">
      <c r="H149" s="646"/>
      <c r="I149" s="647"/>
      <c r="L149" s="646"/>
    </row>
    <row r="150" spans="8:12" s="645" customFormat="1" x14ac:dyDescent="0.2">
      <c r="H150" s="646"/>
      <c r="I150" s="647"/>
      <c r="L150" s="646"/>
    </row>
    <row r="151" spans="8:12" s="645" customFormat="1" x14ac:dyDescent="0.2">
      <c r="H151" s="646"/>
      <c r="I151" s="647"/>
      <c r="L151" s="646"/>
    </row>
    <row r="152" spans="8:12" s="645" customFormat="1" x14ac:dyDescent="0.2">
      <c r="H152" s="646"/>
      <c r="I152" s="647"/>
      <c r="L152" s="646"/>
    </row>
    <row r="153" spans="8:12" s="645" customFormat="1" x14ac:dyDescent="0.2">
      <c r="H153" s="646"/>
      <c r="I153" s="647"/>
      <c r="L153" s="646"/>
    </row>
    <row r="154" spans="8:12" s="645" customFormat="1" x14ac:dyDescent="0.2">
      <c r="H154" s="646"/>
      <c r="I154" s="647"/>
      <c r="L154" s="646"/>
    </row>
    <row r="155" spans="8:12" s="645" customFormat="1" x14ac:dyDescent="0.2">
      <c r="H155" s="646"/>
      <c r="I155" s="647"/>
      <c r="L155" s="646"/>
    </row>
    <row r="156" spans="8:12" s="645" customFormat="1" x14ac:dyDescent="0.2">
      <c r="H156" s="646"/>
      <c r="I156" s="647"/>
      <c r="L156" s="646"/>
    </row>
    <row r="157" spans="8:12" s="645" customFormat="1" x14ac:dyDescent="0.2">
      <c r="H157" s="646"/>
      <c r="I157" s="647"/>
      <c r="L157" s="646"/>
    </row>
    <row r="158" spans="8:12" s="645" customFormat="1" x14ac:dyDescent="0.2">
      <c r="H158" s="646"/>
      <c r="I158" s="647"/>
      <c r="L158" s="646"/>
    </row>
    <row r="159" spans="8:12" s="645" customFormat="1" x14ac:dyDescent="0.2">
      <c r="H159" s="646"/>
      <c r="I159" s="647"/>
      <c r="L159" s="646"/>
    </row>
    <row r="160" spans="8:12" s="645" customFormat="1" x14ac:dyDescent="0.2">
      <c r="H160" s="646"/>
      <c r="I160" s="647"/>
      <c r="L160" s="646"/>
    </row>
    <row r="161" spans="8:12" s="645" customFormat="1" x14ac:dyDescent="0.2">
      <c r="H161" s="646"/>
      <c r="I161" s="647"/>
      <c r="L161" s="646"/>
    </row>
    <row r="162" spans="8:12" s="645" customFormat="1" x14ac:dyDescent="0.2">
      <c r="H162" s="646"/>
      <c r="I162" s="647"/>
      <c r="L162" s="646"/>
    </row>
    <row r="163" spans="8:12" s="645" customFormat="1" x14ac:dyDescent="0.2">
      <c r="H163" s="646"/>
      <c r="I163" s="647"/>
      <c r="L163" s="646"/>
    </row>
    <row r="164" spans="8:12" s="645" customFormat="1" x14ac:dyDescent="0.2">
      <c r="H164" s="646"/>
      <c r="I164" s="647"/>
      <c r="L164" s="646"/>
    </row>
    <row r="165" spans="8:12" s="645" customFormat="1" x14ac:dyDescent="0.2">
      <c r="H165" s="646"/>
      <c r="I165" s="647"/>
      <c r="L165" s="646"/>
    </row>
    <row r="166" spans="8:12" x14ac:dyDescent="0.2">
      <c r="I166" s="461"/>
    </row>
  </sheetData>
  <sortState ref="A2:N166">
    <sortCondition ref="C2:C166"/>
  </sortState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62"/>
  <sheetViews>
    <sheetView topLeftCell="E3220" workbookViewId="0">
      <selection activeCell="E3234" sqref="A2:P3262"/>
    </sheetView>
  </sheetViews>
  <sheetFormatPr defaultColWidth="9.140625" defaultRowHeight="12.75" x14ac:dyDescent="0.2"/>
  <cols>
    <col min="1" max="1" width="13" style="645" bestFit="1" customWidth="1"/>
    <col min="2" max="2" width="10" style="645" bestFit="1" customWidth="1"/>
    <col min="3" max="3" width="14" style="645" bestFit="1" customWidth="1"/>
    <col min="4" max="4" width="10" style="645" bestFit="1" customWidth="1"/>
    <col min="5" max="5" width="37" style="645" bestFit="1" customWidth="1"/>
    <col min="6" max="6" width="11" style="645" bestFit="1" customWidth="1"/>
    <col min="7" max="7" width="23" style="645" bestFit="1" customWidth="1"/>
    <col min="8" max="8" width="15" style="645" bestFit="1" customWidth="1"/>
    <col min="9" max="9" width="11" style="645" bestFit="1" customWidth="1"/>
    <col min="10" max="10" width="11" style="645" customWidth="1"/>
    <col min="11" max="11" width="14.28515625" style="645" customWidth="1"/>
    <col min="12" max="12" width="21" style="645" bestFit="1" customWidth="1"/>
    <col min="13" max="13" width="16" style="645" bestFit="1" customWidth="1"/>
    <col min="14" max="14" width="13" style="645" bestFit="1" customWidth="1"/>
    <col min="15" max="15" width="14" style="645" bestFit="1" customWidth="1"/>
    <col min="16" max="16" width="19" style="645" bestFit="1" customWidth="1"/>
    <col min="17" max="16384" width="9.140625" style="645"/>
  </cols>
  <sheetData>
    <row r="1" spans="1:16" ht="25.5" x14ac:dyDescent="0.2">
      <c r="A1" s="650" t="s">
        <v>388</v>
      </c>
      <c r="B1" s="650" t="s">
        <v>0</v>
      </c>
      <c r="C1" s="651" t="s">
        <v>389</v>
      </c>
      <c r="D1" s="650" t="s">
        <v>1</v>
      </c>
      <c r="E1" s="650" t="s">
        <v>31</v>
      </c>
      <c r="F1" s="651" t="s">
        <v>32</v>
      </c>
      <c r="G1" s="650" t="s">
        <v>40</v>
      </c>
      <c r="H1" s="650" t="s">
        <v>33</v>
      </c>
      <c r="I1" s="650" t="s">
        <v>2</v>
      </c>
      <c r="J1" s="650"/>
      <c r="K1" s="650"/>
      <c r="L1" s="650" t="s">
        <v>36</v>
      </c>
      <c r="M1" s="650" t="s">
        <v>3</v>
      </c>
      <c r="N1" s="651" t="s">
        <v>34</v>
      </c>
      <c r="O1" s="651" t="s">
        <v>35</v>
      </c>
      <c r="P1" s="650" t="s">
        <v>4267</v>
      </c>
    </row>
    <row r="2" spans="1:16" x14ac:dyDescent="0.2">
      <c r="A2" s="645" t="s">
        <v>393</v>
      </c>
      <c r="B2" s="645" t="s">
        <v>1710</v>
      </c>
      <c r="C2" s="645" t="s">
        <v>392</v>
      </c>
      <c r="D2" s="645" t="s">
        <v>1220</v>
      </c>
      <c r="E2" s="645" t="s">
        <v>1221</v>
      </c>
      <c r="F2" s="645" t="s">
        <v>1222</v>
      </c>
      <c r="G2" s="645" t="s">
        <v>4651</v>
      </c>
      <c r="H2" s="646">
        <v>42818</v>
      </c>
      <c r="I2" s="647">
        <v>135.52000000000001</v>
      </c>
      <c r="J2" s="647">
        <v>-1</v>
      </c>
      <c r="K2" s="647">
        <f t="shared" ref="K2:K65" si="0">I2*J2</f>
        <v>-135.52000000000001</v>
      </c>
      <c r="L2" s="645" t="s">
        <v>2589</v>
      </c>
      <c r="M2" s="645" t="s">
        <v>107</v>
      </c>
      <c r="N2" s="646">
        <v>42818</v>
      </c>
      <c r="O2" s="645" t="s">
        <v>71</v>
      </c>
      <c r="P2" s="645" t="s">
        <v>801</v>
      </c>
    </row>
    <row r="3" spans="1:16" x14ac:dyDescent="0.2">
      <c r="A3" s="645" t="s">
        <v>393</v>
      </c>
      <c r="B3" s="645" t="s">
        <v>1710</v>
      </c>
      <c r="C3" s="645" t="s">
        <v>392</v>
      </c>
      <c r="D3" s="645" t="s">
        <v>3302</v>
      </c>
      <c r="E3" s="645" t="s">
        <v>3303</v>
      </c>
      <c r="F3" s="645" t="s">
        <v>3304</v>
      </c>
      <c r="G3" s="645" t="s">
        <v>4847</v>
      </c>
      <c r="H3" s="646">
        <v>42824</v>
      </c>
      <c r="I3" s="647">
        <v>82.15</v>
      </c>
      <c r="J3" s="647">
        <v>-1</v>
      </c>
      <c r="K3" s="647">
        <f t="shared" si="0"/>
        <v>-82.15</v>
      </c>
      <c r="L3" s="645" t="s">
        <v>801</v>
      </c>
      <c r="M3" s="645" t="s">
        <v>614</v>
      </c>
      <c r="N3" s="646">
        <v>42825</v>
      </c>
      <c r="O3" s="645" t="s">
        <v>71</v>
      </c>
      <c r="P3" s="645" t="s">
        <v>4848</v>
      </c>
    </row>
    <row r="4" spans="1:16" x14ac:dyDescent="0.2">
      <c r="A4" s="645" t="s">
        <v>393</v>
      </c>
      <c r="B4" s="645" t="s">
        <v>1710</v>
      </c>
      <c r="C4" s="645" t="s">
        <v>392</v>
      </c>
      <c r="D4" s="645" t="s">
        <v>3302</v>
      </c>
      <c r="E4" s="645" t="s">
        <v>3303</v>
      </c>
      <c r="F4" s="645" t="s">
        <v>3304</v>
      </c>
      <c r="G4" s="645" t="s">
        <v>4849</v>
      </c>
      <c r="H4" s="646">
        <v>42824</v>
      </c>
      <c r="I4" s="647">
        <v>82.15</v>
      </c>
      <c r="J4" s="647">
        <v>-1</v>
      </c>
      <c r="K4" s="647">
        <f t="shared" si="0"/>
        <v>-82.15</v>
      </c>
      <c r="L4" s="645" t="s">
        <v>801</v>
      </c>
      <c r="M4" s="645" t="s">
        <v>614</v>
      </c>
      <c r="N4" s="646">
        <v>42825</v>
      </c>
      <c r="O4" s="645" t="s">
        <v>71</v>
      </c>
      <c r="P4" s="645" t="s">
        <v>4850</v>
      </c>
    </row>
    <row r="5" spans="1:16" x14ac:dyDescent="0.2">
      <c r="A5" s="645" t="s">
        <v>393</v>
      </c>
      <c r="B5" s="645" t="s">
        <v>1710</v>
      </c>
      <c r="C5" s="645" t="s">
        <v>392</v>
      </c>
      <c r="D5" s="645" t="s">
        <v>3302</v>
      </c>
      <c r="E5" s="645" t="s">
        <v>3303</v>
      </c>
      <c r="F5" s="645" t="s">
        <v>3304</v>
      </c>
      <c r="G5" s="645" t="s">
        <v>4851</v>
      </c>
      <c r="H5" s="646">
        <v>42824</v>
      </c>
      <c r="I5" s="647">
        <v>82.15</v>
      </c>
      <c r="J5" s="647">
        <v>-1</v>
      </c>
      <c r="K5" s="647">
        <f t="shared" si="0"/>
        <v>-82.15</v>
      </c>
      <c r="L5" s="645" t="s">
        <v>801</v>
      </c>
      <c r="M5" s="645" t="s">
        <v>2967</v>
      </c>
      <c r="N5" s="646">
        <v>42825</v>
      </c>
      <c r="O5" s="645" t="s">
        <v>71</v>
      </c>
      <c r="P5" s="645" t="s">
        <v>4848</v>
      </c>
    </row>
    <row r="6" spans="1:16" x14ac:dyDescent="0.2">
      <c r="A6" s="645" t="s">
        <v>393</v>
      </c>
      <c r="B6" s="645" t="s">
        <v>1710</v>
      </c>
      <c r="C6" s="645" t="s">
        <v>392</v>
      </c>
      <c r="D6" s="645" t="s">
        <v>3302</v>
      </c>
      <c r="E6" s="645" t="s">
        <v>3303</v>
      </c>
      <c r="F6" s="645" t="s">
        <v>3304</v>
      </c>
      <c r="G6" s="645" t="s">
        <v>4852</v>
      </c>
      <c r="H6" s="646">
        <v>42824</v>
      </c>
      <c r="I6" s="647">
        <v>82.15</v>
      </c>
      <c r="J6" s="647">
        <v>-1</v>
      </c>
      <c r="K6" s="647">
        <f t="shared" si="0"/>
        <v>-82.15</v>
      </c>
      <c r="L6" s="645" t="s">
        <v>801</v>
      </c>
      <c r="M6" s="645" t="s">
        <v>614</v>
      </c>
      <c r="N6" s="646">
        <v>42825</v>
      </c>
      <c r="O6" s="645" t="s">
        <v>71</v>
      </c>
      <c r="P6" s="645" t="s">
        <v>4848</v>
      </c>
    </row>
    <row r="7" spans="1:16" x14ac:dyDescent="0.2">
      <c r="A7" s="645" t="s">
        <v>393</v>
      </c>
      <c r="B7" s="645" t="s">
        <v>1710</v>
      </c>
      <c r="C7" s="645" t="s">
        <v>392</v>
      </c>
      <c r="D7" s="645" t="s">
        <v>3302</v>
      </c>
      <c r="E7" s="645" t="s">
        <v>3303</v>
      </c>
      <c r="F7" s="645" t="s">
        <v>3304</v>
      </c>
      <c r="G7" s="645" t="s">
        <v>4890</v>
      </c>
      <c r="H7" s="646">
        <v>42824</v>
      </c>
      <c r="I7" s="647">
        <v>5.14</v>
      </c>
      <c r="J7" s="647">
        <v>-1</v>
      </c>
      <c r="K7" s="647">
        <f t="shared" si="0"/>
        <v>-5.14</v>
      </c>
      <c r="L7" s="645" t="s">
        <v>801</v>
      </c>
      <c r="M7" s="645" t="s">
        <v>1481</v>
      </c>
      <c r="N7" s="646">
        <v>42825</v>
      </c>
      <c r="O7" s="645" t="s">
        <v>71</v>
      </c>
      <c r="P7" s="645" t="s">
        <v>4891</v>
      </c>
    </row>
    <row r="8" spans="1:16" x14ac:dyDescent="0.2">
      <c r="A8" s="645" t="s">
        <v>393</v>
      </c>
      <c r="B8" s="645" t="s">
        <v>1710</v>
      </c>
      <c r="C8" s="645" t="s">
        <v>392</v>
      </c>
      <c r="D8" s="645" t="s">
        <v>3302</v>
      </c>
      <c r="E8" s="645" t="s">
        <v>3303</v>
      </c>
      <c r="F8" s="645" t="s">
        <v>3304</v>
      </c>
      <c r="G8" s="645" t="s">
        <v>4948</v>
      </c>
      <c r="H8" s="646">
        <v>42823</v>
      </c>
      <c r="I8" s="647">
        <v>151.58000000000001</v>
      </c>
      <c r="J8" s="647">
        <v>-1</v>
      </c>
      <c r="K8" s="647">
        <f t="shared" si="0"/>
        <v>-151.58000000000001</v>
      </c>
      <c r="L8" s="645" t="s">
        <v>801</v>
      </c>
      <c r="M8" s="645" t="s">
        <v>169</v>
      </c>
      <c r="N8" s="646">
        <v>42824</v>
      </c>
      <c r="O8" s="645" t="s">
        <v>71</v>
      </c>
      <c r="P8" s="645" t="s">
        <v>4949</v>
      </c>
    </row>
    <row r="9" spans="1:16" x14ac:dyDescent="0.2">
      <c r="A9" s="645" t="s">
        <v>393</v>
      </c>
      <c r="B9" s="645" t="s">
        <v>1710</v>
      </c>
      <c r="C9" s="645" t="s">
        <v>392</v>
      </c>
      <c r="D9" s="645" t="s">
        <v>3302</v>
      </c>
      <c r="E9" s="645" t="s">
        <v>3303</v>
      </c>
      <c r="F9" s="645" t="s">
        <v>3304</v>
      </c>
      <c r="G9" s="645" t="s">
        <v>4954</v>
      </c>
      <c r="H9" s="646">
        <v>42822</v>
      </c>
      <c r="I9" s="647">
        <v>220</v>
      </c>
      <c r="J9" s="647">
        <v>-1</v>
      </c>
      <c r="K9" s="647">
        <f t="shared" si="0"/>
        <v>-220</v>
      </c>
      <c r="L9" s="645" t="s">
        <v>801</v>
      </c>
      <c r="M9" s="645" t="s">
        <v>207</v>
      </c>
      <c r="N9" s="646">
        <v>42823</v>
      </c>
      <c r="O9" s="645" t="s">
        <v>71</v>
      </c>
      <c r="P9" s="645" t="s">
        <v>4955</v>
      </c>
    </row>
    <row r="10" spans="1:16" x14ac:dyDescent="0.2">
      <c r="A10" s="645" t="s">
        <v>393</v>
      </c>
      <c r="B10" s="645" t="s">
        <v>1710</v>
      </c>
      <c r="C10" s="645" t="s">
        <v>392</v>
      </c>
      <c r="D10" s="645" t="s">
        <v>3302</v>
      </c>
      <c r="E10" s="645" t="s">
        <v>3303</v>
      </c>
      <c r="F10" s="645" t="s">
        <v>3304</v>
      </c>
      <c r="G10" s="645" t="s">
        <v>4956</v>
      </c>
      <c r="H10" s="646">
        <v>42822</v>
      </c>
      <c r="I10" s="647">
        <v>500</v>
      </c>
      <c r="J10" s="647">
        <v>-1</v>
      </c>
      <c r="K10" s="647">
        <f t="shared" si="0"/>
        <v>-500</v>
      </c>
      <c r="L10" s="645" t="s">
        <v>801</v>
      </c>
      <c r="M10" s="645" t="s">
        <v>575</v>
      </c>
      <c r="N10" s="646">
        <v>42823</v>
      </c>
      <c r="O10" s="645" t="s">
        <v>71</v>
      </c>
      <c r="P10" s="645" t="s">
        <v>4957</v>
      </c>
    </row>
    <row r="11" spans="1:16" x14ac:dyDescent="0.2">
      <c r="A11" s="645" t="s">
        <v>393</v>
      </c>
      <c r="B11" s="645" t="s">
        <v>1710</v>
      </c>
      <c r="C11" s="645" t="s">
        <v>392</v>
      </c>
      <c r="D11" s="645" t="s">
        <v>3302</v>
      </c>
      <c r="E11" s="645" t="s">
        <v>3303</v>
      </c>
      <c r="F11" s="645" t="s">
        <v>3304</v>
      </c>
      <c r="G11" s="645" t="s">
        <v>4958</v>
      </c>
      <c r="H11" s="646">
        <v>42822</v>
      </c>
      <c r="I11" s="647">
        <v>14.5</v>
      </c>
      <c r="J11" s="647">
        <v>-1</v>
      </c>
      <c r="K11" s="647">
        <f t="shared" si="0"/>
        <v>-14.5</v>
      </c>
      <c r="L11" s="645" t="s">
        <v>801</v>
      </c>
      <c r="M11" s="645" t="s">
        <v>2967</v>
      </c>
      <c r="N11" s="646">
        <v>42823</v>
      </c>
      <c r="O11" s="645" t="s">
        <v>71</v>
      </c>
      <c r="P11" s="645" t="s">
        <v>4959</v>
      </c>
    </row>
    <row r="12" spans="1:16" x14ac:dyDescent="0.2">
      <c r="A12" s="645" t="s">
        <v>393</v>
      </c>
      <c r="B12" s="645" t="s">
        <v>1710</v>
      </c>
      <c r="C12" s="645" t="s">
        <v>392</v>
      </c>
      <c r="D12" s="645" t="s">
        <v>3302</v>
      </c>
      <c r="E12" s="645" t="s">
        <v>3303</v>
      </c>
      <c r="F12" s="645" t="s">
        <v>3304</v>
      </c>
      <c r="G12" s="645" t="s">
        <v>4960</v>
      </c>
      <c r="H12" s="646">
        <v>42822</v>
      </c>
      <c r="I12" s="647">
        <v>11.3</v>
      </c>
      <c r="J12" s="647">
        <v>-1</v>
      </c>
      <c r="K12" s="647">
        <f t="shared" si="0"/>
        <v>-11.3</v>
      </c>
      <c r="L12" s="645" t="s">
        <v>801</v>
      </c>
      <c r="M12" s="645" t="s">
        <v>2967</v>
      </c>
      <c r="N12" s="646">
        <v>42823</v>
      </c>
      <c r="O12" s="645" t="s">
        <v>71</v>
      </c>
      <c r="P12" s="645" t="s">
        <v>4959</v>
      </c>
    </row>
    <row r="13" spans="1:16" x14ac:dyDescent="0.2">
      <c r="A13" s="645" t="s">
        <v>393</v>
      </c>
      <c r="B13" s="645" t="s">
        <v>1710</v>
      </c>
      <c r="C13" s="645" t="s">
        <v>392</v>
      </c>
      <c r="D13" s="645" t="s">
        <v>3302</v>
      </c>
      <c r="E13" s="645" t="s">
        <v>3303</v>
      </c>
      <c r="F13" s="645" t="s">
        <v>3304</v>
      </c>
      <c r="G13" s="645" t="s">
        <v>4961</v>
      </c>
      <c r="H13" s="646">
        <v>42822</v>
      </c>
      <c r="I13" s="647">
        <v>26.6</v>
      </c>
      <c r="J13" s="647">
        <v>-1</v>
      </c>
      <c r="K13" s="647">
        <f t="shared" si="0"/>
        <v>-26.6</v>
      </c>
      <c r="L13" s="645" t="s">
        <v>801</v>
      </c>
      <c r="M13" s="645" t="s">
        <v>2967</v>
      </c>
      <c r="N13" s="646">
        <v>42823</v>
      </c>
      <c r="O13" s="645" t="s">
        <v>71</v>
      </c>
      <c r="P13" s="645" t="s">
        <v>4962</v>
      </c>
    </row>
    <row r="14" spans="1:16" x14ac:dyDescent="0.2">
      <c r="A14" s="645" t="s">
        <v>393</v>
      </c>
      <c r="B14" s="645" t="s">
        <v>1710</v>
      </c>
      <c r="C14" s="645" t="s">
        <v>392</v>
      </c>
      <c r="D14" s="645" t="s">
        <v>3302</v>
      </c>
      <c r="E14" s="645" t="s">
        <v>3303</v>
      </c>
      <c r="F14" s="645" t="s">
        <v>3304</v>
      </c>
      <c r="G14" s="645" t="s">
        <v>4965</v>
      </c>
      <c r="H14" s="646">
        <v>42821</v>
      </c>
      <c r="I14" s="647">
        <v>124</v>
      </c>
      <c r="J14" s="647">
        <v>-1</v>
      </c>
      <c r="K14" s="647">
        <f t="shared" si="0"/>
        <v>-124</v>
      </c>
      <c r="L14" s="645" t="s">
        <v>801</v>
      </c>
      <c r="M14" s="645" t="s">
        <v>2967</v>
      </c>
      <c r="N14" s="646">
        <v>42822</v>
      </c>
      <c r="O14" s="645" t="s">
        <v>71</v>
      </c>
      <c r="P14" s="645" t="s">
        <v>4966</v>
      </c>
    </row>
    <row r="15" spans="1:16" x14ac:dyDescent="0.2">
      <c r="A15" s="645" t="s">
        <v>393</v>
      </c>
      <c r="B15" s="645" t="s">
        <v>1710</v>
      </c>
      <c r="C15" s="645" t="s">
        <v>392</v>
      </c>
      <c r="D15" s="645" t="s">
        <v>3302</v>
      </c>
      <c r="E15" s="645" t="s">
        <v>3303</v>
      </c>
      <c r="F15" s="645" t="s">
        <v>3304</v>
      </c>
      <c r="G15" s="645" t="s">
        <v>5012</v>
      </c>
      <c r="H15" s="646">
        <v>42821</v>
      </c>
      <c r="I15" s="647">
        <v>23</v>
      </c>
      <c r="J15" s="647">
        <v>-1</v>
      </c>
      <c r="K15" s="647">
        <f t="shared" si="0"/>
        <v>-23</v>
      </c>
      <c r="L15" s="645" t="s">
        <v>801</v>
      </c>
      <c r="M15" s="645" t="s">
        <v>1147</v>
      </c>
      <c r="N15" s="646">
        <v>42822</v>
      </c>
      <c r="O15" s="645" t="s">
        <v>71</v>
      </c>
      <c r="P15" s="645" t="s">
        <v>5009</v>
      </c>
    </row>
    <row r="16" spans="1:16" x14ac:dyDescent="0.2">
      <c r="A16" s="645" t="s">
        <v>393</v>
      </c>
      <c r="B16" s="645" t="s">
        <v>1710</v>
      </c>
      <c r="C16" s="645" t="s">
        <v>392</v>
      </c>
      <c r="D16" s="645" t="s">
        <v>3302</v>
      </c>
      <c r="E16" s="645" t="s">
        <v>3303</v>
      </c>
      <c r="F16" s="645" t="s">
        <v>3304</v>
      </c>
      <c r="G16" s="645" t="s">
        <v>5053</v>
      </c>
      <c r="H16" s="646">
        <v>42818</v>
      </c>
      <c r="I16" s="647">
        <v>199.75</v>
      </c>
      <c r="J16" s="647">
        <v>-1</v>
      </c>
      <c r="K16" s="647">
        <f t="shared" si="0"/>
        <v>-199.75</v>
      </c>
      <c r="L16" s="645" t="s">
        <v>801</v>
      </c>
      <c r="M16" s="645" t="s">
        <v>623</v>
      </c>
      <c r="N16" s="646">
        <v>42820</v>
      </c>
      <c r="O16" s="645" t="s">
        <v>71</v>
      </c>
      <c r="P16" s="645" t="s">
        <v>5052</v>
      </c>
    </row>
    <row r="17" spans="1:16" x14ac:dyDescent="0.2">
      <c r="A17" s="645" t="s">
        <v>393</v>
      </c>
      <c r="B17" s="645" t="s">
        <v>1710</v>
      </c>
      <c r="C17" s="645" t="s">
        <v>392</v>
      </c>
      <c r="D17" s="645" t="s">
        <v>3302</v>
      </c>
      <c r="E17" s="645" t="s">
        <v>3303</v>
      </c>
      <c r="F17" s="645" t="s">
        <v>3304</v>
      </c>
      <c r="G17" s="645" t="s">
        <v>5094</v>
      </c>
      <c r="H17" s="646">
        <v>42811</v>
      </c>
      <c r="I17" s="647">
        <v>273.63</v>
      </c>
      <c r="J17" s="647">
        <v>-1</v>
      </c>
      <c r="K17" s="647">
        <f t="shared" si="0"/>
        <v>-273.63</v>
      </c>
      <c r="L17" s="645" t="s">
        <v>801</v>
      </c>
      <c r="M17" s="645" t="s">
        <v>575</v>
      </c>
      <c r="N17" s="646">
        <v>42812</v>
      </c>
      <c r="O17" s="645" t="s">
        <v>71</v>
      </c>
      <c r="P17" s="645" t="s">
        <v>5093</v>
      </c>
    </row>
    <row r="18" spans="1:16" x14ac:dyDescent="0.2">
      <c r="A18" s="645" t="s">
        <v>393</v>
      </c>
      <c r="B18" s="645" t="s">
        <v>1710</v>
      </c>
      <c r="C18" s="645" t="s">
        <v>392</v>
      </c>
      <c r="D18" s="645" t="s">
        <v>5410</v>
      </c>
      <c r="E18" s="645" t="s">
        <v>5411</v>
      </c>
      <c r="F18" s="645" t="s">
        <v>5412</v>
      </c>
      <c r="G18" s="645" t="s">
        <v>5413</v>
      </c>
      <c r="H18" s="646">
        <v>42794</v>
      </c>
      <c r="I18" s="647">
        <v>43693.03</v>
      </c>
      <c r="J18" s="647">
        <v>-1</v>
      </c>
      <c r="K18" s="647">
        <f t="shared" si="0"/>
        <v>-43693.03</v>
      </c>
      <c r="L18" s="645" t="s">
        <v>801</v>
      </c>
      <c r="M18" s="645" t="s">
        <v>195</v>
      </c>
      <c r="N18" s="646">
        <v>42798</v>
      </c>
      <c r="O18" s="645" t="s">
        <v>71</v>
      </c>
      <c r="P18" s="645" t="s">
        <v>801</v>
      </c>
    </row>
    <row r="19" spans="1:16" x14ac:dyDescent="0.2">
      <c r="A19" s="645" t="s">
        <v>393</v>
      </c>
      <c r="B19" s="645" t="s">
        <v>1710</v>
      </c>
      <c r="C19" s="645" t="s">
        <v>392</v>
      </c>
      <c r="D19" s="645" t="s">
        <v>5410</v>
      </c>
      <c r="E19" s="645" t="s">
        <v>5411</v>
      </c>
      <c r="F19" s="645" t="s">
        <v>5412</v>
      </c>
      <c r="G19" s="645" t="s">
        <v>5414</v>
      </c>
      <c r="H19" s="646">
        <v>42794</v>
      </c>
      <c r="I19" s="647">
        <v>76427.58</v>
      </c>
      <c r="J19" s="647">
        <v>-1</v>
      </c>
      <c r="K19" s="647">
        <f t="shared" si="0"/>
        <v>-76427.58</v>
      </c>
      <c r="L19" s="645" t="s">
        <v>801</v>
      </c>
      <c r="M19" s="645" t="s">
        <v>195</v>
      </c>
      <c r="N19" s="646">
        <v>42798</v>
      </c>
      <c r="O19" s="645" t="s">
        <v>71</v>
      </c>
      <c r="P19" s="645" t="s">
        <v>801</v>
      </c>
    </row>
    <row r="20" spans="1:16" x14ac:dyDescent="0.2">
      <c r="A20" s="645" t="s">
        <v>393</v>
      </c>
      <c r="B20" s="645" t="s">
        <v>1710</v>
      </c>
      <c r="C20" s="645" t="s">
        <v>392</v>
      </c>
      <c r="D20" s="645" t="s">
        <v>5410</v>
      </c>
      <c r="E20" s="645" t="s">
        <v>5411</v>
      </c>
      <c r="F20" s="645" t="s">
        <v>5412</v>
      </c>
      <c r="G20" s="645" t="s">
        <v>5415</v>
      </c>
      <c r="H20" s="646">
        <v>42794</v>
      </c>
      <c r="I20" s="647">
        <v>69813.08</v>
      </c>
      <c r="J20" s="647">
        <v>-1</v>
      </c>
      <c r="K20" s="647">
        <f t="shared" si="0"/>
        <v>-69813.08</v>
      </c>
      <c r="L20" s="645" t="s">
        <v>801</v>
      </c>
      <c r="M20" s="645" t="s">
        <v>195</v>
      </c>
      <c r="N20" s="646">
        <v>42798</v>
      </c>
      <c r="O20" s="645" t="s">
        <v>71</v>
      </c>
      <c r="P20" s="645" t="s">
        <v>801</v>
      </c>
    </row>
    <row r="21" spans="1:16" x14ac:dyDescent="0.2">
      <c r="A21" s="645" t="s">
        <v>393</v>
      </c>
      <c r="B21" s="645" t="s">
        <v>1710</v>
      </c>
      <c r="C21" s="645" t="s">
        <v>392</v>
      </c>
      <c r="D21" s="645" t="s">
        <v>247</v>
      </c>
      <c r="E21" s="645" t="s">
        <v>248</v>
      </c>
      <c r="F21" s="645" t="s">
        <v>249</v>
      </c>
      <c r="G21" s="645" t="s">
        <v>5515</v>
      </c>
      <c r="H21" s="646">
        <v>42794</v>
      </c>
      <c r="I21" s="647">
        <v>6.75</v>
      </c>
      <c r="J21" s="647">
        <v>-1</v>
      </c>
      <c r="K21" s="647">
        <f t="shared" si="0"/>
        <v>-6.75</v>
      </c>
      <c r="L21" s="645" t="s">
        <v>2720</v>
      </c>
      <c r="M21" s="645" t="s">
        <v>1091</v>
      </c>
      <c r="N21" s="646">
        <v>42796</v>
      </c>
      <c r="O21" s="645" t="s">
        <v>71</v>
      </c>
      <c r="P21" s="645" t="s">
        <v>4353</v>
      </c>
    </row>
    <row r="22" spans="1:16" x14ac:dyDescent="0.2">
      <c r="A22" s="645" t="s">
        <v>393</v>
      </c>
      <c r="B22" s="645" t="s">
        <v>1710</v>
      </c>
      <c r="C22" s="645" t="s">
        <v>392</v>
      </c>
      <c r="D22" s="645" t="s">
        <v>5535</v>
      </c>
      <c r="E22" s="645" t="s">
        <v>5536</v>
      </c>
      <c r="F22" s="645" t="s">
        <v>5537</v>
      </c>
      <c r="G22" s="645" t="s">
        <v>1340</v>
      </c>
      <c r="H22" s="646">
        <v>42816</v>
      </c>
      <c r="I22" s="647">
        <v>3176.25</v>
      </c>
      <c r="J22" s="647">
        <v>-1</v>
      </c>
      <c r="K22" s="647">
        <f t="shared" si="0"/>
        <v>-3176.25</v>
      </c>
      <c r="L22" s="645" t="s">
        <v>801</v>
      </c>
      <c r="M22" s="645" t="s">
        <v>180</v>
      </c>
      <c r="N22" s="646">
        <v>42823</v>
      </c>
      <c r="O22" s="645" t="s">
        <v>71</v>
      </c>
      <c r="P22" s="645" t="s">
        <v>801</v>
      </c>
    </row>
    <row r="23" spans="1:16" x14ac:dyDescent="0.2">
      <c r="A23" s="645" t="s">
        <v>393</v>
      </c>
      <c r="B23" s="645" t="s">
        <v>1710</v>
      </c>
      <c r="C23" s="645" t="s">
        <v>392</v>
      </c>
      <c r="D23" s="645" t="s">
        <v>572</v>
      </c>
      <c r="E23" s="645" t="s">
        <v>573</v>
      </c>
      <c r="F23" s="645" t="s">
        <v>574</v>
      </c>
      <c r="G23" s="645" t="s">
        <v>6432</v>
      </c>
      <c r="H23" s="646">
        <v>42809</v>
      </c>
      <c r="I23" s="647">
        <v>352.04</v>
      </c>
      <c r="J23" s="647">
        <v>-1</v>
      </c>
      <c r="K23" s="647">
        <f t="shared" si="0"/>
        <v>-352.04</v>
      </c>
      <c r="L23" s="645" t="s">
        <v>6433</v>
      </c>
      <c r="M23" s="645" t="s">
        <v>114</v>
      </c>
      <c r="N23" s="646">
        <v>42814</v>
      </c>
      <c r="O23" s="645" t="s">
        <v>71</v>
      </c>
      <c r="P23" s="645" t="s">
        <v>6434</v>
      </c>
    </row>
    <row r="24" spans="1:16" x14ac:dyDescent="0.2">
      <c r="A24" s="645" t="s">
        <v>393</v>
      </c>
      <c r="B24" s="645" t="s">
        <v>1710</v>
      </c>
      <c r="C24" s="645" t="s">
        <v>392</v>
      </c>
      <c r="D24" s="645" t="s">
        <v>572</v>
      </c>
      <c r="E24" s="645" t="s">
        <v>573</v>
      </c>
      <c r="F24" s="645" t="s">
        <v>574</v>
      </c>
      <c r="G24" s="645" t="s">
        <v>6437</v>
      </c>
      <c r="H24" s="646">
        <v>42801</v>
      </c>
      <c r="I24" s="647">
        <v>111.08</v>
      </c>
      <c r="J24" s="647">
        <v>-1</v>
      </c>
      <c r="K24" s="647">
        <f t="shared" si="0"/>
        <v>-111.08</v>
      </c>
      <c r="L24" s="645" t="s">
        <v>6438</v>
      </c>
      <c r="M24" s="645" t="s">
        <v>135</v>
      </c>
      <c r="N24" s="646">
        <v>42810</v>
      </c>
      <c r="O24" s="645" t="s">
        <v>71</v>
      </c>
      <c r="P24" s="645" t="s">
        <v>6439</v>
      </c>
    </row>
    <row r="25" spans="1:16" x14ac:dyDescent="0.2">
      <c r="A25" s="645" t="s">
        <v>390</v>
      </c>
      <c r="B25" s="645" t="s">
        <v>1710</v>
      </c>
      <c r="C25" s="645" t="s">
        <v>392</v>
      </c>
      <c r="D25" s="645" t="s">
        <v>1337</v>
      </c>
      <c r="E25" s="645" t="s">
        <v>1338</v>
      </c>
      <c r="F25" s="645" t="s">
        <v>1339</v>
      </c>
      <c r="G25" s="645" t="s">
        <v>7141</v>
      </c>
      <c r="H25" s="646">
        <v>42804</v>
      </c>
      <c r="I25" s="647">
        <v>26.9</v>
      </c>
      <c r="J25" s="647">
        <v>-1</v>
      </c>
      <c r="K25" s="647">
        <f t="shared" si="0"/>
        <v>-26.9</v>
      </c>
      <c r="L25" s="645" t="s">
        <v>801</v>
      </c>
      <c r="M25" s="645" t="s">
        <v>1316</v>
      </c>
      <c r="N25" s="646">
        <v>42804</v>
      </c>
      <c r="O25" s="645" t="s">
        <v>71</v>
      </c>
      <c r="P25" s="645" t="s">
        <v>801</v>
      </c>
    </row>
    <row r="26" spans="1:16" x14ac:dyDescent="0.2">
      <c r="A26" s="645" t="s">
        <v>390</v>
      </c>
      <c r="B26" s="645" t="s">
        <v>1710</v>
      </c>
      <c r="C26" s="645" t="s">
        <v>392</v>
      </c>
      <c r="D26" s="645" t="s">
        <v>254</v>
      </c>
      <c r="E26" s="645" t="s">
        <v>255</v>
      </c>
      <c r="F26" s="645" t="s">
        <v>256</v>
      </c>
      <c r="G26" s="645" t="s">
        <v>7152</v>
      </c>
      <c r="H26" s="646">
        <v>42810</v>
      </c>
      <c r="I26" s="647">
        <v>42.34</v>
      </c>
      <c r="J26" s="647">
        <v>-1</v>
      </c>
      <c r="K26" s="647">
        <f t="shared" si="0"/>
        <v>-42.34</v>
      </c>
      <c r="L26" s="645" t="s">
        <v>801</v>
      </c>
      <c r="M26" s="645" t="s">
        <v>1403</v>
      </c>
      <c r="N26" s="646">
        <v>42814</v>
      </c>
      <c r="O26" s="645" t="s">
        <v>71</v>
      </c>
      <c r="P26" s="645" t="s">
        <v>801</v>
      </c>
    </row>
    <row r="27" spans="1:16" x14ac:dyDescent="0.2">
      <c r="A27" s="645" t="s">
        <v>390</v>
      </c>
      <c r="B27" s="645" t="s">
        <v>1710</v>
      </c>
      <c r="C27" s="645" t="s">
        <v>392</v>
      </c>
      <c r="D27" s="645" t="s">
        <v>1565</v>
      </c>
      <c r="E27" s="645" t="s">
        <v>1566</v>
      </c>
      <c r="F27" s="645" t="s">
        <v>1567</v>
      </c>
      <c r="G27" s="645" t="s">
        <v>7207</v>
      </c>
      <c r="H27" s="646">
        <v>42761</v>
      </c>
      <c r="I27" s="647">
        <v>174.5</v>
      </c>
      <c r="J27" s="647">
        <v>-1</v>
      </c>
      <c r="K27" s="647">
        <f t="shared" si="0"/>
        <v>-174.5</v>
      </c>
      <c r="L27" s="645" t="s">
        <v>801</v>
      </c>
      <c r="M27" s="645" t="s">
        <v>1969</v>
      </c>
      <c r="N27" s="646">
        <v>42809</v>
      </c>
      <c r="O27" s="645" t="s">
        <v>71</v>
      </c>
      <c r="P27" s="645" t="s">
        <v>801</v>
      </c>
    </row>
    <row r="28" spans="1:16" x14ac:dyDescent="0.2">
      <c r="A28" s="645" t="s">
        <v>390</v>
      </c>
      <c r="B28" s="645" t="s">
        <v>1710</v>
      </c>
      <c r="C28" s="645" t="s">
        <v>392</v>
      </c>
      <c r="D28" s="645" t="s">
        <v>697</v>
      </c>
      <c r="E28" s="645" t="s">
        <v>698</v>
      </c>
      <c r="F28" s="645" t="s">
        <v>699</v>
      </c>
      <c r="G28" s="645" t="s">
        <v>7560</v>
      </c>
      <c r="H28" s="646">
        <v>42822</v>
      </c>
      <c r="I28" s="647">
        <v>26.68</v>
      </c>
      <c r="J28" s="647">
        <v>-1</v>
      </c>
      <c r="K28" s="647">
        <f t="shared" si="0"/>
        <v>-26.68</v>
      </c>
      <c r="L28" s="645" t="s">
        <v>801</v>
      </c>
      <c r="M28" s="645" t="s">
        <v>266</v>
      </c>
      <c r="N28" s="646">
        <v>42825</v>
      </c>
      <c r="O28" s="645" t="s">
        <v>71</v>
      </c>
      <c r="P28" s="645" t="s">
        <v>801</v>
      </c>
    </row>
    <row r="29" spans="1:16" x14ac:dyDescent="0.2">
      <c r="A29" s="645" t="s">
        <v>390</v>
      </c>
      <c r="B29" s="645" t="s">
        <v>1710</v>
      </c>
      <c r="C29" s="645" t="s">
        <v>392</v>
      </c>
      <c r="D29" s="645" t="s">
        <v>3302</v>
      </c>
      <c r="E29" s="645" t="s">
        <v>3303</v>
      </c>
      <c r="F29" s="645" t="s">
        <v>3304</v>
      </c>
      <c r="G29" s="645" t="s">
        <v>7801</v>
      </c>
      <c r="H29" s="646">
        <v>42804</v>
      </c>
      <c r="I29" s="647">
        <v>66.92</v>
      </c>
      <c r="J29" s="647">
        <v>-1</v>
      </c>
      <c r="K29" s="647">
        <f t="shared" si="0"/>
        <v>-66.92</v>
      </c>
      <c r="L29" s="645" t="s">
        <v>801</v>
      </c>
      <c r="M29" s="645" t="s">
        <v>1241</v>
      </c>
      <c r="N29" s="646">
        <v>42818</v>
      </c>
      <c r="O29" s="645" t="s">
        <v>71</v>
      </c>
      <c r="P29" s="645" t="s">
        <v>801</v>
      </c>
    </row>
    <row r="30" spans="1:16" x14ac:dyDescent="0.2">
      <c r="A30" s="645" t="s">
        <v>390</v>
      </c>
      <c r="B30" s="645" t="s">
        <v>1710</v>
      </c>
      <c r="C30" s="645" t="s">
        <v>392</v>
      </c>
      <c r="D30" s="645" t="s">
        <v>3302</v>
      </c>
      <c r="E30" s="645" t="s">
        <v>3303</v>
      </c>
      <c r="F30" s="645" t="s">
        <v>3304</v>
      </c>
      <c r="G30" s="645" t="s">
        <v>7855</v>
      </c>
      <c r="H30" s="646">
        <v>42802</v>
      </c>
      <c r="I30" s="647">
        <v>225.4</v>
      </c>
      <c r="J30" s="647">
        <v>-1</v>
      </c>
      <c r="K30" s="647">
        <f t="shared" si="0"/>
        <v>-225.4</v>
      </c>
      <c r="L30" s="645" t="s">
        <v>801</v>
      </c>
      <c r="M30" s="645" t="s">
        <v>1150</v>
      </c>
      <c r="N30" s="646">
        <v>42816</v>
      </c>
      <c r="O30" s="645" t="s">
        <v>71</v>
      </c>
      <c r="P30" s="645" t="s">
        <v>801</v>
      </c>
    </row>
    <row r="31" spans="1:16" x14ac:dyDescent="0.2">
      <c r="A31" s="645" t="s">
        <v>390</v>
      </c>
      <c r="B31" s="645" t="s">
        <v>1710</v>
      </c>
      <c r="C31" s="645" t="s">
        <v>392</v>
      </c>
      <c r="D31" s="645" t="s">
        <v>3302</v>
      </c>
      <c r="E31" s="645" t="s">
        <v>3303</v>
      </c>
      <c r="F31" s="645" t="s">
        <v>3304</v>
      </c>
      <c r="G31" s="645" t="s">
        <v>7939</v>
      </c>
      <c r="H31" s="646">
        <v>42790</v>
      </c>
      <c r="I31" s="647">
        <v>41.68</v>
      </c>
      <c r="J31" s="647">
        <v>-1</v>
      </c>
      <c r="K31" s="647">
        <f t="shared" si="0"/>
        <v>-41.68</v>
      </c>
      <c r="L31" s="645" t="s">
        <v>801</v>
      </c>
      <c r="M31" s="645" t="s">
        <v>671</v>
      </c>
      <c r="N31" s="646">
        <v>42795</v>
      </c>
      <c r="O31" s="645" t="s">
        <v>71</v>
      </c>
      <c r="P31" s="645" t="s">
        <v>801</v>
      </c>
    </row>
    <row r="32" spans="1:16" x14ac:dyDescent="0.2">
      <c r="A32" s="645" t="s">
        <v>390</v>
      </c>
      <c r="B32" s="645" t="s">
        <v>1710</v>
      </c>
      <c r="C32" s="645" t="s">
        <v>392</v>
      </c>
      <c r="D32" s="645" t="s">
        <v>3302</v>
      </c>
      <c r="E32" s="645" t="s">
        <v>3303</v>
      </c>
      <c r="F32" s="645" t="s">
        <v>3304</v>
      </c>
      <c r="G32" s="645" t="s">
        <v>8098</v>
      </c>
      <c r="H32" s="646">
        <v>42810</v>
      </c>
      <c r="I32" s="647">
        <v>25</v>
      </c>
      <c r="J32" s="647">
        <v>-1</v>
      </c>
      <c r="K32" s="647">
        <f t="shared" si="0"/>
        <v>-25</v>
      </c>
      <c r="L32" s="645" t="s">
        <v>8099</v>
      </c>
      <c r="M32" s="645" t="s">
        <v>2539</v>
      </c>
      <c r="N32" s="646">
        <v>42821</v>
      </c>
      <c r="O32" s="645" t="s">
        <v>71</v>
      </c>
      <c r="P32" s="645" t="s">
        <v>801</v>
      </c>
    </row>
    <row r="33" spans="1:16" x14ac:dyDescent="0.2">
      <c r="A33" s="645" t="s">
        <v>390</v>
      </c>
      <c r="B33" s="645" t="s">
        <v>1710</v>
      </c>
      <c r="C33" s="645" t="s">
        <v>392</v>
      </c>
      <c r="D33" s="645" t="s">
        <v>3302</v>
      </c>
      <c r="E33" s="645" t="s">
        <v>3303</v>
      </c>
      <c r="F33" s="645" t="s">
        <v>3304</v>
      </c>
      <c r="G33" s="645" t="s">
        <v>8107</v>
      </c>
      <c r="H33" s="646">
        <v>42810</v>
      </c>
      <c r="I33" s="647">
        <v>293.7</v>
      </c>
      <c r="J33" s="647">
        <v>-1</v>
      </c>
      <c r="K33" s="647">
        <f t="shared" si="0"/>
        <v>-293.7</v>
      </c>
      <c r="L33" s="645" t="s">
        <v>8099</v>
      </c>
      <c r="M33" s="645" t="s">
        <v>2539</v>
      </c>
      <c r="N33" s="646">
        <v>42821</v>
      </c>
      <c r="O33" s="645" t="s">
        <v>71</v>
      </c>
      <c r="P33" s="645" t="s">
        <v>801</v>
      </c>
    </row>
    <row r="34" spans="1:16" x14ac:dyDescent="0.2">
      <c r="A34" s="645" t="s">
        <v>390</v>
      </c>
      <c r="B34" s="645" t="s">
        <v>1710</v>
      </c>
      <c r="C34" s="645" t="s">
        <v>392</v>
      </c>
      <c r="D34" s="645" t="s">
        <v>3302</v>
      </c>
      <c r="E34" s="645" t="s">
        <v>3303</v>
      </c>
      <c r="F34" s="645" t="s">
        <v>3304</v>
      </c>
      <c r="G34" s="645" t="s">
        <v>8108</v>
      </c>
      <c r="H34" s="646">
        <v>42810</v>
      </c>
      <c r="I34" s="647">
        <v>1.85</v>
      </c>
      <c r="J34" s="647">
        <v>-1</v>
      </c>
      <c r="K34" s="647">
        <f t="shared" si="0"/>
        <v>-1.85</v>
      </c>
      <c r="L34" s="645" t="s">
        <v>801</v>
      </c>
      <c r="M34" s="645" t="s">
        <v>2539</v>
      </c>
      <c r="N34" s="646">
        <v>42821</v>
      </c>
      <c r="O34" s="645" t="s">
        <v>71</v>
      </c>
      <c r="P34" s="645" t="s">
        <v>8109</v>
      </c>
    </row>
    <row r="35" spans="1:16" x14ac:dyDescent="0.2">
      <c r="A35" s="645" t="s">
        <v>390</v>
      </c>
      <c r="B35" s="645" t="s">
        <v>1710</v>
      </c>
      <c r="C35" s="645" t="s">
        <v>392</v>
      </c>
      <c r="D35" s="645" t="s">
        <v>3302</v>
      </c>
      <c r="E35" s="645" t="s">
        <v>3303</v>
      </c>
      <c r="F35" s="645" t="s">
        <v>3304</v>
      </c>
      <c r="G35" s="645" t="s">
        <v>8111</v>
      </c>
      <c r="H35" s="646">
        <v>42810</v>
      </c>
      <c r="I35" s="647">
        <v>192</v>
      </c>
      <c r="J35" s="647">
        <v>-1</v>
      </c>
      <c r="K35" s="647">
        <f t="shared" si="0"/>
        <v>-192</v>
      </c>
      <c r="L35" s="645" t="s">
        <v>801</v>
      </c>
      <c r="M35" s="645" t="s">
        <v>1051</v>
      </c>
      <c r="N35" s="646">
        <v>42821</v>
      </c>
      <c r="O35" s="645" t="s">
        <v>71</v>
      </c>
      <c r="P35" s="645" t="s">
        <v>801</v>
      </c>
    </row>
    <row r="36" spans="1:16" x14ac:dyDescent="0.2">
      <c r="A36" s="645" t="s">
        <v>390</v>
      </c>
      <c r="B36" s="645" t="s">
        <v>1710</v>
      </c>
      <c r="C36" s="645" t="s">
        <v>392</v>
      </c>
      <c r="D36" s="645" t="s">
        <v>3302</v>
      </c>
      <c r="E36" s="645" t="s">
        <v>3303</v>
      </c>
      <c r="F36" s="645" t="s">
        <v>3304</v>
      </c>
      <c r="G36" s="645" t="s">
        <v>8118</v>
      </c>
      <c r="H36" s="646">
        <v>42810</v>
      </c>
      <c r="I36" s="647">
        <v>433.14</v>
      </c>
      <c r="J36" s="647">
        <v>-1</v>
      </c>
      <c r="K36" s="647">
        <f t="shared" si="0"/>
        <v>-433.14</v>
      </c>
      <c r="L36" s="645" t="s">
        <v>801</v>
      </c>
      <c r="M36" s="645" t="s">
        <v>169</v>
      </c>
      <c r="N36" s="646">
        <v>42821</v>
      </c>
      <c r="O36" s="645" t="s">
        <v>71</v>
      </c>
      <c r="P36" s="645" t="s">
        <v>801</v>
      </c>
    </row>
    <row r="37" spans="1:16" x14ac:dyDescent="0.2">
      <c r="A37" s="645" t="s">
        <v>390</v>
      </c>
      <c r="B37" s="645" t="s">
        <v>1710</v>
      </c>
      <c r="C37" s="645" t="s">
        <v>392</v>
      </c>
      <c r="D37" s="645" t="s">
        <v>3302</v>
      </c>
      <c r="E37" s="645" t="s">
        <v>3303</v>
      </c>
      <c r="F37" s="645" t="s">
        <v>3304</v>
      </c>
      <c r="G37" s="645" t="s">
        <v>8143</v>
      </c>
      <c r="H37" s="646">
        <v>42810</v>
      </c>
      <c r="I37" s="647">
        <v>1.6</v>
      </c>
      <c r="J37" s="647">
        <v>-1</v>
      </c>
      <c r="K37" s="647">
        <f t="shared" si="0"/>
        <v>-1.6</v>
      </c>
      <c r="L37" s="645" t="s">
        <v>801</v>
      </c>
      <c r="M37" s="645" t="s">
        <v>2539</v>
      </c>
      <c r="N37" s="646">
        <v>42822</v>
      </c>
      <c r="O37" s="645" t="s">
        <v>71</v>
      </c>
      <c r="P37" s="645" t="s">
        <v>8109</v>
      </c>
    </row>
    <row r="38" spans="1:16" x14ac:dyDescent="0.2">
      <c r="A38" s="645" t="s">
        <v>390</v>
      </c>
      <c r="B38" s="645" t="s">
        <v>1710</v>
      </c>
      <c r="C38" s="645" t="s">
        <v>392</v>
      </c>
      <c r="D38" s="645" t="s">
        <v>3302</v>
      </c>
      <c r="E38" s="645" t="s">
        <v>3303</v>
      </c>
      <c r="F38" s="645" t="s">
        <v>3304</v>
      </c>
      <c r="G38" s="645" t="s">
        <v>8154</v>
      </c>
      <c r="H38" s="646">
        <v>42810</v>
      </c>
      <c r="I38" s="647">
        <v>91.5</v>
      </c>
      <c r="J38" s="647">
        <v>-1</v>
      </c>
      <c r="K38" s="647">
        <f t="shared" si="0"/>
        <v>-91.5</v>
      </c>
      <c r="L38" s="645" t="s">
        <v>801</v>
      </c>
      <c r="M38" s="645" t="s">
        <v>1744</v>
      </c>
      <c r="N38" s="646">
        <v>42821</v>
      </c>
      <c r="O38" s="645" t="s">
        <v>71</v>
      </c>
      <c r="P38" s="645" t="s">
        <v>801</v>
      </c>
    </row>
    <row r="39" spans="1:16" x14ac:dyDescent="0.2">
      <c r="A39" s="645" t="s">
        <v>390</v>
      </c>
      <c r="B39" s="645" t="s">
        <v>1710</v>
      </c>
      <c r="C39" s="645" t="s">
        <v>392</v>
      </c>
      <c r="D39" s="645" t="s">
        <v>3302</v>
      </c>
      <c r="E39" s="645" t="s">
        <v>3303</v>
      </c>
      <c r="F39" s="645" t="s">
        <v>3304</v>
      </c>
      <c r="G39" s="645" t="s">
        <v>8230</v>
      </c>
      <c r="H39" s="646">
        <v>42804</v>
      </c>
      <c r="I39" s="647">
        <v>210.15</v>
      </c>
      <c r="J39" s="647">
        <v>-1</v>
      </c>
      <c r="K39" s="647">
        <f t="shared" si="0"/>
        <v>-210.15</v>
      </c>
      <c r="L39" s="645" t="s">
        <v>801</v>
      </c>
      <c r="M39" s="645" t="s">
        <v>575</v>
      </c>
      <c r="N39" s="646">
        <v>42818</v>
      </c>
      <c r="O39" s="645" t="s">
        <v>71</v>
      </c>
      <c r="P39" s="645" t="s">
        <v>801</v>
      </c>
    </row>
    <row r="40" spans="1:16" x14ac:dyDescent="0.2">
      <c r="A40" s="645" t="s">
        <v>390</v>
      </c>
      <c r="B40" s="645" t="s">
        <v>1710</v>
      </c>
      <c r="C40" s="645" t="s">
        <v>392</v>
      </c>
      <c r="D40" s="645" t="s">
        <v>3302</v>
      </c>
      <c r="E40" s="645" t="s">
        <v>3303</v>
      </c>
      <c r="F40" s="645" t="s">
        <v>3304</v>
      </c>
      <c r="G40" s="645" t="s">
        <v>8355</v>
      </c>
      <c r="H40" s="646">
        <v>42802</v>
      </c>
      <c r="I40" s="647">
        <v>54</v>
      </c>
      <c r="J40" s="647">
        <v>-1</v>
      </c>
      <c r="K40" s="647">
        <f t="shared" si="0"/>
        <v>-54</v>
      </c>
      <c r="L40" s="645" t="s">
        <v>801</v>
      </c>
      <c r="M40" s="645" t="s">
        <v>1242</v>
      </c>
      <c r="N40" s="646">
        <v>42810</v>
      </c>
      <c r="O40" s="645" t="s">
        <v>71</v>
      </c>
      <c r="P40" s="645" t="s">
        <v>801</v>
      </c>
    </row>
    <row r="41" spans="1:16" x14ac:dyDescent="0.2">
      <c r="A41" s="645" t="s">
        <v>390</v>
      </c>
      <c r="B41" s="645" t="s">
        <v>1710</v>
      </c>
      <c r="C41" s="645" t="s">
        <v>392</v>
      </c>
      <c r="D41" s="645" t="s">
        <v>3302</v>
      </c>
      <c r="E41" s="645" t="s">
        <v>3303</v>
      </c>
      <c r="F41" s="645" t="s">
        <v>3304</v>
      </c>
      <c r="G41" s="645" t="s">
        <v>8356</v>
      </c>
      <c r="H41" s="646">
        <v>42802</v>
      </c>
      <c r="I41" s="647">
        <v>54</v>
      </c>
      <c r="J41" s="647">
        <v>-1</v>
      </c>
      <c r="K41" s="647">
        <f t="shared" si="0"/>
        <v>-54</v>
      </c>
      <c r="L41" s="645" t="s">
        <v>801</v>
      </c>
      <c r="M41" s="645" t="s">
        <v>1242</v>
      </c>
      <c r="N41" s="646">
        <v>42810</v>
      </c>
      <c r="O41" s="645" t="s">
        <v>71</v>
      </c>
      <c r="P41" s="645" t="s">
        <v>801</v>
      </c>
    </row>
    <row r="42" spans="1:16" x14ac:dyDescent="0.2">
      <c r="A42" s="645" t="s">
        <v>390</v>
      </c>
      <c r="B42" s="645" t="s">
        <v>1710</v>
      </c>
      <c r="C42" s="645" t="s">
        <v>392</v>
      </c>
      <c r="D42" s="645" t="s">
        <v>3302</v>
      </c>
      <c r="E42" s="645" t="s">
        <v>3303</v>
      </c>
      <c r="F42" s="645" t="s">
        <v>3304</v>
      </c>
      <c r="G42" s="645" t="s">
        <v>8357</v>
      </c>
      <c r="H42" s="646">
        <v>42802</v>
      </c>
      <c r="I42" s="647">
        <v>254.72</v>
      </c>
      <c r="J42" s="647">
        <v>-1</v>
      </c>
      <c r="K42" s="647">
        <f t="shared" si="0"/>
        <v>-254.72</v>
      </c>
      <c r="L42" s="645" t="s">
        <v>801</v>
      </c>
      <c r="M42" s="645" t="s">
        <v>169</v>
      </c>
      <c r="N42" s="646">
        <v>42810</v>
      </c>
      <c r="O42" s="645" t="s">
        <v>71</v>
      </c>
      <c r="P42" s="645" t="s">
        <v>801</v>
      </c>
    </row>
    <row r="43" spans="1:16" x14ac:dyDescent="0.2">
      <c r="A43" s="645" t="s">
        <v>390</v>
      </c>
      <c r="B43" s="645" t="s">
        <v>1710</v>
      </c>
      <c r="C43" s="645" t="s">
        <v>392</v>
      </c>
      <c r="D43" s="645" t="s">
        <v>3302</v>
      </c>
      <c r="E43" s="645" t="s">
        <v>3303</v>
      </c>
      <c r="F43" s="645" t="s">
        <v>3304</v>
      </c>
      <c r="G43" s="645" t="s">
        <v>8358</v>
      </c>
      <c r="H43" s="646">
        <v>42802</v>
      </c>
      <c r="I43" s="647">
        <v>254.72</v>
      </c>
      <c r="J43" s="647">
        <v>-1</v>
      </c>
      <c r="K43" s="647">
        <f t="shared" si="0"/>
        <v>-254.72</v>
      </c>
      <c r="L43" s="645" t="s">
        <v>801</v>
      </c>
      <c r="M43" s="645" t="s">
        <v>169</v>
      </c>
      <c r="N43" s="646">
        <v>42810</v>
      </c>
      <c r="O43" s="645" t="s">
        <v>71</v>
      </c>
      <c r="P43" s="645" t="s">
        <v>801</v>
      </c>
    </row>
    <row r="44" spans="1:16" x14ac:dyDescent="0.2">
      <c r="A44" s="645" t="s">
        <v>390</v>
      </c>
      <c r="B44" s="645" t="s">
        <v>1710</v>
      </c>
      <c r="C44" s="645" t="s">
        <v>392</v>
      </c>
      <c r="D44" s="645" t="s">
        <v>3302</v>
      </c>
      <c r="E44" s="645" t="s">
        <v>3303</v>
      </c>
      <c r="F44" s="645" t="s">
        <v>3304</v>
      </c>
      <c r="G44" s="645" t="s">
        <v>8396</v>
      </c>
      <c r="H44" s="646">
        <v>42802</v>
      </c>
      <c r="I44" s="647">
        <v>6.11</v>
      </c>
      <c r="J44" s="647">
        <v>-1</v>
      </c>
      <c r="K44" s="647">
        <f t="shared" si="0"/>
        <v>-6.11</v>
      </c>
      <c r="L44" s="645" t="s">
        <v>801</v>
      </c>
      <c r="M44" s="645" t="s">
        <v>2539</v>
      </c>
      <c r="N44" s="646">
        <v>42810</v>
      </c>
      <c r="O44" s="645" t="s">
        <v>71</v>
      </c>
      <c r="P44" s="645" t="s">
        <v>801</v>
      </c>
    </row>
    <row r="45" spans="1:16" x14ac:dyDescent="0.2">
      <c r="A45" s="645" t="s">
        <v>390</v>
      </c>
      <c r="B45" s="645" t="s">
        <v>1710</v>
      </c>
      <c r="C45" s="645" t="s">
        <v>392</v>
      </c>
      <c r="D45" s="645" t="s">
        <v>3302</v>
      </c>
      <c r="E45" s="645" t="s">
        <v>3303</v>
      </c>
      <c r="F45" s="645" t="s">
        <v>3304</v>
      </c>
      <c r="G45" s="645" t="s">
        <v>8505</v>
      </c>
      <c r="H45" s="646">
        <v>42788</v>
      </c>
      <c r="I45" s="647">
        <v>266.2</v>
      </c>
      <c r="J45" s="647">
        <v>-1</v>
      </c>
      <c r="K45" s="647">
        <f t="shared" si="0"/>
        <v>-266.2</v>
      </c>
      <c r="L45" s="645" t="s">
        <v>801</v>
      </c>
      <c r="M45" s="645" t="s">
        <v>2539</v>
      </c>
      <c r="N45" s="646">
        <v>42795</v>
      </c>
      <c r="O45" s="645" t="s">
        <v>71</v>
      </c>
      <c r="P45" s="645" t="s">
        <v>801</v>
      </c>
    </row>
    <row r="46" spans="1:16" x14ac:dyDescent="0.2">
      <c r="A46" s="645" t="s">
        <v>390</v>
      </c>
      <c r="B46" s="645" t="s">
        <v>1710</v>
      </c>
      <c r="C46" s="645" t="s">
        <v>392</v>
      </c>
      <c r="D46" s="645" t="s">
        <v>3302</v>
      </c>
      <c r="E46" s="645" t="s">
        <v>3303</v>
      </c>
      <c r="F46" s="645" t="s">
        <v>3304</v>
      </c>
      <c r="G46" s="645" t="s">
        <v>8520</v>
      </c>
      <c r="H46" s="646">
        <v>42788</v>
      </c>
      <c r="I46" s="647">
        <v>5.14</v>
      </c>
      <c r="J46" s="647">
        <v>-1</v>
      </c>
      <c r="K46" s="647">
        <f t="shared" si="0"/>
        <v>-5.14</v>
      </c>
      <c r="L46" s="645" t="s">
        <v>801</v>
      </c>
      <c r="M46" s="645" t="s">
        <v>614</v>
      </c>
      <c r="N46" s="646">
        <v>42795</v>
      </c>
      <c r="O46" s="645" t="s">
        <v>71</v>
      </c>
      <c r="P46" s="645" t="s">
        <v>801</v>
      </c>
    </row>
    <row r="47" spans="1:16" x14ac:dyDescent="0.2">
      <c r="A47" s="645" t="s">
        <v>390</v>
      </c>
      <c r="B47" s="645" t="s">
        <v>1710</v>
      </c>
      <c r="C47" s="645" t="s">
        <v>392</v>
      </c>
      <c r="D47" s="645" t="s">
        <v>3302</v>
      </c>
      <c r="E47" s="645" t="s">
        <v>3303</v>
      </c>
      <c r="F47" s="645" t="s">
        <v>3304</v>
      </c>
      <c r="G47" s="645" t="s">
        <v>8521</v>
      </c>
      <c r="H47" s="646">
        <v>42788</v>
      </c>
      <c r="I47" s="647">
        <v>58.5</v>
      </c>
      <c r="J47" s="647">
        <v>-1</v>
      </c>
      <c r="K47" s="647">
        <f t="shared" si="0"/>
        <v>-58.5</v>
      </c>
      <c r="L47" s="645" t="s">
        <v>801</v>
      </c>
      <c r="M47" s="645" t="s">
        <v>614</v>
      </c>
      <c r="N47" s="646">
        <v>42795</v>
      </c>
      <c r="O47" s="645" t="s">
        <v>71</v>
      </c>
      <c r="P47" s="645" t="s">
        <v>801</v>
      </c>
    </row>
    <row r="48" spans="1:16" x14ac:dyDescent="0.2">
      <c r="A48" s="645" t="s">
        <v>390</v>
      </c>
      <c r="B48" s="645" t="s">
        <v>1710</v>
      </c>
      <c r="C48" s="645" t="s">
        <v>392</v>
      </c>
      <c r="D48" s="645" t="s">
        <v>3302</v>
      </c>
      <c r="E48" s="645" t="s">
        <v>3303</v>
      </c>
      <c r="F48" s="645" t="s">
        <v>3304</v>
      </c>
      <c r="G48" s="645" t="s">
        <v>8523</v>
      </c>
      <c r="H48" s="646">
        <v>42788</v>
      </c>
      <c r="I48" s="647">
        <v>329.98</v>
      </c>
      <c r="J48" s="647">
        <v>-1</v>
      </c>
      <c r="K48" s="647">
        <f t="shared" si="0"/>
        <v>-329.98</v>
      </c>
      <c r="L48" s="645" t="s">
        <v>801</v>
      </c>
      <c r="M48" s="645" t="s">
        <v>492</v>
      </c>
      <c r="N48" s="646">
        <v>42795</v>
      </c>
      <c r="O48" s="645" t="s">
        <v>71</v>
      </c>
      <c r="P48" s="645" t="s">
        <v>801</v>
      </c>
    </row>
    <row r="49" spans="1:16" x14ac:dyDescent="0.2">
      <c r="A49" s="645" t="s">
        <v>390</v>
      </c>
      <c r="B49" s="645" t="s">
        <v>1710</v>
      </c>
      <c r="C49" s="645" t="s">
        <v>392</v>
      </c>
      <c r="D49" s="645" t="s">
        <v>3302</v>
      </c>
      <c r="E49" s="645" t="s">
        <v>3303</v>
      </c>
      <c r="F49" s="645" t="s">
        <v>3304</v>
      </c>
      <c r="G49" s="645" t="s">
        <v>8526</v>
      </c>
      <c r="H49" s="646">
        <v>42788</v>
      </c>
      <c r="I49" s="647">
        <v>33</v>
      </c>
      <c r="J49" s="647">
        <v>-1</v>
      </c>
      <c r="K49" s="647">
        <f t="shared" si="0"/>
        <v>-33</v>
      </c>
      <c r="L49" s="645" t="s">
        <v>801</v>
      </c>
      <c r="M49" s="645" t="s">
        <v>1764</v>
      </c>
      <c r="N49" s="646">
        <v>42795</v>
      </c>
      <c r="O49" s="645" t="s">
        <v>71</v>
      </c>
      <c r="P49" s="645" t="s">
        <v>801</v>
      </c>
    </row>
    <row r="50" spans="1:16" x14ac:dyDescent="0.2">
      <c r="A50" s="645" t="s">
        <v>390</v>
      </c>
      <c r="B50" s="645" t="s">
        <v>1710</v>
      </c>
      <c r="C50" s="645" t="s">
        <v>392</v>
      </c>
      <c r="D50" s="645" t="s">
        <v>3302</v>
      </c>
      <c r="E50" s="645" t="s">
        <v>3303</v>
      </c>
      <c r="F50" s="645" t="s">
        <v>3304</v>
      </c>
      <c r="G50" s="645" t="s">
        <v>8556</v>
      </c>
      <c r="H50" s="646">
        <v>42786</v>
      </c>
      <c r="I50" s="647">
        <v>90</v>
      </c>
      <c r="J50" s="647">
        <v>-1</v>
      </c>
      <c r="K50" s="647">
        <f t="shared" si="0"/>
        <v>-90</v>
      </c>
      <c r="L50" s="645" t="s">
        <v>801</v>
      </c>
      <c r="M50" s="645" t="s">
        <v>262</v>
      </c>
      <c r="N50" s="646">
        <v>42809</v>
      </c>
      <c r="O50" s="645" t="s">
        <v>71</v>
      </c>
      <c r="P50" s="645" t="s">
        <v>801</v>
      </c>
    </row>
    <row r="51" spans="1:16" x14ac:dyDescent="0.2">
      <c r="A51" s="645" t="s">
        <v>390</v>
      </c>
      <c r="B51" s="645" t="s">
        <v>1710</v>
      </c>
      <c r="C51" s="645" t="s">
        <v>392</v>
      </c>
      <c r="D51" s="645" t="s">
        <v>3302</v>
      </c>
      <c r="E51" s="645" t="s">
        <v>3303</v>
      </c>
      <c r="F51" s="645" t="s">
        <v>3304</v>
      </c>
      <c r="G51" s="645" t="s">
        <v>8559</v>
      </c>
      <c r="H51" s="646">
        <v>42783</v>
      </c>
      <c r="I51" s="647">
        <v>90.66</v>
      </c>
      <c r="J51" s="647">
        <v>-1</v>
      </c>
      <c r="K51" s="647">
        <f t="shared" si="0"/>
        <v>-90.66</v>
      </c>
      <c r="L51" s="645" t="s">
        <v>801</v>
      </c>
      <c r="M51" s="645" t="s">
        <v>3076</v>
      </c>
      <c r="N51" s="646">
        <v>42809</v>
      </c>
      <c r="O51" s="645" t="s">
        <v>71</v>
      </c>
      <c r="P51" s="645" t="s">
        <v>801</v>
      </c>
    </row>
    <row r="52" spans="1:16" x14ac:dyDescent="0.2">
      <c r="A52" s="645" t="s">
        <v>390</v>
      </c>
      <c r="B52" s="645" t="s">
        <v>1710</v>
      </c>
      <c r="C52" s="645" t="s">
        <v>392</v>
      </c>
      <c r="D52" s="645" t="s">
        <v>3302</v>
      </c>
      <c r="E52" s="645" t="s">
        <v>3303</v>
      </c>
      <c r="F52" s="645" t="s">
        <v>3304</v>
      </c>
      <c r="G52" s="645" t="s">
        <v>8671</v>
      </c>
      <c r="H52" s="646">
        <v>42817</v>
      </c>
      <c r="I52" s="647">
        <v>138.13</v>
      </c>
      <c r="J52" s="647">
        <v>-1</v>
      </c>
      <c r="K52" s="647">
        <f t="shared" si="0"/>
        <v>-138.13</v>
      </c>
      <c r="L52" s="645" t="s">
        <v>801</v>
      </c>
      <c r="M52" s="645" t="s">
        <v>614</v>
      </c>
      <c r="N52" s="646">
        <v>42824</v>
      </c>
      <c r="O52" s="645" t="s">
        <v>71</v>
      </c>
      <c r="P52" s="645" t="s">
        <v>801</v>
      </c>
    </row>
    <row r="53" spans="1:16" x14ac:dyDescent="0.2">
      <c r="A53" s="645" t="s">
        <v>390</v>
      </c>
      <c r="B53" s="645" t="s">
        <v>1710</v>
      </c>
      <c r="C53" s="645" t="s">
        <v>392</v>
      </c>
      <c r="D53" s="645" t="s">
        <v>3302</v>
      </c>
      <c r="E53" s="645" t="s">
        <v>3303</v>
      </c>
      <c r="F53" s="645" t="s">
        <v>3304</v>
      </c>
      <c r="G53" s="645" t="s">
        <v>8707</v>
      </c>
      <c r="H53" s="646">
        <v>42815</v>
      </c>
      <c r="I53" s="647">
        <v>95.85</v>
      </c>
      <c r="J53" s="647">
        <v>-1</v>
      </c>
      <c r="K53" s="647">
        <f t="shared" si="0"/>
        <v>-95.85</v>
      </c>
      <c r="L53" s="645" t="s">
        <v>801</v>
      </c>
      <c r="M53" s="645" t="s">
        <v>887</v>
      </c>
      <c r="N53" s="646">
        <v>42822</v>
      </c>
      <c r="O53" s="645" t="s">
        <v>71</v>
      </c>
      <c r="P53" s="645" t="s">
        <v>801</v>
      </c>
    </row>
    <row r="54" spans="1:16" x14ac:dyDescent="0.2">
      <c r="A54" s="645" t="s">
        <v>390</v>
      </c>
      <c r="B54" s="645" t="s">
        <v>1710</v>
      </c>
      <c r="C54" s="645" t="s">
        <v>392</v>
      </c>
      <c r="D54" s="645" t="s">
        <v>92</v>
      </c>
      <c r="E54" s="645" t="s">
        <v>93</v>
      </c>
      <c r="F54" s="645" t="s">
        <v>94</v>
      </c>
      <c r="G54" s="645" t="s">
        <v>8747</v>
      </c>
      <c r="H54" s="646">
        <v>42793</v>
      </c>
      <c r="I54" s="647">
        <v>124.51</v>
      </c>
      <c r="J54" s="647">
        <v>-1</v>
      </c>
      <c r="K54" s="647">
        <f t="shared" si="0"/>
        <v>-124.51</v>
      </c>
      <c r="L54" s="645" t="s">
        <v>2622</v>
      </c>
      <c r="M54" s="645" t="s">
        <v>680</v>
      </c>
      <c r="N54" s="646">
        <v>42810</v>
      </c>
      <c r="O54" s="645" t="s">
        <v>71</v>
      </c>
      <c r="P54" s="645" t="s">
        <v>4324</v>
      </c>
    </row>
    <row r="55" spans="1:16" x14ac:dyDescent="0.2">
      <c r="A55" s="645" t="s">
        <v>390</v>
      </c>
      <c r="B55" s="645" t="s">
        <v>1710</v>
      </c>
      <c r="C55" s="645" t="s">
        <v>392</v>
      </c>
      <c r="D55" s="645" t="s">
        <v>8772</v>
      </c>
      <c r="E55" s="645" t="s">
        <v>8773</v>
      </c>
      <c r="F55" s="645" t="s">
        <v>8774</v>
      </c>
      <c r="G55" s="645" t="s">
        <v>8775</v>
      </c>
      <c r="H55" s="646">
        <v>42808</v>
      </c>
      <c r="I55" s="647">
        <v>133.97999999999999</v>
      </c>
      <c r="J55" s="647">
        <v>-1</v>
      </c>
      <c r="K55" s="647">
        <f t="shared" si="0"/>
        <v>-133.97999999999999</v>
      </c>
      <c r="L55" s="645" t="s">
        <v>801</v>
      </c>
      <c r="M55" s="645" t="s">
        <v>220</v>
      </c>
      <c r="N55" s="646">
        <v>42814</v>
      </c>
      <c r="O55" s="645" t="s">
        <v>71</v>
      </c>
      <c r="P55" s="645" t="s">
        <v>801</v>
      </c>
    </row>
    <row r="56" spans="1:16" x14ac:dyDescent="0.2">
      <c r="A56" s="645" t="s">
        <v>390</v>
      </c>
      <c r="B56" s="645" t="s">
        <v>1710</v>
      </c>
      <c r="C56" s="645" t="s">
        <v>392</v>
      </c>
      <c r="D56" s="645" t="s">
        <v>2337</v>
      </c>
      <c r="E56" s="645" t="s">
        <v>2338</v>
      </c>
      <c r="F56" s="645" t="s">
        <v>2339</v>
      </c>
      <c r="G56" s="645" t="s">
        <v>8831</v>
      </c>
      <c r="H56" s="646">
        <v>42810</v>
      </c>
      <c r="I56" s="647">
        <v>840</v>
      </c>
      <c r="J56" s="647">
        <v>-1</v>
      </c>
      <c r="K56" s="647">
        <f t="shared" si="0"/>
        <v>-840</v>
      </c>
      <c r="L56" s="645" t="s">
        <v>801</v>
      </c>
      <c r="M56" s="645" t="s">
        <v>1697</v>
      </c>
      <c r="N56" s="646">
        <v>42814</v>
      </c>
      <c r="O56" s="645" t="s">
        <v>71</v>
      </c>
      <c r="P56" s="645" t="s">
        <v>801</v>
      </c>
    </row>
    <row r="57" spans="1:16" x14ac:dyDescent="0.2">
      <c r="A57" s="645" t="s">
        <v>390</v>
      </c>
      <c r="B57" s="645" t="s">
        <v>1710</v>
      </c>
      <c r="C57" s="645" t="s">
        <v>392</v>
      </c>
      <c r="D57" s="645" t="s">
        <v>568</v>
      </c>
      <c r="E57" s="645" t="s">
        <v>569</v>
      </c>
      <c r="F57" s="645" t="s">
        <v>570</v>
      </c>
      <c r="G57" s="645" t="s">
        <v>9040</v>
      </c>
      <c r="H57" s="646">
        <v>42817</v>
      </c>
      <c r="I57" s="647">
        <v>84.5</v>
      </c>
      <c r="J57" s="647">
        <v>-1</v>
      </c>
      <c r="K57" s="647">
        <f t="shared" si="0"/>
        <v>-84.5</v>
      </c>
      <c r="L57" s="645" t="s">
        <v>9041</v>
      </c>
      <c r="M57" s="645" t="s">
        <v>1407</v>
      </c>
      <c r="N57" s="646">
        <v>42821</v>
      </c>
      <c r="O57" s="645" t="s">
        <v>71</v>
      </c>
      <c r="P57" s="645" t="s">
        <v>9042</v>
      </c>
    </row>
    <row r="58" spans="1:16" x14ac:dyDescent="0.2">
      <c r="A58" s="645" t="s">
        <v>390</v>
      </c>
      <c r="B58" s="645" t="s">
        <v>1710</v>
      </c>
      <c r="C58" s="645" t="s">
        <v>392</v>
      </c>
      <c r="D58" s="645" t="s">
        <v>2848</v>
      </c>
      <c r="E58" s="645" t="s">
        <v>2849</v>
      </c>
      <c r="F58" s="645" t="s">
        <v>2850</v>
      </c>
      <c r="G58" s="645" t="s">
        <v>9229</v>
      </c>
      <c r="H58" s="646">
        <v>42787</v>
      </c>
      <c r="I58" s="647">
        <v>483.47</v>
      </c>
      <c r="J58" s="647">
        <v>-1</v>
      </c>
      <c r="K58" s="647">
        <f t="shared" si="0"/>
        <v>-483.47</v>
      </c>
      <c r="L58" s="645" t="s">
        <v>2852</v>
      </c>
      <c r="M58" s="645" t="s">
        <v>701</v>
      </c>
      <c r="N58" s="646">
        <v>42802</v>
      </c>
      <c r="O58" s="645" t="s">
        <v>71</v>
      </c>
      <c r="P58" s="645" t="s">
        <v>4389</v>
      </c>
    </row>
    <row r="59" spans="1:16" x14ac:dyDescent="0.2">
      <c r="A59" s="645" t="s">
        <v>390</v>
      </c>
      <c r="B59" s="645" t="s">
        <v>1710</v>
      </c>
      <c r="C59" s="645" t="s">
        <v>392</v>
      </c>
      <c r="D59" s="645" t="s">
        <v>88</v>
      </c>
      <c r="E59" s="645" t="s">
        <v>89</v>
      </c>
      <c r="F59" s="645" t="s">
        <v>90</v>
      </c>
      <c r="G59" s="645" t="s">
        <v>9954</v>
      </c>
      <c r="H59" s="646">
        <v>42822</v>
      </c>
      <c r="I59" s="647">
        <v>156.09</v>
      </c>
      <c r="J59" s="647">
        <v>-1</v>
      </c>
      <c r="K59" s="647">
        <f t="shared" si="0"/>
        <v>-156.09</v>
      </c>
      <c r="L59" s="645" t="s">
        <v>801</v>
      </c>
      <c r="M59" s="645" t="s">
        <v>1200</v>
      </c>
      <c r="N59" s="646">
        <v>42825</v>
      </c>
      <c r="O59" s="645" t="s">
        <v>71</v>
      </c>
      <c r="P59" s="645" t="s">
        <v>801</v>
      </c>
    </row>
    <row r="60" spans="1:16" x14ac:dyDescent="0.2">
      <c r="A60" s="645" t="s">
        <v>390</v>
      </c>
      <c r="B60" s="645" t="s">
        <v>1710</v>
      </c>
      <c r="C60" s="645" t="s">
        <v>392</v>
      </c>
      <c r="D60" s="645" t="s">
        <v>88</v>
      </c>
      <c r="E60" s="645" t="s">
        <v>89</v>
      </c>
      <c r="F60" s="645" t="s">
        <v>90</v>
      </c>
      <c r="G60" s="645" t="s">
        <v>9955</v>
      </c>
      <c r="H60" s="646">
        <v>42821</v>
      </c>
      <c r="I60" s="647">
        <v>53</v>
      </c>
      <c r="J60" s="647">
        <v>-1</v>
      </c>
      <c r="K60" s="647">
        <f t="shared" si="0"/>
        <v>-53</v>
      </c>
      <c r="L60" s="645" t="s">
        <v>9956</v>
      </c>
      <c r="M60" s="645" t="s">
        <v>492</v>
      </c>
      <c r="N60" s="646">
        <v>42824</v>
      </c>
      <c r="O60" s="645" t="s">
        <v>71</v>
      </c>
      <c r="P60" s="645" t="s">
        <v>9957</v>
      </c>
    </row>
    <row r="61" spans="1:16" x14ac:dyDescent="0.2">
      <c r="A61" s="645" t="s">
        <v>390</v>
      </c>
      <c r="B61" s="645" t="s">
        <v>1710</v>
      </c>
      <c r="C61" s="645" t="s">
        <v>392</v>
      </c>
      <c r="D61" s="645" t="s">
        <v>88</v>
      </c>
      <c r="E61" s="645" t="s">
        <v>89</v>
      </c>
      <c r="F61" s="645" t="s">
        <v>90</v>
      </c>
      <c r="G61" s="645" t="s">
        <v>9961</v>
      </c>
      <c r="H61" s="646">
        <v>42821</v>
      </c>
      <c r="I61" s="647">
        <v>25.41</v>
      </c>
      <c r="J61" s="647">
        <v>-1</v>
      </c>
      <c r="K61" s="647">
        <f t="shared" si="0"/>
        <v>-25.41</v>
      </c>
      <c r="L61" s="645" t="s">
        <v>9962</v>
      </c>
      <c r="M61" s="645" t="s">
        <v>719</v>
      </c>
      <c r="N61" s="646">
        <v>42824</v>
      </c>
      <c r="O61" s="645" t="s">
        <v>71</v>
      </c>
      <c r="P61" s="645" t="s">
        <v>9963</v>
      </c>
    </row>
    <row r="62" spans="1:16" x14ac:dyDescent="0.2">
      <c r="A62" s="645" t="s">
        <v>390</v>
      </c>
      <c r="B62" s="645" t="s">
        <v>1710</v>
      </c>
      <c r="C62" s="645" t="s">
        <v>392</v>
      </c>
      <c r="D62" s="645" t="s">
        <v>88</v>
      </c>
      <c r="E62" s="645" t="s">
        <v>89</v>
      </c>
      <c r="F62" s="645" t="s">
        <v>90</v>
      </c>
      <c r="G62" s="645" t="s">
        <v>9977</v>
      </c>
      <c r="H62" s="646">
        <v>42803</v>
      </c>
      <c r="I62" s="647">
        <v>33.020000000000003</v>
      </c>
      <c r="J62" s="647">
        <v>-1</v>
      </c>
      <c r="K62" s="647">
        <f t="shared" si="0"/>
        <v>-33.020000000000003</v>
      </c>
      <c r="L62" s="645" t="s">
        <v>9978</v>
      </c>
      <c r="M62" s="645" t="s">
        <v>329</v>
      </c>
      <c r="N62" s="646">
        <v>42807</v>
      </c>
      <c r="O62" s="645" t="s">
        <v>71</v>
      </c>
      <c r="P62" s="645" t="s">
        <v>9979</v>
      </c>
    </row>
    <row r="63" spans="1:16" x14ac:dyDescent="0.2">
      <c r="A63" s="645" t="s">
        <v>390</v>
      </c>
      <c r="B63" s="645" t="s">
        <v>1710</v>
      </c>
      <c r="C63" s="645" t="s">
        <v>392</v>
      </c>
      <c r="D63" s="645" t="s">
        <v>88</v>
      </c>
      <c r="E63" s="645" t="s">
        <v>89</v>
      </c>
      <c r="F63" s="645" t="s">
        <v>90</v>
      </c>
      <c r="G63" s="645" t="s">
        <v>9980</v>
      </c>
      <c r="H63" s="646">
        <v>42803</v>
      </c>
      <c r="I63" s="647">
        <v>135.04</v>
      </c>
      <c r="J63" s="647">
        <v>-1</v>
      </c>
      <c r="K63" s="647">
        <f t="shared" si="0"/>
        <v>-135.04</v>
      </c>
      <c r="L63" s="645" t="s">
        <v>9981</v>
      </c>
      <c r="M63" s="645" t="s">
        <v>1697</v>
      </c>
      <c r="N63" s="646">
        <v>42807</v>
      </c>
      <c r="O63" s="645" t="s">
        <v>71</v>
      </c>
      <c r="P63" s="645" t="s">
        <v>9982</v>
      </c>
    </row>
    <row r="64" spans="1:16" x14ac:dyDescent="0.2">
      <c r="A64" s="645" t="s">
        <v>390</v>
      </c>
      <c r="B64" s="645" t="s">
        <v>1710</v>
      </c>
      <c r="C64" s="645" t="s">
        <v>392</v>
      </c>
      <c r="D64" s="645" t="s">
        <v>2209</v>
      </c>
      <c r="E64" s="645" t="s">
        <v>2210</v>
      </c>
      <c r="F64" s="645" t="s">
        <v>2211</v>
      </c>
      <c r="G64" s="645" t="s">
        <v>10176</v>
      </c>
      <c r="H64" s="646">
        <v>42773</v>
      </c>
      <c r="I64" s="647">
        <v>95.59</v>
      </c>
      <c r="J64" s="647">
        <v>-1</v>
      </c>
      <c r="K64" s="647">
        <f t="shared" si="0"/>
        <v>-95.59</v>
      </c>
      <c r="L64" s="645" t="s">
        <v>801</v>
      </c>
      <c r="M64" s="645" t="s">
        <v>533</v>
      </c>
      <c r="N64" s="646">
        <v>42822</v>
      </c>
      <c r="O64" s="645" t="s">
        <v>71</v>
      </c>
      <c r="P64" s="645" t="s">
        <v>801</v>
      </c>
    </row>
    <row r="65" spans="1:16" x14ac:dyDescent="0.2">
      <c r="A65" s="645" t="s">
        <v>390</v>
      </c>
      <c r="B65" s="645" t="s">
        <v>1710</v>
      </c>
      <c r="C65" s="645" t="s">
        <v>392</v>
      </c>
      <c r="D65" s="645" t="s">
        <v>187</v>
      </c>
      <c r="E65" s="645" t="s">
        <v>808</v>
      </c>
      <c r="F65" s="645" t="s">
        <v>188</v>
      </c>
      <c r="G65" s="645" t="s">
        <v>10177</v>
      </c>
      <c r="H65" s="646">
        <v>42759</v>
      </c>
      <c r="I65" s="647">
        <v>164.06</v>
      </c>
      <c r="J65" s="647">
        <v>-1</v>
      </c>
      <c r="K65" s="647">
        <f t="shared" si="0"/>
        <v>-164.06</v>
      </c>
      <c r="L65" s="645" t="s">
        <v>1822</v>
      </c>
      <c r="M65" s="645" t="s">
        <v>887</v>
      </c>
      <c r="N65" s="646">
        <v>42817</v>
      </c>
      <c r="O65" s="645" t="s">
        <v>71</v>
      </c>
      <c r="P65" s="645" t="s">
        <v>10178</v>
      </c>
    </row>
    <row r="66" spans="1:16" x14ac:dyDescent="0.2">
      <c r="A66" s="645" t="s">
        <v>390</v>
      </c>
      <c r="B66" s="645" t="s">
        <v>1710</v>
      </c>
      <c r="C66" s="645" t="s">
        <v>392</v>
      </c>
      <c r="D66" s="645" t="s">
        <v>136</v>
      </c>
      <c r="E66" s="645" t="s">
        <v>137</v>
      </c>
      <c r="F66" s="645" t="s">
        <v>138</v>
      </c>
      <c r="G66" s="645" t="s">
        <v>10369</v>
      </c>
      <c r="H66" s="646">
        <v>42816</v>
      </c>
      <c r="I66" s="647">
        <v>541.17999999999995</v>
      </c>
      <c r="J66" s="647">
        <v>-1</v>
      </c>
      <c r="K66" s="647">
        <f t="shared" ref="K66:K129" si="1">I66*J66</f>
        <v>-541.17999999999995</v>
      </c>
      <c r="L66" s="645" t="s">
        <v>801</v>
      </c>
      <c r="M66" s="645" t="s">
        <v>1521</v>
      </c>
      <c r="N66" s="646">
        <v>42818</v>
      </c>
      <c r="O66" s="645" t="s">
        <v>71</v>
      </c>
      <c r="P66" s="645" t="s">
        <v>801</v>
      </c>
    </row>
    <row r="67" spans="1:16" x14ac:dyDescent="0.2">
      <c r="A67" s="645" t="s">
        <v>393</v>
      </c>
      <c r="B67" s="645" t="s">
        <v>1710</v>
      </c>
      <c r="C67" s="645" t="s">
        <v>391</v>
      </c>
      <c r="D67" s="645" t="s">
        <v>4566</v>
      </c>
      <c r="E67" s="645" t="s">
        <v>4567</v>
      </c>
      <c r="F67" s="645" t="s">
        <v>4568</v>
      </c>
      <c r="G67" s="645" t="s">
        <v>4569</v>
      </c>
      <c r="H67" s="646">
        <v>42801</v>
      </c>
      <c r="I67" s="647">
        <v>1052.7</v>
      </c>
      <c r="J67" s="647">
        <v>1</v>
      </c>
      <c r="K67" s="647">
        <f t="shared" si="1"/>
        <v>1052.7</v>
      </c>
      <c r="L67" s="645" t="s">
        <v>4570</v>
      </c>
      <c r="M67" s="645" t="s">
        <v>1808</v>
      </c>
      <c r="N67" s="646">
        <v>42815</v>
      </c>
      <c r="O67" s="645" t="s">
        <v>71</v>
      </c>
      <c r="P67" s="645" t="s">
        <v>4571</v>
      </c>
    </row>
    <row r="68" spans="1:16" x14ac:dyDescent="0.2">
      <c r="A68" s="645" t="s">
        <v>393</v>
      </c>
      <c r="B68" s="645" t="s">
        <v>1710</v>
      </c>
      <c r="C68" s="645" t="s">
        <v>391</v>
      </c>
      <c r="D68" s="645" t="s">
        <v>4566</v>
      </c>
      <c r="E68" s="645" t="s">
        <v>4567</v>
      </c>
      <c r="F68" s="645" t="s">
        <v>4568</v>
      </c>
      <c r="G68" s="645" t="s">
        <v>4572</v>
      </c>
      <c r="H68" s="646">
        <v>42801</v>
      </c>
      <c r="I68" s="647">
        <v>1887.6</v>
      </c>
      <c r="J68" s="647">
        <v>1</v>
      </c>
      <c r="K68" s="647">
        <f t="shared" si="1"/>
        <v>1887.6</v>
      </c>
      <c r="L68" s="645" t="s">
        <v>4573</v>
      </c>
      <c r="M68" s="645" t="s">
        <v>1808</v>
      </c>
      <c r="N68" s="646">
        <v>42815</v>
      </c>
      <c r="O68" s="645" t="s">
        <v>71</v>
      </c>
      <c r="P68" s="645" t="s">
        <v>4574</v>
      </c>
    </row>
    <row r="69" spans="1:16" x14ac:dyDescent="0.2">
      <c r="A69" s="645" t="s">
        <v>393</v>
      </c>
      <c r="B69" s="645" t="s">
        <v>1710</v>
      </c>
      <c r="C69" s="645" t="s">
        <v>391</v>
      </c>
      <c r="D69" s="645" t="s">
        <v>4566</v>
      </c>
      <c r="E69" s="645" t="s">
        <v>4567</v>
      </c>
      <c r="F69" s="645" t="s">
        <v>4568</v>
      </c>
      <c r="G69" s="645" t="s">
        <v>4575</v>
      </c>
      <c r="H69" s="646">
        <v>42801</v>
      </c>
      <c r="I69" s="647">
        <v>1984.4</v>
      </c>
      <c r="J69" s="647">
        <v>1</v>
      </c>
      <c r="K69" s="647">
        <f t="shared" si="1"/>
        <v>1984.4</v>
      </c>
      <c r="L69" s="645" t="s">
        <v>4576</v>
      </c>
      <c r="M69" s="645" t="s">
        <v>1808</v>
      </c>
      <c r="N69" s="646">
        <v>42815</v>
      </c>
      <c r="O69" s="645" t="s">
        <v>71</v>
      </c>
      <c r="P69" s="645" t="s">
        <v>4577</v>
      </c>
    </row>
    <row r="70" spans="1:16" x14ac:dyDescent="0.2">
      <c r="A70" s="645" t="s">
        <v>393</v>
      </c>
      <c r="B70" s="645" t="s">
        <v>1710</v>
      </c>
      <c r="C70" s="645" t="s">
        <v>391</v>
      </c>
      <c r="D70" s="645" t="s">
        <v>4566</v>
      </c>
      <c r="E70" s="645" t="s">
        <v>4567</v>
      </c>
      <c r="F70" s="645" t="s">
        <v>4568</v>
      </c>
      <c r="G70" s="645" t="s">
        <v>4578</v>
      </c>
      <c r="H70" s="646">
        <v>42801</v>
      </c>
      <c r="I70" s="647">
        <v>1984.4</v>
      </c>
      <c r="J70" s="647">
        <v>1</v>
      </c>
      <c r="K70" s="647">
        <f t="shared" si="1"/>
        <v>1984.4</v>
      </c>
      <c r="L70" s="645" t="s">
        <v>4579</v>
      </c>
      <c r="M70" s="645" t="s">
        <v>1808</v>
      </c>
      <c r="N70" s="646">
        <v>42816</v>
      </c>
      <c r="O70" s="645" t="s">
        <v>71</v>
      </c>
      <c r="P70" s="645" t="s">
        <v>4580</v>
      </c>
    </row>
    <row r="71" spans="1:16" x14ac:dyDescent="0.2">
      <c r="A71" s="645" t="s">
        <v>393</v>
      </c>
      <c r="B71" s="645" t="s">
        <v>1710</v>
      </c>
      <c r="C71" s="645" t="s">
        <v>391</v>
      </c>
      <c r="D71" s="645" t="s">
        <v>4566</v>
      </c>
      <c r="E71" s="645" t="s">
        <v>4567</v>
      </c>
      <c r="F71" s="645" t="s">
        <v>4568</v>
      </c>
      <c r="G71" s="645" t="s">
        <v>4581</v>
      </c>
      <c r="H71" s="646">
        <v>42801</v>
      </c>
      <c r="I71" s="647">
        <v>7695.6</v>
      </c>
      <c r="J71" s="647">
        <v>1</v>
      </c>
      <c r="K71" s="647">
        <f t="shared" si="1"/>
        <v>7695.6</v>
      </c>
      <c r="L71" s="645" t="s">
        <v>4582</v>
      </c>
      <c r="M71" s="645" t="s">
        <v>160</v>
      </c>
      <c r="N71" s="646">
        <v>42815</v>
      </c>
      <c r="O71" s="645" t="s">
        <v>71</v>
      </c>
      <c r="P71" s="645" t="s">
        <v>4583</v>
      </c>
    </row>
    <row r="72" spans="1:16" x14ac:dyDescent="0.2">
      <c r="A72" s="645" t="s">
        <v>393</v>
      </c>
      <c r="B72" s="645" t="s">
        <v>1710</v>
      </c>
      <c r="C72" s="645" t="s">
        <v>391</v>
      </c>
      <c r="D72" s="645" t="s">
        <v>3953</v>
      </c>
      <c r="E72" s="645" t="s">
        <v>3954</v>
      </c>
      <c r="F72" s="645" t="s">
        <v>3955</v>
      </c>
      <c r="G72" s="645" t="s">
        <v>4584</v>
      </c>
      <c r="H72" s="646">
        <v>42819</v>
      </c>
      <c r="I72" s="647">
        <v>59.05</v>
      </c>
      <c r="J72" s="647">
        <v>1</v>
      </c>
      <c r="K72" s="647">
        <f t="shared" si="1"/>
        <v>59.05</v>
      </c>
      <c r="L72" s="645" t="s">
        <v>4585</v>
      </c>
      <c r="M72" s="645" t="s">
        <v>1139</v>
      </c>
      <c r="N72" s="646">
        <v>42825</v>
      </c>
      <c r="O72" s="645" t="s">
        <v>71</v>
      </c>
      <c r="P72" s="645" t="s">
        <v>4586</v>
      </c>
    </row>
    <row r="73" spans="1:16" x14ac:dyDescent="0.2">
      <c r="A73" s="645" t="s">
        <v>393</v>
      </c>
      <c r="B73" s="645" t="s">
        <v>1710</v>
      </c>
      <c r="C73" s="645" t="s">
        <v>391</v>
      </c>
      <c r="D73" s="645" t="s">
        <v>4587</v>
      </c>
      <c r="E73" s="645" t="s">
        <v>4588</v>
      </c>
      <c r="F73" s="645" t="s">
        <v>4589</v>
      </c>
      <c r="G73" s="645" t="s">
        <v>4590</v>
      </c>
      <c r="H73" s="646">
        <v>42781</v>
      </c>
      <c r="I73" s="647">
        <v>540</v>
      </c>
      <c r="J73" s="647">
        <v>1</v>
      </c>
      <c r="K73" s="647">
        <f t="shared" si="1"/>
        <v>540</v>
      </c>
      <c r="L73" s="645" t="s">
        <v>801</v>
      </c>
      <c r="M73" s="645" t="s">
        <v>1401</v>
      </c>
      <c r="N73" s="646">
        <v>42808</v>
      </c>
      <c r="O73" s="645" t="s">
        <v>71</v>
      </c>
      <c r="P73" s="645" t="s">
        <v>801</v>
      </c>
    </row>
    <row r="74" spans="1:16" x14ac:dyDescent="0.2">
      <c r="A74" s="645" t="s">
        <v>393</v>
      </c>
      <c r="B74" s="645" t="s">
        <v>1710</v>
      </c>
      <c r="C74" s="645" t="s">
        <v>391</v>
      </c>
      <c r="D74" s="645" t="s">
        <v>1482</v>
      </c>
      <c r="E74" s="645" t="s">
        <v>1483</v>
      </c>
      <c r="F74" s="645" t="s">
        <v>1484</v>
      </c>
      <c r="G74" s="645" t="s">
        <v>4591</v>
      </c>
      <c r="H74" s="646">
        <v>42825</v>
      </c>
      <c r="I74" s="647">
        <v>733.21</v>
      </c>
      <c r="J74" s="647">
        <v>1</v>
      </c>
      <c r="K74" s="647">
        <f t="shared" si="1"/>
        <v>733.21</v>
      </c>
      <c r="L74" s="645" t="s">
        <v>801</v>
      </c>
      <c r="M74" s="645" t="s">
        <v>114</v>
      </c>
      <c r="N74" s="646">
        <v>42825</v>
      </c>
      <c r="O74" s="645" t="s">
        <v>71</v>
      </c>
      <c r="P74" s="645" t="s">
        <v>801</v>
      </c>
    </row>
    <row r="75" spans="1:16" x14ac:dyDescent="0.2">
      <c r="A75" s="645" t="s">
        <v>393</v>
      </c>
      <c r="B75" s="645" t="s">
        <v>1710</v>
      </c>
      <c r="C75" s="645" t="s">
        <v>391</v>
      </c>
      <c r="D75" s="645" t="s">
        <v>1482</v>
      </c>
      <c r="E75" s="645" t="s">
        <v>1483</v>
      </c>
      <c r="F75" s="645" t="s">
        <v>1484</v>
      </c>
      <c r="G75" s="645" t="s">
        <v>4592</v>
      </c>
      <c r="H75" s="646">
        <v>42822</v>
      </c>
      <c r="I75" s="647">
        <v>1053.49</v>
      </c>
      <c r="J75" s="647">
        <v>1</v>
      </c>
      <c r="K75" s="647">
        <f t="shared" si="1"/>
        <v>1053.49</v>
      </c>
      <c r="L75" s="645" t="s">
        <v>801</v>
      </c>
      <c r="M75" s="645" t="s">
        <v>303</v>
      </c>
      <c r="N75" s="646">
        <v>42824</v>
      </c>
      <c r="O75" s="645" t="s">
        <v>71</v>
      </c>
      <c r="P75" s="645" t="s">
        <v>801</v>
      </c>
    </row>
    <row r="76" spans="1:16" x14ac:dyDescent="0.2">
      <c r="A76" s="645" t="s">
        <v>393</v>
      </c>
      <c r="B76" s="645" t="s">
        <v>1710</v>
      </c>
      <c r="C76" s="645" t="s">
        <v>391</v>
      </c>
      <c r="D76" s="645" t="s">
        <v>1482</v>
      </c>
      <c r="E76" s="645" t="s">
        <v>1483</v>
      </c>
      <c r="F76" s="645" t="s">
        <v>1484</v>
      </c>
      <c r="G76" s="645" t="s">
        <v>4593</v>
      </c>
      <c r="H76" s="646">
        <v>42822</v>
      </c>
      <c r="I76" s="647">
        <v>1273.5999999999999</v>
      </c>
      <c r="J76" s="647">
        <v>1</v>
      </c>
      <c r="K76" s="647">
        <f t="shared" si="1"/>
        <v>1273.5999999999999</v>
      </c>
      <c r="L76" s="645" t="s">
        <v>801</v>
      </c>
      <c r="M76" s="645" t="s">
        <v>303</v>
      </c>
      <c r="N76" s="646">
        <v>42824</v>
      </c>
      <c r="O76" s="645" t="s">
        <v>71</v>
      </c>
      <c r="P76" s="645" t="s">
        <v>801</v>
      </c>
    </row>
    <row r="77" spans="1:16" x14ac:dyDescent="0.2">
      <c r="A77" s="645" t="s">
        <v>393</v>
      </c>
      <c r="B77" s="645" t="s">
        <v>1710</v>
      </c>
      <c r="C77" s="645" t="s">
        <v>391</v>
      </c>
      <c r="D77" s="645" t="s">
        <v>1482</v>
      </c>
      <c r="E77" s="645" t="s">
        <v>1483</v>
      </c>
      <c r="F77" s="645" t="s">
        <v>1484</v>
      </c>
      <c r="G77" s="645" t="s">
        <v>4594</v>
      </c>
      <c r="H77" s="646">
        <v>42822</v>
      </c>
      <c r="I77" s="647">
        <v>1601.56</v>
      </c>
      <c r="J77" s="647">
        <v>1</v>
      </c>
      <c r="K77" s="647">
        <f t="shared" si="1"/>
        <v>1601.56</v>
      </c>
      <c r="L77" s="645" t="s">
        <v>801</v>
      </c>
      <c r="M77" s="645" t="s">
        <v>544</v>
      </c>
      <c r="N77" s="646">
        <v>42824</v>
      </c>
      <c r="O77" s="645" t="s">
        <v>71</v>
      </c>
      <c r="P77" s="645" t="s">
        <v>801</v>
      </c>
    </row>
    <row r="78" spans="1:16" x14ac:dyDescent="0.2">
      <c r="A78" s="645" t="s">
        <v>393</v>
      </c>
      <c r="B78" s="645" t="s">
        <v>1710</v>
      </c>
      <c r="C78" s="645" t="s">
        <v>391</v>
      </c>
      <c r="D78" s="645" t="s">
        <v>1482</v>
      </c>
      <c r="E78" s="645" t="s">
        <v>1483</v>
      </c>
      <c r="F78" s="645" t="s">
        <v>1484</v>
      </c>
      <c r="G78" s="645" t="s">
        <v>4595</v>
      </c>
      <c r="H78" s="646">
        <v>42807</v>
      </c>
      <c r="I78" s="647">
        <v>1141.05</v>
      </c>
      <c r="J78" s="647">
        <v>1</v>
      </c>
      <c r="K78" s="647">
        <f t="shared" si="1"/>
        <v>1141.05</v>
      </c>
      <c r="L78" s="645" t="s">
        <v>801</v>
      </c>
      <c r="M78" s="645" t="s">
        <v>273</v>
      </c>
      <c r="N78" s="646">
        <v>42814</v>
      </c>
      <c r="O78" s="645" t="s">
        <v>71</v>
      </c>
      <c r="P78" s="645" t="s">
        <v>801</v>
      </c>
    </row>
    <row r="79" spans="1:16" x14ac:dyDescent="0.2">
      <c r="A79" s="645" t="s">
        <v>393</v>
      </c>
      <c r="B79" s="645" t="s">
        <v>1710</v>
      </c>
      <c r="C79" s="645" t="s">
        <v>391</v>
      </c>
      <c r="D79" s="645" t="s">
        <v>1482</v>
      </c>
      <c r="E79" s="645" t="s">
        <v>1483</v>
      </c>
      <c r="F79" s="645" t="s">
        <v>1484</v>
      </c>
      <c r="G79" s="645" t="s">
        <v>4596</v>
      </c>
      <c r="H79" s="646">
        <v>42790</v>
      </c>
      <c r="I79" s="647">
        <v>699.35</v>
      </c>
      <c r="J79" s="647">
        <v>1</v>
      </c>
      <c r="K79" s="647">
        <f t="shared" si="1"/>
        <v>699.35</v>
      </c>
      <c r="L79" s="645" t="s">
        <v>801</v>
      </c>
      <c r="M79" s="645" t="s">
        <v>273</v>
      </c>
      <c r="N79" s="646">
        <v>42801</v>
      </c>
      <c r="O79" s="645" t="s">
        <v>71</v>
      </c>
      <c r="P79" s="645" t="s">
        <v>801</v>
      </c>
    </row>
    <row r="80" spans="1:16" x14ac:dyDescent="0.2">
      <c r="A80" s="645" t="s">
        <v>393</v>
      </c>
      <c r="B80" s="645" t="s">
        <v>1710</v>
      </c>
      <c r="C80" s="645" t="s">
        <v>391</v>
      </c>
      <c r="D80" s="645" t="s">
        <v>1482</v>
      </c>
      <c r="E80" s="645" t="s">
        <v>1483</v>
      </c>
      <c r="F80" s="645" t="s">
        <v>1484</v>
      </c>
      <c r="G80" s="645" t="s">
        <v>4597</v>
      </c>
      <c r="H80" s="646">
        <v>42790</v>
      </c>
      <c r="I80" s="647">
        <v>497.22</v>
      </c>
      <c r="J80" s="647">
        <v>1</v>
      </c>
      <c r="K80" s="647">
        <f t="shared" si="1"/>
        <v>497.22</v>
      </c>
      <c r="L80" s="645" t="s">
        <v>801</v>
      </c>
      <c r="M80" s="645" t="s">
        <v>4598</v>
      </c>
      <c r="N80" s="646">
        <v>42801</v>
      </c>
      <c r="O80" s="645" t="s">
        <v>71</v>
      </c>
      <c r="P80" s="645" t="s">
        <v>801</v>
      </c>
    </row>
    <row r="81" spans="1:16" x14ac:dyDescent="0.2">
      <c r="A81" s="645" t="s">
        <v>393</v>
      </c>
      <c r="B81" s="645" t="s">
        <v>1710</v>
      </c>
      <c r="C81" s="645" t="s">
        <v>391</v>
      </c>
      <c r="D81" s="645" t="s">
        <v>1482</v>
      </c>
      <c r="E81" s="645" t="s">
        <v>1483</v>
      </c>
      <c r="F81" s="645" t="s">
        <v>1484</v>
      </c>
      <c r="G81" s="645" t="s">
        <v>4599</v>
      </c>
      <c r="H81" s="646">
        <v>42790</v>
      </c>
      <c r="I81" s="647">
        <v>1206.32</v>
      </c>
      <c r="J81" s="647">
        <v>1</v>
      </c>
      <c r="K81" s="647">
        <f t="shared" si="1"/>
        <v>1206.32</v>
      </c>
      <c r="L81" s="645" t="s">
        <v>801</v>
      </c>
      <c r="M81" s="645" t="s">
        <v>1110</v>
      </c>
      <c r="N81" s="646">
        <v>42795</v>
      </c>
      <c r="O81" s="645" t="s">
        <v>71</v>
      </c>
      <c r="P81" s="645" t="s">
        <v>801</v>
      </c>
    </row>
    <row r="82" spans="1:16" x14ac:dyDescent="0.2">
      <c r="A82" s="645" t="s">
        <v>393</v>
      </c>
      <c r="B82" s="645" t="s">
        <v>1710</v>
      </c>
      <c r="C82" s="645" t="s">
        <v>391</v>
      </c>
      <c r="D82" s="645" t="s">
        <v>1482</v>
      </c>
      <c r="E82" s="645" t="s">
        <v>1483</v>
      </c>
      <c r="F82" s="645" t="s">
        <v>1484</v>
      </c>
      <c r="G82" s="645" t="s">
        <v>4600</v>
      </c>
      <c r="H82" s="646">
        <v>42790</v>
      </c>
      <c r="I82" s="647">
        <v>537.05999999999995</v>
      </c>
      <c r="J82" s="647">
        <v>1</v>
      </c>
      <c r="K82" s="647">
        <f t="shared" si="1"/>
        <v>537.05999999999995</v>
      </c>
      <c r="L82" s="645" t="s">
        <v>801</v>
      </c>
      <c r="M82" s="645" t="s">
        <v>273</v>
      </c>
      <c r="N82" s="646">
        <v>42801</v>
      </c>
      <c r="O82" s="645" t="s">
        <v>71</v>
      </c>
      <c r="P82" s="645" t="s">
        <v>801</v>
      </c>
    </row>
    <row r="83" spans="1:16" x14ac:dyDescent="0.2">
      <c r="A83" s="645" t="s">
        <v>393</v>
      </c>
      <c r="B83" s="645" t="s">
        <v>1710</v>
      </c>
      <c r="C83" s="645" t="s">
        <v>391</v>
      </c>
      <c r="D83" s="645" t="s">
        <v>1482</v>
      </c>
      <c r="E83" s="645" t="s">
        <v>1483</v>
      </c>
      <c r="F83" s="645" t="s">
        <v>1484</v>
      </c>
      <c r="G83" s="645" t="s">
        <v>4601</v>
      </c>
      <c r="H83" s="646">
        <v>42790</v>
      </c>
      <c r="I83" s="647">
        <v>393.92</v>
      </c>
      <c r="J83" s="647">
        <v>1</v>
      </c>
      <c r="K83" s="647">
        <f t="shared" si="1"/>
        <v>393.92</v>
      </c>
      <c r="L83" s="645" t="s">
        <v>801</v>
      </c>
      <c r="M83" s="645" t="s">
        <v>3022</v>
      </c>
      <c r="N83" s="646">
        <v>42801</v>
      </c>
      <c r="O83" s="645" t="s">
        <v>71</v>
      </c>
      <c r="P83" s="645" t="s">
        <v>801</v>
      </c>
    </row>
    <row r="84" spans="1:16" x14ac:dyDescent="0.2">
      <c r="A84" s="645" t="s">
        <v>393</v>
      </c>
      <c r="B84" s="645" t="s">
        <v>1710</v>
      </c>
      <c r="C84" s="645" t="s">
        <v>391</v>
      </c>
      <c r="D84" s="645" t="s">
        <v>950</v>
      </c>
      <c r="E84" s="645" t="s">
        <v>951</v>
      </c>
      <c r="F84" s="645" t="s">
        <v>952</v>
      </c>
      <c r="G84" s="645" t="s">
        <v>4602</v>
      </c>
      <c r="H84" s="646">
        <v>42773</v>
      </c>
      <c r="I84" s="647">
        <v>54.95</v>
      </c>
      <c r="J84" s="647">
        <v>1</v>
      </c>
      <c r="K84" s="647">
        <f t="shared" si="1"/>
        <v>54.95</v>
      </c>
      <c r="L84" s="645" t="s">
        <v>4603</v>
      </c>
      <c r="M84" s="645" t="s">
        <v>253</v>
      </c>
      <c r="N84" s="646">
        <v>42817</v>
      </c>
      <c r="O84" s="645" t="s">
        <v>71</v>
      </c>
      <c r="P84" s="645" t="s">
        <v>801</v>
      </c>
    </row>
    <row r="85" spans="1:16" x14ac:dyDescent="0.2">
      <c r="A85" s="645" t="s">
        <v>393</v>
      </c>
      <c r="B85" s="645" t="s">
        <v>1710</v>
      </c>
      <c r="C85" s="645" t="s">
        <v>391</v>
      </c>
      <c r="D85" s="645" t="s">
        <v>1415</v>
      </c>
      <c r="E85" s="645" t="s">
        <v>1416</v>
      </c>
      <c r="F85" s="645" t="s">
        <v>1417</v>
      </c>
      <c r="G85" s="645" t="s">
        <v>4604</v>
      </c>
      <c r="H85" s="646">
        <v>42797</v>
      </c>
      <c r="I85" s="647">
        <v>97.53</v>
      </c>
      <c r="J85" s="647">
        <v>1</v>
      </c>
      <c r="K85" s="647">
        <f t="shared" si="1"/>
        <v>97.53</v>
      </c>
      <c r="L85" s="645" t="s">
        <v>801</v>
      </c>
      <c r="M85" s="645" t="s">
        <v>1592</v>
      </c>
      <c r="N85" s="646">
        <v>42803</v>
      </c>
      <c r="O85" s="645" t="s">
        <v>71</v>
      </c>
      <c r="P85" s="645" t="s">
        <v>801</v>
      </c>
    </row>
    <row r="86" spans="1:16" x14ac:dyDescent="0.2">
      <c r="A86" s="645" t="s">
        <v>393</v>
      </c>
      <c r="B86" s="645" t="s">
        <v>1710</v>
      </c>
      <c r="C86" s="645" t="s">
        <v>391</v>
      </c>
      <c r="D86" s="645" t="s">
        <v>170</v>
      </c>
      <c r="E86" s="645" t="s">
        <v>171</v>
      </c>
      <c r="F86" s="645" t="s">
        <v>172</v>
      </c>
      <c r="G86" s="645" t="s">
        <v>2122</v>
      </c>
      <c r="H86" s="646">
        <v>42825</v>
      </c>
      <c r="I86" s="647">
        <v>59.4</v>
      </c>
      <c r="J86" s="647">
        <v>1</v>
      </c>
      <c r="K86" s="647">
        <f t="shared" si="1"/>
        <v>59.4</v>
      </c>
      <c r="L86" s="645" t="s">
        <v>4605</v>
      </c>
      <c r="M86" s="645" t="s">
        <v>4606</v>
      </c>
      <c r="N86" s="646">
        <v>42825</v>
      </c>
      <c r="O86" s="645" t="s">
        <v>71</v>
      </c>
      <c r="P86" s="645" t="s">
        <v>4607</v>
      </c>
    </row>
    <row r="87" spans="1:16" x14ac:dyDescent="0.2">
      <c r="A87" s="645" t="s">
        <v>393</v>
      </c>
      <c r="B87" s="645" t="s">
        <v>1710</v>
      </c>
      <c r="C87" s="645" t="s">
        <v>391</v>
      </c>
      <c r="D87" s="645" t="s">
        <v>170</v>
      </c>
      <c r="E87" s="645" t="s">
        <v>171</v>
      </c>
      <c r="F87" s="645" t="s">
        <v>172</v>
      </c>
      <c r="G87" s="645" t="s">
        <v>4608</v>
      </c>
      <c r="H87" s="646">
        <v>42821</v>
      </c>
      <c r="I87" s="647">
        <v>580.25</v>
      </c>
      <c r="J87" s="647">
        <v>1</v>
      </c>
      <c r="K87" s="647">
        <f t="shared" si="1"/>
        <v>580.25</v>
      </c>
      <c r="L87" s="645" t="s">
        <v>801</v>
      </c>
      <c r="M87" s="645" t="s">
        <v>614</v>
      </c>
      <c r="N87" s="646">
        <v>42821</v>
      </c>
      <c r="O87" s="645" t="s">
        <v>71</v>
      </c>
      <c r="P87" s="645" t="s">
        <v>801</v>
      </c>
    </row>
    <row r="88" spans="1:16" x14ac:dyDescent="0.2">
      <c r="A88" s="645" t="s">
        <v>393</v>
      </c>
      <c r="B88" s="645" t="s">
        <v>1710</v>
      </c>
      <c r="C88" s="645" t="s">
        <v>391</v>
      </c>
      <c r="D88" s="645" t="s">
        <v>170</v>
      </c>
      <c r="E88" s="645" t="s">
        <v>171</v>
      </c>
      <c r="F88" s="645" t="s">
        <v>172</v>
      </c>
      <c r="G88" s="645" t="s">
        <v>4609</v>
      </c>
      <c r="H88" s="646">
        <v>42794</v>
      </c>
      <c r="I88" s="647">
        <v>1508.38</v>
      </c>
      <c r="J88" s="647">
        <v>1</v>
      </c>
      <c r="K88" s="647">
        <f t="shared" si="1"/>
        <v>1508.38</v>
      </c>
      <c r="L88" s="645" t="s">
        <v>801</v>
      </c>
      <c r="M88" s="645" t="s">
        <v>744</v>
      </c>
      <c r="N88" s="646">
        <v>42825</v>
      </c>
      <c r="O88" s="645" t="s">
        <v>71</v>
      </c>
      <c r="P88" s="645" t="s">
        <v>801</v>
      </c>
    </row>
    <row r="89" spans="1:16" x14ac:dyDescent="0.2">
      <c r="A89" s="645" t="s">
        <v>393</v>
      </c>
      <c r="B89" s="645" t="s">
        <v>1710</v>
      </c>
      <c r="C89" s="645" t="s">
        <v>391</v>
      </c>
      <c r="D89" s="645" t="s">
        <v>170</v>
      </c>
      <c r="E89" s="645" t="s">
        <v>171</v>
      </c>
      <c r="F89" s="645" t="s">
        <v>172</v>
      </c>
      <c r="G89" s="645" t="s">
        <v>4610</v>
      </c>
      <c r="H89" s="646">
        <v>42794</v>
      </c>
      <c r="I89" s="647">
        <v>128.69999999999999</v>
      </c>
      <c r="J89" s="647">
        <v>1</v>
      </c>
      <c r="K89" s="647">
        <f t="shared" si="1"/>
        <v>128.69999999999999</v>
      </c>
      <c r="L89" s="645" t="s">
        <v>801</v>
      </c>
      <c r="M89" s="645" t="s">
        <v>1069</v>
      </c>
      <c r="N89" s="646">
        <v>42817</v>
      </c>
      <c r="O89" s="645" t="s">
        <v>71</v>
      </c>
      <c r="P89" s="645" t="s">
        <v>801</v>
      </c>
    </row>
    <row r="90" spans="1:16" x14ac:dyDescent="0.2">
      <c r="A90" s="645" t="s">
        <v>393</v>
      </c>
      <c r="B90" s="645" t="s">
        <v>1710</v>
      </c>
      <c r="C90" s="645" t="s">
        <v>391</v>
      </c>
      <c r="D90" s="645" t="s">
        <v>1565</v>
      </c>
      <c r="E90" s="645" t="s">
        <v>1566</v>
      </c>
      <c r="F90" s="645" t="s">
        <v>1567</v>
      </c>
      <c r="G90" s="645" t="s">
        <v>1386</v>
      </c>
      <c r="H90" s="646">
        <v>42765</v>
      </c>
      <c r="I90" s="647">
        <v>417.31</v>
      </c>
      <c r="J90" s="647">
        <v>1</v>
      </c>
      <c r="K90" s="647">
        <f t="shared" si="1"/>
        <v>417.31</v>
      </c>
      <c r="L90" s="645" t="s">
        <v>801</v>
      </c>
      <c r="M90" s="645" t="s">
        <v>544</v>
      </c>
      <c r="N90" s="646">
        <v>42817</v>
      </c>
      <c r="O90" s="645" t="s">
        <v>71</v>
      </c>
      <c r="P90" s="645" t="s">
        <v>801</v>
      </c>
    </row>
    <row r="91" spans="1:16" x14ac:dyDescent="0.2">
      <c r="A91" s="645" t="s">
        <v>393</v>
      </c>
      <c r="B91" s="645" t="s">
        <v>1710</v>
      </c>
      <c r="C91" s="645" t="s">
        <v>391</v>
      </c>
      <c r="D91" s="645" t="s">
        <v>1565</v>
      </c>
      <c r="E91" s="645" t="s">
        <v>1566</v>
      </c>
      <c r="F91" s="645" t="s">
        <v>1567</v>
      </c>
      <c r="G91" s="645" t="s">
        <v>4611</v>
      </c>
      <c r="H91" s="646">
        <v>42794</v>
      </c>
      <c r="I91" s="647">
        <v>79.2</v>
      </c>
      <c r="J91" s="647">
        <v>1</v>
      </c>
      <c r="K91" s="647">
        <f t="shared" si="1"/>
        <v>79.2</v>
      </c>
      <c r="L91" s="645" t="s">
        <v>4612</v>
      </c>
      <c r="M91" s="645" t="s">
        <v>1941</v>
      </c>
      <c r="N91" s="646">
        <v>42817</v>
      </c>
      <c r="O91" s="645" t="s">
        <v>71</v>
      </c>
      <c r="P91" s="645" t="s">
        <v>4613</v>
      </c>
    </row>
    <row r="92" spans="1:16" x14ac:dyDescent="0.2">
      <c r="A92" s="645" t="s">
        <v>393</v>
      </c>
      <c r="B92" s="645" t="s">
        <v>1710</v>
      </c>
      <c r="C92" s="645" t="s">
        <v>391</v>
      </c>
      <c r="D92" s="645" t="s">
        <v>1565</v>
      </c>
      <c r="E92" s="645" t="s">
        <v>1566</v>
      </c>
      <c r="F92" s="645" t="s">
        <v>1567</v>
      </c>
      <c r="G92" s="645" t="s">
        <v>1340</v>
      </c>
      <c r="H92" s="646">
        <v>42765</v>
      </c>
      <c r="I92" s="647">
        <v>203.94</v>
      </c>
      <c r="J92" s="647">
        <v>1</v>
      </c>
      <c r="K92" s="647">
        <f t="shared" si="1"/>
        <v>203.94</v>
      </c>
      <c r="L92" s="645" t="s">
        <v>801</v>
      </c>
      <c r="M92" s="645" t="s">
        <v>1941</v>
      </c>
      <c r="N92" s="646">
        <v>42825</v>
      </c>
      <c r="O92" s="645" t="s">
        <v>71</v>
      </c>
      <c r="P92" s="645" t="s">
        <v>801</v>
      </c>
    </row>
    <row r="93" spans="1:16" x14ac:dyDescent="0.2">
      <c r="A93" s="645" t="s">
        <v>393</v>
      </c>
      <c r="B93" s="645" t="s">
        <v>1710</v>
      </c>
      <c r="C93" s="645" t="s">
        <v>391</v>
      </c>
      <c r="D93" s="645" t="s">
        <v>3246</v>
      </c>
      <c r="E93" s="645" t="s">
        <v>3247</v>
      </c>
      <c r="F93" s="645" t="s">
        <v>3248</v>
      </c>
      <c r="G93" s="645" t="s">
        <v>1454</v>
      </c>
      <c r="H93" s="646">
        <v>42795</v>
      </c>
      <c r="I93" s="647">
        <v>375.1</v>
      </c>
      <c r="J93" s="647">
        <v>1</v>
      </c>
      <c r="K93" s="647">
        <f t="shared" si="1"/>
        <v>375.1</v>
      </c>
      <c r="L93" s="645" t="s">
        <v>4614</v>
      </c>
      <c r="M93" s="645" t="s">
        <v>1808</v>
      </c>
      <c r="N93" s="646">
        <v>42795</v>
      </c>
      <c r="O93" s="645" t="s">
        <v>71</v>
      </c>
      <c r="P93" s="645" t="s">
        <v>4615</v>
      </c>
    </row>
    <row r="94" spans="1:16" x14ac:dyDescent="0.2">
      <c r="A94" s="645" t="s">
        <v>393</v>
      </c>
      <c r="B94" s="645" t="s">
        <v>1710</v>
      </c>
      <c r="C94" s="645" t="s">
        <v>391</v>
      </c>
      <c r="D94" s="645" t="s">
        <v>4616</v>
      </c>
      <c r="E94" s="645" t="s">
        <v>4617</v>
      </c>
      <c r="F94" s="645" t="s">
        <v>4618</v>
      </c>
      <c r="G94" s="645" t="s">
        <v>4619</v>
      </c>
      <c r="H94" s="646">
        <v>42814</v>
      </c>
      <c r="I94" s="647">
        <v>1611.72</v>
      </c>
      <c r="J94" s="647">
        <v>1</v>
      </c>
      <c r="K94" s="647">
        <f t="shared" si="1"/>
        <v>1611.72</v>
      </c>
      <c r="L94" s="645" t="s">
        <v>4620</v>
      </c>
      <c r="M94" s="645" t="s">
        <v>1173</v>
      </c>
      <c r="N94" s="646">
        <v>42814</v>
      </c>
      <c r="O94" s="645" t="s">
        <v>71</v>
      </c>
      <c r="P94" s="645" t="s">
        <v>4621</v>
      </c>
    </row>
    <row r="95" spans="1:16" x14ac:dyDescent="0.2">
      <c r="A95" s="645" t="s">
        <v>393</v>
      </c>
      <c r="B95" s="645" t="s">
        <v>1710</v>
      </c>
      <c r="C95" s="645" t="s">
        <v>391</v>
      </c>
      <c r="D95" s="645" t="s">
        <v>1711</v>
      </c>
      <c r="E95" s="645" t="s">
        <v>1712</v>
      </c>
      <c r="F95" s="645" t="s">
        <v>1713</v>
      </c>
      <c r="G95" s="645" t="s">
        <v>4622</v>
      </c>
      <c r="H95" s="646">
        <v>42821</v>
      </c>
      <c r="I95" s="647">
        <v>105.27</v>
      </c>
      <c r="J95" s="647">
        <v>1</v>
      </c>
      <c r="K95" s="647">
        <f t="shared" si="1"/>
        <v>105.27</v>
      </c>
      <c r="L95" s="645" t="s">
        <v>4623</v>
      </c>
      <c r="M95" s="645" t="s">
        <v>4624</v>
      </c>
      <c r="N95" s="646">
        <v>42824</v>
      </c>
      <c r="O95" s="645" t="s">
        <v>490</v>
      </c>
      <c r="P95" s="645" t="s">
        <v>4625</v>
      </c>
    </row>
    <row r="96" spans="1:16" x14ac:dyDescent="0.2">
      <c r="A96" s="645" t="s">
        <v>393</v>
      </c>
      <c r="B96" s="645" t="s">
        <v>1710</v>
      </c>
      <c r="C96" s="645" t="s">
        <v>391</v>
      </c>
      <c r="D96" s="645" t="s">
        <v>1711</v>
      </c>
      <c r="E96" s="645" t="s">
        <v>1712</v>
      </c>
      <c r="F96" s="645" t="s">
        <v>1713</v>
      </c>
      <c r="G96" s="645" t="s">
        <v>4626</v>
      </c>
      <c r="H96" s="646">
        <v>42821</v>
      </c>
      <c r="I96" s="647">
        <v>137.94</v>
      </c>
      <c r="J96" s="647">
        <v>1</v>
      </c>
      <c r="K96" s="647">
        <f t="shared" si="1"/>
        <v>137.94</v>
      </c>
      <c r="L96" s="645" t="s">
        <v>4627</v>
      </c>
      <c r="M96" s="645" t="s">
        <v>189</v>
      </c>
      <c r="N96" s="646">
        <v>42824</v>
      </c>
      <c r="O96" s="645" t="s">
        <v>71</v>
      </c>
      <c r="P96" s="645" t="s">
        <v>4628</v>
      </c>
    </row>
    <row r="97" spans="1:16" x14ac:dyDescent="0.2">
      <c r="A97" s="645" t="s">
        <v>393</v>
      </c>
      <c r="B97" s="645" t="s">
        <v>1710</v>
      </c>
      <c r="C97" s="645" t="s">
        <v>391</v>
      </c>
      <c r="D97" s="645" t="s">
        <v>1711</v>
      </c>
      <c r="E97" s="645" t="s">
        <v>1712</v>
      </c>
      <c r="F97" s="645" t="s">
        <v>1713</v>
      </c>
      <c r="G97" s="645" t="s">
        <v>4629</v>
      </c>
      <c r="H97" s="646">
        <v>42818</v>
      </c>
      <c r="I97" s="647">
        <v>77.05</v>
      </c>
      <c r="J97" s="647">
        <v>1</v>
      </c>
      <c r="K97" s="647">
        <f t="shared" si="1"/>
        <v>77.05</v>
      </c>
      <c r="L97" s="645" t="s">
        <v>4630</v>
      </c>
      <c r="M97" s="645" t="s">
        <v>122</v>
      </c>
      <c r="N97" s="646">
        <v>42824</v>
      </c>
      <c r="O97" s="645" t="s">
        <v>71</v>
      </c>
      <c r="P97" s="645" t="s">
        <v>4631</v>
      </c>
    </row>
    <row r="98" spans="1:16" x14ac:dyDescent="0.2">
      <c r="A98" s="645" t="s">
        <v>393</v>
      </c>
      <c r="B98" s="645" t="s">
        <v>1710</v>
      </c>
      <c r="C98" s="645" t="s">
        <v>391</v>
      </c>
      <c r="D98" s="645" t="s">
        <v>1711</v>
      </c>
      <c r="E98" s="645" t="s">
        <v>1712</v>
      </c>
      <c r="F98" s="645" t="s">
        <v>1713</v>
      </c>
      <c r="G98" s="645" t="s">
        <v>4632</v>
      </c>
      <c r="H98" s="646">
        <v>42800</v>
      </c>
      <c r="I98" s="647">
        <v>163.35</v>
      </c>
      <c r="J98" s="647">
        <v>1</v>
      </c>
      <c r="K98" s="647">
        <f t="shared" si="1"/>
        <v>163.35</v>
      </c>
      <c r="L98" s="645" t="s">
        <v>4633</v>
      </c>
      <c r="M98" s="645" t="s">
        <v>114</v>
      </c>
      <c r="N98" s="646">
        <v>42803</v>
      </c>
      <c r="O98" s="645" t="s">
        <v>71</v>
      </c>
      <c r="P98" s="645" t="s">
        <v>4634</v>
      </c>
    </row>
    <row r="99" spans="1:16" x14ac:dyDescent="0.2">
      <c r="A99" s="645" t="s">
        <v>393</v>
      </c>
      <c r="B99" s="645" t="s">
        <v>1710</v>
      </c>
      <c r="C99" s="645" t="s">
        <v>391</v>
      </c>
      <c r="D99" s="645" t="s">
        <v>597</v>
      </c>
      <c r="E99" s="645" t="s">
        <v>598</v>
      </c>
      <c r="F99" s="645" t="s">
        <v>599</v>
      </c>
      <c r="G99" s="645" t="s">
        <v>4635</v>
      </c>
      <c r="H99" s="646">
        <v>42810</v>
      </c>
      <c r="I99" s="647">
        <v>42.35</v>
      </c>
      <c r="J99" s="647">
        <v>1</v>
      </c>
      <c r="K99" s="647">
        <f t="shared" si="1"/>
        <v>42.35</v>
      </c>
      <c r="L99" s="645" t="s">
        <v>4636</v>
      </c>
      <c r="M99" s="645" t="s">
        <v>262</v>
      </c>
      <c r="N99" s="646">
        <v>42818</v>
      </c>
      <c r="O99" s="645" t="s">
        <v>71</v>
      </c>
      <c r="P99" s="645" t="s">
        <v>4637</v>
      </c>
    </row>
    <row r="100" spans="1:16" x14ac:dyDescent="0.2">
      <c r="A100" s="645" t="s">
        <v>393</v>
      </c>
      <c r="B100" s="645" t="s">
        <v>1710</v>
      </c>
      <c r="C100" s="645" t="s">
        <v>391</v>
      </c>
      <c r="D100" s="645" t="s">
        <v>4638</v>
      </c>
      <c r="E100" s="645" t="s">
        <v>4639</v>
      </c>
      <c r="F100" s="645" t="s">
        <v>4640</v>
      </c>
      <c r="G100" s="645" t="s">
        <v>4641</v>
      </c>
      <c r="H100" s="646">
        <v>42822</v>
      </c>
      <c r="I100" s="647">
        <v>35.94</v>
      </c>
      <c r="J100" s="647">
        <v>1</v>
      </c>
      <c r="K100" s="647">
        <f t="shared" si="1"/>
        <v>35.94</v>
      </c>
      <c r="L100" s="645" t="s">
        <v>4642</v>
      </c>
      <c r="M100" s="645" t="s">
        <v>1858</v>
      </c>
      <c r="N100" s="646">
        <v>42823</v>
      </c>
      <c r="O100" s="645" t="s">
        <v>71</v>
      </c>
      <c r="P100" s="645" t="s">
        <v>4643</v>
      </c>
    </row>
    <row r="101" spans="1:16" x14ac:dyDescent="0.2">
      <c r="A101" s="645" t="s">
        <v>393</v>
      </c>
      <c r="B101" s="645" t="s">
        <v>1710</v>
      </c>
      <c r="C101" s="645" t="s">
        <v>391</v>
      </c>
      <c r="D101" s="645" t="s">
        <v>2584</v>
      </c>
      <c r="E101" s="645" t="s">
        <v>2585</v>
      </c>
      <c r="F101" s="645" t="s">
        <v>2586</v>
      </c>
      <c r="G101" s="645" t="s">
        <v>4644</v>
      </c>
      <c r="H101" s="646">
        <v>42815</v>
      </c>
      <c r="I101" s="647">
        <v>8797.6</v>
      </c>
      <c r="J101" s="647">
        <v>1</v>
      </c>
      <c r="K101" s="647">
        <f t="shared" si="1"/>
        <v>8797.6</v>
      </c>
      <c r="L101" s="645" t="s">
        <v>801</v>
      </c>
      <c r="M101" s="645" t="s">
        <v>2587</v>
      </c>
      <c r="N101" s="646">
        <v>42825</v>
      </c>
      <c r="O101" s="645" t="s">
        <v>71</v>
      </c>
      <c r="P101" s="645" t="s">
        <v>801</v>
      </c>
    </row>
    <row r="102" spans="1:16" x14ac:dyDescent="0.2">
      <c r="A102" s="645" t="s">
        <v>393</v>
      </c>
      <c r="B102" s="645" t="s">
        <v>1710</v>
      </c>
      <c r="C102" s="645" t="s">
        <v>391</v>
      </c>
      <c r="D102" s="645" t="s">
        <v>2584</v>
      </c>
      <c r="E102" s="645" t="s">
        <v>2585</v>
      </c>
      <c r="F102" s="645" t="s">
        <v>2586</v>
      </c>
      <c r="G102" s="645" t="s">
        <v>4645</v>
      </c>
      <c r="H102" s="646">
        <v>42809</v>
      </c>
      <c r="I102" s="647">
        <v>36644.800000000003</v>
      </c>
      <c r="J102" s="647">
        <v>1</v>
      </c>
      <c r="K102" s="647">
        <f t="shared" si="1"/>
        <v>36644.800000000003</v>
      </c>
      <c r="L102" s="645" t="s">
        <v>801</v>
      </c>
      <c r="M102" s="645" t="s">
        <v>2587</v>
      </c>
      <c r="N102" s="646">
        <v>42825</v>
      </c>
      <c r="O102" s="645" t="s">
        <v>71</v>
      </c>
      <c r="P102" s="645" t="s">
        <v>801</v>
      </c>
    </row>
    <row r="103" spans="1:16" x14ac:dyDescent="0.2">
      <c r="A103" s="645" t="s">
        <v>393</v>
      </c>
      <c r="B103" s="645" t="s">
        <v>1710</v>
      </c>
      <c r="C103" s="645" t="s">
        <v>391</v>
      </c>
      <c r="D103" s="645" t="s">
        <v>1220</v>
      </c>
      <c r="E103" s="645" t="s">
        <v>1221</v>
      </c>
      <c r="F103" s="645" t="s">
        <v>1222</v>
      </c>
      <c r="G103" s="645" t="s">
        <v>3836</v>
      </c>
      <c r="H103" s="646">
        <v>42823</v>
      </c>
      <c r="I103" s="647">
        <v>304.91000000000003</v>
      </c>
      <c r="J103" s="647">
        <v>1</v>
      </c>
      <c r="K103" s="647">
        <f t="shared" si="1"/>
        <v>304.91000000000003</v>
      </c>
      <c r="L103" s="645" t="s">
        <v>4646</v>
      </c>
      <c r="M103" s="645" t="s">
        <v>84</v>
      </c>
      <c r="N103" s="646">
        <v>42823</v>
      </c>
      <c r="O103" s="645" t="s">
        <v>71</v>
      </c>
      <c r="P103" s="645" t="s">
        <v>4647</v>
      </c>
    </row>
    <row r="104" spans="1:16" x14ac:dyDescent="0.2">
      <c r="A104" s="645" t="s">
        <v>393</v>
      </c>
      <c r="B104" s="645" t="s">
        <v>1710</v>
      </c>
      <c r="C104" s="645" t="s">
        <v>391</v>
      </c>
      <c r="D104" s="645" t="s">
        <v>1220</v>
      </c>
      <c r="E104" s="645" t="s">
        <v>1221</v>
      </c>
      <c r="F104" s="645" t="s">
        <v>1222</v>
      </c>
      <c r="G104" s="645" t="s">
        <v>4648</v>
      </c>
      <c r="H104" s="646">
        <v>42816</v>
      </c>
      <c r="I104" s="647">
        <v>1976.54</v>
      </c>
      <c r="J104" s="647">
        <v>1</v>
      </c>
      <c r="K104" s="647">
        <f t="shared" si="1"/>
        <v>1976.54</v>
      </c>
      <c r="L104" s="645" t="s">
        <v>4649</v>
      </c>
      <c r="M104" s="645" t="s">
        <v>538</v>
      </c>
      <c r="N104" s="646">
        <v>42816</v>
      </c>
      <c r="O104" s="645" t="s">
        <v>71</v>
      </c>
      <c r="P104" s="645" t="s">
        <v>4650</v>
      </c>
    </row>
    <row r="105" spans="1:16" x14ac:dyDescent="0.2">
      <c r="A105" s="645" t="s">
        <v>393</v>
      </c>
      <c r="B105" s="645" t="s">
        <v>1710</v>
      </c>
      <c r="C105" s="645" t="s">
        <v>391</v>
      </c>
      <c r="D105" s="645" t="s">
        <v>1500</v>
      </c>
      <c r="E105" s="645" t="s">
        <v>1501</v>
      </c>
      <c r="F105" s="645" t="s">
        <v>1502</v>
      </c>
      <c r="G105" s="645" t="s">
        <v>4652</v>
      </c>
      <c r="H105" s="646">
        <v>42821</v>
      </c>
      <c r="I105" s="647">
        <v>112.46</v>
      </c>
      <c r="J105" s="647">
        <v>1</v>
      </c>
      <c r="K105" s="647">
        <f t="shared" si="1"/>
        <v>112.46</v>
      </c>
      <c r="L105" s="645" t="s">
        <v>4653</v>
      </c>
      <c r="M105" s="645" t="s">
        <v>114</v>
      </c>
      <c r="N105" s="646">
        <v>42824</v>
      </c>
      <c r="O105" s="645" t="s">
        <v>71</v>
      </c>
      <c r="P105" s="645" t="s">
        <v>4654</v>
      </c>
    </row>
    <row r="106" spans="1:16" x14ac:dyDescent="0.2">
      <c r="A106" s="645" t="s">
        <v>393</v>
      </c>
      <c r="B106" s="645" t="s">
        <v>1710</v>
      </c>
      <c r="C106" s="645" t="s">
        <v>391</v>
      </c>
      <c r="D106" s="645" t="s">
        <v>1500</v>
      </c>
      <c r="E106" s="645" t="s">
        <v>1501</v>
      </c>
      <c r="F106" s="645" t="s">
        <v>1502</v>
      </c>
      <c r="G106" s="645" t="s">
        <v>4655</v>
      </c>
      <c r="H106" s="646">
        <v>42821</v>
      </c>
      <c r="I106" s="647">
        <v>499.65</v>
      </c>
      <c r="J106" s="647">
        <v>1</v>
      </c>
      <c r="K106" s="647">
        <f t="shared" si="1"/>
        <v>499.65</v>
      </c>
      <c r="L106" s="645" t="s">
        <v>4656</v>
      </c>
      <c r="M106" s="645" t="s">
        <v>114</v>
      </c>
      <c r="N106" s="646">
        <v>42822</v>
      </c>
      <c r="O106" s="645" t="s">
        <v>71</v>
      </c>
      <c r="P106" s="645" t="s">
        <v>4657</v>
      </c>
    </row>
    <row r="107" spans="1:16" x14ac:dyDescent="0.2">
      <c r="A107" s="645" t="s">
        <v>393</v>
      </c>
      <c r="B107" s="645" t="s">
        <v>1710</v>
      </c>
      <c r="C107" s="645" t="s">
        <v>391</v>
      </c>
      <c r="D107" s="645" t="s">
        <v>1500</v>
      </c>
      <c r="E107" s="645" t="s">
        <v>1501</v>
      </c>
      <c r="F107" s="645" t="s">
        <v>1502</v>
      </c>
      <c r="G107" s="645" t="s">
        <v>4658</v>
      </c>
      <c r="H107" s="646">
        <v>42807</v>
      </c>
      <c r="I107" s="647">
        <v>536.79</v>
      </c>
      <c r="J107" s="647">
        <v>1</v>
      </c>
      <c r="K107" s="647">
        <f t="shared" si="1"/>
        <v>536.79</v>
      </c>
      <c r="L107" s="645" t="s">
        <v>4659</v>
      </c>
      <c r="M107" s="645" t="s">
        <v>257</v>
      </c>
      <c r="N107" s="646">
        <v>42810</v>
      </c>
      <c r="O107" s="645" t="s">
        <v>71</v>
      </c>
      <c r="P107" s="645" t="s">
        <v>4660</v>
      </c>
    </row>
    <row r="108" spans="1:16" x14ac:dyDescent="0.2">
      <c r="A108" s="645" t="s">
        <v>393</v>
      </c>
      <c r="B108" s="645" t="s">
        <v>1710</v>
      </c>
      <c r="C108" s="645" t="s">
        <v>391</v>
      </c>
      <c r="D108" s="645" t="s">
        <v>1500</v>
      </c>
      <c r="E108" s="645" t="s">
        <v>1501</v>
      </c>
      <c r="F108" s="645" t="s">
        <v>1502</v>
      </c>
      <c r="G108" s="645" t="s">
        <v>4661</v>
      </c>
      <c r="H108" s="646">
        <v>42803</v>
      </c>
      <c r="I108" s="647">
        <v>96.51</v>
      </c>
      <c r="J108" s="647">
        <v>1</v>
      </c>
      <c r="K108" s="647">
        <f t="shared" si="1"/>
        <v>96.51</v>
      </c>
      <c r="L108" s="645" t="s">
        <v>4653</v>
      </c>
      <c r="M108" s="645" t="s">
        <v>114</v>
      </c>
      <c r="N108" s="646">
        <v>42807</v>
      </c>
      <c r="O108" s="645" t="s">
        <v>71</v>
      </c>
      <c r="P108" s="645" t="s">
        <v>4654</v>
      </c>
    </row>
    <row r="109" spans="1:16" x14ac:dyDescent="0.2">
      <c r="A109" s="645" t="s">
        <v>393</v>
      </c>
      <c r="B109" s="645" t="s">
        <v>1710</v>
      </c>
      <c r="C109" s="645" t="s">
        <v>391</v>
      </c>
      <c r="D109" s="645" t="s">
        <v>1500</v>
      </c>
      <c r="E109" s="645" t="s">
        <v>1501</v>
      </c>
      <c r="F109" s="645" t="s">
        <v>1502</v>
      </c>
      <c r="G109" s="645" t="s">
        <v>4662</v>
      </c>
      <c r="H109" s="646">
        <v>42801</v>
      </c>
      <c r="I109" s="647">
        <v>13.77</v>
      </c>
      <c r="J109" s="647">
        <v>1</v>
      </c>
      <c r="K109" s="647">
        <f t="shared" si="1"/>
        <v>13.77</v>
      </c>
      <c r="L109" s="645" t="s">
        <v>4659</v>
      </c>
      <c r="M109" s="645" t="s">
        <v>257</v>
      </c>
      <c r="N109" s="646">
        <v>42804</v>
      </c>
      <c r="O109" s="645" t="s">
        <v>71</v>
      </c>
      <c r="P109" s="645" t="s">
        <v>4660</v>
      </c>
    </row>
    <row r="110" spans="1:16" x14ac:dyDescent="0.2">
      <c r="A110" s="645" t="s">
        <v>393</v>
      </c>
      <c r="B110" s="645" t="s">
        <v>1710</v>
      </c>
      <c r="C110" s="645" t="s">
        <v>391</v>
      </c>
      <c r="D110" s="645" t="s">
        <v>1208</v>
      </c>
      <c r="E110" s="645" t="s">
        <v>2555</v>
      </c>
      <c r="F110" s="645" t="s">
        <v>1209</v>
      </c>
      <c r="G110" s="645" t="s">
        <v>4663</v>
      </c>
      <c r="H110" s="646">
        <v>42821</v>
      </c>
      <c r="I110" s="647">
        <v>574.75</v>
      </c>
      <c r="J110" s="647">
        <v>1</v>
      </c>
      <c r="K110" s="647">
        <f t="shared" si="1"/>
        <v>574.75</v>
      </c>
      <c r="L110" s="645" t="s">
        <v>4664</v>
      </c>
      <c r="M110" s="645" t="s">
        <v>1110</v>
      </c>
      <c r="N110" s="646">
        <v>42821</v>
      </c>
      <c r="O110" s="645" t="s">
        <v>1602</v>
      </c>
      <c r="P110" s="645" t="s">
        <v>4665</v>
      </c>
    </row>
    <row r="111" spans="1:16" x14ac:dyDescent="0.2">
      <c r="A111" s="645" t="s">
        <v>393</v>
      </c>
      <c r="B111" s="645" t="s">
        <v>1710</v>
      </c>
      <c r="C111" s="645" t="s">
        <v>391</v>
      </c>
      <c r="D111" s="645" t="s">
        <v>1208</v>
      </c>
      <c r="E111" s="645" t="s">
        <v>2555</v>
      </c>
      <c r="F111" s="645" t="s">
        <v>1209</v>
      </c>
      <c r="G111" s="645" t="s">
        <v>4666</v>
      </c>
      <c r="H111" s="646">
        <v>42814</v>
      </c>
      <c r="I111" s="647">
        <v>139.15</v>
      </c>
      <c r="J111" s="647">
        <v>1</v>
      </c>
      <c r="K111" s="647">
        <f t="shared" si="1"/>
        <v>139.15</v>
      </c>
      <c r="L111" s="645" t="s">
        <v>4667</v>
      </c>
      <c r="M111" s="645" t="s">
        <v>86</v>
      </c>
      <c r="N111" s="646">
        <v>42814</v>
      </c>
      <c r="O111" s="645" t="s">
        <v>71</v>
      </c>
      <c r="P111" s="645" t="s">
        <v>4668</v>
      </c>
    </row>
    <row r="112" spans="1:16" x14ac:dyDescent="0.2">
      <c r="A112" s="645" t="s">
        <v>393</v>
      </c>
      <c r="B112" s="645" t="s">
        <v>1710</v>
      </c>
      <c r="C112" s="645" t="s">
        <v>391</v>
      </c>
      <c r="D112" s="645" t="s">
        <v>250</v>
      </c>
      <c r="E112" s="645" t="s">
        <v>251</v>
      </c>
      <c r="F112" s="645" t="s">
        <v>252</v>
      </c>
      <c r="G112" s="645" t="s">
        <v>4669</v>
      </c>
      <c r="H112" s="646">
        <v>42809</v>
      </c>
      <c r="I112" s="647">
        <v>670.58</v>
      </c>
      <c r="J112" s="647">
        <v>1</v>
      </c>
      <c r="K112" s="647">
        <f t="shared" si="1"/>
        <v>670.58</v>
      </c>
      <c r="L112" s="645" t="s">
        <v>4670</v>
      </c>
      <c r="M112" s="645" t="s">
        <v>224</v>
      </c>
      <c r="N112" s="646">
        <v>42811</v>
      </c>
      <c r="O112" s="645" t="s">
        <v>71</v>
      </c>
      <c r="P112" s="645" t="s">
        <v>801</v>
      </c>
    </row>
    <row r="113" spans="1:16" x14ac:dyDescent="0.2">
      <c r="A113" s="645" t="s">
        <v>393</v>
      </c>
      <c r="B113" s="645" t="s">
        <v>1710</v>
      </c>
      <c r="C113" s="645" t="s">
        <v>391</v>
      </c>
      <c r="D113" s="645" t="s">
        <v>1217</v>
      </c>
      <c r="E113" s="645" t="s">
        <v>1218</v>
      </c>
      <c r="F113" s="645" t="s">
        <v>1219</v>
      </c>
      <c r="G113" s="645" t="s">
        <v>4671</v>
      </c>
      <c r="H113" s="646">
        <v>42822</v>
      </c>
      <c r="I113" s="647">
        <v>3720.75</v>
      </c>
      <c r="J113" s="647">
        <v>1</v>
      </c>
      <c r="K113" s="647">
        <f t="shared" si="1"/>
        <v>3720.75</v>
      </c>
      <c r="L113" s="645" t="s">
        <v>4672</v>
      </c>
      <c r="M113" s="645" t="s">
        <v>2539</v>
      </c>
      <c r="N113" s="646">
        <v>42822</v>
      </c>
      <c r="O113" s="645" t="s">
        <v>71</v>
      </c>
      <c r="P113" s="645" t="s">
        <v>4673</v>
      </c>
    </row>
    <row r="114" spans="1:16" x14ac:dyDescent="0.2">
      <c r="A114" s="645" t="s">
        <v>393</v>
      </c>
      <c r="B114" s="645" t="s">
        <v>1710</v>
      </c>
      <c r="C114" s="645" t="s">
        <v>391</v>
      </c>
      <c r="D114" s="645" t="s">
        <v>4674</v>
      </c>
      <c r="E114" s="645" t="s">
        <v>4675</v>
      </c>
      <c r="F114" s="645" t="s">
        <v>4676</v>
      </c>
      <c r="G114" s="645" t="s">
        <v>4677</v>
      </c>
      <c r="H114" s="646">
        <v>42825</v>
      </c>
      <c r="I114" s="647">
        <v>619.52</v>
      </c>
      <c r="J114" s="647">
        <v>1</v>
      </c>
      <c r="K114" s="647">
        <f t="shared" si="1"/>
        <v>619.52</v>
      </c>
      <c r="L114" s="645" t="s">
        <v>4678</v>
      </c>
      <c r="M114" s="645" t="s">
        <v>544</v>
      </c>
      <c r="N114" s="646">
        <v>42825</v>
      </c>
      <c r="O114" s="645" t="s">
        <v>71</v>
      </c>
      <c r="P114" s="645" t="s">
        <v>4679</v>
      </c>
    </row>
    <row r="115" spans="1:16" x14ac:dyDescent="0.2">
      <c r="A115" s="645" t="s">
        <v>393</v>
      </c>
      <c r="B115" s="645" t="s">
        <v>1710</v>
      </c>
      <c r="C115" s="645" t="s">
        <v>391</v>
      </c>
      <c r="D115" s="645" t="s">
        <v>4674</v>
      </c>
      <c r="E115" s="645" t="s">
        <v>4675</v>
      </c>
      <c r="F115" s="645" t="s">
        <v>4676</v>
      </c>
      <c r="G115" s="645" t="s">
        <v>4680</v>
      </c>
      <c r="H115" s="646">
        <v>42825</v>
      </c>
      <c r="I115" s="647">
        <v>308.55</v>
      </c>
      <c r="J115" s="647">
        <v>1</v>
      </c>
      <c r="K115" s="647">
        <f t="shared" si="1"/>
        <v>308.55</v>
      </c>
      <c r="L115" s="645" t="s">
        <v>4681</v>
      </c>
      <c r="M115" s="645" t="s">
        <v>544</v>
      </c>
      <c r="N115" s="646">
        <v>42825</v>
      </c>
      <c r="O115" s="645" t="s">
        <v>71</v>
      </c>
      <c r="P115" s="645" t="s">
        <v>4682</v>
      </c>
    </row>
    <row r="116" spans="1:16" x14ac:dyDescent="0.2">
      <c r="A116" s="645" t="s">
        <v>393</v>
      </c>
      <c r="B116" s="645" t="s">
        <v>1710</v>
      </c>
      <c r="C116" s="645" t="s">
        <v>391</v>
      </c>
      <c r="D116" s="645" t="s">
        <v>3302</v>
      </c>
      <c r="E116" s="645" t="s">
        <v>3303</v>
      </c>
      <c r="F116" s="645" t="s">
        <v>3304</v>
      </c>
      <c r="G116" s="645" t="s">
        <v>4683</v>
      </c>
      <c r="H116" s="646">
        <v>42824</v>
      </c>
      <c r="I116" s="647">
        <v>216.51</v>
      </c>
      <c r="J116" s="647">
        <v>1</v>
      </c>
      <c r="K116" s="647">
        <f t="shared" si="1"/>
        <v>216.51</v>
      </c>
      <c r="L116" s="645" t="s">
        <v>801</v>
      </c>
      <c r="M116" s="645" t="s">
        <v>2539</v>
      </c>
      <c r="N116" s="646">
        <v>42825</v>
      </c>
      <c r="O116" s="645" t="s">
        <v>71</v>
      </c>
      <c r="P116" s="645" t="s">
        <v>4684</v>
      </c>
    </row>
    <row r="117" spans="1:16" x14ac:dyDescent="0.2">
      <c r="A117" s="645" t="s">
        <v>393</v>
      </c>
      <c r="B117" s="645" t="s">
        <v>1710</v>
      </c>
      <c r="C117" s="645" t="s">
        <v>391</v>
      </c>
      <c r="D117" s="645" t="s">
        <v>3302</v>
      </c>
      <c r="E117" s="645" t="s">
        <v>3303</v>
      </c>
      <c r="F117" s="645" t="s">
        <v>3304</v>
      </c>
      <c r="G117" s="645" t="s">
        <v>4685</v>
      </c>
      <c r="H117" s="646">
        <v>42824</v>
      </c>
      <c r="I117" s="647">
        <v>35.18</v>
      </c>
      <c r="J117" s="647">
        <v>1</v>
      </c>
      <c r="K117" s="647">
        <f t="shared" si="1"/>
        <v>35.18</v>
      </c>
      <c r="L117" s="645" t="s">
        <v>801</v>
      </c>
      <c r="M117" s="645" t="s">
        <v>2539</v>
      </c>
      <c r="N117" s="646">
        <v>42825</v>
      </c>
      <c r="O117" s="645" t="s">
        <v>71</v>
      </c>
      <c r="P117" s="645" t="s">
        <v>4684</v>
      </c>
    </row>
    <row r="118" spans="1:16" x14ac:dyDescent="0.2">
      <c r="A118" s="645" t="s">
        <v>393</v>
      </c>
      <c r="B118" s="645" t="s">
        <v>1710</v>
      </c>
      <c r="C118" s="645" t="s">
        <v>391</v>
      </c>
      <c r="D118" s="645" t="s">
        <v>3302</v>
      </c>
      <c r="E118" s="645" t="s">
        <v>3303</v>
      </c>
      <c r="F118" s="645" t="s">
        <v>3304</v>
      </c>
      <c r="G118" s="645" t="s">
        <v>4686</v>
      </c>
      <c r="H118" s="646">
        <v>42824</v>
      </c>
      <c r="I118" s="647">
        <v>150</v>
      </c>
      <c r="J118" s="647">
        <v>1</v>
      </c>
      <c r="K118" s="647">
        <f t="shared" si="1"/>
        <v>150</v>
      </c>
      <c r="L118" s="645" t="s">
        <v>801</v>
      </c>
      <c r="M118" s="645" t="s">
        <v>474</v>
      </c>
      <c r="N118" s="646">
        <v>42825</v>
      </c>
      <c r="O118" s="645" t="s">
        <v>71</v>
      </c>
      <c r="P118" s="645" t="s">
        <v>4687</v>
      </c>
    </row>
    <row r="119" spans="1:16" x14ac:dyDescent="0.2">
      <c r="A119" s="645" t="s">
        <v>393</v>
      </c>
      <c r="B119" s="645" t="s">
        <v>1710</v>
      </c>
      <c r="C119" s="645" t="s">
        <v>391</v>
      </c>
      <c r="D119" s="645" t="s">
        <v>3302</v>
      </c>
      <c r="E119" s="645" t="s">
        <v>3303</v>
      </c>
      <c r="F119" s="645" t="s">
        <v>3304</v>
      </c>
      <c r="G119" s="645" t="s">
        <v>4688</v>
      </c>
      <c r="H119" s="646">
        <v>42824</v>
      </c>
      <c r="I119" s="647">
        <v>123.68</v>
      </c>
      <c r="J119" s="647">
        <v>1</v>
      </c>
      <c r="K119" s="647">
        <f t="shared" si="1"/>
        <v>123.68</v>
      </c>
      <c r="L119" s="645" t="s">
        <v>801</v>
      </c>
      <c r="M119" s="645" t="s">
        <v>474</v>
      </c>
      <c r="N119" s="646">
        <v>42825</v>
      </c>
      <c r="O119" s="645" t="s">
        <v>71</v>
      </c>
      <c r="P119" s="645" t="s">
        <v>4687</v>
      </c>
    </row>
    <row r="120" spans="1:16" x14ac:dyDescent="0.2">
      <c r="A120" s="645" t="s">
        <v>393</v>
      </c>
      <c r="B120" s="645" t="s">
        <v>1710</v>
      </c>
      <c r="C120" s="645" t="s">
        <v>391</v>
      </c>
      <c r="D120" s="645" t="s">
        <v>3302</v>
      </c>
      <c r="E120" s="645" t="s">
        <v>3303</v>
      </c>
      <c r="F120" s="645" t="s">
        <v>3304</v>
      </c>
      <c r="G120" s="645" t="s">
        <v>4689</v>
      </c>
      <c r="H120" s="646">
        <v>42824</v>
      </c>
      <c r="I120" s="647">
        <v>153.62</v>
      </c>
      <c r="J120" s="647">
        <v>1</v>
      </c>
      <c r="K120" s="647">
        <f t="shared" si="1"/>
        <v>153.62</v>
      </c>
      <c r="L120" s="645" t="s">
        <v>801</v>
      </c>
      <c r="M120" s="645" t="s">
        <v>153</v>
      </c>
      <c r="N120" s="646">
        <v>42825</v>
      </c>
      <c r="O120" s="645" t="s">
        <v>71</v>
      </c>
      <c r="P120" s="645" t="s">
        <v>4690</v>
      </c>
    </row>
    <row r="121" spans="1:16" x14ac:dyDescent="0.2">
      <c r="A121" s="645" t="s">
        <v>393</v>
      </c>
      <c r="B121" s="645" t="s">
        <v>1710</v>
      </c>
      <c r="C121" s="645" t="s">
        <v>391</v>
      </c>
      <c r="D121" s="645" t="s">
        <v>3302</v>
      </c>
      <c r="E121" s="645" t="s">
        <v>3303</v>
      </c>
      <c r="F121" s="645" t="s">
        <v>3304</v>
      </c>
      <c r="G121" s="645" t="s">
        <v>4691</v>
      </c>
      <c r="H121" s="646">
        <v>42824</v>
      </c>
      <c r="I121" s="647">
        <v>81.650000000000006</v>
      </c>
      <c r="J121" s="647">
        <v>1</v>
      </c>
      <c r="K121" s="647">
        <f t="shared" si="1"/>
        <v>81.650000000000006</v>
      </c>
      <c r="L121" s="645" t="s">
        <v>801</v>
      </c>
      <c r="M121" s="645" t="s">
        <v>153</v>
      </c>
      <c r="N121" s="646">
        <v>42825</v>
      </c>
      <c r="O121" s="645" t="s">
        <v>71</v>
      </c>
      <c r="P121" s="645" t="s">
        <v>4690</v>
      </c>
    </row>
    <row r="122" spans="1:16" x14ac:dyDescent="0.2">
      <c r="A122" s="645" t="s">
        <v>393</v>
      </c>
      <c r="B122" s="645" t="s">
        <v>1710</v>
      </c>
      <c r="C122" s="645" t="s">
        <v>391</v>
      </c>
      <c r="D122" s="645" t="s">
        <v>3302</v>
      </c>
      <c r="E122" s="645" t="s">
        <v>3303</v>
      </c>
      <c r="F122" s="645" t="s">
        <v>3304</v>
      </c>
      <c r="G122" s="645" t="s">
        <v>4692</v>
      </c>
      <c r="H122" s="646">
        <v>42824</v>
      </c>
      <c r="I122" s="647">
        <v>724.24</v>
      </c>
      <c r="J122" s="647">
        <v>1</v>
      </c>
      <c r="K122" s="647">
        <f t="shared" si="1"/>
        <v>724.24</v>
      </c>
      <c r="L122" s="645" t="s">
        <v>801</v>
      </c>
      <c r="M122" s="645" t="s">
        <v>1648</v>
      </c>
      <c r="N122" s="646">
        <v>42825</v>
      </c>
      <c r="O122" s="645" t="s">
        <v>71</v>
      </c>
      <c r="P122" s="645" t="s">
        <v>4693</v>
      </c>
    </row>
    <row r="123" spans="1:16" x14ac:dyDescent="0.2">
      <c r="A123" s="645" t="s">
        <v>393</v>
      </c>
      <c r="B123" s="645" t="s">
        <v>1710</v>
      </c>
      <c r="C123" s="645" t="s">
        <v>391</v>
      </c>
      <c r="D123" s="645" t="s">
        <v>3302</v>
      </c>
      <c r="E123" s="645" t="s">
        <v>3303</v>
      </c>
      <c r="F123" s="645" t="s">
        <v>3304</v>
      </c>
      <c r="G123" s="645" t="s">
        <v>4694</v>
      </c>
      <c r="H123" s="646">
        <v>42824</v>
      </c>
      <c r="I123" s="647">
        <v>46.92</v>
      </c>
      <c r="J123" s="647">
        <v>1</v>
      </c>
      <c r="K123" s="647">
        <f t="shared" si="1"/>
        <v>46.92</v>
      </c>
      <c r="L123" s="645" t="s">
        <v>801</v>
      </c>
      <c r="M123" s="645" t="s">
        <v>153</v>
      </c>
      <c r="N123" s="646">
        <v>42825</v>
      </c>
      <c r="O123" s="645" t="s">
        <v>71</v>
      </c>
      <c r="P123" s="645" t="s">
        <v>4690</v>
      </c>
    </row>
    <row r="124" spans="1:16" x14ac:dyDescent="0.2">
      <c r="A124" s="645" t="s">
        <v>393</v>
      </c>
      <c r="B124" s="645" t="s">
        <v>1710</v>
      </c>
      <c r="C124" s="645" t="s">
        <v>391</v>
      </c>
      <c r="D124" s="645" t="s">
        <v>3302</v>
      </c>
      <c r="E124" s="645" t="s">
        <v>3303</v>
      </c>
      <c r="F124" s="645" t="s">
        <v>3304</v>
      </c>
      <c r="G124" s="645" t="s">
        <v>4695</v>
      </c>
      <c r="H124" s="646">
        <v>42824</v>
      </c>
      <c r="I124" s="647">
        <v>278.2</v>
      </c>
      <c r="J124" s="647">
        <v>1</v>
      </c>
      <c r="K124" s="647">
        <f t="shared" si="1"/>
        <v>278.2</v>
      </c>
      <c r="L124" s="645" t="s">
        <v>801</v>
      </c>
      <c r="M124" s="645" t="s">
        <v>1744</v>
      </c>
      <c r="N124" s="646">
        <v>42825</v>
      </c>
      <c r="O124" s="645" t="s">
        <v>71</v>
      </c>
      <c r="P124" s="645" t="s">
        <v>4696</v>
      </c>
    </row>
    <row r="125" spans="1:16" x14ac:dyDescent="0.2">
      <c r="A125" s="645" t="s">
        <v>393</v>
      </c>
      <c r="B125" s="645" t="s">
        <v>1710</v>
      </c>
      <c r="C125" s="645" t="s">
        <v>391</v>
      </c>
      <c r="D125" s="645" t="s">
        <v>3302</v>
      </c>
      <c r="E125" s="645" t="s">
        <v>3303</v>
      </c>
      <c r="F125" s="645" t="s">
        <v>3304</v>
      </c>
      <c r="G125" s="645" t="s">
        <v>4697</v>
      </c>
      <c r="H125" s="646">
        <v>42824</v>
      </c>
      <c r="I125" s="647">
        <v>236.9</v>
      </c>
      <c r="J125" s="647">
        <v>1</v>
      </c>
      <c r="K125" s="647">
        <f t="shared" si="1"/>
        <v>236.9</v>
      </c>
      <c r="L125" s="645" t="s">
        <v>801</v>
      </c>
      <c r="M125" s="645" t="s">
        <v>1696</v>
      </c>
      <c r="N125" s="646">
        <v>42825</v>
      </c>
      <c r="O125" s="645" t="s">
        <v>71</v>
      </c>
      <c r="P125" s="645" t="s">
        <v>4698</v>
      </c>
    </row>
    <row r="126" spans="1:16" x14ac:dyDescent="0.2">
      <c r="A126" s="645" t="s">
        <v>393</v>
      </c>
      <c r="B126" s="645" t="s">
        <v>1710</v>
      </c>
      <c r="C126" s="645" t="s">
        <v>391</v>
      </c>
      <c r="D126" s="645" t="s">
        <v>3302</v>
      </c>
      <c r="E126" s="645" t="s">
        <v>3303</v>
      </c>
      <c r="F126" s="645" t="s">
        <v>3304</v>
      </c>
      <c r="G126" s="645" t="s">
        <v>4699</v>
      </c>
      <c r="H126" s="646">
        <v>42824</v>
      </c>
      <c r="I126" s="647">
        <v>50.92</v>
      </c>
      <c r="J126" s="647">
        <v>1</v>
      </c>
      <c r="K126" s="647">
        <f t="shared" si="1"/>
        <v>50.92</v>
      </c>
      <c r="L126" s="645" t="s">
        <v>801</v>
      </c>
      <c r="M126" s="645" t="s">
        <v>585</v>
      </c>
      <c r="N126" s="646">
        <v>42825</v>
      </c>
      <c r="O126" s="645" t="s">
        <v>71</v>
      </c>
      <c r="P126" s="645" t="s">
        <v>4700</v>
      </c>
    </row>
    <row r="127" spans="1:16" x14ac:dyDescent="0.2">
      <c r="A127" s="645" t="s">
        <v>393</v>
      </c>
      <c r="B127" s="645" t="s">
        <v>1710</v>
      </c>
      <c r="C127" s="645" t="s">
        <v>391</v>
      </c>
      <c r="D127" s="645" t="s">
        <v>3302</v>
      </c>
      <c r="E127" s="645" t="s">
        <v>3303</v>
      </c>
      <c r="F127" s="645" t="s">
        <v>3304</v>
      </c>
      <c r="G127" s="645" t="s">
        <v>4701</v>
      </c>
      <c r="H127" s="646">
        <v>42824</v>
      </c>
      <c r="I127" s="647">
        <v>74.989999999999995</v>
      </c>
      <c r="J127" s="647">
        <v>1</v>
      </c>
      <c r="K127" s="647">
        <f t="shared" si="1"/>
        <v>74.989999999999995</v>
      </c>
      <c r="L127" s="645" t="s">
        <v>801</v>
      </c>
      <c r="M127" s="645" t="s">
        <v>1150</v>
      </c>
      <c r="N127" s="646">
        <v>42825</v>
      </c>
      <c r="O127" s="645" t="s">
        <v>71</v>
      </c>
      <c r="P127" s="645" t="s">
        <v>4702</v>
      </c>
    </row>
    <row r="128" spans="1:16" x14ac:dyDescent="0.2">
      <c r="A128" s="645" t="s">
        <v>393</v>
      </c>
      <c r="B128" s="645" t="s">
        <v>1710</v>
      </c>
      <c r="C128" s="645" t="s">
        <v>391</v>
      </c>
      <c r="D128" s="645" t="s">
        <v>3302</v>
      </c>
      <c r="E128" s="645" t="s">
        <v>3303</v>
      </c>
      <c r="F128" s="645" t="s">
        <v>3304</v>
      </c>
      <c r="G128" s="645" t="s">
        <v>4703</v>
      </c>
      <c r="H128" s="646">
        <v>42824</v>
      </c>
      <c r="I128" s="647">
        <v>43.05</v>
      </c>
      <c r="J128" s="647">
        <v>1</v>
      </c>
      <c r="K128" s="647">
        <f t="shared" si="1"/>
        <v>43.05</v>
      </c>
      <c r="L128" s="645" t="s">
        <v>801</v>
      </c>
      <c r="M128" s="645" t="s">
        <v>488</v>
      </c>
      <c r="N128" s="646">
        <v>42825</v>
      </c>
      <c r="O128" s="645" t="s">
        <v>71</v>
      </c>
      <c r="P128" s="645" t="s">
        <v>4704</v>
      </c>
    </row>
    <row r="129" spans="1:16" x14ac:dyDescent="0.2">
      <c r="A129" s="645" t="s">
        <v>393</v>
      </c>
      <c r="B129" s="645" t="s">
        <v>1710</v>
      </c>
      <c r="C129" s="645" t="s">
        <v>391</v>
      </c>
      <c r="D129" s="645" t="s">
        <v>3302</v>
      </c>
      <c r="E129" s="645" t="s">
        <v>3303</v>
      </c>
      <c r="F129" s="645" t="s">
        <v>3304</v>
      </c>
      <c r="G129" s="645" t="s">
        <v>4705</v>
      </c>
      <c r="H129" s="646">
        <v>42824</v>
      </c>
      <c r="I129" s="647">
        <v>50.92</v>
      </c>
      <c r="J129" s="647">
        <v>1</v>
      </c>
      <c r="K129" s="647">
        <f t="shared" si="1"/>
        <v>50.92</v>
      </c>
      <c r="L129" s="645" t="s">
        <v>801</v>
      </c>
      <c r="M129" s="645" t="s">
        <v>585</v>
      </c>
      <c r="N129" s="646">
        <v>42825</v>
      </c>
      <c r="O129" s="645" t="s">
        <v>71</v>
      </c>
      <c r="P129" s="645" t="s">
        <v>4706</v>
      </c>
    </row>
    <row r="130" spans="1:16" x14ac:dyDescent="0.2">
      <c r="A130" s="645" t="s">
        <v>393</v>
      </c>
      <c r="B130" s="645" t="s">
        <v>1710</v>
      </c>
      <c r="C130" s="645" t="s">
        <v>391</v>
      </c>
      <c r="D130" s="645" t="s">
        <v>3302</v>
      </c>
      <c r="E130" s="645" t="s">
        <v>3303</v>
      </c>
      <c r="F130" s="645" t="s">
        <v>3304</v>
      </c>
      <c r="G130" s="645" t="s">
        <v>4707</v>
      </c>
      <c r="H130" s="646">
        <v>42824</v>
      </c>
      <c r="I130" s="647">
        <v>50.92</v>
      </c>
      <c r="J130" s="647">
        <v>1</v>
      </c>
      <c r="K130" s="647">
        <f t="shared" ref="K130:K193" si="2">I130*J130</f>
        <v>50.92</v>
      </c>
      <c r="L130" s="645" t="s">
        <v>801</v>
      </c>
      <c r="M130" s="645" t="s">
        <v>585</v>
      </c>
      <c r="N130" s="646">
        <v>42825</v>
      </c>
      <c r="O130" s="645" t="s">
        <v>71</v>
      </c>
      <c r="P130" s="645" t="s">
        <v>4708</v>
      </c>
    </row>
    <row r="131" spans="1:16" x14ac:dyDescent="0.2">
      <c r="A131" s="645" t="s">
        <v>393</v>
      </c>
      <c r="B131" s="645" t="s">
        <v>1710</v>
      </c>
      <c r="C131" s="645" t="s">
        <v>391</v>
      </c>
      <c r="D131" s="645" t="s">
        <v>3302</v>
      </c>
      <c r="E131" s="645" t="s">
        <v>3303</v>
      </c>
      <c r="F131" s="645" t="s">
        <v>3304</v>
      </c>
      <c r="G131" s="645" t="s">
        <v>4709</v>
      </c>
      <c r="H131" s="646">
        <v>42823</v>
      </c>
      <c r="I131" s="647">
        <v>1493.93</v>
      </c>
      <c r="J131" s="647">
        <v>1</v>
      </c>
      <c r="K131" s="647">
        <f t="shared" si="2"/>
        <v>1493.93</v>
      </c>
      <c r="L131" s="645" t="s">
        <v>801</v>
      </c>
      <c r="M131" s="645" t="s">
        <v>1294</v>
      </c>
      <c r="N131" s="646">
        <v>42824</v>
      </c>
      <c r="O131" s="645" t="s">
        <v>71</v>
      </c>
      <c r="P131" s="645" t="s">
        <v>4710</v>
      </c>
    </row>
    <row r="132" spans="1:16" x14ac:dyDescent="0.2">
      <c r="A132" s="645" t="s">
        <v>393</v>
      </c>
      <c r="B132" s="645" t="s">
        <v>1710</v>
      </c>
      <c r="C132" s="645" t="s">
        <v>391</v>
      </c>
      <c r="D132" s="645" t="s">
        <v>3302</v>
      </c>
      <c r="E132" s="645" t="s">
        <v>3303</v>
      </c>
      <c r="F132" s="645" t="s">
        <v>3304</v>
      </c>
      <c r="G132" s="645" t="s">
        <v>4711</v>
      </c>
      <c r="H132" s="646">
        <v>42823</v>
      </c>
      <c r="I132" s="647">
        <v>229.98</v>
      </c>
      <c r="J132" s="647">
        <v>1</v>
      </c>
      <c r="K132" s="647">
        <f t="shared" si="2"/>
        <v>229.98</v>
      </c>
      <c r="L132" s="645" t="s">
        <v>801</v>
      </c>
      <c r="M132" s="645" t="s">
        <v>205</v>
      </c>
      <c r="N132" s="646">
        <v>42824</v>
      </c>
      <c r="O132" s="645" t="s">
        <v>71</v>
      </c>
      <c r="P132" s="645" t="s">
        <v>4712</v>
      </c>
    </row>
    <row r="133" spans="1:16" x14ac:dyDescent="0.2">
      <c r="A133" s="645" t="s">
        <v>393</v>
      </c>
      <c r="B133" s="645" t="s">
        <v>1710</v>
      </c>
      <c r="C133" s="645" t="s">
        <v>391</v>
      </c>
      <c r="D133" s="645" t="s">
        <v>3302</v>
      </c>
      <c r="E133" s="645" t="s">
        <v>3303</v>
      </c>
      <c r="F133" s="645" t="s">
        <v>3304</v>
      </c>
      <c r="G133" s="645" t="s">
        <v>4713</v>
      </c>
      <c r="H133" s="646">
        <v>42823</v>
      </c>
      <c r="I133" s="647">
        <v>149.97999999999999</v>
      </c>
      <c r="J133" s="647">
        <v>1</v>
      </c>
      <c r="K133" s="647">
        <f t="shared" si="2"/>
        <v>149.97999999999999</v>
      </c>
      <c r="L133" s="645" t="s">
        <v>801</v>
      </c>
      <c r="M133" s="645" t="s">
        <v>205</v>
      </c>
      <c r="N133" s="646">
        <v>42824</v>
      </c>
      <c r="O133" s="645" t="s">
        <v>71</v>
      </c>
      <c r="P133" s="645" t="s">
        <v>4714</v>
      </c>
    </row>
    <row r="134" spans="1:16" x14ac:dyDescent="0.2">
      <c r="A134" s="645" t="s">
        <v>393</v>
      </c>
      <c r="B134" s="645" t="s">
        <v>1710</v>
      </c>
      <c r="C134" s="645" t="s">
        <v>391</v>
      </c>
      <c r="D134" s="645" t="s">
        <v>3302</v>
      </c>
      <c r="E134" s="645" t="s">
        <v>3303</v>
      </c>
      <c r="F134" s="645" t="s">
        <v>3304</v>
      </c>
      <c r="G134" s="645" t="s">
        <v>4715</v>
      </c>
      <c r="H134" s="646">
        <v>42823</v>
      </c>
      <c r="I134" s="647">
        <v>100.92</v>
      </c>
      <c r="J134" s="647">
        <v>1</v>
      </c>
      <c r="K134" s="647">
        <f t="shared" si="2"/>
        <v>100.92</v>
      </c>
      <c r="L134" s="645" t="s">
        <v>801</v>
      </c>
      <c r="M134" s="645" t="s">
        <v>169</v>
      </c>
      <c r="N134" s="646">
        <v>42824</v>
      </c>
      <c r="O134" s="645" t="s">
        <v>71</v>
      </c>
      <c r="P134" s="645" t="s">
        <v>4716</v>
      </c>
    </row>
    <row r="135" spans="1:16" x14ac:dyDescent="0.2">
      <c r="A135" s="645" t="s">
        <v>393</v>
      </c>
      <c r="B135" s="645" t="s">
        <v>1710</v>
      </c>
      <c r="C135" s="645" t="s">
        <v>391</v>
      </c>
      <c r="D135" s="645" t="s">
        <v>3302</v>
      </c>
      <c r="E135" s="645" t="s">
        <v>3303</v>
      </c>
      <c r="F135" s="645" t="s">
        <v>3304</v>
      </c>
      <c r="G135" s="645" t="s">
        <v>4717</v>
      </c>
      <c r="H135" s="646">
        <v>42823</v>
      </c>
      <c r="I135" s="647">
        <v>95.25</v>
      </c>
      <c r="J135" s="647">
        <v>1</v>
      </c>
      <c r="K135" s="647">
        <f t="shared" si="2"/>
        <v>95.25</v>
      </c>
      <c r="L135" s="645" t="s">
        <v>801</v>
      </c>
      <c r="M135" s="645" t="s">
        <v>169</v>
      </c>
      <c r="N135" s="646">
        <v>42824</v>
      </c>
      <c r="O135" s="645" t="s">
        <v>71</v>
      </c>
      <c r="P135" s="645" t="s">
        <v>4716</v>
      </c>
    </row>
    <row r="136" spans="1:16" x14ac:dyDescent="0.2">
      <c r="A136" s="645" t="s">
        <v>393</v>
      </c>
      <c r="B136" s="645" t="s">
        <v>1710</v>
      </c>
      <c r="C136" s="645" t="s">
        <v>391</v>
      </c>
      <c r="D136" s="645" t="s">
        <v>3302</v>
      </c>
      <c r="E136" s="645" t="s">
        <v>3303</v>
      </c>
      <c r="F136" s="645" t="s">
        <v>3304</v>
      </c>
      <c r="G136" s="645" t="s">
        <v>4718</v>
      </c>
      <c r="H136" s="646">
        <v>42823</v>
      </c>
      <c r="I136" s="647">
        <v>431.82</v>
      </c>
      <c r="J136" s="647">
        <v>1</v>
      </c>
      <c r="K136" s="647">
        <f t="shared" si="2"/>
        <v>431.82</v>
      </c>
      <c r="L136" s="645" t="s">
        <v>801</v>
      </c>
      <c r="M136" s="645" t="s">
        <v>1316</v>
      </c>
      <c r="N136" s="646">
        <v>42824</v>
      </c>
      <c r="O136" s="645" t="s">
        <v>71</v>
      </c>
      <c r="P136" s="645" t="s">
        <v>4719</v>
      </c>
    </row>
    <row r="137" spans="1:16" x14ac:dyDescent="0.2">
      <c r="A137" s="645" t="s">
        <v>393</v>
      </c>
      <c r="B137" s="645" t="s">
        <v>1710</v>
      </c>
      <c r="C137" s="645" t="s">
        <v>391</v>
      </c>
      <c r="D137" s="645" t="s">
        <v>3302</v>
      </c>
      <c r="E137" s="645" t="s">
        <v>3303</v>
      </c>
      <c r="F137" s="645" t="s">
        <v>3304</v>
      </c>
      <c r="G137" s="645" t="s">
        <v>4720</v>
      </c>
      <c r="H137" s="646">
        <v>42823</v>
      </c>
      <c r="I137" s="647">
        <v>431.82</v>
      </c>
      <c r="J137" s="647">
        <v>1</v>
      </c>
      <c r="K137" s="647">
        <f t="shared" si="2"/>
        <v>431.82</v>
      </c>
      <c r="L137" s="645" t="s">
        <v>801</v>
      </c>
      <c r="M137" s="645" t="s">
        <v>1316</v>
      </c>
      <c r="N137" s="646">
        <v>42824</v>
      </c>
      <c r="O137" s="645" t="s">
        <v>71</v>
      </c>
      <c r="P137" s="645" t="s">
        <v>4721</v>
      </c>
    </row>
    <row r="138" spans="1:16" x14ac:dyDescent="0.2">
      <c r="A138" s="645" t="s">
        <v>393</v>
      </c>
      <c r="B138" s="645" t="s">
        <v>1710</v>
      </c>
      <c r="C138" s="645" t="s">
        <v>391</v>
      </c>
      <c r="D138" s="645" t="s">
        <v>3302</v>
      </c>
      <c r="E138" s="645" t="s">
        <v>3303</v>
      </c>
      <c r="F138" s="645" t="s">
        <v>3304</v>
      </c>
      <c r="G138" s="645" t="s">
        <v>4722</v>
      </c>
      <c r="H138" s="646">
        <v>42823</v>
      </c>
      <c r="I138" s="647">
        <v>115.8</v>
      </c>
      <c r="J138" s="647">
        <v>1</v>
      </c>
      <c r="K138" s="647">
        <f t="shared" si="2"/>
        <v>115.8</v>
      </c>
      <c r="L138" s="645" t="s">
        <v>801</v>
      </c>
      <c r="M138" s="645" t="s">
        <v>666</v>
      </c>
      <c r="N138" s="646">
        <v>42824</v>
      </c>
      <c r="O138" s="645" t="s">
        <v>71</v>
      </c>
      <c r="P138" s="645" t="s">
        <v>4723</v>
      </c>
    </row>
    <row r="139" spans="1:16" x14ac:dyDescent="0.2">
      <c r="A139" s="645" t="s">
        <v>393</v>
      </c>
      <c r="B139" s="645" t="s">
        <v>1710</v>
      </c>
      <c r="C139" s="645" t="s">
        <v>391</v>
      </c>
      <c r="D139" s="645" t="s">
        <v>3302</v>
      </c>
      <c r="E139" s="645" t="s">
        <v>3303</v>
      </c>
      <c r="F139" s="645" t="s">
        <v>3304</v>
      </c>
      <c r="G139" s="645" t="s">
        <v>4724</v>
      </c>
      <c r="H139" s="646">
        <v>42823</v>
      </c>
      <c r="I139" s="647">
        <v>49.21</v>
      </c>
      <c r="J139" s="647">
        <v>1</v>
      </c>
      <c r="K139" s="647">
        <f t="shared" si="2"/>
        <v>49.21</v>
      </c>
      <c r="L139" s="645" t="s">
        <v>801</v>
      </c>
      <c r="M139" s="645" t="s">
        <v>666</v>
      </c>
      <c r="N139" s="646">
        <v>42824</v>
      </c>
      <c r="O139" s="645" t="s">
        <v>71</v>
      </c>
      <c r="P139" s="645" t="s">
        <v>4723</v>
      </c>
    </row>
    <row r="140" spans="1:16" x14ac:dyDescent="0.2">
      <c r="A140" s="645" t="s">
        <v>393</v>
      </c>
      <c r="B140" s="645" t="s">
        <v>1710</v>
      </c>
      <c r="C140" s="645" t="s">
        <v>391</v>
      </c>
      <c r="D140" s="645" t="s">
        <v>3302</v>
      </c>
      <c r="E140" s="645" t="s">
        <v>3303</v>
      </c>
      <c r="F140" s="645" t="s">
        <v>3304</v>
      </c>
      <c r="G140" s="645" t="s">
        <v>4725</v>
      </c>
      <c r="H140" s="646">
        <v>42823</v>
      </c>
      <c r="I140" s="647">
        <v>166.98</v>
      </c>
      <c r="J140" s="647">
        <v>1</v>
      </c>
      <c r="K140" s="647">
        <f t="shared" si="2"/>
        <v>166.98</v>
      </c>
      <c r="L140" s="645" t="s">
        <v>801</v>
      </c>
      <c r="M140" s="645" t="s">
        <v>1204</v>
      </c>
      <c r="N140" s="646">
        <v>42824</v>
      </c>
      <c r="O140" s="645" t="s">
        <v>71</v>
      </c>
      <c r="P140" s="645" t="s">
        <v>4726</v>
      </c>
    </row>
    <row r="141" spans="1:16" x14ac:dyDescent="0.2">
      <c r="A141" s="645" t="s">
        <v>393</v>
      </c>
      <c r="B141" s="645" t="s">
        <v>1710</v>
      </c>
      <c r="C141" s="645" t="s">
        <v>391</v>
      </c>
      <c r="D141" s="645" t="s">
        <v>3302</v>
      </c>
      <c r="E141" s="645" t="s">
        <v>3303</v>
      </c>
      <c r="F141" s="645" t="s">
        <v>3304</v>
      </c>
      <c r="G141" s="645" t="s">
        <v>4727</v>
      </c>
      <c r="H141" s="646">
        <v>42821</v>
      </c>
      <c r="I141" s="647">
        <v>324.98</v>
      </c>
      <c r="J141" s="647">
        <v>1</v>
      </c>
      <c r="K141" s="647">
        <f t="shared" si="2"/>
        <v>324.98</v>
      </c>
      <c r="L141" s="645" t="s">
        <v>801</v>
      </c>
      <c r="M141" s="645" t="s">
        <v>1207</v>
      </c>
      <c r="N141" s="646">
        <v>42822</v>
      </c>
      <c r="O141" s="645" t="s">
        <v>71</v>
      </c>
      <c r="P141" s="645" t="s">
        <v>4728</v>
      </c>
    </row>
    <row r="142" spans="1:16" x14ac:dyDescent="0.2">
      <c r="A142" s="645" t="s">
        <v>393</v>
      </c>
      <c r="B142" s="645" t="s">
        <v>1710</v>
      </c>
      <c r="C142" s="645" t="s">
        <v>391</v>
      </c>
      <c r="D142" s="645" t="s">
        <v>3302</v>
      </c>
      <c r="E142" s="645" t="s">
        <v>3303</v>
      </c>
      <c r="F142" s="645" t="s">
        <v>3304</v>
      </c>
      <c r="G142" s="645" t="s">
        <v>4729</v>
      </c>
      <c r="H142" s="646">
        <v>42821</v>
      </c>
      <c r="I142" s="647">
        <v>94.99</v>
      </c>
      <c r="J142" s="647">
        <v>1</v>
      </c>
      <c r="K142" s="647">
        <f t="shared" si="2"/>
        <v>94.99</v>
      </c>
      <c r="L142" s="645" t="s">
        <v>801</v>
      </c>
      <c r="M142" s="645" t="s">
        <v>1207</v>
      </c>
      <c r="N142" s="646">
        <v>42822</v>
      </c>
      <c r="O142" s="645" t="s">
        <v>71</v>
      </c>
      <c r="P142" s="645" t="s">
        <v>4730</v>
      </c>
    </row>
    <row r="143" spans="1:16" x14ac:dyDescent="0.2">
      <c r="A143" s="645" t="s">
        <v>393</v>
      </c>
      <c r="B143" s="645" t="s">
        <v>1710</v>
      </c>
      <c r="C143" s="645" t="s">
        <v>391</v>
      </c>
      <c r="D143" s="645" t="s">
        <v>3302</v>
      </c>
      <c r="E143" s="645" t="s">
        <v>3303</v>
      </c>
      <c r="F143" s="645" t="s">
        <v>3304</v>
      </c>
      <c r="G143" s="645" t="s">
        <v>4731</v>
      </c>
      <c r="H143" s="646">
        <v>42821</v>
      </c>
      <c r="I143" s="647">
        <v>115.37</v>
      </c>
      <c r="J143" s="647">
        <v>1</v>
      </c>
      <c r="K143" s="647">
        <f t="shared" si="2"/>
        <v>115.37</v>
      </c>
      <c r="L143" s="645" t="s">
        <v>801</v>
      </c>
      <c r="M143" s="645" t="s">
        <v>1207</v>
      </c>
      <c r="N143" s="646">
        <v>42822</v>
      </c>
      <c r="O143" s="645" t="s">
        <v>71</v>
      </c>
      <c r="P143" s="645" t="s">
        <v>4732</v>
      </c>
    </row>
    <row r="144" spans="1:16" x14ac:dyDescent="0.2">
      <c r="A144" s="645" t="s">
        <v>393</v>
      </c>
      <c r="B144" s="645" t="s">
        <v>1710</v>
      </c>
      <c r="C144" s="645" t="s">
        <v>391</v>
      </c>
      <c r="D144" s="645" t="s">
        <v>3302</v>
      </c>
      <c r="E144" s="645" t="s">
        <v>3303</v>
      </c>
      <c r="F144" s="645" t="s">
        <v>3304</v>
      </c>
      <c r="G144" s="645" t="s">
        <v>4733</v>
      </c>
      <c r="H144" s="646">
        <v>42821</v>
      </c>
      <c r="I144" s="647">
        <v>93.64</v>
      </c>
      <c r="J144" s="647">
        <v>1</v>
      </c>
      <c r="K144" s="647">
        <f t="shared" si="2"/>
        <v>93.64</v>
      </c>
      <c r="L144" s="645" t="s">
        <v>801</v>
      </c>
      <c r="M144" s="645" t="s">
        <v>1316</v>
      </c>
      <c r="N144" s="646">
        <v>42822</v>
      </c>
      <c r="O144" s="645" t="s">
        <v>71</v>
      </c>
      <c r="P144" s="645" t="s">
        <v>4734</v>
      </c>
    </row>
    <row r="145" spans="1:16" x14ac:dyDescent="0.2">
      <c r="A145" s="645" t="s">
        <v>393</v>
      </c>
      <c r="B145" s="645" t="s">
        <v>1710</v>
      </c>
      <c r="C145" s="645" t="s">
        <v>391</v>
      </c>
      <c r="D145" s="645" t="s">
        <v>3302</v>
      </c>
      <c r="E145" s="645" t="s">
        <v>3303</v>
      </c>
      <c r="F145" s="645" t="s">
        <v>3304</v>
      </c>
      <c r="G145" s="645" t="s">
        <v>4735</v>
      </c>
      <c r="H145" s="646">
        <v>42821</v>
      </c>
      <c r="I145" s="647">
        <v>151.87</v>
      </c>
      <c r="J145" s="647">
        <v>1</v>
      </c>
      <c r="K145" s="647">
        <f t="shared" si="2"/>
        <v>151.87</v>
      </c>
      <c r="L145" s="645" t="s">
        <v>801</v>
      </c>
      <c r="M145" s="645" t="s">
        <v>1316</v>
      </c>
      <c r="N145" s="646">
        <v>42822</v>
      </c>
      <c r="O145" s="645" t="s">
        <v>71</v>
      </c>
      <c r="P145" s="645" t="s">
        <v>4734</v>
      </c>
    </row>
    <row r="146" spans="1:16" x14ac:dyDescent="0.2">
      <c r="A146" s="645" t="s">
        <v>393</v>
      </c>
      <c r="B146" s="645" t="s">
        <v>1710</v>
      </c>
      <c r="C146" s="645" t="s">
        <v>391</v>
      </c>
      <c r="D146" s="645" t="s">
        <v>3302</v>
      </c>
      <c r="E146" s="645" t="s">
        <v>3303</v>
      </c>
      <c r="F146" s="645" t="s">
        <v>3304</v>
      </c>
      <c r="G146" s="645" t="s">
        <v>4736</v>
      </c>
      <c r="H146" s="646">
        <v>42821</v>
      </c>
      <c r="I146" s="647">
        <v>858.04</v>
      </c>
      <c r="J146" s="647">
        <v>1</v>
      </c>
      <c r="K146" s="647">
        <f t="shared" si="2"/>
        <v>858.04</v>
      </c>
      <c r="L146" s="645" t="s">
        <v>801</v>
      </c>
      <c r="M146" s="645" t="s">
        <v>617</v>
      </c>
      <c r="N146" s="646">
        <v>42822</v>
      </c>
      <c r="O146" s="645" t="s">
        <v>71</v>
      </c>
      <c r="P146" s="645" t="s">
        <v>4737</v>
      </c>
    </row>
    <row r="147" spans="1:16" x14ac:dyDescent="0.2">
      <c r="A147" s="645" t="s">
        <v>393</v>
      </c>
      <c r="B147" s="645" t="s">
        <v>1710</v>
      </c>
      <c r="C147" s="645" t="s">
        <v>391</v>
      </c>
      <c r="D147" s="645" t="s">
        <v>3302</v>
      </c>
      <c r="E147" s="645" t="s">
        <v>3303</v>
      </c>
      <c r="F147" s="645" t="s">
        <v>3304</v>
      </c>
      <c r="G147" s="645" t="s">
        <v>4738</v>
      </c>
      <c r="H147" s="646">
        <v>42821</v>
      </c>
      <c r="I147" s="647">
        <v>476.07</v>
      </c>
      <c r="J147" s="647">
        <v>1</v>
      </c>
      <c r="K147" s="647">
        <f t="shared" si="2"/>
        <v>476.07</v>
      </c>
      <c r="L147" s="645" t="s">
        <v>801</v>
      </c>
      <c r="M147" s="645" t="s">
        <v>617</v>
      </c>
      <c r="N147" s="646">
        <v>42822</v>
      </c>
      <c r="O147" s="645" t="s">
        <v>71</v>
      </c>
      <c r="P147" s="645" t="s">
        <v>4737</v>
      </c>
    </row>
    <row r="148" spans="1:16" x14ac:dyDescent="0.2">
      <c r="A148" s="645" t="s">
        <v>393</v>
      </c>
      <c r="B148" s="645" t="s">
        <v>1710</v>
      </c>
      <c r="C148" s="645" t="s">
        <v>391</v>
      </c>
      <c r="D148" s="645" t="s">
        <v>3302</v>
      </c>
      <c r="E148" s="645" t="s">
        <v>3303</v>
      </c>
      <c r="F148" s="645" t="s">
        <v>3304</v>
      </c>
      <c r="G148" s="645" t="s">
        <v>4739</v>
      </c>
      <c r="H148" s="646">
        <v>42821</v>
      </c>
      <c r="I148" s="647">
        <v>149.97999999999999</v>
      </c>
      <c r="J148" s="647">
        <v>1</v>
      </c>
      <c r="K148" s="647">
        <f t="shared" si="2"/>
        <v>149.97999999999999</v>
      </c>
      <c r="L148" s="645" t="s">
        <v>801</v>
      </c>
      <c r="M148" s="645" t="s">
        <v>1129</v>
      </c>
      <c r="N148" s="646">
        <v>42822</v>
      </c>
      <c r="O148" s="645" t="s">
        <v>71</v>
      </c>
      <c r="P148" s="645" t="s">
        <v>4740</v>
      </c>
    </row>
    <row r="149" spans="1:16" x14ac:dyDescent="0.2">
      <c r="A149" s="645" t="s">
        <v>393</v>
      </c>
      <c r="B149" s="645" t="s">
        <v>1710</v>
      </c>
      <c r="C149" s="645" t="s">
        <v>391</v>
      </c>
      <c r="D149" s="645" t="s">
        <v>3302</v>
      </c>
      <c r="E149" s="645" t="s">
        <v>3303</v>
      </c>
      <c r="F149" s="645" t="s">
        <v>3304</v>
      </c>
      <c r="G149" s="645" t="s">
        <v>4741</v>
      </c>
      <c r="H149" s="646">
        <v>42821</v>
      </c>
      <c r="I149" s="647">
        <v>70</v>
      </c>
      <c r="J149" s="647">
        <v>1</v>
      </c>
      <c r="K149" s="647">
        <f t="shared" si="2"/>
        <v>70</v>
      </c>
      <c r="L149" s="645" t="s">
        <v>801</v>
      </c>
      <c r="M149" s="645" t="s">
        <v>575</v>
      </c>
      <c r="N149" s="646">
        <v>42822</v>
      </c>
      <c r="O149" s="645" t="s">
        <v>71</v>
      </c>
      <c r="P149" s="645" t="s">
        <v>4742</v>
      </c>
    </row>
    <row r="150" spans="1:16" x14ac:dyDescent="0.2">
      <c r="A150" s="645" t="s">
        <v>393</v>
      </c>
      <c r="B150" s="645" t="s">
        <v>1710</v>
      </c>
      <c r="C150" s="645" t="s">
        <v>391</v>
      </c>
      <c r="D150" s="645" t="s">
        <v>3302</v>
      </c>
      <c r="E150" s="645" t="s">
        <v>3303</v>
      </c>
      <c r="F150" s="645" t="s">
        <v>3304</v>
      </c>
      <c r="G150" s="645" t="s">
        <v>4743</v>
      </c>
      <c r="H150" s="646">
        <v>42821</v>
      </c>
      <c r="I150" s="647">
        <v>91.92</v>
      </c>
      <c r="J150" s="647">
        <v>1</v>
      </c>
      <c r="K150" s="647">
        <f t="shared" si="2"/>
        <v>91.92</v>
      </c>
      <c r="L150" s="645" t="s">
        <v>801</v>
      </c>
      <c r="M150" s="645" t="s">
        <v>175</v>
      </c>
      <c r="N150" s="646">
        <v>42822</v>
      </c>
      <c r="O150" s="645" t="s">
        <v>71</v>
      </c>
      <c r="P150" s="645" t="s">
        <v>4744</v>
      </c>
    </row>
    <row r="151" spans="1:16" x14ac:dyDescent="0.2">
      <c r="A151" s="645" t="s">
        <v>393</v>
      </c>
      <c r="B151" s="645" t="s">
        <v>1710</v>
      </c>
      <c r="C151" s="645" t="s">
        <v>391</v>
      </c>
      <c r="D151" s="645" t="s">
        <v>3302</v>
      </c>
      <c r="E151" s="645" t="s">
        <v>3303</v>
      </c>
      <c r="F151" s="645" t="s">
        <v>3304</v>
      </c>
      <c r="G151" s="645" t="s">
        <v>4745</v>
      </c>
      <c r="H151" s="646">
        <v>42821</v>
      </c>
      <c r="I151" s="647">
        <v>91.92</v>
      </c>
      <c r="J151" s="647">
        <v>1</v>
      </c>
      <c r="K151" s="647">
        <f t="shared" si="2"/>
        <v>91.92</v>
      </c>
      <c r="L151" s="645" t="s">
        <v>801</v>
      </c>
      <c r="M151" s="645" t="s">
        <v>175</v>
      </c>
      <c r="N151" s="646">
        <v>42822</v>
      </c>
      <c r="O151" s="645" t="s">
        <v>71</v>
      </c>
      <c r="P151" s="645" t="s">
        <v>4744</v>
      </c>
    </row>
    <row r="152" spans="1:16" x14ac:dyDescent="0.2">
      <c r="A152" s="645" t="s">
        <v>393</v>
      </c>
      <c r="B152" s="645" t="s">
        <v>1710</v>
      </c>
      <c r="C152" s="645" t="s">
        <v>391</v>
      </c>
      <c r="D152" s="645" t="s">
        <v>3302</v>
      </c>
      <c r="E152" s="645" t="s">
        <v>3303</v>
      </c>
      <c r="F152" s="645" t="s">
        <v>3304</v>
      </c>
      <c r="G152" s="645" t="s">
        <v>4746</v>
      </c>
      <c r="H152" s="646">
        <v>42821</v>
      </c>
      <c r="I152" s="647">
        <v>91.92</v>
      </c>
      <c r="J152" s="647">
        <v>1</v>
      </c>
      <c r="K152" s="647">
        <f t="shared" si="2"/>
        <v>91.92</v>
      </c>
      <c r="L152" s="645" t="s">
        <v>801</v>
      </c>
      <c r="M152" s="645" t="s">
        <v>175</v>
      </c>
      <c r="N152" s="646">
        <v>42822</v>
      </c>
      <c r="O152" s="645" t="s">
        <v>71</v>
      </c>
      <c r="P152" s="645" t="s">
        <v>4744</v>
      </c>
    </row>
    <row r="153" spans="1:16" x14ac:dyDescent="0.2">
      <c r="A153" s="645" t="s">
        <v>393</v>
      </c>
      <c r="B153" s="645" t="s">
        <v>1710</v>
      </c>
      <c r="C153" s="645" t="s">
        <v>391</v>
      </c>
      <c r="D153" s="645" t="s">
        <v>3302</v>
      </c>
      <c r="E153" s="645" t="s">
        <v>3303</v>
      </c>
      <c r="F153" s="645" t="s">
        <v>3304</v>
      </c>
      <c r="G153" s="645" t="s">
        <v>4747</v>
      </c>
      <c r="H153" s="646">
        <v>42821</v>
      </c>
      <c r="I153" s="647">
        <v>1449.83</v>
      </c>
      <c r="J153" s="647">
        <v>1</v>
      </c>
      <c r="K153" s="647">
        <f t="shared" si="2"/>
        <v>1449.83</v>
      </c>
      <c r="L153" s="645" t="s">
        <v>801</v>
      </c>
      <c r="M153" s="645" t="s">
        <v>3076</v>
      </c>
      <c r="N153" s="646">
        <v>42822</v>
      </c>
      <c r="O153" s="645" t="s">
        <v>71</v>
      </c>
      <c r="P153" s="645" t="s">
        <v>4748</v>
      </c>
    </row>
    <row r="154" spans="1:16" x14ac:dyDescent="0.2">
      <c r="A154" s="645" t="s">
        <v>393</v>
      </c>
      <c r="B154" s="645" t="s">
        <v>1710</v>
      </c>
      <c r="C154" s="645" t="s">
        <v>391</v>
      </c>
      <c r="D154" s="645" t="s">
        <v>3302</v>
      </c>
      <c r="E154" s="645" t="s">
        <v>3303</v>
      </c>
      <c r="F154" s="645" t="s">
        <v>3304</v>
      </c>
      <c r="G154" s="645" t="s">
        <v>4749</v>
      </c>
      <c r="H154" s="646">
        <v>42821</v>
      </c>
      <c r="I154" s="647">
        <v>1790.7</v>
      </c>
      <c r="J154" s="647">
        <v>1</v>
      </c>
      <c r="K154" s="647">
        <f t="shared" si="2"/>
        <v>1790.7</v>
      </c>
      <c r="L154" s="645" t="s">
        <v>801</v>
      </c>
      <c r="M154" s="645" t="s">
        <v>474</v>
      </c>
      <c r="N154" s="646">
        <v>42822</v>
      </c>
      <c r="O154" s="645" t="s">
        <v>71</v>
      </c>
      <c r="P154" s="645" t="s">
        <v>4687</v>
      </c>
    </row>
    <row r="155" spans="1:16" x14ac:dyDescent="0.2">
      <c r="A155" s="645" t="s">
        <v>393</v>
      </c>
      <c r="B155" s="645" t="s">
        <v>1710</v>
      </c>
      <c r="C155" s="645" t="s">
        <v>391</v>
      </c>
      <c r="D155" s="645" t="s">
        <v>3302</v>
      </c>
      <c r="E155" s="645" t="s">
        <v>3303</v>
      </c>
      <c r="F155" s="645" t="s">
        <v>3304</v>
      </c>
      <c r="G155" s="645" t="s">
        <v>4750</v>
      </c>
      <c r="H155" s="646">
        <v>42821</v>
      </c>
      <c r="I155" s="647">
        <v>113.92</v>
      </c>
      <c r="J155" s="647">
        <v>1</v>
      </c>
      <c r="K155" s="647">
        <f t="shared" si="2"/>
        <v>113.92</v>
      </c>
      <c r="L155" s="645" t="s">
        <v>801</v>
      </c>
      <c r="M155" s="645" t="s">
        <v>748</v>
      </c>
      <c r="N155" s="646">
        <v>42822</v>
      </c>
      <c r="O155" s="645" t="s">
        <v>71</v>
      </c>
      <c r="P155" s="645" t="s">
        <v>4751</v>
      </c>
    </row>
    <row r="156" spans="1:16" x14ac:dyDescent="0.2">
      <c r="A156" s="645" t="s">
        <v>393</v>
      </c>
      <c r="B156" s="645" t="s">
        <v>1710</v>
      </c>
      <c r="C156" s="645" t="s">
        <v>391</v>
      </c>
      <c r="D156" s="645" t="s">
        <v>3302</v>
      </c>
      <c r="E156" s="645" t="s">
        <v>3303</v>
      </c>
      <c r="F156" s="645" t="s">
        <v>3304</v>
      </c>
      <c r="G156" s="645" t="s">
        <v>4752</v>
      </c>
      <c r="H156" s="646">
        <v>42821</v>
      </c>
      <c r="I156" s="647">
        <v>1144.03</v>
      </c>
      <c r="J156" s="647">
        <v>1</v>
      </c>
      <c r="K156" s="647">
        <f t="shared" si="2"/>
        <v>1144.03</v>
      </c>
      <c r="L156" s="645" t="s">
        <v>801</v>
      </c>
      <c r="M156" s="645" t="s">
        <v>271</v>
      </c>
      <c r="N156" s="646">
        <v>42822</v>
      </c>
      <c r="O156" s="645" t="s">
        <v>71</v>
      </c>
      <c r="P156" s="645" t="s">
        <v>4753</v>
      </c>
    </row>
    <row r="157" spans="1:16" x14ac:dyDescent="0.2">
      <c r="A157" s="645" t="s">
        <v>393</v>
      </c>
      <c r="B157" s="645" t="s">
        <v>1710</v>
      </c>
      <c r="C157" s="645" t="s">
        <v>391</v>
      </c>
      <c r="D157" s="645" t="s">
        <v>3302</v>
      </c>
      <c r="E157" s="645" t="s">
        <v>3303</v>
      </c>
      <c r="F157" s="645" t="s">
        <v>3304</v>
      </c>
      <c r="G157" s="645" t="s">
        <v>4754</v>
      </c>
      <c r="H157" s="646">
        <v>42821</v>
      </c>
      <c r="I157" s="647">
        <v>431.28</v>
      </c>
      <c r="J157" s="647">
        <v>1</v>
      </c>
      <c r="K157" s="647">
        <f t="shared" si="2"/>
        <v>431.28</v>
      </c>
      <c r="L157" s="645" t="s">
        <v>801</v>
      </c>
      <c r="M157" s="645" t="s">
        <v>3076</v>
      </c>
      <c r="N157" s="646">
        <v>42822</v>
      </c>
      <c r="O157" s="645" t="s">
        <v>71</v>
      </c>
      <c r="P157" s="645" t="s">
        <v>4755</v>
      </c>
    </row>
    <row r="158" spans="1:16" x14ac:dyDescent="0.2">
      <c r="A158" s="645" t="s">
        <v>393</v>
      </c>
      <c r="B158" s="645" t="s">
        <v>1710</v>
      </c>
      <c r="C158" s="645" t="s">
        <v>391</v>
      </c>
      <c r="D158" s="645" t="s">
        <v>3302</v>
      </c>
      <c r="E158" s="645" t="s">
        <v>3303</v>
      </c>
      <c r="F158" s="645" t="s">
        <v>3304</v>
      </c>
      <c r="G158" s="645" t="s">
        <v>4756</v>
      </c>
      <c r="H158" s="646">
        <v>42821</v>
      </c>
      <c r="I158" s="647">
        <v>619.28</v>
      </c>
      <c r="J158" s="647">
        <v>1</v>
      </c>
      <c r="K158" s="647">
        <f t="shared" si="2"/>
        <v>619.28</v>
      </c>
      <c r="L158" s="645" t="s">
        <v>801</v>
      </c>
      <c r="M158" s="645" t="s">
        <v>205</v>
      </c>
      <c r="N158" s="646">
        <v>42822</v>
      </c>
      <c r="O158" s="645" t="s">
        <v>71</v>
      </c>
      <c r="P158" s="645" t="s">
        <v>4757</v>
      </c>
    </row>
    <row r="159" spans="1:16" x14ac:dyDescent="0.2">
      <c r="A159" s="645" t="s">
        <v>393</v>
      </c>
      <c r="B159" s="645" t="s">
        <v>1710</v>
      </c>
      <c r="C159" s="645" t="s">
        <v>391</v>
      </c>
      <c r="D159" s="645" t="s">
        <v>3302</v>
      </c>
      <c r="E159" s="645" t="s">
        <v>3303</v>
      </c>
      <c r="F159" s="645" t="s">
        <v>3304</v>
      </c>
      <c r="G159" s="645" t="s">
        <v>4758</v>
      </c>
      <c r="H159" s="646">
        <v>42821</v>
      </c>
      <c r="I159" s="647">
        <v>246.71</v>
      </c>
      <c r="J159" s="647">
        <v>1</v>
      </c>
      <c r="K159" s="647">
        <f t="shared" si="2"/>
        <v>246.71</v>
      </c>
      <c r="L159" s="645" t="s">
        <v>801</v>
      </c>
      <c r="M159" s="645" t="s">
        <v>1878</v>
      </c>
      <c r="N159" s="646">
        <v>42822</v>
      </c>
      <c r="O159" s="645" t="s">
        <v>71</v>
      </c>
      <c r="P159" s="645" t="s">
        <v>4759</v>
      </c>
    </row>
    <row r="160" spans="1:16" x14ac:dyDescent="0.2">
      <c r="A160" s="645" t="s">
        <v>393</v>
      </c>
      <c r="B160" s="645" t="s">
        <v>1710</v>
      </c>
      <c r="C160" s="645" t="s">
        <v>391</v>
      </c>
      <c r="D160" s="645" t="s">
        <v>3302</v>
      </c>
      <c r="E160" s="645" t="s">
        <v>3303</v>
      </c>
      <c r="F160" s="645" t="s">
        <v>3304</v>
      </c>
      <c r="G160" s="645" t="s">
        <v>4760</v>
      </c>
      <c r="H160" s="646">
        <v>42821</v>
      </c>
      <c r="I160" s="647">
        <v>56.06</v>
      </c>
      <c r="J160" s="647">
        <v>1</v>
      </c>
      <c r="K160" s="647">
        <f t="shared" si="2"/>
        <v>56.06</v>
      </c>
      <c r="L160" s="645" t="s">
        <v>801</v>
      </c>
      <c r="M160" s="645" t="s">
        <v>1878</v>
      </c>
      <c r="N160" s="646">
        <v>42822</v>
      </c>
      <c r="O160" s="645" t="s">
        <v>71</v>
      </c>
      <c r="P160" s="645" t="s">
        <v>4761</v>
      </c>
    </row>
    <row r="161" spans="1:16" x14ac:dyDescent="0.2">
      <c r="A161" s="645" t="s">
        <v>393</v>
      </c>
      <c r="B161" s="645" t="s">
        <v>1710</v>
      </c>
      <c r="C161" s="645" t="s">
        <v>391</v>
      </c>
      <c r="D161" s="645" t="s">
        <v>3302</v>
      </c>
      <c r="E161" s="645" t="s">
        <v>3303</v>
      </c>
      <c r="F161" s="645" t="s">
        <v>3304</v>
      </c>
      <c r="G161" s="645" t="s">
        <v>4762</v>
      </c>
      <c r="H161" s="646">
        <v>42818</v>
      </c>
      <c r="I161" s="647">
        <v>471.44</v>
      </c>
      <c r="J161" s="647">
        <v>1</v>
      </c>
      <c r="K161" s="647">
        <f t="shared" si="2"/>
        <v>471.44</v>
      </c>
      <c r="L161" s="645" t="s">
        <v>801</v>
      </c>
      <c r="M161" s="645" t="s">
        <v>169</v>
      </c>
      <c r="N161" s="646">
        <v>42820</v>
      </c>
      <c r="O161" s="645" t="s">
        <v>71</v>
      </c>
      <c r="P161" s="645" t="s">
        <v>4763</v>
      </c>
    </row>
    <row r="162" spans="1:16" x14ac:dyDescent="0.2">
      <c r="A162" s="645" t="s">
        <v>393</v>
      </c>
      <c r="B162" s="645" t="s">
        <v>1710</v>
      </c>
      <c r="C162" s="645" t="s">
        <v>391</v>
      </c>
      <c r="D162" s="645" t="s">
        <v>3302</v>
      </c>
      <c r="E162" s="645" t="s">
        <v>3303</v>
      </c>
      <c r="F162" s="645" t="s">
        <v>3304</v>
      </c>
      <c r="G162" s="645" t="s">
        <v>4764</v>
      </c>
      <c r="H162" s="646">
        <v>42818</v>
      </c>
      <c r="I162" s="647">
        <v>221.71</v>
      </c>
      <c r="J162" s="647">
        <v>1</v>
      </c>
      <c r="K162" s="647">
        <f t="shared" si="2"/>
        <v>221.71</v>
      </c>
      <c r="L162" s="645" t="s">
        <v>801</v>
      </c>
      <c r="M162" s="645" t="s">
        <v>1129</v>
      </c>
      <c r="N162" s="646">
        <v>42820</v>
      </c>
      <c r="O162" s="645" t="s">
        <v>71</v>
      </c>
      <c r="P162" s="645" t="s">
        <v>4765</v>
      </c>
    </row>
    <row r="163" spans="1:16" x14ac:dyDescent="0.2">
      <c r="A163" s="645" t="s">
        <v>393</v>
      </c>
      <c r="B163" s="645" t="s">
        <v>1710</v>
      </c>
      <c r="C163" s="645" t="s">
        <v>391</v>
      </c>
      <c r="D163" s="645" t="s">
        <v>3302</v>
      </c>
      <c r="E163" s="645" t="s">
        <v>3303</v>
      </c>
      <c r="F163" s="645" t="s">
        <v>3304</v>
      </c>
      <c r="G163" s="645" t="s">
        <v>4766</v>
      </c>
      <c r="H163" s="646">
        <v>42818</v>
      </c>
      <c r="I163" s="647">
        <v>221.71</v>
      </c>
      <c r="J163" s="647">
        <v>1</v>
      </c>
      <c r="K163" s="647">
        <f t="shared" si="2"/>
        <v>221.71</v>
      </c>
      <c r="L163" s="645" t="s">
        <v>801</v>
      </c>
      <c r="M163" s="645" t="s">
        <v>1129</v>
      </c>
      <c r="N163" s="646">
        <v>42820</v>
      </c>
      <c r="O163" s="645" t="s">
        <v>71</v>
      </c>
      <c r="P163" s="645" t="s">
        <v>4765</v>
      </c>
    </row>
    <row r="164" spans="1:16" x14ac:dyDescent="0.2">
      <c r="A164" s="645" t="s">
        <v>393</v>
      </c>
      <c r="B164" s="645" t="s">
        <v>1710</v>
      </c>
      <c r="C164" s="645" t="s">
        <v>391</v>
      </c>
      <c r="D164" s="645" t="s">
        <v>3302</v>
      </c>
      <c r="E164" s="645" t="s">
        <v>3303</v>
      </c>
      <c r="F164" s="645" t="s">
        <v>3304</v>
      </c>
      <c r="G164" s="645" t="s">
        <v>4767</v>
      </c>
      <c r="H164" s="646">
        <v>42818</v>
      </c>
      <c r="I164" s="647">
        <v>204.99</v>
      </c>
      <c r="J164" s="647">
        <v>1</v>
      </c>
      <c r="K164" s="647">
        <f t="shared" si="2"/>
        <v>204.99</v>
      </c>
      <c r="L164" s="645" t="s">
        <v>801</v>
      </c>
      <c r="M164" s="645" t="s">
        <v>543</v>
      </c>
      <c r="N164" s="646">
        <v>42820</v>
      </c>
      <c r="O164" s="645" t="s">
        <v>71</v>
      </c>
      <c r="P164" s="645" t="s">
        <v>4768</v>
      </c>
    </row>
    <row r="165" spans="1:16" x14ac:dyDescent="0.2">
      <c r="A165" s="645" t="s">
        <v>393</v>
      </c>
      <c r="B165" s="645" t="s">
        <v>1710</v>
      </c>
      <c r="C165" s="645" t="s">
        <v>391</v>
      </c>
      <c r="D165" s="645" t="s">
        <v>3302</v>
      </c>
      <c r="E165" s="645" t="s">
        <v>3303</v>
      </c>
      <c r="F165" s="645" t="s">
        <v>3304</v>
      </c>
      <c r="G165" s="645" t="s">
        <v>4769</v>
      </c>
      <c r="H165" s="646">
        <v>42818</v>
      </c>
      <c r="I165" s="647">
        <v>121.51</v>
      </c>
      <c r="J165" s="647">
        <v>1</v>
      </c>
      <c r="K165" s="647">
        <f t="shared" si="2"/>
        <v>121.51</v>
      </c>
      <c r="L165" s="645" t="s">
        <v>801</v>
      </c>
      <c r="M165" s="645" t="s">
        <v>614</v>
      </c>
      <c r="N165" s="646">
        <v>42820</v>
      </c>
      <c r="O165" s="645" t="s">
        <v>71</v>
      </c>
      <c r="P165" s="645" t="s">
        <v>4770</v>
      </c>
    </row>
    <row r="166" spans="1:16" x14ac:dyDescent="0.2">
      <c r="A166" s="645" t="s">
        <v>393</v>
      </c>
      <c r="B166" s="645" t="s">
        <v>1710</v>
      </c>
      <c r="C166" s="645" t="s">
        <v>391</v>
      </c>
      <c r="D166" s="645" t="s">
        <v>3302</v>
      </c>
      <c r="E166" s="645" t="s">
        <v>3303</v>
      </c>
      <c r="F166" s="645" t="s">
        <v>3304</v>
      </c>
      <c r="G166" s="645" t="s">
        <v>4771</v>
      </c>
      <c r="H166" s="646">
        <v>42818</v>
      </c>
      <c r="I166" s="647">
        <v>98.69</v>
      </c>
      <c r="J166" s="647">
        <v>1</v>
      </c>
      <c r="K166" s="647">
        <f t="shared" si="2"/>
        <v>98.69</v>
      </c>
      <c r="L166" s="645" t="s">
        <v>801</v>
      </c>
      <c r="M166" s="645" t="s">
        <v>1079</v>
      </c>
      <c r="N166" s="646">
        <v>42820</v>
      </c>
      <c r="O166" s="645" t="s">
        <v>71</v>
      </c>
      <c r="P166" s="645" t="s">
        <v>4772</v>
      </c>
    </row>
    <row r="167" spans="1:16" x14ac:dyDescent="0.2">
      <c r="A167" s="645" t="s">
        <v>393</v>
      </c>
      <c r="B167" s="645" t="s">
        <v>1710</v>
      </c>
      <c r="C167" s="645" t="s">
        <v>391</v>
      </c>
      <c r="D167" s="645" t="s">
        <v>3302</v>
      </c>
      <c r="E167" s="645" t="s">
        <v>3303</v>
      </c>
      <c r="F167" s="645" t="s">
        <v>3304</v>
      </c>
      <c r="G167" s="645" t="s">
        <v>4773</v>
      </c>
      <c r="H167" s="646">
        <v>42818</v>
      </c>
      <c r="I167" s="647">
        <v>115.82</v>
      </c>
      <c r="J167" s="647">
        <v>1</v>
      </c>
      <c r="K167" s="647">
        <f t="shared" si="2"/>
        <v>115.82</v>
      </c>
      <c r="L167" s="645" t="s">
        <v>801</v>
      </c>
      <c r="M167" s="645" t="s">
        <v>1079</v>
      </c>
      <c r="N167" s="646">
        <v>42820</v>
      </c>
      <c r="O167" s="645" t="s">
        <v>71</v>
      </c>
      <c r="P167" s="645" t="s">
        <v>4772</v>
      </c>
    </row>
    <row r="168" spans="1:16" x14ac:dyDescent="0.2">
      <c r="A168" s="645" t="s">
        <v>393</v>
      </c>
      <c r="B168" s="645" t="s">
        <v>1710</v>
      </c>
      <c r="C168" s="645" t="s">
        <v>391</v>
      </c>
      <c r="D168" s="645" t="s">
        <v>3302</v>
      </c>
      <c r="E168" s="645" t="s">
        <v>3303</v>
      </c>
      <c r="F168" s="645" t="s">
        <v>3304</v>
      </c>
      <c r="G168" s="645" t="s">
        <v>4774</v>
      </c>
      <c r="H168" s="646">
        <v>42818</v>
      </c>
      <c r="I168" s="647">
        <v>493.76</v>
      </c>
      <c r="J168" s="647">
        <v>1</v>
      </c>
      <c r="K168" s="647">
        <f t="shared" si="2"/>
        <v>493.76</v>
      </c>
      <c r="L168" s="645" t="s">
        <v>801</v>
      </c>
      <c r="M168" s="645" t="s">
        <v>2539</v>
      </c>
      <c r="N168" s="646">
        <v>42820</v>
      </c>
      <c r="O168" s="645" t="s">
        <v>71</v>
      </c>
      <c r="P168" s="645" t="s">
        <v>4775</v>
      </c>
    </row>
    <row r="169" spans="1:16" x14ac:dyDescent="0.2">
      <c r="A169" s="645" t="s">
        <v>393</v>
      </c>
      <c r="B169" s="645" t="s">
        <v>1710</v>
      </c>
      <c r="C169" s="645" t="s">
        <v>391</v>
      </c>
      <c r="D169" s="645" t="s">
        <v>3302</v>
      </c>
      <c r="E169" s="645" t="s">
        <v>3303</v>
      </c>
      <c r="F169" s="645" t="s">
        <v>3304</v>
      </c>
      <c r="G169" s="645" t="s">
        <v>4776</v>
      </c>
      <c r="H169" s="646">
        <v>42818</v>
      </c>
      <c r="I169" s="647">
        <v>771.37</v>
      </c>
      <c r="J169" s="647">
        <v>1</v>
      </c>
      <c r="K169" s="647">
        <f t="shared" si="2"/>
        <v>771.37</v>
      </c>
      <c r="L169" s="645" t="s">
        <v>801</v>
      </c>
      <c r="M169" s="645" t="s">
        <v>1744</v>
      </c>
      <c r="N169" s="646">
        <v>42820</v>
      </c>
      <c r="O169" s="645" t="s">
        <v>71</v>
      </c>
      <c r="P169" s="645" t="s">
        <v>4777</v>
      </c>
    </row>
    <row r="170" spans="1:16" x14ac:dyDescent="0.2">
      <c r="A170" s="645" t="s">
        <v>393</v>
      </c>
      <c r="B170" s="645" t="s">
        <v>1710</v>
      </c>
      <c r="C170" s="645" t="s">
        <v>391</v>
      </c>
      <c r="D170" s="645" t="s">
        <v>3302</v>
      </c>
      <c r="E170" s="645" t="s">
        <v>3303</v>
      </c>
      <c r="F170" s="645" t="s">
        <v>3304</v>
      </c>
      <c r="G170" s="645" t="s">
        <v>4778</v>
      </c>
      <c r="H170" s="646">
        <v>42818</v>
      </c>
      <c r="I170" s="647">
        <v>149.97999999999999</v>
      </c>
      <c r="J170" s="647">
        <v>1</v>
      </c>
      <c r="K170" s="647">
        <f t="shared" si="2"/>
        <v>149.97999999999999</v>
      </c>
      <c r="L170" s="645" t="s">
        <v>801</v>
      </c>
      <c r="M170" s="645" t="s">
        <v>266</v>
      </c>
      <c r="N170" s="646">
        <v>42820</v>
      </c>
      <c r="O170" s="645" t="s">
        <v>71</v>
      </c>
      <c r="P170" s="645" t="s">
        <v>4779</v>
      </c>
    </row>
    <row r="171" spans="1:16" x14ac:dyDescent="0.2">
      <c r="A171" s="645" t="s">
        <v>393</v>
      </c>
      <c r="B171" s="645" t="s">
        <v>1710</v>
      </c>
      <c r="C171" s="645" t="s">
        <v>391</v>
      </c>
      <c r="D171" s="645" t="s">
        <v>3302</v>
      </c>
      <c r="E171" s="645" t="s">
        <v>3303</v>
      </c>
      <c r="F171" s="645" t="s">
        <v>3304</v>
      </c>
      <c r="G171" s="645" t="s">
        <v>4780</v>
      </c>
      <c r="H171" s="646">
        <v>42818</v>
      </c>
      <c r="I171" s="647">
        <v>373.66</v>
      </c>
      <c r="J171" s="647">
        <v>1</v>
      </c>
      <c r="K171" s="647">
        <f t="shared" si="2"/>
        <v>373.66</v>
      </c>
      <c r="L171" s="645" t="s">
        <v>801</v>
      </c>
      <c r="M171" s="645" t="s">
        <v>575</v>
      </c>
      <c r="N171" s="646">
        <v>42820</v>
      </c>
      <c r="O171" s="645" t="s">
        <v>71</v>
      </c>
      <c r="P171" s="645" t="s">
        <v>4742</v>
      </c>
    </row>
    <row r="172" spans="1:16" x14ac:dyDescent="0.2">
      <c r="A172" s="645" t="s">
        <v>393</v>
      </c>
      <c r="B172" s="645" t="s">
        <v>1710</v>
      </c>
      <c r="C172" s="645" t="s">
        <v>391</v>
      </c>
      <c r="D172" s="645" t="s">
        <v>3302</v>
      </c>
      <c r="E172" s="645" t="s">
        <v>3303</v>
      </c>
      <c r="F172" s="645" t="s">
        <v>3304</v>
      </c>
      <c r="G172" s="645" t="s">
        <v>4781</v>
      </c>
      <c r="H172" s="646">
        <v>42818</v>
      </c>
      <c r="I172" s="647">
        <v>173.78</v>
      </c>
      <c r="J172" s="647">
        <v>1</v>
      </c>
      <c r="K172" s="647">
        <f t="shared" si="2"/>
        <v>173.78</v>
      </c>
      <c r="L172" s="645" t="s">
        <v>801</v>
      </c>
      <c r="M172" s="645" t="s">
        <v>3076</v>
      </c>
      <c r="N172" s="646">
        <v>42820</v>
      </c>
      <c r="O172" s="645" t="s">
        <v>71</v>
      </c>
      <c r="P172" s="645" t="s">
        <v>4782</v>
      </c>
    </row>
    <row r="173" spans="1:16" x14ac:dyDescent="0.2">
      <c r="A173" s="645" t="s">
        <v>393</v>
      </c>
      <c r="B173" s="645" t="s">
        <v>1710</v>
      </c>
      <c r="C173" s="645" t="s">
        <v>391</v>
      </c>
      <c r="D173" s="645" t="s">
        <v>3302</v>
      </c>
      <c r="E173" s="645" t="s">
        <v>3303</v>
      </c>
      <c r="F173" s="645" t="s">
        <v>3304</v>
      </c>
      <c r="G173" s="645" t="s">
        <v>4783</v>
      </c>
      <c r="H173" s="646">
        <v>42818</v>
      </c>
      <c r="I173" s="647">
        <v>213.78</v>
      </c>
      <c r="J173" s="647">
        <v>1</v>
      </c>
      <c r="K173" s="647">
        <f t="shared" si="2"/>
        <v>213.78</v>
      </c>
      <c r="L173" s="645" t="s">
        <v>801</v>
      </c>
      <c r="M173" s="645" t="s">
        <v>3076</v>
      </c>
      <c r="N173" s="646">
        <v>42820</v>
      </c>
      <c r="O173" s="645" t="s">
        <v>71</v>
      </c>
      <c r="P173" s="645" t="s">
        <v>4784</v>
      </c>
    </row>
    <row r="174" spans="1:16" x14ac:dyDescent="0.2">
      <c r="A174" s="645" t="s">
        <v>393</v>
      </c>
      <c r="B174" s="645" t="s">
        <v>1710</v>
      </c>
      <c r="C174" s="645" t="s">
        <v>391</v>
      </c>
      <c r="D174" s="645" t="s">
        <v>3302</v>
      </c>
      <c r="E174" s="645" t="s">
        <v>3303</v>
      </c>
      <c r="F174" s="645" t="s">
        <v>3304</v>
      </c>
      <c r="G174" s="645" t="s">
        <v>4785</v>
      </c>
      <c r="H174" s="646">
        <v>42818</v>
      </c>
      <c r="I174" s="647">
        <v>128.91999999999999</v>
      </c>
      <c r="J174" s="647">
        <v>1</v>
      </c>
      <c r="K174" s="647">
        <f t="shared" si="2"/>
        <v>128.91999999999999</v>
      </c>
      <c r="L174" s="645" t="s">
        <v>801</v>
      </c>
      <c r="M174" s="645" t="s">
        <v>671</v>
      </c>
      <c r="N174" s="646">
        <v>42820</v>
      </c>
      <c r="O174" s="645" t="s">
        <v>71</v>
      </c>
      <c r="P174" s="645" t="s">
        <v>4786</v>
      </c>
    </row>
    <row r="175" spans="1:16" x14ac:dyDescent="0.2">
      <c r="A175" s="645" t="s">
        <v>393</v>
      </c>
      <c r="B175" s="645" t="s">
        <v>1710</v>
      </c>
      <c r="C175" s="645" t="s">
        <v>391</v>
      </c>
      <c r="D175" s="645" t="s">
        <v>3302</v>
      </c>
      <c r="E175" s="645" t="s">
        <v>3303</v>
      </c>
      <c r="F175" s="645" t="s">
        <v>3304</v>
      </c>
      <c r="G175" s="645" t="s">
        <v>4787</v>
      </c>
      <c r="H175" s="646">
        <v>42818</v>
      </c>
      <c r="I175" s="647">
        <v>127.09</v>
      </c>
      <c r="J175" s="647">
        <v>1</v>
      </c>
      <c r="K175" s="647">
        <f t="shared" si="2"/>
        <v>127.09</v>
      </c>
      <c r="L175" s="645" t="s">
        <v>801</v>
      </c>
      <c r="M175" s="645" t="s">
        <v>671</v>
      </c>
      <c r="N175" s="646">
        <v>42820</v>
      </c>
      <c r="O175" s="645" t="s">
        <v>71</v>
      </c>
      <c r="P175" s="645" t="s">
        <v>4786</v>
      </c>
    </row>
    <row r="176" spans="1:16" x14ac:dyDescent="0.2">
      <c r="A176" s="645" t="s">
        <v>393</v>
      </c>
      <c r="B176" s="645" t="s">
        <v>1710</v>
      </c>
      <c r="C176" s="645" t="s">
        <v>391</v>
      </c>
      <c r="D176" s="645" t="s">
        <v>3302</v>
      </c>
      <c r="E176" s="645" t="s">
        <v>3303</v>
      </c>
      <c r="F176" s="645" t="s">
        <v>3304</v>
      </c>
      <c r="G176" s="645" t="s">
        <v>4788</v>
      </c>
      <c r="H176" s="646">
        <v>42818</v>
      </c>
      <c r="I176" s="647">
        <v>330.73</v>
      </c>
      <c r="J176" s="647">
        <v>1</v>
      </c>
      <c r="K176" s="647">
        <f t="shared" si="2"/>
        <v>330.73</v>
      </c>
      <c r="L176" s="645" t="s">
        <v>801</v>
      </c>
      <c r="M176" s="645" t="s">
        <v>1129</v>
      </c>
      <c r="N176" s="646">
        <v>42820</v>
      </c>
      <c r="O176" s="645" t="s">
        <v>71</v>
      </c>
      <c r="P176" s="645" t="s">
        <v>4789</v>
      </c>
    </row>
    <row r="177" spans="1:16" x14ac:dyDescent="0.2">
      <c r="A177" s="645" t="s">
        <v>393</v>
      </c>
      <c r="B177" s="645" t="s">
        <v>1710</v>
      </c>
      <c r="C177" s="645" t="s">
        <v>391</v>
      </c>
      <c r="D177" s="645" t="s">
        <v>3302</v>
      </c>
      <c r="E177" s="645" t="s">
        <v>3303</v>
      </c>
      <c r="F177" s="645" t="s">
        <v>3304</v>
      </c>
      <c r="G177" s="645" t="s">
        <v>4790</v>
      </c>
      <c r="H177" s="646">
        <v>42818</v>
      </c>
      <c r="I177" s="647">
        <v>186.01</v>
      </c>
      <c r="J177" s="647">
        <v>1</v>
      </c>
      <c r="K177" s="647">
        <f t="shared" si="2"/>
        <v>186.01</v>
      </c>
      <c r="L177" s="645" t="s">
        <v>801</v>
      </c>
      <c r="M177" s="645" t="s">
        <v>543</v>
      </c>
      <c r="N177" s="646">
        <v>42820</v>
      </c>
      <c r="O177" s="645" t="s">
        <v>71</v>
      </c>
      <c r="P177" s="645" t="s">
        <v>4791</v>
      </c>
    </row>
    <row r="178" spans="1:16" x14ac:dyDescent="0.2">
      <c r="A178" s="645" t="s">
        <v>393</v>
      </c>
      <c r="B178" s="645" t="s">
        <v>1710</v>
      </c>
      <c r="C178" s="645" t="s">
        <v>391</v>
      </c>
      <c r="D178" s="645" t="s">
        <v>3302</v>
      </c>
      <c r="E178" s="645" t="s">
        <v>3303</v>
      </c>
      <c r="F178" s="645" t="s">
        <v>3304</v>
      </c>
      <c r="G178" s="645" t="s">
        <v>4792</v>
      </c>
      <c r="H178" s="646">
        <v>42818</v>
      </c>
      <c r="I178" s="647">
        <v>963.94</v>
      </c>
      <c r="J178" s="647">
        <v>1</v>
      </c>
      <c r="K178" s="647">
        <f t="shared" si="2"/>
        <v>963.94</v>
      </c>
      <c r="L178" s="645" t="s">
        <v>801</v>
      </c>
      <c r="M178" s="645" t="s">
        <v>205</v>
      </c>
      <c r="N178" s="646">
        <v>42820</v>
      </c>
      <c r="O178" s="645" t="s">
        <v>71</v>
      </c>
      <c r="P178" s="645" t="s">
        <v>4793</v>
      </c>
    </row>
    <row r="179" spans="1:16" x14ac:dyDescent="0.2">
      <c r="A179" s="645" t="s">
        <v>393</v>
      </c>
      <c r="B179" s="645" t="s">
        <v>1710</v>
      </c>
      <c r="C179" s="645" t="s">
        <v>391</v>
      </c>
      <c r="D179" s="645" t="s">
        <v>3302</v>
      </c>
      <c r="E179" s="645" t="s">
        <v>3303</v>
      </c>
      <c r="F179" s="645" t="s">
        <v>3304</v>
      </c>
      <c r="G179" s="645" t="s">
        <v>4794</v>
      </c>
      <c r="H179" s="646">
        <v>42818</v>
      </c>
      <c r="I179" s="647">
        <v>214.98</v>
      </c>
      <c r="J179" s="647">
        <v>1</v>
      </c>
      <c r="K179" s="647">
        <f t="shared" si="2"/>
        <v>214.98</v>
      </c>
      <c r="L179" s="645" t="s">
        <v>801</v>
      </c>
      <c r="M179" s="645" t="s">
        <v>3076</v>
      </c>
      <c r="N179" s="646">
        <v>42820</v>
      </c>
      <c r="O179" s="645" t="s">
        <v>71</v>
      </c>
      <c r="P179" s="645" t="s">
        <v>4795</v>
      </c>
    </row>
    <row r="180" spans="1:16" x14ac:dyDescent="0.2">
      <c r="A180" s="645" t="s">
        <v>393</v>
      </c>
      <c r="B180" s="645" t="s">
        <v>1710</v>
      </c>
      <c r="C180" s="645" t="s">
        <v>391</v>
      </c>
      <c r="D180" s="645" t="s">
        <v>3302</v>
      </c>
      <c r="E180" s="645" t="s">
        <v>3303</v>
      </c>
      <c r="F180" s="645" t="s">
        <v>3304</v>
      </c>
      <c r="G180" s="645" t="s">
        <v>4796</v>
      </c>
      <c r="H180" s="646">
        <v>42818</v>
      </c>
      <c r="I180" s="647">
        <v>365.79</v>
      </c>
      <c r="J180" s="647">
        <v>1</v>
      </c>
      <c r="K180" s="647">
        <f t="shared" si="2"/>
        <v>365.79</v>
      </c>
      <c r="L180" s="645" t="s">
        <v>801</v>
      </c>
      <c r="M180" s="645" t="s">
        <v>543</v>
      </c>
      <c r="N180" s="646">
        <v>42820</v>
      </c>
      <c r="O180" s="645" t="s">
        <v>71</v>
      </c>
      <c r="P180" s="645" t="s">
        <v>4797</v>
      </c>
    </row>
    <row r="181" spans="1:16" x14ac:dyDescent="0.2">
      <c r="A181" s="645" t="s">
        <v>393</v>
      </c>
      <c r="B181" s="645" t="s">
        <v>1710</v>
      </c>
      <c r="C181" s="645" t="s">
        <v>391</v>
      </c>
      <c r="D181" s="645" t="s">
        <v>3302</v>
      </c>
      <c r="E181" s="645" t="s">
        <v>3303</v>
      </c>
      <c r="F181" s="645" t="s">
        <v>3304</v>
      </c>
      <c r="G181" s="645" t="s">
        <v>4798</v>
      </c>
      <c r="H181" s="646">
        <v>42818</v>
      </c>
      <c r="I181" s="647">
        <v>198.76</v>
      </c>
      <c r="J181" s="647">
        <v>1</v>
      </c>
      <c r="K181" s="647">
        <f t="shared" si="2"/>
        <v>198.76</v>
      </c>
      <c r="L181" s="645" t="s">
        <v>801</v>
      </c>
      <c r="M181" s="645" t="s">
        <v>1292</v>
      </c>
      <c r="N181" s="646">
        <v>42820</v>
      </c>
      <c r="O181" s="645" t="s">
        <v>71</v>
      </c>
      <c r="P181" s="645" t="s">
        <v>4799</v>
      </c>
    </row>
    <row r="182" spans="1:16" x14ac:dyDescent="0.2">
      <c r="A182" s="645" t="s">
        <v>393</v>
      </c>
      <c r="B182" s="645" t="s">
        <v>1710</v>
      </c>
      <c r="C182" s="645" t="s">
        <v>391</v>
      </c>
      <c r="D182" s="645" t="s">
        <v>3302</v>
      </c>
      <c r="E182" s="645" t="s">
        <v>3303</v>
      </c>
      <c r="F182" s="645" t="s">
        <v>3304</v>
      </c>
      <c r="G182" s="645" t="s">
        <v>4800</v>
      </c>
      <c r="H182" s="646">
        <v>42811</v>
      </c>
      <c r="I182" s="647">
        <v>318.33999999999997</v>
      </c>
      <c r="J182" s="647">
        <v>1</v>
      </c>
      <c r="K182" s="647">
        <f t="shared" si="2"/>
        <v>318.33999999999997</v>
      </c>
      <c r="L182" s="645" t="s">
        <v>801</v>
      </c>
      <c r="M182" s="645" t="s">
        <v>1133</v>
      </c>
      <c r="N182" s="646">
        <v>42812</v>
      </c>
      <c r="O182" s="645" t="s">
        <v>71</v>
      </c>
      <c r="P182" s="645" t="s">
        <v>4801</v>
      </c>
    </row>
    <row r="183" spans="1:16" x14ac:dyDescent="0.2">
      <c r="A183" s="645" t="s">
        <v>393</v>
      </c>
      <c r="B183" s="645" t="s">
        <v>1710</v>
      </c>
      <c r="C183" s="645" t="s">
        <v>391</v>
      </c>
      <c r="D183" s="645" t="s">
        <v>3302</v>
      </c>
      <c r="E183" s="645" t="s">
        <v>3303</v>
      </c>
      <c r="F183" s="645" t="s">
        <v>3304</v>
      </c>
      <c r="G183" s="645" t="s">
        <v>4802</v>
      </c>
      <c r="H183" s="646">
        <v>42811</v>
      </c>
      <c r="I183" s="647">
        <v>225.92</v>
      </c>
      <c r="J183" s="647">
        <v>1</v>
      </c>
      <c r="K183" s="647">
        <f t="shared" si="2"/>
        <v>225.92</v>
      </c>
      <c r="L183" s="645" t="s">
        <v>801</v>
      </c>
      <c r="M183" s="645" t="s">
        <v>474</v>
      </c>
      <c r="N183" s="646">
        <v>42812</v>
      </c>
      <c r="O183" s="645" t="s">
        <v>71</v>
      </c>
      <c r="P183" s="645" t="s">
        <v>4803</v>
      </c>
    </row>
    <row r="184" spans="1:16" x14ac:dyDescent="0.2">
      <c r="A184" s="645" t="s">
        <v>393</v>
      </c>
      <c r="B184" s="645" t="s">
        <v>1710</v>
      </c>
      <c r="C184" s="645" t="s">
        <v>391</v>
      </c>
      <c r="D184" s="645" t="s">
        <v>3302</v>
      </c>
      <c r="E184" s="645" t="s">
        <v>3303</v>
      </c>
      <c r="F184" s="645" t="s">
        <v>3304</v>
      </c>
      <c r="G184" s="645" t="s">
        <v>4804</v>
      </c>
      <c r="H184" s="646">
        <v>42811</v>
      </c>
      <c r="I184" s="647">
        <v>621.08000000000004</v>
      </c>
      <c r="J184" s="647">
        <v>1</v>
      </c>
      <c r="K184" s="647">
        <f t="shared" si="2"/>
        <v>621.08000000000004</v>
      </c>
      <c r="L184" s="645" t="s">
        <v>801</v>
      </c>
      <c r="M184" s="645" t="s">
        <v>474</v>
      </c>
      <c r="N184" s="646">
        <v>42812</v>
      </c>
      <c r="O184" s="645" t="s">
        <v>71</v>
      </c>
      <c r="P184" s="645" t="s">
        <v>4803</v>
      </c>
    </row>
    <row r="185" spans="1:16" x14ac:dyDescent="0.2">
      <c r="A185" s="645" t="s">
        <v>393</v>
      </c>
      <c r="B185" s="645" t="s">
        <v>1710</v>
      </c>
      <c r="C185" s="645" t="s">
        <v>391</v>
      </c>
      <c r="D185" s="645" t="s">
        <v>3302</v>
      </c>
      <c r="E185" s="645" t="s">
        <v>3303</v>
      </c>
      <c r="F185" s="645" t="s">
        <v>3304</v>
      </c>
      <c r="G185" s="645" t="s">
        <v>4805</v>
      </c>
      <c r="H185" s="646">
        <v>42811</v>
      </c>
      <c r="I185" s="647">
        <v>737.22</v>
      </c>
      <c r="J185" s="647">
        <v>1</v>
      </c>
      <c r="K185" s="647">
        <f t="shared" si="2"/>
        <v>737.22</v>
      </c>
      <c r="L185" s="645" t="s">
        <v>801</v>
      </c>
      <c r="M185" s="645" t="s">
        <v>474</v>
      </c>
      <c r="N185" s="646">
        <v>42812</v>
      </c>
      <c r="O185" s="645" t="s">
        <v>71</v>
      </c>
      <c r="P185" s="645" t="s">
        <v>4803</v>
      </c>
    </row>
    <row r="186" spans="1:16" x14ac:dyDescent="0.2">
      <c r="A186" s="645" t="s">
        <v>393</v>
      </c>
      <c r="B186" s="645" t="s">
        <v>1710</v>
      </c>
      <c r="C186" s="645" t="s">
        <v>391</v>
      </c>
      <c r="D186" s="645" t="s">
        <v>3302</v>
      </c>
      <c r="E186" s="645" t="s">
        <v>3303</v>
      </c>
      <c r="F186" s="645" t="s">
        <v>3304</v>
      </c>
      <c r="G186" s="645" t="s">
        <v>4806</v>
      </c>
      <c r="H186" s="646">
        <v>42811</v>
      </c>
      <c r="I186" s="647">
        <v>234.98</v>
      </c>
      <c r="J186" s="647">
        <v>1</v>
      </c>
      <c r="K186" s="647">
        <f t="shared" si="2"/>
        <v>234.98</v>
      </c>
      <c r="L186" s="645" t="s">
        <v>801</v>
      </c>
      <c r="M186" s="645" t="s">
        <v>575</v>
      </c>
      <c r="N186" s="646">
        <v>42812</v>
      </c>
      <c r="O186" s="645" t="s">
        <v>71</v>
      </c>
      <c r="P186" s="645" t="s">
        <v>4807</v>
      </c>
    </row>
    <row r="187" spans="1:16" x14ac:dyDescent="0.2">
      <c r="A187" s="645" t="s">
        <v>393</v>
      </c>
      <c r="B187" s="645" t="s">
        <v>1710</v>
      </c>
      <c r="C187" s="645" t="s">
        <v>391</v>
      </c>
      <c r="D187" s="645" t="s">
        <v>3302</v>
      </c>
      <c r="E187" s="645" t="s">
        <v>3303</v>
      </c>
      <c r="F187" s="645" t="s">
        <v>3304</v>
      </c>
      <c r="G187" s="645" t="s">
        <v>4808</v>
      </c>
      <c r="H187" s="646">
        <v>42824</v>
      </c>
      <c r="I187" s="647">
        <v>206.8</v>
      </c>
      <c r="J187" s="647">
        <v>1</v>
      </c>
      <c r="K187" s="647">
        <f t="shared" si="2"/>
        <v>206.8</v>
      </c>
      <c r="L187" s="645" t="s">
        <v>801</v>
      </c>
      <c r="M187" s="645" t="s">
        <v>748</v>
      </c>
      <c r="N187" s="646">
        <v>42825</v>
      </c>
      <c r="O187" s="645" t="s">
        <v>71</v>
      </c>
      <c r="P187" s="645" t="s">
        <v>4809</v>
      </c>
    </row>
    <row r="188" spans="1:16" x14ac:dyDescent="0.2">
      <c r="A188" s="645" t="s">
        <v>393</v>
      </c>
      <c r="B188" s="645" t="s">
        <v>1710</v>
      </c>
      <c r="C188" s="645" t="s">
        <v>391</v>
      </c>
      <c r="D188" s="645" t="s">
        <v>3302</v>
      </c>
      <c r="E188" s="645" t="s">
        <v>3303</v>
      </c>
      <c r="F188" s="645" t="s">
        <v>3304</v>
      </c>
      <c r="G188" s="645" t="s">
        <v>4810</v>
      </c>
      <c r="H188" s="646">
        <v>42824</v>
      </c>
      <c r="I188" s="647">
        <v>125</v>
      </c>
      <c r="J188" s="647">
        <v>1</v>
      </c>
      <c r="K188" s="647">
        <f t="shared" si="2"/>
        <v>125</v>
      </c>
      <c r="L188" s="645" t="s">
        <v>801</v>
      </c>
      <c r="M188" s="645" t="s">
        <v>543</v>
      </c>
      <c r="N188" s="646">
        <v>42825</v>
      </c>
      <c r="O188" s="645" t="s">
        <v>71</v>
      </c>
      <c r="P188" s="645" t="s">
        <v>4811</v>
      </c>
    </row>
    <row r="189" spans="1:16" x14ac:dyDescent="0.2">
      <c r="A189" s="645" t="s">
        <v>393</v>
      </c>
      <c r="B189" s="645" t="s">
        <v>1710</v>
      </c>
      <c r="C189" s="645" t="s">
        <v>391</v>
      </c>
      <c r="D189" s="645" t="s">
        <v>3302</v>
      </c>
      <c r="E189" s="645" t="s">
        <v>3303</v>
      </c>
      <c r="F189" s="645" t="s">
        <v>3304</v>
      </c>
      <c r="G189" s="645" t="s">
        <v>4812</v>
      </c>
      <c r="H189" s="646">
        <v>42824</v>
      </c>
      <c r="I189" s="647">
        <v>150</v>
      </c>
      <c r="J189" s="647">
        <v>1</v>
      </c>
      <c r="K189" s="647">
        <f t="shared" si="2"/>
        <v>150</v>
      </c>
      <c r="L189" s="645" t="s">
        <v>801</v>
      </c>
      <c r="M189" s="645" t="s">
        <v>543</v>
      </c>
      <c r="N189" s="646">
        <v>42825</v>
      </c>
      <c r="O189" s="645" t="s">
        <v>71</v>
      </c>
      <c r="P189" s="645" t="s">
        <v>4811</v>
      </c>
    </row>
    <row r="190" spans="1:16" x14ac:dyDescent="0.2">
      <c r="A190" s="645" t="s">
        <v>393</v>
      </c>
      <c r="B190" s="645" t="s">
        <v>1710</v>
      </c>
      <c r="C190" s="645" t="s">
        <v>391</v>
      </c>
      <c r="D190" s="645" t="s">
        <v>3302</v>
      </c>
      <c r="E190" s="645" t="s">
        <v>3303</v>
      </c>
      <c r="F190" s="645" t="s">
        <v>3304</v>
      </c>
      <c r="G190" s="645" t="s">
        <v>4813</v>
      </c>
      <c r="H190" s="646">
        <v>42824</v>
      </c>
      <c r="I190" s="647">
        <v>270</v>
      </c>
      <c r="J190" s="647">
        <v>1</v>
      </c>
      <c r="K190" s="647">
        <f t="shared" si="2"/>
        <v>270</v>
      </c>
      <c r="L190" s="645" t="s">
        <v>801</v>
      </c>
      <c r="M190" s="645" t="s">
        <v>2539</v>
      </c>
      <c r="N190" s="646">
        <v>42825</v>
      </c>
      <c r="O190" s="645" t="s">
        <v>71</v>
      </c>
      <c r="P190" s="645" t="s">
        <v>4684</v>
      </c>
    </row>
    <row r="191" spans="1:16" x14ac:dyDescent="0.2">
      <c r="A191" s="645" t="s">
        <v>393</v>
      </c>
      <c r="B191" s="645" t="s">
        <v>1710</v>
      </c>
      <c r="C191" s="645" t="s">
        <v>391</v>
      </c>
      <c r="D191" s="645" t="s">
        <v>3302</v>
      </c>
      <c r="E191" s="645" t="s">
        <v>3303</v>
      </c>
      <c r="F191" s="645" t="s">
        <v>3304</v>
      </c>
      <c r="G191" s="645" t="s">
        <v>4814</v>
      </c>
      <c r="H191" s="646">
        <v>42824</v>
      </c>
      <c r="I191" s="647">
        <v>119.98</v>
      </c>
      <c r="J191" s="647">
        <v>1</v>
      </c>
      <c r="K191" s="647">
        <f t="shared" si="2"/>
        <v>119.98</v>
      </c>
      <c r="L191" s="645" t="s">
        <v>801</v>
      </c>
      <c r="M191" s="645" t="s">
        <v>1207</v>
      </c>
      <c r="N191" s="646">
        <v>42825</v>
      </c>
      <c r="O191" s="645" t="s">
        <v>71</v>
      </c>
      <c r="P191" s="645" t="s">
        <v>4815</v>
      </c>
    </row>
    <row r="192" spans="1:16" x14ac:dyDescent="0.2">
      <c r="A192" s="645" t="s">
        <v>393</v>
      </c>
      <c r="B192" s="645" t="s">
        <v>1710</v>
      </c>
      <c r="C192" s="645" t="s">
        <v>391</v>
      </c>
      <c r="D192" s="645" t="s">
        <v>3302</v>
      </c>
      <c r="E192" s="645" t="s">
        <v>3303</v>
      </c>
      <c r="F192" s="645" t="s">
        <v>3304</v>
      </c>
      <c r="G192" s="645" t="s">
        <v>4816</v>
      </c>
      <c r="H192" s="646">
        <v>42824</v>
      </c>
      <c r="I192" s="647">
        <v>46.3</v>
      </c>
      <c r="J192" s="647">
        <v>1</v>
      </c>
      <c r="K192" s="647">
        <f t="shared" si="2"/>
        <v>46.3</v>
      </c>
      <c r="L192" s="645" t="s">
        <v>801</v>
      </c>
      <c r="M192" s="645" t="s">
        <v>258</v>
      </c>
      <c r="N192" s="646">
        <v>42825</v>
      </c>
      <c r="O192" s="645" t="s">
        <v>71</v>
      </c>
      <c r="P192" s="645" t="s">
        <v>4702</v>
      </c>
    </row>
    <row r="193" spans="1:16" x14ac:dyDescent="0.2">
      <c r="A193" s="645" t="s">
        <v>393</v>
      </c>
      <c r="B193" s="645" t="s">
        <v>1710</v>
      </c>
      <c r="C193" s="645" t="s">
        <v>391</v>
      </c>
      <c r="D193" s="645" t="s">
        <v>3302</v>
      </c>
      <c r="E193" s="645" t="s">
        <v>3303</v>
      </c>
      <c r="F193" s="645" t="s">
        <v>3304</v>
      </c>
      <c r="G193" s="645" t="s">
        <v>4817</v>
      </c>
      <c r="H193" s="646">
        <v>42824</v>
      </c>
      <c r="I193" s="647">
        <v>46.35</v>
      </c>
      <c r="J193" s="647">
        <v>1</v>
      </c>
      <c r="K193" s="647">
        <f t="shared" si="2"/>
        <v>46.35</v>
      </c>
      <c r="L193" s="645" t="s">
        <v>801</v>
      </c>
      <c r="M193" s="645" t="s">
        <v>258</v>
      </c>
      <c r="N193" s="646">
        <v>42825</v>
      </c>
      <c r="O193" s="645" t="s">
        <v>71</v>
      </c>
      <c r="P193" s="645" t="s">
        <v>4702</v>
      </c>
    </row>
    <row r="194" spans="1:16" x14ac:dyDescent="0.2">
      <c r="A194" s="645" t="s">
        <v>393</v>
      </c>
      <c r="B194" s="645" t="s">
        <v>1710</v>
      </c>
      <c r="C194" s="645" t="s">
        <v>391</v>
      </c>
      <c r="D194" s="645" t="s">
        <v>3302</v>
      </c>
      <c r="E194" s="645" t="s">
        <v>3303</v>
      </c>
      <c r="F194" s="645" t="s">
        <v>3304</v>
      </c>
      <c r="G194" s="645" t="s">
        <v>4818</v>
      </c>
      <c r="H194" s="646">
        <v>42824</v>
      </c>
      <c r="I194" s="647">
        <v>46.35</v>
      </c>
      <c r="J194" s="647">
        <v>1</v>
      </c>
      <c r="K194" s="647">
        <f t="shared" ref="K194:K257" si="3">I194*J194</f>
        <v>46.35</v>
      </c>
      <c r="L194" s="645" t="s">
        <v>801</v>
      </c>
      <c r="M194" s="645" t="s">
        <v>1129</v>
      </c>
      <c r="N194" s="646">
        <v>42825</v>
      </c>
      <c r="O194" s="645" t="s">
        <v>71</v>
      </c>
      <c r="P194" s="645" t="s">
        <v>4819</v>
      </c>
    </row>
    <row r="195" spans="1:16" x14ac:dyDescent="0.2">
      <c r="A195" s="645" t="s">
        <v>393</v>
      </c>
      <c r="B195" s="645" t="s">
        <v>1710</v>
      </c>
      <c r="C195" s="645" t="s">
        <v>391</v>
      </c>
      <c r="D195" s="645" t="s">
        <v>3302</v>
      </c>
      <c r="E195" s="645" t="s">
        <v>3303</v>
      </c>
      <c r="F195" s="645" t="s">
        <v>3304</v>
      </c>
      <c r="G195" s="645" t="s">
        <v>4820</v>
      </c>
      <c r="H195" s="646">
        <v>42824</v>
      </c>
      <c r="I195" s="647">
        <v>46.35</v>
      </c>
      <c r="J195" s="647">
        <v>1</v>
      </c>
      <c r="K195" s="647">
        <f t="shared" si="3"/>
        <v>46.35</v>
      </c>
      <c r="L195" s="645" t="s">
        <v>801</v>
      </c>
      <c r="M195" s="645" t="s">
        <v>1129</v>
      </c>
      <c r="N195" s="646">
        <v>42825</v>
      </c>
      <c r="O195" s="645" t="s">
        <v>71</v>
      </c>
      <c r="P195" s="645" t="s">
        <v>4819</v>
      </c>
    </row>
    <row r="196" spans="1:16" x14ac:dyDescent="0.2">
      <c r="A196" s="645" t="s">
        <v>393</v>
      </c>
      <c r="B196" s="645" t="s">
        <v>1710</v>
      </c>
      <c r="C196" s="645" t="s">
        <v>391</v>
      </c>
      <c r="D196" s="645" t="s">
        <v>3302</v>
      </c>
      <c r="E196" s="645" t="s">
        <v>3303</v>
      </c>
      <c r="F196" s="645" t="s">
        <v>3304</v>
      </c>
      <c r="G196" s="645" t="s">
        <v>4821</v>
      </c>
      <c r="H196" s="646">
        <v>42824</v>
      </c>
      <c r="I196" s="647">
        <v>90.7</v>
      </c>
      <c r="J196" s="647">
        <v>1</v>
      </c>
      <c r="K196" s="647">
        <f t="shared" si="3"/>
        <v>90.7</v>
      </c>
      <c r="L196" s="645" t="s">
        <v>801</v>
      </c>
      <c r="M196" s="645" t="s">
        <v>205</v>
      </c>
      <c r="N196" s="646">
        <v>42825</v>
      </c>
      <c r="O196" s="645" t="s">
        <v>71</v>
      </c>
      <c r="P196" s="645" t="s">
        <v>4822</v>
      </c>
    </row>
    <row r="197" spans="1:16" x14ac:dyDescent="0.2">
      <c r="A197" s="645" t="s">
        <v>393</v>
      </c>
      <c r="B197" s="645" t="s">
        <v>1710</v>
      </c>
      <c r="C197" s="645" t="s">
        <v>391</v>
      </c>
      <c r="D197" s="645" t="s">
        <v>3302</v>
      </c>
      <c r="E197" s="645" t="s">
        <v>3303</v>
      </c>
      <c r="F197" s="645" t="s">
        <v>3304</v>
      </c>
      <c r="G197" s="645" t="s">
        <v>4823</v>
      </c>
      <c r="H197" s="646">
        <v>42824</v>
      </c>
      <c r="I197" s="647">
        <v>95.1</v>
      </c>
      <c r="J197" s="647">
        <v>1</v>
      </c>
      <c r="K197" s="647">
        <f t="shared" si="3"/>
        <v>95.1</v>
      </c>
      <c r="L197" s="645" t="s">
        <v>801</v>
      </c>
      <c r="M197" s="645" t="s">
        <v>205</v>
      </c>
      <c r="N197" s="646">
        <v>42825</v>
      </c>
      <c r="O197" s="645" t="s">
        <v>71</v>
      </c>
      <c r="P197" s="645" t="s">
        <v>4822</v>
      </c>
    </row>
    <row r="198" spans="1:16" x14ac:dyDescent="0.2">
      <c r="A198" s="645" t="s">
        <v>393</v>
      </c>
      <c r="B198" s="645" t="s">
        <v>1710</v>
      </c>
      <c r="C198" s="645" t="s">
        <v>391</v>
      </c>
      <c r="D198" s="645" t="s">
        <v>3302</v>
      </c>
      <c r="E198" s="645" t="s">
        <v>3303</v>
      </c>
      <c r="F198" s="645" t="s">
        <v>3304</v>
      </c>
      <c r="G198" s="645" t="s">
        <v>4824</v>
      </c>
      <c r="H198" s="646">
        <v>42824</v>
      </c>
      <c r="I198" s="647">
        <v>139.97999999999999</v>
      </c>
      <c r="J198" s="647">
        <v>1</v>
      </c>
      <c r="K198" s="647">
        <f t="shared" si="3"/>
        <v>139.97999999999999</v>
      </c>
      <c r="L198" s="645" t="s">
        <v>801</v>
      </c>
      <c r="M198" s="645" t="s">
        <v>205</v>
      </c>
      <c r="N198" s="646">
        <v>42825</v>
      </c>
      <c r="O198" s="645" t="s">
        <v>71</v>
      </c>
      <c r="P198" s="645" t="s">
        <v>4825</v>
      </c>
    </row>
    <row r="199" spans="1:16" x14ac:dyDescent="0.2">
      <c r="A199" s="645" t="s">
        <v>393</v>
      </c>
      <c r="B199" s="645" t="s">
        <v>1710</v>
      </c>
      <c r="C199" s="645" t="s">
        <v>391</v>
      </c>
      <c r="D199" s="645" t="s">
        <v>3302</v>
      </c>
      <c r="E199" s="645" t="s">
        <v>3303</v>
      </c>
      <c r="F199" s="645" t="s">
        <v>3304</v>
      </c>
      <c r="G199" s="645" t="s">
        <v>4826</v>
      </c>
      <c r="H199" s="646">
        <v>42824</v>
      </c>
      <c r="I199" s="647">
        <v>109.98</v>
      </c>
      <c r="J199" s="647">
        <v>1</v>
      </c>
      <c r="K199" s="647">
        <f t="shared" si="3"/>
        <v>109.98</v>
      </c>
      <c r="L199" s="645" t="s">
        <v>801</v>
      </c>
      <c r="M199" s="645" t="s">
        <v>194</v>
      </c>
      <c r="N199" s="646">
        <v>42825</v>
      </c>
      <c r="O199" s="645" t="s">
        <v>71</v>
      </c>
      <c r="P199" s="645" t="s">
        <v>4827</v>
      </c>
    </row>
    <row r="200" spans="1:16" x14ac:dyDescent="0.2">
      <c r="A200" s="645" t="s">
        <v>393</v>
      </c>
      <c r="B200" s="645" t="s">
        <v>1710</v>
      </c>
      <c r="C200" s="645" t="s">
        <v>391</v>
      </c>
      <c r="D200" s="645" t="s">
        <v>3302</v>
      </c>
      <c r="E200" s="645" t="s">
        <v>3303</v>
      </c>
      <c r="F200" s="645" t="s">
        <v>3304</v>
      </c>
      <c r="G200" s="645" t="s">
        <v>4828</v>
      </c>
      <c r="H200" s="646">
        <v>42824</v>
      </c>
      <c r="I200" s="647">
        <v>79.56</v>
      </c>
      <c r="J200" s="647">
        <v>1</v>
      </c>
      <c r="K200" s="647">
        <f t="shared" si="3"/>
        <v>79.56</v>
      </c>
      <c r="L200" s="645" t="s">
        <v>801</v>
      </c>
      <c r="M200" s="645" t="s">
        <v>194</v>
      </c>
      <c r="N200" s="646">
        <v>42825</v>
      </c>
      <c r="O200" s="645" t="s">
        <v>71</v>
      </c>
      <c r="P200" s="645" t="s">
        <v>4827</v>
      </c>
    </row>
    <row r="201" spans="1:16" x14ac:dyDescent="0.2">
      <c r="A201" s="645" t="s">
        <v>393</v>
      </c>
      <c r="B201" s="645" t="s">
        <v>1710</v>
      </c>
      <c r="C201" s="645" t="s">
        <v>391</v>
      </c>
      <c r="D201" s="645" t="s">
        <v>3302</v>
      </c>
      <c r="E201" s="645" t="s">
        <v>3303</v>
      </c>
      <c r="F201" s="645" t="s">
        <v>3304</v>
      </c>
      <c r="G201" s="645" t="s">
        <v>4829</v>
      </c>
      <c r="H201" s="646">
        <v>42824</v>
      </c>
      <c r="I201" s="647">
        <v>205</v>
      </c>
      <c r="J201" s="647">
        <v>1</v>
      </c>
      <c r="K201" s="647">
        <f t="shared" si="3"/>
        <v>205</v>
      </c>
      <c r="L201" s="645" t="s">
        <v>801</v>
      </c>
      <c r="M201" s="645" t="s">
        <v>1744</v>
      </c>
      <c r="N201" s="646">
        <v>42825</v>
      </c>
      <c r="O201" s="645" t="s">
        <v>71</v>
      </c>
      <c r="P201" s="645" t="s">
        <v>4830</v>
      </c>
    </row>
    <row r="202" spans="1:16" x14ac:dyDescent="0.2">
      <c r="A202" s="645" t="s">
        <v>393</v>
      </c>
      <c r="B202" s="645" t="s">
        <v>1710</v>
      </c>
      <c r="C202" s="645" t="s">
        <v>391</v>
      </c>
      <c r="D202" s="645" t="s">
        <v>3302</v>
      </c>
      <c r="E202" s="645" t="s">
        <v>3303</v>
      </c>
      <c r="F202" s="645" t="s">
        <v>3304</v>
      </c>
      <c r="G202" s="645" t="s">
        <v>4831</v>
      </c>
      <c r="H202" s="646">
        <v>42824</v>
      </c>
      <c r="I202" s="647">
        <v>2125</v>
      </c>
      <c r="J202" s="647">
        <v>1</v>
      </c>
      <c r="K202" s="647">
        <f t="shared" si="3"/>
        <v>2125</v>
      </c>
      <c r="L202" s="645" t="s">
        <v>801</v>
      </c>
      <c r="M202" s="645" t="s">
        <v>474</v>
      </c>
      <c r="N202" s="646">
        <v>42825</v>
      </c>
      <c r="O202" s="645" t="s">
        <v>71</v>
      </c>
      <c r="P202" s="645" t="s">
        <v>4832</v>
      </c>
    </row>
    <row r="203" spans="1:16" x14ac:dyDescent="0.2">
      <c r="A203" s="645" t="s">
        <v>393</v>
      </c>
      <c r="B203" s="645" t="s">
        <v>1710</v>
      </c>
      <c r="C203" s="645" t="s">
        <v>391</v>
      </c>
      <c r="D203" s="645" t="s">
        <v>3302</v>
      </c>
      <c r="E203" s="645" t="s">
        <v>3303</v>
      </c>
      <c r="F203" s="645" t="s">
        <v>3304</v>
      </c>
      <c r="G203" s="645" t="s">
        <v>4833</v>
      </c>
      <c r="H203" s="646">
        <v>42824</v>
      </c>
      <c r="I203" s="647">
        <v>130</v>
      </c>
      <c r="J203" s="647">
        <v>1</v>
      </c>
      <c r="K203" s="647">
        <f t="shared" si="3"/>
        <v>130</v>
      </c>
      <c r="L203" s="645" t="s">
        <v>801</v>
      </c>
      <c r="M203" s="645" t="s">
        <v>1150</v>
      </c>
      <c r="N203" s="646">
        <v>42825</v>
      </c>
      <c r="O203" s="645" t="s">
        <v>71</v>
      </c>
      <c r="P203" s="645" t="s">
        <v>4702</v>
      </c>
    </row>
    <row r="204" spans="1:16" x14ac:dyDescent="0.2">
      <c r="A204" s="645" t="s">
        <v>393</v>
      </c>
      <c r="B204" s="645" t="s">
        <v>1710</v>
      </c>
      <c r="C204" s="645" t="s">
        <v>391</v>
      </c>
      <c r="D204" s="645" t="s">
        <v>3302</v>
      </c>
      <c r="E204" s="645" t="s">
        <v>3303</v>
      </c>
      <c r="F204" s="645" t="s">
        <v>3304</v>
      </c>
      <c r="G204" s="645" t="s">
        <v>4834</v>
      </c>
      <c r="H204" s="646">
        <v>42824</v>
      </c>
      <c r="I204" s="647">
        <v>326.64</v>
      </c>
      <c r="J204" s="647">
        <v>1</v>
      </c>
      <c r="K204" s="647">
        <f t="shared" si="3"/>
        <v>326.64</v>
      </c>
      <c r="L204" s="645" t="s">
        <v>801</v>
      </c>
      <c r="M204" s="645" t="s">
        <v>585</v>
      </c>
      <c r="N204" s="646">
        <v>42825</v>
      </c>
      <c r="O204" s="645" t="s">
        <v>71</v>
      </c>
      <c r="P204" s="645" t="s">
        <v>4706</v>
      </c>
    </row>
    <row r="205" spans="1:16" x14ac:dyDescent="0.2">
      <c r="A205" s="645" t="s">
        <v>393</v>
      </c>
      <c r="B205" s="645" t="s">
        <v>1710</v>
      </c>
      <c r="C205" s="645" t="s">
        <v>391</v>
      </c>
      <c r="D205" s="645" t="s">
        <v>3302</v>
      </c>
      <c r="E205" s="645" t="s">
        <v>3303</v>
      </c>
      <c r="F205" s="645" t="s">
        <v>3304</v>
      </c>
      <c r="G205" s="645" t="s">
        <v>4835</v>
      </c>
      <c r="H205" s="646">
        <v>42824</v>
      </c>
      <c r="I205" s="647">
        <v>435.52</v>
      </c>
      <c r="J205" s="647">
        <v>1</v>
      </c>
      <c r="K205" s="647">
        <f t="shared" si="3"/>
        <v>435.52</v>
      </c>
      <c r="L205" s="645" t="s">
        <v>801</v>
      </c>
      <c r="M205" s="645" t="s">
        <v>585</v>
      </c>
      <c r="N205" s="646">
        <v>42825</v>
      </c>
      <c r="O205" s="645" t="s">
        <v>71</v>
      </c>
      <c r="P205" s="645" t="s">
        <v>4700</v>
      </c>
    </row>
    <row r="206" spans="1:16" x14ac:dyDescent="0.2">
      <c r="A206" s="645" t="s">
        <v>393</v>
      </c>
      <c r="B206" s="645" t="s">
        <v>1710</v>
      </c>
      <c r="C206" s="645" t="s">
        <v>391</v>
      </c>
      <c r="D206" s="645" t="s">
        <v>3302</v>
      </c>
      <c r="E206" s="645" t="s">
        <v>3303</v>
      </c>
      <c r="F206" s="645" t="s">
        <v>3304</v>
      </c>
      <c r="G206" s="645" t="s">
        <v>4836</v>
      </c>
      <c r="H206" s="646">
        <v>42824</v>
      </c>
      <c r="I206" s="647">
        <v>46.35</v>
      </c>
      <c r="J206" s="647">
        <v>1</v>
      </c>
      <c r="K206" s="647">
        <f t="shared" si="3"/>
        <v>46.35</v>
      </c>
      <c r="L206" s="645" t="s">
        <v>801</v>
      </c>
      <c r="M206" s="645" t="s">
        <v>153</v>
      </c>
      <c r="N206" s="646">
        <v>42825</v>
      </c>
      <c r="O206" s="645" t="s">
        <v>71</v>
      </c>
      <c r="P206" s="645" t="s">
        <v>4837</v>
      </c>
    </row>
    <row r="207" spans="1:16" x14ac:dyDescent="0.2">
      <c r="A207" s="645" t="s">
        <v>393</v>
      </c>
      <c r="B207" s="645" t="s">
        <v>1710</v>
      </c>
      <c r="C207" s="645" t="s">
        <v>391</v>
      </c>
      <c r="D207" s="645" t="s">
        <v>3302</v>
      </c>
      <c r="E207" s="645" t="s">
        <v>3303</v>
      </c>
      <c r="F207" s="645" t="s">
        <v>3304</v>
      </c>
      <c r="G207" s="645" t="s">
        <v>4838</v>
      </c>
      <c r="H207" s="646">
        <v>42824</v>
      </c>
      <c r="I207" s="647">
        <v>46.35</v>
      </c>
      <c r="J207" s="647">
        <v>1</v>
      </c>
      <c r="K207" s="647">
        <f t="shared" si="3"/>
        <v>46.35</v>
      </c>
      <c r="L207" s="645" t="s">
        <v>801</v>
      </c>
      <c r="M207" s="645" t="s">
        <v>153</v>
      </c>
      <c r="N207" s="646">
        <v>42825</v>
      </c>
      <c r="O207" s="645" t="s">
        <v>71</v>
      </c>
      <c r="P207" s="645" t="s">
        <v>4837</v>
      </c>
    </row>
    <row r="208" spans="1:16" x14ac:dyDescent="0.2">
      <c r="A208" s="645" t="s">
        <v>393</v>
      </c>
      <c r="B208" s="645" t="s">
        <v>1710</v>
      </c>
      <c r="C208" s="645" t="s">
        <v>391</v>
      </c>
      <c r="D208" s="645" t="s">
        <v>3302</v>
      </c>
      <c r="E208" s="645" t="s">
        <v>3303</v>
      </c>
      <c r="F208" s="645" t="s">
        <v>3304</v>
      </c>
      <c r="G208" s="645" t="s">
        <v>4839</v>
      </c>
      <c r="H208" s="646">
        <v>42824</v>
      </c>
      <c r="I208" s="647">
        <v>46.35</v>
      </c>
      <c r="J208" s="647">
        <v>1</v>
      </c>
      <c r="K208" s="647">
        <f t="shared" si="3"/>
        <v>46.35</v>
      </c>
      <c r="L208" s="645" t="s">
        <v>801</v>
      </c>
      <c r="M208" s="645" t="s">
        <v>153</v>
      </c>
      <c r="N208" s="646">
        <v>42825</v>
      </c>
      <c r="O208" s="645" t="s">
        <v>71</v>
      </c>
      <c r="P208" s="645" t="s">
        <v>4840</v>
      </c>
    </row>
    <row r="209" spans="1:16" x14ac:dyDescent="0.2">
      <c r="A209" s="645" t="s">
        <v>393</v>
      </c>
      <c r="B209" s="645" t="s">
        <v>1710</v>
      </c>
      <c r="C209" s="645" t="s">
        <v>391</v>
      </c>
      <c r="D209" s="645" t="s">
        <v>3302</v>
      </c>
      <c r="E209" s="645" t="s">
        <v>3303</v>
      </c>
      <c r="F209" s="645" t="s">
        <v>3304</v>
      </c>
      <c r="G209" s="645" t="s">
        <v>4841</v>
      </c>
      <c r="H209" s="646">
        <v>42824</v>
      </c>
      <c r="I209" s="647">
        <v>46.35</v>
      </c>
      <c r="J209" s="647">
        <v>1</v>
      </c>
      <c r="K209" s="647">
        <f t="shared" si="3"/>
        <v>46.35</v>
      </c>
      <c r="L209" s="645" t="s">
        <v>801</v>
      </c>
      <c r="M209" s="645" t="s">
        <v>153</v>
      </c>
      <c r="N209" s="646">
        <v>42825</v>
      </c>
      <c r="O209" s="645" t="s">
        <v>71</v>
      </c>
      <c r="P209" s="645" t="s">
        <v>4840</v>
      </c>
    </row>
    <row r="210" spans="1:16" x14ac:dyDescent="0.2">
      <c r="A210" s="645" t="s">
        <v>393</v>
      </c>
      <c r="B210" s="645" t="s">
        <v>1710</v>
      </c>
      <c r="C210" s="645" t="s">
        <v>391</v>
      </c>
      <c r="D210" s="645" t="s">
        <v>3302</v>
      </c>
      <c r="E210" s="645" t="s">
        <v>3303</v>
      </c>
      <c r="F210" s="645" t="s">
        <v>3304</v>
      </c>
      <c r="G210" s="645" t="s">
        <v>4842</v>
      </c>
      <c r="H210" s="646">
        <v>42824</v>
      </c>
      <c r="I210" s="647">
        <v>95.1</v>
      </c>
      <c r="J210" s="647">
        <v>1</v>
      </c>
      <c r="K210" s="647">
        <f t="shared" si="3"/>
        <v>95.1</v>
      </c>
      <c r="L210" s="645" t="s">
        <v>801</v>
      </c>
      <c r="M210" s="645" t="s">
        <v>153</v>
      </c>
      <c r="N210" s="646">
        <v>42825</v>
      </c>
      <c r="O210" s="645" t="s">
        <v>71</v>
      </c>
      <c r="P210" s="645" t="s">
        <v>4843</v>
      </c>
    </row>
    <row r="211" spans="1:16" x14ac:dyDescent="0.2">
      <c r="A211" s="645" t="s">
        <v>393</v>
      </c>
      <c r="B211" s="645" t="s">
        <v>1710</v>
      </c>
      <c r="C211" s="645" t="s">
        <v>391</v>
      </c>
      <c r="D211" s="645" t="s">
        <v>3302</v>
      </c>
      <c r="E211" s="645" t="s">
        <v>3303</v>
      </c>
      <c r="F211" s="645" t="s">
        <v>3304</v>
      </c>
      <c r="G211" s="645" t="s">
        <v>4844</v>
      </c>
      <c r="H211" s="646">
        <v>42824</v>
      </c>
      <c r="I211" s="647">
        <v>90.7</v>
      </c>
      <c r="J211" s="647">
        <v>1</v>
      </c>
      <c r="K211" s="647">
        <f t="shared" si="3"/>
        <v>90.7</v>
      </c>
      <c r="L211" s="645" t="s">
        <v>801</v>
      </c>
      <c r="M211" s="645" t="s">
        <v>153</v>
      </c>
      <c r="N211" s="646">
        <v>42825</v>
      </c>
      <c r="O211" s="645" t="s">
        <v>71</v>
      </c>
      <c r="P211" s="645" t="s">
        <v>4843</v>
      </c>
    </row>
    <row r="212" spans="1:16" x14ac:dyDescent="0.2">
      <c r="A212" s="645" t="s">
        <v>393</v>
      </c>
      <c r="B212" s="645" t="s">
        <v>1710</v>
      </c>
      <c r="C212" s="645" t="s">
        <v>391</v>
      </c>
      <c r="D212" s="645" t="s">
        <v>3302</v>
      </c>
      <c r="E212" s="645" t="s">
        <v>3303</v>
      </c>
      <c r="F212" s="645" t="s">
        <v>3304</v>
      </c>
      <c r="G212" s="645" t="s">
        <v>4845</v>
      </c>
      <c r="H212" s="646">
        <v>42824</v>
      </c>
      <c r="I212" s="647">
        <v>544.4</v>
      </c>
      <c r="J212" s="647">
        <v>1</v>
      </c>
      <c r="K212" s="647">
        <f t="shared" si="3"/>
        <v>544.4</v>
      </c>
      <c r="L212" s="645" t="s">
        <v>801</v>
      </c>
      <c r="M212" s="645" t="s">
        <v>585</v>
      </c>
      <c r="N212" s="646">
        <v>42825</v>
      </c>
      <c r="O212" s="645" t="s">
        <v>71</v>
      </c>
      <c r="P212" s="645" t="s">
        <v>4708</v>
      </c>
    </row>
    <row r="213" spans="1:16" x14ac:dyDescent="0.2">
      <c r="A213" s="645" t="s">
        <v>393</v>
      </c>
      <c r="B213" s="645" t="s">
        <v>1710</v>
      </c>
      <c r="C213" s="645" t="s">
        <v>391</v>
      </c>
      <c r="D213" s="645" t="s">
        <v>3302</v>
      </c>
      <c r="E213" s="645" t="s">
        <v>3303</v>
      </c>
      <c r="F213" s="645" t="s">
        <v>3304</v>
      </c>
      <c r="G213" s="645" t="s">
        <v>4846</v>
      </c>
      <c r="H213" s="646">
        <v>42824</v>
      </c>
      <c r="I213" s="647">
        <v>81.89</v>
      </c>
      <c r="J213" s="647">
        <v>1</v>
      </c>
      <c r="K213" s="647">
        <f t="shared" si="3"/>
        <v>81.89</v>
      </c>
      <c r="L213" s="645" t="s">
        <v>801</v>
      </c>
      <c r="M213" s="645" t="s">
        <v>585</v>
      </c>
      <c r="N213" s="646">
        <v>42825</v>
      </c>
      <c r="O213" s="645" t="s">
        <v>71</v>
      </c>
      <c r="P213" s="645" t="s">
        <v>4708</v>
      </c>
    </row>
    <row r="214" spans="1:16" x14ac:dyDescent="0.2">
      <c r="A214" s="645" t="s">
        <v>393</v>
      </c>
      <c r="B214" s="645" t="s">
        <v>1710</v>
      </c>
      <c r="C214" s="645" t="s">
        <v>391</v>
      </c>
      <c r="D214" s="645" t="s">
        <v>3302</v>
      </c>
      <c r="E214" s="645" t="s">
        <v>3303</v>
      </c>
      <c r="F214" s="645" t="s">
        <v>3304</v>
      </c>
      <c r="G214" s="645" t="s">
        <v>4853</v>
      </c>
      <c r="H214" s="646">
        <v>42824</v>
      </c>
      <c r="I214" s="647">
        <v>640</v>
      </c>
      <c r="J214" s="647">
        <v>1</v>
      </c>
      <c r="K214" s="647">
        <f t="shared" si="3"/>
        <v>640</v>
      </c>
      <c r="L214" s="645" t="s">
        <v>801</v>
      </c>
      <c r="M214" s="645" t="s">
        <v>3076</v>
      </c>
      <c r="N214" s="646">
        <v>42825</v>
      </c>
      <c r="O214" s="645" t="s">
        <v>71</v>
      </c>
      <c r="P214" s="645" t="s">
        <v>4854</v>
      </c>
    </row>
    <row r="215" spans="1:16" x14ac:dyDescent="0.2">
      <c r="A215" s="645" t="s">
        <v>393</v>
      </c>
      <c r="B215" s="645" t="s">
        <v>1710</v>
      </c>
      <c r="C215" s="645" t="s">
        <v>391</v>
      </c>
      <c r="D215" s="645" t="s">
        <v>3302</v>
      </c>
      <c r="E215" s="645" t="s">
        <v>3303</v>
      </c>
      <c r="F215" s="645" t="s">
        <v>3304</v>
      </c>
      <c r="G215" s="645" t="s">
        <v>4855</v>
      </c>
      <c r="H215" s="646">
        <v>42824</v>
      </c>
      <c r="I215" s="647">
        <v>130</v>
      </c>
      <c r="J215" s="647">
        <v>1</v>
      </c>
      <c r="K215" s="647">
        <f t="shared" si="3"/>
        <v>130</v>
      </c>
      <c r="L215" s="645" t="s">
        <v>801</v>
      </c>
      <c r="M215" s="645" t="s">
        <v>611</v>
      </c>
      <c r="N215" s="646">
        <v>42825</v>
      </c>
      <c r="O215" s="645" t="s">
        <v>71</v>
      </c>
      <c r="P215" s="645" t="s">
        <v>4856</v>
      </c>
    </row>
    <row r="216" spans="1:16" x14ac:dyDescent="0.2">
      <c r="A216" s="645" t="s">
        <v>393</v>
      </c>
      <c r="B216" s="645" t="s">
        <v>1710</v>
      </c>
      <c r="C216" s="645" t="s">
        <v>391</v>
      </c>
      <c r="D216" s="645" t="s">
        <v>3302</v>
      </c>
      <c r="E216" s="645" t="s">
        <v>3303</v>
      </c>
      <c r="F216" s="645" t="s">
        <v>3304</v>
      </c>
      <c r="G216" s="645" t="s">
        <v>4857</v>
      </c>
      <c r="H216" s="646">
        <v>42824</v>
      </c>
      <c r="I216" s="647">
        <v>640</v>
      </c>
      <c r="J216" s="647">
        <v>1</v>
      </c>
      <c r="K216" s="647">
        <f t="shared" si="3"/>
        <v>640</v>
      </c>
      <c r="L216" s="645" t="s">
        <v>801</v>
      </c>
      <c r="M216" s="645" t="s">
        <v>3076</v>
      </c>
      <c r="N216" s="646">
        <v>42825</v>
      </c>
      <c r="O216" s="645" t="s">
        <v>71</v>
      </c>
      <c r="P216" s="645" t="s">
        <v>4858</v>
      </c>
    </row>
    <row r="217" spans="1:16" x14ac:dyDescent="0.2">
      <c r="A217" s="645" t="s">
        <v>393</v>
      </c>
      <c r="B217" s="645" t="s">
        <v>1710</v>
      </c>
      <c r="C217" s="645" t="s">
        <v>391</v>
      </c>
      <c r="D217" s="645" t="s">
        <v>3302</v>
      </c>
      <c r="E217" s="645" t="s">
        <v>3303</v>
      </c>
      <c r="F217" s="645" t="s">
        <v>3304</v>
      </c>
      <c r="G217" s="645" t="s">
        <v>4859</v>
      </c>
      <c r="H217" s="646">
        <v>42824</v>
      </c>
      <c r="I217" s="647">
        <v>46.3</v>
      </c>
      <c r="J217" s="647">
        <v>1</v>
      </c>
      <c r="K217" s="647">
        <f t="shared" si="3"/>
        <v>46.3</v>
      </c>
      <c r="L217" s="645" t="s">
        <v>801</v>
      </c>
      <c r="M217" s="645" t="s">
        <v>611</v>
      </c>
      <c r="N217" s="646">
        <v>42825</v>
      </c>
      <c r="O217" s="645" t="s">
        <v>71</v>
      </c>
      <c r="P217" s="645" t="s">
        <v>4856</v>
      </c>
    </row>
    <row r="218" spans="1:16" x14ac:dyDescent="0.2">
      <c r="A218" s="645" t="s">
        <v>393</v>
      </c>
      <c r="B218" s="645" t="s">
        <v>1710</v>
      </c>
      <c r="C218" s="645" t="s">
        <v>391</v>
      </c>
      <c r="D218" s="645" t="s">
        <v>3302</v>
      </c>
      <c r="E218" s="645" t="s">
        <v>3303</v>
      </c>
      <c r="F218" s="645" t="s">
        <v>3304</v>
      </c>
      <c r="G218" s="645" t="s">
        <v>4860</v>
      </c>
      <c r="H218" s="646">
        <v>42824</v>
      </c>
      <c r="I218" s="647">
        <v>46.3</v>
      </c>
      <c r="J218" s="647">
        <v>1</v>
      </c>
      <c r="K218" s="647">
        <f t="shared" si="3"/>
        <v>46.3</v>
      </c>
      <c r="L218" s="645" t="s">
        <v>801</v>
      </c>
      <c r="M218" s="645" t="s">
        <v>611</v>
      </c>
      <c r="N218" s="646">
        <v>42825</v>
      </c>
      <c r="O218" s="645" t="s">
        <v>71</v>
      </c>
      <c r="P218" s="645" t="s">
        <v>4856</v>
      </c>
    </row>
    <row r="219" spans="1:16" x14ac:dyDescent="0.2">
      <c r="A219" s="645" t="s">
        <v>393</v>
      </c>
      <c r="B219" s="645" t="s">
        <v>1710</v>
      </c>
      <c r="C219" s="645" t="s">
        <v>391</v>
      </c>
      <c r="D219" s="645" t="s">
        <v>3302</v>
      </c>
      <c r="E219" s="645" t="s">
        <v>3303</v>
      </c>
      <c r="F219" s="645" t="s">
        <v>3304</v>
      </c>
      <c r="G219" s="645" t="s">
        <v>4861</v>
      </c>
      <c r="H219" s="646">
        <v>42824</v>
      </c>
      <c r="I219" s="647">
        <v>117</v>
      </c>
      <c r="J219" s="647">
        <v>1</v>
      </c>
      <c r="K219" s="647">
        <f t="shared" si="3"/>
        <v>117</v>
      </c>
      <c r="L219" s="645" t="s">
        <v>801</v>
      </c>
      <c r="M219" s="645" t="s">
        <v>611</v>
      </c>
      <c r="N219" s="646">
        <v>42825</v>
      </c>
      <c r="O219" s="645" t="s">
        <v>71</v>
      </c>
      <c r="P219" s="645" t="s">
        <v>4856</v>
      </c>
    </row>
    <row r="220" spans="1:16" x14ac:dyDescent="0.2">
      <c r="A220" s="645" t="s">
        <v>393</v>
      </c>
      <c r="B220" s="645" t="s">
        <v>1710</v>
      </c>
      <c r="C220" s="645" t="s">
        <v>391</v>
      </c>
      <c r="D220" s="645" t="s">
        <v>3302</v>
      </c>
      <c r="E220" s="645" t="s">
        <v>3303</v>
      </c>
      <c r="F220" s="645" t="s">
        <v>3304</v>
      </c>
      <c r="G220" s="645" t="s">
        <v>4862</v>
      </c>
      <c r="H220" s="646">
        <v>42824</v>
      </c>
      <c r="I220" s="647">
        <v>97.85</v>
      </c>
      <c r="J220" s="647">
        <v>1</v>
      </c>
      <c r="K220" s="647">
        <f t="shared" si="3"/>
        <v>97.85</v>
      </c>
      <c r="L220" s="645" t="s">
        <v>801</v>
      </c>
      <c r="M220" s="645" t="s">
        <v>1706</v>
      </c>
      <c r="N220" s="646">
        <v>42825</v>
      </c>
      <c r="O220" s="645" t="s">
        <v>71</v>
      </c>
      <c r="P220" s="645" t="s">
        <v>4863</v>
      </c>
    </row>
    <row r="221" spans="1:16" x14ac:dyDescent="0.2">
      <c r="A221" s="645" t="s">
        <v>393</v>
      </c>
      <c r="B221" s="645" t="s">
        <v>1710</v>
      </c>
      <c r="C221" s="645" t="s">
        <v>391</v>
      </c>
      <c r="D221" s="645" t="s">
        <v>3302</v>
      </c>
      <c r="E221" s="645" t="s">
        <v>3303</v>
      </c>
      <c r="F221" s="645" t="s">
        <v>3304</v>
      </c>
      <c r="G221" s="645" t="s">
        <v>4864</v>
      </c>
      <c r="H221" s="646">
        <v>42824</v>
      </c>
      <c r="I221" s="647">
        <v>82.95</v>
      </c>
      <c r="J221" s="647">
        <v>1</v>
      </c>
      <c r="K221" s="647">
        <f t="shared" si="3"/>
        <v>82.95</v>
      </c>
      <c r="L221" s="645" t="s">
        <v>801</v>
      </c>
      <c r="M221" s="645" t="s">
        <v>1706</v>
      </c>
      <c r="N221" s="646">
        <v>42825</v>
      </c>
      <c r="O221" s="645" t="s">
        <v>71</v>
      </c>
      <c r="P221" s="645" t="s">
        <v>4863</v>
      </c>
    </row>
    <row r="222" spans="1:16" x14ac:dyDescent="0.2">
      <c r="A222" s="645" t="s">
        <v>393</v>
      </c>
      <c r="B222" s="645" t="s">
        <v>1710</v>
      </c>
      <c r="C222" s="645" t="s">
        <v>391</v>
      </c>
      <c r="D222" s="645" t="s">
        <v>3302</v>
      </c>
      <c r="E222" s="645" t="s">
        <v>3303</v>
      </c>
      <c r="F222" s="645" t="s">
        <v>3304</v>
      </c>
      <c r="G222" s="645" t="s">
        <v>4865</v>
      </c>
      <c r="H222" s="646">
        <v>42824</v>
      </c>
      <c r="I222" s="647">
        <v>430.36</v>
      </c>
      <c r="J222" s="647">
        <v>1</v>
      </c>
      <c r="K222" s="647">
        <f t="shared" si="3"/>
        <v>430.36</v>
      </c>
      <c r="L222" s="645" t="s">
        <v>801</v>
      </c>
      <c r="M222" s="645" t="s">
        <v>1648</v>
      </c>
      <c r="N222" s="646">
        <v>42825</v>
      </c>
      <c r="O222" s="645" t="s">
        <v>71</v>
      </c>
      <c r="P222" s="645" t="s">
        <v>4866</v>
      </c>
    </row>
    <row r="223" spans="1:16" x14ac:dyDescent="0.2">
      <c r="A223" s="645" t="s">
        <v>393</v>
      </c>
      <c r="B223" s="645" t="s">
        <v>1710</v>
      </c>
      <c r="C223" s="645" t="s">
        <v>391</v>
      </c>
      <c r="D223" s="645" t="s">
        <v>3302</v>
      </c>
      <c r="E223" s="645" t="s">
        <v>3303</v>
      </c>
      <c r="F223" s="645" t="s">
        <v>3304</v>
      </c>
      <c r="G223" s="645" t="s">
        <v>4867</v>
      </c>
      <c r="H223" s="646">
        <v>42824</v>
      </c>
      <c r="I223" s="647">
        <v>119.98</v>
      </c>
      <c r="J223" s="647">
        <v>1</v>
      </c>
      <c r="K223" s="647">
        <f t="shared" si="3"/>
        <v>119.98</v>
      </c>
      <c r="L223" s="645" t="s">
        <v>801</v>
      </c>
      <c r="M223" s="645" t="s">
        <v>1648</v>
      </c>
      <c r="N223" s="646">
        <v>42825</v>
      </c>
      <c r="O223" s="645" t="s">
        <v>71</v>
      </c>
      <c r="P223" s="645" t="s">
        <v>4866</v>
      </c>
    </row>
    <row r="224" spans="1:16" x14ac:dyDescent="0.2">
      <c r="A224" s="645" t="s">
        <v>393</v>
      </c>
      <c r="B224" s="645" t="s">
        <v>1710</v>
      </c>
      <c r="C224" s="645" t="s">
        <v>391</v>
      </c>
      <c r="D224" s="645" t="s">
        <v>3302</v>
      </c>
      <c r="E224" s="645" t="s">
        <v>3303</v>
      </c>
      <c r="F224" s="645" t="s">
        <v>3304</v>
      </c>
      <c r="G224" s="645" t="s">
        <v>4868</v>
      </c>
      <c r="H224" s="646">
        <v>42824</v>
      </c>
      <c r="I224" s="647">
        <v>49.25</v>
      </c>
      <c r="J224" s="647">
        <v>1</v>
      </c>
      <c r="K224" s="647">
        <f t="shared" si="3"/>
        <v>49.25</v>
      </c>
      <c r="L224" s="645" t="s">
        <v>801</v>
      </c>
      <c r="M224" s="645" t="s">
        <v>135</v>
      </c>
      <c r="N224" s="646">
        <v>42825</v>
      </c>
      <c r="O224" s="645" t="s">
        <v>71</v>
      </c>
      <c r="P224" s="645" t="s">
        <v>4869</v>
      </c>
    </row>
    <row r="225" spans="1:16" x14ac:dyDescent="0.2">
      <c r="A225" s="645" t="s">
        <v>393</v>
      </c>
      <c r="B225" s="645" t="s">
        <v>1710</v>
      </c>
      <c r="C225" s="645" t="s">
        <v>391</v>
      </c>
      <c r="D225" s="645" t="s">
        <v>3302</v>
      </c>
      <c r="E225" s="645" t="s">
        <v>3303</v>
      </c>
      <c r="F225" s="645" t="s">
        <v>3304</v>
      </c>
      <c r="G225" s="645" t="s">
        <v>4870</v>
      </c>
      <c r="H225" s="646">
        <v>42824</v>
      </c>
      <c r="I225" s="647">
        <v>214</v>
      </c>
      <c r="J225" s="647">
        <v>1</v>
      </c>
      <c r="K225" s="647">
        <f t="shared" si="3"/>
        <v>214</v>
      </c>
      <c r="L225" s="645" t="s">
        <v>801</v>
      </c>
      <c r="M225" s="645" t="s">
        <v>575</v>
      </c>
      <c r="N225" s="646">
        <v>42825</v>
      </c>
      <c r="O225" s="645" t="s">
        <v>71</v>
      </c>
      <c r="P225" s="645" t="s">
        <v>4871</v>
      </c>
    </row>
    <row r="226" spans="1:16" x14ac:dyDescent="0.2">
      <c r="A226" s="645" t="s">
        <v>393</v>
      </c>
      <c r="B226" s="645" t="s">
        <v>1710</v>
      </c>
      <c r="C226" s="645" t="s">
        <v>391</v>
      </c>
      <c r="D226" s="645" t="s">
        <v>3302</v>
      </c>
      <c r="E226" s="645" t="s">
        <v>3303</v>
      </c>
      <c r="F226" s="645" t="s">
        <v>3304</v>
      </c>
      <c r="G226" s="645" t="s">
        <v>4872</v>
      </c>
      <c r="H226" s="646">
        <v>42824</v>
      </c>
      <c r="I226" s="647">
        <v>45.99</v>
      </c>
      <c r="J226" s="647">
        <v>1</v>
      </c>
      <c r="K226" s="647">
        <f t="shared" si="3"/>
        <v>45.99</v>
      </c>
      <c r="L226" s="645" t="s">
        <v>801</v>
      </c>
      <c r="M226" s="645" t="s">
        <v>1150</v>
      </c>
      <c r="N226" s="646">
        <v>42825</v>
      </c>
      <c r="O226" s="645" t="s">
        <v>71</v>
      </c>
      <c r="P226" s="645" t="s">
        <v>4702</v>
      </c>
    </row>
    <row r="227" spans="1:16" x14ac:dyDescent="0.2">
      <c r="A227" s="645" t="s">
        <v>393</v>
      </c>
      <c r="B227" s="645" t="s">
        <v>1710</v>
      </c>
      <c r="C227" s="645" t="s">
        <v>391</v>
      </c>
      <c r="D227" s="645" t="s">
        <v>3302</v>
      </c>
      <c r="E227" s="645" t="s">
        <v>3303</v>
      </c>
      <c r="F227" s="645" t="s">
        <v>3304</v>
      </c>
      <c r="G227" s="645" t="s">
        <v>4873</v>
      </c>
      <c r="H227" s="646">
        <v>42824</v>
      </c>
      <c r="I227" s="647">
        <v>254.99</v>
      </c>
      <c r="J227" s="647">
        <v>1</v>
      </c>
      <c r="K227" s="647">
        <f t="shared" si="3"/>
        <v>254.99</v>
      </c>
      <c r="L227" s="645" t="s">
        <v>801</v>
      </c>
      <c r="M227" s="645" t="s">
        <v>488</v>
      </c>
      <c r="N227" s="646">
        <v>42825</v>
      </c>
      <c r="O227" s="645" t="s">
        <v>71</v>
      </c>
      <c r="P227" s="645" t="s">
        <v>4704</v>
      </c>
    </row>
    <row r="228" spans="1:16" x14ac:dyDescent="0.2">
      <c r="A228" s="645" t="s">
        <v>393</v>
      </c>
      <c r="B228" s="645" t="s">
        <v>1710</v>
      </c>
      <c r="C228" s="645" t="s">
        <v>391</v>
      </c>
      <c r="D228" s="645" t="s">
        <v>3302</v>
      </c>
      <c r="E228" s="645" t="s">
        <v>3303</v>
      </c>
      <c r="F228" s="645" t="s">
        <v>3304</v>
      </c>
      <c r="G228" s="645" t="s">
        <v>4874</v>
      </c>
      <c r="H228" s="646">
        <v>42824</v>
      </c>
      <c r="I228" s="647">
        <v>46.35</v>
      </c>
      <c r="J228" s="647">
        <v>1</v>
      </c>
      <c r="K228" s="647">
        <f t="shared" si="3"/>
        <v>46.35</v>
      </c>
      <c r="L228" s="645" t="s">
        <v>801</v>
      </c>
      <c r="M228" s="645" t="s">
        <v>1204</v>
      </c>
      <c r="N228" s="646">
        <v>42825</v>
      </c>
      <c r="O228" s="645" t="s">
        <v>71</v>
      </c>
      <c r="P228" s="645" t="s">
        <v>4875</v>
      </c>
    </row>
    <row r="229" spans="1:16" x14ac:dyDescent="0.2">
      <c r="A229" s="645" t="s">
        <v>393</v>
      </c>
      <c r="B229" s="645" t="s">
        <v>1710</v>
      </c>
      <c r="C229" s="645" t="s">
        <v>391</v>
      </c>
      <c r="D229" s="645" t="s">
        <v>3302</v>
      </c>
      <c r="E229" s="645" t="s">
        <v>3303</v>
      </c>
      <c r="F229" s="645" t="s">
        <v>3304</v>
      </c>
      <c r="G229" s="645" t="s">
        <v>4876</v>
      </c>
      <c r="H229" s="646">
        <v>42824</v>
      </c>
      <c r="I229" s="647">
        <v>46.35</v>
      </c>
      <c r="J229" s="647">
        <v>1</v>
      </c>
      <c r="K229" s="647">
        <f t="shared" si="3"/>
        <v>46.35</v>
      </c>
      <c r="L229" s="645" t="s">
        <v>801</v>
      </c>
      <c r="M229" s="645" t="s">
        <v>1204</v>
      </c>
      <c r="N229" s="646">
        <v>42825</v>
      </c>
      <c r="O229" s="645" t="s">
        <v>71</v>
      </c>
      <c r="P229" s="645" t="s">
        <v>4875</v>
      </c>
    </row>
    <row r="230" spans="1:16" x14ac:dyDescent="0.2">
      <c r="A230" s="645" t="s">
        <v>393</v>
      </c>
      <c r="B230" s="645" t="s">
        <v>1710</v>
      </c>
      <c r="C230" s="645" t="s">
        <v>391</v>
      </c>
      <c r="D230" s="645" t="s">
        <v>3302</v>
      </c>
      <c r="E230" s="645" t="s">
        <v>3303</v>
      </c>
      <c r="F230" s="645" t="s">
        <v>3304</v>
      </c>
      <c r="G230" s="645" t="s">
        <v>4877</v>
      </c>
      <c r="H230" s="646">
        <v>42824</v>
      </c>
      <c r="I230" s="647">
        <v>37.299999999999997</v>
      </c>
      <c r="J230" s="647">
        <v>1</v>
      </c>
      <c r="K230" s="647">
        <f t="shared" si="3"/>
        <v>37.299999999999997</v>
      </c>
      <c r="L230" s="645" t="s">
        <v>801</v>
      </c>
      <c r="M230" s="645" t="s">
        <v>1207</v>
      </c>
      <c r="N230" s="646">
        <v>42825</v>
      </c>
      <c r="O230" s="645" t="s">
        <v>71</v>
      </c>
      <c r="P230" s="645" t="s">
        <v>4878</v>
      </c>
    </row>
    <row r="231" spans="1:16" x14ac:dyDescent="0.2">
      <c r="A231" s="645" t="s">
        <v>393</v>
      </c>
      <c r="B231" s="645" t="s">
        <v>1710</v>
      </c>
      <c r="C231" s="645" t="s">
        <v>391</v>
      </c>
      <c r="D231" s="645" t="s">
        <v>3302</v>
      </c>
      <c r="E231" s="645" t="s">
        <v>3303</v>
      </c>
      <c r="F231" s="645" t="s">
        <v>3304</v>
      </c>
      <c r="G231" s="645" t="s">
        <v>4879</v>
      </c>
      <c r="H231" s="646">
        <v>42824</v>
      </c>
      <c r="I231" s="647">
        <v>42.15</v>
      </c>
      <c r="J231" s="647">
        <v>1</v>
      </c>
      <c r="K231" s="647">
        <f t="shared" si="3"/>
        <v>42.15</v>
      </c>
      <c r="L231" s="645" t="s">
        <v>801</v>
      </c>
      <c r="M231" s="645" t="s">
        <v>1207</v>
      </c>
      <c r="N231" s="646">
        <v>42825</v>
      </c>
      <c r="O231" s="645" t="s">
        <v>71</v>
      </c>
      <c r="P231" s="645" t="s">
        <v>4878</v>
      </c>
    </row>
    <row r="232" spans="1:16" x14ac:dyDescent="0.2">
      <c r="A232" s="645" t="s">
        <v>393</v>
      </c>
      <c r="B232" s="645" t="s">
        <v>1710</v>
      </c>
      <c r="C232" s="645" t="s">
        <v>391</v>
      </c>
      <c r="D232" s="645" t="s">
        <v>3302</v>
      </c>
      <c r="E232" s="645" t="s">
        <v>3303</v>
      </c>
      <c r="F232" s="645" t="s">
        <v>3304</v>
      </c>
      <c r="G232" s="645" t="s">
        <v>4880</v>
      </c>
      <c r="H232" s="646">
        <v>42824</v>
      </c>
      <c r="I232" s="647">
        <v>250.96</v>
      </c>
      <c r="J232" s="647">
        <v>1</v>
      </c>
      <c r="K232" s="647">
        <f t="shared" si="3"/>
        <v>250.96</v>
      </c>
      <c r="L232" s="645" t="s">
        <v>801</v>
      </c>
      <c r="M232" s="645" t="s">
        <v>575</v>
      </c>
      <c r="N232" s="646">
        <v>42825</v>
      </c>
      <c r="O232" s="645" t="s">
        <v>71</v>
      </c>
      <c r="P232" s="645" t="s">
        <v>4881</v>
      </c>
    </row>
    <row r="233" spans="1:16" x14ac:dyDescent="0.2">
      <c r="A233" s="645" t="s">
        <v>393</v>
      </c>
      <c r="B233" s="645" t="s">
        <v>1710</v>
      </c>
      <c r="C233" s="645" t="s">
        <v>391</v>
      </c>
      <c r="D233" s="645" t="s">
        <v>3302</v>
      </c>
      <c r="E233" s="645" t="s">
        <v>3303</v>
      </c>
      <c r="F233" s="645" t="s">
        <v>3304</v>
      </c>
      <c r="G233" s="645" t="s">
        <v>4882</v>
      </c>
      <c r="H233" s="646">
        <v>42824</v>
      </c>
      <c r="I233" s="647">
        <v>173.7</v>
      </c>
      <c r="J233" s="647">
        <v>1</v>
      </c>
      <c r="K233" s="647">
        <f t="shared" si="3"/>
        <v>173.7</v>
      </c>
      <c r="L233" s="645" t="s">
        <v>801</v>
      </c>
      <c r="M233" s="645" t="s">
        <v>575</v>
      </c>
      <c r="N233" s="646">
        <v>42825</v>
      </c>
      <c r="O233" s="645" t="s">
        <v>71</v>
      </c>
      <c r="P233" s="645" t="s">
        <v>4881</v>
      </c>
    </row>
    <row r="234" spans="1:16" x14ac:dyDescent="0.2">
      <c r="A234" s="645" t="s">
        <v>393</v>
      </c>
      <c r="B234" s="645" t="s">
        <v>1710</v>
      </c>
      <c r="C234" s="645" t="s">
        <v>391</v>
      </c>
      <c r="D234" s="645" t="s">
        <v>3302</v>
      </c>
      <c r="E234" s="645" t="s">
        <v>3303</v>
      </c>
      <c r="F234" s="645" t="s">
        <v>3304</v>
      </c>
      <c r="G234" s="645" t="s">
        <v>4883</v>
      </c>
      <c r="H234" s="646">
        <v>42824</v>
      </c>
      <c r="I234" s="647">
        <v>249.98</v>
      </c>
      <c r="J234" s="647">
        <v>1</v>
      </c>
      <c r="K234" s="647">
        <f t="shared" si="3"/>
        <v>249.98</v>
      </c>
      <c r="L234" s="645" t="s">
        <v>801</v>
      </c>
      <c r="M234" s="645" t="s">
        <v>488</v>
      </c>
      <c r="N234" s="646">
        <v>42825</v>
      </c>
      <c r="O234" s="645" t="s">
        <v>71</v>
      </c>
      <c r="P234" s="645" t="s">
        <v>4884</v>
      </c>
    </row>
    <row r="235" spans="1:16" x14ac:dyDescent="0.2">
      <c r="A235" s="645" t="s">
        <v>393</v>
      </c>
      <c r="B235" s="645" t="s">
        <v>1710</v>
      </c>
      <c r="C235" s="645" t="s">
        <v>391</v>
      </c>
      <c r="D235" s="645" t="s">
        <v>3302</v>
      </c>
      <c r="E235" s="645" t="s">
        <v>3303</v>
      </c>
      <c r="F235" s="645" t="s">
        <v>3304</v>
      </c>
      <c r="G235" s="645" t="s">
        <v>4885</v>
      </c>
      <c r="H235" s="646">
        <v>42824</v>
      </c>
      <c r="I235" s="647">
        <v>298.49</v>
      </c>
      <c r="J235" s="647">
        <v>1</v>
      </c>
      <c r="K235" s="647">
        <f t="shared" si="3"/>
        <v>298.49</v>
      </c>
      <c r="L235" s="645" t="s">
        <v>801</v>
      </c>
      <c r="M235" s="645" t="s">
        <v>585</v>
      </c>
      <c r="N235" s="646">
        <v>42825</v>
      </c>
      <c r="O235" s="645" t="s">
        <v>71</v>
      </c>
      <c r="P235" s="645" t="s">
        <v>4886</v>
      </c>
    </row>
    <row r="236" spans="1:16" x14ac:dyDescent="0.2">
      <c r="A236" s="645" t="s">
        <v>393</v>
      </c>
      <c r="B236" s="645" t="s">
        <v>1710</v>
      </c>
      <c r="C236" s="645" t="s">
        <v>391</v>
      </c>
      <c r="D236" s="645" t="s">
        <v>3302</v>
      </c>
      <c r="E236" s="645" t="s">
        <v>3303</v>
      </c>
      <c r="F236" s="645" t="s">
        <v>3304</v>
      </c>
      <c r="G236" s="645" t="s">
        <v>4887</v>
      </c>
      <c r="H236" s="646">
        <v>42824</v>
      </c>
      <c r="I236" s="647">
        <v>180</v>
      </c>
      <c r="J236" s="647">
        <v>1</v>
      </c>
      <c r="K236" s="647">
        <f t="shared" si="3"/>
        <v>180</v>
      </c>
      <c r="L236" s="645" t="s">
        <v>801</v>
      </c>
      <c r="M236" s="645" t="s">
        <v>1079</v>
      </c>
      <c r="N236" s="646">
        <v>42825</v>
      </c>
      <c r="O236" s="645" t="s">
        <v>71</v>
      </c>
      <c r="P236" s="645" t="s">
        <v>4888</v>
      </c>
    </row>
    <row r="237" spans="1:16" x14ac:dyDescent="0.2">
      <c r="A237" s="645" t="s">
        <v>393</v>
      </c>
      <c r="B237" s="645" t="s">
        <v>1710</v>
      </c>
      <c r="C237" s="645" t="s">
        <v>391</v>
      </c>
      <c r="D237" s="645" t="s">
        <v>3302</v>
      </c>
      <c r="E237" s="645" t="s">
        <v>3303</v>
      </c>
      <c r="F237" s="645" t="s">
        <v>3304</v>
      </c>
      <c r="G237" s="645" t="s">
        <v>4889</v>
      </c>
      <c r="H237" s="646">
        <v>42824</v>
      </c>
      <c r="I237" s="647">
        <v>64.599999999999994</v>
      </c>
      <c r="J237" s="647">
        <v>1</v>
      </c>
      <c r="K237" s="647">
        <f t="shared" si="3"/>
        <v>64.599999999999994</v>
      </c>
      <c r="L237" s="645" t="s">
        <v>801</v>
      </c>
      <c r="M237" s="645" t="s">
        <v>1079</v>
      </c>
      <c r="N237" s="646">
        <v>42825</v>
      </c>
      <c r="O237" s="645" t="s">
        <v>71</v>
      </c>
      <c r="P237" s="645" t="s">
        <v>4888</v>
      </c>
    </row>
    <row r="238" spans="1:16" x14ac:dyDescent="0.2">
      <c r="A238" s="645" t="s">
        <v>393</v>
      </c>
      <c r="B238" s="645" t="s">
        <v>1710</v>
      </c>
      <c r="C238" s="645" t="s">
        <v>391</v>
      </c>
      <c r="D238" s="645" t="s">
        <v>3302</v>
      </c>
      <c r="E238" s="645" t="s">
        <v>3303</v>
      </c>
      <c r="F238" s="645" t="s">
        <v>3304</v>
      </c>
      <c r="G238" s="645" t="s">
        <v>4892</v>
      </c>
      <c r="H238" s="646">
        <v>42824</v>
      </c>
      <c r="I238" s="647">
        <v>249.98</v>
      </c>
      <c r="J238" s="647">
        <v>1</v>
      </c>
      <c r="K238" s="647">
        <f t="shared" si="3"/>
        <v>249.98</v>
      </c>
      <c r="L238" s="645" t="s">
        <v>801</v>
      </c>
      <c r="M238" s="645" t="s">
        <v>1204</v>
      </c>
      <c r="N238" s="646">
        <v>42825</v>
      </c>
      <c r="O238" s="645" t="s">
        <v>71</v>
      </c>
      <c r="P238" s="645" t="s">
        <v>4893</v>
      </c>
    </row>
    <row r="239" spans="1:16" x14ac:dyDescent="0.2">
      <c r="A239" s="645" t="s">
        <v>393</v>
      </c>
      <c r="B239" s="645" t="s">
        <v>1710</v>
      </c>
      <c r="C239" s="645" t="s">
        <v>391</v>
      </c>
      <c r="D239" s="645" t="s">
        <v>3302</v>
      </c>
      <c r="E239" s="645" t="s">
        <v>3303</v>
      </c>
      <c r="F239" s="645" t="s">
        <v>3304</v>
      </c>
      <c r="G239" s="645" t="s">
        <v>4894</v>
      </c>
      <c r="H239" s="646">
        <v>42824</v>
      </c>
      <c r="I239" s="647">
        <v>87.57</v>
      </c>
      <c r="J239" s="647">
        <v>1</v>
      </c>
      <c r="K239" s="647">
        <f t="shared" si="3"/>
        <v>87.57</v>
      </c>
      <c r="L239" s="645" t="s">
        <v>801</v>
      </c>
      <c r="M239" s="645" t="s">
        <v>1204</v>
      </c>
      <c r="N239" s="646">
        <v>42825</v>
      </c>
      <c r="O239" s="645" t="s">
        <v>71</v>
      </c>
      <c r="P239" s="645" t="s">
        <v>4893</v>
      </c>
    </row>
    <row r="240" spans="1:16" x14ac:dyDescent="0.2">
      <c r="A240" s="645" t="s">
        <v>393</v>
      </c>
      <c r="B240" s="645" t="s">
        <v>1710</v>
      </c>
      <c r="C240" s="645" t="s">
        <v>391</v>
      </c>
      <c r="D240" s="645" t="s">
        <v>3302</v>
      </c>
      <c r="E240" s="645" t="s">
        <v>3303</v>
      </c>
      <c r="F240" s="645" t="s">
        <v>3304</v>
      </c>
      <c r="G240" s="645" t="s">
        <v>4895</v>
      </c>
      <c r="H240" s="646">
        <v>42824</v>
      </c>
      <c r="I240" s="647">
        <v>363.07</v>
      </c>
      <c r="J240" s="647">
        <v>1</v>
      </c>
      <c r="K240" s="647">
        <f t="shared" si="3"/>
        <v>363.07</v>
      </c>
      <c r="L240" s="645" t="s">
        <v>801</v>
      </c>
      <c r="M240" s="645" t="s">
        <v>258</v>
      </c>
      <c r="N240" s="646">
        <v>42825</v>
      </c>
      <c r="O240" s="645" t="s">
        <v>71</v>
      </c>
      <c r="P240" s="645" t="s">
        <v>4896</v>
      </c>
    </row>
    <row r="241" spans="1:16" x14ac:dyDescent="0.2">
      <c r="A241" s="645" t="s">
        <v>393</v>
      </c>
      <c r="B241" s="645" t="s">
        <v>1710</v>
      </c>
      <c r="C241" s="645" t="s">
        <v>391</v>
      </c>
      <c r="D241" s="645" t="s">
        <v>3302</v>
      </c>
      <c r="E241" s="645" t="s">
        <v>3303</v>
      </c>
      <c r="F241" s="645" t="s">
        <v>3304</v>
      </c>
      <c r="G241" s="645" t="s">
        <v>4897</v>
      </c>
      <c r="H241" s="646">
        <v>42824</v>
      </c>
      <c r="I241" s="647">
        <v>425</v>
      </c>
      <c r="J241" s="647">
        <v>1</v>
      </c>
      <c r="K241" s="647">
        <f t="shared" si="3"/>
        <v>425</v>
      </c>
      <c r="L241" s="645" t="s">
        <v>801</v>
      </c>
      <c r="M241" s="645" t="s">
        <v>261</v>
      </c>
      <c r="N241" s="646">
        <v>42825</v>
      </c>
      <c r="O241" s="645" t="s">
        <v>71</v>
      </c>
      <c r="P241" s="645" t="s">
        <v>4898</v>
      </c>
    </row>
    <row r="242" spans="1:16" x14ac:dyDescent="0.2">
      <c r="A242" s="645" t="s">
        <v>393</v>
      </c>
      <c r="B242" s="645" t="s">
        <v>1710</v>
      </c>
      <c r="C242" s="645" t="s">
        <v>391</v>
      </c>
      <c r="D242" s="645" t="s">
        <v>3302</v>
      </c>
      <c r="E242" s="645" t="s">
        <v>3303</v>
      </c>
      <c r="F242" s="645" t="s">
        <v>3304</v>
      </c>
      <c r="G242" s="645" t="s">
        <v>4899</v>
      </c>
      <c r="H242" s="646">
        <v>42824</v>
      </c>
      <c r="I242" s="647">
        <v>60</v>
      </c>
      <c r="J242" s="647">
        <v>1</v>
      </c>
      <c r="K242" s="647">
        <f t="shared" si="3"/>
        <v>60</v>
      </c>
      <c r="L242" s="645" t="s">
        <v>801</v>
      </c>
      <c r="M242" s="645" t="s">
        <v>614</v>
      </c>
      <c r="N242" s="646">
        <v>42825</v>
      </c>
      <c r="O242" s="645" t="s">
        <v>71</v>
      </c>
      <c r="P242" s="645" t="s">
        <v>4900</v>
      </c>
    </row>
    <row r="243" spans="1:16" x14ac:dyDescent="0.2">
      <c r="A243" s="645" t="s">
        <v>393</v>
      </c>
      <c r="B243" s="645" t="s">
        <v>1710</v>
      </c>
      <c r="C243" s="645" t="s">
        <v>391</v>
      </c>
      <c r="D243" s="645" t="s">
        <v>3302</v>
      </c>
      <c r="E243" s="645" t="s">
        <v>3303</v>
      </c>
      <c r="F243" s="645" t="s">
        <v>3304</v>
      </c>
      <c r="G243" s="645" t="s">
        <v>4901</v>
      </c>
      <c r="H243" s="646">
        <v>42824</v>
      </c>
      <c r="I243" s="647">
        <v>215</v>
      </c>
      <c r="J243" s="647">
        <v>1</v>
      </c>
      <c r="K243" s="647">
        <f t="shared" si="3"/>
        <v>215</v>
      </c>
      <c r="L243" s="645" t="s">
        <v>801</v>
      </c>
      <c r="M243" s="645" t="s">
        <v>3076</v>
      </c>
      <c r="N243" s="646">
        <v>42825</v>
      </c>
      <c r="O243" s="645" t="s">
        <v>71</v>
      </c>
      <c r="P243" s="645" t="s">
        <v>4782</v>
      </c>
    </row>
    <row r="244" spans="1:16" x14ac:dyDescent="0.2">
      <c r="A244" s="645" t="s">
        <v>393</v>
      </c>
      <c r="B244" s="645" t="s">
        <v>1710</v>
      </c>
      <c r="C244" s="645" t="s">
        <v>391</v>
      </c>
      <c r="D244" s="645" t="s">
        <v>3302</v>
      </c>
      <c r="E244" s="645" t="s">
        <v>3303</v>
      </c>
      <c r="F244" s="645" t="s">
        <v>3304</v>
      </c>
      <c r="G244" s="645" t="s">
        <v>4902</v>
      </c>
      <c r="H244" s="646">
        <v>42824</v>
      </c>
      <c r="I244" s="647">
        <v>215</v>
      </c>
      <c r="J244" s="647">
        <v>1</v>
      </c>
      <c r="K244" s="647">
        <f t="shared" si="3"/>
        <v>215</v>
      </c>
      <c r="L244" s="645" t="s">
        <v>801</v>
      </c>
      <c r="M244" s="645" t="s">
        <v>3076</v>
      </c>
      <c r="N244" s="646">
        <v>42825</v>
      </c>
      <c r="O244" s="645" t="s">
        <v>71</v>
      </c>
      <c r="P244" s="645" t="s">
        <v>4784</v>
      </c>
    </row>
    <row r="245" spans="1:16" x14ac:dyDescent="0.2">
      <c r="A245" s="645" t="s">
        <v>393</v>
      </c>
      <c r="B245" s="645" t="s">
        <v>1710</v>
      </c>
      <c r="C245" s="645" t="s">
        <v>391</v>
      </c>
      <c r="D245" s="645" t="s">
        <v>3302</v>
      </c>
      <c r="E245" s="645" t="s">
        <v>3303</v>
      </c>
      <c r="F245" s="645" t="s">
        <v>3304</v>
      </c>
      <c r="G245" s="645" t="s">
        <v>4903</v>
      </c>
      <c r="H245" s="646">
        <v>42824</v>
      </c>
      <c r="I245" s="647">
        <v>270</v>
      </c>
      <c r="J245" s="647">
        <v>1</v>
      </c>
      <c r="K245" s="647">
        <f t="shared" si="3"/>
        <v>270</v>
      </c>
      <c r="L245" s="645" t="s">
        <v>801</v>
      </c>
      <c r="M245" s="645" t="s">
        <v>258</v>
      </c>
      <c r="N245" s="646">
        <v>42825</v>
      </c>
      <c r="O245" s="645" t="s">
        <v>71</v>
      </c>
      <c r="P245" s="645" t="s">
        <v>4904</v>
      </c>
    </row>
    <row r="246" spans="1:16" x14ac:dyDescent="0.2">
      <c r="A246" s="645" t="s">
        <v>393</v>
      </c>
      <c r="B246" s="645" t="s">
        <v>1710</v>
      </c>
      <c r="C246" s="645" t="s">
        <v>391</v>
      </c>
      <c r="D246" s="645" t="s">
        <v>3302</v>
      </c>
      <c r="E246" s="645" t="s">
        <v>3303</v>
      </c>
      <c r="F246" s="645" t="s">
        <v>3304</v>
      </c>
      <c r="G246" s="645" t="s">
        <v>4905</v>
      </c>
      <c r="H246" s="646">
        <v>42824</v>
      </c>
      <c r="I246" s="647">
        <v>270</v>
      </c>
      <c r="J246" s="647">
        <v>1</v>
      </c>
      <c r="K246" s="647">
        <f t="shared" si="3"/>
        <v>270</v>
      </c>
      <c r="L246" s="645" t="s">
        <v>801</v>
      </c>
      <c r="M246" s="645" t="s">
        <v>258</v>
      </c>
      <c r="N246" s="646">
        <v>42825</v>
      </c>
      <c r="O246" s="645" t="s">
        <v>71</v>
      </c>
      <c r="P246" s="645" t="s">
        <v>4906</v>
      </c>
    </row>
    <row r="247" spans="1:16" x14ac:dyDescent="0.2">
      <c r="A247" s="645" t="s">
        <v>393</v>
      </c>
      <c r="B247" s="645" t="s">
        <v>1710</v>
      </c>
      <c r="C247" s="645" t="s">
        <v>391</v>
      </c>
      <c r="D247" s="645" t="s">
        <v>3302</v>
      </c>
      <c r="E247" s="645" t="s">
        <v>3303</v>
      </c>
      <c r="F247" s="645" t="s">
        <v>3304</v>
      </c>
      <c r="G247" s="645" t="s">
        <v>4907</v>
      </c>
      <c r="H247" s="646">
        <v>42824</v>
      </c>
      <c r="I247" s="647">
        <v>77.97</v>
      </c>
      <c r="J247" s="647">
        <v>1</v>
      </c>
      <c r="K247" s="647">
        <f t="shared" si="3"/>
        <v>77.97</v>
      </c>
      <c r="L247" s="645" t="s">
        <v>801</v>
      </c>
      <c r="M247" s="645" t="s">
        <v>1632</v>
      </c>
      <c r="N247" s="646">
        <v>42825</v>
      </c>
      <c r="O247" s="645" t="s">
        <v>71</v>
      </c>
      <c r="P247" s="645" t="s">
        <v>4908</v>
      </c>
    </row>
    <row r="248" spans="1:16" x14ac:dyDescent="0.2">
      <c r="A248" s="645" t="s">
        <v>393</v>
      </c>
      <c r="B248" s="645" t="s">
        <v>1710</v>
      </c>
      <c r="C248" s="645" t="s">
        <v>391</v>
      </c>
      <c r="D248" s="645" t="s">
        <v>3302</v>
      </c>
      <c r="E248" s="645" t="s">
        <v>3303</v>
      </c>
      <c r="F248" s="645" t="s">
        <v>3304</v>
      </c>
      <c r="G248" s="645" t="s">
        <v>4909</v>
      </c>
      <c r="H248" s="646">
        <v>42823</v>
      </c>
      <c r="I248" s="647">
        <v>180</v>
      </c>
      <c r="J248" s="647">
        <v>1</v>
      </c>
      <c r="K248" s="647">
        <f t="shared" si="3"/>
        <v>180</v>
      </c>
      <c r="L248" s="645" t="s">
        <v>801</v>
      </c>
      <c r="M248" s="645" t="s">
        <v>135</v>
      </c>
      <c r="N248" s="646">
        <v>42824</v>
      </c>
      <c r="O248" s="645" t="s">
        <v>71</v>
      </c>
      <c r="P248" s="645" t="s">
        <v>4869</v>
      </c>
    </row>
    <row r="249" spans="1:16" x14ac:dyDescent="0.2">
      <c r="A249" s="645" t="s">
        <v>393</v>
      </c>
      <c r="B249" s="645" t="s">
        <v>1710</v>
      </c>
      <c r="C249" s="645" t="s">
        <v>391</v>
      </c>
      <c r="D249" s="645" t="s">
        <v>3302</v>
      </c>
      <c r="E249" s="645" t="s">
        <v>3303</v>
      </c>
      <c r="F249" s="645" t="s">
        <v>3304</v>
      </c>
      <c r="G249" s="645" t="s">
        <v>4910</v>
      </c>
      <c r="H249" s="646">
        <v>42823</v>
      </c>
      <c r="I249" s="647">
        <v>107.08</v>
      </c>
      <c r="J249" s="647">
        <v>1</v>
      </c>
      <c r="K249" s="647">
        <f t="shared" si="3"/>
        <v>107.08</v>
      </c>
      <c r="L249" s="645" t="s">
        <v>801</v>
      </c>
      <c r="M249" s="645" t="s">
        <v>1129</v>
      </c>
      <c r="N249" s="646">
        <v>42824</v>
      </c>
      <c r="O249" s="645" t="s">
        <v>71</v>
      </c>
      <c r="P249" s="645" t="s">
        <v>4702</v>
      </c>
    </row>
    <row r="250" spans="1:16" x14ac:dyDescent="0.2">
      <c r="A250" s="645" t="s">
        <v>393</v>
      </c>
      <c r="B250" s="645" t="s">
        <v>1710</v>
      </c>
      <c r="C250" s="645" t="s">
        <v>391</v>
      </c>
      <c r="D250" s="645" t="s">
        <v>3302</v>
      </c>
      <c r="E250" s="645" t="s">
        <v>3303</v>
      </c>
      <c r="F250" s="645" t="s">
        <v>3304</v>
      </c>
      <c r="G250" s="645" t="s">
        <v>4911</v>
      </c>
      <c r="H250" s="646">
        <v>42823</v>
      </c>
      <c r="I250" s="647">
        <v>340</v>
      </c>
      <c r="J250" s="647">
        <v>1</v>
      </c>
      <c r="K250" s="647">
        <f t="shared" si="3"/>
        <v>340</v>
      </c>
      <c r="L250" s="645" t="s">
        <v>801</v>
      </c>
      <c r="M250" s="645" t="s">
        <v>1129</v>
      </c>
      <c r="N250" s="646">
        <v>42824</v>
      </c>
      <c r="O250" s="645" t="s">
        <v>71</v>
      </c>
      <c r="P250" s="645" t="s">
        <v>4912</v>
      </c>
    </row>
    <row r="251" spans="1:16" x14ac:dyDescent="0.2">
      <c r="A251" s="645" t="s">
        <v>393</v>
      </c>
      <c r="B251" s="645" t="s">
        <v>1710</v>
      </c>
      <c r="C251" s="645" t="s">
        <v>391</v>
      </c>
      <c r="D251" s="645" t="s">
        <v>3302</v>
      </c>
      <c r="E251" s="645" t="s">
        <v>3303</v>
      </c>
      <c r="F251" s="645" t="s">
        <v>3304</v>
      </c>
      <c r="G251" s="645" t="s">
        <v>4913</v>
      </c>
      <c r="H251" s="646">
        <v>42823</v>
      </c>
      <c r="I251" s="647">
        <v>34.950000000000003</v>
      </c>
      <c r="J251" s="647">
        <v>1</v>
      </c>
      <c r="K251" s="647">
        <f t="shared" si="3"/>
        <v>34.950000000000003</v>
      </c>
      <c r="L251" s="645" t="s">
        <v>801</v>
      </c>
      <c r="M251" s="645" t="s">
        <v>1292</v>
      </c>
      <c r="N251" s="646">
        <v>42824</v>
      </c>
      <c r="O251" s="645" t="s">
        <v>71</v>
      </c>
      <c r="P251" s="645" t="s">
        <v>4914</v>
      </c>
    </row>
    <row r="252" spans="1:16" x14ac:dyDescent="0.2">
      <c r="A252" s="645" t="s">
        <v>393</v>
      </c>
      <c r="B252" s="645" t="s">
        <v>1710</v>
      </c>
      <c r="C252" s="645" t="s">
        <v>391</v>
      </c>
      <c r="D252" s="645" t="s">
        <v>3302</v>
      </c>
      <c r="E252" s="645" t="s">
        <v>3303</v>
      </c>
      <c r="F252" s="645" t="s">
        <v>3304</v>
      </c>
      <c r="G252" s="645" t="s">
        <v>4915</v>
      </c>
      <c r="H252" s="646">
        <v>42823</v>
      </c>
      <c r="I252" s="647">
        <v>34.950000000000003</v>
      </c>
      <c r="J252" s="647">
        <v>1</v>
      </c>
      <c r="K252" s="647">
        <f t="shared" si="3"/>
        <v>34.950000000000003</v>
      </c>
      <c r="L252" s="645" t="s">
        <v>801</v>
      </c>
      <c r="M252" s="645" t="s">
        <v>1292</v>
      </c>
      <c r="N252" s="646">
        <v>42824</v>
      </c>
      <c r="O252" s="645" t="s">
        <v>71</v>
      </c>
      <c r="P252" s="645" t="s">
        <v>4914</v>
      </c>
    </row>
    <row r="253" spans="1:16" x14ac:dyDescent="0.2">
      <c r="A253" s="645" t="s">
        <v>393</v>
      </c>
      <c r="B253" s="645" t="s">
        <v>1710</v>
      </c>
      <c r="C253" s="645" t="s">
        <v>391</v>
      </c>
      <c r="D253" s="645" t="s">
        <v>3302</v>
      </c>
      <c r="E253" s="645" t="s">
        <v>3303</v>
      </c>
      <c r="F253" s="645" t="s">
        <v>3304</v>
      </c>
      <c r="G253" s="645" t="s">
        <v>4916</v>
      </c>
      <c r="H253" s="646">
        <v>42823</v>
      </c>
      <c r="I253" s="647">
        <v>175</v>
      </c>
      <c r="J253" s="647">
        <v>1</v>
      </c>
      <c r="K253" s="647">
        <f t="shared" si="3"/>
        <v>175</v>
      </c>
      <c r="L253" s="645" t="s">
        <v>801</v>
      </c>
      <c r="M253" s="645" t="s">
        <v>748</v>
      </c>
      <c r="N253" s="646">
        <v>42824</v>
      </c>
      <c r="O253" s="645" t="s">
        <v>71</v>
      </c>
      <c r="P253" s="645" t="s">
        <v>4917</v>
      </c>
    </row>
    <row r="254" spans="1:16" x14ac:dyDescent="0.2">
      <c r="A254" s="645" t="s">
        <v>393</v>
      </c>
      <c r="B254" s="645" t="s">
        <v>1710</v>
      </c>
      <c r="C254" s="645" t="s">
        <v>391</v>
      </c>
      <c r="D254" s="645" t="s">
        <v>3302</v>
      </c>
      <c r="E254" s="645" t="s">
        <v>3303</v>
      </c>
      <c r="F254" s="645" t="s">
        <v>3304</v>
      </c>
      <c r="G254" s="645" t="s">
        <v>4918</v>
      </c>
      <c r="H254" s="646">
        <v>42823</v>
      </c>
      <c r="I254" s="647">
        <v>175</v>
      </c>
      <c r="J254" s="647">
        <v>1</v>
      </c>
      <c r="K254" s="647">
        <f t="shared" si="3"/>
        <v>175</v>
      </c>
      <c r="L254" s="645" t="s">
        <v>801</v>
      </c>
      <c r="M254" s="645" t="s">
        <v>748</v>
      </c>
      <c r="N254" s="646">
        <v>42824</v>
      </c>
      <c r="O254" s="645" t="s">
        <v>71</v>
      </c>
      <c r="P254" s="645" t="s">
        <v>4919</v>
      </c>
    </row>
    <row r="255" spans="1:16" x14ac:dyDescent="0.2">
      <c r="A255" s="645" t="s">
        <v>393</v>
      </c>
      <c r="B255" s="645" t="s">
        <v>1710</v>
      </c>
      <c r="C255" s="645" t="s">
        <v>391</v>
      </c>
      <c r="D255" s="645" t="s">
        <v>3302</v>
      </c>
      <c r="E255" s="645" t="s">
        <v>3303</v>
      </c>
      <c r="F255" s="645" t="s">
        <v>3304</v>
      </c>
      <c r="G255" s="645" t="s">
        <v>4920</v>
      </c>
      <c r="H255" s="646">
        <v>42823</v>
      </c>
      <c r="I255" s="647">
        <v>46.35</v>
      </c>
      <c r="J255" s="647">
        <v>1</v>
      </c>
      <c r="K255" s="647">
        <f t="shared" si="3"/>
        <v>46.35</v>
      </c>
      <c r="L255" s="645" t="s">
        <v>801</v>
      </c>
      <c r="M255" s="645" t="s">
        <v>205</v>
      </c>
      <c r="N255" s="646">
        <v>42824</v>
      </c>
      <c r="O255" s="645" t="s">
        <v>71</v>
      </c>
      <c r="P255" s="645" t="s">
        <v>4921</v>
      </c>
    </row>
    <row r="256" spans="1:16" x14ac:dyDescent="0.2">
      <c r="A256" s="645" t="s">
        <v>393</v>
      </c>
      <c r="B256" s="645" t="s">
        <v>1710</v>
      </c>
      <c r="C256" s="645" t="s">
        <v>391</v>
      </c>
      <c r="D256" s="645" t="s">
        <v>3302</v>
      </c>
      <c r="E256" s="645" t="s">
        <v>3303</v>
      </c>
      <c r="F256" s="645" t="s">
        <v>3304</v>
      </c>
      <c r="G256" s="645" t="s">
        <v>4922</v>
      </c>
      <c r="H256" s="646">
        <v>42823</v>
      </c>
      <c r="I256" s="647">
        <v>46.35</v>
      </c>
      <c r="J256" s="647">
        <v>1</v>
      </c>
      <c r="K256" s="647">
        <f t="shared" si="3"/>
        <v>46.35</v>
      </c>
      <c r="L256" s="645" t="s">
        <v>801</v>
      </c>
      <c r="M256" s="645" t="s">
        <v>205</v>
      </c>
      <c r="N256" s="646">
        <v>42824</v>
      </c>
      <c r="O256" s="645" t="s">
        <v>71</v>
      </c>
      <c r="P256" s="645" t="s">
        <v>4921</v>
      </c>
    </row>
    <row r="257" spans="1:16" x14ac:dyDescent="0.2">
      <c r="A257" s="645" t="s">
        <v>393</v>
      </c>
      <c r="B257" s="645" t="s">
        <v>1710</v>
      </c>
      <c r="C257" s="645" t="s">
        <v>391</v>
      </c>
      <c r="D257" s="645" t="s">
        <v>3302</v>
      </c>
      <c r="E257" s="645" t="s">
        <v>3303</v>
      </c>
      <c r="F257" s="645" t="s">
        <v>3304</v>
      </c>
      <c r="G257" s="645" t="s">
        <v>4923</v>
      </c>
      <c r="H257" s="646">
        <v>42823</v>
      </c>
      <c r="I257" s="647">
        <v>82.95</v>
      </c>
      <c r="J257" s="647">
        <v>1</v>
      </c>
      <c r="K257" s="647">
        <f t="shared" si="3"/>
        <v>82.95</v>
      </c>
      <c r="L257" s="645" t="s">
        <v>801</v>
      </c>
      <c r="M257" s="645" t="s">
        <v>262</v>
      </c>
      <c r="N257" s="646">
        <v>42824</v>
      </c>
      <c r="O257" s="645" t="s">
        <v>71</v>
      </c>
      <c r="P257" s="645" t="s">
        <v>4924</v>
      </c>
    </row>
    <row r="258" spans="1:16" x14ac:dyDescent="0.2">
      <c r="A258" s="645" t="s">
        <v>393</v>
      </c>
      <c r="B258" s="645" t="s">
        <v>1710</v>
      </c>
      <c r="C258" s="645" t="s">
        <v>391</v>
      </c>
      <c r="D258" s="645" t="s">
        <v>3302</v>
      </c>
      <c r="E258" s="645" t="s">
        <v>3303</v>
      </c>
      <c r="F258" s="645" t="s">
        <v>3304</v>
      </c>
      <c r="G258" s="645" t="s">
        <v>4925</v>
      </c>
      <c r="H258" s="646">
        <v>42823</v>
      </c>
      <c r="I258" s="647">
        <v>82.95</v>
      </c>
      <c r="J258" s="647">
        <v>1</v>
      </c>
      <c r="K258" s="647">
        <f t="shared" ref="K258:K321" si="4">I258*J258</f>
        <v>82.95</v>
      </c>
      <c r="L258" s="645" t="s">
        <v>801</v>
      </c>
      <c r="M258" s="645" t="s">
        <v>262</v>
      </c>
      <c r="N258" s="646">
        <v>42824</v>
      </c>
      <c r="O258" s="645" t="s">
        <v>71</v>
      </c>
      <c r="P258" s="645" t="s">
        <v>4924</v>
      </c>
    </row>
    <row r="259" spans="1:16" x14ac:dyDescent="0.2">
      <c r="A259" s="645" t="s">
        <v>393</v>
      </c>
      <c r="B259" s="645" t="s">
        <v>1710</v>
      </c>
      <c r="C259" s="645" t="s">
        <v>391</v>
      </c>
      <c r="D259" s="645" t="s">
        <v>3302</v>
      </c>
      <c r="E259" s="645" t="s">
        <v>3303</v>
      </c>
      <c r="F259" s="645" t="s">
        <v>3304</v>
      </c>
      <c r="G259" s="645" t="s">
        <v>4926</v>
      </c>
      <c r="H259" s="646">
        <v>42823</v>
      </c>
      <c r="I259" s="647">
        <v>206</v>
      </c>
      <c r="J259" s="647">
        <v>1</v>
      </c>
      <c r="K259" s="647">
        <f t="shared" si="4"/>
        <v>206</v>
      </c>
      <c r="L259" s="645" t="s">
        <v>801</v>
      </c>
      <c r="M259" s="645" t="s">
        <v>1079</v>
      </c>
      <c r="N259" s="646">
        <v>42824</v>
      </c>
      <c r="O259" s="645" t="s">
        <v>71</v>
      </c>
      <c r="P259" s="645" t="s">
        <v>4927</v>
      </c>
    </row>
    <row r="260" spans="1:16" x14ac:dyDescent="0.2">
      <c r="A260" s="645" t="s">
        <v>393</v>
      </c>
      <c r="B260" s="645" t="s">
        <v>1710</v>
      </c>
      <c r="C260" s="645" t="s">
        <v>391</v>
      </c>
      <c r="D260" s="645" t="s">
        <v>3302</v>
      </c>
      <c r="E260" s="645" t="s">
        <v>3303</v>
      </c>
      <c r="F260" s="645" t="s">
        <v>3304</v>
      </c>
      <c r="G260" s="645" t="s">
        <v>4928</v>
      </c>
      <c r="H260" s="646">
        <v>42823</v>
      </c>
      <c r="I260" s="647">
        <v>62.85</v>
      </c>
      <c r="J260" s="647">
        <v>1</v>
      </c>
      <c r="K260" s="647">
        <f t="shared" si="4"/>
        <v>62.85</v>
      </c>
      <c r="L260" s="645" t="s">
        <v>801</v>
      </c>
      <c r="M260" s="645" t="s">
        <v>207</v>
      </c>
      <c r="N260" s="646">
        <v>42824</v>
      </c>
      <c r="O260" s="645" t="s">
        <v>71</v>
      </c>
      <c r="P260" s="645" t="s">
        <v>4929</v>
      </c>
    </row>
    <row r="261" spans="1:16" x14ac:dyDescent="0.2">
      <c r="A261" s="645" t="s">
        <v>393</v>
      </c>
      <c r="B261" s="645" t="s">
        <v>1710</v>
      </c>
      <c r="C261" s="645" t="s">
        <v>391</v>
      </c>
      <c r="D261" s="645" t="s">
        <v>3302</v>
      </c>
      <c r="E261" s="645" t="s">
        <v>3303</v>
      </c>
      <c r="F261" s="645" t="s">
        <v>3304</v>
      </c>
      <c r="G261" s="645" t="s">
        <v>4930</v>
      </c>
      <c r="H261" s="646">
        <v>42823</v>
      </c>
      <c r="I261" s="647">
        <v>396.5</v>
      </c>
      <c r="J261" s="647">
        <v>1</v>
      </c>
      <c r="K261" s="647">
        <f t="shared" si="4"/>
        <v>396.5</v>
      </c>
      <c r="L261" s="645" t="s">
        <v>801</v>
      </c>
      <c r="M261" s="645" t="s">
        <v>671</v>
      </c>
      <c r="N261" s="646">
        <v>42824</v>
      </c>
      <c r="O261" s="645" t="s">
        <v>71</v>
      </c>
      <c r="P261" s="645" t="s">
        <v>4931</v>
      </c>
    </row>
    <row r="262" spans="1:16" x14ac:dyDescent="0.2">
      <c r="A262" s="645" t="s">
        <v>393</v>
      </c>
      <c r="B262" s="645" t="s">
        <v>1710</v>
      </c>
      <c r="C262" s="645" t="s">
        <v>391</v>
      </c>
      <c r="D262" s="645" t="s">
        <v>3302</v>
      </c>
      <c r="E262" s="645" t="s">
        <v>3303</v>
      </c>
      <c r="F262" s="645" t="s">
        <v>3304</v>
      </c>
      <c r="G262" s="645" t="s">
        <v>4932</v>
      </c>
      <c r="H262" s="646">
        <v>42823</v>
      </c>
      <c r="I262" s="647">
        <v>155.94</v>
      </c>
      <c r="J262" s="647">
        <v>1</v>
      </c>
      <c r="K262" s="647">
        <f t="shared" si="4"/>
        <v>155.94</v>
      </c>
      <c r="L262" s="645" t="s">
        <v>801</v>
      </c>
      <c r="M262" s="645" t="s">
        <v>532</v>
      </c>
      <c r="N262" s="646">
        <v>42824</v>
      </c>
      <c r="O262" s="645" t="s">
        <v>71</v>
      </c>
      <c r="P262" s="645" t="s">
        <v>4933</v>
      </c>
    </row>
    <row r="263" spans="1:16" x14ac:dyDescent="0.2">
      <c r="A263" s="645" t="s">
        <v>393</v>
      </c>
      <c r="B263" s="645" t="s">
        <v>1710</v>
      </c>
      <c r="C263" s="645" t="s">
        <v>391</v>
      </c>
      <c r="D263" s="645" t="s">
        <v>3302</v>
      </c>
      <c r="E263" s="645" t="s">
        <v>3303</v>
      </c>
      <c r="F263" s="645" t="s">
        <v>3304</v>
      </c>
      <c r="G263" s="645" t="s">
        <v>4934</v>
      </c>
      <c r="H263" s="646">
        <v>42823</v>
      </c>
      <c r="I263" s="647">
        <v>34.950000000000003</v>
      </c>
      <c r="J263" s="647">
        <v>1</v>
      </c>
      <c r="K263" s="647">
        <f t="shared" si="4"/>
        <v>34.950000000000003</v>
      </c>
      <c r="L263" s="645" t="s">
        <v>801</v>
      </c>
      <c r="M263" s="645" t="s">
        <v>1139</v>
      </c>
      <c r="N263" s="646">
        <v>42824</v>
      </c>
      <c r="O263" s="645" t="s">
        <v>71</v>
      </c>
      <c r="P263" s="645" t="s">
        <v>4935</v>
      </c>
    </row>
    <row r="264" spans="1:16" x14ac:dyDescent="0.2">
      <c r="A264" s="645" t="s">
        <v>393</v>
      </c>
      <c r="B264" s="645" t="s">
        <v>1710</v>
      </c>
      <c r="C264" s="645" t="s">
        <v>391</v>
      </c>
      <c r="D264" s="645" t="s">
        <v>3302</v>
      </c>
      <c r="E264" s="645" t="s">
        <v>3303</v>
      </c>
      <c r="F264" s="645" t="s">
        <v>3304</v>
      </c>
      <c r="G264" s="645" t="s">
        <v>4936</v>
      </c>
      <c r="H264" s="646">
        <v>42823</v>
      </c>
      <c r="I264" s="647">
        <v>41.95</v>
      </c>
      <c r="J264" s="647">
        <v>1</v>
      </c>
      <c r="K264" s="647">
        <f t="shared" si="4"/>
        <v>41.95</v>
      </c>
      <c r="L264" s="645" t="s">
        <v>801</v>
      </c>
      <c r="M264" s="645" t="s">
        <v>1139</v>
      </c>
      <c r="N264" s="646">
        <v>42824</v>
      </c>
      <c r="O264" s="645" t="s">
        <v>71</v>
      </c>
      <c r="P264" s="645" t="s">
        <v>4935</v>
      </c>
    </row>
    <row r="265" spans="1:16" x14ac:dyDescent="0.2">
      <c r="A265" s="645" t="s">
        <v>393</v>
      </c>
      <c r="B265" s="645" t="s">
        <v>1710</v>
      </c>
      <c r="C265" s="645" t="s">
        <v>391</v>
      </c>
      <c r="D265" s="645" t="s">
        <v>3302</v>
      </c>
      <c r="E265" s="645" t="s">
        <v>3303</v>
      </c>
      <c r="F265" s="645" t="s">
        <v>3304</v>
      </c>
      <c r="G265" s="645" t="s">
        <v>4937</v>
      </c>
      <c r="H265" s="646">
        <v>42823</v>
      </c>
      <c r="I265" s="647">
        <v>170</v>
      </c>
      <c r="J265" s="647">
        <v>1</v>
      </c>
      <c r="K265" s="647">
        <f t="shared" si="4"/>
        <v>170</v>
      </c>
      <c r="L265" s="645" t="s">
        <v>801</v>
      </c>
      <c r="M265" s="645" t="s">
        <v>543</v>
      </c>
      <c r="N265" s="646">
        <v>42824</v>
      </c>
      <c r="O265" s="645" t="s">
        <v>71</v>
      </c>
      <c r="P265" s="645" t="s">
        <v>4938</v>
      </c>
    </row>
    <row r="266" spans="1:16" x14ac:dyDescent="0.2">
      <c r="A266" s="645" t="s">
        <v>393</v>
      </c>
      <c r="B266" s="645" t="s">
        <v>1710</v>
      </c>
      <c r="C266" s="645" t="s">
        <v>391</v>
      </c>
      <c r="D266" s="645" t="s">
        <v>3302</v>
      </c>
      <c r="E266" s="645" t="s">
        <v>3303</v>
      </c>
      <c r="F266" s="645" t="s">
        <v>3304</v>
      </c>
      <c r="G266" s="645" t="s">
        <v>4939</v>
      </c>
      <c r="H266" s="646">
        <v>42823</v>
      </c>
      <c r="I266" s="647">
        <v>150</v>
      </c>
      <c r="J266" s="647">
        <v>1</v>
      </c>
      <c r="K266" s="647">
        <f t="shared" si="4"/>
        <v>150</v>
      </c>
      <c r="L266" s="645" t="s">
        <v>801</v>
      </c>
      <c r="M266" s="645" t="s">
        <v>543</v>
      </c>
      <c r="N266" s="646">
        <v>42824</v>
      </c>
      <c r="O266" s="645" t="s">
        <v>71</v>
      </c>
      <c r="P266" s="645" t="s">
        <v>4938</v>
      </c>
    </row>
    <row r="267" spans="1:16" x14ac:dyDescent="0.2">
      <c r="A267" s="645" t="s">
        <v>393</v>
      </c>
      <c r="B267" s="645" t="s">
        <v>1710</v>
      </c>
      <c r="C267" s="645" t="s">
        <v>391</v>
      </c>
      <c r="D267" s="645" t="s">
        <v>3302</v>
      </c>
      <c r="E267" s="645" t="s">
        <v>3303</v>
      </c>
      <c r="F267" s="645" t="s">
        <v>3304</v>
      </c>
      <c r="G267" s="645" t="s">
        <v>4940</v>
      </c>
      <c r="H267" s="646">
        <v>42823</v>
      </c>
      <c r="I267" s="647">
        <v>130</v>
      </c>
      <c r="J267" s="647">
        <v>1</v>
      </c>
      <c r="K267" s="647">
        <f t="shared" si="4"/>
        <v>130</v>
      </c>
      <c r="L267" s="645" t="s">
        <v>801</v>
      </c>
      <c r="M267" s="645" t="s">
        <v>1150</v>
      </c>
      <c r="N267" s="646">
        <v>42824</v>
      </c>
      <c r="O267" s="645" t="s">
        <v>71</v>
      </c>
      <c r="P267" s="645" t="s">
        <v>4702</v>
      </c>
    </row>
    <row r="268" spans="1:16" x14ac:dyDescent="0.2">
      <c r="A268" s="645" t="s">
        <v>393</v>
      </c>
      <c r="B268" s="645" t="s">
        <v>1710</v>
      </c>
      <c r="C268" s="645" t="s">
        <v>391</v>
      </c>
      <c r="D268" s="645" t="s">
        <v>3302</v>
      </c>
      <c r="E268" s="645" t="s">
        <v>3303</v>
      </c>
      <c r="F268" s="645" t="s">
        <v>3304</v>
      </c>
      <c r="G268" s="645" t="s">
        <v>4941</v>
      </c>
      <c r="H268" s="646">
        <v>42823</v>
      </c>
      <c r="I268" s="647">
        <v>74.989999999999995</v>
      </c>
      <c r="J268" s="647">
        <v>1</v>
      </c>
      <c r="K268" s="647">
        <f t="shared" si="4"/>
        <v>74.989999999999995</v>
      </c>
      <c r="L268" s="645" t="s">
        <v>801</v>
      </c>
      <c r="M268" s="645" t="s">
        <v>1150</v>
      </c>
      <c r="N268" s="646">
        <v>42824</v>
      </c>
      <c r="O268" s="645" t="s">
        <v>71</v>
      </c>
      <c r="P268" s="645" t="s">
        <v>4702</v>
      </c>
    </row>
    <row r="269" spans="1:16" x14ac:dyDescent="0.2">
      <c r="A269" s="645" t="s">
        <v>393</v>
      </c>
      <c r="B269" s="645" t="s">
        <v>1710</v>
      </c>
      <c r="C269" s="645" t="s">
        <v>391</v>
      </c>
      <c r="D269" s="645" t="s">
        <v>3302</v>
      </c>
      <c r="E269" s="645" t="s">
        <v>3303</v>
      </c>
      <c r="F269" s="645" t="s">
        <v>3304</v>
      </c>
      <c r="G269" s="645" t="s">
        <v>4942</v>
      </c>
      <c r="H269" s="646">
        <v>42823</v>
      </c>
      <c r="I269" s="647">
        <v>45.99</v>
      </c>
      <c r="J269" s="647">
        <v>1</v>
      </c>
      <c r="K269" s="647">
        <f t="shared" si="4"/>
        <v>45.99</v>
      </c>
      <c r="L269" s="645" t="s">
        <v>801</v>
      </c>
      <c r="M269" s="645" t="s">
        <v>1150</v>
      </c>
      <c r="N269" s="646">
        <v>42824</v>
      </c>
      <c r="O269" s="645" t="s">
        <v>71</v>
      </c>
      <c r="P269" s="645" t="s">
        <v>4702</v>
      </c>
    </row>
    <row r="270" spans="1:16" x14ac:dyDescent="0.2">
      <c r="A270" s="645" t="s">
        <v>393</v>
      </c>
      <c r="B270" s="645" t="s">
        <v>1710</v>
      </c>
      <c r="C270" s="645" t="s">
        <v>391</v>
      </c>
      <c r="D270" s="645" t="s">
        <v>3302</v>
      </c>
      <c r="E270" s="645" t="s">
        <v>3303</v>
      </c>
      <c r="F270" s="645" t="s">
        <v>3304</v>
      </c>
      <c r="G270" s="645" t="s">
        <v>4943</v>
      </c>
      <c r="H270" s="646">
        <v>42823</v>
      </c>
      <c r="I270" s="647">
        <v>82.95</v>
      </c>
      <c r="J270" s="647">
        <v>1</v>
      </c>
      <c r="K270" s="647">
        <f t="shared" si="4"/>
        <v>82.95</v>
      </c>
      <c r="L270" s="645" t="s">
        <v>801</v>
      </c>
      <c r="M270" s="645" t="s">
        <v>2539</v>
      </c>
      <c r="N270" s="646">
        <v>42824</v>
      </c>
      <c r="O270" s="645" t="s">
        <v>71</v>
      </c>
      <c r="P270" s="645" t="s">
        <v>4944</v>
      </c>
    </row>
    <row r="271" spans="1:16" x14ac:dyDescent="0.2">
      <c r="A271" s="645" t="s">
        <v>393</v>
      </c>
      <c r="B271" s="645" t="s">
        <v>1710</v>
      </c>
      <c r="C271" s="645" t="s">
        <v>391</v>
      </c>
      <c r="D271" s="645" t="s">
        <v>3302</v>
      </c>
      <c r="E271" s="645" t="s">
        <v>3303</v>
      </c>
      <c r="F271" s="645" t="s">
        <v>3304</v>
      </c>
      <c r="G271" s="645" t="s">
        <v>4945</v>
      </c>
      <c r="H271" s="646">
        <v>42823</v>
      </c>
      <c r="I271" s="647">
        <v>82.95</v>
      </c>
      <c r="J271" s="647">
        <v>1</v>
      </c>
      <c r="K271" s="647">
        <f t="shared" si="4"/>
        <v>82.95</v>
      </c>
      <c r="L271" s="645" t="s">
        <v>801</v>
      </c>
      <c r="M271" s="645" t="s">
        <v>2539</v>
      </c>
      <c r="N271" s="646">
        <v>42824</v>
      </c>
      <c r="O271" s="645" t="s">
        <v>71</v>
      </c>
      <c r="P271" s="645" t="s">
        <v>4944</v>
      </c>
    </row>
    <row r="272" spans="1:16" x14ac:dyDescent="0.2">
      <c r="A272" s="645" t="s">
        <v>393</v>
      </c>
      <c r="B272" s="645" t="s">
        <v>1710</v>
      </c>
      <c r="C272" s="645" t="s">
        <v>391</v>
      </c>
      <c r="D272" s="645" t="s">
        <v>3302</v>
      </c>
      <c r="E272" s="645" t="s">
        <v>3303</v>
      </c>
      <c r="F272" s="645" t="s">
        <v>3304</v>
      </c>
      <c r="G272" s="645" t="s">
        <v>4946</v>
      </c>
      <c r="H272" s="646">
        <v>42823</v>
      </c>
      <c r="I272" s="647">
        <v>208</v>
      </c>
      <c r="J272" s="647">
        <v>1</v>
      </c>
      <c r="K272" s="647">
        <f t="shared" si="4"/>
        <v>208</v>
      </c>
      <c r="L272" s="645" t="s">
        <v>801</v>
      </c>
      <c r="M272" s="645" t="s">
        <v>2539</v>
      </c>
      <c r="N272" s="646">
        <v>42824</v>
      </c>
      <c r="O272" s="645" t="s">
        <v>71</v>
      </c>
      <c r="P272" s="645" t="s">
        <v>4947</v>
      </c>
    </row>
    <row r="273" spans="1:16" x14ac:dyDescent="0.2">
      <c r="A273" s="645" t="s">
        <v>393</v>
      </c>
      <c r="B273" s="645" t="s">
        <v>1710</v>
      </c>
      <c r="C273" s="645" t="s">
        <v>391</v>
      </c>
      <c r="D273" s="645" t="s">
        <v>3302</v>
      </c>
      <c r="E273" s="645" t="s">
        <v>3303</v>
      </c>
      <c r="F273" s="645" t="s">
        <v>3304</v>
      </c>
      <c r="G273" s="645" t="s">
        <v>4950</v>
      </c>
      <c r="H273" s="646">
        <v>42823</v>
      </c>
      <c r="I273" s="647">
        <v>227</v>
      </c>
      <c r="J273" s="647">
        <v>1</v>
      </c>
      <c r="K273" s="647">
        <f t="shared" si="4"/>
        <v>227</v>
      </c>
      <c r="L273" s="645" t="s">
        <v>801</v>
      </c>
      <c r="M273" s="645" t="s">
        <v>3060</v>
      </c>
      <c r="N273" s="646">
        <v>42824</v>
      </c>
      <c r="O273" s="645" t="s">
        <v>71</v>
      </c>
      <c r="P273" s="645" t="s">
        <v>4951</v>
      </c>
    </row>
    <row r="274" spans="1:16" x14ac:dyDescent="0.2">
      <c r="A274" s="645" t="s">
        <v>393</v>
      </c>
      <c r="B274" s="645" t="s">
        <v>1710</v>
      </c>
      <c r="C274" s="645" t="s">
        <v>391</v>
      </c>
      <c r="D274" s="645" t="s">
        <v>3302</v>
      </c>
      <c r="E274" s="645" t="s">
        <v>3303</v>
      </c>
      <c r="F274" s="645" t="s">
        <v>3304</v>
      </c>
      <c r="G274" s="645" t="s">
        <v>4952</v>
      </c>
      <c r="H274" s="646">
        <v>42823</v>
      </c>
      <c r="I274" s="647">
        <v>202.42</v>
      </c>
      <c r="J274" s="647">
        <v>1</v>
      </c>
      <c r="K274" s="647">
        <f t="shared" si="4"/>
        <v>202.42</v>
      </c>
      <c r="L274" s="645" t="s">
        <v>801</v>
      </c>
      <c r="M274" s="645" t="s">
        <v>207</v>
      </c>
      <c r="N274" s="646">
        <v>42824</v>
      </c>
      <c r="O274" s="645" t="s">
        <v>71</v>
      </c>
      <c r="P274" s="645" t="s">
        <v>4953</v>
      </c>
    </row>
    <row r="275" spans="1:16" x14ac:dyDescent="0.2">
      <c r="A275" s="645" t="s">
        <v>393</v>
      </c>
      <c r="B275" s="645" t="s">
        <v>1710</v>
      </c>
      <c r="C275" s="645" t="s">
        <v>391</v>
      </c>
      <c r="D275" s="645" t="s">
        <v>3302</v>
      </c>
      <c r="E275" s="645" t="s">
        <v>3303</v>
      </c>
      <c r="F275" s="645" t="s">
        <v>3304</v>
      </c>
      <c r="G275" s="645" t="s">
        <v>4963</v>
      </c>
      <c r="H275" s="646">
        <v>42821</v>
      </c>
      <c r="I275" s="647">
        <v>132</v>
      </c>
      <c r="J275" s="647">
        <v>1</v>
      </c>
      <c r="K275" s="647">
        <f t="shared" si="4"/>
        <v>132</v>
      </c>
      <c r="L275" s="645" t="s">
        <v>801</v>
      </c>
      <c r="M275" s="645" t="s">
        <v>1131</v>
      </c>
      <c r="N275" s="646">
        <v>42822</v>
      </c>
      <c r="O275" s="645" t="s">
        <v>71</v>
      </c>
      <c r="P275" s="645" t="s">
        <v>4964</v>
      </c>
    </row>
    <row r="276" spans="1:16" x14ac:dyDescent="0.2">
      <c r="A276" s="645" t="s">
        <v>393</v>
      </c>
      <c r="B276" s="645" t="s">
        <v>1710</v>
      </c>
      <c r="C276" s="645" t="s">
        <v>391</v>
      </c>
      <c r="D276" s="645" t="s">
        <v>3302</v>
      </c>
      <c r="E276" s="645" t="s">
        <v>3303</v>
      </c>
      <c r="F276" s="645" t="s">
        <v>3304</v>
      </c>
      <c r="G276" s="645" t="s">
        <v>4967</v>
      </c>
      <c r="H276" s="646">
        <v>42821</v>
      </c>
      <c r="I276" s="647">
        <v>218.32</v>
      </c>
      <c r="J276" s="647">
        <v>1</v>
      </c>
      <c r="K276" s="647">
        <f t="shared" si="4"/>
        <v>218.32</v>
      </c>
      <c r="L276" s="645" t="s">
        <v>801</v>
      </c>
      <c r="M276" s="645" t="s">
        <v>169</v>
      </c>
      <c r="N276" s="646">
        <v>42822</v>
      </c>
      <c r="O276" s="645" t="s">
        <v>71</v>
      </c>
      <c r="P276" s="645" t="s">
        <v>4968</v>
      </c>
    </row>
    <row r="277" spans="1:16" x14ac:dyDescent="0.2">
      <c r="A277" s="645" t="s">
        <v>393</v>
      </c>
      <c r="B277" s="645" t="s">
        <v>1710</v>
      </c>
      <c r="C277" s="645" t="s">
        <v>391</v>
      </c>
      <c r="D277" s="645" t="s">
        <v>3302</v>
      </c>
      <c r="E277" s="645" t="s">
        <v>3303</v>
      </c>
      <c r="F277" s="645" t="s">
        <v>3304</v>
      </c>
      <c r="G277" s="645" t="s">
        <v>4969</v>
      </c>
      <c r="H277" s="646">
        <v>42821</v>
      </c>
      <c r="I277" s="647">
        <v>175</v>
      </c>
      <c r="J277" s="647">
        <v>1</v>
      </c>
      <c r="K277" s="647">
        <f t="shared" si="4"/>
        <v>175</v>
      </c>
      <c r="L277" s="645" t="s">
        <v>801</v>
      </c>
      <c r="M277" s="645" t="s">
        <v>169</v>
      </c>
      <c r="N277" s="646">
        <v>42822</v>
      </c>
      <c r="O277" s="645" t="s">
        <v>71</v>
      </c>
      <c r="P277" s="645" t="s">
        <v>4970</v>
      </c>
    </row>
    <row r="278" spans="1:16" x14ac:dyDescent="0.2">
      <c r="A278" s="645" t="s">
        <v>393</v>
      </c>
      <c r="B278" s="645" t="s">
        <v>1710</v>
      </c>
      <c r="C278" s="645" t="s">
        <v>391</v>
      </c>
      <c r="D278" s="645" t="s">
        <v>3302</v>
      </c>
      <c r="E278" s="645" t="s">
        <v>3303</v>
      </c>
      <c r="F278" s="645" t="s">
        <v>3304</v>
      </c>
      <c r="G278" s="645" t="s">
        <v>4971</v>
      </c>
      <c r="H278" s="646">
        <v>42821</v>
      </c>
      <c r="I278" s="647">
        <v>175</v>
      </c>
      <c r="J278" s="647">
        <v>1</v>
      </c>
      <c r="K278" s="647">
        <f t="shared" si="4"/>
        <v>175</v>
      </c>
      <c r="L278" s="645" t="s">
        <v>801</v>
      </c>
      <c r="M278" s="645" t="s">
        <v>169</v>
      </c>
      <c r="N278" s="646">
        <v>42822</v>
      </c>
      <c r="O278" s="645" t="s">
        <v>71</v>
      </c>
      <c r="P278" s="645" t="s">
        <v>4972</v>
      </c>
    </row>
    <row r="279" spans="1:16" x14ac:dyDescent="0.2">
      <c r="A279" s="645" t="s">
        <v>393</v>
      </c>
      <c r="B279" s="645" t="s">
        <v>1710</v>
      </c>
      <c r="C279" s="645" t="s">
        <v>391</v>
      </c>
      <c r="D279" s="645" t="s">
        <v>3302</v>
      </c>
      <c r="E279" s="645" t="s">
        <v>3303</v>
      </c>
      <c r="F279" s="645" t="s">
        <v>3304</v>
      </c>
      <c r="G279" s="645" t="s">
        <v>4973</v>
      </c>
      <c r="H279" s="646">
        <v>42821</v>
      </c>
      <c r="I279" s="647">
        <v>175</v>
      </c>
      <c r="J279" s="647">
        <v>1</v>
      </c>
      <c r="K279" s="647">
        <f t="shared" si="4"/>
        <v>175</v>
      </c>
      <c r="L279" s="645" t="s">
        <v>801</v>
      </c>
      <c r="M279" s="645" t="s">
        <v>169</v>
      </c>
      <c r="N279" s="646">
        <v>42822</v>
      </c>
      <c r="O279" s="645" t="s">
        <v>71</v>
      </c>
      <c r="P279" s="645" t="s">
        <v>4974</v>
      </c>
    </row>
    <row r="280" spans="1:16" x14ac:dyDescent="0.2">
      <c r="A280" s="645" t="s">
        <v>393</v>
      </c>
      <c r="B280" s="645" t="s">
        <v>1710</v>
      </c>
      <c r="C280" s="645" t="s">
        <v>391</v>
      </c>
      <c r="D280" s="645" t="s">
        <v>3302</v>
      </c>
      <c r="E280" s="645" t="s">
        <v>3303</v>
      </c>
      <c r="F280" s="645" t="s">
        <v>3304</v>
      </c>
      <c r="G280" s="645" t="s">
        <v>4975</v>
      </c>
      <c r="H280" s="646">
        <v>42821</v>
      </c>
      <c r="I280" s="647">
        <v>429.12</v>
      </c>
      <c r="J280" s="647">
        <v>1</v>
      </c>
      <c r="K280" s="647">
        <f t="shared" si="4"/>
        <v>429.12</v>
      </c>
      <c r="L280" s="645" t="s">
        <v>801</v>
      </c>
      <c r="M280" s="645" t="s">
        <v>1129</v>
      </c>
      <c r="N280" s="646">
        <v>42822</v>
      </c>
      <c r="O280" s="645" t="s">
        <v>71</v>
      </c>
      <c r="P280" s="645" t="s">
        <v>4976</v>
      </c>
    </row>
    <row r="281" spans="1:16" x14ac:dyDescent="0.2">
      <c r="A281" s="645" t="s">
        <v>393</v>
      </c>
      <c r="B281" s="645" t="s">
        <v>1710</v>
      </c>
      <c r="C281" s="645" t="s">
        <v>391</v>
      </c>
      <c r="D281" s="645" t="s">
        <v>3302</v>
      </c>
      <c r="E281" s="645" t="s">
        <v>3303</v>
      </c>
      <c r="F281" s="645" t="s">
        <v>3304</v>
      </c>
      <c r="G281" s="645" t="s">
        <v>4977</v>
      </c>
      <c r="H281" s="646">
        <v>42821</v>
      </c>
      <c r="I281" s="647">
        <v>33.32</v>
      </c>
      <c r="J281" s="647">
        <v>1</v>
      </c>
      <c r="K281" s="647">
        <f t="shared" si="4"/>
        <v>33.32</v>
      </c>
      <c r="L281" s="645" t="s">
        <v>801</v>
      </c>
      <c r="M281" s="645" t="s">
        <v>1878</v>
      </c>
      <c r="N281" s="646">
        <v>42822</v>
      </c>
      <c r="O281" s="645" t="s">
        <v>71</v>
      </c>
      <c r="P281" s="645" t="s">
        <v>4761</v>
      </c>
    </row>
    <row r="282" spans="1:16" x14ac:dyDescent="0.2">
      <c r="A282" s="645" t="s">
        <v>393</v>
      </c>
      <c r="B282" s="645" t="s">
        <v>1710</v>
      </c>
      <c r="C282" s="645" t="s">
        <v>391</v>
      </c>
      <c r="D282" s="645" t="s">
        <v>3302</v>
      </c>
      <c r="E282" s="645" t="s">
        <v>3303</v>
      </c>
      <c r="F282" s="645" t="s">
        <v>3304</v>
      </c>
      <c r="G282" s="645" t="s">
        <v>4978</v>
      </c>
      <c r="H282" s="646">
        <v>42821</v>
      </c>
      <c r="I282" s="647">
        <v>21.6</v>
      </c>
      <c r="J282" s="647">
        <v>1</v>
      </c>
      <c r="K282" s="647">
        <f t="shared" si="4"/>
        <v>21.6</v>
      </c>
      <c r="L282" s="645" t="s">
        <v>801</v>
      </c>
      <c r="M282" s="645" t="s">
        <v>1878</v>
      </c>
      <c r="N282" s="646">
        <v>42822</v>
      </c>
      <c r="O282" s="645" t="s">
        <v>71</v>
      </c>
      <c r="P282" s="645" t="s">
        <v>4761</v>
      </c>
    </row>
    <row r="283" spans="1:16" x14ac:dyDescent="0.2">
      <c r="A283" s="645" t="s">
        <v>393</v>
      </c>
      <c r="B283" s="645" t="s">
        <v>1710</v>
      </c>
      <c r="C283" s="645" t="s">
        <v>391</v>
      </c>
      <c r="D283" s="645" t="s">
        <v>3302</v>
      </c>
      <c r="E283" s="645" t="s">
        <v>3303</v>
      </c>
      <c r="F283" s="645" t="s">
        <v>3304</v>
      </c>
      <c r="G283" s="645" t="s">
        <v>4979</v>
      </c>
      <c r="H283" s="646">
        <v>42821</v>
      </c>
      <c r="I283" s="647">
        <v>55</v>
      </c>
      <c r="J283" s="647">
        <v>1</v>
      </c>
      <c r="K283" s="647">
        <f t="shared" si="4"/>
        <v>55</v>
      </c>
      <c r="L283" s="645" t="s">
        <v>801</v>
      </c>
      <c r="M283" s="645" t="s">
        <v>585</v>
      </c>
      <c r="N283" s="646">
        <v>42822</v>
      </c>
      <c r="O283" s="645" t="s">
        <v>71</v>
      </c>
      <c r="P283" s="645" t="s">
        <v>4980</v>
      </c>
    </row>
    <row r="284" spans="1:16" x14ac:dyDescent="0.2">
      <c r="A284" s="645" t="s">
        <v>393</v>
      </c>
      <c r="B284" s="645" t="s">
        <v>1710</v>
      </c>
      <c r="C284" s="645" t="s">
        <v>391</v>
      </c>
      <c r="D284" s="645" t="s">
        <v>3302</v>
      </c>
      <c r="E284" s="645" t="s">
        <v>3303</v>
      </c>
      <c r="F284" s="645" t="s">
        <v>3304</v>
      </c>
      <c r="G284" s="645" t="s">
        <v>4981</v>
      </c>
      <c r="H284" s="646">
        <v>42821</v>
      </c>
      <c r="I284" s="647">
        <v>55</v>
      </c>
      <c r="J284" s="647">
        <v>1</v>
      </c>
      <c r="K284" s="647">
        <f t="shared" si="4"/>
        <v>55</v>
      </c>
      <c r="L284" s="645" t="s">
        <v>801</v>
      </c>
      <c r="M284" s="645" t="s">
        <v>585</v>
      </c>
      <c r="N284" s="646">
        <v>42822</v>
      </c>
      <c r="O284" s="645" t="s">
        <v>71</v>
      </c>
      <c r="P284" s="645" t="s">
        <v>4982</v>
      </c>
    </row>
    <row r="285" spans="1:16" x14ac:dyDescent="0.2">
      <c r="A285" s="645" t="s">
        <v>393</v>
      </c>
      <c r="B285" s="645" t="s">
        <v>1710</v>
      </c>
      <c r="C285" s="645" t="s">
        <v>391</v>
      </c>
      <c r="D285" s="645" t="s">
        <v>3302</v>
      </c>
      <c r="E285" s="645" t="s">
        <v>3303</v>
      </c>
      <c r="F285" s="645" t="s">
        <v>3304</v>
      </c>
      <c r="G285" s="645" t="s">
        <v>4983</v>
      </c>
      <c r="H285" s="646">
        <v>42821</v>
      </c>
      <c r="I285" s="647">
        <v>192</v>
      </c>
      <c r="J285" s="647">
        <v>1</v>
      </c>
      <c r="K285" s="647">
        <f t="shared" si="4"/>
        <v>192</v>
      </c>
      <c r="L285" s="645" t="s">
        <v>801</v>
      </c>
      <c r="M285" s="645" t="s">
        <v>1281</v>
      </c>
      <c r="N285" s="646">
        <v>42822</v>
      </c>
      <c r="O285" s="645" t="s">
        <v>71</v>
      </c>
      <c r="P285" s="645" t="s">
        <v>4984</v>
      </c>
    </row>
    <row r="286" spans="1:16" x14ac:dyDescent="0.2">
      <c r="A286" s="645" t="s">
        <v>393</v>
      </c>
      <c r="B286" s="645" t="s">
        <v>1710</v>
      </c>
      <c r="C286" s="645" t="s">
        <v>391</v>
      </c>
      <c r="D286" s="645" t="s">
        <v>3302</v>
      </c>
      <c r="E286" s="645" t="s">
        <v>3303</v>
      </c>
      <c r="F286" s="645" t="s">
        <v>3304</v>
      </c>
      <c r="G286" s="645" t="s">
        <v>4985</v>
      </c>
      <c r="H286" s="646">
        <v>42821</v>
      </c>
      <c r="I286" s="647">
        <v>180.52</v>
      </c>
      <c r="J286" s="647">
        <v>1</v>
      </c>
      <c r="K286" s="647">
        <f t="shared" si="4"/>
        <v>180.52</v>
      </c>
      <c r="L286" s="645" t="s">
        <v>801</v>
      </c>
      <c r="M286" s="645" t="s">
        <v>1281</v>
      </c>
      <c r="N286" s="646">
        <v>42822</v>
      </c>
      <c r="O286" s="645" t="s">
        <v>71</v>
      </c>
      <c r="P286" s="645" t="s">
        <v>4984</v>
      </c>
    </row>
    <row r="287" spans="1:16" x14ac:dyDescent="0.2">
      <c r="A287" s="645" t="s">
        <v>393</v>
      </c>
      <c r="B287" s="645" t="s">
        <v>1710</v>
      </c>
      <c r="C287" s="645" t="s">
        <v>391</v>
      </c>
      <c r="D287" s="645" t="s">
        <v>3302</v>
      </c>
      <c r="E287" s="645" t="s">
        <v>3303</v>
      </c>
      <c r="F287" s="645" t="s">
        <v>3304</v>
      </c>
      <c r="G287" s="645" t="s">
        <v>4986</v>
      </c>
      <c r="H287" s="646">
        <v>42821</v>
      </c>
      <c r="I287" s="647">
        <v>132.80000000000001</v>
      </c>
      <c r="J287" s="647">
        <v>1</v>
      </c>
      <c r="K287" s="647">
        <f t="shared" si="4"/>
        <v>132.80000000000001</v>
      </c>
      <c r="L287" s="645" t="s">
        <v>801</v>
      </c>
      <c r="M287" s="645" t="s">
        <v>1207</v>
      </c>
      <c r="N287" s="646">
        <v>42822</v>
      </c>
      <c r="O287" s="645" t="s">
        <v>71</v>
      </c>
      <c r="P287" s="645" t="s">
        <v>4730</v>
      </c>
    </row>
    <row r="288" spans="1:16" x14ac:dyDescent="0.2">
      <c r="A288" s="645" t="s">
        <v>393</v>
      </c>
      <c r="B288" s="645" t="s">
        <v>1710</v>
      </c>
      <c r="C288" s="645" t="s">
        <v>391</v>
      </c>
      <c r="D288" s="645" t="s">
        <v>3302</v>
      </c>
      <c r="E288" s="645" t="s">
        <v>3303</v>
      </c>
      <c r="F288" s="645" t="s">
        <v>3304</v>
      </c>
      <c r="G288" s="645" t="s">
        <v>4987</v>
      </c>
      <c r="H288" s="646">
        <v>42821</v>
      </c>
      <c r="I288" s="647">
        <v>54.99</v>
      </c>
      <c r="J288" s="647">
        <v>1</v>
      </c>
      <c r="K288" s="647">
        <f t="shared" si="4"/>
        <v>54.99</v>
      </c>
      <c r="L288" s="645" t="s">
        <v>801</v>
      </c>
      <c r="M288" s="645" t="s">
        <v>1131</v>
      </c>
      <c r="N288" s="646">
        <v>42822</v>
      </c>
      <c r="O288" s="645" t="s">
        <v>71</v>
      </c>
      <c r="P288" s="645" t="s">
        <v>4964</v>
      </c>
    </row>
    <row r="289" spans="1:16" x14ac:dyDescent="0.2">
      <c r="A289" s="645" t="s">
        <v>393</v>
      </c>
      <c r="B289" s="645" t="s">
        <v>1710</v>
      </c>
      <c r="C289" s="645" t="s">
        <v>391</v>
      </c>
      <c r="D289" s="645" t="s">
        <v>3302</v>
      </c>
      <c r="E289" s="645" t="s">
        <v>3303</v>
      </c>
      <c r="F289" s="645" t="s">
        <v>3304</v>
      </c>
      <c r="G289" s="645" t="s">
        <v>4988</v>
      </c>
      <c r="H289" s="646">
        <v>42821</v>
      </c>
      <c r="I289" s="647">
        <v>161.22</v>
      </c>
      <c r="J289" s="647">
        <v>1</v>
      </c>
      <c r="K289" s="647">
        <f t="shared" si="4"/>
        <v>161.22</v>
      </c>
      <c r="L289" s="645" t="s">
        <v>801</v>
      </c>
      <c r="M289" s="645" t="s">
        <v>175</v>
      </c>
      <c r="N289" s="646">
        <v>42822</v>
      </c>
      <c r="O289" s="645" t="s">
        <v>71</v>
      </c>
      <c r="P289" s="645" t="s">
        <v>4744</v>
      </c>
    </row>
    <row r="290" spans="1:16" x14ac:dyDescent="0.2">
      <c r="A290" s="645" t="s">
        <v>393</v>
      </c>
      <c r="B290" s="645" t="s">
        <v>1710</v>
      </c>
      <c r="C290" s="645" t="s">
        <v>391</v>
      </c>
      <c r="D290" s="645" t="s">
        <v>3302</v>
      </c>
      <c r="E290" s="645" t="s">
        <v>3303</v>
      </c>
      <c r="F290" s="645" t="s">
        <v>3304</v>
      </c>
      <c r="G290" s="645" t="s">
        <v>4989</v>
      </c>
      <c r="H290" s="646">
        <v>42821</v>
      </c>
      <c r="I290" s="647">
        <v>161.22</v>
      </c>
      <c r="J290" s="647">
        <v>1</v>
      </c>
      <c r="K290" s="647">
        <f t="shared" si="4"/>
        <v>161.22</v>
      </c>
      <c r="L290" s="645" t="s">
        <v>801</v>
      </c>
      <c r="M290" s="645" t="s">
        <v>175</v>
      </c>
      <c r="N290" s="646">
        <v>42822</v>
      </c>
      <c r="O290" s="645" t="s">
        <v>71</v>
      </c>
      <c r="P290" s="645" t="s">
        <v>4744</v>
      </c>
    </row>
    <row r="291" spans="1:16" x14ac:dyDescent="0.2">
      <c r="A291" s="645" t="s">
        <v>393</v>
      </c>
      <c r="B291" s="645" t="s">
        <v>1710</v>
      </c>
      <c r="C291" s="645" t="s">
        <v>391</v>
      </c>
      <c r="D291" s="645" t="s">
        <v>3302</v>
      </c>
      <c r="E291" s="645" t="s">
        <v>3303</v>
      </c>
      <c r="F291" s="645" t="s">
        <v>3304</v>
      </c>
      <c r="G291" s="645" t="s">
        <v>4990</v>
      </c>
      <c r="H291" s="646">
        <v>42821</v>
      </c>
      <c r="I291" s="647">
        <v>161.22</v>
      </c>
      <c r="J291" s="647">
        <v>1</v>
      </c>
      <c r="K291" s="647">
        <f t="shared" si="4"/>
        <v>161.22</v>
      </c>
      <c r="L291" s="645" t="s">
        <v>801</v>
      </c>
      <c r="M291" s="645" t="s">
        <v>175</v>
      </c>
      <c r="N291" s="646">
        <v>42822</v>
      </c>
      <c r="O291" s="645" t="s">
        <v>71</v>
      </c>
      <c r="P291" s="645" t="s">
        <v>4744</v>
      </c>
    </row>
    <row r="292" spans="1:16" x14ac:dyDescent="0.2">
      <c r="A292" s="645" t="s">
        <v>393</v>
      </c>
      <c r="B292" s="645" t="s">
        <v>1710</v>
      </c>
      <c r="C292" s="645" t="s">
        <v>391</v>
      </c>
      <c r="D292" s="645" t="s">
        <v>3302</v>
      </c>
      <c r="E292" s="645" t="s">
        <v>3303</v>
      </c>
      <c r="F292" s="645" t="s">
        <v>3304</v>
      </c>
      <c r="G292" s="645" t="s">
        <v>4991</v>
      </c>
      <c r="H292" s="646">
        <v>42821</v>
      </c>
      <c r="I292" s="647">
        <v>90</v>
      </c>
      <c r="J292" s="647">
        <v>1</v>
      </c>
      <c r="K292" s="647">
        <f t="shared" si="4"/>
        <v>90</v>
      </c>
      <c r="L292" s="645" t="s">
        <v>801</v>
      </c>
      <c r="M292" s="645" t="s">
        <v>474</v>
      </c>
      <c r="N292" s="646">
        <v>42822</v>
      </c>
      <c r="O292" s="645" t="s">
        <v>71</v>
      </c>
      <c r="P292" s="645" t="s">
        <v>4992</v>
      </c>
    </row>
    <row r="293" spans="1:16" x14ac:dyDescent="0.2">
      <c r="A293" s="645" t="s">
        <v>393</v>
      </c>
      <c r="B293" s="645" t="s">
        <v>1710</v>
      </c>
      <c r="C293" s="645" t="s">
        <v>391</v>
      </c>
      <c r="D293" s="645" t="s">
        <v>3302</v>
      </c>
      <c r="E293" s="645" t="s">
        <v>3303</v>
      </c>
      <c r="F293" s="645" t="s">
        <v>3304</v>
      </c>
      <c r="G293" s="645" t="s">
        <v>4993</v>
      </c>
      <c r="H293" s="646">
        <v>42821</v>
      </c>
      <c r="I293" s="647">
        <v>90</v>
      </c>
      <c r="J293" s="647">
        <v>1</v>
      </c>
      <c r="K293" s="647">
        <f t="shared" si="4"/>
        <v>90</v>
      </c>
      <c r="L293" s="645" t="s">
        <v>801</v>
      </c>
      <c r="M293" s="645" t="s">
        <v>474</v>
      </c>
      <c r="N293" s="646">
        <v>42822</v>
      </c>
      <c r="O293" s="645" t="s">
        <v>71</v>
      </c>
      <c r="P293" s="645" t="s">
        <v>4992</v>
      </c>
    </row>
    <row r="294" spans="1:16" x14ac:dyDescent="0.2">
      <c r="A294" s="645" t="s">
        <v>393</v>
      </c>
      <c r="B294" s="645" t="s">
        <v>1710</v>
      </c>
      <c r="C294" s="645" t="s">
        <v>391</v>
      </c>
      <c r="D294" s="645" t="s">
        <v>3302</v>
      </c>
      <c r="E294" s="645" t="s">
        <v>3303</v>
      </c>
      <c r="F294" s="645" t="s">
        <v>3304</v>
      </c>
      <c r="G294" s="645" t="s">
        <v>4994</v>
      </c>
      <c r="H294" s="646">
        <v>42821</v>
      </c>
      <c r="I294" s="647">
        <v>108</v>
      </c>
      <c r="J294" s="647">
        <v>1</v>
      </c>
      <c r="K294" s="647">
        <f t="shared" si="4"/>
        <v>108</v>
      </c>
      <c r="L294" s="645" t="s">
        <v>801</v>
      </c>
      <c r="M294" s="645" t="s">
        <v>543</v>
      </c>
      <c r="N294" s="646">
        <v>42822</v>
      </c>
      <c r="O294" s="645" t="s">
        <v>71</v>
      </c>
      <c r="P294" s="645" t="s">
        <v>4995</v>
      </c>
    </row>
    <row r="295" spans="1:16" x14ac:dyDescent="0.2">
      <c r="A295" s="645" t="s">
        <v>393</v>
      </c>
      <c r="B295" s="645" t="s">
        <v>1710</v>
      </c>
      <c r="C295" s="645" t="s">
        <v>391</v>
      </c>
      <c r="D295" s="645" t="s">
        <v>3302</v>
      </c>
      <c r="E295" s="645" t="s">
        <v>3303</v>
      </c>
      <c r="F295" s="645" t="s">
        <v>3304</v>
      </c>
      <c r="G295" s="645" t="s">
        <v>4996</v>
      </c>
      <c r="H295" s="646">
        <v>42821</v>
      </c>
      <c r="I295" s="647">
        <v>105.73</v>
      </c>
      <c r="J295" s="647">
        <v>1</v>
      </c>
      <c r="K295" s="647">
        <f t="shared" si="4"/>
        <v>105.73</v>
      </c>
      <c r="L295" s="645" t="s">
        <v>801</v>
      </c>
      <c r="M295" s="645" t="s">
        <v>1129</v>
      </c>
      <c r="N295" s="646">
        <v>42822</v>
      </c>
      <c r="O295" s="645" t="s">
        <v>71</v>
      </c>
      <c r="P295" s="645" t="s">
        <v>4765</v>
      </c>
    </row>
    <row r="296" spans="1:16" x14ac:dyDescent="0.2">
      <c r="A296" s="645" t="s">
        <v>393</v>
      </c>
      <c r="B296" s="645" t="s">
        <v>1710</v>
      </c>
      <c r="C296" s="645" t="s">
        <v>391</v>
      </c>
      <c r="D296" s="645" t="s">
        <v>3302</v>
      </c>
      <c r="E296" s="645" t="s">
        <v>3303</v>
      </c>
      <c r="F296" s="645" t="s">
        <v>3304</v>
      </c>
      <c r="G296" s="645" t="s">
        <v>4997</v>
      </c>
      <c r="H296" s="646">
        <v>42821</v>
      </c>
      <c r="I296" s="647">
        <v>84.57</v>
      </c>
      <c r="J296" s="647">
        <v>1</v>
      </c>
      <c r="K296" s="647">
        <f t="shared" si="4"/>
        <v>84.57</v>
      </c>
      <c r="L296" s="645" t="s">
        <v>801</v>
      </c>
      <c r="M296" s="645" t="s">
        <v>4998</v>
      </c>
      <c r="N296" s="646">
        <v>42822</v>
      </c>
      <c r="O296" s="645" t="s">
        <v>71</v>
      </c>
      <c r="P296" s="645" t="s">
        <v>4999</v>
      </c>
    </row>
    <row r="297" spans="1:16" x14ac:dyDescent="0.2">
      <c r="A297" s="645" t="s">
        <v>393</v>
      </c>
      <c r="B297" s="645" t="s">
        <v>1710</v>
      </c>
      <c r="C297" s="645" t="s">
        <v>391</v>
      </c>
      <c r="D297" s="645" t="s">
        <v>3302</v>
      </c>
      <c r="E297" s="645" t="s">
        <v>3303</v>
      </c>
      <c r="F297" s="645" t="s">
        <v>3304</v>
      </c>
      <c r="G297" s="645" t="s">
        <v>5000</v>
      </c>
      <c r="H297" s="646">
        <v>42821</v>
      </c>
      <c r="I297" s="647">
        <v>95.89</v>
      </c>
      <c r="J297" s="647">
        <v>1</v>
      </c>
      <c r="K297" s="647">
        <f t="shared" si="4"/>
        <v>95.89</v>
      </c>
      <c r="L297" s="645" t="s">
        <v>801</v>
      </c>
      <c r="M297" s="645" t="s">
        <v>1129</v>
      </c>
      <c r="N297" s="646">
        <v>42822</v>
      </c>
      <c r="O297" s="645" t="s">
        <v>71</v>
      </c>
      <c r="P297" s="645" t="s">
        <v>4765</v>
      </c>
    </row>
    <row r="298" spans="1:16" x14ac:dyDescent="0.2">
      <c r="A298" s="645" t="s">
        <v>393</v>
      </c>
      <c r="B298" s="645" t="s">
        <v>1710</v>
      </c>
      <c r="C298" s="645" t="s">
        <v>391</v>
      </c>
      <c r="D298" s="645" t="s">
        <v>3302</v>
      </c>
      <c r="E298" s="645" t="s">
        <v>3303</v>
      </c>
      <c r="F298" s="645" t="s">
        <v>3304</v>
      </c>
      <c r="G298" s="645" t="s">
        <v>5001</v>
      </c>
      <c r="H298" s="646">
        <v>42821</v>
      </c>
      <c r="I298" s="647">
        <v>34.950000000000003</v>
      </c>
      <c r="J298" s="647">
        <v>1</v>
      </c>
      <c r="K298" s="647">
        <f t="shared" si="4"/>
        <v>34.950000000000003</v>
      </c>
      <c r="L298" s="645" t="s">
        <v>801</v>
      </c>
      <c r="M298" s="645" t="s">
        <v>1292</v>
      </c>
      <c r="N298" s="646">
        <v>42822</v>
      </c>
      <c r="O298" s="645" t="s">
        <v>71</v>
      </c>
      <c r="P298" s="645" t="s">
        <v>5002</v>
      </c>
    </row>
    <row r="299" spans="1:16" x14ac:dyDescent="0.2">
      <c r="A299" s="645" t="s">
        <v>393</v>
      </c>
      <c r="B299" s="645" t="s">
        <v>1710</v>
      </c>
      <c r="C299" s="645" t="s">
        <v>391</v>
      </c>
      <c r="D299" s="645" t="s">
        <v>3302</v>
      </c>
      <c r="E299" s="645" t="s">
        <v>3303</v>
      </c>
      <c r="F299" s="645" t="s">
        <v>3304</v>
      </c>
      <c r="G299" s="645" t="s">
        <v>5003</v>
      </c>
      <c r="H299" s="646">
        <v>42821</v>
      </c>
      <c r="I299" s="647">
        <v>34.950000000000003</v>
      </c>
      <c r="J299" s="647">
        <v>1</v>
      </c>
      <c r="K299" s="647">
        <f t="shared" si="4"/>
        <v>34.950000000000003</v>
      </c>
      <c r="L299" s="645" t="s">
        <v>801</v>
      </c>
      <c r="M299" s="645" t="s">
        <v>1292</v>
      </c>
      <c r="N299" s="646">
        <v>42822</v>
      </c>
      <c r="O299" s="645" t="s">
        <v>71</v>
      </c>
      <c r="P299" s="645" t="s">
        <v>5002</v>
      </c>
    </row>
    <row r="300" spans="1:16" x14ac:dyDescent="0.2">
      <c r="A300" s="645" t="s">
        <v>393</v>
      </c>
      <c r="B300" s="645" t="s">
        <v>1710</v>
      </c>
      <c r="C300" s="645" t="s">
        <v>391</v>
      </c>
      <c r="D300" s="645" t="s">
        <v>3302</v>
      </c>
      <c r="E300" s="645" t="s">
        <v>3303</v>
      </c>
      <c r="F300" s="645" t="s">
        <v>3304</v>
      </c>
      <c r="G300" s="645" t="s">
        <v>5004</v>
      </c>
      <c r="H300" s="646">
        <v>42821</v>
      </c>
      <c r="I300" s="647">
        <v>97.85</v>
      </c>
      <c r="J300" s="647">
        <v>1</v>
      </c>
      <c r="K300" s="647">
        <f t="shared" si="4"/>
        <v>97.85</v>
      </c>
      <c r="L300" s="645" t="s">
        <v>801</v>
      </c>
      <c r="M300" s="645" t="s">
        <v>1401</v>
      </c>
      <c r="N300" s="646">
        <v>42822</v>
      </c>
      <c r="O300" s="645" t="s">
        <v>71</v>
      </c>
      <c r="P300" s="645" t="s">
        <v>5005</v>
      </c>
    </row>
    <row r="301" spans="1:16" x14ac:dyDescent="0.2">
      <c r="A301" s="645" t="s">
        <v>393</v>
      </c>
      <c r="B301" s="645" t="s">
        <v>1710</v>
      </c>
      <c r="C301" s="645" t="s">
        <v>391</v>
      </c>
      <c r="D301" s="645" t="s">
        <v>3302</v>
      </c>
      <c r="E301" s="645" t="s">
        <v>3303</v>
      </c>
      <c r="F301" s="645" t="s">
        <v>3304</v>
      </c>
      <c r="G301" s="645" t="s">
        <v>5006</v>
      </c>
      <c r="H301" s="646">
        <v>42821</v>
      </c>
      <c r="I301" s="647">
        <v>97.85</v>
      </c>
      <c r="J301" s="647">
        <v>1</v>
      </c>
      <c r="K301" s="647">
        <f t="shared" si="4"/>
        <v>97.85</v>
      </c>
      <c r="L301" s="645" t="s">
        <v>801</v>
      </c>
      <c r="M301" s="645" t="s">
        <v>1401</v>
      </c>
      <c r="N301" s="646">
        <v>42822</v>
      </c>
      <c r="O301" s="645" t="s">
        <v>71</v>
      </c>
      <c r="P301" s="645" t="s">
        <v>5005</v>
      </c>
    </row>
    <row r="302" spans="1:16" x14ac:dyDescent="0.2">
      <c r="A302" s="645" t="s">
        <v>393</v>
      </c>
      <c r="B302" s="645" t="s">
        <v>1710</v>
      </c>
      <c r="C302" s="645" t="s">
        <v>391</v>
      </c>
      <c r="D302" s="645" t="s">
        <v>3302</v>
      </c>
      <c r="E302" s="645" t="s">
        <v>3303</v>
      </c>
      <c r="F302" s="645" t="s">
        <v>3304</v>
      </c>
      <c r="G302" s="645" t="s">
        <v>5007</v>
      </c>
      <c r="H302" s="646">
        <v>42821</v>
      </c>
      <c r="I302" s="647">
        <v>180.52</v>
      </c>
      <c r="J302" s="647">
        <v>1</v>
      </c>
      <c r="K302" s="647">
        <f t="shared" si="4"/>
        <v>180.52</v>
      </c>
      <c r="L302" s="645" t="s">
        <v>801</v>
      </c>
      <c r="M302" s="645" t="s">
        <v>1281</v>
      </c>
      <c r="N302" s="646">
        <v>42822</v>
      </c>
      <c r="O302" s="645" t="s">
        <v>71</v>
      </c>
      <c r="P302" s="645" t="s">
        <v>4984</v>
      </c>
    </row>
    <row r="303" spans="1:16" x14ac:dyDescent="0.2">
      <c r="A303" s="645" t="s">
        <v>393</v>
      </c>
      <c r="B303" s="645" t="s">
        <v>1710</v>
      </c>
      <c r="C303" s="645" t="s">
        <v>391</v>
      </c>
      <c r="D303" s="645" t="s">
        <v>3302</v>
      </c>
      <c r="E303" s="645" t="s">
        <v>3303</v>
      </c>
      <c r="F303" s="645" t="s">
        <v>3304</v>
      </c>
      <c r="G303" s="645" t="s">
        <v>5008</v>
      </c>
      <c r="H303" s="646">
        <v>42821</v>
      </c>
      <c r="I303" s="647">
        <v>16</v>
      </c>
      <c r="J303" s="647">
        <v>1</v>
      </c>
      <c r="K303" s="647">
        <f t="shared" si="4"/>
        <v>16</v>
      </c>
      <c r="L303" s="645" t="s">
        <v>801</v>
      </c>
      <c r="M303" s="645" t="s">
        <v>1147</v>
      </c>
      <c r="N303" s="646">
        <v>42822</v>
      </c>
      <c r="O303" s="645" t="s">
        <v>71</v>
      </c>
      <c r="P303" s="645" t="s">
        <v>5009</v>
      </c>
    </row>
    <row r="304" spans="1:16" x14ac:dyDescent="0.2">
      <c r="A304" s="645" t="s">
        <v>393</v>
      </c>
      <c r="B304" s="645" t="s">
        <v>1710</v>
      </c>
      <c r="C304" s="645" t="s">
        <v>391</v>
      </c>
      <c r="D304" s="645" t="s">
        <v>3302</v>
      </c>
      <c r="E304" s="645" t="s">
        <v>3303</v>
      </c>
      <c r="F304" s="645" t="s">
        <v>3304</v>
      </c>
      <c r="G304" s="645" t="s">
        <v>5010</v>
      </c>
      <c r="H304" s="646">
        <v>42821</v>
      </c>
      <c r="I304" s="647">
        <v>236</v>
      </c>
      <c r="J304" s="647">
        <v>1</v>
      </c>
      <c r="K304" s="647">
        <f t="shared" si="4"/>
        <v>236</v>
      </c>
      <c r="L304" s="645" t="s">
        <v>801</v>
      </c>
      <c r="M304" s="645" t="s">
        <v>543</v>
      </c>
      <c r="N304" s="646">
        <v>42822</v>
      </c>
      <c r="O304" s="645" t="s">
        <v>71</v>
      </c>
      <c r="P304" s="645" t="s">
        <v>5011</v>
      </c>
    </row>
    <row r="305" spans="1:16" x14ac:dyDescent="0.2">
      <c r="A305" s="645" t="s">
        <v>393</v>
      </c>
      <c r="B305" s="645" t="s">
        <v>1710</v>
      </c>
      <c r="C305" s="645" t="s">
        <v>391</v>
      </c>
      <c r="D305" s="645" t="s">
        <v>3302</v>
      </c>
      <c r="E305" s="645" t="s">
        <v>3303</v>
      </c>
      <c r="F305" s="645" t="s">
        <v>3304</v>
      </c>
      <c r="G305" s="645" t="s">
        <v>5013</v>
      </c>
      <c r="H305" s="646">
        <v>42821</v>
      </c>
      <c r="I305" s="647">
        <v>65.83</v>
      </c>
      <c r="J305" s="647">
        <v>1</v>
      </c>
      <c r="K305" s="647">
        <f t="shared" si="4"/>
        <v>65.83</v>
      </c>
      <c r="L305" s="645" t="s">
        <v>801</v>
      </c>
      <c r="M305" s="645" t="s">
        <v>2967</v>
      </c>
      <c r="N305" s="646">
        <v>42822</v>
      </c>
      <c r="O305" s="645" t="s">
        <v>71</v>
      </c>
      <c r="P305" s="645" t="s">
        <v>5014</v>
      </c>
    </row>
    <row r="306" spans="1:16" x14ac:dyDescent="0.2">
      <c r="A306" s="645" t="s">
        <v>393</v>
      </c>
      <c r="B306" s="645" t="s">
        <v>1710</v>
      </c>
      <c r="C306" s="645" t="s">
        <v>391</v>
      </c>
      <c r="D306" s="645" t="s">
        <v>3302</v>
      </c>
      <c r="E306" s="645" t="s">
        <v>3303</v>
      </c>
      <c r="F306" s="645" t="s">
        <v>3304</v>
      </c>
      <c r="G306" s="645" t="s">
        <v>5015</v>
      </c>
      <c r="H306" s="646">
        <v>42821</v>
      </c>
      <c r="I306" s="647">
        <v>52.25</v>
      </c>
      <c r="J306" s="647">
        <v>1</v>
      </c>
      <c r="K306" s="647">
        <f t="shared" si="4"/>
        <v>52.25</v>
      </c>
      <c r="L306" s="645" t="s">
        <v>801</v>
      </c>
      <c r="M306" s="645" t="s">
        <v>2967</v>
      </c>
      <c r="N306" s="646">
        <v>42822</v>
      </c>
      <c r="O306" s="645" t="s">
        <v>71</v>
      </c>
      <c r="P306" s="645" t="s">
        <v>5016</v>
      </c>
    </row>
    <row r="307" spans="1:16" x14ac:dyDescent="0.2">
      <c r="A307" s="645" t="s">
        <v>393</v>
      </c>
      <c r="B307" s="645" t="s">
        <v>1710</v>
      </c>
      <c r="C307" s="645" t="s">
        <v>391</v>
      </c>
      <c r="D307" s="645" t="s">
        <v>3302</v>
      </c>
      <c r="E307" s="645" t="s">
        <v>3303</v>
      </c>
      <c r="F307" s="645" t="s">
        <v>3304</v>
      </c>
      <c r="G307" s="645" t="s">
        <v>5017</v>
      </c>
      <c r="H307" s="646">
        <v>42821</v>
      </c>
      <c r="I307" s="647">
        <v>59.97</v>
      </c>
      <c r="J307" s="647">
        <v>1</v>
      </c>
      <c r="K307" s="647">
        <f t="shared" si="4"/>
        <v>59.97</v>
      </c>
      <c r="L307" s="645" t="s">
        <v>801</v>
      </c>
      <c r="M307" s="645" t="s">
        <v>1129</v>
      </c>
      <c r="N307" s="646">
        <v>42822</v>
      </c>
      <c r="O307" s="645" t="s">
        <v>71</v>
      </c>
      <c r="P307" s="645" t="s">
        <v>5018</v>
      </c>
    </row>
    <row r="308" spans="1:16" x14ac:dyDescent="0.2">
      <c r="A308" s="645" t="s">
        <v>393</v>
      </c>
      <c r="B308" s="645" t="s">
        <v>1710</v>
      </c>
      <c r="C308" s="645" t="s">
        <v>391</v>
      </c>
      <c r="D308" s="645" t="s">
        <v>3302</v>
      </c>
      <c r="E308" s="645" t="s">
        <v>3303</v>
      </c>
      <c r="F308" s="645" t="s">
        <v>3304</v>
      </c>
      <c r="G308" s="645" t="s">
        <v>5019</v>
      </c>
      <c r="H308" s="646">
        <v>42821</v>
      </c>
      <c r="I308" s="647">
        <v>56.75</v>
      </c>
      <c r="J308" s="647">
        <v>1</v>
      </c>
      <c r="K308" s="647">
        <f t="shared" si="4"/>
        <v>56.75</v>
      </c>
      <c r="L308" s="645" t="s">
        <v>801</v>
      </c>
      <c r="M308" s="645" t="s">
        <v>2967</v>
      </c>
      <c r="N308" s="646">
        <v>42822</v>
      </c>
      <c r="O308" s="645" t="s">
        <v>71</v>
      </c>
      <c r="P308" s="645" t="s">
        <v>5020</v>
      </c>
    </row>
    <row r="309" spans="1:16" x14ac:dyDescent="0.2">
      <c r="A309" s="645" t="s">
        <v>393</v>
      </c>
      <c r="B309" s="645" t="s">
        <v>1710</v>
      </c>
      <c r="C309" s="645" t="s">
        <v>391</v>
      </c>
      <c r="D309" s="645" t="s">
        <v>3302</v>
      </c>
      <c r="E309" s="645" t="s">
        <v>3303</v>
      </c>
      <c r="F309" s="645" t="s">
        <v>3304</v>
      </c>
      <c r="G309" s="645" t="s">
        <v>5021</v>
      </c>
      <c r="H309" s="646">
        <v>42821</v>
      </c>
      <c r="I309" s="647">
        <v>26.75</v>
      </c>
      <c r="J309" s="647">
        <v>1</v>
      </c>
      <c r="K309" s="647">
        <f t="shared" si="4"/>
        <v>26.75</v>
      </c>
      <c r="L309" s="645" t="s">
        <v>801</v>
      </c>
      <c r="M309" s="645" t="s">
        <v>2967</v>
      </c>
      <c r="N309" s="646">
        <v>42822</v>
      </c>
      <c r="O309" s="645" t="s">
        <v>71</v>
      </c>
      <c r="P309" s="645" t="s">
        <v>5022</v>
      </c>
    </row>
    <row r="310" spans="1:16" x14ac:dyDescent="0.2">
      <c r="A310" s="645" t="s">
        <v>393</v>
      </c>
      <c r="B310" s="645" t="s">
        <v>1710</v>
      </c>
      <c r="C310" s="645" t="s">
        <v>391</v>
      </c>
      <c r="D310" s="645" t="s">
        <v>3302</v>
      </c>
      <c r="E310" s="645" t="s">
        <v>3303</v>
      </c>
      <c r="F310" s="645" t="s">
        <v>3304</v>
      </c>
      <c r="G310" s="645" t="s">
        <v>5023</v>
      </c>
      <c r="H310" s="646">
        <v>42821</v>
      </c>
      <c r="I310" s="647">
        <v>31.35</v>
      </c>
      <c r="J310" s="647">
        <v>1</v>
      </c>
      <c r="K310" s="647">
        <f t="shared" si="4"/>
        <v>31.35</v>
      </c>
      <c r="L310" s="645" t="s">
        <v>801</v>
      </c>
      <c r="M310" s="645" t="s">
        <v>1129</v>
      </c>
      <c r="N310" s="646">
        <v>42822</v>
      </c>
      <c r="O310" s="645" t="s">
        <v>71</v>
      </c>
      <c r="P310" s="645" t="s">
        <v>5018</v>
      </c>
    </row>
    <row r="311" spans="1:16" x14ac:dyDescent="0.2">
      <c r="A311" s="645" t="s">
        <v>393</v>
      </c>
      <c r="B311" s="645" t="s">
        <v>1710</v>
      </c>
      <c r="C311" s="645" t="s">
        <v>391</v>
      </c>
      <c r="D311" s="645" t="s">
        <v>3302</v>
      </c>
      <c r="E311" s="645" t="s">
        <v>3303</v>
      </c>
      <c r="F311" s="645" t="s">
        <v>3304</v>
      </c>
      <c r="G311" s="645" t="s">
        <v>5024</v>
      </c>
      <c r="H311" s="646">
        <v>42821</v>
      </c>
      <c r="I311" s="647">
        <v>34.950000000000003</v>
      </c>
      <c r="J311" s="647">
        <v>1</v>
      </c>
      <c r="K311" s="647">
        <f t="shared" si="4"/>
        <v>34.950000000000003</v>
      </c>
      <c r="L311" s="645" t="s">
        <v>801</v>
      </c>
      <c r="M311" s="645" t="s">
        <v>1129</v>
      </c>
      <c r="N311" s="646">
        <v>42822</v>
      </c>
      <c r="O311" s="645" t="s">
        <v>71</v>
      </c>
      <c r="P311" s="645" t="s">
        <v>5018</v>
      </c>
    </row>
    <row r="312" spans="1:16" x14ac:dyDescent="0.2">
      <c r="A312" s="645" t="s">
        <v>393</v>
      </c>
      <c r="B312" s="645" t="s">
        <v>1710</v>
      </c>
      <c r="C312" s="645" t="s">
        <v>391</v>
      </c>
      <c r="D312" s="645" t="s">
        <v>3302</v>
      </c>
      <c r="E312" s="645" t="s">
        <v>3303</v>
      </c>
      <c r="F312" s="645" t="s">
        <v>3304</v>
      </c>
      <c r="G312" s="645" t="s">
        <v>5025</v>
      </c>
      <c r="H312" s="646">
        <v>42821</v>
      </c>
      <c r="I312" s="647">
        <v>26.6</v>
      </c>
      <c r="J312" s="647">
        <v>1</v>
      </c>
      <c r="K312" s="647">
        <f t="shared" si="4"/>
        <v>26.6</v>
      </c>
      <c r="L312" s="645" t="s">
        <v>801</v>
      </c>
      <c r="M312" s="645" t="s">
        <v>2967</v>
      </c>
      <c r="N312" s="646">
        <v>42822</v>
      </c>
      <c r="O312" s="645" t="s">
        <v>71</v>
      </c>
      <c r="P312" s="645" t="s">
        <v>4962</v>
      </c>
    </row>
    <row r="313" spans="1:16" x14ac:dyDescent="0.2">
      <c r="A313" s="645" t="s">
        <v>393</v>
      </c>
      <c r="B313" s="645" t="s">
        <v>1710</v>
      </c>
      <c r="C313" s="645" t="s">
        <v>391</v>
      </c>
      <c r="D313" s="645" t="s">
        <v>3302</v>
      </c>
      <c r="E313" s="645" t="s">
        <v>3303</v>
      </c>
      <c r="F313" s="645" t="s">
        <v>3304</v>
      </c>
      <c r="G313" s="645" t="s">
        <v>5026</v>
      </c>
      <c r="H313" s="646">
        <v>42818</v>
      </c>
      <c r="I313" s="647">
        <v>346.5</v>
      </c>
      <c r="J313" s="647">
        <v>1</v>
      </c>
      <c r="K313" s="647">
        <f t="shared" si="4"/>
        <v>346.5</v>
      </c>
      <c r="L313" s="645" t="s">
        <v>801</v>
      </c>
      <c r="M313" s="645" t="s">
        <v>205</v>
      </c>
      <c r="N313" s="646">
        <v>42820</v>
      </c>
      <c r="O313" s="645" t="s">
        <v>71</v>
      </c>
      <c r="P313" s="645" t="s">
        <v>5027</v>
      </c>
    </row>
    <row r="314" spans="1:16" x14ac:dyDescent="0.2">
      <c r="A314" s="645" t="s">
        <v>393</v>
      </c>
      <c r="B314" s="645" t="s">
        <v>1710</v>
      </c>
      <c r="C314" s="645" t="s">
        <v>391</v>
      </c>
      <c r="D314" s="645" t="s">
        <v>3302</v>
      </c>
      <c r="E314" s="645" t="s">
        <v>3303</v>
      </c>
      <c r="F314" s="645" t="s">
        <v>3304</v>
      </c>
      <c r="G314" s="645" t="s">
        <v>5028</v>
      </c>
      <c r="H314" s="646">
        <v>42818</v>
      </c>
      <c r="I314" s="647">
        <v>346.5</v>
      </c>
      <c r="J314" s="647">
        <v>1</v>
      </c>
      <c r="K314" s="647">
        <f t="shared" si="4"/>
        <v>346.5</v>
      </c>
      <c r="L314" s="645" t="s">
        <v>801</v>
      </c>
      <c r="M314" s="645" t="s">
        <v>205</v>
      </c>
      <c r="N314" s="646">
        <v>42820</v>
      </c>
      <c r="O314" s="645" t="s">
        <v>71</v>
      </c>
      <c r="P314" s="645" t="s">
        <v>5029</v>
      </c>
    </row>
    <row r="315" spans="1:16" x14ac:dyDescent="0.2">
      <c r="A315" s="645" t="s">
        <v>393</v>
      </c>
      <c r="B315" s="645" t="s">
        <v>1710</v>
      </c>
      <c r="C315" s="645" t="s">
        <v>391</v>
      </c>
      <c r="D315" s="645" t="s">
        <v>3302</v>
      </c>
      <c r="E315" s="645" t="s">
        <v>3303</v>
      </c>
      <c r="F315" s="645" t="s">
        <v>3304</v>
      </c>
      <c r="G315" s="645" t="s">
        <v>5030</v>
      </c>
      <c r="H315" s="646">
        <v>42818</v>
      </c>
      <c r="I315" s="647">
        <v>346.5</v>
      </c>
      <c r="J315" s="647">
        <v>1</v>
      </c>
      <c r="K315" s="647">
        <f t="shared" si="4"/>
        <v>346.5</v>
      </c>
      <c r="L315" s="645" t="s">
        <v>801</v>
      </c>
      <c r="M315" s="645" t="s">
        <v>205</v>
      </c>
      <c r="N315" s="646">
        <v>42820</v>
      </c>
      <c r="O315" s="645" t="s">
        <v>71</v>
      </c>
      <c r="P315" s="645" t="s">
        <v>5031</v>
      </c>
    </row>
    <row r="316" spans="1:16" x14ac:dyDescent="0.2">
      <c r="A316" s="645" t="s">
        <v>393</v>
      </c>
      <c r="B316" s="645" t="s">
        <v>1710</v>
      </c>
      <c r="C316" s="645" t="s">
        <v>391</v>
      </c>
      <c r="D316" s="645" t="s">
        <v>3302</v>
      </c>
      <c r="E316" s="645" t="s">
        <v>3303</v>
      </c>
      <c r="F316" s="645" t="s">
        <v>3304</v>
      </c>
      <c r="G316" s="645" t="s">
        <v>5032</v>
      </c>
      <c r="H316" s="646">
        <v>42818</v>
      </c>
      <c r="I316" s="647">
        <v>346.5</v>
      </c>
      <c r="J316" s="647">
        <v>1</v>
      </c>
      <c r="K316" s="647">
        <f t="shared" si="4"/>
        <v>346.5</v>
      </c>
      <c r="L316" s="645" t="s">
        <v>801</v>
      </c>
      <c r="M316" s="645" t="s">
        <v>205</v>
      </c>
      <c r="N316" s="646">
        <v>42820</v>
      </c>
      <c r="O316" s="645" t="s">
        <v>71</v>
      </c>
      <c r="P316" s="645" t="s">
        <v>5033</v>
      </c>
    </row>
    <row r="317" spans="1:16" x14ac:dyDescent="0.2">
      <c r="A317" s="645" t="s">
        <v>393</v>
      </c>
      <c r="B317" s="645" t="s">
        <v>1710</v>
      </c>
      <c r="C317" s="645" t="s">
        <v>391</v>
      </c>
      <c r="D317" s="645" t="s">
        <v>3302</v>
      </c>
      <c r="E317" s="645" t="s">
        <v>3303</v>
      </c>
      <c r="F317" s="645" t="s">
        <v>3304</v>
      </c>
      <c r="G317" s="645" t="s">
        <v>5034</v>
      </c>
      <c r="H317" s="646">
        <v>42818</v>
      </c>
      <c r="I317" s="647">
        <v>346.5</v>
      </c>
      <c r="J317" s="647">
        <v>1</v>
      </c>
      <c r="K317" s="647">
        <f t="shared" si="4"/>
        <v>346.5</v>
      </c>
      <c r="L317" s="645" t="s">
        <v>801</v>
      </c>
      <c r="M317" s="645" t="s">
        <v>205</v>
      </c>
      <c r="N317" s="646">
        <v>42820</v>
      </c>
      <c r="O317" s="645" t="s">
        <v>71</v>
      </c>
      <c r="P317" s="645" t="s">
        <v>5035</v>
      </c>
    </row>
    <row r="318" spans="1:16" x14ac:dyDescent="0.2">
      <c r="A318" s="645" t="s">
        <v>393</v>
      </c>
      <c r="B318" s="645" t="s">
        <v>1710</v>
      </c>
      <c r="C318" s="645" t="s">
        <v>391</v>
      </c>
      <c r="D318" s="645" t="s">
        <v>3302</v>
      </c>
      <c r="E318" s="645" t="s">
        <v>3303</v>
      </c>
      <c r="F318" s="645" t="s">
        <v>3304</v>
      </c>
      <c r="G318" s="645" t="s">
        <v>5036</v>
      </c>
      <c r="H318" s="646">
        <v>42818</v>
      </c>
      <c r="I318" s="647">
        <v>346.5</v>
      </c>
      <c r="J318" s="647">
        <v>1</v>
      </c>
      <c r="K318" s="647">
        <f t="shared" si="4"/>
        <v>346.5</v>
      </c>
      <c r="L318" s="645" t="s">
        <v>801</v>
      </c>
      <c r="M318" s="645" t="s">
        <v>205</v>
      </c>
      <c r="N318" s="646">
        <v>42820</v>
      </c>
      <c r="O318" s="645" t="s">
        <v>71</v>
      </c>
      <c r="P318" s="645" t="s">
        <v>5037</v>
      </c>
    </row>
    <row r="319" spans="1:16" x14ac:dyDescent="0.2">
      <c r="A319" s="645" t="s">
        <v>393</v>
      </c>
      <c r="B319" s="645" t="s">
        <v>1710</v>
      </c>
      <c r="C319" s="645" t="s">
        <v>391</v>
      </c>
      <c r="D319" s="645" t="s">
        <v>3302</v>
      </c>
      <c r="E319" s="645" t="s">
        <v>3303</v>
      </c>
      <c r="F319" s="645" t="s">
        <v>3304</v>
      </c>
      <c r="G319" s="645" t="s">
        <v>5038</v>
      </c>
      <c r="H319" s="646">
        <v>42818</v>
      </c>
      <c r="I319" s="647">
        <v>457.36</v>
      </c>
      <c r="J319" s="647">
        <v>1</v>
      </c>
      <c r="K319" s="647">
        <f t="shared" si="4"/>
        <v>457.36</v>
      </c>
      <c r="L319" s="645" t="s">
        <v>801</v>
      </c>
      <c r="M319" s="645" t="s">
        <v>671</v>
      </c>
      <c r="N319" s="646">
        <v>42820</v>
      </c>
      <c r="O319" s="645" t="s">
        <v>71</v>
      </c>
      <c r="P319" s="645" t="s">
        <v>5039</v>
      </c>
    </row>
    <row r="320" spans="1:16" x14ac:dyDescent="0.2">
      <c r="A320" s="645" t="s">
        <v>393</v>
      </c>
      <c r="B320" s="645" t="s">
        <v>1710</v>
      </c>
      <c r="C320" s="645" t="s">
        <v>391</v>
      </c>
      <c r="D320" s="645" t="s">
        <v>3302</v>
      </c>
      <c r="E320" s="645" t="s">
        <v>3303</v>
      </c>
      <c r="F320" s="645" t="s">
        <v>3304</v>
      </c>
      <c r="G320" s="645" t="s">
        <v>5040</v>
      </c>
      <c r="H320" s="646">
        <v>42818</v>
      </c>
      <c r="I320" s="647">
        <v>23</v>
      </c>
      <c r="J320" s="647">
        <v>1</v>
      </c>
      <c r="K320" s="647">
        <f t="shared" si="4"/>
        <v>23</v>
      </c>
      <c r="L320" s="645" t="s">
        <v>801</v>
      </c>
      <c r="M320" s="645" t="s">
        <v>1147</v>
      </c>
      <c r="N320" s="646">
        <v>42820</v>
      </c>
      <c r="O320" s="645" t="s">
        <v>71</v>
      </c>
      <c r="P320" s="645" t="s">
        <v>5009</v>
      </c>
    </row>
    <row r="321" spans="1:16" x14ac:dyDescent="0.2">
      <c r="A321" s="645" t="s">
        <v>393</v>
      </c>
      <c r="B321" s="645" t="s">
        <v>1710</v>
      </c>
      <c r="C321" s="645" t="s">
        <v>391</v>
      </c>
      <c r="D321" s="645" t="s">
        <v>3302</v>
      </c>
      <c r="E321" s="645" t="s">
        <v>3303</v>
      </c>
      <c r="F321" s="645" t="s">
        <v>3304</v>
      </c>
      <c r="G321" s="645" t="s">
        <v>5041</v>
      </c>
      <c r="H321" s="646">
        <v>42818</v>
      </c>
      <c r="I321" s="647">
        <v>97.85</v>
      </c>
      <c r="J321" s="647">
        <v>1</v>
      </c>
      <c r="K321" s="647">
        <f t="shared" si="4"/>
        <v>97.85</v>
      </c>
      <c r="L321" s="645" t="s">
        <v>801</v>
      </c>
      <c r="M321" s="645" t="s">
        <v>2539</v>
      </c>
      <c r="N321" s="646">
        <v>42820</v>
      </c>
      <c r="O321" s="645" t="s">
        <v>71</v>
      </c>
      <c r="P321" s="645" t="s">
        <v>5042</v>
      </c>
    </row>
    <row r="322" spans="1:16" x14ac:dyDescent="0.2">
      <c r="A322" s="645" t="s">
        <v>393</v>
      </c>
      <c r="B322" s="645" t="s">
        <v>1710</v>
      </c>
      <c r="C322" s="645" t="s">
        <v>391</v>
      </c>
      <c r="D322" s="645" t="s">
        <v>3302</v>
      </c>
      <c r="E322" s="645" t="s">
        <v>3303</v>
      </c>
      <c r="F322" s="645" t="s">
        <v>3304</v>
      </c>
      <c r="G322" s="645" t="s">
        <v>5043</v>
      </c>
      <c r="H322" s="646">
        <v>42818</v>
      </c>
      <c r="I322" s="647">
        <v>374</v>
      </c>
      <c r="J322" s="647">
        <v>1</v>
      </c>
      <c r="K322" s="647">
        <f t="shared" ref="K322:K385" si="5">I322*J322</f>
        <v>374</v>
      </c>
      <c r="L322" s="645" t="s">
        <v>801</v>
      </c>
      <c r="M322" s="645" t="s">
        <v>543</v>
      </c>
      <c r="N322" s="646">
        <v>42820</v>
      </c>
      <c r="O322" s="645" t="s">
        <v>71</v>
      </c>
      <c r="P322" s="645" t="s">
        <v>4768</v>
      </c>
    </row>
    <row r="323" spans="1:16" x14ac:dyDescent="0.2">
      <c r="A323" s="645" t="s">
        <v>393</v>
      </c>
      <c r="B323" s="645" t="s">
        <v>1710</v>
      </c>
      <c r="C323" s="645" t="s">
        <v>391</v>
      </c>
      <c r="D323" s="645" t="s">
        <v>3302</v>
      </c>
      <c r="E323" s="645" t="s">
        <v>3303</v>
      </c>
      <c r="F323" s="645" t="s">
        <v>3304</v>
      </c>
      <c r="G323" s="645" t="s">
        <v>5044</v>
      </c>
      <c r="H323" s="646">
        <v>42818</v>
      </c>
      <c r="I323" s="647">
        <v>114.1</v>
      </c>
      <c r="J323" s="647">
        <v>1</v>
      </c>
      <c r="K323" s="647">
        <f t="shared" si="5"/>
        <v>114.1</v>
      </c>
      <c r="L323" s="645" t="s">
        <v>801</v>
      </c>
      <c r="M323" s="645" t="s">
        <v>543</v>
      </c>
      <c r="N323" s="646">
        <v>42820</v>
      </c>
      <c r="O323" s="645" t="s">
        <v>71</v>
      </c>
      <c r="P323" s="645" t="s">
        <v>4768</v>
      </c>
    </row>
    <row r="324" spans="1:16" x14ac:dyDescent="0.2">
      <c r="A324" s="645" t="s">
        <v>393</v>
      </c>
      <c r="B324" s="645" t="s">
        <v>1710</v>
      </c>
      <c r="C324" s="645" t="s">
        <v>391</v>
      </c>
      <c r="D324" s="645" t="s">
        <v>3302</v>
      </c>
      <c r="E324" s="645" t="s">
        <v>3303</v>
      </c>
      <c r="F324" s="645" t="s">
        <v>3304</v>
      </c>
      <c r="G324" s="645" t="s">
        <v>5045</v>
      </c>
      <c r="H324" s="646">
        <v>42818</v>
      </c>
      <c r="I324" s="647">
        <v>103.51</v>
      </c>
      <c r="J324" s="647">
        <v>1</v>
      </c>
      <c r="K324" s="647">
        <f t="shared" si="5"/>
        <v>103.51</v>
      </c>
      <c r="L324" s="645" t="s">
        <v>801</v>
      </c>
      <c r="M324" s="645" t="s">
        <v>1079</v>
      </c>
      <c r="N324" s="646">
        <v>42820</v>
      </c>
      <c r="O324" s="645" t="s">
        <v>71</v>
      </c>
      <c r="P324" s="645" t="s">
        <v>4772</v>
      </c>
    </row>
    <row r="325" spans="1:16" x14ac:dyDescent="0.2">
      <c r="A325" s="645" t="s">
        <v>393</v>
      </c>
      <c r="B325" s="645" t="s">
        <v>1710</v>
      </c>
      <c r="C325" s="645" t="s">
        <v>391</v>
      </c>
      <c r="D325" s="645" t="s">
        <v>3302</v>
      </c>
      <c r="E325" s="645" t="s">
        <v>3303</v>
      </c>
      <c r="F325" s="645" t="s">
        <v>3304</v>
      </c>
      <c r="G325" s="645" t="s">
        <v>5046</v>
      </c>
      <c r="H325" s="646">
        <v>42818</v>
      </c>
      <c r="I325" s="647">
        <v>180</v>
      </c>
      <c r="J325" s="647">
        <v>1</v>
      </c>
      <c r="K325" s="647">
        <f t="shared" si="5"/>
        <v>180</v>
      </c>
      <c r="L325" s="645" t="s">
        <v>801</v>
      </c>
      <c r="M325" s="645" t="s">
        <v>1744</v>
      </c>
      <c r="N325" s="646">
        <v>42820</v>
      </c>
      <c r="O325" s="645" t="s">
        <v>71</v>
      </c>
      <c r="P325" s="645" t="s">
        <v>5047</v>
      </c>
    </row>
    <row r="326" spans="1:16" x14ac:dyDescent="0.2">
      <c r="A326" s="645" t="s">
        <v>393</v>
      </c>
      <c r="B326" s="645" t="s">
        <v>1710</v>
      </c>
      <c r="C326" s="645" t="s">
        <v>391</v>
      </c>
      <c r="D326" s="645" t="s">
        <v>3302</v>
      </c>
      <c r="E326" s="645" t="s">
        <v>3303</v>
      </c>
      <c r="F326" s="645" t="s">
        <v>3304</v>
      </c>
      <c r="G326" s="645" t="s">
        <v>5048</v>
      </c>
      <c r="H326" s="646">
        <v>42818</v>
      </c>
      <c r="I326" s="647">
        <v>82.95</v>
      </c>
      <c r="J326" s="647">
        <v>1</v>
      </c>
      <c r="K326" s="647">
        <f t="shared" si="5"/>
        <v>82.95</v>
      </c>
      <c r="L326" s="645" t="s">
        <v>801</v>
      </c>
      <c r="M326" s="645" t="s">
        <v>1207</v>
      </c>
      <c r="N326" s="646">
        <v>42820</v>
      </c>
      <c r="O326" s="645" t="s">
        <v>71</v>
      </c>
      <c r="P326" s="645" t="s">
        <v>5049</v>
      </c>
    </row>
    <row r="327" spans="1:16" x14ac:dyDescent="0.2">
      <c r="A327" s="645" t="s">
        <v>393</v>
      </c>
      <c r="B327" s="645" t="s">
        <v>1710</v>
      </c>
      <c r="C327" s="645" t="s">
        <v>391</v>
      </c>
      <c r="D327" s="645" t="s">
        <v>3302</v>
      </c>
      <c r="E327" s="645" t="s">
        <v>3303</v>
      </c>
      <c r="F327" s="645" t="s">
        <v>3304</v>
      </c>
      <c r="G327" s="645" t="s">
        <v>5050</v>
      </c>
      <c r="H327" s="646">
        <v>42818</v>
      </c>
      <c r="I327" s="647">
        <v>97.85</v>
      </c>
      <c r="J327" s="647">
        <v>1</v>
      </c>
      <c r="K327" s="647">
        <f t="shared" si="5"/>
        <v>97.85</v>
      </c>
      <c r="L327" s="645" t="s">
        <v>801</v>
      </c>
      <c r="M327" s="645" t="s">
        <v>1207</v>
      </c>
      <c r="N327" s="646">
        <v>42820</v>
      </c>
      <c r="O327" s="645" t="s">
        <v>71</v>
      </c>
      <c r="P327" s="645" t="s">
        <v>5049</v>
      </c>
    </row>
    <row r="328" spans="1:16" x14ac:dyDescent="0.2">
      <c r="A328" s="645" t="s">
        <v>393</v>
      </c>
      <c r="B328" s="645" t="s">
        <v>1710</v>
      </c>
      <c r="C328" s="645" t="s">
        <v>391</v>
      </c>
      <c r="D328" s="645" t="s">
        <v>3302</v>
      </c>
      <c r="E328" s="645" t="s">
        <v>3303</v>
      </c>
      <c r="F328" s="645" t="s">
        <v>3304</v>
      </c>
      <c r="G328" s="645" t="s">
        <v>5051</v>
      </c>
      <c r="H328" s="646">
        <v>42818</v>
      </c>
      <c r="I328" s="647">
        <v>289.67</v>
      </c>
      <c r="J328" s="647">
        <v>1</v>
      </c>
      <c r="K328" s="647">
        <f t="shared" si="5"/>
        <v>289.67</v>
      </c>
      <c r="L328" s="645" t="s">
        <v>801</v>
      </c>
      <c r="M328" s="645" t="s">
        <v>623</v>
      </c>
      <c r="N328" s="646">
        <v>42820</v>
      </c>
      <c r="O328" s="645" t="s">
        <v>71</v>
      </c>
      <c r="P328" s="645" t="s">
        <v>5052</v>
      </c>
    </row>
    <row r="329" spans="1:16" x14ac:dyDescent="0.2">
      <c r="A329" s="645" t="s">
        <v>393</v>
      </c>
      <c r="B329" s="645" t="s">
        <v>1710</v>
      </c>
      <c r="C329" s="645" t="s">
        <v>391</v>
      </c>
      <c r="D329" s="645" t="s">
        <v>3302</v>
      </c>
      <c r="E329" s="645" t="s">
        <v>3303</v>
      </c>
      <c r="F329" s="645" t="s">
        <v>3304</v>
      </c>
      <c r="G329" s="645" t="s">
        <v>5054</v>
      </c>
      <c r="H329" s="646">
        <v>42818</v>
      </c>
      <c r="I329" s="647">
        <v>298</v>
      </c>
      <c r="J329" s="647">
        <v>1</v>
      </c>
      <c r="K329" s="647">
        <f t="shared" si="5"/>
        <v>298</v>
      </c>
      <c r="L329" s="645" t="s">
        <v>801</v>
      </c>
      <c r="M329" s="645" t="s">
        <v>1410</v>
      </c>
      <c r="N329" s="646">
        <v>42820</v>
      </c>
      <c r="O329" s="645" t="s">
        <v>71</v>
      </c>
      <c r="P329" s="645" t="s">
        <v>5055</v>
      </c>
    </row>
    <row r="330" spans="1:16" x14ac:dyDescent="0.2">
      <c r="A330" s="645" t="s">
        <v>393</v>
      </c>
      <c r="B330" s="645" t="s">
        <v>1710</v>
      </c>
      <c r="C330" s="645" t="s">
        <v>391</v>
      </c>
      <c r="D330" s="645" t="s">
        <v>3302</v>
      </c>
      <c r="E330" s="645" t="s">
        <v>3303</v>
      </c>
      <c r="F330" s="645" t="s">
        <v>3304</v>
      </c>
      <c r="G330" s="645" t="s">
        <v>5056</v>
      </c>
      <c r="H330" s="646">
        <v>42818</v>
      </c>
      <c r="I330" s="647">
        <v>120</v>
      </c>
      <c r="J330" s="647">
        <v>1</v>
      </c>
      <c r="K330" s="647">
        <f t="shared" si="5"/>
        <v>120</v>
      </c>
      <c r="L330" s="645" t="s">
        <v>801</v>
      </c>
      <c r="M330" s="645" t="s">
        <v>1410</v>
      </c>
      <c r="N330" s="646">
        <v>42820</v>
      </c>
      <c r="O330" s="645" t="s">
        <v>71</v>
      </c>
      <c r="P330" s="645" t="s">
        <v>5057</v>
      </c>
    </row>
    <row r="331" spans="1:16" x14ac:dyDescent="0.2">
      <c r="A331" s="645" t="s">
        <v>393</v>
      </c>
      <c r="B331" s="645" t="s">
        <v>1710</v>
      </c>
      <c r="C331" s="645" t="s">
        <v>391</v>
      </c>
      <c r="D331" s="645" t="s">
        <v>3302</v>
      </c>
      <c r="E331" s="645" t="s">
        <v>3303</v>
      </c>
      <c r="F331" s="645" t="s">
        <v>3304</v>
      </c>
      <c r="G331" s="645" t="s">
        <v>5058</v>
      </c>
      <c r="H331" s="646">
        <v>42818</v>
      </c>
      <c r="I331" s="647">
        <v>220</v>
      </c>
      <c r="J331" s="647">
        <v>1</v>
      </c>
      <c r="K331" s="647">
        <f t="shared" si="5"/>
        <v>220</v>
      </c>
      <c r="L331" s="645" t="s">
        <v>801</v>
      </c>
      <c r="M331" s="645" t="s">
        <v>207</v>
      </c>
      <c r="N331" s="646">
        <v>42820</v>
      </c>
      <c r="O331" s="645" t="s">
        <v>71</v>
      </c>
      <c r="P331" s="645" t="s">
        <v>4955</v>
      </c>
    </row>
    <row r="332" spans="1:16" x14ac:dyDescent="0.2">
      <c r="A332" s="645" t="s">
        <v>393</v>
      </c>
      <c r="B332" s="645" t="s">
        <v>1710</v>
      </c>
      <c r="C332" s="645" t="s">
        <v>391</v>
      </c>
      <c r="D332" s="645" t="s">
        <v>3302</v>
      </c>
      <c r="E332" s="645" t="s">
        <v>3303</v>
      </c>
      <c r="F332" s="645" t="s">
        <v>3304</v>
      </c>
      <c r="G332" s="645" t="s">
        <v>5059</v>
      </c>
      <c r="H332" s="646">
        <v>42818</v>
      </c>
      <c r="I332" s="647">
        <v>90</v>
      </c>
      <c r="J332" s="647">
        <v>1</v>
      </c>
      <c r="K332" s="647">
        <f t="shared" si="5"/>
        <v>90</v>
      </c>
      <c r="L332" s="645" t="s">
        <v>801</v>
      </c>
      <c r="M332" s="645" t="s">
        <v>585</v>
      </c>
      <c r="N332" s="646">
        <v>42820</v>
      </c>
      <c r="O332" s="645" t="s">
        <v>71</v>
      </c>
      <c r="P332" s="645" t="s">
        <v>5060</v>
      </c>
    </row>
    <row r="333" spans="1:16" x14ac:dyDescent="0.2">
      <c r="A333" s="645" t="s">
        <v>393</v>
      </c>
      <c r="B333" s="645" t="s">
        <v>1710</v>
      </c>
      <c r="C333" s="645" t="s">
        <v>391</v>
      </c>
      <c r="D333" s="645" t="s">
        <v>3302</v>
      </c>
      <c r="E333" s="645" t="s">
        <v>3303</v>
      </c>
      <c r="F333" s="645" t="s">
        <v>3304</v>
      </c>
      <c r="G333" s="645" t="s">
        <v>5061</v>
      </c>
      <c r="H333" s="646">
        <v>42818</v>
      </c>
      <c r="I333" s="647">
        <v>150.02000000000001</v>
      </c>
      <c r="J333" s="647">
        <v>1</v>
      </c>
      <c r="K333" s="647">
        <f t="shared" si="5"/>
        <v>150.02000000000001</v>
      </c>
      <c r="L333" s="645" t="s">
        <v>801</v>
      </c>
      <c r="M333" s="645" t="s">
        <v>1138</v>
      </c>
      <c r="N333" s="646">
        <v>42820</v>
      </c>
      <c r="O333" s="645" t="s">
        <v>71</v>
      </c>
      <c r="P333" s="645" t="s">
        <v>5062</v>
      </c>
    </row>
    <row r="334" spans="1:16" x14ac:dyDescent="0.2">
      <c r="A334" s="645" t="s">
        <v>393</v>
      </c>
      <c r="B334" s="645" t="s">
        <v>1710</v>
      </c>
      <c r="C334" s="645" t="s">
        <v>391</v>
      </c>
      <c r="D334" s="645" t="s">
        <v>3302</v>
      </c>
      <c r="E334" s="645" t="s">
        <v>3303</v>
      </c>
      <c r="F334" s="645" t="s">
        <v>3304</v>
      </c>
      <c r="G334" s="645" t="s">
        <v>5063</v>
      </c>
      <c r="H334" s="646">
        <v>42818</v>
      </c>
      <c r="I334" s="647">
        <v>150.02000000000001</v>
      </c>
      <c r="J334" s="647">
        <v>1</v>
      </c>
      <c r="K334" s="647">
        <f t="shared" si="5"/>
        <v>150.02000000000001</v>
      </c>
      <c r="L334" s="645" t="s">
        <v>801</v>
      </c>
      <c r="M334" s="645" t="s">
        <v>1138</v>
      </c>
      <c r="N334" s="646">
        <v>42820</v>
      </c>
      <c r="O334" s="645" t="s">
        <v>71</v>
      </c>
      <c r="P334" s="645" t="s">
        <v>5064</v>
      </c>
    </row>
    <row r="335" spans="1:16" x14ac:dyDescent="0.2">
      <c r="A335" s="645" t="s">
        <v>393</v>
      </c>
      <c r="B335" s="645" t="s">
        <v>1710</v>
      </c>
      <c r="C335" s="645" t="s">
        <v>391</v>
      </c>
      <c r="D335" s="645" t="s">
        <v>3302</v>
      </c>
      <c r="E335" s="645" t="s">
        <v>3303</v>
      </c>
      <c r="F335" s="645" t="s">
        <v>3304</v>
      </c>
      <c r="G335" s="645" t="s">
        <v>5065</v>
      </c>
      <c r="H335" s="646">
        <v>42818</v>
      </c>
      <c r="I335" s="647">
        <v>150.02000000000001</v>
      </c>
      <c r="J335" s="647">
        <v>1</v>
      </c>
      <c r="K335" s="647">
        <f t="shared" si="5"/>
        <v>150.02000000000001</v>
      </c>
      <c r="L335" s="645" t="s">
        <v>801</v>
      </c>
      <c r="M335" s="645" t="s">
        <v>1138</v>
      </c>
      <c r="N335" s="646">
        <v>42820</v>
      </c>
      <c r="O335" s="645" t="s">
        <v>71</v>
      </c>
      <c r="P335" s="645" t="s">
        <v>5066</v>
      </c>
    </row>
    <row r="336" spans="1:16" x14ac:dyDescent="0.2">
      <c r="A336" s="645" t="s">
        <v>393</v>
      </c>
      <c r="B336" s="645" t="s">
        <v>1710</v>
      </c>
      <c r="C336" s="645" t="s">
        <v>391</v>
      </c>
      <c r="D336" s="645" t="s">
        <v>3302</v>
      </c>
      <c r="E336" s="645" t="s">
        <v>3303</v>
      </c>
      <c r="F336" s="645" t="s">
        <v>3304</v>
      </c>
      <c r="G336" s="645" t="s">
        <v>5067</v>
      </c>
      <c r="H336" s="646">
        <v>42818</v>
      </c>
      <c r="I336" s="647">
        <v>200</v>
      </c>
      <c r="J336" s="647">
        <v>1</v>
      </c>
      <c r="K336" s="647">
        <f t="shared" si="5"/>
        <v>200</v>
      </c>
      <c r="L336" s="645" t="s">
        <v>801</v>
      </c>
      <c r="M336" s="645" t="s">
        <v>1138</v>
      </c>
      <c r="N336" s="646">
        <v>42820</v>
      </c>
      <c r="O336" s="645" t="s">
        <v>71</v>
      </c>
      <c r="P336" s="645" t="s">
        <v>5068</v>
      </c>
    </row>
    <row r="337" spans="1:16" x14ac:dyDescent="0.2">
      <c r="A337" s="645" t="s">
        <v>393</v>
      </c>
      <c r="B337" s="645" t="s">
        <v>1710</v>
      </c>
      <c r="C337" s="645" t="s">
        <v>391</v>
      </c>
      <c r="D337" s="645" t="s">
        <v>3302</v>
      </c>
      <c r="E337" s="645" t="s">
        <v>3303</v>
      </c>
      <c r="F337" s="645" t="s">
        <v>3304</v>
      </c>
      <c r="G337" s="645" t="s">
        <v>5069</v>
      </c>
      <c r="H337" s="646">
        <v>42818</v>
      </c>
      <c r="I337" s="647">
        <v>250</v>
      </c>
      <c r="J337" s="647">
        <v>1</v>
      </c>
      <c r="K337" s="647">
        <f t="shared" si="5"/>
        <v>250</v>
      </c>
      <c r="L337" s="645" t="s">
        <v>801</v>
      </c>
      <c r="M337" s="645" t="s">
        <v>1138</v>
      </c>
      <c r="N337" s="646">
        <v>42820</v>
      </c>
      <c r="O337" s="645" t="s">
        <v>71</v>
      </c>
      <c r="P337" s="645" t="s">
        <v>5070</v>
      </c>
    </row>
    <row r="338" spans="1:16" x14ac:dyDescent="0.2">
      <c r="A338" s="645" t="s">
        <v>393</v>
      </c>
      <c r="B338" s="645" t="s">
        <v>1710</v>
      </c>
      <c r="C338" s="645" t="s">
        <v>391</v>
      </c>
      <c r="D338" s="645" t="s">
        <v>3302</v>
      </c>
      <c r="E338" s="645" t="s">
        <v>3303</v>
      </c>
      <c r="F338" s="645" t="s">
        <v>3304</v>
      </c>
      <c r="G338" s="645" t="s">
        <v>5071</v>
      </c>
      <c r="H338" s="646">
        <v>42818</v>
      </c>
      <c r="I338" s="647">
        <v>200</v>
      </c>
      <c r="J338" s="647">
        <v>1</v>
      </c>
      <c r="K338" s="647">
        <f t="shared" si="5"/>
        <v>200</v>
      </c>
      <c r="L338" s="645" t="s">
        <v>801</v>
      </c>
      <c r="M338" s="645" t="s">
        <v>1138</v>
      </c>
      <c r="N338" s="646">
        <v>42820</v>
      </c>
      <c r="O338" s="645" t="s">
        <v>71</v>
      </c>
      <c r="P338" s="645" t="s">
        <v>5066</v>
      </c>
    </row>
    <row r="339" spans="1:16" x14ac:dyDescent="0.2">
      <c r="A339" s="645" t="s">
        <v>393</v>
      </c>
      <c r="B339" s="645" t="s">
        <v>1710</v>
      </c>
      <c r="C339" s="645" t="s">
        <v>391</v>
      </c>
      <c r="D339" s="645" t="s">
        <v>3302</v>
      </c>
      <c r="E339" s="645" t="s">
        <v>3303</v>
      </c>
      <c r="F339" s="645" t="s">
        <v>3304</v>
      </c>
      <c r="G339" s="645" t="s">
        <v>5072</v>
      </c>
      <c r="H339" s="646">
        <v>42818</v>
      </c>
      <c r="I339" s="647">
        <v>100.96</v>
      </c>
      <c r="J339" s="647">
        <v>1</v>
      </c>
      <c r="K339" s="647">
        <f t="shared" si="5"/>
        <v>100.96</v>
      </c>
      <c r="L339" s="645" t="s">
        <v>801</v>
      </c>
      <c r="M339" s="645" t="s">
        <v>614</v>
      </c>
      <c r="N339" s="646">
        <v>42820</v>
      </c>
      <c r="O339" s="645" t="s">
        <v>71</v>
      </c>
      <c r="P339" s="645" t="s">
        <v>5073</v>
      </c>
    </row>
    <row r="340" spans="1:16" x14ac:dyDescent="0.2">
      <c r="A340" s="645" t="s">
        <v>393</v>
      </c>
      <c r="B340" s="645" t="s">
        <v>1710</v>
      </c>
      <c r="C340" s="645" t="s">
        <v>391</v>
      </c>
      <c r="D340" s="645" t="s">
        <v>3302</v>
      </c>
      <c r="E340" s="645" t="s">
        <v>3303</v>
      </c>
      <c r="F340" s="645" t="s">
        <v>3304</v>
      </c>
      <c r="G340" s="645" t="s">
        <v>5074</v>
      </c>
      <c r="H340" s="646">
        <v>42818</v>
      </c>
      <c r="I340" s="647">
        <v>9.5500000000000007</v>
      </c>
      <c r="J340" s="647">
        <v>1</v>
      </c>
      <c r="K340" s="647">
        <f t="shared" si="5"/>
        <v>9.5500000000000007</v>
      </c>
      <c r="L340" s="645" t="s">
        <v>801</v>
      </c>
      <c r="M340" s="645" t="s">
        <v>1138</v>
      </c>
      <c r="N340" s="646">
        <v>42820</v>
      </c>
      <c r="O340" s="645" t="s">
        <v>71</v>
      </c>
      <c r="P340" s="645" t="s">
        <v>5075</v>
      </c>
    </row>
    <row r="341" spans="1:16" x14ac:dyDescent="0.2">
      <c r="A341" s="645" t="s">
        <v>393</v>
      </c>
      <c r="B341" s="645" t="s">
        <v>1710</v>
      </c>
      <c r="C341" s="645" t="s">
        <v>391</v>
      </c>
      <c r="D341" s="645" t="s">
        <v>3302</v>
      </c>
      <c r="E341" s="645" t="s">
        <v>3303</v>
      </c>
      <c r="F341" s="645" t="s">
        <v>3304</v>
      </c>
      <c r="G341" s="645" t="s">
        <v>5076</v>
      </c>
      <c r="H341" s="646">
        <v>42818</v>
      </c>
      <c r="I341" s="647">
        <v>9.5500000000000007</v>
      </c>
      <c r="J341" s="647">
        <v>1</v>
      </c>
      <c r="K341" s="647">
        <f t="shared" si="5"/>
        <v>9.5500000000000007</v>
      </c>
      <c r="L341" s="645" t="s">
        <v>801</v>
      </c>
      <c r="M341" s="645" t="s">
        <v>1138</v>
      </c>
      <c r="N341" s="646">
        <v>42820</v>
      </c>
      <c r="O341" s="645" t="s">
        <v>71</v>
      </c>
      <c r="P341" s="645" t="s">
        <v>5064</v>
      </c>
    </row>
    <row r="342" spans="1:16" x14ac:dyDescent="0.2">
      <c r="A342" s="645" t="s">
        <v>393</v>
      </c>
      <c r="B342" s="645" t="s">
        <v>1710</v>
      </c>
      <c r="C342" s="645" t="s">
        <v>391</v>
      </c>
      <c r="D342" s="645" t="s">
        <v>3302</v>
      </c>
      <c r="E342" s="645" t="s">
        <v>3303</v>
      </c>
      <c r="F342" s="645" t="s">
        <v>3304</v>
      </c>
      <c r="G342" s="645" t="s">
        <v>5077</v>
      </c>
      <c r="H342" s="646">
        <v>42818</v>
      </c>
      <c r="I342" s="647">
        <v>500</v>
      </c>
      <c r="J342" s="647">
        <v>1</v>
      </c>
      <c r="K342" s="647">
        <f t="shared" si="5"/>
        <v>500</v>
      </c>
      <c r="L342" s="645" t="s">
        <v>801</v>
      </c>
      <c r="M342" s="645" t="s">
        <v>1150</v>
      </c>
      <c r="N342" s="646">
        <v>42820</v>
      </c>
      <c r="O342" s="645" t="s">
        <v>71</v>
      </c>
      <c r="P342" s="645" t="s">
        <v>5078</v>
      </c>
    </row>
    <row r="343" spans="1:16" x14ac:dyDescent="0.2">
      <c r="A343" s="645" t="s">
        <v>393</v>
      </c>
      <c r="B343" s="645" t="s">
        <v>1710</v>
      </c>
      <c r="C343" s="645" t="s">
        <v>391</v>
      </c>
      <c r="D343" s="645" t="s">
        <v>3302</v>
      </c>
      <c r="E343" s="645" t="s">
        <v>3303</v>
      </c>
      <c r="F343" s="645" t="s">
        <v>3304</v>
      </c>
      <c r="G343" s="645" t="s">
        <v>5079</v>
      </c>
      <c r="H343" s="646">
        <v>42818</v>
      </c>
      <c r="I343" s="647">
        <v>95.42</v>
      </c>
      <c r="J343" s="647">
        <v>1</v>
      </c>
      <c r="K343" s="647">
        <f t="shared" si="5"/>
        <v>95.42</v>
      </c>
      <c r="L343" s="645" t="s">
        <v>801</v>
      </c>
      <c r="M343" s="645" t="s">
        <v>575</v>
      </c>
      <c r="N343" s="646">
        <v>42820</v>
      </c>
      <c r="O343" s="645" t="s">
        <v>71</v>
      </c>
      <c r="P343" s="645" t="s">
        <v>5080</v>
      </c>
    </row>
    <row r="344" spans="1:16" x14ac:dyDescent="0.2">
      <c r="A344" s="645" t="s">
        <v>393</v>
      </c>
      <c r="B344" s="645" t="s">
        <v>1710</v>
      </c>
      <c r="C344" s="645" t="s">
        <v>391</v>
      </c>
      <c r="D344" s="645" t="s">
        <v>3302</v>
      </c>
      <c r="E344" s="645" t="s">
        <v>3303</v>
      </c>
      <c r="F344" s="645" t="s">
        <v>3304</v>
      </c>
      <c r="G344" s="645" t="s">
        <v>5081</v>
      </c>
      <c r="H344" s="646">
        <v>42818</v>
      </c>
      <c r="I344" s="647">
        <v>260.35000000000002</v>
      </c>
      <c r="J344" s="647">
        <v>1</v>
      </c>
      <c r="K344" s="647">
        <f t="shared" si="5"/>
        <v>260.35000000000002</v>
      </c>
      <c r="L344" s="645" t="s">
        <v>801</v>
      </c>
      <c r="M344" s="645" t="s">
        <v>207</v>
      </c>
      <c r="N344" s="646">
        <v>42820</v>
      </c>
      <c r="O344" s="645" t="s">
        <v>71</v>
      </c>
      <c r="P344" s="645" t="s">
        <v>5082</v>
      </c>
    </row>
    <row r="345" spans="1:16" x14ac:dyDescent="0.2">
      <c r="A345" s="645" t="s">
        <v>393</v>
      </c>
      <c r="B345" s="645" t="s">
        <v>1710</v>
      </c>
      <c r="C345" s="645" t="s">
        <v>391</v>
      </c>
      <c r="D345" s="645" t="s">
        <v>3302</v>
      </c>
      <c r="E345" s="645" t="s">
        <v>3303</v>
      </c>
      <c r="F345" s="645" t="s">
        <v>3304</v>
      </c>
      <c r="G345" s="645" t="s">
        <v>5083</v>
      </c>
      <c r="H345" s="646">
        <v>42818</v>
      </c>
      <c r="I345" s="647">
        <v>185</v>
      </c>
      <c r="J345" s="647">
        <v>1</v>
      </c>
      <c r="K345" s="647">
        <f t="shared" si="5"/>
        <v>185</v>
      </c>
      <c r="L345" s="645" t="s">
        <v>801</v>
      </c>
      <c r="M345" s="645" t="s">
        <v>207</v>
      </c>
      <c r="N345" s="646">
        <v>42820</v>
      </c>
      <c r="O345" s="645" t="s">
        <v>71</v>
      </c>
      <c r="P345" s="645" t="s">
        <v>5082</v>
      </c>
    </row>
    <row r="346" spans="1:16" x14ac:dyDescent="0.2">
      <c r="A346" s="645" t="s">
        <v>393</v>
      </c>
      <c r="B346" s="645" t="s">
        <v>1710</v>
      </c>
      <c r="C346" s="645" t="s">
        <v>391</v>
      </c>
      <c r="D346" s="645" t="s">
        <v>3302</v>
      </c>
      <c r="E346" s="645" t="s">
        <v>3303</v>
      </c>
      <c r="F346" s="645" t="s">
        <v>3304</v>
      </c>
      <c r="G346" s="645" t="s">
        <v>5084</v>
      </c>
      <c r="H346" s="646">
        <v>42818</v>
      </c>
      <c r="I346" s="647">
        <v>277.73</v>
      </c>
      <c r="J346" s="647">
        <v>1</v>
      </c>
      <c r="K346" s="647">
        <f t="shared" si="5"/>
        <v>277.73</v>
      </c>
      <c r="L346" s="645" t="s">
        <v>801</v>
      </c>
      <c r="M346" s="645" t="s">
        <v>1292</v>
      </c>
      <c r="N346" s="646">
        <v>42820</v>
      </c>
      <c r="O346" s="645" t="s">
        <v>71</v>
      </c>
      <c r="P346" s="645" t="s">
        <v>5085</v>
      </c>
    </row>
    <row r="347" spans="1:16" x14ac:dyDescent="0.2">
      <c r="A347" s="645" t="s">
        <v>393</v>
      </c>
      <c r="B347" s="645" t="s">
        <v>1710</v>
      </c>
      <c r="C347" s="645" t="s">
        <v>391</v>
      </c>
      <c r="D347" s="645" t="s">
        <v>3302</v>
      </c>
      <c r="E347" s="645" t="s">
        <v>3303</v>
      </c>
      <c r="F347" s="645" t="s">
        <v>3304</v>
      </c>
      <c r="G347" s="645" t="s">
        <v>5086</v>
      </c>
      <c r="H347" s="646">
        <v>42811</v>
      </c>
      <c r="I347" s="647">
        <v>119.98</v>
      </c>
      <c r="J347" s="647">
        <v>1</v>
      </c>
      <c r="K347" s="647">
        <f t="shared" si="5"/>
        <v>119.98</v>
      </c>
      <c r="L347" s="645" t="s">
        <v>801</v>
      </c>
      <c r="M347" s="645" t="s">
        <v>1133</v>
      </c>
      <c r="N347" s="646">
        <v>42812</v>
      </c>
      <c r="O347" s="645" t="s">
        <v>71</v>
      </c>
      <c r="P347" s="645" t="s">
        <v>5087</v>
      </c>
    </row>
    <row r="348" spans="1:16" x14ac:dyDescent="0.2">
      <c r="A348" s="645" t="s">
        <v>393</v>
      </c>
      <c r="B348" s="645" t="s">
        <v>1710</v>
      </c>
      <c r="C348" s="645" t="s">
        <v>391</v>
      </c>
      <c r="D348" s="645" t="s">
        <v>3302</v>
      </c>
      <c r="E348" s="645" t="s">
        <v>3303</v>
      </c>
      <c r="F348" s="645" t="s">
        <v>3304</v>
      </c>
      <c r="G348" s="645" t="s">
        <v>5088</v>
      </c>
      <c r="H348" s="646">
        <v>42811</v>
      </c>
      <c r="I348" s="647">
        <v>159.97999999999999</v>
      </c>
      <c r="J348" s="647">
        <v>1</v>
      </c>
      <c r="K348" s="647">
        <f t="shared" si="5"/>
        <v>159.97999999999999</v>
      </c>
      <c r="L348" s="645" t="s">
        <v>801</v>
      </c>
      <c r="M348" s="645" t="s">
        <v>1133</v>
      </c>
      <c r="N348" s="646">
        <v>42812</v>
      </c>
      <c r="O348" s="645" t="s">
        <v>71</v>
      </c>
      <c r="P348" s="645" t="s">
        <v>5089</v>
      </c>
    </row>
    <row r="349" spans="1:16" x14ac:dyDescent="0.2">
      <c r="A349" s="645" t="s">
        <v>393</v>
      </c>
      <c r="B349" s="645" t="s">
        <v>1710</v>
      </c>
      <c r="C349" s="645" t="s">
        <v>391</v>
      </c>
      <c r="D349" s="645" t="s">
        <v>3302</v>
      </c>
      <c r="E349" s="645" t="s">
        <v>3303</v>
      </c>
      <c r="F349" s="645" t="s">
        <v>3304</v>
      </c>
      <c r="G349" s="645" t="s">
        <v>5090</v>
      </c>
      <c r="H349" s="646">
        <v>42811</v>
      </c>
      <c r="I349" s="647">
        <v>363</v>
      </c>
      <c r="J349" s="647">
        <v>1</v>
      </c>
      <c r="K349" s="647">
        <f t="shared" si="5"/>
        <v>363</v>
      </c>
      <c r="L349" s="645" t="s">
        <v>801</v>
      </c>
      <c r="M349" s="645" t="s">
        <v>1320</v>
      </c>
      <c r="N349" s="646">
        <v>42812</v>
      </c>
      <c r="O349" s="645" t="s">
        <v>71</v>
      </c>
      <c r="P349" s="645" t="s">
        <v>5091</v>
      </c>
    </row>
    <row r="350" spans="1:16" x14ac:dyDescent="0.2">
      <c r="A350" s="645" t="s">
        <v>393</v>
      </c>
      <c r="B350" s="645" t="s">
        <v>1710</v>
      </c>
      <c r="C350" s="645" t="s">
        <v>391</v>
      </c>
      <c r="D350" s="645" t="s">
        <v>3302</v>
      </c>
      <c r="E350" s="645" t="s">
        <v>3303</v>
      </c>
      <c r="F350" s="645" t="s">
        <v>3304</v>
      </c>
      <c r="G350" s="645" t="s">
        <v>5092</v>
      </c>
      <c r="H350" s="646">
        <v>42811</v>
      </c>
      <c r="I350" s="647">
        <v>273.63</v>
      </c>
      <c r="J350" s="647">
        <v>1</v>
      </c>
      <c r="K350" s="647">
        <f t="shared" si="5"/>
        <v>273.63</v>
      </c>
      <c r="L350" s="645" t="s">
        <v>801</v>
      </c>
      <c r="M350" s="645" t="s">
        <v>575</v>
      </c>
      <c r="N350" s="646">
        <v>42812</v>
      </c>
      <c r="O350" s="645" t="s">
        <v>71</v>
      </c>
      <c r="P350" s="645" t="s">
        <v>5093</v>
      </c>
    </row>
    <row r="351" spans="1:16" x14ac:dyDescent="0.2">
      <c r="A351" s="645" t="s">
        <v>393</v>
      </c>
      <c r="B351" s="645" t="s">
        <v>1710</v>
      </c>
      <c r="C351" s="645" t="s">
        <v>391</v>
      </c>
      <c r="D351" s="645" t="s">
        <v>3302</v>
      </c>
      <c r="E351" s="645" t="s">
        <v>3303</v>
      </c>
      <c r="F351" s="645" t="s">
        <v>3304</v>
      </c>
      <c r="G351" s="645" t="s">
        <v>5095</v>
      </c>
      <c r="H351" s="646">
        <v>42811</v>
      </c>
      <c r="I351" s="647">
        <v>209.98</v>
      </c>
      <c r="J351" s="647">
        <v>1</v>
      </c>
      <c r="K351" s="647">
        <f t="shared" si="5"/>
        <v>209.98</v>
      </c>
      <c r="L351" s="645" t="s">
        <v>801</v>
      </c>
      <c r="M351" s="645" t="s">
        <v>1320</v>
      </c>
      <c r="N351" s="646">
        <v>42812</v>
      </c>
      <c r="O351" s="645" t="s">
        <v>71</v>
      </c>
      <c r="P351" s="645" t="s">
        <v>5096</v>
      </c>
    </row>
    <row r="352" spans="1:16" x14ac:dyDescent="0.2">
      <c r="A352" s="645" t="s">
        <v>393</v>
      </c>
      <c r="B352" s="645" t="s">
        <v>1710</v>
      </c>
      <c r="C352" s="645" t="s">
        <v>391</v>
      </c>
      <c r="D352" s="645" t="s">
        <v>3302</v>
      </c>
      <c r="E352" s="645" t="s">
        <v>3303</v>
      </c>
      <c r="F352" s="645" t="s">
        <v>3304</v>
      </c>
      <c r="G352" s="645" t="s">
        <v>5097</v>
      </c>
      <c r="H352" s="646">
        <v>42811</v>
      </c>
      <c r="I352" s="647">
        <v>242</v>
      </c>
      <c r="J352" s="647">
        <v>1</v>
      </c>
      <c r="K352" s="647">
        <f t="shared" si="5"/>
        <v>242</v>
      </c>
      <c r="L352" s="645" t="s">
        <v>801</v>
      </c>
      <c r="M352" s="645" t="s">
        <v>1320</v>
      </c>
      <c r="N352" s="646">
        <v>42812</v>
      </c>
      <c r="O352" s="645" t="s">
        <v>71</v>
      </c>
      <c r="P352" s="645" t="s">
        <v>5098</v>
      </c>
    </row>
    <row r="353" spans="1:16" x14ac:dyDescent="0.2">
      <c r="A353" s="645" t="s">
        <v>393</v>
      </c>
      <c r="B353" s="645" t="s">
        <v>1710</v>
      </c>
      <c r="C353" s="645" t="s">
        <v>391</v>
      </c>
      <c r="D353" s="645" t="s">
        <v>3302</v>
      </c>
      <c r="E353" s="645" t="s">
        <v>3303</v>
      </c>
      <c r="F353" s="645" t="s">
        <v>3304</v>
      </c>
      <c r="G353" s="645" t="s">
        <v>5099</v>
      </c>
      <c r="H353" s="646">
        <v>42811</v>
      </c>
      <c r="I353" s="647">
        <v>257</v>
      </c>
      <c r="J353" s="647">
        <v>1</v>
      </c>
      <c r="K353" s="647">
        <f t="shared" si="5"/>
        <v>257</v>
      </c>
      <c r="L353" s="645" t="s">
        <v>801</v>
      </c>
      <c r="M353" s="645" t="s">
        <v>474</v>
      </c>
      <c r="N353" s="646">
        <v>42812</v>
      </c>
      <c r="O353" s="645" t="s">
        <v>71</v>
      </c>
      <c r="P353" s="645" t="s">
        <v>5100</v>
      </c>
    </row>
    <row r="354" spans="1:16" x14ac:dyDescent="0.2">
      <c r="A354" s="645" t="s">
        <v>393</v>
      </c>
      <c r="B354" s="645" t="s">
        <v>1710</v>
      </c>
      <c r="C354" s="645" t="s">
        <v>391</v>
      </c>
      <c r="D354" s="645" t="s">
        <v>3302</v>
      </c>
      <c r="E354" s="645" t="s">
        <v>3303</v>
      </c>
      <c r="F354" s="645" t="s">
        <v>3304</v>
      </c>
      <c r="G354" s="645" t="s">
        <v>5101</v>
      </c>
      <c r="H354" s="646">
        <v>42811</v>
      </c>
      <c r="I354" s="647">
        <v>8</v>
      </c>
      <c r="J354" s="647">
        <v>1</v>
      </c>
      <c r="K354" s="647">
        <f t="shared" si="5"/>
        <v>8</v>
      </c>
      <c r="L354" s="645" t="s">
        <v>801</v>
      </c>
      <c r="M354" s="645" t="s">
        <v>474</v>
      </c>
      <c r="N354" s="646">
        <v>42812</v>
      </c>
      <c r="O354" s="645" t="s">
        <v>71</v>
      </c>
      <c r="P354" s="645" t="s">
        <v>5100</v>
      </c>
    </row>
    <row r="355" spans="1:16" x14ac:dyDescent="0.2">
      <c r="A355" s="645" t="s">
        <v>393</v>
      </c>
      <c r="B355" s="645" t="s">
        <v>1710</v>
      </c>
      <c r="C355" s="645" t="s">
        <v>391</v>
      </c>
      <c r="D355" s="645" t="s">
        <v>3302</v>
      </c>
      <c r="E355" s="645" t="s">
        <v>3303</v>
      </c>
      <c r="F355" s="645" t="s">
        <v>3304</v>
      </c>
      <c r="G355" s="645" t="s">
        <v>5102</v>
      </c>
      <c r="H355" s="646">
        <v>42811</v>
      </c>
      <c r="I355" s="647">
        <v>91.53</v>
      </c>
      <c r="J355" s="647">
        <v>1</v>
      </c>
      <c r="K355" s="647">
        <f t="shared" si="5"/>
        <v>91.53</v>
      </c>
      <c r="L355" s="645" t="s">
        <v>801</v>
      </c>
      <c r="M355" s="645" t="s">
        <v>1878</v>
      </c>
      <c r="N355" s="646">
        <v>42812</v>
      </c>
      <c r="O355" s="645" t="s">
        <v>71</v>
      </c>
      <c r="P355" s="645" t="s">
        <v>5103</v>
      </c>
    </row>
    <row r="356" spans="1:16" x14ac:dyDescent="0.2">
      <c r="A356" s="645" t="s">
        <v>393</v>
      </c>
      <c r="B356" s="645" t="s">
        <v>1710</v>
      </c>
      <c r="C356" s="645" t="s">
        <v>391</v>
      </c>
      <c r="D356" s="645" t="s">
        <v>3302</v>
      </c>
      <c r="E356" s="645" t="s">
        <v>3303</v>
      </c>
      <c r="F356" s="645" t="s">
        <v>3304</v>
      </c>
      <c r="G356" s="645" t="s">
        <v>5104</v>
      </c>
      <c r="H356" s="646">
        <v>42811</v>
      </c>
      <c r="I356" s="647">
        <v>95.85</v>
      </c>
      <c r="J356" s="647">
        <v>1</v>
      </c>
      <c r="K356" s="647">
        <f t="shared" si="5"/>
        <v>95.85</v>
      </c>
      <c r="L356" s="645" t="s">
        <v>801</v>
      </c>
      <c r="M356" s="645" t="s">
        <v>887</v>
      </c>
      <c r="N356" s="646">
        <v>42812</v>
      </c>
      <c r="O356" s="645" t="s">
        <v>71</v>
      </c>
      <c r="P356" s="645" t="s">
        <v>5105</v>
      </c>
    </row>
    <row r="357" spans="1:16" x14ac:dyDescent="0.2">
      <c r="A357" s="645" t="s">
        <v>393</v>
      </c>
      <c r="B357" s="645" t="s">
        <v>1710</v>
      </c>
      <c r="C357" s="645" t="s">
        <v>391</v>
      </c>
      <c r="D357" s="645" t="s">
        <v>3302</v>
      </c>
      <c r="E357" s="645" t="s">
        <v>3303</v>
      </c>
      <c r="F357" s="645" t="s">
        <v>3304</v>
      </c>
      <c r="G357" s="645" t="s">
        <v>5106</v>
      </c>
      <c r="H357" s="646">
        <v>42811</v>
      </c>
      <c r="I357" s="647">
        <v>285</v>
      </c>
      <c r="J357" s="647">
        <v>1</v>
      </c>
      <c r="K357" s="647">
        <f t="shared" si="5"/>
        <v>285</v>
      </c>
      <c r="L357" s="645" t="s">
        <v>801</v>
      </c>
      <c r="M357" s="645" t="s">
        <v>2539</v>
      </c>
      <c r="N357" s="646">
        <v>42812</v>
      </c>
      <c r="O357" s="645" t="s">
        <v>71</v>
      </c>
      <c r="P357" s="645" t="s">
        <v>5107</v>
      </c>
    </row>
    <row r="358" spans="1:16" x14ac:dyDescent="0.2">
      <c r="A358" s="645" t="s">
        <v>393</v>
      </c>
      <c r="B358" s="645" t="s">
        <v>1710</v>
      </c>
      <c r="C358" s="645" t="s">
        <v>391</v>
      </c>
      <c r="D358" s="645" t="s">
        <v>3302</v>
      </c>
      <c r="E358" s="645" t="s">
        <v>3303</v>
      </c>
      <c r="F358" s="645" t="s">
        <v>3304</v>
      </c>
      <c r="G358" s="645" t="s">
        <v>5108</v>
      </c>
      <c r="H358" s="646">
        <v>42807</v>
      </c>
      <c r="I358" s="647">
        <v>99.98</v>
      </c>
      <c r="J358" s="647">
        <v>1</v>
      </c>
      <c r="K358" s="647">
        <f t="shared" si="5"/>
        <v>99.98</v>
      </c>
      <c r="L358" s="645" t="s">
        <v>801</v>
      </c>
      <c r="M358" s="645" t="s">
        <v>1031</v>
      </c>
      <c r="N358" s="646">
        <v>42808</v>
      </c>
      <c r="O358" s="645" t="s">
        <v>71</v>
      </c>
      <c r="P358" s="645" t="s">
        <v>801</v>
      </c>
    </row>
    <row r="359" spans="1:16" x14ac:dyDescent="0.2">
      <c r="A359" s="645" t="s">
        <v>393</v>
      </c>
      <c r="B359" s="645" t="s">
        <v>1710</v>
      </c>
      <c r="C359" s="645" t="s">
        <v>391</v>
      </c>
      <c r="D359" s="645" t="s">
        <v>3302</v>
      </c>
      <c r="E359" s="645" t="s">
        <v>3303</v>
      </c>
      <c r="F359" s="645" t="s">
        <v>3304</v>
      </c>
      <c r="G359" s="645" t="s">
        <v>5109</v>
      </c>
      <c r="H359" s="646">
        <v>42807</v>
      </c>
      <c r="I359" s="647">
        <v>111.21</v>
      </c>
      <c r="J359" s="647">
        <v>1</v>
      </c>
      <c r="K359" s="647">
        <f t="shared" si="5"/>
        <v>111.21</v>
      </c>
      <c r="L359" s="645" t="s">
        <v>801</v>
      </c>
      <c r="M359" s="645" t="s">
        <v>2539</v>
      </c>
      <c r="N359" s="646">
        <v>42808</v>
      </c>
      <c r="O359" s="645" t="s">
        <v>71</v>
      </c>
      <c r="P359" s="645" t="s">
        <v>801</v>
      </c>
    </row>
    <row r="360" spans="1:16" x14ac:dyDescent="0.2">
      <c r="A360" s="645" t="s">
        <v>393</v>
      </c>
      <c r="B360" s="645" t="s">
        <v>1710</v>
      </c>
      <c r="C360" s="645" t="s">
        <v>391</v>
      </c>
      <c r="D360" s="645" t="s">
        <v>3302</v>
      </c>
      <c r="E360" s="645" t="s">
        <v>3303</v>
      </c>
      <c r="F360" s="645" t="s">
        <v>3304</v>
      </c>
      <c r="G360" s="645" t="s">
        <v>5110</v>
      </c>
      <c r="H360" s="646">
        <v>42807</v>
      </c>
      <c r="I360" s="647">
        <v>34.950000000000003</v>
      </c>
      <c r="J360" s="647">
        <v>1</v>
      </c>
      <c r="K360" s="647">
        <f t="shared" si="5"/>
        <v>34.950000000000003</v>
      </c>
      <c r="L360" s="645" t="s">
        <v>801</v>
      </c>
      <c r="M360" s="645" t="s">
        <v>1401</v>
      </c>
      <c r="N360" s="646">
        <v>42808</v>
      </c>
      <c r="O360" s="645" t="s">
        <v>71</v>
      </c>
      <c r="P360" s="645" t="s">
        <v>801</v>
      </c>
    </row>
    <row r="361" spans="1:16" x14ac:dyDescent="0.2">
      <c r="A361" s="645" t="s">
        <v>393</v>
      </c>
      <c r="B361" s="645" t="s">
        <v>1710</v>
      </c>
      <c r="C361" s="645" t="s">
        <v>391</v>
      </c>
      <c r="D361" s="645" t="s">
        <v>5111</v>
      </c>
      <c r="E361" s="645" t="s">
        <v>5112</v>
      </c>
      <c r="F361" s="645" t="s">
        <v>5113</v>
      </c>
      <c r="G361" s="645" t="s">
        <v>5114</v>
      </c>
      <c r="H361" s="646">
        <v>42824</v>
      </c>
      <c r="I361" s="647">
        <v>40.32</v>
      </c>
      <c r="J361" s="647">
        <v>1</v>
      </c>
      <c r="K361" s="647">
        <f t="shared" si="5"/>
        <v>40.32</v>
      </c>
      <c r="L361" s="645" t="s">
        <v>801</v>
      </c>
      <c r="M361" s="645" t="s">
        <v>2737</v>
      </c>
      <c r="N361" s="646">
        <v>42824</v>
      </c>
      <c r="O361" s="645" t="s">
        <v>71</v>
      </c>
      <c r="P361" s="645" t="s">
        <v>801</v>
      </c>
    </row>
    <row r="362" spans="1:16" x14ac:dyDescent="0.2">
      <c r="A362" s="645" t="s">
        <v>393</v>
      </c>
      <c r="B362" s="645" t="s">
        <v>1710</v>
      </c>
      <c r="C362" s="645" t="s">
        <v>391</v>
      </c>
      <c r="D362" s="645" t="s">
        <v>5111</v>
      </c>
      <c r="E362" s="645" t="s">
        <v>5112</v>
      </c>
      <c r="F362" s="645" t="s">
        <v>5113</v>
      </c>
      <c r="G362" s="645" t="s">
        <v>5115</v>
      </c>
      <c r="H362" s="646">
        <v>42824</v>
      </c>
      <c r="I362" s="647">
        <v>148.83000000000001</v>
      </c>
      <c r="J362" s="647">
        <v>1</v>
      </c>
      <c r="K362" s="647">
        <f t="shared" si="5"/>
        <v>148.83000000000001</v>
      </c>
      <c r="L362" s="645" t="s">
        <v>801</v>
      </c>
      <c r="M362" s="645" t="s">
        <v>636</v>
      </c>
      <c r="N362" s="646">
        <v>42824</v>
      </c>
      <c r="O362" s="645" t="s">
        <v>71</v>
      </c>
      <c r="P362" s="645" t="s">
        <v>801</v>
      </c>
    </row>
    <row r="363" spans="1:16" x14ac:dyDescent="0.2">
      <c r="A363" s="645" t="s">
        <v>393</v>
      </c>
      <c r="B363" s="645" t="s">
        <v>1710</v>
      </c>
      <c r="C363" s="645" t="s">
        <v>391</v>
      </c>
      <c r="D363" s="645" t="s">
        <v>5111</v>
      </c>
      <c r="E363" s="645" t="s">
        <v>5112</v>
      </c>
      <c r="F363" s="645" t="s">
        <v>5113</v>
      </c>
      <c r="G363" s="645" t="s">
        <v>5116</v>
      </c>
      <c r="H363" s="646">
        <v>42824</v>
      </c>
      <c r="I363" s="647">
        <v>58.07</v>
      </c>
      <c r="J363" s="647">
        <v>1</v>
      </c>
      <c r="K363" s="647">
        <f t="shared" si="5"/>
        <v>58.07</v>
      </c>
      <c r="L363" s="645" t="s">
        <v>801</v>
      </c>
      <c r="M363" s="645" t="s">
        <v>636</v>
      </c>
      <c r="N363" s="646">
        <v>42824</v>
      </c>
      <c r="O363" s="645" t="s">
        <v>71</v>
      </c>
      <c r="P363" s="645" t="s">
        <v>801</v>
      </c>
    </row>
    <row r="364" spans="1:16" x14ac:dyDescent="0.2">
      <c r="A364" s="645" t="s">
        <v>393</v>
      </c>
      <c r="B364" s="645" t="s">
        <v>1710</v>
      </c>
      <c r="C364" s="645" t="s">
        <v>391</v>
      </c>
      <c r="D364" s="645" t="s">
        <v>5111</v>
      </c>
      <c r="E364" s="645" t="s">
        <v>5112</v>
      </c>
      <c r="F364" s="645" t="s">
        <v>5113</v>
      </c>
      <c r="G364" s="645" t="s">
        <v>5117</v>
      </c>
      <c r="H364" s="646">
        <v>42824</v>
      </c>
      <c r="I364" s="647">
        <v>281.93</v>
      </c>
      <c r="J364" s="647">
        <v>1</v>
      </c>
      <c r="K364" s="647">
        <f t="shared" si="5"/>
        <v>281.93</v>
      </c>
      <c r="L364" s="645" t="s">
        <v>801</v>
      </c>
      <c r="M364" s="645" t="s">
        <v>3654</v>
      </c>
      <c r="N364" s="646">
        <v>42824</v>
      </c>
      <c r="O364" s="645" t="s">
        <v>71</v>
      </c>
      <c r="P364" s="645" t="s">
        <v>801</v>
      </c>
    </row>
    <row r="365" spans="1:16" x14ac:dyDescent="0.2">
      <c r="A365" s="645" t="s">
        <v>393</v>
      </c>
      <c r="B365" s="645" t="s">
        <v>1710</v>
      </c>
      <c r="C365" s="645" t="s">
        <v>391</v>
      </c>
      <c r="D365" s="645" t="s">
        <v>5111</v>
      </c>
      <c r="E365" s="645" t="s">
        <v>5112</v>
      </c>
      <c r="F365" s="645" t="s">
        <v>5113</v>
      </c>
      <c r="G365" s="645" t="s">
        <v>5118</v>
      </c>
      <c r="H365" s="646">
        <v>42824</v>
      </c>
      <c r="I365" s="647">
        <v>185.98</v>
      </c>
      <c r="J365" s="647">
        <v>1</v>
      </c>
      <c r="K365" s="647">
        <f t="shared" si="5"/>
        <v>185.98</v>
      </c>
      <c r="L365" s="645" t="s">
        <v>801</v>
      </c>
      <c r="M365" s="645" t="s">
        <v>2737</v>
      </c>
      <c r="N365" s="646">
        <v>42824</v>
      </c>
      <c r="O365" s="645" t="s">
        <v>71</v>
      </c>
      <c r="P365" s="645" t="s">
        <v>801</v>
      </c>
    </row>
    <row r="366" spans="1:16" x14ac:dyDescent="0.2">
      <c r="A366" s="645" t="s">
        <v>393</v>
      </c>
      <c r="B366" s="645" t="s">
        <v>1710</v>
      </c>
      <c r="C366" s="645" t="s">
        <v>391</v>
      </c>
      <c r="D366" s="645" t="s">
        <v>5111</v>
      </c>
      <c r="E366" s="645" t="s">
        <v>5112</v>
      </c>
      <c r="F366" s="645" t="s">
        <v>5113</v>
      </c>
      <c r="G366" s="645" t="s">
        <v>5119</v>
      </c>
      <c r="H366" s="646">
        <v>42824</v>
      </c>
      <c r="I366" s="647">
        <v>51.73</v>
      </c>
      <c r="J366" s="647">
        <v>1</v>
      </c>
      <c r="K366" s="647">
        <f t="shared" si="5"/>
        <v>51.73</v>
      </c>
      <c r="L366" s="645" t="s">
        <v>801</v>
      </c>
      <c r="M366" s="645" t="s">
        <v>2737</v>
      </c>
      <c r="N366" s="646">
        <v>42824</v>
      </c>
      <c r="O366" s="645" t="s">
        <v>71</v>
      </c>
      <c r="P366" s="645" t="s">
        <v>801</v>
      </c>
    </row>
    <row r="367" spans="1:16" x14ac:dyDescent="0.2">
      <c r="A367" s="645" t="s">
        <v>393</v>
      </c>
      <c r="B367" s="645" t="s">
        <v>1710</v>
      </c>
      <c r="C367" s="645" t="s">
        <v>391</v>
      </c>
      <c r="D367" s="645" t="s">
        <v>5111</v>
      </c>
      <c r="E367" s="645" t="s">
        <v>5112</v>
      </c>
      <c r="F367" s="645" t="s">
        <v>5113</v>
      </c>
      <c r="G367" s="645" t="s">
        <v>5120</v>
      </c>
      <c r="H367" s="646">
        <v>42794</v>
      </c>
      <c r="I367" s="647">
        <v>14.81</v>
      </c>
      <c r="J367" s="647">
        <v>1</v>
      </c>
      <c r="K367" s="647">
        <f t="shared" si="5"/>
        <v>14.81</v>
      </c>
      <c r="L367" s="645" t="s">
        <v>801</v>
      </c>
      <c r="M367" s="645" t="s">
        <v>1056</v>
      </c>
      <c r="N367" s="646">
        <v>42800</v>
      </c>
      <c r="O367" s="645" t="s">
        <v>71</v>
      </c>
      <c r="P367" s="645" t="s">
        <v>801</v>
      </c>
    </row>
    <row r="368" spans="1:16" x14ac:dyDescent="0.2">
      <c r="A368" s="645" t="s">
        <v>393</v>
      </c>
      <c r="B368" s="645" t="s">
        <v>1710</v>
      </c>
      <c r="C368" s="645" t="s">
        <v>391</v>
      </c>
      <c r="D368" s="645" t="s">
        <v>1584</v>
      </c>
      <c r="E368" s="645" t="s">
        <v>1585</v>
      </c>
      <c r="F368" s="645" t="s">
        <v>1586</v>
      </c>
      <c r="G368" s="645" t="s">
        <v>5121</v>
      </c>
      <c r="H368" s="646">
        <v>42818</v>
      </c>
      <c r="I368" s="647">
        <v>263.70999999999998</v>
      </c>
      <c r="J368" s="647">
        <v>1</v>
      </c>
      <c r="K368" s="647">
        <f t="shared" si="5"/>
        <v>263.70999999999998</v>
      </c>
      <c r="L368" s="645" t="s">
        <v>5122</v>
      </c>
      <c r="M368" s="645" t="s">
        <v>887</v>
      </c>
      <c r="N368" s="646">
        <v>42821</v>
      </c>
      <c r="O368" s="645" t="s">
        <v>71</v>
      </c>
      <c r="P368" s="645" t="s">
        <v>801</v>
      </c>
    </row>
    <row r="369" spans="1:16" x14ac:dyDescent="0.2">
      <c r="A369" s="645" t="s">
        <v>393</v>
      </c>
      <c r="B369" s="645" t="s">
        <v>1710</v>
      </c>
      <c r="C369" s="645" t="s">
        <v>391</v>
      </c>
      <c r="D369" s="645" t="s">
        <v>1584</v>
      </c>
      <c r="E369" s="645" t="s">
        <v>1585</v>
      </c>
      <c r="F369" s="645" t="s">
        <v>1586</v>
      </c>
      <c r="G369" s="645" t="s">
        <v>5123</v>
      </c>
      <c r="H369" s="646">
        <v>42816</v>
      </c>
      <c r="I369" s="647">
        <v>287.33999999999997</v>
      </c>
      <c r="J369" s="647">
        <v>1</v>
      </c>
      <c r="K369" s="647">
        <f t="shared" si="5"/>
        <v>287.33999999999997</v>
      </c>
      <c r="L369" s="645" t="s">
        <v>5124</v>
      </c>
      <c r="M369" s="645" t="s">
        <v>114</v>
      </c>
      <c r="N369" s="646">
        <v>42817</v>
      </c>
      <c r="O369" s="645" t="s">
        <v>71</v>
      </c>
      <c r="P369" s="645" t="s">
        <v>5125</v>
      </c>
    </row>
    <row r="370" spans="1:16" x14ac:dyDescent="0.2">
      <c r="A370" s="645" t="s">
        <v>393</v>
      </c>
      <c r="B370" s="645" t="s">
        <v>1710</v>
      </c>
      <c r="C370" s="645" t="s">
        <v>391</v>
      </c>
      <c r="D370" s="645" t="s">
        <v>1584</v>
      </c>
      <c r="E370" s="645" t="s">
        <v>1585</v>
      </c>
      <c r="F370" s="645" t="s">
        <v>1586</v>
      </c>
      <c r="G370" s="645" t="s">
        <v>5126</v>
      </c>
      <c r="H370" s="646">
        <v>42801</v>
      </c>
      <c r="I370" s="647">
        <v>102.47</v>
      </c>
      <c r="J370" s="647">
        <v>1</v>
      </c>
      <c r="K370" s="647">
        <f t="shared" si="5"/>
        <v>102.47</v>
      </c>
      <c r="L370" s="645" t="s">
        <v>5127</v>
      </c>
      <c r="M370" s="645" t="s">
        <v>114</v>
      </c>
      <c r="N370" s="646">
        <v>42802</v>
      </c>
      <c r="O370" s="645" t="s">
        <v>71</v>
      </c>
      <c r="P370" s="645" t="s">
        <v>5128</v>
      </c>
    </row>
    <row r="371" spans="1:16" x14ac:dyDescent="0.2">
      <c r="A371" s="645" t="s">
        <v>393</v>
      </c>
      <c r="B371" s="645" t="s">
        <v>1710</v>
      </c>
      <c r="C371" s="645" t="s">
        <v>391</v>
      </c>
      <c r="D371" s="645" t="s">
        <v>92</v>
      </c>
      <c r="E371" s="645" t="s">
        <v>93</v>
      </c>
      <c r="F371" s="645" t="s">
        <v>94</v>
      </c>
      <c r="G371" s="645" t="s">
        <v>5129</v>
      </c>
      <c r="H371" s="646">
        <v>42811</v>
      </c>
      <c r="I371" s="647">
        <v>267.64999999999998</v>
      </c>
      <c r="J371" s="647">
        <v>1</v>
      </c>
      <c r="K371" s="647">
        <f t="shared" si="5"/>
        <v>267.64999999999998</v>
      </c>
      <c r="L371" s="645" t="s">
        <v>5130</v>
      </c>
      <c r="M371" s="645" t="s">
        <v>1137</v>
      </c>
      <c r="N371" s="646">
        <v>42815</v>
      </c>
      <c r="O371" s="645" t="s">
        <v>71</v>
      </c>
      <c r="P371" s="645" t="s">
        <v>5131</v>
      </c>
    </row>
    <row r="372" spans="1:16" x14ac:dyDescent="0.2">
      <c r="A372" s="645" t="s">
        <v>393</v>
      </c>
      <c r="B372" s="645" t="s">
        <v>1710</v>
      </c>
      <c r="C372" s="645" t="s">
        <v>391</v>
      </c>
      <c r="D372" s="645" t="s">
        <v>92</v>
      </c>
      <c r="E372" s="645" t="s">
        <v>93</v>
      </c>
      <c r="F372" s="645" t="s">
        <v>94</v>
      </c>
      <c r="G372" s="645" t="s">
        <v>5132</v>
      </c>
      <c r="H372" s="646">
        <v>42818</v>
      </c>
      <c r="I372" s="647">
        <v>39.200000000000003</v>
      </c>
      <c r="J372" s="647">
        <v>1</v>
      </c>
      <c r="K372" s="647">
        <f t="shared" si="5"/>
        <v>39.200000000000003</v>
      </c>
      <c r="L372" s="645" t="s">
        <v>5133</v>
      </c>
      <c r="M372" s="645" t="s">
        <v>278</v>
      </c>
      <c r="N372" s="646">
        <v>42818</v>
      </c>
      <c r="O372" s="645" t="s">
        <v>71</v>
      </c>
      <c r="P372" s="645" t="s">
        <v>5134</v>
      </c>
    </row>
    <row r="373" spans="1:16" x14ac:dyDescent="0.2">
      <c r="A373" s="645" t="s">
        <v>393</v>
      </c>
      <c r="B373" s="645" t="s">
        <v>1710</v>
      </c>
      <c r="C373" s="645" t="s">
        <v>391</v>
      </c>
      <c r="D373" s="645" t="s">
        <v>92</v>
      </c>
      <c r="E373" s="645" t="s">
        <v>93</v>
      </c>
      <c r="F373" s="645" t="s">
        <v>94</v>
      </c>
      <c r="G373" s="645" t="s">
        <v>5135</v>
      </c>
      <c r="H373" s="646">
        <v>42818</v>
      </c>
      <c r="I373" s="647">
        <v>32.29</v>
      </c>
      <c r="J373" s="647">
        <v>1</v>
      </c>
      <c r="K373" s="647">
        <f t="shared" si="5"/>
        <v>32.29</v>
      </c>
      <c r="L373" s="645" t="s">
        <v>5136</v>
      </c>
      <c r="M373" s="645" t="s">
        <v>95</v>
      </c>
      <c r="N373" s="646">
        <v>42818</v>
      </c>
      <c r="O373" s="645" t="s">
        <v>71</v>
      </c>
      <c r="P373" s="645" t="s">
        <v>5137</v>
      </c>
    </row>
    <row r="374" spans="1:16" x14ac:dyDescent="0.2">
      <c r="A374" s="645" t="s">
        <v>393</v>
      </c>
      <c r="B374" s="645" t="s">
        <v>1710</v>
      </c>
      <c r="C374" s="645" t="s">
        <v>391</v>
      </c>
      <c r="D374" s="645" t="s">
        <v>92</v>
      </c>
      <c r="E374" s="645" t="s">
        <v>93</v>
      </c>
      <c r="F374" s="645" t="s">
        <v>94</v>
      </c>
      <c r="G374" s="645" t="s">
        <v>5138</v>
      </c>
      <c r="H374" s="646">
        <v>42818</v>
      </c>
      <c r="I374" s="647">
        <v>1034.55</v>
      </c>
      <c r="J374" s="647">
        <v>1</v>
      </c>
      <c r="K374" s="647">
        <f t="shared" si="5"/>
        <v>1034.55</v>
      </c>
      <c r="L374" s="645" t="s">
        <v>5139</v>
      </c>
      <c r="M374" s="645" t="s">
        <v>84</v>
      </c>
      <c r="N374" s="646">
        <v>42818</v>
      </c>
      <c r="O374" s="645" t="s">
        <v>71</v>
      </c>
      <c r="P374" s="645" t="s">
        <v>5140</v>
      </c>
    </row>
    <row r="375" spans="1:16" x14ac:dyDescent="0.2">
      <c r="A375" s="645" t="s">
        <v>393</v>
      </c>
      <c r="B375" s="645" t="s">
        <v>1710</v>
      </c>
      <c r="C375" s="645" t="s">
        <v>391</v>
      </c>
      <c r="D375" s="645" t="s">
        <v>92</v>
      </c>
      <c r="E375" s="645" t="s">
        <v>93</v>
      </c>
      <c r="F375" s="645" t="s">
        <v>94</v>
      </c>
      <c r="G375" s="645" t="s">
        <v>5141</v>
      </c>
      <c r="H375" s="646">
        <v>42818</v>
      </c>
      <c r="I375" s="647">
        <v>519.09</v>
      </c>
      <c r="J375" s="647">
        <v>1</v>
      </c>
      <c r="K375" s="647">
        <f t="shared" si="5"/>
        <v>519.09</v>
      </c>
      <c r="L375" s="645" t="s">
        <v>5142</v>
      </c>
      <c r="M375" s="645" t="s">
        <v>245</v>
      </c>
      <c r="N375" s="646">
        <v>42818</v>
      </c>
      <c r="O375" s="645" t="s">
        <v>71</v>
      </c>
      <c r="P375" s="645" t="s">
        <v>5143</v>
      </c>
    </row>
    <row r="376" spans="1:16" x14ac:dyDescent="0.2">
      <c r="A376" s="645" t="s">
        <v>393</v>
      </c>
      <c r="B376" s="645" t="s">
        <v>1710</v>
      </c>
      <c r="C376" s="645" t="s">
        <v>391</v>
      </c>
      <c r="D376" s="645" t="s">
        <v>92</v>
      </c>
      <c r="E376" s="645" t="s">
        <v>93</v>
      </c>
      <c r="F376" s="645" t="s">
        <v>94</v>
      </c>
      <c r="G376" s="645" t="s">
        <v>5144</v>
      </c>
      <c r="H376" s="646">
        <v>42818</v>
      </c>
      <c r="I376" s="647">
        <v>78.290000000000006</v>
      </c>
      <c r="J376" s="647">
        <v>1</v>
      </c>
      <c r="K376" s="647">
        <f t="shared" si="5"/>
        <v>78.290000000000006</v>
      </c>
      <c r="L376" s="645" t="s">
        <v>5145</v>
      </c>
      <c r="M376" s="645" t="s">
        <v>189</v>
      </c>
      <c r="N376" s="646">
        <v>42818</v>
      </c>
      <c r="O376" s="645" t="s">
        <v>71</v>
      </c>
      <c r="P376" s="645" t="s">
        <v>5146</v>
      </c>
    </row>
    <row r="377" spans="1:16" x14ac:dyDescent="0.2">
      <c r="A377" s="645" t="s">
        <v>393</v>
      </c>
      <c r="B377" s="645" t="s">
        <v>1710</v>
      </c>
      <c r="C377" s="645" t="s">
        <v>391</v>
      </c>
      <c r="D377" s="645" t="s">
        <v>92</v>
      </c>
      <c r="E377" s="645" t="s">
        <v>93</v>
      </c>
      <c r="F377" s="645" t="s">
        <v>94</v>
      </c>
      <c r="G377" s="645" t="s">
        <v>5147</v>
      </c>
      <c r="H377" s="646">
        <v>42817</v>
      </c>
      <c r="I377" s="647">
        <v>437.29</v>
      </c>
      <c r="J377" s="647">
        <v>1</v>
      </c>
      <c r="K377" s="647">
        <f t="shared" si="5"/>
        <v>437.29</v>
      </c>
      <c r="L377" s="645" t="s">
        <v>5148</v>
      </c>
      <c r="M377" s="645" t="s">
        <v>475</v>
      </c>
      <c r="N377" s="646">
        <v>42817</v>
      </c>
      <c r="O377" s="645" t="s">
        <v>71</v>
      </c>
      <c r="P377" s="645" t="s">
        <v>5149</v>
      </c>
    </row>
    <row r="378" spans="1:16" x14ac:dyDescent="0.2">
      <c r="A378" s="645" t="s">
        <v>393</v>
      </c>
      <c r="B378" s="645" t="s">
        <v>1710</v>
      </c>
      <c r="C378" s="645" t="s">
        <v>391</v>
      </c>
      <c r="D378" s="645" t="s">
        <v>92</v>
      </c>
      <c r="E378" s="645" t="s">
        <v>93</v>
      </c>
      <c r="F378" s="645" t="s">
        <v>94</v>
      </c>
      <c r="G378" s="645" t="s">
        <v>5150</v>
      </c>
      <c r="H378" s="646">
        <v>42817</v>
      </c>
      <c r="I378" s="647">
        <v>153.66999999999999</v>
      </c>
      <c r="J378" s="647">
        <v>1</v>
      </c>
      <c r="K378" s="647">
        <f t="shared" si="5"/>
        <v>153.66999999999999</v>
      </c>
      <c r="L378" s="645" t="s">
        <v>5151</v>
      </c>
      <c r="M378" s="645" t="s">
        <v>276</v>
      </c>
      <c r="N378" s="646">
        <v>42817</v>
      </c>
      <c r="O378" s="645" t="s">
        <v>71</v>
      </c>
      <c r="P378" s="645" t="s">
        <v>5152</v>
      </c>
    </row>
    <row r="379" spans="1:16" x14ac:dyDescent="0.2">
      <c r="A379" s="645" t="s">
        <v>393</v>
      </c>
      <c r="B379" s="645" t="s">
        <v>1710</v>
      </c>
      <c r="C379" s="645" t="s">
        <v>391</v>
      </c>
      <c r="D379" s="645" t="s">
        <v>92</v>
      </c>
      <c r="E379" s="645" t="s">
        <v>93</v>
      </c>
      <c r="F379" s="645" t="s">
        <v>94</v>
      </c>
      <c r="G379" s="645" t="s">
        <v>5153</v>
      </c>
      <c r="H379" s="646">
        <v>42817</v>
      </c>
      <c r="I379" s="647">
        <v>531.91999999999996</v>
      </c>
      <c r="J379" s="647">
        <v>1</v>
      </c>
      <c r="K379" s="647">
        <f t="shared" si="5"/>
        <v>531.91999999999996</v>
      </c>
      <c r="L379" s="645" t="s">
        <v>5154</v>
      </c>
      <c r="M379" s="645" t="s">
        <v>95</v>
      </c>
      <c r="N379" s="646">
        <v>42817</v>
      </c>
      <c r="O379" s="645" t="s">
        <v>71</v>
      </c>
      <c r="P379" s="645" t="s">
        <v>5155</v>
      </c>
    </row>
    <row r="380" spans="1:16" x14ac:dyDescent="0.2">
      <c r="A380" s="645" t="s">
        <v>393</v>
      </c>
      <c r="B380" s="645" t="s">
        <v>1710</v>
      </c>
      <c r="C380" s="645" t="s">
        <v>391</v>
      </c>
      <c r="D380" s="645" t="s">
        <v>92</v>
      </c>
      <c r="E380" s="645" t="s">
        <v>93</v>
      </c>
      <c r="F380" s="645" t="s">
        <v>94</v>
      </c>
      <c r="G380" s="645" t="s">
        <v>5156</v>
      </c>
      <c r="H380" s="646">
        <v>42817</v>
      </c>
      <c r="I380" s="647">
        <v>73.180000000000007</v>
      </c>
      <c r="J380" s="647">
        <v>1</v>
      </c>
      <c r="K380" s="647">
        <f t="shared" si="5"/>
        <v>73.180000000000007</v>
      </c>
      <c r="L380" s="645" t="s">
        <v>5157</v>
      </c>
      <c r="M380" s="645" t="s">
        <v>84</v>
      </c>
      <c r="N380" s="646">
        <v>42817</v>
      </c>
      <c r="O380" s="645" t="s">
        <v>71</v>
      </c>
      <c r="P380" s="645" t="s">
        <v>5158</v>
      </c>
    </row>
    <row r="381" spans="1:16" x14ac:dyDescent="0.2">
      <c r="A381" s="645" t="s">
        <v>393</v>
      </c>
      <c r="B381" s="645" t="s">
        <v>1710</v>
      </c>
      <c r="C381" s="645" t="s">
        <v>391</v>
      </c>
      <c r="D381" s="645" t="s">
        <v>92</v>
      </c>
      <c r="E381" s="645" t="s">
        <v>93</v>
      </c>
      <c r="F381" s="645" t="s">
        <v>94</v>
      </c>
      <c r="G381" s="645" t="s">
        <v>5159</v>
      </c>
      <c r="H381" s="646">
        <v>42817</v>
      </c>
      <c r="I381" s="647">
        <v>57.48</v>
      </c>
      <c r="J381" s="647">
        <v>1</v>
      </c>
      <c r="K381" s="647">
        <f t="shared" si="5"/>
        <v>57.48</v>
      </c>
      <c r="L381" s="645" t="s">
        <v>5160</v>
      </c>
      <c r="M381" s="645" t="s">
        <v>84</v>
      </c>
      <c r="N381" s="646">
        <v>42817</v>
      </c>
      <c r="O381" s="645" t="s">
        <v>71</v>
      </c>
      <c r="P381" s="645" t="s">
        <v>5161</v>
      </c>
    </row>
    <row r="382" spans="1:16" x14ac:dyDescent="0.2">
      <c r="A382" s="645" t="s">
        <v>393</v>
      </c>
      <c r="B382" s="645" t="s">
        <v>1710</v>
      </c>
      <c r="C382" s="645" t="s">
        <v>391</v>
      </c>
      <c r="D382" s="645" t="s">
        <v>92</v>
      </c>
      <c r="E382" s="645" t="s">
        <v>93</v>
      </c>
      <c r="F382" s="645" t="s">
        <v>94</v>
      </c>
      <c r="G382" s="645" t="s">
        <v>5162</v>
      </c>
      <c r="H382" s="646">
        <v>42817</v>
      </c>
      <c r="I382" s="647">
        <v>294.02999999999997</v>
      </c>
      <c r="J382" s="647">
        <v>1</v>
      </c>
      <c r="K382" s="647">
        <f t="shared" si="5"/>
        <v>294.02999999999997</v>
      </c>
      <c r="L382" s="645" t="s">
        <v>5163</v>
      </c>
      <c r="M382" s="645" t="s">
        <v>680</v>
      </c>
      <c r="N382" s="646">
        <v>42817</v>
      </c>
      <c r="O382" s="645" t="s">
        <v>71</v>
      </c>
      <c r="P382" s="645" t="s">
        <v>5164</v>
      </c>
    </row>
    <row r="383" spans="1:16" x14ac:dyDescent="0.2">
      <c r="A383" s="645" t="s">
        <v>393</v>
      </c>
      <c r="B383" s="645" t="s">
        <v>1710</v>
      </c>
      <c r="C383" s="645" t="s">
        <v>391</v>
      </c>
      <c r="D383" s="645" t="s">
        <v>92</v>
      </c>
      <c r="E383" s="645" t="s">
        <v>93</v>
      </c>
      <c r="F383" s="645" t="s">
        <v>94</v>
      </c>
      <c r="G383" s="645" t="s">
        <v>5165</v>
      </c>
      <c r="H383" s="646">
        <v>42817</v>
      </c>
      <c r="I383" s="647">
        <v>87.97</v>
      </c>
      <c r="J383" s="647">
        <v>1</v>
      </c>
      <c r="K383" s="647">
        <f t="shared" si="5"/>
        <v>87.97</v>
      </c>
      <c r="L383" s="645" t="s">
        <v>5166</v>
      </c>
      <c r="M383" s="645" t="s">
        <v>680</v>
      </c>
      <c r="N383" s="646">
        <v>42817</v>
      </c>
      <c r="O383" s="645" t="s">
        <v>71</v>
      </c>
      <c r="P383" s="645" t="s">
        <v>5167</v>
      </c>
    </row>
    <row r="384" spans="1:16" x14ac:dyDescent="0.2">
      <c r="A384" s="645" t="s">
        <v>393</v>
      </c>
      <c r="B384" s="645" t="s">
        <v>1710</v>
      </c>
      <c r="C384" s="645" t="s">
        <v>391</v>
      </c>
      <c r="D384" s="645" t="s">
        <v>92</v>
      </c>
      <c r="E384" s="645" t="s">
        <v>93</v>
      </c>
      <c r="F384" s="645" t="s">
        <v>94</v>
      </c>
      <c r="G384" s="645" t="s">
        <v>5168</v>
      </c>
      <c r="H384" s="646">
        <v>42817</v>
      </c>
      <c r="I384" s="647">
        <v>432.7</v>
      </c>
      <c r="J384" s="647">
        <v>1</v>
      </c>
      <c r="K384" s="647">
        <f t="shared" si="5"/>
        <v>432.7</v>
      </c>
      <c r="L384" s="645" t="s">
        <v>5169</v>
      </c>
      <c r="M384" s="645" t="s">
        <v>200</v>
      </c>
      <c r="N384" s="646">
        <v>42817</v>
      </c>
      <c r="O384" s="645" t="s">
        <v>71</v>
      </c>
      <c r="P384" s="645" t="s">
        <v>5170</v>
      </c>
    </row>
    <row r="385" spans="1:16" x14ac:dyDescent="0.2">
      <c r="A385" s="645" t="s">
        <v>393</v>
      </c>
      <c r="B385" s="645" t="s">
        <v>1710</v>
      </c>
      <c r="C385" s="645" t="s">
        <v>391</v>
      </c>
      <c r="D385" s="645" t="s">
        <v>92</v>
      </c>
      <c r="E385" s="645" t="s">
        <v>93</v>
      </c>
      <c r="F385" s="645" t="s">
        <v>94</v>
      </c>
      <c r="G385" s="645" t="s">
        <v>5171</v>
      </c>
      <c r="H385" s="646">
        <v>42817</v>
      </c>
      <c r="I385" s="647">
        <v>1004.41</v>
      </c>
      <c r="J385" s="647">
        <v>1</v>
      </c>
      <c r="K385" s="647">
        <f t="shared" si="5"/>
        <v>1004.41</v>
      </c>
      <c r="L385" s="645" t="s">
        <v>5172</v>
      </c>
      <c r="M385" s="645" t="s">
        <v>122</v>
      </c>
      <c r="N385" s="646">
        <v>42817</v>
      </c>
      <c r="O385" s="645" t="s">
        <v>71</v>
      </c>
      <c r="P385" s="645" t="s">
        <v>5173</v>
      </c>
    </row>
    <row r="386" spans="1:16" x14ac:dyDescent="0.2">
      <c r="A386" s="645" t="s">
        <v>393</v>
      </c>
      <c r="B386" s="645" t="s">
        <v>1710</v>
      </c>
      <c r="C386" s="645" t="s">
        <v>391</v>
      </c>
      <c r="D386" s="645" t="s">
        <v>92</v>
      </c>
      <c r="E386" s="645" t="s">
        <v>93</v>
      </c>
      <c r="F386" s="645" t="s">
        <v>94</v>
      </c>
      <c r="G386" s="645" t="s">
        <v>5174</v>
      </c>
      <c r="H386" s="646">
        <v>42816</v>
      </c>
      <c r="I386" s="647">
        <v>88.64</v>
      </c>
      <c r="J386" s="647">
        <v>1</v>
      </c>
      <c r="K386" s="647">
        <f t="shared" ref="K386:K449" si="6">I386*J386</f>
        <v>88.64</v>
      </c>
      <c r="L386" s="645" t="s">
        <v>5175</v>
      </c>
      <c r="M386" s="645" t="s">
        <v>1122</v>
      </c>
      <c r="N386" s="646">
        <v>42816</v>
      </c>
      <c r="O386" s="645" t="s">
        <v>71</v>
      </c>
      <c r="P386" s="645" t="s">
        <v>5176</v>
      </c>
    </row>
    <row r="387" spans="1:16" x14ac:dyDescent="0.2">
      <c r="A387" s="645" t="s">
        <v>393</v>
      </c>
      <c r="B387" s="645" t="s">
        <v>1710</v>
      </c>
      <c r="C387" s="645" t="s">
        <v>391</v>
      </c>
      <c r="D387" s="645" t="s">
        <v>92</v>
      </c>
      <c r="E387" s="645" t="s">
        <v>93</v>
      </c>
      <c r="F387" s="645" t="s">
        <v>94</v>
      </c>
      <c r="G387" s="645" t="s">
        <v>5177</v>
      </c>
      <c r="H387" s="646">
        <v>42816</v>
      </c>
      <c r="I387" s="647">
        <v>46.22</v>
      </c>
      <c r="J387" s="647">
        <v>1</v>
      </c>
      <c r="K387" s="647">
        <f t="shared" si="6"/>
        <v>46.22</v>
      </c>
      <c r="L387" s="645" t="s">
        <v>5178</v>
      </c>
      <c r="M387" s="645" t="s">
        <v>95</v>
      </c>
      <c r="N387" s="646">
        <v>42816</v>
      </c>
      <c r="O387" s="645" t="s">
        <v>71</v>
      </c>
      <c r="P387" s="645" t="s">
        <v>5179</v>
      </c>
    </row>
    <row r="388" spans="1:16" x14ac:dyDescent="0.2">
      <c r="A388" s="645" t="s">
        <v>393</v>
      </c>
      <c r="B388" s="645" t="s">
        <v>1710</v>
      </c>
      <c r="C388" s="645" t="s">
        <v>391</v>
      </c>
      <c r="D388" s="645" t="s">
        <v>92</v>
      </c>
      <c r="E388" s="645" t="s">
        <v>93</v>
      </c>
      <c r="F388" s="645" t="s">
        <v>94</v>
      </c>
      <c r="G388" s="645" t="s">
        <v>5180</v>
      </c>
      <c r="H388" s="646">
        <v>42816</v>
      </c>
      <c r="I388" s="647">
        <v>34.61</v>
      </c>
      <c r="J388" s="647">
        <v>1</v>
      </c>
      <c r="K388" s="647">
        <f t="shared" si="6"/>
        <v>34.61</v>
      </c>
      <c r="L388" s="645" t="s">
        <v>5181</v>
      </c>
      <c r="M388" s="645" t="s">
        <v>114</v>
      </c>
      <c r="N388" s="646">
        <v>42816</v>
      </c>
      <c r="O388" s="645" t="s">
        <v>71</v>
      </c>
      <c r="P388" s="645" t="s">
        <v>5182</v>
      </c>
    </row>
    <row r="389" spans="1:16" x14ac:dyDescent="0.2">
      <c r="A389" s="645" t="s">
        <v>393</v>
      </c>
      <c r="B389" s="645" t="s">
        <v>1710</v>
      </c>
      <c r="C389" s="645" t="s">
        <v>391</v>
      </c>
      <c r="D389" s="645" t="s">
        <v>92</v>
      </c>
      <c r="E389" s="645" t="s">
        <v>93</v>
      </c>
      <c r="F389" s="645" t="s">
        <v>94</v>
      </c>
      <c r="G389" s="645" t="s">
        <v>5183</v>
      </c>
      <c r="H389" s="646">
        <v>42816</v>
      </c>
      <c r="I389" s="647">
        <v>220.43</v>
      </c>
      <c r="J389" s="647">
        <v>1</v>
      </c>
      <c r="K389" s="647">
        <f t="shared" si="6"/>
        <v>220.43</v>
      </c>
      <c r="L389" s="645" t="s">
        <v>5184</v>
      </c>
      <c r="M389" s="645" t="s">
        <v>276</v>
      </c>
      <c r="N389" s="646">
        <v>42816</v>
      </c>
      <c r="O389" s="645" t="s">
        <v>71</v>
      </c>
      <c r="P389" s="645" t="s">
        <v>5185</v>
      </c>
    </row>
    <row r="390" spans="1:16" x14ac:dyDescent="0.2">
      <c r="A390" s="645" t="s">
        <v>393</v>
      </c>
      <c r="B390" s="645" t="s">
        <v>1710</v>
      </c>
      <c r="C390" s="645" t="s">
        <v>391</v>
      </c>
      <c r="D390" s="645" t="s">
        <v>92</v>
      </c>
      <c r="E390" s="645" t="s">
        <v>93</v>
      </c>
      <c r="F390" s="645" t="s">
        <v>94</v>
      </c>
      <c r="G390" s="645" t="s">
        <v>5186</v>
      </c>
      <c r="H390" s="646">
        <v>42816</v>
      </c>
      <c r="I390" s="647">
        <v>650.73</v>
      </c>
      <c r="J390" s="647">
        <v>1</v>
      </c>
      <c r="K390" s="647">
        <f t="shared" si="6"/>
        <v>650.73</v>
      </c>
      <c r="L390" s="645" t="s">
        <v>5187</v>
      </c>
      <c r="M390" s="645" t="s">
        <v>114</v>
      </c>
      <c r="N390" s="646">
        <v>42816</v>
      </c>
      <c r="O390" s="645" t="s">
        <v>71</v>
      </c>
      <c r="P390" s="645" t="s">
        <v>5188</v>
      </c>
    </row>
    <row r="391" spans="1:16" x14ac:dyDescent="0.2">
      <c r="A391" s="645" t="s">
        <v>393</v>
      </c>
      <c r="B391" s="645" t="s">
        <v>1710</v>
      </c>
      <c r="C391" s="645" t="s">
        <v>391</v>
      </c>
      <c r="D391" s="645" t="s">
        <v>92</v>
      </c>
      <c r="E391" s="645" t="s">
        <v>93</v>
      </c>
      <c r="F391" s="645" t="s">
        <v>94</v>
      </c>
      <c r="G391" s="645" t="s">
        <v>5189</v>
      </c>
      <c r="H391" s="646">
        <v>42816</v>
      </c>
      <c r="I391" s="647">
        <v>22.69</v>
      </c>
      <c r="J391" s="647">
        <v>1</v>
      </c>
      <c r="K391" s="647">
        <f t="shared" si="6"/>
        <v>22.69</v>
      </c>
      <c r="L391" s="645" t="s">
        <v>5190</v>
      </c>
      <c r="M391" s="645" t="s">
        <v>538</v>
      </c>
      <c r="N391" s="646">
        <v>42816</v>
      </c>
      <c r="O391" s="645" t="s">
        <v>71</v>
      </c>
      <c r="P391" s="645" t="s">
        <v>5191</v>
      </c>
    </row>
    <row r="392" spans="1:16" x14ac:dyDescent="0.2">
      <c r="A392" s="645" t="s">
        <v>393</v>
      </c>
      <c r="B392" s="645" t="s">
        <v>1710</v>
      </c>
      <c r="C392" s="645" t="s">
        <v>391</v>
      </c>
      <c r="D392" s="645" t="s">
        <v>92</v>
      </c>
      <c r="E392" s="645" t="s">
        <v>93</v>
      </c>
      <c r="F392" s="645" t="s">
        <v>94</v>
      </c>
      <c r="G392" s="645" t="s">
        <v>5192</v>
      </c>
      <c r="H392" s="646">
        <v>42815</v>
      </c>
      <c r="I392" s="647">
        <v>559.75</v>
      </c>
      <c r="J392" s="647">
        <v>1</v>
      </c>
      <c r="K392" s="647">
        <f t="shared" si="6"/>
        <v>559.75</v>
      </c>
      <c r="L392" s="645" t="s">
        <v>5193</v>
      </c>
      <c r="M392" s="645" t="s">
        <v>1137</v>
      </c>
      <c r="N392" s="646">
        <v>42815</v>
      </c>
      <c r="O392" s="645" t="s">
        <v>71</v>
      </c>
      <c r="P392" s="645" t="s">
        <v>5194</v>
      </c>
    </row>
    <row r="393" spans="1:16" x14ac:dyDescent="0.2">
      <c r="A393" s="645" t="s">
        <v>393</v>
      </c>
      <c r="B393" s="645" t="s">
        <v>1710</v>
      </c>
      <c r="C393" s="645" t="s">
        <v>391</v>
      </c>
      <c r="D393" s="645" t="s">
        <v>92</v>
      </c>
      <c r="E393" s="645" t="s">
        <v>93</v>
      </c>
      <c r="F393" s="645" t="s">
        <v>94</v>
      </c>
      <c r="G393" s="645" t="s">
        <v>5195</v>
      </c>
      <c r="H393" s="646">
        <v>42815</v>
      </c>
      <c r="I393" s="647">
        <v>299.23</v>
      </c>
      <c r="J393" s="647">
        <v>1</v>
      </c>
      <c r="K393" s="647">
        <f t="shared" si="6"/>
        <v>299.23</v>
      </c>
      <c r="L393" s="645" t="s">
        <v>5196</v>
      </c>
      <c r="M393" s="645" t="s">
        <v>1137</v>
      </c>
      <c r="N393" s="646">
        <v>42815</v>
      </c>
      <c r="O393" s="645" t="s">
        <v>71</v>
      </c>
      <c r="P393" s="645" t="s">
        <v>5197</v>
      </c>
    </row>
    <row r="394" spans="1:16" x14ac:dyDescent="0.2">
      <c r="A394" s="645" t="s">
        <v>393</v>
      </c>
      <c r="B394" s="645" t="s">
        <v>1710</v>
      </c>
      <c r="C394" s="645" t="s">
        <v>391</v>
      </c>
      <c r="D394" s="645" t="s">
        <v>92</v>
      </c>
      <c r="E394" s="645" t="s">
        <v>93</v>
      </c>
      <c r="F394" s="645" t="s">
        <v>94</v>
      </c>
      <c r="G394" s="645" t="s">
        <v>5198</v>
      </c>
      <c r="H394" s="646">
        <v>42815</v>
      </c>
      <c r="I394" s="647">
        <v>79.38</v>
      </c>
      <c r="J394" s="647">
        <v>1</v>
      </c>
      <c r="K394" s="647">
        <f t="shared" si="6"/>
        <v>79.38</v>
      </c>
      <c r="L394" s="645" t="s">
        <v>5199</v>
      </c>
      <c r="M394" s="645" t="s">
        <v>114</v>
      </c>
      <c r="N394" s="646">
        <v>42815</v>
      </c>
      <c r="O394" s="645" t="s">
        <v>71</v>
      </c>
      <c r="P394" s="645" t="s">
        <v>5200</v>
      </c>
    </row>
    <row r="395" spans="1:16" x14ac:dyDescent="0.2">
      <c r="A395" s="645" t="s">
        <v>393</v>
      </c>
      <c r="B395" s="645" t="s">
        <v>1710</v>
      </c>
      <c r="C395" s="645" t="s">
        <v>391</v>
      </c>
      <c r="D395" s="645" t="s">
        <v>92</v>
      </c>
      <c r="E395" s="645" t="s">
        <v>93</v>
      </c>
      <c r="F395" s="645" t="s">
        <v>94</v>
      </c>
      <c r="G395" s="645" t="s">
        <v>5201</v>
      </c>
      <c r="H395" s="646">
        <v>42815</v>
      </c>
      <c r="I395" s="647">
        <v>140.08000000000001</v>
      </c>
      <c r="J395" s="647">
        <v>1</v>
      </c>
      <c r="K395" s="647">
        <f t="shared" si="6"/>
        <v>140.08000000000001</v>
      </c>
      <c r="L395" s="645" t="s">
        <v>5202</v>
      </c>
      <c r="M395" s="645" t="s">
        <v>114</v>
      </c>
      <c r="N395" s="646">
        <v>42815</v>
      </c>
      <c r="O395" s="645" t="s">
        <v>71</v>
      </c>
      <c r="P395" s="645" t="s">
        <v>5203</v>
      </c>
    </row>
    <row r="396" spans="1:16" x14ac:dyDescent="0.2">
      <c r="A396" s="645" t="s">
        <v>393</v>
      </c>
      <c r="B396" s="645" t="s">
        <v>1710</v>
      </c>
      <c r="C396" s="645" t="s">
        <v>391</v>
      </c>
      <c r="D396" s="645" t="s">
        <v>92</v>
      </c>
      <c r="E396" s="645" t="s">
        <v>93</v>
      </c>
      <c r="F396" s="645" t="s">
        <v>94</v>
      </c>
      <c r="G396" s="645" t="s">
        <v>5204</v>
      </c>
      <c r="H396" s="646">
        <v>42815</v>
      </c>
      <c r="I396" s="647">
        <v>181.5</v>
      </c>
      <c r="J396" s="647">
        <v>1</v>
      </c>
      <c r="K396" s="647">
        <f t="shared" si="6"/>
        <v>181.5</v>
      </c>
      <c r="L396" s="645" t="s">
        <v>5205</v>
      </c>
      <c r="M396" s="645" t="s">
        <v>1051</v>
      </c>
      <c r="N396" s="646">
        <v>42815</v>
      </c>
      <c r="O396" s="645" t="s">
        <v>71</v>
      </c>
      <c r="P396" s="645" t="s">
        <v>5206</v>
      </c>
    </row>
    <row r="397" spans="1:16" x14ac:dyDescent="0.2">
      <c r="A397" s="645" t="s">
        <v>393</v>
      </c>
      <c r="B397" s="645" t="s">
        <v>1710</v>
      </c>
      <c r="C397" s="645" t="s">
        <v>391</v>
      </c>
      <c r="D397" s="645" t="s">
        <v>92</v>
      </c>
      <c r="E397" s="645" t="s">
        <v>93</v>
      </c>
      <c r="F397" s="645" t="s">
        <v>94</v>
      </c>
      <c r="G397" s="645" t="s">
        <v>5207</v>
      </c>
      <c r="H397" s="646">
        <v>42814</v>
      </c>
      <c r="I397" s="647">
        <v>180.29</v>
      </c>
      <c r="J397" s="647">
        <v>1</v>
      </c>
      <c r="K397" s="647">
        <f t="shared" si="6"/>
        <v>180.29</v>
      </c>
      <c r="L397" s="645" t="s">
        <v>5208</v>
      </c>
      <c r="M397" s="645" t="s">
        <v>131</v>
      </c>
      <c r="N397" s="646">
        <v>42814</v>
      </c>
      <c r="O397" s="645" t="s">
        <v>71</v>
      </c>
      <c r="P397" s="645" t="s">
        <v>5209</v>
      </c>
    </row>
    <row r="398" spans="1:16" x14ac:dyDescent="0.2">
      <c r="A398" s="645" t="s">
        <v>393</v>
      </c>
      <c r="B398" s="645" t="s">
        <v>1710</v>
      </c>
      <c r="C398" s="645" t="s">
        <v>391</v>
      </c>
      <c r="D398" s="645" t="s">
        <v>92</v>
      </c>
      <c r="E398" s="645" t="s">
        <v>93</v>
      </c>
      <c r="F398" s="645" t="s">
        <v>94</v>
      </c>
      <c r="G398" s="645" t="s">
        <v>5210</v>
      </c>
      <c r="H398" s="646">
        <v>42814</v>
      </c>
      <c r="I398" s="647">
        <v>155.49</v>
      </c>
      <c r="J398" s="647">
        <v>1</v>
      </c>
      <c r="K398" s="647">
        <f t="shared" si="6"/>
        <v>155.49</v>
      </c>
      <c r="L398" s="645" t="s">
        <v>5211</v>
      </c>
      <c r="M398" s="645" t="s">
        <v>278</v>
      </c>
      <c r="N398" s="646">
        <v>42814</v>
      </c>
      <c r="O398" s="645" t="s">
        <v>71</v>
      </c>
      <c r="P398" s="645" t="s">
        <v>5212</v>
      </c>
    </row>
    <row r="399" spans="1:16" x14ac:dyDescent="0.2">
      <c r="A399" s="645" t="s">
        <v>393</v>
      </c>
      <c r="B399" s="645" t="s">
        <v>1710</v>
      </c>
      <c r="C399" s="645" t="s">
        <v>391</v>
      </c>
      <c r="D399" s="645" t="s">
        <v>92</v>
      </c>
      <c r="E399" s="645" t="s">
        <v>93</v>
      </c>
      <c r="F399" s="645" t="s">
        <v>94</v>
      </c>
      <c r="G399" s="645" t="s">
        <v>5213</v>
      </c>
      <c r="H399" s="646">
        <v>42814</v>
      </c>
      <c r="I399" s="647">
        <v>49.73</v>
      </c>
      <c r="J399" s="647">
        <v>1</v>
      </c>
      <c r="K399" s="647">
        <f t="shared" si="6"/>
        <v>49.73</v>
      </c>
      <c r="L399" s="645" t="s">
        <v>5214</v>
      </c>
      <c r="M399" s="645" t="s">
        <v>84</v>
      </c>
      <c r="N399" s="646">
        <v>42814</v>
      </c>
      <c r="O399" s="645" t="s">
        <v>71</v>
      </c>
      <c r="P399" s="645" t="s">
        <v>5215</v>
      </c>
    </row>
    <row r="400" spans="1:16" x14ac:dyDescent="0.2">
      <c r="A400" s="645" t="s">
        <v>393</v>
      </c>
      <c r="B400" s="645" t="s">
        <v>1710</v>
      </c>
      <c r="C400" s="645" t="s">
        <v>391</v>
      </c>
      <c r="D400" s="645" t="s">
        <v>92</v>
      </c>
      <c r="E400" s="645" t="s">
        <v>93</v>
      </c>
      <c r="F400" s="645" t="s">
        <v>94</v>
      </c>
      <c r="G400" s="645" t="s">
        <v>5216</v>
      </c>
      <c r="H400" s="646">
        <v>42814</v>
      </c>
      <c r="I400" s="647">
        <v>373.89</v>
      </c>
      <c r="J400" s="647">
        <v>1</v>
      </c>
      <c r="K400" s="647">
        <f t="shared" si="6"/>
        <v>373.89</v>
      </c>
      <c r="L400" s="645" t="s">
        <v>5217</v>
      </c>
      <c r="M400" s="645" t="s">
        <v>257</v>
      </c>
      <c r="N400" s="646">
        <v>42814</v>
      </c>
      <c r="O400" s="645" t="s">
        <v>71</v>
      </c>
      <c r="P400" s="645" t="s">
        <v>5218</v>
      </c>
    </row>
    <row r="401" spans="1:16" x14ac:dyDescent="0.2">
      <c r="A401" s="645" t="s">
        <v>393</v>
      </c>
      <c r="B401" s="645" t="s">
        <v>1710</v>
      </c>
      <c r="C401" s="645" t="s">
        <v>391</v>
      </c>
      <c r="D401" s="645" t="s">
        <v>92</v>
      </c>
      <c r="E401" s="645" t="s">
        <v>93</v>
      </c>
      <c r="F401" s="645" t="s">
        <v>94</v>
      </c>
      <c r="G401" s="645" t="s">
        <v>5219</v>
      </c>
      <c r="H401" s="646">
        <v>42814</v>
      </c>
      <c r="I401" s="647">
        <v>72.84</v>
      </c>
      <c r="J401" s="647">
        <v>1</v>
      </c>
      <c r="K401" s="647">
        <f t="shared" si="6"/>
        <v>72.84</v>
      </c>
      <c r="L401" s="645" t="s">
        <v>5220</v>
      </c>
      <c r="M401" s="645" t="s">
        <v>257</v>
      </c>
      <c r="N401" s="646">
        <v>42814</v>
      </c>
      <c r="O401" s="645" t="s">
        <v>71</v>
      </c>
      <c r="P401" s="645" t="s">
        <v>5221</v>
      </c>
    </row>
    <row r="402" spans="1:16" x14ac:dyDescent="0.2">
      <c r="A402" s="645" t="s">
        <v>393</v>
      </c>
      <c r="B402" s="645" t="s">
        <v>1710</v>
      </c>
      <c r="C402" s="645" t="s">
        <v>391</v>
      </c>
      <c r="D402" s="645" t="s">
        <v>92</v>
      </c>
      <c r="E402" s="645" t="s">
        <v>93</v>
      </c>
      <c r="F402" s="645" t="s">
        <v>94</v>
      </c>
      <c r="G402" s="645" t="s">
        <v>5222</v>
      </c>
      <c r="H402" s="646">
        <v>42814</v>
      </c>
      <c r="I402" s="647">
        <v>81.19</v>
      </c>
      <c r="J402" s="647">
        <v>1</v>
      </c>
      <c r="K402" s="647">
        <f t="shared" si="6"/>
        <v>81.19</v>
      </c>
      <c r="L402" s="645" t="s">
        <v>5223</v>
      </c>
      <c r="M402" s="645" t="s">
        <v>1051</v>
      </c>
      <c r="N402" s="646">
        <v>42814</v>
      </c>
      <c r="O402" s="645" t="s">
        <v>71</v>
      </c>
      <c r="P402" s="645" t="s">
        <v>5224</v>
      </c>
    </row>
    <row r="403" spans="1:16" x14ac:dyDescent="0.2">
      <c r="A403" s="645" t="s">
        <v>393</v>
      </c>
      <c r="B403" s="645" t="s">
        <v>1710</v>
      </c>
      <c r="C403" s="645" t="s">
        <v>391</v>
      </c>
      <c r="D403" s="645" t="s">
        <v>92</v>
      </c>
      <c r="E403" s="645" t="s">
        <v>93</v>
      </c>
      <c r="F403" s="645" t="s">
        <v>94</v>
      </c>
      <c r="G403" s="645" t="s">
        <v>5225</v>
      </c>
      <c r="H403" s="646">
        <v>42811</v>
      </c>
      <c r="I403" s="647">
        <v>76.010000000000005</v>
      </c>
      <c r="J403" s="647">
        <v>1</v>
      </c>
      <c r="K403" s="647">
        <f t="shared" si="6"/>
        <v>76.010000000000005</v>
      </c>
      <c r="L403" s="645" t="s">
        <v>5226</v>
      </c>
      <c r="M403" s="645" t="s">
        <v>680</v>
      </c>
      <c r="N403" s="646">
        <v>42811</v>
      </c>
      <c r="O403" s="645" t="s">
        <v>71</v>
      </c>
      <c r="P403" s="645" t="s">
        <v>5227</v>
      </c>
    </row>
    <row r="404" spans="1:16" x14ac:dyDescent="0.2">
      <c r="A404" s="645" t="s">
        <v>393</v>
      </c>
      <c r="B404" s="645" t="s">
        <v>1710</v>
      </c>
      <c r="C404" s="645" t="s">
        <v>391</v>
      </c>
      <c r="D404" s="645" t="s">
        <v>92</v>
      </c>
      <c r="E404" s="645" t="s">
        <v>93</v>
      </c>
      <c r="F404" s="645" t="s">
        <v>94</v>
      </c>
      <c r="G404" s="645" t="s">
        <v>5228</v>
      </c>
      <c r="H404" s="646">
        <v>42810</v>
      </c>
      <c r="I404" s="647">
        <v>188.64</v>
      </c>
      <c r="J404" s="647">
        <v>1</v>
      </c>
      <c r="K404" s="647">
        <f t="shared" si="6"/>
        <v>188.64</v>
      </c>
      <c r="L404" s="645" t="s">
        <v>5229</v>
      </c>
      <c r="M404" s="645" t="s">
        <v>84</v>
      </c>
      <c r="N404" s="646">
        <v>42810</v>
      </c>
      <c r="O404" s="645" t="s">
        <v>71</v>
      </c>
      <c r="P404" s="645" t="s">
        <v>5230</v>
      </c>
    </row>
    <row r="405" spans="1:16" x14ac:dyDescent="0.2">
      <c r="A405" s="645" t="s">
        <v>393</v>
      </c>
      <c r="B405" s="645" t="s">
        <v>1710</v>
      </c>
      <c r="C405" s="645" t="s">
        <v>391</v>
      </c>
      <c r="D405" s="645" t="s">
        <v>92</v>
      </c>
      <c r="E405" s="645" t="s">
        <v>93</v>
      </c>
      <c r="F405" s="645" t="s">
        <v>94</v>
      </c>
      <c r="G405" s="645" t="s">
        <v>5231</v>
      </c>
      <c r="H405" s="646">
        <v>42810</v>
      </c>
      <c r="I405" s="647">
        <v>128.56</v>
      </c>
      <c r="J405" s="647">
        <v>1</v>
      </c>
      <c r="K405" s="647">
        <f t="shared" si="6"/>
        <v>128.56</v>
      </c>
      <c r="L405" s="645" t="s">
        <v>5232</v>
      </c>
      <c r="M405" s="645" t="s">
        <v>276</v>
      </c>
      <c r="N405" s="646">
        <v>42810</v>
      </c>
      <c r="O405" s="645" t="s">
        <v>71</v>
      </c>
      <c r="P405" s="645" t="s">
        <v>5233</v>
      </c>
    </row>
    <row r="406" spans="1:16" x14ac:dyDescent="0.2">
      <c r="A406" s="645" t="s">
        <v>393</v>
      </c>
      <c r="B406" s="645" t="s">
        <v>1710</v>
      </c>
      <c r="C406" s="645" t="s">
        <v>391</v>
      </c>
      <c r="D406" s="645" t="s">
        <v>92</v>
      </c>
      <c r="E406" s="645" t="s">
        <v>93</v>
      </c>
      <c r="F406" s="645" t="s">
        <v>94</v>
      </c>
      <c r="G406" s="645" t="s">
        <v>5234</v>
      </c>
      <c r="H406" s="646">
        <v>42810</v>
      </c>
      <c r="I406" s="647">
        <v>125.44</v>
      </c>
      <c r="J406" s="647">
        <v>1</v>
      </c>
      <c r="K406" s="647">
        <f t="shared" si="6"/>
        <v>125.44</v>
      </c>
      <c r="L406" s="645" t="s">
        <v>5235</v>
      </c>
      <c r="M406" s="645" t="s">
        <v>1139</v>
      </c>
      <c r="N406" s="646">
        <v>42810</v>
      </c>
      <c r="O406" s="645" t="s">
        <v>71</v>
      </c>
      <c r="P406" s="645" t="s">
        <v>5236</v>
      </c>
    </row>
    <row r="407" spans="1:16" x14ac:dyDescent="0.2">
      <c r="A407" s="645" t="s">
        <v>393</v>
      </c>
      <c r="B407" s="645" t="s">
        <v>1710</v>
      </c>
      <c r="C407" s="645" t="s">
        <v>391</v>
      </c>
      <c r="D407" s="645" t="s">
        <v>92</v>
      </c>
      <c r="E407" s="645" t="s">
        <v>93</v>
      </c>
      <c r="F407" s="645" t="s">
        <v>94</v>
      </c>
      <c r="G407" s="645" t="s">
        <v>5237</v>
      </c>
      <c r="H407" s="646">
        <v>42810</v>
      </c>
      <c r="I407" s="647">
        <v>1044.71</v>
      </c>
      <c r="J407" s="647">
        <v>1</v>
      </c>
      <c r="K407" s="647">
        <f t="shared" si="6"/>
        <v>1044.71</v>
      </c>
      <c r="L407" s="645" t="s">
        <v>5238</v>
      </c>
      <c r="M407" s="645" t="s">
        <v>887</v>
      </c>
      <c r="N407" s="646">
        <v>42810</v>
      </c>
      <c r="O407" s="645" t="s">
        <v>71</v>
      </c>
      <c r="P407" s="645" t="s">
        <v>5239</v>
      </c>
    </row>
    <row r="408" spans="1:16" x14ac:dyDescent="0.2">
      <c r="A408" s="645" t="s">
        <v>393</v>
      </c>
      <c r="B408" s="645" t="s">
        <v>1710</v>
      </c>
      <c r="C408" s="645" t="s">
        <v>391</v>
      </c>
      <c r="D408" s="645" t="s">
        <v>92</v>
      </c>
      <c r="E408" s="645" t="s">
        <v>93</v>
      </c>
      <c r="F408" s="645" t="s">
        <v>94</v>
      </c>
      <c r="G408" s="645" t="s">
        <v>5240</v>
      </c>
      <c r="H408" s="646">
        <v>42810</v>
      </c>
      <c r="I408" s="647">
        <v>127.05</v>
      </c>
      <c r="J408" s="647">
        <v>1</v>
      </c>
      <c r="K408" s="647">
        <f t="shared" si="6"/>
        <v>127.05</v>
      </c>
      <c r="L408" s="645" t="s">
        <v>5241</v>
      </c>
      <c r="M408" s="645" t="s">
        <v>257</v>
      </c>
      <c r="N408" s="646">
        <v>42810</v>
      </c>
      <c r="O408" s="645" t="s">
        <v>71</v>
      </c>
      <c r="P408" s="645" t="s">
        <v>5242</v>
      </c>
    </row>
    <row r="409" spans="1:16" x14ac:dyDescent="0.2">
      <c r="A409" s="645" t="s">
        <v>393</v>
      </c>
      <c r="B409" s="645" t="s">
        <v>1710</v>
      </c>
      <c r="C409" s="645" t="s">
        <v>391</v>
      </c>
      <c r="D409" s="645" t="s">
        <v>92</v>
      </c>
      <c r="E409" s="645" t="s">
        <v>93</v>
      </c>
      <c r="F409" s="645" t="s">
        <v>94</v>
      </c>
      <c r="G409" s="645" t="s">
        <v>5243</v>
      </c>
      <c r="H409" s="646">
        <v>42810</v>
      </c>
      <c r="I409" s="647">
        <v>556.24</v>
      </c>
      <c r="J409" s="647">
        <v>1</v>
      </c>
      <c r="K409" s="647">
        <f t="shared" si="6"/>
        <v>556.24</v>
      </c>
      <c r="L409" s="645" t="s">
        <v>5244</v>
      </c>
      <c r="M409" s="645" t="s">
        <v>114</v>
      </c>
      <c r="N409" s="646">
        <v>42810</v>
      </c>
      <c r="O409" s="645" t="s">
        <v>71</v>
      </c>
      <c r="P409" s="645" t="s">
        <v>5245</v>
      </c>
    </row>
    <row r="410" spans="1:16" x14ac:dyDescent="0.2">
      <c r="A410" s="645" t="s">
        <v>393</v>
      </c>
      <c r="B410" s="645" t="s">
        <v>1710</v>
      </c>
      <c r="C410" s="645" t="s">
        <v>391</v>
      </c>
      <c r="D410" s="645" t="s">
        <v>92</v>
      </c>
      <c r="E410" s="645" t="s">
        <v>93</v>
      </c>
      <c r="F410" s="645" t="s">
        <v>94</v>
      </c>
      <c r="G410" s="645" t="s">
        <v>5246</v>
      </c>
      <c r="H410" s="646">
        <v>42810</v>
      </c>
      <c r="I410" s="647">
        <v>252.89</v>
      </c>
      <c r="J410" s="647">
        <v>1</v>
      </c>
      <c r="K410" s="647">
        <f t="shared" si="6"/>
        <v>252.89</v>
      </c>
      <c r="L410" s="645" t="s">
        <v>5247</v>
      </c>
      <c r="M410" s="645" t="s">
        <v>114</v>
      </c>
      <c r="N410" s="646">
        <v>42810</v>
      </c>
      <c r="O410" s="645" t="s">
        <v>71</v>
      </c>
      <c r="P410" s="645" t="s">
        <v>5248</v>
      </c>
    </row>
    <row r="411" spans="1:16" x14ac:dyDescent="0.2">
      <c r="A411" s="645" t="s">
        <v>393</v>
      </c>
      <c r="B411" s="645" t="s">
        <v>1710</v>
      </c>
      <c r="C411" s="645" t="s">
        <v>391</v>
      </c>
      <c r="D411" s="645" t="s">
        <v>92</v>
      </c>
      <c r="E411" s="645" t="s">
        <v>93</v>
      </c>
      <c r="F411" s="645" t="s">
        <v>94</v>
      </c>
      <c r="G411" s="645" t="s">
        <v>5249</v>
      </c>
      <c r="H411" s="646">
        <v>42809</v>
      </c>
      <c r="I411" s="647">
        <v>127.01</v>
      </c>
      <c r="J411" s="647">
        <v>1</v>
      </c>
      <c r="K411" s="647">
        <f t="shared" si="6"/>
        <v>127.01</v>
      </c>
      <c r="L411" s="645" t="s">
        <v>5250</v>
      </c>
      <c r="M411" s="645" t="s">
        <v>1137</v>
      </c>
      <c r="N411" s="646">
        <v>42809</v>
      </c>
      <c r="O411" s="645" t="s">
        <v>71</v>
      </c>
      <c r="P411" s="645" t="s">
        <v>5251</v>
      </c>
    </row>
    <row r="412" spans="1:16" x14ac:dyDescent="0.2">
      <c r="A412" s="645" t="s">
        <v>393</v>
      </c>
      <c r="B412" s="645" t="s">
        <v>1710</v>
      </c>
      <c r="C412" s="645" t="s">
        <v>391</v>
      </c>
      <c r="D412" s="645" t="s">
        <v>92</v>
      </c>
      <c r="E412" s="645" t="s">
        <v>93</v>
      </c>
      <c r="F412" s="645" t="s">
        <v>94</v>
      </c>
      <c r="G412" s="645" t="s">
        <v>5252</v>
      </c>
      <c r="H412" s="646">
        <v>42809</v>
      </c>
      <c r="I412" s="647">
        <v>968.58</v>
      </c>
      <c r="J412" s="647">
        <v>1</v>
      </c>
      <c r="K412" s="647">
        <f t="shared" si="6"/>
        <v>968.58</v>
      </c>
      <c r="L412" s="645" t="s">
        <v>5253</v>
      </c>
      <c r="M412" s="645" t="s">
        <v>1137</v>
      </c>
      <c r="N412" s="646">
        <v>42809</v>
      </c>
      <c r="O412" s="645" t="s">
        <v>71</v>
      </c>
      <c r="P412" s="645" t="s">
        <v>5254</v>
      </c>
    </row>
    <row r="413" spans="1:16" x14ac:dyDescent="0.2">
      <c r="A413" s="645" t="s">
        <v>393</v>
      </c>
      <c r="B413" s="645" t="s">
        <v>1710</v>
      </c>
      <c r="C413" s="645" t="s">
        <v>391</v>
      </c>
      <c r="D413" s="645" t="s">
        <v>92</v>
      </c>
      <c r="E413" s="645" t="s">
        <v>93</v>
      </c>
      <c r="F413" s="645" t="s">
        <v>94</v>
      </c>
      <c r="G413" s="645" t="s">
        <v>5255</v>
      </c>
      <c r="H413" s="646">
        <v>42809</v>
      </c>
      <c r="I413" s="647">
        <v>343.64</v>
      </c>
      <c r="J413" s="647">
        <v>1</v>
      </c>
      <c r="K413" s="647">
        <f t="shared" si="6"/>
        <v>343.64</v>
      </c>
      <c r="L413" s="645" t="s">
        <v>5256</v>
      </c>
      <c r="M413" s="645" t="s">
        <v>1137</v>
      </c>
      <c r="N413" s="646">
        <v>42809</v>
      </c>
      <c r="O413" s="645" t="s">
        <v>71</v>
      </c>
      <c r="P413" s="645" t="s">
        <v>5257</v>
      </c>
    </row>
    <row r="414" spans="1:16" x14ac:dyDescent="0.2">
      <c r="A414" s="645" t="s">
        <v>393</v>
      </c>
      <c r="B414" s="645" t="s">
        <v>1710</v>
      </c>
      <c r="C414" s="645" t="s">
        <v>391</v>
      </c>
      <c r="D414" s="645" t="s">
        <v>92</v>
      </c>
      <c r="E414" s="645" t="s">
        <v>93</v>
      </c>
      <c r="F414" s="645" t="s">
        <v>94</v>
      </c>
      <c r="G414" s="645" t="s">
        <v>5258</v>
      </c>
      <c r="H414" s="646">
        <v>42809</v>
      </c>
      <c r="I414" s="647">
        <v>547.53</v>
      </c>
      <c r="J414" s="647">
        <v>1</v>
      </c>
      <c r="K414" s="647">
        <f t="shared" si="6"/>
        <v>547.53</v>
      </c>
      <c r="L414" s="645" t="s">
        <v>5244</v>
      </c>
      <c r="M414" s="645" t="s">
        <v>114</v>
      </c>
      <c r="N414" s="646">
        <v>42809</v>
      </c>
      <c r="O414" s="645" t="s">
        <v>71</v>
      </c>
      <c r="P414" s="645" t="s">
        <v>5245</v>
      </c>
    </row>
    <row r="415" spans="1:16" x14ac:dyDescent="0.2">
      <c r="A415" s="645" t="s">
        <v>393</v>
      </c>
      <c r="B415" s="645" t="s">
        <v>1710</v>
      </c>
      <c r="C415" s="645" t="s">
        <v>391</v>
      </c>
      <c r="D415" s="645" t="s">
        <v>92</v>
      </c>
      <c r="E415" s="645" t="s">
        <v>93</v>
      </c>
      <c r="F415" s="645" t="s">
        <v>94</v>
      </c>
      <c r="G415" s="645" t="s">
        <v>5259</v>
      </c>
      <c r="H415" s="646">
        <v>42809</v>
      </c>
      <c r="I415" s="647">
        <v>547.53</v>
      </c>
      <c r="J415" s="647">
        <v>1</v>
      </c>
      <c r="K415" s="647">
        <f t="shared" si="6"/>
        <v>547.53</v>
      </c>
      <c r="L415" s="645" t="s">
        <v>5247</v>
      </c>
      <c r="M415" s="645" t="s">
        <v>114</v>
      </c>
      <c r="N415" s="646">
        <v>42809</v>
      </c>
      <c r="O415" s="645" t="s">
        <v>71</v>
      </c>
      <c r="P415" s="645" t="s">
        <v>5248</v>
      </c>
    </row>
    <row r="416" spans="1:16" x14ac:dyDescent="0.2">
      <c r="A416" s="645" t="s">
        <v>393</v>
      </c>
      <c r="B416" s="645" t="s">
        <v>1710</v>
      </c>
      <c r="C416" s="645" t="s">
        <v>391</v>
      </c>
      <c r="D416" s="645" t="s">
        <v>92</v>
      </c>
      <c r="E416" s="645" t="s">
        <v>93</v>
      </c>
      <c r="F416" s="645" t="s">
        <v>94</v>
      </c>
      <c r="G416" s="645" t="s">
        <v>5260</v>
      </c>
      <c r="H416" s="646">
        <v>42809</v>
      </c>
      <c r="I416" s="647">
        <v>42.83</v>
      </c>
      <c r="J416" s="647">
        <v>1</v>
      </c>
      <c r="K416" s="647">
        <f t="shared" si="6"/>
        <v>42.83</v>
      </c>
      <c r="L416" s="645" t="s">
        <v>5261</v>
      </c>
      <c r="M416" s="645" t="s">
        <v>114</v>
      </c>
      <c r="N416" s="646">
        <v>42809</v>
      </c>
      <c r="O416" s="645" t="s">
        <v>71</v>
      </c>
      <c r="P416" s="645" t="s">
        <v>5262</v>
      </c>
    </row>
    <row r="417" spans="1:16" x14ac:dyDescent="0.2">
      <c r="A417" s="645" t="s">
        <v>393</v>
      </c>
      <c r="B417" s="645" t="s">
        <v>1710</v>
      </c>
      <c r="C417" s="645" t="s">
        <v>391</v>
      </c>
      <c r="D417" s="645" t="s">
        <v>92</v>
      </c>
      <c r="E417" s="645" t="s">
        <v>93</v>
      </c>
      <c r="F417" s="645" t="s">
        <v>94</v>
      </c>
      <c r="G417" s="645" t="s">
        <v>5263</v>
      </c>
      <c r="H417" s="646">
        <v>42808</v>
      </c>
      <c r="I417" s="647">
        <v>52.51</v>
      </c>
      <c r="J417" s="647">
        <v>1</v>
      </c>
      <c r="K417" s="647">
        <f t="shared" si="6"/>
        <v>52.51</v>
      </c>
      <c r="L417" s="645" t="s">
        <v>1730</v>
      </c>
      <c r="M417" s="645" t="s">
        <v>84</v>
      </c>
      <c r="N417" s="646">
        <v>42808</v>
      </c>
      <c r="O417" s="645" t="s">
        <v>71</v>
      </c>
      <c r="P417" s="645" t="s">
        <v>4339</v>
      </c>
    </row>
    <row r="418" spans="1:16" x14ac:dyDescent="0.2">
      <c r="A418" s="645" t="s">
        <v>393</v>
      </c>
      <c r="B418" s="645" t="s">
        <v>1710</v>
      </c>
      <c r="C418" s="645" t="s">
        <v>391</v>
      </c>
      <c r="D418" s="645" t="s">
        <v>92</v>
      </c>
      <c r="E418" s="645" t="s">
        <v>93</v>
      </c>
      <c r="F418" s="645" t="s">
        <v>94</v>
      </c>
      <c r="G418" s="645" t="s">
        <v>5264</v>
      </c>
      <c r="H418" s="646">
        <v>42808</v>
      </c>
      <c r="I418" s="647">
        <v>681.96</v>
      </c>
      <c r="J418" s="647">
        <v>1</v>
      </c>
      <c r="K418" s="647">
        <f t="shared" si="6"/>
        <v>681.96</v>
      </c>
      <c r="L418" s="645" t="s">
        <v>5265</v>
      </c>
      <c r="M418" s="645" t="s">
        <v>257</v>
      </c>
      <c r="N418" s="646">
        <v>42808</v>
      </c>
      <c r="O418" s="645" t="s">
        <v>71</v>
      </c>
      <c r="P418" s="645" t="s">
        <v>5266</v>
      </c>
    </row>
    <row r="419" spans="1:16" x14ac:dyDescent="0.2">
      <c r="A419" s="645" t="s">
        <v>393</v>
      </c>
      <c r="B419" s="645" t="s">
        <v>1710</v>
      </c>
      <c r="C419" s="645" t="s">
        <v>391</v>
      </c>
      <c r="D419" s="645" t="s">
        <v>92</v>
      </c>
      <c r="E419" s="645" t="s">
        <v>93</v>
      </c>
      <c r="F419" s="645" t="s">
        <v>94</v>
      </c>
      <c r="G419" s="645" t="s">
        <v>5267</v>
      </c>
      <c r="H419" s="646">
        <v>42808</v>
      </c>
      <c r="I419" s="647">
        <v>214.9</v>
      </c>
      <c r="J419" s="647">
        <v>1</v>
      </c>
      <c r="K419" s="647">
        <f t="shared" si="6"/>
        <v>214.9</v>
      </c>
      <c r="L419" s="645" t="s">
        <v>5268</v>
      </c>
      <c r="M419" s="645" t="s">
        <v>114</v>
      </c>
      <c r="N419" s="646">
        <v>42808</v>
      </c>
      <c r="O419" s="645" t="s">
        <v>71</v>
      </c>
      <c r="P419" s="645" t="s">
        <v>5269</v>
      </c>
    </row>
    <row r="420" spans="1:16" x14ac:dyDescent="0.2">
      <c r="A420" s="645" t="s">
        <v>393</v>
      </c>
      <c r="B420" s="645" t="s">
        <v>1710</v>
      </c>
      <c r="C420" s="645" t="s">
        <v>391</v>
      </c>
      <c r="D420" s="645" t="s">
        <v>92</v>
      </c>
      <c r="E420" s="645" t="s">
        <v>93</v>
      </c>
      <c r="F420" s="645" t="s">
        <v>94</v>
      </c>
      <c r="G420" s="645" t="s">
        <v>5270</v>
      </c>
      <c r="H420" s="646">
        <v>42807</v>
      </c>
      <c r="I420" s="647">
        <v>177.75</v>
      </c>
      <c r="J420" s="647">
        <v>1</v>
      </c>
      <c r="K420" s="647">
        <f t="shared" si="6"/>
        <v>177.75</v>
      </c>
      <c r="L420" s="645" t="s">
        <v>5271</v>
      </c>
      <c r="M420" s="645" t="s">
        <v>114</v>
      </c>
      <c r="N420" s="646">
        <v>42807</v>
      </c>
      <c r="O420" s="645" t="s">
        <v>71</v>
      </c>
      <c r="P420" s="645" t="s">
        <v>5272</v>
      </c>
    </row>
    <row r="421" spans="1:16" x14ac:dyDescent="0.2">
      <c r="A421" s="645" t="s">
        <v>393</v>
      </c>
      <c r="B421" s="645" t="s">
        <v>1710</v>
      </c>
      <c r="C421" s="645" t="s">
        <v>391</v>
      </c>
      <c r="D421" s="645" t="s">
        <v>92</v>
      </c>
      <c r="E421" s="645" t="s">
        <v>93</v>
      </c>
      <c r="F421" s="645" t="s">
        <v>94</v>
      </c>
      <c r="G421" s="645" t="s">
        <v>5273</v>
      </c>
      <c r="H421" s="646">
        <v>42807</v>
      </c>
      <c r="I421" s="647">
        <v>107.81</v>
      </c>
      <c r="J421" s="647">
        <v>1</v>
      </c>
      <c r="K421" s="647">
        <f t="shared" si="6"/>
        <v>107.81</v>
      </c>
      <c r="L421" s="645" t="s">
        <v>5274</v>
      </c>
      <c r="M421" s="645" t="s">
        <v>1137</v>
      </c>
      <c r="N421" s="646">
        <v>42807</v>
      </c>
      <c r="O421" s="645" t="s">
        <v>71</v>
      </c>
      <c r="P421" s="645" t="s">
        <v>5275</v>
      </c>
    </row>
    <row r="422" spans="1:16" x14ac:dyDescent="0.2">
      <c r="A422" s="645" t="s">
        <v>393</v>
      </c>
      <c r="B422" s="645" t="s">
        <v>1710</v>
      </c>
      <c r="C422" s="645" t="s">
        <v>391</v>
      </c>
      <c r="D422" s="645" t="s">
        <v>92</v>
      </c>
      <c r="E422" s="645" t="s">
        <v>93</v>
      </c>
      <c r="F422" s="645" t="s">
        <v>94</v>
      </c>
      <c r="G422" s="645" t="s">
        <v>5276</v>
      </c>
      <c r="H422" s="646">
        <v>42807</v>
      </c>
      <c r="I422" s="647">
        <v>163.71</v>
      </c>
      <c r="J422" s="647">
        <v>1</v>
      </c>
      <c r="K422" s="647">
        <f t="shared" si="6"/>
        <v>163.71</v>
      </c>
      <c r="L422" s="645" t="s">
        <v>5277</v>
      </c>
      <c r="M422" s="645" t="s">
        <v>1137</v>
      </c>
      <c r="N422" s="646">
        <v>42807</v>
      </c>
      <c r="O422" s="645" t="s">
        <v>71</v>
      </c>
      <c r="P422" s="645" t="s">
        <v>5278</v>
      </c>
    </row>
    <row r="423" spans="1:16" x14ac:dyDescent="0.2">
      <c r="A423" s="645" t="s">
        <v>393</v>
      </c>
      <c r="B423" s="645" t="s">
        <v>1710</v>
      </c>
      <c r="C423" s="645" t="s">
        <v>391</v>
      </c>
      <c r="D423" s="645" t="s">
        <v>92</v>
      </c>
      <c r="E423" s="645" t="s">
        <v>93</v>
      </c>
      <c r="F423" s="645" t="s">
        <v>94</v>
      </c>
      <c r="G423" s="645" t="s">
        <v>5279</v>
      </c>
      <c r="H423" s="646">
        <v>42807</v>
      </c>
      <c r="I423" s="647">
        <v>113.26</v>
      </c>
      <c r="J423" s="647">
        <v>1</v>
      </c>
      <c r="K423" s="647">
        <f t="shared" si="6"/>
        <v>113.26</v>
      </c>
      <c r="L423" s="645" t="s">
        <v>2662</v>
      </c>
      <c r="M423" s="645" t="s">
        <v>1139</v>
      </c>
      <c r="N423" s="646">
        <v>42807</v>
      </c>
      <c r="O423" s="645" t="s">
        <v>71</v>
      </c>
      <c r="P423" s="645" t="s">
        <v>5280</v>
      </c>
    </row>
    <row r="424" spans="1:16" x14ac:dyDescent="0.2">
      <c r="A424" s="645" t="s">
        <v>393</v>
      </c>
      <c r="B424" s="645" t="s">
        <v>1710</v>
      </c>
      <c r="C424" s="645" t="s">
        <v>391</v>
      </c>
      <c r="D424" s="645" t="s">
        <v>92</v>
      </c>
      <c r="E424" s="645" t="s">
        <v>93</v>
      </c>
      <c r="F424" s="645" t="s">
        <v>94</v>
      </c>
      <c r="G424" s="645" t="s">
        <v>5281</v>
      </c>
      <c r="H424" s="646">
        <v>42804</v>
      </c>
      <c r="I424" s="647">
        <v>30.98</v>
      </c>
      <c r="J424" s="647">
        <v>1</v>
      </c>
      <c r="K424" s="647">
        <f t="shared" si="6"/>
        <v>30.98</v>
      </c>
      <c r="L424" s="645" t="s">
        <v>5282</v>
      </c>
      <c r="M424" s="645" t="s">
        <v>475</v>
      </c>
      <c r="N424" s="646">
        <v>42804</v>
      </c>
      <c r="O424" s="645" t="s">
        <v>71</v>
      </c>
      <c r="P424" s="645" t="s">
        <v>5283</v>
      </c>
    </row>
    <row r="425" spans="1:16" x14ac:dyDescent="0.2">
      <c r="A425" s="645" t="s">
        <v>393</v>
      </c>
      <c r="B425" s="645" t="s">
        <v>1710</v>
      </c>
      <c r="C425" s="645" t="s">
        <v>391</v>
      </c>
      <c r="D425" s="645" t="s">
        <v>92</v>
      </c>
      <c r="E425" s="645" t="s">
        <v>93</v>
      </c>
      <c r="F425" s="645" t="s">
        <v>94</v>
      </c>
      <c r="G425" s="645" t="s">
        <v>5284</v>
      </c>
      <c r="H425" s="646">
        <v>42804</v>
      </c>
      <c r="I425" s="647">
        <v>226.15</v>
      </c>
      <c r="J425" s="647">
        <v>1</v>
      </c>
      <c r="K425" s="647">
        <f t="shared" si="6"/>
        <v>226.15</v>
      </c>
      <c r="L425" s="645" t="s">
        <v>5285</v>
      </c>
      <c r="M425" s="645" t="s">
        <v>1137</v>
      </c>
      <c r="N425" s="646">
        <v>42804</v>
      </c>
      <c r="O425" s="645" t="s">
        <v>71</v>
      </c>
      <c r="P425" s="645" t="s">
        <v>5286</v>
      </c>
    </row>
    <row r="426" spans="1:16" x14ac:dyDescent="0.2">
      <c r="A426" s="645" t="s">
        <v>393</v>
      </c>
      <c r="B426" s="645" t="s">
        <v>1710</v>
      </c>
      <c r="C426" s="645" t="s">
        <v>391</v>
      </c>
      <c r="D426" s="645" t="s">
        <v>92</v>
      </c>
      <c r="E426" s="645" t="s">
        <v>93</v>
      </c>
      <c r="F426" s="645" t="s">
        <v>94</v>
      </c>
      <c r="G426" s="645" t="s">
        <v>5287</v>
      </c>
      <c r="H426" s="646">
        <v>42804</v>
      </c>
      <c r="I426" s="647">
        <v>146.11000000000001</v>
      </c>
      <c r="J426" s="647">
        <v>1</v>
      </c>
      <c r="K426" s="647">
        <f t="shared" si="6"/>
        <v>146.11000000000001</v>
      </c>
      <c r="L426" s="645" t="s">
        <v>5288</v>
      </c>
      <c r="M426" s="645" t="s">
        <v>204</v>
      </c>
      <c r="N426" s="646">
        <v>42804</v>
      </c>
      <c r="O426" s="645" t="s">
        <v>71</v>
      </c>
      <c r="P426" s="645" t="s">
        <v>801</v>
      </c>
    </row>
    <row r="427" spans="1:16" x14ac:dyDescent="0.2">
      <c r="A427" s="645" t="s">
        <v>393</v>
      </c>
      <c r="B427" s="645" t="s">
        <v>1710</v>
      </c>
      <c r="C427" s="645" t="s">
        <v>391</v>
      </c>
      <c r="D427" s="645" t="s">
        <v>92</v>
      </c>
      <c r="E427" s="645" t="s">
        <v>93</v>
      </c>
      <c r="F427" s="645" t="s">
        <v>94</v>
      </c>
      <c r="G427" s="645" t="s">
        <v>5289</v>
      </c>
      <c r="H427" s="646">
        <v>42804</v>
      </c>
      <c r="I427" s="647">
        <v>34.79</v>
      </c>
      <c r="J427" s="647">
        <v>1</v>
      </c>
      <c r="K427" s="647">
        <f t="shared" si="6"/>
        <v>34.79</v>
      </c>
      <c r="L427" s="645" t="s">
        <v>5290</v>
      </c>
      <c r="M427" s="645" t="s">
        <v>220</v>
      </c>
      <c r="N427" s="646">
        <v>42804</v>
      </c>
      <c r="O427" s="645" t="s">
        <v>71</v>
      </c>
      <c r="P427" s="645" t="s">
        <v>5291</v>
      </c>
    </row>
    <row r="428" spans="1:16" x14ac:dyDescent="0.2">
      <c r="A428" s="645" t="s">
        <v>393</v>
      </c>
      <c r="B428" s="645" t="s">
        <v>1710</v>
      </c>
      <c r="C428" s="645" t="s">
        <v>391</v>
      </c>
      <c r="D428" s="645" t="s">
        <v>92</v>
      </c>
      <c r="E428" s="645" t="s">
        <v>93</v>
      </c>
      <c r="F428" s="645" t="s">
        <v>94</v>
      </c>
      <c r="G428" s="645" t="s">
        <v>5292</v>
      </c>
      <c r="H428" s="646">
        <v>42803</v>
      </c>
      <c r="I428" s="647">
        <v>100.19</v>
      </c>
      <c r="J428" s="647">
        <v>1</v>
      </c>
      <c r="K428" s="647">
        <f t="shared" si="6"/>
        <v>100.19</v>
      </c>
      <c r="L428" s="645" t="s">
        <v>5293</v>
      </c>
      <c r="M428" s="645" t="s">
        <v>1137</v>
      </c>
      <c r="N428" s="646">
        <v>42803</v>
      </c>
      <c r="O428" s="645" t="s">
        <v>71</v>
      </c>
      <c r="P428" s="645" t="s">
        <v>5294</v>
      </c>
    </row>
    <row r="429" spans="1:16" x14ac:dyDescent="0.2">
      <c r="A429" s="645" t="s">
        <v>393</v>
      </c>
      <c r="B429" s="645" t="s">
        <v>1710</v>
      </c>
      <c r="C429" s="645" t="s">
        <v>391</v>
      </c>
      <c r="D429" s="645" t="s">
        <v>92</v>
      </c>
      <c r="E429" s="645" t="s">
        <v>93</v>
      </c>
      <c r="F429" s="645" t="s">
        <v>94</v>
      </c>
      <c r="G429" s="645" t="s">
        <v>5295</v>
      </c>
      <c r="H429" s="646">
        <v>42803</v>
      </c>
      <c r="I429" s="647">
        <v>102.49</v>
      </c>
      <c r="J429" s="647">
        <v>1</v>
      </c>
      <c r="K429" s="647">
        <f t="shared" si="6"/>
        <v>102.49</v>
      </c>
      <c r="L429" s="645" t="s">
        <v>5296</v>
      </c>
      <c r="M429" s="645" t="s">
        <v>257</v>
      </c>
      <c r="N429" s="646">
        <v>42803</v>
      </c>
      <c r="O429" s="645" t="s">
        <v>71</v>
      </c>
      <c r="P429" s="645" t="s">
        <v>801</v>
      </c>
    </row>
    <row r="430" spans="1:16" x14ac:dyDescent="0.2">
      <c r="A430" s="645" t="s">
        <v>393</v>
      </c>
      <c r="B430" s="645" t="s">
        <v>1710</v>
      </c>
      <c r="C430" s="645" t="s">
        <v>391</v>
      </c>
      <c r="D430" s="645" t="s">
        <v>92</v>
      </c>
      <c r="E430" s="645" t="s">
        <v>93</v>
      </c>
      <c r="F430" s="645" t="s">
        <v>94</v>
      </c>
      <c r="G430" s="645" t="s">
        <v>5297</v>
      </c>
      <c r="H430" s="646">
        <v>42803</v>
      </c>
      <c r="I430" s="647">
        <v>995.47</v>
      </c>
      <c r="J430" s="647">
        <v>1</v>
      </c>
      <c r="K430" s="647">
        <f t="shared" si="6"/>
        <v>995.47</v>
      </c>
      <c r="L430" s="645" t="s">
        <v>5202</v>
      </c>
      <c r="M430" s="645" t="s">
        <v>114</v>
      </c>
      <c r="N430" s="646">
        <v>42803</v>
      </c>
      <c r="O430" s="645" t="s">
        <v>71</v>
      </c>
      <c r="P430" s="645" t="s">
        <v>5203</v>
      </c>
    </row>
    <row r="431" spans="1:16" x14ac:dyDescent="0.2">
      <c r="A431" s="645" t="s">
        <v>393</v>
      </c>
      <c r="B431" s="645" t="s">
        <v>1710</v>
      </c>
      <c r="C431" s="645" t="s">
        <v>391</v>
      </c>
      <c r="D431" s="645" t="s">
        <v>92</v>
      </c>
      <c r="E431" s="645" t="s">
        <v>93</v>
      </c>
      <c r="F431" s="645" t="s">
        <v>94</v>
      </c>
      <c r="G431" s="645" t="s">
        <v>5298</v>
      </c>
      <c r="H431" s="646">
        <v>42803</v>
      </c>
      <c r="I431" s="647">
        <v>169.4</v>
      </c>
      <c r="J431" s="647">
        <v>1</v>
      </c>
      <c r="K431" s="647">
        <f t="shared" si="6"/>
        <v>169.4</v>
      </c>
      <c r="L431" s="645" t="s">
        <v>5299</v>
      </c>
      <c r="M431" s="645" t="s">
        <v>114</v>
      </c>
      <c r="N431" s="646">
        <v>42803</v>
      </c>
      <c r="O431" s="645" t="s">
        <v>71</v>
      </c>
      <c r="P431" s="645" t="s">
        <v>5300</v>
      </c>
    </row>
    <row r="432" spans="1:16" x14ac:dyDescent="0.2">
      <c r="A432" s="645" t="s">
        <v>393</v>
      </c>
      <c r="B432" s="645" t="s">
        <v>1710</v>
      </c>
      <c r="C432" s="645" t="s">
        <v>391</v>
      </c>
      <c r="D432" s="645" t="s">
        <v>92</v>
      </c>
      <c r="E432" s="645" t="s">
        <v>93</v>
      </c>
      <c r="F432" s="645" t="s">
        <v>94</v>
      </c>
      <c r="G432" s="645" t="s">
        <v>5301</v>
      </c>
      <c r="H432" s="646">
        <v>42802</v>
      </c>
      <c r="I432" s="647">
        <v>163.35</v>
      </c>
      <c r="J432" s="647">
        <v>1</v>
      </c>
      <c r="K432" s="647">
        <f t="shared" si="6"/>
        <v>163.35</v>
      </c>
      <c r="L432" s="645" t="s">
        <v>5302</v>
      </c>
      <c r="M432" s="645" t="s">
        <v>114</v>
      </c>
      <c r="N432" s="646">
        <v>42802</v>
      </c>
      <c r="O432" s="645" t="s">
        <v>71</v>
      </c>
      <c r="P432" s="645" t="s">
        <v>5303</v>
      </c>
    </row>
    <row r="433" spans="1:16" x14ac:dyDescent="0.2">
      <c r="A433" s="645" t="s">
        <v>393</v>
      </c>
      <c r="B433" s="645" t="s">
        <v>1710</v>
      </c>
      <c r="C433" s="645" t="s">
        <v>391</v>
      </c>
      <c r="D433" s="645" t="s">
        <v>92</v>
      </c>
      <c r="E433" s="645" t="s">
        <v>93</v>
      </c>
      <c r="F433" s="645" t="s">
        <v>94</v>
      </c>
      <c r="G433" s="645" t="s">
        <v>5304</v>
      </c>
      <c r="H433" s="646">
        <v>42802</v>
      </c>
      <c r="I433" s="647">
        <v>19.02</v>
      </c>
      <c r="J433" s="647">
        <v>1</v>
      </c>
      <c r="K433" s="647">
        <f t="shared" si="6"/>
        <v>19.02</v>
      </c>
      <c r="L433" s="645" t="s">
        <v>5305</v>
      </c>
      <c r="M433" s="645" t="s">
        <v>680</v>
      </c>
      <c r="N433" s="646">
        <v>42802</v>
      </c>
      <c r="O433" s="645" t="s">
        <v>71</v>
      </c>
      <c r="P433" s="645" t="s">
        <v>5306</v>
      </c>
    </row>
    <row r="434" spans="1:16" x14ac:dyDescent="0.2">
      <c r="A434" s="645" t="s">
        <v>393</v>
      </c>
      <c r="B434" s="645" t="s">
        <v>1710</v>
      </c>
      <c r="C434" s="645" t="s">
        <v>391</v>
      </c>
      <c r="D434" s="645" t="s">
        <v>92</v>
      </c>
      <c r="E434" s="645" t="s">
        <v>93</v>
      </c>
      <c r="F434" s="645" t="s">
        <v>94</v>
      </c>
      <c r="G434" s="645" t="s">
        <v>5307</v>
      </c>
      <c r="H434" s="646">
        <v>42802</v>
      </c>
      <c r="I434" s="647">
        <v>54.63</v>
      </c>
      <c r="J434" s="647">
        <v>1</v>
      </c>
      <c r="K434" s="647">
        <f t="shared" si="6"/>
        <v>54.63</v>
      </c>
      <c r="L434" s="645" t="s">
        <v>5308</v>
      </c>
      <c r="M434" s="645" t="s">
        <v>257</v>
      </c>
      <c r="N434" s="646">
        <v>42802</v>
      </c>
      <c r="O434" s="645" t="s">
        <v>71</v>
      </c>
      <c r="P434" s="645" t="s">
        <v>5309</v>
      </c>
    </row>
    <row r="435" spans="1:16" x14ac:dyDescent="0.2">
      <c r="A435" s="645" t="s">
        <v>393</v>
      </c>
      <c r="B435" s="645" t="s">
        <v>1710</v>
      </c>
      <c r="C435" s="645" t="s">
        <v>391</v>
      </c>
      <c r="D435" s="645" t="s">
        <v>92</v>
      </c>
      <c r="E435" s="645" t="s">
        <v>93</v>
      </c>
      <c r="F435" s="645" t="s">
        <v>94</v>
      </c>
      <c r="G435" s="645" t="s">
        <v>5310</v>
      </c>
      <c r="H435" s="646">
        <v>42802</v>
      </c>
      <c r="I435" s="647">
        <v>53.54</v>
      </c>
      <c r="J435" s="647">
        <v>1</v>
      </c>
      <c r="K435" s="647">
        <f t="shared" si="6"/>
        <v>53.54</v>
      </c>
      <c r="L435" s="645" t="s">
        <v>2628</v>
      </c>
      <c r="M435" s="645" t="s">
        <v>220</v>
      </c>
      <c r="N435" s="646">
        <v>42802</v>
      </c>
      <c r="O435" s="645" t="s">
        <v>71</v>
      </c>
      <c r="P435" s="645" t="s">
        <v>4325</v>
      </c>
    </row>
    <row r="436" spans="1:16" x14ac:dyDescent="0.2">
      <c r="A436" s="645" t="s">
        <v>393</v>
      </c>
      <c r="B436" s="645" t="s">
        <v>1710</v>
      </c>
      <c r="C436" s="645" t="s">
        <v>391</v>
      </c>
      <c r="D436" s="645" t="s">
        <v>92</v>
      </c>
      <c r="E436" s="645" t="s">
        <v>93</v>
      </c>
      <c r="F436" s="645" t="s">
        <v>94</v>
      </c>
      <c r="G436" s="645" t="s">
        <v>5311</v>
      </c>
      <c r="H436" s="646">
        <v>42802</v>
      </c>
      <c r="I436" s="647">
        <v>250.11</v>
      </c>
      <c r="J436" s="647">
        <v>1</v>
      </c>
      <c r="K436" s="647">
        <f t="shared" si="6"/>
        <v>250.11</v>
      </c>
      <c r="L436" s="645" t="s">
        <v>5312</v>
      </c>
      <c r="M436" s="645" t="s">
        <v>114</v>
      </c>
      <c r="N436" s="646">
        <v>42802</v>
      </c>
      <c r="O436" s="645" t="s">
        <v>71</v>
      </c>
      <c r="P436" s="645" t="s">
        <v>5313</v>
      </c>
    </row>
    <row r="437" spans="1:16" x14ac:dyDescent="0.2">
      <c r="A437" s="645" t="s">
        <v>393</v>
      </c>
      <c r="B437" s="645" t="s">
        <v>1710</v>
      </c>
      <c r="C437" s="645" t="s">
        <v>391</v>
      </c>
      <c r="D437" s="645" t="s">
        <v>92</v>
      </c>
      <c r="E437" s="645" t="s">
        <v>93</v>
      </c>
      <c r="F437" s="645" t="s">
        <v>94</v>
      </c>
      <c r="G437" s="645" t="s">
        <v>5314</v>
      </c>
      <c r="H437" s="646">
        <v>42802</v>
      </c>
      <c r="I437" s="647">
        <v>976.95</v>
      </c>
      <c r="J437" s="647">
        <v>1</v>
      </c>
      <c r="K437" s="647">
        <f t="shared" si="6"/>
        <v>976.95</v>
      </c>
      <c r="L437" s="645" t="s">
        <v>5315</v>
      </c>
      <c r="M437" s="645" t="s">
        <v>114</v>
      </c>
      <c r="N437" s="646">
        <v>42802</v>
      </c>
      <c r="O437" s="645" t="s">
        <v>71</v>
      </c>
      <c r="P437" s="645" t="s">
        <v>5316</v>
      </c>
    </row>
    <row r="438" spans="1:16" x14ac:dyDescent="0.2">
      <c r="A438" s="645" t="s">
        <v>393</v>
      </c>
      <c r="B438" s="645" t="s">
        <v>1710</v>
      </c>
      <c r="C438" s="645" t="s">
        <v>391</v>
      </c>
      <c r="D438" s="645" t="s">
        <v>92</v>
      </c>
      <c r="E438" s="645" t="s">
        <v>93</v>
      </c>
      <c r="F438" s="645" t="s">
        <v>94</v>
      </c>
      <c r="G438" s="645" t="s">
        <v>5317</v>
      </c>
      <c r="H438" s="646">
        <v>42801</v>
      </c>
      <c r="I438" s="647">
        <v>13.92</v>
      </c>
      <c r="J438" s="647">
        <v>1</v>
      </c>
      <c r="K438" s="647">
        <f t="shared" si="6"/>
        <v>13.92</v>
      </c>
      <c r="L438" s="645" t="s">
        <v>5318</v>
      </c>
      <c r="M438" s="645" t="s">
        <v>887</v>
      </c>
      <c r="N438" s="646">
        <v>42801</v>
      </c>
      <c r="O438" s="645" t="s">
        <v>71</v>
      </c>
      <c r="P438" s="645" t="s">
        <v>5319</v>
      </c>
    </row>
    <row r="439" spans="1:16" x14ac:dyDescent="0.2">
      <c r="A439" s="645" t="s">
        <v>393</v>
      </c>
      <c r="B439" s="645" t="s">
        <v>1710</v>
      </c>
      <c r="C439" s="645" t="s">
        <v>391</v>
      </c>
      <c r="D439" s="645" t="s">
        <v>92</v>
      </c>
      <c r="E439" s="645" t="s">
        <v>93</v>
      </c>
      <c r="F439" s="645" t="s">
        <v>94</v>
      </c>
      <c r="G439" s="645" t="s">
        <v>5320</v>
      </c>
      <c r="H439" s="646">
        <v>42801</v>
      </c>
      <c r="I439" s="647">
        <v>104.67</v>
      </c>
      <c r="J439" s="647">
        <v>1</v>
      </c>
      <c r="K439" s="647">
        <f t="shared" si="6"/>
        <v>104.67</v>
      </c>
      <c r="L439" s="645" t="s">
        <v>5321</v>
      </c>
      <c r="M439" s="645" t="s">
        <v>1122</v>
      </c>
      <c r="N439" s="646">
        <v>42801</v>
      </c>
      <c r="O439" s="645" t="s">
        <v>71</v>
      </c>
      <c r="P439" s="645" t="s">
        <v>5322</v>
      </c>
    </row>
    <row r="440" spans="1:16" x14ac:dyDescent="0.2">
      <c r="A440" s="645" t="s">
        <v>393</v>
      </c>
      <c r="B440" s="645" t="s">
        <v>1710</v>
      </c>
      <c r="C440" s="645" t="s">
        <v>391</v>
      </c>
      <c r="D440" s="645" t="s">
        <v>92</v>
      </c>
      <c r="E440" s="645" t="s">
        <v>93</v>
      </c>
      <c r="F440" s="645" t="s">
        <v>94</v>
      </c>
      <c r="G440" s="645" t="s">
        <v>5323</v>
      </c>
      <c r="H440" s="646">
        <v>42801</v>
      </c>
      <c r="I440" s="647">
        <v>109.99</v>
      </c>
      <c r="J440" s="647">
        <v>1</v>
      </c>
      <c r="K440" s="647">
        <f t="shared" si="6"/>
        <v>109.99</v>
      </c>
      <c r="L440" s="645" t="s">
        <v>5324</v>
      </c>
      <c r="M440" s="645" t="s">
        <v>680</v>
      </c>
      <c r="N440" s="646">
        <v>42801</v>
      </c>
      <c r="O440" s="645" t="s">
        <v>71</v>
      </c>
      <c r="P440" s="645" t="s">
        <v>5325</v>
      </c>
    </row>
    <row r="441" spans="1:16" x14ac:dyDescent="0.2">
      <c r="A441" s="645" t="s">
        <v>393</v>
      </c>
      <c r="B441" s="645" t="s">
        <v>1710</v>
      </c>
      <c r="C441" s="645" t="s">
        <v>391</v>
      </c>
      <c r="D441" s="645" t="s">
        <v>92</v>
      </c>
      <c r="E441" s="645" t="s">
        <v>93</v>
      </c>
      <c r="F441" s="645" t="s">
        <v>94</v>
      </c>
      <c r="G441" s="645" t="s">
        <v>5326</v>
      </c>
      <c r="H441" s="646">
        <v>42801</v>
      </c>
      <c r="I441" s="647">
        <v>202.07</v>
      </c>
      <c r="J441" s="647">
        <v>1</v>
      </c>
      <c r="K441" s="647">
        <f t="shared" si="6"/>
        <v>202.07</v>
      </c>
      <c r="L441" s="645" t="s">
        <v>5308</v>
      </c>
      <c r="M441" s="645" t="s">
        <v>257</v>
      </c>
      <c r="N441" s="646">
        <v>42801</v>
      </c>
      <c r="O441" s="645" t="s">
        <v>71</v>
      </c>
      <c r="P441" s="645" t="s">
        <v>5309</v>
      </c>
    </row>
    <row r="442" spans="1:16" x14ac:dyDescent="0.2">
      <c r="A442" s="645" t="s">
        <v>393</v>
      </c>
      <c r="B442" s="645" t="s">
        <v>1710</v>
      </c>
      <c r="C442" s="645" t="s">
        <v>391</v>
      </c>
      <c r="D442" s="645" t="s">
        <v>92</v>
      </c>
      <c r="E442" s="645" t="s">
        <v>93</v>
      </c>
      <c r="F442" s="645" t="s">
        <v>94</v>
      </c>
      <c r="G442" s="645" t="s">
        <v>5327</v>
      </c>
      <c r="H442" s="646">
        <v>42801</v>
      </c>
      <c r="I442" s="647">
        <v>26.92</v>
      </c>
      <c r="J442" s="647">
        <v>1</v>
      </c>
      <c r="K442" s="647">
        <f t="shared" si="6"/>
        <v>26.92</v>
      </c>
      <c r="L442" s="645" t="s">
        <v>2683</v>
      </c>
      <c r="M442" s="645" t="s">
        <v>257</v>
      </c>
      <c r="N442" s="646">
        <v>42801</v>
      </c>
      <c r="O442" s="645" t="s">
        <v>71</v>
      </c>
      <c r="P442" s="645" t="s">
        <v>4342</v>
      </c>
    </row>
    <row r="443" spans="1:16" x14ac:dyDescent="0.2">
      <c r="A443" s="645" t="s">
        <v>393</v>
      </c>
      <c r="B443" s="645" t="s">
        <v>1710</v>
      </c>
      <c r="C443" s="645" t="s">
        <v>391</v>
      </c>
      <c r="D443" s="645" t="s">
        <v>92</v>
      </c>
      <c r="E443" s="645" t="s">
        <v>93</v>
      </c>
      <c r="F443" s="645" t="s">
        <v>94</v>
      </c>
      <c r="G443" s="645" t="s">
        <v>5328</v>
      </c>
      <c r="H443" s="646">
        <v>42801</v>
      </c>
      <c r="I443" s="647">
        <v>579.15</v>
      </c>
      <c r="J443" s="647">
        <v>1</v>
      </c>
      <c r="K443" s="647">
        <f t="shared" si="6"/>
        <v>579.15</v>
      </c>
      <c r="L443" s="645" t="s">
        <v>5329</v>
      </c>
      <c r="M443" s="645" t="s">
        <v>122</v>
      </c>
      <c r="N443" s="646">
        <v>42801</v>
      </c>
      <c r="O443" s="645" t="s">
        <v>71</v>
      </c>
      <c r="P443" s="645" t="s">
        <v>5330</v>
      </c>
    </row>
    <row r="444" spans="1:16" x14ac:dyDescent="0.2">
      <c r="A444" s="645" t="s">
        <v>393</v>
      </c>
      <c r="B444" s="645" t="s">
        <v>1710</v>
      </c>
      <c r="C444" s="645" t="s">
        <v>391</v>
      </c>
      <c r="D444" s="645" t="s">
        <v>92</v>
      </c>
      <c r="E444" s="645" t="s">
        <v>93</v>
      </c>
      <c r="F444" s="645" t="s">
        <v>94</v>
      </c>
      <c r="G444" s="645" t="s">
        <v>5331</v>
      </c>
      <c r="H444" s="646">
        <v>42801</v>
      </c>
      <c r="I444" s="647">
        <v>538.45000000000005</v>
      </c>
      <c r="J444" s="647">
        <v>1</v>
      </c>
      <c r="K444" s="647">
        <f t="shared" si="6"/>
        <v>538.45000000000005</v>
      </c>
      <c r="L444" s="645" t="s">
        <v>5332</v>
      </c>
      <c r="M444" s="645" t="s">
        <v>278</v>
      </c>
      <c r="N444" s="646">
        <v>42801</v>
      </c>
      <c r="O444" s="645" t="s">
        <v>71</v>
      </c>
      <c r="P444" s="645" t="s">
        <v>5333</v>
      </c>
    </row>
    <row r="445" spans="1:16" x14ac:dyDescent="0.2">
      <c r="A445" s="645" t="s">
        <v>393</v>
      </c>
      <c r="B445" s="645" t="s">
        <v>1710</v>
      </c>
      <c r="C445" s="645" t="s">
        <v>391</v>
      </c>
      <c r="D445" s="645" t="s">
        <v>92</v>
      </c>
      <c r="E445" s="645" t="s">
        <v>93</v>
      </c>
      <c r="F445" s="645" t="s">
        <v>94</v>
      </c>
      <c r="G445" s="645" t="s">
        <v>5334</v>
      </c>
      <c r="H445" s="646">
        <v>42801</v>
      </c>
      <c r="I445" s="647">
        <v>382.36</v>
      </c>
      <c r="J445" s="647">
        <v>1</v>
      </c>
      <c r="K445" s="647">
        <f t="shared" si="6"/>
        <v>382.36</v>
      </c>
      <c r="L445" s="645" t="s">
        <v>2642</v>
      </c>
      <c r="M445" s="645" t="s">
        <v>1051</v>
      </c>
      <c r="N445" s="646">
        <v>42801</v>
      </c>
      <c r="O445" s="645" t="s">
        <v>71</v>
      </c>
      <c r="P445" s="645" t="s">
        <v>5335</v>
      </c>
    </row>
    <row r="446" spans="1:16" x14ac:dyDescent="0.2">
      <c r="A446" s="645" t="s">
        <v>393</v>
      </c>
      <c r="B446" s="645" t="s">
        <v>1710</v>
      </c>
      <c r="C446" s="645" t="s">
        <v>391</v>
      </c>
      <c r="D446" s="645" t="s">
        <v>92</v>
      </c>
      <c r="E446" s="645" t="s">
        <v>93</v>
      </c>
      <c r="F446" s="645" t="s">
        <v>94</v>
      </c>
      <c r="G446" s="645" t="s">
        <v>5336</v>
      </c>
      <c r="H446" s="646">
        <v>42800</v>
      </c>
      <c r="I446" s="647">
        <v>337.05</v>
      </c>
      <c r="J446" s="647">
        <v>1</v>
      </c>
      <c r="K446" s="647">
        <f t="shared" si="6"/>
        <v>337.05</v>
      </c>
      <c r="L446" s="645" t="s">
        <v>5321</v>
      </c>
      <c r="M446" s="645" t="s">
        <v>1122</v>
      </c>
      <c r="N446" s="646">
        <v>42801</v>
      </c>
      <c r="O446" s="645" t="s">
        <v>71</v>
      </c>
      <c r="P446" s="645" t="s">
        <v>5322</v>
      </c>
    </row>
    <row r="447" spans="1:16" x14ac:dyDescent="0.2">
      <c r="A447" s="645" t="s">
        <v>393</v>
      </c>
      <c r="B447" s="645" t="s">
        <v>1710</v>
      </c>
      <c r="C447" s="645" t="s">
        <v>391</v>
      </c>
      <c r="D447" s="645" t="s">
        <v>92</v>
      </c>
      <c r="E447" s="645" t="s">
        <v>93</v>
      </c>
      <c r="F447" s="645" t="s">
        <v>94</v>
      </c>
      <c r="G447" s="645" t="s">
        <v>5337</v>
      </c>
      <c r="H447" s="646">
        <v>42800</v>
      </c>
      <c r="I447" s="647">
        <v>890.2</v>
      </c>
      <c r="J447" s="647">
        <v>1</v>
      </c>
      <c r="K447" s="647">
        <f t="shared" si="6"/>
        <v>890.2</v>
      </c>
      <c r="L447" s="645" t="s">
        <v>5338</v>
      </c>
      <c r="M447" s="645" t="s">
        <v>887</v>
      </c>
      <c r="N447" s="646">
        <v>42802</v>
      </c>
      <c r="O447" s="645" t="s">
        <v>71</v>
      </c>
      <c r="P447" s="645" t="s">
        <v>5339</v>
      </c>
    </row>
    <row r="448" spans="1:16" x14ac:dyDescent="0.2">
      <c r="A448" s="645" t="s">
        <v>393</v>
      </c>
      <c r="B448" s="645" t="s">
        <v>1710</v>
      </c>
      <c r="C448" s="645" t="s">
        <v>391</v>
      </c>
      <c r="D448" s="645" t="s">
        <v>92</v>
      </c>
      <c r="E448" s="645" t="s">
        <v>93</v>
      </c>
      <c r="F448" s="645" t="s">
        <v>94</v>
      </c>
      <c r="G448" s="645" t="s">
        <v>5340</v>
      </c>
      <c r="H448" s="646">
        <v>42800</v>
      </c>
      <c r="I448" s="647">
        <v>453.75</v>
      </c>
      <c r="J448" s="647">
        <v>1</v>
      </c>
      <c r="K448" s="647">
        <f t="shared" si="6"/>
        <v>453.75</v>
      </c>
      <c r="L448" s="645" t="s">
        <v>5341</v>
      </c>
      <c r="M448" s="645" t="s">
        <v>1139</v>
      </c>
      <c r="N448" s="646">
        <v>42802</v>
      </c>
      <c r="O448" s="645" t="s">
        <v>71</v>
      </c>
      <c r="P448" s="645" t="s">
        <v>801</v>
      </c>
    </row>
    <row r="449" spans="1:16" x14ac:dyDescent="0.2">
      <c r="A449" s="645" t="s">
        <v>393</v>
      </c>
      <c r="B449" s="645" t="s">
        <v>1710</v>
      </c>
      <c r="C449" s="645" t="s">
        <v>391</v>
      </c>
      <c r="D449" s="645" t="s">
        <v>92</v>
      </c>
      <c r="E449" s="645" t="s">
        <v>93</v>
      </c>
      <c r="F449" s="645" t="s">
        <v>94</v>
      </c>
      <c r="G449" s="645" t="s">
        <v>5342</v>
      </c>
      <c r="H449" s="646">
        <v>42800</v>
      </c>
      <c r="I449" s="647">
        <v>118.1</v>
      </c>
      <c r="J449" s="647">
        <v>1</v>
      </c>
      <c r="K449" s="647">
        <f t="shared" si="6"/>
        <v>118.1</v>
      </c>
      <c r="L449" s="645" t="s">
        <v>5343</v>
      </c>
      <c r="M449" s="645" t="s">
        <v>1051</v>
      </c>
      <c r="N449" s="646">
        <v>42801</v>
      </c>
      <c r="O449" s="645" t="s">
        <v>71</v>
      </c>
      <c r="P449" s="645" t="s">
        <v>5344</v>
      </c>
    </row>
    <row r="450" spans="1:16" x14ac:dyDescent="0.2">
      <c r="A450" s="645" t="s">
        <v>393</v>
      </c>
      <c r="B450" s="645" t="s">
        <v>1710</v>
      </c>
      <c r="C450" s="645" t="s">
        <v>391</v>
      </c>
      <c r="D450" s="645" t="s">
        <v>92</v>
      </c>
      <c r="E450" s="645" t="s">
        <v>93</v>
      </c>
      <c r="F450" s="645" t="s">
        <v>94</v>
      </c>
      <c r="G450" s="645" t="s">
        <v>5345</v>
      </c>
      <c r="H450" s="646">
        <v>42800</v>
      </c>
      <c r="I450" s="647">
        <v>180.9</v>
      </c>
      <c r="J450" s="647">
        <v>1</v>
      </c>
      <c r="K450" s="647">
        <f t="shared" ref="K450:K513" si="7">I450*J450</f>
        <v>180.9</v>
      </c>
      <c r="L450" s="645" t="s">
        <v>5346</v>
      </c>
      <c r="M450" s="645" t="s">
        <v>1051</v>
      </c>
      <c r="N450" s="646">
        <v>42801</v>
      </c>
      <c r="O450" s="645" t="s">
        <v>71</v>
      </c>
      <c r="P450" s="645" t="s">
        <v>5347</v>
      </c>
    </row>
    <row r="451" spans="1:16" x14ac:dyDescent="0.2">
      <c r="A451" s="645" t="s">
        <v>393</v>
      </c>
      <c r="B451" s="645" t="s">
        <v>1710</v>
      </c>
      <c r="C451" s="645" t="s">
        <v>391</v>
      </c>
      <c r="D451" s="645" t="s">
        <v>92</v>
      </c>
      <c r="E451" s="645" t="s">
        <v>93</v>
      </c>
      <c r="F451" s="645" t="s">
        <v>94</v>
      </c>
      <c r="G451" s="645" t="s">
        <v>5348</v>
      </c>
      <c r="H451" s="646">
        <v>42800</v>
      </c>
      <c r="I451" s="647">
        <v>213.08</v>
      </c>
      <c r="J451" s="647">
        <v>1</v>
      </c>
      <c r="K451" s="647">
        <f t="shared" si="7"/>
        <v>213.08</v>
      </c>
      <c r="L451" s="645" t="s">
        <v>5349</v>
      </c>
      <c r="M451" s="645" t="s">
        <v>1133</v>
      </c>
      <c r="N451" s="646">
        <v>42801</v>
      </c>
      <c r="O451" s="645" t="s">
        <v>71</v>
      </c>
      <c r="P451" s="645" t="s">
        <v>5350</v>
      </c>
    </row>
    <row r="452" spans="1:16" x14ac:dyDescent="0.2">
      <c r="A452" s="645" t="s">
        <v>393</v>
      </c>
      <c r="B452" s="645" t="s">
        <v>1710</v>
      </c>
      <c r="C452" s="645" t="s">
        <v>391</v>
      </c>
      <c r="D452" s="645" t="s">
        <v>92</v>
      </c>
      <c r="E452" s="645" t="s">
        <v>93</v>
      </c>
      <c r="F452" s="645" t="s">
        <v>94</v>
      </c>
      <c r="G452" s="645" t="s">
        <v>5351</v>
      </c>
      <c r="H452" s="646">
        <v>42800</v>
      </c>
      <c r="I452" s="647">
        <v>408.38</v>
      </c>
      <c r="J452" s="647">
        <v>1</v>
      </c>
      <c r="K452" s="647">
        <f t="shared" si="7"/>
        <v>408.38</v>
      </c>
      <c r="L452" s="645" t="s">
        <v>5352</v>
      </c>
      <c r="M452" s="645" t="s">
        <v>1137</v>
      </c>
      <c r="N452" s="646">
        <v>42801</v>
      </c>
      <c r="O452" s="645" t="s">
        <v>71</v>
      </c>
      <c r="P452" s="645" t="s">
        <v>5353</v>
      </c>
    </row>
    <row r="453" spans="1:16" x14ac:dyDescent="0.2">
      <c r="A453" s="645" t="s">
        <v>393</v>
      </c>
      <c r="B453" s="645" t="s">
        <v>1710</v>
      </c>
      <c r="C453" s="645" t="s">
        <v>391</v>
      </c>
      <c r="D453" s="645" t="s">
        <v>92</v>
      </c>
      <c r="E453" s="645" t="s">
        <v>93</v>
      </c>
      <c r="F453" s="645" t="s">
        <v>94</v>
      </c>
      <c r="G453" s="645" t="s">
        <v>5354</v>
      </c>
      <c r="H453" s="646">
        <v>42800</v>
      </c>
      <c r="I453" s="647">
        <v>110.72</v>
      </c>
      <c r="J453" s="647">
        <v>1</v>
      </c>
      <c r="K453" s="647">
        <f t="shared" si="7"/>
        <v>110.72</v>
      </c>
      <c r="L453" s="645" t="s">
        <v>5355</v>
      </c>
      <c r="M453" s="645" t="s">
        <v>204</v>
      </c>
      <c r="N453" s="646">
        <v>42801</v>
      </c>
      <c r="O453" s="645" t="s">
        <v>71</v>
      </c>
      <c r="P453" s="645" t="s">
        <v>801</v>
      </c>
    </row>
    <row r="454" spans="1:16" x14ac:dyDescent="0.2">
      <c r="A454" s="645" t="s">
        <v>393</v>
      </c>
      <c r="B454" s="645" t="s">
        <v>1710</v>
      </c>
      <c r="C454" s="645" t="s">
        <v>391</v>
      </c>
      <c r="D454" s="645" t="s">
        <v>92</v>
      </c>
      <c r="E454" s="645" t="s">
        <v>93</v>
      </c>
      <c r="F454" s="645" t="s">
        <v>94</v>
      </c>
      <c r="G454" s="645" t="s">
        <v>5356</v>
      </c>
      <c r="H454" s="646">
        <v>42800</v>
      </c>
      <c r="I454" s="647">
        <v>31.16</v>
      </c>
      <c r="J454" s="647">
        <v>1</v>
      </c>
      <c r="K454" s="647">
        <f t="shared" si="7"/>
        <v>31.16</v>
      </c>
      <c r="L454" s="645" t="s">
        <v>2628</v>
      </c>
      <c r="M454" s="645" t="s">
        <v>220</v>
      </c>
      <c r="N454" s="646">
        <v>42802</v>
      </c>
      <c r="O454" s="645" t="s">
        <v>71</v>
      </c>
      <c r="P454" s="645" t="s">
        <v>4325</v>
      </c>
    </row>
    <row r="455" spans="1:16" x14ac:dyDescent="0.2">
      <c r="A455" s="645" t="s">
        <v>393</v>
      </c>
      <c r="B455" s="645" t="s">
        <v>1710</v>
      </c>
      <c r="C455" s="645" t="s">
        <v>391</v>
      </c>
      <c r="D455" s="645" t="s">
        <v>92</v>
      </c>
      <c r="E455" s="645" t="s">
        <v>93</v>
      </c>
      <c r="F455" s="645" t="s">
        <v>94</v>
      </c>
      <c r="G455" s="645" t="s">
        <v>5357</v>
      </c>
      <c r="H455" s="646">
        <v>42797</v>
      </c>
      <c r="I455" s="647">
        <v>299.83999999999997</v>
      </c>
      <c r="J455" s="647">
        <v>1</v>
      </c>
      <c r="K455" s="647">
        <f t="shared" si="7"/>
        <v>299.83999999999997</v>
      </c>
      <c r="L455" s="645" t="s">
        <v>5358</v>
      </c>
      <c r="M455" s="645" t="s">
        <v>887</v>
      </c>
      <c r="N455" s="646">
        <v>42797</v>
      </c>
      <c r="O455" s="645" t="s">
        <v>71</v>
      </c>
      <c r="P455" s="645" t="s">
        <v>5359</v>
      </c>
    </row>
    <row r="456" spans="1:16" x14ac:dyDescent="0.2">
      <c r="A456" s="645" t="s">
        <v>393</v>
      </c>
      <c r="B456" s="645" t="s">
        <v>1710</v>
      </c>
      <c r="C456" s="645" t="s">
        <v>391</v>
      </c>
      <c r="D456" s="645" t="s">
        <v>92</v>
      </c>
      <c r="E456" s="645" t="s">
        <v>93</v>
      </c>
      <c r="F456" s="645" t="s">
        <v>94</v>
      </c>
      <c r="G456" s="645" t="s">
        <v>5360</v>
      </c>
      <c r="H456" s="646">
        <v>42796</v>
      </c>
      <c r="I456" s="647">
        <v>260.39</v>
      </c>
      <c r="J456" s="647">
        <v>1</v>
      </c>
      <c r="K456" s="647">
        <f t="shared" si="7"/>
        <v>260.39</v>
      </c>
      <c r="L456" s="645" t="s">
        <v>5361</v>
      </c>
      <c r="M456" s="645" t="s">
        <v>1133</v>
      </c>
      <c r="N456" s="646">
        <v>42796</v>
      </c>
      <c r="O456" s="645" t="s">
        <v>71</v>
      </c>
      <c r="P456" s="645" t="s">
        <v>5362</v>
      </c>
    </row>
    <row r="457" spans="1:16" x14ac:dyDescent="0.2">
      <c r="A457" s="645" t="s">
        <v>393</v>
      </c>
      <c r="B457" s="645" t="s">
        <v>1710</v>
      </c>
      <c r="C457" s="645" t="s">
        <v>391</v>
      </c>
      <c r="D457" s="645" t="s">
        <v>92</v>
      </c>
      <c r="E457" s="645" t="s">
        <v>93</v>
      </c>
      <c r="F457" s="645" t="s">
        <v>94</v>
      </c>
      <c r="G457" s="645" t="s">
        <v>5363</v>
      </c>
      <c r="H457" s="646">
        <v>42796</v>
      </c>
      <c r="I457" s="647">
        <v>650.73</v>
      </c>
      <c r="J457" s="647">
        <v>1</v>
      </c>
      <c r="K457" s="647">
        <f t="shared" si="7"/>
        <v>650.73</v>
      </c>
      <c r="L457" s="645" t="s">
        <v>5364</v>
      </c>
      <c r="M457" s="645" t="s">
        <v>114</v>
      </c>
      <c r="N457" s="646">
        <v>42796</v>
      </c>
      <c r="O457" s="645" t="s">
        <v>71</v>
      </c>
      <c r="P457" s="645" t="s">
        <v>5365</v>
      </c>
    </row>
    <row r="458" spans="1:16" x14ac:dyDescent="0.2">
      <c r="A458" s="645" t="s">
        <v>393</v>
      </c>
      <c r="B458" s="645" t="s">
        <v>1710</v>
      </c>
      <c r="C458" s="645" t="s">
        <v>391</v>
      </c>
      <c r="D458" s="645" t="s">
        <v>92</v>
      </c>
      <c r="E458" s="645" t="s">
        <v>93</v>
      </c>
      <c r="F458" s="645" t="s">
        <v>94</v>
      </c>
      <c r="G458" s="645" t="s">
        <v>5366</v>
      </c>
      <c r="H458" s="646">
        <v>42796</v>
      </c>
      <c r="I458" s="647">
        <v>499</v>
      </c>
      <c r="J458" s="647">
        <v>1</v>
      </c>
      <c r="K458" s="647">
        <f t="shared" si="7"/>
        <v>499</v>
      </c>
      <c r="L458" s="645" t="s">
        <v>5367</v>
      </c>
      <c r="M458" s="645" t="s">
        <v>680</v>
      </c>
      <c r="N458" s="646">
        <v>42796</v>
      </c>
      <c r="O458" s="645" t="s">
        <v>71</v>
      </c>
      <c r="P458" s="645" t="s">
        <v>5368</v>
      </c>
    </row>
    <row r="459" spans="1:16" x14ac:dyDescent="0.2">
      <c r="A459" s="645" t="s">
        <v>393</v>
      </c>
      <c r="B459" s="645" t="s">
        <v>1710</v>
      </c>
      <c r="C459" s="645" t="s">
        <v>391</v>
      </c>
      <c r="D459" s="645" t="s">
        <v>92</v>
      </c>
      <c r="E459" s="645" t="s">
        <v>93</v>
      </c>
      <c r="F459" s="645" t="s">
        <v>94</v>
      </c>
      <c r="G459" s="645" t="s">
        <v>5369</v>
      </c>
      <c r="H459" s="646">
        <v>42795</v>
      </c>
      <c r="I459" s="647">
        <v>225.06</v>
      </c>
      <c r="J459" s="647">
        <v>1</v>
      </c>
      <c r="K459" s="647">
        <f t="shared" si="7"/>
        <v>225.06</v>
      </c>
      <c r="L459" s="645" t="s">
        <v>5370</v>
      </c>
      <c r="M459" s="645" t="s">
        <v>1137</v>
      </c>
      <c r="N459" s="646">
        <v>42795</v>
      </c>
      <c r="O459" s="645" t="s">
        <v>71</v>
      </c>
      <c r="P459" s="645" t="s">
        <v>5371</v>
      </c>
    </row>
    <row r="460" spans="1:16" x14ac:dyDescent="0.2">
      <c r="A460" s="645" t="s">
        <v>393</v>
      </c>
      <c r="B460" s="645" t="s">
        <v>1710</v>
      </c>
      <c r="C460" s="645" t="s">
        <v>391</v>
      </c>
      <c r="D460" s="645" t="s">
        <v>92</v>
      </c>
      <c r="E460" s="645" t="s">
        <v>93</v>
      </c>
      <c r="F460" s="645" t="s">
        <v>94</v>
      </c>
      <c r="G460" s="645" t="s">
        <v>5372</v>
      </c>
      <c r="H460" s="646">
        <v>42795</v>
      </c>
      <c r="I460" s="647">
        <v>212.6</v>
      </c>
      <c r="J460" s="647">
        <v>1</v>
      </c>
      <c r="K460" s="647">
        <f t="shared" si="7"/>
        <v>212.6</v>
      </c>
      <c r="L460" s="645" t="s">
        <v>5373</v>
      </c>
      <c r="M460" s="645" t="s">
        <v>257</v>
      </c>
      <c r="N460" s="646">
        <v>42795</v>
      </c>
      <c r="O460" s="645" t="s">
        <v>71</v>
      </c>
      <c r="P460" s="645" t="s">
        <v>5374</v>
      </c>
    </row>
    <row r="461" spans="1:16" x14ac:dyDescent="0.2">
      <c r="A461" s="645" t="s">
        <v>393</v>
      </c>
      <c r="B461" s="645" t="s">
        <v>1710</v>
      </c>
      <c r="C461" s="645" t="s">
        <v>391</v>
      </c>
      <c r="D461" s="645" t="s">
        <v>92</v>
      </c>
      <c r="E461" s="645" t="s">
        <v>93</v>
      </c>
      <c r="F461" s="645" t="s">
        <v>94</v>
      </c>
      <c r="G461" s="645" t="s">
        <v>5375</v>
      </c>
      <c r="H461" s="646">
        <v>42795</v>
      </c>
      <c r="I461" s="647">
        <v>101.17</v>
      </c>
      <c r="J461" s="647">
        <v>1</v>
      </c>
      <c r="K461" s="647">
        <f t="shared" si="7"/>
        <v>101.17</v>
      </c>
      <c r="L461" s="645" t="s">
        <v>5376</v>
      </c>
      <c r="M461" s="645" t="s">
        <v>257</v>
      </c>
      <c r="N461" s="646">
        <v>42795</v>
      </c>
      <c r="O461" s="645" t="s">
        <v>71</v>
      </c>
      <c r="P461" s="645" t="s">
        <v>801</v>
      </c>
    </row>
    <row r="462" spans="1:16" x14ac:dyDescent="0.2">
      <c r="A462" s="645" t="s">
        <v>393</v>
      </c>
      <c r="B462" s="645" t="s">
        <v>1710</v>
      </c>
      <c r="C462" s="645" t="s">
        <v>391</v>
      </c>
      <c r="D462" s="645" t="s">
        <v>92</v>
      </c>
      <c r="E462" s="645" t="s">
        <v>93</v>
      </c>
      <c r="F462" s="645" t="s">
        <v>94</v>
      </c>
      <c r="G462" s="645" t="s">
        <v>5377</v>
      </c>
      <c r="H462" s="646">
        <v>42795</v>
      </c>
      <c r="I462" s="647">
        <v>364.82</v>
      </c>
      <c r="J462" s="647">
        <v>1</v>
      </c>
      <c r="K462" s="647">
        <f t="shared" si="7"/>
        <v>364.82</v>
      </c>
      <c r="L462" s="645" t="s">
        <v>5378</v>
      </c>
      <c r="M462" s="645" t="s">
        <v>278</v>
      </c>
      <c r="N462" s="646">
        <v>42795</v>
      </c>
      <c r="O462" s="645" t="s">
        <v>71</v>
      </c>
      <c r="P462" s="645" t="s">
        <v>5379</v>
      </c>
    </row>
    <row r="463" spans="1:16" x14ac:dyDescent="0.2">
      <c r="A463" s="645" t="s">
        <v>393</v>
      </c>
      <c r="B463" s="645" t="s">
        <v>1710</v>
      </c>
      <c r="C463" s="645" t="s">
        <v>391</v>
      </c>
      <c r="D463" s="645" t="s">
        <v>92</v>
      </c>
      <c r="E463" s="645" t="s">
        <v>93</v>
      </c>
      <c r="F463" s="645" t="s">
        <v>94</v>
      </c>
      <c r="G463" s="645" t="s">
        <v>5380</v>
      </c>
      <c r="H463" s="646">
        <v>42754</v>
      </c>
      <c r="I463" s="647">
        <v>169.4</v>
      </c>
      <c r="J463" s="647">
        <v>1</v>
      </c>
      <c r="K463" s="647">
        <f t="shared" si="7"/>
        <v>169.4</v>
      </c>
      <c r="L463" s="645" t="s">
        <v>5381</v>
      </c>
      <c r="M463" s="645" t="s">
        <v>257</v>
      </c>
      <c r="N463" s="646">
        <v>42796</v>
      </c>
      <c r="O463" s="645" t="s">
        <v>71</v>
      </c>
      <c r="P463" s="645" t="s">
        <v>5382</v>
      </c>
    </row>
    <row r="464" spans="1:16" x14ac:dyDescent="0.2">
      <c r="A464" s="645" t="s">
        <v>393</v>
      </c>
      <c r="B464" s="645" t="s">
        <v>1710</v>
      </c>
      <c r="C464" s="645" t="s">
        <v>391</v>
      </c>
      <c r="D464" s="645" t="s">
        <v>92</v>
      </c>
      <c r="E464" s="645" t="s">
        <v>93</v>
      </c>
      <c r="F464" s="645" t="s">
        <v>94</v>
      </c>
      <c r="G464" s="645" t="s">
        <v>5383</v>
      </c>
      <c r="H464" s="646">
        <v>42753</v>
      </c>
      <c r="I464" s="647">
        <v>58.69</v>
      </c>
      <c r="J464" s="647">
        <v>1</v>
      </c>
      <c r="K464" s="647">
        <f t="shared" si="7"/>
        <v>58.69</v>
      </c>
      <c r="L464" s="645" t="s">
        <v>5384</v>
      </c>
      <c r="M464" s="645" t="s">
        <v>85</v>
      </c>
      <c r="N464" s="646">
        <v>42796</v>
      </c>
      <c r="O464" s="645" t="s">
        <v>71</v>
      </c>
      <c r="P464" s="645" t="s">
        <v>5385</v>
      </c>
    </row>
    <row r="465" spans="1:16" x14ac:dyDescent="0.2">
      <c r="A465" s="645" t="s">
        <v>393</v>
      </c>
      <c r="B465" s="645" t="s">
        <v>1710</v>
      </c>
      <c r="C465" s="645" t="s">
        <v>391</v>
      </c>
      <c r="D465" s="645" t="s">
        <v>92</v>
      </c>
      <c r="E465" s="645" t="s">
        <v>93</v>
      </c>
      <c r="F465" s="645" t="s">
        <v>94</v>
      </c>
      <c r="G465" s="645" t="s">
        <v>5386</v>
      </c>
      <c r="H465" s="646">
        <v>42753</v>
      </c>
      <c r="I465" s="647">
        <v>25.71</v>
      </c>
      <c r="J465" s="647">
        <v>1</v>
      </c>
      <c r="K465" s="647">
        <f t="shared" si="7"/>
        <v>25.71</v>
      </c>
      <c r="L465" s="645" t="s">
        <v>2628</v>
      </c>
      <c r="M465" s="645" t="s">
        <v>220</v>
      </c>
      <c r="N465" s="646">
        <v>42796</v>
      </c>
      <c r="O465" s="645" t="s">
        <v>71</v>
      </c>
      <c r="P465" s="645" t="s">
        <v>4325</v>
      </c>
    </row>
    <row r="466" spans="1:16" x14ac:dyDescent="0.2">
      <c r="A466" s="645" t="s">
        <v>393</v>
      </c>
      <c r="B466" s="645" t="s">
        <v>1710</v>
      </c>
      <c r="C466" s="645" t="s">
        <v>391</v>
      </c>
      <c r="D466" s="645" t="s">
        <v>92</v>
      </c>
      <c r="E466" s="645" t="s">
        <v>93</v>
      </c>
      <c r="F466" s="645" t="s">
        <v>94</v>
      </c>
      <c r="G466" s="645" t="s">
        <v>5387</v>
      </c>
      <c r="H466" s="646">
        <v>42748</v>
      </c>
      <c r="I466" s="647">
        <v>218.22</v>
      </c>
      <c r="J466" s="647">
        <v>1</v>
      </c>
      <c r="K466" s="647">
        <f t="shared" si="7"/>
        <v>218.22</v>
      </c>
      <c r="L466" s="645" t="s">
        <v>5388</v>
      </c>
      <c r="M466" s="645" t="s">
        <v>257</v>
      </c>
      <c r="N466" s="646">
        <v>42796</v>
      </c>
      <c r="O466" s="645" t="s">
        <v>71</v>
      </c>
      <c r="P466" s="645" t="s">
        <v>5389</v>
      </c>
    </row>
    <row r="467" spans="1:16" x14ac:dyDescent="0.2">
      <c r="A467" s="645" t="s">
        <v>393</v>
      </c>
      <c r="B467" s="645" t="s">
        <v>1710</v>
      </c>
      <c r="C467" s="645" t="s">
        <v>391</v>
      </c>
      <c r="D467" s="645" t="s">
        <v>92</v>
      </c>
      <c r="E467" s="645" t="s">
        <v>93</v>
      </c>
      <c r="F467" s="645" t="s">
        <v>94</v>
      </c>
      <c r="G467" s="645" t="s">
        <v>5390</v>
      </c>
      <c r="H467" s="646">
        <v>42748</v>
      </c>
      <c r="I467" s="647">
        <v>13.31</v>
      </c>
      <c r="J467" s="647">
        <v>1</v>
      </c>
      <c r="K467" s="647">
        <f t="shared" si="7"/>
        <v>13.31</v>
      </c>
      <c r="L467" s="645" t="s">
        <v>2628</v>
      </c>
      <c r="M467" s="645" t="s">
        <v>220</v>
      </c>
      <c r="N467" s="646">
        <v>42796</v>
      </c>
      <c r="O467" s="645" t="s">
        <v>71</v>
      </c>
      <c r="P467" s="645" t="s">
        <v>4325</v>
      </c>
    </row>
    <row r="468" spans="1:16" x14ac:dyDescent="0.2">
      <c r="A468" s="645" t="s">
        <v>393</v>
      </c>
      <c r="B468" s="645" t="s">
        <v>1710</v>
      </c>
      <c r="C468" s="645" t="s">
        <v>391</v>
      </c>
      <c r="D468" s="645" t="s">
        <v>5391</v>
      </c>
      <c r="E468" s="645" t="s">
        <v>5392</v>
      </c>
      <c r="F468" s="645" t="s">
        <v>5393</v>
      </c>
      <c r="G468" s="645" t="s">
        <v>5394</v>
      </c>
      <c r="H468" s="646">
        <v>42825</v>
      </c>
      <c r="I468" s="647">
        <v>1500</v>
      </c>
      <c r="J468" s="647">
        <v>1</v>
      </c>
      <c r="K468" s="647">
        <f t="shared" si="7"/>
        <v>1500</v>
      </c>
      <c r="L468" s="645" t="s">
        <v>5395</v>
      </c>
      <c r="M468" s="645" t="s">
        <v>5396</v>
      </c>
      <c r="N468" s="646">
        <v>42825</v>
      </c>
      <c r="O468" s="645" t="s">
        <v>71</v>
      </c>
      <c r="P468" s="645" t="s">
        <v>5397</v>
      </c>
    </row>
    <row r="469" spans="1:16" x14ac:dyDescent="0.2">
      <c r="A469" s="645" t="s">
        <v>393</v>
      </c>
      <c r="B469" s="645" t="s">
        <v>1710</v>
      </c>
      <c r="C469" s="645" t="s">
        <v>391</v>
      </c>
      <c r="D469" s="645" t="s">
        <v>5398</v>
      </c>
      <c r="E469" s="645" t="s">
        <v>5399</v>
      </c>
      <c r="F469" s="645" t="s">
        <v>5400</v>
      </c>
      <c r="G469" s="645" t="s">
        <v>5401</v>
      </c>
      <c r="H469" s="646">
        <v>42810</v>
      </c>
      <c r="I469" s="647">
        <v>10285</v>
      </c>
      <c r="J469" s="647">
        <v>1</v>
      </c>
      <c r="K469" s="647">
        <f t="shared" si="7"/>
        <v>10285</v>
      </c>
      <c r="L469" s="645" t="s">
        <v>5402</v>
      </c>
      <c r="M469" s="645" t="s">
        <v>278</v>
      </c>
      <c r="N469" s="646">
        <v>42814</v>
      </c>
      <c r="O469" s="645" t="s">
        <v>71</v>
      </c>
      <c r="P469" s="645" t="s">
        <v>5403</v>
      </c>
    </row>
    <row r="470" spans="1:16" x14ac:dyDescent="0.2">
      <c r="A470" s="645" t="s">
        <v>393</v>
      </c>
      <c r="B470" s="645" t="s">
        <v>1710</v>
      </c>
      <c r="C470" s="645" t="s">
        <v>391</v>
      </c>
      <c r="D470" s="645" t="s">
        <v>2001</v>
      </c>
      <c r="E470" s="645" t="s">
        <v>2002</v>
      </c>
      <c r="F470" s="645" t="s">
        <v>2003</v>
      </c>
      <c r="G470" s="645" t="s">
        <v>5404</v>
      </c>
      <c r="H470" s="646">
        <v>42794</v>
      </c>
      <c r="I470" s="647">
        <v>2654.74</v>
      </c>
      <c r="J470" s="647">
        <v>1</v>
      </c>
      <c r="K470" s="647">
        <f t="shared" si="7"/>
        <v>2654.74</v>
      </c>
      <c r="L470" s="645" t="s">
        <v>5405</v>
      </c>
      <c r="M470" s="645" t="s">
        <v>1923</v>
      </c>
      <c r="N470" s="646">
        <v>42800</v>
      </c>
      <c r="O470" s="645" t="s">
        <v>71</v>
      </c>
      <c r="P470" s="645" t="s">
        <v>5406</v>
      </c>
    </row>
    <row r="471" spans="1:16" x14ac:dyDescent="0.2">
      <c r="A471" s="645" t="s">
        <v>393</v>
      </c>
      <c r="B471" s="645" t="s">
        <v>1710</v>
      </c>
      <c r="C471" s="645" t="s">
        <v>391</v>
      </c>
      <c r="D471" s="645" t="s">
        <v>2709</v>
      </c>
      <c r="E471" s="645" t="s">
        <v>2710</v>
      </c>
      <c r="F471" s="645" t="s">
        <v>2711</v>
      </c>
      <c r="G471" s="645" t="s">
        <v>5407</v>
      </c>
      <c r="H471" s="646">
        <v>42802</v>
      </c>
      <c r="I471" s="647">
        <v>316.12</v>
      </c>
      <c r="J471" s="647">
        <v>1</v>
      </c>
      <c r="K471" s="647">
        <f t="shared" si="7"/>
        <v>316.12</v>
      </c>
      <c r="L471" s="645" t="s">
        <v>5408</v>
      </c>
      <c r="M471" s="645" t="s">
        <v>114</v>
      </c>
      <c r="N471" s="646">
        <v>42802</v>
      </c>
      <c r="O471" s="645" t="s">
        <v>71</v>
      </c>
      <c r="P471" s="645" t="s">
        <v>5409</v>
      </c>
    </row>
    <row r="472" spans="1:16" x14ac:dyDescent="0.2">
      <c r="A472" s="645" t="s">
        <v>393</v>
      </c>
      <c r="B472" s="645" t="s">
        <v>1710</v>
      </c>
      <c r="C472" s="645" t="s">
        <v>391</v>
      </c>
      <c r="D472" s="645" t="s">
        <v>5410</v>
      </c>
      <c r="E472" s="645" t="s">
        <v>5411</v>
      </c>
      <c r="F472" s="645" t="s">
        <v>5412</v>
      </c>
      <c r="G472" s="645" t="s">
        <v>5416</v>
      </c>
      <c r="H472" s="646">
        <v>42767</v>
      </c>
      <c r="I472" s="647">
        <v>682.44</v>
      </c>
      <c r="J472" s="647">
        <v>1</v>
      </c>
      <c r="K472" s="647">
        <f t="shared" si="7"/>
        <v>682.44</v>
      </c>
      <c r="L472" s="645" t="s">
        <v>801</v>
      </c>
      <c r="M472" s="645" t="s">
        <v>1467</v>
      </c>
      <c r="N472" s="646">
        <v>42796</v>
      </c>
      <c r="O472" s="645" t="s">
        <v>71</v>
      </c>
      <c r="P472" s="645" t="s">
        <v>801</v>
      </c>
    </row>
    <row r="473" spans="1:16" x14ac:dyDescent="0.2">
      <c r="A473" s="645" t="s">
        <v>393</v>
      </c>
      <c r="B473" s="645" t="s">
        <v>1710</v>
      </c>
      <c r="C473" s="645" t="s">
        <v>391</v>
      </c>
      <c r="D473" s="645" t="s">
        <v>247</v>
      </c>
      <c r="E473" s="645" t="s">
        <v>248</v>
      </c>
      <c r="F473" s="645" t="s">
        <v>249</v>
      </c>
      <c r="G473" s="645" t="s">
        <v>5417</v>
      </c>
      <c r="H473" s="646">
        <v>42824</v>
      </c>
      <c r="I473" s="647">
        <v>35.57</v>
      </c>
      <c r="J473" s="647">
        <v>1</v>
      </c>
      <c r="K473" s="647">
        <f t="shared" si="7"/>
        <v>35.57</v>
      </c>
      <c r="L473" s="645" t="s">
        <v>5418</v>
      </c>
      <c r="M473" s="645" t="s">
        <v>84</v>
      </c>
      <c r="N473" s="646">
        <v>42825</v>
      </c>
      <c r="O473" s="645" t="s">
        <v>71</v>
      </c>
      <c r="P473" s="645" t="s">
        <v>5419</v>
      </c>
    </row>
    <row r="474" spans="1:16" x14ac:dyDescent="0.2">
      <c r="A474" s="645" t="s">
        <v>393</v>
      </c>
      <c r="B474" s="645" t="s">
        <v>1710</v>
      </c>
      <c r="C474" s="645" t="s">
        <v>391</v>
      </c>
      <c r="D474" s="645" t="s">
        <v>247</v>
      </c>
      <c r="E474" s="645" t="s">
        <v>248</v>
      </c>
      <c r="F474" s="645" t="s">
        <v>249</v>
      </c>
      <c r="G474" s="645" t="s">
        <v>5420</v>
      </c>
      <c r="H474" s="646">
        <v>42824</v>
      </c>
      <c r="I474" s="647">
        <v>251.05</v>
      </c>
      <c r="J474" s="647">
        <v>1</v>
      </c>
      <c r="K474" s="647">
        <f t="shared" si="7"/>
        <v>251.05</v>
      </c>
      <c r="L474" s="645" t="s">
        <v>5421</v>
      </c>
      <c r="M474" s="645" t="s">
        <v>122</v>
      </c>
      <c r="N474" s="646">
        <v>42824</v>
      </c>
      <c r="O474" s="645" t="s">
        <v>71</v>
      </c>
      <c r="P474" s="645" t="s">
        <v>5422</v>
      </c>
    </row>
    <row r="475" spans="1:16" x14ac:dyDescent="0.2">
      <c r="A475" s="645" t="s">
        <v>393</v>
      </c>
      <c r="B475" s="645" t="s">
        <v>1710</v>
      </c>
      <c r="C475" s="645" t="s">
        <v>391</v>
      </c>
      <c r="D475" s="645" t="s">
        <v>247</v>
      </c>
      <c r="E475" s="645" t="s">
        <v>248</v>
      </c>
      <c r="F475" s="645" t="s">
        <v>249</v>
      </c>
      <c r="G475" s="645" t="s">
        <v>5423</v>
      </c>
      <c r="H475" s="646">
        <v>42823</v>
      </c>
      <c r="I475" s="647">
        <v>38.96</v>
      </c>
      <c r="J475" s="647">
        <v>1</v>
      </c>
      <c r="K475" s="647">
        <f t="shared" si="7"/>
        <v>38.96</v>
      </c>
      <c r="L475" s="645" t="s">
        <v>5424</v>
      </c>
      <c r="M475" s="645" t="s">
        <v>122</v>
      </c>
      <c r="N475" s="646">
        <v>42823</v>
      </c>
      <c r="O475" s="645" t="s">
        <v>71</v>
      </c>
      <c r="P475" s="645" t="s">
        <v>5425</v>
      </c>
    </row>
    <row r="476" spans="1:16" x14ac:dyDescent="0.2">
      <c r="A476" s="645" t="s">
        <v>393</v>
      </c>
      <c r="B476" s="645" t="s">
        <v>1710</v>
      </c>
      <c r="C476" s="645" t="s">
        <v>391</v>
      </c>
      <c r="D476" s="645" t="s">
        <v>247</v>
      </c>
      <c r="E476" s="645" t="s">
        <v>248</v>
      </c>
      <c r="F476" s="645" t="s">
        <v>249</v>
      </c>
      <c r="G476" s="645" t="s">
        <v>5426</v>
      </c>
      <c r="H476" s="646">
        <v>42823</v>
      </c>
      <c r="I476" s="647">
        <v>379.55</v>
      </c>
      <c r="J476" s="647">
        <v>1</v>
      </c>
      <c r="K476" s="647">
        <f t="shared" si="7"/>
        <v>379.55</v>
      </c>
      <c r="L476" s="645" t="s">
        <v>5427</v>
      </c>
      <c r="M476" s="645" t="s">
        <v>887</v>
      </c>
      <c r="N476" s="646">
        <v>42823</v>
      </c>
      <c r="O476" s="645" t="s">
        <v>71</v>
      </c>
      <c r="P476" s="645" t="s">
        <v>5428</v>
      </c>
    </row>
    <row r="477" spans="1:16" x14ac:dyDescent="0.2">
      <c r="A477" s="645" t="s">
        <v>393</v>
      </c>
      <c r="B477" s="645" t="s">
        <v>1710</v>
      </c>
      <c r="C477" s="645" t="s">
        <v>391</v>
      </c>
      <c r="D477" s="645" t="s">
        <v>247</v>
      </c>
      <c r="E477" s="645" t="s">
        <v>248</v>
      </c>
      <c r="F477" s="645" t="s">
        <v>249</v>
      </c>
      <c r="G477" s="645" t="s">
        <v>5429</v>
      </c>
      <c r="H477" s="646">
        <v>42823</v>
      </c>
      <c r="I477" s="647">
        <v>326.57</v>
      </c>
      <c r="J477" s="647">
        <v>1</v>
      </c>
      <c r="K477" s="647">
        <f t="shared" si="7"/>
        <v>326.57</v>
      </c>
      <c r="L477" s="645" t="s">
        <v>5430</v>
      </c>
      <c r="M477" s="645" t="s">
        <v>267</v>
      </c>
      <c r="N477" s="646">
        <v>42823</v>
      </c>
      <c r="O477" s="645" t="s">
        <v>71</v>
      </c>
      <c r="P477" s="645" t="s">
        <v>5431</v>
      </c>
    </row>
    <row r="478" spans="1:16" x14ac:dyDescent="0.2">
      <c r="A478" s="645" t="s">
        <v>393</v>
      </c>
      <c r="B478" s="645" t="s">
        <v>1710</v>
      </c>
      <c r="C478" s="645" t="s">
        <v>391</v>
      </c>
      <c r="D478" s="645" t="s">
        <v>247</v>
      </c>
      <c r="E478" s="645" t="s">
        <v>248</v>
      </c>
      <c r="F478" s="645" t="s">
        <v>249</v>
      </c>
      <c r="G478" s="645" t="s">
        <v>5432</v>
      </c>
      <c r="H478" s="646">
        <v>42823</v>
      </c>
      <c r="I478" s="647">
        <v>14.11</v>
      </c>
      <c r="J478" s="647">
        <v>1</v>
      </c>
      <c r="K478" s="647">
        <f t="shared" si="7"/>
        <v>14.11</v>
      </c>
      <c r="L478" s="645" t="s">
        <v>5433</v>
      </c>
      <c r="M478" s="645" t="s">
        <v>538</v>
      </c>
      <c r="N478" s="646">
        <v>42823</v>
      </c>
      <c r="O478" s="645" t="s">
        <v>71</v>
      </c>
      <c r="P478" s="645" t="s">
        <v>5434</v>
      </c>
    </row>
    <row r="479" spans="1:16" x14ac:dyDescent="0.2">
      <c r="A479" s="645" t="s">
        <v>393</v>
      </c>
      <c r="B479" s="645" t="s">
        <v>1710</v>
      </c>
      <c r="C479" s="645" t="s">
        <v>391</v>
      </c>
      <c r="D479" s="645" t="s">
        <v>247</v>
      </c>
      <c r="E479" s="645" t="s">
        <v>248</v>
      </c>
      <c r="F479" s="645" t="s">
        <v>249</v>
      </c>
      <c r="G479" s="645" t="s">
        <v>5435</v>
      </c>
      <c r="H479" s="646">
        <v>42823</v>
      </c>
      <c r="I479" s="647">
        <v>227.73</v>
      </c>
      <c r="J479" s="647">
        <v>1</v>
      </c>
      <c r="K479" s="647">
        <f t="shared" si="7"/>
        <v>227.73</v>
      </c>
      <c r="L479" s="645" t="s">
        <v>5436</v>
      </c>
      <c r="M479" s="645" t="s">
        <v>324</v>
      </c>
      <c r="N479" s="646">
        <v>42823</v>
      </c>
      <c r="O479" s="645" t="s">
        <v>71</v>
      </c>
      <c r="P479" s="645" t="s">
        <v>5437</v>
      </c>
    </row>
    <row r="480" spans="1:16" x14ac:dyDescent="0.2">
      <c r="A480" s="645" t="s">
        <v>393</v>
      </c>
      <c r="B480" s="645" t="s">
        <v>1710</v>
      </c>
      <c r="C480" s="645" t="s">
        <v>391</v>
      </c>
      <c r="D480" s="645" t="s">
        <v>247</v>
      </c>
      <c r="E480" s="645" t="s">
        <v>248</v>
      </c>
      <c r="F480" s="645" t="s">
        <v>249</v>
      </c>
      <c r="G480" s="645" t="s">
        <v>5438</v>
      </c>
      <c r="H480" s="646">
        <v>42821</v>
      </c>
      <c r="I480" s="647">
        <v>83.01</v>
      </c>
      <c r="J480" s="647">
        <v>1</v>
      </c>
      <c r="K480" s="647">
        <f t="shared" si="7"/>
        <v>83.01</v>
      </c>
      <c r="L480" s="645" t="s">
        <v>5439</v>
      </c>
      <c r="M480" s="645" t="s">
        <v>887</v>
      </c>
      <c r="N480" s="646">
        <v>42822</v>
      </c>
      <c r="O480" s="645" t="s">
        <v>71</v>
      </c>
      <c r="P480" s="645" t="s">
        <v>5440</v>
      </c>
    </row>
    <row r="481" spans="1:16" x14ac:dyDescent="0.2">
      <c r="A481" s="645" t="s">
        <v>393</v>
      </c>
      <c r="B481" s="645" t="s">
        <v>1710</v>
      </c>
      <c r="C481" s="645" t="s">
        <v>391</v>
      </c>
      <c r="D481" s="645" t="s">
        <v>247</v>
      </c>
      <c r="E481" s="645" t="s">
        <v>248</v>
      </c>
      <c r="F481" s="645" t="s">
        <v>249</v>
      </c>
      <c r="G481" s="645" t="s">
        <v>5441</v>
      </c>
      <c r="H481" s="646">
        <v>42821</v>
      </c>
      <c r="I481" s="647">
        <v>89.42</v>
      </c>
      <c r="J481" s="647">
        <v>1</v>
      </c>
      <c r="K481" s="647">
        <f t="shared" si="7"/>
        <v>89.42</v>
      </c>
      <c r="L481" s="645" t="s">
        <v>5442</v>
      </c>
      <c r="M481" s="645" t="s">
        <v>887</v>
      </c>
      <c r="N481" s="646">
        <v>42822</v>
      </c>
      <c r="O481" s="645" t="s">
        <v>71</v>
      </c>
      <c r="P481" s="645" t="s">
        <v>801</v>
      </c>
    </row>
    <row r="482" spans="1:16" x14ac:dyDescent="0.2">
      <c r="A482" s="645" t="s">
        <v>393</v>
      </c>
      <c r="B482" s="645" t="s">
        <v>1710</v>
      </c>
      <c r="C482" s="645" t="s">
        <v>391</v>
      </c>
      <c r="D482" s="645" t="s">
        <v>247</v>
      </c>
      <c r="E482" s="645" t="s">
        <v>248</v>
      </c>
      <c r="F482" s="645" t="s">
        <v>249</v>
      </c>
      <c r="G482" s="645" t="s">
        <v>5443</v>
      </c>
      <c r="H482" s="646">
        <v>42821</v>
      </c>
      <c r="I482" s="647">
        <v>53.65</v>
      </c>
      <c r="J482" s="647">
        <v>1</v>
      </c>
      <c r="K482" s="647">
        <f t="shared" si="7"/>
        <v>53.65</v>
      </c>
      <c r="L482" s="645" t="s">
        <v>5444</v>
      </c>
      <c r="M482" s="645" t="s">
        <v>278</v>
      </c>
      <c r="N482" s="646">
        <v>42822</v>
      </c>
      <c r="O482" s="645" t="s">
        <v>71</v>
      </c>
      <c r="P482" s="645" t="s">
        <v>5445</v>
      </c>
    </row>
    <row r="483" spans="1:16" x14ac:dyDescent="0.2">
      <c r="A483" s="645" t="s">
        <v>393</v>
      </c>
      <c r="B483" s="645" t="s">
        <v>1710</v>
      </c>
      <c r="C483" s="645" t="s">
        <v>391</v>
      </c>
      <c r="D483" s="645" t="s">
        <v>247</v>
      </c>
      <c r="E483" s="645" t="s">
        <v>248</v>
      </c>
      <c r="F483" s="645" t="s">
        <v>249</v>
      </c>
      <c r="G483" s="645" t="s">
        <v>5446</v>
      </c>
      <c r="H483" s="646">
        <v>42821</v>
      </c>
      <c r="I483" s="647">
        <v>68.87</v>
      </c>
      <c r="J483" s="647">
        <v>1</v>
      </c>
      <c r="K483" s="647">
        <f t="shared" si="7"/>
        <v>68.87</v>
      </c>
      <c r="L483" s="645" t="s">
        <v>5447</v>
      </c>
      <c r="M483" s="645" t="s">
        <v>504</v>
      </c>
      <c r="N483" s="646">
        <v>42822</v>
      </c>
      <c r="O483" s="645" t="s">
        <v>71</v>
      </c>
      <c r="P483" s="645" t="s">
        <v>5448</v>
      </c>
    </row>
    <row r="484" spans="1:16" x14ac:dyDescent="0.2">
      <c r="A484" s="645" t="s">
        <v>393</v>
      </c>
      <c r="B484" s="645" t="s">
        <v>1710</v>
      </c>
      <c r="C484" s="645" t="s">
        <v>391</v>
      </c>
      <c r="D484" s="645" t="s">
        <v>247</v>
      </c>
      <c r="E484" s="645" t="s">
        <v>248</v>
      </c>
      <c r="F484" s="645" t="s">
        <v>249</v>
      </c>
      <c r="G484" s="645" t="s">
        <v>5449</v>
      </c>
      <c r="H484" s="646">
        <v>42821</v>
      </c>
      <c r="I484" s="647">
        <v>27.23</v>
      </c>
      <c r="J484" s="647">
        <v>1</v>
      </c>
      <c r="K484" s="647">
        <f t="shared" si="7"/>
        <v>27.23</v>
      </c>
      <c r="L484" s="645" t="s">
        <v>5450</v>
      </c>
      <c r="M484" s="645" t="s">
        <v>122</v>
      </c>
      <c r="N484" s="646">
        <v>42822</v>
      </c>
      <c r="O484" s="645" t="s">
        <v>71</v>
      </c>
      <c r="P484" s="645" t="s">
        <v>5451</v>
      </c>
    </row>
    <row r="485" spans="1:16" x14ac:dyDescent="0.2">
      <c r="A485" s="645" t="s">
        <v>393</v>
      </c>
      <c r="B485" s="645" t="s">
        <v>1710</v>
      </c>
      <c r="C485" s="645" t="s">
        <v>391</v>
      </c>
      <c r="D485" s="645" t="s">
        <v>247</v>
      </c>
      <c r="E485" s="645" t="s">
        <v>248</v>
      </c>
      <c r="F485" s="645" t="s">
        <v>249</v>
      </c>
      <c r="G485" s="645" t="s">
        <v>5452</v>
      </c>
      <c r="H485" s="646">
        <v>42821</v>
      </c>
      <c r="I485" s="647">
        <v>48.81</v>
      </c>
      <c r="J485" s="647">
        <v>1</v>
      </c>
      <c r="K485" s="647">
        <f t="shared" si="7"/>
        <v>48.81</v>
      </c>
      <c r="L485" s="645" t="s">
        <v>5453</v>
      </c>
      <c r="M485" s="645" t="s">
        <v>1139</v>
      </c>
      <c r="N485" s="646">
        <v>42822</v>
      </c>
      <c r="O485" s="645" t="s">
        <v>71</v>
      </c>
      <c r="P485" s="645" t="s">
        <v>5454</v>
      </c>
    </row>
    <row r="486" spans="1:16" x14ac:dyDescent="0.2">
      <c r="A486" s="645" t="s">
        <v>393</v>
      </c>
      <c r="B486" s="645" t="s">
        <v>1710</v>
      </c>
      <c r="C486" s="645" t="s">
        <v>391</v>
      </c>
      <c r="D486" s="645" t="s">
        <v>247</v>
      </c>
      <c r="E486" s="645" t="s">
        <v>248</v>
      </c>
      <c r="F486" s="645" t="s">
        <v>249</v>
      </c>
      <c r="G486" s="645" t="s">
        <v>5455</v>
      </c>
      <c r="H486" s="646">
        <v>42818</v>
      </c>
      <c r="I486" s="647">
        <v>65.09</v>
      </c>
      <c r="J486" s="647">
        <v>1</v>
      </c>
      <c r="K486" s="647">
        <f t="shared" si="7"/>
        <v>65.09</v>
      </c>
      <c r="L486" s="645" t="s">
        <v>5456</v>
      </c>
      <c r="M486" s="645" t="s">
        <v>257</v>
      </c>
      <c r="N486" s="646">
        <v>42818</v>
      </c>
      <c r="O486" s="645" t="s">
        <v>71</v>
      </c>
      <c r="P486" s="645" t="s">
        <v>5457</v>
      </c>
    </row>
    <row r="487" spans="1:16" x14ac:dyDescent="0.2">
      <c r="A487" s="645" t="s">
        <v>393</v>
      </c>
      <c r="B487" s="645" t="s">
        <v>1710</v>
      </c>
      <c r="C487" s="645" t="s">
        <v>391</v>
      </c>
      <c r="D487" s="645" t="s">
        <v>247</v>
      </c>
      <c r="E487" s="645" t="s">
        <v>248</v>
      </c>
      <c r="F487" s="645" t="s">
        <v>249</v>
      </c>
      <c r="G487" s="645" t="s">
        <v>5458</v>
      </c>
      <c r="H487" s="646">
        <v>42818</v>
      </c>
      <c r="I487" s="647">
        <v>28.21</v>
      </c>
      <c r="J487" s="647">
        <v>1</v>
      </c>
      <c r="K487" s="647">
        <f t="shared" si="7"/>
        <v>28.21</v>
      </c>
      <c r="L487" s="645" t="s">
        <v>5459</v>
      </c>
      <c r="M487" s="645" t="s">
        <v>276</v>
      </c>
      <c r="N487" s="646">
        <v>42818</v>
      </c>
      <c r="O487" s="645" t="s">
        <v>71</v>
      </c>
      <c r="P487" s="645" t="s">
        <v>5460</v>
      </c>
    </row>
    <row r="488" spans="1:16" x14ac:dyDescent="0.2">
      <c r="A488" s="645" t="s">
        <v>393</v>
      </c>
      <c r="B488" s="645" t="s">
        <v>1710</v>
      </c>
      <c r="C488" s="645" t="s">
        <v>391</v>
      </c>
      <c r="D488" s="645" t="s">
        <v>247</v>
      </c>
      <c r="E488" s="645" t="s">
        <v>248</v>
      </c>
      <c r="F488" s="645" t="s">
        <v>249</v>
      </c>
      <c r="G488" s="645" t="s">
        <v>5461</v>
      </c>
      <c r="H488" s="646">
        <v>42818</v>
      </c>
      <c r="I488" s="647">
        <v>97.57</v>
      </c>
      <c r="J488" s="647">
        <v>1</v>
      </c>
      <c r="K488" s="647">
        <f t="shared" si="7"/>
        <v>97.57</v>
      </c>
      <c r="L488" s="645" t="s">
        <v>5462</v>
      </c>
      <c r="M488" s="645" t="s">
        <v>1858</v>
      </c>
      <c r="N488" s="646">
        <v>42818</v>
      </c>
      <c r="O488" s="645" t="s">
        <v>71</v>
      </c>
      <c r="P488" s="645" t="s">
        <v>5463</v>
      </c>
    </row>
    <row r="489" spans="1:16" x14ac:dyDescent="0.2">
      <c r="A489" s="645" t="s">
        <v>393</v>
      </c>
      <c r="B489" s="645" t="s">
        <v>1710</v>
      </c>
      <c r="C489" s="645" t="s">
        <v>391</v>
      </c>
      <c r="D489" s="645" t="s">
        <v>247</v>
      </c>
      <c r="E489" s="645" t="s">
        <v>248</v>
      </c>
      <c r="F489" s="645" t="s">
        <v>249</v>
      </c>
      <c r="G489" s="645" t="s">
        <v>5464</v>
      </c>
      <c r="H489" s="646">
        <v>42817</v>
      </c>
      <c r="I489" s="647">
        <v>487</v>
      </c>
      <c r="J489" s="647">
        <v>1</v>
      </c>
      <c r="K489" s="647">
        <f t="shared" si="7"/>
        <v>487</v>
      </c>
      <c r="L489" s="645" t="s">
        <v>5465</v>
      </c>
      <c r="M489" s="645" t="s">
        <v>95</v>
      </c>
      <c r="N489" s="646">
        <v>42817</v>
      </c>
      <c r="O489" s="645" t="s">
        <v>71</v>
      </c>
      <c r="P489" s="645" t="s">
        <v>5466</v>
      </c>
    </row>
    <row r="490" spans="1:16" x14ac:dyDescent="0.2">
      <c r="A490" s="645" t="s">
        <v>393</v>
      </c>
      <c r="B490" s="645" t="s">
        <v>1710</v>
      </c>
      <c r="C490" s="645" t="s">
        <v>391</v>
      </c>
      <c r="D490" s="645" t="s">
        <v>247</v>
      </c>
      <c r="E490" s="645" t="s">
        <v>248</v>
      </c>
      <c r="F490" s="645" t="s">
        <v>249</v>
      </c>
      <c r="G490" s="645" t="s">
        <v>5467</v>
      </c>
      <c r="H490" s="646">
        <v>42817</v>
      </c>
      <c r="I490" s="647">
        <v>48.35</v>
      </c>
      <c r="J490" s="647">
        <v>1</v>
      </c>
      <c r="K490" s="647">
        <f t="shared" si="7"/>
        <v>48.35</v>
      </c>
      <c r="L490" s="645" t="s">
        <v>5468</v>
      </c>
      <c r="M490" s="645" t="s">
        <v>131</v>
      </c>
      <c r="N490" s="646">
        <v>42817</v>
      </c>
      <c r="O490" s="645" t="s">
        <v>71</v>
      </c>
      <c r="P490" s="645" t="s">
        <v>5469</v>
      </c>
    </row>
    <row r="491" spans="1:16" x14ac:dyDescent="0.2">
      <c r="A491" s="645" t="s">
        <v>393</v>
      </c>
      <c r="B491" s="645" t="s">
        <v>1710</v>
      </c>
      <c r="C491" s="645" t="s">
        <v>391</v>
      </c>
      <c r="D491" s="645" t="s">
        <v>247</v>
      </c>
      <c r="E491" s="645" t="s">
        <v>248</v>
      </c>
      <c r="F491" s="645" t="s">
        <v>249</v>
      </c>
      <c r="G491" s="645" t="s">
        <v>5470</v>
      </c>
      <c r="H491" s="646">
        <v>42816</v>
      </c>
      <c r="I491" s="647">
        <v>66.069999999999993</v>
      </c>
      <c r="J491" s="647">
        <v>1</v>
      </c>
      <c r="K491" s="647">
        <f t="shared" si="7"/>
        <v>66.069999999999993</v>
      </c>
      <c r="L491" s="645" t="s">
        <v>5471</v>
      </c>
      <c r="M491" s="645" t="s">
        <v>504</v>
      </c>
      <c r="N491" s="646">
        <v>42817</v>
      </c>
      <c r="O491" s="645" t="s">
        <v>71</v>
      </c>
      <c r="P491" s="645" t="s">
        <v>5472</v>
      </c>
    </row>
    <row r="492" spans="1:16" x14ac:dyDescent="0.2">
      <c r="A492" s="645" t="s">
        <v>393</v>
      </c>
      <c r="B492" s="645" t="s">
        <v>1710</v>
      </c>
      <c r="C492" s="645" t="s">
        <v>391</v>
      </c>
      <c r="D492" s="645" t="s">
        <v>247</v>
      </c>
      <c r="E492" s="645" t="s">
        <v>248</v>
      </c>
      <c r="F492" s="645" t="s">
        <v>249</v>
      </c>
      <c r="G492" s="645" t="s">
        <v>5473</v>
      </c>
      <c r="H492" s="646">
        <v>42815</v>
      </c>
      <c r="I492" s="647">
        <v>826.31</v>
      </c>
      <c r="J492" s="647">
        <v>1</v>
      </c>
      <c r="K492" s="647">
        <f t="shared" si="7"/>
        <v>826.31</v>
      </c>
      <c r="L492" s="645" t="s">
        <v>5462</v>
      </c>
      <c r="M492" s="645" t="s">
        <v>1858</v>
      </c>
      <c r="N492" s="646">
        <v>42815</v>
      </c>
      <c r="O492" s="645" t="s">
        <v>71</v>
      </c>
      <c r="P492" s="645" t="s">
        <v>5463</v>
      </c>
    </row>
    <row r="493" spans="1:16" x14ac:dyDescent="0.2">
      <c r="A493" s="645" t="s">
        <v>393</v>
      </c>
      <c r="B493" s="645" t="s">
        <v>1710</v>
      </c>
      <c r="C493" s="645" t="s">
        <v>391</v>
      </c>
      <c r="D493" s="645" t="s">
        <v>247</v>
      </c>
      <c r="E493" s="645" t="s">
        <v>248</v>
      </c>
      <c r="F493" s="645" t="s">
        <v>249</v>
      </c>
      <c r="G493" s="645" t="s">
        <v>5474</v>
      </c>
      <c r="H493" s="646">
        <v>42815</v>
      </c>
      <c r="I493" s="647">
        <v>89.1</v>
      </c>
      <c r="J493" s="647">
        <v>1</v>
      </c>
      <c r="K493" s="647">
        <f t="shared" si="7"/>
        <v>89.1</v>
      </c>
      <c r="L493" s="645" t="s">
        <v>5475</v>
      </c>
      <c r="M493" s="645" t="s">
        <v>84</v>
      </c>
      <c r="N493" s="646">
        <v>42815</v>
      </c>
      <c r="O493" s="645" t="s">
        <v>71</v>
      </c>
      <c r="P493" s="645" t="s">
        <v>5476</v>
      </c>
    </row>
    <row r="494" spans="1:16" x14ac:dyDescent="0.2">
      <c r="A494" s="645" t="s">
        <v>393</v>
      </c>
      <c r="B494" s="645" t="s">
        <v>1710</v>
      </c>
      <c r="C494" s="645" t="s">
        <v>391</v>
      </c>
      <c r="D494" s="645" t="s">
        <v>247</v>
      </c>
      <c r="E494" s="645" t="s">
        <v>248</v>
      </c>
      <c r="F494" s="645" t="s">
        <v>249</v>
      </c>
      <c r="G494" s="645" t="s">
        <v>5477</v>
      </c>
      <c r="H494" s="646">
        <v>42809</v>
      </c>
      <c r="I494" s="647">
        <v>76.98</v>
      </c>
      <c r="J494" s="647">
        <v>1</v>
      </c>
      <c r="K494" s="647">
        <f t="shared" si="7"/>
        <v>76.98</v>
      </c>
      <c r="L494" s="645" t="s">
        <v>5478</v>
      </c>
      <c r="M494" s="645" t="s">
        <v>122</v>
      </c>
      <c r="N494" s="646">
        <v>42810</v>
      </c>
      <c r="O494" s="645" t="s">
        <v>71</v>
      </c>
      <c r="P494" s="645" t="s">
        <v>801</v>
      </c>
    </row>
    <row r="495" spans="1:16" x14ac:dyDescent="0.2">
      <c r="A495" s="645" t="s">
        <v>393</v>
      </c>
      <c r="B495" s="645" t="s">
        <v>1710</v>
      </c>
      <c r="C495" s="645" t="s">
        <v>391</v>
      </c>
      <c r="D495" s="645" t="s">
        <v>247</v>
      </c>
      <c r="E495" s="645" t="s">
        <v>248</v>
      </c>
      <c r="F495" s="645" t="s">
        <v>249</v>
      </c>
      <c r="G495" s="645" t="s">
        <v>5479</v>
      </c>
      <c r="H495" s="646">
        <v>42809</v>
      </c>
      <c r="I495" s="647">
        <v>62.1</v>
      </c>
      <c r="J495" s="647">
        <v>1</v>
      </c>
      <c r="K495" s="647">
        <f t="shared" si="7"/>
        <v>62.1</v>
      </c>
      <c r="L495" s="645" t="s">
        <v>5480</v>
      </c>
      <c r="M495" s="645" t="s">
        <v>122</v>
      </c>
      <c r="N495" s="646">
        <v>42810</v>
      </c>
      <c r="O495" s="645" t="s">
        <v>71</v>
      </c>
      <c r="P495" s="645" t="s">
        <v>801</v>
      </c>
    </row>
    <row r="496" spans="1:16" x14ac:dyDescent="0.2">
      <c r="A496" s="645" t="s">
        <v>393</v>
      </c>
      <c r="B496" s="645" t="s">
        <v>1710</v>
      </c>
      <c r="C496" s="645" t="s">
        <v>391</v>
      </c>
      <c r="D496" s="645" t="s">
        <v>247</v>
      </c>
      <c r="E496" s="645" t="s">
        <v>248</v>
      </c>
      <c r="F496" s="645" t="s">
        <v>249</v>
      </c>
      <c r="G496" s="645" t="s">
        <v>5481</v>
      </c>
      <c r="H496" s="646">
        <v>42809</v>
      </c>
      <c r="I496" s="647">
        <v>136.13</v>
      </c>
      <c r="J496" s="647">
        <v>1</v>
      </c>
      <c r="K496" s="647">
        <f t="shared" si="7"/>
        <v>136.13</v>
      </c>
      <c r="L496" s="645" t="s">
        <v>5450</v>
      </c>
      <c r="M496" s="645" t="s">
        <v>122</v>
      </c>
      <c r="N496" s="646">
        <v>42810</v>
      </c>
      <c r="O496" s="645" t="s">
        <v>71</v>
      </c>
      <c r="P496" s="645" t="s">
        <v>5451</v>
      </c>
    </row>
    <row r="497" spans="1:16" x14ac:dyDescent="0.2">
      <c r="A497" s="645" t="s">
        <v>393</v>
      </c>
      <c r="B497" s="645" t="s">
        <v>1710</v>
      </c>
      <c r="C497" s="645" t="s">
        <v>391</v>
      </c>
      <c r="D497" s="645" t="s">
        <v>247</v>
      </c>
      <c r="E497" s="645" t="s">
        <v>248</v>
      </c>
      <c r="F497" s="645" t="s">
        <v>249</v>
      </c>
      <c r="G497" s="645" t="s">
        <v>5482</v>
      </c>
      <c r="H497" s="646">
        <v>42809</v>
      </c>
      <c r="I497" s="647">
        <v>11.98</v>
      </c>
      <c r="J497" s="647">
        <v>1</v>
      </c>
      <c r="K497" s="647">
        <f t="shared" si="7"/>
        <v>11.98</v>
      </c>
      <c r="L497" s="645" t="s">
        <v>5483</v>
      </c>
      <c r="M497" s="645" t="s">
        <v>257</v>
      </c>
      <c r="N497" s="646">
        <v>42810</v>
      </c>
      <c r="O497" s="645" t="s">
        <v>71</v>
      </c>
      <c r="P497" s="645" t="s">
        <v>5484</v>
      </c>
    </row>
    <row r="498" spans="1:16" x14ac:dyDescent="0.2">
      <c r="A498" s="645" t="s">
        <v>393</v>
      </c>
      <c r="B498" s="645" t="s">
        <v>1710</v>
      </c>
      <c r="C498" s="645" t="s">
        <v>391</v>
      </c>
      <c r="D498" s="645" t="s">
        <v>247</v>
      </c>
      <c r="E498" s="645" t="s">
        <v>248</v>
      </c>
      <c r="F498" s="645" t="s">
        <v>249</v>
      </c>
      <c r="G498" s="645" t="s">
        <v>5485</v>
      </c>
      <c r="H498" s="646">
        <v>42809</v>
      </c>
      <c r="I498" s="647">
        <v>69.12</v>
      </c>
      <c r="J498" s="647">
        <v>1</v>
      </c>
      <c r="K498" s="647">
        <f t="shared" si="7"/>
        <v>69.12</v>
      </c>
      <c r="L498" s="645" t="s">
        <v>5486</v>
      </c>
      <c r="M498" s="645" t="s">
        <v>84</v>
      </c>
      <c r="N498" s="646">
        <v>42810</v>
      </c>
      <c r="O498" s="645" t="s">
        <v>71</v>
      </c>
      <c r="P498" s="645" t="s">
        <v>5487</v>
      </c>
    </row>
    <row r="499" spans="1:16" x14ac:dyDescent="0.2">
      <c r="A499" s="645" t="s">
        <v>393</v>
      </c>
      <c r="B499" s="645" t="s">
        <v>1710</v>
      </c>
      <c r="C499" s="645" t="s">
        <v>391</v>
      </c>
      <c r="D499" s="645" t="s">
        <v>247</v>
      </c>
      <c r="E499" s="645" t="s">
        <v>248</v>
      </c>
      <c r="F499" s="645" t="s">
        <v>249</v>
      </c>
      <c r="G499" s="645" t="s">
        <v>5488</v>
      </c>
      <c r="H499" s="646">
        <v>42809</v>
      </c>
      <c r="I499" s="647">
        <v>143.6</v>
      </c>
      <c r="J499" s="647">
        <v>1</v>
      </c>
      <c r="K499" s="647">
        <f t="shared" si="7"/>
        <v>143.6</v>
      </c>
      <c r="L499" s="645" t="s">
        <v>5421</v>
      </c>
      <c r="M499" s="645" t="s">
        <v>122</v>
      </c>
      <c r="N499" s="646">
        <v>42810</v>
      </c>
      <c r="O499" s="645" t="s">
        <v>71</v>
      </c>
      <c r="P499" s="645" t="s">
        <v>5422</v>
      </c>
    </row>
    <row r="500" spans="1:16" x14ac:dyDescent="0.2">
      <c r="A500" s="645" t="s">
        <v>393</v>
      </c>
      <c r="B500" s="645" t="s">
        <v>1710</v>
      </c>
      <c r="C500" s="645" t="s">
        <v>391</v>
      </c>
      <c r="D500" s="645" t="s">
        <v>247</v>
      </c>
      <c r="E500" s="645" t="s">
        <v>248</v>
      </c>
      <c r="F500" s="645" t="s">
        <v>249</v>
      </c>
      <c r="G500" s="645" t="s">
        <v>5489</v>
      </c>
      <c r="H500" s="646">
        <v>42808</v>
      </c>
      <c r="I500" s="647">
        <v>232.15</v>
      </c>
      <c r="J500" s="647">
        <v>1</v>
      </c>
      <c r="K500" s="647">
        <f t="shared" si="7"/>
        <v>232.15</v>
      </c>
      <c r="L500" s="645" t="s">
        <v>5490</v>
      </c>
      <c r="M500" s="645" t="s">
        <v>1091</v>
      </c>
      <c r="N500" s="646">
        <v>42809</v>
      </c>
      <c r="O500" s="645" t="s">
        <v>71</v>
      </c>
      <c r="P500" s="645" t="s">
        <v>5491</v>
      </c>
    </row>
    <row r="501" spans="1:16" x14ac:dyDescent="0.2">
      <c r="A501" s="645" t="s">
        <v>393</v>
      </c>
      <c r="B501" s="645" t="s">
        <v>1710</v>
      </c>
      <c r="C501" s="645" t="s">
        <v>391</v>
      </c>
      <c r="D501" s="645" t="s">
        <v>247</v>
      </c>
      <c r="E501" s="645" t="s">
        <v>248</v>
      </c>
      <c r="F501" s="645" t="s">
        <v>249</v>
      </c>
      <c r="G501" s="645" t="s">
        <v>5492</v>
      </c>
      <c r="H501" s="646">
        <v>42803</v>
      </c>
      <c r="I501" s="647">
        <v>14.4</v>
      </c>
      <c r="J501" s="647">
        <v>1</v>
      </c>
      <c r="K501" s="647">
        <f t="shared" si="7"/>
        <v>14.4</v>
      </c>
      <c r="L501" s="645" t="s">
        <v>5493</v>
      </c>
      <c r="M501" s="645" t="s">
        <v>114</v>
      </c>
      <c r="N501" s="646">
        <v>42803</v>
      </c>
      <c r="O501" s="645" t="s">
        <v>71</v>
      </c>
      <c r="P501" s="645" t="s">
        <v>5494</v>
      </c>
    </row>
    <row r="502" spans="1:16" x14ac:dyDescent="0.2">
      <c r="A502" s="645" t="s">
        <v>393</v>
      </c>
      <c r="B502" s="645" t="s">
        <v>1710</v>
      </c>
      <c r="C502" s="645" t="s">
        <v>391</v>
      </c>
      <c r="D502" s="645" t="s">
        <v>247</v>
      </c>
      <c r="E502" s="645" t="s">
        <v>248</v>
      </c>
      <c r="F502" s="645" t="s">
        <v>249</v>
      </c>
      <c r="G502" s="645" t="s">
        <v>5495</v>
      </c>
      <c r="H502" s="646">
        <v>42801</v>
      </c>
      <c r="I502" s="647">
        <v>241.4</v>
      </c>
      <c r="J502" s="647">
        <v>1</v>
      </c>
      <c r="K502" s="647">
        <f t="shared" si="7"/>
        <v>241.4</v>
      </c>
      <c r="L502" s="645" t="s">
        <v>2720</v>
      </c>
      <c r="M502" s="645" t="s">
        <v>1091</v>
      </c>
      <c r="N502" s="646">
        <v>42802</v>
      </c>
      <c r="O502" s="645" t="s">
        <v>71</v>
      </c>
      <c r="P502" s="645" t="s">
        <v>4353</v>
      </c>
    </row>
    <row r="503" spans="1:16" x14ac:dyDescent="0.2">
      <c r="A503" s="645" t="s">
        <v>393</v>
      </c>
      <c r="B503" s="645" t="s">
        <v>1710</v>
      </c>
      <c r="C503" s="645" t="s">
        <v>391</v>
      </c>
      <c r="D503" s="645" t="s">
        <v>247</v>
      </c>
      <c r="E503" s="645" t="s">
        <v>248</v>
      </c>
      <c r="F503" s="645" t="s">
        <v>249</v>
      </c>
      <c r="G503" s="645" t="s">
        <v>5496</v>
      </c>
      <c r="H503" s="646">
        <v>42801</v>
      </c>
      <c r="I503" s="647">
        <v>434.61</v>
      </c>
      <c r="J503" s="647">
        <v>1</v>
      </c>
      <c r="K503" s="647">
        <f t="shared" si="7"/>
        <v>434.61</v>
      </c>
      <c r="L503" s="645" t="s">
        <v>5497</v>
      </c>
      <c r="M503" s="645" t="s">
        <v>84</v>
      </c>
      <c r="N503" s="646">
        <v>42802</v>
      </c>
      <c r="O503" s="645" t="s">
        <v>71</v>
      </c>
      <c r="P503" s="645" t="s">
        <v>5498</v>
      </c>
    </row>
    <row r="504" spans="1:16" x14ac:dyDescent="0.2">
      <c r="A504" s="645" t="s">
        <v>393</v>
      </c>
      <c r="B504" s="645" t="s">
        <v>1710</v>
      </c>
      <c r="C504" s="645" t="s">
        <v>391</v>
      </c>
      <c r="D504" s="645" t="s">
        <v>247</v>
      </c>
      <c r="E504" s="645" t="s">
        <v>248</v>
      </c>
      <c r="F504" s="645" t="s">
        <v>249</v>
      </c>
      <c r="G504" s="645" t="s">
        <v>5499</v>
      </c>
      <c r="H504" s="646">
        <v>42801</v>
      </c>
      <c r="I504" s="647">
        <v>49.97</v>
      </c>
      <c r="J504" s="647">
        <v>1</v>
      </c>
      <c r="K504" s="647">
        <f t="shared" si="7"/>
        <v>49.97</v>
      </c>
      <c r="L504" s="645" t="s">
        <v>5500</v>
      </c>
      <c r="M504" s="645" t="s">
        <v>85</v>
      </c>
      <c r="N504" s="646">
        <v>42802</v>
      </c>
      <c r="O504" s="645" t="s">
        <v>71</v>
      </c>
      <c r="P504" s="645" t="s">
        <v>5501</v>
      </c>
    </row>
    <row r="505" spans="1:16" x14ac:dyDescent="0.2">
      <c r="A505" s="645" t="s">
        <v>393</v>
      </c>
      <c r="B505" s="645" t="s">
        <v>1710</v>
      </c>
      <c r="C505" s="645" t="s">
        <v>391</v>
      </c>
      <c r="D505" s="645" t="s">
        <v>247</v>
      </c>
      <c r="E505" s="645" t="s">
        <v>248</v>
      </c>
      <c r="F505" s="645" t="s">
        <v>249</v>
      </c>
      <c r="G505" s="645" t="s">
        <v>5502</v>
      </c>
      <c r="H505" s="646">
        <v>42800</v>
      </c>
      <c r="I505" s="647">
        <v>272.14</v>
      </c>
      <c r="J505" s="647">
        <v>1</v>
      </c>
      <c r="K505" s="647">
        <f t="shared" si="7"/>
        <v>272.14</v>
      </c>
      <c r="L505" s="645" t="s">
        <v>5503</v>
      </c>
      <c r="M505" s="645" t="s">
        <v>84</v>
      </c>
      <c r="N505" s="646">
        <v>42801</v>
      </c>
      <c r="O505" s="645" t="s">
        <v>71</v>
      </c>
      <c r="P505" s="645" t="s">
        <v>5504</v>
      </c>
    </row>
    <row r="506" spans="1:16" x14ac:dyDescent="0.2">
      <c r="A506" s="645" t="s">
        <v>393</v>
      </c>
      <c r="B506" s="645" t="s">
        <v>1710</v>
      </c>
      <c r="C506" s="645" t="s">
        <v>391</v>
      </c>
      <c r="D506" s="645" t="s">
        <v>247</v>
      </c>
      <c r="E506" s="645" t="s">
        <v>248</v>
      </c>
      <c r="F506" s="645" t="s">
        <v>249</v>
      </c>
      <c r="G506" s="645" t="s">
        <v>5505</v>
      </c>
      <c r="H506" s="646">
        <v>42797</v>
      </c>
      <c r="I506" s="647">
        <v>50.75</v>
      </c>
      <c r="J506" s="647">
        <v>1</v>
      </c>
      <c r="K506" s="647">
        <f t="shared" si="7"/>
        <v>50.75</v>
      </c>
      <c r="L506" s="645" t="s">
        <v>2714</v>
      </c>
      <c r="M506" s="645" t="s">
        <v>276</v>
      </c>
      <c r="N506" s="646">
        <v>42800</v>
      </c>
      <c r="O506" s="645" t="s">
        <v>71</v>
      </c>
      <c r="P506" s="645" t="s">
        <v>5506</v>
      </c>
    </row>
    <row r="507" spans="1:16" x14ac:dyDescent="0.2">
      <c r="A507" s="645" t="s">
        <v>393</v>
      </c>
      <c r="B507" s="645" t="s">
        <v>1710</v>
      </c>
      <c r="C507" s="645" t="s">
        <v>391</v>
      </c>
      <c r="D507" s="645" t="s">
        <v>247</v>
      </c>
      <c r="E507" s="645" t="s">
        <v>248</v>
      </c>
      <c r="F507" s="645" t="s">
        <v>249</v>
      </c>
      <c r="G507" s="645" t="s">
        <v>5507</v>
      </c>
      <c r="H507" s="646">
        <v>42796</v>
      </c>
      <c r="I507" s="647">
        <v>337.06</v>
      </c>
      <c r="J507" s="647">
        <v>1</v>
      </c>
      <c r="K507" s="647">
        <f t="shared" si="7"/>
        <v>337.06</v>
      </c>
      <c r="L507" s="645" t="s">
        <v>5508</v>
      </c>
      <c r="M507" s="645" t="s">
        <v>114</v>
      </c>
      <c r="N507" s="646">
        <v>42800</v>
      </c>
      <c r="O507" s="645" t="s">
        <v>71</v>
      </c>
      <c r="P507" s="645" t="s">
        <v>5509</v>
      </c>
    </row>
    <row r="508" spans="1:16" x14ac:dyDescent="0.2">
      <c r="A508" s="645" t="s">
        <v>393</v>
      </c>
      <c r="B508" s="645" t="s">
        <v>1710</v>
      </c>
      <c r="C508" s="645" t="s">
        <v>391</v>
      </c>
      <c r="D508" s="645" t="s">
        <v>247</v>
      </c>
      <c r="E508" s="645" t="s">
        <v>248</v>
      </c>
      <c r="F508" s="645" t="s">
        <v>249</v>
      </c>
      <c r="G508" s="645" t="s">
        <v>5510</v>
      </c>
      <c r="H508" s="646">
        <v>42796</v>
      </c>
      <c r="I508" s="647">
        <v>151.47999999999999</v>
      </c>
      <c r="J508" s="647">
        <v>1</v>
      </c>
      <c r="K508" s="647">
        <f t="shared" si="7"/>
        <v>151.47999999999999</v>
      </c>
      <c r="L508" s="645" t="s">
        <v>5511</v>
      </c>
      <c r="M508" s="645" t="s">
        <v>114</v>
      </c>
      <c r="N508" s="646">
        <v>42800</v>
      </c>
      <c r="O508" s="645" t="s">
        <v>71</v>
      </c>
      <c r="P508" s="645" t="s">
        <v>5512</v>
      </c>
    </row>
    <row r="509" spans="1:16" x14ac:dyDescent="0.2">
      <c r="A509" s="645" t="s">
        <v>393</v>
      </c>
      <c r="B509" s="645" t="s">
        <v>1710</v>
      </c>
      <c r="C509" s="645" t="s">
        <v>391</v>
      </c>
      <c r="D509" s="645" t="s">
        <v>247</v>
      </c>
      <c r="E509" s="645" t="s">
        <v>248</v>
      </c>
      <c r="F509" s="645" t="s">
        <v>249</v>
      </c>
      <c r="G509" s="645" t="s">
        <v>5513</v>
      </c>
      <c r="H509" s="646">
        <v>42796</v>
      </c>
      <c r="I509" s="647">
        <v>46.51</v>
      </c>
      <c r="J509" s="647">
        <v>1</v>
      </c>
      <c r="K509" s="647">
        <f t="shared" si="7"/>
        <v>46.51</v>
      </c>
      <c r="L509" s="645" t="s">
        <v>5493</v>
      </c>
      <c r="M509" s="645" t="s">
        <v>114</v>
      </c>
      <c r="N509" s="646">
        <v>42800</v>
      </c>
      <c r="O509" s="645" t="s">
        <v>71</v>
      </c>
      <c r="P509" s="645" t="s">
        <v>5494</v>
      </c>
    </row>
    <row r="510" spans="1:16" x14ac:dyDescent="0.2">
      <c r="A510" s="645" t="s">
        <v>393</v>
      </c>
      <c r="B510" s="645" t="s">
        <v>1710</v>
      </c>
      <c r="C510" s="645" t="s">
        <v>391</v>
      </c>
      <c r="D510" s="645" t="s">
        <v>247</v>
      </c>
      <c r="E510" s="645" t="s">
        <v>248</v>
      </c>
      <c r="F510" s="645" t="s">
        <v>249</v>
      </c>
      <c r="G510" s="645" t="s">
        <v>5514</v>
      </c>
      <c r="H510" s="646">
        <v>42796</v>
      </c>
      <c r="I510" s="647">
        <v>179.52</v>
      </c>
      <c r="J510" s="647">
        <v>1</v>
      </c>
      <c r="K510" s="647">
        <f t="shared" si="7"/>
        <v>179.52</v>
      </c>
      <c r="L510" s="645" t="s">
        <v>5486</v>
      </c>
      <c r="M510" s="645" t="s">
        <v>84</v>
      </c>
      <c r="N510" s="646">
        <v>42800</v>
      </c>
      <c r="O510" s="645" t="s">
        <v>71</v>
      </c>
      <c r="P510" s="645" t="s">
        <v>5487</v>
      </c>
    </row>
    <row r="511" spans="1:16" x14ac:dyDescent="0.2">
      <c r="A511" s="645" t="s">
        <v>393</v>
      </c>
      <c r="B511" s="645" t="s">
        <v>1710</v>
      </c>
      <c r="C511" s="645" t="s">
        <v>391</v>
      </c>
      <c r="D511" s="645" t="s">
        <v>2013</v>
      </c>
      <c r="E511" s="645" t="s">
        <v>2014</v>
      </c>
      <c r="F511" s="645" t="s">
        <v>2015</v>
      </c>
      <c r="G511" s="645" t="s">
        <v>5516</v>
      </c>
      <c r="H511" s="646">
        <v>42811</v>
      </c>
      <c r="I511" s="647">
        <v>958.56</v>
      </c>
      <c r="J511" s="647">
        <v>1</v>
      </c>
      <c r="K511" s="647">
        <f t="shared" si="7"/>
        <v>958.56</v>
      </c>
      <c r="L511" s="645" t="s">
        <v>5517</v>
      </c>
      <c r="M511" s="645" t="s">
        <v>1793</v>
      </c>
      <c r="N511" s="646">
        <v>42814</v>
      </c>
      <c r="O511" s="645" t="s">
        <v>71</v>
      </c>
      <c r="P511" s="645" t="s">
        <v>5518</v>
      </c>
    </row>
    <row r="512" spans="1:16" x14ac:dyDescent="0.2">
      <c r="A512" s="645" t="s">
        <v>393</v>
      </c>
      <c r="B512" s="645" t="s">
        <v>1710</v>
      </c>
      <c r="C512" s="645" t="s">
        <v>391</v>
      </c>
      <c r="D512" s="645" t="s">
        <v>2013</v>
      </c>
      <c r="E512" s="645" t="s">
        <v>2014</v>
      </c>
      <c r="F512" s="645" t="s">
        <v>2015</v>
      </c>
      <c r="G512" s="645" t="s">
        <v>5519</v>
      </c>
      <c r="H512" s="646">
        <v>42811</v>
      </c>
      <c r="I512" s="647">
        <v>741.16</v>
      </c>
      <c r="J512" s="647">
        <v>1</v>
      </c>
      <c r="K512" s="647">
        <f t="shared" si="7"/>
        <v>741.16</v>
      </c>
      <c r="L512" s="645" t="s">
        <v>5520</v>
      </c>
      <c r="M512" s="645" t="s">
        <v>1793</v>
      </c>
      <c r="N512" s="646">
        <v>42814</v>
      </c>
      <c r="O512" s="645" t="s">
        <v>71</v>
      </c>
      <c r="P512" s="645" t="s">
        <v>5521</v>
      </c>
    </row>
    <row r="513" spans="1:16" x14ac:dyDescent="0.2">
      <c r="A513" s="645" t="s">
        <v>393</v>
      </c>
      <c r="B513" s="645" t="s">
        <v>1710</v>
      </c>
      <c r="C513" s="645" t="s">
        <v>391</v>
      </c>
      <c r="D513" s="645" t="s">
        <v>2013</v>
      </c>
      <c r="E513" s="645" t="s">
        <v>2014</v>
      </c>
      <c r="F513" s="645" t="s">
        <v>2015</v>
      </c>
      <c r="G513" s="645" t="s">
        <v>5522</v>
      </c>
      <c r="H513" s="646">
        <v>42811</v>
      </c>
      <c r="I513" s="647">
        <v>741.16</v>
      </c>
      <c r="J513" s="647">
        <v>1</v>
      </c>
      <c r="K513" s="647">
        <f t="shared" si="7"/>
        <v>741.16</v>
      </c>
      <c r="L513" s="645" t="s">
        <v>5523</v>
      </c>
      <c r="M513" s="645" t="s">
        <v>1793</v>
      </c>
      <c r="N513" s="646">
        <v>42814</v>
      </c>
      <c r="O513" s="645" t="s">
        <v>71</v>
      </c>
      <c r="P513" s="645" t="s">
        <v>5524</v>
      </c>
    </row>
    <row r="514" spans="1:16" x14ac:dyDescent="0.2">
      <c r="A514" s="645" t="s">
        <v>393</v>
      </c>
      <c r="B514" s="645" t="s">
        <v>1710</v>
      </c>
      <c r="C514" s="645" t="s">
        <v>391</v>
      </c>
      <c r="D514" s="645" t="s">
        <v>2013</v>
      </c>
      <c r="E514" s="645" t="s">
        <v>2014</v>
      </c>
      <c r="F514" s="645" t="s">
        <v>2015</v>
      </c>
      <c r="G514" s="645" t="s">
        <v>5525</v>
      </c>
      <c r="H514" s="646">
        <v>42811</v>
      </c>
      <c r="I514" s="647">
        <v>741.16</v>
      </c>
      <c r="J514" s="647">
        <v>1</v>
      </c>
      <c r="K514" s="647">
        <f t="shared" ref="K514:K577" si="8">I514*J514</f>
        <v>741.16</v>
      </c>
      <c r="L514" s="645" t="s">
        <v>5526</v>
      </c>
      <c r="M514" s="645" t="s">
        <v>1793</v>
      </c>
      <c r="N514" s="646">
        <v>42814</v>
      </c>
      <c r="O514" s="645" t="s">
        <v>71</v>
      </c>
      <c r="P514" s="645" t="s">
        <v>5527</v>
      </c>
    </row>
    <row r="515" spans="1:16" x14ac:dyDescent="0.2">
      <c r="A515" s="645" t="s">
        <v>393</v>
      </c>
      <c r="B515" s="645" t="s">
        <v>1710</v>
      </c>
      <c r="C515" s="645" t="s">
        <v>391</v>
      </c>
      <c r="D515" s="645" t="s">
        <v>5528</v>
      </c>
      <c r="E515" s="645" t="s">
        <v>5529</v>
      </c>
      <c r="F515" s="645" t="s">
        <v>5530</v>
      </c>
      <c r="G515" s="645" t="s">
        <v>5531</v>
      </c>
      <c r="H515" s="646">
        <v>42818</v>
      </c>
      <c r="I515" s="647">
        <v>240.89</v>
      </c>
      <c r="J515" s="647">
        <v>1</v>
      </c>
      <c r="K515" s="647">
        <f t="shared" si="8"/>
        <v>240.89</v>
      </c>
      <c r="L515" s="645" t="s">
        <v>801</v>
      </c>
      <c r="M515" s="645" t="s">
        <v>2967</v>
      </c>
      <c r="N515" s="646">
        <v>42822</v>
      </c>
      <c r="O515" s="645" t="s">
        <v>71</v>
      </c>
      <c r="P515" s="645" t="s">
        <v>801</v>
      </c>
    </row>
    <row r="516" spans="1:16" x14ac:dyDescent="0.2">
      <c r="A516" s="645" t="s">
        <v>393</v>
      </c>
      <c r="B516" s="645" t="s">
        <v>1710</v>
      </c>
      <c r="C516" s="645" t="s">
        <v>391</v>
      </c>
      <c r="D516" s="645" t="s">
        <v>904</v>
      </c>
      <c r="E516" s="645" t="s">
        <v>905</v>
      </c>
      <c r="F516" s="645" t="s">
        <v>906</v>
      </c>
      <c r="G516" s="645" t="s">
        <v>5532</v>
      </c>
      <c r="H516" s="646">
        <v>42821</v>
      </c>
      <c r="I516" s="647">
        <v>379.94</v>
      </c>
      <c r="J516" s="647">
        <v>1</v>
      </c>
      <c r="K516" s="647">
        <f t="shared" si="8"/>
        <v>379.94</v>
      </c>
      <c r="L516" s="645" t="s">
        <v>5533</v>
      </c>
      <c r="M516" s="645" t="s">
        <v>2768</v>
      </c>
      <c r="N516" s="646">
        <v>42822</v>
      </c>
      <c r="O516" s="645" t="s">
        <v>71</v>
      </c>
      <c r="P516" s="645" t="s">
        <v>5534</v>
      </c>
    </row>
    <row r="517" spans="1:16" x14ac:dyDescent="0.2">
      <c r="A517" s="645" t="s">
        <v>393</v>
      </c>
      <c r="B517" s="645" t="s">
        <v>1710</v>
      </c>
      <c r="C517" s="645" t="s">
        <v>391</v>
      </c>
      <c r="D517" s="645" t="s">
        <v>81</v>
      </c>
      <c r="E517" s="645" t="s">
        <v>82</v>
      </c>
      <c r="F517" s="645" t="s">
        <v>83</v>
      </c>
      <c r="G517" s="645" t="s">
        <v>5538</v>
      </c>
      <c r="H517" s="646">
        <v>42809</v>
      </c>
      <c r="I517" s="647">
        <v>181.77</v>
      </c>
      <c r="J517" s="647">
        <v>1</v>
      </c>
      <c r="K517" s="647">
        <f t="shared" si="8"/>
        <v>181.77</v>
      </c>
      <c r="L517" s="645" t="s">
        <v>5539</v>
      </c>
      <c r="M517" s="645" t="s">
        <v>257</v>
      </c>
      <c r="N517" s="646">
        <v>42817</v>
      </c>
      <c r="O517" s="645" t="s">
        <v>71</v>
      </c>
      <c r="P517" s="645" t="s">
        <v>5540</v>
      </c>
    </row>
    <row r="518" spans="1:16" x14ac:dyDescent="0.2">
      <c r="A518" s="645" t="s">
        <v>393</v>
      </c>
      <c r="B518" s="645" t="s">
        <v>1710</v>
      </c>
      <c r="C518" s="645" t="s">
        <v>391</v>
      </c>
      <c r="D518" s="645" t="s">
        <v>81</v>
      </c>
      <c r="E518" s="645" t="s">
        <v>82</v>
      </c>
      <c r="F518" s="645" t="s">
        <v>83</v>
      </c>
      <c r="G518" s="645" t="s">
        <v>5541</v>
      </c>
      <c r="H518" s="646">
        <v>42809</v>
      </c>
      <c r="I518" s="647">
        <v>109.77</v>
      </c>
      <c r="J518" s="647">
        <v>1</v>
      </c>
      <c r="K518" s="647">
        <f t="shared" si="8"/>
        <v>109.77</v>
      </c>
      <c r="L518" s="645" t="s">
        <v>5542</v>
      </c>
      <c r="M518" s="645" t="s">
        <v>257</v>
      </c>
      <c r="N518" s="646">
        <v>42817</v>
      </c>
      <c r="O518" s="645" t="s">
        <v>71</v>
      </c>
      <c r="P518" s="645" t="s">
        <v>5543</v>
      </c>
    </row>
    <row r="519" spans="1:16" x14ac:dyDescent="0.2">
      <c r="A519" s="645" t="s">
        <v>393</v>
      </c>
      <c r="B519" s="645" t="s">
        <v>1710</v>
      </c>
      <c r="C519" s="645" t="s">
        <v>391</v>
      </c>
      <c r="D519" s="645" t="s">
        <v>81</v>
      </c>
      <c r="E519" s="645" t="s">
        <v>82</v>
      </c>
      <c r="F519" s="645" t="s">
        <v>83</v>
      </c>
      <c r="G519" s="645" t="s">
        <v>5544</v>
      </c>
      <c r="H519" s="646">
        <v>42809</v>
      </c>
      <c r="I519" s="647">
        <v>381.73</v>
      </c>
      <c r="J519" s="647">
        <v>1</v>
      </c>
      <c r="K519" s="647">
        <f t="shared" si="8"/>
        <v>381.73</v>
      </c>
      <c r="L519" s="645" t="s">
        <v>5545</v>
      </c>
      <c r="M519" s="645" t="s">
        <v>257</v>
      </c>
      <c r="N519" s="646">
        <v>42817</v>
      </c>
      <c r="O519" s="645" t="s">
        <v>71</v>
      </c>
      <c r="P519" s="645" t="s">
        <v>5546</v>
      </c>
    </row>
    <row r="520" spans="1:16" x14ac:dyDescent="0.2">
      <c r="A520" s="645" t="s">
        <v>393</v>
      </c>
      <c r="B520" s="645" t="s">
        <v>1710</v>
      </c>
      <c r="C520" s="645" t="s">
        <v>391</v>
      </c>
      <c r="D520" s="645" t="s">
        <v>307</v>
      </c>
      <c r="E520" s="645" t="s">
        <v>308</v>
      </c>
      <c r="F520" s="645" t="s">
        <v>309</v>
      </c>
      <c r="G520" s="645" t="s">
        <v>5547</v>
      </c>
      <c r="H520" s="646">
        <v>42811</v>
      </c>
      <c r="I520" s="647">
        <v>254.1</v>
      </c>
      <c r="J520" s="647">
        <v>1</v>
      </c>
      <c r="K520" s="647">
        <f t="shared" si="8"/>
        <v>254.1</v>
      </c>
      <c r="L520" s="645" t="s">
        <v>5548</v>
      </c>
      <c r="M520" s="645" t="s">
        <v>538</v>
      </c>
      <c r="N520" s="646">
        <v>42816</v>
      </c>
      <c r="O520" s="645" t="s">
        <v>71</v>
      </c>
      <c r="P520" s="645" t="s">
        <v>5549</v>
      </c>
    </row>
    <row r="521" spans="1:16" x14ac:dyDescent="0.2">
      <c r="A521" s="645" t="s">
        <v>393</v>
      </c>
      <c r="B521" s="645" t="s">
        <v>1710</v>
      </c>
      <c r="C521" s="645" t="s">
        <v>391</v>
      </c>
      <c r="D521" s="645" t="s">
        <v>307</v>
      </c>
      <c r="E521" s="645" t="s">
        <v>308</v>
      </c>
      <c r="F521" s="645" t="s">
        <v>309</v>
      </c>
      <c r="G521" s="645" t="s">
        <v>5550</v>
      </c>
      <c r="H521" s="646">
        <v>42816</v>
      </c>
      <c r="I521" s="647">
        <v>303.70999999999998</v>
      </c>
      <c r="J521" s="647">
        <v>1</v>
      </c>
      <c r="K521" s="647">
        <f t="shared" si="8"/>
        <v>303.70999999999998</v>
      </c>
      <c r="L521" s="645" t="s">
        <v>5551</v>
      </c>
      <c r="M521" s="645" t="s">
        <v>114</v>
      </c>
      <c r="N521" s="646">
        <v>42817</v>
      </c>
      <c r="O521" s="645" t="s">
        <v>71</v>
      </c>
      <c r="P521" s="645" t="s">
        <v>5552</v>
      </c>
    </row>
    <row r="522" spans="1:16" x14ac:dyDescent="0.2">
      <c r="A522" s="645" t="s">
        <v>393</v>
      </c>
      <c r="B522" s="645" t="s">
        <v>1710</v>
      </c>
      <c r="C522" s="645" t="s">
        <v>391</v>
      </c>
      <c r="D522" s="645" t="s">
        <v>307</v>
      </c>
      <c r="E522" s="645" t="s">
        <v>308</v>
      </c>
      <c r="F522" s="645" t="s">
        <v>309</v>
      </c>
      <c r="G522" s="645" t="s">
        <v>5553</v>
      </c>
      <c r="H522" s="646">
        <v>42793</v>
      </c>
      <c r="I522" s="647">
        <v>288.45999999999998</v>
      </c>
      <c r="J522" s="647">
        <v>1</v>
      </c>
      <c r="K522" s="647">
        <f t="shared" si="8"/>
        <v>288.45999999999998</v>
      </c>
      <c r="L522" s="645" t="s">
        <v>5554</v>
      </c>
      <c r="M522" s="645" t="s">
        <v>1051</v>
      </c>
      <c r="N522" s="646">
        <v>42795</v>
      </c>
      <c r="O522" s="645" t="s">
        <v>71</v>
      </c>
      <c r="P522" s="645" t="s">
        <v>801</v>
      </c>
    </row>
    <row r="523" spans="1:16" x14ac:dyDescent="0.2">
      <c r="A523" s="645" t="s">
        <v>393</v>
      </c>
      <c r="B523" s="645" t="s">
        <v>1710</v>
      </c>
      <c r="C523" s="645" t="s">
        <v>391</v>
      </c>
      <c r="D523" s="645" t="s">
        <v>78</v>
      </c>
      <c r="E523" s="645" t="s">
        <v>79</v>
      </c>
      <c r="F523" s="645" t="s">
        <v>80</v>
      </c>
      <c r="G523" s="645" t="s">
        <v>5555</v>
      </c>
      <c r="H523" s="646">
        <v>42825</v>
      </c>
      <c r="I523" s="647">
        <v>96.8</v>
      </c>
      <c r="J523" s="647">
        <v>1</v>
      </c>
      <c r="K523" s="647">
        <f t="shared" si="8"/>
        <v>96.8</v>
      </c>
      <c r="L523" s="645" t="s">
        <v>5556</v>
      </c>
      <c r="M523" s="645" t="s">
        <v>1091</v>
      </c>
      <c r="N523" s="646">
        <v>42825</v>
      </c>
      <c r="O523" s="645" t="s">
        <v>71</v>
      </c>
      <c r="P523" s="645" t="s">
        <v>5557</v>
      </c>
    </row>
    <row r="524" spans="1:16" x14ac:dyDescent="0.2">
      <c r="A524" s="645" t="s">
        <v>393</v>
      </c>
      <c r="B524" s="645" t="s">
        <v>1710</v>
      </c>
      <c r="C524" s="645" t="s">
        <v>391</v>
      </c>
      <c r="D524" s="645" t="s">
        <v>78</v>
      </c>
      <c r="E524" s="645" t="s">
        <v>79</v>
      </c>
      <c r="F524" s="645" t="s">
        <v>80</v>
      </c>
      <c r="G524" s="645" t="s">
        <v>5558</v>
      </c>
      <c r="H524" s="646">
        <v>42825</v>
      </c>
      <c r="I524" s="647">
        <v>1421.87</v>
      </c>
      <c r="J524" s="647">
        <v>1</v>
      </c>
      <c r="K524" s="647">
        <f t="shared" si="8"/>
        <v>1421.87</v>
      </c>
      <c r="L524" s="645" t="s">
        <v>5559</v>
      </c>
      <c r="M524" s="645" t="s">
        <v>1410</v>
      </c>
      <c r="N524" s="646">
        <v>42825</v>
      </c>
      <c r="O524" s="645" t="s">
        <v>71</v>
      </c>
      <c r="P524" s="645" t="s">
        <v>5560</v>
      </c>
    </row>
    <row r="525" spans="1:16" x14ac:dyDescent="0.2">
      <c r="A525" s="645" t="s">
        <v>393</v>
      </c>
      <c r="B525" s="645" t="s">
        <v>1710</v>
      </c>
      <c r="C525" s="645" t="s">
        <v>391</v>
      </c>
      <c r="D525" s="645" t="s">
        <v>78</v>
      </c>
      <c r="E525" s="645" t="s">
        <v>79</v>
      </c>
      <c r="F525" s="645" t="s">
        <v>80</v>
      </c>
      <c r="G525" s="645" t="s">
        <v>5561</v>
      </c>
      <c r="H525" s="646">
        <v>42825</v>
      </c>
      <c r="I525" s="647">
        <v>48.4</v>
      </c>
      <c r="J525" s="647">
        <v>1</v>
      </c>
      <c r="K525" s="647">
        <f t="shared" si="8"/>
        <v>48.4</v>
      </c>
      <c r="L525" s="645" t="s">
        <v>5562</v>
      </c>
      <c r="M525" s="645" t="s">
        <v>1122</v>
      </c>
      <c r="N525" s="646">
        <v>42825</v>
      </c>
      <c r="O525" s="645" t="s">
        <v>71</v>
      </c>
      <c r="P525" s="645" t="s">
        <v>5563</v>
      </c>
    </row>
    <row r="526" spans="1:16" x14ac:dyDescent="0.2">
      <c r="A526" s="645" t="s">
        <v>393</v>
      </c>
      <c r="B526" s="645" t="s">
        <v>1710</v>
      </c>
      <c r="C526" s="645" t="s">
        <v>391</v>
      </c>
      <c r="D526" s="645" t="s">
        <v>78</v>
      </c>
      <c r="E526" s="645" t="s">
        <v>79</v>
      </c>
      <c r="F526" s="645" t="s">
        <v>80</v>
      </c>
      <c r="G526" s="645" t="s">
        <v>5564</v>
      </c>
      <c r="H526" s="646">
        <v>42825</v>
      </c>
      <c r="I526" s="647">
        <v>128.87</v>
      </c>
      <c r="J526" s="647">
        <v>1</v>
      </c>
      <c r="K526" s="647">
        <f t="shared" si="8"/>
        <v>128.87</v>
      </c>
      <c r="L526" s="645" t="s">
        <v>5565</v>
      </c>
      <c r="M526" s="645" t="s">
        <v>1204</v>
      </c>
      <c r="N526" s="646">
        <v>42825</v>
      </c>
      <c r="O526" s="645" t="s">
        <v>71</v>
      </c>
      <c r="P526" s="645" t="s">
        <v>5566</v>
      </c>
    </row>
    <row r="527" spans="1:16" x14ac:dyDescent="0.2">
      <c r="A527" s="645" t="s">
        <v>393</v>
      </c>
      <c r="B527" s="645" t="s">
        <v>1710</v>
      </c>
      <c r="C527" s="645" t="s">
        <v>391</v>
      </c>
      <c r="D527" s="645" t="s">
        <v>78</v>
      </c>
      <c r="E527" s="645" t="s">
        <v>79</v>
      </c>
      <c r="F527" s="645" t="s">
        <v>80</v>
      </c>
      <c r="G527" s="645" t="s">
        <v>5567</v>
      </c>
      <c r="H527" s="646">
        <v>42824</v>
      </c>
      <c r="I527" s="647">
        <v>33.86</v>
      </c>
      <c r="J527" s="647">
        <v>1</v>
      </c>
      <c r="K527" s="647">
        <f t="shared" si="8"/>
        <v>33.86</v>
      </c>
      <c r="L527" s="645" t="s">
        <v>5568</v>
      </c>
      <c r="M527" s="645" t="s">
        <v>5569</v>
      </c>
      <c r="N527" s="646">
        <v>42824</v>
      </c>
      <c r="O527" s="645" t="s">
        <v>71</v>
      </c>
      <c r="P527" s="645" t="s">
        <v>5570</v>
      </c>
    </row>
    <row r="528" spans="1:16" x14ac:dyDescent="0.2">
      <c r="A528" s="645" t="s">
        <v>393</v>
      </c>
      <c r="B528" s="645" t="s">
        <v>1710</v>
      </c>
      <c r="C528" s="645" t="s">
        <v>391</v>
      </c>
      <c r="D528" s="645" t="s">
        <v>78</v>
      </c>
      <c r="E528" s="645" t="s">
        <v>79</v>
      </c>
      <c r="F528" s="645" t="s">
        <v>80</v>
      </c>
      <c r="G528" s="645" t="s">
        <v>5571</v>
      </c>
      <c r="H528" s="646">
        <v>42824</v>
      </c>
      <c r="I528" s="647">
        <v>319.8</v>
      </c>
      <c r="J528" s="647">
        <v>1</v>
      </c>
      <c r="K528" s="647">
        <f t="shared" si="8"/>
        <v>319.8</v>
      </c>
      <c r="L528" s="645" t="s">
        <v>5572</v>
      </c>
      <c r="M528" s="645" t="s">
        <v>1834</v>
      </c>
      <c r="N528" s="646">
        <v>42824</v>
      </c>
      <c r="O528" s="645" t="s">
        <v>71</v>
      </c>
      <c r="P528" s="645" t="s">
        <v>5573</v>
      </c>
    </row>
    <row r="529" spans="1:16" x14ac:dyDescent="0.2">
      <c r="A529" s="645" t="s">
        <v>393</v>
      </c>
      <c r="B529" s="645" t="s">
        <v>1710</v>
      </c>
      <c r="C529" s="645" t="s">
        <v>391</v>
      </c>
      <c r="D529" s="645" t="s">
        <v>78</v>
      </c>
      <c r="E529" s="645" t="s">
        <v>79</v>
      </c>
      <c r="F529" s="645" t="s">
        <v>80</v>
      </c>
      <c r="G529" s="645" t="s">
        <v>5574</v>
      </c>
      <c r="H529" s="646">
        <v>42824</v>
      </c>
      <c r="I529" s="647">
        <v>134.21</v>
      </c>
      <c r="J529" s="647">
        <v>1</v>
      </c>
      <c r="K529" s="647">
        <f t="shared" si="8"/>
        <v>134.21</v>
      </c>
      <c r="L529" s="645" t="s">
        <v>5575</v>
      </c>
      <c r="M529" s="645" t="s">
        <v>114</v>
      </c>
      <c r="N529" s="646">
        <v>42824</v>
      </c>
      <c r="O529" s="645" t="s">
        <v>71</v>
      </c>
      <c r="P529" s="645" t="s">
        <v>5576</v>
      </c>
    </row>
    <row r="530" spans="1:16" x14ac:dyDescent="0.2">
      <c r="A530" s="645" t="s">
        <v>393</v>
      </c>
      <c r="B530" s="645" t="s">
        <v>1710</v>
      </c>
      <c r="C530" s="645" t="s">
        <v>391</v>
      </c>
      <c r="D530" s="645" t="s">
        <v>78</v>
      </c>
      <c r="E530" s="645" t="s">
        <v>79</v>
      </c>
      <c r="F530" s="645" t="s">
        <v>80</v>
      </c>
      <c r="G530" s="645" t="s">
        <v>5577</v>
      </c>
      <c r="H530" s="646">
        <v>42824</v>
      </c>
      <c r="I530" s="647">
        <v>122.14</v>
      </c>
      <c r="J530" s="647">
        <v>1</v>
      </c>
      <c r="K530" s="647">
        <f t="shared" si="8"/>
        <v>122.14</v>
      </c>
      <c r="L530" s="645" t="s">
        <v>5578</v>
      </c>
      <c r="M530" s="645" t="s">
        <v>5579</v>
      </c>
      <c r="N530" s="646">
        <v>42824</v>
      </c>
      <c r="O530" s="645" t="s">
        <v>71</v>
      </c>
      <c r="P530" s="645" t="s">
        <v>5580</v>
      </c>
    </row>
    <row r="531" spans="1:16" x14ac:dyDescent="0.2">
      <c r="A531" s="645" t="s">
        <v>393</v>
      </c>
      <c r="B531" s="645" t="s">
        <v>1710</v>
      </c>
      <c r="C531" s="645" t="s">
        <v>391</v>
      </c>
      <c r="D531" s="645" t="s">
        <v>78</v>
      </c>
      <c r="E531" s="645" t="s">
        <v>79</v>
      </c>
      <c r="F531" s="645" t="s">
        <v>80</v>
      </c>
      <c r="G531" s="645" t="s">
        <v>5581</v>
      </c>
      <c r="H531" s="646">
        <v>42823</v>
      </c>
      <c r="I531" s="647">
        <v>467.3</v>
      </c>
      <c r="J531" s="647">
        <v>1</v>
      </c>
      <c r="K531" s="647">
        <f t="shared" si="8"/>
        <v>467.3</v>
      </c>
      <c r="L531" s="645" t="s">
        <v>5582</v>
      </c>
      <c r="M531" s="645" t="s">
        <v>575</v>
      </c>
      <c r="N531" s="646">
        <v>42824</v>
      </c>
      <c r="O531" s="645" t="s">
        <v>71</v>
      </c>
      <c r="P531" s="645" t="s">
        <v>5583</v>
      </c>
    </row>
    <row r="532" spans="1:16" x14ac:dyDescent="0.2">
      <c r="A532" s="645" t="s">
        <v>393</v>
      </c>
      <c r="B532" s="645" t="s">
        <v>1710</v>
      </c>
      <c r="C532" s="645" t="s">
        <v>391</v>
      </c>
      <c r="D532" s="645" t="s">
        <v>78</v>
      </c>
      <c r="E532" s="645" t="s">
        <v>79</v>
      </c>
      <c r="F532" s="645" t="s">
        <v>80</v>
      </c>
      <c r="G532" s="645" t="s">
        <v>5584</v>
      </c>
      <c r="H532" s="646">
        <v>42823</v>
      </c>
      <c r="I532" s="647">
        <v>361.5</v>
      </c>
      <c r="J532" s="647">
        <v>1</v>
      </c>
      <c r="K532" s="647">
        <f t="shared" si="8"/>
        <v>361.5</v>
      </c>
      <c r="L532" s="645" t="s">
        <v>5585</v>
      </c>
      <c r="M532" s="645" t="s">
        <v>575</v>
      </c>
      <c r="N532" s="646">
        <v>42824</v>
      </c>
      <c r="O532" s="645" t="s">
        <v>71</v>
      </c>
      <c r="P532" s="645" t="s">
        <v>5586</v>
      </c>
    </row>
    <row r="533" spans="1:16" x14ac:dyDescent="0.2">
      <c r="A533" s="645" t="s">
        <v>393</v>
      </c>
      <c r="B533" s="645" t="s">
        <v>1710</v>
      </c>
      <c r="C533" s="645" t="s">
        <v>391</v>
      </c>
      <c r="D533" s="645" t="s">
        <v>78</v>
      </c>
      <c r="E533" s="645" t="s">
        <v>79</v>
      </c>
      <c r="F533" s="645" t="s">
        <v>80</v>
      </c>
      <c r="G533" s="645" t="s">
        <v>5587</v>
      </c>
      <c r="H533" s="646">
        <v>42823</v>
      </c>
      <c r="I533" s="647">
        <v>62.41</v>
      </c>
      <c r="J533" s="647">
        <v>1</v>
      </c>
      <c r="K533" s="647">
        <f t="shared" si="8"/>
        <v>62.41</v>
      </c>
      <c r="L533" s="645" t="s">
        <v>5588</v>
      </c>
      <c r="M533" s="645" t="s">
        <v>1878</v>
      </c>
      <c r="N533" s="646">
        <v>42824</v>
      </c>
      <c r="O533" s="645" t="s">
        <v>71</v>
      </c>
      <c r="P533" s="645" t="s">
        <v>5589</v>
      </c>
    </row>
    <row r="534" spans="1:16" x14ac:dyDescent="0.2">
      <c r="A534" s="645" t="s">
        <v>393</v>
      </c>
      <c r="B534" s="645" t="s">
        <v>1710</v>
      </c>
      <c r="C534" s="645" t="s">
        <v>391</v>
      </c>
      <c r="D534" s="645" t="s">
        <v>78</v>
      </c>
      <c r="E534" s="645" t="s">
        <v>79</v>
      </c>
      <c r="F534" s="645" t="s">
        <v>80</v>
      </c>
      <c r="G534" s="645" t="s">
        <v>5590</v>
      </c>
      <c r="H534" s="646">
        <v>42823</v>
      </c>
      <c r="I534" s="647">
        <v>86.81</v>
      </c>
      <c r="J534" s="647">
        <v>1</v>
      </c>
      <c r="K534" s="647">
        <f t="shared" si="8"/>
        <v>86.81</v>
      </c>
      <c r="L534" s="645" t="s">
        <v>5591</v>
      </c>
      <c r="M534" s="645" t="s">
        <v>1401</v>
      </c>
      <c r="N534" s="646">
        <v>42824</v>
      </c>
      <c r="O534" s="645" t="s">
        <v>71</v>
      </c>
      <c r="P534" s="645" t="s">
        <v>5592</v>
      </c>
    </row>
    <row r="535" spans="1:16" x14ac:dyDescent="0.2">
      <c r="A535" s="645" t="s">
        <v>393</v>
      </c>
      <c r="B535" s="645" t="s">
        <v>1710</v>
      </c>
      <c r="C535" s="645" t="s">
        <v>391</v>
      </c>
      <c r="D535" s="645" t="s">
        <v>78</v>
      </c>
      <c r="E535" s="645" t="s">
        <v>79</v>
      </c>
      <c r="F535" s="645" t="s">
        <v>80</v>
      </c>
      <c r="G535" s="645" t="s">
        <v>5593</v>
      </c>
      <c r="H535" s="646">
        <v>42823</v>
      </c>
      <c r="I535" s="647">
        <v>116.85</v>
      </c>
      <c r="J535" s="647">
        <v>1</v>
      </c>
      <c r="K535" s="647">
        <f t="shared" si="8"/>
        <v>116.85</v>
      </c>
      <c r="L535" s="645" t="s">
        <v>5594</v>
      </c>
      <c r="M535" s="645" t="s">
        <v>1051</v>
      </c>
      <c r="N535" s="646">
        <v>42824</v>
      </c>
      <c r="O535" s="645" t="s">
        <v>71</v>
      </c>
      <c r="P535" s="645" t="s">
        <v>5595</v>
      </c>
    </row>
    <row r="536" spans="1:16" x14ac:dyDescent="0.2">
      <c r="A536" s="645" t="s">
        <v>393</v>
      </c>
      <c r="B536" s="645" t="s">
        <v>1710</v>
      </c>
      <c r="C536" s="645" t="s">
        <v>391</v>
      </c>
      <c r="D536" s="645" t="s">
        <v>78</v>
      </c>
      <c r="E536" s="645" t="s">
        <v>79</v>
      </c>
      <c r="F536" s="645" t="s">
        <v>80</v>
      </c>
      <c r="G536" s="645" t="s">
        <v>5596</v>
      </c>
      <c r="H536" s="646">
        <v>42822</v>
      </c>
      <c r="I536" s="647">
        <v>44.89</v>
      </c>
      <c r="J536" s="647">
        <v>1</v>
      </c>
      <c r="K536" s="647">
        <f t="shared" si="8"/>
        <v>44.89</v>
      </c>
      <c r="L536" s="645" t="s">
        <v>5597</v>
      </c>
      <c r="M536" s="645" t="s">
        <v>1941</v>
      </c>
      <c r="N536" s="646">
        <v>42823</v>
      </c>
      <c r="O536" s="645" t="s">
        <v>71</v>
      </c>
      <c r="P536" s="645" t="s">
        <v>5598</v>
      </c>
    </row>
    <row r="537" spans="1:16" x14ac:dyDescent="0.2">
      <c r="A537" s="645" t="s">
        <v>393</v>
      </c>
      <c r="B537" s="645" t="s">
        <v>1710</v>
      </c>
      <c r="C537" s="645" t="s">
        <v>391</v>
      </c>
      <c r="D537" s="645" t="s">
        <v>78</v>
      </c>
      <c r="E537" s="645" t="s">
        <v>79</v>
      </c>
      <c r="F537" s="645" t="s">
        <v>80</v>
      </c>
      <c r="G537" s="645" t="s">
        <v>5599</v>
      </c>
      <c r="H537" s="646">
        <v>42822</v>
      </c>
      <c r="I537" s="647">
        <v>122.65</v>
      </c>
      <c r="J537" s="647">
        <v>1</v>
      </c>
      <c r="K537" s="647">
        <f t="shared" si="8"/>
        <v>122.65</v>
      </c>
      <c r="L537" s="645" t="s">
        <v>5600</v>
      </c>
      <c r="M537" s="645" t="s">
        <v>1130</v>
      </c>
      <c r="N537" s="646">
        <v>42823</v>
      </c>
      <c r="O537" s="645" t="s">
        <v>71</v>
      </c>
      <c r="P537" s="645" t="s">
        <v>5601</v>
      </c>
    </row>
    <row r="538" spans="1:16" x14ac:dyDescent="0.2">
      <c r="A538" s="645" t="s">
        <v>393</v>
      </c>
      <c r="B538" s="645" t="s">
        <v>1710</v>
      </c>
      <c r="C538" s="645" t="s">
        <v>391</v>
      </c>
      <c r="D538" s="645" t="s">
        <v>78</v>
      </c>
      <c r="E538" s="645" t="s">
        <v>79</v>
      </c>
      <c r="F538" s="645" t="s">
        <v>80</v>
      </c>
      <c r="G538" s="645" t="s">
        <v>5602</v>
      </c>
      <c r="H538" s="646">
        <v>42822</v>
      </c>
      <c r="I538" s="647">
        <v>1340.68</v>
      </c>
      <c r="J538" s="647">
        <v>1</v>
      </c>
      <c r="K538" s="647">
        <f t="shared" si="8"/>
        <v>1340.68</v>
      </c>
      <c r="L538" s="645" t="s">
        <v>5603</v>
      </c>
      <c r="M538" s="645" t="s">
        <v>543</v>
      </c>
      <c r="N538" s="646">
        <v>42823</v>
      </c>
      <c r="O538" s="645" t="s">
        <v>71</v>
      </c>
      <c r="P538" s="645" t="s">
        <v>5604</v>
      </c>
    </row>
    <row r="539" spans="1:16" x14ac:dyDescent="0.2">
      <c r="A539" s="645" t="s">
        <v>393</v>
      </c>
      <c r="B539" s="645" t="s">
        <v>1710</v>
      </c>
      <c r="C539" s="645" t="s">
        <v>391</v>
      </c>
      <c r="D539" s="645" t="s">
        <v>78</v>
      </c>
      <c r="E539" s="645" t="s">
        <v>79</v>
      </c>
      <c r="F539" s="645" t="s">
        <v>80</v>
      </c>
      <c r="G539" s="645" t="s">
        <v>5605</v>
      </c>
      <c r="H539" s="646">
        <v>42818</v>
      </c>
      <c r="I539" s="647">
        <v>35.04</v>
      </c>
      <c r="J539" s="647">
        <v>1</v>
      </c>
      <c r="K539" s="647">
        <f t="shared" si="8"/>
        <v>35.04</v>
      </c>
      <c r="L539" s="645" t="s">
        <v>5606</v>
      </c>
      <c r="M539" s="645" t="s">
        <v>1320</v>
      </c>
      <c r="N539" s="646">
        <v>42818</v>
      </c>
      <c r="O539" s="645" t="s">
        <v>71</v>
      </c>
      <c r="P539" s="645" t="s">
        <v>5607</v>
      </c>
    </row>
    <row r="540" spans="1:16" x14ac:dyDescent="0.2">
      <c r="A540" s="645" t="s">
        <v>393</v>
      </c>
      <c r="B540" s="645" t="s">
        <v>1710</v>
      </c>
      <c r="C540" s="645" t="s">
        <v>391</v>
      </c>
      <c r="D540" s="645" t="s">
        <v>78</v>
      </c>
      <c r="E540" s="645" t="s">
        <v>79</v>
      </c>
      <c r="F540" s="645" t="s">
        <v>80</v>
      </c>
      <c r="G540" s="645" t="s">
        <v>5608</v>
      </c>
      <c r="H540" s="646">
        <v>42818</v>
      </c>
      <c r="I540" s="647">
        <v>96.8</v>
      </c>
      <c r="J540" s="647">
        <v>1</v>
      </c>
      <c r="K540" s="647">
        <f t="shared" si="8"/>
        <v>96.8</v>
      </c>
      <c r="L540" s="645" t="s">
        <v>5609</v>
      </c>
      <c r="M540" s="645" t="s">
        <v>1122</v>
      </c>
      <c r="N540" s="646">
        <v>42818</v>
      </c>
      <c r="O540" s="645" t="s">
        <v>71</v>
      </c>
      <c r="P540" s="645" t="s">
        <v>5610</v>
      </c>
    </row>
    <row r="541" spans="1:16" x14ac:dyDescent="0.2">
      <c r="A541" s="645" t="s">
        <v>393</v>
      </c>
      <c r="B541" s="645" t="s">
        <v>1710</v>
      </c>
      <c r="C541" s="645" t="s">
        <v>391</v>
      </c>
      <c r="D541" s="645" t="s">
        <v>78</v>
      </c>
      <c r="E541" s="645" t="s">
        <v>79</v>
      </c>
      <c r="F541" s="645" t="s">
        <v>80</v>
      </c>
      <c r="G541" s="645" t="s">
        <v>5611</v>
      </c>
      <c r="H541" s="646">
        <v>42817</v>
      </c>
      <c r="I541" s="647">
        <v>244.94</v>
      </c>
      <c r="J541" s="647">
        <v>1</v>
      </c>
      <c r="K541" s="647">
        <f t="shared" si="8"/>
        <v>244.94</v>
      </c>
      <c r="L541" s="645" t="s">
        <v>5612</v>
      </c>
      <c r="M541" s="645" t="s">
        <v>1133</v>
      </c>
      <c r="N541" s="646">
        <v>42818</v>
      </c>
      <c r="O541" s="645" t="s">
        <v>71</v>
      </c>
      <c r="P541" s="645" t="s">
        <v>5613</v>
      </c>
    </row>
    <row r="542" spans="1:16" x14ac:dyDescent="0.2">
      <c r="A542" s="645" t="s">
        <v>393</v>
      </c>
      <c r="B542" s="645" t="s">
        <v>1710</v>
      </c>
      <c r="C542" s="645" t="s">
        <v>391</v>
      </c>
      <c r="D542" s="645" t="s">
        <v>78</v>
      </c>
      <c r="E542" s="645" t="s">
        <v>79</v>
      </c>
      <c r="F542" s="645" t="s">
        <v>80</v>
      </c>
      <c r="G542" s="645" t="s">
        <v>5614</v>
      </c>
      <c r="H542" s="646">
        <v>42817</v>
      </c>
      <c r="I542" s="647">
        <v>83.8</v>
      </c>
      <c r="J542" s="647">
        <v>1</v>
      </c>
      <c r="K542" s="647">
        <f t="shared" si="8"/>
        <v>83.8</v>
      </c>
      <c r="L542" s="645" t="s">
        <v>5615</v>
      </c>
      <c r="M542" s="645" t="s">
        <v>160</v>
      </c>
      <c r="N542" s="646">
        <v>42818</v>
      </c>
      <c r="O542" s="645" t="s">
        <v>71</v>
      </c>
      <c r="P542" s="645" t="s">
        <v>5616</v>
      </c>
    </row>
    <row r="543" spans="1:16" x14ac:dyDescent="0.2">
      <c r="A543" s="645" t="s">
        <v>393</v>
      </c>
      <c r="B543" s="645" t="s">
        <v>1710</v>
      </c>
      <c r="C543" s="645" t="s">
        <v>391</v>
      </c>
      <c r="D543" s="645" t="s">
        <v>78</v>
      </c>
      <c r="E543" s="645" t="s">
        <v>79</v>
      </c>
      <c r="F543" s="645" t="s">
        <v>80</v>
      </c>
      <c r="G543" s="645" t="s">
        <v>5617</v>
      </c>
      <c r="H543" s="646">
        <v>42816</v>
      </c>
      <c r="I543" s="647">
        <v>490.05</v>
      </c>
      <c r="J543" s="647">
        <v>1</v>
      </c>
      <c r="K543" s="647">
        <f t="shared" si="8"/>
        <v>490.05</v>
      </c>
      <c r="L543" s="645" t="s">
        <v>5618</v>
      </c>
      <c r="M543" s="645" t="s">
        <v>102</v>
      </c>
      <c r="N543" s="646">
        <v>42817</v>
      </c>
      <c r="O543" s="645" t="s">
        <v>71</v>
      </c>
      <c r="P543" s="645" t="s">
        <v>5619</v>
      </c>
    </row>
    <row r="544" spans="1:16" x14ac:dyDescent="0.2">
      <c r="A544" s="645" t="s">
        <v>393</v>
      </c>
      <c r="B544" s="645" t="s">
        <v>1710</v>
      </c>
      <c r="C544" s="645" t="s">
        <v>391</v>
      </c>
      <c r="D544" s="645" t="s">
        <v>78</v>
      </c>
      <c r="E544" s="645" t="s">
        <v>79</v>
      </c>
      <c r="F544" s="645" t="s">
        <v>80</v>
      </c>
      <c r="G544" s="645" t="s">
        <v>5620</v>
      </c>
      <c r="H544" s="646">
        <v>42815</v>
      </c>
      <c r="I544" s="647">
        <v>72.599999999999994</v>
      </c>
      <c r="J544" s="647">
        <v>1</v>
      </c>
      <c r="K544" s="647">
        <f t="shared" si="8"/>
        <v>72.599999999999994</v>
      </c>
      <c r="L544" s="645" t="s">
        <v>5621</v>
      </c>
      <c r="M544" s="645" t="s">
        <v>257</v>
      </c>
      <c r="N544" s="646">
        <v>42816</v>
      </c>
      <c r="O544" s="645" t="s">
        <v>71</v>
      </c>
      <c r="P544" s="645" t="s">
        <v>5622</v>
      </c>
    </row>
    <row r="545" spans="1:16" x14ac:dyDescent="0.2">
      <c r="A545" s="645" t="s">
        <v>393</v>
      </c>
      <c r="B545" s="645" t="s">
        <v>1710</v>
      </c>
      <c r="C545" s="645" t="s">
        <v>391</v>
      </c>
      <c r="D545" s="645" t="s">
        <v>78</v>
      </c>
      <c r="E545" s="645" t="s">
        <v>79</v>
      </c>
      <c r="F545" s="645" t="s">
        <v>80</v>
      </c>
      <c r="G545" s="645" t="s">
        <v>5623</v>
      </c>
      <c r="H545" s="646">
        <v>42815</v>
      </c>
      <c r="I545" s="647">
        <v>285.18</v>
      </c>
      <c r="J545" s="647">
        <v>1</v>
      </c>
      <c r="K545" s="647">
        <f t="shared" si="8"/>
        <v>285.18</v>
      </c>
      <c r="L545" s="645" t="s">
        <v>5624</v>
      </c>
      <c r="M545" s="645" t="s">
        <v>5625</v>
      </c>
      <c r="N545" s="646">
        <v>42816</v>
      </c>
      <c r="O545" s="645" t="s">
        <v>71</v>
      </c>
      <c r="P545" s="645" t="s">
        <v>5626</v>
      </c>
    </row>
    <row r="546" spans="1:16" x14ac:dyDescent="0.2">
      <c r="A546" s="645" t="s">
        <v>393</v>
      </c>
      <c r="B546" s="645" t="s">
        <v>1710</v>
      </c>
      <c r="C546" s="645" t="s">
        <v>391</v>
      </c>
      <c r="D546" s="645" t="s">
        <v>78</v>
      </c>
      <c r="E546" s="645" t="s">
        <v>79</v>
      </c>
      <c r="F546" s="645" t="s">
        <v>80</v>
      </c>
      <c r="G546" s="645" t="s">
        <v>5627</v>
      </c>
      <c r="H546" s="646">
        <v>42815</v>
      </c>
      <c r="I546" s="647">
        <v>258.52</v>
      </c>
      <c r="J546" s="647">
        <v>1</v>
      </c>
      <c r="K546" s="647">
        <f t="shared" si="8"/>
        <v>258.52</v>
      </c>
      <c r="L546" s="645" t="s">
        <v>5628</v>
      </c>
      <c r="M546" s="645" t="s">
        <v>258</v>
      </c>
      <c r="N546" s="646">
        <v>42816</v>
      </c>
      <c r="O546" s="645" t="s">
        <v>71</v>
      </c>
      <c r="P546" s="645" t="s">
        <v>5629</v>
      </c>
    </row>
    <row r="547" spans="1:16" x14ac:dyDescent="0.2">
      <c r="A547" s="645" t="s">
        <v>393</v>
      </c>
      <c r="B547" s="645" t="s">
        <v>1710</v>
      </c>
      <c r="C547" s="645" t="s">
        <v>391</v>
      </c>
      <c r="D547" s="645" t="s">
        <v>78</v>
      </c>
      <c r="E547" s="645" t="s">
        <v>79</v>
      </c>
      <c r="F547" s="645" t="s">
        <v>80</v>
      </c>
      <c r="G547" s="645" t="s">
        <v>5630</v>
      </c>
      <c r="H547" s="646">
        <v>42814</v>
      </c>
      <c r="I547" s="647">
        <v>52.56</v>
      </c>
      <c r="J547" s="647">
        <v>1</v>
      </c>
      <c r="K547" s="647">
        <f t="shared" si="8"/>
        <v>52.56</v>
      </c>
      <c r="L547" s="645" t="s">
        <v>5631</v>
      </c>
      <c r="M547" s="645" t="s">
        <v>1137</v>
      </c>
      <c r="N547" s="646">
        <v>42815</v>
      </c>
      <c r="O547" s="645" t="s">
        <v>71</v>
      </c>
      <c r="P547" s="645" t="s">
        <v>5632</v>
      </c>
    </row>
    <row r="548" spans="1:16" x14ac:dyDescent="0.2">
      <c r="A548" s="645" t="s">
        <v>393</v>
      </c>
      <c r="B548" s="645" t="s">
        <v>1710</v>
      </c>
      <c r="C548" s="645" t="s">
        <v>391</v>
      </c>
      <c r="D548" s="645" t="s">
        <v>78</v>
      </c>
      <c r="E548" s="645" t="s">
        <v>79</v>
      </c>
      <c r="F548" s="645" t="s">
        <v>80</v>
      </c>
      <c r="G548" s="645" t="s">
        <v>5633</v>
      </c>
      <c r="H548" s="646">
        <v>42814</v>
      </c>
      <c r="I548" s="647">
        <v>626.57000000000005</v>
      </c>
      <c r="J548" s="647">
        <v>1</v>
      </c>
      <c r="K548" s="647">
        <f t="shared" si="8"/>
        <v>626.57000000000005</v>
      </c>
      <c r="L548" s="645" t="s">
        <v>5634</v>
      </c>
      <c r="M548" s="645" t="s">
        <v>114</v>
      </c>
      <c r="N548" s="646">
        <v>42815</v>
      </c>
      <c r="O548" s="645" t="s">
        <v>71</v>
      </c>
      <c r="P548" s="645" t="s">
        <v>5635</v>
      </c>
    </row>
    <row r="549" spans="1:16" x14ac:dyDescent="0.2">
      <c r="A549" s="645" t="s">
        <v>393</v>
      </c>
      <c r="B549" s="645" t="s">
        <v>1710</v>
      </c>
      <c r="C549" s="645" t="s">
        <v>391</v>
      </c>
      <c r="D549" s="645" t="s">
        <v>78</v>
      </c>
      <c r="E549" s="645" t="s">
        <v>79</v>
      </c>
      <c r="F549" s="645" t="s">
        <v>80</v>
      </c>
      <c r="G549" s="645" t="s">
        <v>5636</v>
      </c>
      <c r="H549" s="646">
        <v>42811</v>
      </c>
      <c r="I549" s="647">
        <v>786.89</v>
      </c>
      <c r="J549" s="647">
        <v>1</v>
      </c>
      <c r="K549" s="647">
        <f t="shared" si="8"/>
        <v>786.89</v>
      </c>
      <c r="L549" s="645" t="s">
        <v>5637</v>
      </c>
      <c r="M549" s="645" t="s">
        <v>114</v>
      </c>
      <c r="N549" s="646">
        <v>42814</v>
      </c>
      <c r="O549" s="645" t="s">
        <v>71</v>
      </c>
      <c r="P549" s="645" t="s">
        <v>5638</v>
      </c>
    </row>
    <row r="550" spans="1:16" x14ac:dyDescent="0.2">
      <c r="A550" s="645" t="s">
        <v>393</v>
      </c>
      <c r="B550" s="645" t="s">
        <v>1710</v>
      </c>
      <c r="C550" s="645" t="s">
        <v>391</v>
      </c>
      <c r="D550" s="645" t="s">
        <v>78</v>
      </c>
      <c r="E550" s="645" t="s">
        <v>79</v>
      </c>
      <c r="F550" s="645" t="s">
        <v>80</v>
      </c>
      <c r="G550" s="645" t="s">
        <v>5639</v>
      </c>
      <c r="H550" s="646">
        <v>42810</v>
      </c>
      <c r="I550" s="647">
        <v>59.19</v>
      </c>
      <c r="J550" s="647">
        <v>1</v>
      </c>
      <c r="K550" s="647">
        <f t="shared" si="8"/>
        <v>59.19</v>
      </c>
      <c r="L550" s="645" t="s">
        <v>5640</v>
      </c>
      <c r="M550" s="645" t="s">
        <v>102</v>
      </c>
      <c r="N550" s="646">
        <v>42814</v>
      </c>
      <c r="O550" s="645" t="s">
        <v>71</v>
      </c>
      <c r="P550" s="645" t="s">
        <v>5641</v>
      </c>
    </row>
    <row r="551" spans="1:16" x14ac:dyDescent="0.2">
      <c r="A551" s="645" t="s">
        <v>393</v>
      </c>
      <c r="B551" s="645" t="s">
        <v>1710</v>
      </c>
      <c r="C551" s="645" t="s">
        <v>391</v>
      </c>
      <c r="D551" s="645" t="s">
        <v>78</v>
      </c>
      <c r="E551" s="645" t="s">
        <v>79</v>
      </c>
      <c r="F551" s="645" t="s">
        <v>80</v>
      </c>
      <c r="G551" s="645" t="s">
        <v>5642</v>
      </c>
      <c r="H551" s="646">
        <v>42810</v>
      </c>
      <c r="I551" s="647">
        <v>135.41999999999999</v>
      </c>
      <c r="J551" s="647">
        <v>1</v>
      </c>
      <c r="K551" s="647">
        <f t="shared" si="8"/>
        <v>135.41999999999999</v>
      </c>
      <c r="L551" s="645" t="s">
        <v>5643</v>
      </c>
      <c r="M551" s="645" t="s">
        <v>5644</v>
      </c>
      <c r="N551" s="646">
        <v>42814</v>
      </c>
      <c r="O551" s="645" t="s">
        <v>71</v>
      </c>
      <c r="P551" s="645" t="s">
        <v>5645</v>
      </c>
    </row>
    <row r="552" spans="1:16" x14ac:dyDescent="0.2">
      <c r="A552" s="645" t="s">
        <v>393</v>
      </c>
      <c r="B552" s="645" t="s">
        <v>1710</v>
      </c>
      <c r="C552" s="645" t="s">
        <v>391</v>
      </c>
      <c r="D552" s="645" t="s">
        <v>78</v>
      </c>
      <c r="E552" s="645" t="s">
        <v>79</v>
      </c>
      <c r="F552" s="645" t="s">
        <v>80</v>
      </c>
      <c r="G552" s="645" t="s">
        <v>5646</v>
      </c>
      <c r="H552" s="646">
        <v>42810</v>
      </c>
      <c r="I552" s="647">
        <v>431.7</v>
      </c>
      <c r="J552" s="647">
        <v>1</v>
      </c>
      <c r="K552" s="647">
        <f t="shared" si="8"/>
        <v>431.7</v>
      </c>
      <c r="L552" s="645" t="s">
        <v>5647</v>
      </c>
      <c r="M552" s="645" t="s">
        <v>102</v>
      </c>
      <c r="N552" s="646">
        <v>42814</v>
      </c>
      <c r="O552" s="645" t="s">
        <v>71</v>
      </c>
      <c r="P552" s="645" t="s">
        <v>5648</v>
      </c>
    </row>
    <row r="553" spans="1:16" x14ac:dyDescent="0.2">
      <c r="A553" s="645" t="s">
        <v>393</v>
      </c>
      <c r="B553" s="645" t="s">
        <v>1710</v>
      </c>
      <c r="C553" s="645" t="s">
        <v>391</v>
      </c>
      <c r="D553" s="645" t="s">
        <v>78</v>
      </c>
      <c r="E553" s="645" t="s">
        <v>79</v>
      </c>
      <c r="F553" s="645" t="s">
        <v>80</v>
      </c>
      <c r="G553" s="645" t="s">
        <v>5649</v>
      </c>
      <c r="H553" s="646">
        <v>42810</v>
      </c>
      <c r="I553" s="647">
        <v>81.48</v>
      </c>
      <c r="J553" s="647">
        <v>1</v>
      </c>
      <c r="K553" s="647">
        <f t="shared" si="8"/>
        <v>81.48</v>
      </c>
      <c r="L553" s="645" t="s">
        <v>5650</v>
      </c>
      <c r="M553" s="645" t="s">
        <v>320</v>
      </c>
      <c r="N553" s="646">
        <v>42814</v>
      </c>
      <c r="O553" s="645" t="s">
        <v>71</v>
      </c>
      <c r="P553" s="645" t="s">
        <v>5651</v>
      </c>
    </row>
    <row r="554" spans="1:16" x14ac:dyDescent="0.2">
      <c r="A554" s="645" t="s">
        <v>393</v>
      </c>
      <c r="B554" s="645" t="s">
        <v>1710</v>
      </c>
      <c r="C554" s="645" t="s">
        <v>391</v>
      </c>
      <c r="D554" s="645" t="s">
        <v>78</v>
      </c>
      <c r="E554" s="645" t="s">
        <v>79</v>
      </c>
      <c r="F554" s="645" t="s">
        <v>80</v>
      </c>
      <c r="G554" s="645" t="s">
        <v>5652</v>
      </c>
      <c r="H554" s="646">
        <v>42807</v>
      </c>
      <c r="I554" s="647">
        <v>660.39</v>
      </c>
      <c r="J554" s="647">
        <v>1</v>
      </c>
      <c r="K554" s="647">
        <f t="shared" si="8"/>
        <v>660.39</v>
      </c>
      <c r="L554" s="645" t="s">
        <v>5653</v>
      </c>
      <c r="M554" s="645" t="s">
        <v>102</v>
      </c>
      <c r="N554" s="646">
        <v>42808</v>
      </c>
      <c r="O554" s="645" t="s">
        <v>71</v>
      </c>
      <c r="P554" s="645" t="s">
        <v>5654</v>
      </c>
    </row>
    <row r="555" spans="1:16" x14ac:dyDescent="0.2">
      <c r="A555" s="645" t="s">
        <v>393</v>
      </c>
      <c r="B555" s="645" t="s">
        <v>1710</v>
      </c>
      <c r="C555" s="645" t="s">
        <v>391</v>
      </c>
      <c r="D555" s="645" t="s">
        <v>78</v>
      </c>
      <c r="E555" s="645" t="s">
        <v>79</v>
      </c>
      <c r="F555" s="645" t="s">
        <v>80</v>
      </c>
      <c r="G555" s="645" t="s">
        <v>5655</v>
      </c>
      <c r="H555" s="646">
        <v>42803</v>
      </c>
      <c r="I555" s="647">
        <v>133.38</v>
      </c>
      <c r="J555" s="647">
        <v>1</v>
      </c>
      <c r="K555" s="647">
        <f t="shared" si="8"/>
        <v>133.38</v>
      </c>
      <c r="L555" s="645" t="s">
        <v>5656</v>
      </c>
      <c r="M555" s="645" t="s">
        <v>701</v>
      </c>
      <c r="N555" s="646">
        <v>42804</v>
      </c>
      <c r="O555" s="645" t="s">
        <v>71</v>
      </c>
      <c r="P555" s="645" t="s">
        <v>5657</v>
      </c>
    </row>
    <row r="556" spans="1:16" x14ac:dyDescent="0.2">
      <c r="A556" s="645" t="s">
        <v>393</v>
      </c>
      <c r="B556" s="645" t="s">
        <v>1710</v>
      </c>
      <c r="C556" s="645" t="s">
        <v>391</v>
      </c>
      <c r="D556" s="645" t="s">
        <v>78</v>
      </c>
      <c r="E556" s="645" t="s">
        <v>79</v>
      </c>
      <c r="F556" s="645" t="s">
        <v>80</v>
      </c>
      <c r="G556" s="645" t="s">
        <v>5658</v>
      </c>
      <c r="H556" s="646">
        <v>42803</v>
      </c>
      <c r="I556" s="647">
        <v>58.71</v>
      </c>
      <c r="J556" s="647">
        <v>1</v>
      </c>
      <c r="K556" s="647">
        <f t="shared" si="8"/>
        <v>58.71</v>
      </c>
      <c r="L556" s="645" t="s">
        <v>5659</v>
      </c>
      <c r="M556" s="645" t="s">
        <v>114</v>
      </c>
      <c r="N556" s="646">
        <v>42804</v>
      </c>
      <c r="O556" s="645" t="s">
        <v>71</v>
      </c>
      <c r="P556" s="645" t="s">
        <v>5660</v>
      </c>
    </row>
    <row r="557" spans="1:16" x14ac:dyDescent="0.2">
      <c r="A557" s="645" t="s">
        <v>393</v>
      </c>
      <c r="B557" s="645" t="s">
        <v>1710</v>
      </c>
      <c r="C557" s="645" t="s">
        <v>391</v>
      </c>
      <c r="D557" s="645" t="s">
        <v>78</v>
      </c>
      <c r="E557" s="645" t="s">
        <v>79</v>
      </c>
      <c r="F557" s="645" t="s">
        <v>80</v>
      </c>
      <c r="G557" s="645" t="s">
        <v>5661</v>
      </c>
      <c r="H557" s="646">
        <v>42803</v>
      </c>
      <c r="I557" s="647">
        <v>520.13</v>
      </c>
      <c r="J557" s="647">
        <v>1</v>
      </c>
      <c r="K557" s="647">
        <f t="shared" si="8"/>
        <v>520.13</v>
      </c>
      <c r="L557" s="645" t="s">
        <v>5662</v>
      </c>
      <c r="M557" s="645" t="s">
        <v>135</v>
      </c>
      <c r="N557" s="646">
        <v>42804</v>
      </c>
      <c r="O557" s="645" t="s">
        <v>71</v>
      </c>
      <c r="P557" s="645" t="s">
        <v>5663</v>
      </c>
    </row>
    <row r="558" spans="1:16" x14ac:dyDescent="0.2">
      <c r="A558" s="645" t="s">
        <v>393</v>
      </c>
      <c r="B558" s="645" t="s">
        <v>1710</v>
      </c>
      <c r="C558" s="645" t="s">
        <v>391</v>
      </c>
      <c r="D558" s="645" t="s">
        <v>78</v>
      </c>
      <c r="E558" s="645" t="s">
        <v>79</v>
      </c>
      <c r="F558" s="645" t="s">
        <v>80</v>
      </c>
      <c r="G558" s="645" t="s">
        <v>5664</v>
      </c>
      <c r="H558" s="646">
        <v>42803</v>
      </c>
      <c r="I558" s="647">
        <v>133.1</v>
      </c>
      <c r="J558" s="647">
        <v>1</v>
      </c>
      <c r="K558" s="647">
        <f t="shared" si="8"/>
        <v>133.1</v>
      </c>
      <c r="L558" s="645" t="s">
        <v>5665</v>
      </c>
      <c r="M558" s="645" t="s">
        <v>262</v>
      </c>
      <c r="N558" s="646">
        <v>42803</v>
      </c>
      <c r="O558" s="645" t="s">
        <v>71</v>
      </c>
      <c r="P558" s="645" t="s">
        <v>5666</v>
      </c>
    </row>
    <row r="559" spans="1:16" x14ac:dyDescent="0.2">
      <c r="A559" s="645" t="s">
        <v>393</v>
      </c>
      <c r="B559" s="645" t="s">
        <v>1710</v>
      </c>
      <c r="C559" s="645" t="s">
        <v>391</v>
      </c>
      <c r="D559" s="645" t="s">
        <v>78</v>
      </c>
      <c r="E559" s="645" t="s">
        <v>79</v>
      </c>
      <c r="F559" s="645" t="s">
        <v>80</v>
      </c>
      <c r="G559" s="645" t="s">
        <v>5667</v>
      </c>
      <c r="H559" s="646">
        <v>42802</v>
      </c>
      <c r="I559" s="647">
        <v>50.63</v>
      </c>
      <c r="J559" s="647">
        <v>1</v>
      </c>
      <c r="K559" s="647">
        <f t="shared" si="8"/>
        <v>50.63</v>
      </c>
      <c r="L559" s="645" t="s">
        <v>5668</v>
      </c>
      <c r="M559" s="645" t="s">
        <v>95</v>
      </c>
      <c r="N559" s="646">
        <v>42803</v>
      </c>
      <c r="O559" s="645" t="s">
        <v>71</v>
      </c>
      <c r="P559" s="645" t="s">
        <v>5669</v>
      </c>
    </row>
    <row r="560" spans="1:16" x14ac:dyDescent="0.2">
      <c r="A560" s="645" t="s">
        <v>393</v>
      </c>
      <c r="B560" s="645" t="s">
        <v>1710</v>
      </c>
      <c r="C560" s="645" t="s">
        <v>391</v>
      </c>
      <c r="D560" s="645" t="s">
        <v>78</v>
      </c>
      <c r="E560" s="645" t="s">
        <v>79</v>
      </c>
      <c r="F560" s="645" t="s">
        <v>80</v>
      </c>
      <c r="G560" s="645" t="s">
        <v>5670</v>
      </c>
      <c r="H560" s="646">
        <v>42801</v>
      </c>
      <c r="I560" s="647">
        <v>985.92</v>
      </c>
      <c r="J560" s="647">
        <v>1</v>
      </c>
      <c r="K560" s="647">
        <f t="shared" si="8"/>
        <v>985.92</v>
      </c>
      <c r="L560" s="645" t="s">
        <v>5671</v>
      </c>
      <c r="M560" s="645" t="s">
        <v>543</v>
      </c>
      <c r="N560" s="646">
        <v>42802</v>
      </c>
      <c r="O560" s="645" t="s">
        <v>71</v>
      </c>
      <c r="P560" s="645" t="s">
        <v>5672</v>
      </c>
    </row>
    <row r="561" spans="1:16" x14ac:dyDescent="0.2">
      <c r="A561" s="645" t="s">
        <v>393</v>
      </c>
      <c r="B561" s="645" t="s">
        <v>1710</v>
      </c>
      <c r="C561" s="645" t="s">
        <v>391</v>
      </c>
      <c r="D561" s="645" t="s">
        <v>78</v>
      </c>
      <c r="E561" s="645" t="s">
        <v>79</v>
      </c>
      <c r="F561" s="645" t="s">
        <v>80</v>
      </c>
      <c r="G561" s="645" t="s">
        <v>5673</v>
      </c>
      <c r="H561" s="646">
        <v>42801</v>
      </c>
      <c r="I561" s="647">
        <v>37.93</v>
      </c>
      <c r="J561" s="647">
        <v>1</v>
      </c>
      <c r="K561" s="647">
        <f t="shared" si="8"/>
        <v>37.93</v>
      </c>
      <c r="L561" s="645" t="s">
        <v>5674</v>
      </c>
      <c r="M561" s="645" t="s">
        <v>1707</v>
      </c>
      <c r="N561" s="646">
        <v>42802</v>
      </c>
      <c r="O561" s="645" t="s">
        <v>71</v>
      </c>
      <c r="P561" s="645" t="s">
        <v>5675</v>
      </c>
    </row>
    <row r="562" spans="1:16" x14ac:dyDescent="0.2">
      <c r="A562" s="645" t="s">
        <v>393</v>
      </c>
      <c r="B562" s="645" t="s">
        <v>1710</v>
      </c>
      <c r="C562" s="645" t="s">
        <v>391</v>
      </c>
      <c r="D562" s="645" t="s">
        <v>78</v>
      </c>
      <c r="E562" s="645" t="s">
        <v>79</v>
      </c>
      <c r="F562" s="645" t="s">
        <v>80</v>
      </c>
      <c r="G562" s="645" t="s">
        <v>5676</v>
      </c>
      <c r="H562" s="646">
        <v>42796</v>
      </c>
      <c r="I562" s="647">
        <v>49.61</v>
      </c>
      <c r="J562" s="647">
        <v>1</v>
      </c>
      <c r="K562" s="647">
        <f t="shared" si="8"/>
        <v>49.61</v>
      </c>
      <c r="L562" s="645" t="s">
        <v>5677</v>
      </c>
      <c r="M562" s="645" t="s">
        <v>160</v>
      </c>
      <c r="N562" s="646">
        <v>42797</v>
      </c>
      <c r="O562" s="645" t="s">
        <v>71</v>
      </c>
      <c r="P562" s="645" t="s">
        <v>5678</v>
      </c>
    </row>
    <row r="563" spans="1:16" x14ac:dyDescent="0.2">
      <c r="A563" s="645" t="s">
        <v>393</v>
      </c>
      <c r="B563" s="645" t="s">
        <v>1710</v>
      </c>
      <c r="C563" s="645" t="s">
        <v>391</v>
      </c>
      <c r="D563" s="645" t="s">
        <v>78</v>
      </c>
      <c r="E563" s="645" t="s">
        <v>79</v>
      </c>
      <c r="F563" s="645" t="s">
        <v>80</v>
      </c>
      <c r="G563" s="645" t="s">
        <v>5679</v>
      </c>
      <c r="H563" s="646">
        <v>42795</v>
      </c>
      <c r="I563" s="647">
        <v>1078.06</v>
      </c>
      <c r="J563" s="647">
        <v>1</v>
      </c>
      <c r="K563" s="647">
        <f t="shared" si="8"/>
        <v>1078.06</v>
      </c>
      <c r="L563" s="645" t="s">
        <v>5680</v>
      </c>
      <c r="M563" s="645" t="s">
        <v>86</v>
      </c>
      <c r="N563" s="646">
        <v>42796</v>
      </c>
      <c r="O563" s="645" t="s">
        <v>71</v>
      </c>
      <c r="P563" s="645" t="s">
        <v>5681</v>
      </c>
    </row>
    <row r="564" spans="1:16" x14ac:dyDescent="0.2">
      <c r="A564" s="645" t="s">
        <v>393</v>
      </c>
      <c r="B564" s="645" t="s">
        <v>1710</v>
      </c>
      <c r="C564" s="645" t="s">
        <v>391</v>
      </c>
      <c r="D564" s="645" t="s">
        <v>78</v>
      </c>
      <c r="E564" s="645" t="s">
        <v>79</v>
      </c>
      <c r="F564" s="645" t="s">
        <v>80</v>
      </c>
      <c r="G564" s="645" t="s">
        <v>5682</v>
      </c>
      <c r="H564" s="646">
        <v>42795</v>
      </c>
      <c r="I564" s="647">
        <v>58.82</v>
      </c>
      <c r="J564" s="647">
        <v>1</v>
      </c>
      <c r="K564" s="647">
        <f t="shared" si="8"/>
        <v>58.82</v>
      </c>
      <c r="L564" s="645" t="s">
        <v>5683</v>
      </c>
      <c r="M564" s="645" t="s">
        <v>135</v>
      </c>
      <c r="N564" s="646">
        <v>42796</v>
      </c>
      <c r="O564" s="645" t="s">
        <v>71</v>
      </c>
      <c r="P564" s="645" t="s">
        <v>5684</v>
      </c>
    </row>
    <row r="565" spans="1:16" x14ac:dyDescent="0.2">
      <c r="A565" s="645" t="s">
        <v>393</v>
      </c>
      <c r="B565" s="645" t="s">
        <v>1710</v>
      </c>
      <c r="C565" s="645" t="s">
        <v>391</v>
      </c>
      <c r="D565" s="645" t="s">
        <v>78</v>
      </c>
      <c r="E565" s="645" t="s">
        <v>79</v>
      </c>
      <c r="F565" s="645" t="s">
        <v>80</v>
      </c>
      <c r="G565" s="645" t="s">
        <v>5685</v>
      </c>
      <c r="H565" s="646">
        <v>42794</v>
      </c>
      <c r="I565" s="647">
        <v>700.59</v>
      </c>
      <c r="J565" s="647">
        <v>1</v>
      </c>
      <c r="K565" s="647">
        <f t="shared" si="8"/>
        <v>700.59</v>
      </c>
      <c r="L565" s="645" t="s">
        <v>5686</v>
      </c>
      <c r="M565" s="645" t="s">
        <v>224</v>
      </c>
      <c r="N565" s="646">
        <v>42795</v>
      </c>
      <c r="O565" s="645" t="s">
        <v>71</v>
      </c>
      <c r="P565" s="645" t="s">
        <v>801</v>
      </c>
    </row>
    <row r="566" spans="1:16" x14ac:dyDescent="0.2">
      <c r="A566" s="645" t="s">
        <v>393</v>
      </c>
      <c r="B566" s="645" t="s">
        <v>1710</v>
      </c>
      <c r="C566" s="645" t="s">
        <v>391</v>
      </c>
      <c r="D566" s="645" t="s">
        <v>78</v>
      </c>
      <c r="E566" s="645" t="s">
        <v>79</v>
      </c>
      <c r="F566" s="645" t="s">
        <v>80</v>
      </c>
      <c r="G566" s="645" t="s">
        <v>5687</v>
      </c>
      <c r="H566" s="646">
        <v>42794</v>
      </c>
      <c r="I566" s="647">
        <v>187.67</v>
      </c>
      <c r="J566" s="647">
        <v>1</v>
      </c>
      <c r="K566" s="647">
        <f t="shared" si="8"/>
        <v>187.67</v>
      </c>
      <c r="L566" s="645" t="s">
        <v>801</v>
      </c>
      <c r="M566" s="645" t="s">
        <v>2567</v>
      </c>
      <c r="N566" s="646">
        <v>42817</v>
      </c>
      <c r="O566" s="645" t="s">
        <v>71</v>
      </c>
      <c r="P566" s="645" t="s">
        <v>801</v>
      </c>
    </row>
    <row r="567" spans="1:16" x14ac:dyDescent="0.2">
      <c r="A567" s="645" t="s">
        <v>393</v>
      </c>
      <c r="B567" s="645" t="s">
        <v>1710</v>
      </c>
      <c r="C567" s="645" t="s">
        <v>391</v>
      </c>
      <c r="D567" s="645" t="s">
        <v>78</v>
      </c>
      <c r="E567" s="645" t="s">
        <v>79</v>
      </c>
      <c r="F567" s="645" t="s">
        <v>80</v>
      </c>
      <c r="G567" s="645" t="s">
        <v>5688</v>
      </c>
      <c r="H567" s="646">
        <v>42794</v>
      </c>
      <c r="I567" s="647">
        <v>133.4</v>
      </c>
      <c r="J567" s="647">
        <v>1</v>
      </c>
      <c r="K567" s="647">
        <f t="shared" si="8"/>
        <v>133.4</v>
      </c>
      <c r="L567" s="645" t="s">
        <v>801</v>
      </c>
      <c r="M567" s="645" t="s">
        <v>1122</v>
      </c>
      <c r="N567" s="646">
        <v>42817</v>
      </c>
      <c r="O567" s="645" t="s">
        <v>71</v>
      </c>
      <c r="P567" s="645" t="s">
        <v>801</v>
      </c>
    </row>
    <row r="568" spans="1:16" x14ac:dyDescent="0.2">
      <c r="A568" s="645" t="s">
        <v>393</v>
      </c>
      <c r="B568" s="645" t="s">
        <v>1710</v>
      </c>
      <c r="C568" s="645" t="s">
        <v>391</v>
      </c>
      <c r="D568" s="645" t="s">
        <v>78</v>
      </c>
      <c r="E568" s="645" t="s">
        <v>79</v>
      </c>
      <c r="F568" s="645" t="s">
        <v>80</v>
      </c>
      <c r="G568" s="645" t="s">
        <v>5689</v>
      </c>
      <c r="H568" s="646">
        <v>42794</v>
      </c>
      <c r="I568" s="647">
        <v>26.15</v>
      </c>
      <c r="J568" s="647">
        <v>1</v>
      </c>
      <c r="K568" s="647">
        <f t="shared" si="8"/>
        <v>26.15</v>
      </c>
      <c r="L568" s="645" t="s">
        <v>801</v>
      </c>
      <c r="M568" s="645" t="s">
        <v>273</v>
      </c>
      <c r="N568" s="646">
        <v>42817</v>
      </c>
      <c r="O568" s="645" t="s">
        <v>71</v>
      </c>
      <c r="P568" s="645" t="s">
        <v>801</v>
      </c>
    </row>
    <row r="569" spans="1:16" x14ac:dyDescent="0.2">
      <c r="A569" s="645" t="s">
        <v>393</v>
      </c>
      <c r="B569" s="645" t="s">
        <v>1710</v>
      </c>
      <c r="C569" s="645" t="s">
        <v>391</v>
      </c>
      <c r="D569" s="645" t="s">
        <v>78</v>
      </c>
      <c r="E569" s="645" t="s">
        <v>79</v>
      </c>
      <c r="F569" s="645" t="s">
        <v>80</v>
      </c>
      <c r="G569" s="645" t="s">
        <v>5690</v>
      </c>
      <c r="H569" s="646">
        <v>42794</v>
      </c>
      <c r="I569" s="647">
        <v>154.49</v>
      </c>
      <c r="J569" s="647">
        <v>1</v>
      </c>
      <c r="K569" s="647">
        <f t="shared" si="8"/>
        <v>154.49</v>
      </c>
      <c r="L569" s="645" t="s">
        <v>1837</v>
      </c>
      <c r="M569" s="645" t="s">
        <v>95</v>
      </c>
      <c r="N569" s="646">
        <v>42803</v>
      </c>
      <c r="O569" s="645" t="s">
        <v>71</v>
      </c>
      <c r="P569" s="645" t="s">
        <v>5691</v>
      </c>
    </row>
    <row r="570" spans="1:16" x14ac:dyDescent="0.2">
      <c r="A570" s="645" t="s">
        <v>393</v>
      </c>
      <c r="B570" s="645" t="s">
        <v>1710</v>
      </c>
      <c r="C570" s="645" t="s">
        <v>391</v>
      </c>
      <c r="D570" s="645" t="s">
        <v>78</v>
      </c>
      <c r="E570" s="645" t="s">
        <v>79</v>
      </c>
      <c r="F570" s="645" t="s">
        <v>80</v>
      </c>
      <c r="G570" s="645" t="s">
        <v>5692</v>
      </c>
      <c r="H570" s="646">
        <v>42794</v>
      </c>
      <c r="I570" s="647">
        <v>124.15</v>
      </c>
      <c r="J570" s="647">
        <v>1</v>
      </c>
      <c r="K570" s="647">
        <f t="shared" si="8"/>
        <v>124.15</v>
      </c>
      <c r="L570" s="645" t="s">
        <v>5693</v>
      </c>
      <c r="M570" s="645" t="s">
        <v>86</v>
      </c>
      <c r="N570" s="646">
        <v>42803</v>
      </c>
      <c r="O570" s="645" t="s">
        <v>71</v>
      </c>
      <c r="P570" s="645" t="s">
        <v>5694</v>
      </c>
    </row>
    <row r="571" spans="1:16" x14ac:dyDescent="0.2">
      <c r="A571" s="645" t="s">
        <v>393</v>
      </c>
      <c r="B571" s="645" t="s">
        <v>1710</v>
      </c>
      <c r="C571" s="645" t="s">
        <v>391</v>
      </c>
      <c r="D571" s="645" t="s">
        <v>78</v>
      </c>
      <c r="E571" s="645" t="s">
        <v>79</v>
      </c>
      <c r="F571" s="645" t="s">
        <v>80</v>
      </c>
      <c r="G571" s="645" t="s">
        <v>5695</v>
      </c>
      <c r="H571" s="646">
        <v>42794</v>
      </c>
      <c r="I571" s="647">
        <v>41.36</v>
      </c>
      <c r="J571" s="647">
        <v>1</v>
      </c>
      <c r="K571" s="647">
        <f t="shared" si="8"/>
        <v>41.36</v>
      </c>
      <c r="L571" s="645" t="s">
        <v>801</v>
      </c>
      <c r="M571" s="645" t="s">
        <v>86</v>
      </c>
      <c r="N571" s="646">
        <v>42817</v>
      </c>
      <c r="O571" s="645" t="s">
        <v>71</v>
      </c>
      <c r="P571" s="645" t="s">
        <v>801</v>
      </c>
    </row>
    <row r="572" spans="1:16" x14ac:dyDescent="0.2">
      <c r="A572" s="645" t="s">
        <v>393</v>
      </c>
      <c r="B572" s="645" t="s">
        <v>1710</v>
      </c>
      <c r="C572" s="645" t="s">
        <v>391</v>
      </c>
      <c r="D572" s="645" t="s">
        <v>78</v>
      </c>
      <c r="E572" s="645" t="s">
        <v>79</v>
      </c>
      <c r="F572" s="645" t="s">
        <v>80</v>
      </c>
      <c r="G572" s="645" t="s">
        <v>5696</v>
      </c>
      <c r="H572" s="646">
        <v>42794</v>
      </c>
      <c r="I572" s="647">
        <v>75.42</v>
      </c>
      <c r="J572" s="647">
        <v>1</v>
      </c>
      <c r="K572" s="647">
        <f t="shared" si="8"/>
        <v>75.42</v>
      </c>
      <c r="L572" s="645" t="s">
        <v>801</v>
      </c>
      <c r="M572" s="645" t="s">
        <v>2567</v>
      </c>
      <c r="N572" s="646">
        <v>42817</v>
      </c>
      <c r="O572" s="645" t="s">
        <v>71</v>
      </c>
      <c r="P572" s="645" t="s">
        <v>801</v>
      </c>
    </row>
    <row r="573" spans="1:16" x14ac:dyDescent="0.2">
      <c r="A573" s="645" t="s">
        <v>393</v>
      </c>
      <c r="B573" s="645" t="s">
        <v>1710</v>
      </c>
      <c r="C573" s="645" t="s">
        <v>391</v>
      </c>
      <c r="D573" s="645" t="s">
        <v>78</v>
      </c>
      <c r="E573" s="645" t="s">
        <v>79</v>
      </c>
      <c r="F573" s="645" t="s">
        <v>80</v>
      </c>
      <c r="G573" s="645" t="s">
        <v>5697</v>
      </c>
      <c r="H573" s="646">
        <v>42794</v>
      </c>
      <c r="I573" s="647">
        <v>139.22</v>
      </c>
      <c r="J573" s="647">
        <v>1</v>
      </c>
      <c r="K573" s="647">
        <f t="shared" si="8"/>
        <v>139.22</v>
      </c>
      <c r="L573" s="645" t="s">
        <v>801</v>
      </c>
      <c r="M573" s="645" t="s">
        <v>3871</v>
      </c>
      <c r="N573" s="646">
        <v>42803</v>
      </c>
      <c r="O573" s="645" t="s">
        <v>71</v>
      </c>
      <c r="P573" s="645" t="s">
        <v>801</v>
      </c>
    </row>
    <row r="574" spans="1:16" x14ac:dyDescent="0.2">
      <c r="A574" s="645" t="s">
        <v>393</v>
      </c>
      <c r="B574" s="645" t="s">
        <v>1710</v>
      </c>
      <c r="C574" s="645" t="s">
        <v>391</v>
      </c>
      <c r="D574" s="645" t="s">
        <v>78</v>
      </c>
      <c r="E574" s="645" t="s">
        <v>79</v>
      </c>
      <c r="F574" s="645" t="s">
        <v>80</v>
      </c>
      <c r="G574" s="645" t="s">
        <v>5698</v>
      </c>
      <c r="H574" s="646">
        <v>42794</v>
      </c>
      <c r="I574" s="647">
        <v>110.39</v>
      </c>
      <c r="J574" s="647">
        <v>1</v>
      </c>
      <c r="K574" s="647">
        <f t="shared" si="8"/>
        <v>110.39</v>
      </c>
      <c r="L574" s="645" t="s">
        <v>5699</v>
      </c>
      <c r="M574" s="645" t="s">
        <v>1240</v>
      </c>
      <c r="N574" s="646">
        <v>42803</v>
      </c>
      <c r="O574" s="645" t="s">
        <v>71</v>
      </c>
      <c r="P574" s="645" t="s">
        <v>5700</v>
      </c>
    </row>
    <row r="575" spans="1:16" x14ac:dyDescent="0.2">
      <c r="A575" s="645" t="s">
        <v>393</v>
      </c>
      <c r="B575" s="645" t="s">
        <v>1710</v>
      </c>
      <c r="C575" s="645" t="s">
        <v>391</v>
      </c>
      <c r="D575" s="645" t="s">
        <v>78</v>
      </c>
      <c r="E575" s="645" t="s">
        <v>79</v>
      </c>
      <c r="F575" s="645" t="s">
        <v>80</v>
      </c>
      <c r="G575" s="645" t="s">
        <v>5701</v>
      </c>
      <c r="H575" s="646">
        <v>42794</v>
      </c>
      <c r="I575" s="647">
        <v>352.16</v>
      </c>
      <c r="J575" s="647">
        <v>1</v>
      </c>
      <c r="K575" s="647">
        <f t="shared" si="8"/>
        <v>352.16</v>
      </c>
      <c r="L575" s="645" t="s">
        <v>5702</v>
      </c>
      <c r="M575" s="645" t="s">
        <v>266</v>
      </c>
      <c r="N575" s="646">
        <v>42803</v>
      </c>
      <c r="O575" s="645" t="s">
        <v>71</v>
      </c>
      <c r="P575" s="645" t="s">
        <v>5703</v>
      </c>
    </row>
    <row r="576" spans="1:16" x14ac:dyDescent="0.2">
      <c r="A576" s="645" t="s">
        <v>393</v>
      </c>
      <c r="B576" s="645" t="s">
        <v>1710</v>
      </c>
      <c r="C576" s="645" t="s">
        <v>391</v>
      </c>
      <c r="D576" s="645" t="s">
        <v>78</v>
      </c>
      <c r="E576" s="645" t="s">
        <v>79</v>
      </c>
      <c r="F576" s="645" t="s">
        <v>80</v>
      </c>
      <c r="G576" s="645" t="s">
        <v>5704</v>
      </c>
      <c r="H576" s="646">
        <v>42794</v>
      </c>
      <c r="I576" s="647">
        <v>26.7</v>
      </c>
      <c r="J576" s="647">
        <v>1</v>
      </c>
      <c r="K576" s="647">
        <f t="shared" si="8"/>
        <v>26.7</v>
      </c>
      <c r="L576" s="645" t="s">
        <v>801</v>
      </c>
      <c r="M576" s="645" t="s">
        <v>3090</v>
      </c>
      <c r="N576" s="646">
        <v>42810</v>
      </c>
      <c r="O576" s="645" t="s">
        <v>71</v>
      </c>
      <c r="P576" s="645" t="s">
        <v>801</v>
      </c>
    </row>
    <row r="577" spans="1:16" x14ac:dyDescent="0.2">
      <c r="A577" s="645" t="s">
        <v>393</v>
      </c>
      <c r="B577" s="645" t="s">
        <v>1710</v>
      </c>
      <c r="C577" s="645" t="s">
        <v>391</v>
      </c>
      <c r="D577" s="645" t="s">
        <v>78</v>
      </c>
      <c r="E577" s="645" t="s">
        <v>79</v>
      </c>
      <c r="F577" s="645" t="s">
        <v>80</v>
      </c>
      <c r="G577" s="645" t="s">
        <v>5705</v>
      </c>
      <c r="H577" s="646">
        <v>42766</v>
      </c>
      <c r="I577" s="647">
        <v>184.23</v>
      </c>
      <c r="J577" s="647">
        <v>1</v>
      </c>
      <c r="K577" s="647">
        <f t="shared" si="8"/>
        <v>184.23</v>
      </c>
      <c r="L577" s="645" t="s">
        <v>801</v>
      </c>
      <c r="M577" s="645" t="s">
        <v>1122</v>
      </c>
      <c r="N577" s="646">
        <v>42817</v>
      </c>
      <c r="O577" s="645" t="s">
        <v>71</v>
      </c>
      <c r="P577" s="645" t="s">
        <v>801</v>
      </c>
    </row>
    <row r="578" spans="1:16" x14ac:dyDescent="0.2">
      <c r="A578" s="645" t="s">
        <v>393</v>
      </c>
      <c r="B578" s="645" t="s">
        <v>1710</v>
      </c>
      <c r="C578" s="645" t="s">
        <v>391</v>
      </c>
      <c r="D578" s="645" t="s">
        <v>78</v>
      </c>
      <c r="E578" s="645" t="s">
        <v>79</v>
      </c>
      <c r="F578" s="645" t="s">
        <v>80</v>
      </c>
      <c r="G578" s="645" t="s">
        <v>5706</v>
      </c>
      <c r="H578" s="646">
        <v>42766</v>
      </c>
      <c r="I578" s="647">
        <v>161.91999999999999</v>
      </c>
      <c r="J578" s="647">
        <v>1</v>
      </c>
      <c r="K578" s="647">
        <f t="shared" ref="K578:K641" si="9">I578*J578</f>
        <v>161.91999999999999</v>
      </c>
      <c r="L578" s="645" t="s">
        <v>1837</v>
      </c>
      <c r="M578" s="645" t="s">
        <v>95</v>
      </c>
      <c r="N578" s="646">
        <v>42810</v>
      </c>
      <c r="O578" s="645" t="s">
        <v>71</v>
      </c>
      <c r="P578" s="645" t="s">
        <v>5691</v>
      </c>
    </row>
    <row r="579" spans="1:16" x14ac:dyDescent="0.2">
      <c r="A579" s="645" t="s">
        <v>393</v>
      </c>
      <c r="B579" s="645" t="s">
        <v>1710</v>
      </c>
      <c r="C579" s="645" t="s">
        <v>391</v>
      </c>
      <c r="D579" s="645" t="s">
        <v>78</v>
      </c>
      <c r="E579" s="645" t="s">
        <v>79</v>
      </c>
      <c r="F579" s="645" t="s">
        <v>80</v>
      </c>
      <c r="G579" s="645" t="s">
        <v>5707</v>
      </c>
      <c r="H579" s="646">
        <v>42766</v>
      </c>
      <c r="I579" s="647">
        <v>187.51</v>
      </c>
      <c r="J579" s="647">
        <v>1</v>
      </c>
      <c r="K579" s="647">
        <f t="shared" si="9"/>
        <v>187.51</v>
      </c>
      <c r="L579" s="645" t="s">
        <v>801</v>
      </c>
      <c r="M579" s="645" t="s">
        <v>2567</v>
      </c>
      <c r="N579" s="646">
        <v>42817</v>
      </c>
      <c r="O579" s="645" t="s">
        <v>71</v>
      </c>
      <c r="P579" s="645" t="s">
        <v>801</v>
      </c>
    </row>
    <row r="580" spans="1:16" x14ac:dyDescent="0.2">
      <c r="A580" s="645" t="s">
        <v>393</v>
      </c>
      <c r="B580" s="645" t="s">
        <v>1710</v>
      </c>
      <c r="C580" s="645" t="s">
        <v>391</v>
      </c>
      <c r="D580" s="645" t="s">
        <v>78</v>
      </c>
      <c r="E580" s="645" t="s">
        <v>79</v>
      </c>
      <c r="F580" s="645" t="s">
        <v>80</v>
      </c>
      <c r="G580" s="645" t="s">
        <v>5708</v>
      </c>
      <c r="H580" s="646">
        <v>42766</v>
      </c>
      <c r="I580" s="647">
        <v>155.09</v>
      </c>
      <c r="J580" s="647">
        <v>1</v>
      </c>
      <c r="K580" s="647">
        <f t="shared" si="9"/>
        <v>155.09</v>
      </c>
      <c r="L580" s="645" t="s">
        <v>801</v>
      </c>
      <c r="M580" s="645" t="s">
        <v>3871</v>
      </c>
      <c r="N580" s="646">
        <v>42810</v>
      </c>
      <c r="O580" s="645" t="s">
        <v>71</v>
      </c>
      <c r="P580" s="645" t="s">
        <v>801</v>
      </c>
    </row>
    <row r="581" spans="1:16" x14ac:dyDescent="0.2">
      <c r="A581" s="645" t="s">
        <v>393</v>
      </c>
      <c r="B581" s="645" t="s">
        <v>1710</v>
      </c>
      <c r="C581" s="645" t="s">
        <v>391</v>
      </c>
      <c r="D581" s="645" t="s">
        <v>78</v>
      </c>
      <c r="E581" s="645" t="s">
        <v>79</v>
      </c>
      <c r="F581" s="645" t="s">
        <v>80</v>
      </c>
      <c r="G581" s="645" t="s">
        <v>5709</v>
      </c>
      <c r="H581" s="646">
        <v>42766</v>
      </c>
      <c r="I581" s="647">
        <v>63.66</v>
      </c>
      <c r="J581" s="647">
        <v>1</v>
      </c>
      <c r="K581" s="647">
        <f t="shared" si="9"/>
        <v>63.66</v>
      </c>
      <c r="L581" s="645" t="s">
        <v>5710</v>
      </c>
      <c r="M581" s="645" t="s">
        <v>207</v>
      </c>
      <c r="N581" s="646">
        <v>42810</v>
      </c>
      <c r="O581" s="645" t="s">
        <v>71</v>
      </c>
      <c r="P581" s="645" t="s">
        <v>5711</v>
      </c>
    </row>
    <row r="582" spans="1:16" x14ac:dyDescent="0.2">
      <c r="A582" s="645" t="s">
        <v>393</v>
      </c>
      <c r="B582" s="645" t="s">
        <v>1710</v>
      </c>
      <c r="C582" s="645" t="s">
        <v>391</v>
      </c>
      <c r="D582" s="645" t="s">
        <v>78</v>
      </c>
      <c r="E582" s="645" t="s">
        <v>79</v>
      </c>
      <c r="F582" s="645" t="s">
        <v>80</v>
      </c>
      <c r="G582" s="645" t="s">
        <v>5712</v>
      </c>
      <c r="H582" s="646">
        <v>42766</v>
      </c>
      <c r="I582" s="647">
        <v>122.34</v>
      </c>
      <c r="J582" s="647">
        <v>1</v>
      </c>
      <c r="K582" s="647">
        <f t="shared" si="9"/>
        <v>122.34</v>
      </c>
      <c r="L582" s="645" t="s">
        <v>5699</v>
      </c>
      <c r="M582" s="645" t="s">
        <v>1240</v>
      </c>
      <c r="N582" s="646">
        <v>42810</v>
      </c>
      <c r="O582" s="645" t="s">
        <v>71</v>
      </c>
      <c r="P582" s="645" t="s">
        <v>5700</v>
      </c>
    </row>
    <row r="583" spans="1:16" x14ac:dyDescent="0.2">
      <c r="A583" s="645" t="s">
        <v>393</v>
      </c>
      <c r="B583" s="645" t="s">
        <v>1710</v>
      </c>
      <c r="C583" s="645" t="s">
        <v>391</v>
      </c>
      <c r="D583" s="645" t="s">
        <v>78</v>
      </c>
      <c r="E583" s="645" t="s">
        <v>79</v>
      </c>
      <c r="F583" s="645" t="s">
        <v>80</v>
      </c>
      <c r="G583" s="645" t="s">
        <v>5713</v>
      </c>
      <c r="H583" s="646">
        <v>42766</v>
      </c>
      <c r="I583" s="647">
        <v>322.67</v>
      </c>
      <c r="J583" s="647">
        <v>1</v>
      </c>
      <c r="K583" s="647">
        <f t="shared" si="9"/>
        <v>322.67</v>
      </c>
      <c r="L583" s="645" t="s">
        <v>5702</v>
      </c>
      <c r="M583" s="645" t="s">
        <v>266</v>
      </c>
      <c r="N583" s="646">
        <v>42810</v>
      </c>
      <c r="O583" s="645" t="s">
        <v>71</v>
      </c>
      <c r="P583" s="645" t="s">
        <v>5703</v>
      </c>
    </row>
    <row r="584" spans="1:16" x14ac:dyDescent="0.2">
      <c r="A584" s="645" t="s">
        <v>393</v>
      </c>
      <c r="B584" s="645" t="s">
        <v>1710</v>
      </c>
      <c r="C584" s="645" t="s">
        <v>391</v>
      </c>
      <c r="D584" s="645" t="s">
        <v>78</v>
      </c>
      <c r="E584" s="645" t="s">
        <v>79</v>
      </c>
      <c r="F584" s="645" t="s">
        <v>80</v>
      </c>
      <c r="G584" s="645" t="s">
        <v>5714</v>
      </c>
      <c r="H584" s="646">
        <v>42766</v>
      </c>
      <c r="I584" s="647">
        <v>42.92</v>
      </c>
      <c r="J584" s="647">
        <v>1</v>
      </c>
      <c r="K584" s="647">
        <f t="shared" si="9"/>
        <v>42.92</v>
      </c>
      <c r="L584" s="645" t="s">
        <v>5715</v>
      </c>
      <c r="M584" s="645" t="s">
        <v>1137</v>
      </c>
      <c r="N584" s="646">
        <v>42810</v>
      </c>
      <c r="O584" s="645" t="s">
        <v>71</v>
      </c>
      <c r="P584" s="645" t="s">
        <v>5716</v>
      </c>
    </row>
    <row r="585" spans="1:16" x14ac:dyDescent="0.2">
      <c r="A585" s="645" t="s">
        <v>393</v>
      </c>
      <c r="B585" s="645" t="s">
        <v>1710</v>
      </c>
      <c r="C585" s="645" t="s">
        <v>391</v>
      </c>
      <c r="D585" s="645" t="s">
        <v>78</v>
      </c>
      <c r="E585" s="645" t="s">
        <v>79</v>
      </c>
      <c r="F585" s="645" t="s">
        <v>80</v>
      </c>
      <c r="G585" s="645" t="s">
        <v>5717</v>
      </c>
      <c r="H585" s="646">
        <v>42766</v>
      </c>
      <c r="I585" s="647">
        <v>7.68</v>
      </c>
      <c r="J585" s="647">
        <v>1</v>
      </c>
      <c r="K585" s="647">
        <f t="shared" si="9"/>
        <v>7.68</v>
      </c>
      <c r="L585" s="645" t="s">
        <v>801</v>
      </c>
      <c r="M585" s="645" t="s">
        <v>5718</v>
      </c>
      <c r="N585" s="646">
        <v>42817</v>
      </c>
      <c r="O585" s="645" t="s">
        <v>71</v>
      </c>
      <c r="P585" s="645" t="s">
        <v>801</v>
      </c>
    </row>
    <row r="586" spans="1:16" x14ac:dyDescent="0.2">
      <c r="A586" s="645" t="s">
        <v>393</v>
      </c>
      <c r="B586" s="645" t="s">
        <v>1710</v>
      </c>
      <c r="C586" s="645" t="s">
        <v>391</v>
      </c>
      <c r="D586" s="645" t="s">
        <v>1154</v>
      </c>
      <c r="E586" s="645" t="s">
        <v>1155</v>
      </c>
      <c r="F586" s="645" t="s">
        <v>1156</v>
      </c>
      <c r="G586" s="645" t="s">
        <v>5719</v>
      </c>
      <c r="H586" s="646">
        <v>42818</v>
      </c>
      <c r="I586" s="647">
        <v>2837.57</v>
      </c>
      <c r="J586" s="647">
        <v>1</v>
      </c>
      <c r="K586" s="647">
        <f t="shared" si="9"/>
        <v>2837.57</v>
      </c>
      <c r="L586" s="645" t="s">
        <v>5720</v>
      </c>
      <c r="M586" s="645" t="s">
        <v>114</v>
      </c>
      <c r="N586" s="646">
        <v>42821</v>
      </c>
      <c r="O586" s="645" t="s">
        <v>71</v>
      </c>
      <c r="P586" s="645" t="s">
        <v>5721</v>
      </c>
    </row>
    <row r="587" spans="1:16" x14ac:dyDescent="0.2">
      <c r="A587" s="645" t="s">
        <v>393</v>
      </c>
      <c r="B587" s="645" t="s">
        <v>1710</v>
      </c>
      <c r="C587" s="645" t="s">
        <v>391</v>
      </c>
      <c r="D587" s="645" t="s">
        <v>1154</v>
      </c>
      <c r="E587" s="645" t="s">
        <v>1155</v>
      </c>
      <c r="F587" s="645" t="s">
        <v>1156</v>
      </c>
      <c r="G587" s="645" t="s">
        <v>5722</v>
      </c>
      <c r="H587" s="646">
        <v>42800</v>
      </c>
      <c r="I587" s="647">
        <v>2478.08</v>
      </c>
      <c r="J587" s="647">
        <v>1</v>
      </c>
      <c r="K587" s="647">
        <f t="shared" si="9"/>
        <v>2478.08</v>
      </c>
      <c r="L587" s="645" t="s">
        <v>5723</v>
      </c>
      <c r="M587" s="645" t="s">
        <v>114</v>
      </c>
      <c r="N587" s="646">
        <v>42802</v>
      </c>
      <c r="O587" s="645" t="s">
        <v>71</v>
      </c>
      <c r="P587" s="645" t="s">
        <v>5724</v>
      </c>
    </row>
    <row r="588" spans="1:16" x14ac:dyDescent="0.2">
      <c r="A588" s="645" t="s">
        <v>393</v>
      </c>
      <c r="B588" s="645" t="s">
        <v>1710</v>
      </c>
      <c r="C588" s="645" t="s">
        <v>391</v>
      </c>
      <c r="D588" s="645" t="s">
        <v>1288</v>
      </c>
      <c r="E588" s="645" t="s">
        <v>1289</v>
      </c>
      <c r="F588" s="645" t="s">
        <v>1290</v>
      </c>
      <c r="G588" s="645" t="s">
        <v>5725</v>
      </c>
      <c r="H588" s="646">
        <v>42803</v>
      </c>
      <c r="I588" s="647">
        <v>188.29</v>
      </c>
      <c r="J588" s="647">
        <v>1</v>
      </c>
      <c r="K588" s="647">
        <f t="shared" si="9"/>
        <v>188.29</v>
      </c>
      <c r="L588" s="645" t="s">
        <v>801</v>
      </c>
      <c r="M588" s="645" t="s">
        <v>1242</v>
      </c>
      <c r="N588" s="646">
        <v>42809</v>
      </c>
      <c r="O588" s="645" t="s">
        <v>71</v>
      </c>
      <c r="P588" s="645" t="s">
        <v>801</v>
      </c>
    </row>
    <row r="589" spans="1:16" x14ac:dyDescent="0.2">
      <c r="A589" s="645" t="s">
        <v>393</v>
      </c>
      <c r="B589" s="645" t="s">
        <v>1710</v>
      </c>
      <c r="C589" s="645" t="s">
        <v>391</v>
      </c>
      <c r="D589" s="645" t="s">
        <v>5726</v>
      </c>
      <c r="E589" s="645" t="s">
        <v>5727</v>
      </c>
      <c r="F589" s="645" t="s">
        <v>5728</v>
      </c>
      <c r="G589" s="645" t="s">
        <v>5729</v>
      </c>
      <c r="H589" s="646">
        <v>42794</v>
      </c>
      <c r="I589" s="647">
        <v>12.75</v>
      </c>
      <c r="J589" s="647">
        <v>1</v>
      </c>
      <c r="K589" s="647">
        <f t="shared" si="9"/>
        <v>12.75</v>
      </c>
      <c r="L589" s="645" t="s">
        <v>5730</v>
      </c>
      <c r="M589" s="645" t="s">
        <v>625</v>
      </c>
      <c r="N589" s="646">
        <v>42797</v>
      </c>
      <c r="O589" s="645" t="s">
        <v>71</v>
      </c>
      <c r="P589" s="645" t="s">
        <v>5731</v>
      </c>
    </row>
    <row r="590" spans="1:16" x14ac:dyDescent="0.2">
      <c r="A590" s="645" t="s">
        <v>393</v>
      </c>
      <c r="B590" s="645" t="s">
        <v>1710</v>
      </c>
      <c r="C590" s="645" t="s">
        <v>391</v>
      </c>
      <c r="D590" s="645" t="s">
        <v>5726</v>
      </c>
      <c r="E590" s="645" t="s">
        <v>5727</v>
      </c>
      <c r="F590" s="645" t="s">
        <v>5728</v>
      </c>
      <c r="G590" s="645" t="s">
        <v>5732</v>
      </c>
      <c r="H590" s="646">
        <v>42794</v>
      </c>
      <c r="I590" s="647">
        <v>12.75</v>
      </c>
      <c r="J590" s="647">
        <v>1</v>
      </c>
      <c r="K590" s="647">
        <f t="shared" si="9"/>
        <v>12.75</v>
      </c>
      <c r="L590" s="645" t="s">
        <v>5733</v>
      </c>
      <c r="M590" s="645" t="s">
        <v>625</v>
      </c>
      <c r="N590" s="646">
        <v>42797</v>
      </c>
      <c r="O590" s="645" t="s">
        <v>71</v>
      </c>
      <c r="P590" s="645" t="s">
        <v>5734</v>
      </c>
    </row>
    <row r="591" spans="1:16" x14ac:dyDescent="0.2">
      <c r="A591" s="645" t="s">
        <v>393</v>
      </c>
      <c r="B591" s="645" t="s">
        <v>1710</v>
      </c>
      <c r="C591" s="645" t="s">
        <v>391</v>
      </c>
      <c r="D591" s="645" t="s">
        <v>5726</v>
      </c>
      <c r="E591" s="645" t="s">
        <v>5727</v>
      </c>
      <c r="F591" s="645" t="s">
        <v>5728</v>
      </c>
      <c r="G591" s="645" t="s">
        <v>5735</v>
      </c>
      <c r="H591" s="646">
        <v>42794</v>
      </c>
      <c r="I591" s="647">
        <v>118.34</v>
      </c>
      <c r="J591" s="647">
        <v>1</v>
      </c>
      <c r="K591" s="647">
        <f t="shared" si="9"/>
        <v>118.34</v>
      </c>
      <c r="L591" s="645" t="s">
        <v>5736</v>
      </c>
      <c r="M591" s="645" t="s">
        <v>625</v>
      </c>
      <c r="N591" s="646">
        <v>42797</v>
      </c>
      <c r="O591" s="645" t="s">
        <v>71</v>
      </c>
      <c r="P591" s="645" t="s">
        <v>5737</v>
      </c>
    </row>
    <row r="592" spans="1:16" x14ac:dyDescent="0.2">
      <c r="A592" s="645" t="s">
        <v>393</v>
      </c>
      <c r="B592" s="645" t="s">
        <v>1710</v>
      </c>
      <c r="C592" s="645" t="s">
        <v>391</v>
      </c>
      <c r="D592" s="645" t="s">
        <v>1607</v>
      </c>
      <c r="E592" s="645" t="s">
        <v>1608</v>
      </c>
      <c r="F592" s="645" t="s">
        <v>1609</v>
      </c>
      <c r="G592" s="645" t="s">
        <v>5738</v>
      </c>
      <c r="H592" s="646">
        <v>42811</v>
      </c>
      <c r="I592" s="647">
        <v>690.91</v>
      </c>
      <c r="J592" s="647">
        <v>1</v>
      </c>
      <c r="K592" s="647">
        <f t="shared" si="9"/>
        <v>690.91</v>
      </c>
      <c r="L592" s="645" t="s">
        <v>5739</v>
      </c>
      <c r="M592" s="645" t="s">
        <v>114</v>
      </c>
      <c r="N592" s="646">
        <v>42815</v>
      </c>
      <c r="O592" s="645" t="s">
        <v>71</v>
      </c>
      <c r="P592" s="645" t="s">
        <v>5740</v>
      </c>
    </row>
    <row r="593" spans="1:16" x14ac:dyDescent="0.2">
      <c r="A593" s="645" t="s">
        <v>393</v>
      </c>
      <c r="B593" s="645" t="s">
        <v>1710</v>
      </c>
      <c r="C593" s="645" t="s">
        <v>391</v>
      </c>
      <c r="D593" s="645" t="s">
        <v>1607</v>
      </c>
      <c r="E593" s="645" t="s">
        <v>1608</v>
      </c>
      <c r="F593" s="645" t="s">
        <v>1609</v>
      </c>
      <c r="G593" s="645" t="s">
        <v>5741</v>
      </c>
      <c r="H593" s="646">
        <v>42795</v>
      </c>
      <c r="I593" s="647">
        <v>70.180000000000007</v>
      </c>
      <c r="J593" s="647">
        <v>1</v>
      </c>
      <c r="K593" s="647">
        <f t="shared" si="9"/>
        <v>70.180000000000007</v>
      </c>
      <c r="L593" s="645" t="s">
        <v>5742</v>
      </c>
      <c r="M593" s="645" t="s">
        <v>114</v>
      </c>
      <c r="N593" s="646">
        <v>42797</v>
      </c>
      <c r="O593" s="645" t="s">
        <v>71</v>
      </c>
      <c r="P593" s="645" t="s">
        <v>5743</v>
      </c>
    </row>
    <row r="594" spans="1:16" x14ac:dyDescent="0.2">
      <c r="A594" s="645" t="s">
        <v>393</v>
      </c>
      <c r="B594" s="645" t="s">
        <v>1710</v>
      </c>
      <c r="C594" s="645" t="s">
        <v>391</v>
      </c>
      <c r="D594" s="645" t="s">
        <v>75</v>
      </c>
      <c r="E594" s="645" t="s">
        <v>76</v>
      </c>
      <c r="F594" s="645" t="s">
        <v>77</v>
      </c>
      <c r="G594" s="645" t="s">
        <v>5744</v>
      </c>
      <c r="H594" s="646">
        <v>42814</v>
      </c>
      <c r="I594" s="647">
        <v>1123.9100000000001</v>
      </c>
      <c r="J594" s="647">
        <v>1</v>
      </c>
      <c r="K594" s="647">
        <f t="shared" si="9"/>
        <v>1123.9100000000001</v>
      </c>
      <c r="L594" s="645" t="s">
        <v>5745</v>
      </c>
      <c r="M594" s="645" t="s">
        <v>544</v>
      </c>
      <c r="N594" s="646">
        <v>42814</v>
      </c>
      <c r="O594" s="645" t="s">
        <v>71</v>
      </c>
      <c r="P594" s="645" t="s">
        <v>5746</v>
      </c>
    </row>
    <row r="595" spans="1:16" x14ac:dyDescent="0.2">
      <c r="A595" s="645" t="s">
        <v>393</v>
      </c>
      <c r="B595" s="645" t="s">
        <v>1710</v>
      </c>
      <c r="C595" s="645" t="s">
        <v>391</v>
      </c>
      <c r="D595" s="645" t="s">
        <v>1296</v>
      </c>
      <c r="E595" s="645" t="s">
        <v>1297</v>
      </c>
      <c r="F595" s="645" t="s">
        <v>1298</v>
      </c>
      <c r="G595" s="645" t="s">
        <v>5747</v>
      </c>
      <c r="H595" s="646">
        <v>42804</v>
      </c>
      <c r="I595" s="647">
        <v>271.04000000000002</v>
      </c>
      <c r="J595" s="647">
        <v>1</v>
      </c>
      <c r="K595" s="647">
        <f t="shared" si="9"/>
        <v>271.04000000000002</v>
      </c>
      <c r="L595" s="645" t="s">
        <v>5748</v>
      </c>
      <c r="M595" s="645" t="s">
        <v>701</v>
      </c>
      <c r="N595" s="646">
        <v>42816</v>
      </c>
      <c r="O595" s="645" t="s">
        <v>71</v>
      </c>
      <c r="P595" s="645" t="s">
        <v>5749</v>
      </c>
    </row>
    <row r="596" spans="1:16" x14ac:dyDescent="0.2">
      <c r="A596" s="645" t="s">
        <v>393</v>
      </c>
      <c r="B596" s="645" t="s">
        <v>1710</v>
      </c>
      <c r="C596" s="645" t="s">
        <v>391</v>
      </c>
      <c r="D596" s="645" t="s">
        <v>1296</v>
      </c>
      <c r="E596" s="645" t="s">
        <v>1297</v>
      </c>
      <c r="F596" s="645" t="s">
        <v>1298</v>
      </c>
      <c r="G596" s="645" t="s">
        <v>5750</v>
      </c>
      <c r="H596" s="646">
        <v>42804</v>
      </c>
      <c r="I596" s="647">
        <v>912.34</v>
      </c>
      <c r="J596" s="647">
        <v>1</v>
      </c>
      <c r="K596" s="647">
        <f t="shared" si="9"/>
        <v>912.34</v>
      </c>
      <c r="L596" s="645" t="s">
        <v>5751</v>
      </c>
      <c r="M596" s="645" t="s">
        <v>701</v>
      </c>
      <c r="N596" s="646">
        <v>42816</v>
      </c>
      <c r="O596" s="645" t="s">
        <v>71</v>
      </c>
      <c r="P596" s="645" t="s">
        <v>5752</v>
      </c>
    </row>
    <row r="597" spans="1:16" x14ac:dyDescent="0.2">
      <c r="A597" s="645" t="s">
        <v>393</v>
      </c>
      <c r="B597" s="645" t="s">
        <v>1710</v>
      </c>
      <c r="C597" s="645" t="s">
        <v>391</v>
      </c>
      <c r="D597" s="645" t="s">
        <v>1371</v>
      </c>
      <c r="E597" s="645" t="s">
        <v>1372</v>
      </c>
      <c r="F597" s="645" t="s">
        <v>1373</v>
      </c>
      <c r="G597" s="645" t="s">
        <v>5753</v>
      </c>
      <c r="H597" s="646">
        <v>42825</v>
      </c>
      <c r="I597" s="647">
        <v>8099.36</v>
      </c>
      <c r="J597" s="647">
        <v>1</v>
      </c>
      <c r="K597" s="647">
        <f t="shared" si="9"/>
        <v>8099.36</v>
      </c>
      <c r="L597" s="645" t="s">
        <v>801</v>
      </c>
      <c r="M597" s="645" t="s">
        <v>180</v>
      </c>
      <c r="N597" s="646">
        <v>42825</v>
      </c>
      <c r="O597" s="645" t="s">
        <v>71</v>
      </c>
      <c r="P597" s="645" t="s">
        <v>801</v>
      </c>
    </row>
    <row r="598" spans="1:16" x14ac:dyDescent="0.2">
      <c r="A598" s="645" t="s">
        <v>393</v>
      </c>
      <c r="B598" s="645" t="s">
        <v>1710</v>
      </c>
      <c r="C598" s="645" t="s">
        <v>391</v>
      </c>
      <c r="D598" s="645" t="s">
        <v>1759</v>
      </c>
      <c r="E598" s="645" t="s">
        <v>5754</v>
      </c>
      <c r="F598" s="645" t="s">
        <v>1760</v>
      </c>
      <c r="G598" s="645" t="s">
        <v>5755</v>
      </c>
      <c r="H598" s="646">
        <v>42821</v>
      </c>
      <c r="I598" s="647">
        <v>16638.900000000001</v>
      </c>
      <c r="J598" s="647">
        <v>1</v>
      </c>
      <c r="K598" s="647">
        <f t="shared" si="9"/>
        <v>16638.900000000001</v>
      </c>
      <c r="L598" s="645" t="s">
        <v>801</v>
      </c>
      <c r="M598" s="645" t="s">
        <v>180</v>
      </c>
      <c r="N598" s="646">
        <v>42825</v>
      </c>
      <c r="O598" s="645" t="s">
        <v>71</v>
      </c>
      <c r="P598" s="645" t="s">
        <v>801</v>
      </c>
    </row>
    <row r="599" spans="1:16" x14ac:dyDescent="0.2">
      <c r="A599" s="645" t="s">
        <v>393</v>
      </c>
      <c r="B599" s="645" t="s">
        <v>1710</v>
      </c>
      <c r="C599" s="645" t="s">
        <v>391</v>
      </c>
      <c r="D599" s="645" t="s">
        <v>1759</v>
      </c>
      <c r="E599" s="645" t="s">
        <v>5754</v>
      </c>
      <c r="F599" s="645" t="s">
        <v>1760</v>
      </c>
      <c r="G599" s="645" t="s">
        <v>5756</v>
      </c>
      <c r="H599" s="646">
        <v>42821</v>
      </c>
      <c r="I599" s="647">
        <v>4133.26</v>
      </c>
      <c r="J599" s="647">
        <v>1</v>
      </c>
      <c r="K599" s="647">
        <f t="shared" si="9"/>
        <v>4133.26</v>
      </c>
      <c r="L599" s="645" t="s">
        <v>801</v>
      </c>
      <c r="M599" s="645" t="s">
        <v>180</v>
      </c>
      <c r="N599" s="646">
        <v>42825</v>
      </c>
      <c r="O599" s="645" t="s">
        <v>71</v>
      </c>
      <c r="P599" s="645" t="s">
        <v>801</v>
      </c>
    </row>
    <row r="600" spans="1:16" x14ac:dyDescent="0.2">
      <c r="A600" s="645" t="s">
        <v>393</v>
      </c>
      <c r="B600" s="645" t="s">
        <v>1710</v>
      </c>
      <c r="C600" s="645" t="s">
        <v>391</v>
      </c>
      <c r="D600" s="645" t="s">
        <v>476</v>
      </c>
      <c r="E600" s="645" t="s">
        <v>477</v>
      </c>
      <c r="F600" s="645" t="s">
        <v>478</v>
      </c>
      <c r="G600" s="645" t="s">
        <v>5757</v>
      </c>
      <c r="H600" s="646">
        <v>42808</v>
      </c>
      <c r="I600" s="647">
        <v>117.37</v>
      </c>
      <c r="J600" s="647">
        <v>1</v>
      </c>
      <c r="K600" s="647">
        <f t="shared" si="9"/>
        <v>117.37</v>
      </c>
      <c r="L600" s="645" t="s">
        <v>5758</v>
      </c>
      <c r="M600" s="645" t="s">
        <v>1133</v>
      </c>
      <c r="N600" s="646">
        <v>42811</v>
      </c>
      <c r="O600" s="645" t="s">
        <v>71</v>
      </c>
      <c r="P600" s="645" t="s">
        <v>5759</v>
      </c>
    </row>
    <row r="601" spans="1:16" x14ac:dyDescent="0.2">
      <c r="A601" s="645" t="s">
        <v>393</v>
      </c>
      <c r="B601" s="645" t="s">
        <v>1710</v>
      </c>
      <c r="C601" s="645" t="s">
        <v>391</v>
      </c>
      <c r="D601" s="645" t="s">
        <v>476</v>
      </c>
      <c r="E601" s="645" t="s">
        <v>477</v>
      </c>
      <c r="F601" s="645" t="s">
        <v>478</v>
      </c>
      <c r="G601" s="645" t="s">
        <v>5760</v>
      </c>
      <c r="H601" s="646">
        <v>42804</v>
      </c>
      <c r="I601" s="647">
        <v>2192.52</v>
      </c>
      <c r="J601" s="647">
        <v>1</v>
      </c>
      <c r="K601" s="647">
        <f t="shared" si="9"/>
        <v>2192.52</v>
      </c>
      <c r="L601" s="645" t="s">
        <v>5761</v>
      </c>
      <c r="M601" s="645" t="s">
        <v>1410</v>
      </c>
      <c r="N601" s="646">
        <v>42808</v>
      </c>
      <c r="O601" s="645" t="s">
        <v>71</v>
      </c>
      <c r="P601" s="645" t="s">
        <v>5762</v>
      </c>
    </row>
    <row r="602" spans="1:16" x14ac:dyDescent="0.2">
      <c r="A602" s="645" t="s">
        <v>393</v>
      </c>
      <c r="B602" s="645" t="s">
        <v>1710</v>
      </c>
      <c r="C602" s="645" t="s">
        <v>391</v>
      </c>
      <c r="D602" s="645" t="s">
        <v>5763</v>
      </c>
      <c r="E602" s="645" t="s">
        <v>5764</v>
      </c>
      <c r="F602" s="645" t="s">
        <v>5765</v>
      </c>
      <c r="G602" s="645" t="s">
        <v>5766</v>
      </c>
      <c r="H602" s="646">
        <v>42821</v>
      </c>
      <c r="I602" s="647">
        <v>127974.85</v>
      </c>
      <c r="J602" s="647">
        <v>1</v>
      </c>
      <c r="K602" s="647">
        <f t="shared" si="9"/>
        <v>127974.85</v>
      </c>
      <c r="L602" s="645" t="s">
        <v>801</v>
      </c>
      <c r="M602" s="645" t="s">
        <v>180</v>
      </c>
      <c r="N602" s="646">
        <v>42821</v>
      </c>
      <c r="O602" s="645" t="s">
        <v>71</v>
      </c>
      <c r="P602" s="645" t="s">
        <v>801</v>
      </c>
    </row>
    <row r="603" spans="1:16" x14ac:dyDescent="0.2">
      <c r="A603" s="645" t="s">
        <v>393</v>
      </c>
      <c r="B603" s="645" t="s">
        <v>1710</v>
      </c>
      <c r="C603" s="645" t="s">
        <v>391</v>
      </c>
      <c r="D603" s="645" t="s">
        <v>5763</v>
      </c>
      <c r="E603" s="645" t="s">
        <v>5764</v>
      </c>
      <c r="F603" s="645" t="s">
        <v>5765</v>
      </c>
      <c r="G603" s="645" t="s">
        <v>5767</v>
      </c>
      <c r="H603" s="646">
        <v>42807</v>
      </c>
      <c r="I603" s="647">
        <v>4200.09</v>
      </c>
      <c r="J603" s="647">
        <v>1</v>
      </c>
      <c r="K603" s="647">
        <f t="shared" si="9"/>
        <v>4200.09</v>
      </c>
      <c r="L603" s="645" t="s">
        <v>801</v>
      </c>
      <c r="M603" s="645" t="s">
        <v>180</v>
      </c>
      <c r="N603" s="646">
        <v>42808</v>
      </c>
      <c r="O603" s="645" t="s">
        <v>71</v>
      </c>
      <c r="P603" s="645" t="s">
        <v>801</v>
      </c>
    </row>
    <row r="604" spans="1:16" x14ac:dyDescent="0.2">
      <c r="A604" s="645" t="s">
        <v>393</v>
      </c>
      <c r="B604" s="645" t="s">
        <v>1710</v>
      </c>
      <c r="C604" s="645" t="s">
        <v>391</v>
      </c>
      <c r="D604" s="645" t="s">
        <v>5768</v>
      </c>
      <c r="E604" s="645" t="s">
        <v>5769</v>
      </c>
      <c r="F604" s="645" t="s">
        <v>5770</v>
      </c>
      <c r="G604" s="645" t="s">
        <v>5771</v>
      </c>
      <c r="H604" s="646">
        <v>42816</v>
      </c>
      <c r="I604" s="647">
        <v>206.57</v>
      </c>
      <c r="J604" s="647">
        <v>1</v>
      </c>
      <c r="K604" s="647">
        <f t="shared" si="9"/>
        <v>206.57</v>
      </c>
      <c r="L604" s="645" t="s">
        <v>5772</v>
      </c>
      <c r="M604" s="645" t="s">
        <v>114</v>
      </c>
      <c r="N604" s="646">
        <v>42816</v>
      </c>
      <c r="O604" s="645" t="s">
        <v>71</v>
      </c>
      <c r="P604" s="645" t="s">
        <v>5773</v>
      </c>
    </row>
    <row r="605" spans="1:16" x14ac:dyDescent="0.2">
      <c r="A605" s="645" t="s">
        <v>393</v>
      </c>
      <c r="B605" s="645" t="s">
        <v>1710</v>
      </c>
      <c r="C605" s="645" t="s">
        <v>391</v>
      </c>
      <c r="D605" s="645" t="s">
        <v>3998</v>
      </c>
      <c r="E605" s="645" t="s">
        <v>3999</v>
      </c>
      <c r="F605" s="645" t="s">
        <v>4000</v>
      </c>
      <c r="G605" s="645" t="s">
        <v>5774</v>
      </c>
      <c r="H605" s="646">
        <v>42814</v>
      </c>
      <c r="I605" s="647">
        <v>81.12</v>
      </c>
      <c r="J605" s="647">
        <v>1</v>
      </c>
      <c r="K605" s="647">
        <f t="shared" si="9"/>
        <v>81.12</v>
      </c>
      <c r="L605" s="645" t="s">
        <v>5775</v>
      </c>
      <c r="M605" s="645" t="s">
        <v>114</v>
      </c>
      <c r="N605" s="646">
        <v>42817</v>
      </c>
      <c r="O605" s="645" t="s">
        <v>71</v>
      </c>
      <c r="P605" s="645" t="s">
        <v>5776</v>
      </c>
    </row>
    <row r="606" spans="1:16" x14ac:dyDescent="0.2">
      <c r="A606" s="645" t="s">
        <v>393</v>
      </c>
      <c r="B606" s="645" t="s">
        <v>1710</v>
      </c>
      <c r="C606" s="645" t="s">
        <v>391</v>
      </c>
      <c r="D606" s="645" t="s">
        <v>2755</v>
      </c>
      <c r="E606" s="645" t="s">
        <v>2756</v>
      </c>
      <c r="F606" s="645" t="s">
        <v>2757</v>
      </c>
      <c r="G606" s="645" t="s">
        <v>5777</v>
      </c>
      <c r="H606" s="646">
        <v>42825</v>
      </c>
      <c r="I606" s="647">
        <v>13310</v>
      </c>
      <c r="J606" s="647">
        <v>1</v>
      </c>
      <c r="K606" s="647">
        <f t="shared" si="9"/>
        <v>13310</v>
      </c>
      <c r="L606" s="645" t="s">
        <v>5778</v>
      </c>
      <c r="M606" s="645" t="s">
        <v>180</v>
      </c>
      <c r="N606" s="646">
        <v>42825</v>
      </c>
      <c r="O606" s="645" t="s">
        <v>71</v>
      </c>
      <c r="P606" s="645" t="s">
        <v>801</v>
      </c>
    </row>
    <row r="607" spans="1:16" x14ac:dyDescent="0.2">
      <c r="A607" s="645" t="s">
        <v>393</v>
      </c>
      <c r="B607" s="645" t="s">
        <v>1710</v>
      </c>
      <c r="C607" s="645" t="s">
        <v>391</v>
      </c>
      <c r="D607" s="645" t="s">
        <v>2755</v>
      </c>
      <c r="E607" s="645" t="s">
        <v>2756</v>
      </c>
      <c r="F607" s="645" t="s">
        <v>2757</v>
      </c>
      <c r="G607" s="645" t="s">
        <v>5779</v>
      </c>
      <c r="H607" s="646">
        <v>42794</v>
      </c>
      <c r="I607" s="647">
        <v>13310</v>
      </c>
      <c r="J607" s="647">
        <v>1</v>
      </c>
      <c r="K607" s="647">
        <f t="shared" si="9"/>
        <v>13310</v>
      </c>
      <c r="L607" s="645" t="s">
        <v>5778</v>
      </c>
      <c r="M607" s="645" t="s">
        <v>180</v>
      </c>
      <c r="N607" s="646">
        <v>42818</v>
      </c>
      <c r="O607" s="645" t="s">
        <v>71</v>
      </c>
      <c r="P607" s="645" t="s">
        <v>801</v>
      </c>
    </row>
    <row r="608" spans="1:16" x14ac:dyDescent="0.2">
      <c r="A608" s="645" t="s">
        <v>393</v>
      </c>
      <c r="B608" s="645" t="s">
        <v>1710</v>
      </c>
      <c r="C608" s="645" t="s">
        <v>391</v>
      </c>
      <c r="D608" s="645" t="s">
        <v>1185</v>
      </c>
      <c r="E608" s="645" t="s">
        <v>1186</v>
      </c>
      <c r="F608" s="645" t="s">
        <v>1187</v>
      </c>
      <c r="G608" s="645" t="s">
        <v>3023</v>
      </c>
      <c r="H608" s="646">
        <v>42803</v>
      </c>
      <c r="I608" s="647">
        <v>3016.05</v>
      </c>
      <c r="J608" s="647">
        <v>1</v>
      </c>
      <c r="K608" s="647">
        <f t="shared" si="9"/>
        <v>3016.05</v>
      </c>
      <c r="L608" s="645" t="s">
        <v>5780</v>
      </c>
      <c r="M608" s="645" t="s">
        <v>1923</v>
      </c>
      <c r="N608" s="646">
        <v>42803</v>
      </c>
      <c r="O608" s="645" t="s">
        <v>71</v>
      </c>
      <c r="P608" s="645" t="s">
        <v>5781</v>
      </c>
    </row>
    <row r="609" spans="1:16" x14ac:dyDescent="0.2">
      <c r="A609" s="645" t="s">
        <v>393</v>
      </c>
      <c r="B609" s="645" t="s">
        <v>1710</v>
      </c>
      <c r="C609" s="645" t="s">
        <v>391</v>
      </c>
      <c r="D609" s="645" t="s">
        <v>1185</v>
      </c>
      <c r="E609" s="645" t="s">
        <v>1186</v>
      </c>
      <c r="F609" s="645" t="s">
        <v>1187</v>
      </c>
      <c r="G609" s="645" t="s">
        <v>5782</v>
      </c>
      <c r="H609" s="646">
        <v>42744</v>
      </c>
      <c r="I609" s="647">
        <v>2175.6999999999998</v>
      </c>
      <c r="J609" s="647">
        <v>1</v>
      </c>
      <c r="K609" s="647">
        <f t="shared" si="9"/>
        <v>2175.6999999999998</v>
      </c>
      <c r="L609" s="645" t="s">
        <v>5783</v>
      </c>
      <c r="M609" s="645" t="s">
        <v>5784</v>
      </c>
      <c r="N609" s="646">
        <v>42801</v>
      </c>
      <c r="O609" s="645" t="s">
        <v>71</v>
      </c>
      <c r="P609" s="645" t="s">
        <v>5785</v>
      </c>
    </row>
    <row r="610" spans="1:16" x14ac:dyDescent="0.2">
      <c r="A610" s="645" t="s">
        <v>393</v>
      </c>
      <c r="B610" s="645" t="s">
        <v>1710</v>
      </c>
      <c r="C610" s="645" t="s">
        <v>391</v>
      </c>
      <c r="D610" s="645" t="s">
        <v>1185</v>
      </c>
      <c r="E610" s="645" t="s">
        <v>1186</v>
      </c>
      <c r="F610" s="645" t="s">
        <v>1187</v>
      </c>
      <c r="G610" s="645" t="s">
        <v>5786</v>
      </c>
      <c r="H610" s="646">
        <v>42744</v>
      </c>
      <c r="I610" s="647">
        <v>1415.7</v>
      </c>
      <c r="J610" s="647">
        <v>1</v>
      </c>
      <c r="K610" s="647">
        <f t="shared" si="9"/>
        <v>1415.7</v>
      </c>
      <c r="L610" s="645" t="s">
        <v>5787</v>
      </c>
      <c r="M610" s="645" t="s">
        <v>1923</v>
      </c>
      <c r="N610" s="646">
        <v>42801</v>
      </c>
      <c r="O610" s="645" t="s">
        <v>71</v>
      </c>
      <c r="P610" s="645" t="s">
        <v>5788</v>
      </c>
    </row>
    <row r="611" spans="1:16" x14ac:dyDescent="0.2">
      <c r="A611" s="645" t="s">
        <v>393</v>
      </c>
      <c r="B611" s="645" t="s">
        <v>1710</v>
      </c>
      <c r="C611" s="645" t="s">
        <v>391</v>
      </c>
      <c r="D611" s="645" t="s">
        <v>1185</v>
      </c>
      <c r="E611" s="645" t="s">
        <v>1186</v>
      </c>
      <c r="F611" s="645" t="s">
        <v>1187</v>
      </c>
      <c r="G611" s="645" t="s">
        <v>5789</v>
      </c>
      <c r="H611" s="646">
        <v>42744</v>
      </c>
      <c r="I611" s="647">
        <v>1161.5999999999999</v>
      </c>
      <c r="J611" s="647">
        <v>1</v>
      </c>
      <c r="K611" s="647">
        <f t="shared" si="9"/>
        <v>1161.5999999999999</v>
      </c>
      <c r="L611" s="645" t="s">
        <v>5790</v>
      </c>
      <c r="M611" s="645" t="s">
        <v>1923</v>
      </c>
      <c r="N611" s="646">
        <v>42801</v>
      </c>
      <c r="O611" s="645" t="s">
        <v>71</v>
      </c>
      <c r="P611" s="645" t="s">
        <v>5791</v>
      </c>
    </row>
    <row r="612" spans="1:16" x14ac:dyDescent="0.2">
      <c r="A612" s="645" t="s">
        <v>393</v>
      </c>
      <c r="B612" s="645" t="s">
        <v>1710</v>
      </c>
      <c r="C612" s="645" t="s">
        <v>391</v>
      </c>
      <c r="D612" s="645" t="s">
        <v>154</v>
      </c>
      <c r="E612" s="645" t="s">
        <v>583</v>
      </c>
      <c r="F612" s="645" t="s">
        <v>155</v>
      </c>
      <c r="G612" s="645" t="s">
        <v>5792</v>
      </c>
      <c r="H612" s="646">
        <v>42815</v>
      </c>
      <c r="I612" s="647">
        <v>8978.66</v>
      </c>
      <c r="J612" s="647">
        <v>1</v>
      </c>
      <c r="K612" s="647">
        <f t="shared" si="9"/>
        <v>8978.66</v>
      </c>
      <c r="L612" s="645" t="s">
        <v>5793</v>
      </c>
      <c r="M612" s="645" t="s">
        <v>262</v>
      </c>
      <c r="N612" s="646">
        <v>42821</v>
      </c>
      <c r="O612" s="645" t="s">
        <v>71</v>
      </c>
      <c r="P612" s="645" t="s">
        <v>5794</v>
      </c>
    </row>
    <row r="613" spans="1:16" x14ac:dyDescent="0.2">
      <c r="A613" s="645" t="s">
        <v>393</v>
      </c>
      <c r="B613" s="645" t="s">
        <v>1710</v>
      </c>
      <c r="C613" s="645" t="s">
        <v>391</v>
      </c>
      <c r="D613" s="645" t="s">
        <v>154</v>
      </c>
      <c r="E613" s="645" t="s">
        <v>583</v>
      </c>
      <c r="F613" s="645" t="s">
        <v>155</v>
      </c>
      <c r="G613" s="645" t="s">
        <v>5795</v>
      </c>
      <c r="H613" s="646">
        <v>42808</v>
      </c>
      <c r="I613" s="647">
        <v>253.66</v>
      </c>
      <c r="J613" s="647">
        <v>1</v>
      </c>
      <c r="K613" s="647">
        <f t="shared" si="9"/>
        <v>253.66</v>
      </c>
      <c r="L613" s="645" t="s">
        <v>5796</v>
      </c>
      <c r="M613" s="645" t="s">
        <v>3875</v>
      </c>
      <c r="N613" s="646">
        <v>42814</v>
      </c>
      <c r="O613" s="645" t="s">
        <v>71</v>
      </c>
      <c r="P613" s="645" t="s">
        <v>5797</v>
      </c>
    </row>
    <row r="614" spans="1:16" x14ac:dyDescent="0.2">
      <c r="A614" s="645" t="s">
        <v>393</v>
      </c>
      <c r="B614" s="645" t="s">
        <v>1710</v>
      </c>
      <c r="C614" s="645" t="s">
        <v>391</v>
      </c>
      <c r="D614" s="645" t="s">
        <v>154</v>
      </c>
      <c r="E614" s="645" t="s">
        <v>583</v>
      </c>
      <c r="F614" s="645" t="s">
        <v>155</v>
      </c>
      <c r="G614" s="645" t="s">
        <v>5798</v>
      </c>
      <c r="H614" s="646">
        <v>42808</v>
      </c>
      <c r="I614" s="647">
        <v>139.15</v>
      </c>
      <c r="J614" s="647">
        <v>1</v>
      </c>
      <c r="K614" s="647">
        <f t="shared" si="9"/>
        <v>139.15</v>
      </c>
      <c r="L614" s="645" t="s">
        <v>5799</v>
      </c>
      <c r="M614" s="645" t="s">
        <v>3875</v>
      </c>
      <c r="N614" s="646">
        <v>42814</v>
      </c>
      <c r="O614" s="645" t="s">
        <v>71</v>
      </c>
      <c r="P614" s="645" t="s">
        <v>5800</v>
      </c>
    </row>
    <row r="615" spans="1:16" x14ac:dyDescent="0.2">
      <c r="A615" s="645" t="s">
        <v>393</v>
      </c>
      <c r="B615" s="645" t="s">
        <v>1710</v>
      </c>
      <c r="C615" s="645" t="s">
        <v>391</v>
      </c>
      <c r="D615" s="645" t="s">
        <v>154</v>
      </c>
      <c r="E615" s="645" t="s">
        <v>583</v>
      </c>
      <c r="F615" s="645" t="s">
        <v>155</v>
      </c>
      <c r="G615" s="645" t="s">
        <v>5801</v>
      </c>
      <c r="H615" s="646">
        <v>42808</v>
      </c>
      <c r="I615" s="647">
        <v>100.43</v>
      </c>
      <c r="J615" s="647">
        <v>1</v>
      </c>
      <c r="K615" s="647">
        <f t="shared" si="9"/>
        <v>100.43</v>
      </c>
      <c r="L615" s="645" t="s">
        <v>5802</v>
      </c>
      <c r="M615" s="645" t="s">
        <v>3875</v>
      </c>
      <c r="N615" s="646">
        <v>42814</v>
      </c>
      <c r="O615" s="645" t="s">
        <v>71</v>
      </c>
      <c r="P615" s="645" t="s">
        <v>5803</v>
      </c>
    </row>
    <row r="616" spans="1:16" x14ac:dyDescent="0.2">
      <c r="A616" s="645" t="s">
        <v>393</v>
      </c>
      <c r="B616" s="645" t="s">
        <v>1710</v>
      </c>
      <c r="C616" s="645" t="s">
        <v>391</v>
      </c>
      <c r="D616" s="645" t="s">
        <v>154</v>
      </c>
      <c r="E616" s="645" t="s">
        <v>583</v>
      </c>
      <c r="F616" s="645" t="s">
        <v>155</v>
      </c>
      <c r="G616" s="645" t="s">
        <v>5804</v>
      </c>
      <c r="H616" s="646">
        <v>42801</v>
      </c>
      <c r="I616" s="647">
        <v>41.04</v>
      </c>
      <c r="J616" s="647">
        <v>1</v>
      </c>
      <c r="K616" s="647">
        <f t="shared" si="9"/>
        <v>41.04</v>
      </c>
      <c r="L616" s="645" t="s">
        <v>5805</v>
      </c>
      <c r="M616" s="645" t="s">
        <v>701</v>
      </c>
      <c r="N616" s="646">
        <v>42802</v>
      </c>
      <c r="O616" s="645" t="s">
        <v>71</v>
      </c>
      <c r="P616" s="645" t="s">
        <v>5806</v>
      </c>
    </row>
    <row r="617" spans="1:16" x14ac:dyDescent="0.2">
      <c r="A617" s="645" t="s">
        <v>393</v>
      </c>
      <c r="B617" s="645" t="s">
        <v>1710</v>
      </c>
      <c r="C617" s="645" t="s">
        <v>391</v>
      </c>
      <c r="D617" s="645" t="s">
        <v>154</v>
      </c>
      <c r="E617" s="645" t="s">
        <v>583</v>
      </c>
      <c r="F617" s="645" t="s">
        <v>155</v>
      </c>
      <c r="G617" s="645" t="s">
        <v>5807</v>
      </c>
      <c r="H617" s="646">
        <v>42801</v>
      </c>
      <c r="I617" s="647">
        <v>2027.96</v>
      </c>
      <c r="J617" s="647">
        <v>1</v>
      </c>
      <c r="K617" s="647">
        <f t="shared" si="9"/>
        <v>2027.96</v>
      </c>
      <c r="L617" s="645" t="s">
        <v>5808</v>
      </c>
      <c r="M617" s="645" t="s">
        <v>1923</v>
      </c>
      <c r="N617" s="646">
        <v>42802</v>
      </c>
      <c r="O617" s="645" t="s">
        <v>71</v>
      </c>
      <c r="P617" s="645" t="s">
        <v>5809</v>
      </c>
    </row>
    <row r="618" spans="1:16" x14ac:dyDescent="0.2">
      <c r="A618" s="645" t="s">
        <v>393</v>
      </c>
      <c r="B618" s="645" t="s">
        <v>1710</v>
      </c>
      <c r="C618" s="645" t="s">
        <v>391</v>
      </c>
      <c r="D618" s="645" t="s">
        <v>154</v>
      </c>
      <c r="E618" s="645" t="s">
        <v>583</v>
      </c>
      <c r="F618" s="645" t="s">
        <v>155</v>
      </c>
      <c r="G618" s="645" t="s">
        <v>5810</v>
      </c>
      <c r="H618" s="646">
        <v>42801</v>
      </c>
      <c r="I618" s="647">
        <v>427.8</v>
      </c>
      <c r="J618" s="647">
        <v>1</v>
      </c>
      <c r="K618" s="647">
        <f t="shared" si="9"/>
        <v>427.8</v>
      </c>
      <c r="L618" s="645" t="s">
        <v>5811</v>
      </c>
      <c r="M618" s="645" t="s">
        <v>262</v>
      </c>
      <c r="N618" s="646">
        <v>42802</v>
      </c>
      <c r="O618" s="645" t="s">
        <v>71</v>
      </c>
      <c r="P618" s="645" t="s">
        <v>5812</v>
      </c>
    </row>
    <row r="619" spans="1:16" x14ac:dyDescent="0.2">
      <c r="A619" s="645" t="s">
        <v>393</v>
      </c>
      <c r="B619" s="645" t="s">
        <v>1710</v>
      </c>
      <c r="C619" s="645" t="s">
        <v>391</v>
      </c>
      <c r="D619" s="645" t="s">
        <v>154</v>
      </c>
      <c r="E619" s="645" t="s">
        <v>583</v>
      </c>
      <c r="F619" s="645" t="s">
        <v>155</v>
      </c>
      <c r="G619" s="645" t="s">
        <v>5813</v>
      </c>
      <c r="H619" s="646">
        <v>42800</v>
      </c>
      <c r="I619" s="647">
        <v>142.15</v>
      </c>
      <c r="J619" s="647">
        <v>1</v>
      </c>
      <c r="K619" s="647">
        <f t="shared" si="9"/>
        <v>142.15</v>
      </c>
      <c r="L619" s="645" t="s">
        <v>5814</v>
      </c>
      <c r="M619" s="645" t="s">
        <v>262</v>
      </c>
      <c r="N619" s="646">
        <v>42801</v>
      </c>
      <c r="O619" s="645" t="s">
        <v>71</v>
      </c>
      <c r="P619" s="645" t="s">
        <v>5815</v>
      </c>
    </row>
    <row r="620" spans="1:16" x14ac:dyDescent="0.2">
      <c r="A620" s="645" t="s">
        <v>393</v>
      </c>
      <c r="B620" s="645" t="s">
        <v>1710</v>
      </c>
      <c r="C620" s="645" t="s">
        <v>391</v>
      </c>
      <c r="D620" s="645" t="s">
        <v>154</v>
      </c>
      <c r="E620" s="645" t="s">
        <v>583</v>
      </c>
      <c r="F620" s="645" t="s">
        <v>155</v>
      </c>
      <c r="G620" s="645" t="s">
        <v>5816</v>
      </c>
      <c r="H620" s="646">
        <v>42800</v>
      </c>
      <c r="I620" s="647">
        <v>559.98</v>
      </c>
      <c r="J620" s="647">
        <v>1</v>
      </c>
      <c r="K620" s="647">
        <f t="shared" si="9"/>
        <v>559.98</v>
      </c>
      <c r="L620" s="645" t="s">
        <v>5817</v>
      </c>
      <c r="M620" s="645" t="s">
        <v>262</v>
      </c>
      <c r="N620" s="646">
        <v>42801</v>
      </c>
      <c r="O620" s="645" t="s">
        <v>71</v>
      </c>
      <c r="P620" s="645" t="s">
        <v>5818</v>
      </c>
    </row>
    <row r="621" spans="1:16" x14ac:dyDescent="0.2">
      <c r="A621" s="645" t="s">
        <v>393</v>
      </c>
      <c r="B621" s="645" t="s">
        <v>1710</v>
      </c>
      <c r="C621" s="645" t="s">
        <v>391</v>
      </c>
      <c r="D621" s="645" t="s">
        <v>154</v>
      </c>
      <c r="E621" s="645" t="s">
        <v>583</v>
      </c>
      <c r="F621" s="645" t="s">
        <v>155</v>
      </c>
      <c r="G621" s="645" t="s">
        <v>5819</v>
      </c>
      <c r="H621" s="646">
        <v>42800</v>
      </c>
      <c r="I621" s="647">
        <v>663.79</v>
      </c>
      <c r="J621" s="647">
        <v>1</v>
      </c>
      <c r="K621" s="647">
        <f t="shared" si="9"/>
        <v>663.79</v>
      </c>
      <c r="L621" s="645" t="s">
        <v>5820</v>
      </c>
      <c r="M621" s="645" t="s">
        <v>262</v>
      </c>
      <c r="N621" s="646">
        <v>42801</v>
      </c>
      <c r="O621" s="645" t="s">
        <v>71</v>
      </c>
      <c r="P621" s="645" t="s">
        <v>5821</v>
      </c>
    </row>
    <row r="622" spans="1:16" x14ac:dyDescent="0.2">
      <c r="A622" s="645" t="s">
        <v>393</v>
      </c>
      <c r="B622" s="645" t="s">
        <v>1710</v>
      </c>
      <c r="C622" s="645" t="s">
        <v>391</v>
      </c>
      <c r="D622" s="645" t="s">
        <v>154</v>
      </c>
      <c r="E622" s="645" t="s">
        <v>583</v>
      </c>
      <c r="F622" s="645" t="s">
        <v>155</v>
      </c>
      <c r="G622" s="645" t="s">
        <v>5822</v>
      </c>
      <c r="H622" s="646">
        <v>42800</v>
      </c>
      <c r="I622" s="647">
        <v>116.96</v>
      </c>
      <c r="J622" s="647">
        <v>1</v>
      </c>
      <c r="K622" s="647">
        <f t="shared" si="9"/>
        <v>116.96</v>
      </c>
      <c r="L622" s="645" t="s">
        <v>5823</v>
      </c>
      <c r="M622" s="645" t="s">
        <v>262</v>
      </c>
      <c r="N622" s="646">
        <v>42801</v>
      </c>
      <c r="O622" s="645" t="s">
        <v>71</v>
      </c>
      <c r="P622" s="645" t="s">
        <v>5824</v>
      </c>
    </row>
    <row r="623" spans="1:16" x14ac:dyDescent="0.2">
      <c r="A623" s="645" t="s">
        <v>393</v>
      </c>
      <c r="B623" s="645" t="s">
        <v>1710</v>
      </c>
      <c r="C623" s="645" t="s">
        <v>391</v>
      </c>
      <c r="D623" s="645" t="s">
        <v>154</v>
      </c>
      <c r="E623" s="645" t="s">
        <v>583</v>
      </c>
      <c r="F623" s="645" t="s">
        <v>155</v>
      </c>
      <c r="G623" s="645" t="s">
        <v>5825</v>
      </c>
      <c r="H623" s="646">
        <v>42800</v>
      </c>
      <c r="I623" s="647">
        <v>7843.62</v>
      </c>
      <c r="J623" s="647">
        <v>1</v>
      </c>
      <c r="K623" s="647">
        <f t="shared" si="9"/>
        <v>7843.62</v>
      </c>
      <c r="L623" s="645" t="s">
        <v>5826</v>
      </c>
      <c r="M623" s="645" t="s">
        <v>2393</v>
      </c>
      <c r="N623" s="646">
        <v>42801</v>
      </c>
      <c r="O623" s="645" t="s">
        <v>71</v>
      </c>
      <c r="P623" s="645" t="s">
        <v>5827</v>
      </c>
    </row>
    <row r="624" spans="1:16" x14ac:dyDescent="0.2">
      <c r="A624" s="645" t="s">
        <v>393</v>
      </c>
      <c r="B624" s="645" t="s">
        <v>1710</v>
      </c>
      <c r="C624" s="645" t="s">
        <v>391</v>
      </c>
      <c r="D624" s="645" t="s">
        <v>154</v>
      </c>
      <c r="E624" s="645" t="s">
        <v>583</v>
      </c>
      <c r="F624" s="645" t="s">
        <v>155</v>
      </c>
      <c r="G624" s="645" t="s">
        <v>5828</v>
      </c>
      <c r="H624" s="646">
        <v>42800</v>
      </c>
      <c r="I624" s="647">
        <v>267.57</v>
      </c>
      <c r="J624" s="647">
        <v>1</v>
      </c>
      <c r="K624" s="647">
        <f t="shared" si="9"/>
        <v>267.57</v>
      </c>
      <c r="L624" s="645" t="s">
        <v>5829</v>
      </c>
      <c r="M624" s="645" t="s">
        <v>262</v>
      </c>
      <c r="N624" s="646">
        <v>42801</v>
      </c>
      <c r="O624" s="645" t="s">
        <v>71</v>
      </c>
      <c r="P624" s="645" t="s">
        <v>5830</v>
      </c>
    </row>
    <row r="625" spans="1:16" x14ac:dyDescent="0.2">
      <c r="A625" s="645" t="s">
        <v>393</v>
      </c>
      <c r="B625" s="645" t="s">
        <v>1710</v>
      </c>
      <c r="C625" s="645" t="s">
        <v>391</v>
      </c>
      <c r="D625" s="645" t="s">
        <v>154</v>
      </c>
      <c r="E625" s="645" t="s">
        <v>583</v>
      </c>
      <c r="F625" s="645" t="s">
        <v>155</v>
      </c>
      <c r="G625" s="645" t="s">
        <v>5831</v>
      </c>
      <c r="H625" s="646">
        <v>42800</v>
      </c>
      <c r="I625" s="647">
        <v>1527.41</v>
      </c>
      <c r="J625" s="647">
        <v>1</v>
      </c>
      <c r="K625" s="647">
        <f t="shared" si="9"/>
        <v>1527.41</v>
      </c>
      <c r="L625" s="645" t="s">
        <v>5832</v>
      </c>
      <c r="M625" s="645" t="s">
        <v>262</v>
      </c>
      <c r="N625" s="646">
        <v>42801</v>
      </c>
      <c r="O625" s="645" t="s">
        <v>71</v>
      </c>
      <c r="P625" s="645" t="s">
        <v>5833</v>
      </c>
    </row>
    <row r="626" spans="1:16" x14ac:dyDescent="0.2">
      <c r="A626" s="645" t="s">
        <v>393</v>
      </c>
      <c r="B626" s="645" t="s">
        <v>1710</v>
      </c>
      <c r="C626" s="645" t="s">
        <v>391</v>
      </c>
      <c r="D626" s="645" t="s">
        <v>154</v>
      </c>
      <c r="E626" s="645" t="s">
        <v>583</v>
      </c>
      <c r="F626" s="645" t="s">
        <v>155</v>
      </c>
      <c r="G626" s="645" t="s">
        <v>5834</v>
      </c>
      <c r="H626" s="646">
        <v>42795</v>
      </c>
      <c r="I626" s="647">
        <v>3174.79</v>
      </c>
      <c r="J626" s="647">
        <v>1</v>
      </c>
      <c r="K626" s="647">
        <f t="shared" si="9"/>
        <v>3174.79</v>
      </c>
      <c r="L626" s="645" t="s">
        <v>5835</v>
      </c>
      <c r="M626" s="645" t="s">
        <v>262</v>
      </c>
      <c r="N626" s="646">
        <v>42800</v>
      </c>
      <c r="O626" s="645" t="s">
        <v>71</v>
      </c>
      <c r="P626" s="645" t="s">
        <v>5836</v>
      </c>
    </row>
    <row r="627" spans="1:16" x14ac:dyDescent="0.2">
      <c r="A627" s="645" t="s">
        <v>393</v>
      </c>
      <c r="B627" s="645" t="s">
        <v>1710</v>
      </c>
      <c r="C627" s="645" t="s">
        <v>391</v>
      </c>
      <c r="D627" s="645" t="s">
        <v>154</v>
      </c>
      <c r="E627" s="645" t="s">
        <v>583</v>
      </c>
      <c r="F627" s="645" t="s">
        <v>155</v>
      </c>
      <c r="G627" s="645" t="s">
        <v>5837</v>
      </c>
      <c r="H627" s="646">
        <v>42795</v>
      </c>
      <c r="I627" s="647">
        <v>2724.67</v>
      </c>
      <c r="J627" s="647">
        <v>1</v>
      </c>
      <c r="K627" s="647">
        <f t="shared" si="9"/>
        <v>2724.67</v>
      </c>
      <c r="L627" s="645" t="s">
        <v>5838</v>
      </c>
      <c r="M627" s="645" t="s">
        <v>262</v>
      </c>
      <c r="N627" s="646">
        <v>42800</v>
      </c>
      <c r="O627" s="645" t="s">
        <v>71</v>
      </c>
      <c r="P627" s="645" t="s">
        <v>5839</v>
      </c>
    </row>
    <row r="628" spans="1:16" x14ac:dyDescent="0.2">
      <c r="A628" s="645" t="s">
        <v>393</v>
      </c>
      <c r="B628" s="645" t="s">
        <v>1710</v>
      </c>
      <c r="C628" s="645" t="s">
        <v>391</v>
      </c>
      <c r="D628" s="645" t="s">
        <v>154</v>
      </c>
      <c r="E628" s="645" t="s">
        <v>583</v>
      </c>
      <c r="F628" s="645" t="s">
        <v>155</v>
      </c>
      <c r="G628" s="645" t="s">
        <v>5840</v>
      </c>
      <c r="H628" s="646">
        <v>42795</v>
      </c>
      <c r="I628" s="647">
        <v>2013.56</v>
      </c>
      <c r="J628" s="647">
        <v>1</v>
      </c>
      <c r="K628" s="647">
        <f t="shared" si="9"/>
        <v>2013.56</v>
      </c>
      <c r="L628" s="645" t="s">
        <v>5841</v>
      </c>
      <c r="M628" s="645" t="s">
        <v>262</v>
      </c>
      <c r="N628" s="646">
        <v>42795</v>
      </c>
      <c r="O628" s="645" t="s">
        <v>71</v>
      </c>
      <c r="P628" s="645" t="s">
        <v>5842</v>
      </c>
    </row>
    <row r="629" spans="1:16" x14ac:dyDescent="0.2">
      <c r="A629" s="645" t="s">
        <v>393</v>
      </c>
      <c r="B629" s="645" t="s">
        <v>1710</v>
      </c>
      <c r="C629" s="645" t="s">
        <v>391</v>
      </c>
      <c r="D629" s="645" t="s">
        <v>154</v>
      </c>
      <c r="E629" s="645" t="s">
        <v>583</v>
      </c>
      <c r="F629" s="645" t="s">
        <v>155</v>
      </c>
      <c r="G629" s="645" t="s">
        <v>5843</v>
      </c>
      <c r="H629" s="646">
        <v>42795</v>
      </c>
      <c r="I629" s="647">
        <v>181.68</v>
      </c>
      <c r="J629" s="647">
        <v>1</v>
      </c>
      <c r="K629" s="647">
        <f t="shared" si="9"/>
        <v>181.68</v>
      </c>
      <c r="L629" s="645" t="s">
        <v>5844</v>
      </c>
      <c r="M629" s="645" t="s">
        <v>262</v>
      </c>
      <c r="N629" s="646">
        <v>42795</v>
      </c>
      <c r="O629" s="645" t="s">
        <v>71</v>
      </c>
      <c r="P629" s="645" t="s">
        <v>5845</v>
      </c>
    </row>
    <row r="630" spans="1:16" x14ac:dyDescent="0.2">
      <c r="A630" s="645" t="s">
        <v>393</v>
      </c>
      <c r="B630" s="645" t="s">
        <v>1710</v>
      </c>
      <c r="C630" s="645" t="s">
        <v>391</v>
      </c>
      <c r="D630" s="645" t="s">
        <v>154</v>
      </c>
      <c r="E630" s="645" t="s">
        <v>583</v>
      </c>
      <c r="F630" s="645" t="s">
        <v>155</v>
      </c>
      <c r="G630" s="645" t="s">
        <v>5846</v>
      </c>
      <c r="H630" s="646">
        <v>42795</v>
      </c>
      <c r="I630" s="647">
        <v>112.78</v>
      </c>
      <c r="J630" s="647">
        <v>1</v>
      </c>
      <c r="K630" s="647">
        <f t="shared" si="9"/>
        <v>112.78</v>
      </c>
      <c r="L630" s="645" t="s">
        <v>5847</v>
      </c>
      <c r="M630" s="645" t="s">
        <v>262</v>
      </c>
      <c r="N630" s="646">
        <v>42795</v>
      </c>
      <c r="O630" s="645" t="s">
        <v>71</v>
      </c>
      <c r="P630" s="645" t="s">
        <v>5848</v>
      </c>
    </row>
    <row r="631" spans="1:16" x14ac:dyDescent="0.2">
      <c r="A631" s="645" t="s">
        <v>393</v>
      </c>
      <c r="B631" s="645" t="s">
        <v>1710</v>
      </c>
      <c r="C631" s="645" t="s">
        <v>391</v>
      </c>
      <c r="D631" s="645" t="s">
        <v>154</v>
      </c>
      <c r="E631" s="645" t="s">
        <v>583</v>
      </c>
      <c r="F631" s="645" t="s">
        <v>155</v>
      </c>
      <c r="G631" s="645" t="s">
        <v>5849</v>
      </c>
      <c r="H631" s="646">
        <v>42795</v>
      </c>
      <c r="I631" s="647">
        <v>164.67</v>
      </c>
      <c r="J631" s="647">
        <v>1</v>
      </c>
      <c r="K631" s="647">
        <f t="shared" si="9"/>
        <v>164.67</v>
      </c>
      <c r="L631" s="645" t="s">
        <v>5850</v>
      </c>
      <c r="M631" s="645" t="s">
        <v>262</v>
      </c>
      <c r="N631" s="646">
        <v>42795</v>
      </c>
      <c r="O631" s="645" t="s">
        <v>71</v>
      </c>
      <c r="P631" s="645" t="s">
        <v>5851</v>
      </c>
    </row>
    <row r="632" spans="1:16" x14ac:dyDescent="0.2">
      <c r="A632" s="645" t="s">
        <v>393</v>
      </c>
      <c r="B632" s="645" t="s">
        <v>1710</v>
      </c>
      <c r="C632" s="645" t="s">
        <v>391</v>
      </c>
      <c r="D632" s="645" t="s">
        <v>154</v>
      </c>
      <c r="E632" s="645" t="s">
        <v>583</v>
      </c>
      <c r="F632" s="645" t="s">
        <v>155</v>
      </c>
      <c r="G632" s="645" t="s">
        <v>5852</v>
      </c>
      <c r="H632" s="646">
        <v>42795</v>
      </c>
      <c r="I632" s="647">
        <v>213.41</v>
      </c>
      <c r="J632" s="647">
        <v>1</v>
      </c>
      <c r="K632" s="647">
        <f t="shared" si="9"/>
        <v>213.41</v>
      </c>
      <c r="L632" s="645" t="s">
        <v>5853</v>
      </c>
      <c r="M632" s="645" t="s">
        <v>262</v>
      </c>
      <c r="N632" s="646">
        <v>42795</v>
      </c>
      <c r="O632" s="645" t="s">
        <v>71</v>
      </c>
      <c r="P632" s="645" t="s">
        <v>5854</v>
      </c>
    </row>
    <row r="633" spans="1:16" x14ac:dyDescent="0.2">
      <c r="A633" s="645" t="s">
        <v>393</v>
      </c>
      <c r="B633" s="645" t="s">
        <v>1710</v>
      </c>
      <c r="C633" s="645" t="s">
        <v>391</v>
      </c>
      <c r="D633" s="645" t="s">
        <v>154</v>
      </c>
      <c r="E633" s="645" t="s">
        <v>583</v>
      </c>
      <c r="F633" s="645" t="s">
        <v>155</v>
      </c>
      <c r="G633" s="645" t="s">
        <v>5855</v>
      </c>
      <c r="H633" s="646">
        <v>42795</v>
      </c>
      <c r="I633" s="647">
        <v>107.21</v>
      </c>
      <c r="J633" s="647">
        <v>1</v>
      </c>
      <c r="K633" s="647">
        <f t="shared" si="9"/>
        <v>107.21</v>
      </c>
      <c r="L633" s="645" t="s">
        <v>5856</v>
      </c>
      <c r="M633" s="645" t="s">
        <v>262</v>
      </c>
      <c r="N633" s="646">
        <v>42795</v>
      </c>
      <c r="O633" s="645" t="s">
        <v>71</v>
      </c>
      <c r="P633" s="645" t="s">
        <v>5857</v>
      </c>
    </row>
    <row r="634" spans="1:16" x14ac:dyDescent="0.2">
      <c r="A634" s="645" t="s">
        <v>393</v>
      </c>
      <c r="B634" s="645" t="s">
        <v>1710</v>
      </c>
      <c r="C634" s="645" t="s">
        <v>391</v>
      </c>
      <c r="D634" s="645" t="s">
        <v>154</v>
      </c>
      <c r="E634" s="645" t="s">
        <v>583</v>
      </c>
      <c r="F634" s="645" t="s">
        <v>155</v>
      </c>
      <c r="G634" s="645" t="s">
        <v>5858</v>
      </c>
      <c r="H634" s="646">
        <v>42795</v>
      </c>
      <c r="I634" s="647">
        <v>132.5</v>
      </c>
      <c r="J634" s="647">
        <v>1</v>
      </c>
      <c r="K634" s="647">
        <f t="shared" si="9"/>
        <v>132.5</v>
      </c>
      <c r="L634" s="645" t="s">
        <v>5859</v>
      </c>
      <c r="M634" s="645" t="s">
        <v>262</v>
      </c>
      <c r="N634" s="646">
        <v>42795</v>
      </c>
      <c r="O634" s="645" t="s">
        <v>71</v>
      </c>
      <c r="P634" s="645" t="s">
        <v>5860</v>
      </c>
    </row>
    <row r="635" spans="1:16" x14ac:dyDescent="0.2">
      <c r="A635" s="645" t="s">
        <v>393</v>
      </c>
      <c r="B635" s="645" t="s">
        <v>1710</v>
      </c>
      <c r="C635" s="645" t="s">
        <v>391</v>
      </c>
      <c r="D635" s="645" t="s">
        <v>154</v>
      </c>
      <c r="E635" s="645" t="s">
        <v>583</v>
      </c>
      <c r="F635" s="645" t="s">
        <v>155</v>
      </c>
      <c r="G635" s="645" t="s">
        <v>5861</v>
      </c>
      <c r="H635" s="646">
        <v>42795</v>
      </c>
      <c r="I635" s="647">
        <v>537.30999999999995</v>
      </c>
      <c r="J635" s="647">
        <v>1</v>
      </c>
      <c r="K635" s="647">
        <f t="shared" si="9"/>
        <v>537.30999999999995</v>
      </c>
      <c r="L635" s="645" t="s">
        <v>5862</v>
      </c>
      <c r="M635" s="645" t="s">
        <v>262</v>
      </c>
      <c r="N635" s="646">
        <v>42795</v>
      </c>
      <c r="O635" s="645" t="s">
        <v>71</v>
      </c>
      <c r="P635" s="645" t="s">
        <v>5863</v>
      </c>
    </row>
    <row r="636" spans="1:16" x14ac:dyDescent="0.2">
      <c r="A636" s="645" t="s">
        <v>393</v>
      </c>
      <c r="B636" s="645" t="s">
        <v>1710</v>
      </c>
      <c r="C636" s="645" t="s">
        <v>391</v>
      </c>
      <c r="D636" s="645" t="s">
        <v>123</v>
      </c>
      <c r="E636" s="645" t="s">
        <v>124</v>
      </c>
      <c r="F636" s="645" t="s">
        <v>125</v>
      </c>
      <c r="G636" s="645" t="s">
        <v>5864</v>
      </c>
      <c r="H636" s="646">
        <v>42820</v>
      </c>
      <c r="I636" s="647">
        <v>135.24</v>
      </c>
      <c r="J636" s="647">
        <v>1</v>
      </c>
      <c r="K636" s="647">
        <f t="shared" si="9"/>
        <v>135.24</v>
      </c>
      <c r="L636" s="645" t="s">
        <v>801</v>
      </c>
      <c r="M636" s="645" t="s">
        <v>748</v>
      </c>
      <c r="N636" s="646">
        <v>42823</v>
      </c>
      <c r="O636" s="645" t="s">
        <v>71</v>
      </c>
      <c r="P636" s="645" t="s">
        <v>801</v>
      </c>
    </row>
    <row r="637" spans="1:16" x14ac:dyDescent="0.2">
      <c r="A637" s="645" t="s">
        <v>393</v>
      </c>
      <c r="B637" s="645" t="s">
        <v>1710</v>
      </c>
      <c r="C637" s="645" t="s">
        <v>391</v>
      </c>
      <c r="D637" s="645" t="s">
        <v>123</v>
      </c>
      <c r="E637" s="645" t="s">
        <v>124</v>
      </c>
      <c r="F637" s="645" t="s">
        <v>125</v>
      </c>
      <c r="G637" s="645" t="s">
        <v>5865</v>
      </c>
      <c r="H637" s="646">
        <v>42820</v>
      </c>
      <c r="I637" s="647">
        <v>135.24</v>
      </c>
      <c r="J637" s="647">
        <v>1</v>
      </c>
      <c r="K637" s="647">
        <f t="shared" si="9"/>
        <v>135.24</v>
      </c>
      <c r="L637" s="645" t="s">
        <v>801</v>
      </c>
      <c r="M637" s="645" t="s">
        <v>748</v>
      </c>
      <c r="N637" s="646">
        <v>42823</v>
      </c>
      <c r="O637" s="645" t="s">
        <v>71</v>
      </c>
      <c r="P637" s="645" t="s">
        <v>801</v>
      </c>
    </row>
    <row r="638" spans="1:16" x14ac:dyDescent="0.2">
      <c r="A638" s="645" t="s">
        <v>393</v>
      </c>
      <c r="B638" s="645" t="s">
        <v>1710</v>
      </c>
      <c r="C638" s="645" t="s">
        <v>391</v>
      </c>
      <c r="D638" s="645" t="s">
        <v>123</v>
      </c>
      <c r="E638" s="645" t="s">
        <v>124</v>
      </c>
      <c r="F638" s="645" t="s">
        <v>125</v>
      </c>
      <c r="G638" s="645" t="s">
        <v>5866</v>
      </c>
      <c r="H638" s="646">
        <v>42803</v>
      </c>
      <c r="I638" s="647">
        <v>152.34</v>
      </c>
      <c r="J638" s="647">
        <v>1</v>
      </c>
      <c r="K638" s="647">
        <f t="shared" si="9"/>
        <v>152.34</v>
      </c>
      <c r="L638" s="645" t="s">
        <v>801</v>
      </c>
      <c r="M638" s="645" t="s">
        <v>744</v>
      </c>
      <c r="N638" s="646">
        <v>42823</v>
      </c>
      <c r="O638" s="645" t="s">
        <v>71</v>
      </c>
      <c r="P638" s="645" t="s">
        <v>801</v>
      </c>
    </row>
    <row r="639" spans="1:16" x14ac:dyDescent="0.2">
      <c r="A639" s="645" t="s">
        <v>393</v>
      </c>
      <c r="B639" s="645" t="s">
        <v>1710</v>
      </c>
      <c r="C639" s="645" t="s">
        <v>391</v>
      </c>
      <c r="D639" s="645" t="s">
        <v>123</v>
      </c>
      <c r="E639" s="645" t="s">
        <v>124</v>
      </c>
      <c r="F639" s="645" t="s">
        <v>125</v>
      </c>
      <c r="G639" s="645" t="s">
        <v>5867</v>
      </c>
      <c r="H639" s="646">
        <v>42803</v>
      </c>
      <c r="I639" s="647">
        <v>152.34</v>
      </c>
      <c r="J639" s="647">
        <v>1</v>
      </c>
      <c r="K639" s="647">
        <f t="shared" si="9"/>
        <v>152.34</v>
      </c>
      <c r="L639" s="645" t="s">
        <v>801</v>
      </c>
      <c r="M639" s="645" t="s">
        <v>744</v>
      </c>
      <c r="N639" s="646">
        <v>42823</v>
      </c>
      <c r="O639" s="645" t="s">
        <v>71</v>
      </c>
      <c r="P639" s="645" t="s">
        <v>801</v>
      </c>
    </row>
    <row r="640" spans="1:16" x14ac:dyDescent="0.2">
      <c r="A640" s="645" t="s">
        <v>393</v>
      </c>
      <c r="B640" s="645" t="s">
        <v>1710</v>
      </c>
      <c r="C640" s="645" t="s">
        <v>391</v>
      </c>
      <c r="D640" s="645" t="s">
        <v>123</v>
      </c>
      <c r="E640" s="645" t="s">
        <v>124</v>
      </c>
      <c r="F640" s="645" t="s">
        <v>125</v>
      </c>
      <c r="G640" s="645" t="s">
        <v>5868</v>
      </c>
      <c r="H640" s="646">
        <v>42803</v>
      </c>
      <c r="I640" s="647">
        <v>152.34</v>
      </c>
      <c r="J640" s="647">
        <v>1</v>
      </c>
      <c r="K640" s="647">
        <f t="shared" si="9"/>
        <v>152.34</v>
      </c>
      <c r="L640" s="645" t="s">
        <v>801</v>
      </c>
      <c r="M640" s="645" t="s">
        <v>610</v>
      </c>
      <c r="N640" s="646">
        <v>42823</v>
      </c>
      <c r="O640" s="645" t="s">
        <v>71</v>
      </c>
      <c r="P640" s="645" t="s">
        <v>801</v>
      </c>
    </row>
    <row r="641" spans="1:16" x14ac:dyDescent="0.2">
      <c r="A641" s="645" t="s">
        <v>393</v>
      </c>
      <c r="B641" s="645" t="s">
        <v>1710</v>
      </c>
      <c r="C641" s="645" t="s">
        <v>391</v>
      </c>
      <c r="D641" s="645" t="s">
        <v>123</v>
      </c>
      <c r="E641" s="645" t="s">
        <v>124</v>
      </c>
      <c r="F641" s="645" t="s">
        <v>125</v>
      </c>
      <c r="G641" s="645" t="s">
        <v>5869</v>
      </c>
      <c r="H641" s="646">
        <v>42803</v>
      </c>
      <c r="I641" s="647">
        <v>65.53</v>
      </c>
      <c r="J641" s="647">
        <v>1</v>
      </c>
      <c r="K641" s="647">
        <f t="shared" si="9"/>
        <v>65.53</v>
      </c>
      <c r="L641" s="645" t="s">
        <v>801</v>
      </c>
      <c r="M641" s="645" t="s">
        <v>479</v>
      </c>
      <c r="N641" s="646">
        <v>42823</v>
      </c>
      <c r="O641" s="645" t="s">
        <v>71</v>
      </c>
      <c r="P641" s="645" t="s">
        <v>801</v>
      </c>
    </row>
    <row r="642" spans="1:16" x14ac:dyDescent="0.2">
      <c r="A642" s="645" t="s">
        <v>393</v>
      </c>
      <c r="B642" s="645" t="s">
        <v>1710</v>
      </c>
      <c r="C642" s="645" t="s">
        <v>391</v>
      </c>
      <c r="D642" s="645" t="s">
        <v>123</v>
      </c>
      <c r="E642" s="645" t="s">
        <v>124</v>
      </c>
      <c r="F642" s="645" t="s">
        <v>125</v>
      </c>
      <c r="G642" s="645" t="s">
        <v>5870</v>
      </c>
      <c r="H642" s="646">
        <v>42803</v>
      </c>
      <c r="I642" s="647">
        <v>80.33</v>
      </c>
      <c r="J642" s="647">
        <v>1</v>
      </c>
      <c r="K642" s="647">
        <f t="shared" ref="K642:K705" si="10">I642*J642</f>
        <v>80.33</v>
      </c>
      <c r="L642" s="645" t="s">
        <v>801</v>
      </c>
      <c r="M642" s="645" t="s">
        <v>744</v>
      </c>
      <c r="N642" s="646">
        <v>42823</v>
      </c>
      <c r="O642" s="645" t="s">
        <v>71</v>
      </c>
      <c r="P642" s="645" t="s">
        <v>801</v>
      </c>
    </row>
    <row r="643" spans="1:16" x14ac:dyDescent="0.2">
      <c r="A643" s="645" t="s">
        <v>393</v>
      </c>
      <c r="B643" s="645" t="s">
        <v>1710</v>
      </c>
      <c r="C643" s="645" t="s">
        <v>391</v>
      </c>
      <c r="D643" s="645" t="s">
        <v>123</v>
      </c>
      <c r="E643" s="645" t="s">
        <v>124</v>
      </c>
      <c r="F643" s="645" t="s">
        <v>125</v>
      </c>
      <c r="G643" s="645" t="s">
        <v>5871</v>
      </c>
      <c r="H643" s="646">
        <v>42803</v>
      </c>
      <c r="I643" s="647">
        <v>96.67</v>
      </c>
      <c r="J643" s="647">
        <v>1</v>
      </c>
      <c r="K643" s="647">
        <f t="shared" si="10"/>
        <v>96.67</v>
      </c>
      <c r="L643" s="645" t="s">
        <v>801</v>
      </c>
      <c r="M643" s="645" t="s">
        <v>5872</v>
      </c>
      <c r="N643" s="646">
        <v>42823</v>
      </c>
      <c r="O643" s="645" t="s">
        <v>71</v>
      </c>
      <c r="P643" s="645" t="s">
        <v>801</v>
      </c>
    </row>
    <row r="644" spans="1:16" x14ac:dyDescent="0.2">
      <c r="A644" s="645" t="s">
        <v>393</v>
      </c>
      <c r="B644" s="645" t="s">
        <v>1710</v>
      </c>
      <c r="C644" s="645" t="s">
        <v>391</v>
      </c>
      <c r="D644" s="645" t="s">
        <v>123</v>
      </c>
      <c r="E644" s="645" t="s">
        <v>124</v>
      </c>
      <c r="F644" s="645" t="s">
        <v>125</v>
      </c>
      <c r="G644" s="645" t="s">
        <v>5873</v>
      </c>
      <c r="H644" s="646">
        <v>42803</v>
      </c>
      <c r="I644" s="647">
        <v>95.59</v>
      </c>
      <c r="J644" s="647">
        <v>1</v>
      </c>
      <c r="K644" s="647">
        <f t="shared" si="10"/>
        <v>95.59</v>
      </c>
      <c r="L644" s="645" t="s">
        <v>801</v>
      </c>
      <c r="M644" s="645" t="s">
        <v>445</v>
      </c>
      <c r="N644" s="646">
        <v>42823</v>
      </c>
      <c r="O644" s="645" t="s">
        <v>71</v>
      </c>
      <c r="P644" s="645" t="s">
        <v>801</v>
      </c>
    </row>
    <row r="645" spans="1:16" x14ac:dyDescent="0.2">
      <c r="A645" s="645" t="s">
        <v>393</v>
      </c>
      <c r="B645" s="645" t="s">
        <v>1710</v>
      </c>
      <c r="C645" s="645" t="s">
        <v>391</v>
      </c>
      <c r="D645" s="645" t="s">
        <v>123</v>
      </c>
      <c r="E645" s="645" t="s">
        <v>124</v>
      </c>
      <c r="F645" s="645" t="s">
        <v>125</v>
      </c>
      <c r="G645" s="645" t="s">
        <v>5874</v>
      </c>
      <c r="H645" s="646">
        <v>42803</v>
      </c>
      <c r="I645" s="647">
        <v>72.45</v>
      </c>
      <c r="J645" s="647">
        <v>1</v>
      </c>
      <c r="K645" s="647">
        <f t="shared" si="10"/>
        <v>72.45</v>
      </c>
      <c r="L645" s="645" t="s">
        <v>801</v>
      </c>
      <c r="M645" s="645" t="s">
        <v>86</v>
      </c>
      <c r="N645" s="646">
        <v>42823</v>
      </c>
      <c r="O645" s="645" t="s">
        <v>71</v>
      </c>
      <c r="P645" s="645" t="s">
        <v>801</v>
      </c>
    </row>
    <row r="646" spans="1:16" x14ac:dyDescent="0.2">
      <c r="A646" s="645" t="s">
        <v>393</v>
      </c>
      <c r="B646" s="645" t="s">
        <v>1710</v>
      </c>
      <c r="C646" s="645" t="s">
        <v>391</v>
      </c>
      <c r="D646" s="645" t="s">
        <v>123</v>
      </c>
      <c r="E646" s="645" t="s">
        <v>124</v>
      </c>
      <c r="F646" s="645" t="s">
        <v>125</v>
      </c>
      <c r="G646" s="645" t="s">
        <v>5875</v>
      </c>
      <c r="H646" s="646">
        <v>42803</v>
      </c>
      <c r="I646" s="647">
        <v>206.41</v>
      </c>
      <c r="J646" s="647">
        <v>1</v>
      </c>
      <c r="K646" s="647">
        <f t="shared" si="10"/>
        <v>206.41</v>
      </c>
      <c r="L646" s="645" t="s">
        <v>801</v>
      </c>
      <c r="M646" s="645" t="s">
        <v>205</v>
      </c>
      <c r="N646" s="646">
        <v>42823</v>
      </c>
      <c r="O646" s="645" t="s">
        <v>71</v>
      </c>
      <c r="P646" s="645" t="s">
        <v>801</v>
      </c>
    </row>
    <row r="647" spans="1:16" x14ac:dyDescent="0.2">
      <c r="A647" s="645" t="s">
        <v>393</v>
      </c>
      <c r="B647" s="645" t="s">
        <v>1710</v>
      </c>
      <c r="C647" s="645" t="s">
        <v>391</v>
      </c>
      <c r="D647" s="645" t="s">
        <v>123</v>
      </c>
      <c r="E647" s="645" t="s">
        <v>124</v>
      </c>
      <c r="F647" s="645" t="s">
        <v>125</v>
      </c>
      <c r="G647" s="645" t="s">
        <v>5876</v>
      </c>
      <c r="H647" s="646">
        <v>42803</v>
      </c>
      <c r="I647" s="647">
        <v>96.8</v>
      </c>
      <c r="J647" s="647">
        <v>1</v>
      </c>
      <c r="K647" s="647">
        <f t="shared" si="10"/>
        <v>96.8</v>
      </c>
      <c r="L647" s="645" t="s">
        <v>801</v>
      </c>
      <c r="M647" s="645" t="s">
        <v>273</v>
      </c>
      <c r="N647" s="646">
        <v>42823</v>
      </c>
      <c r="O647" s="645" t="s">
        <v>71</v>
      </c>
      <c r="P647" s="645" t="s">
        <v>801</v>
      </c>
    </row>
    <row r="648" spans="1:16" x14ac:dyDescent="0.2">
      <c r="A648" s="645" t="s">
        <v>393</v>
      </c>
      <c r="B648" s="645" t="s">
        <v>1710</v>
      </c>
      <c r="C648" s="645" t="s">
        <v>391</v>
      </c>
      <c r="D648" s="645" t="s">
        <v>123</v>
      </c>
      <c r="E648" s="645" t="s">
        <v>124</v>
      </c>
      <c r="F648" s="645" t="s">
        <v>125</v>
      </c>
      <c r="G648" s="645" t="s">
        <v>5877</v>
      </c>
      <c r="H648" s="646">
        <v>42803</v>
      </c>
      <c r="I648" s="647">
        <v>131.88999999999999</v>
      </c>
      <c r="J648" s="647">
        <v>1</v>
      </c>
      <c r="K648" s="647">
        <f t="shared" si="10"/>
        <v>131.88999999999999</v>
      </c>
      <c r="L648" s="645" t="s">
        <v>801</v>
      </c>
      <c r="M648" s="645" t="s">
        <v>2758</v>
      </c>
      <c r="N648" s="646">
        <v>42823</v>
      </c>
      <c r="O648" s="645" t="s">
        <v>71</v>
      </c>
      <c r="P648" s="645" t="s">
        <v>5878</v>
      </c>
    </row>
    <row r="649" spans="1:16" x14ac:dyDescent="0.2">
      <c r="A649" s="645" t="s">
        <v>393</v>
      </c>
      <c r="B649" s="645" t="s">
        <v>1710</v>
      </c>
      <c r="C649" s="645" t="s">
        <v>391</v>
      </c>
      <c r="D649" s="645" t="s">
        <v>123</v>
      </c>
      <c r="E649" s="645" t="s">
        <v>124</v>
      </c>
      <c r="F649" s="645" t="s">
        <v>125</v>
      </c>
      <c r="G649" s="645" t="s">
        <v>5879</v>
      </c>
      <c r="H649" s="646">
        <v>42803</v>
      </c>
      <c r="I649" s="647">
        <v>108.54</v>
      </c>
      <c r="J649" s="647">
        <v>1</v>
      </c>
      <c r="K649" s="647">
        <f t="shared" si="10"/>
        <v>108.54</v>
      </c>
      <c r="L649" s="645" t="s">
        <v>801</v>
      </c>
      <c r="M649" s="645" t="s">
        <v>160</v>
      </c>
      <c r="N649" s="646">
        <v>42823</v>
      </c>
      <c r="O649" s="645" t="s">
        <v>71</v>
      </c>
      <c r="P649" s="645" t="s">
        <v>801</v>
      </c>
    </row>
    <row r="650" spans="1:16" x14ac:dyDescent="0.2">
      <c r="A650" s="645" t="s">
        <v>393</v>
      </c>
      <c r="B650" s="645" t="s">
        <v>1710</v>
      </c>
      <c r="C650" s="645" t="s">
        <v>391</v>
      </c>
      <c r="D650" s="645" t="s">
        <v>123</v>
      </c>
      <c r="E650" s="645" t="s">
        <v>124</v>
      </c>
      <c r="F650" s="645" t="s">
        <v>125</v>
      </c>
      <c r="G650" s="645" t="s">
        <v>5880</v>
      </c>
      <c r="H650" s="646">
        <v>42803</v>
      </c>
      <c r="I650" s="647">
        <v>164.44</v>
      </c>
      <c r="J650" s="647">
        <v>1</v>
      </c>
      <c r="K650" s="647">
        <f t="shared" si="10"/>
        <v>164.44</v>
      </c>
      <c r="L650" s="645" t="s">
        <v>801</v>
      </c>
      <c r="M650" s="645" t="s">
        <v>205</v>
      </c>
      <c r="N650" s="646">
        <v>42823</v>
      </c>
      <c r="O650" s="645" t="s">
        <v>71</v>
      </c>
      <c r="P650" s="645" t="s">
        <v>801</v>
      </c>
    </row>
    <row r="651" spans="1:16" x14ac:dyDescent="0.2">
      <c r="A651" s="645" t="s">
        <v>393</v>
      </c>
      <c r="B651" s="645" t="s">
        <v>1710</v>
      </c>
      <c r="C651" s="645" t="s">
        <v>391</v>
      </c>
      <c r="D651" s="645" t="s">
        <v>123</v>
      </c>
      <c r="E651" s="645" t="s">
        <v>124</v>
      </c>
      <c r="F651" s="645" t="s">
        <v>125</v>
      </c>
      <c r="G651" s="645" t="s">
        <v>5881</v>
      </c>
      <c r="H651" s="646">
        <v>42803</v>
      </c>
      <c r="I651" s="647">
        <v>164.44</v>
      </c>
      <c r="J651" s="647">
        <v>1</v>
      </c>
      <c r="K651" s="647">
        <f t="shared" si="10"/>
        <v>164.44</v>
      </c>
      <c r="L651" s="645" t="s">
        <v>801</v>
      </c>
      <c r="M651" s="645" t="s">
        <v>2764</v>
      </c>
      <c r="N651" s="646">
        <v>42823</v>
      </c>
      <c r="O651" s="645" t="s">
        <v>71</v>
      </c>
      <c r="P651" s="645" t="s">
        <v>801</v>
      </c>
    </row>
    <row r="652" spans="1:16" x14ac:dyDescent="0.2">
      <c r="A652" s="645" t="s">
        <v>393</v>
      </c>
      <c r="B652" s="645" t="s">
        <v>1710</v>
      </c>
      <c r="C652" s="645" t="s">
        <v>391</v>
      </c>
      <c r="D652" s="645" t="s">
        <v>123</v>
      </c>
      <c r="E652" s="645" t="s">
        <v>124</v>
      </c>
      <c r="F652" s="645" t="s">
        <v>125</v>
      </c>
      <c r="G652" s="645" t="s">
        <v>5882</v>
      </c>
      <c r="H652" s="646">
        <v>42803</v>
      </c>
      <c r="I652" s="647">
        <v>135.28</v>
      </c>
      <c r="J652" s="647">
        <v>1</v>
      </c>
      <c r="K652" s="647">
        <f t="shared" si="10"/>
        <v>135.28</v>
      </c>
      <c r="L652" s="645" t="s">
        <v>801</v>
      </c>
      <c r="M652" s="645" t="s">
        <v>1557</v>
      </c>
      <c r="N652" s="646">
        <v>42823</v>
      </c>
      <c r="O652" s="645" t="s">
        <v>71</v>
      </c>
      <c r="P652" s="645" t="s">
        <v>801</v>
      </c>
    </row>
    <row r="653" spans="1:16" x14ac:dyDescent="0.2">
      <c r="A653" s="645" t="s">
        <v>393</v>
      </c>
      <c r="B653" s="645" t="s">
        <v>1710</v>
      </c>
      <c r="C653" s="645" t="s">
        <v>391</v>
      </c>
      <c r="D653" s="645" t="s">
        <v>123</v>
      </c>
      <c r="E653" s="645" t="s">
        <v>124</v>
      </c>
      <c r="F653" s="645" t="s">
        <v>125</v>
      </c>
      <c r="G653" s="645" t="s">
        <v>5883</v>
      </c>
      <c r="H653" s="646">
        <v>42803</v>
      </c>
      <c r="I653" s="647">
        <v>164.44</v>
      </c>
      <c r="J653" s="647">
        <v>1</v>
      </c>
      <c r="K653" s="647">
        <f t="shared" si="10"/>
        <v>164.44</v>
      </c>
      <c r="L653" s="645" t="s">
        <v>801</v>
      </c>
      <c r="M653" s="645" t="s">
        <v>1037</v>
      </c>
      <c r="N653" s="646">
        <v>42823</v>
      </c>
      <c r="O653" s="645" t="s">
        <v>71</v>
      </c>
      <c r="P653" s="645" t="s">
        <v>801</v>
      </c>
    </row>
    <row r="654" spans="1:16" x14ac:dyDescent="0.2">
      <c r="A654" s="645" t="s">
        <v>393</v>
      </c>
      <c r="B654" s="645" t="s">
        <v>1710</v>
      </c>
      <c r="C654" s="645" t="s">
        <v>391</v>
      </c>
      <c r="D654" s="645" t="s">
        <v>123</v>
      </c>
      <c r="E654" s="645" t="s">
        <v>124</v>
      </c>
      <c r="F654" s="645" t="s">
        <v>125</v>
      </c>
      <c r="G654" s="645" t="s">
        <v>5884</v>
      </c>
      <c r="H654" s="646">
        <v>42803</v>
      </c>
      <c r="I654" s="647">
        <v>40.229999999999997</v>
      </c>
      <c r="J654" s="647">
        <v>1</v>
      </c>
      <c r="K654" s="647">
        <f t="shared" si="10"/>
        <v>40.229999999999997</v>
      </c>
      <c r="L654" s="645" t="s">
        <v>801</v>
      </c>
      <c r="M654" s="645" t="s">
        <v>600</v>
      </c>
      <c r="N654" s="646">
        <v>42823</v>
      </c>
      <c r="O654" s="645" t="s">
        <v>71</v>
      </c>
      <c r="P654" s="645" t="s">
        <v>801</v>
      </c>
    </row>
    <row r="655" spans="1:16" x14ac:dyDescent="0.2">
      <c r="A655" s="645" t="s">
        <v>393</v>
      </c>
      <c r="B655" s="645" t="s">
        <v>1710</v>
      </c>
      <c r="C655" s="645" t="s">
        <v>391</v>
      </c>
      <c r="D655" s="645" t="s">
        <v>123</v>
      </c>
      <c r="E655" s="645" t="s">
        <v>124</v>
      </c>
      <c r="F655" s="645" t="s">
        <v>125</v>
      </c>
      <c r="G655" s="645" t="s">
        <v>5885</v>
      </c>
      <c r="H655" s="646">
        <v>42803</v>
      </c>
      <c r="I655" s="647">
        <v>40.229999999999997</v>
      </c>
      <c r="J655" s="647">
        <v>1</v>
      </c>
      <c r="K655" s="647">
        <f t="shared" si="10"/>
        <v>40.229999999999997</v>
      </c>
      <c r="L655" s="645" t="s">
        <v>801</v>
      </c>
      <c r="M655" s="645" t="s">
        <v>244</v>
      </c>
      <c r="N655" s="646">
        <v>42823</v>
      </c>
      <c r="O655" s="645" t="s">
        <v>71</v>
      </c>
      <c r="P655" s="645" t="s">
        <v>801</v>
      </c>
    </row>
    <row r="656" spans="1:16" x14ac:dyDescent="0.2">
      <c r="A656" s="645" t="s">
        <v>393</v>
      </c>
      <c r="B656" s="645" t="s">
        <v>1710</v>
      </c>
      <c r="C656" s="645" t="s">
        <v>391</v>
      </c>
      <c r="D656" s="645" t="s">
        <v>123</v>
      </c>
      <c r="E656" s="645" t="s">
        <v>124</v>
      </c>
      <c r="F656" s="645" t="s">
        <v>125</v>
      </c>
      <c r="G656" s="645" t="s">
        <v>5886</v>
      </c>
      <c r="H656" s="646">
        <v>42803</v>
      </c>
      <c r="I656" s="647">
        <v>152.34</v>
      </c>
      <c r="J656" s="647">
        <v>1</v>
      </c>
      <c r="K656" s="647">
        <f t="shared" si="10"/>
        <v>152.34</v>
      </c>
      <c r="L656" s="645" t="s">
        <v>801</v>
      </c>
      <c r="M656" s="645" t="s">
        <v>2767</v>
      </c>
      <c r="N656" s="646">
        <v>42823</v>
      </c>
      <c r="O656" s="645" t="s">
        <v>71</v>
      </c>
      <c r="P656" s="645" t="s">
        <v>801</v>
      </c>
    </row>
    <row r="657" spans="1:16" x14ac:dyDescent="0.2">
      <c r="A657" s="645" t="s">
        <v>393</v>
      </c>
      <c r="B657" s="645" t="s">
        <v>1710</v>
      </c>
      <c r="C657" s="645" t="s">
        <v>391</v>
      </c>
      <c r="D657" s="645" t="s">
        <v>123</v>
      </c>
      <c r="E657" s="645" t="s">
        <v>124</v>
      </c>
      <c r="F657" s="645" t="s">
        <v>125</v>
      </c>
      <c r="G657" s="645" t="s">
        <v>5887</v>
      </c>
      <c r="H657" s="646">
        <v>42803</v>
      </c>
      <c r="I657" s="647">
        <v>39.86</v>
      </c>
      <c r="J657" s="647">
        <v>1</v>
      </c>
      <c r="K657" s="647">
        <f t="shared" si="10"/>
        <v>39.86</v>
      </c>
      <c r="L657" s="645" t="s">
        <v>801</v>
      </c>
      <c r="M657" s="645" t="s">
        <v>1037</v>
      </c>
      <c r="N657" s="646">
        <v>42823</v>
      </c>
      <c r="O657" s="645" t="s">
        <v>71</v>
      </c>
      <c r="P657" s="645" t="s">
        <v>801</v>
      </c>
    </row>
    <row r="658" spans="1:16" x14ac:dyDescent="0.2">
      <c r="A658" s="645" t="s">
        <v>393</v>
      </c>
      <c r="B658" s="645" t="s">
        <v>1710</v>
      </c>
      <c r="C658" s="645" t="s">
        <v>391</v>
      </c>
      <c r="D658" s="645" t="s">
        <v>123</v>
      </c>
      <c r="E658" s="645" t="s">
        <v>124</v>
      </c>
      <c r="F658" s="645" t="s">
        <v>125</v>
      </c>
      <c r="G658" s="645" t="s">
        <v>5888</v>
      </c>
      <c r="H658" s="646">
        <v>42803</v>
      </c>
      <c r="I658" s="647">
        <v>40.229999999999997</v>
      </c>
      <c r="J658" s="647">
        <v>1</v>
      </c>
      <c r="K658" s="647">
        <f t="shared" si="10"/>
        <v>40.229999999999997</v>
      </c>
      <c r="L658" s="645" t="s">
        <v>801</v>
      </c>
      <c r="M658" s="645" t="s">
        <v>176</v>
      </c>
      <c r="N658" s="646">
        <v>42823</v>
      </c>
      <c r="O658" s="645" t="s">
        <v>71</v>
      </c>
      <c r="P658" s="645" t="s">
        <v>801</v>
      </c>
    </row>
    <row r="659" spans="1:16" x14ac:dyDescent="0.2">
      <c r="A659" s="645" t="s">
        <v>393</v>
      </c>
      <c r="B659" s="645" t="s">
        <v>1710</v>
      </c>
      <c r="C659" s="645" t="s">
        <v>391</v>
      </c>
      <c r="D659" s="645" t="s">
        <v>123</v>
      </c>
      <c r="E659" s="645" t="s">
        <v>124</v>
      </c>
      <c r="F659" s="645" t="s">
        <v>125</v>
      </c>
      <c r="G659" s="645" t="s">
        <v>5889</v>
      </c>
      <c r="H659" s="646">
        <v>42803</v>
      </c>
      <c r="I659" s="647">
        <v>118.87</v>
      </c>
      <c r="J659" s="647">
        <v>1</v>
      </c>
      <c r="K659" s="647">
        <f t="shared" si="10"/>
        <v>118.87</v>
      </c>
      <c r="L659" s="645" t="s">
        <v>801</v>
      </c>
      <c r="M659" s="645" t="s">
        <v>1398</v>
      </c>
      <c r="N659" s="646">
        <v>42823</v>
      </c>
      <c r="O659" s="645" t="s">
        <v>71</v>
      </c>
      <c r="P659" s="645" t="s">
        <v>801</v>
      </c>
    </row>
    <row r="660" spans="1:16" x14ac:dyDescent="0.2">
      <c r="A660" s="645" t="s">
        <v>393</v>
      </c>
      <c r="B660" s="645" t="s">
        <v>1710</v>
      </c>
      <c r="C660" s="645" t="s">
        <v>391</v>
      </c>
      <c r="D660" s="645" t="s">
        <v>123</v>
      </c>
      <c r="E660" s="645" t="s">
        <v>124</v>
      </c>
      <c r="F660" s="645" t="s">
        <v>125</v>
      </c>
      <c r="G660" s="645" t="s">
        <v>5890</v>
      </c>
      <c r="H660" s="646">
        <v>42803</v>
      </c>
      <c r="I660" s="647">
        <v>78.650000000000006</v>
      </c>
      <c r="J660" s="647">
        <v>1</v>
      </c>
      <c r="K660" s="647">
        <f t="shared" si="10"/>
        <v>78.650000000000006</v>
      </c>
      <c r="L660" s="645" t="s">
        <v>801</v>
      </c>
      <c r="M660" s="645" t="s">
        <v>2768</v>
      </c>
      <c r="N660" s="646">
        <v>42823</v>
      </c>
      <c r="O660" s="645" t="s">
        <v>71</v>
      </c>
      <c r="P660" s="645" t="s">
        <v>801</v>
      </c>
    </row>
    <row r="661" spans="1:16" x14ac:dyDescent="0.2">
      <c r="A661" s="645" t="s">
        <v>393</v>
      </c>
      <c r="B661" s="645" t="s">
        <v>1710</v>
      </c>
      <c r="C661" s="645" t="s">
        <v>391</v>
      </c>
      <c r="D661" s="645" t="s">
        <v>123</v>
      </c>
      <c r="E661" s="645" t="s">
        <v>124</v>
      </c>
      <c r="F661" s="645" t="s">
        <v>125</v>
      </c>
      <c r="G661" s="645" t="s">
        <v>5891</v>
      </c>
      <c r="H661" s="646">
        <v>42803</v>
      </c>
      <c r="I661" s="647">
        <v>332.93</v>
      </c>
      <c r="J661" s="647">
        <v>1</v>
      </c>
      <c r="K661" s="647">
        <f t="shared" si="10"/>
        <v>332.93</v>
      </c>
      <c r="L661" s="645" t="s">
        <v>801</v>
      </c>
      <c r="M661" s="645" t="s">
        <v>160</v>
      </c>
      <c r="N661" s="646">
        <v>42823</v>
      </c>
      <c r="O661" s="645" t="s">
        <v>71</v>
      </c>
      <c r="P661" s="645" t="s">
        <v>801</v>
      </c>
    </row>
    <row r="662" spans="1:16" x14ac:dyDescent="0.2">
      <c r="A662" s="645" t="s">
        <v>393</v>
      </c>
      <c r="B662" s="645" t="s">
        <v>1710</v>
      </c>
      <c r="C662" s="645" t="s">
        <v>391</v>
      </c>
      <c r="D662" s="645" t="s">
        <v>123</v>
      </c>
      <c r="E662" s="645" t="s">
        <v>124</v>
      </c>
      <c r="F662" s="645" t="s">
        <v>125</v>
      </c>
      <c r="G662" s="645" t="s">
        <v>5892</v>
      </c>
      <c r="H662" s="646">
        <v>42818</v>
      </c>
      <c r="I662" s="647">
        <v>28.68</v>
      </c>
      <c r="J662" s="647">
        <v>1</v>
      </c>
      <c r="K662" s="647">
        <f t="shared" si="10"/>
        <v>28.68</v>
      </c>
      <c r="L662" s="645" t="s">
        <v>801</v>
      </c>
      <c r="M662" s="645" t="s">
        <v>86</v>
      </c>
      <c r="N662" s="646">
        <v>42823</v>
      </c>
      <c r="O662" s="645" t="s">
        <v>71</v>
      </c>
      <c r="P662" s="645" t="s">
        <v>801</v>
      </c>
    </row>
    <row r="663" spans="1:16" x14ac:dyDescent="0.2">
      <c r="A663" s="645" t="s">
        <v>393</v>
      </c>
      <c r="B663" s="645" t="s">
        <v>1710</v>
      </c>
      <c r="C663" s="645" t="s">
        <v>391</v>
      </c>
      <c r="D663" s="645" t="s">
        <v>123</v>
      </c>
      <c r="E663" s="645" t="s">
        <v>124</v>
      </c>
      <c r="F663" s="645" t="s">
        <v>125</v>
      </c>
      <c r="G663" s="645" t="s">
        <v>5893</v>
      </c>
      <c r="H663" s="646">
        <v>42818</v>
      </c>
      <c r="I663" s="647">
        <v>19.940000000000001</v>
      </c>
      <c r="J663" s="647">
        <v>1</v>
      </c>
      <c r="K663" s="647">
        <f t="shared" si="10"/>
        <v>19.940000000000001</v>
      </c>
      <c r="L663" s="645" t="s">
        <v>801</v>
      </c>
      <c r="M663" s="645" t="s">
        <v>600</v>
      </c>
      <c r="N663" s="646">
        <v>42823</v>
      </c>
      <c r="O663" s="645" t="s">
        <v>71</v>
      </c>
      <c r="P663" s="645" t="s">
        <v>801</v>
      </c>
    </row>
    <row r="664" spans="1:16" x14ac:dyDescent="0.2">
      <c r="A664" s="645" t="s">
        <v>393</v>
      </c>
      <c r="B664" s="645" t="s">
        <v>1710</v>
      </c>
      <c r="C664" s="645" t="s">
        <v>391</v>
      </c>
      <c r="D664" s="645" t="s">
        <v>123</v>
      </c>
      <c r="E664" s="645" t="s">
        <v>124</v>
      </c>
      <c r="F664" s="645" t="s">
        <v>125</v>
      </c>
      <c r="G664" s="645" t="s">
        <v>5894</v>
      </c>
      <c r="H664" s="646">
        <v>42818</v>
      </c>
      <c r="I664" s="647">
        <v>25.05</v>
      </c>
      <c r="J664" s="647">
        <v>1</v>
      </c>
      <c r="K664" s="647">
        <f t="shared" si="10"/>
        <v>25.05</v>
      </c>
      <c r="L664" s="645" t="s">
        <v>801</v>
      </c>
      <c r="M664" s="645" t="s">
        <v>160</v>
      </c>
      <c r="N664" s="646">
        <v>42823</v>
      </c>
      <c r="O664" s="645" t="s">
        <v>71</v>
      </c>
      <c r="P664" s="645" t="s">
        <v>801</v>
      </c>
    </row>
    <row r="665" spans="1:16" x14ac:dyDescent="0.2">
      <c r="A665" s="645" t="s">
        <v>393</v>
      </c>
      <c r="B665" s="645" t="s">
        <v>1710</v>
      </c>
      <c r="C665" s="645" t="s">
        <v>391</v>
      </c>
      <c r="D665" s="645" t="s">
        <v>123</v>
      </c>
      <c r="E665" s="645" t="s">
        <v>124</v>
      </c>
      <c r="F665" s="645" t="s">
        <v>125</v>
      </c>
      <c r="G665" s="645" t="s">
        <v>5895</v>
      </c>
      <c r="H665" s="646">
        <v>42800</v>
      </c>
      <c r="I665" s="647">
        <v>60.19</v>
      </c>
      <c r="J665" s="647">
        <v>1</v>
      </c>
      <c r="K665" s="647">
        <f t="shared" si="10"/>
        <v>60.19</v>
      </c>
      <c r="L665" s="645" t="s">
        <v>801</v>
      </c>
      <c r="M665" s="645" t="s">
        <v>445</v>
      </c>
      <c r="N665" s="646">
        <v>42804</v>
      </c>
      <c r="O665" s="645" t="s">
        <v>71</v>
      </c>
      <c r="P665" s="645" t="s">
        <v>801</v>
      </c>
    </row>
    <row r="666" spans="1:16" x14ac:dyDescent="0.2">
      <c r="A666" s="645" t="s">
        <v>393</v>
      </c>
      <c r="B666" s="645" t="s">
        <v>1710</v>
      </c>
      <c r="C666" s="645" t="s">
        <v>391</v>
      </c>
      <c r="D666" s="645" t="s">
        <v>123</v>
      </c>
      <c r="E666" s="645" t="s">
        <v>124</v>
      </c>
      <c r="F666" s="645" t="s">
        <v>125</v>
      </c>
      <c r="G666" s="645" t="s">
        <v>5896</v>
      </c>
      <c r="H666" s="646">
        <v>42800</v>
      </c>
      <c r="I666" s="647">
        <v>83.7</v>
      </c>
      <c r="J666" s="647">
        <v>1</v>
      </c>
      <c r="K666" s="647">
        <f t="shared" si="10"/>
        <v>83.7</v>
      </c>
      <c r="L666" s="645" t="s">
        <v>801</v>
      </c>
      <c r="M666" s="645" t="s">
        <v>273</v>
      </c>
      <c r="N666" s="646">
        <v>42804</v>
      </c>
      <c r="O666" s="645" t="s">
        <v>71</v>
      </c>
      <c r="P666" s="645" t="s">
        <v>801</v>
      </c>
    </row>
    <row r="667" spans="1:16" x14ac:dyDescent="0.2">
      <c r="A667" s="645" t="s">
        <v>393</v>
      </c>
      <c r="B667" s="645" t="s">
        <v>1710</v>
      </c>
      <c r="C667" s="645" t="s">
        <v>391</v>
      </c>
      <c r="D667" s="645" t="s">
        <v>123</v>
      </c>
      <c r="E667" s="645" t="s">
        <v>124</v>
      </c>
      <c r="F667" s="645" t="s">
        <v>125</v>
      </c>
      <c r="G667" s="645" t="s">
        <v>5897</v>
      </c>
      <c r="H667" s="646">
        <v>42800</v>
      </c>
      <c r="I667" s="647">
        <v>111.05</v>
      </c>
      <c r="J667" s="647">
        <v>1</v>
      </c>
      <c r="K667" s="647">
        <f t="shared" si="10"/>
        <v>111.05</v>
      </c>
      <c r="L667" s="645" t="s">
        <v>801</v>
      </c>
      <c r="M667" s="645" t="s">
        <v>160</v>
      </c>
      <c r="N667" s="646">
        <v>42804</v>
      </c>
      <c r="O667" s="645" t="s">
        <v>71</v>
      </c>
      <c r="P667" s="645" t="s">
        <v>801</v>
      </c>
    </row>
    <row r="668" spans="1:16" x14ac:dyDescent="0.2">
      <c r="A668" s="645" t="s">
        <v>393</v>
      </c>
      <c r="B668" s="645" t="s">
        <v>1710</v>
      </c>
      <c r="C668" s="645" t="s">
        <v>391</v>
      </c>
      <c r="D668" s="645" t="s">
        <v>123</v>
      </c>
      <c r="E668" s="645" t="s">
        <v>124</v>
      </c>
      <c r="F668" s="645" t="s">
        <v>125</v>
      </c>
      <c r="G668" s="645" t="s">
        <v>5898</v>
      </c>
      <c r="H668" s="646">
        <v>42800</v>
      </c>
      <c r="I668" s="647">
        <v>222.36</v>
      </c>
      <c r="J668" s="647">
        <v>1</v>
      </c>
      <c r="K668" s="647">
        <f t="shared" si="10"/>
        <v>222.36</v>
      </c>
      <c r="L668" s="645" t="s">
        <v>801</v>
      </c>
      <c r="M668" s="645" t="s">
        <v>205</v>
      </c>
      <c r="N668" s="646">
        <v>42804</v>
      </c>
      <c r="O668" s="645" t="s">
        <v>71</v>
      </c>
      <c r="P668" s="645" t="s">
        <v>801</v>
      </c>
    </row>
    <row r="669" spans="1:16" x14ac:dyDescent="0.2">
      <c r="A669" s="645" t="s">
        <v>393</v>
      </c>
      <c r="B669" s="645" t="s">
        <v>1710</v>
      </c>
      <c r="C669" s="645" t="s">
        <v>391</v>
      </c>
      <c r="D669" s="645" t="s">
        <v>123</v>
      </c>
      <c r="E669" s="645" t="s">
        <v>124</v>
      </c>
      <c r="F669" s="645" t="s">
        <v>125</v>
      </c>
      <c r="G669" s="645" t="s">
        <v>5899</v>
      </c>
      <c r="H669" s="646">
        <v>42800</v>
      </c>
      <c r="I669" s="647">
        <v>48.16</v>
      </c>
      <c r="J669" s="647">
        <v>1</v>
      </c>
      <c r="K669" s="647">
        <f t="shared" si="10"/>
        <v>48.16</v>
      </c>
      <c r="L669" s="645" t="s">
        <v>801</v>
      </c>
      <c r="M669" s="645" t="s">
        <v>2764</v>
      </c>
      <c r="N669" s="646">
        <v>42804</v>
      </c>
      <c r="O669" s="645" t="s">
        <v>71</v>
      </c>
      <c r="P669" s="645" t="s">
        <v>801</v>
      </c>
    </row>
    <row r="670" spans="1:16" x14ac:dyDescent="0.2">
      <c r="A670" s="645" t="s">
        <v>393</v>
      </c>
      <c r="B670" s="645" t="s">
        <v>1710</v>
      </c>
      <c r="C670" s="645" t="s">
        <v>391</v>
      </c>
      <c r="D670" s="645" t="s">
        <v>123</v>
      </c>
      <c r="E670" s="645" t="s">
        <v>124</v>
      </c>
      <c r="F670" s="645" t="s">
        <v>125</v>
      </c>
      <c r="G670" s="645" t="s">
        <v>5900</v>
      </c>
      <c r="H670" s="646">
        <v>42800</v>
      </c>
      <c r="I670" s="647">
        <v>72.09</v>
      </c>
      <c r="J670" s="647">
        <v>1</v>
      </c>
      <c r="K670" s="647">
        <f t="shared" si="10"/>
        <v>72.09</v>
      </c>
      <c r="L670" s="645" t="s">
        <v>801</v>
      </c>
      <c r="M670" s="645" t="s">
        <v>1557</v>
      </c>
      <c r="N670" s="646">
        <v>42804</v>
      </c>
      <c r="O670" s="645" t="s">
        <v>71</v>
      </c>
      <c r="P670" s="645" t="s">
        <v>801</v>
      </c>
    </row>
    <row r="671" spans="1:16" x14ac:dyDescent="0.2">
      <c r="A671" s="645" t="s">
        <v>393</v>
      </c>
      <c r="B671" s="645" t="s">
        <v>1710</v>
      </c>
      <c r="C671" s="645" t="s">
        <v>391</v>
      </c>
      <c r="D671" s="645" t="s">
        <v>123</v>
      </c>
      <c r="E671" s="645" t="s">
        <v>124</v>
      </c>
      <c r="F671" s="645" t="s">
        <v>125</v>
      </c>
      <c r="G671" s="645" t="s">
        <v>5901</v>
      </c>
      <c r="H671" s="646">
        <v>42800</v>
      </c>
      <c r="I671" s="647">
        <v>42.82</v>
      </c>
      <c r="J671" s="647">
        <v>1</v>
      </c>
      <c r="K671" s="647">
        <f t="shared" si="10"/>
        <v>42.82</v>
      </c>
      <c r="L671" s="645" t="s">
        <v>801</v>
      </c>
      <c r="M671" s="645" t="s">
        <v>176</v>
      </c>
      <c r="N671" s="646">
        <v>42804</v>
      </c>
      <c r="O671" s="645" t="s">
        <v>71</v>
      </c>
      <c r="P671" s="645" t="s">
        <v>801</v>
      </c>
    </row>
    <row r="672" spans="1:16" x14ac:dyDescent="0.2">
      <c r="A672" s="645" t="s">
        <v>393</v>
      </c>
      <c r="B672" s="645" t="s">
        <v>1710</v>
      </c>
      <c r="C672" s="645" t="s">
        <v>391</v>
      </c>
      <c r="D672" s="645" t="s">
        <v>123</v>
      </c>
      <c r="E672" s="645" t="s">
        <v>124</v>
      </c>
      <c r="F672" s="645" t="s">
        <v>125</v>
      </c>
      <c r="G672" s="645" t="s">
        <v>5902</v>
      </c>
      <c r="H672" s="646">
        <v>42800</v>
      </c>
      <c r="I672" s="647">
        <v>97.88</v>
      </c>
      <c r="J672" s="647">
        <v>1</v>
      </c>
      <c r="K672" s="647">
        <f t="shared" si="10"/>
        <v>97.88</v>
      </c>
      <c r="L672" s="645" t="s">
        <v>801</v>
      </c>
      <c r="M672" s="645" t="s">
        <v>1557</v>
      </c>
      <c r="N672" s="646">
        <v>42804</v>
      </c>
      <c r="O672" s="645" t="s">
        <v>71</v>
      </c>
      <c r="P672" s="645" t="s">
        <v>801</v>
      </c>
    </row>
    <row r="673" spans="1:16" x14ac:dyDescent="0.2">
      <c r="A673" s="645" t="s">
        <v>393</v>
      </c>
      <c r="B673" s="645" t="s">
        <v>1710</v>
      </c>
      <c r="C673" s="645" t="s">
        <v>391</v>
      </c>
      <c r="D673" s="645" t="s">
        <v>123</v>
      </c>
      <c r="E673" s="645" t="s">
        <v>124</v>
      </c>
      <c r="F673" s="645" t="s">
        <v>125</v>
      </c>
      <c r="G673" s="645" t="s">
        <v>5903</v>
      </c>
      <c r="H673" s="646">
        <v>42800</v>
      </c>
      <c r="I673" s="647">
        <v>608.54999999999995</v>
      </c>
      <c r="J673" s="647">
        <v>1</v>
      </c>
      <c r="K673" s="647">
        <f t="shared" si="10"/>
        <v>608.54999999999995</v>
      </c>
      <c r="L673" s="645" t="s">
        <v>801</v>
      </c>
      <c r="M673" s="645" t="s">
        <v>160</v>
      </c>
      <c r="N673" s="646">
        <v>42804</v>
      </c>
      <c r="O673" s="645" t="s">
        <v>71</v>
      </c>
      <c r="P673" s="645" t="s">
        <v>801</v>
      </c>
    </row>
    <row r="674" spans="1:16" x14ac:dyDescent="0.2">
      <c r="A674" s="645" t="s">
        <v>393</v>
      </c>
      <c r="B674" s="645" t="s">
        <v>1710</v>
      </c>
      <c r="C674" s="645" t="s">
        <v>391</v>
      </c>
      <c r="D674" s="645" t="s">
        <v>123</v>
      </c>
      <c r="E674" s="645" t="s">
        <v>124</v>
      </c>
      <c r="F674" s="645" t="s">
        <v>125</v>
      </c>
      <c r="G674" s="645" t="s">
        <v>5904</v>
      </c>
      <c r="H674" s="646">
        <v>42797</v>
      </c>
      <c r="I674" s="647">
        <v>174.92</v>
      </c>
      <c r="J674" s="647">
        <v>1</v>
      </c>
      <c r="K674" s="647">
        <f t="shared" si="10"/>
        <v>174.92</v>
      </c>
      <c r="L674" s="645" t="s">
        <v>801</v>
      </c>
      <c r="M674" s="645" t="s">
        <v>2967</v>
      </c>
      <c r="N674" s="646">
        <v>42822</v>
      </c>
      <c r="O674" s="645" t="s">
        <v>71</v>
      </c>
      <c r="P674" s="645" t="s">
        <v>801</v>
      </c>
    </row>
    <row r="675" spans="1:16" x14ac:dyDescent="0.2">
      <c r="A675" s="645" t="s">
        <v>393</v>
      </c>
      <c r="B675" s="645" t="s">
        <v>1710</v>
      </c>
      <c r="C675" s="645" t="s">
        <v>391</v>
      </c>
      <c r="D675" s="645" t="s">
        <v>396</v>
      </c>
      <c r="E675" s="645" t="s">
        <v>397</v>
      </c>
      <c r="F675" s="645" t="s">
        <v>398</v>
      </c>
      <c r="G675" s="645" t="s">
        <v>5905</v>
      </c>
      <c r="H675" s="646">
        <v>42823</v>
      </c>
      <c r="I675" s="647">
        <v>209.09</v>
      </c>
      <c r="J675" s="647">
        <v>1</v>
      </c>
      <c r="K675" s="647">
        <f t="shared" si="10"/>
        <v>209.09</v>
      </c>
      <c r="L675" s="645" t="s">
        <v>801</v>
      </c>
      <c r="M675" s="645" t="s">
        <v>329</v>
      </c>
      <c r="N675" s="646">
        <v>42823</v>
      </c>
      <c r="O675" s="645" t="s">
        <v>71</v>
      </c>
      <c r="P675" s="645" t="s">
        <v>801</v>
      </c>
    </row>
    <row r="676" spans="1:16" x14ac:dyDescent="0.2">
      <c r="A676" s="645" t="s">
        <v>393</v>
      </c>
      <c r="B676" s="645" t="s">
        <v>1710</v>
      </c>
      <c r="C676" s="645" t="s">
        <v>391</v>
      </c>
      <c r="D676" s="645" t="s">
        <v>396</v>
      </c>
      <c r="E676" s="645" t="s">
        <v>397</v>
      </c>
      <c r="F676" s="645" t="s">
        <v>398</v>
      </c>
      <c r="G676" s="645" t="s">
        <v>5906</v>
      </c>
      <c r="H676" s="646">
        <v>42823</v>
      </c>
      <c r="I676" s="647">
        <v>5698.41</v>
      </c>
      <c r="J676" s="647">
        <v>1</v>
      </c>
      <c r="K676" s="647">
        <f t="shared" si="10"/>
        <v>5698.41</v>
      </c>
      <c r="L676" s="645" t="s">
        <v>801</v>
      </c>
      <c r="M676" s="645" t="s">
        <v>329</v>
      </c>
      <c r="N676" s="646">
        <v>42823</v>
      </c>
      <c r="O676" s="645" t="s">
        <v>71</v>
      </c>
      <c r="P676" s="645" t="s">
        <v>801</v>
      </c>
    </row>
    <row r="677" spans="1:16" x14ac:dyDescent="0.2">
      <c r="A677" s="645" t="s">
        <v>393</v>
      </c>
      <c r="B677" s="645" t="s">
        <v>1710</v>
      </c>
      <c r="C677" s="645" t="s">
        <v>391</v>
      </c>
      <c r="D677" s="645" t="s">
        <v>396</v>
      </c>
      <c r="E677" s="645" t="s">
        <v>397</v>
      </c>
      <c r="F677" s="645" t="s">
        <v>398</v>
      </c>
      <c r="G677" s="645" t="s">
        <v>5907</v>
      </c>
      <c r="H677" s="646">
        <v>42823</v>
      </c>
      <c r="I677" s="647">
        <v>570.66</v>
      </c>
      <c r="J677" s="647">
        <v>1</v>
      </c>
      <c r="K677" s="647">
        <f t="shared" si="10"/>
        <v>570.66</v>
      </c>
      <c r="L677" s="645" t="s">
        <v>801</v>
      </c>
      <c r="M677" s="645" t="s">
        <v>329</v>
      </c>
      <c r="N677" s="646">
        <v>42823</v>
      </c>
      <c r="O677" s="645" t="s">
        <v>71</v>
      </c>
      <c r="P677" s="645" t="s">
        <v>801</v>
      </c>
    </row>
    <row r="678" spans="1:16" x14ac:dyDescent="0.2">
      <c r="A678" s="645" t="s">
        <v>393</v>
      </c>
      <c r="B678" s="645" t="s">
        <v>1710</v>
      </c>
      <c r="C678" s="645" t="s">
        <v>391</v>
      </c>
      <c r="D678" s="645" t="s">
        <v>396</v>
      </c>
      <c r="E678" s="645" t="s">
        <v>397</v>
      </c>
      <c r="F678" s="645" t="s">
        <v>398</v>
      </c>
      <c r="G678" s="645" t="s">
        <v>5908</v>
      </c>
      <c r="H678" s="646">
        <v>42823</v>
      </c>
      <c r="I678" s="647">
        <v>5.42</v>
      </c>
      <c r="J678" s="647">
        <v>1</v>
      </c>
      <c r="K678" s="647">
        <f t="shared" si="10"/>
        <v>5.42</v>
      </c>
      <c r="L678" s="645" t="s">
        <v>801</v>
      </c>
      <c r="M678" s="645" t="s">
        <v>329</v>
      </c>
      <c r="N678" s="646">
        <v>42823</v>
      </c>
      <c r="O678" s="645" t="s">
        <v>71</v>
      </c>
      <c r="P678" s="645" t="s">
        <v>801</v>
      </c>
    </row>
    <row r="679" spans="1:16" x14ac:dyDescent="0.2">
      <c r="A679" s="645" t="s">
        <v>393</v>
      </c>
      <c r="B679" s="645" t="s">
        <v>1710</v>
      </c>
      <c r="C679" s="645" t="s">
        <v>391</v>
      </c>
      <c r="D679" s="645" t="s">
        <v>396</v>
      </c>
      <c r="E679" s="645" t="s">
        <v>397</v>
      </c>
      <c r="F679" s="645" t="s">
        <v>398</v>
      </c>
      <c r="G679" s="645" t="s">
        <v>5909</v>
      </c>
      <c r="H679" s="646">
        <v>42821</v>
      </c>
      <c r="I679" s="647">
        <v>23.23</v>
      </c>
      <c r="J679" s="647">
        <v>1</v>
      </c>
      <c r="K679" s="647">
        <f t="shared" si="10"/>
        <v>23.23</v>
      </c>
      <c r="L679" s="645" t="s">
        <v>801</v>
      </c>
      <c r="M679" s="645" t="s">
        <v>329</v>
      </c>
      <c r="N679" s="646">
        <v>42821</v>
      </c>
      <c r="O679" s="645" t="s">
        <v>71</v>
      </c>
      <c r="P679" s="645" t="s">
        <v>801</v>
      </c>
    </row>
    <row r="680" spans="1:16" x14ac:dyDescent="0.2">
      <c r="A680" s="645" t="s">
        <v>393</v>
      </c>
      <c r="B680" s="645" t="s">
        <v>1710</v>
      </c>
      <c r="C680" s="645" t="s">
        <v>391</v>
      </c>
      <c r="D680" s="645" t="s">
        <v>396</v>
      </c>
      <c r="E680" s="645" t="s">
        <v>397</v>
      </c>
      <c r="F680" s="645" t="s">
        <v>398</v>
      </c>
      <c r="G680" s="645" t="s">
        <v>5910</v>
      </c>
      <c r="H680" s="646">
        <v>42818</v>
      </c>
      <c r="I680" s="647">
        <v>22.16</v>
      </c>
      <c r="J680" s="647">
        <v>1</v>
      </c>
      <c r="K680" s="647">
        <f t="shared" si="10"/>
        <v>22.16</v>
      </c>
      <c r="L680" s="645" t="s">
        <v>801</v>
      </c>
      <c r="M680" s="645" t="s">
        <v>329</v>
      </c>
      <c r="N680" s="646">
        <v>42818</v>
      </c>
      <c r="O680" s="645" t="s">
        <v>71</v>
      </c>
      <c r="P680" s="645" t="s">
        <v>801</v>
      </c>
    </row>
    <row r="681" spans="1:16" x14ac:dyDescent="0.2">
      <c r="A681" s="645" t="s">
        <v>393</v>
      </c>
      <c r="B681" s="645" t="s">
        <v>1710</v>
      </c>
      <c r="C681" s="645" t="s">
        <v>391</v>
      </c>
      <c r="D681" s="645" t="s">
        <v>396</v>
      </c>
      <c r="E681" s="645" t="s">
        <v>397</v>
      </c>
      <c r="F681" s="645" t="s">
        <v>398</v>
      </c>
      <c r="G681" s="645" t="s">
        <v>5911</v>
      </c>
      <c r="H681" s="646">
        <v>42818</v>
      </c>
      <c r="I681" s="647">
        <v>5245.96</v>
      </c>
      <c r="J681" s="647">
        <v>1</v>
      </c>
      <c r="K681" s="647">
        <f t="shared" si="10"/>
        <v>5245.96</v>
      </c>
      <c r="L681" s="645" t="s">
        <v>801</v>
      </c>
      <c r="M681" s="645" t="s">
        <v>329</v>
      </c>
      <c r="N681" s="646">
        <v>42818</v>
      </c>
      <c r="O681" s="645" t="s">
        <v>71</v>
      </c>
      <c r="P681" s="645" t="s">
        <v>801</v>
      </c>
    </row>
    <row r="682" spans="1:16" x14ac:dyDescent="0.2">
      <c r="A682" s="645" t="s">
        <v>393</v>
      </c>
      <c r="B682" s="645" t="s">
        <v>1710</v>
      </c>
      <c r="C682" s="645" t="s">
        <v>391</v>
      </c>
      <c r="D682" s="645" t="s">
        <v>396</v>
      </c>
      <c r="E682" s="645" t="s">
        <v>397</v>
      </c>
      <c r="F682" s="645" t="s">
        <v>398</v>
      </c>
      <c r="G682" s="645" t="s">
        <v>5912</v>
      </c>
      <c r="H682" s="646">
        <v>42818</v>
      </c>
      <c r="I682" s="647">
        <v>5593.14</v>
      </c>
      <c r="J682" s="647">
        <v>1</v>
      </c>
      <c r="K682" s="647">
        <f t="shared" si="10"/>
        <v>5593.14</v>
      </c>
      <c r="L682" s="645" t="s">
        <v>801</v>
      </c>
      <c r="M682" s="645" t="s">
        <v>329</v>
      </c>
      <c r="N682" s="646">
        <v>42818</v>
      </c>
      <c r="O682" s="645" t="s">
        <v>71</v>
      </c>
      <c r="P682" s="645" t="s">
        <v>801</v>
      </c>
    </row>
    <row r="683" spans="1:16" x14ac:dyDescent="0.2">
      <c r="A683" s="645" t="s">
        <v>393</v>
      </c>
      <c r="B683" s="645" t="s">
        <v>1710</v>
      </c>
      <c r="C683" s="645" t="s">
        <v>391</v>
      </c>
      <c r="D683" s="645" t="s">
        <v>396</v>
      </c>
      <c r="E683" s="645" t="s">
        <v>397</v>
      </c>
      <c r="F683" s="645" t="s">
        <v>398</v>
      </c>
      <c r="G683" s="645" t="s">
        <v>5913</v>
      </c>
      <c r="H683" s="646">
        <v>42817</v>
      </c>
      <c r="I683" s="647">
        <v>5.81</v>
      </c>
      <c r="J683" s="647">
        <v>1</v>
      </c>
      <c r="K683" s="647">
        <f t="shared" si="10"/>
        <v>5.81</v>
      </c>
      <c r="L683" s="645" t="s">
        <v>801</v>
      </c>
      <c r="M683" s="645" t="s">
        <v>329</v>
      </c>
      <c r="N683" s="646">
        <v>42817</v>
      </c>
      <c r="O683" s="645" t="s">
        <v>71</v>
      </c>
      <c r="P683" s="645" t="s">
        <v>801</v>
      </c>
    </row>
    <row r="684" spans="1:16" x14ac:dyDescent="0.2">
      <c r="A684" s="645" t="s">
        <v>393</v>
      </c>
      <c r="B684" s="645" t="s">
        <v>1710</v>
      </c>
      <c r="C684" s="645" t="s">
        <v>391</v>
      </c>
      <c r="D684" s="645" t="s">
        <v>396</v>
      </c>
      <c r="E684" s="645" t="s">
        <v>397</v>
      </c>
      <c r="F684" s="645" t="s">
        <v>398</v>
      </c>
      <c r="G684" s="645" t="s">
        <v>5914</v>
      </c>
      <c r="H684" s="646">
        <v>42815</v>
      </c>
      <c r="I684" s="647">
        <v>17.54</v>
      </c>
      <c r="J684" s="647">
        <v>1</v>
      </c>
      <c r="K684" s="647">
        <f t="shared" si="10"/>
        <v>17.54</v>
      </c>
      <c r="L684" s="645" t="s">
        <v>801</v>
      </c>
      <c r="M684" s="645" t="s">
        <v>329</v>
      </c>
      <c r="N684" s="646">
        <v>42815</v>
      </c>
      <c r="O684" s="645" t="s">
        <v>71</v>
      </c>
      <c r="P684" s="645" t="s">
        <v>801</v>
      </c>
    </row>
    <row r="685" spans="1:16" x14ac:dyDescent="0.2">
      <c r="A685" s="645" t="s">
        <v>393</v>
      </c>
      <c r="B685" s="645" t="s">
        <v>1710</v>
      </c>
      <c r="C685" s="645" t="s">
        <v>391</v>
      </c>
      <c r="D685" s="645" t="s">
        <v>396</v>
      </c>
      <c r="E685" s="645" t="s">
        <v>397</v>
      </c>
      <c r="F685" s="645" t="s">
        <v>398</v>
      </c>
      <c r="G685" s="645" t="s">
        <v>5915</v>
      </c>
      <c r="H685" s="646">
        <v>42810</v>
      </c>
      <c r="I685" s="647">
        <v>105.27</v>
      </c>
      <c r="J685" s="647">
        <v>1</v>
      </c>
      <c r="K685" s="647">
        <f t="shared" si="10"/>
        <v>105.27</v>
      </c>
      <c r="L685" s="645" t="s">
        <v>801</v>
      </c>
      <c r="M685" s="645" t="s">
        <v>329</v>
      </c>
      <c r="N685" s="646">
        <v>42810</v>
      </c>
      <c r="O685" s="645" t="s">
        <v>71</v>
      </c>
      <c r="P685" s="645" t="s">
        <v>801</v>
      </c>
    </row>
    <row r="686" spans="1:16" x14ac:dyDescent="0.2">
      <c r="A686" s="645" t="s">
        <v>393</v>
      </c>
      <c r="B686" s="645" t="s">
        <v>1710</v>
      </c>
      <c r="C686" s="645" t="s">
        <v>391</v>
      </c>
      <c r="D686" s="645" t="s">
        <v>396</v>
      </c>
      <c r="E686" s="645" t="s">
        <v>397</v>
      </c>
      <c r="F686" s="645" t="s">
        <v>398</v>
      </c>
      <c r="G686" s="645" t="s">
        <v>5916</v>
      </c>
      <c r="H686" s="646">
        <v>42810</v>
      </c>
      <c r="I686" s="647">
        <v>35.090000000000003</v>
      </c>
      <c r="J686" s="647">
        <v>1</v>
      </c>
      <c r="K686" s="647">
        <f t="shared" si="10"/>
        <v>35.090000000000003</v>
      </c>
      <c r="L686" s="645" t="s">
        <v>801</v>
      </c>
      <c r="M686" s="645" t="s">
        <v>329</v>
      </c>
      <c r="N686" s="646">
        <v>42810</v>
      </c>
      <c r="O686" s="645" t="s">
        <v>71</v>
      </c>
      <c r="P686" s="645" t="s">
        <v>801</v>
      </c>
    </row>
    <row r="687" spans="1:16" x14ac:dyDescent="0.2">
      <c r="A687" s="645" t="s">
        <v>393</v>
      </c>
      <c r="B687" s="645" t="s">
        <v>1710</v>
      </c>
      <c r="C687" s="645" t="s">
        <v>391</v>
      </c>
      <c r="D687" s="645" t="s">
        <v>396</v>
      </c>
      <c r="E687" s="645" t="s">
        <v>397</v>
      </c>
      <c r="F687" s="645" t="s">
        <v>398</v>
      </c>
      <c r="G687" s="645" t="s">
        <v>5917</v>
      </c>
      <c r="H687" s="646">
        <v>42810</v>
      </c>
      <c r="I687" s="647">
        <v>2850.48</v>
      </c>
      <c r="J687" s="647">
        <v>1</v>
      </c>
      <c r="K687" s="647">
        <f t="shared" si="10"/>
        <v>2850.48</v>
      </c>
      <c r="L687" s="645" t="s">
        <v>801</v>
      </c>
      <c r="M687" s="645" t="s">
        <v>329</v>
      </c>
      <c r="N687" s="646">
        <v>42810</v>
      </c>
      <c r="O687" s="645" t="s">
        <v>71</v>
      </c>
      <c r="P687" s="645" t="s">
        <v>801</v>
      </c>
    </row>
    <row r="688" spans="1:16" x14ac:dyDescent="0.2">
      <c r="A688" s="645" t="s">
        <v>393</v>
      </c>
      <c r="B688" s="645" t="s">
        <v>1710</v>
      </c>
      <c r="C688" s="645" t="s">
        <v>391</v>
      </c>
      <c r="D688" s="645" t="s">
        <v>396</v>
      </c>
      <c r="E688" s="645" t="s">
        <v>397</v>
      </c>
      <c r="F688" s="645" t="s">
        <v>398</v>
      </c>
      <c r="G688" s="645" t="s">
        <v>5918</v>
      </c>
      <c r="H688" s="646">
        <v>42809</v>
      </c>
      <c r="I688" s="647">
        <v>35.090000000000003</v>
      </c>
      <c r="J688" s="647">
        <v>1</v>
      </c>
      <c r="K688" s="647">
        <f t="shared" si="10"/>
        <v>35.090000000000003</v>
      </c>
      <c r="L688" s="645" t="s">
        <v>801</v>
      </c>
      <c r="M688" s="645" t="s">
        <v>329</v>
      </c>
      <c r="N688" s="646">
        <v>42809</v>
      </c>
      <c r="O688" s="645" t="s">
        <v>71</v>
      </c>
      <c r="P688" s="645" t="s">
        <v>801</v>
      </c>
    </row>
    <row r="689" spans="1:16" x14ac:dyDescent="0.2">
      <c r="A689" s="645" t="s">
        <v>393</v>
      </c>
      <c r="B689" s="645" t="s">
        <v>1710</v>
      </c>
      <c r="C689" s="645" t="s">
        <v>391</v>
      </c>
      <c r="D689" s="645" t="s">
        <v>396</v>
      </c>
      <c r="E689" s="645" t="s">
        <v>397</v>
      </c>
      <c r="F689" s="645" t="s">
        <v>398</v>
      </c>
      <c r="G689" s="645" t="s">
        <v>5919</v>
      </c>
      <c r="H689" s="646">
        <v>42809</v>
      </c>
      <c r="I689" s="647">
        <v>325.02999999999997</v>
      </c>
      <c r="J689" s="647">
        <v>1</v>
      </c>
      <c r="K689" s="647">
        <f t="shared" si="10"/>
        <v>325.02999999999997</v>
      </c>
      <c r="L689" s="645" t="s">
        <v>801</v>
      </c>
      <c r="M689" s="645" t="s">
        <v>329</v>
      </c>
      <c r="N689" s="646">
        <v>42809</v>
      </c>
      <c r="O689" s="645" t="s">
        <v>71</v>
      </c>
      <c r="P689" s="645" t="s">
        <v>801</v>
      </c>
    </row>
    <row r="690" spans="1:16" x14ac:dyDescent="0.2">
      <c r="A690" s="645" t="s">
        <v>393</v>
      </c>
      <c r="B690" s="645" t="s">
        <v>1710</v>
      </c>
      <c r="C690" s="645" t="s">
        <v>391</v>
      </c>
      <c r="D690" s="645" t="s">
        <v>396</v>
      </c>
      <c r="E690" s="645" t="s">
        <v>397</v>
      </c>
      <c r="F690" s="645" t="s">
        <v>398</v>
      </c>
      <c r="G690" s="645" t="s">
        <v>5920</v>
      </c>
      <c r="H690" s="646">
        <v>42809</v>
      </c>
      <c r="I690" s="647">
        <v>17.54</v>
      </c>
      <c r="J690" s="647">
        <v>1</v>
      </c>
      <c r="K690" s="647">
        <f t="shared" si="10"/>
        <v>17.54</v>
      </c>
      <c r="L690" s="645" t="s">
        <v>801</v>
      </c>
      <c r="M690" s="645" t="s">
        <v>329</v>
      </c>
      <c r="N690" s="646">
        <v>42809</v>
      </c>
      <c r="O690" s="645" t="s">
        <v>71</v>
      </c>
      <c r="P690" s="645" t="s">
        <v>801</v>
      </c>
    </row>
    <row r="691" spans="1:16" x14ac:dyDescent="0.2">
      <c r="A691" s="645" t="s">
        <v>393</v>
      </c>
      <c r="B691" s="645" t="s">
        <v>1710</v>
      </c>
      <c r="C691" s="645" t="s">
        <v>391</v>
      </c>
      <c r="D691" s="645" t="s">
        <v>396</v>
      </c>
      <c r="E691" s="645" t="s">
        <v>397</v>
      </c>
      <c r="F691" s="645" t="s">
        <v>398</v>
      </c>
      <c r="G691" s="645" t="s">
        <v>5921</v>
      </c>
      <c r="H691" s="646">
        <v>42808</v>
      </c>
      <c r="I691" s="647">
        <v>8812.2000000000007</v>
      </c>
      <c r="J691" s="647">
        <v>1</v>
      </c>
      <c r="K691" s="647">
        <f t="shared" si="10"/>
        <v>8812.2000000000007</v>
      </c>
      <c r="L691" s="645" t="s">
        <v>801</v>
      </c>
      <c r="M691" s="645" t="s">
        <v>329</v>
      </c>
      <c r="N691" s="646">
        <v>42808</v>
      </c>
      <c r="O691" s="645" t="s">
        <v>71</v>
      </c>
      <c r="P691" s="645" t="s">
        <v>801</v>
      </c>
    </row>
    <row r="692" spans="1:16" x14ac:dyDescent="0.2">
      <c r="A692" s="645" t="s">
        <v>393</v>
      </c>
      <c r="B692" s="645" t="s">
        <v>1710</v>
      </c>
      <c r="C692" s="645" t="s">
        <v>391</v>
      </c>
      <c r="D692" s="645" t="s">
        <v>396</v>
      </c>
      <c r="E692" s="645" t="s">
        <v>397</v>
      </c>
      <c r="F692" s="645" t="s">
        <v>398</v>
      </c>
      <c r="G692" s="645" t="s">
        <v>5922</v>
      </c>
      <c r="H692" s="646">
        <v>42808</v>
      </c>
      <c r="I692" s="647">
        <v>399.82</v>
      </c>
      <c r="J692" s="647">
        <v>1</v>
      </c>
      <c r="K692" s="647">
        <f t="shared" si="10"/>
        <v>399.82</v>
      </c>
      <c r="L692" s="645" t="s">
        <v>801</v>
      </c>
      <c r="M692" s="645" t="s">
        <v>329</v>
      </c>
      <c r="N692" s="646">
        <v>42808</v>
      </c>
      <c r="O692" s="645" t="s">
        <v>71</v>
      </c>
      <c r="P692" s="645" t="s">
        <v>801</v>
      </c>
    </row>
    <row r="693" spans="1:16" x14ac:dyDescent="0.2">
      <c r="A693" s="645" t="s">
        <v>393</v>
      </c>
      <c r="B693" s="645" t="s">
        <v>1710</v>
      </c>
      <c r="C693" s="645" t="s">
        <v>391</v>
      </c>
      <c r="D693" s="645" t="s">
        <v>396</v>
      </c>
      <c r="E693" s="645" t="s">
        <v>397</v>
      </c>
      <c r="F693" s="645" t="s">
        <v>398</v>
      </c>
      <c r="G693" s="645" t="s">
        <v>5923</v>
      </c>
      <c r="H693" s="646">
        <v>42808</v>
      </c>
      <c r="I693" s="647">
        <v>2431.33</v>
      </c>
      <c r="J693" s="647">
        <v>1</v>
      </c>
      <c r="K693" s="647">
        <f t="shared" si="10"/>
        <v>2431.33</v>
      </c>
      <c r="L693" s="645" t="s">
        <v>801</v>
      </c>
      <c r="M693" s="645" t="s">
        <v>329</v>
      </c>
      <c r="N693" s="646">
        <v>42808</v>
      </c>
      <c r="O693" s="645" t="s">
        <v>71</v>
      </c>
      <c r="P693" s="645" t="s">
        <v>801</v>
      </c>
    </row>
    <row r="694" spans="1:16" x14ac:dyDescent="0.2">
      <c r="A694" s="645" t="s">
        <v>393</v>
      </c>
      <c r="B694" s="645" t="s">
        <v>1710</v>
      </c>
      <c r="C694" s="645" t="s">
        <v>391</v>
      </c>
      <c r="D694" s="645" t="s">
        <v>396</v>
      </c>
      <c r="E694" s="645" t="s">
        <v>397</v>
      </c>
      <c r="F694" s="645" t="s">
        <v>398</v>
      </c>
      <c r="G694" s="645" t="s">
        <v>5924</v>
      </c>
      <c r="H694" s="646">
        <v>42808</v>
      </c>
      <c r="I694" s="647">
        <v>3934.56</v>
      </c>
      <c r="J694" s="647">
        <v>1</v>
      </c>
      <c r="K694" s="647">
        <f t="shared" si="10"/>
        <v>3934.56</v>
      </c>
      <c r="L694" s="645" t="s">
        <v>801</v>
      </c>
      <c r="M694" s="645" t="s">
        <v>329</v>
      </c>
      <c r="N694" s="646">
        <v>42808</v>
      </c>
      <c r="O694" s="645" t="s">
        <v>71</v>
      </c>
      <c r="P694" s="645" t="s">
        <v>801</v>
      </c>
    </row>
    <row r="695" spans="1:16" x14ac:dyDescent="0.2">
      <c r="A695" s="645" t="s">
        <v>393</v>
      </c>
      <c r="B695" s="645" t="s">
        <v>1710</v>
      </c>
      <c r="C695" s="645" t="s">
        <v>391</v>
      </c>
      <c r="D695" s="645" t="s">
        <v>396</v>
      </c>
      <c r="E695" s="645" t="s">
        <v>397</v>
      </c>
      <c r="F695" s="645" t="s">
        <v>398</v>
      </c>
      <c r="G695" s="645" t="s">
        <v>5925</v>
      </c>
      <c r="H695" s="646">
        <v>42802</v>
      </c>
      <c r="I695" s="647">
        <v>17.54</v>
      </c>
      <c r="J695" s="647">
        <v>1</v>
      </c>
      <c r="K695" s="647">
        <f t="shared" si="10"/>
        <v>17.54</v>
      </c>
      <c r="L695" s="645" t="s">
        <v>801</v>
      </c>
      <c r="M695" s="645" t="s">
        <v>329</v>
      </c>
      <c r="N695" s="646">
        <v>42802</v>
      </c>
      <c r="O695" s="645" t="s">
        <v>71</v>
      </c>
      <c r="P695" s="645" t="s">
        <v>801</v>
      </c>
    </row>
    <row r="696" spans="1:16" x14ac:dyDescent="0.2">
      <c r="A696" s="645" t="s">
        <v>393</v>
      </c>
      <c r="B696" s="645" t="s">
        <v>1710</v>
      </c>
      <c r="C696" s="645" t="s">
        <v>391</v>
      </c>
      <c r="D696" s="645" t="s">
        <v>396</v>
      </c>
      <c r="E696" s="645" t="s">
        <v>397</v>
      </c>
      <c r="F696" s="645" t="s">
        <v>398</v>
      </c>
      <c r="G696" s="645" t="s">
        <v>5926</v>
      </c>
      <c r="H696" s="646">
        <v>42801</v>
      </c>
      <c r="I696" s="647">
        <v>586.61</v>
      </c>
      <c r="J696" s="647">
        <v>1</v>
      </c>
      <c r="K696" s="647">
        <f t="shared" si="10"/>
        <v>586.61</v>
      </c>
      <c r="L696" s="645" t="s">
        <v>801</v>
      </c>
      <c r="M696" s="645" t="s">
        <v>329</v>
      </c>
      <c r="N696" s="646">
        <v>42801</v>
      </c>
      <c r="O696" s="645" t="s">
        <v>71</v>
      </c>
      <c r="P696" s="645" t="s">
        <v>801</v>
      </c>
    </row>
    <row r="697" spans="1:16" x14ac:dyDescent="0.2">
      <c r="A697" s="645" t="s">
        <v>393</v>
      </c>
      <c r="B697" s="645" t="s">
        <v>1710</v>
      </c>
      <c r="C697" s="645" t="s">
        <v>391</v>
      </c>
      <c r="D697" s="645" t="s">
        <v>396</v>
      </c>
      <c r="E697" s="645" t="s">
        <v>397</v>
      </c>
      <c r="F697" s="645" t="s">
        <v>398</v>
      </c>
      <c r="G697" s="645" t="s">
        <v>5927</v>
      </c>
      <c r="H697" s="646">
        <v>42801</v>
      </c>
      <c r="I697" s="647">
        <v>1456.24</v>
      </c>
      <c r="J697" s="647">
        <v>1</v>
      </c>
      <c r="K697" s="647">
        <f t="shared" si="10"/>
        <v>1456.24</v>
      </c>
      <c r="L697" s="645" t="s">
        <v>801</v>
      </c>
      <c r="M697" s="645" t="s">
        <v>329</v>
      </c>
      <c r="N697" s="646">
        <v>42801</v>
      </c>
      <c r="O697" s="645" t="s">
        <v>71</v>
      </c>
      <c r="P697" s="645" t="s">
        <v>801</v>
      </c>
    </row>
    <row r="698" spans="1:16" x14ac:dyDescent="0.2">
      <c r="A698" s="645" t="s">
        <v>393</v>
      </c>
      <c r="B698" s="645" t="s">
        <v>1710</v>
      </c>
      <c r="C698" s="645" t="s">
        <v>391</v>
      </c>
      <c r="D698" s="645" t="s">
        <v>396</v>
      </c>
      <c r="E698" s="645" t="s">
        <v>397</v>
      </c>
      <c r="F698" s="645" t="s">
        <v>398</v>
      </c>
      <c r="G698" s="645" t="s">
        <v>5928</v>
      </c>
      <c r="H698" s="646">
        <v>42796</v>
      </c>
      <c r="I698" s="647">
        <v>1456.72</v>
      </c>
      <c r="J698" s="647">
        <v>1</v>
      </c>
      <c r="K698" s="647">
        <f t="shared" si="10"/>
        <v>1456.72</v>
      </c>
      <c r="L698" s="645" t="s">
        <v>801</v>
      </c>
      <c r="M698" s="645" t="s">
        <v>329</v>
      </c>
      <c r="N698" s="646">
        <v>42796</v>
      </c>
      <c r="O698" s="645" t="s">
        <v>71</v>
      </c>
      <c r="P698" s="645" t="s">
        <v>801</v>
      </c>
    </row>
    <row r="699" spans="1:16" x14ac:dyDescent="0.2">
      <c r="A699" s="645" t="s">
        <v>393</v>
      </c>
      <c r="B699" s="645" t="s">
        <v>1710</v>
      </c>
      <c r="C699" s="645" t="s">
        <v>391</v>
      </c>
      <c r="D699" s="645" t="s">
        <v>5929</v>
      </c>
      <c r="E699" s="645" t="s">
        <v>5930</v>
      </c>
      <c r="F699" s="645" t="s">
        <v>5931</v>
      </c>
      <c r="G699" s="645" t="s">
        <v>5932</v>
      </c>
      <c r="H699" s="646">
        <v>42816</v>
      </c>
      <c r="I699" s="647">
        <v>19.46</v>
      </c>
      <c r="J699" s="647">
        <v>1</v>
      </c>
      <c r="K699" s="647">
        <f t="shared" si="10"/>
        <v>19.46</v>
      </c>
      <c r="L699" s="645" t="s">
        <v>5933</v>
      </c>
      <c r="M699" s="645" t="s">
        <v>278</v>
      </c>
      <c r="N699" s="646">
        <v>42817</v>
      </c>
      <c r="O699" s="645" t="s">
        <v>71</v>
      </c>
      <c r="P699" s="645" t="s">
        <v>5934</v>
      </c>
    </row>
    <row r="700" spans="1:16" x14ac:dyDescent="0.2">
      <c r="A700" s="645" t="s">
        <v>393</v>
      </c>
      <c r="B700" s="645" t="s">
        <v>1710</v>
      </c>
      <c r="C700" s="645" t="s">
        <v>391</v>
      </c>
      <c r="D700" s="645" t="s">
        <v>5935</v>
      </c>
      <c r="E700" s="645" t="s">
        <v>5936</v>
      </c>
      <c r="F700" s="645" t="s">
        <v>5937</v>
      </c>
      <c r="G700" s="645" t="s">
        <v>5938</v>
      </c>
      <c r="H700" s="646">
        <v>42766</v>
      </c>
      <c r="I700" s="647">
        <v>10492.3</v>
      </c>
      <c r="J700" s="647">
        <v>1</v>
      </c>
      <c r="K700" s="647">
        <f t="shared" si="10"/>
        <v>10492.3</v>
      </c>
      <c r="L700" s="645" t="s">
        <v>801</v>
      </c>
      <c r="M700" s="645" t="s">
        <v>196</v>
      </c>
      <c r="N700" s="646">
        <v>42823</v>
      </c>
      <c r="O700" s="645" t="s">
        <v>71</v>
      </c>
      <c r="P700" s="645" t="s">
        <v>801</v>
      </c>
    </row>
    <row r="701" spans="1:16" x14ac:dyDescent="0.2">
      <c r="A701" s="645" t="s">
        <v>393</v>
      </c>
      <c r="B701" s="645" t="s">
        <v>1710</v>
      </c>
      <c r="C701" s="645" t="s">
        <v>391</v>
      </c>
      <c r="D701" s="645" t="s">
        <v>1111</v>
      </c>
      <c r="E701" s="645" t="s">
        <v>1112</v>
      </c>
      <c r="F701" s="645" t="s">
        <v>1113</v>
      </c>
      <c r="G701" s="645" t="s">
        <v>5939</v>
      </c>
      <c r="H701" s="646">
        <v>42825</v>
      </c>
      <c r="I701" s="647">
        <v>372.16</v>
      </c>
      <c r="J701" s="647">
        <v>1</v>
      </c>
      <c r="K701" s="647">
        <f t="shared" si="10"/>
        <v>372.16</v>
      </c>
      <c r="L701" s="645" t="s">
        <v>5940</v>
      </c>
      <c r="M701" s="645" t="s">
        <v>1355</v>
      </c>
      <c r="N701" s="646">
        <v>42825</v>
      </c>
      <c r="O701" s="645" t="s">
        <v>71</v>
      </c>
      <c r="P701" s="645" t="s">
        <v>5941</v>
      </c>
    </row>
    <row r="702" spans="1:16" x14ac:dyDescent="0.2">
      <c r="A702" s="645" t="s">
        <v>393</v>
      </c>
      <c r="B702" s="645" t="s">
        <v>1710</v>
      </c>
      <c r="C702" s="645" t="s">
        <v>391</v>
      </c>
      <c r="D702" s="645" t="s">
        <v>1111</v>
      </c>
      <c r="E702" s="645" t="s">
        <v>1112</v>
      </c>
      <c r="F702" s="645" t="s">
        <v>1113</v>
      </c>
      <c r="G702" s="645" t="s">
        <v>5942</v>
      </c>
      <c r="H702" s="646">
        <v>42825</v>
      </c>
      <c r="I702" s="647">
        <v>839.82</v>
      </c>
      <c r="J702" s="647">
        <v>1</v>
      </c>
      <c r="K702" s="647">
        <f t="shared" si="10"/>
        <v>839.82</v>
      </c>
      <c r="L702" s="645" t="s">
        <v>5940</v>
      </c>
      <c r="M702" s="645" t="s">
        <v>1355</v>
      </c>
      <c r="N702" s="646">
        <v>42825</v>
      </c>
      <c r="O702" s="645" t="s">
        <v>71</v>
      </c>
      <c r="P702" s="645" t="s">
        <v>5941</v>
      </c>
    </row>
    <row r="703" spans="1:16" x14ac:dyDescent="0.2">
      <c r="A703" s="645" t="s">
        <v>393</v>
      </c>
      <c r="B703" s="645" t="s">
        <v>1710</v>
      </c>
      <c r="C703" s="645" t="s">
        <v>391</v>
      </c>
      <c r="D703" s="645" t="s">
        <v>1111</v>
      </c>
      <c r="E703" s="645" t="s">
        <v>1112</v>
      </c>
      <c r="F703" s="645" t="s">
        <v>1113</v>
      </c>
      <c r="G703" s="645" t="s">
        <v>5943</v>
      </c>
      <c r="H703" s="646">
        <v>42824</v>
      </c>
      <c r="I703" s="647">
        <v>684.93</v>
      </c>
      <c r="J703" s="647">
        <v>1</v>
      </c>
      <c r="K703" s="647">
        <f t="shared" si="10"/>
        <v>684.93</v>
      </c>
      <c r="L703" s="645" t="s">
        <v>5944</v>
      </c>
      <c r="M703" s="645" t="s">
        <v>114</v>
      </c>
      <c r="N703" s="646">
        <v>42824</v>
      </c>
      <c r="O703" s="645" t="s">
        <v>71</v>
      </c>
      <c r="P703" s="645" t="s">
        <v>5945</v>
      </c>
    </row>
    <row r="704" spans="1:16" x14ac:dyDescent="0.2">
      <c r="A704" s="645" t="s">
        <v>393</v>
      </c>
      <c r="B704" s="645" t="s">
        <v>1710</v>
      </c>
      <c r="C704" s="645" t="s">
        <v>391</v>
      </c>
      <c r="D704" s="645" t="s">
        <v>1111</v>
      </c>
      <c r="E704" s="645" t="s">
        <v>1112</v>
      </c>
      <c r="F704" s="645" t="s">
        <v>1113</v>
      </c>
      <c r="G704" s="645" t="s">
        <v>5946</v>
      </c>
      <c r="H704" s="646">
        <v>42824</v>
      </c>
      <c r="I704" s="647">
        <v>187.95</v>
      </c>
      <c r="J704" s="647">
        <v>1</v>
      </c>
      <c r="K704" s="647">
        <f t="shared" si="10"/>
        <v>187.95</v>
      </c>
      <c r="L704" s="645" t="s">
        <v>5947</v>
      </c>
      <c r="M704" s="645" t="s">
        <v>278</v>
      </c>
      <c r="N704" s="646">
        <v>42824</v>
      </c>
      <c r="O704" s="645" t="s">
        <v>71</v>
      </c>
      <c r="P704" s="645" t="s">
        <v>5948</v>
      </c>
    </row>
    <row r="705" spans="1:16" x14ac:dyDescent="0.2">
      <c r="A705" s="645" t="s">
        <v>393</v>
      </c>
      <c r="B705" s="645" t="s">
        <v>1710</v>
      </c>
      <c r="C705" s="645" t="s">
        <v>391</v>
      </c>
      <c r="D705" s="645" t="s">
        <v>1111</v>
      </c>
      <c r="E705" s="645" t="s">
        <v>1112</v>
      </c>
      <c r="F705" s="645" t="s">
        <v>1113</v>
      </c>
      <c r="G705" s="645" t="s">
        <v>5949</v>
      </c>
      <c r="H705" s="646">
        <v>42818</v>
      </c>
      <c r="I705" s="647">
        <v>226.22</v>
      </c>
      <c r="J705" s="647">
        <v>1</v>
      </c>
      <c r="K705" s="647">
        <f t="shared" si="10"/>
        <v>226.22</v>
      </c>
      <c r="L705" s="645" t="s">
        <v>5950</v>
      </c>
      <c r="M705" s="645" t="s">
        <v>1122</v>
      </c>
      <c r="N705" s="646">
        <v>42818</v>
      </c>
      <c r="O705" s="645" t="s">
        <v>71</v>
      </c>
      <c r="P705" s="645" t="s">
        <v>5951</v>
      </c>
    </row>
    <row r="706" spans="1:16" x14ac:dyDescent="0.2">
      <c r="A706" s="645" t="s">
        <v>393</v>
      </c>
      <c r="B706" s="645" t="s">
        <v>1710</v>
      </c>
      <c r="C706" s="645" t="s">
        <v>391</v>
      </c>
      <c r="D706" s="645" t="s">
        <v>1111</v>
      </c>
      <c r="E706" s="645" t="s">
        <v>1112</v>
      </c>
      <c r="F706" s="645" t="s">
        <v>1113</v>
      </c>
      <c r="G706" s="645" t="s">
        <v>5952</v>
      </c>
      <c r="H706" s="646">
        <v>42817</v>
      </c>
      <c r="I706" s="647">
        <v>171.67</v>
      </c>
      <c r="J706" s="647">
        <v>1</v>
      </c>
      <c r="K706" s="647">
        <f t="shared" ref="K706:K769" si="11">I706*J706</f>
        <v>171.67</v>
      </c>
      <c r="L706" s="645" t="s">
        <v>2790</v>
      </c>
      <c r="M706" s="645" t="s">
        <v>278</v>
      </c>
      <c r="N706" s="646">
        <v>42817</v>
      </c>
      <c r="O706" s="645" t="s">
        <v>71</v>
      </c>
      <c r="P706" s="645" t="s">
        <v>801</v>
      </c>
    </row>
    <row r="707" spans="1:16" x14ac:dyDescent="0.2">
      <c r="A707" s="645" t="s">
        <v>393</v>
      </c>
      <c r="B707" s="645" t="s">
        <v>1710</v>
      </c>
      <c r="C707" s="645" t="s">
        <v>391</v>
      </c>
      <c r="D707" s="645" t="s">
        <v>1111</v>
      </c>
      <c r="E707" s="645" t="s">
        <v>1112</v>
      </c>
      <c r="F707" s="645" t="s">
        <v>1113</v>
      </c>
      <c r="G707" s="645" t="s">
        <v>5953</v>
      </c>
      <c r="H707" s="646">
        <v>42817</v>
      </c>
      <c r="I707" s="647">
        <v>1560.9</v>
      </c>
      <c r="J707" s="647">
        <v>1</v>
      </c>
      <c r="K707" s="647">
        <f t="shared" si="11"/>
        <v>1560.9</v>
      </c>
      <c r="L707" s="645" t="s">
        <v>5954</v>
      </c>
      <c r="M707" s="645" t="s">
        <v>617</v>
      </c>
      <c r="N707" s="646">
        <v>42817</v>
      </c>
      <c r="O707" s="645" t="s">
        <v>71</v>
      </c>
      <c r="P707" s="645" t="s">
        <v>5955</v>
      </c>
    </row>
    <row r="708" spans="1:16" x14ac:dyDescent="0.2">
      <c r="A708" s="645" t="s">
        <v>393</v>
      </c>
      <c r="B708" s="645" t="s">
        <v>1710</v>
      </c>
      <c r="C708" s="645" t="s">
        <v>391</v>
      </c>
      <c r="D708" s="645" t="s">
        <v>1111</v>
      </c>
      <c r="E708" s="645" t="s">
        <v>1112</v>
      </c>
      <c r="F708" s="645" t="s">
        <v>1113</v>
      </c>
      <c r="G708" s="645" t="s">
        <v>5956</v>
      </c>
      <c r="H708" s="646">
        <v>42803</v>
      </c>
      <c r="I708" s="647">
        <v>152.21</v>
      </c>
      <c r="J708" s="647">
        <v>1</v>
      </c>
      <c r="K708" s="647">
        <f t="shared" si="11"/>
        <v>152.21</v>
      </c>
      <c r="L708" s="645" t="s">
        <v>5957</v>
      </c>
      <c r="M708" s="645" t="s">
        <v>114</v>
      </c>
      <c r="N708" s="646">
        <v>42803</v>
      </c>
      <c r="O708" s="645" t="s">
        <v>71</v>
      </c>
      <c r="P708" s="645" t="s">
        <v>5958</v>
      </c>
    </row>
    <row r="709" spans="1:16" x14ac:dyDescent="0.2">
      <c r="A709" s="645" t="s">
        <v>393</v>
      </c>
      <c r="B709" s="645" t="s">
        <v>1710</v>
      </c>
      <c r="C709" s="645" t="s">
        <v>391</v>
      </c>
      <c r="D709" s="645" t="s">
        <v>1111</v>
      </c>
      <c r="E709" s="645" t="s">
        <v>1112</v>
      </c>
      <c r="F709" s="645" t="s">
        <v>1113</v>
      </c>
      <c r="G709" s="645" t="s">
        <v>5959</v>
      </c>
      <c r="H709" s="646">
        <v>42803</v>
      </c>
      <c r="I709" s="647">
        <v>180.71</v>
      </c>
      <c r="J709" s="647">
        <v>1</v>
      </c>
      <c r="K709" s="647">
        <f t="shared" si="11"/>
        <v>180.71</v>
      </c>
      <c r="L709" s="645" t="s">
        <v>2790</v>
      </c>
      <c r="M709" s="645" t="s">
        <v>278</v>
      </c>
      <c r="N709" s="646">
        <v>42803</v>
      </c>
      <c r="O709" s="645" t="s">
        <v>71</v>
      </c>
      <c r="P709" s="645" t="s">
        <v>801</v>
      </c>
    </row>
    <row r="710" spans="1:16" x14ac:dyDescent="0.2">
      <c r="A710" s="645" t="s">
        <v>393</v>
      </c>
      <c r="B710" s="645" t="s">
        <v>1710</v>
      </c>
      <c r="C710" s="645" t="s">
        <v>391</v>
      </c>
      <c r="D710" s="645" t="s">
        <v>1111</v>
      </c>
      <c r="E710" s="645" t="s">
        <v>1112</v>
      </c>
      <c r="F710" s="645" t="s">
        <v>1113</v>
      </c>
      <c r="G710" s="645" t="s">
        <v>5960</v>
      </c>
      <c r="H710" s="646">
        <v>42803</v>
      </c>
      <c r="I710" s="647">
        <v>171.67</v>
      </c>
      <c r="J710" s="647">
        <v>1</v>
      </c>
      <c r="K710" s="647">
        <f t="shared" si="11"/>
        <v>171.67</v>
      </c>
      <c r="L710" s="645" t="s">
        <v>2790</v>
      </c>
      <c r="M710" s="645" t="s">
        <v>278</v>
      </c>
      <c r="N710" s="646">
        <v>42803</v>
      </c>
      <c r="O710" s="645" t="s">
        <v>71</v>
      </c>
      <c r="P710" s="645" t="s">
        <v>801</v>
      </c>
    </row>
    <row r="711" spans="1:16" x14ac:dyDescent="0.2">
      <c r="A711" s="645" t="s">
        <v>393</v>
      </c>
      <c r="B711" s="645" t="s">
        <v>1710</v>
      </c>
      <c r="C711" s="645" t="s">
        <v>391</v>
      </c>
      <c r="D711" s="645" t="s">
        <v>103</v>
      </c>
      <c r="E711" s="645" t="s">
        <v>104</v>
      </c>
      <c r="F711" s="645" t="s">
        <v>105</v>
      </c>
      <c r="G711" s="645" t="s">
        <v>5961</v>
      </c>
      <c r="H711" s="646">
        <v>42825</v>
      </c>
      <c r="I711" s="647">
        <v>1789.59</v>
      </c>
      <c r="J711" s="647">
        <v>1</v>
      </c>
      <c r="K711" s="647">
        <f t="shared" si="11"/>
        <v>1789.59</v>
      </c>
      <c r="L711" s="645" t="s">
        <v>5962</v>
      </c>
      <c r="M711" s="645" t="s">
        <v>257</v>
      </c>
      <c r="N711" s="646">
        <v>42825</v>
      </c>
      <c r="O711" s="645" t="s">
        <v>71</v>
      </c>
      <c r="P711" s="645" t="s">
        <v>5963</v>
      </c>
    </row>
    <row r="712" spans="1:16" x14ac:dyDescent="0.2">
      <c r="A712" s="645" t="s">
        <v>393</v>
      </c>
      <c r="B712" s="645" t="s">
        <v>1710</v>
      </c>
      <c r="C712" s="645" t="s">
        <v>391</v>
      </c>
      <c r="D712" s="645" t="s">
        <v>103</v>
      </c>
      <c r="E712" s="645" t="s">
        <v>104</v>
      </c>
      <c r="F712" s="645" t="s">
        <v>105</v>
      </c>
      <c r="G712" s="645" t="s">
        <v>5964</v>
      </c>
      <c r="H712" s="646">
        <v>42825</v>
      </c>
      <c r="I712" s="647">
        <v>1731.63</v>
      </c>
      <c r="J712" s="647">
        <v>1</v>
      </c>
      <c r="K712" s="647">
        <f t="shared" si="11"/>
        <v>1731.63</v>
      </c>
      <c r="L712" s="645" t="s">
        <v>5965</v>
      </c>
      <c r="M712" s="645" t="s">
        <v>200</v>
      </c>
      <c r="N712" s="646">
        <v>42825</v>
      </c>
      <c r="O712" s="645" t="s">
        <v>71</v>
      </c>
      <c r="P712" s="645" t="s">
        <v>5966</v>
      </c>
    </row>
    <row r="713" spans="1:16" x14ac:dyDescent="0.2">
      <c r="A713" s="645" t="s">
        <v>393</v>
      </c>
      <c r="B713" s="645" t="s">
        <v>1710</v>
      </c>
      <c r="C713" s="645" t="s">
        <v>391</v>
      </c>
      <c r="D713" s="645" t="s">
        <v>103</v>
      </c>
      <c r="E713" s="645" t="s">
        <v>104</v>
      </c>
      <c r="F713" s="645" t="s">
        <v>105</v>
      </c>
      <c r="G713" s="645" t="s">
        <v>5967</v>
      </c>
      <c r="H713" s="646">
        <v>42825</v>
      </c>
      <c r="I713" s="647">
        <v>219.01</v>
      </c>
      <c r="J713" s="647">
        <v>1</v>
      </c>
      <c r="K713" s="647">
        <f t="shared" si="11"/>
        <v>219.01</v>
      </c>
      <c r="L713" s="645" t="s">
        <v>5968</v>
      </c>
      <c r="M713" s="645" t="s">
        <v>220</v>
      </c>
      <c r="N713" s="646">
        <v>42825</v>
      </c>
      <c r="O713" s="645" t="s">
        <v>71</v>
      </c>
      <c r="P713" s="645" t="s">
        <v>5969</v>
      </c>
    </row>
    <row r="714" spans="1:16" x14ac:dyDescent="0.2">
      <c r="A714" s="645" t="s">
        <v>393</v>
      </c>
      <c r="B714" s="645" t="s">
        <v>1710</v>
      </c>
      <c r="C714" s="645" t="s">
        <v>391</v>
      </c>
      <c r="D714" s="645" t="s">
        <v>103</v>
      </c>
      <c r="E714" s="645" t="s">
        <v>104</v>
      </c>
      <c r="F714" s="645" t="s">
        <v>105</v>
      </c>
      <c r="G714" s="645" t="s">
        <v>5970</v>
      </c>
      <c r="H714" s="646">
        <v>42825</v>
      </c>
      <c r="I714" s="647">
        <v>5.18</v>
      </c>
      <c r="J714" s="647">
        <v>1</v>
      </c>
      <c r="K714" s="647">
        <f t="shared" si="11"/>
        <v>5.18</v>
      </c>
      <c r="L714" s="645" t="s">
        <v>5971</v>
      </c>
      <c r="M714" s="645" t="s">
        <v>220</v>
      </c>
      <c r="N714" s="646">
        <v>42825</v>
      </c>
      <c r="O714" s="645" t="s">
        <v>71</v>
      </c>
      <c r="P714" s="645" t="s">
        <v>5972</v>
      </c>
    </row>
    <row r="715" spans="1:16" x14ac:dyDescent="0.2">
      <c r="A715" s="645" t="s">
        <v>393</v>
      </c>
      <c r="B715" s="645" t="s">
        <v>1710</v>
      </c>
      <c r="C715" s="645" t="s">
        <v>391</v>
      </c>
      <c r="D715" s="645" t="s">
        <v>103</v>
      </c>
      <c r="E715" s="645" t="s">
        <v>104</v>
      </c>
      <c r="F715" s="645" t="s">
        <v>105</v>
      </c>
      <c r="G715" s="645" t="s">
        <v>5973</v>
      </c>
      <c r="H715" s="646">
        <v>42825</v>
      </c>
      <c r="I715" s="647">
        <v>885.72</v>
      </c>
      <c r="J715" s="647">
        <v>1</v>
      </c>
      <c r="K715" s="647">
        <f t="shared" si="11"/>
        <v>885.72</v>
      </c>
      <c r="L715" s="645" t="s">
        <v>5974</v>
      </c>
      <c r="M715" s="645" t="s">
        <v>1122</v>
      </c>
      <c r="N715" s="646">
        <v>42825</v>
      </c>
      <c r="O715" s="645" t="s">
        <v>71</v>
      </c>
      <c r="P715" s="645" t="s">
        <v>5975</v>
      </c>
    </row>
    <row r="716" spans="1:16" x14ac:dyDescent="0.2">
      <c r="A716" s="645" t="s">
        <v>393</v>
      </c>
      <c r="B716" s="645" t="s">
        <v>1710</v>
      </c>
      <c r="C716" s="645" t="s">
        <v>391</v>
      </c>
      <c r="D716" s="645" t="s">
        <v>103</v>
      </c>
      <c r="E716" s="645" t="s">
        <v>104</v>
      </c>
      <c r="F716" s="645" t="s">
        <v>105</v>
      </c>
      <c r="G716" s="645" t="s">
        <v>5976</v>
      </c>
      <c r="H716" s="646">
        <v>42824</v>
      </c>
      <c r="I716" s="647">
        <v>202.07</v>
      </c>
      <c r="J716" s="647">
        <v>1</v>
      </c>
      <c r="K716" s="647">
        <f t="shared" si="11"/>
        <v>202.07</v>
      </c>
      <c r="L716" s="645" t="s">
        <v>5977</v>
      </c>
      <c r="M716" s="645" t="s">
        <v>1139</v>
      </c>
      <c r="N716" s="646">
        <v>42824</v>
      </c>
      <c r="O716" s="645" t="s">
        <v>71</v>
      </c>
      <c r="P716" s="645" t="s">
        <v>5978</v>
      </c>
    </row>
    <row r="717" spans="1:16" x14ac:dyDescent="0.2">
      <c r="A717" s="645" t="s">
        <v>393</v>
      </c>
      <c r="B717" s="645" t="s">
        <v>1710</v>
      </c>
      <c r="C717" s="645" t="s">
        <v>391</v>
      </c>
      <c r="D717" s="645" t="s">
        <v>103</v>
      </c>
      <c r="E717" s="645" t="s">
        <v>104</v>
      </c>
      <c r="F717" s="645" t="s">
        <v>105</v>
      </c>
      <c r="G717" s="645" t="s">
        <v>5979</v>
      </c>
      <c r="H717" s="646">
        <v>42824</v>
      </c>
      <c r="I717" s="647">
        <v>6267.2</v>
      </c>
      <c r="J717" s="647">
        <v>1</v>
      </c>
      <c r="K717" s="647">
        <f t="shared" si="11"/>
        <v>6267.2</v>
      </c>
      <c r="L717" s="645" t="s">
        <v>5980</v>
      </c>
      <c r="M717" s="645" t="s">
        <v>114</v>
      </c>
      <c r="N717" s="646">
        <v>42824</v>
      </c>
      <c r="O717" s="645" t="s">
        <v>71</v>
      </c>
      <c r="P717" s="645" t="s">
        <v>5981</v>
      </c>
    </row>
    <row r="718" spans="1:16" x14ac:dyDescent="0.2">
      <c r="A718" s="645" t="s">
        <v>393</v>
      </c>
      <c r="B718" s="645" t="s">
        <v>1710</v>
      </c>
      <c r="C718" s="645" t="s">
        <v>391</v>
      </c>
      <c r="D718" s="645" t="s">
        <v>103</v>
      </c>
      <c r="E718" s="645" t="s">
        <v>104</v>
      </c>
      <c r="F718" s="645" t="s">
        <v>105</v>
      </c>
      <c r="G718" s="645" t="s">
        <v>5982</v>
      </c>
      <c r="H718" s="646">
        <v>42823</v>
      </c>
      <c r="I718" s="647">
        <v>517.88</v>
      </c>
      <c r="J718" s="647">
        <v>1</v>
      </c>
      <c r="K718" s="647">
        <f t="shared" si="11"/>
        <v>517.88</v>
      </c>
      <c r="L718" s="645" t="s">
        <v>5983</v>
      </c>
      <c r="M718" s="645" t="s">
        <v>1137</v>
      </c>
      <c r="N718" s="646">
        <v>42823</v>
      </c>
      <c r="O718" s="645" t="s">
        <v>71</v>
      </c>
      <c r="P718" s="645" t="s">
        <v>5984</v>
      </c>
    </row>
    <row r="719" spans="1:16" x14ac:dyDescent="0.2">
      <c r="A719" s="645" t="s">
        <v>393</v>
      </c>
      <c r="B719" s="645" t="s">
        <v>1710</v>
      </c>
      <c r="C719" s="645" t="s">
        <v>391</v>
      </c>
      <c r="D719" s="645" t="s">
        <v>103</v>
      </c>
      <c r="E719" s="645" t="s">
        <v>104</v>
      </c>
      <c r="F719" s="645" t="s">
        <v>105</v>
      </c>
      <c r="G719" s="645" t="s">
        <v>5985</v>
      </c>
      <c r="H719" s="646">
        <v>42823</v>
      </c>
      <c r="I719" s="647">
        <v>362.15</v>
      </c>
      <c r="J719" s="647">
        <v>1</v>
      </c>
      <c r="K719" s="647">
        <f t="shared" si="11"/>
        <v>362.15</v>
      </c>
      <c r="L719" s="645" t="s">
        <v>5986</v>
      </c>
      <c r="M719" s="645" t="s">
        <v>220</v>
      </c>
      <c r="N719" s="646">
        <v>42823</v>
      </c>
      <c r="O719" s="645" t="s">
        <v>71</v>
      </c>
      <c r="P719" s="645" t="s">
        <v>5987</v>
      </c>
    </row>
    <row r="720" spans="1:16" x14ac:dyDescent="0.2">
      <c r="A720" s="645" t="s">
        <v>393</v>
      </c>
      <c r="B720" s="645" t="s">
        <v>1710</v>
      </c>
      <c r="C720" s="645" t="s">
        <v>391</v>
      </c>
      <c r="D720" s="645" t="s">
        <v>103</v>
      </c>
      <c r="E720" s="645" t="s">
        <v>104</v>
      </c>
      <c r="F720" s="645" t="s">
        <v>105</v>
      </c>
      <c r="G720" s="645" t="s">
        <v>5988</v>
      </c>
      <c r="H720" s="646">
        <v>42823</v>
      </c>
      <c r="I720" s="647">
        <v>33.659999999999997</v>
      </c>
      <c r="J720" s="647">
        <v>1</v>
      </c>
      <c r="K720" s="647">
        <f t="shared" si="11"/>
        <v>33.659999999999997</v>
      </c>
      <c r="L720" s="645" t="s">
        <v>5989</v>
      </c>
      <c r="M720" s="645" t="s">
        <v>220</v>
      </c>
      <c r="N720" s="646">
        <v>42823</v>
      </c>
      <c r="O720" s="645" t="s">
        <v>71</v>
      </c>
      <c r="P720" s="645" t="s">
        <v>5990</v>
      </c>
    </row>
    <row r="721" spans="1:16" x14ac:dyDescent="0.2">
      <c r="A721" s="645" t="s">
        <v>393</v>
      </c>
      <c r="B721" s="645" t="s">
        <v>1710</v>
      </c>
      <c r="C721" s="645" t="s">
        <v>391</v>
      </c>
      <c r="D721" s="645" t="s">
        <v>103</v>
      </c>
      <c r="E721" s="645" t="s">
        <v>104</v>
      </c>
      <c r="F721" s="645" t="s">
        <v>105</v>
      </c>
      <c r="G721" s="645" t="s">
        <v>5991</v>
      </c>
      <c r="H721" s="646">
        <v>42823</v>
      </c>
      <c r="I721" s="647">
        <v>41.43</v>
      </c>
      <c r="J721" s="647">
        <v>1</v>
      </c>
      <c r="K721" s="647">
        <f t="shared" si="11"/>
        <v>41.43</v>
      </c>
      <c r="L721" s="645" t="s">
        <v>5992</v>
      </c>
      <c r="M721" s="645" t="s">
        <v>220</v>
      </c>
      <c r="N721" s="646">
        <v>42823</v>
      </c>
      <c r="O721" s="645" t="s">
        <v>71</v>
      </c>
      <c r="P721" s="645" t="s">
        <v>5993</v>
      </c>
    </row>
    <row r="722" spans="1:16" x14ac:dyDescent="0.2">
      <c r="A722" s="645" t="s">
        <v>393</v>
      </c>
      <c r="B722" s="645" t="s">
        <v>1710</v>
      </c>
      <c r="C722" s="645" t="s">
        <v>391</v>
      </c>
      <c r="D722" s="645" t="s">
        <v>103</v>
      </c>
      <c r="E722" s="645" t="s">
        <v>104</v>
      </c>
      <c r="F722" s="645" t="s">
        <v>105</v>
      </c>
      <c r="G722" s="645" t="s">
        <v>5994</v>
      </c>
      <c r="H722" s="646">
        <v>42823</v>
      </c>
      <c r="I722" s="647">
        <v>989.78</v>
      </c>
      <c r="J722" s="647">
        <v>1</v>
      </c>
      <c r="K722" s="647">
        <f t="shared" si="11"/>
        <v>989.78</v>
      </c>
      <c r="L722" s="645" t="s">
        <v>5995</v>
      </c>
      <c r="M722" s="645" t="s">
        <v>1051</v>
      </c>
      <c r="N722" s="646">
        <v>42823</v>
      </c>
      <c r="O722" s="645" t="s">
        <v>71</v>
      </c>
      <c r="P722" s="645" t="s">
        <v>5996</v>
      </c>
    </row>
    <row r="723" spans="1:16" x14ac:dyDescent="0.2">
      <c r="A723" s="645" t="s">
        <v>393</v>
      </c>
      <c r="B723" s="645" t="s">
        <v>1710</v>
      </c>
      <c r="C723" s="645" t="s">
        <v>391</v>
      </c>
      <c r="D723" s="645" t="s">
        <v>103</v>
      </c>
      <c r="E723" s="645" t="s">
        <v>104</v>
      </c>
      <c r="F723" s="645" t="s">
        <v>105</v>
      </c>
      <c r="G723" s="645" t="s">
        <v>5997</v>
      </c>
      <c r="H723" s="646">
        <v>42823</v>
      </c>
      <c r="I723" s="647">
        <v>203.28</v>
      </c>
      <c r="J723" s="647">
        <v>1</v>
      </c>
      <c r="K723" s="647">
        <f t="shared" si="11"/>
        <v>203.28</v>
      </c>
      <c r="L723" s="645" t="s">
        <v>5998</v>
      </c>
      <c r="M723" s="645" t="s">
        <v>278</v>
      </c>
      <c r="N723" s="646">
        <v>42823</v>
      </c>
      <c r="O723" s="645" t="s">
        <v>71</v>
      </c>
      <c r="P723" s="645" t="s">
        <v>5999</v>
      </c>
    </row>
    <row r="724" spans="1:16" x14ac:dyDescent="0.2">
      <c r="A724" s="645" t="s">
        <v>393</v>
      </c>
      <c r="B724" s="645" t="s">
        <v>1710</v>
      </c>
      <c r="C724" s="645" t="s">
        <v>391</v>
      </c>
      <c r="D724" s="645" t="s">
        <v>103</v>
      </c>
      <c r="E724" s="645" t="s">
        <v>104</v>
      </c>
      <c r="F724" s="645" t="s">
        <v>105</v>
      </c>
      <c r="G724" s="645" t="s">
        <v>6000</v>
      </c>
      <c r="H724" s="646">
        <v>42822</v>
      </c>
      <c r="I724" s="647">
        <v>202.07</v>
      </c>
      <c r="J724" s="647">
        <v>1</v>
      </c>
      <c r="K724" s="647">
        <f t="shared" si="11"/>
        <v>202.07</v>
      </c>
      <c r="L724" s="645" t="s">
        <v>6001</v>
      </c>
      <c r="M724" s="645" t="s">
        <v>1137</v>
      </c>
      <c r="N724" s="646">
        <v>42822</v>
      </c>
      <c r="O724" s="645" t="s">
        <v>71</v>
      </c>
      <c r="P724" s="645" t="s">
        <v>6002</v>
      </c>
    </row>
    <row r="725" spans="1:16" x14ac:dyDescent="0.2">
      <c r="A725" s="645" t="s">
        <v>393</v>
      </c>
      <c r="B725" s="645" t="s">
        <v>1710</v>
      </c>
      <c r="C725" s="645" t="s">
        <v>391</v>
      </c>
      <c r="D725" s="645" t="s">
        <v>103</v>
      </c>
      <c r="E725" s="645" t="s">
        <v>104</v>
      </c>
      <c r="F725" s="645" t="s">
        <v>105</v>
      </c>
      <c r="G725" s="645" t="s">
        <v>6003</v>
      </c>
      <c r="H725" s="646">
        <v>42822</v>
      </c>
      <c r="I725" s="647">
        <v>606.21</v>
      </c>
      <c r="J725" s="647">
        <v>1</v>
      </c>
      <c r="K725" s="647">
        <f t="shared" si="11"/>
        <v>606.21</v>
      </c>
      <c r="L725" s="645" t="s">
        <v>6004</v>
      </c>
      <c r="M725" s="645" t="s">
        <v>1137</v>
      </c>
      <c r="N725" s="646">
        <v>42822</v>
      </c>
      <c r="O725" s="645" t="s">
        <v>71</v>
      </c>
      <c r="P725" s="645" t="s">
        <v>6005</v>
      </c>
    </row>
    <row r="726" spans="1:16" x14ac:dyDescent="0.2">
      <c r="A726" s="645" t="s">
        <v>393</v>
      </c>
      <c r="B726" s="645" t="s">
        <v>1710</v>
      </c>
      <c r="C726" s="645" t="s">
        <v>391</v>
      </c>
      <c r="D726" s="645" t="s">
        <v>103</v>
      </c>
      <c r="E726" s="645" t="s">
        <v>104</v>
      </c>
      <c r="F726" s="645" t="s">
        <v>105</v>
      </c>
      <c r="G726" s="645" t="s">
        <v>6006</v>
      </c>
      <c r="H726" s="646">
        <v>42822</v>
      </c>
      <c r="I726" s="647">
        <v>25.89</v>
      </c>
      <c r="J726" s="647">
        <v>1</v>
      </c>
      <c r="K726" s="647">
        <f t="shared" si="11"/>
        <v>25.89</v>
      </c>
      <c r="L726" s="645" t="s">
        <v>6007</v>
      </c>
      <c r="M726" s="645" t="s">
        <v>220</v>
      </c>
      <c r="N726" s="646">
        <v>42822</v>
      </c>
      <c r="O726" s="645" t="s">
        <v>71</v>
      </c>
      <c r="P726" s="645" t="s">
        <v>6008</v>
      </c>
    </row>
    <row r="727" spans="1:16" x14ac:dyDescent="0.2">
      <c r="A727" s="645" t="s">
        <v>393</v>
      </c>
      <c r="B727" s="645" t="s">
        <v>1710</v>
      </c>
      <c r="C727" s="645" t="s">
        <v>391</v>
      </c>
      <c r="D727" s="645" t="s">
        <v>103</v>
      </c>
      <c r="E727" s="645" t="s">
        <v>104</v>
      </c>
      <c r="F727" s="645" t="s">
        <v>105</v>
      </c>
      <c r="G727" s="645" t="s">
        <v>6009</v>
      </c>
      <c r="H727" s="646">
        <v>42822</v>
      </c>
      <c r="I727" s="647">
        <v>31.07</v>
      </c>
      <c r="J727" s="647">
        <v>1</v>
      </c>
      <c r="K727" s="647">
        <f t="shared" si="11"/>
        <v>31.07</v>
      </c>
      <c r="L727" s="645" t="s">
        <v>6010</v>
      </c>
      <c r="M727" s="645" t="s">
        <v>220</v>
      </c>
      <c r="N727" s="646">
        <v>42822</v>
      </c>
      <c r="O727" s="645" t="s">
        <v>71</v>
      </c>
      <c r="P727" s="645" t="s">
        <v>6011</v>
      </c>
    </row>
    <row r="728" spans="1:16" x14ac:dyDescent="0.2">
      <c r="A728" s="645" t="s">
        <v>393</v>
      </c>
      <c r="B728" s="645" t="s">
        <v>1710</v>
      </c>
      <c r="C728" s="645" t="s">
        <v>391</v>
      </c>
      <c r="D728" s="645" t="s">
        <v>103</v>
      </c>
      <c r="E728" s="645" t="s">
        <v>104</v>
      </c>
      <c r="F728" s="645" t="s">
        <v>105</v>
      </c>
      <c r="G728" s="645" t="s">
        <v>6012</v>
      </c>
      <c r="H728" s="646">
        <v>42822</v>
      </c>
      <c r="I728" s="647">
        <v>2.59</v>
      </c>
      <c r="J728" s="647">
        <v>1</v>
      </c>
      <c r="K728" s="647">
        <f t="shared" si="11"/>
        <v>2.59</v>
      </c>
      <c r="L728" s="645" t="s">
        <v>6013</v>
      </c>
      <c r="M728" s="645" t="s">
        <v>220</v>
      </c>
      <c r="N728" s="646">
        <v>42822</v>
      </c>
      <c r="O728" s="645" t="s">
        <v>71</v>
      </c>
      <c r="P728" s="645" t="s">
        <v>6014</v>
      </c>
    </row>
    <row r="729" spans="1:16" x14ac:dyDescent="0.2">
      <c r="A729" s="645" t="s">
        <v>393</v>
      </c>
      <c r="B729" s="645" t="s">
        <v>1710</v>
      </c>
      <c r="C729" s="645" t="s">
        <v>391</v>
      </c>
      <c r="D729" s="645" t="s">
        <v>103</v>
      </c>
      <c r="E729" s="645" t="s">
        <v>104</v>
      </c>
      <c r="F729" s="645" t="s">
        <v>105</v>
      </c>
      <c r="G729" s="645" t="s">
        <v>6015</v>
      </c>
      <c r="H729" s="646">
        <v>42822</v>
      </c>
      <c r="I729" s="647">
        <v>655.08000000000004</v>
      </c>
      <c r="J729" s="647">
        <v>1</v>
      </c>
      <c r="K729" s="647">
        <f t="shared" si="11"/>
        <v>655.08000000000004</v>
      </c>
      <c r="L729" s="645" t="s">
        <v>6016</v>
      </c>
      <c r="M729" s="645" t="s">
        <v>1051</v>
      </c>
      <c r="N729" s="646">
        <v>42822</v>
      </c>
      <c r="O729" s="645" t="s">
        <v>71</v>
      </c>
      <c r="P729" s="645" t="s">
        <v>6017</v>
      </c>
    </row>
    <row r="730" spans="1:16" x14ac:dyDescent="0.2">
      <c r="A730" s="645" t="s">
        <v>393</v>
      </c>
      <c r="B730" s="645" t="s">
        <v>1710</v>
      </c>
      <c r="C730" s="645" t="s">
        <v>391</v>
      </c>
      <c r="D730" s="645" t="s">
        <v>103</v>
      </c>
      <c r="E730" s="645" t="s">
        <v>104</v>
      </c>
      <c r="F730" s="645" t="s">
        <v>105</v>
      </c>
      <c r="G730" s="645" t="s">
        <v>6018</v>
      </c>
      <c r="H730" s="646">
        <v>42821</v>
      </c>
      <c r="I730" s="647">
        <v>200.38</v>
      </c>
      <c r="J730" s="647">
        <v>1</v>
      </c>
      <c r="K730" s="647">
        <f t="shared" si="11"/>
        <v>200.38</v>
      </c>
      <c r="L730" s="645" t="s">
        <v>6019</v>
      </c>
      <c r="M730" s="645" t="s">
        <v>115</v>
      </c>
      <c r="N730" s="646">
        <v>42821</v>
      </c>
      <c r="O730" s="645" t="s">
        <v>71</v>
      </c>
      <c r="P730" s="645" t="s">
        <v>6020</v>
      </c>
    </row>
    <row r="731" spans="1:16" x14ac:dyDescent="0.2">
      <c r="A731" s="645" t="s">
        <v>393</v>
      </c>
      <c r="B731" s="645" t="s">
        <v>1710</v>
      </c>
      <c r="C731" s="645" t="s">
        <v>391</v>
      </c>
      <c r="D731" s="645" t="s">
        <v>103</v>
      </c>
      <c r="E731" s="645" t="s">
        <v>104</v>
      </c>
      <c r="F731" s="645" t="s">
        <v>105</v>
      </c>
      <c r="G731" s="645" t="s">
        <v>6021</v>
      </c>
      <c r="H731" s="646">
        <v>42821</v>
      </c>
      <c r="I731" s="647">
        <v>301.52999999999997</v>
      </c>
      <c r="J731" s="647">
        <v>1</v>
      </c>
      <c r="K731" s="647">
        <f t="shared" si="11"/>
        <v>301.52999999999997</v>
      </c>
      <c r="L731" s="645" t="s">
        <v>6022</v>
      </c>
      <c r="M731" s="645" t="s">
        <v>278</v>
      </c>
      <c r="N731" s="646">
        <v>42821</v>
      </c>
      <c r="O731" s="645" t="s">
        <v>71</v>
      </c>
      <c r="P731" s="645" t="s">
        <v>6023</v>
      </c>
    </row>
    <row r="732" spans="1:16" x14ac:dyDescent="0.2">
      <c r="A732" s="645" t="s">
        <v>393</v>
      </c>
      <c r="B732" s="645" t="s">
        <v>1710</v>
      </c>
      <c r="C732" s="645" t="s">
        <v>391</v>
      </c>
      <c r="D732" s="645" t="s">
        <v>103</v>
      </c>
      <c r="E732" s="645" t="s">
        <v>104</v>
      </c>
      <c r="F732" s="645" t="s">
        <v>105</v>
      </c>
      <c r="G732" s="645" t="s">
        <v>6024</v>
      </c>
      <c r="H732" s="646">
        <v>42818</v>
      </c>
      <c r="I732" s="647">
        <v>100.19</v>
      </c>
      <c r="J732" s="647">
        <v>1</v>
      </c>
      <c r="K732" s="647">
        <f t="shared" si="11"/>
        <v>100.19</v>
      </c>
      <c r="L732" s="645" t="s">
        <v>6025</v>
      </c>
      <c r="M732" s="645" t="s">
        <v>278</v>
      </c>
      <c r="N732" s="646">
        <v>42818</v>
      </c>
      <c r="O732" s="645" t="s">
        <v>71</v>
      </c>
      <c r="P732" s="645" t="s">
        <v>6026</v>
      </c>
    </row>
    <row r="733" spans="1:16" x14ac:dyDescent="0.2">
      <c r="A733" s="645" t="s">
        <v>393</v>
      </c>
      <c r="B733" s="645" t="s">
        <v>1710</v>
      </c>
      <c r="C733" s="645" t="s">
        <v>391</v>
      </c>
      <c r="D733" s="645" t="s">
        <v>103</v>
      </c>
      <c r="E733" s="645" t="s">
        <v>104</v>
      </c>
      <c r="F733" s="645" t="s">
        <v>105</v>
      </c>
      <c r="G733" s="645" t="s">
        <v>6027</v>
      </c>
      <c r="H733" s="646">
        <v>42818</v>
      </c>
      <c r="I733" s="647">
        <v>100.19</v>
      </c>
      <c r="J733" s="647">
        <v>1</v>
      </c>
      <c r="K733" s="647">
        <f t="shared" si="11"/>
        <v>100.19</v>
      </c>
      <c r="L733" s="645" t="s">
        <v>6028</v>
      </c>
      <c r="M733" s="645" t="s">
        <v>278</v>
      </c>
      <c r="N733" s="646">
        <v>42818</v>
      </c>
      <c r="O733" s="645" t="s">
        <v>71</v>
      </c>
      <c r="P733" s="645" t="s">
        <v>6029</v>
      </c>
    </row>
    <row r="734" spans="1:16" x14ac:dyDescent="0.2">
      <c r="A734" s="645" t="s">
        <v>393</v>
      </c>
      <c r="B734" s="645" t="s">
        <v>1710</v>
      </c>
      <c r="C734" s="645" t="s">
        <v>391</v>
      </c>
      <c r="D734" s="645" t="s">
        <v>103</v>
      </c>
      <c r="E734" s="645" t="s">
        <v>104</v>
      </c>
      <c r="F734" s="645" t="s">
        <v>105</v>
      </c>
      <c r="G734" s="645" t="s">
        <v>6030</v>
      </c>
      <c r="H734" s="646">
        <v>42818</v>
      </c>
      <c r="I734" s="647">
        <v>229.85</v>
      </c>
      <c r="J734" s="647">
        <v>1</v>
      </c>
      <c r="K734" s="647">
        <f t="shared" si="11"/>
        <v>229.85</v>
      </c>
      <c r="L734" s="645" t="s">
        <v>5995</v>
      </c>
      <c r="M734" s="645" t="s">
        <v>1051</v>
      </c>
      <c r="N734" s="646">
        <v>42818</v>
      </c>
      <c r="O734" s="645" t="s">
        <v>71</v>
      </c>
      <c r="P734" s="645" t="s">
        <v>5996</v>
      </c>
    </row>
    <row r="735" spans="1:16" x14ac:dyDescent="0.2">
      <c r="A735" s="645" t="s">
        <v>393</v>
      </c>
      <c r="B735" s="645" t="s">
        <v>1710</v>
      </c>
      <c r="C735" s="645" t="s">
        <v>391</v>
      </c>
      <c r="D735" s="645" t="s">
        <v>103</v>
      </c>
      <c r="E735" s="645" t="s">
        <v>104</v>
      </c>
      <c r="F735" s="645" t="s">
        <v>105</v>
      </c>
      <c r="G735" s="645" t="s">
        <v>6031</v>
      </c>
      <c r="H735" s="646">
        <v>42817</v>
      </c>
      <c r="I735" s="647">
        <v>1012.04</v>
      </c>
      <c r="J735" s="647">
        <v>1</v>
      </c>
      <c r="K735" s="647">
        <f t="shared" si="11"/>
        <v>1012.04</v>
      </c>
      <c r="L735" s="645" t="s">
        <v>6032</v>
      </c>
      <c r="M735" s="645" t="s">
        <v>475</v>
      </c>
      <c r="N735" s="646">
        <v>42817</v>
      </c>
      <c r="O735" s="645" t="s">
        <v>71</v>
      </c>
      <c r="P735" s="645" t="s">
        <v>6033</v>
      </c>
    </row>
    <row r="736" spans="1:16" x14ac:dyDescent="0.2">
      <c r="A736" s="645" t="s">
        <v>393</v>
      </c>
      <c r="B736" s="645" t="s">
        <v>1710</v>
      </c>
      <c r="C736" s="645" t="s">
        <v>391</v>
      </c>
      <c r="D736" s="645" t="s">
        <v>103</v>
      </c>
      <c r="E736" s="645" t="s">
        <v>104</v>
      </c>
      <c r="F736" s="645" t="s">
        <v>105</v>
      </c>
      <c r="G736" s="645" t="s">
        <v>6034</v>
      </c>
      <c r="H736" s="646">
        <v>42817</v>
      </c>
      <c r="I736" s="647">
        <v>364.37</v>
      </c>
      <c r="J736" s="647">
        <v>1</v>
      </c>
      <c r="K736" s="647">
        <f t="shared" si="11"/>
        <v>364.37</v>
      </c>
      <c r="L736" s="645" t="s">
        <v>6035</v>
      </c>
      <c r="M736" s="645" t="s">
        <v>1137</v>
      </c>
      <c r="N736" s="646">
        <v>42817</v>
      </c>
      <c r="O736" s="645" t="s">
        <v>71</v>
      </c>
      <c r="P736" s="645" t="s">
        <v>6036</v>
      </c>
    </row>
    <row r="737" spans="1:16" x14ac:dyDescent="0.2">
      <c r="A737" s="645" t="s">
        <v>393</v>
      </c>
      <c r="B737" s="645" t="s">
        <v>1710</v>
      </c>
      <c r="C737" s="645" t="s">
        <v>391</v>
      </c>
      <c r="D737" s="645" t="s">
        <v>103</v>
      </c>
      <c r="E737" s="645" t="s">
        <v>104</v>
      </c>
      <c r="F737" s="645" t="s">
        <v>105</v>
      </c>
      <c r="G737" s="645" t="s">
        <v>6037</v>
      </c>
      <c r="H737" s="646">
        <v>42817</v>
      </c>
      <c r="I737" s="647">
        <v>563.38</v>
      </c>
      <c r="J737" s="647">
        <v>1</v>
      </c>
      <c r="K737" s="647">
        <f t="shared" si="11"/>
        <v>563.38</v>
      </c>
      <c r="L737" s="645" t="s">
        <v>6038</v>
      </c>
      <c r="M737" s="645" t="s">
        <v>1051</v>
      </c>
      <c r="N737" s="646">
        <v>42817</v>
      </c>
      <c r="O737" s="645" t="s">
        <v>71</v>
      </c>
      <c r="P737" s="645" t="s">
        <v>801</v>
      </c>
    </row>
    <row r="738" spans="1:16" x14ac:dyDescent="0.2">
      <c r="A738" s="645" t="s">
        <v>393</v>
      </c>
      <c r="B738" s="645" t="s">
        <v>1710</v>
      </c>
      <c r="C738" s="645" t="s">
        <v>391</v>
      </c>
      <c r="D738" s="645" t="s">
        <v>103</v>
      </c>
      <c r="E738" s="645" t="s">
        <v>104</v>
      </c>
      <c r="F738" s="645" t="s">
        <v>105</v>
      </c>
      <c r="G738" s="645" t="s">
        <v>6039</v>
      </c>
      <c r="H738" s="646">
        <v>42816</v>
      </c>
      <c r="I738" s="647">
        <v>621.29</v>
      </c>
      <c r="J738" s="647">
        <v>1</v>
      </c>
      <c r="K738" s="647">
        <f t="shared" si="11"/>
        <v>621.29</v>
      </c>
      <c r="L738" s="645" t="s">
        <v>6040</v>
      </c>
      <c r="M738" s="645" t="s">
        <v>1137</v>
      </c>
      <c r="N738" s="646">
        <v>42816</v>
      </c>
      <c r="O738" s="645" t="s">
        <v>71</v>
      </c>
      <c r="P738" s="645" t="s">
        <v>6041</v>
      </c>
    </row>
    <row r="739" spans="1:16" x14ac:dyDescent="0.2">
      <c r="A739" s="645" t="s">
        <v>393</v>
      </c>
      <c r="B739" s="645" t="s">
        <v>1710</v>
      </c>
      <c r="C739" s="645" t="s">
        <v>391</v>
      </c>
      <c r="D739" s="645" t="s">
        <v>103</v>
      </c>
      <c r="E739" s="645" t="s">
        <v>104</v>
      </c>
      <c r="F739" s="645" t="s">
        <v>105</v>
      </c>
      <c r="G739" s="645" t="s">
        <v>6042</v>
      </c>
      <c r="H739" s="646">
        <v>42815</v>
      </c>
      <c r="I739" s="647">
        <v>190.21</v>
      </c>
      <c r="J739" s="647">
        <v>1</v>
      </c>
      <c r="K739" s="647">
        <f t="shared" si="11"/>
        <v>190.21</v>
      </c>
      <c r="L739" s="645" t="s">
        <v>6043</v>
      </c>
      <c r="M739" s="645" t="s">
        <v>1130</v>
      </c>
      <c r="N739" s="646">
        <v>42815</v>
      </c>
      <c r="O739" s="645" t="s">
        <v>71</v>
      </c>
      <c r="P739" s="645" t="s">
        <v>6044</v>
      </c>
    </row>
    <row r="740" spans="1:16" x14ac:dyDescent="0.2">
      <c r="A740" s="645" t="s">
        <v>393</v>
      </c>
      <c r="B740" s="645" t="s">
        <v>1710</v>
      </c>
      <c r="C740" s="645" t="s">
        <v>391</v>
      </c>
      <c r="D740" s="645" t="s">
        <v>103</v>
      </c>
      <c r="E740" s="645" t="s">
        <v>104</v>
      </c>
      <c r="F740" s="645" t="s">
        <v>105</v>
      </c>
      <c r="G740" s="645" t="s">
        <v>6045</v>
      </c>
      <c r="H740" s="646">
        <v>42815</v>
      </c>
      <c r="I740" s="647">
        <v>1764.18</v>
      </c>
      <c r="J740" s="647">
        <v>1</v>
      </c>
      <c r="K740" s="647">
        <f t="shared" si="11"/>
        <v>1764.18</v>
      </c>
      <c r="L740" s="645" t="s">
        <v>6046</v>
      </c>
      <c r="M740" s="645" t="s">
        <v>278</v>
      </c>
      <c r="N740" s="646">
        <v>42815</v>
      </c>
      <c r="O740" s="645" t="s">
        <v>71</v>
      </c>
      <c r="P740" s="645" t="s">
        <v>6047</v>
      </c>
    </row>
    <row r="741" spans="1:16" x14ac:dyDescent="0.2">
      <c r="A741" s="645" t="s">
        <v>393</v>
      </c>
      <c r="B741" s="645" t="s">
        <v>1710</v>
      </c>
      <c r="C741" s="645" t="s">
        <v>391</v>
      </c>
      <c r="D741" s="645" t="s">
        <v>103</v>
      </c>
      <c r="E741" s="645" t="s">
        <v>104</v>
      </c>
      <c r="F741" s="645" t="s">
        <v>105</v>
      </c>
      <c r="G741" s="645" t="s">
        <v>6048</v>
      </c>
      <c r="H741" s="646">
        <v>42814</v>
      </c>
      <c r="I741" s="647">
        <v>69.28</v>
      </c>
      <c r="J741" s="647">
        <v>1</v>
      </c>
      <c r="K741" s="647">
        <f t="shared" si="11"/>
        <v>69.28</v>
      </c>
      <c r="L741" s="645" t="s">
        <v>6049</v>
      </c>
      <c r="M741" s="645" t="s">
        <v>1139</v>
      </c>
      <c r="N741" s="646">
        <v>42814</v>
      </c>
      <c r="O741" s="645" t="s">
        <v>71</v>
      </c>
      <c r="P741" s="645" t="s">
        <v>6050</v>
      </c>
    </row>
    <row r="742" spans="1:16" x14ac:dyDescent="0.2">
      <c r="A742" s="645" t="s">
        <v>393</v>
      </c>
      <c r="B742" s="645" t="s">
        <v>1710</v>
      </c>
      <c r="C742" s="645" t="s">
        <v>391</v>
      </c>
      <c r="D742" s="645" t="s">
        <v>103</v>
      </c>
      <c r="E742" s="645" t="s">
        <v>104</v>
      </c>
      <c r="F742" s="645" t="s">
        <v>105</v>
      </c>
      <c r="G742" s="645" t="s">
        <v>6051</v>
      </c>
      <c r="H742" s="646">
        <v>42814</v>
      </c>
      <c r="I742" s="647">
        <v>304.92</v>
      </c>
      <c r="J742" s="647">
        <v>1</v>
      </c>
      <c r="K742" s="647">
        <f t="shared" si="11"/>
        <v>304.92</v>
      </c>
      <c r="L742" s="645" t="s">
        <v>6052</v>
      </c>
      <c r="M742" s="645" t="s">
        <v>257</v>
      </c>
      <c r="N742" s="646">
        <v>42814</v>
      </c>
      <c r="O742" s="645" t="s">
        <v>71</v>
      </c>
      <c r="P742" s="645" t="s">
        <v>6053</v>
      </c>
    </row>
    <row r="743" spans="1:16" x14ac:dyDescent="0.2">
      <c r="A743" s="645" t="s">
        <v>393</v>
      </c>
      <c r="B743" s="645" t="s">
        <v>1710</v>
      </c>
      <c r="C743" s="645" t="s">
        <v>391</v>
      </c>
      <c r="D743" s="645" t="s">
        <v>103</v>
      </c>
      <c r="E743" s="645" t="s">
        <v>104</v>
      </c>
      <c r="F743" s="645" t="s">
        <v>105</v>
      </c>
      <c r="G743" s="645" t="s">
        <v>6054</v>
      </c>
      <c r="H743" s="646">
        <v>42810</v>
      </c>
      <c r="I743" s="647">
        <v>511.83</v>
      </c>
      <c r="J743" s="647">
        <v>1</v>
      </c>
      <c r="K743" s="647">
        <f t="shared" si="11"/>
        <v>511.83</v>
      </c>
      <c r="L743" s="645" t="s">
        <v>6055</v>
      </c>
      <c r="M743" s="645" t="s">
        <v>114</v>
      </c>
      <c r="N743" s="646">
        <v>42810</v>
      </c>
      <c r="O743" s="645" t="s">
        <v>71</v>
      </c>
      <c r="P743" s="645" t="s">
        <v>6056</v>
      </c>
    </row>
    <row r="744" spans="1:16" x14ac:dyDescent="0.2">
      <c r="A744" s="645" t="s">
        <v>393</v>
      </c>
      <c r="B744" s="645" t="s">
        <v>1710</v>
      </c>
      <c r="C744" s="645" t="s">
        <v>391</v>
      </c>
      <c r="D744" s="645" t="s">
        <v>103</v>
      </c>
      <c r="E744" s="645" t="s">
        <v>104</v>
      </c>
      <c r="F744" s="645" t="s">
        <v>105</v>
      </c>
      <c r="G744" s="645" t="s">
        <v>6057</v>
      </c>
      <c r="H744" s="646">
        <v>42809</v>
      </c>
      <c r="I744" s="647">
        <v>20.27</v>
      </c>
      <c r="J744" s="647">
        <v>1</v>
      </c>
      <c r="K744" s="647">
        <f t="shared" si="11"/>
        <v>20.27</v>
      </c>
      <c r="L744" s="645" t="s">
        <v>6058</v>
      </c>
      <c r="M744" s="645" t="s">
        <v>1137</v>
      </c>
      <c r="N744" s="646">
        <v>42809</v>
      </c>
      <c r="O744" s="645" t="s">
        <v>71</v>
      </c>
      <c r="P744" s="645" t="s">
        <v>6059</v>
      </c>
    </row>
    <row r="745" spans="1:16" x14ac:dyDescent="0.2">
      <c r="A745" s="645" t="s">
        <v>393</v>
      </c>
      <c r="B745" s="645" t="s">
        <v>1710</v>
      </c>
      <c r="C745" s="645" t="s">
        <v>391</v>
      </c>
      <c r="D745" s="645" t="s">
        <v>103</v>
      </c>
      <c r="E745" s="645" t="s">
        <v>104</v>
      </c>
      <c r="F745" s="645" t="s">
        <v>105</v>
      </c>
      <c r="G745" s="645" t="s">
        <v>6060</v>
      </c>
      <c r="H745" s="646">
        <v>42809</v>
      </c>
      <c r="I745" s="647">
        <v>908.46</v>
      </c>
      <c r="J745" s="647">
        <v>1</v>
      </c>
      <c r="K745" s="647">
        <f t="shared" si="11"/>
        <v>908.46</v>
      </c>
      <c r="L745" s="645" t="s">
        <v>6061</v>
      </c>
      <c r="M745" s="645" t="s">
        <v>1137</v>
      </c>
      <c r="N745" s="646">
        <v>42809</v>
      </c>
      <c r="O745" s="645" t="s">
        <v>71</v>
      </c>
      <c r="P745" s="645" t="s">
        <v>6062</v>
      </c>
    </row>
    <row r="746" spans="1:16" x14ac:dyDescent="0.2">
      <c r="A746" s="645" t="s">
        <v>393</v>
      </c>
      <c r="B746" s="645" t="s">
        <v>1710</v>
      </c>
      <c r="C746" s="645" t="s">
        <v>391</v>
      </c>
      <c r="D746" s="645" t="s">
        <v>103</v>
      </c>
      <c r="E746" s="645" t="s">
        <v>104</v>
      </c>
      <c r="F746" s="645" t="s">
        <v>105</v>
      </c>
      <c r="G746" s="645" t="s">
        <v>6063</v>
      </c>
      <c r="H746" s="646">
        <v>42809</v>
      </c>
      <c r="I746" s="647">
        <v>1629.87</v>
      </c>
      <c r="J746" s="647">
        <v>1</v>
      </c>
      <c r="K746" s="647">
        <f t="shared" si="11"/>
        <v>1629.87</v>
      </c>
      <c r="L746" s="645" t="s">
        <v>6064</v>
      </c>
      <c r="M746" s="645" t="s">
        <v>1051</v>
      </c>
      <c r="N746" s="646">
        <v>42809</v>
      </c>
      <c r="O746" s="645" t="s">
        <v>71</v>
      </c>
      <c r="P746" s="645" t="s">
        <v>6065</v>
      </c>
    </row>
    <row r="747" spans="1:16" x14ac:dyDescent="0.2">
      <c r="A747" s="645" t="s">
        <v>393</v>
      </c>
      <c r="B747" s="645" t="s">
        <v>1710</v>
      </c>
      <c r="C747" s="645" t="s">
        <v>391</v>
      </c>
      <c r="D747" s="645" t="s">
        <v>103</v>
      </c>
      <c r="E747" s="645" t="s">
        <v>104</v>
      </c>
      <c r="F747" s="645" t="s">
        <v>105</v>
      </c>
      <c r="G747" s="645" t="s">
        <v>6066</v>
      </c>
      <c r="H747" s="646">
        <v>42809</v>
      </c>
      <c r="I747" s="647">
        <v>5904.8</v>
      </c>
      <c r="J747" s="647">
        <v>1</v>
      </c>
      <c r="K747" s="647">
        <f t="shared" si="11"/>
        <v>5904.8</v>
      </c>
      <c r="L747" s="645" t="s">
        <v>6067</v>
      </c>
      <c r="M747" s="645" t="s">
        <v>1051</v>
      </c>
      <c r="N747" s="646">
        <v>42809</v>
      </c>
      <c r="O747" s="645" t="s">
        <v>71</v>
      </c>
      <c r="P747" s="645" t="s">
        <v>6068</v>
      </c>
    </row>
    <row r="748" spans="1:16" x14ac:dyDescent="0.2">
      <c r="A748" s="645" t="s">
        <v>393</v>
      </c>
      <c r="B748" s="645" t="s">
        <v>1710</v>
      </c>
      <c r="C748" s="645" t="s">
        <v>391</v>
      </c>
      <c r="D748" s="645" t="s">
        <v>103</v>
      </c>
      <c r="E748" s="645" t="s">
        <v>104</v>
      </c>
      <c r="F748" s="645" t="s">
        <v>105</v>
      </c>
      <c r="G748" s="645" t="s">
        <v>6069</v>
      </c>
      <c r="H748" s="646">
        <v>42808</v>
      </c>
      <c r="I748" s="647">
        <v>301.29000000000002</v>
      </c>
      <c r="J748" s="647">
        <v>1</v>
      </c>
      <c r="K748" s="647">
        <f t="shared" si="11"/>
        <v>301.29000000000002</v>
      </c>
      <c r="L748" s="645" t="s">
        <v>6070</v>
      </c>
      <c r="M748" s="645" t="s">
        <v>204</v>
      </c>
      <c r="N748" s="646">
        <v>42808</v>
      </c>
      <c r="O748" s="645" t="s">
        <v>71</v>
      </c>
      <c r="P748" s="645" t="s">
        <v>801</v>
      </c>
    </row>
    <row r="749" spans="1:16" x14ac:dyDescent="0.2">
      <c r="A749" s="645" t="s">
        <v>393</v>
      </c>
      <c r="B749" s="645" t="s">
        <v>1710</v>
      </c>
      <c r="C749" s="645" t="s">
        <v>391</v>
      </c>
      <c r="D749" s="645" t="s">
        <v>103</v>
      </c>
      <c r="E749" s="645" t="s">
        <v>104</v>
      </c>
      <c r="F749" s="645" t="s">
        <v>105</v>
      </c>
      <c r="G749" s="645" t="s">
        <v>6071</v>
      </c>
      <c r="H749" s="646">
        <v>42808</v>
      </c>
      <c r="I749" s="647">
        <v>360.58</v>
      </c>
      <c r="J749" s="647">
        <v>1</v>
      </c>
      <c r="K749" s="647">
        <f t="shared" si="11"/>
        <v>360.58</v>
      </c>
      <c r="L749" s="645" t="s">
        <v>2802</v>
      </c>
      <c r="M749" s="645" t="s">
        <v>204</v>
      </c>
      <c r="N749" s="646">
        <v>42808</v>
      </c>
      <c r="O749" s="645" t="s">
        <v>71</v>
      </c>
      <c r="P749" s="645" t="s">
        <v>801</v>
      </c>
    </row>
    <row r="750" spans="1:16" x14ac:dyDescent="0.2">
      <c r="A750" s="645" t="s">
        <v>393</v>
      </c>
      <c r="B750" s="645" t="s">
        <v>1710</v>
      </c>
      <c r="C750" s="645" t="s">
        <v>391</v>
      </c>
      <c r="D750" s="645" t="s">
        <v>103</v>
      </c>
      <c r="E750" s="645" t="s">
        <v>104</v>
      </c>
      <c r="F750" s="645" t="s">
        <v>105</v>
      </c>
      <c r="G750" s="645" t="s">
        <v>6072</v>
      </c>
      <c r="H750" s="646">
        <v>42807</v>
      </c>
      <c r="I750" s="647">
        <v>566.28</v>
      </c>
      <c r="J750" s="647">
        <v>1</v>
      </c>
      <c r="K750" s="647">
        <f t="shared" si="11"/>
        <v>566.28</v>
      </c>
      <c r="L750" s="645" t="s">
        <v>801</v>
      </c>
      <c r="M750" s="645" t="s">
        <v>1204</v>
      </c>
      <c r="N750" s="646">
        <v>42807</v>
      </c>
      <c r="O750" s="645" t="s">
        <v>71</v>
      </c>
      <c r="P750" s="645" t="s">
        <v>801</v>
      </c>
    </row>
    <row r="751" spans="1:16" x14ac:dyDescent="0.2">
      <c r="A751" s="645" t="s">
        <v>393</v>
      </c>
      <c r="B751" s="645" t="s">
        <v>1710</v>
      </c>
      <c r="C751" s="645" t="s">
        <v>391</v>
      </c>
      <c r="D751" s="645" t="s">
        <v>103</v>
      </c>
      <c r="E751" s="645" t="s">
        <v>104</v>
      </c>
      <c r="F751" s="645" t="s">
        <v>105</v>
      </c>
      <c r="G751" s="645" t="s">
        <v>6073</v>
      </c>
      <c r="H751" s="646">
        <v>42807</v>
      </c>
      <c r="I751" s="647">
        <v>460.42</v>
      </c>
      <c r="J751" s="647">
        <v>1</v>
      </c>
      <c r="K751" s="647">
        <f t="shared" si="11"/>
        <v>460.42</v>
      </c>
      <c r="L751" s="645" t="s">
        <v>801</v>
      </c>
      <c r="M751" s="645" t="s">
        <v>266</v>
      </c>
      <c r="N751" s="646">
        <v>42807</v>
      </c>
      <c r="O751" s="645" t="s">
        <v>71</v>
      </c>
      <c r="P751" s="645" t="s">
        <v>801</v>
      </c>
    </row>
    <row r="752" spans="1:16" x14ac:dyDescent="0.2">
      <c r="A752" s="645" t="s">
        <v>393</v>
      </c>
      <c r="B752" s="645" t="s">
        <v>1710</v>
      </c>
      <c r="C752" s="645" t="s">
        <v>391</v>
      </c>
      <c r="D752" s="645" t="s">
        <v>103</v>
      </c>
      <c r="E752" s="645" t="s">
        <v>104</v>
      </c>
      <c r="F752" s="645" t="s">
        <v>105</v>
      </c>
      <c r="G752" s="645" t="s">
        <v>6074</v>
      </c>
      <c r="H752" s="646">
        <v>42803</v>
      </c>
      <c r="I752" s="647">
        <v>822.85</v>
      </c>
      <c r="J752" s="647">
        <v>1</v>
      </c>
      <c r="K752" s="647">
        <f t="shared" si="11"/>
        <v>822.85</v>
      </c>
      <c r="L752" s="645" t="s">
        <v>6075</v>
      </c>
      <c r="M752" s="645" t="s">
        <v>1139</v>
      </c>
      <c r="N752" s="646">
        <v>42803</v>
      </c>
      <c r="O752" s="645" t="s">
        <v>71</v>
      </c>
      <c r="P752" s="645" t="s">
        <v>6076</v>
      </c>
    </row>
    <row r="753" spans="1:16" x14ac:dyDescent="0.2">
      <c r="A753" s="645" t="s">
        <v>393</v>
      </c>
      <c r="B753" s="645" t="s">
        <v>1710</v>
      </c>
      <c r="C753" s="645" t="s">
        <v>391</v>
      </c>
      <c r="D753" s="645" t="s">
        <v>103</v>
      </c>
      <c r="E753" s="645" t="s">
        <v>104</v>
      </c>
      <c r="F753" s="645" t="s">
        <v>105</v>
      </c>
      <c r="G753" s="645" t="s">
        <v>6077</v>
      </c>
      <c r="H753" s="646">
        <v>42803</v>
      </c>
      <c r="I753" s="647">
        <v>89.54</v>
      </c>
      <c r="J753" s="647">
        <v>1</v>
      </c>
      <c r="K753" s="647">
        <f t="shared" si="11"/>
        <v>89.54</v>
      </c>
      <c r="L753" s="645" t="s">
        <v>6078</v>
      </c>
      <c r="M753" s="645" t="s">
        <v>257</v>
      </c>
      <c r="N753" s="646">
        <v>42803</v>
      </c>
      <c r="O753" s="645" t="s">
        <v>71</v>
      </c>
      <c r="P753" s="645" t="s">
        <v>6079</v>
      </c>
    </row>
    <row r="754" spans="1:16" x14ac:dyDescent="0.2">
      <c r="A754" s="645" t="s">
        <v>393</v>
      </c>
      <c r="B754" s="645" t="s">
        <v>1710</v>
      </c>
      <c r="C754" s="645" t="s">
        <v>391</v>
      </c>
      <c r="D754" s="645" t="s">
        <v>103</v>
      </c>
      <c r="E754" s="645" t="s">
        <v>104</v>
      </c>
      <c r="F754" s="645" t="s">
        <v>105</v>
      </c>
      <c r="G754" s="645" t="s">
        <v>6080</v>
      </c>
      <c r="H754" s="646">
        <v>42803</v>
      </c>
      <c r="I754" s="647">
        <v>427.13</v>
      </c>
      <c r="J754" s="647">
        <v>1</v>
      </c>
      <c r="K754" s="647">
        <f t="shared" si="11"/>
        <v>427.13</v>
      </c>
      <c r="L754" s="645" t="s">
        <v>6081</v>
      </c>
      <c r="M754" s="645" t="s">
        <v>257</v>
      </c>
      <c r="N754" s="646">
        <v>42803</v>
      </c>
      <c r="O754" s="645" t="s">
        <v>71</v>
      </c>
      <c r="P754" s="645" t="s">
        <v>6082</v>
      </c>
    </row>
    <row r="755" spans="1:16" x14ac:dyDescent="0.2">
      <c r="A755" s="645" t="s">
        <v>393</v>
      </c>
      <c r="B755" s="645" t="s">
        <v>1710</v>
      </c>
      <c r="C755" s="645" t="s">
        <v>391</v>
      </c>
      <c r="D755" s="645" t="s">
        <v>103</v>
      </c>
      <c r="E755" s="645" t="s">
        <v>104</v>
      </c>
      <c r="F755" s="645" t="s">
        <v>105</v>
      </c>
      <c r="G755" s="645" t="s">
        <v>6083</v>
      </c>
      <c r="H755" s="646">
        <v>42802</v>
      </c>
      <c r="I755" s="647">
        <v>430.76</v>
      </c>
      <c r="J755" s="647">
        <v>1</v>
      </c>
      <c r="K755" s="647">
        <f t="shared" si="11"/>
        <v>430.76</v>
      </c>
      <c r="L755" s="645" t="s">
        <v>6084</v>
      </c>
      <c r="M755" s="645" t="s">
        <v>475</v>
      </c>
      <c r="N755" s="646">
        <v>42802</v>
      </c>
      <c r="O755" s="645" t="s">
        <v>71</v>
      </c>
      <c r="P755" s="645" t="s">
        <v>6085</v>
      </c>
    </row>
    <row r="756" spans="1:16" x14ac:dyDescent="0.2">
      <c r="A756" s="645" t="s">
        <v>393</v>
      </c>
      <c r="B756" s="645" t="s">
        <v>1710</v>
      </c>
      <c r="C756" s="645" t="s">
        <v>391</v>
      </c>
      <c r="D756" s="645" t="s">
        <v>103</v>
      </c>
      <c r="E756" s="645" t="s">
        <v>104</v>
      </c>
      <c r="F756" s="645" t="s">
        <v>105</v>
      </c>
      <c r="G756" s="645" t="s">
        <v>6086</v>
      </c>
      <c r="H756" s="646">
        <v>42802</v>
      </c>
      <c r="I756" s="647">
        <v>693.38</v>
      </c>
      <c r="J756" s="647">
        <v>1</v>
      </c>
      <c r="K756" s="647">
        <f t="shared" si="11"/>
        <v>693.38</v>
      </c>
      <c r="L756" s="645" t="s">
        <v>6087</v>
      </c>
      <c r="M756" s="645" t="s">
        <v>1051</v>
      </c>
      <c r="N756" s="646">
        <v>42802</v>
      </c>
      <c r="O756" s="645" t="s">
        <v>71</v>
      </c>
      <c r="P756" s="645" t="s">
        <v>6088</v>
      </c>
    </row>
    <row r="757" spans="1:16" x14ac:dyDescent="0.2">
      <c r="A757" s="645" t="s">
        <v>393</v>
      </c>
      <c r="B757" s="645" t="s">
        <v>1710</v>
      </c>
      <c r="C757" s="645" t="s">
        <v>391</v>
      </c>
      <c r="D757" s="645" t="s">
        <v>103</v>
      </c>
      <c r="E757" s="645" t="s">
        <v>104</v>
      </c>
      <c r="F757" s="645" t="s">
        <v>105</v>
      </c>
      <c r="G757" s="645" t="s">
        <v>6089</v>
      </c>
      <c r="H757" s="646">
        <v>42801</v>
      </c>
      <c r="I757" s="647">
        <v>843.68</v>
      </c>
      <c r="J757" s="647">
        <v>1</v>
      </c>
      <c r="K757" s="647">
        <f t="shared" si="11"/>
        <v>843.68</v>
      </c>
      <c r="L757" s="645" t="s">
        <v>6090</v>
      </c>
      <c r="M757" s="645" t="s">
        <v>1051</v>
      </c>
      <c r="N757" s="646">
        <v>42801</v>
      </c>
      <c r="O757" s="645" t="s">
        <v>71</v>
      </c>
      <c r="P757" s="645" t="s">
        <v>6091</v>
      </c>
    </row>
    <row r="758" spans="1:16" x14ac:dyDescent="0.2">
      <c r="A758" s="645" t="s">
        <v>393</v>
      </c>
      <c r="B758" s="645" t="s">
        <v>1710</v>
      </c>
      <c r="C758" s="645" t="s">
        <v>391</v>
      </c>
      <c r="D758" s="645" t="s">
        <v>103</v>
      </c>
      <c r="E758" s="645" t="s">
        <v>104</v>
      </c>
      <c r="F758" s="645" t="s">
        <v>105</v>
      </c>
      <c r="G758" s="645" t="s">
        <v>6092</v>
      </c>
      <c r="H758" s="646">
        <v>42801</v>
      </c>
      <c r="I758" s="647">
        <v>142.78</v>
      </c>
      <c r="J758" s="647">
        <v>1</v>
      </c>
      <c r="K758" s="647">
        <f t="shared" si="11"/>
        <v>142.78</v>
      </c>
      <c r="L758" s="645" t="s">
        <v>2818</v>
      </c>
      <c r="M758" s="645" t="s">
        <v>257</v>
      </c>
      <c r="N758" s="646">
        <v>42801</v>
      </c>
      <c r="O758" s="645" t="s">
        <v>71</v>
      </c>
      <c r="P758" s="645" t="s">
        <v>801</v>
      </c>
    </row>
    <row r="759" spans="1:16" x14ac:dyDescent="0.2">
      <c r="A759" s="645" t="s">
        <v>393</v>
      </c>
      <c r="B759" s="645" t="s">
        <v>1710</v>
      </c>
      <c r="C759" s="645" t="s">
        <v>391</v>
      </c>
      <c r="D759" s="645" t="s">
        <v>103</v>
      </c>
      <c r="E759" s="645" t="s">
        <v>104</v>
      </c>
      <c r="F759" s="645" t="s">
        <v>105</v>
      </c>
      <c r="G759" s="645" t="s">
        <v>6093</v>
      </c>
      <c r="H759" s="646">
        <v>42800</v>
      </c>
      <c r="I759" s="647">
        <v>100.19</v>
      </c>
      <c r="J759" s="647">
        <v>1</v>
      </c>
      <c r="K759" s="647">
        <f t="shared" si="11"/>
        <v>100.19</v>
      </c>
      <c r="L759" s="645" t="s">
        <v>6094</v>
      </c>
      <c r="M759" s="645" t="s">
        <v>1051</v>
      </c>
      <c r="N759" s="646">
        <v>42800</v>
      </c>
      <c r="O759" s="645" t="s">
        <v>71</v>
      </c>
      <c r="P759" s="645" t="s">
        <v>6095</v>
      </c>
    </row>
    <row r="760" spans="1:16" x14ac:dyDescent="0.2">
      <c r="A760" s="645" t="s">
        <v>393</v>
      </c>
      <c r="B760" s="645" t="s">
        <v>1710</v>
      </c>
      <c r="C760" s="645" t="s">
        <v>391</v>
      </c>
      <c r="D760" s="645" t="s">
        <v>103</v>
      </c>
      <c r="E760" s="645" t="s">
        <v>104</v>
      </c>
      <c r="F760" s="645" t="s">
        <v>105</v>
      </c>
      <c r="G760" s="645" t="s">
        <v>6096</v>
      </c>
      <c r="H760" s="646">
        <v>42800</v>
      </c>
      <c r="I760" s="647">
        <v>733.26</v>
      </c>
      <c r="J760" s="647">
        <v>1</v>
      </c>
      <c r="K760" s="647">
        <f t="shared" si="11"/>
        <v>733.26</v>
      </c>
      <c r="L760" s="645" t="s">
        <v>6097</v>
      </c>
      <c r="M760" s="645" t="s">
        <v>1051</v>
      </c>
      <c r="N760" s="646">
        <v>42800</v>
      </c>
      <c r="O760" s="645" t="s">
        <v>71</v>
      </c>
      <c r="P760" s="645" t="s">
        <v>6098</v>
      </c>
    </row>
    <row r="761" spans="1:16" x14ac:dyDescent="0.2">
      <c r="A761" s="645" t="s">
        <v>393</v>
      </c>
      <c r="B761" s="645" t="s">
        <v>1710</v>
      </c>
      <c r="C761" s="645" t="s">
        <v>391</v>
      </c>
      <c r="D761" s="645" t="s">
        <v>103</v>
      </c>
      <c r="E761" s="645" t="s">
        <v>104</v>
      </c>
      <c r="F761" s="645" t="s">
        <v>105</v>
      </c>
      <c r="G761" s="645" t="s">
        <v>6099</v>
      </c>
      <c r="H761" s="646">
        <v>42797</v>
      </c>
      <c r="I761" s="647">
        <v>104.36</v>
      </c>
      <c r="J761" s="647">
        <v>1</v>
      </c>
      <c r="K761" s="647">
        <f t="shared" si="11"/>
        <v>104.36</v>
      </c>
      <c r="L761" s="645" t="s">
        <v>6100</v>
      </c>
      <c r="M761" s="645" t="s">
        <v>224</v>
      </c>
      <c r="N761" s="646">
        <v>42797</v>
      </c>
      <c r="O761" s="645" t="s">
        <v>71</v>
      </c>
      <c r="P761" s="645" t="s">
        <v>801</v>
      </c>
    </row>
    <row r="762" spans="1:16" x14ac:dyDescent="0.2">
      <c r="A762" s="645" t="s">
        <v>393</v>
      </c>
      <c r="B762" s="645" t="s">
        <v>1710</v>
      </c>
      <c r="C762" s="645" t="s">
        <v>391</v>
      </c>
      <c r="D762" s="645" t="s">
        <v>103</v>
      </c>
      <c r="E762" s="645" t="s">
        <v>104</v>
      </c>
      <c r="F762" s="645" t="s">
        <v>105</v>
      </c>
      <c r="G762" s="645" t="s">
        <v>6101</v>
      </c>
      <c r="H762" s="646">
        <v>42796</v>
      </c>
      <c r="I762" s="647">
        <v>2554.21</v>
      </c>
      <c r="J762" s="647">
        <v>1</v>
      </c>
      <c r="K762" s="647">
        <f t="shared" si="11"/>
        <v>2554.21</v>
      </c>
      <c r="L762" s="645" t="s">
        <v>6102</v>
      </c>
      <c r="M762" s="645" t="s">
        <v>1137</v>
      </c>
      <c r="N762" s="646">
        <v>42796</v>
      </c>
      <c r="O762" s="645" t="s">
        <v>71</v>
      </c>
      <c r="P762" s="645" t="s">
        <v>6103</v>
      </c>
    </row>
    <row r="763" spans="1:16" x14ac:dyDescent="0.2">
      <c r="A763" s="645" t="s">
        <v>393</v>
      </c>
      <c r="B763" s="645" t="s">
        <v>1710</v>
      </c>
      <c r="C763" s="645" t="s">
        <v>391</v>
      </c>
      <c r="D763" s="645" t="s">
        <v>103</v>
      </c>
      <c r="E763" s="645" t="s">
        <v>104</v>
      </c>
      <c r="F763" s="645" t="s">
        <v>105</v>
      </c>
      <c r="G763" s="645" t="s">
        <v>6104</v>
      </c>
      <c r="H763" s="646">
        <v>42755</v>
      </c>
      <c r="I763" s="647">
        <v>410.37</v>
      </c>
      <c r="J763" s="647">
        <v>1</v>
      </c>
      <c r="K763" s="647">
        <f t="shared" si="11"/>
        <v>410.37</v>
      </c>
      <c r="L763" s="645" t="s">
        <v>6105</v>
      </c>
      <c r="M763" s="645" t="s">
        <v>257</v>
      </c>
      <c r="N763" s="646">
        <v>42802</v>
      </c>
      <c r="O763" s="645" t="s">
        <v>71</v>
      </c>
      <c r="P763" s="645" t="s">
        <v>6106</v>
      </c>
    </row>
    <row r="764" spans="1:16" x14ac:dyDescent="0.2">
      <c r="A764" s="645" t="s">
        <v>393</v>
      </c>
      <c r="B764" s="645" t="s">
        <v>1710</v>
      </c>
      <c r="C764" s="645" t="s">
        <v>391</v>
      </c>
      <c r="D764" s="645" t="s">
        <v>235</v>
      </c>
      <c r="E764" s="645" t="s">
        <v>236</v>
      </c>
      <c r="F764" s="645" t="s">
        <v>237</v>
      </c>
      <c r="G764" s="645" t="s">
        <v>6107</v>
      </c>
      <c r="H764" s="646">
        <v>42821</v>
      </c>
      <c r="I764" s="647">
        <v>2009.25</v>
      </c>
      <c r="J764" s="647">
        <v>1</v>
      </c>
      <c r="K764" s="647">
        <f t="shared" si="11"/>
        <v>2009.25</v>
      </c>
      <c r="L764" s="645" t="s">
        <v>6108</v>
      </c>
      <c r="M764" s="645" t="s">
        <v>320</v>
      </c>
      <c r="N764" s="646">
        <v>42825</v>
      </c>
      <c r="O764" s="645" t="s">
        <v>71</v>
      </c>
      <c r="P764" s="645" t="s">
        <v>6109</v>
      </c>
    </row>
    <row r="765" spans="1:16" x14ac:dyDescent="0.2">
      <c r="A765" s="645" t="s">
        <v>393</v>
      </c>
      <c r="B765" s="645" t="s">
        <v>1710</v>
      </c>
      <c r="C765" s="645" t="s">
        <v>391</v>
      </c>
      <c r="D765" s="645" t="s">
        <v>235</v>
      </c>
      <c r="E765" s="645" t="s">
        <v>236</v>
      </c>
      <c r="F765" s="645" t="s">
        <v>237</v>
      </c>
      <c r="G765" s="645" t="s">
        <v>6110</v>
      </c>
      <c r="H765" s="646">
        <v>42821</v>
      </c>
      <c r="I765" s="647">
        <v>2365.48</v>
      </c>
      <c r="J765" s="647">
        <v>1</v>
      </c>
      <c r="K765" s="647">
        <f t="shared" si="11"/>
        <v>2365.48</v>
      </c>
      <c r="L765" s="645" t="s">
        <v>6111</v>
      </c>
      <c r="M765" s="645" t="s">
        <v>1706</v>
      </c>
      <c r="N765" s="646">
        <v>42825</v>
      </c>
      <c r="O765" s="645" t="s">
        <v>71</v>
      </c>
      <c r="P765" s="645" t="s">
        <v>6112</v>
      </c>
    </row>
    <row r="766" spans="1:16" x14ac:dyDescent="0.2">
      <c r="A766" s="645" t="s">
        <v>393</v>
      </c>
      <c r="B766" s="645" t="s">
        <v>1710</v>
      </c>
      <c r="C766" s="645" t="s">
        <v>391</v>
      </c>
      <c r="D766" s="645" t="s">
        <v>235</v>
      </c>
      <c r="E766" s="645" t="s">
        <v>236</v>
      </c>
      <c r="F766" s="645" t="s">
        <v>237</v>
      </c>
      <c r="G766" s="645" t="s">
        <v>6113</v>
      </c>
      <c r="H766" s="646">
        <v>42821</v>
      </c>
      <c r="I766" s="647">
        <v>2365.48</v>
      </c>
      <c r="J766" s="647">
        <v>1</v>
      </c>
      <c r="K766" s="647">
        <f t="shared" si="11"/>
        <v>2365.48</v>
      </c>
      <c r="L766" s="645" t="s">
        <v>6114</v>
      </c>
      <c r="M766" s="645" t="s">
        <v>1706</v>
      </c>
      <c r="N766" s="646">
        <v>42825</v>
      </c>
      <c r="O766" s="645" t="s">
        <v>71</v>
      </c>
      <c r="P766" s="645" t="s">
        <v>6115</v>
      </c>
    </row>
    <row r="767" spans="1:16" x14ac:dyDescent="0.2">
      <c r="A767" s="645" t="s">
        <v>393</v>
      </c>
      <c r="B767" s="645" t="s">
        <v>1710</v>
      </c>
      <c r="C767" s="645" t="s">
        <v>391</v>
      </c>
      <c r="D767" s="645" t="s">
        <v>235</v>
      </c>
      <c r="E767" s="645" t="s">
        <v>236</v>
      </c>
      <c r="F767" s="645" t="s">
        <v>237</v>
      </c>
      <c r="G767" s="645" t="s">
        <v>6116</v>
      </c>
      <c r="H767" s="646">
        <v>42821</v>
      </c>
      <c r="I767" s="647">
        <v>3353.79</v>
      </c>
      <c r="J767" s="647">
        <v>1</v>
      </c>
      <c r="K767" s="647">
        <f t="shared" si="11"/>
        <v>3353.79</v>
      </c>
      <c r="L767" s="645" t="s">
        <v>6117</v>
      </c>
      <c r="M767" s="645" t="s">
        <v>1706</v>
      </c>
      <c r="N767" s="646">
        <v>42825</v>
      </c>
      <c r="O767" s="645" t="s">
        <v>71</v>
      </c>
      <c r="P767" s="645" t="s">
        <v>6118</v>
      </c>
    </row>
    <row r="768" spans="1:16" x14ac:dyDescent="0.2">
      <c r="A768" s="645" t="s">
        <v>393</v>
      </c>
      <c r="B768" s="645" t="s">
        <v>1710</v>
      </c>
      <c r="C768" s="645" t="s">
        <v>391</v>
      </c>
      <c r="D768" s="645" t="s">
        <v>235</v>
      </c>
      <c r="E768" s="645" t="s">
        <v>236</v>
      </c>
      <c r="F768" s="645" t="s">
        <v>237</v>
      </c>
      <c r="G768" s="645" t="s">
        <v>6119</v>
      </c>
      <c r="H768" s="646">
        <v>42821</v>
      </c>
      <c r="I768" s="647">
        <v>3191.77</v>
      </c>
      <c r="J768" s="647">
        <v>1</v>
      </c>
      <c r="K768" s="647">
        <f t="shared" si="11"/>
        <v>3191.77</v>
      </c>
      <c r="L768" s="645" t="s">
        <v>6120</v>
      </c>
      <c r="M768" s="645" t="s">
        <v>1706</v>
      </c>
      <c r="N768" s="646">
        <v>42825</v>
      </c>
      <c r="O768" s="645" t="s">
        <v>71</v>
      </c>
      <c r="P768" s="645" t="s">
        <v>6121</v>
      </c>
    </row>
    <row r="769" spans="1:16" x14ac:dyDescent="0.2">
      <c r="A769" s="645" t="s">
        <v>393</v>
      </c>
      <c r="B769" s="645" t="s">
        <v>1710</v>
      </c>
      <c r="C769" s="645" t="s">
        <v>391</v>
      </c>
      <c r="D769" s="645" t="s">
        <v>235</v>
      </c>
      <c r="E769" s="645" t="s">
        <v>236</v>
      </c>
      <c r="F769" s="645" t="s">
        <v>237</v>
      </c>
      <c r="G769" s="645" t="s">
        <v>6122</v>
      </c>
      <c r="H769" s="646">
        <v>42821</v>
      </c>
      <c r="I769" s="647">
        <v>243.46</v>
      </c>
      <c r="J769" s="647">
        <v>1</v>
      </c>
      <c r="K769" s="647">
        <f t="shared" si="11"/>
        <v>243.46</v>
      </c>
      <c r="L769" s="645" t="s">
        <v>6123</v>
      </c>
      <c r="M769" s="645" t="s">
        <v>949</v>
      </c>
      <c r="N769" s="646">
        <v>42825</v>
      </c>
      <c r="O769" s="645" t="s">
        <v>71</v>
      </c>
      <c r="P769" s="645" t="s">
        <v>6124</v>
      </c>
    </row>
    <row r="770" spans="1:16" x14ac:dyDescent="0.2">
      <c r="A770" s="645" t="s">
        <v>393</v>
      </c>
      <c r="B770" s="645" t="s">
        <v>1710</v>
      </c>
      <c r="C770" s="645" t="s">
        <v>391</v>
      </c>
      <c r="D770" s="645" t="s">
        <v>235</v>
      </c>
      <c r="E770" s="645" t="s">
        <v>236</v>
      </c>
      <c r="F770" s="645" t="s">
        <v>237</v>
      </c>
      <c r="G770" s="645" t="s">
        <v>6125</v>
      </c>
      <c r="H770" s="646">
        <v>42821</v>
      </c>
      <c r="I770" s="647">
        <v>581.78</v>
      </c>
      <c r="J770" s="647">
        <v>1</v>
      </c>
      <c r="K770" s="647">
        <f t="shared" ref="K770:K833" si="12">I770*J770</f>
        <v>581.78</v>
      </c>
      <c r="L770" s="645" t="s">
        <v>6126</v>
      </c>
      <c r="M770" s="645" t="s">
        <v>636</v>
      </c>
      <c r="N770" s="646">
        <v>42825</v>
      </c>
      <c r="O770" s="645" t="s">
        <v>71</v>
      </c>
      <c r="P770" s="645" t="s">
        <v>6127</v>
      </c>
    </row>
    <row r="771" spans="1:16" x14ac:dyDescent="0.2">
      <c r="A771" s="645" t="s">
        <v>393</v>
      </c>
      <c r="B771" s="645" t="s">
        <v>1710</v>
      </c>
      <c r="C771" s="645" t="s">
        <v>391</v>
      </c>
      <c r="D771" s="645" t="s">
        <v>235</v>
      </c>
      <c r="E771" s="645" t="s">
        <v>236</v>
      </c>
      <c r="F771" s="645" t="s">
        <v>237</v>
      </c>
      <c r="G771" s="645" t="s">
        <v>6128</v>
      </c>
      <c r="H771" s="646">
        <v>42821</v>
      </c>
      <c r="I771" s="647">
        <v>4249.6400000000003</v>
      </c>
      <c r="J771" s="647">
        <v>1</v>
      </c>
      <c r="K771" s="647">
        <f t="shared" si="12"/>
        <v>4249.6400000000003</v>
      </c>
      <c r="L771" s="645" t="s">
        <v>6129</v>
      </c>
      <c r="M771" s="645" t="s">
        <v>3561</v>
      </c>
      <c r="N771" s="646">
        <v>42825</v>
      </c>
      <c r="O771" s="645" t="s">
        <v>71</v>
      </c>
      <c r="P771" s="645" t="s">
        <v>6130</v>
      </c>
    </row>
    <row r="772" spans="1:16" x14ac:dyDescent="0.2">
      <c r="A772" s="645" t="s">
        <v>393</v>
      </c>
      <c r="B772" s="645" t="s">
        <v>1710</v>
      </c>
      <c r="C772" s="645" t="s">
        <v>391</v>
      </c>
      <c r="D772" s="645" t="s">
        <v>235</v>
      </c>
      <c r="E772" s="645" t="s">
        <v>236</v>
      </c>
      <c r="F772" s="645" t="s">
        <v>237</v>
      </c>
      <c r="G772" s="645" t="s">
        <v>6131</v>
      </c>
      <c r="H772" s="646">
        <v>42821</v>
      </c>
      <c r="I772" s="647">
        <v>262.57</v>
      </c>
      <c r="J772" s="647">
        <v>1</v>
      </c>
      <c r="K772" s="647">
        <f t="shared" si="12"/>
        <v>262.57</v>
      </c>
      <c r="L772" s="645" t="s">
        <v>6132</v>
      </c>
      <c r="M772" s="645" t="s">
        <v>1808</v>
      </c>
      <c r="N772" s="646">
        <v>42825</v>
      </c>
      <c r="O772" s="645" t="s">
        <v>71</v>
      </c>
      <c r="P772" s="645" t="s">
        <v>6133</v>
      </c>
    </row>
    <row r="773" spans="1:16" x14ac:dyDescent="0.2">
      <c r="A773" s="645" t="s">
        <v>393</v>
      </c>
      <c r="B773" s="645" t="s">
        <v>1710</v>
      </c>
      <c r="C773" s="645" t="s">
        <v>391</v>
      </c>
      <c r="D773" s="645" t="s">
        <v>235</v>
      </c>
      <c r="E773" s="645" t="s">
        <v>236</v>
      </c>
      <c r="F773" s="645" t="s">
        <v>237</v>
      </c>
      <c r="G773" s="645" t="s">
        <v>6134</v>
      </c>
      <c r="H773" s="646">
        <v>42821</v>
      </c>
      <c r="I773" s="647">
        <v>1850.42</v>
      </c>
      <c r="J773" s="647">
        <v>1</v>
      </c>
      <c r="K773" s="647">
        <f t="shared" si="12"/>
        <v>1850.42</v>
      </c>
      <c r="L773" s="645" t="s">
        <v>6135</v>
      </c>
      <c r="M773" s="645" t="s">
        <v>1808</v>
      </c>
      <c r="N773" s="646">
        <v>42825</v>
      </c>
      <c r="O773" s="645" t="s">
        <v>71</v>
      </c>
      <c r="P773" s="645" t="s">
        <v>6136</v>
      </c>
    </row>
    <row r="774" spans="1:16" x14ac:dyDescent="0.2">
      <c r="A774" s="645" t="s">
        <v>393</v>
      </c>
      <c r="B774" s="645" t="s">
        <v>1710</v>
      </c>
      <c r="C774" s="645" t="s">
        <v>391</v>
      </c>
      <c r="D774" s="645" t="s">
        <v>235</v>
      </c>
      <c r="E774" s="645" t="s">
        <v>236</v>
      </c>
      <c r="F774" s="645" t="s">
        <v>237</v>
      </c>
      <c r="G774" s="645" t="s">
        <v>6137</v>
      </c>
      <c r="H774" s="646">
        <v>42821</v>
      </c>
      <c r="I774" s="647">
        <v>634.77</v>
      </c>
      <c r="J774" s="647">
        <v>1</v>
      </c>
      <c r="K774" s="647">
        <f t="shared" si="12"/>
        <v>634.77</v>
      </c>
      <c r="L774" s="645" t="s">
        <v>6138</v>
      </c>
      <c r="M774" s="645" t="s">
        <v>1808</v>
      </c>
      <c r="N774" s="646">
        <v>42825</v>
      </c>
      <c r="O774" s="645" t="s">
        <v>71</v>
      </c>
      <c r="P774" s="645" t="s">
        <v>6139</v>
      </c>
    </row>
    <row r="775" spans="1:16" x14ac:dyDescent="0.2">
      <c r="A775" s="645" t="s">
        <v>393</v>
      </c>
      <c r="B775" s="645" t="s">
        <v>1710</v>
      </c>
      <c r="C775" s="645" t="s">
        <v>391</v>
      </c>
      <c r="D775" s="645" t="s">
        <v>235</v>
      </c>
      <c r="E775" s="645" t="s">
        <v>236</v>
      </c>
      <c r="F775" s="645" t="s">
        <v>237</v>
      </c>
      <c r="G775" s="645" t="s">
        <v>6140</v>
      </c>
      <c r="H775" s="646">
        <v>42817</v>
      </c>
      <c r="I775" s="647">
        <v>435.6</v>
      </c>
      <c r="J775" s="647">
        <v>1</v>
      </c>
      <c r="K775" s="647">
        <f t="shared" si="12"/>
        <v>435.6</v>
      </c>
      <c r="L775" s="645" t="s">
        <v>6141</v>
      </c>
      <c r="M775" s="645" t="s">
        <v>1401</v>
      </c>
      <c r="N775" s="646">
        <v>42825</v>
      </c>
      <c r="O775" s="645" t="s">
        <v>71</v>
      </c>
      <c r="P775" s="645" t="s">
        <v>6142</v>
      </c>
    </row>
    <row r="776" spans="1:16" x14ac:dyDescent="0.2">
      <c r="A776" s="645" t="s">
        <v>393</v>
      </c>
      <c r="B776" s="645" t="s">
        <v>1710</v>
      </c>
      <c r="C776" s="645" t="s">
        <v>391</v>
      </c>
      <c r="D776" s="645" t="s">
        <v>235</v>
      </c>
      <c r="E776" s="645" t="s">
        <v>236</v>
      </c>
      <c r="F776" s="645" t="s">
        <v>237</v>
      </c>
      <c r="G776" s="645" t="s">
        <v>6143</v>
      </c>
      <c r="H776" s="646">
        <v>42817</v>
      </c>
      <c r="I776" s="647">
        <v>1831.94</v>
      </c>
      <c r="J776" s="647">
        <v>1</v>
      </c>
      <c r="K776" s="647">
        <f t="shared" si="12"/>
        <v>1831.94</v>
      </c>
      <c r="L776" s="645" t="s">
        <v>6144</v>
      </c>
      <c r="M776" s="645" t="s">
        <v>3561</v>
      </c>
      <c r="N776" s="646">
        <v>42825</v>
      </c>
      <c r="O776" s="645" t="s">
        <v>71</v>
      </c>
      <c r="P776" s="645" t="s">
        <v>6145</v>
      </c>
    </row>
    <row r="777" spans="1:16" x14ac:dyDescent="0.2">
      <c r="A777" s="645" t="s">
        <v>393</v>
      </c>
      <c r="B777" s="645" t="s">
        <v>1710</v>
      </c>
      <c r="C777" s="645" t="s">
        <v>391</v>
      </c>
      <c r="D777" s="645" t="s">
        <v>235</v>
      </c>
      <c r="E777" s="645" t="s">
        <v>236</v>
      </c>
      <c r="F777" s="645" t="s">
        <v>237</v>
      </c>
      <c r="G777" s="645" t="s">
        <v>6146</v>
      </c>
      <c r="H777" s="646">
        <v>42817</v>
      </c>
      <c r="I777" s="647">
        <v>1016.4</v>
      </c>
      <c r="J777" s="647">
        <v>1</v>
      </c>
      <c r="K777" s="647">
        <f t="shared" si="12"/>
        <v>1016.4</v>
      </c>
      <c r="L777" s="645" t="s">
        <v>6147</v>
      </c>
      <c r="M777" s="645" t="s">
        <v>3561</v>
      </c>
      <c r="N777" s="646">
        <v>42825</v>
      </c>
      <c r="O777" s="645" t="s">
        <v>71</v>
      </c>
      <c r="P777" s="645" t="s">
        <v>6148</v>
      </c>
    </row>
    <row r="778" spans="1:16" x14ac:dyDescent="0.2">
      <c r="A778" s="645" t="s">
        <v>393</v>
      </c>
      <c r="B778" s="645" t="s">
        <v>1710</v>
      </c>
      <c r="C778" s="645" t="s">
        <v>391</v>
      </c>
      <c r="D778" s="645" t="s">
        <v>235</v>
      </c>
      <c r="E778" s="645" t="s">
        <v>236</v>
      </c>
      <c r="F778" s="645" t="s">
        <v>237</v>
      </c>
      <c r="G778" s="645" t="s">
        <v>6149</v>
      </c>
      <c r="H778" s="646">
        <v>42817</v>
      </c>
      <c r="I778" s="647">
        <v>775.61</v>
      </c>
      <c r="J778" s="647">
        <v>1</v>
      </c>
      <c r="K778" s="647">
        <f t="shared" si="12"/>
        <v>775.61</v>
      </c>
      <c r="L778" s="645" t="s">
        <v>6150</v>
      </c>
      <c r="M778" s="645" t="s">
        <v>636</v>
      </c>
      <c r="N778" s="646">
        <v>42825</v>
      </c>
      <c r="O778" s="645" t="s">
        <v>71</v>
      </c>
      <c r="P778" s="645" t="s">
        <v>6151</v>
      </c>
    </row>
    <row r="779" spans="1:16" x14ac:dyDescent="0.2">
      <c r="A779" s="645" t="s">
        <v>393</v>
      </c>
      <c r="B779" s="645" t="s">
        <v>1710</v>
      </c>
      <c r="C779" s="645" t="s">
        <v>391</v>
      </c>
      <c r="D779" s="645" t="s">
        <v>235</v>
      </c>
      <c r="E779" s="645" t="s">
        <v>236</v>
      </c>
      <c r="F779" s="645" t="s">
        <v>237</v>
      </c>
      <c r="G779" s="645" t="s">
        <v>6152</v>
      </c>
      <c r="H779" s="646">
        <v>42815</v>
      </c>
      <c r="I779" s="647">
        <v>2406.48</v>
      </c>
      <c r="J779" s="647">
        <v>1</v>
      </c>
      <c r="K779" s="647">
        <f t="shared" si="12"/>
        <v>2406.48</v>
      </c>
      <c r="L779" s="645" t="s">
        <v>6153</v>
      </c>
      <c r="M779" s="645" t="s">
        <v>114</v>
      </c>
      <c r="N779" s="646">
        <v>42825</v>
      </c>
      <c r="O779" s="645" t="s">
        <v>71</v>
      </c>
      <c r="P779" s="645" t="s">
        <v>6154</v>
      </c>
    </row>
    <row r="780" spans="1:16" x14ac:dyDescent="0.2">
      <c r="A780" s="645" t="s">
        <v>393</v>
      </c>
      <c r="B780" s="645" t="s">
        <v>1710</v>
      </c>
      <c r="C780" s="645" t="s">
        <v>391</v>
      </c>
      <c r="D780" s="645" t="s">
        <v>235</v>
      </c>
      <c r="E780" s="645" t="s">
        <v>236</v>
      </c>
      <c r="F780" s="645" t="s">
        <v>237</v>
      </c>
      <c r="G780" s="645" t="s">
        <v>6155</v>
      </c>
      <c r="H780" s="646">
        <v>42815</v>
      </c>
      <c r="I780" s="647">
        <v>659.98</v>
      </c>
      <c r="J780" s="647">
        <v>1</v>
      </c>
      <c r="K780" s="647">
        <f t="shared" si="12"/>
        <v>659.98</v>
      </c>
      <c r="L780" s="645" t="s">
        <v>6156</v>
      </c>
      <c r="M780" s="645" t="s">
        <v>1109</v>
      </c>
      <c r="N780" s="646">
        <v>42825</v>
      </c>
      <c r="O780" s="645" t="s">
        <v>71</v>
      </c>
      <c r="P780" s="645" t="s">
        <v>6157</v>
      </c>
    </row>
    <row r="781" spans="1:16" x14ac:dyDescent="0.2">
      <c r="A781" s="645" t="s">
        <v>393</v>
      </c>
      <c r="B781" s="645" t="s">
        <v>1710</v>
      </c>
      <c r="C781" s="645" t="s">
        <v>391</v>
      </c>
      <c r="D781" s="645" t="s">
        <v>235</v>
      </c>
      <c r="E781" s="645" t="s">
        <v>236</v>
      </c>
      <c r="F781" s="645" t="s">
        <v>237</v>
      </c>
      <c r="G781" s="645" t="s">
        <v>6158</v>
      </c>
      <c r="H781" s="646">
        <v>42815</v>
      </c>
      <c r="I781" s="647">
        <v>1171.6400000000001</v>
      </c>
      <c r="J781" s="647">
        <v>1</v>
      </c>
      <c r="K781" s="647">
        <f t="shared" si="12"/>
        <v>1171.6400000000001</v>
      </c>
      <c r="L781" s="645" t="s">
        <v>6159</v>
      </c>
      <c r="M781" s="645" t="s">
        <v>1109</v>
      </c>
      <c r="N781" s="646">
        <v>42825</v>
      </c>
      <c r="O781" s="645" t="s">
        <v>71</v>
      </c>
      <c r="P781" s="645" t="s">
        <v>6160</v>
      </c>
    </row>
    <row r="782" spans="1:16" x14ac:dyDescent="0.2">
      <c r="A782" s="645" t="s">
        <v>393</v>
      </c>
      <c r="B782" s="645" t="s">
        <v>1710</v>
      </c>
      <c r="C782" s="645" t="s">
        <v>391</v>
      </c>
      <c r="D782" s="645" t="s">
        <v>235</v>
      </c>
      <c r="E782" s="645" t="s">
        <v>236</v>
      </c>
      <c r="F782" s="645" t="s">
        <v>237</v>
      </c>
      <c r="G782" s="645" t="s">
        <v>6161</v>
      </c>
      <c r="H782" s="646">
        <v>42815</v>
      </c>
      <c r="I782" s="647">
        <v>770.65</v>
      </c>
      <c r="J782" s="647">
        <v>1</v>
      </c>
      <c r="K782" s="647">
        <f t="shared" si="12"/>
        <v>770.65</v>
      </c>
      <c r="L782" s="645" t="s">
        <v>6162</v>
      </c>
      <c r="M782" s="645" t="s">
        <v>320</v>
      </c>
      <c r="N782" s="646">
        <v>42825</v>
      </c>
      <c r="O782" s="645" t="s">
        <v>71</v>
      </c>
      <c r="P782" s="645" t="s">
        <v>6163</v>
      </c>
    </row>
    <row r="783" spans="1:16" x14ac:dyDescent="0.2">
      <c r="A783" s="645" t="s">
        <v>393</v>
      </c>
      <c r="B783" s="645" t="s">
        <v>1710</v>
      </c>
      <c r="C783" s="645" t="s">
        <v>391</v>
      </c>
      <c r="D783" s="645" t="s">
        <v>235</v>
      </c>
      <c r="E783" s="645" t="s">
        <v>236</v>
      </c>
      <c r="F783" s="645" t="s">
        <v>237</v>
      </c>
      <c r="G783" s="645" t="s">
        <v>6164</v>
      </c>
      <c r="H783" s="646">
        <v>42810</v>
      </c>
      <c r="I783" s="647">
        <v>4831.97</v>
      </c>
      <c r="J783" s="647">
        <v>1</v>
      </c>
      <c r="K783" s="647">
        <f t="shared" si="12"/>
        <v>4831.97</v>
      </c>
      <c r="L783" s="645" t="s">
        <v>6165</v>
      </c>
      <c r="M783" s="645" t="s">
        <v>320</v>
      </c>
      <c r="N783" s="646">
        <v>42814</v>
      </c>
      <c r="O783" s="645" t="s">
        <v>71</v>
      </c>
      <c r="P783" s="645" t="s">
        <v>6166</v>
      </c>
    </row>
    <row r="784" spans="1:16" x14ac:dyDescent="0.2">
      <c r="A784" s="645" t="s">
        <v>393</v>
      </c>
      <c r="B784" s="645" t="s">
        <v>1710</v>
      </c>
      <c r="C784" s="645" t="s">
        <v>391</v>
      </c>
      <c r="D784" s="645" t="s">
        <v>235</v>
      </c>
      <c r="E784" s="645" t="s">
        <v>236</v>
      </c>
      <c r="F784" s="645" t="s">
        <v>237</v>
      </c>
      <c r="G784" s="645" t="s">
        <v>6167</v>
      </c>
      <c r="H784" s="646">
        <v>42810</v>
      </c>
      <c r="I784" s="647">
        <v>3221.38</v>
      </c>
      <c r="J784" s="647">
        <v>1</v>
      </c>
      <c r="K784" s="647">
        <f t="shared" si="12"/>
        <v>3221.38</v>
      </c>
      <c r="L784" s="645" t="s">
        <v>6168</v>
      </c>
      <c r="M784" s="645" t="s">
        <v>1121</v>
      </c>
      <c r="N784" s="646">
        <v>42814</v>
      </c>
      <c r="O784" s="645" t="s">
        <v>71</v>
      </c>
      <c r="P784" s="645" t="s">
        <v>6169</v>
      </c>
    </row>
    <row r="785" spans="1:16" x14ac:dyDescent="0.2">
      <c r="A785" s="645" t="s">
        <v>393</v>
      </c>
      <c r="B785" s="645" t="s">
        <v>1710</v>
      </c>
      <c r="C785" s="645" t="s">
        <v>391</v>
      </c>
      <c r="D785" s="645" t="s">
        <v>235</v>
      </c>
      <c r="E785" s="645" t="s">
        <v>236</v>
      </c>
      <c r="F785" s="645" t="s">
        <v>237</v>
      </c>
      <c r="G785" s="645" t="s">
        <v>6170</v>
      </c>
      <c r="H785" s="646">
        <v>42810</v>
      </c>
      <c r="I785" s="647">
        <v>431.23</v>
      </c>
      <c r="J785" s="647">
        <v>1</v>
      </c>
      <c r="K785" s="647">
        <f t="shared" si="12"/>
        <v>431.23</v>
      </c>
      <c r="L785" s="645" t="s">
        <v>6171</v>
      </c>
      <c r="M785" s="645" t="s">
        <v>3561</v>
      </c>
      <c r="N785" s="646">
        <v>42814</v>
      </c>
      <c r="O785" s="645" t="s">
        <v>71</v>
      </c>
      <c r="P785" s="645" t="s">
        <v>6172</v>
      </c>
    </row>
    <row r="786" spans="1:16" x14ac:dyDescent="0.2">
      <c r="A786" s="645" t="s">
        <v>393</v>
      </c>
      <c r="B786" s="645" t="s">
        <v>1710</v>
      </c>
      <c r="C786" s="645" t="s">
        <v>391</v>
      </c>
      <c r="D786" s="645" t="s">
        <v>235</v>
      </c>
      <c r="E786" s="645" t="s">
        <v>236</v>
      </c>
      <c r="F786" s="645" t="s">
        <v>237</v>
      </c>
      <c r="G786" s="645" t="s">
        <v>6173</v>
      </c>
      <c r="H786" s="646">
        <v>42810</v>
      </c>
      <c r="I786" s="647">
        <v>588.64</v>
      </c>
      <c r="J786" s="647">
        <v>1</v>
      </c>
      <c r="K786" s="647">
        <f t="shared" si="12"/>
        <v>588.64</v>
      </c>
      <c r="L786" s="645" t="s">
        <v>6174</v>
      </c>
      <c r="M786" s="645" t="s">
        <v>1788</v>
      </c>
      <c r="N786" s="646">
        <v>42814</v>
      </c>
      <c r="O786" s="645" t="s">
        <v>71</v>
      </c>
      <c r="P786" s="645" t="s">
        <v>6175</v>
      </c>
    </row>
    <row r="787" spans="1:16" x14ac:dyDescent="0.2">
      <c r="A787" s="645" t="s">
        <v>393</v>
      </c>
      <c r="B787" s="645" t="s">
        <v>1710</v>
      </c>
      <c r="C787" s="645" t="s">
        <v>391</v>
      </c>
      <c r="D787" s="645" t="s">
        <v>235</v>
      </c>
      <c r="E787" s="645" t="s">
        <v>236</v>
      </c>
      <c r="F787" s="645" t="s">
        <v>237</v>
      </c>
      <c r="G787" s="645" t="s">
        <v>6176</v>
      </c>
      <c r="H787" s="646">
        <v>42810</v>
      </c>
      <c r="I787" s="647">
        <v>5873.68</v>
      </c>
      <c r="J787" s="647">
        <v>1</v>
      </c>
      <c r="K787" s="647">
        <f t="shared" si="12"/>
        <v>5873.68</v>
      </c>
      <c r="L787" s="645" t="s">
        <v>6177</v>
      </c>
      <c r="M787" s="645" t="s">
        <v>949</v>
      </c>
      <c r="N787" s="646">
        <v>42814</v>
      </c>
      <c r="O787" s="645" t="s">
        <v>71</v>
      </c>
      <c r="P787" s="645" t="s">
        <v>6178</v>
      </c>
    </row>
    <row r="788" spans="1:16" x14ac:dyDescent="0.2">
      <c r="A788" s="645" t="s">
        <v>393</v>
      </c>
      <c r="B788" s="645" t="s">
        <v>1710</v>
      </c>
      <c r="C788" s="645" t="s">
        <v>391</v>
      </c>
      <c r="D788" s="645" t="s">
        <v>235</v>
      </c>
      <c r="E788" s="645" t="s">
        <v>236</v>
      </c>
      <c r="F788" s="645" t="s">
        <v>237</v>
      </c>
      <c r="G788" s="645" t="s">
        <v>6179</v>
      </c>
      <c r="H788" s="646">
        <v>42810</v>
      </c>
      <c r="I788" s="647">
        <v>96.4</v>
      </c>
      <c r="J788" s="647">
        <v>1</v>
      </c>
      <c r="K788" s="647">
        <f t="shared" si="12"/>
        <v>96.4</v>
      </c>
      <c r="L788" s="645" t="s">
        <v>6180</v>
      </c>
      <c r="M788" s="645" t="s">
        <v>320</v>
      </c>
      <c r="N788" s="646">
        <v>42814</v>
      </c>
      <c r="O788" s="645" t="s">
        <v>71</v>
      </c>
      <c r="P788" s="645" t="s">
        <v>6181</v>
      </c>
    </row>
    <row r="789" spans="1:16" x14ac:dyDescent="0.2">
      <c r="A789" s="645" t="s">
        <v>393</v>
      </c>
      <c r="B789" s="645" t="s">
        <v>1710</v>
      </c>
      <c r="C789" s="645" t="s">
        <v>391</v>
      </c>
      <c r="D789" s="645" t="s">
        <v>235</v>
      </c>
      <c r="E789" s="645" t="s">
        <v>236</v>
      </c>
      <c r="F789" s="645" t="s">
        <v>237</v>
      </c>
      <c r="G789" s="645" t="s">
        <v>6182</v>
      </c>
      <c r="H789" s="646">
        <v>42810</v>
      </c>
      <c r="I789" s="647">
        <v>2456.0100000000002</v>
      </c>
      <c r="J789" s="647">
        <v>1</v>
      </c>
      <c r="K789" s="647">
        <f t="shared" si="12"/>
        <v>2456.0100000000002</v>
      </c>
      <c r="L789" s="645" t="s">
        <v>6183</v>
      </c>
      <c r="M789" s="645" t="s">
        <v>114</v>
      </c>
      <c r="N789" s="646">
        <v>42814</v>
      </c>
      <c r="O789" s="645" t="s">
        <v>71</v>
      </c>
      <c r="P789" s="645" t="s">
        <v>6184</v>
      </c>
    </row>
    <row r="790" spans="1:16" x14ac:dyDescent="0.2">
      <c r="A790" s="645" t="s">
        <v>393</v>
      </c>
      <c r="B790" s="645" t="s">
        <v>1710</v>
      </c>
      <c r="C790" s="645" t="s">
        <v>391</v>
      </c>
      <c r="D790" s="645" t="s">
        <v>235</v>
      </c>
      <c r="E790" s="645" t="s">
        <v>236</v>
      </c>
      <c r="F790" s="645" t="s">
        <v>237</v>
      </c>
      <c r="G790" s="645" t="s">
        <v>6185</v>
      </c>
      <c r="H790" s="646">
        <v>42801</v>
      </c>
      <c r="I790" s="647">
        <v>705.64</v>
      </c>
      <c r="J790" s="647">
        <v>1</v>
      </c>
      <c r="K790" s="647">
        <f t="shared" si="12"/>
        <v>705.64</v>
      </c>
      <c r="L790" s="645" t="s">
        <v>6186</v>
      </c>
      <c r="M790" s="645" t="s">
        <v>617</v>
      </c>
      <c r="N790" s="646">
        <v>42807</v>
      </c>
      <c r="O790" s="645" t="s">
        <v>71</v>
      </c>
      <c r="P790" s="645" t="s">
        <v>6187</v>
      </c>
    </row>
    <row r="791" spans="1:16" x14ac:dyDescent="0.2">
      <c r="A791" s="645" t="s">
        <v>393</v>
      </c>
      <c r="B791" s="645" t="s">
        <v>1710</v>
      </c>
      <c r="C791" s="645" t="s">
        <v>391</v>
      </c>
      <c r="D791" s="645" t="s">
        <v>235</v>
      </c>
      <c r="E791" s="645" t="s">
        <v>236</v>
      </c>
      <c r="F791" s="645" t="s">
        <v>237</v>
      </c>
      <c r="G791" s="645" t="s">
        <v>6188</v>
      </c>
      <c r="H791" s="646">
        <v>42801</v>
      </c>
      <c r="I791" s="647">
        <v>2141.9499999999998</v>
      </c>
      <c r="J791" s="647">
        <v>1</v>
      </c>
      <c r="K791" s="647">
        <f t="shared" si="12"/>
        <v>2141.9499999999998</v>
      </c>
      <c r="L791" s="645" t="s">
        <v>6189</v>
      </c>
      <c r="M791" s="645" t="s">
        <v>114</v>
      </c>
      <c r="N791" s="646">
        <v>42807</v>
      </c>
      <c r="O791" s="645" t="s">
        <v>71</v>
      </c>
      <c r="P791" s="645" t="s">
        <v>6190</v>
      </c>
    </row>
    <row r="792" spans="1:16" x14ac:dyDescent="0.2">
      <c r="A792" s="645" t="s">
        <v>393</v>
      </c>
      <c r="B792" s="645" t="s">
        <v>1710</v>
      </c>
      <c r="C792" s="645" t="s">
        <v>391</v>
      </c>
      <c r="D792" s="645" t="s">
        <v>292</v>
      </c>
      <c r="E792" s="645" t="s">
        <v>293</v>
      </c>
      <c r="F792" s="645" t="s">
        <v>294</v>
      </c>
      <c r="G792" s="645" t="s">
        <v>6191</v>
      </c>
      <c r="H792" s="646">
        <v>42822</v>
      </c>
      <c r="I792" s="647">
        <v>138.55000000000001</v>
      </c>
      <c r="J792" s="647">
        <v>1</v>
      </c>
      <c r="K792" s="647">
        <f t="shared" si="12"/>
        <v>138.55000000000001</v>
      </c>
      <c r="L792" s="645" t="s">
        <v>6192</v>
      </c>
      <c r="M792" s="645" t="s">
        <v>257</v>
      </c>
      <c r="N792" s="646">
        <v>42824</v>
      </c>
      <c r="O792" s="645" t="s">
        <v>71</v>
      </c>
      <c r="P792" s="645" t="s">
        <v>6193</v>
      </c>
    </row>
    <row r="793" spans="1:16" x14ac:dyDescent="0.2">
      <c r="A793" s="645" t="s">
        <v>393</v>
      </c>
      <c r="B793" s="645" t="s">
        <v>1710</v>
      </c>
      <c r="C793" s="645" t="s">
        <v>391</v>
      </c>
      <c r="D793" s="645" t="s">
        <v>292</v>
      </c>
      <c r="E793" s="645" t="s">
        <v>293</v>
      </c>
      <c r="F793" s="645" t="s">
        <v>294</v>
      </c>
      <c r="G793" s="645" t="s">
        <v>6194</v>
      </c>
      <c r="H793" s="646">
        <v>42818</v>
      </c>
      <c r="I793" s="647">
        <v>338.8</v>
      </c>
      <c r="J793" s="647">
        <v>1</v>
      </c>
      <c r="K793" s="647">
        <f t="shared" si="12"/>
        <v>338.8</v>
      </c>
      <c r="L793" s="645" t="s">
        <v>6195</v>
      </c>
      <c r="M793" s="645" t="s">
        <v>1137</v>
      </c>
      <c r="N793" s="646">
        <v>42821</v>
      </c>
      <c r="O793" s="645" t="s">
        <v>71</v>
      </c>
      <c r="P793" s="645" t="s">
        <v>6196</v>
      </c>
    </row>
    <row r="794" spans="1:16" x14ac:dyDescent="0.2">
      <c r="A794" s="645" t="s">
        <v>393</v>
      </c>
      <c r="B794" s="645" t="s">
        <v>1710</v>
      </c>
      <c r="C794" s="645" t="s">
        <v>391</v>
      </c>
      <c r="D794" s="645" t="s">
        <v>292</v>
      </c>
      <c r="E794" s="645" t="s">
        <v>293</v>
      </c>
      <c r="F794" s="645" t="s">
        <v>294</v>
      </c>
      <c r="G794" s="645" t="s">
        <v>6197</v>
      </c>
      <c r="H794" s="646">
        <v>42818</v>
      </c>
      <c r="I794" s="647">
        <v>96.59</v>
      </c>
      <c r="J794" s="647">
        <v>1</v>
      </c>
      <c r="K794" s="647">
        <f t="shared" si="12"/>
        <v>96.59</v>
      </c>
      <c r="L794" s="645" t="s">
        <v>6198</v>
      </c>
      <c r="M794" s="645" t="s">
        <v>131</v>
      </c>
      <c r="N794" s="646">
        <v>42821</v>
      </c>
      <c r="O794" s="645" t="s">
        <v>71</v>
      </c>
      <c r="P794" s="645" t="s">
        <v>6199</v>
      </c>
    </row>
    <row r="795" spans="1:16" x14ac:dyDescent="0.2">
      <c r="A795" s="645" t="s">
        <v>393</v>
      </c>
      <c r="B795" s="645" t="s">
        <v>1710</v>
      </c>
      <c r="C795" s="645" t="s">
        <v>391</v>
      </c>
      <c r="D795" s="645" t="s">
        <v>292</v>
      </c>
      <c r="E795" s="645" t="s">
        <v>293</v>
      </c>
      <c r="F795" s="645" t="s">
        <v>294</v>
      </c>
      <c r="G795" s="645" t="s">
        <v>6200</v>
      </c>
      <c r="H795" s="646">
        <v>42811</v>
      </c>
      <c r="I795" s="647">
        <v>612.26</v>
      </c>
      <c r="J795" s="647">
        <v>1</v>
      </c>
      <c r="K795" s="647">
        <f t="shared" si="12"/>
        <v>612.26</v>
      </c>
      <c r="L795" s="645" t="s">
        <v>6201</v>
      </c>
      <c r="M795" s="645" t="s">
        <v>1137</v>
      </c>
      <c r="N795" s="646">
        <v>42814</v>
      </c>
      <c r="O795" s="645" t="s">
        <v>71</v>
      </c>
      <c r="P795" s="645" t="s">
        <v>6202</v>
      </c>
    </row>
    <row r="796" spans="1:16" x14ac:dyDescent="0.2">
      <c r="A796" s="645" t="s">
        <v>393</v>
      </c>
      <c r="B796" s="645" t="s">
        <v>1710</v>
      </c>
      <c r="C796" s="645" t="s">
        <v>391</v>
      </c>
      <c r="D796" s="645" t="s">
        <v>292</v>
      </c>
      <c r="E796" s="645" t="s">
        <v>293</v>
      </c>
      <c r="F796" s="645" t="s">
        <v>294</v>
      </c>
      <c r="G796" s="645" t="s">
        <v>6203</v>
      </c>
      <c r="H796" s="646">
        <v>42790</v>
      </c>
      <c r="I796" s="647">
        <v>598.95000000000005</v>
      </c>
      <c r="J796" s="647">
        <v>1</v>
      </c>
      <c r="K796" s="647">
        <f t="shared" si="12"/>
        <v>598.95000000000005</v>
      </c>
      <c r="L796" s="645" t="s">
        <v>6204</v>
      </c>
      <c r="M796" s="645" t="s">
        <v>1051</v>
      </c>
      <c r="N796" s="646">
        <v>42800</v>
      </c>
      <c r="O796" s="645" t="s">
        <v>71</v>
      </c>
      <c r="P796" s="645" t="s">
        <v>6205</v>
      </c>
    </row>
    <row r="797" spans="1:16" x14ac:dyDescent="0.2">
      <c r="A797" s="645" t="s">
        <v>393</v>
      </c>
      <c r="B797" s="645" t="s">
        <v>1710</v>
      </c>
      <c r="C797" s="645" t="s">
        <v>391</v>
      </c>
      <c r="D797" s="645" t="s">
        <v>99</v>
      </c>
      <c r="E797" s="645" t="s">
        <v>100</v>
      </c>
      <c r="F797" s="645" t="s">
        <v>101</v>
      </c>
      <c r="G797" s="645" t="s">
        <v>6206</v>
      </c>
      <c r="H797" s="646">
        <v>42766</v>
      </c>
      <c r="I797" s="647">
        <v>2854.05</v>
      </c>
      <c r="J797" s="647">
        <v>1</v>
      </c>
      <c r="K797" s="647">
        <f t="shared" si="12"/>
        <v>2854.05</v>
      </c>
      <c r="L797" s="645" t="s">
        <v>6207</v>
      </c>
      <c r="M797" s="645" t="s">
        <v>102</v>
      </c>
      <c r="N797" s="646">
        <v>42817</v>
      </c>
      <c r="O797" s="645" t="s">
        <v>71</v>
      </c>
      <c r="P797" s="645" t="s">
        <v>6208</v>
      </c>
    </row>
    <row r="798" spans="1:16" x14ac:dyDescent="0.2">
      <c r="A798" s="645" t="s">
        <v>393</v>
      </c>
      <c r="B798" s="645" t="s">
        <v>1710</v>
      </c>
      <c r="C798" s="645" t="s">
        <v>391</v>
      </c>
      <c r="D798" s="645" t="s">
        <v>326</v>
      </c>
      <c r="E798" s="645" t="s">
        <v>327</v>
      </c>
      <c r="F798" s="645" t="s">
        <v>328</v>
      </c>
      <c r="G798" s="645" t="s">
        <v>6209</v>
      </c>
      <c r="H798" s="646">
        <v>42825</v>
      </c>
      <c r="I798" s="647">
        <v>850.63</v>
      </c>
      <c r="J798" s="647">
        <v>1</v>
      </c>
      <c r="K798" s="647">
        <f t="shared" si="12"/>
        <v>850.63</v>
      </c>
      <c r="L798" s="645" t="s">
        <v>6210</v>
      </c>
      <c r="M798" s="645" t="s">
        <v>267</v>
      </c>
      <c r="N798" s="646">
        <v>42825</v>
      </c>
      <c r="O798" s="645" t="s">
        <v>71</v>
      </c>
      <c r="P798" s="645" t="s">
        <v>6211</v>
      </c>
    </row>
    <row r="799" spans="1:16" x14ac:dyDescent="0.2">
      <c r="A799" s="645" t="s">
        <v>393</v>
      </c>
      <c r="B799" s="645" t="s">
        <v>1710</v>
      </c>
      <c r="C799" s="645" t="s">
        <v>391</v>
      </c>
      <c r="D799" s="645" t="s">
        <v>326</v>
      </c>
      <c r="E799" s="645" t="s">
        <v>327</v>
      </c>
      <c r="F799" s="645" t="s">
        <v>328</v>
      </c>
      <c r="G799" s="645" t="s">
        <v>6212</v>
      </c>
      <c r="H799" s="646">
        <v>42804</v>
      </c>
      <c r="I799" s="647">
        <v>712.57</v>
      </c>
      <c r="J799" s="647">
        <v>1</v>
      </c>
      <c r="K799" s="647">
        <f t="shared" si="12"/>
        <v>712.57</v>
      </c>
      <c r="L799" s="645" t="s">
        <v>6213</v>
      </c>
      <c r="M799" s="645" t="s">
        <v>114</v>
      </c>
      <c r="N799" s="646">
        <v>42804</v>
      </c>
      <c r="O799" s="645" t="s">
        <v>71</v>
      </c>
      <c r="P799" s="645" t="s">
        <v>6214</v>
      </c>
    </row>
    <row r="800" spans="1:16" x14ac:dyDescent="0.2">
      <c r="A800" s="645" t="s">
        <v>393</v>
      </c>
      <c r="B800" s="645" t="s">
        <v>1710</v>
      </c>
      <c r="C800" s="645" t="s">
        <v>391</v>
      </c>
      <c r="D800" s="645" t="s">
        <v>326</v>
      </c>
      <c r="E800" s="645" t="s">
        <v>327</v>
      </c>
      <c r="F800" s="645" t="s">
        <v>328</v>
      </c>
      <c r="G800" s="645" t="s">
        <v>6215</v>
      </c>
      <c r="H800" s="646">
        <v>42797</v>
      </c>
      <c r="I800" s="647">
        <v>834.17</v>
      </c>
      <c r="J800" s="647">
        <v>1</v>
      </c>
      <c r="K800" s="647">
        <f t="shared" si="12"/>
        <v>834.17</v>
      </c>
      <c r="L800" s="645" t="s">
        <v>6216</v>
      </c>
      <c r="M800" s="645" t="s">
        <v>114</v>
      </c>
      <c r="N800" s="646">
        <v>42797</v>
      </c>
      <c r="O800" s="645" t="s">
        <v>71</v>
      </c>
      <c r="P800" s="645" t="s">
        <v>6217</v>
      </c>
    </row>
    <row r="801" spans="1:16" x14ac:dyDescent="0.2">
      <c r="A801" s="645" t="s">
        <v>393</v>
      </c>
      <c r="B801" s="645" t="s">
        <v>1710</v>
      </c>
      <c r="C801" s="645" t="s">
        <v>391</v>
      </c>
      <c r="D801" s="645" t="s">
        <v>231</v>
      </c>
      <c r="E801" s="645" t="s">
        <v>232</v>
      </c>
      <c r="F801" s="645" t="s">
        <v>233</v>
      </c>
      <c r="G801" s="645" t="s">
        <v>6218</v>
      </c>
      <c r="H801" s="646">
        <v>42824</v>
      </c>
      <c r="I801" s="647">
        <v>186.22</v>
      </c>
      <c r="J801" s="647">
        <v>1</v>
      </c>
      <c r="K801" s="647">
        <f t="shared" si="12"/>
        <v>186.22</v>
      </c>
      <c r="L801" s="645" t="s">
        <v>6219</v>
      </c>
      <c r="M801" s="645" t="s">
        <v>200</v>
      </c>
      <c r="N801" s="646">
        <v>42825</v>
      </c>
      <c r="O801" s="645" t="s">
        <v>71</v>
      </c>
      <c r="P801" s="645" t="s">
        <v>6220</v>
      </c>
    </row>
    <row r="802" spans="1:16" x14ac:dyDescent="0.2">
      <c r="A802" s="645" t="s">
        <v>393</v>
      </c>
      <c r="B802" s="645" t="s">
        <v>1710</v>
      </c>
      <c r="C802" s="645" t="s">
        <v>391</v>
      </c>
      <c r="D802" s="645" t="s">
        <v>231</v>
      </c>
      <c r="E802" s="645" t="s">
        <v>232</v>
      </c>
      <c r="F802" s="645" t="s">
        <v>233</v>
      </c>
      <c r="G802" s="645" t="s">
        <v>6221</v>
      </c>
      <c r="H802" s="646">
        <v>42824</v>
      </c>
      <c r="I802" s="647">
        <v>133.71</v>
      </c>
      <c r="J802" s="647">
        <v>1</v>
      </c>
      <c r="K802" s="647">
        <f t="shared" si="12"/>
        <v>133.71</v>
      </c>
      <c r="L802" s="645" t="s">
        <v>6219</v>
      </c>
      <c r="M802" s="645" t="s">
        <v>200</v>
      </c>
      <c r="N802" s="646">
        <v>42825</v>
      </c>
      <c r="O802" s="645" t="s">
        <v>71</v>
      </c>
      <c r="P802" s="645" t="s">
        <v>6220</v>
      </c>
    </row>
    <row r="803" spans="1:16" x14ac:dyDescent="0.2">
      <c r="A803" s="645" t="s">
        <v>393</v>
      </c>
      <c r="B803" s="645" t="s">
        <v>1710</v>
      </c>
      <c r="C803" s="645" t="s">
        <v>391</v>
      </c>
      <c r="D803" s="645" t="s">
        <v>231</v>
      </c>
      <c r="E803" s="645" t="s">
        <v>232</v>
      </c>
      <c r="F803" s="645" t="s">
        <v>233</v>
      </c>
      <c r="G803" s="645" t="s">
        <v>6222</v>
      </c>
      <c r="H803" s="646">
        <v>42824</v>
      </c>
      <c r="I803" s="647">
        <v>475.07</v>
      </c>
      <c r="J803" s="647">
        <v>1</v>
      </c>
      <c r="K803" s="647">
        <f t="shared" si="12"/>
        <v>475.07</v>
      </c>
      <c r="L803" s="645" t="s">
        <v>6223</v>
      </c>
      <c r="M803" s="645" t="s">
        <v>257</v>
      </c>
      <c r="N803" s="646">
        <v>42825</v>
      </c>
      <c r="O803" s="645" t="s">
        <v>71</v>
      </c>
      <c r="P803" s="645" t="s">
        <v>6224</v>
      </c>
    </row>
    <row r="804" spans="1:16" x14ac:dyDescent="0.2">
      <c r="A804" s="645" t="s">
        <v>393</v>
      </c>
      <c r="B804" s="645" t="s">
        <v>1710</v>
      </c>
      <c r="C804" s="645" t="s">
        <v>391</v>
      </c>
      <c r="D804" s="645" t="s">
        <v>231</v>
      </c>
      <c r="E804" s="645" t="s">
        <v>232</v>
      </c>
      <c r="F804" s="645" t="s">
        <v>233</v>
      </c>
      <c r="G804" s="645" t="s">
        <v>6225</v>
      </c>
      <c r="H804" s="646">
        <v>42824</v>
      </c>
      <c r="I804" s="647">
        <v>393.06</v>
      </c>
      <c r="J804" s="647">
        <v>1</v>
      </c>
      <c r="K804" s="647">
        <f t="shared" si="12"/>
        <v>393.06</v>
      </c>
      <c r="L804" s="645" t="s">
        <v>6226</v>
      </c>
      <c r="M804" s="645" t="s">
        <v>1051</v>
      </c>
      <c r="N804" s="646">
        <v>42825</v>
      </c>
      <c r="O804" s="645" t="s">
        <v>71</v>
      </c>
      <c r="P804" s="645" t="s">
        <v>6227</v>
      </c>
    </row>
    <row r="805" spans="1:16" x14ac:dyDescent="0.2">
      <c r="A805" s="645" t="s">
        <v>393</v>
      </c>
      <c r="B805" s="645" t="s">
        <v>1710</v>
      </c>
      <c r="C805" s="645" t="s">
        <v>391</v>
      </c>
      <c r="D805" s="645" t="s">
        <v>231</v>
      </c>
      <c r="E805" s="645" t="s">
        <v>232</v>
      </c>
      <c r="F805" s="645" t="s">
        <v>233</v>
      </c>
      <c r="G805" s="645" t="s">
        <v>6228</v>
      </c>
      <c r="H805" s="646">
        <v>42824</v>
      </c>
      <c r="I805" s="647">
        <v>220.89</v>
      </c>
      <c r="J805" s="647">
        <v>1</v>
      </c>
      <c r="K805" s="647">
        <f t="shared" si="12"/>
        <v>220.89</v>
      </c>
      <c r="L805" s="645" t="s">
        <v>6229</v>
      </c>
      <c r="M805" s="645" t="s">
        <v>1051</v>
      </c>
      <c r="N805" s="646">
        <v>42825</v>
      </c>
      <c r="O805" s="645" t="s">
        <v>71</v>
      </c>
      <c r="P805" s="645" t="s">
        <v>6230</v>
      </c>
    </row>
    <row r="806" spans="1:16" x14ac:dyDescent="0.2">
      <c r="A806" s="645" t="s">
        <v>393</v>
      </c>
      <c r="B806" s="645" t="s">
        <v>1710</v>
      </c>
      <c r="C806" s="645" t="s">
        <v>391</v>
      </c>
      <c r="D806" s="645" t="s">
        <v>231</v>
      </c>
      <c r="E806" s="645" t="s">
        <v>232</v>
      </c>
      <c r="F806" s="645" t="s">
        <v>233</v>
      </c>
      <c r="G806" s="645" t="s">
        <v>6231</v>
      </c>
      <c r="H806" s="646">
        <v>42824</v>
      </c>
      <c r="I806" s="647">
        <v>182.41</v>
      </c>
      <c r="J806" s="647">
        <v>1</v>
      </c>
      <c r="K806" s="647">
        <f t="shared" si="12"/>
        <v>182.41</v>
      </c>
      <c r="L806" s="645" t="s">
        <v>6232</v>
      </c>
      <c r="M806" s="645" t="s">
        <v>1051</v>
      </c>
      <c r="N806" s="646">
        <v>42825</v>
      </c>
      <c r="O806" s="645" t="s">
        <v>71</v>
      </c>
      <c r="P806" s="645" t="s">
        <v>6233</v>
      </c>
    </row>
    <row r="807" spans="1:16" x14ac:dyDescent="0.2">
      <c r="A807" s="645" t="s">
        <v>393</v>
      </c>
      <c r="B807" s="645" t="s">
        <v>1710</v>
      </c>
      <c r="C807" s="645" t="s">
        <v>391</v>
      </c>
      <c r="D807" s="645" t="s">
        <v>231</v>
      </c>
      <c r="E807" s="645" t="s">
        <v>232</v>
      </c>
      <c r="F807" s="645" t="s">
        <v>233</v>
      </c>
      <c r="G807" s="645" t="s">
        <v>6234</v>
      </c>
      <c r="H807" s="646">
        <v>42818</v>
      </c>
      <c r="I807" s="647">
        <v>126.45</v>
      </c>
      <c r="J807" s="647">
        <v>1</v>
      </c>
      <c r="K807" s="647">
        <f t="shared" si="12"/>
        <v>126.45</v>
      </c>
      <c r="L807" s="645" t="s">
        <v>6235</v>
      </c>
      <c r="M807" s="645" t="s">
        <v>122</v>
      </c>
      <c r="N807" s="646">
        <v>42819</v>
      </c>
      <c r="O807" s="645" t="s">
        <v>71</v>
      </c>
      <c r="P807" s="645" t="s">
        <v>801</v>
      </c>
    </row>
    <row r="808" spans="1:16" x14ac:dyDescent="0.2">
      <c r="A808" s="645" t="s">
        <v>393</v>
      </c>
      <c r="B808" s="645" t="s">
        <v>1710</v>
      </c>
      <c r="C808" s="645" t="s">
        <v>391</v>
      </c>
      <c r="D808" s="645" t="s">
        <v>231</v>
      </c>
      <c r="E808" s="645" t="s">
        <v>232</v>
      </c>
      <c r="F808" s="645" t="s">
        <v>233</v>
      </c>
      <c r="G808" s="645" t="s">
        <v>6236</v>
      </c>
      <c r="H808" s="646">
        <v>42818</v>
      </c>
      <c r="I808" s="647">
        <v>408.38</v>
      </c>
      <c r="J808" s="647">
        <v>1</v>
      </c>
      <c r="K808" s="647">
        <f t="shared" si="12"/>
        <v>408.38</v>
      </c>
      <c r="L808" s="645" t="s">
        <v>6237</v>
      </c>
      <c r="M808" s="645" t="s">
        <v>1122</v>
      </c>
      <c r="N808" s="646">
        <v>42819</v>
      </c>
      <c r="O808" s="645" t="s">
        <v>71</v>
      </c>
      <c r="P808" s="645" t="s">
        <v>6238</v>
      </c>
    </row>
    <row r="809" spans="1:16" x14ac:dyDescent="0.2">
      <c r="A809" s="645" t="s">
        <v>393</v>
      </c>
      <c r="B809" s="645" t="s">
        <v>1710</v>
      </c>
      <c r="C809" s="645" t="s">
        <v>391</v>
      </c>
      <c r="D809" s="645" t="s">
        <v>231</v>
      </c>
      <c r="E809" s="645" t="s">
        <v>232</v>
      </c>
      <c r="F809" s="645" t="s">
        <v>233</v>
      </c>
      <c r="G809" s="645" t="s">
        <v>6239</v>
      </c>
      <c r="H809" s="646">
        <v>42818</v>
      </c>
      <c r="I809" s="647">
        <v>3829.89</v>
      </c>
      <c r="J809" s="647">
        <v>1</v>
      </c>
      <c r="K809" s="647">
        <f t="shared" si="12"/>
        <v>3829.89</v>
      </c>
      <c r="L809" s="645" t="s">
        <v>6240</v>
      </c>
      <c r="M809" s="645" t="s">
        <v>475</v>
      </c>
      <c r="N809" s="646">
        <v>42819</v>
      </c>
      <c r="O809" s="645" t="s">
        <v>71</v>
      </c>
      <c r="P809" s="645" t="s">
        <v>6241</v>
      </c>
    </row>
    <row r="810" spans="1:16" x14ac:dyDescent="0.2">
      <c r="A810" s="645" t="s">
        <v>393</v>
      </c>
      <c r="B810" s="645" t="s">
        <v>1710</v>
      </c>
      <c r="C810" s="645" t="s">
        <v>391</v>
      </c>
      <c r="D810" s="645" t="s">
        <v>231</v>
      </c>
      <c r="E810" s="645" t="s">
        <v>232</v>
      </c>
      <c r="F810" s="645" t="s">
        <v>233</v>
      </c>
      <c r="G810" s="645" t="s">
        <v>6242</v>
      </c>
      <c r="H810" s="646">
        <v>42818</v>
      </c>
      <c r="I810" s="647">
        <v>76.23</v>
      </c>
      <c r="J810" s="647">
        <v>1</v>
      </c>
      <c r="K810" s="647">
        <f t="shared" si="12"/>
        <v>76.23</v>
      </c>
      <c r="L810" s="645" t="s">
        <v>6243</v>
      </c>
      <c r="M810" s="645" t="s">
        <v>278</v>
      </c>
      <c r="N810" s="646">
        <v>42819</v>
      </c>
      <c r="O810" s="645" t="s">
        <v>71</v>
      </c>
      <c r="P810" s="645" t="s">
        <v>801</v>
      </c>
    </row>
    <row r="811" spans="1:16" x14ac:dyDescent="0.2">
      <c r="A811" s="645" t="s">
        <v>393</v>
      </c>
      <c r="B811" s="645" t="s">
        <v>1710</v>
      </c>
      <c r="C811" s="645" t="s">
        <v>391</v>
      </c>
      <c r="D811" s="645" t="s">
        <v>231</v>
      </c>
      <c r="E811" s="645" t="s">
        <v>232</v>
      </c>
      <c r="F811" s="645" t="s">
        <v>233</v>
      </c>
      <c r="G811" s="645" t="s">
        <v>6244</v>
      </c>
      <c r="H811" s="646">
        <v>42811</v>
      </c>
      <c r="I811" s="647">
        <v>148.47</v>
      </c>
      <c r="J811" s="647">
        <v>1</v>
      </c>
      <c r="K811" s="647">
        <f t="shared" si="12"/>
        <v>148.47</v>
      </c>
      <c r="L811" s="645" t="s">
        <v>6237</v>
      </c>
      <c r="M811" s="645" t="s">
        <v>1122</v>
      </c>
      <c r="N811" s="646">
        <v>42812</v>
      </c>
      <c r="O811" s="645" t="s">
        <v>71</v>
      </c>
      <c r="P811" s="645" t="s">
        <v>6238</v>
      </c>
    </row>
    <row r="812" spans="1:16" x14ac:dyDescent="0.2">
      <c r="A812" s="645" t="s">
        <v>393</v>
      </c>
      <c r="B812" s="645" t="s">
        <v>1710</v>
      </c>
      <c r="C812" s="645" t="s">
        <v>391</v>
      </c>
      <c r="D812" s="645" t="s">
        <v>231</v>
      </c>
      <c r="E812" s="645" t="s">
        <v>232</v>
      </c>
      <c r="F812" s="645" t="s">
        <v>233</v>
      </c>
      <c r="G812" s="645" t="s">
        <v>6245</v>
      </c>
      <c r="H812" s="646">
        <v>42811</v>
      </c>
      <c r="I812" s="647">
        <v>142.41999999999999</v>
      </c>
      <c r="J812" s="647">
        <v>1</v>
      </c>
      <c r="K812" s="647">
        <f t="shared" si="12"/>
        <v>142.41999999999999</v>
      </c>
      <c r="L812" s="645" t="s">
        <v>6246</v>
      </c>
      <c r="M812" s="645" t="s">
        <v>1137</v>
      </c>
      <c r="N812" s="646">
        <v>42812</v>
      </c>
      <c r="O812" s="645" t="s">
        <v>71</v>
      </c>
      <c r="P812" s="645" t="s">
        <v>6247</v>
      </c>
    </row>
    <row r="813" spans="1:16" x14ac:dyDescent="0.2">
      <c r="A813" s="645" t="s">
        <v>393</v>
      </c>
      <c r="B813" s="645" t="s">
        <v>1710</v>
      </c>
      <c r="C813" s="645" t="s">
        <v>391</v>
      </c>
      <c r="D813" s="645" t="s">
        <v>231</v>
      </c>
      <c r="E813" s="645" t="s">
        <v>232</v>
      </c>
      <c r="F813" s="645" t="s">
        <v>233</v>
      </c>
      <c r="G813" s="645" t="s">
        <v>6248</v>
      </c>
      <c r="H813" s="646">
        <v>42804</v>
      </c>
      <c r="I813" s="647">
        <v>294.02999999999997</v>
      </c>
      <c r="J813" s="647">
        <v>1</v>
      </c>
      <c r="K813" s="647">
        <f t="shared" si="12"/>
        <v>294.02999999999997</v>
      </c>
      <c r="L813" s="645" t="s">
        <v>801</v>
      </c>
      <c r="M813" s="645" t="s">
        <v>271</v>
      </c>
      <c r="N813" s="646">
        <v>42805</v>
      </c>
      <c r="O813" s="645" t="s">
        <v>71</v>
      </c>
      <c r="P813" s="645" t="s">
        <v>801</v>
      </c>
    </row>
    <row r="814" spans="1:16" x14ac:dyDescent="0.2">
      <c r="A814" s="645" t="s">
        <v>393</v>
      </c>
      <c r="B814" s="645" t="s">
        <v>1710</v>
      </c>
      <c r="C814" s="645" t="s">
        <v>391</v>
      </c>
      <c r="D814" s="645" t="s">
        <v>231</v>
      </c>
      <c r="E814" s="645" t="s">
        <v>232</v>
      </c>
      <c r="F814" s="645" t="s">
        <v>233</v>
      </c>
      <c r="G814" s="645" t="s">
        <v>6249</v>
      </c>
      <c r="H814" s="646">
        <v>42804</v>
      </c>
      <c r="I814" s="647">
        <v>298.14</v>
      </c>
      <c r="J814" s="647">
        <v>1</v>
      </c>
      <c r="K814" s="647">
        <f t="shared" si="12"/>
        <v>298.14</v>
      </c>
      <c r="L814" s="645" t="s">
        <v>6250</v>
      </c>
      <c r="M814" s="645" t="s">
        <v>257</v>
      </c>
      <c r="N814" s="646">
        <v>42805</v>
      </c>
      <c r="O814" s="645" t="s">
        <v>71</v>
      </c>
      <c r="P814" s="645" t="s">
        <v>6251</v>
      </c>
    </row>
    <row r="815" spans="1:16" x14ac:dyDescent="0.2">
      <c r="A815" s="645" t="s">
        <v>393</v>
      </c>
      <c r="B815" s="645" t="s">
        <v>1710</v>
      </c>
      <c r="C815" s="645" t="s">
        <v>391</v>
      </c>
      <c r="D815" s="645" t="s">
        <v>228</v>
      </c>
      <c r="E815" s="645" t="s">
        <v>229</v>
      </c>
      <c r="F815" s="645" t="s">
        <v>230</v>
      </c>
      <c r="G815" s="645" t="s">
        <v>6252</v>
      </c>
      <c r="H815" s="646">
        <v>42821</v>
      </c>
      <c r="I815" s="647">
        <v>78.37</v>
      </c>
      <c r="J815" s="647">
        <v>1</v>
      </c>
      <c r="K815" s="647">
        <f t="shared" si="12"/>
        <v>78.37</v>
      </c>
      <c r="L815" s="645" t="s">
        <v>6253</v>
      </c>
      <c r="M815" s="645" t="s">
        <v>278</v>
      </c>
      <c r="N815" s="646">
        <v>42823</v>
      </c>
      <c r="O815" s="645" t="s">
        <v>71</v>
      </c>
      <c r="P815" s="645" t="s">
        <v>6254</v>
      </c>
    </row>
    <row r="816" spans="1:16" x14ac:dyDescent="0.2">
      <c r="A816" s="645" t="s">
        <v>393</v>
      </c>
      <c r="B816" s="645" t="s">
        <v>1710</v>
      </c>
      <c r="C816" s="645" t="s">
        <v>391</v>
      </c>
      <c r="D816" s="645" t="s">
        <v>228</v>
      </c>
      <c r="E816" s="645" t="s">
        <v>229</v>
      </c>
      <c r="F816" s="645" t="s">
        <v>230</v>
      </c>
      <c r="G816" s="645" t="s">
        <v>6255</v>
      </c>
      <c r="H816" s="646">
        <v>42821</v>
      </c>
      <c r="I816" s="647">
        <v>300.08</v>
      </c>
      <c r="J816" s="647">
        <v>1</v>
      </c>
      <c r="K816" s="647">
        <f t="shared" si="12"/>
        <v>300.08</v>
      </c>
      <c r="L816" s="645" t="s">
        <v>6256</v>
      </c>
      <c r="M816" s="645" t="s">
        <v>200</v>
      </c>
      <c r="N816" s="646">
        <v>42823</v>
      </c>
      <c r="O816" s="645" t="s">
        <v>71</v>
      </c>
      <c r="P816" s="645" t="s">
        <v>6257</v>
      </c>
    </row>
    <row r="817" spans="1:16" x14ac:dyDescent="0.2">
      <c r="A817" s="645" t="s">
        <v>393</v>
      </c>
      <c r="B817" s="645" t="s">
        <v>1710</v>
      </c>
      <c r="C817" s="645" t="s">
        <v>391</v>
      </c>
      <c r="D817" s="645" t="s">
        <v>228</v>
      </c>
      <c r="E817" s="645" t="s">
        <v>229</v>
      </c>
      <c r="F817" s="645" t="s">
        <v>230</v>
      </c>
      <c r="G817" s="645" t="s">
        <v>6258</v>
      </c>
      <c r="H817" s="646">
        <v>42821</v>
      </c>
      <c r="I817" s="647">
        <v>840.24</v>
      </c>
      <c r="J817" s="647">
        <v>1</v>
      </c>
      <c r="K817" s="647">
        <f t="shared" si="12"/>
        <v>840.24</v>
      </c>
      <c r="L817" s="645" t="s">
        <v>6256</v>
      </c>
      <c r="M817" s="645" t="s">
        <v>200</v>
      </c>
      <c r="N817" s="646">
        <v>42823</v>
      </c>
      <c r="O817" s="645" t="s">
        <v>71</v>
      </c>
      <c r="P817" s="645" t="s">
        <v>6257</v>
      </c>
    </row>
    <row r="818" spans="1:16" x14ac:dyDescent="0.2">
      <c r="A818" s="645" t="s">
        <v>393</v>
      </c>
      <c r="B818" s="645" t="s">
        <v>1710</v>
      </c>
      <c r="C818" s="645" t="s">
        <v>391</v>
      </c>
      <c r="D818" s="645" t="s">
        <v>228</v>
      </c>
      <c r="E818" s="645" t="s">
        <v>229</v>
      </c>
      <c r="F818" s="645" t="s">
        <v>230</v>
      </c>
      <c r="G818" s="645" t="s">
        <v>6259</v>
      </c>
      <c r="H818" s="646">
        <v>42821</v>
      </c>
      <c r="I818" s="647">
        <v>1861.17</v>
      </c>
      <c r="J818" s="647">
        <v>1</v>
      </c>
      <c r="K818" s="647">
        <f t="shared" si="12"/>
        <v>1861.17</v>
      </c>
      <c r="L818" s="645" t="s">
        <v>6260</v>
      </c>
      <c r="M818" s="645" t="s">
        <v>200</v>
      </c>
      <c r="N818" s="646">
        <v>42823</v>
      </c>
      <c r="O818" s="645" t="s">
        <v>71</v>
      </c>
      <c r="P818" s="645" t="s">
        <v>6261</v>
      </c>
    </row>
    <row r="819" spans="1:16" x14ac:dyDescent="0.2">
      <c r="A819" s="645" t="s">
        <v>393</v>
      </c>
      <c r="B819" s="645" t="s">
        <v>1710</v>
      </c>
      <c r="C819" s="645" t="s">
        <v>391</v>
      </c>
      <c r="D819" s="645" t="s">
        <v>228</v>
      </c>
      <c r="E819" s="645" t="s">
        <v>229</v>
      </c>
      <c r="F819" s="645" t="s">
        <v>230</v>
      </c>
      <c r="G819" s="645" t="s">
        <v>6262</v>
      </c>
      <c r="H819" s="646">
        <v>42814</v>
      </c>
      <c r="I819" s="647">
        <v>271.74</v>
      </c>
      <c r="J819" s="647">
        <v>1</v>
      </c>
      <c r="K819" s="647">
        <f t="shared" si="12"/>
        <v>271.74</v>
      </c>
      <c r="L819" s="645" t="s">
        <v>6263</v>
      </c>
      <c r="M819" s="645" t="s">
        <v>1139</v>
      </c>
      <c r="N819" s="646">
        <v>42822</v>
      </c>
      <c r="O819" s="645" t="s">
        <v>71</v>
      </c>
      <c r="P819" s="645" t="s">
        <v>6264</v>
      </c>
    </row>
    <row r="820" spans="1:16" x14ac:dyDescent="0.2">
      <c r="A820" s="645" t="s">
        <v>393</v>
      </c>
      <c r="B820" s="645" t="s">
        <v>1710</v>
      </c>
      <c r="C820" s="645" t="s">
        <v>391</v>
      </c>
      <c r="D820" s="645" t="s">
        <v>228</v>
      </c>
      <c r="E820" s="645" t="s">
        <v>229</v>
      </c>
      <c r="F820" s="645" t="s">
        <v>230</v>
      </c>
      <c r="G820" s="645" t="s">
        <v>6265</v>
      </c>
      <c r="H820" s="646">
        <v>42814</v>
      </c>
      <c r="I820" s="647">
        <v>60.89</v>
      </c>
      <c r="J820" s="647">
        <v>1</v>
      </c>
      <c r="K820" s="647">
        <f t="shared" si="12"/>
        <v>60.89</v>
      </c>
      <c r="L820" s="645" t="s">
        <v>6266</v>
      </c>
      <c r="M820" s="645" t="s">
        <v>719</v>
      </c>
      <c r="N820" s="646">
        <v>42815</v>
      </c>
      <c r="O820" s="645" t="s">
        <v>71</v>
      </c>
      <c r="P820" s="645" t="s">
        <v>801</v>
      </c>
    </row>
    <row r="821" spans="1:16" x14ac:dyDescent="0.2">
      <c r="A821" s="645" t="s">
        <v>393</v>
      </c>
      <c r="B821" s="645" t="s">
        <v>1710</v>
      </c>
      <c r="C821" s="645" t="s">
        <v>391</v>
      </c>
      <c r="D821" s="645" t="s">
        <v>228</v>
      </c>
      <c r="E821" s="645" t="s">
        <v>229</v>
      </c>
      <c r="F821" s="645" t="s">
        <v>230</v>
      </c>
      <c r="G821" s="645" t="s">
        <v>6267</v>
      </c>
      <c r="H821" s="646">
        <v>42807</v>
      </c>
      <c r="I821" s="647">
        <v>452.59</v>
      </c>
      <c r="J821" s="647">
        <v>1</v>
      </c>
      <c r="K821" s="647">
        <f t="shared" si="12"/>
        <v>452.59</v>
      </c>
      <c r="L821" s="645" t="s">
        <v>6268</v>
      </c>
      <c r="M821" s="645" t="s">
        <v>278</v>
      </c>
      <c r="N821" s="646">
        <v>42808</v>
      </c>
      <c r="O821" s="645" t="s">
        <v>71</v>
      </c>
      <c r="P821" s="645" t="s">
        <v>6269</v>
      </c>
    </row>
    <row r="822" spans="1:16" x14ac:dyDescent="0.2">
      <c r="A822" s="645" t="s">
        <v>393</v>
      </c>
      <c r="B822" s="645" t="s">
        <v>1710</v>
      </c>
      <c r="C822" s="645" t="s">
        <v>391</v>
      </c>
      <c r="D822" s="645" t="s">
        <v>228</v>
      </c>
      <c r="E822" s="645" t="s">
        <v>229</v>
      </c>
      <c r="F822" s="645" t="s">
        <v>230</v>
      </c>
      <c r="G822" s="645" t="s">
        <v>6270</v>
      </c>
      <c r="H822" s="646">
        <v>42807</v>
      </c>
      <c r="I822" s="647">
        <v>257.49</v>
      </c>
      <c r="J822" s="647">
        <v>1</v>
      </c>
      <c r="K822" s="647">
        <f t="shared" si="12"/>
        <v>257.49</v>
      </c>
      <c r="L822" s="645" t="s">
        <v>6271</v>
      </c>
      <c r="M822" s="645" t="s">
        <v>1051</v>
      </c>
      <c r="N822" s="646">
        <v>42808</v>
      </c>
      <c r="O822" s="645" t="s">
        <v>71</v>
      </c>
      <c r="P822" s="645" t="s">
        <v>6272</v>
      </c>
    </row>
    <row r="823" spans="1:16" x14ac:dyDescent="0.2">
      <c r="A823" s="645" t="s">
        <v>393</v>
      </c>
      <c r="B823" s="645" t="s">
        <v>1710</v>
      </c>
      <c r="C823" s="645" t="s">
        <v>391</v>
      </c>
      <c r="D823" s="645" t="s">
        <v>228</v>
      </c>
      <c r="E823" s="645" t="s">
        <v>229</v>
      </c>
      <c r="F823" s="645" t="s">
        <v>230</v>
      </c>
      <c r="G823" s="645" t="s">
        <v>6273</v>
      </c>
      <c r="H823" s="646">
        <v>42807</v>
      </c>
      <c r="I823" s="647">
        <v>69.94</v>
      </c>
      <c r="J823" s="647">
        <v>1</v>
      </c>
      <c r="K823" s="647">
        <f t="shared" si="12"/>
        <v>69.94</v>
      </c>
      <c r="L823" s="645" t="s">
        <v>6274</v>
      </c>
      <c r="M823" s="645" t="s">
        <v>1051</v>
      </c>
      <c r="N823" s="646">
        <v>42808</v>
      </c>
      <c r="O823" s="645" t="s">
        <v>71</v>
      </c>
      <c r="P823" s="645" t="s">
        <v>6275</v>
      </c>
    </row>
    <row r="824" spans="1:16" x14ac:dyDescent="0.2">
      <c r="A824" s="645" t="s">
        <v>393</v>
      </c>
      <c r="B824" s="645" t="s">
        <v>1710</v>
      </c>
      <c r="C824" s="645" t="s">
        <v>391</v>
      </c>
      <c r="D824" s="645" t="s">
        <v>263</v>
      </c>
      <c r="E824" s="645" t="s">
        <v>264</v>
      </c>
      <c r="F824" s="645" t="s">
        <v>265</v>
      </c>
      <c r="G824" s="645" t="s">
        <v>6276</v>
      </c>
      <c r="H824" s="646">
        <v>42824</v>
      </c>
      <c r="I824" s="647">
        <v>163.41999999999999</v>
      </c>
      <c r="J824" s="647">
        <v>1</v>
      </c>
      <c r="K824" s="647">
        <f t="shared" si="12"/>
        <v>163.41999999999999</v>
      </c>
      <c r="L824" s="645" t="s">
        <v>6277</v>
      </c>
      <c r="M824" s="645" t="s">
        <v>200</v>
      </c>
      <c r="N824" s="646">
        <v>42824</v>
      </c>
      <c r="O824" s="645" t="s">
        <v>71</v>
      </c>
      <c r="P824" s="645" t="s">
        <v>6278</v>
      </c>
    </row>
    <row r="825" spans="1:16" x14ac:dyDescent="0.2">
      <c r="A825" s="645" t="s">
        <v>393</v>
      </c>
      <c r="B825" s="645" t="s">
        <v>1710</v>
      </c>
      <c r="C825" s="645" t="s">
        <v>391</v>
      </c>
      <c r="D825" s="645" t="s">
        <v>263</v>
      </c>
      <c r="E825" s="645" t="s">
        <v>264</v>
      </c>
      <c r="F825" s="645" t="s">
        <v>265</v>
      </c>
      <c r="G825" s="645" t="s">
        <v>6279</v>
      </c>
      <c r="H825" s="646">
        <v>42823</v>
      </c>
      <c r="I825" s="647">
        <v>185.26</v>
      </c>
      <c r="J825" s="647">
        <v>1</v>
      </c>
      <c r="K825" s="647">
        <f t="shared" si="12"/>
        <v>185.26</v>
      </c>
      <c r="L825" s="645" t="s">
        <v>6277</v>
      </c>
      <c r="M825" s="645" t="s">
        <v>200</v>
      </c>
      <c r="N825" s="646">
        <v>42823</v>
      </c>
      <c r="O825" s="645" t="s">
        <v>71</v>
      </c>
      <c r="P825" s="645" t="s">
        <v>6278</v>
      </c>
    </row>
    <row r="826" spans="1:16" x14ac:dyDescent="0.2">
      <c r="A826" s="645" t="s">
        <v>393</v>
      </c>
      <c r="B826" s="645" t="s">
        <v>1710</v>
      </c>
      <c r="C826" s="645" t="s">
        <v>391</v>
      </c>
      <c r="D826" s="645" t="s">
        <v>263</v>
      </c>
      <c r="E826" s="645" t="s">
        <v>264</v>
      </c>
      <c r="F826" s="645" t="s">
        <v>265</v>
      </c>
      <c r="G826" s="645" t="s">
        <v>6280</v>
      </c>
      <c r="H826" s="646">
        <v>42823</v>
      </c>
      <c r="I826" s="647">
        <v>509.41</v>
      </c>
      <c r="J826" s="647">
        <v>1</v>
      </c>
      <c r="K826" s="647">
        <f t="shared" si="12"/>
        <v>509.41</v>
      </c>
      <c r="L826" s="645" t="s">
        <v>6281</v>
      </c>
      <c r="M826" s="645" t="s">
        <v>1139</v>
      </c>
      <c r="N826" s="646">
        <v>42823</v>
      </c>
      <c r="O826" s="645" t="s">
        <v>71</v>
      </c>
      <c r="P826" s="645" t="s">
        <v>6282</v>
      </c>
    </row>
    <row r="827" spans="1:16" x14ac:dyDescent="0.2">
      <c r="A827" s="645" t="s">
        <v>393</v>
      </c>
      <c r="B827" s="645" t="s">
        <v>1710</v>
      </c>
      <c r="C827" s="645" t="s">
        <v>391</v>
      </c>
      <c r="D827" s="645" t="s">
        <v>263</v>
      </c>
      <c r="E827" s="645" t="s">
        <v>264</v>
      </c>
      <c r="F827" s="645" t="s">
        <v>265</v>
      </c>
      <c r="G827" s="645" t="s">
        <v>6283</v>
      </c>
      <c r="H827" s="646">
        <v>42822</v>
      </c>
      <c r="I827" s="647">
        <v>474.28</v>
      </c>
      <c r="J827" s="647">
        <v>1</v>
      </c>
      <c r="K827" s="647">
        <f t="shared" si="12"/>
        <v>474.28</v>
      </c>
      <c r="L827" s="645" t="s">
        <v>6284</v>
      </c>
      <c r="M827" s="645" t="s">
        <v>278</v>
      </c>
      <c r="N827" s="646">
        <v>42822</v>
      </c>
      <c r="O827" s="645" t="s">
        <v>71</v>
      </c>
      <c r="P827" s="645" t="s">
        <v>801</v>
      </c>
    </row>
    <row r="828" spans="1:16" x14ac:dyDescent="0.2">
      <c r="A828" s="645" t="s">
        <v>393</v>
      </c>
      <c r="B828" s="645" t="s">
        <v>1710</v>
      </c>
      <c r="C828" s="645" t="s">
        <v>391</v>
      </c>
      <c r="D828" s="645" t="s">
        <v>263</v>
      </c>
      <c r="E828" s="645" t="s">
        <v>264</v>
      </c>
      <c r="F828" s="645" t="s">
        <v>265</v>
      </c>
      <c r="G828" s="645" t="s">
        <v>6285</v>
      </c>
      <c r="H828" s="646">
        <v>42822</v>
      </c>
      <c r="I828" s="647">
        <v>1289.01</v>
      </c>
      <c r="J828" s="647">
        <v>1</v>
      </c>
      <c r="K828" s="647">
        <f t="shared" si="12"/>
        <v>1289.01</v>
      </c>
      <c r="L828" s="645" t="s">
        <v>6277</v>
      </c>
      <c r="M828" s="645" t="s">
        <v>200</v>
      </c>
      <c r="N828" s="646">
        <v>42822</v>
      </c>
      <c r="O828" s="645" t="s">
        <v>71</v>
      </c>
      <c r="P828" s="645" t="s">
        <v>6278</v>
      </c>
    </row>
    <row r="829" spans="1:16" x14ac:dyDescent="0.2">
      <c r="A829" s="645" t="s">
        <v>393</v>
      </c>
      <c r="B829" s="645" t="s">
        <v>1710</v>
      </c>
      <c r="C829" s="645" t="s">
        <v>391</v>
      </c>
      <c r="D829" s="645" t="s">
        <v>263</v>
      </c>
      <c r="E829" s="645" t="s">
        <v>264</v>
      </c>
      <c r="F829" s="645" t="s">
        <v>265</v>
      </c>
      <c r="G829" s="645" t="s">
        <v>6286</v>
      </c>
      <c r="H829" s="646">
        <v>42822</v>
      </c>
      <c r="I829" s="647">
        <v>302.5</v>
      </c>
      <c r="J829" s="647">
        <v>1</v>
      </c>
      <c r="K829" s="647">
        <f t="shared" si="12"/>
        <v>302.5</v>
      </c>
      <c r="L829" s="645" t="s">
        <v>6287</v>
      </c>
      <c r="M829" s="645" t="s">
        <v>1051</v>
      </c>
      <c r="N829" s="646">
        <v>42822</v>
      </c>
      <c r="O829" s="645" t="s">
        <v>71</v>
      </c>
      <c r="P829" s="645" t="s">
        <v>6288</v>
      </c>
    </row>
    <row r="830" spans="1:16" x14ac:dyDescent="0.2">
      <c r="A830" s="645" t="s">
        <v>393</v>
      </c>
      <c r="B830" s="645" t="s">
        <v>1710</v>
      </c>
      <c r="C830" s="645" t="s">
        <v>391</v>
      </c>
      <c r="D830" s="645" t="s">
        <v>263</v>
      </c>
      <c r="E830" s="645" t="s">
        <v>264</v>
      </c>
      <c r="F830" s="645" t="s">
        <v>265</v>
      </c>
      <c r="G830" s="645" t="s">
        <v>6289</v>
      </c>
      <c r="H830" s="646">
        <v>42822</v>
      </c>
      <c r="I830" s="647">
        <v>717.3</v>
      </c>
      <c r="J830" s="647">
        <v>1</v>
      </c>
      <c r="K830" s="647">
        <f t="shared" si="12"/>
        <v>717.3</v>
      </c>
      <c r="L830" s="645" t="s">
        <v>6290</v>
      </c>
      <c r="M830" s="645" t="s">
        <v>1051</v>
      </c>
      <c r="N830" s="646">
        <v>42822</v>
      </c>
      <c r="O830" s="645" t="s">
        <v>71</v>
      </c>
      <c r="P830" s="645" t="s">
        <v>6291</v>
      </c>
    </row>
    <row r="831" spans="1:16" x14ac:dyDescent="0.2">
      <c r="A831" s="645" t="s">
        <v>393</v>
      </c>
      <c r="B831" s="645" t="s">
        <v>1710</v>
      </c>
      <c r="C831" s="645" t="s">
        <v>391</v>
      </c>
      <c r="D831" s="645" t="s">
        <v>263</v>
      </c>
      <c r="E831" s="645" t="s">
        <v>264</v>
      </c>
      <c r="F831" s="645" t="s">
        <v>265</v>
      </c>
      <c r="G831" s="645" t="s">
        <v>6292</v>
      </c>
      <c r="H831" s="646">
        <v>42822</v>
      </c>
      <c r="I831" s="647">
        <v>174.05</v>
      </c>
      <c r="J831" s="647">
        <v>1</v>
      </c>
      <c r="K831" s="647">
        <f t="shared" si="12"/>
        <v>174.05</v>
      </c>
      <c r="L831" s="645" t="s">
        <v>6293</v>
      </c>
      <c r="M831" s="645" t="s">
        <v>1139</v>
      </c>
      <c r="N831" s="646">
        <v>42822</v>
      </c>
      <c r="O831" s="645" t="s">
        <v>71</v>
      </c>
      <c r="P831" s="645" t="s">
        <v>6294</v>
      </c>
    </row>
    <row r="832" spans="1:16" x14ac:dyDescent="0.2">
      <c r="A832" s="645" t="s">
        <v>393</v>
      </c>
      <c r="B832" s="645" t="s">
        <v>1710</v>
      </c>
      <c r="C832" s="645" t="s">
        <v>391</v>
      </c>
      <c r="D832" s="645" t="s">
        <v>263</v>
      </c>
      <c r="E832" s="645" t="s">
        <v>264</v>
      </c>
      <c r="F832" s="645" t="s">
        <v>265</v>
      </c>
      <c r="G832" s="645" t="s">
        <v>6295</v>
      </c>
      <c r="H832" s="646">
        <v>42822</v>
      </c>
      <c r="I832" s="647">
        <v>74.959999999999994</v>
      </c>
      <c r="J832" s="647">
        <v>1</v>
      </c>
      <c r="K832" s="647">
        <f t="shared" si="12"/>
        <v>74.959999999999994</v>
      </c>
      <c r="L832" s="645" t="s">
        <v>6296</v>
      </c>
      <c r="M832" s="645" t="s">
        <v>1137</v>
      </c>
      <c r="N832" s="646">
        <v>42822</v>
      </c>
      <c r="O832" s="645" t="s">
        <v>71</v>
      </c>
      <c r="P832" s="645" t="s">
        <v>6297</v>
      </c>
    </row>
    <row r="833" spans="1:16" x14ac:dyDescent="0.2">
      <c r="A833" s="645" t="s">
        <v>393</v>
      </c>
      <c r="B833" s="645" t="s">
        <v>1710</v>
      </c>
      <c r="C833" s="645" t="s">
        <v>391</v>
      </c>
      <c r="D833" s="645" t="s">
        <v>263</v>
      </c>
      <c r="E833" s="645" t="s">
        <v>264</v>
      </c>
      <c r="F833" s="645" t="s">
        <v>265</v>
      </c>
      <c r="G833" s="645" t="s">
        <v>6298</v>
      </c>
      <c r="H833" s="646">
        <v>42822</v>
      </c>
      <c r="I833" s="647">
        <v>352.93</v>
      </c>
      <c r="J833" s="647">
        <v>1</v>
      </c>
      <c r="K833" s="647">
        <f t="shared" si="12"/>
        <v>352.93</v>
      </c>
      <c r="L833" s="645" t="s">
        <v>6299</v>
      </c>
      <c r="M833" s="645" t="s">
        <v>114</v>
      </c>
      <c r="N833" s="646">
        <v>42822</v>
      </c>
      <c r="O833" s="645" t="s">
        <v>71</v>
      </c>
      <c r="P833" s="645" t="s">
        <v>6300</v>
      </c>
    </row>
    <row r="834" spans="1:16" x14ac:dyDescent="0.2">
      <c r="A834" s="645" t="s">
        <v>393</v>
      </c>
      <c r="B834" s="645" t="s">
        <v>1710</v>
      </c>
      <c r="C834" s="645" t="s">
        <v>391</v>
      </c>
      <c r="D834" s="645" t="s">
        <v>263</v>
      </c>
      <c r="E834" s="645" t="s">
        <v>264</v>
      </c>
      <c r="F834" s="645" t="s">
        <v>265</v>
      </c>
      <c r="G834" s="645" t="s">
        <v>6301</v>
      </c>
      <c r="H834" s="646">
        <v>42818</v>
      </c>
      <c r="I834" s="647">
        <v>166.21</v>
      </c>
      <c r="J834" s="647">
        <v>1</v>
      </c>
      <c r="K834" s="647">
        <f t="shared" ref="K834:K897" si="13">I834*J834</f>
        <v>166.21</v>
      </c>
      <c r="L834" s="645" t="s">
        <v>6302</v>
      </c>
      <c r="M834" s="645" t="s">
        <v>1051</v>
      </c>
      <c r="N834" s="646">
        <v>42821</v>
      </c>
      <c r="O834" s="645" t="s">
        <v>71</v>
      </c>
      <c r="P834" s="645" t="s">
        <v>6303</v>
      </c>
    </row>
    <row r="835" spans="1:16" x14ac:dyDescent="0.2">
      <c r="A835" s="645" t="s">
        <v>393</v>
      </c>
      <c r="B835" s="645" t="s">
        <v>1710</v>
      </c>
      <c r="C835" s="645" t="s">
        <v>391</v>
      </c>
      <c r="D835" s="645" t="s">
        <v>263</v>
      </c>
      <c r="E835" s="645" t="s">
        <v>264</v>
      </c>
      <c r="F835" s="645" t="s">
        <v>265</v>
      </c>
      <c r="G835" s="645" t="s">
        <v>6304</v>
      </c>
      <c r="H835" s="646">
        <v>42818</v>
      </c>
      <c r="I835" s="647">
        <v>356.95</v>
      </c>
      <c r="J835" s="647">
        <v>1</v>
      </c>
      <c r="K835" s="647">
        <f t="shared" si="13"/>
        <v>356.95</v>
      </c>
      <c r="L835" s="645" t="s">
        <v>6305</v>
      </c>
      <c r="M835" s="645" t="s">
        <v>1139</v>
      </c>
      <c r="N835" s="646">
        <v>42821</v>
      </c>
      <c r="O835" s="645" t="s">
        <v>71</v>
      </c>
      <c r="P835" s="645" t="s">
        <v>6306</v>
      </c>
    </row>
    <row r="836" spans="1:16" x14ac:dyDescent="0.2">
      <c r="A836" s="645" t="s">
        <v>393</v>
      </c>
      <c r="B836" s="645" t="s">
        <v>1710</v>
      </c>
      <c r="C836" s="645" t="s">
        <v>391</v>
      </c>
      <c r="D836" s="645" t="s">
        <v>263</v>
      </c>
      <c r="E836" s="645" t="s">
        <v>264</v>
      </c>
      <c r="F836" s="645" t="s">
        <v>265</v>
      </c>
      <c r="G836" s="645" t="s">
        <v>6307</v>
      </c>
      <c r="H836" s="646">
        <v>42816</v>
      </c>
      <c r="I836" s="647">
        <v>176.1</v>
      </c>
      <c r="J836" s="647">
        <v>1</v>
      </c>
      <c r="K836" s="647">
        <f t="shared" si="13"/>
        <v>176.1</v>
      </c>
      <c r="L836" s="645" t="s">
        <v>6308</v>
      </c>
      <c r="M836" s="645" t="s">
        <v>278</v>
      </c>
      <c r="N836" s="646">
        <v>42817</v>
      </c>
      <c r="O836" s="645" t="s">
        <v>71</v>
      </c>
      <c r="P836" s="645" t="s">
        <v>801</v>
      </c>
    </row>
    <row r="837" spans="1:16" x14ac:dyDescent="0.2">
      <c r="A837" s="645" t="s">
        <v>393</v>
      </c>
      <c r="B837" s="645" t="s">
        <v>1710</v>
      </c>
      <c r="C837" s="645" t="s">
        <v>391</v>
      </c>
      <c r="D837" s="645" t="s">
        <v>263</v>
      </c>
      <c r="E837" s="645" t="s">
        <v>264</v>
      </c>
      <c r="F837" s="645" t="s">
        <v>265</v>
      </c>
      <c r="G837" s="645" t="s">
        <v>6309</v>
      </c>
      <c r="H837" s="646">
        <v>42816</v>
      </c>
      <c r="I837" s="647">
        <v>134.65</v>
      </c>
      <c r="J837" s="647">
        <v>1</v>
      </c>
      <c r="K837" s="647">
        <f t="shared" si="13"/>
        <v>134.65</v>
      </c>
      <c r="L837" s="645" t="s">
        <v>6310</v>
      </c>
      <c r="M837" s="645" t="s">
        <v>1137</v>
      </c>
      <c r="N837" s="646">
        <v>42816</v>
      </c>
      <c r="O837" s="645" t="s">
        <v>71</v>
      </c>
      <c r="P837" s="645" t="s">
        <v>6311</v>
      </c>
    </row>
    <row r="838" spans="1:16" x14ac:dyDescent="0.2">
      <c r="A838" s="645" t="s">
        <v>393</v>
      </c>
      <c r="B838" s="645" t="s">
        <v>1710</v>
      </c>
      <c r="C838" s="645" t="s">
        <v>391</v>
      </c>
      <c r="D838" s="645" t="s">
        <v>263</v>
      </c>
      <c r="E838" s="645" t="s">
        <v>264</v>
      </c>
      <c r="F838" s="645" t="s">
        <v>265</v>
      </c>
      <c r="G838" s="645" t="s">
        <v>6312</v>
      </c>
      <c r="H838" s="646">
        <v>42816</v>
      </c>
      <c r="I838" s="647">
        <v>647.35</v>
      </c>
      <c r="J838" s="647">
        <v>1</v>
      </c>
      <c r="K838" s="647">
        <f t="shared" si="13"/>
        <v>647.35</v>
      </c>
      <c r="L838" s="645" t="s">
        <v>6313</v>
      </c>
      <c r="M838" s="645" t="s">
        <v>95</v>
      </c>
      <c r="N838" s="646">
        <v>42816</v>
      </c>
      <c r="O838" s="645" t="s">
        <v>71</v>
      </c>
      <c r="P838" s="645" t="s">
        <v>6314</v>
      </c>
    </row>
    <row r="839" spans="1:16" x14ac:dyDescent="0.2">
      <c r="A839" s="645" t="s">
        <v>393</v>
      </c>
      <c r="B839" s="645" t="s">
        <v>1710</v>
      </c>
      <c r="C839" s="645" t="s">
        <v>391</v>
      </c>
      <c r="D839" s="645" t="s">
        <v>263</v>
      </c>
      <c r="E839" s="645" t="s">
        <v>264</v>
      </c>
      <c r="F839" s="645" t="s">
        <v>265</v>
      </c>
      <c r="G839" s="645" t="s">
        <v>6315</v>
      </c>
      <c r="H839" s="646">
        <v>42811</v>
      </c>
      <c r="I839" s="647">
        <v>237.4</v>
      </c>
      <c r="J839" s="647">
        <v>1</v>
      </c>
      <c r="K839" s="647">
        <f t="shared" si="13"/>
        <v>237.4</v>
      </c>
      <c r="L839" s="645" t="s">
        <v>6316</v>
      </c>
      <c r="M839" s="645" t="s">
        <v>1051</v>
      </c>
      <c r="N839" s="646">
        <v>42815</v>
      </c>
      <c r="O839" s="645" t="s">
        <v>71</v>
      </c>
      <c r="P839" s="645" t="s">
        <v>6317</v>
      </c>
    </row>
    <row r="840" spans="1:16" x14ac:dyDescent="0.2">
      <c r="A840" s="645" t="s">
        <v>393</v>
      </c>
      <c r="B840" s="645" t="s">
        <v>1710</v>
      </c>
      <c r="C840" s="645" t="s">
        <v>391</v>
      </c>
      <c r="D840" s="645" t="s">
        <v>263</v>
      </c>
      <c r="E840" s="645" t="s">
        <v>264</v>
      </c>
      <c r="F840" s="645" t="s">
        <v>265</v>
      </c>
      <c r="G840" s="645" t="s">
        <v>6318</v>
      </c>
      <c r="H840" s="646">
        <v>42811</v>
      </c>
      <c r="I840" s="647">
        <v>595.67999999999995</v>
      </c>
      <c r="J840" s="647">
        <v>1</v>
      </c>
      <c r="K840" s="647">
        <f t="shared" si="13"/>
        <v>595.67999999999995</v>
      </c>
      <c r="L840" s="645" t="s">
        <v>6319</v>
      </c>
      <c r="M840" s="645" t="s">
        <v>278</v>
      </c>
      <c r="N840" s="646">
        <v>42815</v>
      </c>
      <c r="O840" s="645" t="s">
        <v>71</v>
      </c>
      <c r="P840" s="645" t="s">
        <v>6320</v>
      </c>
    </row>
    <row r="841" spans="1:16" x14ac:dyDescent="0.2">
      <c r="A841" s="645" t="s">
        <v>393</v>
      </c>
      <c r="B841" s="645" t="s">
        <v>1710</v>
      </c>
      <c r="C841" s="645" t="s">
        <v>391</v>
      </c>
      <c r="D841" s="645" t="s">
        <v>263</v>
      </c>
      <c r="E841" s="645" t="s">
        <v>264</v>
      </c>
      <c r="F841" s="645" t="s">
        <v>265</v>
      </c>
      <c r="G841" s="645" t="s">
        <v>6321</v>
      </c>
      <c r="H841" s="646">
        <v>42809</v>
      </c>
      <c r="I841" s="647">
        <v>188.64</v>
      </c>
      <c r="J841" s="647">
        <v>1</v>
      </c>
      <c r="K841" s="647">
        <f t="shared" si="13"/>
        <v>188.64</v>
      </c>
      <c r="L841" s="645" t="s">
        <v>6308</v>
      </c>
      <c r="M841" s="645" t="s">
        <v>278</v>
      </c>
      <c r="N841" s="646">
        <v>42815</v>
      </c>
      <c r="O841" s="645" t="s">
        <v>71</v>
      </c>
      <c r="P841" s="645" t="s">
        <v>801</v>
      </c>
    </row>
    <row r="842" spans="1:16" x14ac:dyDescent="0.2">
      <c r="A842" s="645" t="s">
        <v>393</v>
      </c>
      <c r="B842" s="645" t="s">
        <v>1710</v>
      </c>
      <c r="C842" s="645" t="s">
        <v>391</v>
      </c>
      <c r="D842" s="645" t="s">
        <v>263</v>
      </c>
      <c r="E842" s="645" t="s">
        <v>264</v>
      </c>
      <c r="F842" s="645" t="s">
        <v>265</v>
      </c>
      <c r="G842" s="645" t="s">
        <v>6322</v>
      </c>
      <c r="H842" s="646">
        <v>42809</v>
      </c>
      <c r="I842" s="647">
        <v>82.64</v>
      </c>
      <c r="J842" s="647">
        <v>1</v>
      </c>
      <c r="K842" s="647">
        <f t="shared" si="13"/>
        <v>82.64</v>
      </c>
      <c r="L842" s="645" t="s">
        <v>6290</v>
      </c>
      <c r="M842" s="645" t="s">
        <v>1051</v>
      </c>
      <c r="N842" s="646">
        <v>42809</v>
      </c>
      <c r="O842" s="645" t="s">
        <v>71</v>
      </c>
      <c r="P842" s="645" t="s">
        <v>6291</v>
      </c>
    </row>
    <row r="843" spans="1:16" x14ac:dyDescent="0.2">
      <c r="A843" s="645" t="s">
        <v>393</v>
      </c>
      <c r="B843" s="645" t="s">
        <v>1710</v>
      </c>
      <c r="C843" s="645" t="s">
        <v>391</v>
      </c>
      <c r="D843" s="645" t="s">
        <v>263</v>
      </c>
      <c r="E843" s="645" t="s">
        <v>264</v>
      </c>
      <c r="F843" s="645" t="s">
        <v>265</v>
      </c>
      <c r="G843" s="645" t="s">
        <v>6323</v>
      </c>
      <c r="H843" s="646">
        <v>42809</v>
      </c>
      <c r="I843" s="647">
        <v>146.66</v>
      </c>
      <c r="J843" s="647">
        <v>1</v>
      </c>
      <c r="K843" s="647">
        <f t="shared" si="13"/>
        <v>146.66</v>
      </c>
      <c r="L843" s="645" t="s">
        <v>6310</v>
      </c>
      <c r="M843" s="645" t="s">
        <v>1137</v>
      </c>
      <c r="N843" s="646">
        <v>42809</v>
      </c>
      <c r="O843" s="645" t="s">
        <v>71</v>
      </c>
      <c r="P843" s="645" t="s">
        <v>6311</v>
      </c>
    </row>
    <row r="844" spans="1:16" x14ac:dyDescent="0.2">
      <c r="A844" s="645" t="s">
        <v>393</v>
      </c>
      <c r="B844" s="645" t="s">
        <v>1710</v>
      </c>
      <c r="C844" s="645" t="s">
        <v>391</v>
      </c>
      <c r="D844" s="645" t="s">
        <v>263</v>
      </c>
      <c r="E844" s="645" t="s">
        <v>264</v>
      </c>
      <c r="F844" s="645" t="s">
        <v>265</v>
      </c>
      <c r="G844" s="645" t="s">
        <v>6324</v>
      </c>
      <c r="H844" s="646">
        <v>42802</v>
      </c>
      <c r="I844" s="647">
        <v>251.68</v>
      </c>
      <c r="J844" s="647">
        <v>1</v>
      </c>
      <c r="K844" s="647">
        <f t="shared" si="13"/>
        <v>251.68</v>
      </c>
      <c r="L844" s="645" t="s">
        <v>6325</v>
      </c>
      <c r="M844" s="645" t="s">
        <v>278</v>
      </c>
      <c r="N844" s="646">
        <v>42802</v>
      </c>
      <c r="O844" s="645" t="s">
        <v>71</v>
      </c>
      <c r="P844" s="645" t="s">
        <v>801</v>
      </c>
    </row>
    <row r="845" spans="1:16" x14ac:dyDescent="0.2">
      <c r="A845" s="645" t="s">
        <v>393</v>
      </c>
      <c r="B845" s="645" t="s">
        <v>1710</v>
      </c>
      <c r="C845" s="645" t="s">
        <v>391</v>
      </c>
      <c r="D845" s="645" t="s">
        <v>263</v>
      </c>
      <c r="E845" s="645" t="s">
        <v>264</v>
      </c>
      <c r="F845" s="645" t="s">
        <v>265</v>
      </c>
      <c r="G845" s="645" t="s">
        <v>6326</v>
      </c>
      <c r="H845" s="646">
        <v>42802</v>
      </c>
      <c r="I845" s="647">
        <v>330.25</v>
      </c>
      <c r="J845" s="647">
        <v>1</v>
      </c>
      <c r="K845" s="647">
        <f t="shared" si="13"/>
        <v>330.25</v>
      </c>
      <c r="L845" s="645" t="s">
        <v>6290</v>
      </c>
      <c r="M845" s="645" t="s">
        <v>1051</v>
      </c>
      <c r="N845" s="646">
        <v>42802</v>
      </c>
      <c r="O845" s="645" t="s">
        <v>71</v>
      </c>
      <c r="P845" s="645" t="s">
        <v>6291</v>
      </c>
    </row>
    <row r="846" spans="1:16" x14ac:dyDescent="0.2">
      <c r="A846" s="645" t="s">
        <v>393</v>
      </c>
      <c r="B846" s="645" t="s">
        <v>1710</v>
      </c>
      <c r="C846" s="645" t="s">
        <v>391</v>
      </c>
      <c r="D846" s="645" t="s">
        <v>263</v>
      </c>
      <c r="E846" s="645" t="s">
        <v>264</v>
      </c>
      <c r="F846" s="645" t="s">
        <v>265</v>
      </c>
      <c r="G846" s="645" t="s">
        <v>6327</v>
      </c>
      <c r="H846" s="646">
        <v>42802</v>
      </c>
      <c r="I846" s="647">
        <v>241.32</v>
      </c>
      <c r="J846" s="647">
        <v>1</v>
      </c>
      <c r="K846" s="647">
        <f t="shared" si="13"/>
        <v>241.32</v>
      </c>
      <c r="L846" s="645" t="s">
        <v>6328</v>
      </c>
      <c r="M846" s="645" t="s">
        <v>257</v>
      </c>
      <c r="N846" s="646">
        <v>42802</v>
      </c>
      <c r="O846" s="645" t="s">
        <v>71</v>
      </c>
      <c r="P846" s="645" t="s">
        <v>6329</v>
      </c>
    </row>
    <row r="847" spans="1:16" x14ac:dyDescent="0.2">
      <c r="A847" s="645" t="s">
        <v>393</v>
      </c>
      <c r="B847" s="645" t="s">
        <v>1710</v>
      </c>
      <c r="C847" s="645" t="s">
        <v>391</v>
      </c>
      <c r="D847" s="645" t="s">
        <v>263</v>
      </c>
      <c r="E847" s="645" t="s">
        <v>264</v>
      </c>
      <c r="F847" s="645" t="s">
        <v>265</v>
      </c>
      <c r="G847" s="645" t="s">
        <v>6330</v>
      </c>
      <c r="H847" s="646">
        <v>42797</v>
      </c>
      <c r="I847" s="647">
        <v>111.22</v>
      </c>
      <c r="J847" s="647">
        <v>1</v>
      </c>
      <c r="K847" s="647">
        <f t="shared" si="13"/>
        <v>111.22</v>
      </c>
      <c r="L847" s="645" t="s">
        <v>6331</v>
      </c>
      <c r="M847" s="645" t="s">
        <v>1139</v>
      </c>
      <c r="N847" s="646">
        <v>42800</v>
      </c>
      <c r="O847" s="645" t="s">
        <v>71</v>
      </c>
      <c r="P847" s="645" t="s">
        <v>6332</v>
      </c>
    </row>
    <row r="848" spans="1:16" x14ac:dyDescent="0.2">
      <c r="A848" s="645" t="s">
        <v>393</v>
      </c>
      <c r="B848" s="645" t="s">
        <v>1710</v>
      </c>
      <c r="C848" s="645" t="s">
        <v>391</v>
      </c>
      <c r="D848" s="645" t="s">
        <v>263</v>
      </c>
      <c r="E848" s="645" t="s">
        <v>264</v>
      </c>
      <c r="F848" s="645" t="s">
        <v>265</v>
      </c>
      <c r="G848" s="645" t="s">
        <v>6333</v>
      </c>
      <c r="H848" s="646">
        <v>42797</v>
      </c>
      <c r="I848" s="647">
        <v>297.04000000000002</v>
      </c>
      <c r="J848" s="647">
        <v>1</v>
      </c>
      <c r="K848" s="647">
        <f t="shared" si="13"/>
        <v>297.04000000000002</v>
      </c>
      <c r="L848" s="645" t="s">
        <v>6334</v>
      </c>
      <c r="M848" s="645" t="s">
        <v>224</v>
      </c>
      <c r="N848" s="646">
        <v>42800</v>
      </c>
      <c r="O848" s="645" t="s">
        <v>71</v>
      </c>
      <c r="P848" s="645" t="s">
        <v>801</v>
      </c>
    </row>
    <row r="849" spans="1:16" x14ac:dyDescent="0.2">
      <c r="A849" s="645" t="s">
        <v>393</v>
      </c>
      <c r="B849" s="645" t="s">
        <v>1710</v>
      </c>
      <c r="C849" s="645" t="s">
        <v>391</v>
      </c>
      <c r="D849" s="645" t="s">
        <v>505</v>
      </c>
      <c r="E849" s="645" t="s">
        <v>810</v>
      </c>
      <c r="F849" s="645" t="s">
        <v>506</v>
      </c>
      <c r="G849" s="645" t="s">
        <v>6335</v>
      </c>
      <c r="H849" s="646">
        <v>42825</v>
      </c>
      <c r="I849" s="647">
        <v>3584.73</v>
      </c>
      <c r="J849" s="647">
        <v>1</v>
      </c>
      <c r="K849" s="647">
        <f t="shared" si="13"/>
        <v>3584.73</v>
      </c>
      <c r="L849" s="645" t="s">
        <v>6336</v>
      </c>
      <c r="M849" s="645" t="s">
        <v>189</v>
      </c>
      <c r="N849" s="646">
        <v>42825</v>
      </c>
      <c r="O849" s="645" t="s">
        <v>71</v>
      </c>
      <c r="P849" s="645" t="s">
        <v>6337</v>
      </c>
    </row>
    <row r="850" spans="1:16" x14ac:dyDescent="0.2">
      <c r="A850" s="645" t="s">
        <v>393</v>
      </c>
      <c r="B850" s="645" t="s">
        <v>1710</v>
      </c>
      <c r="C850" s="645" t="s">
        <v>391</v>
      </c>
      <c r="D850" s="645" t="s">
        <v>505</v>
      </c>
      <c r="E850" s="645" t="s">
        <v>810</v>
      </c>
      <c r="F850" s="645" t="s">
        <v>506</v>
      </c>
      <c r="G850" s="645" t="s">
        <v>6338</v>
      </c>
      <c r="H850" s="646">
        <v>42821</v>
      </c>
      <c r="I850" s="647">
        <v>10828.29</v>
      </c>
      <c r="J850" s="647">
        <v>1</v>
      </c>
      <c r="K850" s="647">
        <f t="shared" si="13"/>
        <v>10828.29</v>
      </c>
      <c r="L850" s="645" t="s">
        <v>6339</v>
      </c>
      <c r="M850" s="645" t="s">
        <v>84</v>
      </c>
      <c r="N850" s="646">
        <v>42821</v>
      </c>
      <c r="O850" s="645" t="s">
        <v>71</v>
      </c>
      <c r="P850" s="645" t="s">
        <v>6340</v>
      </c>
    </row>
    <row r="851" spans="1:16" x14ac:dyDescent="0.2">
      <c r="A851" s="645" t="s">
        <v>393</v>
      </c>
      <c r="B851" s="645" t="s">
        <v>1710</v>
      </c>
      <c r="C851" s="645" t="s">
        <v>391</v>
      </c>
      <c r="D851" s="645" t="s">
        <v>6341</v>
      </c>
      <c r="E851" s="645" t="s">
        <v>6342</v>
      </c>
      <c r="F851" s="645" t="s">
        <v>6343</v>
      </c>
      <c r="G851" s="645" t="s">
        <v>6344</v>
      </c>
      <c r="H851" s="646">
        <v>42824</v>
      </c>
      <c r="I851" s="647">
        <v>802.08</v>
      </c>
      <c r="J851" s="647">
        <v>1</v>
      </c>
      <c r="K851" s="647">
        <f t="shared" si="13"/>
        <v>802.08</v>
      </c>
      <c r="L851" s="645" t="s">
        <v>801</v>
      </c>
      <c r="M851" s="645" t="s">
        <v>180</v>
      </c>
      <c r="N851" s="646">
        <v>42824</v>
      </c>
      <c r="O851" s="645" t="s">
        <v>71</v>
      </c>
      <c r="P851" s="645" t="s">
        <v>801</v>
      </c>
    </row>
    <row r="852" spans="1:16" x14ac:dyDescent="0.2">
      <c r="A852" s="645" t="s">
        <v>393</v>
      </c>
      <c r="B852" s="645" t="s">
        <v>1710</v>
      </c>
      <c r="C852" s="645" t="s">
        <v>391</v>
      </c>
      <c r="D852" s="645" t="s">
        <v>6341</v>
      </c>
      <c r="E852" s="645" t="s">
        <v>6342</v>
      </c>
      <c r="F852" s="645" t="s">
        <v>6343</v>
      </c>
      <c r="G852" s="645" t="s">
        <v>6345</v>
      </c>
      <c r="H852" s="646">
        <v>42794</v>
      </c>
      <c r="I852" s="647">
        <v>12223.35</v>
      </c>
      <c r="J852" s="647">
        <v>1</v>
      </c>
      <c r="K852" s="647">
        <f t="shared" si="13"/>
        <v>12223.35</v>
      </c>
      <c r="L852" s="645" t="s">
        <v>801</v>
      </c>
      <c r="M852" s="645" t="s">
        <v>180</v>
      </c>
      <c r="N852" s="646">
        <v>42800</v>
      </c>
      <c r="O852" s="645" t="s">
        <v>71</v>
      </c>
      <c r="P852" s="645" t="s">
        <v>801</v>
      </c>
    </row>
    <row r="853" spans="1:16" x14ac:dyDescent="0.2">
      <c r="A853" s="645" t="s">
        <v>393</v>
      </c>
      <c r="B853" s="645" t="s">
        <v>1710</v>
      </c>
      <c r="C853" s="645" t="s">
        <v>391</v>
      </c>
      <c r="D853" s="645" t="s">
        <v>6346</v>
      </c>
      <c r="E853" s="645" t="s">
        <v>6347</v>
      </c>
      <c r="F853" s="645" t="s">
        <v>6348</v>
      </c>
      <c r="G853" s="645" t="s">
        <v>6349</v>
      </c>
      <c r="H853" s="646">
        <v>42825</v>
      </c>
      <c r="I853" s="647">
        <v>82.13</v>
      </c>
      <c r="J853" s="647">
        <v>1</v>
      </c>
      <c r="K853" s="647">
        <f t="shared" si="13"/>
        <v>82.13</v>
      </c>
      <c r="L853" s="645" t="s">
        <v>6350</v>
      </c>
      <c r="M853" s="645" t="s">
        <v>544</v>
      </c>
      <c r="N853" s="646">
        <v>42825</v>
      </c>
      <c r="O853" s="645" t="s">
        <v>71</v>
      </c>
      <c r="P853" s="645" t="s">
        <v>6351</v>
      </c>
    </row>
    <row r="854" spans="1:16" x14ac:dyDescent="0.2">
      <c r="A854" s="645" t="s">
        <v>393</v>
      </c>
      <c r="B854" s="645" t="s">
        <v>1710</v>
      </c>
      <c r="C854" s="645" t="s">
        <v>391</v>
      </c>
      <c r="D854" s="645" t="s">
        <v>6346</v>
      </c>
      <c r="E854" s="645" t="s">
        <v>6347</v>
      </c>
      <c r="F854" s="645" t="s">
        <v>6348</v>
      </c>
      <c r="G854" s="645" t="s">
        <v>6352</v>
      </c>
      <c r="H854" s="646">
        <v>42825</v>
      </c>
      <c r="I854" s="647">
        <v>131.41999999999999</v>
      </c>
      <c r="J854" s="647">
        <v>1</v>
      </c>
      <c r="K854" s="647">
        <f t="shared" si="13"/>
        <v>131.41999999999999</v>
      </c>
      <c r="L854" s="645" t="s">
        <v>6353</v>
      </c>
      <c r="M854" s="645" t="s">
        <v>544</v>
      </c>
      <c r="N854" s="646">
        <v>42825</v>
      </c>
      <c r="O854" s="645" t="s">
        <v>71</v>
      </c>
      <c r="P854" s="645" t="s">
        <v>6354</v>
      </c>
    </row>
    <row r="855" spans="1:16" x14ac:dyDescent="0.2">
      <c r="A855" s="645" t="s">
        <v>393</v>
      </c>
      <c r="B855" s="645" t="s">
        <v>1710</v>
      </c>
      <c r="C855" s="645" t="s">
        <v>391</v>
      </c>
      <c r="D855" s="645" t="s">
        <v>6355</v>
      </c>
      <c r="E855" s="645" t="s">
        <v>6356</v>
      </c>
      <c r="F855" s="645" t="s">
        <v>6357</v>
      </c>
      <c r="G855" s="645" t="s">
        <v>6358</v>
      </c>
      <c r="H855" s="646">
        <v>42807</v>
      </c>
      <c r="I855" s="647">
        <v>87.18</v>
      </c>
      <c r="J855" s="647">
        <v>1</v>
      </c>
      <c r="K855" s="647">
        <f t="shared" si="13"/>
        <v>87.18</v>
      </c>
      <c r="L855" s="645" t="s">
        <v>6359</v>
      </c>
      <c r="M855" s="645" t="s">
        <v>680</v>
      </c>
      <c r="N855" s="646">
        <v>42807</v>
      </c>
      <c r="O855" s="645" t="s">
        <v>71</v>
      </c>
      <c r="P855" s="645" t="s">
        <v>6360</v>
      </c>
    </row>
    <row r="856" spans="1:16" x14ac:dyDescent="0.2">
      <c r="A856" s="645" t="s">
        <v>393</v>
      </c>
      <c r="B856" s="645" t="s">
        <v>1710</v>
      </c>
      <c r="C856" s="645" t="s">
        <v>391</v>
      </c>
      <c r="D856" s="645" t="s">
        <v>304</v>
      </c>
      <c r="E856" s="645" t="s">
        <v>305</v>
      </c>
      <c r="F856" s="645" t="s">
        <v>306</v>
      </c>
      <c r="G856" s="645" t="s">
        <v>6361</v>
      </c>
      <c r="H856" s="646">
        <v>42821</v>
      </c>
      <c r="I856" s="647">
        <v>181.67</v>
      </c>
      <c r="J856" s="647">
        <v>1</v>
      </c>
      <c r="K856" s="647">
        <f t="shared" si="13"/>
        <v>181.67</v>
      </c>
      <c r="L856" s="645" t="s">
        <v>6362</v>
      </c>
      <c r="M856" s="645" t="s">
        <v>267</v>
      </c>
      <c r="N856" s="646">
        <v>42821</v>
      </c>
      <c r="O856" s="645" t="s">
        <v>71</v>
      </c>
      <c r="P856" s="645" t="s">
        <v>801</v>
      </c>
    </row>
    <row r="857" spans="1:16" x14ac:dyDescent="0.2">
      <c r="A857" s="645" t="s">
        <v>393</v>
      </c>
      <c r="B857" s="645" t="s">
        <v>1710</v>
      </c>
      <c r="C857" s="645" t="s">
        <v>391</v>
      </c>
      <c r="D857" s="645" t="s">
        <v>304</v>
      </c>
      <c r="E857" s="645" t="s">
        <v>305</v>
      </c>
      <c r="F857" s="645" t="s">
        <v>306</v>
      </c>
      <c r="G857" s="645" t="s">
        <v>6363</v>
      </c>
      <c r="H857" s="646">
        <v>42818</v>
      </c>
      <c r="I857" s="647">
        <v>459.17</v>
      </c>
      <c r="J857" s="647">
        <v>1</v>
      </c>
      <c r="K857" s="647">
        <f t="shared" si="13"/>
        <v>459.17</v>
      </c>
      <c r="L857" s="645" t="s">
        <v>6364</v>
      </c>
      <c r="M857" s="645" t="s">
        <v>257</v>
      </c>
      <c r="N857" s="646">
        <v>42818</v>
      </c>
      <c r="O857" s="645" t="s">
        <v>71</v>
      </c>
      <c r="P857" s="645" t="s">
        <v>6365</v>
      </c>
    </row>
    <row r="858" spans="1:16" x14ac:dyDescent="0.2">
      <c r="A858" s="645" t="s">
        <v>393</v>
      </c>
      <c r="B858" s="645" t="s">
        <v>1710</v>
      </c>
      <c r="C858" s="645" t="s">
        <v>391</v>
      </c>
      <c r="D858" s="645" t="s">
        <v>304</v>
      </c>
      <c r="E858" s="645" t="s">
        <v>305</v>
      </c>
      <c r="F858" s="645" t="s">
        <v>306</v>
      </c>
      <c r="G858" s="645" t="s">
        <v>6366</v>
      </c>
      <c r="H858" s="646">
        <v>42816</v>
      </c>
      <c r="I858" s="647">
        <v>31.36</v>
      </c>
      <c r="J858" s="647">
        <v>1</v>
      </c>
      <c r="K858" s="647">
        <f t="shared" si="13"/>
        <v>31.36</v>
      </c>
      <c r="L858" s="645" t="s">
        <v>6367</v>
      </c>
      <c r="M858" s="645" t="s">
        <v>84</v>
      </c>
      <c r="N858" s="646">
        <v>42816</v>
      </c>
      <c r="O858" s="645" t="s">
        <v>71</v>
      </c>
      <c r="P858" s="645" t="s">
        <v>6368</v>
      </c>
    </row>
    <row r="859" spans="1:16" x14ac:dyDescent="0.2">
      <c r="A859" s="645" t="s">
        <v>393</v>
      </c>
      <c r="B859" s="645" t="s">
        <v>1710</v>
      </c>
      <c r="C859" s="645" t="s">
        <v>391</v>
      </c>
      <c r="D859" s="645" t="s">
        <v>304</v>
      </c>
      <c r="E859" s="645" t="s">
        <v>305</v>
      </c>
      <c r="F859" s="645" t="s">
        <v>306</v>
      </c>
      <c r="G859" s="645" t="s">
        <v>6369</v>
      </c>
      <c r="H859" s="646">
        <v>42816</v>
      </c>
      <c r="I859" s="647">
        <v>471.8</v>
      </c>
      <c r="J859" s="647">
        <v>1</v>
      </c>
      <c r="K859" s="647">
        <f t="shared" si="13"/>
        <v>471.8</v>
      </c>
      <c r="L859" s="645" t="s">
        <v>6370</v>
      </c>
      <c r="M859" s="645" t="s">
        <v>625</v>
      </c>
      <c r="N859" s="646">
        <v>42816</v>
      </c>
      <c r="O859" s="645" t="s">
        <v>71</v>
      </c>
      <c r="P859" s="645" t="s">
        <v>6371</v>
      </c>
    </row>
    <row r="860" spans="1:16" x14ac:dyDescent="0.2">
      <c r="A860" s="645" t="s">
        <v>393</v>
      </c>
      <c r="B860" s="645" t="s">
        <v>1710</v>
      </c>
      <c r="C860" s="645" t="s">
        <v>391</v>
      </c>
      <c r="D860" s="645" t="s">
        <v>304</v>
      </c>
      <c r="E860" s="645" t="s">
        <v>305</v>
      </c>
      <c r="F860" s="645" t="s">
        <v>306</v>
      </c>
      <c r="G860" s="645" t="s">
        <v>6372</v>
      </c>
      <c r="H860" s="646">
        <v>42802</v>
      </c>
      <c r="I860" s="647">
        <v>448.28</v>
      </c>
      <c r="J860" s="647">
        <v>1</v>
      </c>
      <c r="K860" s="647">
        <f t="shared" si="13"/>
        <v>448.28</v>
      </c>
      <c r="L860" s="645" t="s">
        <v>6373</v>
      </c>
      <c r="M860" s="645" t="s">
        <v>257</v>
      </c>
      <c r="N860" s="646">
        <v>42802</v>
      </c>
      <c r="O860" s="645" t="s">
        <v>71</v>
      </c>
      <c r="P860" s="645" t="s">
        <v>6374</v>
      </c>
    </row>
    <row r="861" spans="1:16" x14ac:dyDescent="0.2">
      <c r="A861" s="645" t="s">
        <v>393</v>
      </c>
      <c r="B861" s="645" t="s">
        <v>1710</v>
      </c>
      <c r="C861" s="645" t="s">
        <v>391</v>
      </c>
      <c r="D861" s="645" t="s">
        <v>304</v>
      </c>
      <c r="E861" s="645" t="s">
        <v>305</v>
      </c>
      <c r="F861" s="645" t="s">
        <v>306</v>
      </c>
      <c r="G861" s="645" t="s">
        <v>6375</v>
      </c>
      <c r="H861" s="646">
        <v>42802</v>
      </c>
      <c r="I861" s="647">
        <v>39.86</v>
      </c>
      <c r="J861" s="647">
        <v>1</v>
      </c>
      <c r="K861" s="647">
        <f t="shared" si="13"/>
        <v>39.86</v>
      </c>
      <c r="L861" s="645" t="s">
        <v>6376</v>
      </c>
      <c r="M861" s="645" t="s">
        <v>257</v>
      </c>
      <c r="N861" s="646">
        <v>42802</v>
      </c>
      <c r="O861" s="645" t="s">
        <v>71</v>
      </c>
      <c r="P861" s="645" t="s">
        <v>801</v>
      </c>
    </row>
    <row r="862" spans="1:16" x14ac:dyDescent="0.2">
      <c r="A862" s="645" t="s">
        <v>393</v>
      </c>
      <c r="B862" s="645" t="s">
        <v>1710</v>
      </c>
      <c r="C862" s="645" t="s">
        <v>391</v>
      </c>
      <c r="D862" s="645" t="s">
        <v>823</v>
      </c>
      <c r="E862" s="645" t="s">
        <v>824</v>
      </c>
      <c r="F862" s="645" t="s">
        <v>825</v>
      </c>
      <c r="G862" s="645" t="s">
        <v>6377</v>
      </c>
      <c r="H862" s="646">
        <v>42823</v>
      </c>
      <c r="I862" s="647">
        <v>20892.990000000002</v>
      </c>
      <c r="J862" s="647">
        <v>1</v>
      </c>
      <c r="K862" s="647">
        <f t="shared" si="13"/>
        <v>20892.990000000002</v>
      </c>
      <c r="L862" s="645" t="s">
        <v>6378</v>
      </c>
      <c r="M862" s="645" t="s">
        <v>195</v>
      </c>
      <c r="N862" s="646">
        <v>42824</v>
      </c>
      <c r="O862" s="645" t="s">
        <v>71</v>
      </c>
      <c r="P862" s="645" t="s">
        <v>801</v>
      </c>
    </row>
    <row r="863" spans="1:16" x14ac:dyDescent="0.2">
      <c r="A863" s="645" t="s">
        <v>393</v>
      </c>
      <c r="B863" s="645" t="s">
        <v>1710</v>
      </c>
      <c r="C863" s="645" t="s">
        <v>391</v>
      </c>
      <c r="D863" s="645" t="s">
        <v>823</v>
      </c>
      <c r="E863" s="645" t="s">
        <v>824</v>
      </c>
      <c r="F863" s="645" t="s">
        <v>825</v>
      </c>
      <c r="G863" s="645" t="s">
        <v>6379</v>
      </c>
      <c r="H863" s="646">
        <v>42767</v>
      </c>
      <c r="I863" s="647">
        <v>17712.78</v>
      </c>
      <c r="J863" s="647">
        <v>1</v>
      </c>
      <c r="K863" s="647">
        <f t="shared" si="13"/>
        <v>17712.78</v>
      </c>
      <c r="L863" s="645" t="s">
        <v>6380</v>
      </c>
      <c r="M863" s="645" t="s">
        <v>195</v>
      </c>
      <c r="N863" s="646">
        <v>42824</v>
      </c>
      <c r="O863" s="645" t="s">
        <v>71</v>
      </c>
      <c r="P863" s="645" t="s">
        <v>801</v>
      </c>
    </row>
    <row r="864" spans="1:16" x14ac:dyDescent="0.2">
      <c r="A864" s="645" t="s">
        <v>393</v>
      </c>
      <c r="B864" s="645" t="s">
        <v>1710</v>
      </c>
      <c r="C864" s="645" t="s">
        <v>391</v>
      </c>
      <c r="D864" s="645" t="s">
        <v>823</v>
      </c>
      <c r="E864" s="645" t="s">
        <v>824</v>
      </c>
      <c r="F864" s="645" t="s">
        <v>825</v>
      </c>
      <c r="G864" s="645" t="s">
        <v>6381</v>
      </c>
      <c r="H864" s="646">
        <v>42767</v>
      </c>
      <c r="I864" s="647">
        <v>10207.41</v>
      </c>
      <c r="J864" s="647">
        <v>1</v>
      </c>
      <c r="K864" s="647">
        <f t="shared" si="13"/>
        <v>10207.41</v>
      </c>
      <c r="L864" s="645" t="s">
        <v>6380</v>
      </c>
      <c r="M864" s="645" t="s">
        <v>195</v>
      </c>
      <c r="N864" s="646">
        <v>42824</v>
      </c>
      <c r="O864" s="645" t="s">
        <v>71</v>
      </c>
      <c r="P864" s="645" t="s">
        <v>801</v>
      </c>
    </row>
    <row r="865" spans="1:16" x14ac:dyDescent="0.2">
      <c r="A865" s="645" t="s">
        <v>393</v>
      </c>
      <c r="B865" s="645" t="s">
        <v>1710</v>
      </c>
      <c r="C865" s="645" t="s">
        <v>391</v>
      </c>
      <c r="D865" s="645" t="s">
        <v>823</v>
      </c>
      <c r="E865" s="645" t="s">
        <v>824</v>
      </c>
      <c r="F865" s="645" t="s">
        <v>825</v>
      </c>
      <c r="G865" s="645" t="s">
        <v>6382</v>
      </c>
      <c r="H865" s="646">
        <v>42767</v>
      </c>
      <c r="I865" s="647">
        <v>45871.96</v>
      </c>
      <c r="J865" s="647">
        <v>1</v>
      </c>
      <c r="K865" s="647">
        <f t="shared" si="13"/>
        <v>45871.96</v>
      </c>
      <c r="L865" s="645" t="s">
        <v>6380</v>
      </c>
      <c r="M865" s="645" t="s">
        <v>195</v>
      </c>
      <c r="N865" s="646">
        <v>42824</v>
      </c>
      <c r="O865" s="645" t="s">
        <v>71</v>
      </c>
      <c r="P865" s="645" t="s">
        <v>801</v>
      </c>
    </row>
    <row r="866" spans="1:16" x14ac:dyDescent="0.2">
      <c r="A866" s="645" t="s">
        <v>393</v>
      </c>
      <c r="B866" s="645" t="s">
        <v>1710</v>
      </c>
      <c r="C866" s="645" t="s">
        <v>391</v>
      </c>
      <c r="D866" s="645" t="s">
        <v>823</v>
      </c>
      <c r="E866" s="645" t="s">
        <v>824</v>
      </c>
      <c r="F866" s="645" t="s">
        <v>825</v>
      </c>
      <c r="G866" s="645" t="s">
        <v>6383</v>
      </c>
      <c r="H866" s="646">
        <v>42767</v>
      </c>
      <c r="I866" s="647">
        <v>29044.82</v>
      </c>
      <c r="J866" s="647">
        <v>1</v>
      </c>
      <c r="K866" s="647">
        <f t="shared" si="13"/>
        <v>29044.82</v>
      </c>
      <c r="L866" s="645" t="s">
        <v>6380</v>
      </c>
      <c r="M866" s="645" t="s">
        <v>195</v>
      </c>
      <c r="N866" s="646">
        <v>42824</v>
      </c>
      <c r="O866" s="645" t="s">
        <v>71</v>
      </c>
      <c r="P866" s="645" t="s">
        <v>801</v>
      </c>
    </row>
    <row r="867" spans="1:16" x14ac:dyDescent="0.2">
      <c r="A867" s="645" t="s">
        <v>393</v>
      </c>
      <c r="B867" s="645" t="s">
        <v>1710</v>
      </c>
      <c r="C867" s="645" t="s">
        <v>391</v>
      </c>
      <c r="D867" s="645" t="s">
        <v>823</v>
      </c>
      <c r="E867" s="645" t="s">
        <v>824</v>
      </c>
      <c r="F867" s="645" t="s">
        <v>825</v>
      </c>
      <c r="G867" s="645" t="s">
        <v>6384</v>
      </c>
      <c r="H867" s="646">
        <v>42767</v>
      </c>
      <c r="I867" s="647">
        <v>29700.99</v>
      </c>
      <c r="J867" s="647">
        <v>1</v>
      </c>
      <c r="K867" s="647">
        <f t="shared" si="13"/>
        <v>29700.99</v>
      </c>
      <c r="L867" s="645" t="s">
        <v>6380</v>
      </c>
      <c r="M867" s="645" t="s">
        <v>195</v>
      </c>
      <c r="N867" s="646">
        <v>42824</v>
      </c>
      <c r="O867" s="645" t="s">
        <v>71</v>
      </c>
      <c r="P867" s="645" t="s">
        <v>801</v>
      </c>
    </row>
    <row r="868" spans="1:16" x14ac:dyDescent="0.2">
      <c r="A868" s="645" t="s">
        <v>393</v>
      </c>
      <c r="B868" s="645" t="s">
        <v>1710</v>
      </c>
      <c r="C868" s="645" t="s">
        <v>391</v>
      </c>
      <c r="D868" s="645" t="s">
        <v>823</v>
      </c>
      <c r="E868" s="645" t="s">
        <v>824</v>
      </c>
      <c r="F868" s="645" t="s">
        <v>825</v>
      </c>
      <c r="G868" s="645" t="s">
        <v>6385</v>
      </c>
      <c r="H868" s="646">
        <v>42767</v>
      </c>
      <c r="I868" s="647">
        <v>46010.76</v>
      </c>
      <c r="J868" s="647">
        <v>1</v>
      </c>
      <c r="K868" s="647">
        <f t="shared" si="13"/>
        <v>46010.76</v>
      </c>
      <c r="L868" s="645" t="s">
        <v>6380</v>
      </c>
      <c r="M868" s="645" t="s">
        <v>195</v>
      </c>
      <c r="N868" s="646">
        <v>42824</v>
      </c>
      <c r="O868" s="645" t="s">
        <v>71</v>
      </c>
      <c r="P868" s="645" t="s">
        <v>801</v>
      </c>
    </row>
    <row r="869" spans="1:16" x14ac:dyDescent="0.2">
      <c r="A869" s="645" t="s">
        <v>393</v>
      </c>
      <c r="B869" s="645" t="s">
        <v>1710</v>
      </c>
      <c r="C869" s="645" t="s">
        <v>391</v>
      </c>
      <c r="D869" s="645" t="s">
        <v>823</v>
      </c>
      <c r="E869" s="645" t="s">
        <v>824</v>
      </c>
      <c r="F869" s="645" t="s">
        <v>825</v>
      </c>
      <c r="G869" s="645" t="s">
        <v>6386</v>
      </c>
      <c r="H869" s="646">
        <v>42767</v>
      </c>
      <c r="I869" s="647">
        <v>27663.73</v>
      </c>
      <c r="J869" s="647">
        <v>1</v>
      </c>
      <c r="K869" s="647">
        <f t="shared" si="13"/>
        <v>27663.73</v>
      </c>
      <c r="L869" s="645" t="s">
        <v>6380</v>
      </c>
      <c r="M869" s="645" t="s">
        <v>195</v>
      </c>
      <c r="N869" s="646">
        <v>42824</v>
      </c>
      <c r="O869" s="645" t="s">
        <v>71</v>
      </c>
      <c r="P869" s="645" t="s">
        <v>801</v>
      </c>
    </row>
    <row r="870" spans="1:16" x14ac:dyDescent="0.2">
      <c r="A870" s="645" t="s">
        <v>393</v>
      </c>
      <c r="B870" s="645" t="s">
        <v>1710</v>
      </c>
      <c r="C870" s="645" t="s">
        <v>391</v>
      </c>
      <c r="D870" s="645" t="s">
        <v>823</v>
      </c>
      <c r="E870" s="645" t="s">
        <v>824</v>
      </c>
      <c r="F870" s="645" t="s">
        <v>825</v>
      </c>
      <c r="G870" s="645" t="s">
        <v>6387</v>
      </c>
      <c r="H870" s="646">
        <v>42767</v>
      </c>
      <c r="I870" s="647">
        <v>41568.81</v>
      </c>
      <c r="J870" s="647">
        <v>1</v>
      </c>
      <c r="K870" s="647">
        <f t="shared" si="13"/>
        <v>41568.81</v>
      </c>
      <c r="L870" s="645" t="s">
        <v>6380</v>
      </c>
      <c r="M870" s="645" t="s">
        <v>195</v>
      </c>
      <c r="N870" s="646">
        <v>42824</v>
      </c>
      <c r="O870" s="645" t="s">
        <v>71</v>
      </c>
      <c r="P870" s="645" t="s">
        <v>801</v>
      </c>
    </row>
    <row r="871" spans="1:16" x14ac:dyDescent="0.2">
      <c r="A871" s="645" t="s">
        <v>393</v>
      </c>
      <c r="B871" s="645" t="s">
        <v>1710</v>
      </c>
      <c r="C871" s="645" t="s">
        <v>391</v>
      </c>
      <c r="D871" s="645" t="s">
        <v>823</v>
      </c>
      <c r="E871" s="645" t="s">
        <v>824</v>
      </c>
      <c r="F871" s="645" t="s">
        <v>825</v>
      </c>
      <c r="G871" s="645" t="s">
        <v>6388</v>
      </c>
      <c r="H871" s="646">
        <v>42767</v>
      </c>
      <c r="I871" s="647">
        <v>169792.05</v>
      </c>
      <c r="J871" s="647">
        <v>1</v>
      </c>
      <c r="K871" s="647">
        <f t="shared" si="13"/>
        <v>169792.05</v>
      </c>
      <c r="L871" s="645" t="s">
        <v>6380</v>
      </c>
      <c r="M871" s="645" t="s">
        <v>195</v>
      </c>
      <c r="N871" s="646">
        <v>42824</v>
      </c>
      <c r="O871" s="645" t="s">
        <v>71</v>
      </c>
      <c r="P871" s="645" t="s">
        <v>801</v>
      </c>
    </row>
    <row r="872" spans="1:16" x14ac:dyDescent="0.2">
      <c r="A872" s="645" t="s">
        <v>393</v>
      </c>
      <c r="B872" s="645" t="s">
        <v>1710</v>
      </c>
      <c r="C872" s="645" t="s">
        <v>391</v>
      </c>
      <c r="D872" s="645" t="s">
        <v>823</v>
      </c>
      <c r="E872" s="645" t="s">
        <v>824</v>
      </c>
      <c r="F872" s="645" t="s">
        <v>825</v>
      </c>
      <c r="G872" s="645" t="s">
        <v>6389</v>
      </c>
      <c r="H872" s="646">
        <v>42753</v>
      </c>
      <c r="I872" s="647">
        <v>2130.69</v>
      </c>
      <c r="J872" s="647">
        <v>1</v>
      </c>
      <c r="K872" s="647">
        <f t="shared" si="13"/>
        <v>2130.69</v>
      </c>
      <c r="L872" s="645" t="s">
        <v>6380</v>
      </c>
      <c r="M872" s="645" t="s">
        <v>195</v>
      </c>
      <c r="N872" s="646">
        <v>42824</v>
      </c>
      <c r="O872" s="645" t="s">
        <v>71</v>
      </c>
      <c r="P872" s="645" t="s">
        <v>801</v>
      </c>
    </row>
    <row r="873" spans="1:16" x14ac:dyDescent="0.2">
      <c r="A873" s="645" t="s">
        <v>393</v>
      </c>
      <c r="B873" s="645" t="s">
        <v>1710</v>
      </c>
      <c r="C873" s="645" t="s">
        <v>391</v>
      </c>
      <c r="D873" s="645" t="s">
        <v>823</v>
      </c>
      <c r="E873" s="645" t="s">
        <v>824</v>
      </c>
      <c r="F873" s="645" t="s">
        <v>825</v>
      </c>
      <c r="G873" s="645" t="s">
        <v>6390</v>
      </c>
      <c r="H873" s="646">
        <v>42751</v>
      </c>
      <c r="I873" s="647">
        <v>3099.14</v>
      </c>
      <c r="J873" s="647">
        <v>1</v>
      </c>
      <c r="K873" s="647">
        <f t="shared" si="13"/>
        <v>3099.14</v>
      </c>
      <c r="L873" s="645" t="s">
        <v>6380</v>
      </c>
      <c r="M873" s="645" t="s">
        <v>195</v>
      </c>
      <c r="N873" s="646">
        <v>42824</v>
      </c>
      <c r="O873" s="645" t="s">
        <v>71</v>
      </c>
      <c r="P873" s="645" t="s">
        <v>801</v>
      </c>
    </row>
    <row r="874" spans="1:16" x14ac:dyDescent="0.2">
      <c r="A874" s="645" t="s">
        <v>393</v>
      </c>
      <c r="B874" s="645" t="s">
        <v>1710</v>
      </c>
      <c r="C874" s="645" t="s">
        <v>391</v>
      </c>
      <c r="D874" s="645" t="s">
        <v>823</v>
      </c>
      <c r="E874" s="645" t="s">
        <v>824</v>
      </c>
      <c r="F874" s="645" t="s">
        <v>825</v>
      </c>
      <c r="G874" s="645" t="s">
        <v>6391</v>
      </c>
      <c r="H874" s="646">
        <v>42751</v>
      </c>
      <c r="I874" s="647">
        <v>4372.4399999999996</v>
      </c>
      <c r="J874" s="647">
        <v>1</v>
      </c>
      <c r="K874" s="647">
        <f t="shared" si="13"/>
        <v>4372.4399999999996</v>
      </c>
      <c r="L874" s="645" t="s">
        <v>6380</v>
      </c>
      <c r="M874" s="645" t="s">
        <v>195</v>
      </c>
      <c r="N874" s="646">
        <v>42824</v>
      </c>
      <c r="O874" s="645" t="s">
        <v>71</v>
      </c>
      <c r="P874" s="645" t="s">
        <v>801</v>
      </c>
    </row>
    <row r="875" spans="1:16" x14ac:dyDescent="0.2">
      <c r="A875" s="645" t="s">
        <v>393</v>
      </c>
      <c r="B875" s="645" t="s">
        <v>1710</v>
      </c>
      <c r="C875" s="645" t="s">
        <v>391</v>
      </c>
      <c r="D875" s="645" t="s">
        <v>823</v>
      </c>
      <c r="E875" s="645" t="s">
        <v>824</v>
      </c>
      <c r="F875" s="645" t="s">
        <v>825</v>
      </c>
      <c r="G875" s="645" t="s">
        <v>6392</v>
      </c>
      <c r="H875" s="646">
        <v>42748</v>
      </c>
      <c r="I875" s="647">
        <v>5199.21</v>
      </c>
      <c r="J875" s="647">
        <v>1</v>
      </c>
      <c r="K875" s="647">
        <f t="shared" si="13"/>
        <v>5199.21</v>
      </c>
      <c r="L875" s="645" t="s">
        <v>6380</v>
      </c>
      <c r="M875" s="645" t="s">
        <v>195</v>
      </c>
      <c r="N875" s="646">
        <v>42824</v>
      </c>
      <c r="O875" s="645" t="s">
        <v>71</v>
      </c>
      <c r="P875" s="645" t="s">
        <v>801</v>
      </c>
    </row>
    <row r="876" spans="1:16" x14ac:dyDescent="0.2">
      <c r="A876" s="645" t="s">
        <v>393</v>
      </c>
      <c r="B876" s="645" t="s">
        <v>1710</v>
      </c>
      <c r="C876" s="645" t="s">
        <v>391</v>
      </c>
      <c r="D876" s="645" t="s">
        <v>823</v>
      </c>
      <c r="E876" s="645" t="s">
        <v>824</v>
      </c>
      <c r="F876" s="645" t="s">
        <v>825</v>
      </c>
      <c r="G876" s="645" t="s">
        <v>6393</v>
      </c>
      <c r="H876" s="646">
        <v>42748</v>
      </c>
      <c r="I876" s="647">
        <v>5911.72</v>
      </c>
      <c r="J876" s="647">
        <v>1</v>
      </c>
      <c r="K876" s="647">
        <f t="shared" si="13"/>
        <v>5911.72</v>
      </c>
      <c r="L876" s="645" t="s">
        <v>6380</v>
      </c>
      <c r="M876" s="645" t="s">
        <v>195</v>
      </c>
      <c r="N876" s="646">
        <v>42824</v>
      </c>
      <c r="O876" s="645" t="s">
        <v>71</v>
      </c>
      <c r="P876" s="645" t="s">
        <v>801</v>
      </c>
    </row>
    <row r="877" spans="1:16" x14ac:dyDescent="0.2">
      <c r="A877" s="645" t="s">
        <v>393</v>
      </c>
      <c r="B877" s="645" t="s">
        <v>1710</v>
      </c>
      <c r="C877" s="645" t="s">
        <v>391</v>
      </c>
      <c r="D877" s="645" t="s">
        <v>823</v>
      </c>
      <c r="E877" s="645" t="s">
        <v>824</v>
      </c>
      <c r="F877" s="645" t="s">
        <v>825</v>
      </c>
      <c r="G877" s="645" t="s">
        <v>6394</v>
      </c>
      <c r="H877" s="646">
        <v>42779</v>
      </c>
      <c r="I877" s="647">
        <v>12261.76</v>
      </c>
      <c r="J877" s="647">
        <v>1</v>
      </c>
      <c r="K877" s="647">
        <f t="shared" si="13"/>
        <v>12261.76</v>
      </c>
      <c r="L877" s="645" t="s">
        <v>6380</v>
      </c>
      <c r="M877" s="645" t="s">
        <v>195</v>
      </c>
      <c r="N877" s="646">
        <v>42824</v>
      </c>
      <c r="O877" s="645" t="s">
        <v>71</v>
      </c>
      <c r="P877" s="645" t="s">
        <v>801</v>
      </c>
    </row>
    <row r="878" spans="1:16" x14ac:dyDescent="0.2">
      <c r="A878" s="645" t="s">
        <v>393</v>
      </c>
      <c r="B878" s="645" t="s">
        <v>1710</v>
      </c>
      <c r="C878" s="645" t="s">
        <v>391</v>
      </c>
      <c r="D878" s="645" t="s">
        <v>823</v>
      </c>
      <c r="E878" s="645" t="s">
        <v>824</v>
      </c>
      <c r="F878" s="645" t="s">
        <v>825</v>
      </c>
      <c r="G878" s="645" t="s">
        <v>6395</v>
      </c>
      <c r="H878" s="646">
        <v>42776</v>
      </c>
      <c r="I878" s="647">
        <v>5879.41</v>
      </c>
      <c r="J878" s="647">
        <v>1</v>
      </c>
      <c r="K878" s="647">
        <f t="shared" si="13"/>
        <v>5879.41</v>
      </c>
      <c r="L878" s="645" t="s">
        <v>6380</v>
      </c>
      <c r="M878" s="645" t="s">
        <v>195</v>
      </c>
      <c r="N878" s="646">
        <v>42824</v>
      </c>
      <c r="O878" s="645" t="s">
        <v>71</v>
      </c>
      <c r="P878" s="645" t="s">
        <v>801</v>
      </c>
    </row>
    <row r="879" spans="1:16" x14ac:dyDescent="0.2">
      <c r="A879" s="645" t="s">
        <v>393</v>
      </c>
      <c r="B879" s="645" t="s">
        <v>1710</v>
      </c>
      <c r="C879" s="645" t="s">
        <v>391</v>
      </c>
      <c r="D879" s="645" t="s">
        <v>823</v>
      </c>
      <c r="E879" s="645" t="s">
        <v>824</v>
      </c>
      <c r="F879" s="645" t="s">
        <v>825</v>
      </c>
      <c r="G879" s="645" t="s">
        <v>6396</v>
      </c>
      <c r="H879" s="646">
        <v>42776</v>
      </c>
      <c r="I879" s="647">
        <v>8387.26</v>
      </c>
      <c r="J879" s="647">
        <v>1</v>
      </c>
      <c r="K879" s="647">
        <f t="shared" si="13"/>
        <v>8387.26</v>
      </c>
      <c r="L879" s="645" t="s">
        <v>6380</v>
      </c>
      <c r="M879" s="645" t="s">
        <v>195</v>
      </c>
      <c r="N879" s="646">
        <v>42824</v>
      </c>
      <c r="O879" s="645" t="s">
        <v>71</v>
      </c>
      <c r="P879" s="645" t="s">
        <v>801</v>
      </c>
    </row>
    <row r="880" spans="1:16" x14ac:dyDescent="0.2">
      <c r="A880" s="645" t="s">
        <v>393</v>
      </c>
      <c r="B880" s="645" t="s">
        <v>1710</v>
      </c>
      <c r="C880" s="645" t="s">
        <v>391</v>
      </c>
      <c r="D880" s="645" t="s">
        <v>823</v>
      </c>
      <c r="E880" s="645" t="s">
        <v>824</v>
      </c>
      <c r="F880" s="645" t="s">
        <v>825</v>
      </c>
      <c r="G880" s="645" t="s">
        <v>6397</v>
      </c>
      <c r="H880" s="646">
        <v>42776</v>
      </c>
      <c r="I880" s="647">
        <v>5409.68</v>
      </c>
      <c r="J880" s="647">
        <v>1</v>
      </c>
      <c r="K880" s="647">
        <f t="shared" si="13"/>
        <v>5409.68</v>
      </c>
      <c r="L880" s="645" t="s">
        <v>6380</v>
      </c>
      <c r="M880" s="645" t="s">
        <v>195</v>
      </c>
      <c r="N880" s="646">
        <v>42824</v>
      </c>
      <c r="O880" s="645" t="s">
        <v>71</v>
      </c>
      <c r="P880" s="645" t="s">
        <v>801</v>
      </c>
    </row>
    <row r="881" spans="1:16" x14ac:dyDescent="0.2">
      <c r="A881" s="645" t="s">
        <v>393</v>
      </c>
      <c r="B881" s="645" t="s">
        <v>1710</v>
      </c>
      <c r="C881" s="645" t="s">
        <v>391</v>
      </c>
      <c r="D881" s="645" t="s">
        <v>823</v>
      </c>
      <c r="E881" s="645" t="s">
        <v>824</v>
      </c>
      <c r="F881" s="645" t="s">
        <v>825</v>
      </c>
      <c r="G881" s="645" t="s">
        <v>6398</v>
      </c>
      <c r="H881" s="646">
        <v>42776</v>
      </c>
      <c r="I881" s="647">
        <v>5605.43</v>
      </c>
      <c r="J881" s="647">
        <v>1</v>
      </c>
      <c r="K881" s="647">
        <f t="shared" si="13"/>
        <v>5605.43</v>
      </c>
      <c r="L881" s="645" t="s">
        <v>6380</v>
      </c>
      <c r="M881" s="645" t="s">
        <v>195</v>
      </c>
      <c r="N881" s="646">
        <v>42824</v>
      </c>
      <c r="O881" s="645" t="s">
        <v>71</v>
      </c>
      <c r="P881" s="645" t="s">
        <v>801</v>
      </c>
    </row>
    <row r="882" spans="1:16" x14ac:dyDescent="0.2">
      <c r="A882" s="645" t="s">
        <v>393</v>
      </c>
      <c r="B882" s="645" t="s">
        <v>1710</v>
      </c>
      <c r="C882" s="645" t="s">
        <v>391</v>
      </c>
      <c r="D882" s="645" t="s">
        <v>823</v>
      </c>
      <c r="E882" s="645" t="s">
        <v>824</v>
      </c>
      <c r="F882" s="645" t="s">
        <v>825</v>
      </c>
      <c r="G882" s="645" t="s">
        <v>6399</v>
      </c>
      <c r="H882" s="646">
        <v>42776</v>
      </c>
      <c r="I882" s="647">
        <v>7717.55</v>
      </c>
      <c r="J882" s="647">
        <v>1</v>
      </c>
      <c r="K882" s="647">
        <f t="shared" si="13"/>
        <v>7717.55</v>
      </c>
      <c r="L882" s="645" t="s">
        <v>6380</v>
      </c>
      <c r="M882" s="645" t="s">
        <v>195</v>
      </c>
      <c r="N882" s="646">
        <v>42824</v>
      </c>
      <c r="O882" s="645" t="s">
        <v>71</v>
      </c>
      <c r="P882" s="645" t="s">
        <v>801</v>
      </c>
    </row>
    <row r="883" spans="1:16" x14ac:dyDescent="0.2">
      <c r="A883" s="645" t="s">
        <v>393</v>
      </c>
      <c r="B883" s="645" t="s">
        <v>1710</v>
      </c>
      <c r="C883" s="645" t="s">
        <v>391</v>
      </c>
      <c r="D883" s="645" t="s">
        <v>823</v>
      </c>
      <c r="E883" s="645" t="s">
        <v>824</v>
      </c>
      <c r="F883" s="645" t="s">
        <v>825</v>
      </c>
      <c r="G883" s="645" t="s">
        <v>6400</v>
      </c>
      <c r="H883" s="646">
        <v>42776</v>
      </c>
      <c r="I883" s="647">
        <v>6708.58</v>
      </c>
      <c r="J883" s="647">
        <v>1</v>
      </c>
      <c r="K883" s="647">
        <f t="shared" si="13"/>
        <v>6708.58</v>
      </c>
      <c r="L883" s="645" t="s">
        <v>6380</v>
      </c>
      <c r="M883" s="645" t="s">
        <v>195</v>
      </c>
      <c r="N883" s="646">
        <v>42824</v>
      </c>
      <c r="O883" s="645" t="s">
        <v>71</v>
      </c>
      <c r="P883" s="645" t="s">
        <v>801</v>
      </c>
    </row>
    <row r="884" spans="1:16" x14ac:dyDescent="0.2">
      <c r="A884" s="645" t="s">
        <v>393</v>
      </c>
      <c r="B884" s="645" t="s">
        <v>1710</v>
      </c>
      <c r="C884" s="645" t="s">
        <v>391</v>
      </c>
      <c r="D884" s="645" t="s">
        <v>823</v>
      </c>
      <c r="E884" s="645" t="s">
        <v>824</v>
      </c>
      <c r="F884" s="645" t="s">
        <v>825</v>
      </c>
      <c r="G884" s="645" t="s">
        <v>6401</v>
      </c>
      <c r="H884" s="646">
        <v>42776</v>
      </c>
      <c r="I884" s="647">
        <v>7636.64</v>
      </c>
      <c r="J884" s="647">
        <v>1</v>
      </c>
      <c r="K884" s="647">
        <f t="shared" si="13"/>
        <v>7636.64</v>
      </c>
      <c r="L884" s="645" t="s">
        <v>6380</v>
      </c>
      <c r="M884" s="645" t="s">
        <v>195</v>
      </c>
      <c r="N884" s="646">
        <v>42824</v>
      </c>
      <c r="O884" s="645" t="s">
        <v>71</v>
      </c>
      <c r="P884" s="645" t="s">
        <v>801</v>
      </c>
    </row>
    <row r="885" spans="1:16" x14ac:dyDescent="0.2">
      <c r="A885" s="645" t="s">
        <v>393</v>
      </c>
      <c r="B885" s="645" t="s">
        <v>1710</v>
      </c>
      <c r="C885" s="645" t="s">
        <v>391</v>
      </c>
      <c r="D885" s="645" t="s">
        <v>823</v>
      </c>
      <c r="E885" s="645" t="s">
        <v>824</v>
      </c>
      <c r="F885" s="645" t="s">
        <v>825</v>
      </c>
      <c r="G885" s="645" t="s">
        <v>6402</v>
      </c>
      <c r="H885" s="646">
        <v>42776</v>
      </c>
      <c r="I885" s="647">
        <v>5026.7</v>
      </c>
      <c r="J885" s="647">
        <v>1</v>
      </c>
      <c r="K885" s="647">
        <f t="shared" si="13"/>
        <v>5026.7</v>
      </c>
      <c r="L885" s="645" t="s">
        <v>6380</v>
      </c>
      <c r="M885" s="645" t="s">
        <v>195</v>
      </c>
      <c r="N885" s="646">
        <v>42824</v>
      </c>
      <c r="O885" s="645" t="s">
        <v>71</v>
      </c>
      <c r="P885" s="645" t="s">
        <v>801</v>
      </c>
    </row>
    <row r="886" spans="1:16" x14ac:dyDescent="0.2">
      <c r="A886" s="645" t="s">
        <v>393</v>
      </c>
      <c r="B886" s="645" t="s">
        <v>1710</v>
      </c>
      <c r="C886" s="645" t="s">
        <v>391</v>
      </c>
      <c r="D886" s="645" t="s">
        <v>823</v>
      </c>
      <c r="E886" s="645" t="s">
        <v>824</v>
      </c>
      <c r="F886" s="645" t="s">
        <v>825</v>
      </c>
      <c r="G886" s="645" t="s">
        <v>6403</v>
      </c>
      <c r="H886" s="646">
        <v>42775</v>
      </c>
      <c r="I886" s="647">
        <v>3610.89</v>
      </c>
      <c r="J886" s="647">
        <v>1</v>
      </c>
      <c r="K886" s="647">
        <f t="shared" si="13"/>
        <v>3610.89</v>
      </c>
      <c r="L886" s="645" t="s">
        <v>6380</v>
      </c>
      <c r="M886" s="645" t="s">
        <v>195</v>
      </c>
      <c r="N886" s="646">
        <v>42824</v>
      </c>
      <c r="O886" s="645" t="s">
        <v>71</v>
      </c>
      <c r="P886" s="645" t="s">
        <v>801</v>
      </c>
    </row>
    <row r="887" spans="1:16" x14ac:dyDescent="0.2">
      <c r="A887" s="645" t="s">
        <v>393</v>
      </c>
      <c r="B887" s="645" t="s">
        <v>1710</v>
      </c>
      <c r="C887" s="645" t="s">
        <v>391</v>
      </c>
      <c r="D887" s="645" t="s">
        <v>823</v>
      </c>
      <c r="E887" s="645" t="s">
        <v>824</v>
      </c>
      <c r="F887" s="645" t="s">
        <v>825</v>
      </c>
      <c r="G887" s="645" t="s">
        <v>6404</v>
      </c>
      <c r="H887" s="646">
        <v>42775</v>
      </c>
      <c r="I887" s="647">
        <v>4279.79</v>
      </c>
      <c r="J887" s="647">
        <v>1</v>
      </c>
      <c r="K887" s="647">
        <f t="shared" si="13"/>
        <v>4279.79</v>
      </c>
      <c r="L887" s="645" t="s">
        <v>6380</v>
      </c>
      <c r="M887" s="645" t="s">
        <v>195</v>
      </c>
      <c r="N887" s="646">
        <v>42824</v>
      </c>
      <c r="O887" s="645" t="s">
        <v>71</v>
      </c>
      <c r="P887" s="645" t="s">
        <v>801</v>
      </c>
    </row>
    <row r="888" spans="1:16" x14ac:dyDescent="0.2">
      <c r="A888" s="645" t="s">
        <v>393</v>
      </c>
      <c r="B888" s="645" t="s">
        <v>1710</v>
      </c>
      <c r="C888" s="645" t="s">
        <v>391</v>
      </c>
      <c r="D888" s="645" t="s">
        <v>823</v>
      </c>
      <c r="E888" s="645" t="s">
        <v>824</v>
      </c>
      <c r="F888" s="645" t="s">
        <v>825</v>
      </c>
      <c r="G888" s="645" t="s">
        <v>6405</v>
      </c>
      <c r="H888" s="646">
        <v>42775</v>
      </c>
      <c r="I888" s="647">
        <v>2970.56</v>
      </c>
      <c r="J888" s="647">
        <v>1</v>
      </c>
      <c r="K888" s="647">
        <f t="shared" si="13"/>
        <v>2970.56</v>
      </c>
      <c r="L888" s="645" t="s">
        <v>6380</v>
      </c>
      <c r="M888" s="645" t="s">
        <v>195</v>
      </c>
      <c r="N888" s="646">
        <v>42824</v>
      </c>
      <c r="O888" s="645" t="s">
        <v>71</v>
      </c>
      <c r="P888" s="645" t="s">
        <v>801</v>
      </c>
    </row>
    <row r="889" spans="1:16" x14ac:dyDescent="0.2">
      <c r="A889" s="645" t="s">
        <v>393</v>
      </c>
      <c r="B889" s="645" t="s">
        <v>1710</v>
      </c>
      <c r="C889" s="645" t="s">
        <v>391</v>
      </c>
      <c r="D889" s="645" t="s">
        <v>823</v>
      </c>
      <c r="E889" s="645" t="s">
        <v>824</v>
      </c>
      <c r="F889" s="645" t="s">
        <v>825</v>
      </c>
      <c r="G889" s="645" t="s">
        <v>6406</v>
      </c>
      <c r="H889" s="646">
        <v>42775</v>
      </c>
      <c r="I889" s="647">
        <v>2969.32</v>
      </c>
      <c r="J889" s="647">
        <v>1</v>
      </c>
      <c r="K889" s="647">
        <f t="shared" si="13"/>
        <v>2969.32</v>
      </c>
      <c r="L889" s="645" t="s">
        <v>6380</v>
      </c>
      <c r="M889" s="645" t="s">
        <v>195</v>
      </c>
      <c r="N889" s="646">
        <v>42824</v>
      </c>
      <c r="O889" s="645" t="s">
        <v>71</v>
      </c>
      <c r="P889" s="645" t="s">
        <v>801</v>
      </c>
    </row>
    <row r="890" spans="1:16" x14ac:dyDescent="0.2">
      <c r="A890" s="645" t="s">
        <v>393</v>
      </c>
      <c r="B890" s="645" t="s">
        <v>1710</v>
      </c>
      <c r="C890" s="645" t="s">
        <v>391</v>
      </c>
      <c r="D890" s="645" t="s">
        <v>823</v>
      </c>
      <c r="E890" s="645" t="s">
        <v>824</v>
      </c>
      <c r="F890" s="645" t="s">
        <v>825</v>
      </c>
      <c r="G890" s="645" t="s">
        <v>6407</v>
      </c>
      <c r="H890" s="646">
        <v>42775</v>
      </c>
      <c r="I890" s="647">
        <v>4061.66</v>
      </c>
      <c r="J890" s="647">
        <v>1</v>
      </c>
      <c r="K890" s="647">
        <f t="shared" si="13"/>
        <v>4061.66</v>
      </c>
      <c r="L890" s="645" t="s">
        <v>6380</v>
      </c>
      <c r="M890" s="645" t="s">
        <v>195</v>
      </c>
      <c r="N890" s="646">
        <v>42824</v>
      </c>
      <c r="O890" s="645" t="s">
        <v>71</v>
      </c>
      <c r="P890" s="645" t="s">
        <v>801</v>
      </c>
    </row>
    <row r="891" spans="1:16" x14ac:dyDescent="0.2">
      <c r="A891" s="645" t="s">
        <v>393</v>
      </c>
      <c r="B891" s="645" t="s">
        <v>1710</v>
      </c>
      <c r="C891" s="645" t="s">
        <v>391</v>
      </c>
      <c r="D891" s="645" t="s">
        <v>823</v>
      </c>
      <c r="E891" s="645" t="s">
        <v>824</v>
      </c>
      <c r="F891" s="645" t="s">
        <v>825</v>
      </c>
      <c r="G891" s="645" t="s">
        <v>6408</v>
      </c>
      <c r="H891" s="646">
        <v>42775</v>
      </c>
      <c r="I891" s="647">
        <v>2158.42</v>
      </c>
      <c r="J891" s="647">
        <v>1</v>
      </c>
      <c r="K891" s="647">
        <f t="shared" si="13"/>
        <v>2158.42</v>
      </c>
      <c r="L891" s="645" t="s">
        <v>6380</v>
      </c>
      <c r="M891" s="645" t="s">
        <v>195</v>
      </c>
      <c r="N891" s="646">
        <v>42824</v>
      </c>
      <c r="O891" s="645" t="s">
        <v>71</v>
      </c>
      <c r="P891" s="645" t="s">
        <v>801</v>
      </c>
    </row>
    <row r="892" spans="1:16" x14ac:dyDescent="0.2">
      <c r="A892" s="645" t="s">
        <v>393</v>
      </c>
      <c r="B892" s="645" t="s">
        <v>1710</v>
      </c>
      <c r="C892" s="645" t="s">
        <v>391</v>
      </c>
      <c r="D892" s="645" t="s">
        <v>823</v>
      </c>
      <c r="E892" s="645" t="s">
        <v>824</v>
      </c>
      <c r="F892" s="645" t="s">
        <v>825</v>
      </c>
      <c r="G892" s="645" t="s">
        <v>6409</v>
      </c>
      <c r="H892" s="646">
        <v>42775</v>
      </c>
      <c r="I892" s="647">
        <v>3049.58</v>
      </c>
      <c r="J892" s="647">
        <v>1</v>
      </c>
      <c r="K892" s="647">
        <f t="shared" si="13"/>
        <v>3049.58</v>
      </c>
      <c r="L892" s="645" t="s">
        <v>6380</v>
      </c>
      <c r="M892" s="645" t="s">
        <v>195</v>
      </c>
      <c r="N892" s="646">
        <v>42824</v>
      </c>
      <c r="O892" s="645" t="s">
        <v>71</v>
      </c>
      <c r="P892" s="645" t="s">
        <v>801</v>
      </c>
    </row>
    <row r="893" spans="1:16" x14ac:dyDescent="0.2">
      <c r="A893" s="645" t="s">
        <v>393</v>
      </c>
      <c r="B893" s="645" t="s">
        <v>1710</v>
      </c>
      <c r="C893" s="645" t="s">
        <v>391</v>
      </c>
      <c r="D893" s="645" t="s">
        <v>823</v>
      </c>
      <c r="E893" s="645" t="s">
        <v>824</v>
      </c>
      <c r="F893" s="645" t="s">
        <v>825</v>
      </c>
      <c r="G893" s="645" t="s">
        <v>6410</v>
      </c>
      <c r="H893" s="646">
        <v>42775</v>
      </c>
      <c r="I893" s="647">
        <v>2495.19</v>
      </c>
      <c r="J893" s="647">
        <v>1</v>
      </c>
      <c r="K893" s="647">
        <f t="shared" si="13"/>
        <v>2495.19</v>
      </c>
      <c r="L893" s="645" t="s">
        <v>6380</v>
      </c>
      <c r="M893" s="645" t="s">
        <v>195</v>
      </c>
      <c r="N893" s="646">
        <v>42824</v>
      </c>
      <c r="O893" s="645" t="s">
        <v>71</v>
      </c>
      <c r="P893" s="645" t="s">
        <v>801</v>
      </c>
    </row>
    <row r="894" spans="1:16" x14ac:dyDescent="0.2">
      <c r="A894" s="645" t="s">
        <v>393</v>
      </c>
      <c r="B894" s="645" t="s">
        <v>1710</v>
      </c>
      <c r="C894" s="645" t="s">
        <v>391</v>
      </c>
      <c r="D894" s="645" t="s">
        <v>823</v>
      </c>
      <c r="E894" s="645" t="s">
        <v>824</v>
      </c>
      <c r="F894" s="645" t="s">
        <v>825</v>
      </c>
      <c r="G894" s="645" t="s">
        <v>6411</v>
      </c>
      <c r="H894" s="646">
        <v>42775</v>
      </c>
      <c r="I894" s="647">
        <v>1990.04</v>
      </c>
      <c r="J894" s="647">
        <v>1</v>
      </c>
      <c r="K894" s="647">
        <f t="shared" si="13"/>
        <v>1990.04</v>
      </c>
      <c r="L894" s="645" t="s">
        <v>6380</v>
      </c>
      <c r="M894" s="645" t="s">
        <v>195</v>
      </c>
      <c r="N894" s="646">
        <v>42824</v>
      </c>
      <c r="O894" s="645" t="s">
        <v>71</v>
      </c>
      <c r="P894" s="645" t="s">
        <v>801</v>
      </c>
    </row>
    <row r="895" spans="1:16" x14ac:dyDescent="0.2">
      <c r="A895" s="645" t="s">
        <v>393</v>
      </c>
      <c r="B895" s="645" t="s">
        <v>1710</v>
      </c>
      <c r="C895" s="645" t="s">
        <v>391</v>
      </c>
      <c r="D895" s="645" t="s">
        <v>823</v>
      </c>
      <c r="E895" s="645" t="s">
        <v>824</v>
      </c>
      <c r="F895" s="645" t="s">
        <v>825</v>
      </c>
      <c r="G895" s="645" t="s">
        <v>6412</v>
      </c>
      <c r="H895" s="646">
        <v>42775</v>
      </c>
      <c r="I895" s="647">
        <v>4107.72</v>
      </c>
      <c r="J895" s="647">
        <v>1</v>
      </c>
      <c r="K895" s="647">
        <f t="shared" si="13"/>
        <v>4107.72</v>
      </c>
      <c r="L895" s="645" t="s">
        <v>6380</v>
      </c>
      <c r="M895" s="645" t="s">
        <v>195</v>
      </c>
      <c r="N895" s="646">
        <v>42824</v>
      </c>
      <c r="O895" s="645" t="s">
        <v>71</v>
      </c>
      <c r="P895" s="645" t="s">
        <v>801</v>
      </c>
    </row>
    <row r="896" spans="1:16" x14ac:dyDescent="0.2">
      <c r="A896" s="645" t="s">
        <v>393</v>
      </c>
      <c r="B896" s="645" t="s">
        <v>1710</v>
      </c>
      <c r="C896" s="645" t="s">
        <v>391</v>
      </c>
      <c r="D896" s="645" t="s">
        <v>823</v>
      </c>
      <c r="E896" s="645" t="s">
        <v>824</v>
      </c>
      <c r="F896" s="645" t="s">
        <v>825</v>
      </c>
      <c r="G896" s="645" t="s">
        <v>6413</v>
      </c>
      <c r="H896" s="646">
        <v>42775</v>
      </c>
      <c r="I896" s="647">
        <v>3364.38</v>
      </c>
      <c r="J896" s="647">
        <v>1</v>
      </c>
      <c r="K896" s="647">
        <f t="shared" si="13"/>
        <v>3364.38</v>
      </c>
      <c r="L896" s="645" t="s">
        <v>6380</v>
      </c>
      <c r="M896" s="645" t="s">
        <v>195</v>
      </c>
      <c r="N896" s="646">
        <v>42824</v>
      </c>
      <c r="O896" s="645" t="s">
        <v>71</v>
      </c>
      <c r="P896" s="645" t="s">
        <v>801</v>
      </c>
    </row>
    <row r="897" spans="1:16" x14ac:dyDescent="0.2">
      <c r="A897" s="645" t="s">
        <v>393</v>
      </c>
      <c r="B897" s="645" t="s">
        <v>1710</v>
      </c>
      <c r="C897" s="645" t="s">
        <v>391</v>
      </c>
      <c r="D897" s="645" t="s">
        <v>823</v>
      </c>
      <c r="E897" s="645" t="s">
        <v>824</v>
      </c>
      <c r="F897" s="645" t="s">
        <v>825</v>
      </c>
      <c r="G897" s="645" t="s">
        <v>6414</v>
      </c>
      <c r="H897" s="646">
        <v>42775</v>
      </c>
      <c r="I897" s="647">
        <v>2186</v>
      </c>
      <c r="J897" s="647">
        <v>1</v>
      </c>
      <c r="K897" s="647">
        <f t="shared" si="13"/>
        <v>2186</v>
      </c>
      <c r="L897" s="645" t="s">
        <v>6380</v>
      </c>
      <c r="M897" s="645" t="s">
        <v>195</v>
      </c>
      <c r="N897" s="646">
        <v>42824</v>
      </c>
      <c r="O897" s="645" t="s">
        <v>71</v>
      </c>
      <c r="P897" s="645" t="s">
        <v>801</v>
      </c>
    </row>
    <row r="898" spans="1:16" x14ac:dyDescent="0.2">
      <c r="A898" s="645" t="s">
        <v>393</v>
      </c>
      <c r="B898" s="645" t="s">
        <v>1710</v>
      </c>
      <c r="C898" s="645" t="s">
        <v>391</v>
      </c>
      <c r="D898" s="645" t="s">
        <v>823</v>
      </c>
      <c r="E898" s="645" t="s">
        <v>824</v>
      </c>
      <c r="F898" s="645" t="s">
        <v>825</v>
      </c>
      <c r="G898" s="645" t="s">
        <v>6415</v>
      </c>
      <c r="H898" s="646">
        <v>42775</v>
      </c>
      <c r="I898" s="647">
        <v>2379.91</v>
      </c>
      <c r="J898" s="647">
        <v>1</v>
      </c>
      <c r="K898" s="647">
        <f t="shared" ref="K898:K961" si="14">I898*J898</f>
        <v>2379.91</v>
      </c>
      <c r="L898" s="645" t="s">
        <v>6380</v>
      </c>
      <c r="M898" s="645" t="s">
        <v>195</v>
      </c>
      <c r="N898" s="646">
        <v>42824</v>
      </c>
      <c r="O898" s="645" t="s">
        <v>71</v>
      </c>
      <c r="P898" s="645" t="s">
        <v>801</v>
      </c>
    </row>
    <row r="899" spans="1:16" x14ac:dyDescent="0.2">
      <c r="A899" s="645" t="s">
        <v>393</v>
      </c>
      <c r="B899" s="645" t="s">
        <v>1710</v>
      </c>
      <c r="C899" s="645" t="s">
        <v>391</v>
      </c>
      <c r="D899" s="645" t="s">
        <v>823</v>
      </c>
      <c r="E899" s="645" t="s">
        <v>824</v>
      </c>
      <c r="F899" s="645" t="s">
        <v>825</v>
      </c>
      <c r="G899" s="645" t="s">
        <v>6416</v>
      </c>
      <c r="H899" s="646">
        <v>42769</v>
      </c>
      <c r="I899" s="647">
        <v>2860.14</v>
      </c>
      <c r="J899" s="647">
        <v>1</v>
      </c>
      <c r="K899" s="647">
        <f t="shared" si="14"/>
        <v>2860.14</v>
      </c>
      <c r="L899" s="645" t="s">
        <v>6380</v>
      </c>
      <c r="M899" s="645" t="s">
        <v>195</v>
      </c>
      <c r="N899" s="646">
        <v>42824</v>
      </c>
      <c r="O899" s="645" t="s">
        <v>71</v>
      </c>
      <c r="P899" s="645" t="s">
        <v>801</v>
      </c>
    </row>
    <row r="900" spans="1:16" x14ac:dyDescent="0.2">
      <c r="A900" s="645" t="s">
        <v>393</v>
      </c>
      <c r="B900" s="645" t="s">
        <v>1710</v>
      </c>
      <c r="C900" s="645" t="s">
        <v>391</v>
      </c>
      <c r="D900" s="645" t="s">
        <v>481</v>
      </c>
      <c r="E900" s="645" t="s">
        <v>482</v>
      </c>
      <c r="F900" s="645" t="s">
        <v>483</v>
      </c>
      <c r="G900" s="645" t="s">
        <v>6417</v>
      </c>
      <c r="H900" s="646">
        <v>42824</v>
      </c>
      <c r="I900" s="647">
        <v>520.29999999999995</v>
      </c>
      <c r="J900" s="647">
        <v>1</v>
      </c>
      <c r="K900" s="647">
        <f t="shared" si="14"/>
        <v>520.29999999999995</v>
      </c>
      <c r="L900" s="645" t="s">
        <v>6418</v>
      </c>
      <c r="M900" s="645" t="s">
        <v>257</v>
      </c>
      <c r="N900" s="646">
        <v>42824</v>
      </c>
      <c r="O900" s="645" t="s">
        <v>71</v>
      </c>
      <c r="P900" s="645" t="s">
        <v>6419</v>
      </c>
    </row>
    <row r="901" spans="1:16" x14ac:dyDescent="0.2">
      <c r="A901" s="645" t="s">
        <v>393</v>
      </c>
      <c r="B901" s="645" t="s">
        <v>1710</v>
      </c>
      <c r="C901" s="645" t="s">
        <v>391</v>
      </c>
      <c r="D901" s="645" t="s">
        <v>6420</v>
      </c>
      <c r="E901" s="645" t="s">
        <v>6421</v>
      </c>
      <c r="F901" s="645" t="s">
        <v>6422</v>
      </c>
      <c r="G901" s="645" t="s">
        <v>6423</v>
      </c>
      <c r="H901" s="646">
        <v>42815</v>
      </c>
      <c r="I901" s="647">
        <v>82.28</v>
      </c>
      <c r="J901" s="647">
        <v>1</v>
      </c>
      <c r="K901" s="647">
        <f t="shared" si="14"/>
        <v>82.28</v>
      </c>
      <c r="L901" s="645" t="s">
        <v>6424</v>
      </c>
      <c r="M901" s="645" t="s">
        <v>719</v>
      </c>
      <c r="N901" s="646">
        <v>42817</v>
      </c>
      <c r="O901" s="645" t="s">
        <v>71</v>
      </c>
      <c r="P901" s="645" t="s">
        <v>6425</v>
      </c>
    </row>
    <row r="902" spans="1:16" x14ac:dyDescent="0.2">
      <c r="A902" s="645" t="s">
        <v>393</v>
      </c>
      <c r="B902" s="645" t="s">
        <v>1710</v>
      </c>
      <c r="C902" s="645" t="s">
        <v>391</v>
      </c>
      <c r="D902" s="645" t="s">
        <v>6420</v>
      </c>
      <c r="E902" s="645" t="s">
        <v>6421</v>
      </c>
      <c r="F902" s="645" t="s">
        <v>6422</v>
      </c>
      <c r="G902" s="645" t="s">
        <v>6426</v>
      </c>
      <c r="H902" s="646">
        <v>42810</v>
      </c>
      <c r="I902" s="647">
        <v>786.55</v>
      </c>
      <c r="J902" s="647">
        <v>1</v>
      </c>
      <c r="K902" s="647">
        <f t="shared" si="14"/>
        <v>786.55</v>
      </c>
      <c r="L902" s="645" t="s">
        <v>6427</v>
      </c>
      <c r="M902" s="645" t="s">
        <v>114</v>
      </c>
      <c r="N902" s="646">
        <v>42811</v>
      </c>
      <c r="O902" s="645" t="s">
        <v>71</v>
      </c>
      <c r="P902" s="645" t="s">
        <v>6428</v>
      </c>
    </row>
    <row r="903" spans="1:16" x14ac:dyDescent="0.2">
      <c r="A903" s="645" t="s">
        <v>393</v>
      </c>
      <c r="B903" s="645" t="s">
        <v>1710</v>
      </c>
      <c r="C903" s="645" t="s">
        <v>391</v>
      </c>
      <c r="D903" s="645" t="s">
        <v>572</v>
      </c>
      <c r="E903" s="645" t="s">
        <v>573</v>
      </c>
      <c r="F903" s="645" t="s">
        <v>574</v>
      </c>
      <c r="G903" s="645" t="s">
        <v>6429</v>
      </c>
      <c r="H903" s="646">
        <v>42810</v>
      </c>
      <c r="I903" s="647">
        <v>1034.46</v>
      </c>
      <c r="J903" s="647">
        <v>1</v>
      </c>
      <c r="K903" s="647">
        <f t="shared" si="14"/>
        <v>1034.46</v>
      </c>
      <c r="L903" s="645" t="s">
        <v>6430</v>
      </c>
      <c r="M903" s="645" t="s">
        <v>114</v>
      </c>
      <c r="N903" s="646">
        <v>42814</v>
      </c>
      <c r="O903" s="645" t="s">
        <v>71</v>
      </c>
      <c r="P903" s="645" t="s">
        <v>6431</v>
      </c>
    </row>
    <row r="904" spans="1:16" x14ac:dyDescent="0.2">
      <c r="A904" s="645" t="s">
        <v>393</v>
      </c>
      <c r="B904" s="645" t="s">
        <v>1710</v>
      </c>
      <c r="C904" s="645" t="s">
        <v>391</v>
      </c>
      <c r="D904" s="645" t="s">
        <v>572</v>
      </c>
      <c r="E904" s="645" t="s">
        <v>573</v>
      </c>
      <c r="F904" s="645" t="s">
        <v>574</v>
      </c>
      <c r="G904" s="645" t="s">
        <v>6435</v>
      </c>
      <c r="H904" s="646">
        <v>42809</v>
      </c>
      <c r="I904" s="647">
        <v>25.15</v>
      </c>
      <c r="J904" s="647">
        <v>1</v>
      </c>
      <c r="K904" s="647">
        <f t="shared" si="14"/>
        <v>25.15</v>
      </c>
      <c r="L904" s="645" t="s">
        <v>6433</v>
      </c>
      <c r="M904" s="645" t="s">
        <v>114</v>
      </c>
      <c r="N904" s="646">
        <v>42814</v>
      </c>
      <c r="O904" s="645" t="s">
        <v>71</v>
      </c>
      <c r="P904" s="645" t="s">
        <v>6434</v>
      </c>
    </row>
    <row r="905" spans="1:16" x14ac:dyDescent="0.2">
      <c r="A905" s="645" t="s">
        <v>393</v>
      </c>
      <c r="B905" s="645" t="s">
        <v>1710</v>
      </c>
      <c r="C905" s="645" t="s">
        <v>391</v>
      </c>
      <c r="D905" s="645" t="s">
        <v>572</v>
      </c>
      <c r="E905" s="645" t="s">
        <v>573</v>
      </c>
      <c r="F905" s="645" t="s">
        <v>574</v>
      </c>
      <c r="G905" s="645" t="s">
        <v>6436</v>
      </c>
      <c r="H905" s="646">
        <v>42807</v>
      </c>
      <c r="I905" s="647">
        <v>352.04</v>
      </c>
      <c r="J905" s="647">
        <v>1</v>
      </c>
      <c r="K905" s="647">
        <f t="shared" si="14"/>
        <v>352.04</v>
      </c>
      <c r="L905" s="645" t="s">
        <v>6433</v>
      </c>
      <c r="M905" s="645" t="s">
        <v>114</v>
      </c>
      <c r="N905" s="646">
        <v>42814</v>
      </c>
      <c r="O905" s="645" t="s">
        <v>71</v>
      </c>
      <c r="P905" s="645" t="s">
        <v>6434</v>
      </c>
    </row>
    <row r="906" spans="1:16" x14ac:dyDescent="0.2">
      <c r="A906" s="645" t="s">
        <v>393</v>
      </c>
      <c r="B906" s="645" t="s">
        <v>1710</v>
      </c>
      <c r="C906" s="645" t="s">
        <v>391</v>
      </c>
      <c r="D906" s="645" t="s">
        <v>572</v>
      </c>
      <c r="E906" s="645" t="s">
        <v>573</v>
      </c>
      <c r="F906" s="645" t="s">
        <v>574</v>
      </c>
      <c r="G906" s="645" t="s">
        <v>6440</v>
      </c>
      <c r="H906" s="646">
        <v>42794</v>
      </c>
      <c r="I906" s="647">
        <v>9.09</v>
      </c>
      <c r="J906" s="647">
        <v>1</v>
      </c>
      <c r="K906" s="647">
        <f t="shared" si="14"/>
        <v>9.09</v>
      </c>
      <c r="L906" s="645" t="s">
        <v>801</v>
      </c>
      <c r="M906" s="645" t="s">
        <v>135</v>
      </c>
      <c r="N906" s="646">
        <v>42797</v>
      </c>
      <c r="O906" s="645" t="s">
        <v>71</v>
      </c>
      <c r="P906" s="645" t="s">
        <v>801</v>
      </c>
    </row>
    <row r="907" spans="1:16" x14ac:dyDescent="0.2">
      <c r="A907" s="645" t="s">
        <v>393</v>
      </c>
      <c r="B907" s="645" t="s">
        <v>1710</v>
      </c>
      <c r="C907" s="645" t="s">
        <v>391</v>
      </c>
      <c r="D907" s="645" t="s">
        <v>128</v>
      </c>
      <c r="E907" s="645" t="s">
        <v>129</v>
      </c>
      <c r="F907" s="645" t="s">
        <v>130</v>
      </c>
      <c r="G907" s="645" t="s">
        <v>6441</v>
      </c>
      <c r="H907" s="646">
        <v>42810</v>
      </c>
      <c r="I907" s="647">
        <v>57.85</v>
      </c>
      <c r="J907" s="647">
        <v>1</v>
      </c>
      <c r="K907" s="647">
        <f t="shared" si="14"/>
        <v>57.85</v>
      </c>
      <c r="L907" s="645" t="s">
        <v>6442</v>
      </c>
      <c r="M907" s="645" t="s">
        <v>1051</v>
      </c>
      <c r="N907" s="646">
        <v>42817</v>
      </c>
      <c r="O907" s="645" t="s">
        <v>71</v>
      </c>
      <c r="P907" s="645" t="s">
        <v>6443</v>
      </c>
    </row>
    <row r="908" spans="1:16" x14ac:dyDescent="0.2">
      <c r="A908" s="645" t="s">
        <v>393</v>
      </c>
      <c r="B908" s="645" t="s">
        <v>1710</v>
      </c>
      <c r="C908" s="645" t="s">
        <v>391</v>
      </c>
      <c r="D908" s="645" t="s">
        <v>128</v>
      </c>
      <c r="E908" s="645" t="s">
        <v>129</v>
      </c>
      <c r="F908" s="645" t="s">
        <v>130</v>
      </c>
      <c r="G908" s="645" t="s">
        <v>6444</v>
      </c>
      <c r="H908" s="646">
        <v>42810</v>
      </c>
      <c r="I908" s="647">
        <v>154.30000000000001</v>
      </c>
      <c r="J908" s="647">
        <v>1</v>
      </c>
      <c r="K908" s="647">
        <f t="shared" si="14"/>
        <v>154.30000000000001</v>
      </c>
      <c r="L908" s="645" t="s">
        <v>6445</v>
      </c>
      <c r="M908" s="645" t="s">
        <v>114</v>
      </c>
      <c r="N908" s="646">
        <v>42817</v>
      </c>
      <c r="O908" s="645" t="s">
        <v>71</v>
      </c>
      <c r="P908" s="645" t="s">
        <v>6446</v>
      </c>
    </row>
    <row r="909" spans="1:16" x14ac:dyDescent="0.2">
      <c r="A909" s="645" t="s">
        <v>393</v>
      </c>
      <c r="B909" s="645" t="s">
        <v>1710</v>
      </c>
      <c r="C909" s="645" t="s">
        <v>391</v>
      </c>
      <c r="D909" s="645" t="s">
        <v>128</v>
      </c>
      <c r="E909" s="645" t="s">
        <v>129</v>
      </c>
      <c r="F909" s="645" t="s">
        <v>130</v>
      </c>
      <c r="G909" s="645" t="s">
        <v>6447</v>
      </c>
      <c r="H909" s="646">
        <v>42809</v>
      </c>
      <c r="I909" s="647">
        <v>351.99</v>
      </c>
      <c r="J909" s="647">
        <v>1</v>
      </c>
      <c r="K909" s="647">
        <f t="shared" si="14"/>
        <v>351.99</v>
      </c>
      <c r="L909" s="645" t="s">
        <v>6448</v>
      </c>
      <c r="M909" s="645" t="s">
        <v>278</v>
      </c>
      <c r="N909" s="646">
        <v>42817</v>
      </c>
      <c r="O909" s="645" t="s">
        <v>71</v>
      </c>
      <c r="P909" s="645" t="s">
        <v>6449</v>
      </c>
    </row>
    <row r="910" spans="1:16" x14ac:dyDescent="0.2">
      <c r="A910" s="645" t="s">
        <v>393</v>
      </c>
      <c r="B910" s="645" t="s">
        <v>1710</v>
      </c>
      <c r="C910" s="645" t="s">
        <v>391</v>
      </c>
      <c r="D910" s="645" t="s">
        <v>128</v>
      </c>
      <c r="E910" s="645" t="s">
        <v>129</v>
      </c>
      <c r="F910" s="645" t="s">
        <v>130</v>
      </c>
      <c r="G910" s="645" t="s">
        <v>6450</v>
      </c>
      <c r="H910" s="646">
        <v>42809</v>
      </c>
      <c r="I910" s="647">
        <v>445.28</v>
      </c>
      <c r="J910" s="647">
        <v>1</v>
      </c>
      <c r="K910" s="647">
        <f t="shared" si="14"/>
        <v>445.28</v>
      </c>
      <c r="L910" s="645" t="s">
        <v>6451</v>
      </c>
      <c r="M910" s="645" t="s">
        <v>1137</v>
      </c>
      <c r="N910" s="646">
        <v>42817</v>
      </c>
      <c r="O910" s="645" t="s">
        <v>71</v>
      </c>
      <c r="P910" s="645" t="s">
        <v>6452</v>
      </c>
    </row>
    <row r="911" spans="1:16" x14ac:dyDescent="0.2">
      <c r="A911" s="645" t="s">
        <v>393</v>
      </c>
      <c r="B911" s="645" t="s">
        <v>1710</v>
      </c>
      <c r="C911" s="645" t="s">
        <v>391</v>
      </c>
      <c r="D911" s="645" t="s">
        <v>128</v>
      </c>
      <c r="E911" s="645" t="s">
        <v>129</v>
      </c>
      <c r="F911" s="645" t="s">
        <v>130</v>
      </c>
      <c r="G911" s="645" t="s">
        <v>6453</v>
      </c>
      <c r="H911" s="646">
        <v>42809</v>
      </c>
      <c r="I911" s="647">
        <v>461.01</v>
      </c>
      <c r="J911" s="647">
        <v>1</v>
      </c>
      <c r="K911" s="647">
        <f t="shared" si="14"/>
        <v>461.01</v>
      </c>
      <c r="L911" s="645" t="s">
        <v>6454</v>
      </c>
      <c r="M911" s="645" t="s">
        <v>719</v>
      </c>
      <c r="N911" s="646">
        <v>42817</v>
      </c>
      <c r="O911" s="645" t="s">
        <v>71</v>
      </c>
      <c r="P911" s="645" t="s">
        <v>6455</v>
      </c>
    </row>
    <row r="912" spans="1:16" x14ac:dyDescent="0.2">
      <c r="A912" s="645" t="s">
        <v>393</v>
      </c>
      <c r="B912" s="645" t="s">
        <v>1710</v>
      </c>
      <c r="C912" s="645" t="s">
        <v>391</v>
      </c>
      <c r="D912" s="645" t="s">
        <v>128</v>
      </c>
      <c r="E912" s="645" t="s">
        <v>129</v>
      </c>
      <c r="F912" s="645" t="s">
        <v>130</v>
      </c>
      <c r="G912" s="645" t="s">
        <v>6456</v>
      </c>
      <c r="H912" s="646">
        <v>42804</v>
      </c>
      <c r="I912" s="647">
        <v>17.850000000000001</v>
      </c>
      <c r="J912" s="647">
        <v>1</v>
      </c>
      <c r="K912" s="647">
        <f t="shared" si="14"/>
        <v>17.850000000000001</v>
      </c>
      <c r="L912" s="645" t="s">
        <v>6457</v>
      </c>
      <c r="M912" s="645" t="s">
        <v>1139</v>
      </c>
      <c r="N912" s="646">
        <v>42817</v>
      </c>
      <c r="O912" s="645" t="s">
        <v>71</v>
      </c>
      <c r="P912" s="645" t="s">
        <v>6458</v>
      </c>
    </row>
    <row r="913" spans="1:16" x14ac:dyDescent="0.2">
      <c r="A913" s="645" t="s">
        <v>393</v>
      </c>
      <c r="B913" s="645" t="s">
        <v>1710</v>
      </c>
      <c r="C913" s="645" t="s">
        <v>391</v>
      </c>
      <c r="D913" s="645" t="s">
        <v>128</v>
      </c>
      <c r="E913" s="645" t="s">
        <v>129</v>
      </c>
      <c r="F913" s="645" t="s">
        <v>130</v>
      </c>
      <c r="G913" s="645" t="s">
        <v>6459</v>
      </c>
      <c r="H913" s="646">
        <v>42803</v>
      </c>
      <c r="I913" s="647">
        <v>39.93</v>
      </c>
      <c r="J913" s="647">
        <v>1</v>
      </c>
      <c r="K913" s="647">
        <f t="shared" si="14"/>
        <v>39.93</v>
      </c>
      <c r="L913" s="645" t="s">
        <v>6460</v>
      </c>
      <c r="M913" s="645" t="s">
        <v>224</v>
      </c>
      <c r="N913" s="646">
        <v>42817</v>
      </c>
      <c r="O913" s="645" t="s">
        <v>71</v>
      </c>
      <c r="P913" s="645" t="s">
        <v>801</v>
      </c>
    </row>
    <row r="914" spans="1:16" x14ac:dyDescent="0.2">
      <c r="A914" s="645" t="s">
        <v>393</v>
      </c>
      <c r="B914" s="645" t="s">
        <v>1710</v>
      </c>
      <c r="C914" s="645" t="s">
        <v>391</v>
      </c>
      <c r="D914" s="645" t="s">
        <v>128</v>
      </c>
      <c r="E914" s="645" t="s">
        <v>129</v>
      </c>
      <c r="F914" s="645" t="s">
        <v>130</v>
      </c>
      <c r="G914" s="645" t="s">
        <v>6461</v>
      </c>
      <c r="H914" s="646">
        <v>42788</v>
      </c>
      <c r="I914" s="647">
        <v>121.86</v>
      </c>
      <c r="J914" s="647">
        <v>1</v>
      </c>
      <c r="K914" s="647">
        <f t="shared" si="14"/>
        <v>121.86</v>
      </c>
      <c r="L914" s="645" t="s">
        <v>6462</v>
      </c>
      <c r="M914" s="645" t="s">
        <v>1137</v>
      </c>
      <c r="N914" s="646">
        <v>42807</v>
      </c>
      <c r="O914" s="645" t="s">
        <v>71</v>
      </c>
      <c r="P914" s="645" t="s">
        <v>6463</v>
      </c>
    </row>
    <row r="915" spans="1:16" x14ac:dyDescent="0.2">
      <c r="A915" s="645" t="s">
        <v>393</v>
      </c>
      <c r="B915" s="645" t="s">
        <v>1710</v>
      </c>
      <c r="C915" s="645" t="s">
        <v>391</v>
      </c>
      <c r="D915" s="645" t="s">
        <v>128</v>
      </c>
      <c r="E915" s="645" t="s">
        <v>129</v>
      </c>
      <c r="F915" s="645" t="s">
        <v>130</v>
      </c>
      <c r="G915" s="645" t="s">
        <v>6464</v>
      </c>
      <c r="H915" s="646">
        <v>42783</v>
      </c>
      <c r="I915" s="647">
        <v>295.63</v>
      </c>
      <c r="J915" s="647">
        <v>1</v>
      </c>
      <c r="K915" s="647">
        <f t="shared" si="14"/>
        <v>295.63</v>
      </c>
      <c r="L915" s="645" t="s">
        <v>6465</v>
      </c>
      <c r="M915" s="645" t="s">
        <v>1051</v>
      </c>
      <c r="N915" s="646">
        <v>42800</v>
      </c>
      <c r="O915" s="645" t="s">
        <v>71</v>
      </c>
      <c r="P915" s="645" t="s">
        <v>6466</v>
      </c>
    </row>
    <row r="916" spans="1:16" x14ac:dyDescent="0.2">
      <c r="A916" s="645" t="s">
        <v>393</v>
      </c>
      <c r="B916" s="645" t="s">
        <v>1710</v>
      </c>
      <c r="C916" s="645" t="s">
        <v>391</v>
      </c>
      <c r="D916" s="645" t="s">
        <v>128</v>
      </c>
      <c r="E916" s="645" t="s">
        <v>129</v>
      </c>
      <c r="F916" s="645" t="s">
        <v>130</v>
      </c>
      <c r="G916" s="645" t="s">
        <v>6467</v>
      </c>
      <c r="H916" s="646">
        <v>42781</v>
      </c>
      <c r="I916" s="647">
        <v>49.73</v>
      </c>
      <c r="J916" s="647">
        <v>1</v>
      </c>
      <c r="K916" s="647">
        <f t="shared" si="14"/>
        <v>49.73</v>
      </c>
      <c r="L916" s="645" t="s">
        <v>6465</v>
      </c>
      <c r="M916" s="645" t="s">
        <v>1051</v>
      </c>
      <c r="N916" s="646">
        <v>42800</v>
      </c>
      <c r="O916" s="645" t="s">
        <v>71</v>
      </c>
      <c r="P916" s="645" t="s">
        <v>6466</v>
      </c>
    </row>
    <row r="917" spans="1:16" x14ac:dyDescent="0.2">
      <c r="A917" s="645" t="s">
        <v>393</v>
      </c>
      <c r="B917" s="645" t="s">
        <v>1710</v>
      </c>
      <c r="C917" s="645" t="s">
        <v>391</v>
      </c>
      <c r="D917" s="645" t="s">
        <v>128</v>
      </c>
      <c r="E917" s="645" t="s">
        <v>129</v>
      </c>
      <c r="F917" s="645" t="s">
        <v>130</v>
      </c>
      <c r="G917" s="645" t="s">
        <v>6468</v>
      </c>
      <c r="H917" s="646">
        <v>42779</v>
      </c>
      <c r="I917" s="647">
        <v>217.8</v>
      </c>
      <c r="J917" s="647">
        <v>1</v>
      </c>
      <c r="K917" s="647">
        <f t="shared" si="14"/>
        <v>217.8</v>
      </c>
      <c r="L917" s="645" t="s">
        <v>6469</v>
      </c>
      <c r="M917" s="645" t="s">
        <v>1122</v>
      </c>
      <c r="N917" s="646">
        <v>42795</v>
      </c>
      <c r="O917" s="645" t="s">
        <v>71</v>
      </c>
      <c r="P917" s="645" t="s">
        <v>6470</v>
      </c>
    </row>
    <row r="918" spans="1:16" x14ac:dyDescent="0.2">
      <c r="A918" s="645" t="s">
        <v>393</v>
      </c>
      <c r="B918" s="645" t="s">
        <v>1710</v>
      </c>
      <c r="C918" s="645" t="s">
        <v>391</v>
      </c>
      <c r="D918" s="645" t="s">
        <v>2134</v>
      </c>
      <c r="E918" s="645" t="s">
        <v>2135</v>
      </c>
      <c r="F918" s="645" t="s">
        <v>2136</v>
      </c>
      <c r="G918" s="645" t="s">
        <v>6471</v>
      </c>
      <c r="H918" s="646">
        <v>42824</v>
      </c>
      <c r="I918" s="647">
        <v>254.56</v>
      </c>
      <c r="J918" s="647">
        <v>1</v>
      </c>
      <c r="K918" s="647">
        <f t="shared" si="14"/>
        <v>254.56</v>
      </c>
      <c r="L918" s="645" t="s">
        <v>6472</v>
      </c>
      <c r="M918" s="645" t="s">
        <v>84</v>
      </c>
      <c r="N918" s="646">
        <v>42824</v>
      </c>
      <c r="O918" s="645" t="s">
        <v>71</v>
      </c>
      <c r="P918" s="645" t="s">
        <v>6473</v>
      </c>
    </row>
    <row r="919" spans="1:16" x14ac:dyDescent="0.2">
      <c r="A919" s="645" t="s">
        <v>393</v>
      </c>
      <c r="B919" s="645" t="s">
        <v>1710</v>
      </c>
      <c r="C919" s="645" t="s">
        <v>391</v>
      </c>
      <c r="D919" s="645" t="s">
        <v>2134</v>
      </c>
      <c r="E919" s="645" t="s">
        <v>2135</v>
      </c>
      <c r="F919" s="645" t="s">
        <v>2136</v>
      </c>
      <c r="G919" s="645" t="s">
        <v>6474</v>
      </c>
      <c r="H919" s="646">
        <v>42810</v>
      </c>
      <c r="I919" s="647">
        <v>1374.39</v>
      </c>
      <c r="J919" s="647">
        <v>1</v>
      </c>
      <c r="K919" s="647">
        <f t="shared" si="14"/>
        <v>1374.39</v>
      </c>
      <c r="L919" s="645" t="s">
        <v>6475</v>
      </c>
      <c r="M919" s="645" t="s">
        <v>114</v>
      </c>
      <c r="N919" s="646">
        <v>42810</v>
      </c>
      <c r="O919" s="645" t="s">
        <v>71</v>
      </c>
      <c r="P919" s="645" t="s">
        <v>6476</v>
      </c>
    </row>
    <row r="920" spans="1:16" x14ac:dyDescent="0.2">
      <c r="A920" s="645" t="s">
        <v>393</v>
      </c>
      <c r="B920" s="645" t="s">
        <v>1710</v>
      </c>
      <c r="C920" s="645" t="s">
        <v>391</v>
      </c>
      <c r="D920" s="645" t="s">
        <v>274</v>
      </c>
      <c r="E920" s="645" t="s">
        <v>468</v>
      </c>
      <c r="F920" s="645" t="s">
        <v>275</v>
      </c>
      <c r="G920" s="645" t="s">
        <v>6477</v>
      </c>
      <c r="H920" s="646">
        <v>42824</v>
      </c>
      <c r="I920" s="647">
        <v>108.78</v>
      </c>
      <c r="J920" s="647">
        <v>1</v>
      </c>
      <c r="K920" s="647">
        <f t="shared" si="14"/>
        <v>108.78</v>
      </c>
      <c r="L920" s="645" t="s">
        <v>6478</v>
      </c>
      <c r="M920" s="645" t="s">
        <v>1830</v>
      </c>
      <c r="N920" s="646">
        <v>42824</v>
      </c>
      <c r="O920" s="645" t="s">
        <v>71</v>
      </c>
      <c r="P920" s="645" t="s">
        <v>6479</v>
      </c>
    </row>
    <row r="921" spans="1:16" x14ac:dyDescent="0.2">
      <c r="A921" s="645" t="s">
        <v>393</v>
      </c>
      <c r="B921" s="645" t="s">
        <v>1710</v>
      </c>
      <c r="C921" s="645" t="s">
        <v>391</v>
      </c>
      <c r="D921" s="645" t="s">
        <v>274</v>
      </c>
      <c r="E921" s="645" t="s">
        <v>468</v>
      </c>
      <c r="F921" s="645" t="s">
        <v>275</v>
      </c>
      <c r="G921" s="645" t="s">
        <v>6480</v>
      </c>
      <c r="H921" s="646">
        <v>42823</v>
      </c>
      <c r="I921" s="647">
        <v>34.9</v>
      </c>
      <c r="J921" s="647">
        <v>1</v>
      </c>
      <c r="K921" s="647">
        <f t="shared" si="14"/>
        <v>34.9</v>
      </c>
      <c r="L921" s="645" t="s">
        <v>6481</v>
      </c>
      <c r="M921" s="645" t="s">
        <v>276</v>
      </c>
      <c r="N921" s="646">
        <v>42823</v>
      </c>
      <c r="O921" s="645" t="s">
        <v>71</v>
      </c>
      <c r="P921" s="645" t="s">
        <v>6482</v>
      </c>
    </row>
    <row r="922" spans="1:16" x14ac:dyDescent="0.2">
      <c r="A922" s="645" t="s">
        <v>393</v>
      </c>
      <c r="B922" s="645" t="s">
        <v>1710</v>
      </c>
      <c r="C922" s="645" t="s">
        <v>391</v>
      </c>
      <c r="D922" s="645" t="s">
        <v>274</v>
      </c>
      <c r="E922" s="645" t="s">
        <v>468</v>
      </c>
      <c r="F922" s="645" t="s">
        <v>275</v>
      </c>
      <c r="G922" s="645" t="s">
        <v>6483</v>
      </c>
      <c r="H922" s="646">
        <v>42821</v>
      </c>
      <c r="I922" s="647">
        <v>1839.53</v>
      </c>
      <c r="J922" s="647">
        <v>1</v>
      </c>
      <c r="K922" s="647">
        <f t="shared" si="14"/>
        <v>1839.53</v>
      </c>
      <c r="L922" s="645" t="s">
        <v>6484</v>
      </c>
      <c r="M922" s="645" t="s">
        <v>1878</v>
      </c>
      <c r="N922" s="646">
        <v>42821</v>
      </c>
      <c r="O922" s="645" t="s">
        <v>71</v>
      </c>
      <c r="P922" s="645" t="s">
        <v>6485</v>
      </c>
    </row>
    <row r="923" spans="1:16" x14ac:dyDescent="0.2">
      <c r="A923" s="645" t="s">
        <v>393</v>
      </c>
      <c r="B923" s="645" t="s">
        <v>1710</v>
      </c>
      <c r="C923" s="645" t="s">
        <v>391</v>
      </c>
      <c r="D923" s="645" t="s">
        <v>274</v>
      </c>
      <c r="E923" s="645" t="s">
        <v>468</v>
      </c>
      <c r="F923" s="645" t="s">
        <v>275</v>
      </c>
      <c r="G923" s="645" t="s">
        <v>6486</v>
      </c>
      <c r="H923" s="646">
        <v>42821</v>
      </c>
      <c r="I923" s="647">
        <v>144.87</v>
      </c>
      <c r="J923" s="647">
        <v>1</v>
      </c>
      <c r="K923" s="647">
        <f t="shared" si="14"/>
        <v>144.87</v>
      </c>
      <c r="L923" s="645" t="s">
        <v>6487</v>
      </c>
      <c r="M923" s="645" t="s">
        <v>1139</v>
      </c>
      <c r="N923" s="646">
        <v>42821</v>
      </c>
      <c r="O923" s="645" t="s">
        <v>71</v>
      </c>
      <c r="P923" s="645" t="s">
        <v>6488</v>
      </c>
    </row>
    <row r="924" spans="1:16" x14ac:dyDescent="0.2">
      <c r="A924" s="645" t="s">
        <v>393</v>
      </c>
      <c r="B924" s="645" t="s">
        <v>1710</v>
      </c>
      <c r="C924" s="645" t="s">
        <v>391</v>
      </c>
      <c r="D924" s="645" t="s">
        <v>274</v>
      </c>
      <c r="E924" s="645" t="s">
        <v>468</v>
      </c>
      <c r="F924" s="645" t="s">
        <v>275</v>
      </c>
      <c r="G924" s="645" t="s">
        <v>6489</v>
      </c>
      <c r="H924" s="646">
        <v>42821</v>
      </c>
      <c r="I924" s="647">
        <v>108.78</v>
      </c>
      <c r="J924" s="647">
        <v>1</v>
      </c>
      <c r="K924" s="647">
        <f t="shared" si="14"/>
        <v>108.78</v>
      </c>
      <c r="L924" s="645" t="s">
        <v>6490</v>
      </c>
      <c r="M924" s="645" t="s">
        <v>540</v>
      </c>
      <c r="N924" s="646">
        <v>42821</v>
      </c>
      <c r="O924" s="645" t="s">
        <v>71</v>
      </c>
      <c r="P924" s="645" t="s">
        <v>6491</v>
      </c>
    </row>
    <row r="925" spans="1:16" x14ac:dyDescent="0.2">
      <c r="A925" s="645" t="s">
        <v>393</v>
      </c>
      <c r="B925" s="645" t="s">
        <v>1710</v>
      </c>
      <c r="C925" s="645" t="s">
        <v>391</v>
      </c>
      <c r="D925" s="645" t="s">
        <v>274</v>
      </c>
      <c r="E925" s="645" t="s">
        <v>468</v>
      </c>
      <c r="F925" s="645" t="s">
        <v>275</v>
      </c>
      <c r="G925" s="645" t="s">
        <v>6492</v>
      </c>
      <c r="H925" s="646">
        <v>42816</v>
      </c>
      <c r="I925" s="647">
        <v>907.5</v>
      </c>
      <c r="J925" s="647">
        <v>1</v>
      </c>
      <c r="K925" s="647">
        <f t="shared" si="14"/>
        <v>907.5</v>
      </c>
      <c r="L925" s="645" t="s">
        <v>6493</v>
      </c>
      <c r="M925" s="645" t="s">
        <v>1131</v>
      </c>
      <c r="N925" s="646">
        <v>42816</v>
      </c>
      <c r="O925" s="645" t="s">
        <v>71</v>
      </c>
      <c r="P925" s="645" t="s">
        <v>6494</v>
      </c>
    </row>
    <row r="926" spans="1:16" x14ac:dyDescent="0.2">
      <c r="A926" s="645" t="s">
        <v>393</v>
      </c>
      <c r="B926" s="645" t="s">
        <v>1710</v>
      </c>
      <c r="C926" s="645" t="s">
        <v>391</v>
      </c>
      <c r="D926" s="645" t="s">
        <v>274</v>
      </c>
      <c r="E926" s="645" t="s">
        <v>468</v>
      </c>
      <c r="F926" s="645" t="s">
        <v>275</v>
      </c>
      <c r="G926" s="645" t="s">
        <v>6495</v>
      </c>
      <c r="H926" s="646">
        <v>42808</v>
      </c>
      <c r="I926" s="647">
        <v>1058.6300000000001</v>
      </c>
      <c r="J926" s="647">
        <v>1</v>
      </c>
      <c r="K926" s="647">
        <f t="shared" si="14"/>
        <v>1058.6300000000001</v>
      </c>
      <c r="L926" s="645" t="s">
        <v>6496</v>
      </c>
      <c r="M926" s="645" t="s">
        <v>267</v>
      </c>
      <c r="N926" s="646">
        <v>42808</v>
      </c>
      <c r="O926" s="645" t="s">
        <v>71</v>
      </c>
      <c r="P926" s="645" t="s">
        <v>6497</v>
      </c>
    </row>
    <row r="927" spans="1:16" x14ac:dyDescent="0.2">
      <c r="A927" s="645" t="s">
        <v>393</v>
      </c>
      <c r="B927" s="645" t="s">
        <v>1710</v>
      </c>
      <c r="C927" s="645" t="s">
        <v>391</v>
      </c>
      <c r="D927" s="645" t="s">
        <v>274</v>
      </c>
      <c r="E927" s="645" t="s">
        <v>468</v>
      </c>
      <c r="F927" s="645" t="s">
        <v>275</v>
      </c>
      <c r="G927" s="645" t="s">
        <v>6498</v>
      </c>
      <c r="H927" s="646">
        <v>42800</v>
      </c>
      <c r="I927" s="647">
        <v>293.79000000000002</v>
      </c>
      <c r="J927" s="647">
        <v>1</v>
      </c>
      <c r="K927" s="647">
        <f t="shared" si="14"/>
        <v>293.79000000000002</v>
      </c>
      <c r="L927" s="645" t="s">
        <v>6499</v>
      </c>
      <c r="M927" s="645" t="s">
        <v>748</v>
      </c>
      <c r="N927" s="646">
        <v>42800</v>
      </c>
      <c r="O927" s="645" t="s">
        <v>71</v>
      </c>
      <c r="P927" s="645" t="s">
        <v>6500</v>
      </c>
    </row>
    <row r="928" spans="1:16" x14ac:dyDescent="0.2">
      <c r="A928" s="645" t="s">
        <v>393</v>
      </c>
      <c r="B928" s="645" t="s">
        <v>1710</v>
      </c>
      <c r="C928" s="645" t="s">
        <v>391</v>
      </c>
      <c r="D928" s="645" t="s">
        <v>274</v>
      </c>
      <c r="E928" s="645" t="s">
        <v>468</v>
      </c>
      <c r="F928" s="645" t="s">
        <v>275</v>
      </c>
      <c r="G928" s="645" t="s">
        <v>6501</v>
      </c>
      <c r="H928" s="646">
        <v>42797</v>
      </c>
      <c r="I928" s="647">
        <v>253.98</v>
      </c>
      <c r="J928" s="647">
        <v>1</v>
      </c>
      <c r="K928" s="647">
        <f t="shared" si="14"/>
        <v>253.98</v>
      </c>
      <c r="L928" s="645" t="s">
        <v>6502</v>
      </c>
      <c r="M928" s="645" t="s">
        <v>575</v>
      </c>
      <c r="N928" s="646">
        <v>42797</v>
      </c>
      <c r="O928" s="645" t="s">
        <v>71</v>
      </c>
      <c r="P928" s="645" t="s">
        <v>801</v>
      </c>
    </row>
    <row r="929" spans="1:16" x14ac:dyDescent="0.2">
      <c r="A929" s="645" t="s">
        <v>393</v>
      </c>
      <c r="B929" s="645" t="s">
        <v>1710</v>
      </c>
      <c r="C929" s="645" t="s">
        <v>391</v>
      </c>
      <c r="D929" s="645" t="s">
        <v>6503</v>
      </c>
      <c r="E929" s="645" t="s">
        <v>6504</v>
      </c>
      <c r="F929" s="645" t="s">
        <v>6505</v>
      </c>
      <c r="G929" s="645" t="s">
        <v>6506</v>
      </c>
      <c r="H929" s="646">
        <v>42796</v>
      </c>
      <c r="I929" s="647">
        <v>220.8</v>
      </c>
      <c r="J929" s="647">
        <v>1</v>
      </c>
      <c r="K929" s="647">
        <f t="shared" si="14"/>
        <v>220.8</v>
      </c>
      <c r="L929" s="645" t="s">
        <v>6507</v>
      </c>
      <c r="M929" s="645" t="s">
        <v>1051</v>
      </c>
      <c r="N929" s="646">
        <v>42823</v>
      </c>
      <c r="O929" s="645" t="s">
        <v>71</v>
      </c>
      <c r="P929" s="645" t="s">
        <v>6508</v>
      </c>
    </row>
    <row r="930" spans="1:16" x14ac:dyDescent="0.2">
      <c r="A930" s="645" t="s">
        <v>393</v>
      </c>
      <c r="B930" s="645" t="s">
        <v>1710</v>
      </c>
      <c r="C930" s="645" t="s">
        <v>391</v>
      </c>
      <c r="D930" s="645" t="s">
        <v>6509</v>
      </c>
      <c r="E930" s="645" t="s">
        <v>6510</v>
      </c>
      <c r="F930" s="645" t="s">
        <v>6511</v>
      </c>
      <c r="G930" s="645" t="s">
        <v>6512</v>
      </c>
      <c r="H930" s="646">
        <v>42809</v>
      </c>
      <c r="I930" s="647">
        <v>143.34</v>
      </c>
      <c r="J930" s="647">
        <v>1</v>
      </c>
      <c r="K930" s="647">
        <f t="shared" si="14"/>
        <v>143.34</v>
      </c>
      <c r="L930" s="645" t="s">
        <v>6513</v>
      </c>
      <c r="M930" s="645" t="s">
        <v>114</v>
      </c>
      <c r="N930" s="646">
        <v>42814</v>
      </c>
      <c r="O930" s="645" t="s">
        <v>71</v>
      </c>
      <c r="P930" s="645" t="s">
        <v>6514</v>
      </c>
    </row>
    <row r="931" spans="1:16" x14ac:dyDescent="0.2">
      <c r="A931" s="645" t="s">
        <v>393</v>
      </c>
      <c r="B931" s="645" t="s">
        <v>1710</v>
      </c>
      <c r="C931" s="645" t="s">
        <v>391</v>
      </c>
      <c r="D931" s="645" t="s">
        <v>6509</v>
      </c>
      <c r="E931" s="645" t="s">
        <v>6510</v>
      </c>
      <c r="F931" s="645" t="s">
        <v>6511</v>
      </c>
      <c r="G931" s="645" t="s">
        <v>6515</v>
      </c>
      <c r="H931" s="646">
        <v>42794</v>
      </c>
      <c r="I931" s="647">
        <v>641.53</v>
      </c>
      <c r="J931" s="647">
        <v>1</v>
      </c>
      <c r="K931" s="647">
        <f t="shared" si="14"/>
        <v>641.53</v>
      </c>
      <c r="L931" s="645" t="s">
        <v>6516</v>
      </c>
      <c r="M931" s="645" t="s">
        <v>95</v>
      </c>
      <c r="N931" s="646">
        <v>42800</v>
      </c>
      <c r="O931" s="645" t="s">
        <v>71</v>
      </c>
      <c r="P931" s="645" t="s">
        <v>6517</v>
      </c>
    </row>
    <row r="932" spans="1:16" x14ac:dyDescent="0.2">
      <c r="A932" s="645" t="s">
        <v>393</v>
      </c>
      <c r="B932" s="645" t="s">
        <v>1710</v>
      </c>
      <c r="C932" s="645" t="s">
        <v>391</v>
      </c>
      <c r="D932" s="645" t="s">
        <v>6509</v>
      </c>
      <c r="E932" s="645" t="s">
        <v>6510</v>
      </c>
      <c r="F932" s="645" t="s">
        <v>6511</v>
      </c>
      <c r="G932" s="645" t="s">
        <v>6518</v>
      </c>
      <c r="H932" s="646">
        <v>42797</v>
      </c>
      <c r="I932" s="647">
        <v>362.18</v>
      </c>
      <c r="J932" s="647">
        <v>1</v>
      </c>
      <c r="K932" s="647">
        <f t="shared" si="14"/>
        <v>362.18</v>
      </c>
      <c r="L932" s="645" t="s">
        <v>6519</v>
      </c>
      <c r="M932" s="645" t="s">
        <v>1051</v>
      </c>
      <c r="N932" s="646">
        <v>42800</v>
      </c>
      <c r="O932" s="645" t="s">
        <v>71</v>
      </c>
      <c r="P932" s="645" t="s">
        <v>6520</v>
      </c>
    </row>
    <row r="933" spans="1:16" x14ac:dyDescent="0.2">
      <c r="A933" s="645" t="s">
        <v>393</v>
      </c>
      <c r="B933" s="645" t="s">
        <v>1710</v>
      </c>
      <c r="C933" s="645" t="s">
        <v>391</v>
      </c>
      <c r="D933" s="645" t="s">
        <v>1804</v>
      </c>
      <c r="E933" s="645" t="s">
        <v>1805</v>
      </c>
      <c r="F933" s="645" t="s">
        <v>1806</v>
      </c>
      <c r="G933" s="645" t="s">
        <v>6521</v>
      </c>
      <c r="H933" s="646">
        <v>42794</v>
      </c>
      <c r="I933" s="647">
        <v>34700.9</v>
      </c>
      <c r="J933" s="647">
        <v>1</v>
      </c>
      <c r="K933" s="647">
        <f t="shared" si="14"/>
        <v>34700.9</v>
      </c>
      <c r="L933" s="645" t="s">
        <v>801</v>
      </c>
      <c r="M933" s="645" t="s">
        <v>180</v>
      </c>
      <c r="N933" s="646">
        <v>42801</v>
      </c>
      <c r="O933" s="645" t="s">
        <v>71</v>
      </c>
      <c r="P933" s="645" t="s">
        <v>801</v>
      </c>
    </row>
    <row r="934" spans="1:16" x14ac:dyDescent="0.2">
      <c r="A934" s="645" t="s">
        <v>393</v>
      </c>
      <c r="B934" s="645" t="s">
        <v>1710</v>
      </c>
      <c r="C934" s="645" t="s">
        <v>391</v>
      </c>
      <c r="D934" s="645" t="s">
        <v>1804</v>
      </c>
      <c r="E934" s="645" t="s">
        <v>1805</v>
      </c>
      <c r="F934" s="645" t="s">
        <v>1806</v>
      </c>
      <c r="G934" s="645" t="s">
        <v>6522</v>
      </c>
      <c r="H934" s="646">
        <v>42780</v>
      </c>
      <c r="I934" s="647">
        <v>187308</v>
      </c>
      <c r="J934" s="647">
        <v>1</v>
      </c>
      <c r="K934" s="647">
        <f t="shared" si="14"/>
        <v>187308</v>
      </c>
      <c r="L934" s="645" t="s">
        <v>801</v>
      </c>
      <c r="M934" s="645" t="s">
        <v>625</v>
      </c>
      <c r="N934" s="646">
        <v>42801</v>
      </c>
      <c r="O934" s="645" t="s">
        <v>71</v>
      </c>
      <c r="P934" s="645" t="s">
        <v>801</v>
      </c>
    </row>
    <row r="935" spans="1:16" x14ac:dyDescent="0.2">
      <c r="A935" s="645" t="s">
        <v>393</v>
      </c>
      <c r="B935" s="645" t="s">
        <v>1710</v>
      </c>
      <c r="C935" s="645" t="s">
        <v>391</v>
      </c>
      <c r="D935" s="645" t="s">
        <v>217</v>
      </c>
      <c r="E935" s="645" t="s">
        <v>218</v>
      </c>
      <c r="F935" s="645" t="s">
        <v>219</v>
      </c>
      <c r="G935" s="645" t="s">
        <v>6523</v>
      </c>
      <c r="H935" s="646">
        <v>42821</v>
      </c>
      <c r="I935" s="647">
        <v>1994.08</v>
      </c>
      <c r="J935" s="647">
        <v>1</v>
      </c>
      <c r="K935" s="647">
        <f t="shared" si="14"/>
        <v>1994.08</v>
      </c>
      <c r="L935" s="645" t="s">
        <v>6524</v>
      </c>
      <c r="M935" s="645" t="s">
        <v>278</v>
      </c>
      <c r="N935" s="646">
        <v>42821</v>
      </c>
      <c r="O935" s="645" t="s">
        <v>71</v>
      </c>
      <c r="P935" s="645" t="s">
        <v>6525</v>
      </c>
    </row>
    <row r="936" spans="1:16" x14ac:dyDescent="0.2">
      <c r="A936" s="645" t="s">
        <v>393</v>
      </c>
      <c r="B936" s="645" t="s">
        <v>1710</v>
      </c>
      <c r="C936" s="645" t="s">
        <v>391</v>
      </c>
      <c r="D936" s="645" t="s">
        <v>217</v>
      </c>
      <c r="E936" s="645" t="s">
        <v>218</v>
      </c>
      <c r="F936" s="645" t="s">
        <v>219</v>
      </c>
      <c r="G936" s="645" t="s">
        <v>6526</v>
      </c>
      <c r="H936" s="646">
        <v>42821</v>
      </c>
      <c r="I936" s="647">
        <v>40</v>
      </c>
      <c r="J936" s="647">
        <v>1</v>
      </c>
      <c r="K936" s="647">
        <f t="shared" si="14"/>
        <v>40</v>
      </c>
      <c r="L936" s="645" t="s">
        <v>6527</v>
      </c>
      <c r="M936" s="645" t="s">
        <v>1137</v>
      </c>
      <c r="N936" s="646">
        <v>42821</v>
      </c>
      <c r="O936" s="645" t="s">
        <v>71</v>
      </c>
      <c r="P936" s="645" t="s">
        <v>6528</v>
      </c>
    </row>
    <row r="937" spans="1:16" x14ac:dyDescent="0.2">
      <c r="A937" s="645" t="s">
        <v>393</v>
      </c>
      <c r="B937" s="645" t="s">
        <v>1710</v>
      </c>
      <c r="C937" s="645" t="s">
        <v>391</v>
      </c>
      <c r="D937" s="645" t="s">
        <v>214</v>
      </c>
      <c r="E937" s="645" t="s">
        <v>215</v>
      </c>
      <c r="F937" s="645" t="s">
        <v>216</v>
      </c>
      <c r="G937" s="645" t="s">
        <v>6529</v>
      </c>
      <c r="H937" s="646">
        <v>42823</v>
      </c>
      <c r="I937" s="647">
        <v>88.21</v>
      </c>
      <c r="J937" s="647">
        <v>1</v>
      </c>
      <c r="K937" s="647">
        <f t="shared" si="14"/>
        <v>88.21</v>
      </c>
      <c r="L937" s="645" t="s">
        <v>6530</v>
      </c>
      <c r="M937" s="645" t="s">
        <v>278</v>
      </c>
      <c r="N937" s="646">
        <v>42824</v>
      </c>
      <c r="O937" s="645" t="s">
        <v>71</v>
      </c>
      <c r="P937" s="645" t="s">
        <v>6531</v>
      </c>
    </row>
    <row r="938" spans="1:16" x14ac:dyDescent="0.2">
      <c r="A938" s="645" t="s">
        <v>393</v>
      </c>
      <c r="B938" s="645" t="s">
        <v>1710</v>
      </c>
      <c r="C938" s="645" t="s">
        <v>391</v>
      </c>
      <c r="D938" s="645" t="s">
        <v>214</v>
      </c>
      <c r="E938" s="645" t="s">
        <v>215</v>
      </c>
      <c r="F938" s="645" t="s">
        <v>216</v>
      </c>
      <c r="G938" s="645" t="s">
        <v>6532</v>
      </c>
      <c r="H938" s="646">
        <v>42817</v>
      </c>
      <c r="I938" s="647">
        <v>70.81</v>
      </c>
      <c r="J938" s="647">
        <v>1</v>
      </c>
      <c r="K938" s="647">
        <f t="shared" si="14"/>
        <v>70.81</v>
      </c>
      <c r="L938" s="645" t="s">
        <v>6533</v>
      </c>
      <c r="M938" s="645" t="s">
        <v>1139</v>
      </c>
      <c r="N938" s="646">
        <v>42818</v>
      </c>
      <c r="O938" s="645" t="s">
        <v>71</v>
      </c>
      <c r="P938" s="645" t="s">
        <v>6534</v>
      </c>
    </row>
    <row r="939" spans="1:16" x14ac:dyDescent="0.2">
      <c r="A939" s="645" t="s">
        <v>393</v>
      </c>
      <c r="B939" s="645" t="s">
        <v>1710</v>
      </c>
      <c r="C939" s="645" t="s">
        <v>391</v>
      </c>
      <c r="D939" s="645" t="s">
        <v>6535</v>
      </c>
      <c r="E939" s="645" t="s">
        <v>6536</v>
      </c>
      <c r="F939" s="645" t="s">
        <v>6537</v>
      </c>
      <c r="G939" s="645" t="s">
        <v>6538</v>
      </c>
      <c r="H939" s="646">
        <v>42822</v>
      </c>
      <c r="I939" s="647">
        <v>8916.31</v>
      </c>
      <c r="J939" s="647">
        <v>1</v>
      </c>
      <c r="K939" s="647">
        <f t="shared" si="14"/>
        <v>8916.31</v>
      </c>
      <c r="L939" s="645" t="s">
        <v>801</v>
      </c>
      <c r="M939" s="645" t="s">
        <v>180</v>
      </c>
      <c r="N939" s="646">
        <v>42825</v>
      </c>
      <c r="O939" s="645" t="s">
        <v>71</v>
      </c>
      <c r="P939" s="645" t="s">
        <v>801</v>
      </c>
    </row>
    <row r="940" spans="1:16" x14ac:dyDescent="0.2">
      <c r="A940" s="645" t="s">
        <v>393</v>
      </c>
      <c r="B940" s="645" t="s">
        <v>1710</v>
      </c>
      <c r="C940" s="645" t="s">
        <v>391</v>
      </c>
      <c r="D940" s="645" t="s">
        <v>6535</v>
      </c>
      <c r="E940" s="645" t="s">
        <v>6536</v>
      </c>
      <c r="F940" s="645" t="s">
        <v>6537</v>
      </c>
      <c r="G940" s="645" t="s">
        <v>6539</v>
      </c>
      <c r="H940" s="646">
        <v>42822</v>
      </c>
      <c r="I940" s="647">
        <v>1980.32</v>
      </c>
      <c r="J940" s="647">
        <v>1</v>
      </c>
      <c r="K940" s="647">
        <f t="shared" si="14"/>
        <v>1980.32</v>
      </c>
      <c r="L940" s="645" t="s">
        <v>801</v>
      </c>
      <c r="M940" s="645" t="s">
        <v>180</v>
      </c>
      <c r="N940" s="646">
        <v>42825</v>
      </c>
      <c r="O940" s="645" t="s">
        <v>71</v>
      </c>
      <c r="P940" s="645" t="s">
        <v>801</v>
      </c>
    </row>
    <row r="941" spans="1:16" x14ac:dyDescent="0.2">
      <c r="A941" s="645" t="s">
        <v>393</v>
      </c>
      <c r="B941" s="645" t="s">
        <v>1710</v>
      </c>
      <c r="C941" s="645" t="s">
        <v>391</v>
      </c>
      <c r="D941" s="645" t="s">
        <v>6535</v>
      </c>
      <c r="E941" s="645" t="s">
        <v>6536</v>
      </c>
      <c r="F941" s="645" t="s">
        <v>6537</v>
      </c>
      <c r="G941" s="645" t="s">
        <v>6540</v>
      </c>
      <c r="H941" s="646">
        <v>42823</v>
      </c>
      <c r="I941" s="647">
        <v>2441.8000000000002</v>
      </c>
      <c r="J941" s="647">
        <v>1</v>
      </c>
      <c r="K941" s="647">
        <f t="shared" si="14"/>
        <v>2441.8000000000002</v>
      </c>
      <c r="L941" s="645" t="s">
        <v>801</v>
      </c>
      <c r="M941" s="645" t="s">
        <v>180</v>
      </c>
      <c r="N941" s="646">
        <v>42825</v>
      </c>
      <c r="O941" s="645" t="s">
        <v>71</v>
      </c>
      <c r="P941" s="645" t="s">
        <v>801</v>
      </c>
    </row>
    <row r="942" spans="1:16" x14ac:dyDescent="0.2">
      <c r="A942" s="645" t="s">
        <v>393</v>
      </c>
      <c r="B942" s="645" t="s">
        <v>1710</v>
      </c>
      <c r="C942" s="645" t="s">
        <v>391</v>
      </c>
      <c r="D942" s="645" t="s">
        <v>6535</v>
      </c>
      <c r="E942" s="645" t="s">
        <v>6536</v>
      </c>
      <c r="F942" s="645" t="s">
        <v>6537</v>
      </c>
      <c r="G942" s="645" t="s">
        <v>6541</v>
      </c>
      <c r="H942" s="646">
        <v>42822</v>
      </c>
      <c r="I942" s="647">
        <v>1546.37</v>
      </c>
      <c r="J942" s="647">
        <v>1</v>
      </c>
      <c r="K942" s="647">
        <f t="shared" si="14"/>
        <v>1546.37</v>
      </c>
      <c r="L942" s="645" t="s">
        <v>801</v>
      </c>
      <c r="M942" s="645" t="s">
        <v>180</v>
      </c>
      <c r="N942" s="646">
        <v>42825</v>
      </c>
      <c r="O942" s="645" t="s">
        <v>71</v>
      </c>
      <c r="P942" s="645" t="s">
        <v>801</v>
      </c>
    </row>
    <row r="943" spans="1:16" x14ac:dyDescent="0.2">
      <c r="A943" s="645" t="s">
        <v>393</v>
      </c>
      <c r="B943" s="645" t="s">
        <v>1710</v>
      </c>
      <c r="C943" s="645" t="s">
        <v>391</v>
      </c>
      <c r="D943" s="645" t="s">
        <v>6535</v>
      </c>
      <c r="E943" s="645" t="s">
        <v>6536</v>
      </c>
      <c r="F943" s="645" t="s">
        <v>6537</v>
      </c>
      <c r="G943" s="645" t="s">
        <v>6542</v>
      </c>
      <c r="H943" s="646">
        <v>42822</v>
      </c>
      <c r="I943" s="647">
        <v>1566.95</v>
      </c>
      <c r="J943" s="647">
        <v>1</v>
      </c>
      <c r="K943" s="647">
        <f t="shared" si="14"/>
        <v>1566.95</v>
      </c>
      <c r="L943" s="645" t="s">
        <v>801</v>
      </c>
      <c r="M943" s="645" t="s">
        <v>180</v>
      </c>
      <c r="N943" s="646">
        <v>42825</v>
      </c>
      <c r="O943" s="645" t="s">
        <v>71</v>
      </c>
      <c r="P943" s="645" t="s">
        <v>801</v>
      </c>
    </row>
    <row r="944" spans="1:16" x14ac:dyDescent="0.2">
      <c r="A944" s="645" t="s">
        <v>393</v>
      </c>
      <c r="B944" s="645" t="s">
        <v>1710</v>
      </c>
      <c r="C944" s="645" t="s">
        <v>391</v>
      </c>
      <c r="D944" s="645" t="s">
        <v>6543</v>
      </c>
      <c r="E944" s="645" t="s">
        <v>6544</v>
      </c>
      <c r="F944" s="645" t="s">
        <v>6545</v>
      </c>
      <c r="G944" s="645" t="s">
        <v>6546</v>
      </c>
      <c r="H944" s="646">
        <v>42811</v>
      </c>
      <c r="I944" s="647">
        <v>242.24</v>
      </c>
      <c r="J944" s="647">
        <v>1</v>
      </c>
      <c r="K944" s="647">
        <f t="shared" si="14"/>
        <v>242.24</v>
      </c>
      <c r="L944" s="645" t="s">
        <v>6547</v>
      </c>
      <c r="M944" s="645" t="s">
        <v>1051</v>
      </c>
      <c r="N944" s="646">
        <v>42815</v>
      </c>
      <c r="O944" s="645" t="s">
        <v>71</v>
      </c>
      <c r="P944" s="645" t="s">
        <v>6548</v>
      </c>
    </row>
    <row r="945" spans="1:16" x14ac:dyDescent="0.2">
      <c r="A945" s="645" t="s">
        <v>393</v>
      </c>
      <c r="B945" s="645" t="s">
        <v>1710</v>
      </c>
      <c r="C945" s="645" t="s">
        <v>391</v>
      </c>
      <c r="D945" s="645" t="s">
        <v>607</v>
      </c>
      <c r="E945" s="645" t="s">
        <v>608</v>
      </c>
      <c r="F945" s="645" t="s">
        <v>609</v>
      </c>
      <c r="G945" s="645" t="s">
        <v>6549</v>
      </c>
      <c r="H945" s="646">
        <v>42822</v>
      </c>
      <c r="I945" s="647">
        <v>310.37</v>
      </c>
      <c r="J945" s="647">
        <v>1</v>
      </c>
      <c r="K945" s="647">
        <f t="shared" si="14"/>
        <v>310.37</v>
      </c>
      <c r="L945" s="645" t="s">
        <v>6550</v>
      </c>
      <c r="M945" s="645" t="s">
        <v>1051</v>
      </c>
      <c r="N945" s="646">
        <v>42822</v>
      </c>
      <c r="O945" s="645" t="s">
        <v>71</v>
      </c>
      <c r="P945" s="645" t="s">
        <v>6551</v>
      </c>
    </row>
    <row r="946" spans="1:16" x14ac:dyDescent="0.2">
      <c r="A946" s="645" t="s">
        <v>393</v>
      </c>
      <c r="B946" s="645" t="s">
        <v>1710</v>
      </c>
      <c r="C946" s="645" t="s">
        <v>391</v>
      </c>
      <c r="D946" s="645" t="s">
        <v>607</v>
      </c>
      <c r="E946" s="645" t="s">
        <v>608</v>
      </c>
      <c r="F946" s="645" t="s">
        <v>609</v>
      </c>
      <c r="G946" s="645" t="s">
        <v>6552</v>
      </c>
      <c r="H946" s="646">
        <v>42817</v>
      </c>
      <c r="I946" s="647">
        <v>992.2</v>
      </c>
      <c r="J946" s="647">
        <v>1</v>
      </c>
      <c r="K946" s="647">
        <f t="shared" si="14"/>
        <v>992.2</v>
      </c>
      <c r="L946" s="645" t="s">
        <v>6553</v>
      </c>
      <c r="M946" s="645" t="s">
        <v>131</v>
      </c>
      <c r="N946" s="646">
        <v>42817</v>
      </c>
      <c r="O946" s="645" t="s">
        <v>71</v>
      </c>
      <c r="P946" s="645" t="s">
        <v>6554</v>
      </c>
    </row>
    <row r="947" spans="1:16" x14ac:dyDescent="0.2">
      <c r="A947" s="645" t="s">
        <v>393</v>
      </c>
      <c r="B947" s="645" t="s">
        <v>1710</v>
      </c>
      <c r="C947" s="645" t="s">
        <v>391</v>
      </c>
      <c r="D947" s="645" t="s">
        <v>607</v>
      </c>
      <c r="E947" s="645" t="s">
        <v>608</v>
      </c>
      <c r="F947" s="645" t="s">
        <v>609</v>
      </c>
      <c r="G947" s="645" t="s">
        <v>6555</v>
      </c>
      <c r="H947" s="646">
        <v>42808</v>
      </c>
      <c r="I947" s="647">
        <v>786.5</v>
      </c>
      <c r="J947" s="647">
        <v>1</v>
      </c>
      <c r="K947" s="647">
        <f t="shared" si="14"/>
        <v>786.5</v>
      </c>
      <c r="L947" s="645" t="s">
        <v>6556</v>
      </c>
      <c r="M947" s="645" t="s">
        <v>257</v>
      </c>
      <c r="N947" s="646">
        <v>42808</v>
      </c>
      <c r="O947" s="645" t="s">
        <v>71</v>
      </c>
      <c r="P947" s="645" t="s">
        <v>6557</v>
      </c>
    </row>
    <row r="948" spans="1:16" x14ac:dyDescent="0.2">
      <c r="A948" s="645" t="s">
        <v>393</v>
      </c>
      <c r="B948" s="645" t="s">
        <v>1710</v>
      </c>
      <c r="C948" s="645" t="s">
        <v>391</v>
      </c>
      <c r="D948" s="645" t="s">
        <v>607</v>
      </c>
      <c r="E948" s="645" t="s">
        <v>608</v>
      </c>
      <c r="F948" s="645" t="s">
        <v>609</v>
      </c>
      <c r="G948" s="645" t="s">
        <v>6558</v>
      </c>
      <c r="H948" s="646">
        <v>42801</v>
      </c>
      <c r="I948" s="647">
        <v>140.36000000000001</v>
      </c>
      <c r="J948" s="647">
        <v>1</v>
      </c>
      <c r="K948" s="647">
        <f t="shared" si="14"/>
        <v>140.36000000000001</v>
      </c>
      <c r="L948" s="645" t="s">
        <v>6559</v>
      </c>
      <c r="M948" s="645" t="s">
        <v>257</v>
      </c>
      <c r="N948" s="646">
        <v>42808</v>
      </c>
      <c r="O948" s="645" t="s">
        <v>71</v>
      </c>
      <c r="P948" s="645" t="s">
        <v>6560</v>
      </c>
    </row>
    <row r="949" spans="1:16" x14ac:dyDescent="0.2">
      <c r="A949" s="645" t="s">
        <v>393</v>
      </c>
      <c r="B949" s="645" t="s">
        <v>1710</v>
      </c>
      <c r="C949" s="645" t="s">
        <v>391</v>
      </c>
      <c r="D949" s="645" t="s">
        <v>607</v>
      </c>
      <c r="E949" s="645" t="s">
        <v>608</v>
      </c>
      <c r="F949" s="645" t="s">
        <v>609</v>
      </c>
      <c r="G949" s="645" t="s">
        <v>6561</v>
      </c>
      <c r="H949" s="646">
        <v>42800</v>
      </c>
      <c r="I949" s="647">
        <v>116.16</v>
      </c>
      <c r="J949" s="647">
        <v>1</v>
      </c>
      <c r="K949" s="647">
        <f t="shared" si="14"/>
        <v>116.16</v>
      </c>
      <c r="L949" s="645" t="s">
        <v>6562</v>
      </c>
      <c r="M949" s="645" t="s">
        <v>1051</v>
      </c>
      <c r="N949" s="646">
        <v>42800</v>
      </c>
      <c r="O949" s="645" t="s">
        <v>71</v>
      </c>
      <c r="P949" s="645" t="s">
        <v>6563</v>
      </c>
    </row>
    <row r="950" spans="1:16" x14ac:dyDescent="0.2">
      <c r="A950" s="645" t="s">
        <v>393</v>
      </c>
      <c r="B950" s="645" t="s">
        <v>1710</v>
      </c>
      <c r="C950" s="645" t="s">
        <v>391</v>
      </c>
      <c r="D950" s="645" t="s">
        <v>211</v>
      </c>
      <c r="E950" s="645" t="s">
        <v>212</v>
      </c>
      <c r="F950" s="645" t="s">
        <v>213</v>
      </c>
      <c r="G950" s="645" t="s">
        <v>6564</v>
      </c>
      <c r="H950" s="646">
        <v>42810</v>
      </c>
      <c r="I950" s="647">
        <v>63.23</v>
      </c>
      <c r="J950" s="647">
        <v>1</v>
      </c>
      <c r="K950" s="647">
        <f t="shared" si="14"/>
        <v>63.23</v>
      </c>
      <c r="L950" s="645" t="s">
        <v>6565</v>
      </c>
      <c r="M950" s="645" t="s">
        <v>261</v>
      </c>
      <c r="N950" s="646">
        <v>42811</v>
      </c>
      <c r="O950" s="645" t="s">
        <v>71</v>
      </c>
      <c r="P950" s="645" t="s">
        <v>6566</v>
      </c>
    </row>
    <row r="951" spans="1:16" x14ac:dyDescent="0.2">
      <c r="A951" s="645" t="s">
        <v>393</v>
      </c>
      <c r="B951" s="645" t="s">
        <v>1710</v>
      </c>
      <c r="C951" s="645" t="s">
        <v>391</v>
      </c>
      <c r="D951" s="645" t="s">
        <v>211</v>
      </c>
      <c r="E951" s="645" t="s">
        <v>212</v>
      </c>
      <c r="F951" s="645" t="s">
        <v>213</v>
      </c>
      <c r="G951" s="645" t="s">
        <v>6567</v>
      </c>
      <c r="H951" s="646">
        <v>42810</v>
      </c>
      <c r="I951" s="647">
        <v>79.62</v>
      </c>
      <c r="J951" s="647">
        <v>1</v>
      </c>
      <c r="K951" s="647">
        <f t="shared" si="14"/>
        <v>79.62</v>
      </c>
      <c r="L951" s="645" t="s">
        <v>6568</v>
      </c>
      <c r="M951" s="645" t="s">
        <v>257</v>
      </c>
      <c r="N951" s="646">
        <v>42811</v>
      </c>
      <c r="O951" s="645" t="s">
        <v>71</v>
      </c>
      <c r="P951" s="645" t="s">
        <v>6569</v>
      </c>
    </row>
    <row r="952" spans="1:16" x14ac:dyDescent="0.2">
      <c r="A952" s="645" t="s">
        <v>393</v>
      </c>
      <c r="B952" s="645" t="s">
        <v>1710</v>
      </c>
      <c r="C952" s="645" t="s">
        <v>391</v>
      </c>
      <c r="D952" s="645" t="s">
        <v>211</v>
      </c>
      <c r="E952" s="645" t="s">
        <v>212</v>
      </c>
      <c r="F952" s="645" t="s">
        <v>213</v>
      </c>
      <c r="G952" s="645" t="s">
        <v>6570</v>
      </c>
      <c r="H952" s="646">
        <v>42810</v>
      </c>
      <c r="I952" s="647">
        <v>27.54</v>
      </c>
      <c r="J952" s="647">
        <v>1</v>
      </c>
      <c r="K952" s="647">
        <f t="shared" si="14"/>
        <v>27.54</v>
      </c>
      <c r="L952" s="645" t="s">
        <v>6571</v>
      </c>
      <c r="M952" s="645" t="s">
        <v>625</v>
      </c>
      <c r="N952" s="646">
        <v>42811</v>
      </c>
      <c r="O952" s="645" t="s">
        <v>71</v>
      </c>
      <c r="P952" s="645" t="s">
        <v>6572</v>
      </c>
    </row>
    <row r="953" spans="1:16" x14ac:dyDescent="0.2">
      <c r="A953" s="645" t="s">
        <v>393</v>
      </c>
      <c r="B953" s="645" t="s">
        <v>1710</v>
      </c>
      <c r="C953" s="645" t="s">
        <v>391</v>
      </c>
      <c r="D953" s="645" t="s">
        <v>211</v>
      </c>
      <c r="E953" s="645" t="s">
        <v>212</v>
      </c>
      <c r="F953" s="645" t="s">
        <v>213</v>
      </c>
      <c r="G953" s="645" t="s">
        <v>6573</v>
      </c>
      <c r="H953" s="646">
        <v>42810</v>
      </c>
      <c r="I953" s="647">
        <v>294.97000000000003</v>
      </c>
      <c r="J953" s="647">
        <v>1</v>
      </c>
      <c r="K953" s="647">
        <f t="shared" si="14"/>
        <v>294.97000000000003</v>
      </c>
      <c r="L953" s="645" t="s">
        <v>6574</v>
      </c>
      <c r="M953" s="645" t="s">
        <v>625</v>
      </c>
      <c r="N953" s="646">
        <v>42811</v>
      </c>
      <c r="O953" s="645" t="s">
        <v>71</v>
      </c>
      <c r="P953" s="645" t="s">
        <v>6575</v>
      </c>
    </row>
    <row r="954" spans="1:16" x14ac:dyDescent="0.2">
      <c r="A954" s="645" t="s">
        <v>393</v>
      </c>
      <c r="B954" s="645" t="s">
        <v>1710</v>
      </c>
      <c r="C954" s="645" t="s">
        <v>391</v>
      </c>
      <c r="D954" s="645" t="s">
        <v>211</v>
      </c>
      <c r="E954" s="645" t="s">
        <v>212</v>
      </c>
      <c r="F954" s="645" t="s">
        <v>213</v>
      </c>
      <c r="G954" s="645" t="s">
        <v>6576</v>
      </c>
      <c r="H954" s="646">
        <v>42810</v>
      </c>
      <c r="I954" s="647">
        <v>27.48</v>
      </c>
      <c r="J954" s="647">
        <v>1</v>
      </c>
      <c r="K954" s="647">
        <f t="shared" si="14"/>
        <v>27.48</v>
      </c>
      <c r="L954" s="645" t="s">
        <v>6577</v>
      </c>
      <c r="M954" s="645" t="s">
        <v>625</v>
      </c>
      <c r="N954" s="646">
        <v>42811</v>
      </c>
      <c r="O954" s="645" t="s">
        <v>71</v>
      </c>
      <c r="P954" s="645" t="s">
        <v>6578</v>
      </c>
    </row>
    <row r="955" spans="1:16" x14ac:dyDescent="0.2">
      <c r="A955" s="645" t="s">
        <v>393</v>
      </c>
      <c r="B955" s="645" t="s">
        <v>1710</v>
      </c>
      <c r="C955" s="645" t="s">
        <v>391</v>
      </c>
      <c r="D955" s="645" t="s">
        <v>211</v>
      </c>
      <c r="E955" s="645" t="s">
        <v>212</v>
      </c>
      <c r="F955" s="645" t="s">
        <v>213</v>
      </c>
      <c r="G955" s="645" t="s">
        <v>6579</v>
      </c>
      <c r="H955" s="646">
        <v>42810</v>
      </c>
      <c r="I955" s="647">
        <v>142.32</v>
      </c>
      <c r="J955" s="647">
        <v>1</v>
      </c>
      <c r="K955" s="647">
        <f t="shared" si="14"/>
        <v>142.32</v>
      </c>
      <c r="L955" s="645" t="s">
        <v>6580</v>
      </c>
      <c r="M955" s="645" t="s">
        <v>122</v>
      </c>
      <c r="N955" s="646">
        <v>42811</v>
      </c>
      <c r="O955" s="645" t="s">
        <v>71</v>
      </c>
      <c r="P955" s="645" t="s">
        <v>6581</v>
      </c>
    </row>
    <row r="956" spans="1:16" x14ac:dyDescent="0.2">
      <c r="A956" s="645" t="s">
        <v>393</v>
      </c>
      <c r="B956" s="645" t="s">
        <v>1710</v>
      </c>
      <c r="C956" s="645" t="s">
        <v>391</v>
      </c>
      <c r="D956" s="645" t="s">
        <v>211</v>
      </c>
      <c r="E956" s="645" t="s">
        <v>212</v>
      </c>
      <c r="F956" s="645" t="s">
        <v>213</v>
      </c>
      <c r="G956" s="645" t="s">
        <v>6582</v>
      </c>
      <c r="H956" s="646">
        <v>42810</v>
      </c>
      <c r="I956" s="647">
        <v>232.51</v>
      </c>
      <c r="J956" s="647">
        <v>1</v>
      </c>
      <c r="K956" s="647">
        <f t="shared" si="14"/>
        <v>232.51</v>
      </c>
      <c r="L956" s="645" t="s">
        <v>6583</v>
      </c>
      <c r="M956" s="645" t="s">
        <v>122</v>
      </c>
      <c r="N956" s="646">
        <v>42811</v>
      </c>
      <c r="O956" s="645" t="s">
        <v>71</v>
      </c>
      <c r="P956" s="645" t="s">
        <v>6584</v>
      </c>
    </row>
    <row r="957" spans="1:16" x14ac:dyDescent="0.2">
      <c r="A957" s="645" t="s">
        <v>393</v>
      </c>
      <c r="B957" s="645" t="s">
        <v>1710</v>
      </c>
      <c r="C957" s="645" t="s">
        <v>391</v>
      </c>
      <c r="D957" s="645" t="s">
        <v>211</v>
      </c>
      <c r="E957" s="645" t="s">
        <v>212</v>
      </c>
      <c r="F957" s="645" t="s">
        <v>213</v>
      </c>
      <c r="G957" s="645" t="s">
        <v>6585</v>
      </c>
      <c r="H957" s="646">
        <v>42810</v>
      </c>
      <c r="I957" s="647">
        <v>121.57</v>
      </c>
      <c r="J957" s="647">
        <v>1</v>
      </c>
      <c r="K957" s="647">
        <f t="shared" si="14"/>
        <v>121.57</v>
      </c>
      <c r="L957" s="645" t="s">
        <v>6586</v>
      </c>
      <c r="M957" s="645" t="s">
        <v>257</v>
      </c>
      <c r="N957" s="646">
        <v>42811</v>
      </c>
      <c r="O957" s="645" t="s">
        <v>71</v>
      </c>
      <c r="P957" s="645" t="s">
        <v>801</v>
      </c>
    </row>
    <row r="958" spans="1:16" x14ac:dyDescent="0.2">
      <c r="A958" s="645" t="s">
        <v>393</v>
      </c>
      <c r="B958" s="645" t="s">
        <v>1710</v>
      </c>
      <c r="C958" s="645" t="s">
        <v>391</v>
      </c>
      <c r="D958" s="645" t="s">
        <v>211</v>
      </c>
      <c r="E958" s="645" t="s">
        <v>212</v>
      </c>
      <c r="F958" s="645" t="s">
        <v>213</v>
      </c>
      <c r="G958" s="645" t="s">
        <v>6587</v>
      </c>
      <c r="H958" s="646">
        <v>42810</v>
      </c>
      <c r="I958" s="647">
        <v>366.81</v>
      </c>
      <c r="J958" s="647">
        <v>1</v>
      </c>
      <c r="K958" s="647">
        <f t="shared" si="14"/>
        <v>366.81</v>
      </c>
      <c r="L958" s="645" t="s">
        <v>6588</v>
      </c>
      <c r="M958" s="645" t="s">
        <v>257</v>
      </c>
      <c r="N958" s="646">
        <v>42811</v>
      </c>
      <c r="O958" s="645" t="s">
        <v>71</v>
      </c>
      <c r="P958" s="645" t="s">
        <v>6589</v>
      </c>
    </row>
    <row r="959" spans="1:16" x14ac:dyDescent="0.2">
      <c r="A959" s="645" t="s">
        <v>393</v>
      </c>
      <c r="B959" s="645" t="s">
        <v>1710</v>
      </c>
      <c r="C959" s="645" t="s">
        <v>391</v>
      </c>
      <c r="D959" s="645" t="s">
        <v>184</v>
      </c>
      <c r="E959" s="645" t="s">
        <v>185</v>
      </c>
      <c r="F959" s="645" t="s">
        <v>186</v>
      </c>
      <c r="G959" s="645" t="s">
        <v>6590</v>
      </c>
      <c r="H959" s="646">
        <v>42825</v>
      </c>
      <c r="I959" s="647">
        <v>245.85</v>
      </c>
      <c r="J959" s="647">
        <v>1</v>
      </c>
      <c r="K959" s="647">
        <f t="shared" si="14"/>
        <v>245.85</v>
      </c>
      <c r="L959" s="645" t="s">
        <v>801</v>
      </c>
      <c r="M959" s="645" t="s">
        <v>2909</v>
      </c>
      <c r="N959" s="646">
        <v>42825</v>
      </c>
      <c r="O959" s="645" t="s">
        <v>71</v>
      </c>
      <c r="P959" s="645" t="s">
        <v>801</v>
      </c>
    </row>
    <row r="960" spans="1:16" x14ac:dyDescent="0.2">
      <c r="A960" s="645" t="s">
        <v>393</v>
      </c>
      <c r="B960" s="645" t="s">
        <v>1710</v>
      </c>
      <c r="C960" s="645" t="s">
        <v>391</v>
      </c>
      <c r="D960" s="645" t="s">
        <v>184</v>
      </c>
      <c r="E960" s="645" t="s">
        <v>185</v>
      </c>
      <c r="F960" s="645" t="s">
        <v>186</v>
      </c>
      <c r="G960" s="645" t="s">
        <v>6591</v>
      </c>
      <c r="H960" s="646">
        <v>42825</v>
      </c>
      <c r="I960" s="647">
        <v>813.73</v>
      </c>
      <c r="J960" s="647">
        <v>1</v>
      </c>
      <c r="K960" s="647">
        <f t="shared" si="14"/>
        <v>813.73</v>
      </c>
      <c r="L960" s="645" t="s">
        <v>801</v>
      </c>
      <c r="M960" s="645" t="s">
        <v>1977</v>
      </c>
      <c r="N960" s="646">
        <v>42825</v>
      </c>
      <c r="O960" s="645" t="s">
        <v>71</v>
      </c>
      <c r="P960" s="645" t="s">
        <v>801</v>
      </c>
    </row>
    <row r="961" spans="1:16" x14ac:dyDescent="0.2">
      <c r="A961" s="645" t="s">
        <v>393</v>
      </c>
      <c r="B961" s="645" t="s">
        <v>1710</v>
      </c>
      <c r="C961" s="645" t="s">
        <v>391</v>
      </c>
      <c r="D961" s="645" t="s">
        <v>184</v>
      </c>
      <c r="E961" s="645" t="s">
        <v>185</v>
      </c>
      <c r="F961" s="645" t="s">
        <v>186</v>
      </c>
      <c r="G961" s="645" t="s">
        <v>6592</v>
      </c>
      <c r="H961" s="646">
        <v>42822</v>
      </c>
      <c r="I961" s="647">
        <v>44</v>
      </c>
      <c r="J961" s="647">
        <v>1</v>
      </c>
      <c r="K961" s="647">
        <f t="shared" si="14"/>
        <v>44</v>
      </c>
      <c r="L961" s="645" t="s">
        <v>801</v>
      </c>
      <c r="M961" s="645" t="s">
        <v>205</v>
      </c>
      <c r="N961" s="646">
        <v>42823</v>
      </c>
      <c r="O961" s="645" t="s">
        <v>71</v>
      </c>
      <c r="P961" s="645" t="s">
        <v>801</v>
      </c>
    </row>
    <row r="962" spans="1:16" x14ac:dyDescent="0.2">
      <c r="A962" s="645" t="s">
        <v>393</v>
      </c>
      <c r="B962" s="645" t="s">
        <v>1710</v>
      </c>
      <c r="C962" s="645" t="s">
        <v>391</v>
      </c>
      <c r="D962" s="645" t="s">
        <v>184</v>
      </c>
      <c r="E962" s="645" t="s">
        <v>185</v>
      </c>
      <c r="F962" s="645" t="s">
        <v>186</v>
      </c>
      <c r="G962" s="645" t="s">
        <v>6593</v>
      </c>
      <c r="H962" s="646">
        <v>42822</v>
      </c>
      <c r="I962" s="647">
        <v>51.65</v>
      </c>
      <c r="J962" s="647">
        <v>1</v>
      </c>
      <c r="K962" s="647">
        <f t="shared" ref="K962:K1025" si="15">I962*J962</f>
        <v>51.65</v>
      </c>
      <c r="L962" s="645" t="s">
        <v>801</v>
      </c>
      <c r="M962" s="645" t="s">
        <v>316</v>
      </c>
      <c r="N962" s="646">
        <v>42823</v>
      </c>
      <c r="O962" s="645" t="s">
        <v>71</v>
      </c>
      <c r="P962" s="645" t="s">
        <v>801</v>
      </c>
    </row>
    <row r="963" spans="1:16" x14ac:dyDescent="0.2">
      <c r="A963" s="645" t="s">
        <v>393</v>
      </c>
      <c r="B963" s="645" t="s">
        <v>1710</v>
      </c>
      <c r="C963" s="645" t="s">
        <v>391</v>
      </c>
      <c r="D963" s="645" t="s">
        <v>184</v>
      </c>
      <c r="E963" s="645" t="s">
        <v>185</v>
      </c>
      <c r="F963" s="645" t="s">
        <v>186</v>
      </c>
      <c r="G963" s="645" t="s">
        <v>6594</v>
      </c>
      <c r="H963" s="646">
        <v>42822</v>
      </c>
      <c r="I963" s="647">
        <v>50.5</v>
      </c>
      <c r="J963" s="647">
        <v>1</v>
      </c>
      <c r="K963" s="647">
        <f t="shared" si="15"/>
        <v>50.5</v>
      </c>
      <c r="L963" s="645" t="s">
        <v>801</v>
      </c>
      <c r="M963" s="645" t="s">
        <v>206</v>
      </c>
      <c r="N963" s="646">
        <v>42823</v>
      </c>
      <c r="O963" s="645" t="s">
        <v>71</v>
      </c>
      <c r="P963" s="645" t="s">
        <v>801</v>
      </c>
    </row>
    <row r="964" spans="1:16" x14ac:dyDescent="0.2">
      <c r="A964" s="645" t="s">
        <v>393</v>
      </c>
      <c r="B964" s="645" t="s">
        <v>1710</v>
      </c>
      <c r="C964" s="645" t="s">
        <v>391</v>
      </c>
      <c r="D964" s="645" t="s">
        <v>184</v>
      </c>
      <c r="E964" s="645" t="s">
        <v>185</v>
      </c>
      <c r="F964" s="645" t="s">
        <v>186</v>
      </c>
      <c r="G964" s="645" t="s">
        <v>6595</v>
      </c>
      <c r="H964" s="646">
        <v>42822</v>
      </c>
      <c r="I964" s="647">
        <v>27.5</v>
      </c>
      <c r="J964" s="647">
        <v>1</v>
      </c>
      <c r="K964" s="647">
        <f t="shared" si="15"/>
        <v>27.5</v>
      </c>
      <c r="L964" s="645" t="s">
        <v>801</v>
      </c>
      <c r="M964" s="645" t="s">
        <v>205</v>
      </c>
      <c r="N964" s="646">
        <v>42823</v>
      </c>
      <c r="O964" s="645" t="s">
        <v>71</v>
      </c>
      <c r="P964" s="645" t="s">
        <v>801</v>
      </c>
    </row>
    <row r="965" spans="1:16" x14ac:dyDescent="0.2">
      <c r="A965" s="645" t="s">
        <v>393</v>
      </c>
      <c r="B965" s="645" t="s">
        <v>1710</v>
      </c>
      <c r="C965" s="645" t="s">
        <v>391</v>
      </c>
      <c r="D965" s="645" t="s">
        <v>184</v>
      </c>
      <c r="E965" s="645" t="s">
        <v>185</v>
      </c>
      <c r="F965" s="645" t="s">
        <v>186</v>
      </c>
      <c r="G965" s="645" t="s">
        <v>6596</v>
      </c>
      <c r="H965" s="646">
        <v>42822</v>
      </c>
      <c r="I965" s="647">
        <v>17.82</v>
      </c>
      <c r="J965" s="647">
        <v>1</v>
      </c>
      <c r="K965" s="647">
        <f t="shared" si="15"/>
        <v>17.82</v>
      </c>
      <c r="L965" s="645" t="s">
        <v>801</v>
      </c>
      <c r="M965" s="645" t="s">
        <v>205</v>
      </c>
      <c r="N965" s="646">
        <v>42823</v>
      </c>
      <c r="O965" s="645" t="s">
        <v>71</v>
      </c>
      <c r="P965" s="645" t="s">
        <v>801</v>
      </c>
    </row>
    <row r="966" spans="1:16" x14ac:dyDescent="0.2">
      <c r="A966" s="645" t="s">
        <v>393</v>
      </c>
      <c r="B966" s="645" t="s">
        <v>1710</v>
      </c>
      <c r="C966" s="645" t="s">
        <v>391</v>
      </c>
      <c r="D966" s="645" t="s">
        <v>184</v>
      </c>
      <c r="E966" s="645" t="s">
        <v>185</v>
      </c>
      <c r="F966" s="645" t="s">
        <v>186</v>
      </c>
      <c r="G966" s="645" t="s">
        <v>6597</v>
      </c>
      <c r="H966" s="646">
        <v>42822</v>
      </c>
      <c r="I966" s="647">
        <v>452.38</v>
      </c>
      <c r="J966" s="647">
        <v>1</v>
      </c>
      <c r="K966" s="647">
        <f t="shared" si="15"/>
        <v>452.38</v>
      </c>
      <c r="L966" s="645" t="s">
        <v>6598</v>
      </c>
      <c r="M966" s="645" t="s">
        <v>1401</v>
      </c>
      <c r="N966" s="646">
        <v>42823</v>
      </c>
      <c r="O966" s="645" t="s">
        <v>71</v>
      </c>
      <c r="P966" s="645" t="s">
        <v>6599</v>
      </c>
    </row>
    <row r="967" spans="1:16" x14ac:dyDescent="0.2">
      <c r="A967" s="645" t="s">
        <v>393</v>
      </c>
      <c r="B967" s="645" t="s">
        <v>1710</v>
      </c>
      <c r="C967" s="645" t="s">
        <v>391</v>
      </c>
      <c r="D967" s="645" t="s">
        <v>184</v>
      </c>
      <c r="E967" s="645" t="s">
        <v>185</v>
      </c>
      <c r="F967" s="645" t="s">
        <v>186</v>
      </c>
      <c r="G967" s="645" t="s">
        <v>6600</v>
      </c>
      <c r="H967" s="646">
        <v>42822</v>
      </c>
      <c r="I967" s="647">
        <v>145.75</v>
      </c>
      <c r="J967" s="647">
        <v>1</v>
      </c>
      <c r="K967" s="647">
        <f t="shared" si="15"/>
        <v>145.75</v>
      </c>
      <c r="L967" s="645" t="s">
        <v>6601</v>
      </c>
      <c r="M967" s="645" t="s">
        <v>2768</v>
      </c>
      <c r="N967" s="646">
        <v>42823</v>
      </c>
      <c r="O967" s="645" t="s">
        <v>71</v>
      </c>
      <c r="P967" s="645" t="s">
        <v>6602</v>
      </c>
    </row>
    <row r="968" spans="1:16" x14ac:dyDescent="0.2">
      <c r="A968" s="645" t="s">
        <v>393</v>
      </c>
      <c r="B968" s="645" t="s">
        <v>1710</v>
      </c>
      <c r="C968" s="645" t="s">
        <v>391</v>
      </c>
      <c r="D968" s="645" t="s">
        <v>184</v>
      </c>
      <c r="E968" s="645" t="s">
        <v>185</v>
      </c>
      <c r="F968" s="645" t="s">
        <v>186</v>
      </c>
      <c r="G968" s="645" t="s">
        <v>6603</v>
      </c>
      <c r="H968" s="646">
        <v>42822</v>
      </c>
      <c r="I968" s="647">
        <v>332.48</v>
      </c>
      <c r="J968" s="647">
        <v>1</v>
      </c>
      <c r="K968" s="647">
        <f t="shared" si="15"/>
        <v>332.48</v>
      </c>
      <c r="L968" s="645" t="s">
        <v>801</v>
      </c>
      <c r="M968" s="645" t="s">
        <v>2909</v>
      </c>
      <c r="N968" s="646">
        <v>42823</v>
      </c>
      <c r="O968" s="645" t="s">
        <v>71</v>
      </c>
      <c r="P968" s="645" t="s">
        <v>801</v>
      </c>
    </row>
    <row r="969" spans="1:16" x14ac:dyDescent="0.2">
      <c r="A969" s="645" t="s">
        <v>393</v>
      </c>
      <c r="B969" s="645" t="s">
        <v>1710</v>
      </c>
      <c r="C969" s="645" t="s">
        <v>391</v>
      </c>
      <c r="D969" s="645" t="s">
        <v>184</v>
      </c>
      <c r="E969" s="645" t="s">
        <v>185</v>
      </c>
      <c r="F969" s="645" t="s">
        <v>186</v>
      </c>
      <c r="G969" s="645" t="s">
        <v>6604</v>
      </c>
      <c r="H969" s="646">
        <v>42822</v>
      </c>
      <c r="I969" s="647">
        <v>549.45000000000005</v>
      </c>
      <c r="J969" s="647">
        <v>1</v>
      </c>
      <c r="K969" s="647">
        <f t="shared" si="15"/>
        <v>549.45000000000005</v>
      </c>
      <c r="L969" s="645" t="s">
        <v>801</v>
      </c>
      <c r="M969" s="645" t="s">
        <v>2909</v>
      </c>
      <c r="N969" s="646">
        <v>42823</v>
      </c>
      <c r="O969" s="645" t="s">
        <v>71</v>
      </c>
      <c r="P969" s="645" t="s">
        <v>801</v>
      </c>
    </row>
    <row r="970" spans="1:16" x14ac:dyDescent="0.2">
      <c r="A970" s="645" t="s">
        <v>393</v>
      </c>
      <c r="B970" s="645" t="s">
        <v>1710</v>
      </c>
      <c r="C970" s="645" t="s">
        <v>391</v>
      </c>
      <c r="D970" s="645" t="s">
        <v>184</v>
      </c>
      <c r="E970" s="645" t="s">
        <v>185</v>
      </c>
      <c r="F970" s="645" t="s">
        <v>186</v>
      </c>
      <c r="G970" s="645" t="s">
        <v>6605</v>
      </c>
      <c r="H970" s="646">
        <v>42822</v>
      </c>
      <c r="I970" s="647">
        <v>31.68</v>
      </c>
      <c r="J970" s="647">
        <v>1</v>
      </c>
      <c r="K970" s="647">
        <f t="shared" si="15"/>
        <v>31.68</v>
      </c>
      <c r="L970" s="645" t="s">
        <v>801</v>
      </c>
      <c r="M970" s="645" t="s">
        <v>102</v>
      </c>
      <c r="N970" s="646">
        <v>42823</v>
      </c>
      <c r="O970" s="645" t="s">
        <v>71</v>
      </c>
      <c r="P970" s="645" t="s">
        <v>801</v>
      </c>
    </row>
    <row r="971" spans="1:16" x14ac:dyDescent="0.2">
      <c r="A971" s="645" t="s">
        <v>393</v>
      </c>
      <c r="B971" s="645" t="s">
        <v>1710</v>
      </c>
      <c r="C971" s="645" t="s">
        <v>391</v>
      </c>
      <c r="D971" s="645" t="s">
        <v>184</v>
      </c>
      <c r="E971" s="645" t="s">
        <v>185</v>
      </c>
      <c r="F971" s="645" t="s">
        <v>186</v>
      </c>
      <c r="G971" s="645" t="s">
        <v>6606</v>
      </c>
      <c r="H971" s="646">
        <v>42822</v>
      </c>
      <c r="I971" s="647">
        <v>42.35</v>
      </c>
      <c r="J971" s="647">
        <v>1</v>
      </c>
      <c r="K971" s="647">
        <f t="shared" si="15"/>
        <v>42.35</v>
      </c>
      <c r="L971" s="645" t="s">
        <v>801</v>
      </c>
      <c r="M971" s="645" t="s">
        <v>2922</v>
      </c>
      <c r="N971" s="646">
        <v>42823</v>
      </c>
      <c r="O971" s="645" t="s">
        <v>71</v>
      </c>
      <c r="P971" s="645" t="s">
        <v>801</v>
      </c>
    </row>
    <row r="972" spans="1:16" x14ac:dyDescent="0.2">
      <c r="A972" s="645" t="s">
        <v>393</v>
      </c>
      <c r="B972" s="645" t="s">
        <v>1710</v>
      </c>
      <c r="C972" s="645" t="s">
        <v>391</v>
      </c>
      <c r="D972" s="645" t="s">
        <v>184</v>
      </c>
      <c r="E972" s="645" t="s">
        <v>185</v>
      </c>
      <c r="F972" s="645" t="s">
        <v>186</v>
      </c>
      <c r="G972" s="645" t="s">
        <v>6607</v>
      </c>
      <c r="H972" s="646">
        <v>42822</v>
      </c>
      <c r="I972" s="647">
        <v>45.1</v>
      </c>
      <c r="J972" s="647">
        <v>1</v>
      </c>
      <c r="K972" s="647">
        <f t="shared" si="15"/>
        <v>45.1</v>
      </c>
      <c r="L972" s="645" t="s">
        <v>801</v>
      </c>
      <c r="M972" s="645" t="s">
        <v>169</v>
      </c>
      <c r="N972" s="646">
        <v>42823</v>
      </c>
      <c r="O972" s="645" t="s">
        <v>71</v>
      </c>
      <c r="P972" s="645" t="s">
        <v>801</v>
      </c>
    </row>
    <row r="973" spans="1:16" x14ac:dyDescent="0.2">
      <c r="A973" s="645" t="s">
        <v>393</v>
      </c>
      <c r="B973" s="645" t="s">
        <v>1710</v>
      </c>
      <c r="C973" s="645" t="s">
        <v>391</v>
      </c>
      <c r="D973" s="645" t="s">
        <v>184</v>
      </c>
      <c r="E973" s="645" t="s">
        <v>185</v>
      </c>
      <c r="F973" s="645" t="s">
        <v>186</v>
      </c>
      <c r="G973" s="645" t="s">
        <v>6608</v>
      </c>
      <c r="H973" s="646">
        <v>42822</v>
      </c>
      <c r="I973" s="647">
        <v>107.25</v>
      </c>
      <c r="J973" s="647">
        <v>1</v>
      </c>
      <c r="K973" s="647">
        <f t="shared" si="15"/>
        <v>107.25</v>
      </c>
      <c r="L973" s="645" t="s">
        <v>6609</v>
      </c>
      <c r="M973" s="645" t="s">
        <v>600</v>
      </c>
      <c r="N973" s="646">
        <v>42823</v>
      </c>
      <c r="O973" s="645" t="s">
        <v>71</v>
      </c>
      <c r="P973" s="645" t="s">
        <v>6610</v>
      </c>
    </row>
    <row r="974" spans="1:16" x14ac:dyDescent="0.2">
      <c r="A974" s="645" t="s">
        <v>393</v>
      </c>
      <c r="B974" s="645" t="s">
        <v>1710</v>
      </c>
      <c r="C974" s="645" t="s">
        <v>391</v>
      </c>
      <c r="D974" s="645" t="s">
        <v>184</v>
      </c>
      <c r="E974" s="645" t="s">
        <v>185</v>
      </c>
      <c r="F974" s="645" t="s">
        <v>186</v>
      </c>
      <c r="G974" s="645" t="s">
        <v>6611</v>
      </c>
      <c r="H974" s="646">
        <v>42803</v>
      </c>
      <c r="I974" s="647">
        <v>222.2</v>
      </c>
      <c r="J974" s="647">
        <v>1</v>
      </c>
      <c r="K974" s="647">
        <f t="shared" si="15"/>
        <v>222.2</v>
      </c>
      <c r="L974" s="645" t="s">
        <v>801</v>
      </c>
      <c r="M974" s="645" t="s">
        <v>205</v>
      </c>
      <c r="N974" s="646">
        <v>42809</v>
      </c>
      <c r="O974" s="645" t="s">
        <v>71</v>
      </c>
      <c r="P974" s="645" t="s">
        <v>801</v>
      </c>
    </row>
    <row r="975" spans="1:16" x14ac:dyDescent="0.2">
      <c r="A975" s="645" t="s">
        <v>393</v>
      </c>
      <c r="B975" s="645" t="s">
        <v>1710</v>
      </c>
      <c r="C975" s="645" t="s">
        <v>391</v>
      </c>
      <c r="D975" s="645" t="s">
        <v>184</v>
      </c>
      <c r="E975" s="645" t="s">
        <v>185</v>
      </c>
      <c r="F975" s="645" t="s">
        <v>186</v>
      </c>
      <c r="G975" s="645" t="s">
        <v>6612</v>
      </c>
      <c r="H975" s="646">
        <v>42803</v>
      </c>
      <c r="I975" s="647">
        <v>36</v>
      </c>
      <c r="J975" s="647">
        <v>1</v>
      </c>
      <c r="K975" s="647">
        <f t="shared" si="15"/>
        <v>36</v>
      </c>
      <c r="L975" s="645" t="s">
        <v>801</v>
      </c>
      <c r="M975" s="645" t="s">
        <v>207</v>
      </c>
      <c r="N975" s="646">
        <v>42809</v>
      </c>
      <c r="O975" s="645" t="s">
        <v>71</v>
      </c>
      <c r="P975" s="645" t="s">
        <v>801</v>
      </c>
    </row>
    <row r="976" spans="1:16" x14ac:dyDescent="0.2">
      <c r="A976" s="645" t="s">
        <v>393</v>
      </c>
      <c r="B976" s="645" t="s">
        <v>1710</v>
      </c>
      <c r="C976" s="645" t="s">
        <v>391</v>
      </c>
      <c r="D976" s="645" t="s">
        <v>184</v>
      </c>
      <c r="E976" s="645" t="s">
        <v>185</v>
      </c>
      <c r="F976" s="645" t="s">
        <v>186</v>
      </c>
      <c r="G976" s="645" t="s">
        <v>6613</v>
      </c>
      <c r="H976" s="646">
        <v>42803</v>
      </c>
      <c r="I976" s="647">
        <v>97.7</v>
      </c>
      <c r="J976" s="647">
        <v>1</v>
      </c>
      <c r="K976" s="647">
        <f t="shared" si="15"/>
        <v>97.7</v>
      </c>
      <c r="L976" s="645" t="s">
        <v>801</v>
      </c>
      <c r="M976" s="645" t="s">
        <v>488</v>
      </c>
      <c r="N976" s="646">
        <v>42809</v>
      </c>
      <c r="O976" s="645" t="s">
        <v>71</v>
      </c>
      <c r="P976" s="645" t="s">
        <v>801</v>
      </c>
    </row>
    <row r="977" spans="1:16" x14ac:dyDescent="0.2">
      <c r="A977" s="645" t="s">
        <v>393</v>
      </c>
      <c r="B977" s="645" t="s">
        <v>1710</v>
      </c>
      <c r="C977" s="645" t="s">
        <v>391</v>
      </c>
      <c r="D977" s="645" t="s">
        <v>184</v>
      </c>
      <c r="E977" s="645" t="s">
        <v>185</v>
      </c>
      <c r="F977" s="645" t="s">
        <v>186</v>
      </c>
      <c r="G977" s="645" t="s">
        <v>6614</v>
      </c>
      <c r="H977" s="646">
        <v>42801</v>
      </c>
      <c r="I977" s="647">
        <v>378.95</v>
      </c>
      <c r="J977" s="647">
        <v>1</v>
      </c>
      <c r="K977" s="647">
        <f t="shared" si="15"/>
        <v>378.95</v>
      </c>
      <c r="L977" s="645" t="s">
        <v>801</v>
      </c>
      <c r="M977" s="645" t="s">
        <v>1977</v>
      </c>
      <c r="N977" s="646">
        <v>42804</v>
      </c>
      <c r="O977" s="645" t="s">
        <v>71</v>
      </c>
      <c r="P977" s="645" t="s">
        <v>801</v>
      </c>
    </row>
    <row r="978" spans="1:16" x14ac:dyDescent="0.2">
      <c r="A978" s="645" t="s">
        <v>393</v>
      </c>
      <c r="B978" s="645" t="s">
        <v>1710</v>
      </c>
      <c r="C978" s="645" t="s">
        <v>391</v>
      </c>
      <c r="D978" s="645" t="s">
        <v>184</v>
      </c>
      <c r="E978" s="645" t="s">
        <v>185</v>
      </c>
      <c r="F978" s="645" t="s">
        <v>186</v>
      </c>
      <c r="G978" s="645" t="s">
        <v>6615</v>
      </c>
      <c r="H978" s="646">
        <v>42794</v>
      </c>
      <c r="I978" s="647">
        <v>36</v>
      </c>
      <c r="J978" s="647">
        <v>1</v>
      </c>
      <c r="K978" s="647">
        <f t="shared" si="15"/>
        <v>36</v>
      </c>
      <c r="L978" s="645" t="s">
        <v>801</v>
      </c>
      <c r="M978" s="645" t="s">
        <v>207</v>
      </c>
      <c r="N978" s="646">
        <v>42796</v>
      </c>
      <c r="O978" s="645" t="s">
        <v>71</v>
      </c>
      <c r="P978" s="645" t="s">
        <v>801</v>
      </c>
    </row>
    <row r="979" spans="1:16" x14ac:dyDescent="0.2">
      <c r="A979" s="645" t="s">
        <v>393</v>
      </c>
      <c r="B979" s="645" t="s">
        <v>1710</v>
      </c>
      <c r="C979" s="645" t="s">
        <v>391</v>
      </c>
      <c r="D979" s="645" t="s">
        <v>184</v>
      </c>
      <c r="E979" s="645" t="s">
        <v>185</v>
      </c>
      <c r="F979" s="645" t="s">
        <v>186</v>
      </c>
      <c r="G979" s="645" t="s">
        <v>6616</v>
      </c>
      <c r="H979" s="646">
        <v>42794</v>
      </c>
      <c r="I979" s="647">
        <v>44</v>
      </c>
      <c r="J979" s="647">
        <v>1</v>
      </c>
      <c r="K979" s="647">
        <f t="shared" si="15"/>
        <v>44</v>
      </c>
      <c r="L979" s="645" t="s">
        <v>801</v>
      </c>
      <c r="M979" s="645" t="s">
        <v>205</v>
      </c>
      <c r="N979" s="646">
        <v>42796</v>
      </c>
      <c r="O979" s="645" t="s">
        <v>71</v>
      </c>
      <c r="P979" s="645" t="s">
        <v>801</v>
      </c>
    </row>
    <row r="980" spans="1:16" x14ac:dyDescent="0.2">
      <c r="A980" s="645" t="s">
        <v>393</v>
      </c>
      <c r="B980" s="645" t="s">
        <v>1710</v>
      </c>
      <c r="C980" s="645" t="s">
        <v>391</v>
      </c>
      <c r="D980" s="645" t="s">
        <v>184</v>
      </c>
      <c r="E980" s="645" t="s">
        <v>185</v>
      </c>
      <c r="F980" s="645" t="s">
        <v>186</v>
      </c>
      <c r="G980" s="645" t="s">
        <v>6617</v>
      </c>
      <c r="H980" s="646">
        <v>42794</v>
      </c>
      <c r="I980" s="647">
        <v>15.08</v>
      </c>
      <c r="J980" s="647">
        <v>1</v>
      </c>
      <c r="K980" s="647">
        <f t="shared" si="15"/>
        <v>15.08</v>
      </c>
      <c r="L980" s="645" t="s">
        <v>801</v>
      </c>
      <c r="M980" s="645" t="s">
        <v>205</v>
      </c>
      <c r="N980" s="646">
        <v>42796</v>
      </c>
      <c r="O980" s="645" t="s">
        <v>71</v>
      </c>
      <c r="P980" s="645" t="s">
        <v>801</v>
      </c>
    </row>
    <row r="981" spans="1:16" x14ac:dyDescent="0.2">
      <c r="A981" s="645" t="s">
        <v>393</v>
      </c>
      <c r="B981" s="645" t="s">
        <v>1710</v>
      </c>
      <c r="C981" s="645" t="s">
        <v>391</v>
      </c>
      <c r="D981" s="645" t="s">
        <v>184</v>
      </c>
      <c r="E981" s="645" t="s">
        <v>185</v>
      </c>
      <c r="F981" s="645" t="s">
        <v>186</v>
      </c>
      <c r="G981" s="645" t="s">
        <v>6618</v>
      </c>
      <c r="H981" s="646">
        <v>42794</v>
      </c>
      <c r="I981" s="647">
        <v>87.1</v>
      </c>
      <c r="J981" s="647">
        <v>1</v>
      </c>
      <c r="K981" s="647">
        <f t="shared" si="15"/>
        <v>87.1</v>
      </c>
      <c r="L981" s="645" t="s">
        <v>801</v>
      </c>
      <c r="M981" s="645" t="s">
        <v>205</v>
      </c>
      <c r="N981" s="646">
        <v>42796</v>
      </c>
      <c r="O981" s="645" t="s">
        <v>71</v>
      </c>
      <c r="P981" s="645" t="s">
        <v>801</v>
      </c>
    </row>
    <row r="982" spans="1:16" x14ac:dyDescent="0.2">
      <c r="A982" s="645" t="s">
        <v>393</v>
      </c>
      <c r="B982" s="645" t="s">
        <v>1710</v>
      </c>
      <c r="C982" s="645" t="s">
        <v>391</v>
      </c>
      <c r="D982" s="645" t="s">
        <v>6619</v>
      </c>
      <c r="E982" s="645" t="s">
        <v>6620</v>
      </c>
      <c r="F982" s="645" t="s">
        <v>6621</v>
      </c>
      <c r="G982" s="645" t="s">
        <v>6622</v>
      </c>
      <c r="H982" s="646">
        <v>42818</v>
      </c>
      <c r="I982" s="647">
        <v>1518</v>
      </c>
      <c r="J982" s="647">
        <v>1</v>
      </c>
      <c r="K982" s="647">
        <f t="shared" si="15"/>
        <v>1518</v>
      </c>
      <c r="L982" s="645" t="s">
        <v>801</v>
      </c>
      <c r="M982" s="645" t="s">
        <v>809</v>
      </c>
      <c r="N982" s="646">
        <v>42818</v>
      </c>
      <c r="O982" s="645" t="s">
        <v>71</v>
      </c>
      <c r="P982" s="645" t="s">
        <v>801</v>
      </c>
    </row>
    <row r="983" spans="1:16" x14ac:dyDescent="0.2">
      <c r="A983" s="645" t="s">
        <v>393</v>
      </c>
      <c r="B983" s="645" t="s">
        <v>1710</v>
      </c>
      <c r="C983" s="645" t="s">
        <v>391</v>
      </c>
      <c r="D983" s="645" t="s">
        <v>6619</v>
      </c>
      <c r="E983" s="645" t="s">
        <v>6620</v>
      </c>
      <c r="F983" s="645" t="s">
        <v>6621</v>
      </c>
      <c r="G983" s="645" t="s">
        <v>2895</v>
      </c>
      <c r="H983" s="646">
        <v>42794</v>
      </c>
      <c r="I983" s="647">
        <v>140.15</v>
      </c>
      <c r="J983" s="647">
        <v>1</v>
      </c>
      <c r="K983" s="647">
        <f t="shared" si="15"/>
        <v>140.15</v>
      </c>
      <c r="L983" s="645" t="s">
        <v>801</v>
      </c>
      <c r="M983" s="645" t="s">
        <v>258</v>
      </c>
      <c r="N983" s="646">
        <v>42817</v>
      </c>
      <c r="O983" s="645" t="s">
        <v>71</v>
      </c>
      <c r="P983" s="645" t="s">
        <v>801</v>
      </c>
    </row>
    <row r="984" spans="1:16" x14ac:dyDescent="0.2">
      <c r="A984" s="645" t="s">
        <v>393</v>
      </c>
      <c r="B984" s="645" t="s">
        <v>1710</v>
      </c>
      <c r="C984" s="645" t="s">
        <v>391</v>
      </c>
      <c r="D984" s="645" t="s">
        <v>6619</v>
      </c>
      <c r="E984" s="645" t="s">
        <v>6620</v>
      </c>
      <c r="F984" s="645" t="s">
        <v>6621</v>
      </c>
      <c r="G984" s="645" t="s">
        <v>6623</v>
      </c>
      <c r="H984" s="646">
        <v>42818</v>
      </c>
      <c r="I984" s="647">
        <v>2429.63</v>
      </c>
      <c r="J984" s="647">
        <v>1</v>
      </c>
      <c r="K984" s="647">
        <f t="shared" si="15"/>
        <v>2429.63</v>
      </c>
      <c r="L984" s="645" t="s">
        <v>801</v>
      </c>
      <c r="M984" s="645" t="s">
        <v>809</v>
      </c>
      <c r="N984" s="646">
        <v>42818</v>
      </c>
      <c r="O984" s="645" t="s">
        <v>71</v>
      </c>
      <c r="P984" s="645" t="s">
        <v>801</v>
      </c>
    </row>
    <row r="985" spans="1:16" x14ac:dyDescent="0.2">
      <c r="A985" s="645" t="s">
        <v>393</v>
      </c>
      <c r="B985" s="645" t="s">
        <v>1710</v>
      </c>
      <c r="C985" s="645" t="s">
        <v>391</v>
      </c>
      <c r="D985" s="645" t="s">
        <v>6619</v>
      </c>
      <c r="E985" s="645" t="s">
        <v>6620</v>
      </c>
      <c r="F985" s="645" t="s">
        <v>6621</v>
      </c>
      <c r="G985" s="645" t="s">
        <v>924</v>
      </c>
      <c r="H985" s="646">
        <v>42794</v>
      </c>
      <c r="I985" s="647">
        <v>72.8</v>
      </c>
      <c r="J985" s="647">
        <v>1</v>
      </c>
      <c r="K985" s="647">
        <f t="shared" si="15"/>
        <v>72.8</v>
      </c>
      <c r="L985" s="645" t="s">
        <v>801</v>
      </c>
      <c r="M985" s="645" t="s">
        <v>1411</v>
      </c>
      <c r="N985" s="646">
        <v>42817</v>
      </c>
      <c r="O985" s="645" t="s">
        <v>71</v>
      </c>
      <c r="P985" s="645" t="s">
        <v>801</v>
      </c>
    </row>
    <row r="986" spans="1:16" x14ac:dyDescent="0.2">
      <c r="A986" s="645" t="s">
        <v>393</v>
      </c>
      <c r="B986" s="645" t="s">
        <v>1710</v>
      </c>
      <c r="C986" s="645" t="s">
        <v>391</v>
      </c>
      <c r="D986" s="645" t="s">
        <v>6619</v>
      </c>
      <c r="E986" s="645" t="s">
        <v>6620</v>
      </c>
      <c r="F986" s="645" t="s">
        <v>6621</v>
      </c>
      <c r="G986" s="645" t="s">
        <v>1454</v>
      </c>
      <c r="H986" s="646">
        <v>42794</v>
      </c>
      <c r="I986" s="647">
        <v>74.7</v>
      </c>
      <c r="J986" s="647">
        <v>1</v>
      </c>
      <c r="K986" s="647">
        <f t="shared" si="15"/>
        <v>74.7</v>
      </c>
      <c r="L986" s="645" t="s">
        <v>801</v>
      </c>
      <c r="M986" s="645" t="s">
        <v>1411</v>
      </c>
      <c r="N986" s="646">
        <v>42817</v>
      </c>
      <c r="O986" s="645" t="s">
        <v>71</v>
      </c>
      <c r="P986" s="645" t="s">
        <v>801</v>
      </c>
    </row>
    <row r="987" spans="1:16" x14ac:dyDescent="0.2">
      <c r="A987" s="645" t="s">
        <v>393</v>
      </c>
      <c r="B987" s="645" t="s">
        <v>1710</v>
      </c>
      <c r="C987" s="645" t="s">
        <v>391</v>
      </c>
      <c r="D987" s="645" t="s">
        <v>6619</v>
      </c>
      <c r="E987" s="645" t="s">
        <v>6620</v>
      </c>
      <c r="F987" s="645" t="s">
        <v>6621</v>
      </c>
      <c r="G987" s="645" t="s">
        <v>3187</v>
      </c>
      <c r="H987" s="646">
        <v>42794</v>
      </c>
      <c r="I987" s="647">
        <v>13.68</v>
      </c>
      <c r="J987" s="647">
        <v>1</v>
      </c>
      <c r="K987" s="647">
        <f t="shared" si="15"/>
        <v>13.68</v>
      </c>
      <c r="L987" s="645" t="s">
        <v>801</v>
      </c>
      <c r="M987" s="645" t="s">
        <v>1878</v>
      </c>
      <c r="N987" s="646">
        <v>42817</v>
      </c>
      <c r="O987" s="645" t="s">
        <v>71</v>
      </c>
      <c r="P987" s="645" t="s">
        <v>801</v>
      </c>
    </row>
    <row r="988" spans="1:16" x14ac:dyDescent="0.2">
      <c r="A988" s="645" t="s">
        <v>393</v>
      </c>
      <c r="B988" s="645" t="s">
        <v>1710</v>
      </c>
      <c r="C988" s="645" t="s">
        <v>391</v>
      </c>
      <c r="D988" s="645" t="s">
        <v>6619</v>
      </c>
      <c r="E988" s="645" t="s">
        <v>6620</v>
      </c>
      <c r="F988" s="645" t="s">
        <v>6621</v>
      </c>
      <c r="G988" s="645" t="s">
        <v>6624</v>
      </c>
      <c r="H988" s="646">
        <v>42794</v>
      </c>
      <c r="I988" s="647">
        <v>508.09</v>
      </c>
      <c r="J988" s="647">
        <v>1</v>
      </c>
      <c r="K988" s="647">
        <f t="shared" si="15"/>
        <v>508.09</v>
      </c>
      <c r="L988" s="645" t="s">
        <v>801</v>
      </c>
      <c r="M988" s="645" t="s">
        <v>809</v>
      </c>
      <c r="N988" s="646">
        <v>42817</v>
      </c>
      <c r="O988" s="645" t="s">
        <v>71</v>
      </c>
      <c r="P988" s="645" t="s">
        <v>801</v>
      </c>
    </row>
    <row r="989" spans="1:16" x14ac:dyDescent="0.2">
      <c r="A989" s="645" t="s">
        <v>393</v>
      </c>
      <c r="B989" s="645" t="s">
        <v>1710</v>
      </c>
      <c r="C989" s="645" t="s">
        <v>391</v>
      </c>
      <c r="D989" s="645" t="s">
        <v>6619</v>
      </c>
      <c r="E989" s="645" t="s">
        <v>6620</v>
      </c>
      <c r="F989" s="645" t="s">
        <v>6621</v>
      </c>
      <c r="G989" s="645" t="s">
        <v>4590</v>
      </c>
      <c r="H989" s="646">
        <v>42794</v>
      </c>
      <c r="I989" s="647">
        <v>409.2</v>
      </c>
      <c r="J989" s="647">
        <v>1</v>
      </c>
      <c r="K989" s="647">
        <f t="shared" si="15"/>
        <v>409.2</v>
      </c>
      <c r="L989" s="645" t="s">
        <v>801</v>
      </c>
      <c r="M989" s="645" t="s">
        <v>809</v>
      </c>
      <c r="N989" s="646">
        <v>42817</v>
      </c>
      <c r="O989" s="645" t="s">
        <v>71</v>
      </c>
      <c r="P989" s="645" t="s">
        <v>801</v>
      </c>
    </row>
    <row r="990" spans="1:16" x14ac:dyDescent="0.2">
      <c r="A990" s="645" t="s">
        <v>393</v>
      </c>
      <c r="B990" s="645" t="s">
        <v>1710</v>
      </c>
      <c r="C990" s="645" t="s">
        <v>391</v>
      </c>
      <c r="D990" s="645" t="s">
        <v>6619</v>
      </c>
      <c r="E990" s="645" t="s">
        <v>6620</v>
      </c>
      <c r="F990" s="645" t="s">
        <v>6621</v>
      </c>
      <c r="G990" s="645" t="s">
        <v>6625</v>
      </c>
      <c r="H990" s="646">
        <v>42794</v>
      </c>
      <c r="I990" s="647">
        <v>116.33</v>
      </c>
      <c r="J990" s="647">
        <v>1</v>
      </c>
      <c r="K990" s="647">
        <f t="shared" si="15"/>
        <v>116.33</v>
      </c>
      <c r="L990" s="645" t="s">
        <v>801</v>
      </c>
      <c r="M990" s="645" t="s">
        <v>1411</v>
      </c>
      <c r="N990" s="646">
        <v>42817</v>
      </c>
      <c r="O990" s="645" t="s">
        <v>71</v>
      </c>
      <c r="P990" s="645" t="s">
        <v>801</v>
      </c>
    </row>
    <row r="991" spans="1:16" x14ac:dyDescent="0.2">
      <c r="A991" s="645" t="s">
        <v>393</v>
      </c>
      <c r="B991" s="645" t="s">
        <v>1710</v>
      </c>
      <c r="C991" s="645" t="s">
        <v>391</v>
      </c>
      <c r="D991" s="645" t="s">
        <v>6619</v>
      </c>
      <c r="E991" s="645" t="s">
        <v>6620</v>
      </c>
      <c r="F991" s="645" t="s">
        <v>6621</v>
      </c>
      <c r="G991" s="645" t="s">
        <v>6626</v>
      </c>
      <c r="H991" s="646">
        <v>42818</v>
      </c>
      <c r="I991" s="647">
        <v>176.55</v>
      </c>
      <c r="J991" s="647">
        <v>1</v>
      </c>
      <c r="K991" s="647">
        <f t="shared" si="15"/>
        <v>176.55</v>
      </c>
      <c r="L991" s="645" t="s">
        <v>801</v>
      </c>
      <c r="M991" s="645" t="s">
        <v>258</v>
      </c>
      <c r="N991" s="646">
        <v>42825</v>
      </c>
      <c r="O991" s="645" t="s">
        <v>71</v>
      </c>
      <c r="P991" s="645" t="s">
        <v>801</v>
      </c>
    </row>
    <row r="992" spans="1:16" x14ac:dyDescent="0.2">
      <c r="A992" s="645" t="s">
        <v>393</v>
      </c>
      <c r="B992" s="645" t="s">
        <v>1710</v>
      </c>
      <c r="C992" s="645" t="s">
        <v>391</v>
      </c>
      <c r="D992" s="645" t="s">
        <v>6619</v>
      </c>
      <c r="E992" s="645" t="s">
        <v>6620</v>
      </c>
      <c r="F992" s="645" t="s">
        <v>6621</v>
      </c>
      <c r="G992" s="645" t="s">
        <v>2120</v>
      </c>
      <c r="H992" s="646">
        <v>42781</v>
      </c>
      <c r="I992" s="647">
        <v>227.7</v>
      </c>
      <c r="J992" s="647">
        <v>1</v>
      </c>
      <c r="K992" s="647">
        <f t="shared" si="15"/>
        <v>227.7</v>
      </c>
      <c r="L992" s="645" t="s">
        <v>801</v>
      </c>
      <c r="M992" s="645" t="s">
        <v>809</v>
      </c>
      <c r="N992" s="646">
        <v>42817</v>
      </c>
      <c r="O992" s="645" t="s">
        <v>71</v>
      </c>
      <c r="P992" s="645" t="s">
        <v>801</v>
      </c>
    </row>
    <row r="993" spans="1:16" x14ac:dyDescent="0.2">
      <c r="A993" s="645" t="s">
        <v>393</v>
      </c>
      <c r="B993" s="645" t="s">
        <v>1710</v>
      </c>
      <c r="C993" s="645" t="s">
        <v>391</v>
      </c>
      <c r="D993" s="645" t="s">
        <v>6619</v>
      </c>
      <c r="E993" s="645" t="s">
        <v>6620</v>
      </c>
      <c r="F993" s="645" t="s">
        <v>6621</v>
      </c>
      <c r="G993" s="645" t="s">
        <v>1340</v>
      </c>
      <c r="H993" s="646">
        <v>42766</v>
      </c>
      <c r="I993" s="647">
        <v>31.96</v>
      </c>
      <c r="J993" s="647">
        <v>1</v>
      </c>
      <c r="K993" s="647">
        <f t="shared" si="15"/>
        <v>31.96</v>
      </c>
      <c r="L993" s="645" t="s">
        <v>801</v>
      </c>
      <c r="M993" s="645" t="s">
        <v>258</v>
      </c>
      <c r="N993" s="646">
        <v>42817</v>
      </c>
      <c r="O993" s="645" t="s">
        <v>71</v>
      </c>
      <c r="P993" s="645" t="s">
        <v>801</v>
      </c>
    </row>
    <row r="994" spans="1:16" x14ac:dyDescent="0.2">
      <c r="A994" s="645" t="s">
        <v>393</v>
      </c>
      <c r="B994" s="645" t="s">
        <v>1710</v>
      </c>
      <c r="C994" s="645" t="s">
        <v>391</v>
      </c>
      <c r="D994" s="645" t="s">
        <v>6619</v>
      </c>
      <c r="E994" s="645" t="s">
        <v>6620</v>
      </c>
      <c r="F994" s="645" t="s">
        <v>6621</v>
      </c>
      <c r="G994" s="645" t="s">
        <v>6627</v>
      </c>
      <c r="H994" s="646">
        <v>42818</v>
      </c>
      <c r="I994" s="647">
        <v>24.29</v>
      </c>
      <c r="J994" s="647">
        <v>1</v>
      </c>
      <c r="K994" s="647">
        <f t="shared" si="15"/>
        <v>24.29</v>
      </c>
      <c r="L994" s="645" t="s">
        <v>801</v>
      </c>
      <c r="M994" s="645" t="s">
        <v>1878</v>
      </c>
      <c r="N994" s="646">
        <v>42818</v>
      </c>
      <c r="O994" s="645" t="s">
        <v>71</v>
      </c>
      <c r="P994" s="645" t="s">
        <v>801</v>
      </c>
    </row>
    <row r="995" spans="1:16" x14ac:dyDescent="0.2">
      <c r="A995" s="645" t="s">
        <v>393</v>
      </c>
      <c r="B995" s="645" t="s">
        <v>1710</v>
      </c>
      <c r="C995" s="645" t="s">
        <v>391</v>
      </c>
      <c r="D995" s="645" t="s">
        <v>6619</v>
      </c>
      <c r="E995" s="645" t="s">
        <v>6620</v>
      </c>
      <c r="F995" s="645" t="s">
        <v>6621</v>
      </c>
      <c r="G995" s="645" t="s">
        <v>6628</v>
      </c>
      <c r="H995" s="646">
        <v>42818</v>
      </c>
      <c r="I995" s="647">
        <v>62.5</v>
      </c>
      <c r="J995" s="647">
        <v>1</v>
      </c>
      <c r="K995" s="647">
        <f t="shared" si="15"/>
        <v>62.5</v>
      </c>
      <c r="L995" s="645" t="s">
        <v>801</v>
      </c>
      <c r="M995" s="645" t="s">
        <v>258</v>
      </c>
      <c r="N995" s="646">
        <v>42825</v>
      </c>
      <c r="O995" s="645" t="s">
        <v>71</v>
      </c>
      <c r="P995" s="645" t="s">
        <v>801</v>
      </c>
    </row>
    <row r="996" spans="1:16" x14ac:dyDescent="0.2">
      <c r="A996" s="645" t="s">
        <v>393</v>
      </c>
      <c r="B996" s="645" t="s">
        <v>1710</v>
      </c>
      <c r="C996" s="645" t="s">
        <v>391</v>
      </c>
      <c r="D996" s="645" t="s">
        <v>6619</v>
      </c>
      <c r="E996" s="645" t="s">
        <v>6620</v>
      </c>
      <c r="F996" s="645" t="s">
        <v>6621</v>
      </c>
      <c r="G996" s="645" t="s">
        <v>6629</v>
      </c>
      <c r="H996" s="646">
        <v>42818</v>
      </c>
      <c r="I996" s="647">
        <v>73.5</v>
      </c>
      <c r="J996" s="647">
        <v>1</v>
      </c>
      <c r="K996" s="647">
        <f t="shared" si="15"/>
        <v>73.5</v>
      </c>
      <c r="L996" s="645" t="s">
        <v>801</v>
      </c>
      <c r="M996" s="645" t="s">
        <v>1411</v>
      </c>
      <c r="N996" s="646">
        <v>42818</v>
      </c>
      <c r="O996" s="645" t="s">
        <v>71</v>
      </c>
      <c r="P996" s="645" t="s">
        <v>801</v>
      </c>
    </row>
    <row r="997" spans="1:16" x14ac:dyDescent="0.2">
      <c r="A997" s="645" t="s">
        <v>393</v>
      </c>
      <c r="B997" s="645" t="s">
        <v>1710</v>
      </c>
      <c r="C997" s="645" t="s">
        <v>391</v>
      </c>
      <c r="D997" s="645" t="s">
        <v>6619</v>
      </c>
      <c r="E997" s="645" t="s">
        <v>6620</v>
      </c>
      <c r="F997" s="645" t="s">
        <v>6621</v>
      </c>
      <c r="G997" s="645" t="s">
        <v>935</v>
      </c>
      <c r="H997" s="646">
        <v>42766</v>
      </c>
      <c r="I997" s="647">
        <v>75.25</v>
      </c>
      <c r="J997" s="647">
        <v>1</v>
      </c>
      <c r="K997" s="647">
        <f t="shared" si="15"/>
        <v>75.25</v>
      </c>
      <c r="L997" s="645" t="s">
        <v>801</v>
      </c>
      <c r="M997" s="645" t="s">
        <v>258</v>
      </c>
      <c r="N997" s="646">
        <v>42817</v>
      </c>
      <c r="O997" s="645" t="s">
        <v>71</v>
      </c>
      <c r="P997" s="645" t="s">
        <v>801</v>
      </c>
    </row>
    <row r="998" spans="1:16" x14ac:dyDescent="0.2">
      <c r="A998" s="645" t="s">
        <v>393</v>
      </c>
      <c r="B998" s="645" t="s">
        <v>1710</v>
      </c>
      <c r="C998" s="645" t="s">
        <v>391</v>
      </c>
      <c r="D998" s="645" t="s">
        <v>672</v>
      </c>
      <c r="E998" s="645" t="s">
        <v>673</v>
      </c>
      <c r="F998" s="645" t="s">
        <v>674</v>
      </c>
      <c r="G998" s="645" t="s">
        <v>6630</v>
      </c>
      <c r="H998" s="646">
        <v>42818</v>
      </c>
      <c r="I998" s="647">
        <v>158.33000000000001</v>
      </c>
      <c r="J998" s="647">
        <v>1</v>
      </c>
      <c r="K998" s="647">
        <f t="shared" si="15"/>
        <v>158.33000000000001</v>
      </c>
      <c r="L998" s="645" t="s">
        <v>6631</v>
      </c>
      <c r="M998" s="645" t="s">
        <v>114</v>
      </c>
      <c r="N998" s="646">
        <v>42821</v>
      </c>
      <c r="O998" s="645" t="s">
        <v>71</v>
      </c>
      <c r="P998" s="645" t="s">
        <v>6632</v>
      </c>
    </row>
    <row r="999" spans="1:16" x14ac:dyDescent="0.2">
      <c r="A999" s="645" t="s">
        <v>393</v>
      </c>
      <c r="B999" s="645" t="s">
        <v>1710</v>
      </c>
      <c r="C999" s="645" t="s">
        <v>391</v>
      </c>
      <c r="D999" s="645" t="s">
        <v>6633</v>
      </c>
      <c r="E999" s="645" t="s">
        <v>6634</v>
      </c>
      <c r="F999" s="645" t="s">
        <v>6635</v>
      </c>
      <c r="G999" s="645" t="s">
        <v>6636</v>
      </c>
      <c r="H999" s="646">
        <v>42793</v>
      </c>
      <c r="I999" s="647">
        <v>292.82</v>
      </c>
      <c r="J999" s="647">
        <v>1</v>
      </c>
      <c r="K999" s="647">
        <f t="shared" si="15"/>
        <v>292.82</v>
      </c>
      <c r="L999" s="645" t="s">
        <v>801</v>
      </c>
      <c r="M999" s="645" t="s">
        <v>1204</v>
      </c>
      <c r="N999" s="646">
        <v>42797</v>
      </c>
      <c r="O999" s="645" t="s">
        <v>71</v>
      </c>
      <c r="P999" s="645" t="s">
        <v>801</v>
      </c>
    </row>
    <row r="1000" spans="1:16" x14ac:dyDescent="0.2">
      <c r="A1000" s="645" t="s">
        <v>393</v>
      </c>
      <c r="B1000" s="645" t="s">
        <v>1710</v>
      </c>
      <c r="C1000" s="645" t="s">
        <v>391</v>
      </c>
      <c r="D1000" s="645" t="s">
        <v>6637</v>
      </c>
      <c r="E1000" s="645" t="s">
        <v>6638</v>
      </c>
      <c r="F1000" s="645" t="s">
        <v>6639</v>
      </c>
      <c r="G1000" s="645" t="s">
        <v>924</v>
      </c>
      <c r="H1000" s="646">
        <v>42794</v>
      </c>
      <c r="I1000" s="647">
        <v>60.4</v>
      </c>
      <c r="J1000" s="647">
        <v>1</v>
      </c>
      <c r="K1000" s="647">
        <f t="shared" si="15"/>
        <v>60.4</v>
      </c>
      <c r="L1000" s="645" t="s">
        <v>801</v>
      </c>
      <c r="M1000" s="645" t="s">
        <v>1051</v>
      </c>
      <c r="N1000" s="646">
        <v>42817</v>
      </c>
      <c r="O1000" s="645" t="s">
        <v>71</v>
      </c>
      <c r="P1000" s="645" t="s">
        <v>801</v>
      </c>
    </row>
    <row r="1001" spans="1:16" x14ac:dyDescent="0.2">
      <c r="A1001" s="645" t="s">
        <v>393</v>
      </c>
      <c r="B1001" s="645" t="s">
        <v>1710</v>
      </c>
      <c r="C1001" s="645" t="s">
        <v>391</v>
      </c>
      <c r="D1001" s="645" t="s">
        <v>6637</v>
      </c>
      <c r="E1001" s="645" t="s">
        <v>6638</v>
      </c>
      <c r="F1001" s="645" t="s">
        <v>6639</v>
      </c>
      <c r="G1001" s="645" t="s">
        <v>6640</v>
      </c>
      <c r="H1001" s="646">
        <v>42815</v>
      </c>
      <c r="I1001" s="647">
        <v>3300</v>
      </c>
      <c r="J1001" s="647">
        <v>1</v>
      </c>
      <c r="K1001" s="647">
        <f t="shared" si="15"/>
        <v>3300</v>
      </c>
      <c r="L1001" s="645" t="s">
        <v>801</v>
      </c>
      <c r="M1001" s="645" t="s">
        <v>2539</v>
      </c>
      <c r="N1001" s="646">
        <v>42822</v>
      </c>
      <c r="O1001" s="645" t="s">
        <v>71</v>
      </c>
      <c r="P1001" s="645" t="s">
        <v>801</v>
      </c>
    </row>
    <row r="1002" spans="1:16" x14ac:dyDescent="0.2">
      <c r="A1002" s="645" t="s">
        <v>393</v>
      </c>
      <c r="B1002" s="645" t="s">
        <v>1710</v>
      </c>
      <c r="C1002" s="645" t="s">
        <v>391</v>
      </c>
      <c r="D1002" s="645" t="s">
        <v>6637</v>
      </c>
      <c r="E1002" s="645" t="s">
        <v>6638</v>
      </c>
      <c r="F1002" s="645" t="s">
        <v>6639</v>
      </c>
      <c r="G1002" s="645" t="s">
        <v>6641</v>
      </c>
      <c r="H1002" s="646">
        <v>42794</v>
      </c>
      <c r="I1002" s="647">
        <v>70.5</v>
      </c>
      <c r="J1002" s="647">
        <v>1</v>
      </c>
      <c r="K1002" s="647">
        <f t="shared" si="15"/>
        <v>70.5</v>
      </c>
      <c r="L1002" s="645" t="s">
        <v>801</v>
      </c>
      <c r="M1002" s="645" t="s">
        <v>1320</v>
      </c>
      <c r="N1002" s="646">
        <v>42817</v>
      </c>
      <c r="O1002" s="645" t="s">
        <v>71</v>
      </c>
      <c r="P1002" s="645" t="s">
        <v>801</v>
      </c>
    </row>
    <row r="1003" spans="1:16" x14ac:dyDescent="0.2">
      <c r="A1003" s="645" t="s">
        <v>393</v>
      </c>
      <c r="B1003" s="645" t="s">
        <v>1710</v>
      </c>
      <c r="C1003" s="645" t="s">
        <v>391</v>
      </c>
      <c r="D1003" s="645" t="s">
        <v>6637</v>
      </c>
      <c r="E1003" s="645" t="s">
        <v>6638</v>
      </c>
      <c r="F1003" s="645" t="s">
        <v>6639</v>
      </c>
      <c r="G1003" s="645" t="s">
        <v>6642</v>
      </c>
      <c r="H1003" s="646">
        <v>42794</v>
      </c>
      <c r="I1003" s="647">
        <v>122.63</v>
      </c>
      <c r="J1003" s="647">
        <v>1</v>
      </c>
      <c r="K1003" s="647">
        <f t="shared" si="15"/>
        <v>122.63</v>
      </c>
      <c r="L1003" s="645" t="s">
        <v>801</v>
      </c>
      <c r="M1003" s="645" t="s">
        <v>1320</v>
      </c>
      <c r="N1003" s="646">
        <v>42817</v>
      </c>
      <c r="O1003" s="645" t="s">
        <v>71</v>
      </c>
      <c r="P1003" s="645" t="s">
        <v>801</v>
      </c>
    </row>
    <row r="1004" spans="1:16" x14ac:dyDescent="0.2">
      <c r="A1004" s="645" t="s">
        <v>393</v>
      </c>
      <c r="B1004" s="645" t="s">
        <v>1710</v>
      </c>
      <c r="C1004" s="645" t="s">
        <v>391</v>
      </c>
      <c r="D1004" s="645" t="s">
        <v>6637</v>
      </c>
      <c r="E1004" s="645" t="s">
        <v>6638</v>
      </c>
      <c r="F1004" s="645" t="s">
        <v>6639</v>
      </c>
      <c r="G1004" s="645" t="s">
        <v>6643</v>
      </c>
      <c r="H1004" s="646">
        <v>42794</v>
      </c>
      <c r="I1004" s="647">
        <v>180.81</v>
      </c>
      <c r="J1004" s="647">
        <v>1</v>
      </c>
      <c r="K1004" s="647">
        <f t="shared" si="15"/>
        <v>180.81</v>
      </c>
      <c r="L1004" s="645" t="s">
        <v>801</v>
      </c>
      <c r="M1004" s="645" t="s">
        <v>1706</v>
      </c>
      <c r="N1004" s="646">
        <v>42817</v>
      </c>
      <c r="O1004" s="645" t="s">
        <v>71</v>
      </c>
      <c r="P1004" s="645" t="s">
        <v>801</v>
      </c>
    </row>
    <row r="1005" spans="1:16" x14ac:dyDescent="0.2">
      <c r="A1005" s="645" t="s">
        <v>393</v>
      </c>
      <c r="B1005" s="645" t="s">
        <v>1710</v>
      </c>
      <c r="C1005" s="645" t="s">
        <v>391</v>
      </c>
      <c r="D1005" s="645" t="s">
        <v>6637</v>
      </c>
      <c r="E1005" s="645" t="s">
        <v>6638</v>
      </c>
      <c r="F1005" s="645" t="s">
        <v>6639</v>
      </c>
      <c r="G1005" s="645" t="s">
        <v>2583</v>
      </c>
      <c r="H1005" s="646">
        <v>42794</v>
      </c>
      <c r="I1005" s="647">
        <v>13.94</v>
      </c>
      <c r="J1005" s="647">
        <v>1</v>
      </c>
      <c r="K1005" s="647">
        <f t="shared" si="15"/>
        <v>13.94</v>
      </c>
      <c r="L1005" s="645" t="s">
        <v>801</v>
      </c>
      <c r="M1005" s="645" t="s">
        <v>1037</v>
      </c>
      <c r="N1005" s="646">
        <v>42825</v>
      </c>
      <c r="O1005" s="645" t="s">
        <v>71</v>
      </c>
      <c r="P1005" s="645" t="s">
        <v>801</v>
      </c>
    </row>
    <row r="1006" spans="1:16" x14ac:dyDescent="0.2">
      <c r="A1006" s="645" t="s">
        <v>393</v>
      </c>
      <c r="B1006" s="645" t="s">
        <v>1710</v>
      </c>
      <c r="C1006" s="645" t="s">
        <v>391</v>
      </c>
      <c r="D1006" s="645" t="s">
        <v>6637</v>
      </c>
      <c r="E1006" s="645" t="s">
        <v>6638</v>
      </c>
      <c r="F1006" s="645" t="s">
        <v>6639</v>
      </c>
      <c r="G1006" s="645" t="s">
        <v>6644</v>
      </c>
      <c r="H1006" s="646">
        <v>42782</v>
      </c>
      <c r="I1006" s="647">
        <v>1104.69</v>
      </c>
      <c r="J1006" s="647">
        <v>1</v>
      </c>
      <c r="K1006" s="647">
        <f t="shared" si="15"/>
        <v>1104.69</v>
      </c>
      <c r="L1006" s="645" t="s">
        <v>801</v>
      </c>
      <c r="M1006" s="645" t="s">
        <v>1706</v>
      </c>
      <c r="N1006" s="646">
        <v>42817</v>
      </c>
      <c r="O1006" s="645" t="s">
        <v>71</v>
      </c>
      <c r="P1006" s="645" t="s">
        <v>801</v>
      </c>
    </row>
    <row r="1007" spans="1:16" x14ac:dyDescent="0.2">
      <c r="A1007" s="645" t="s">
        <v>393</v>
      </c>
      <c r="B1007" s="645" t="s">
        <v>1710</v>
      </c>
      <c r="C1007" s="645" t="s">
        <v>391</v>
      </c>
      <c r="D1007" s="645" t="s">
        <v>6637</v>
      </c>
      <c r="E1007" s="645" t="s">
        <v>6638</v>
      </c>
      <c r="F1007" s="645" t="s">
        <v>6639</v>
      </c>
      <c r="G1007" s="645" t="s">
        <v>6645</v>
      </c>
      <c r="H1007" s="646">
        <v>42765</v>
      </c>
      <c r="I1007" s="647">
        <v>105</v>
      </c>
      <c r="J1007" s="647">
        <v>1</v>
      </c>
      <c r="K1007" s="647">
        <f t="shared" si="15"/>
        <v>105</v>
      </c>
      <c r="L1007" s="645" t="s">
        <v>801</v>
      </c>
      <c r="M1007" s="645" t="s">
        <v>1941</v>
      </c>
      <c r="N1007" s="646">
        <v>42825</v>
      </c>
      <c r="O1007" s="645" t="s">
        <v>71</v>
      </c>
      <c r="P1007" s="645" t="s">
        <v>801</v>
      </c>
    </row>
    <row r="1008" spans="1:16" x14ac:dyDescent="0.2">
      <c r="A1008" s="645" t="s">
        <v>393</v>
      </c>
      <c r="B1008" s="645" t="s">
        <v>1710</v>
      </c>
      <c r="C1008" s="645" t="s">
        <v>391</v>
      </c>
      <c r="D1008" s="645" t="s">
        <v>6637</v>
      </c>
      <c r="E1008" s="645" t="s">
        <v>6638</v>
      </c>
      <c r="F1008" s="645" t="s">
        <v>6639</v>
      </c>
      <c r="G1008" s="645" t="s">
        <v>2130</v>
      </c>
      <c r="H1008" s="646">
        <v>42766</v>
      </c>
      <c r="I1008" s="647">
        <v>11.92</v>
      </c>
      <c r="J1008" s="647">
        <v>1</v>
      </c>
      <c r="K1008" s="647">
        <f t="shared" si="15"/>
        <v>11.92</v>
      </c>
      <c r="L1008" s="645" t="s">
        <v>801</v>
      </c>
      <c r="M1008" s="645" t="s">
        <v>1320</v>
      </c>
      <c r="N1008" s="646">
        <v>42817</v>
      </c>
      <c r="O1008" s="645" t="s">
        <v>71</v>
      </c>
      <c r="P1008" s="645" t="s">
        <v>801</v>
      </c>
    </row>
    <row r="1009" spans="1:16" x14ac:dyDescent="0.2">
      <c r="A1009" s="645" t="s">
        <v>393</v>
      </c>
      <c r="B1009" s="645" t="s">
        <v>1710</v>
      </c>
      <c r="C1009" s="645" t="s">
        <v>391</v>
      </c>
      <c r="D1009" s="645" t="s">
        <v>6637</v>
      </c>
      <c r="E1009" s="645" t="s">
        <v>6638</v>
      </c>
      <c r="F1009" s="645" t="s">
        <v>6639</v>
      </c>
      <c r="G1009" s="645" t="s">
        <v>3584</v>
      </c>
      <c r="H1009" s="646">
        <v>42818</v>
      </c>
      <c r="I1009" s="647">
        <v>387.75</v>
      </c>
      <c r="J1009" s="647">
        <v>1</v>
      </c>
      <c r="K1009" s="647">
        <f t="shared" si="15"/>
        <v>387.75</v>
      </c>
      <c r="L1009" s="645" t="s">
        <v>801</v>
      </c>
      <c r="M1009" s="645" t="s">
        <v>1521</v>
      </c>
      <c r="N1009" s="646">
        <v>42818</v>
      </c>
      <c r="O1009" s="645" t="s">
        <v>71</v>
      </c>
      <c r="P1009" s="645" t="s">
        <v>801</v>
      </c>
    </row>
    <row r="1010" spans="1:16" x14ac:dyDescent="0.2">
      <c r="A1010" s="645" t="s">
        <v>393</v>
      </c>
      <c r="B1010" s="645" t="s">
        <v>1710</v>
      </c>
      <c r="C1010" s="645" t="s">
        <v>391</v>
      </c>
      <c r="D1010" s="645" t="s">
        <v>6646</v>
      </c>
      <c r="E1010" s="645" t="s">
        <v>6647</v>
      </c>
      <c r="F1010" s="645" t="s">
        <v>6648</v>
      </c>
      <c r="G1010" s="645" t="s">
        <v>6649</v>
      </c>
      <c r="H1010" s="646">
        <v>42807</v>
      </c>
      <c r="I1010" s="647">
        <v>376.31</v>
      </c>
      <c r="J1010" s="647">
        <v>1</v>
      </c>
      <c r="K1010" s="647">
        <f t="shared" si="15"/>
        <v>376.31</v>
      </c>
      <c r="L1010" s="645" t="s">
        <v>6650</v>
      </c>
      <c r="M1010" s="645" t="s">
        <v>1051</v>
      </c>
      <c r="N1010" s="646">
        <v>42808</v>
      </c>
      <c r="O1010" s="645" t="s">
        <v>71</v>
      </c>
      <c r="P1010" s="645" t="s">
        <v>6651</v>
      </c>
    </row>
    <row r="1011" spans="1:16" x14ac:dyDescent="0.2">
      <c r="A1011" s="645" t="s">
        <v>393</v>
      </c>
      <c r="B1011" s="645" t="s">
        <v>1710</v>
      </c>
      <c r="C1011" s="645" t="s">
        <v>391</v>
      </c>
      <c r="D1011" s="645" t="s">
        <v>6652</v>
      </c>
      <c r="E1011" s="645" t="s">
        <v>6653</v>
      </c>
      <c r="F1011" s="645" t="s">
        <v>6654</v>
      </c>
      <c r="G1011" s="645" t="s">
        <v>6655</v>
      </c>
      <c r="H1011" s="646">
        <v>42814</v>
      </c>
      <c r="I1011" s="647">
        <v>2079.2600000000002</v>
      </c>
      <c r="J1011" s="647">
        <v>1</v>
      </c>
      <c r="K1011" s="647">
        <f t="shared" si="15"/>
        <v>2079.2600000000002</v>
      </c>
      <c r="L1011" s="645" t="s">
        <v>6656</v>
      </c>
      <c r="M1011" s="645" t="s">
        <v>267</v>
      </c>
      <c r="N1011" s="646">
        <v>42814</v>
      </c>
      <c r="O1011" s="645" t="s">
        <v>71</v>
      </c>
      <c r="P1011" s="645" t="s">
        <v>6657</v>
      </c>
    </row>
    <row r="1012" spans="1:16" x14ac:dyDescent="0.2">
      <c r="A1012" s="645" t="s">
        <v>393</v>
      </c>
      <c r="B1012" s="645" t="s">
        <v>1710</v>
      </c>
      <c r="C1012" s="645" t="s">
        <v>391</v>
      </c>
      <c r="D1012" s="645" t="s">
        <v>1011</v>
      </c>
      <c r="E1012" s="645" t="s">
        <v>1012</v>
      </c>
      <c r="F1012" s="645" t="s">
        <v>1013</v>
      </c>
      <c r="G1012" s="645" t="s">
        <v>6658</v>
      </c>
      <c r="H1012" s="646">
        <v>42814</v>
      </c>
      <c r="I1012" s="647">
        <v>521.04</v>
      </c>
      <c r="J1012" s="647">
        <v>1</v>
      </c>
      <c r="K1012" s="647">
        <f t="shared" si="15"/>
        <v>521.04</v>
      </c>
      <c r="L1012" s="645" t="s">
        <v>6659</v>
      </c>
      <c r="M1012" s="645" t="s">
        <v>1137</v>
      </c>
      <c r="N1012" s="646">
        <v>42822</v>
      </c>
      <c r="O1012" s="645" t="s">
        <v>71</v>
      </c>
      <c r="P1012" s="645" t="s">
        <v>6660</v>
      </c>
    </row>
    <row r="1013" spans="1:16" x14ac:dyDescent="0.2">
      <c r="A1013" s="645" t="s">
        <v>393</v>
      </c>
      <c r="B1013" s="645" t="s">
        <v>1710</v>
      </c>
      <c r="C1013" s="645" t="s">
        <v>391</v>
      </c>
      <c r="D1013" s="645" t="s">
        <v>1011</v>
      </c>
      <c r="E1013" s="645" t="s">
        <v>1012</v>
      </c>
      <c r="F1013" s="645" t="s">
        <v>1013</v>
      </c>
      <c r="G1013" s="645" t="s">
        <v>6661</v>
      </c>
      <c r="H1013" s="646">
        <v>42814</v>
      </c>
      <c r="I1013" s="647">
        <v>441.78</v>
      </c>
      <c r="J1013" s="647">
        <v>1</v>
      </c>
      <c r="K1013" s="647">
        <f t="shared" si="15"/>
        <v>441.78</v>
      </c>
      <c r="L1013" s="645" t="s">
        <v>6662</v>
      </c>
      <c r="M1013" s="645" t="s">
        <v>1137</v>
      </c>
      <c r="N1013" s="646">
        <v>42822</v>
      </c>
      <c r="O1013" s="645" t="s">
        <v>71</v>
      </c>
      <c r="P1013" s="645" t="s">
        <v>6663</v>
      </c>
    </row>
    <row r="1014" spans="1:16" x14ac:dyDescent="0.2">
      <c r="A1014" s="645" t="s">
        <v>393</v>
      </c>
      <c r="B1014" s="645" t="s">
        <v>1710</v>
      </c>
      <c r="C1014" s="645" t="s">
        <v>391</v>
      </c>
      <c r="D1014" s="645" t="s">
        <v>1011</v>
      </c>
      <c r="E1014" s="645" t="s">
        <v>1012</v>
      </c>
      <c r="F1014" s="645" t="s">
        <v>1013</v>
      </c>
      <c r="G1014" s="645" t="s">
        <v>6664</v>
      </c>
      <c r="H1014" s="646">
        <v>42814</v>
      </c>
      <c r="I1014" s="647">
        <v>677.37</v>
      </c>
      <c r="J1014" s="647">
        <v>1</v>
      </c>
      <c r="K1014" s="647">
        <f t="shared" si="15"/>
        <v>677.37</v>
      </c>
      <c r="L1014" s="645" t="s">
        <v>6665</v>
      </c>
      <c r="M1014" s="645" t="s">
        <v>1122</v>
      </c>
      <c r="N1014" s="646">
        <v>42822</v>
      </c>
      <c r="O1014" s="645" t="s">
        <v>71</v>
      </c>
      <c r="P1014" s="645" t="s">
        <v>6666</v>
      </c>
    </row>
    <row r="1015" spans="1:16" x14ac:dyDescent="0.2">
      <c r="A1015" s="645" t="s">
        <v>393</v>
      </c>
      <c r="B1015" s="645" t="s">
        <v>1710</v>
      </c>
      <c r="C1015" s="645" t="s">
        <v>391</v>
      </c>
      <c r="D1015" s="645" t="s">
        <v>1011</v>
      </c>
      <c r="E1015" s="645" t="s">
        <v>1012</v>
      </c>
      <c r="F1015" s="645" t="s">
        <v>1013</v>
      </c>
      <c r="G1015" s="645" t="s">
        <v>6667</v>
      </c>
      <c r="H1015" s="646">
        <v>42814</v>
      </c>
      <c r="I1015" s="647">
        <v>696.26</v>
      </c>
      <c r="J1015" s="647">
        <v>1</v>
      </c>
      <c r="K1015" s="647">
        <f t="shared" si="15"/>
        <v>696.26</v>
      </c>
      <c r="L1015" s="645" t="s">
        <v>6668</v>
      </c>
      <c r="M1015" s="645" t="s">
        <v>1122</v>
      </c>
      <c r="N1015" s="646">
        <v>42822</v>
      </c>
      <c r="O1015" s="645" t="s">
        <v>71</v>
      </c>
      <c r="P1015" s="645" t="s">
        <v>6669</v>
      </c>
    </row>
    <row r="1016" spans="1:16" x14ac:dyDescent="0.2">
      <c r="A1016" s="645" t="s">
        <v>393</v>
      </c>
      <c r="B1016" s="645" t="s">
        <v>1710</v>
      </c>
      <c r="C1016" s="645" t="s">
        <v>391</v>
      </c>
      <c r="D1016" s="645" t="s">
        <v>1011</v>
      </c>
      <c r="E1016" s="645" t="s">
        <v>1012</v>
      </c>
      <c r="F1016" s="645" t="s">
        <v>1013</v>
      </c>
      <c r="G1016" s="645" t="s">
        <v>6670</v>
      </c>
      <c r="H1016" s="646">
        <v>42814</v>
      </c>
      <c r="I1016" s="647">
        <v>462.47</v>
      </c>
      <c r="J1016" s="647">
        <v>1</v>
      </c>
      <c r="K1016" s="647">
        <f t="shared" si="15"/>
        <v>462.47</v>
      </c>
      <c r="L1016" s="645" t="s">
        <v>6671</v>
      </c>
      <c r="M1016" s="645" t="s">
        <v>1122</v>
      </c>
      <c r="N1016" s="646">
        <v>42822</v>
      </c>
      <c r="O1016" s="645" t="s">
        <v>71</v>
      </c>
      <c r="P1016" s="645" t="s">
        <v>6672</v>
      </c>
    </row>
    <row r="1017" spans="1:16" x14ac:dyDescent="0.2">
      <c r="A1017" s="645" t="s">
        <v>393</v>
      </c>
      <c r="B1017" s="645" t="s">
        <v>1710</v>
      </c>
      <c r="C1017" s="645" t="s">
        <v>391</v>
      </c>
      <c r="D1017" s="645" t="s">
        <v>1011</v>
      </c>
      <c r="E1017" s="645" t="s">
        <v>1012</v>
      </c>
      <c r="F1017" s="645" t="s">
        <v>1013</v>
      </c>
      <c r="G1017" s="645" t="s">
        <v>6673</v>
      </c>
      <c r="H1017" s="646">
        <v>42814</v>
      </c>
      <c r="I1017" s="647">
        <v>462.47</v>
      </c>
      <c r="J1017" s="647">
        <v>1</v>
      </c>
      <c r="K1017" s="647">
        <f t="shared" si="15"/>
        <v>462.47</v>
      </c>
      <c r="L1017" s="645" t="s">
        <v>6674</v>
      </c>
      <c r="M1017" s="645" t="s">
        <v>1122</v>
      </c>
      <c r="N1017" s="646">
        <v>42822</v>
      </c>
      <c r="O1017" s="645" t="s">
        <v>71</v>
      </c>
      <c r="P1017" s="645" t="s">
        <v>6675</v>
      </c>
    </row>
    <row r="1018" spans="1:16" x14ac:dyDescent="0.2">
      <c r="A1018" s="645" t="s">
        <v>393</v>
      </c>
      <c r="B1018" s="645" t="s">
        <v>1710</v>
      </c>
      <c r="C1018" s="645" t="s">
        <v>391</v>
      </c>
      <c r="D1018" s="645" t="s">
        <v>1011</v>
      </c>
      <c r="E1018" s="645" t="s">
        <v>1012</v>
      </c>
      <c r="F1018" s="645" t="s">
        <v>1013</v>
      </c>
      <c r="G1018" s="645" t="s">
        <v>6676</v>
      </c>
      <c r="H1018" s="646">
        <v>42814</v>
      </c>
      <c r="I1018" s="647">
        <v>68.55</v>
      </c>
      <c r="J1018" s="647">
        <v>1</v>
      </c>
      <c r="K1018" s="647">
        <f t="shared" si="15"/>
        <v>68.55</v>
      </c>
      <c r="L1018" s="645" t="s">
        <v>6677</v>
      </c>
      <c r="M1018" s="645" t="s">
        <v>1355</v>
      </c>
      <c r="N1018" s="646">
        <v>42822</v>
      </c>
      <c r="O1018" s="645" t="s">
        <v>71</v>
      </c>
      <c r="P1018" s="645" t="s">
        <v>6678</v>
      </c>
    </row>
    <row r="1019" spans="1:16" x14ac:dyDescent="0.2">
      <c r="A1019" s="645" t="s">
        <v>393</v>
      </c>
      <c r="B1019" s="645" t="s">
        <v>1710</v>
      </c>
      <c r="C1019" s="645" t="s">
        <v>391</v>
      </c>
      <c r="D1019" s="645" t="s">
        <v>1011</v>
      </c>
      <c r="E1019" s="645" t="s">
        <v>1012</v>
      </c>
      <c r="F1019" s="645" t="s">
        <v>1013</v>
      </c>
      <c r="G1019" s="645" t="s">
        <v>6679</v>
      </c>
      <c r="H1019" s="646">
        <v>42814</v>
      </c>
      <c r="I1019" s="647">
        <v>764.65</v>
      </c>
      <c r="J1019" s="647">
        <v>1</v>
      </c>
      <c r="K1019" s="647">
        <f t="shared" si="15"/>
        <v>764.65</v>
      </c>
      <c r="L1019" s="645" t="s">
        <v>6680</v>
      </c>
      <c r="M1019" s="645" t="s">
        <v>1139</v>
      </c>
      <c r="N1019" s="646">
        <v>42822</v>
      </c>
      <c r="O1019" s="645" t="s">
        <v>71</v>
      </c>
      <c r="P1019" s="645" t="s">
        <v>801</v>
      </c>
    </row>
    <row r="1020" spans="1:16" x14ac:dyDescent="0.2">
      <c r="A1020" s="645" t="s">
        <v>393</v>
      </c>
      <c r="B1020" s="645" t="s">
        <v>1710</v>
      </c>
      <c r="C1020" s="645" t="s">
        <v>391</v>
      </c>
      <c r="D1020" s="645" t="s">
        <v>1011</v>
      </c>
      <c r="E1020" s="645" t="s">
        <v>1012</v>
      </c>
      <c r="F1020" s="645" t="s">
        <v>1013</v>
      </c>
      <c r="G1020" s="645" t="s">
        <v>6681</v>
      </c>
      <c r="H1020" s="646">
        <v>42814</v>
      </c>
      <c r="I1020" s="647">
        <v>194.07</v>
      </c>
      <c r="J1020" s="647">
        <v>1</v>
      </c>
      <c r="K1020" s="647">
        <f t="shared" si="15"/>
        <v>194.07</v>
      </c>
      <c r="L1020" s="645" t="s">
        <v>6682</v>
      </c>
      <c r="M1020" s="645" t="s">
        <v>1139</v>
      </c>
      <c r="N1020" s="646">
        <v>42822</v>
      </c>
      <c r="O1020" s="645" t="s">
        <v>71</v>
      </c>
      <c r="P1020" s="645" t="s">
        <v>801</v>
      </c>
    </row>
    <row r="1021" spans="1:16" x14ac:dyDescent="0.2">
      <c r="A1021" s="645" t="s">
        <v>393</v>
      </c>
      <c r="B1021" s="645" t="s">
        <v>1710</v>
      </c>
      <c r="C1021" s="645" t="s">
        <v>391</v>
      </c>
      <c r="D1021" s="645" t="s">
        <v>1011</v>
      </c>
      <c r="E1021" s="645" t="s">
        <v>1012</v>
      </c>
      <c r="F1021" s="645" t="s">
        <v>1013</v>
      </c>
      <c r="G1021" s="645" t="s">
        <v>6683</v>
      </c>
      <c r="H1021" s="646">
        <v>42794</v>
      </c>
      <c r="I1021" s="647">
        <v>81.38</v>
      </c>
      <c r="J1021" s="647">
        <v>1</v>
      </c>
      <c r="K1021" s="647">
        <f t="shared" si="15"/>
        <v>81.38</v>
      </c>
      <c r="L1021" s="645" t="s">
        <v>6684</v>
      </c>
      <c r="M1021" s="645" t="s">
        <v>1139</v>
      </c>
      <c r="N1021" s="646">
        <v>42802</v>
      </c>
      <c r="O1021" s="645" t="s">
        <v>71</v>
      </c>
      <c r="P1021" s="645" t="s">
        <v>801</v>
      </c>
    </row>
    <row r="1022" spans="1:16" x14ac:dyDescent="0.2">
      <c r="A1022" s="645" t="s">
        <v>393</v>
      </c>
      <c r="B1022" s="645" t="s">
        <v>1710</v>
      </c>
      <c r="C1022" s="645" t="s">
        <v>391</v>
      </c>
      <c r="D1022" s="645" t="s">
        <v>187</v>
      </c>
      <c r="E1022" s="645" t="s">
        <v>808</v>
      </c>
      <c r="F1022" s="645" t="s">
        <v>188</v>
      </c>
      <c r="G1022" s="645" t="s">
        <v>6685</v>
      </c>
      <c r="H1022" s="646">
        <v>42810</v>
      </c>
      <c r="I1022" s="647">
        <v>80.040000000000006</v>
      </c>
      <c r="J1022" s="647">
        <v>1</v>
      </c>
      <c r="K1022" s="647">
        <f t="shared" si="15"/>
        <v>80.040000000000006</v>
      </c>
      <c r="L1022" s="645" t="s">
        <v>6686</v>
      </c>
      <c r="M1022" s="645" t="s">
        <v>623</v>
      </c>
      <c r="N1022" s="646">
        <v>42815</v>
      </c>
      <c r="O1022" s="645" t="s">
        <v>71</v>
      </c>
      <c r="P1022" s="645" t="s">
        <v>6687</v>
      </c>
    </row>
    <row r="1023" spans="1:16" x14ac:dyDescent="0.2">
      <c r="A1023" s="645" t="s">
        <v>393</v>
      </c>
      <c r="B1023" s="645" t="s">
        <v>1710</v>
      </c>
      <c r="C1023" s="645" t="s">
        <v>391</v>
      </c>
      <c r="D1023" s="645" t="s">
        <v>187</v>
      </c>
      <c r="E1023" s="645" t="s">
        <v>808</v>
      </c>
      <c r="F1023" s="645" t="s">
        <v>188</v>
      </c>
      <c r="G1023" s="645" t="s">
        <v>6688</v>
      </c>
      <c r="H1023" s="646">
        <v>42810</v>
      </c>
      <c r="I1023" s="647">
        <v>192.22</v>
      </c>
      <c r="J1023" s="647">
        <v>1</v>
      </c>
      <c r="K1023" s="647">
        <f t="shared" si="15"/>
        <v>192.22</v>
      </c>
      <c r="L1023" s="645" t="s">
        <v>6689</v>
      </c>
      <c r="M1023" s="645" t="s">
        <v>257</v>
      </c>
      <c r="N1023" s="646">
        <v>42815</v>
      </c>
      <c r="O1023" s="645" t="s">
        <v>71</v>
      </c>
      <c r="P1023" s="645" t="s">
        <v>6690</v>
      </c>
    </row>
    <row r="1024" spans="1:16" x14ac:dyDescent="0.2">
      <c r="A1024" s="645" t="s">
        <v>393</v>
      </c>
      <c r="B1024" s="645" t="s">
        <v>1710</v>
      </c>
      <c r="C1024" s="645" t="s">
        <v>391</v>
      </c>
      <c r="D1024" s="645" t="s">
        <v>187</v>
      </c>
      <c r="E1024" s="645" t="s">
        <v>808</v>
      </c>
      <c r="F1024" s="645" t="s">
        <v>188</v>
      </c>
      <c r="G1024" s="645" t="s">
        <v>6691</v>
      </c>
      <c r="H1024" s="646">
        <v>42810</v>
      </c>
      <c r="I1024" s="647">
        <v>130.30000000000001</v>
      </c>
      <c r="J1024" s="647">
        <v>1</v>
      </c>
      <c r="K1024" s="647">
        <f t="shared" si="15"/>
        <v>130.30000000000001</v>
      </c>
      <c r="L1024" s="645" t="s">
        <v>6692</v>
      </c>
      <c r="M1024" s="645" t="s">
        <v>189</v>
      </c>
      <c r="N1024" s="646">
        <v>42825</v>
      </c>
      <c r="O1024" s="645" t="s">
        <v>71</v>
      </c>
      <c r="P1024" s="645" t="s">
        <v>6693</v>
      </c>
    </row>
    <row r="1025" spans="1:16" x14ac:dyDescent="0.2">
      <c r="A1025" s="645" t="s">
        <v>393</v>
      </c>
      <c r="B1025" s="645" t="s">
        <v>1710</v>
      </c>
      <c r="C1025" s="645" t="s">
        <v>391</v>
      </c>
      <c r="D1025" s="645" t="s">
        <v>187</v>
      </c>
      <c r="E1025" s="645" t="s">
        <v>808</v>
      </c>
      <c r="F1025" s="645" t="s">
        <v>188</v>
      </c>
      <c r="G1025" s="645" t="s">
        <v>6694</v>
      </c>
      <c r="H1025" s="646">
        <v>42804</v>
      </c>
      <c r="I1025" s="647">
        <v>335.92</v>
      </c>
      <c r="J1025" s="647">
        <v>1</v>
      </c>
      <c r="K1025" s="647">
        <f t="shared" si="15"/>
        <v>335.92</v>
      </c>
      <c r="L1025" s="645" t="s">
        <v>6695</v>
      </c>
      <c r="M1025" s="645" t="s">
        <v>115</v>
      </c>
      <c r="N1025" s="646">
        <v>42807</v>
      </c>
      <c r="O1025" s="645" t="s">
        <v>71</v>
      </c>
      <c r="P1025" s="645" t="s">
        <v>6696</v>
      </c>
    </row>
    <row r="1026" spans="1:16" x14ac:dyDescent="0.2">
      <c r="A1026" s="645" t="s">
        <v>393</v>
      </c>
      <c r="B1026" s="645" t="s">
        <v>1710</v>
      </c>
      <c r="C1026" s="645" t="s">
        <v>391</v>
      </c>
      <c r="D1026" s="645" t="s">
        <v>187</v>
      </c>
      <c r="E1026" s="645" t="s">
        <v>808</v>
      </c>
      <c r="F1026" s="645" t="s">
        <v>188</v>
      </c>
      <c r="G1026" s="645" t="s">
        <v>6697</v>
      </c>
      <c r="H1026" s="646">
        <v>42804</v>
      </c>
      <c r="I1026" s="647">
        <v>66.97</v>
      </c>
      <c r="J1026" s="647">
        <v>1</v>
      </c>
      <c r="K1026" s="647">
        <f t="shared" ref="K1026:K1089" si="16">I1026*J1026</f>
        <v>66.97</v>
      </c>
      <c r="L1026" s="645" t="s">
        <v>6698</v>
      </c>
      <c r="M1026" s="645" t="s">
        <v>261</v>
      </c>
      <c r="N1026" s="646">
        <v>42807</v>
      </c>
      <c r="O1026" s="645" t="s">
        <v>71</v>
      </c>
      <c r="P1026" s="645" t="s">
        <v>6699</v>
      </c>
    </row>
    <row r="1027" spans="1:16" x14ac:dyDescent="0.2">
      <c r="A1027" s="645" t="s">
        <v>393</v>
      </c>
      <c r="B1027" s="645" t="s">
        <v>1710</v>
      </c>
      <c r="C1027" s="645" t="s">
        <v>391</v>
      </c>
      <c r="D1027" s="645" t="s">
        <v>187</v>
      </c>
      <c r="E1027" s="645" t="s">
        <v>808</v>
      </c>
      <c r="F1027" s="645" t="s">
        <v>188</v>
      </c>
      <c r="G1027" s="645" t="s">
        <v>6700</v>
      </c>
      <c r="H1027" s="646">
        <v>42804</v>
      </c>
      <c r="I1027" s="647">
        <v>157.53</v>
      </c>
      <c r="J1027" s="647">
        <v>1</v>
      </c>
      <c r="K1027" s="647">
        <f t="shared" si="16"/>
        <v>157.53</v>
      </c>
      <c r="L1027" s="645" t="s">
        <v>6701</v>
      </c>
      <c r="M1027" s="645" t="s">
        <v>267</v>
      </c>
      <c r="N1027" s="646">
        <v>42807</v>
      </c>
      <c r="O1027" s="645" t="s">
        <v>71</v>
      </c>
      <c r="P1027" s="645" t="s">
        <v>6702</v>
      </c>
    </row>
    <row r="1028" spans="1:16" x14ac:dyDescent="0.2">
      <c r="A1028" s="645" t="s">
        <v>393</v>
      </c>
      <c r="B1028" s="645" t="s">
        <v>1710</v>
      </c>
      <c r="C1028" s="645" t="s">
        <v>391</v>
      </c>
      <c r="D1028" s="645" t="s">
        <v>187</v>
      </c>
      <c r="E1028" s="645" t="s">
        <v>808</v>
      </c>
      <c r="F1028" s="645" t="s">
        <v>188</v>
      </c>
      <c r="G1028" s="645" t="s">
        <v>6703</v>
      </c>
      <c r="H1028" s="646">
        <v>42804</v>
      </c>
      <c r="I1028" s="647">
        <v>1350.36</v>
      </c>
      <c r="J1028" s="647">
        <v>1</v>
      </c>
      <c r="K1028" s="647">
        <f t="shared" si="16"/>
        <v>1350.36</v>
      </c>
      <c r="L1028" s="645" t="s">
        <v>6704</v>
      </c>
      <c r="M1028" s="645" t="s">
        <v>1133</v>
      </c>
      <c r="N1028" s="646">
        <v>42807</v>
      </c>
      <c r="O1028" s="645" t="s">
        <v>71</v>
      </c>
      <c r="P1028" s="645" t="s">
        <v>6705</v>
      </c>
    </row>
    <row r="1029" spans="1:16" x14ac:dyDescent="0.2">
      <c r="A1029" s="645" t="s">
        <v>393</v>
      </c>
      <c r="B1029" s="645" t="s">
        <v>1710</v>
      </c>
      <c r="C1029" s="645" t="s">
        <v>391</v>
      </c>
      <c r="D1029" s="645" t="s">
        <v>187</v>
      </c>
      <c r="E1029" s="645" t="s">
        <v>808</v>
      </c>
      <c r="F1029" s="645" t="s">
        <v>188</v>
      </c>
      <c r="G1029" s="645" t="s">
        <v>6706</v>
      </c>
      <c r="H1029" s="646">
        <v>42803</v>
      </c>
      <c r="I1029" s="647">
        <v>1325.99</v>
      </c>
      <c r="J1029" s="647">
        <v>1</v>
      </c>
      <c r="K1029" s="647">
        <f t="shared" si="16"/>
        <v>1325.99</v>
      </c>
      <c r="L1029" s="645" t="s">
        <v>6707</v>
      </c>
      <c r="M1029" s="645" t="s">
        <v>475</v>
      </c>
      <c r="N1029" s="646">
        <v>42807</v>
      </c>
      <c r="O1029" s="645" t="s">
        <v>71</v>
      </c>
      <c r="P1029" s="645" t="s">
        <v>6708</v>
      </c>
    </row>
    <row r="1030" spans="1:16" x14ac:dyDescent="0.2">
      <c r="A1030" s="645" t="s">
        <v>393</v>
      </c>
      <c r="B1030" s="645" t="s">
        <v>1710</v>
      </c>
      <c r="C1030" s="645" t="s">
        <v>391</v>
      </c>
      <c r="D1030" s="645" t="s">
        <v>187</v>
      </c>
      <c r="E1030" s="645" t="s">
        <v>808</v>
      </c>
      <c r="F1030" s="645" t="s">
        <v>188</v>
      </c>
      <c r="G1030" s="645" t="s">
        <v>6709</v>
      </c>
      <c r="H1030" s="646">
        <v>42802</v>
      </c>
      <c r="I1030" s="647">
        <v>397.47</v>
      </c>
      <c r="J1030" s="647">
        <v>1</v>
      </c>
      <c r="K1030" s="647">
        <f t="shared" si="16"/>
        <v>397.47</v>
      </c>
      <c r="L1030" s="645" t="s">
        <v>6710</v>
      </c>
      <c r="M1030" s="645" t="s">
        <v>261</v>
      </c>
      <c r="N1030" s="646">
        <v>42807</v>
      </c>
      <c r="O1030" s="645" t="s">
        <v>71</v>
      </c>
      <c r="P1030" s="645" t="s">
        <v>6711</v>
      </c>
    </row>
    <row r="1031" spans="1:16" x14ac:dyDescent="0.2">
      <c r="A1031" s="645" t="s">
        <v>393</v>
      </c>
      <c r="B1031" s="645" t="s">
        <v>1710</v>
      </c>
      <c r="C1031" s="645" t="s">
        <v>391</v>
      </c>
      <c r="D1031" s="645" t="s">
        <v>187</v>
      </c>
      <c r="E1031" s="645" t="s">
        <v>808</v>
      </c>
      <c r="F1031" s="645" t="s">
        <v>188</v>
      </c>
      <c r="G1031" s="645" t="s">
        <v>6712</v>
      </c>
      <c r="H1031" s="646">
        <v>42801</v>
      </c>
      <c r="I1031" s="647">
        <v>143.35</v>
      </c>
      <c r="J1031" s="647">
        <v>1</v>
      </c>
      <c r="K1031" s="647">
        <f t="shared" si="16"/>
        <v>143.35</v>
      </c>
      <c r="L1031" s="645" t="s">
        <v>6713</v>
      </c>
      <c r="M1031" s="645" t="s">
        <v>680</v>
      </c>
      <c r="N1031" s="646">
        <v>42807</v>
      </c>
      <c r="O1031" s="645" t="s">
        <v>71</v>
      </c>
      <c r="P1031" s="645" t="s">
        <v>6714</v>
      </c>
    </row>
    <row r="1032" spans="1:16" x14ac:dyDescent="0.2">
      <c r="A1032" s="645" t="s">
        <v>393</v>
      </c>
      <c r="B1032" s="645" t="s">
        <v>1710</v>
      </c>
      <c r="C1032" s="645" t="s">
        <v>391</v>
      </c>
      <c r="D1032" s="645" t="s">
        <v>187</v>
      </c>
      <c r="E1032" s="645" t="s">
        <v>808</v>
      </c>
      <c r="F1032" s="645" t="s">
        <v>188</v>
      </c>
      <c r="G1032" s="645" t="s">
        <v>6715</v>
      </c>
      <c r="H1032" s="646">
        <v>42800</v>
      </c>
      <c r="I1032" s="647">
        <v>234.35</v>
      </c>
      <c r="J1032" s="647">
        <v>1</v>
      </c>
      <c r="K1032" s="647">
        <f t="shared" si="16"/>
        <v>234.35</v>
      </c>
      <c r="L1032" s="645" t="s">
        <v>6716</v>
      </c>
      <c r="M1032" s="645" t="s">
        <v>887</v>
      </c>
      <c r="N1032" s="646">
        <v>42807</v>
      </c>
      <c r="O1032" s="645" t="s">
        <v>71</v>
      </c>
      <c r="P1032" s="645" t="s">
        <v>6717</v>
      </c>
    </row>
    <row r="1033" spans="1:16" x14ac:dyDescent="0.2">
      <c r="A1033" s="645" t="s">
        <v>393</v>
      </c>
      <c r="B1033" s="645" t="s">
        <v>1710</v>
      </c>
      <c r="C1033" s="645" t="s">
        <v>391</v>
      </c>
      <c r="D1033" s="645" t="s">
        <v>187</v>
      </c>
      <c r="E1033" s="645" t="s">
        <v>808</v>
      </c>
      <c r="F1033" s="645" t="s">
        <v>188</v>
      </c>
      <c r="G1033" s="645" t="s">
        <v>6718</v>
      </c>
      <c r="H1033" s="646">
        <v>42797</v>
      </c>
      <c r="I1033" s="647">
        <v>217.12</v>
      </c>
      <c r="J1033" s="647">
        <v>1</v>
      </c>
      <c r="K1033" s="647">
        <f t="shared" si="16"/>
        <v>217.12</v>
      </c>
      <c r="L1033" s="645" t="s">
        <v>6719</v>
      </c>
      <c r="M1033" s="645" t="s">
        <v>475</v>
      </c>
      <c r="N1033" s="646">
        <v>42807</v>
      </c>
      <c r="O1033" s="645" t="s">
        <v>71</v>
      </c>
      <c r="P1033" s="645" t="s">
        <v>6720</v>
      </c>
    </row>
    <row r="1034" spans="1:16" x14ac:dyDescent="0.2">
      <c r="A1034" s="645" t="s">
        <v>393</v>
      </c>
      <c r="B1034" s="645" t="s">
        <v>1710</v>
      </c>
      <c r="C1034" s="645" t="s">
        <v>391</v>
      </c>
      <c r="D1034" s="645" t="s">
        <v>187</v>
      </c>
      <c r="E1034" s="645" t="s">
        <v>808</v>
      </c>
      <c r="F1034" s="645" t="s">
        <v>188</v>
      </c>
      <c r="G1034" s="645" t="s">
        <v>6721</v>
      </c>
      <c r="H1034" s="646">
        <v>42797</v>
      </c>
      <c r="I1034" s="647">
        <v>2222.29</v>
      </c>
      <c r="J1034" s="647">
        <v>1</v>
      </c>
      <c r="K1034" s="647">
        <f t="shared" si="16"/>
        <v>2222.29</v>
      </c>
      <c r="L1034" s="645" t="s">
        <v>6722</v>
      </c>
      <c r="M1034" s="645" t="s">
        <v>1051</v>
      </c>
      <c r="N1034" s="646">
        <v>42807</v>
      </c>
      <c r="O1034" s="645" t="s">
        <v>71</v>
      </c>
      <c r="P1034" s="645" t="s">
        <v>6723</v>
      </c>
    </row>
    <row r="1035" spans="1:16" x14ac:dyDescent="0.2">
      <c r="A1035" s="645" t="s">
        <v>393</v>
      </c>
      <c r="B1035" s="645" t="s">
        <v>1710</v>
      </c>
      <c r="C1035" s="645" t="s">
        <v>391</v>
      </c>
      <c r="D1035" s="645" t="s">
        <v>187</v>
      </c>
      <c r="E1035" s="645" t="s">
        <v>808</v>
      </c>
      <c r="F1035" s="645" t="s">
        <v>188</v>
      </c>
      <c r="G1035" s="645" t="s">
        <v>6724</v>
      </c>
      <c r="H1035" s="646">
        <v>42797</v>
      </c>
      <c r="I1035" s="647">
        <v>408.35</v>
      </c>
      <c r="J1035" s="647">
        <v>1</v>
      </c>
      <c r="K1035" s="647">
        <f t="shared" si="16"/>
        <v>408.35</v>
      </c>
      <c r="L1035" s="645" t="s">
        <v>6725</v>
      </c>
      <c r="M1035" s="645" t="s">
        <v>719</v>
      </c>
      <c r="N1035" s="646">
        <v>42807</v>
      </c>
      <c r="O1035" s="645" t="s">
        <v>71</v>
      </c>
      <c r="P1035" s="645" t="s">
        <v>6726</v>
      </c>
    </row>
    <row r="1036" spans="1:16" x14ac:dyDescent="0.2">
      <c r="A1036" s="645" t="s">
        <v>393</v>
      </c>
      <c r="B1036" s="645" t="s">
        <v>1710</v>
      </c>
      <c r="C1036" s="645" t="s">
        <v>391</v>
      </c>
      <c r="D1036" s="645" t="s">
        <v>187</v>
      </c>
      <c r="E1036" s="645" t="s">
        <v>808</v>
      </c>
      <c r="F1036" s="645" t="s">
        <v>188</v>
      </c>
      <c r="G1036" s="645" t="s">
        <v>6727</v>
      </c>
      <c r="H1036" s="646">
        <v>42797</v>
      </c>
      <c r="I1036" s="647">
        <v>103.29</v>
      </c>
      <c r="J1036" s="647">
        <v>1</v>
      </c>
      <c r="K1036" s="647">
        <f t="shared" si="16"/>
        <v>103.29</v>
      </c>
      <c r="L1036" s="645" t="s">
        <v>6728</v>
      </c>
      <c r="M1036" s="645" t="s">
        <v>475</v>
      </c>
      <c r="N1036" s="646">
        <v>42807</v>
      </c>
      <c r="O1036" s="645" t="s">
        <v>71</v>
      </c>
      <c r="P1036" s="645" t="s">
        <v>6729</v>
      </c>
    </row>
    <row r="1037" spans="1:16" x14ac:dyDescent="0.2">
      <c r="A1037" s="645" t="s">
        <v>393</v>
      </c>
      <c r="B1037" s="645" t="s">
        <v>1710</v>
      </c>
      <c r="C1037" s="645" t="s">
        <v>391</v>
      </c>
      <c r="D1037" s="645" t="s">
        <v>187</v>
      </c>
      <c r="E1037" s="645" t="s">
        <v>808</v>
      </c>
      <c r="F1037" s="645" t="s">
        <v>188</v>
      </c>
      <c r="G1037" s="645" t="s">
        <v>6730</v>
      </c>
      <c r="H1037" s="646">
        <v>42797</v>
      </c>
      <c r="I1037" s="647">
        <v>58.66</v>
      </c>
      <c r="J1037" s="647">
        <v>1</v>
      </c>
      <c r="K1037" s="647">
        <f t="shared" si="16"/>
        <v>58.66</v>
      </c>
      <c r="L1037" s="645" t="s">
        <v>6731</v>
      </c>
      <c r="M1037" s="645" t="s">
        <v>257</v>
      </c>
      <c r="N1037" s="646">
        <v>42807</v>
      </c>
      <c r="O1037" s="645" t="s">
        <v>71</v>
      </c>
      <c r="P1037" s="645" t="s">
        <v>6732</v>
      </c>
    </row>
    <row r="1038" spans="1:16" x14ac:dyDescent="0.2">
      <c r="A1038" s="645" t="s">
        <v>393</v>
      </c>
      <c r="B1038" s="645" t="s">
        <v>1710</v>
      </c>
      <c r="C1038" s="645" t="s">
        <v>391</v>
      </c>
      <c r="D1038" s="645" t="s">
        <v>187</v>
      </c>
      <c r="E1038" s="645" t="s">
        <v>808</v>
      </c>
      <c r="F1038" s="645" t="s">
        <v>188</v>
      </c>
      <c r="G1038" s="645" t="s">
        <v>6733</v>
      </c>
      <c r="H1038" s="646">
        <v>42796</v>
      </c>
      <c r="I1038" s="647">
        <v>320.07</v>
      </c>
      <c r="J1038" s="647">
        <v>1</v>
      </c>
      <c r="K1038" s="647">
        <f t="shared" si="16"/>
        <v>320.07</v>
      </c>
      <c r="L1038" s="645" t="s">
        <v>6725</v>
      </c>
      <c r="M1038" s="645" t="s">
        <v>719</v>
      </c>
      <c r="N1038" s="646">
        <v>42807</v>
      </c>
      <c r="O1038" s="645" t="s">
        <v>71</v>
      </c>
      <c r="P1038" s="645" t="s">
        <v>6726</v>
      </c>
    </row>
    <row r="1039" spans="1:16" x14ac:dyDescent="0.2">
      <c r="A1039" s="645" t="s">
        <v>393</v>
      </c>
      <c r="B1039" s="645" t="s">
        <v>1710</v>
      </c>
      <c r="C1039" s="645" t="s">
        <v>391</v>
      </c>
      <c r="D1039" s="645" t="s">
        <v>187</v>
      </c>
      <c r="E1039" s="645" t="s">
        <v>808</v>
      </c>
      <c r="F1039" s="645" t="s">
        <v>188</v>
      </c>
      <c r="G1039" s="645" t="s">
        <v>6734</v>
      </c>
      <c r="H1039" s="646">
        <v>42794</v>
      </c>
      <c r="I1039" s="647">
        <v>118.58</v>
      </c>
      <c r="J1039" s="647">
        <v>1</v>
      </c>
      <c r="K1039" s="647">
        <f t="shared" si="16"/>
        <v>118.58</v>
      </c>
      <c r="L1039" s="645" t="s">
        <v>6735</v>
      </c>
      <c r="M1039" s="645" t="s">
        <v>278</v>
      </c>
      <c r="N1039" s="646">
        <v>42807</v>
      </c>
      <c r="O1039" s="645" t="s">
        <v>71</v>
      </c>
      <c r="P1039" s="645" t="s">
        <v>801</v>
      </c>
    </row>
    <row r="1040" spans="1:16" x14ac:dyDescent="0.2">
      <c r="A1040" s="645" t="s">
        <v>393</v>
      </c>
      <c r="B1040" s="645" t="s">
        <v>1710</v>
      </c>
      <c r="C1040" s="645" t="s">
        <v>391</v>
      </c>
      <c r="D1040" s="645" t="s">
        <v>187</v>
      </c>
      <c r="E1040" s="645" t="s">
        <v>808</v>
      </c>
      <c r="F1040" s="645" t="s">
        <v>188</v>
      </c>
      <c r="G1040" s="645" t="s">
        <v>6736</v>
      </c>
      <c r="H1040" s="646">
        <v>42794</v>
      </c>
      <c r="I1040" s="647">
        <v>62.34</v>
      </c>
      <c r="J1040" s="647">
        <v>1</v>
      </c>
      <c r="K1040" s="647">
        <f t="shared" si="16"/>
        <v>62.34</v>
      </c>
      <c r="L1040" s="645" t="s">
        <v>6737</v>
      </c>
      <c r="M1040" s="645" t="s">
        <v>1139</v>
      </c>
      <c r="N1040" s="646">
        <v>42807</v>
      </c>
      <c r="O1040" s="645" t="s">
        <v>71</v>
      </c>
      <c r="P1040" s="645" t="s">
        <v>6738</v>
      </c>
    </row>
    <row r="1041" spans="1:16" x14ac:dyDescent="0.2">
      <c r="A1041" s="645" t="s">
        <v>393</v>
      </c>
      <c r="B1041" s="645" t="s">
        <v>1710</v>
      </c>
      <c r="C1041" s="645" t="s">
        <v>391</v>
      </c>
      <c r="D1041" s="645" t="s">
        <v>187</v>
      </c>
      <c r="E1041" s="645" t="s">
        <v>808</v>
      </c>
      <c r="F1041" s="645" t="s">
        <v>188</v>
      </c>
      <c r="G1041" s="645" t="s">
        <v>6739</v>
      </c>
      <c r="H1041" s="646">
        <v>42793</v>
      </c>
      <c r="I1041" s="647">
        <v>14.92</v>
      </c>
      <c r="J1041" s="647">
        <v>1</v>
      </c>
      <c r="K1041" s="647">
        <f t="shared" si="16"/>
        <v>14.92</v>
      </c>
      <c r="L1041" s="645" t="s">
        <v>6740</v>
      </c>
      <c r="M1041" s="645" t="s">
        <v>189</v>
      </c>
      <c r="N1041" s="646">
        <v>42807</v>
      </c>
      <c r="O1041" s="645" t="s">
        <v>71</v>
      </c>
      <c r="P1041" s="645" t="s">
        <v>6741</v>
      </c>
    </row>
    <row r="1042" spans="1:16" x14ac:dyDescent="0.2">
      <c r="A1042" s="645" t="s">
        <v>393</v>
      </c>
      <c r="B1042" s="645" t="s">
        <v>1710</v>
      </c>
      <c r="C1042" s="645" t="s">
        <v>391</v>
      </c>
      <c r="D1042" s="645" t="s">
        <v>187</v>
      </c>
      <c r="E1042" s="645" t="s">
        <v>808</v>
      </c>
      <c r="F1042" s="645" t="s">
        <v>188</v>
      </c>
      <c r="G1042" s="645" t="s">
        <v>6742</v>
      </c>
      <c r="H1042" s="646">
        <v>42793</v>
      </c>
      <c r="I1042" s="647">
        <v>264.08</v>
      </c>
      <c r="J1042" s="647">
        <v>1</v>
      </c>
      <c r="K1042" s="647">
        <f t="shared" si="16"/>
        <v>264.08</v>
      </c>
      <c r="L1042" s="645" t="s">
        <v>6743</v>
      </c>
      <c r="M1042" s="645" t="s">
        <v>189</v>
      </c>
      <c r="N1042" s="646">
        <v>42807</v>
      </c>
      <c r="O1042" s="645" t="s">
        <v>71</v>
      </c>
      <c r="P1042" s="645" t="s">
        <v>6744</v>
      </c>
    </row>
    <row r="1043" spans="1:16" x14ac:dyDescent="0.2">
      <c r="A1043" s="645" t="s">
        <v>393</v>
      </c>
      <c r="B1043" s="645" t="s">
        <v>1710</v>
      </c>
      <c r="C1043" s="645" t="s">
        <v>391</v>
      </c>
      <c r="D1043" s="645" t="s">
        <v>187</v>
      </c>
      <c r="E1043" s="645" t="s">
        <v>808</v>
      </c>
      <c r="F1043" s="645" t="s">
        <v>188</v>
      </c>
      <c r="G1043" s="645" t="s">
        <v>6745</v>
      </c>
      <c r="H1043" s="646">
        <v>42793</v>
      </c>
      <c r="I1043" s="647">
        <v>236.31</v>
      </c>
      <c r="J1043" s="647">
        <v>1</v>
      </c>
      <c r="K1043" s="647">
        <f t="shared" si="16"/>
        <v>236.31</v>
      </c>
      <c r="L1043" s="645" t="s">
        <v>6746</v>
      </c>
      <c r="M1043" s="645" t="s">
        <v>95</v>
      </c>
      <c r="N1043" s="646">
        <v>42807</v>
      </c>
      <c r="O1043" s="645" t="s">
        <v>71</v>
      </c>
      <c r="P1043" s="645" t="s">
        <v>6747</v>
      </c>
    </row>
    <row r="1044" spans="1:16" x14ac:dyDescent="0.2">
      <c r="A1044" s="645" t="s">
        <v>393</v>
      </c>
      <c r="B1044" s="645" t="s">
        <v>1710</v>
      </c>
      <c r="C1044" s="645" t="s">
        <v>391</v>
      </c>
      <c r="D1044" s="645" t="s">
        <v>187</v>
      </c>
      <c r="E1044" s="645" t="s">
        <v>808</v>
      </c>
      <c r="F1044" s="645" t="s">
        <v>188</v>
      </c>
      <c r="G1044" s="645" t="s">
        <v>6748</v>
      </c>
      <c r="H1044" s="646">
        <v>42790</v>
      </c>
      <c r="I1044" s="647">
        <v>19.61</v>
      </c>
      <c r="J1044" s="647">
        <v>1</v>
      </c>
      <c r="K1044" s="647">
        <f t="shared" si="16"/>
        <v>19.61</v>
      </c>
      <c r="L1044" s="645" t="s">
        <v>6749</v>
      </c>
      <c r="M1044" s="645" t="s">
        <v>189</v>
      </c>
      <c r="N1044" s="646">
        <v>42825</v>
      </c>
      <c r="O1044" s="645" t="s">
        <v>71</v>
      </c>
      <c r="P1044" s="645" t="s">
        <v>6750</v>
      </c>
    </row>
    <row r="1045" spans="1:16" x14ac:dyDescent="0.2">
      <c r="A1045" s="645" t="s">
        <v>393</v>
      </c>
      <c r="B1045" s="645" t="s">
        <v>1710</v>
      </c>
      <c r="C1045" s="645" t="s">
        <v>391</v>
      </c>
      <c r="D1045" s="645" t="s">
        <v>187</v>
      </c>
      <c r="E1045" s="645" t="s">
        <v>808</v>
      </c>
      <c r="F1045" s="645" t="s">
        <v>188</v>
      </c>
      <c r="G1045" s="645" t="s">
        <v>6751</v>
      </c>
      <c r="H1045" s="646">
        <v>42782</v>
      </c>
      <c r="I1045" s="647">
        <v>61.33</v>
      </c>
      <c r="J1045" s="647">
        <v>1</v>
      </c>
      <c r="K1045" s="647">
        <f t="shared" si="16"/>
        <v>61.33</v>
      </c>
      <c r="L1045" s="645" t="s">
        <v>6752</v>
      </c>
      <c r="M1045" s="645" t="s">
        <v>189</v>
      </c>
      <c r="N1045" s="646">
        <v>42825</v>
      </c>
      <c r="O1045" s="645" t="s">
        <v>71</v>
      </c>
      <c r="P1045" s="645" t="s">
        <v>6753</v>
      </c>
    </row>
    <row r="1046" spans="1:16" x14ac:dyDescent="0.2">
      <c r="A1046" s="645" t="s">
        <v>393</v>
      </c>
      <c r="B1046" s="645" t="s">
        <v>1710</v>
      </c>
      <c r="C1046" s="645" t="s">
        <v>391</v>
      </c>
      <c r="D1046" s="645" t="s">
        <v>187</v>
      </c>
      <c r="E1046" s="645" t="s">
        <v>808</v>
      </c>
      <c r="F1046" s="645" t="s">
        <v>188</v>
      </c>
      <c r="G1046" s="645" t="s">
        <v>6754</v>
      </c>
      <c r="H1046" s="646">
        <v>42766</v>
      </c>
      <c r="I1046" s="647">
        <v>504.63</v>
      </c>
      <c r="J1046" s="647">
        <v>1</v>
      </c>
      <c r="K1046" s="647">
        <f t="shared" si="16"/>
        <v>504.63</v>
      </c>
      <c r="L1046" s="645" t="s">
        <v>6755</v>
      </c>
      <c r="M1046" s="645" t="s">
        <v>1051</v>
      </c>
      <c r="N1046" s="646">
        <v>42816</v>
      </c>
      <c r="O1046" s="645" t="s">
        <v>71</v>
      </c>
      <c r="P1046" s="645" t="s">
        <v>6756</v>
      </c>
    </row>
    <row r="1047" spans="1:16" x14ac:dyDescent="0.2">
      <c r="A1047" s="645" t="s">
        <v>393</v>
      </c>
      <c r="B1047" s="645" t="s">
        <v>1710</v>
      </c>
      <c r="C1047" s="645" t="s">
        <v>391</v>
      </c>
      <c r="D1047" s="645" t="s">
        <v>187</v>
      </c>
      <c r="E1047" s="645" t="s">
        <v>808</v>
      </c>
      <c r="F1047" s="645" t="s">
        <v>188</v>
      </c>
      <c r="G1047" s="645" t="s">
        <v>6757</v>
      </c>
      <c r="H1047" s="646">
        <v>42752</v>
      </c>
      <c r="I1047" s="647">
        <v>145.56</v>
      </c>
      <c r="J1047" s="647">
        <v>1</v>
      </c>
      <c r="K1047" s="647">
        <f t="shared" si="16"/>
        <v>145.56</v>
      </c>
      <c r="L1047" s="645" t="s">
        <v>6758</v>
      </c>
      <c r="M1047" s="645" t="s">
        <v>6759</v>
      </c>
      <c r="N1047" s="646">
        <v>42822</v>
      </c>
      <c r="O1047" s="645" t="s">
        <v>71</v>
      </c>
      <c r="P1047" s="645" t="s">
        <v>6760</v>
      </c>
    </row>
    <row r="1048" spans="1:16" x14ac:dyDescent="0.2">
      <c r="A1048" s="645" t="s">
        <v>393</v>
      </c>
      <c r="B1048" s="645" t="s">
        <v>1710</v>
      </c>
      <c r="C1048" s="645" t="s">
        <v>391</v>
      </c>
      <c r="D1048" s="645" t="s">
        <v>1428</v>
      </c>
      <c r="E1048" s="645" t="s">
        <v>1429</v>
      </c>
      <c r="F1048" s="645" t="s">
        <v>1430</v>
      </c>
      <c r="G1048" s="645" t="s">
        <v>6761</v>
      </c>
      <c r="H1048" s="646">
        <v>42817</v>
      </c>
      <c r="I1048" s="647">
        <v>121.92</v>
      </c>
      <c r="J1048" s="647">
        <v>1</v>
      </c>
      <c r="K1048" s="647">
        <f t="shared" si="16"/>
        <v>121.92</v>
      </c>
      <c r="L1048" s="645" t="s">
        <v>6762</v>
      </c>
      <c r="M1048" s="645" t="s">
        <v>131</v>
      </c>
      <c r="N1048" s="646">
        <v>42818</v>
      </c>
      <c r="O1048" s="645" t="s">
        <v>71</v>
      </c>
      <c r="P1048" s="645" t="s">
        <v>6763</v>
      </c>
    </row>
    <row r="1049" spans="1:16" x14ac:dyDescent="0.2">
      <c r="A1049" s="645" t="s">
        <v>393</v>
      </c>
      <c r="B1049" s="645" t="s">
        <v>1710</v>
      </c>
      <c r="C1049" s="645" t="s">
        <v>391</v>
      </c>
      <c r="D1049" s="645" t="s">
        <v>1428</v>
      </c>
      <c r="E1049" s="645" t="s">
        <v>1429</v>
      </c>
      <c r="F1049" s="645" t="s">
        <v>1430</v>
      </c>
      <c r="G1049" s="645" t="s">
        <v>6764</v>
      </c>
      <c r="H1049" s="646">
        <v>42803</v>
      </c>
      <c r="I1049" s="647">
        <v>155.58000000000001</v>
      </c>
      <c r="J1049" s="647">
        <v>1</v>
      </c>
      <c r="K1049" s="647">
        <f t="shared" si="16"/>
        <v>155.58000000000001</v>
      </c>
      <c r="L1049" s="645" t="s">
        <v>6765</v>
      </c>
      <c r="M1049" s="645" t="s">
        <v>1051</v>
      </c>
      <c r="N1049" s="646">
        <v>42809</v>
      </c>
      <c r="O1049" s="645" t="s">
        <v>71</v>
      </c>
      <c r="P1049" s="645" t="s">
        <v>6766</v>
      </c>
    </row>
    <row r="1050" spans="1:16" x14ac:dyDescent="0.2">
      <c r="A1050" s="645" t="s">
        <v>393</v>
      </c>
      <c r="B1050" s="645" t="s">
        <v>1710</v>
      </c>
      <c r="C1050" s="645" t="s">
        <v>391</v>
      </c>
      <c r="D1050" s="645" t="s">
        <v>1428</v>
      </c>
      <c r="E1050" s="645" t="s">
        <v>1429</v>
      </c>
      <c r="F1050" s="645" t="s">
        <v>1430</v>
      </c>
      <c r="G1050" s="645" t="s">
        <v>6767</v>
      </c>
      <c r="H1050" s="646">
        <v>42803</v>
      </c>
      <c r="I1050" s="647">
        <v>571.5</v>
      </c>
      <c r="J1050" s="647">
        <v>1</v>
      </c>
      <c r="K1050" s="647">
        <f t="shared" si="16"/>
        <v>571.5</v>
      </c>
      <c r="L1050" s="645" t="s">
        <v>6768</v>
      </c>
      <c r="M1050" s="645" t="s">
        <v>114</v>
      </c>
      <c r="N1050" s="646">
        <v>42809</v>
      </c>
      <c r="O1050" s="645" t="s">
        <v>71</v>
      </c>
      <c r="P1050" s="645" t="s">
        <v>6769</v>
      </c>
    </row>
    <row r="1051" spans="1:16" x14ac:dyDescent="0.2">
      <c r="A1051" s="645" t="s">
        <v>393</v>
      </c>
      <c r="B1051" s="645" t="s">
        <v>1710</v>
      </c>
      <c r="C1051" s="645" t="s">
        <v>391</v>
      </c>
      <c r="D1051" s="645" t="s">
        <v>2958</v>
      </c>
      <c r="E1051" s="645" t="s">
        <v>2959</v>
      </c>
      <c r="F1051" s="645" t="s">
        <v>2960</v>
      </c>
      <c r="G1051" s="645" t="s">
        <v>6770</v>
      </c>
      <c r="H1051" s="646">
        <v>42796</v>
      </c>
      <c r="I1051" s="647">
        <v>640.33000000000004</v>
      </c>
      <c r="J1051" s="647">
        <v>1</v>
      </c>
      <c r="K1051" s="647">
        <f t="shared" si="16"/>
        <v>640.33000000000004</v>
      </c>
      <c r="L1051" s="645" t="s">
        <v>6771</v>
      </c>
      <c r="M1051" s="645" t="s">
        <v>278</v>
      </c>
      <c r="N1051" s="646">
        <v>42797</v>
      </c>
      <c r="O1051" s="645" t="s">
        <v>71</v>
      </c>
      <c r="P1051" s="645" t="s">
        <v>6772</v>
      </c>
    </row>
    <row r="1052" spans="1:16" x14ac:dyDescent="0.2">
      <c r="A1052" s="645" t="s">
        <v>393</v>
      </c>
      <c r="B1052" s="645" t="s">
        <v>1710</v>
      </c>
      <c r="C1052" s="645" t="s">
        <v>391</v>
      </c>
      <c r="D1052" s="645" t="s">
        <v>4012</v>
      </c>
      <c r="E1052" s="645" t="s">
        <v>4013</v>
      </c>
      <c r="F1052" s="645" t="s">
        <v>4014</v>
      </c>
      <c r="G1052" s="645" t="s">
        <v>6773</v>
      </c>
      <c r="H1052" s="646">
        <v>42815</v>
      </c>
      <c r="I1052" s="647">
        <v>242</v>
      </c>
      <c r="J1052" s="647">
        <v>1</v>
      </c>
      <c r="K1052" s="647">
        <f t="shared" si="16"/>
        <v>242</v>
      </c>
      <c r="L1052" s="645" t="s">
        <v>6774</v>
      </c>
      <c r="M1052" s="645" t="s">
        <v>1139</v>
      </c>
      <c r="N1052" s="646">
        <v>42823</v>
      </c>
      <c r="O1052" s="645" t="s">
        <v>71</v>
      </c>
      <c r="P1052" s="645" t="s">
        <v>6775</v>
      </c>
    </row>
    <row r="1053" spans="1:16" x14ac:dyDescent="0.2">
      <c r="A1053" s="645" t="s">
        <v>393</v>
      </c>
      <c r="B1053" s="645" t="s">
        <v>1710</v>
      </c>
      <c r="C1053" s="645" t="s">
        <v>391</v>
      </c>
      <c r="D1053" s="645" t="s">
        <v>931</v>
      </c>
      <c r="E1053" s="645" t="s">
        <v>932</v>
      </c>
      <c r="F1053" s="645" t="s">
        <v>933</v>
      </c>
      <c r="G1053" s="645" t="s">
        <v>1993</v>
      </c>
      <c r="H1053" s="646">
        <v>42775</v>
      </c>
      <c r="I1053" s="647">
        <v>520.29999999999995</v>
      </c>
      <c r="J1053" s="647">
        <v>1</v>
      </c>
      <c r="K1053" s="647">
        <f t="shared" si="16"/>
        <v>520.29999999999995</v>
      </c>
      <c r="L1053" s="645" t="s">
        <v>3918</v>
      </c>
      <c r="M1053" s="645" t="s">
        <v>538</v>
      </c>
      <c r="N1053" s="646">
        <v>42825</v>
      </c>
      <c r="O1053" s="645" t="s">
        <v>71</v>
      </c>
      <c r="P1053" s="645" t="s">
        <v>6776</v>
      </c>
    </row>
    <row r="1054" spans="1:16" x14ac:dyDescent="0.2">
      <c r="A1054" s="645" t="s">
        <v>393</v>
      </c>
      <c r="B1054" s="645" t="s">
        <v>1710</v>
      </c>
      <c r="C1054" s="645" t="s">
        <v>391</v>
      </c>
      <c r="D1054" s="645" t="s">
        <v>931</v>
      </c>
      <c r="E1054" s="645" t="s">
        <v>932</v>
      </c>
      <c r="F1054" s="645" t="s">
        <v>933</v>
      </c>
      <c r="G1054" s="645" t="s">
        <v>6777</v>
      </c>
      <c r="H1054" s="646">
        <v>42775</v>
      </c>
      <c r="I1054" s="647">
        <v>7199.5</v>
      </c>
      <c r="J1054" s="647">
        <v>1</v>
      </c>
      <c r="K1054" s="647">
        <f t="shared" si="16"/>
        <v>7199.5</v>
      </c>
      <c r="L1054" s="645" t="s">
        <v>3920</v>
      </c>
      <c r="M1054" s="645" t="s">
        <v>538</v>
      </c>
      <c r="N1054" s="646">
        <v>42825</v>
      </c>
      <c r="O1054" s="645" t="s">
        <v>71</v>
      </c>
      <c r="P1054" s="645" t="s">
        <v>6778</v>
      </c>
    </row>
    <row r="1055" spans="1:16" x14ac:dyDescent="0.2">
      <c r="A1055" s="645" t="s">
        <v>393</v>
      </c>
      <c r="B1055" s="645" t="s">
        <v>1710</v>
      </c>
      <c r="C1055" s="645" t="s">
        <v>391</v>
      </c>
      <c r="D1055" s="645" t="s">
        <v>1489</v>
      </c>
      <c r="E1055" s="645" t="s">
        <v>1490</v>
      </c>
      <c r="F1055" s="645" t="s">
        <v>1491</v>
      </c>
      <c r="G1055" s="645" t="s">
        <v>6779</v>
      </c>
      <c r="H1055" s="646">
        <v>42817</v>
      </c>
      <c r="I1055" s="647">
        <v>832.79</v>
      </c>
      <c r="J1055" s="647">
        <v>1</v>
      </c>
      <c r="K1055" s="647">
        <f t="shared" si="16"/>
        <v>832.79</v>
      </c>
      <c r="L1055" s="645" t="s">
        <v>1494</v>
      </c>
      <c r="M1055" s="645" t="s">
        <v>114</v>
      </c>
      <c r="N1055" s="646">
        <v>42821</v>
      </c>
      <c r="O1055" s="645" t="s">
        <v>71</v>
      </c>
      <c r="P1055" s="645" t="s">
        <v>4416</v>
      </c>
    </row>
    <row r="1056" spans="1:16" x14ac:dyDescent="0.2">
      <c r="A1056" s="645" t="s">
        <v>393</v>
      </c>
      <c r="B1056" s="645" t="s">
        <v>1710</v>
      </c>
      <c r="C1056" s="645" t="s">
        <v>391</v>
      </c>
      <c r="D1056" s="645" t="s">
        <v>1489</v>
      </c>
      <c r="E1056" s="645" t="s">
        <v>1490</v>
      </c>
      <c r="F1056" s="645" t="s">
        <v>1491</v>
      </c>
      <c r="G1056" s="645" t="s">
        <v>6780</v>
      </c>
      <c r="H1056" s="646">
        <v>42800</v>
      </c>
      <c r="I1056" s="647">
        <v>152.35</v>
      </c>
      <c r="J1056" s="647">
        <v>1</v>
      </c>
      <c r="K1056" s="647">
        <f t="shared" si="16"/>
        <v>152.35</v>
      </c>
      <c r="L1056" s="645" t="s">
        <v>1494</v>
      </c>
      <c r="M1056" s="645" t="s">
        <v>114</v>
      </c>
      <c r="N1056" s="646">
        <v>42814</v>
      </c>
      <c r="O1056" s="645" t="s">
        <v>71</v>
      </c>
      <c r="P1056" s="645" t="s">
        <v>4416</v>
      </c>
    </row>
    <row r="1057" spans="1:16" x14ac:dyDescent="0.2">
      <c r="A1057" s="645" t="s">
        <v>393</v>
      </c>
      <c r="B1057" s="645" t="s">
        <v>1710</v>
      </c>
      <c r="C1057" s="645" t="s">
        <v>391</v>
      </c>
      <c r="D1057" s="645" t="s">
        <v>1489</v>
      </c>
      <c r="E1057" s="645" t="s">
        <v>1490</v>
      </c>
      <c r="F1057" s="645" t="s">
        <v>1491</v>
      </c>
      <c r="G1057" s="645" t="s">
        <v>6781</v>
      </c>
      <c r="H1057" s="646">
        <v>42800</v>
      </c>
      <c r="I1057" s="647">
        <v>97.38</v>
      </c>
      <c r="J1057" s="647">
        <v>1</v>
      </c>
      <c r="K1057" s="647">
        <f t="shared" si="16"/>
        <v>97.38</v>
      </c>
      <c r="L1057" s="645" t="s">
        <v>2962</v>
      </c>
      <c r="M1057" s="645" t="s">
        <v>701</v>
      </c>
      <c r="N1057" s="646">
        <v>42802</v>
      </c>
      <c r="O1057" s="645" t="s">
        <v>71</v>
      </c>
      <c r="P1057" s="645" t="s">
        <v>6782</v>
      </c>
    </row>
    <row r="1058" spans="1:16" x14ac:dyDescent="0.2">
      <c r="A1058" s="645" t="s">
        <v>393</v>
      </c>
      <c r="B1058" s="645" t="s">
        <v>1710</v>
      </c>
      <c r="C1058" s="645" t="s">
        <v>391</v>
      </c>
      <c r="D1058" s="645" t="s">
        <v>1489</v>
      </c>
      <c r="E1058" s="645" t="s">
        <v>1490</v>
      </c>
      <c r="F1058" s="645" t="s">
        <v>1491</v>
      </c>
      <c r="G1058" s="645" t="s">
        <v>6783</v>
      </c>
      <c r="H1058" s="646">
        <v>42800</v>
      </c>
      <c r="I1058" s="647">
        <v>95.86</v>
      </c>
      <c r="J1058" s="647">
        <v>1</v>
      </c>
      <c r="K1058" s="647">
        <f t="shared" si="16"/>
        <v>95.86</v>
      </c>
      <c r="L1058" s="645" t="s">
        <v>2964</v>
      </c>
      <c r="M1058" s="645" t="s">
        <v>701</v>
      </c>
      <c r="N1058" s="646">
        <v>42802</v>
      </c>
      <c r="O1058" s="645" t="s">
        <v>71</v>
      </c>
      <c r="P1058" s="645" t="s">
        <v>4417</v>
      </c>
    </row>
    <row r="1059" spans="1:16" x14ac:dyDescent="0.2">
      <c r="A1059" s="645" t="s">
        <v>393</v>
      </c>
      <c r="B1059" s="645" t="s">
        <v>1710</v>
      </c>
      <c r="C1059" s="645" t="s">
        <v>391</v>
      </c>
      <c r="D1059" s="645" t="s">
        <v>6784</v>
      </c>
      <c r="E1059" s="645" t="s">
        <v>6785</v>
      </c>
      <c r="F1059" s="645" t="s">
        <v>6786</v>
      </c>
      <c r="G1059" s="645" t="s">
        <v>6787</v>
      </c>
      <c r="H1059" s="646">
        <v>42809</v>
      </c>
      <c r="I1059" s="647">
        <v>306.19</v>
      </c>
      <c r="J1059" s="647">
        <v>1</v>
      </c>
      <c r="K1059" s="647">
        <f t="shared" si="16"/>
        <v>306.19</v>
      </c>
      <c r="L1059" s="645" t="s">
        <v>6788</v>
      </c>
      <c r="M1059" s="645" t="s">
        <v>282</v>
      </c>
      <c r="N1059" s="646">
        <v>42818</v>
      </c>
      <c r="O1059" s="645" t="s">
        <v>71</v>
      </c>
      <c r="P1059" s="645" t="s">
        <v>801</v>
      </c>
    </row>
    <row r="1060" spans="1:16" x14ac:dyDescent="0.2">
      <c r="A1060" s="645" t="s">
        <v>393</v>
      </c>
      <c r="B1060" s="645" t="s">
        <v>395</v>
      </c>
      <c r="C1060" s="645" t="s">
        <v>391</v>
      </c>
      <c r="D1060" s="645" t="s">
        <v>2286</v>
      </c>
      <c r="E1060" s="645" t="s">
        <v>2287</v>
      </c>
      <c r="F1060" s="645" t="s">
        <v>2288</v>
      </c>
      <c r="G1060" s="645" t="s">
        <v>6789</v>
      </c>
      <c r="H1060" s="646">
        <v>42703</v>
      </c>
      <c r="I1060" s="647">
        <v>707.85</v>
      </c>
      <c r="J1060" s="647">
        <v>1</v>
      </c>
      <c r="K1060" s="647">
        <f t="shared" si="16"/>
        <v>707.85</v>
      </c>
      <c r="L1060" s="645" t="s">
        <v>801</v>
      </c>
      <c r="M1060" s="645" t="s">
        <v>504</v>
      </c>
      <c r="N1060" s="646">
        <v>42823</v>
      </c>
      <c r="O1060" s="645" t="s">
        <v>71</v>
      </c>
      <c r="P1060" s="645" t="s">
        <v>801</v>
      </c>
    </row>
    <row r="1061" spans="1:16" x14ac:dyDescent="0.2">
      <c r="A1061" s="645" t="s">
        <v>393</v>
      </c>
      <c r="B1061" s="645" t="s">
        <v>395</v>
      </c>
      <c r="C1061" s="645" t="s">
        <v>391</v>
      </c>
      <c r="D1061" s="645" t="s">
        <v>6790</v>
      </c>
      <c r="E1061" s="645" t="s">
        <v>6791</v>
      </c>
      <c r="F1061" s="645" t="s">
        <v>6792</v>
      </c>
      <c r="G1061" s="645" t="s">
        <v>6793</v>
      </c>
      <c r="H1061" s="646">
        <v>42704</v>
      </c>
      <c r="I1061" s="647">
        <v>16060</v>
      </c>
      <c r="J1061" s="647">
        <v>1</v>
      </c>
      <c r="K1061" s="647">
        <f t="shared" si="16"/>
        <v>16060</v>
      </c>
      <c r="L1061" s="645" t="s">
        <v>6794</v>
      </c>
      <c r="M1061" s="645" t="s">
        <v>5396</v>
      </c>
      <c r="N1061" s="646">
        <v>42824</v>
      </c>
      <c r="O1061" s="645" t="s">
        <v>71</v>
      </c>
      <c r="P1061" s="645" t="s">
        <v>6795</v>
      </c>
    </row>
    <row r="1062" spans="1:16" x14ac:dyDescent="0.2">
      <c r="A1062" s="645" t="s">
        <v>393</v>
      </c>
      <c r="B1062" s="645" t="s">
        <v>395</v>
      </c>
      <c r="C1062" s="645" t="s">
        <v>391</v>
      </c>
      <c r="D1062" s="645" t="s">
        <v>211</v>
      </c>
      <c r="E1062" s="645" t="s">
        <v>212</v>
      </c>
      <c r="F1062" s="645" t="s">
        <v>213</v>
      </c>
      <c r="G1062" s="645" t="s">
        <v>6796</v>
      </c>
      <c r="H1062" s="646">
        <v>42384</v>
      </c>
      <c r="I1062" s="647">
        <v>56.27</v>
      </c>
      <c r="J1062" s="647">
        <v>1</v>
      </c>
      <c r="K1062" s="647">
        <f t="shared" si="16"/>
        <v>56.27</v>
      </c>
      <c r="L1062" s="645" t="s">
        <v>6797</v>
      </c>
      <c r="M1062" s="645" t="s">
        <v>271</v>
      </c>
      <c r="N1062" s="646">
        <v>42800</v>
      </c>
      <c r="O1062" s="645" t="s">
        <v>71</v>
      </c>
      <c r="P1062" s="645" t="s">
        <v>6798</v>
      </c>
    </row>
    <row r="1063" spans="1:16" x14ac:dyDescent="0.2">
      <c r="A1063" s="645" t="s">
        <v>390</v>
      </c>
      <c r="B1063" s="645" t="s">
        <v>1710</v>
      </c>
      <c r="C1063" s="645" t="s">
        <v>391</v>
      </c>
      <c r="D1063" s="645" t="s">
        <v>6799</v>
      </c>
      <c r="E1063" s="645" t="s">
        <v>6800</v>
      </c>
      <c r="F1063" s="645" t="s">
        <v>6801</v>
      </c>
      <c r="G1063" s="645" t="s">
        <v>6802</v>
      </c>
      <c r="H1063" s="646">
        <v>42774</v>
      </c>
      <c r="I1063" s="647">
        <v>19.79</v>
      </c>
      <c r="J1063" s="647">
        <v>1</v>
      </c>
      <c r="K1063" s="647">
        <f t="shared" si="16"/>
        <v>19.79</v>
      </c>
      <c r="L1063" s="645" t="s">
        <v>801</v>
      </c>
      <c r="M1063" s="645" t="s">
        <v>614</v>
      </c>
      <c r="N1063" s="646">
        <v>42797</v>
      </c>
      <c r="O1063" s="645" t="s">
        <v>71</v>
      </c>
      <c r="P1063" s="645" t="s">
        <v>801</v>
      </c>
    </row>
    <row r="1064" spans="1:16" x14ac:dyDescent="0.2">
      <c r="A1064" s="645" t="s">
        <v>390</v>
      </c>
      <c r="B1064" s="645" t="s">
        <v>1710</v>
      </c>
      <c r="C1064" s="645" t="s">
        <v>391</v>
      </c>
      <c r="D1064" s="645" t="s">
        <v>6803</v>
      </c>
      <c r="E1064" s="645" t="s">
        <v>6804</v>
      </c>
      <c r="F1064" s="645" t="s">
        <v>6805</v>
      </c>
      <c r="G1064" s="645" t="s">
        <v>6806</v>
      </c>
      <c r="H1064" s="646">
        <v>42814</v>
      </c>
      <c r="I1064" s="647">
        <v>2413.7600000000002</v>
      </c>
      <c r="J1064" s="647">
        <v>1</v>
      </c>
      <c r="K1064" s="647">
        <f t="shared" si="16"/>
        <v>2413.7600000000002</v>
      </c>
      <c r="L1064" s="645" t="s">
        <v>801</v>
      </c>
      <c r="M1064" s="645" t="s">
        <v>611</v>
      </c>
      <c r="N1064" s="646">
        <v>42822</v>
      </c>
      <c r="O1064" s="645" t="s">
        <v>71</v>
      </c>
      <c r="P1064" s="645" t="s">
        <v>801</v>
      </c>
    </row>
    <row r="1065" spans="1:16" x14ac:dyDescent="0.2">
      <c r="A1065" s="645" t="s">
        <v>390</v>
      </c>
      <c r="B1065" s="645" t="s">
        <v>1710</v>
      </c>
      <c r="C1065" s="645" t="s">
        <v>391</v>
      </c>
      <c r="D1065" s="645" t="s">
        <v>6807</v>
      </c>
      <c r="E1065" s="645" t="s">
        <v>6808</v>
      </c>
      <c r="F1065" s="645" t="s">
        <v>6809</v>
      </c>
      <c r="G1065" s="645" t="s">
        <v>6810</v>
      </c>
      <c r="H1065" s="646">
        <v>42818</v>
      </c>
      <c r="I1065" s="647">
        <v>660</v>
      </c>
      <c r="J1065" s="647">
        <v>1</v>
      </c>
      <c r="K1065" s="647">
        <f t="shared" si="16"/>
        <v>660</v>
      </c>
      <c r="L1065" s="645" t="s">
        <v>801</v>
      </c>
      <c r="M1065" s="645" t="s">
        <v>3351</v>
      </c>
      <c r="N1065" s="646">
        <v>42822</v>
      </c>
      <c r="O1065" s="645" t="s">
        <v>71</v>
      </c>
      <c r="P1065" s="645" t="s">
        <v>801</v>
      </c>
    </row>
    <row r="1066" spans="1:16" x14ac:dyDescent="0.2">
      <c r="A1066" s="645" t="s">
        <v>390</v>
      </c>
      <c r="B1066" s="645" t="s">
        <v>1710</v>
      </c>
      <c r="C1066" s="645" t="s">
        <v>391</v>
      </c>
      <c r="D1066" s="645" t="s">
        <v>6811</v>
      </c>
      <c r="E1066" s="645" t="s">
        <v>6812</v>
      </c>
      <c r="F1066" s="645" t="s">
        <v>6813</v>
      </c>
      <c r="G1066" s="645" t="s">
        <v>6814</v>
      </c>
      <c r="H1066" s="646">
        <v>42795</v>
      </c>
      <c r="I1066" s="647">
        <v>423.5</v>
      </c>
      <c r="J1066" s="647">
        <v>1</v>
      </c>
      <c r="K1066" s="647">
        <f t="shared" si="16"/>
        <v>423.5</v>
      </c>
      <c r="L1066" s="645" t="s">
        <v>801</v>
      </c>
      <c r="M1066" s="645" t="s">
        <v>636</v>
      </c>
      <c r="N1066" s="646">
        <v>42824</v>
      </c>
      <c r="O1066" s="645" t="s">
        <v>71</v>
      </c>
      <c r="P1066" s="645" t="s">
        <v>801</v>
      </c>
    </row>
    <row r="1067" spans="1:16" x14ac:dyDescent="0.2">
      <c r="A1067" s="645" t="s">
        <v>390</v>
      </c>
      <c r="B1067" s="645" t="s">
        <v>1710</v>
      </c>
      <c r="C1067" s="645" t="s">
        <v>391</v>
      </c>
      <c r="D1067" s="645" t="s">
        <v>6815</v>
      </c>
      <c r="E1067" s="645" t="s">
        <v>6816</v>
      </c>
      <c r="F1067" s="645" t="s">
        <v>6817</v>
      </c>
      <c r="G1067" s="645" t="s">
        <v>6818</v>
      </c>
      <c r="H1067" s="646">
        <v>42796</v>
      </c>
      <c r="I1067" s="647">
        <v>459.8</v>
      </c>
      <c r="J1067" s="647">
        <v>1</v>
      </c>
      <c r="K1067" s="647">
        <f t="shared" si="16"/>
        <v>459.8</v>
      </c>
      <c r="L1067" s="645" t="s">
        <v>801</v>
      </c>
      <c r="M1067" s="645" t="s">
        <v>613</v>
      </c>
      <c r="N1067" s="646">
        <v>42808</v>
      </c>
      <c r="O1067" s="645" t="s">
        <v>71</v>
      </c>
      <c r="P1067" s="645" t="s">
        <v>801</v>
      </c>
    </row>
    <row r="1068" spans="1:16" x14ac:dyDescent="0.2">
      <c r="A1068" s="645" t="s">
        <v>390</v>
      </c>
      <c r="B1068" s="645" t="s">
        <v>1710</v>
      </c>
      <c r="C1068" s="645" t="s">
        <v>391</v>
      </c>
      <c r="D1068" s="645" t="s">
        <v>6819</v>
      </c>
      <c r="E1068" s="645" t="s">
        <v>6820</v>
      </c>
      <c r="F1068" s="645" t="s">
        <v>6821</v>
      </c>
      <c r="G1068" s="645" t="s">
        <v>6822</v>
      </c>
      <c r="H1068" s="646">
        <v>42815</v>
      </c>
      <c r="I1068" s="647">
        <v>175.3</v>
      </c>
      <c r="J1068" s="647">
        <v>1</v>
      </c>
      <c r="K1068" s="647">
        <f t="shared" si="16"/>
        <v>175.3</v>
      </c>
      <c r="L1068" s="645" t="s">
        <v>801</v>
      </c>
      <c r="M1068" s="645" t="s">
        <v>1744</v>
      </c>
      <c r="N1068" s="646">
        <v>42825</v>
      </c>
      <c r="O1068" s="645" t="s">
        <v>71</v>
      </c>
      <c r="P1068" s="645" t="s">
        <v>801</v>
      </c>
    </row>
    <row r="1069" spans="1:16" x14ac:dyDescent="0.2">
      <c r="A1069" s="645" t="s">
        <v>390</v>
      </c>
      <c r="B1069" s="645" t="s">
        <v>1710</v>
      </c>
      <c r="C1069" s="645" t="s">
        <v>391</v>
      </c>
      <c r="D1069" s="645" t="s">
        <v>6823</v>
      </c>
      <c r="E1069" s="645" t="s">
        <v>6824</v>
      </c>
      <c r="F1069" s="645" t="s">
        <v>6825</v>
      </c>
      <c r="G1069" s="645" t="s">
        <v>6826</v>
      </c>
      <c r="H1069" s="646">
        <v>42779</v>
      </c>
      <c r="I1069" s="647">
        <v>588.24</v>
      </c>
      <c r="J1069" s="647">
        <v>1</v>
      </c>
      <c r="K1069" s="647">
        <f t="shared" si="16"/>
        <v>588.24</v>
      </c>
      <c r="L1069" s="645" t="s">
        <v>801</v>
      </c>
      <c r="M1069" s="645" t="s">
        <v>1079</v>
      </c>
      <c r="N1069" s="646">
        <v>42821</v>
      </c>
      <c r="O1069" s="645" t="s">
        <v>71</v>
      </c>
      <c r="P1069" s="645" t="s">
        <v>801</v>
      </c>
    </row>
    <row r="1070" spans="1:16" x14ac:dyDescent="0.2">
      <c r="A1070" s="645" t="s">
        <v>390</v>
      </c>
      <c r="B1070" s="645" t="s">
        <v>1710</v>
      </c>
      <c r="C1070" s="645" t="s">
        <v>391</v>
      </c>
      <c r="D1070" s="645" t="s">
        <v>6827</v>
      </c>
      <c r="E1070" s="645" t="s">
        <v>6828</v>
      </c>
      <c r="F1070" s="645" t="s">
        <v>6829</v>
      </c>
      <c r="G1070" s="645" t="s">
        <v>6830</v>
      </c>
      <c r="H1070" s="646">
        <v>42779</v>
      </c>
      <c r="I1070" s="647">
        <v>588.24</v>
      </c>
      <c r="J1070" s="647">
        <v>1</v>
      </c>
      <c r="K1070" s="647">
        <f t="shared" si="16"/>
        <v>588.24</v>
      </c>
      <c r="L1070" s="645" t="s">
        <v>801</v>
      </c>
      <c r="M1070" s="645" t="s">
        <v>1079</v>
      </c>
      <c r="N1070" s="646">
        <v>42821</v>
      </c>
      <c r="O1070" s="645" t="s">
        <v>71</v>
      </c>
      <c r="P1070" s="645" t="s">
        <v>801</v>
      </c>
    </row>
    <row r="1071" spans="1:16" x14ac:dyDescent="0.2">
      <c r="A1071" s="645" t="s">
        <v>390</v>
      </c>
      <c r="B1071" s="645" t="s">
        <v>1710</v>
      </c>
      <c r="C1071" s="645" t="s">
        <v>391</v>
      </c>
      <c r="D1071" s="645" t="s">
        <v>6831</v>
      </c>
      <c r="E1071" s="645" t="s">
        <v>6832</v>
      </c>
      <c r="F1071" s="645" t="s">
        <v>6833</v>
      </c>
      <c r="G1071" s="645" t="s">
        <v>6834</v>
      </c>
      <c r="H1071" s="646">
        <v>42766</v>
      </c>
      <c r="I1071" s="647">
        <v>660</v>
      </c>
      <c r="J1071" s="647">
        <v>1</v>
      </c>
      <c r="K1071" s="647">
        <f t="shared" si="16"/>
        <v>660</v>
      </c>
      <c r="L1071" s="645" t="s">
        <v>801</v>
      </c>
      <c r="M1071" s="645" t="s">
        <v>1401</v>
      </c>
      <c r="N1071" s="646">
        <v>42823</v>
      </c>
      <c r="O1071" s="645" t="s">
        <v>71</v>
      </c>
      <c r="P1071" s="645" t="s">
        <v>801</v>
      </c>
    </row>
    <row r="1072" spans="1:16" x14ac:dyDescent="0.2">
      <c r="A1072" s="645" t="s">
        <v>390</v>
      </c>
      <c r="B1072" s="645" t="s">
        <v>1710</v>
      </c>
      <c r="C1072" s="645" t="s">
        <v>391</v>
      </c>
      <c r="D1072" s="645" t="s">
        <v>6831</v>
      </c>
      <c r="E1072" s="645" t="s">
        <v>6832</v>
      </c>
      <c r="F1072" s="645" t="s">
        <v>6833</v>
      </c>
      <c r="G1072" s="645" t="s">
        <v>2118</v>
      </c>
      <c r="H1072" s="646">
        <v>42766</v>
      </c>
      <c r="I1072" s="647">
        <v>700</v>
      </c>
      <c r="J1072" s="647">
        <v>1</v>
      </c>
      <c r="K1072" s="647">
        <f t="shared" si="16"/>
        <v>700</v>
      </c>
      <c r="L1072" s="645" t="s">
        <v>801</v>
      </c>
      <c r="M1072" s="645" t="s">
        <v>1401</v>
      </c>
      <c r="N1072" s="646">
        <v>42823</v>
      </c>
      <c r="O1072" s="645" t="s">
        <v>71</v>
      </c>
      <c r="P1072" s="645" t="s">
        <v>801</v>
      </c>
    </row>
    <row r="1073" spans="1:16" x14ac:dyDescent="0.2">
      <c r="A1073" s="645" t="s">
        <v>390</v>
      </c>
      <c r="B1073" s="645" t="s">
        <v>1710</v>
      </c>
      <c r="C1073" s="645" t="s">
        <v>391</v>
      </c>
      <c r="D1073" s="645" t="s">
        <v>6835</v>
      </c>
      <c r="E1073" s="645" t="s">
        <v>6836</v>
      </c>
      <c r="F1073" s="645" t="s">
        <v>6837</v>
      </c>
      <c r="G1073" s="645" t="s">
        <v>6838</v>
      </c>
      <c r="H1073" s="646">
        <v>42776</v>
      </c>
      <c r="I1073" s="647">
        <v>456.61</v>
      </c>
      <c r="J1073" s="647">
        <v>1</v>
      </c>
      <c r="K1073" s="647">
        <f t="shared" si="16"/>
        <v>456.61</v>
      </c>
      <c r="L1073" s="645" t="s">
        <v>801</v>
      </c>
      <c r="M1073" s="645" t="s">
        <v>1391</v>
      </c>
      <c r="N1073" s="646">
        <v>42807</v>
      </c>
      <c r="O1073" s="645" t="s">
        <v>71</v>
      </c>
      <c r="P1073" s="645" t="s">
        <v>801</v>
      </c>
    </row>
    <row r="1074" spans="1:16" x14ac:dyDescent="0.2">
      <c r="A1074" s="645" t="s">
        <v>390</v>
      </c>
      <c r="B1074" s="645" t="s">
        <v>1710</v>
      </c>
      <c r="C1074" s="645" t="s">
        <v>391</v>
      </c>
      <c r="D1074" s="645" t="s">
        <v>6839</v>
      </c>
      <c r="E1074" s="645" t="s">
        <v>6840</v>
      </c>
      <c r="F1074" s="645" t="s">
        <v>6841</v>
      </c>
      <c r="G1074" s="645" t="s">
        <v>6842</v>
      </c>
      <c r="H1074" s="646">
        <v>42802</v>
      </c>
      <c r="I1074" s="647">
        <v>323.39</v>
      </c>
      <c r="J1074" s="647">
        <v>1</v>
      </c>
      <c r="K1074" s="647">
        <f t="shared" si="16"/>
        <v>323.39</v>
      </c>
      <c r="L1074" s="645" t="s">
        <v>801</v>
      </c>
      <c r="M1074" s="645" t="s">
        <v>102</v>
      </c>
      <c r="N1074" s="646">
        <v>42810</v>
      </c>
      <c r="O1074" s="645" t="s">
        <v>71</v>
      </c>
      <c r="P1074" s="645" t="s">
        <v>801</v>
      </c>
    </row>
    <row r="1075" spans="1:16" x14ac:dyDescent="0.2">
      <c r="A1075" s="645" t="s">
        <v>390</v>
      </c>
      <c r="B1075" s="645" t="s">
        <v>1710</v>
      </c>
      <c r="C1075" s="645" t="s">
        <v>391</v>
      </c>
      <c r="D1075" s="645" t="s">
        <v>6843</v>
      </c>
      <c r="E1075" s="645" t="s">
        <v>6844</v>
      </c>
      <c r="F1075" s="645" t="s">
        <v>6845</v>
      </c>
      <c r="G1075" s="645" t="s">
        <v>6846</v>
      </c>
      <c r="H1075" s="646">
        <v>42824</v>
      </c>
      <c r="I1075" s="647">
        <v>850.63</v>
      </c>
      <c r="J1075" s="647">
        <v>1</v>
      </c>
      <c r="K1075" s="647">
        <f t="shared" si="16"/>
        <v>850.63</v>
      </c>
      <c r="L1075" s="645" t="s">
        <v>6847</v>
      </c>
      <c r="M1075" s="645" t="s">
        <v>1923</v>
      </c>
      <c r="N1075" s="646">
        <v>42825</v>
      </c>
      <c r="O1075" s="645" t="s">
        <v>71</v>
      </c>
      <c r="P1075" s="645" t="s">
        <v>6848</v>
      </c>
    </row>
    <row r="1076" spans="1:16" x14ac:dyDescent="0.2">
      <c r="A1076" s="645" t="s">
        <v>390</v>
      </c>
      <c r="B1076" s="645" t="s">
        <v>1710</v>
      </c>
      <c r="C1076" s="645" t="s">
        <v>391</v>
      </c>
      <c r="D1076" s="645" t="s">
        <v>6843</v>
      </c>
      <c r="E1076" s="645" t="s">
        <v>6844</v>
      </c>
      <c r="F1076" s="645" t="s">
        <v>6845</v>
      </c>
      <c r="G1076" s="645" t="s">
        <v>6849</v>
      </c>
      <c r="H1076" s="646">
        <v>42824</v>
      </c>
      <c r="I1076" s="647">
        <v>3683.91</v>
      </c>
      <c r="J1076" s="647">
        <v>1</v>
      </c>
      <c r="K1076" s="647">
        <f t="shared" si="16"/>
        <v>3683.91</v>
      </c>
      <c r="L1076" s="645" t="s">
        <v>6850</v>
      </c>
      <c r="M1076" s="645" t="s">
        <v>575</v>
      </c>
      <c r="N1076" s="646">
        <v>42825</v>
      </c>
      <c r="O1076" s="645" t="s">
        <v>71</v>
      </c>
      <c r="P1076" s="645" t="s">
        <v>6851</v>
      </c>
    </row>
    <row r="1077" spans="1:16" x14ac:dyDescent="0.2">
      <c r="A1077" s="645" t="s">
        <v>390</v>
      </c>
      <c r="B1077" s="645" t="s">
        <v>1710</v>
      </c>
      <c r="C1077" s="645" t="s">
        <v>391</v>
      </c>
      <c r="D1077" s="645" t="s">
        <v>2995</v>
      </c>
      <c r="E1077" s="645" t="s">
        <v>2996</v>
      </c>
      <c r="F1077" s="645" t="s">
        <v>2997</v>
      </c>
      <c r="G1077" s="645" t="s">
        <v>6852</v>
      </c>
      <c r="H1077" s="646">
        <v>42808</v>
      </c>
      <c r="I1077" s="647">
        <v>198.36</v>
      </c>
      <c r="J1077" s="647">
        <v>1</v>
      </c>
      <c r="K1077" s="647">
        <f t="shared" si="16"/>
        <v>198.36</v>
      </c>
      <c r="L1077" s="645" t="s">
        <v>801</v>
      </c>
      <c r="M1077" s="645" t="s">
        <v>1207</v>
      </c>
      <c r="N1077" s="646">
        <v>42823</v>
      </c>
      <c r="O1077" s="645" t="s">
        <v>71</v>
      </c>
      <c r="P1077" s="645" t="s">
        <v>801</v>
      </c>
    </row>
    <row r="1078" spans="1:16" x14ac:dyDescent="0.2">
      <c r="A1078" s="645" t="s">
        <v>390</v>
      </c>
      <c r="B1078" s="645" t="s">
        <v>1710</v>
      </c>
      <c r="C1078" s="645" t="s">
        <v>391</v>
      </c>
      <c r="D1078" s="645" t="s">
        <v>6853</v>
      </c>
      <c r="E1078" s="645" t="s">
        <v>6854</v>
      </c>
      <c r="F1078" s="645" t="s">
        <v>6855</v>
      </c>
      <c r="G1078" s="645" t="s">
        <v>3015</v>
      </c>
      <c r="H1078" s="646">
        <v>42801</v>
      </c>
      <c r="I1078" s="647">
        <v>510.45</v>
      </c>
      <c r="J1078" s="647">
        <v>1</v>
      </c>
      <c r="K1078" s="647">
        <f t="shared" si="16"/>
        <v>510.45</v>
      </c>
      <c r="L1078" s="645" t="s">
        <v>801</v>
      </c>
      <c r="M1078" s="645" t="s">
        <v>1150</v>
      </c>
      <c r="N1078" s="646">
        <v>42807</v>
      </c>
      <c r="O1078" s="645" t="s">
        <v>71</v>
      </c>
      <c r="P1078" s="645" t="s">
        <v>801</v>
      </c>
    </row>
    <row r="1079" spans="1:16" x14ac:dyDescent="0.2">
      <c r="A1079" s="645" t="s">
        <v>390</v>
      </c>
      <c r="B1079" s="645" t="s">
        <v>1710</v>
      </c>
      <c r="C1079" s="645" t="s">
        <v>391</v>
      </c>
      <c r="D1079" s="645" t="s">
        <v>6853</v>
      </c>
      <c r="E1079" s="645" t="s">
        <v>6854</v>
      </c>
      <c r="F1079" s="645" t="s">
        <v>6855</v>
      </c>
      <c r="G1079" s="645" t="s">
        <v>3017</v>
      </c>
      <c r="H1079" s="646">
        <v>42801</v>
      </c>
      <c r="I1079" s="647">
        <v>192.56</v>
      </c>
      <c r="J1079" s="647">
        <v>1</v>
      </c>
      <c r="K1079" s="647">
        <f t="shared" si="16"/>
        <v>192.56</v>
      </c>
      <c r="L1079" s="645" t="s">
        <v>801</v>
      </c>
      <c r="M1079" s="645" t="s">
        <v>1150</v>
      </c>
      <c r="N1079" s="646">
        <v>42807</v>
      </c>
      <c r="O1079" s="645" t="s">
        <v>71</v>
      </c>
      <c r="P1079" s="645" t="s">
        <v>801</v>
      </c>
    </row>
    <row r="1080" spans="1:16" x14ac:dyDescent="0.2">
      <c r="A1080" s="645" t="s">
        <v>390</v>
      </c>
      <c r="B1080" s="645" t="s">
        <v>1710</v>
      </c>
      <c r="C1080" s="645" t="s">
        <v>391</v>
      </c>
      <c r="D1080" s="645" t="s">
        <v>6856</v>
      </c>
      <c r="E1080" s="645" t="s">
        <v>6857</v>
      </c>
      <c r="F1080" s="645" t="s">
        <v>6858</v>
      </c>
      <c r="G1080" s="645" t="s">
        <v>6859</v>
      </c>
      <c r="H1080" s="646">
        <v>42789</v>
      </c>
      <c r="I1080" s="647">
        <v>2040</v>
      </c>
      <c r="J1080" s="647">
        <v>1</v>
      </c>
      <c r="K1080" s="647">
        <f t="shared" si="16"/>
        <v>2040</v>
      </c>
      <c r="L1080" s="645" t="s">
        <v>801</v>
      </c>
      <c r="M1080" s="645" t="s">
        <v>258</v>
      </c>
      <c r="N1080" s="646">
        <v>42802</v>
      </c>
      <c r="O1080" s="645" t="s">
        <v>71</v>
      </c>
      <c r="P1080" s="645" t="s">
        <v>801</v>
      </c>
    </row>
    <row r="1081" spans="1:16" x14ac:dyDescent="0.2">
      <c r="A1081" s="645" t="s">
        <v>390</v>
      </c>
      <c r="B1081" s="645" t="s">
        <v>1710</v>
      </c>
      <c r="C1081" s="645" t="s">
        <v>391</v>
      </c>
      <c r="D1081" s="645" t="s">
        <v>6860</v>
      </c>
      <c r="E1081" s="645" t="s">
        <v>6861</v>
      </c>
      <c r="F1081" s="645" t="s">
        <v>6862</v>
      </c>
      <c r="G1081" s="645" t="s">
        <v>6863</v>
      </c>
      <c r="H1081" s="646">
        <v>42780</v>
      </c>
      <c r="I1081" s="647">
        <v>220.99</v>
      </c>
      <c r="J1081" s="647">
        <v>1</v>
      </c>
      <c r="K1081" s="647">
        <f t="shared" si="16"/>
        <v>220.99</v>
      </c>
      <c r="L1081" s="645" t="s">
        <v>801</v>
      </c>
      <c r="M1081" s="645" t="s">
        <v>614</v>
      </c>
      <c r="N1081" s="646">
        <v>42822</v>
      </c>
      <c r="O1081" s="645" t="s">
        <v>71</v>
      </c>
      <c r="P1081" s="645" t="s">
        <v>801</v>
      </c>
    </row>
    <row r="1082" spans="1:16" x14ac:dyDescent="0.2">
      <c r="A1082" s="645" t="s">
        <v>390</v>
      </c>
      <c r="B1082" s="645" t="s">
        <v>1710</v>
      </c>
      <c r="C1082" s="645" t="s">
        <v>391</v>
      </c>
      <c r="D1082" s="645" t="s">
        <v>6864</v>
      </c>
      <c r="E1082" s="645" t="s">
        <v>6865</v>
      </c>
      <c r="F1082" s="645" t="s">
        <v>6866</v>
      </c>
      <c r="G1082" s="645" t="s">
        <v>6867</v>
      </c>
      <c r="H1082" s="646">
        <v>42809</v>
      </c>
      <c r="I1082" s="647">
        <v>231</v>
      </c>
      <c r="J1082" s="647">
        <v>1</v>
      </c>
      <c r="K1082" s="647">
        <f t="shared" si="16"/>
        <v>231</v>
      </c>
      <c r="L1082" s="645" t="s">
        <v>801</v>
      </c>
      <c r="M1082" s="645" t="s">
        <v>540</v>
      </c>
      <c r="N1082" s="646">
        <v>42814</v>
      </c>
      <c r="O1082" s="645" t="s">
        <v>71</v>
      </c>
      <c r="P1082" s="645" t="s">
        <v>801</v>
      </c>
    </row>
    <row r="1083" spans="1:16" x14ac:dyDescent="0.2">
      <c r="A1083" s="645" t="s">
        <v>390</v>
      </c>
      <c r="B1083" s="645" t="s">
        <v>1710</v>
      </c>
      <c r="C1083" s="645" t="s">
        <v>391</v>
      </c>
      <c r="D1083" s="645" t="s">
        <v>6864</v>
      </c>
      <c r="E1083" s="645" t="s">
        <v>6865</v>
      </c>
      <c r="F1083" s="645" t="s">
        <v>6866</v>
      </c>
      <c r="G1083" s="645" t="s">
        <v>6868</v>
      </c>
      <c r="H1083" s="646">
        <v>42789</v>
      </c>
      <c r="I1083" s="647">
        <v>184.8</v>
      </c>
      <c r="J1083" s="647">
        <v>1</v>
      </c>
      <c r="K1083" s="647">
        <f t="shared" si="16"/>
        <v>184.8</v>
      </c>
      <c r="L1083" s="645" t="s">
        <v>801</v>
      </c>
      <c r="M1083" s="645" t="s">
        <v>540</v>
      </c>
      <c r="N1083" s="646">
        <v>42814</v>
      </c>
      <c r="O1083" s="645" t="s">
        <v>71</v>
      </c>
      <c r="P1083" s="645" t="s">
        <v>801</v>
      </c>
    </row>
    <row r="1084" spans="1:16" x14ac:dyDescent="0.2">
      <c r="A1084" s="645" t="s">
        <v>390</v>
      </c>
      <c r="B1084" s="645" t="s">
        <v>1710</v>
      </c>
      <c r="C1084" s="645" t="s">
        <v>391</v>
      </c>
      <c r="D1084" s="645" t="s">
        <v>6864</v>
      </c>
      <c r="E1084" s="645" t="s">
        <v>6865</v>
      </c>
      <c r="F1084" s="645" t="s">
        <v>6866</v>
      </c>
      <c r="G1084" s="645" t="s">
        <v>6869</v>
      </c>
      <c r="H1084" s="646">
        <v>42789</v>
      </c>
      <c r="I1084" s="647">
        <v>184.8</v>
      </c>
      <c r="J1084" s="647">
        <v>1</v>
      </c>
      <c r="K1084" s="647">
        <f t="shared" si="16"/>
        <v>184.8</v>
      </c>
      <c r="L1084" s="645" t="s">
        <v>801</v>
      </c>
      <c r="M1084" s="645" t="s">
        <v>540</v>
      </c>
      <c r="N1084" s="646">
        <v>42825</v>
      </c>
      <c r="O1084" s="645" t="s">
        <v>71</v>
      </c>
      <c r="P1084" s="645" t="s">
        <v>801</v>
      </c>
    </row>
    <row r="1085" spans="1:16" x14ac:dyDescent="0.2">
      <c r="A1085" s="645" t="s">
        <v>390</v>
      </c>
      <c r="B1085" s="645" t="s">
        <v>1710</v>
      </c>
      <c r="C1085" s="645" t="s">
        <v>391</v>
      </c>
      <c r="D1085" s="645" t="s">
        <v>6864</v>
      </c>
      <c r="E1085" s="645" t="s">
        <v>6865</v>
      </c>
      <c r="F1085" s="645" t="s">
        <v>6866</v>
      </c>
      <c r="G1085" s="645" t="s">
        <v>6870</v>
      </c>
      <c r="H1085" s="646">
        <v>42788</v>
      </c>
      <c r="I1085" s="647">
        <v>138.6</v>
      </c>
      <c r="J1085" s="647">
        <v>1</v>
      </c>
      <c r="K1085" s="647">
        <f t="shared" si="16"/>
        <v>138.6</v>
      </c>
      <c r="L1085" s="645" t="s">
        <v>801</v>
      </c>
      <c r="M1085" s="645" t="s">
        <v>540</v>
      </c>
      <c r="N1085" s="646">
        <v>42801</v>
      </c>
      <c r="O1085" s="645" t="s">
        <v>71</v>
      </c>
      <c r="P1085" s="645" t="s">
        <v>801</v>
      </c>
    </row>
    <row r="1086" spans="1:16" x14ac:dyDescent="0.2">
      <c r="A1086" s="645" t="s">
        <v>390</v>
      </c>
      <c r="B1086" s="645" t="s">
        <v>1710</v>
      </c>
      <c r="C1086" s="645" t="s">
        <v>391</v>
      </c>
      <c r="D1086" s="645" t="s">
        <v>1277</v>
      </c>
      <c r="E1086" s="645" t="s">
        <v>1278</v>
      </c>
      <c r="F1086" s="645" t="s">
        <v>1279</v>
      </c>
      <c r="G1086" s="645" t="s">
        <v>6871</v>
      </c>
      <c r="H1086" s="646">
        <v>42801</v>
      </c>
      <c r="I1086" s="647">
        <v>683.65</v>
      </c>
      <c r="J1086" s="647">
        <v>1</v>
      </c>
      <c r="K1086" s="647">
        <f t="shared" si="16"/>
        <v>683.65</v>
      </c>
      <c r="L1086" s="645" t="s">
        <v>6872</v>
      </c>
      <c r="M1086" s="645" t="s">
        <v>1410</v>
      </c>
      <c r="N1086" s="646">
        <v>42804</v>
      </c>
      <c r="O1086" s="645" t="s">
        <v>71</v>
      </c>
      <c r="P1086" s="645" t="s">
        <v>6873</v>
      </c>
    </row>
    <row r="1087" spans="1:16" x14ac:dyDescent="0.2">
      <c r="A1087" s="645" t="s">
        <v>390</v>
      </c>
      <c r="B1087" s="645" t="s">
        <v>1710</v>
      </c>
      <c r="C1087" s="645" t="s">
        <v>391</v>
      </c>
      <c r="D1087" s="645" t="s">
        <v>1277</v>
      </c>
      <c r="E1087" s="645" t="s">
        <v>1278</v>
      </c>
      <c r="F1087" s="645" t="s">
        <v>1279</v>
      </c>
      <c r="G1087" s="645" t="s">
        <v>6874</v>
      </c>
      <c r="H1087" s="646">
        <v>42796</v>
      </c>
      <c r="I1087" s="647">
        <v>2177.9499999999998</v>
      </c>
      <c r="J1087" s="647">
        <v>1</v>
      </c>
      <c r="K1087" s="647">
        <f t="shared" si="16"/>
        <v>2177.9499999999998</v>
      </c>
      <c r="L1087" s="645" t="s">
        <v>801</v>
      </c>
      <c r="M1087" s="645" t="s">
        <v>719</v>
      </c>
      <c r="N1087" s="646">
        <v>42802</v>
      </c>
      <c r="O1087" s="645" t="s">
        <v>71</v>
      </c>
      <c r="P1087" s="645" t="s">
        <v>801</v>
      </c>
    </row>
    <row r="1088" spans="1:16" x14ac:dyDescent="0.2">
      <c r="A1088" s="645" t="s">
        <v>390</v>
      </c>
      <c r="B1088" s="645" t="s">
        <v>1710</v>
      </c>
      <c r="C1088" s="645" t="s">
        <v>391</v>
      </c>
      <c r="D1088" s="645" t="s">
        <v>1277</v>
      </c>
      <c r="E1088" s="645" t="s">
        <v>1278</v>
      </c>
      <c r="F1088" s="645" t="s">
        <v>1279</v>
      </c>
      <c r="G1088" s="645" t="s">
        <v>6875</v>
      </c>
      <c r="H1088" s="646">
        <v>42795</v>
      </c>
      <c r="I1088" s="647">
        <v>45.98</v>
      </c>
      <c r="J1088" s="647">
        <v>1</v>
      </c>
      <c r="K1088" s="647">
        <f t="shared" si="16"/>
        <v>45.98</v>
      </c>
      <c r="L1088" s="645" t="s">
        <v>6876</v>
      </c>
      <c r="M1088" s="645" t="s">
        <v>1969</v>
      </c>
      <c r="N1088" s="646">
        <v>42800</v>
      </c>
      <c r="O1088" s="645" t="s">
        <v>71</v>
      </c>
      <c r="P1088" s="645" t="s">
        <v>6877</v>
      </c>
    </row>
    <row r="1089" spans="1:16" x14ac:dyDescent="0.2">
      <c r="A1089" s="645" t="s">
        <v>390</v>
      </c>
      <c r="B1089" s="645" t="s">
        <v>1710</v>
      </c>
      <c r="C1089" s="645" t="s">
        <v>391</v>
      </c>
      <c r="D1089" s="645" t="s">
        <v>1277</v>
      </c>
      <c r="E1089" s="645" t="s">
        <v>1278</v>
      </c>
      <c r="F1089" s="645" t="s">
        <v>1279</v>
      </c>
      <c r="G1089" s="645" t="s">
        <v>6878</v>
      </c>
      <c r="H1089" s="646">
        <v>42794</v>
      </c>
      <c r="I1089" s="647">
        <v>2195.33</v>
      </c>
      <c r="J1089" s="647">
        <v>1</v>
      </c>
      <c r="K1089" s="647">
        <f t="shared" si="16"/>
        <v>2195.33</v>
      </c>
      <c r="L1089" s="645" t="s">
        <v>6879</v>
      </c>
      <c r="M1089" s="645" t="s">
        <v>1131</v>
      </c>
      <c r="N1089" s="646">
        <v>42796</v>
      </c>
      <c r="O1089" s="645" t="s">
        <v>71</v>
      </c>
      <c r="P1089" s="645" t="s">
        <v>6880</v>
      </c>
    </row>
    <row r="1090" spans="1:16" x14ac:dyDescent="0.2">
      <c r="A1090" s="645" t="s">
        <v>390</v>
      </c>
      <c r="B1090" s="645" t="s">
        <v>1710</v>
      </c>
      <c r="C1090" s="645" t="s">
        <v>391</v>
      </c>
      <c r="D1090" s="645" t="s">
        <v>1345</v>
      </c>
      <c r="E1090" s="645" t="s">
        <v>1346</v>
      </c>
      <c r="F1090" s="645" t="s">
        <v>1347</v>
      </c>
      <c r="G1090" s="645" t="s">
        <v>6881</v>
      </c>
      <c r="H1090" s="646">
        <v>42794</v>
      </c>
      <c r="I1090" s="647">
        <v>10.59</v>
      </c>
      <c r="J1090" s="647">
        <v>1</v>
      </c>
      <c r="K1090" s="647">
        <f t="shared" ref="K1090:K1153" si="17">I1090*J1090</f>
        <v>10.59</v>
      </c>
      <c r="L1090" s="645" t="s">
        <v>801</v>
      </c>
      <c r="M1090" s="645" t="s">
        <v>114</v>
      </c>
      <c r="N1090" s="646">
        <v>42803</v>
      </c>
      <c r="O1090" s="645" t="s">
        <v>71</v>
      </c>
      <c r="P1090" s="645" t="s">
        <v>801</v>
      </c>
    </row>
    <row r="1091" spans="1:16" x14ac:dyDescent="0.2">
      <c r="A1091" s="645" t="s">
        <v>390</v>
      </c>
      <c r="B1091" s="645" t="s">
        <v>1710</v>
      </c>
      <c r="C1091" s="645" t="s">
        <v>391</v>
      </c>
      <c r="D1091" s="645" t="s">
        <v>1345</v>
      </c>
      <c r="E1091" s="645" t="s">
        <v>1346</v>
      </c>
      <c r="F1091" s="645" t="s">
        <v>1347</v>
      </c>
      <c r="G1091" s="645" t="s">
        <v>6882</v>
      </c>
      <c r="H1091" s="646">
        <v>42794</v>
      </c>
      <c r="I1091" s="647">
        <v>51.76</v>
      </c>
      <c r="J1091" s="647">
        <v>1</v>
      </c>
      <c r="K1091" s="647">
        <f t="shared" si="17"/>
        <v>51.76</v>
      </c>
      <c r="L1091" s="645" t="s">
        <v>801</v>
      </c>
      <c r="M1091" s="645" t="s">
        <v>114</v>
      </c>
      <c r="N1091" s="646">
        <v>42803</v>
      </c>
      <c r="O1091" s="645" t="s">
        <v>71</v>
      </c>
      <c r="P1091" s="645" t="s">
        <v>801</v>
      </c>
    </row>
    <row r="1092" spans="1:16" x14ac:dyDescent="0.2">
      <c r="A1092" s="645" t="s">
        <v>390</v>
      </c>
      <c r="B1092" s="645" t="s">
        <v>1710</v>
      </c>
      <c r="C1092" s="645" t="s">
        <v>391</v>
      </c>
      <c r="D1092" s="645" t="s">
        <v>6883</v>
      </c>
      <c r="E1092" s="645" t="s">
        <v>6884</v>
      </c>
      <c r="F1092" s="645" t="s">
        <v>6885</v>
      </c>
      <c r="G1092" s="645" t="s">
        <v>6886</v>
      </c>
      <c r="H1092" s="646">
        <v>42805</v>
      </c>
      <c r="I1092" s="647">
        <v>196.55</v>
      </c>
      <c r="J1092" s="647">
        <v>1</v>
      </c>
      <c r="K1092" s="647">
        <f t="shared" si="17"/>
        <v>196.55</v>
      </c>
      <c r="L1092" s="645" t="s">
        <v>801</v>
      </c>
      <c r="M1092" s="645" t="s">
        <v>519</v>
      </c>
      <c r="N1092" s="646">
        <v>42816</v>
      </c>
      <c r="O1092" s="645" t="s">
        <v>71</v>
      </c>
      <c r="P1092" s="645" t="s">
        <v>801</v>
      </c>
    </row>
    <row r="1093" spans="1:16" x14ac:dyDescent="0.2">
      <c r="A1093" s="645" t="s">
        <v>390</v>
      </c>
      <c r="B1093" s="645" t="s">
        <v>1710</v>
      </c>
      <c r="C1093" s="645" t="s">
        <v>391</v>
      </c>
      <c r="D1093" s="645" t="s">
        <v>6887</v>
      </c>
      <c r="E1093" s="645" t="s">
        <v>6888</v>
      </c>
      <c r="F1093" s="645" t="s">
        <v>6889</v>
      </c>
      <c r="G1093" s="645" t="s">
        <v>6890</v>
      </c>
      <c r="H1093" s="646">
        <v>42794</v>
      </c>
      <c r="I1093" s="647">
        <v>1064.8</v>
      </c>
      <c r="J1093" s="647">
        <v>1</v>
      </c>
      <c r="K1093" s="647">
        <f t="shared" si="17"/>
        <v>1064.8</v>
      </c>
      <c r="L1093" s="645" t="s">
        <v>801</v>
      </c>
      <c r="M1093" s="645" t="s">
        <v>258</v>
      </c>
      <c r="N1093" s="646">
        <v>42800</v>
      </c>
      <c r="O1093" s="645" t="s">
        <v>71</v>
      </c>
      <c r="P1093" s="645" t="s">
        <v>801</v>
      </c>
    </row>
    <row r="1094" spans="1:16" x14ac:dyDescent="0.2">
      <c r="A1094" s="645" t="s">
        <v>390</v>
      </c>
      <c r="B1094" s="645" t="s">
        <v>1710</v>
      </c>
      <c r="C1094" s="645" t="s">
        <v>391</v>
      </c>
      <c r="D1094" s="645" t="s">
        <v>6891</v>
      </c>
      <c r="E1094" s="645" t="s">
        <v>6892</v>
      </c>
      <c r="F1094" s="645" t="s">
        <v>6893</v>
      </c>
      <c r="G1094" s="645" t="s">
        <v>6894</v>
      </c>
      <c r="H1094" s="646">
        <v>42809</v>
      </c>
      <c r="I1094" s="647">
        <v>320</v>
      </c>
      <c r="J1094" s="647">
        <v>1</v>
      </c>
      <c r="K1094" s="647">
        <f t="shared" si="17"/>
        <v>320</v>
      </c>
      <c r="L1094" s="645" t="s">
        <v>801</v>
      </c>
      <c r="M1094" s="645" t="s">
        <v>1401</v>
      </c>
      <c r="N1094" s="646">
        <v>42825</v>
      </c>
      <c r="O1094" s="645" t="s">
        <v>71</v>
      </c>
      <c r="P1094" s="645" t="s">
        <v>801</v>
      </c>
    </row>
    <row r="1095" spans="1:16" x14ac:dyDescent="0.2">
      <c r="A1095" s="645" t="s">
        <v>390</v>
      </c>
      <c r="B1095" s="645" t="s">
        <v>1710</v>
      </c>
      <c r="C1095" s="645" t="s">
        <v>391</v>
      </c>
      <c r="D1095" s="645" t="s">
        <v>6895</v>
      </c>
      <c r="E1095" s="645" t="s">
        <v>6896</v>
      </c>
      <c r="F1095" s="645" t="s">
        <v>6897</v>
      </c>
      <c r="G1095" s="645" t="s">
        <v>6898</v>
      </c>
      <c r="H1095" s="646">
        <v>42744</v>
      </c>
      <c r="I1095" s="647">
        <v>707.27</v>
      </c>
      <c r="J1095" s="647">
        <v>1</v>
      </c>
      <c r="K1095" s="647">
        <f t="shared" si="17"/>
        <v>707.27</v>
      </c>
      <c r="L1095" s="645" t="s">
        <v>801</v>
      </c>
      <c r="M1095" s="645" t="s">
        <v>6899</v>
      </c>
      <c r="N1095" s="646">
        <v>42817</v>
      </c>
      <c r="O1095" s="645" t="s">
        <v>71</v>
      </c>
      <c r="P1095" s="645" t="s">
        <v>801</v>
      </c>
    </row>
    <row r="1096" spans="1:16" x14ac:dyDescent="0.2">
      <c r="A1096" s="645" t="s">
        <v>390</v>
      </c>
      <c r="B1096" s="645" t="s">
        <v>1710</v>
      </c>
      <c r="C1096" s="645" t="s">
        <v>391</v>
      </c>
      <c r="D1096" s="645" t="s">
        <v>6900</v>
      </c>
      <c r="E1096" s="645" t="s">
        <v>6901</v>
      </c>
      <c r="F1096" s="645" t="s">
        <v>6902</v>
      </c>
      <c r="G1096" s="645" t="s">
        <v>6903</v>
      </c>
      <c r="H1096" s="646">
        <v>42817</v>
      </c>
      <c r="I1096" s="647">
        <v>56.87</v>
      </c>
      <c r="J1096" s="647">
        <v>1</v>
      </c>
      <c r="K1096" s="647">
        <f t="shared" si="17"/>
        <v>56.87</v>
      </c>
      <c r="L1096" s="645" t="s">
        <v>801</v>
      </c>
      <c r="M1096" s="645" t="s">
        <v>542</v>
      </c>
      <c r="N1096" s="646">
        <v>42821</v>
      </c>
      <c r="O1096" s="645" t="s">
        <v>71</v>
      </c>
      <c r="P1096" s="645" t="s">
        <v>6904</v>
      </c>
    </row>
    <row r="1097" spans="1:16" x14ac:dyDescent="0.2">
      <c r="A1097" s="645" t="s">
        <v>390</v>
      </c>
      <c r="B1097" s="645" t="s">
        <v>1710</v>
      </c>
      <c r="C1097" s="645" t="s">
        <v>391</v>
      </c>
      <c r="D1097" s="645" t="s">
        <v>6905</v>
      </c>
      <c r="E1097" s="645" t="s">
        <v>6906</v>
      </c>
      <c r="F1097" s="645" t="s">
        <v>6907</v>
      </c>
      <c r="G1097" s="645" t="s">
        <v>6908</v>
      </c>
      <c r="H1097" s="646">
        <v>42815</v>
      </c>
      <c r="I1097" s="647">
        <v>2240</v>
      </c>
      <c r="J1097" s="647">
        <v>1</v>
      </c>
      <c r="K1097" s="647">
        <f t="shared" si="17"/>
        <v>2240</v>
      </c>
      <c r="L1097" s="645" t="s">
        <v>801</v>
      </c>
      <c r="M1097" s="645" t="s">
        <v>258</v>
      </c>
      <c r="N1097" s="646">
        <v>42824</v>
      </c>
      <c r="O1097" s="645" t="s">
        <v>71</v>
      </c>
      <c r="P1097" s="645" t="s">
        <v>801</v>
      </c>
    </row>
    <row r="1098" spans="1:16" x14ac:dyDescent="0.2">
      <c r="A1098" s="645" t="s">
        <v>390</v>
      </c>
      <c r="B1098" s="645" t="s">
        <v>1710</v>
      </c>
      <c r="C1098" s="645" t="s">
        <v>391</v>
      </c>
      <c r="D1098" s="645" t="s">
        <v>6909</v>
      </c>
      <c r="E1098" s="645" t="s">
        <v>6910</v>
      </c>
      <c r="F1098" s="645" t="s">
        <v>6911</v>
      </c>
      <c r="G1098" s="645" t="s">
        <v>6912</v>
      </c>
      <c r="H1098" s="646">
        <v>42822</v>
      </c>
      <c r="I1098" s="647">
        <v>1847.25</v>
      </c>
      <c r="J1098" s="647">
        <v>1</v>
      </c>
      <c r="K1098" s="647">
        <f t="shared" si="17"/>
        <v>1847.25</v>
      </c>
      <c r="L1098" s="645" t="s">
        <v>801</v>
      </c>
      <c r="M1098" s="645" t="s">
        <v>611</v>
      </c>
      <c r="N1098" s="646">
        <v>42825</v>
      </c>
      <c r="O1098" s="645" t="s">
        <v>71</v>
      </c>
      <c r="P1098" s="645" t="s">
        <v>801</v>
      </c>
    </row>
    <row r="1099" spans="1:16" x14ac:dyDescent="0.2">
      <c r="A1099" s="645" t="s">
        <v>390</v>
      </c>
      <c r="B1099" s="645" t="s">
        <v>1710</v>
      </c>
      <c r="C1099" s="645" t="s">
        <v>391</v>
      </c>
      <c r="D1099" s="645" t="s">
        <v>6909</v>
      </c>
      <c r="E1099" s="645" t="s">
        <v>6910</v>
      </c>
      <c r="F1099" s="645" t="s">
        <v>6911</v>
      </c>
      <c r="G1099" s="645" t="s">
        <v>6913</v>
      </c>
      <c r="H1099" s="646">
        <v>42821</v>
      </c>
      <c r="I1099" s="647">
        <v>2052.5</v>
      </c>
      <c r="J1099" s="647">
        <v>1</v>
      </c>
      <c r="K1099" s="647">
        <f t="shared" si="17"/>
        <v>2052.5</v>
      </c>
      <c r="L1099" s="645" t="s">
        <v>801</v>
      </c>
      <c r="M1099" s="645" t="s">
        <v>611</v>
      </c>
      <c r="N1099" s="646">
        <v>42822</v>
      </c>
      <c r="O1099" s="645" t="s">
        <v>71</v>
      </c>
      <c r="P1099" s="645" t="s">
        <v>801</v>
      </c>
    </row>
    <row r="1100" spans="1:16" x14ac:dyDescent="0.2">
      <c r="A1100" s="645" t="s">
        <v>390</v>
      </c>
      <c r="B1100" s="645" t="s">
        <v>1710</v>
      </c>
      <c r="C1100" s="645" t="s">
        <v>391</v>
      </c>
      <c r="D1100" s="645" t="s">
        <v>3012</v>
      </c>
      <c r="E1100" s="645" t="s">
        <v>3013</v>
      </c>
      <c r="F1100" s="645" t="s">
        <v>3014</v>
      </c>
      <c r="G1100" s="645" t="s">
        <v>6914</v>
      </c>
      <c r="H1100" s="646">
        <v>42823</v>
      </c>
      <c r="I1100" s="647">
        <v>206.67</v>
      </c>
      <c r="J1100" s="647">
        <v>1</v>
      </c>
      <c r="K1100" s="647">
        <f t="shared" si="17"/>
        <v>206.67</v>
      </c>
      <c r="L1100" s="645" t="s">
        <v>801</v>
      </c>
      <c r="M1100" s="645" t="s">
        <v>3016</v>
      </c>
      <c r="N1100" s="646">
        <v>42825</v>
      </c>
      <c r="O1100" s="645" t="s">
        <v>71</v>
      </c>
      <c r="P1100" s="645" t="s">
        <v>801</v>
      </c>
    </row>
    <row r="1101" spans="1:16" x14ac:dyDescent="0.2">
      <c r="A1101" s="645" t="s">
        <v>390</v>
      </c>
      <c r="B1101" s="645" t="s">
        <v>1710</v>
      </c>
      <c r="C1101" s="645" t="s">
        <v>391</v>
      </c>
      <c r="D1101" s="645" t="s">
        <v>3012</v>
      </c>
      <c r="E1101" s="645" t="s">
        <v>3013</v>
      </c>
      <c r="F1101" s="645" t="s">
        <v>3014</v>
      </c>
      <c r="G1101" s="645" t="s">
        <v>6915</v>
      </c>
      <c r="H1101" s="646">
        <v>42823</v>
      </c>
      <c r="I1101" s="647">
        <v>60.5</v>
      </c>
      <c r="J1101" s="647">
        <v>1</v>
      </c>
      <c r="K1101" s="647">
        <f t="shared" si="17"/>
        <v>60.5</v>
      </c>
      <c r="L1101" s="645" t="s">
        <v>801</v>
      </c>
      <c r="M1101" s="645" t="s">
        <v>3016</v>
      </c>
      <c r="N1101" s="646">
        <v>42825</v>
      </c>
      <c r="O1101" s="645" t="s">
        <v>71</v>
      </c>
      <c r="P1101" s="645" t="s">
        <v>801</v>
      </c>
    </row>
    <row r="1102" spans="1:16" x14ac:dyDescent="0.2">
      <c r="A1102" s="645" t="s">
        <v>390</v>
      </c>
      <c r="B1102" s="645" t="s">
        <v>1710</v>
      </c>
      <c r="C1102" s="645" t="s">
        <v>391</v>
      </c>
      <c r="D1102" s="645" t="s">
        <v>6916</v>
      </c>
      <c r="E1102" s="645" t="s">
        <v>6917</v>
      </c>
      <c r="F1102" s="645" t="s">
        <v>6918</v>
      </c>
      <c r="G1102" s="645" t="s">
        <v>2985</v>
      </c>
      <c r="H1102" s="646">
        <v>42824</v>
      </c>
      <c r="I1102" s="647">
        <v>1738.83</v>
      </c>
      <c r="J1102" s="647">
        <v>1</v>
      </c>
      <c r="K1102" s="647">
        <f t="shared" si="17"/>
        <v>1738.83</v>
      </c>
      <c r="L1102" s="645" t="s">
        <v>801</v>
      </c>
      <c r="M1102" s="645" t="s">
        <v>611</v>
      </c>
      <c r="N1102" s="646">
        <v>42825</v>
      </c>
      <c r="O1102" s="645" t="s">
        <v>71</v>
      </c>
      <c r="P1102" s="645" t="s">
        <v>801</v>
      </c>
    </row>
    <row r="1103" spans="1:16" x14ac:dyDescent="0.2">
      <c r="A1103" s="645" t="s">
        <v>390</v>
      </c>
      <c r="B1103" s="645" t="s">
        <v>1710</v>
      </c>
      <c r="C1103" s="645" t="s">
        <v>391</v>
      </c>
      <c r="D1103" s="645" t="s">
        <v>6919</v>
      </c>
      <c r="E1103" s="645" t="s">
        <v>6920</v>
      </c>
      <c r="F1103" s="645" t="s">
        <v>6921</v>
      </c>
      <c r="G1103" s="645" t="s">
        <v>6922</v>
      </c>
      <c r="H1103" s="646">
        <v>42823</v>
      </c>
      <c r="I1103" s="647">
        <v>2832.45</v>
      </c>
      <c r="J1103" s="647">
        <v>1</v>
      </c>
      <c r="K1103" s="647">
        <f t="shared" si="17"/>
        <v>2832.45</v>
      </c>
      <c r="L1103" s="645" t="s">
        <v>801</v>
      </c>
      <c r="M1103" s="645" t="s">
        <v>611</v>
      </c>
      <c r="N1103" s="646">
        <v>42825</v>
      </c>
      <c r="O1103" s="645" t="s">
        <v>71</v>
      </c>
      <c r="P1103" s="645" t="s">
        <v>801</v>
      </c>
    </row>
    <row r="1104" spans="1:16" x14ac:dyDescent="0.2">
      <c r="A1104" s="645" t="s">
        <v>390</v>
      </c>
      <c r="B1104" s="645" t="s">
        <v>1710</v>
      </c>
      <c r="C1104" s="645" t="s">
        <v>391</v>
      </c>
      <c r="D1104" s="645" t="s">
        <v>6919</v>
      </c>
      <c r="E1104" s="645" t="s">
        <v>6920</v>
      </c>
      <c r="F1104" s="645" t="s">
        <v>6921</v>
      </c>
      <c r="G1104" s="645" t="s">
        <v>3002</v>
      </c>
      <c r="H1104" s="646">
        <v>42823</v>
      </c>
      <c r="I1104" s="647">
        <v>2750.35</v>
      </c>
      <c r="J1104" s="647">
        <v>1</v>
      </c>
      <c r="K1104" s="647">
        <f t="shared" si="17"/>
        <v>2750.35</v>
      </c>
      <c r="L1104" s="645" t="s">
        <v>801</v>
      </c>
      <c r="M1104" s="645" t="s">
        <v>611</v>
      </c>
      <c r="N1104" s="646">
        <v>42825</v>
      </c>
      <c r="O1104" s="645" t="s">
        <v>71</v>
      </c>
      <c r="P1104" s="645" t="s">
        <v>801</v>
      </c>
    </row>
    <row r="1105" spans="1:16" x14ac:dyDescent="0.2">
      <c r="A1105" s="645" t="s">
        <v>390</v>
      </c>
      <c r="B1105" s="645" t="s">
        <v>1710</v>
      </c>
      <c r="C1105" s="645" t="s">
        <v>391</v>
      </c>
      <c r="D1105" s="645" t="s">
        <v>6923</v>
      </c>
      <c r="E1105" s="645" t="s">
        <v>6924</v>
      </c>
      <c r="F1105" s="645" t="s">
        <v>6925</v>
      </c>
      <c r="G1105" s="645" t="s">
        <v>1386</v>
      </c>
      <c r="H1105" s="646">
        <v>42822</v>
      </c>
      <c r="I1105" s="647">
        <v>2832.45</v>
      </c>
      <c r="J1105" s="647">
        <v>1</v>
      </c>
      <c r="K1105" s="647">
        <f t="shared" si="17"/>
        <v>2832.45</v>
      </c>
      <c r="L1105" s="645" t="s">
        <v>801</v>
      </c>
      <c r="M1105" s="645" t="s">
        <v>611</v>
      </c>
      <c r="N1105" s="646">
        <v>42823</v>
      </c>
      <c r="O1105" s="645" t="s">
        <v>71</v>
      </c>
      <c r="P1105" s="645" t="s">
        <v>801</v>
      </c>
    </row>
    <row r="1106" spans="1:16" x14ac:dyDescent="0.2">
      <c r="A1106" s="645" t="s">
        <v>390</v>
      </c>
      <c r="B1106" s="645" t="s">
        <v>1710</v>
      </c>
      <c r="C1106" s="645" t="s">
        <v>391</v>
      </c>
      <c r="D1106" s="645" t="s">
        <v>1875</v>
      </c>
      <c r="E1106" s="645" t="s">
        <v>1876</v>
      </c>
      <c r="F1106" s="645" t="s">
        <v>1877</v>
      </c>
      <c r="G1106" s="645" t="s">
        <v>6926</v>
      </c>
      <c r="H1106" s="646">
        <v>42818</v>
      </c>
      <c r="I1106" s="647">
        <v>158.99</v>
      </c>
      <c r="J1106" s="647">
        <v>1</v>
      </c>
      <c r="K1106" s="647">
        <f t="shared" si="17"/>
        <v>158.99</v>
      </c>
      <c r="L1106" s="645" t="s">
        <v>801</v>
      </c>
      <c r="M1106" s="645" t="s">
        <v>234</v>
      </c>
      <c r="N1106" s="646">
        <v>42824</v>
      </c>
      <c r="O1106" s="645" t="s">
        <v>71</v>
      </c>
      <c r="P1106" s="645" t="s">
        <v>801</v>
      </c>
    </row>
    <row r="1107" spans="1:16" x14ac:dyDescent="0.2">
      <c r="A1107" s="645" t="s">
        <v>390</v>
      </c>
      <c r="B1107" s="645" t="s">
        <v>1710</v>
      </c>
      <c r="C1107" s="645" t="s">
        <v>391</v>
      </c>
      <c r="D1107" s="645" t="s">
        <v>1875</v>
      </c>
      <c r="E1107" s="645" t="s">
        <v>1876</v>
      </c>
      <c r="F1107" s="645" t="s">
        <v>1877</v>
      </c>
      <c r="G1107" s="645" t="s">
        <v>6927</v>
      </c>
      <c r="H1107" s="646">
        <v>42816</v>
      </c>
      <c r="I1107" s="647">
        <v>158.99</v>
      </c>
      <c r="J1107" s="647">
        <v>1</v>
      </c>
      <c r="K1107" s="647">
        <f t="shared" si="17"/>
        <v>158.99</v>
      </c>
      <c r="L1107" s="645" t="s">
        <v>801</v>
      </c>
      <c r="M1107" s="645" t="s">
        <v>234</v>
      </c>
      <c r="N1107" s="646">
        <v>42824</v>
      </c>
      <c r="O1107" s="645" t="s">
        <v>71</v>
      </c>
      <c r="P1107" s="645" t="s">
        <v>801</v>
      </c>
    </row>
    <row r="1108" spans="1:16" x14ac:dyDescent="0.2">
      <c r="A1108" s="645" t="s">
        <v>390</v>
      </c>
      <c r="B1108" s="645" t="s">
        <v>1710</v>
      </c>
      <c r="C1108" s="645" t="s">
        <v>391</v>
      </c>
      <c r="D1108" s="645" t="s">
        <v>6928</v>
      </c>
      <c r="E1108" s="645" t="s">
        <v>6929</v>
      </c>
      <c r="F1108" s="645" t="s">
        <v>6930</v>
      </c>
      <c r="G1108" s="645" t="s">
        <v>3160</v>
      </c>
      <c r="H1108" s="646">
        <v>42821</v>
      </c>
      <c r="I1108" s="647">
        <v>100.76</v>
      </c>
      <c r="J1108" s="647">
        <v>1</v>
      </c>
      <c r="K1108" s="647">
        <f t="shared" si="17"/>
        <v>100.76</v>
      </c>
      <c r="L1108" s="645" t="s">
        <v>801</v>
      </c>
      <c r="M1108" s="645" t="s">
        <v>611</v>
      </c>
      <c r="N1108" s="646">
        <v>42823</v>
      </c>
      <c r="O1108" s="645" t="s">
        <v>71</v>
      </c>
      <c r="P1108" s="645" t="s">
        <v>801</v>
      </c>
    </row>
    <row r="1109" spans="1:16" x14ac:dyDescent="0.2">
      <c r="A1109" s="645" t="s">
        <v>390</v>
      </c>
      <c r="B1109" s="645" t="s">
        <v>1710</v>
      </c>
      <c r="C1109" s="645" t="s">
        <v>391</v>
      </c>
      <c r="D1109" s="645" t="s">
        <v>6931</v>
      </c>
      <c r="E1109" s="645" t="s">
        <v>6932</v>
      </c>
      <c r="F1109" s="645" t="s">
        <v>6933</v>
      </c>
      <c r="G1109" s="645" t="s">
        <v>6934</v>
      </c>
      <c r="H1109" s="646">
        <v>42823</v>
      </c>
      <c r="I1109" s="647">
        <v>2000</v>
      </c>
      <c r="J1109" s="647">
        <v>1</v>
      </c>
      <c r="K1109" s="647">
        <f t="shared" si="17"/>
        <v>2000</v>
      </c>
      <c r="L1109" s="645" t="s">
        <v>801</v>
      </c>
      <c r="M1109" s="645" t="s">
        <v>1401</v>
      </c>
      <c r="N1109" s="646">
        <v>42825</v>
      </c>
      <c r="O1109" s="645" t="s">
        <v>71</v>
      </c>
      <c r="P1109" s="645" t="s">
        <v>801</v>
      </c>
    </row>
    <row r="1110" spans="1:16" x14ac:dyDescent="0.2">
      <c r="A1110" s="645" t="s">
        <v>390</v>
      </c>
      <c r="B1110" s="645" t="s">
        <v>1710</v>
      </c>
      <c r="C1110" s="645" t="s">
        <v>391</v>
      </c>
      <c r="D1110" s="645" t="s">
        <v>6935</v>
      </c>
      <c r="E1110" s="645" t="s">
        <v>6936</v>
      </c>
      <c r="F1110" s="645" t="s">
        <v>6937</v>
      </c>
      <c r="G1110" s="645" t="s">
        <v>6938</v>
      </c>
      <c r="H1110" s="646">
        <v>42821</v>
      </c>
      <c r="I1110" s="647">
        <v>2558</v>
      </c>
      <c r="J1110" s="647">
        <v>1</v>
      </c>
      <c r="K1110" s="647">
        <f t="shared" si="17"/>
        <v>2558</v>
      </c>
      <c r="L1110" s="645" t="s">
        <v>801</v>
      </c>
      <c r="M1110" s="645" t="s">
        <v>611</v>
      </c>
      <c r="N1110" s="646">
        <v>42823</v>
      </c>
      <c r="O1110" s="645" t="s">
        <v>71</v>
      </c>
      <c r="P1110" s="645" t="s">
        <v>801</v>
      </c>
    </row>
    <row r="1111" spans="1:16" x14ac:dyDescent="0.2">
      <c r="A1111" s="645" t="s">
        <v>390</v>
      </c>
      <c r="B1111" s="645" t="s">
        <v>1710</v>
      </c>
      <c r="C1111" s="645" t="s">
        <v>391</v>
      </c>
      <c r="D1111" s="645" t="s">
        <v>6939</v>
      </c>
      <c r="E1111" s="645" t="s">
        <v>6940</v>
      </c>
      <c r="F1111" s="645" t="s">
        <v>6941</v>
      </c>
      <c r="G1111" s="645" t="s">
        <v>6942</v>
      </c>
      <c r="H1111" s="646">
        <v>42821</v>
      </c>
      <c r="I1111" s="647">
        <v>47.27</v>
      </c>
      <c r="J1111" s="647">
        <v>1</v>
      </c>
      <c r="K1111" s="647">
        <f t="shared" si="17"/>
        <v>47.27</v>
      </c>
      <c r="L1111" s="645" t="s">
        <v>801</v>
      </c>
      <c r="M1111" s="645" t="s">
        <v>1316</v>
      </c>
      <c r="N1111" s="646">
        <v>42825</v>
      </c>
      <c r="O1111" s="645" t="s">
        <v>71</v>
      </c>
      <c r="P1111" s="645" t="s">
        <v>801</v>
      </c>
    </row>
    <row r="1112" spans="1:16" x14ac:dyDescent="0.2">
      <c r="A1112" s="645" t="s">
        <v>390</v>
      </c>
      <c r="B1112" s="645" t="s">
        <v>1710</v>
      </c>
      <c r="C1112" s="645" t="s">
        <v>391</v>
      </c>
      <c r="D1112" s="645" t="s">
        <v>6943</v>
      </c>
      <c r="E1112" s="645" t="s">
        <v>6944</v>
      </c>
      <c r="F1112" s="645" t="s">
        <v>6945</v>
      </c>
      <c r="G1112" s="645" t="s">
        <v>6946</v>
      </c>
      <c r="H1112" s="646">
        <v>42796</v>
      </c>
      <c r="I1112" s="647">
        <v>119.19</v>
      </c>
      <c r="J1112" s="647">
        <v>1</v>
      </c>
      <c r="K1112" s="647">
        <f t="shared" si="17"/>
        <v>119.19</v>
      </c>
      <c r="L1112" s="645" t="s">
        <v>801</v>
      </c>
      <c r="M1112" s="645" t="s">
        <v>625</v>
      </c>
      <c r="N1112" s="646">
        <v>42804</v>
      </c>
      <c r="O1112" s="645" t="s">
        <v>71</v>
      </c>
      <c r="P1112" s="645" t="s">
        <v>801</v>
      </c>
    </row>
    <row r="1113" spans="1:16" x14ac:dyDescent="0.2">
      <c r="A1113" s="645" t="s">
        <v>390</v>
      </c>
      <c r="B1113" s="645" t="s">
        <v>1710</v>
      </c>
      <c r="C1113" s="645" t="s">
        <v>391</v>
      </c>
      <c r="D1113" s="645" t="s">
        <v>6947</v>
      </c>
      <c r="E1113" s="645" t="s">
        <v>6948</v>
      </c>
      <c r="F1113" s="645" t="s">
        <v>6949</v>
      </c>
      <c r="G1113" s="645" t="s">
        <v>6950</v>
      </c>
      <c r="H1113" s="646">
        <v>42804</v>
      </c>
      <c r="I1113" s="647">
        <v>190</v>
      </c>
      <c r="J1113" s="647">
        <v>1</v>
      </c>
      <c r="K1113" s="647">
        <f t="shared" si="17"/>
        <v>190</v>
      </c>
      <c r="L1113" s="645" t="s">
        <v>801</v>
      </c>
      <c r="M1113" s="645" t="s">
        <v>1204</v>
      </c>
      <c r="N1113" s="646">
        <v>42823</v>
      </c>
      <c r="O1113" s="645" t="s">
        <v>71</v>
      </c>
      <c r="P1113" s="645" t="s">
        <v>801</v>
      </c>
    </row>
    <row r="1114" spans="1:16" x14ac:dyDescent="0.2">
      <c r="A1114" s="645" t="s">
        <v>390</v>
      </c>
      <c r="B1114" s="645" t="s">
        <v>1710</v>
      </c>
      <c r="C1114" s="645" t="s">
        <v>391</v>
      </c>
      <c r="D1114" s="645" t="s">
        <v>1693</v>
      </c>
      <c r="E1114" s="645" t="s">
        <v>1694</v>
      </c>
      <c r="F1114" s="645" t="s">
        <v>1695</v>
      </c>
      <c r="G1114" s="645" t="s">
        <v>6951</v>
      </c>
      <c r="H1114" s="646">
        <v>42779</v>
      </c>
      <c r="I1114" s="647">
        <v>200</v>
      </c>
      <c r="J1114" s="647">
        <v>1</v>
      </c>
      <c r="K1114" s="647">
        <f t="shared" si="17"/>
        <v>200</v>
      </c>
      <c r="L1114" s="645" t="s">
        <v>801</v>
      </c>
      <c r="M1114" s="645" t="s">
        <v>1130</v>
      </c>
      <c r="N1114" s="646">
        <v>42822</v>
      </c>
      <c r="O1114" s="645" t="s">
        <v>71</v>
      </c>
      <c r="P1114" s="645" t="s">
        <v>801</v>
      </c>
    </row>
    <row r="1115" spans="1:16" x14ac:dyDescent="0.2">
      <c r="A1115" s="645" t="s">
        <v>390</v>
      </c>
      <c r="B1115" s="645" t="s">
        <v>1710</v>
      </c>
      <c r="C1115" s="645" t="s">
        <v>391</v>
      </c>
      <c r="D1115" s="645" t="s">
        <v>1693</v>
      </c>
      <c r="E1115" s="645" t="s">
        <v>1694</v>
      </c>
      <c r="F1115" s="645" t="s">
        <v>1695</v>
      </c>
      <c r="G1115" s="645" t="s">
        <v>6952</v>
      </c>
      <c r="H1115" s="646">
        <v>42779</v>
      </c>
      <c r="I1115" s="647">
        <v>50</v>
      </c>
      <c r="J1115" s="647">
        <v>1</v>
      </c>
      <c r="K1115" s="647">
        <f t="shared" si="17"/>
        <v>50</v>
      </c>
      <c r="L1115" s="645" t="s">
        <v>801</v>
      </c>
      <c r="M1115" s="645" t="s">
        <v>1130</v>
      </c>
      <c r="N1115" s="646">
        <v>42822</v>
      </c>
      <c r="O1115" s="645" t="s">
        <v>71</v>
      </c>
      <c r="P1115" s="645" t="s">
        <v>801</v>
      </c>
    </row>
    <row r="1116" spans="1:16" x14ac:dyDescent="0.2">
      <c r="A1116" s="645" t="s">
        <v>390</v>
      </c>
      <c r="B1116" s="645" t="s">
        <v>1710</v>
      </c>
      <c r="C1116" s="645" t="s">
        <v>391</v>
      </c>
      <c r="D1116" s="645" t="s">
        <v>1693</v>
      </c>
      <c r="E1116" s="645" t="s">
        <v>1694</v>
      </c>
      <c r="F1116" s="645" t="s">
        <v>1695</v>
      </c>
      <c r="G1116" s="645" t="s">
        <v>6953</v>
      </c>
      <c r="H1116" s="646">
        <v>42759</v>
      </c>
      <c r="I1116" s="647">
        <v>175</v>
      </c>
      <c r="J1116" s="647">
        <v>1</v>
      </c>
      <c r="K1116" s="647">
        <f t="shared" si="17"/>
        <v>175</v>
      </c>
      <c r="L1116" s="645" t="s">
        <v>801</v>
      </c>
      <c r="M1116" s="645" t="s">
        <v>719</v>
      </c>
      <c r="N1116" s="646">
        <v>42825</v>
      </c>
      <c r="O1116" s="645" t="s">
        <v>71</v>
      </c>
      <c r="P1116" s="645" t="s">
        <v>801</v>
      </c>
    </row>
    <row r="1117" spans="1:16" x14ac:dyDescent="0.2">
      <c r="A1117" s="645" t="s">
        <v>390</v>
      </c>
      <c r="B1117" s="645" t="s">
        <v>1710</v>
      </c>
      <c r="C1117" s="645" t="s">
        <v>391</v>
      </c>
      <c r="D1117" s="645" t="s">
        <v>2268</v>
      </c>
      <c r="E1117" s="645" t="s">
        <v>2269</v>
      </c>
      <c r="F1117" s="645" t="s">
        <v>2270</v>
      </c>
      <c r="G1117" s="645" t="s">
        <v>6954</v>
      </c>
      <c r="H1117" s="646">
        <v>42808</v>
      </c>
      <c r="I1117" s="647">
        <v>20</v>
      </c>
      <c r="J1117" s="647">
        <v>1</v>
      </c>
      <c r="K1117" s="647">
        <f t="shared" si="17"/>
        <v>20</v>
      </c>
      <c r="L1117" s="645" t="s">
        <v>801</v>
      </c>
      <c r="M1117" s="645" t="s">
        <v>1207</v>
      </c>
      <c r="N1117" s="646">
        <v>42822</v>
      </c>
      <c r="O1117" s="645" t="s">
        <v>71</v>
      </c>
      <c r="P1117" s="645" t="s">
        <v>801</v>
      </c>
    </row>
    <row r="1118" spans="1:16" x14ac:dyDescent="0.2">
      <c r="A1118" s="645" t="s">
        <v>390</v>
      </c>
      <c r="B1118" s="645" t="s">
        <v>1710</v>
      </c>
      <c r="C1118" s="645" t="s">
        <v>391</v>
      </c>
      <c r="D1118" s="645" t="s">
        <v>2268</v>
      </c>
      <c r="E1118" s="645" t="s">
        <v>2269</v>
      </c>
      <c r="F1118" s="645" t="s">
        <v>2270</v>
      </c>
      <c r="G1118" s="645" t="s">
        <v>6955</v>
      </c>
      <c r="H1118" s="646">
        <v>42765</v>
      </c>
      <c r="I1118" s="647">
        <v>66</v>
      </c>
      <c r="J1118" s="647">
        <v>1</v>
      </c>
      <c r="K1118" s="647">
        <f t="shared" si="17"/>
        <v>66</v>
      </c>
      <c r="L1118" s="645" t="s">
        <v>801</v>
      </c>
      <c r="M1118" s="645" t="s">
        <v>1180</v>
      </c>
      <c r="N1118" s="646">
        <v>42802</v>
      </c>
      <c r="O1118" s="645" t="s">
        <v>71</v>
      </c>
      <c r="P1118" s="645" t="s">
        <v>801</v>
      </c>
    </row>
    <row r="1119" spans="1:16" x14ac:dyDescent="0.2">
      <c r="A1119" s="645" t="s">
        <v>390</v>
      </c>
      <c r="B1119" s="645" t="s">
        <v>1710</v>
      </c>
      <c r="C1119" s="645" t="s">
        <v>391</v>
      </c>
      <c r="D1119" s="645" t="s">
        <v>6956</v>
      </c>
      <c r="E1119" s="645" t="s">
        <v>6957</v>
      </c>
      <c r="F1119" s="645" t="s">
        <v>6958</v>
      </c>
      <c r="G1119" s="645" t="s">
        <v>6959</v>
      </c>
      <c r="H1119" s="646">
        <v>42815</v>
      </c>
      <c r="I1119" s="647">
        <v>275</v>
      </c>
      <c r="J1119" s="647">
        <v>1</v>
      </c>
      <c r="K1119" s="647">
        <f t="shared" si="17"/>
        <v>275</v>
      </c>
      <c r="L1119" s="645" t="s">
        <v>801</v>
      </c>
      <c r="M1119" s="645" t="s">
        <v>475</v>
      </c>
      <c r="N1119" s="646">
        <v>42823</v>
      </c>
      <c r="O1119" s="645" t="s">
        <v>71</v>
      </c>
      <c r="P1119" s="645" t="s">
        <v>801</v>
      </c>
    </row>
    <row r="1120" spans="1:16" x14ac:dyDescent="0.2">
      <c r="A1120" s="645" t="s">
        <v>390</v>
      </c>
      <c r="B1120" s="645" t="s">
        <v>1710</v>
      </c>
      <c r="C1120" s="645" t="s">
        <v>391</v>
      </c>
      <c r="D1120" s="645" t="s">
        <v>6956</v>
      </c>
      <c r="E1120" s="645" t="s">
        <v>6957</v>
      </c>
      <c r="F1120" s="645" t="s">
        <v>6958</v>
      </c>
      <c r="G1120" s="645" t="s">
        <v>6960</v>
      </c>
      <c r="H1120" s="646">
        <v>42815</v>
      </c>
      <c r="I1120" s="647">
        <v>275</v>
      </c>
      <c r="J1120" s="647">
        <v>1</v>
      </c>
      <c r="K1120" s="647">
        <f t="shared" si="17"/>
        <v>275</v>
      </c>
      <c r="L1120" s="645" t="s">
        <v>801</v>
      </c>
      <c r="M1120" s="645" t="s">
        <v>475</v>
      </c>
      <c r="N1120" s="646">
        <v>42823</v>
      </c>
      <c r="O1120" s="645" t="s">
        <v>71</v>
      </c>
      <c r="P1120" s="645" t="s">
        <v>801</v>
      </c>
    </row>
    <row r="1121" spans="1:16" x14ac:dyDescent="0.2">
      <c r="A1121" s="645" t="s">
        <v>390</v>
      </c>
      <c r="B1121" s="645" t="s">
        <v>1710</v>
      </c>
      <c r="C1121" s="645" t="s">
        <v>391</v>
      </c>
      <c r="D1121" s="645" t="s">
        <v>485</v>
      </c>
      <c r="E1121" s="645" t="s">
        <v>486</v>
      </c>
      <c r="F1121" s="645" t="s">
        <v>487</v>
      </c>
      <c r="G1121" s="645" t="s">
        <v>6961</v>
      </c>
      <c r="H1121" s="646">
        <v>42821</v>
      </c>
      <c r="I1121" s="647">
        <v>30250</v>
      </c>
      <c r="J1121" s="647">
        <v>1</v>
      </c>
      <c r="K1121" s="647">
        <f t="shared" si="17"/>
        <v>30250</v>
      </c>
      <c r="L1121" s="645" t="s">
        <v>801</v>
      </c>
      <c r="M1121" s="645" t="s">
        <v>114</v>
      </c>
      <c r="N1121" s="646">
        <v>42822</v>
      </c>
      <c r="O1121" s="645" t="s">
        <v>71</v>
      </c>
      <c r="P1121" s="645" t="s">
        <v>801</v>
      </c>
    </row>
    <row r="1122" spans="1:16" x14ac:dyDescent="0.2">
      <c r="A1122" s="645" t="s">
        <v>390</v>
      </c>
      <c r="B1122" s="645" t="s">
        <v>1710</v>
      </c>
      <c r="C1122" s="645" t="s">
        <v>391</v>
      </c>
      <c r="D1122" s="645" t="s">
        <v>485</v>
      </c>
      <c r="E1122" s="645" t="s">
        <v>486</v>
      </c>
      <c r="F1122" s="645" t="s">
        <v>487</v>
      </c>
      <c r="G1122" s="645" t="s">
        <v>6962</v>
      </c>
      <c r="H1122" s="646">
        <v>42808</v>
      </c>
      <c r="I1122" s="647">
        <v>67.760000000000005</v>
      </c>
      <c r="J1122" s="647">
        <v>1</v>
      </c>
      <c r="K1122" s="647">
        <f t="shared" si="17"/>
        <v>67.760000000000005</v>
      </c>
      <c r="L1122" s="645" t="s">
        <v>6963</v>
      </c>
      <c r="M1122" s="645" t="s">
        <v>261</v>
      </c>
      <c r="N1122" s="646">
        <v>42810</v>
      </c>
      <c r="O1122" s="645" t="s">
        <v>71</v>
      </c>
      <c r="P1122" s="645" t="s">
        <v>6964</v>
      </c>
    </row>
    <row r="1123" spans="1:16" x14ac:dyDescent="0.2">
      <c r="A1123" s="645" t="s">
        <v>390</v>
      </c>
      <c r="B1123" s="645" t="s">
        <v>1710</v>
      </c>
      <c r="C1123" s="645" t="s">
        <v>391</v>
      </c>
      <c r="D1123" s="645" t="s">
        <v>1879</v>
      </c>
      <c r="E1123" s="645" t="s">
        <v>1880</v>
      </c>
      <c r="F1123" s="645" t="s">
        <v>1881</v>
      </c>
      <c r="G1123" s="645" t="s">
        <v>6965</v>
      </c>
      <c r="H1123" s="646">
        <v>42823</v>
      </c>
      <c r="I1123" s="647">
        <v>182.95</v>
      </c>
      <c r="J1123" s="647">
        <v>1</v>
      </c>
      <c r="K1123" s="647">
        <f t="shared" si="17"/>
        <v>182.95</v>
      </c>
      <c r="L1123" s="645" t="s">
        <v>801</v>
      </c>
      <c r="M1123" s="645" t="s">
        <v>131</v>
      </c>
      <c r="N1123" s="646">
        <v>42825</v>
      </c>
      <c r="O1123" s="645" t="s">
        <v>71</v>
      </c>
      <c r="P1123" s="645" t="s">
        <v>801</v>
      </c>
    </row>
    <row r="1124" spans="1:16" x14ac:dyDescent="0.2">
      <c r="A1124" s="645" t="s">
        <v>390</v>
      </c>
      <c r="B1124" s="645" t="s">
        <v>1710</v>
      </c>
      <c r="C1124" s="645" t="s">
        <v>391</v>
      </c>
      <c r="D1124" s="645" t="s">
        <v>1879</v>
      </c>
      <c r="E1124" s="645" t="s">
        <v>1880</v>
      </c>
      <c r="F1124" s="645" t="s">
        <v>1881</v>
      </c>
      <c r="G1124" s="645" t="s">
        <v>6966</v>
      </c>
      <c r="H1124" s="646">
        <v>42823</v>
      </c>
      <c r="I1124" s="647">
        <v>52.42</v>
      </c>
      <c r="J1124" s="647">
        <v>1</v>
      </c>
      <c r="K1124" s="647">
        <f t="shared" si="17"/>
        <v>52.42</v>
      </c>
      <c r="L1124" s="645" t="s">
        <v>801</v>
      </c>
      <c r="M1124" s="645" t="s">
        <v>1139</v>
      </c>
      <c r="N1124" s="646">
        <v>42825</v>
      </c>
      <c r="O1124" s="645" t="s">
        <v>71</v>
      </c>
      <c r="P1124" s="645" t="s">
        <v>801</v>
      </c>
    </row>
    <row r="1125" spans="1:16" x14ac:dyDescent="0.2">
      <c r="A1125" s="645" t="s">
        <v>390</v>
      </c>
      <c r="B1125" s="645" t="s">
        <v>1710</v>
      </c>
      <c r="C1125" s="645" t="s">
        <v>391</v>
      </c>
      <c r="D1125" s="645" t="s">
        <v>1879</v>
      </c>
      <c r="E1125" s="645" t="s">
        <v>1880</v>
      </c>
      <c r="F1125" s="645" t="s">
        <v>1881</v>
      </c>
      <c r="G1125" s="645" t="s">
        <v>6967</v>
      </c>
      <c r="H1125" s="646">
        <v>42823</v>
      </c>
      <c r="I1125" s="647">
        <v>210.39</v>
      </c>
      <c r="J1125" s="647">
        <v>1</v>
      </c>
      <c r="K1125" s="647">
        <f t="shared" si="17"/>
        <v>210.39</v>
      </c>
      <c r="L1125" s="645" t="s">
        <v>801</v>
      </c>
      <c r="M1125" s="645" t="s">
        <v>131</v>
      </c>
      <c r="N1125" s="646">
        <v>42825</v>
      </c>
      <c r="O1125" s="645" t="s">
        <v>71</v>
      </c>
      <c r="P1125" s="645" t="s">
        <v>801</v>
      </c>
    </row>
    <row r="1126" spans="1:16" x14ac:dyDescent="0.2">
      <c r="A1126" s="645" t="s">
        <v>390</v>
      </c>
      <c r="B1126" s="645" t="s">
        <v>1710</v>
      </c>
      <c r="C1126" s="645" t="s">
        <v>391</v>
      </c>
      <c r="D1126" s="645" t="s">
        <v>1879</v>
      </c>
      <c r="E1126" s="645" t="s">
        <v>1880</v>
      </c>
      <c r="F1126" s="645" t="s">
        <v>1881</v>
      </c>
      <c r="G1126" s="645" t="s">
        <v>6968</v>
      </c>
      <c r="H1126" s="646">
        <v>42823</v>
      </c>
      <c r="I1126" s="647">
        <v>229.19</v>
      </c>
      <c r="J1126" s="647">
        <v>1</v>
      </c>
      <c r="K1126" s="647">
        <f t="shared" si="17"/>
        <v>229.19</v>
      </c>
      <c r="L1126" s="645" t="s">
        <v>801</v>
      </c>
      <c r="M1126" s="645" t="s">
        <v>115</v>
      </c>
      <c r="N1126" s="646">
        <v>42825</v>
      </c>
      <c r="O1126" s="645" t="s">
        <v>71</v>
      </c>
      <c r="P1126" s="645" t="s">
        <v>801</v>
      </c>
    </row>
    <row r="1127" spans="1:16" x14ac:dyDescent="0.2">
      <c r="A1127" s="645" t="s">
        <v>390</v>
      </c>
      <c r="B1127" s="645" t="s">
        <v>1710</v>
      </c>
      <c r="C1127" s="645" t="s">
        <v>391</v>
      </c>
      <c r="D1127" s="645" t="s">
        <v>1879</v>
      </c>
      <c r="E1127" s="645" t="s">
        <v>1880</v>
      </c>
      <c r="F1127" s="645" t="s">
        <v>1881</v>
      </c>
      <c r="G1127" s="645" t="s">
        <v>6969</v>
      </c>
      <c r="H1127" s="646">
        <v>42816</v>
      </c>
      <c r="I1127" s="647">
        <v>60.98</v>
      </c>
      <c r="J1127" s="647">
        <v>1</v>
      </c>
      <c r="K1127" s="647">
        <f t="shared" si="17"/>
        <v>60.98</v>
      </c>
      <c r="L1127" s="645" t="s">
        <v>801</v>
      </c>
      <c r="M1127" s="645" t="s">
        <v>1139</v>
      </c>
      <c r="N1127" s="646">
        <v>42817</v>
      </c>
      <c r="O1127" s="645" t="s">
        <v>71</v>
      </c>
      <c r="P1127" s="645" t="s">
        <v>801</v>
      </c>
    </row>
    <row r="1128" spans="1:16" x14ac:dyDescent="0.2">
      <c r="A1128" s="645" t="s">
        <v>390</v>
      </c>
      <c r="B1128" s="645" t="s">
        <v>1710</v>
      </c>
      <c r="C1128" s="645" t="s">
        <v>391</v>
      </c>
      <c r="D1128" s="645" t="s">
        <v>1879</v>
      </c>
      <c r="E1128" s="645" t="s">
        <v>1880</v>
      </c>
      <c r="F1128" s="645" t="s">
        <v>1881</v>
      </c>
      <c r="G1128" s="645" t="s">
        <v>6970</v>
      </c>
      <c r="H1128" s="646">
        <v>42816</v>
      </c>
      <c r="I1128" s="647">
        <v>391.31</v>
      </c>
      <c r="J1128" s="647">
        <v>1</v>
      </c>
      <c r="K1128" s="647">
        <f t="shared" si="17"/>
        <v>391.31</v>
      </c>
      <c r="L1128" s="645" t="s">
        <v>801</v>
      </c>
      <c r="M1128" s="645" t="s">
        <v>6971</v>
      </c>
      <c r="N1128" s="646">
        <v>42817</v>
      </c>
      <c r="O1128" s="645" t="s">
        <v>71</v>
      </c>
      <c r="P1128" s="645" t="s">
        <v>801</v>
      </c>
    </row>
    <row r="1129" spans="1:16" x14ac:dyDescent="0.2">
      <c r="A1129" s="645" t="s">
        <v>390</v>
      </c>
      <c r="B1129" s="645" t="s">
        <v>1710</v>
      </c>
      <c r="C1129" s="645" t="s">
        <v>391</v>
      </c>
      <c r="D1129" s="645" t="s">
        <v>1879</v>
      </c>
      <c r="E1129" s="645" t="s">
        <v>1880</v>
      </c>
      <c r="F1129" s="645" t="s">
        <v>1881</v>
      </c>
      <c r="G1129" s="645" t="s">
        <v>6972</v>
      </c>
      <c r="H1129" s="646">
        <v>42809</v>
      </c>
      <c r="I1129" s="647">
        <v>407.62</v>
      </c>
      <c r="J1129" s="647">
        <v>1</v>
      </c>
      <c r="K1129" s="647">
        <f t="shared" si="17"/>
        <v>407.62</v>
      </c>
      <c r="L1129" s="645" t="s">
        <v>801</v>
      </c>
      <c r="M1129" s="645" t="s">
        <v>131</v>
      </c>
      <c r="N1129" s="646">
        <v>42811</v>
      </c>
      <c r="O1129" s="645" t="s">
        <v>71</v>
      </c>
      <c r="P1129" s="645" t="s">
        <v>801</v>
      </c>
    </row>
    <row r="1130" spans="1:16" x14ac:dyDescent="0.2">
      <c r="A1130" s="645" t="s">
        <v>390</v>
      </c>
      <c r="B1130" s="645" t="s">
        <v>1710</v>
      </c>
      <c r="C1130" s="645" t="s">
        <v>391</v>
      </c>
      <c r="D1130" s="645" t="s">
        <v>1879</v>
      </c>
      <c r="E1130" s="645" t="s">
        <v>1880</v>
      </c>
      <c r="F1130" s="645" t="s">
        <v>1881</v>
      </c>
      <c r="G1130" s="645" t="s">
        <v>6973</v>
      </c>
      <c r="H1130" s="646">
        <v>42809</v>
      </c>
      <c r="I1130" s="647">
        <v>1742.4</v>
      </c>
      <c r="J1130" s="647">
        <v>1</v>
      </c>
      <c r="K1130" s="647">
        <f t="shared" si="17"/>
        <v>1742.4</v>
      </c>
      <c r="L1130" s="645" t="s">
        <v>801</v>
      </c>
      <c r="M1130" s="645" t="s">
        <v>617</v>
      </c>
      <c r="N1130" s="646">
        <v>42811</v>
      </c>
      <c r="O1130" s="645" t="s">
        <v>71</v>
      </c>
      <c r="P1130" s="645" t="s">
        <v>801</v>
      </c>
    </row>
    <row r="1131" spans="1:16" x14ac:dyDescent="0.2">
      <c r="A1131" s="645" t="s">
        <v>390</v>
      </c>
      <c r="B1131" s="645" t="s">
        <v>1710</v>
      </c>
      <c r="C1131" s="645" t="s">
        <v>391</v>
      </c>
      <c r="D1131" s="645" t="s">
        <v>1879</v>
      </c>
      <c r="E1131" s="645" t="s">
        <v>1880</v>
      </c>
      <c r="F1131" s="645" t="s">
        <v>1881</v>
      </c>
      <c r="G1131" s="645" t="s">
        <v>6974</v>
      </c>
      <c r="H1131" s="646">
        <v>42796</v>
      </c>
      <c r="I1131" s="647">
        <v>248.34</v>
      </c>
      <c r="J1131" s="647">
        <v>1</v>
      </c>
      <c r="K1131" s="647">
        <f t="shared" si="17"/>
        <v>248.34</v>
      </c>
      <c r="L1131" s="645" t="s">
        <v>801</v>
      </c>
      <c r="M1131" s="645" t="s">
        <v>1139</v>
      </c>
      <c r="N1131" s="646">
        <v>42800</v>
      </c>
      <c r="O1131" s="645" t="s">
        <v>71</v>
      </c>
      <c r="P1131" s="645" t="s">
        <v>801</v>
      </c>
    </row>
    <row r="1132" spans="1:16" x14ac:dyDescent="0.2">
      <c r="A1132" s="645" t="s">
        <v>390</v>
      </c>
      <c r="B1132" s="645" t="s">
        <v>1710</v>
      </c>
      <c r="C1132" s="645" t="s">
        <v>391</v>
      </c>
      <c r="D1132" s="645" t="s">
        <v>1879</v>
      </c>
      <c r="E1132" s="645" t="s">
        <v>1880</v>
      </c>
      <c r="F1132" s="645" t="s">
        <v>1881</v>
      </c>
      <c r="G1132" s="645" t="s">
        <v>6975</v>
      </c>
      <c r="H1132" s="646">
        <v>42794</v>
      </c>
      <c r="I1132" s="647">
        <v>1059.96</v>
      </c>
      <c r="J1132" s="647">
        <v>1</v>
      </c>
      <c r="K1132" s="647">
        <f t="shared" si="17"/>
        <v>1059.96</v>
      </c>
      <c r="L1132" s="645" t="s">
        <v>801</v>
      </c>
      <c r="M1132" s="645" t="s">
        <v>1333</v>
      </c>
      <c r="N1132" s="646">
        <v>42796</v>
      </c>
      <c r="O1132" s="645" t="s">
        <v>71</v>
      </c>
      <c r="P1132" s="645" t="s">
        <v>801</v>
      </c>
    </row>
    <row r="1133" spans="1:16" x14ac:dyDescent="0.2">
      <c r="A1133" s="645" t="s">
        <v>390</v>
      </c>
      <c r="B1133" s="645" t="s">
        <v>1710</v>
      </c>
      <c r="C1133" s="645" t="s">
        <v>391</v>
      </c>
      <c r="D1133" s="645" t="s">
        <v>1057</v>
      </c>
      <c r="E1133" s="645" t="s">
        <v>1058</v>
      </c>
      <c r="F1133" s="645" t="s">
        <v>1059</v>
      </c>
      <c r="G1133" s="645" t="s">
        <v>6976</v>
      </c>
      <c r="H1133" s="646">
        <v>42797</v>
      </c>
      <c r="I1133" s="647">
        <v>5445</v>
      </c>
      <c r="J1133" s="647">
        <v>1</v>
      </c>
      <c r="K1133" s="647">
        <f t="shared" si="17"/>
        <v>5445</v>
      </c>
      <c r="L1133" s="645" t="s">
        <v>801</v>
      </c>
      <c r="M1133" s="645" t="s">
        <v>540</v>
      </c>
      <c r="N1133" s="646">
        <v>42825</v>
      </c>
      <c r="O1133" s="645" t="s">
        <v>71</v>
      </c>
      <c r="P1133" s="645" t="s">
        <v>801</v>
      </c>
    </row>
    <row r="1134" spans="1:16" x14ac:dyDescent="0.2">
      <c r="A1134" s="645" t="s">
        <v>390</v>
      </c>
      <c r="B1134" s="645" t="s">
        <v>1710</v>
      </c>
      <c r="C1134" s="645" t="s">
        <v>391</v>
      </c>
      <c r="D1134" s="645" t="s">
        <v>1882</v>
      </c>
      <c r="E1134" s="645" t="s">
        <v>1883</v>
      </c>
      <c r="F1134" s="645" t="s">
        <v>1884</v>
      </c>
      <c r="G1134" s="645" t="s">
        <v>6977</v>
      </c>
      <c r="H1134" s="646">
        <v>42817</v>
      </c>
      <c r="I1134" s="647">
        <v>414.45</v>
      </c>
      <c r="J1134" s="647">
        <v>1</v>
      </c>
      <c r="K1134" s="647">
        <f t="shared" si="17"/>
        <v>414.45</v>
      </c>
      <c r="L1134" s="645" t="s">
        <v>801</v>
      </c>
      <c r="M1134" s="645" t="s">
        <v>542</v>
      </c>
      <c r="N1134" s="646">
        <v>42825</v>
      </c>
      <c r="O1134" s="645" t="s">
        <v>71</v>
      </c>
      <c r="P1134" s="645" t="s">
        <v>801</v>
      </c>
    </row>
    <row r="1135" spans="1:16" x14ac:dyDescent="0.2">
      <c r="A1135" s="645" t="s">
        <v>390</v>
      </c>
      <c r="B1135" s="645" t="s">
        <v>1710</v>
      </c>
      <c r="C1135" s="645" t="s">
        <v>391</v>
      </c>
      <c r="D1135" s="645" t="s">
        <v>1882</v>
      </c>
      <c r="E1135" s="645" t="s">
        <v>1883</v>
      </c>
      <c r="F1135" s="645" t="s">
        <v>1884</v>
      </c>
      <c r="G1135" s="645" t="s">
        <v>6978</v>
      </c>
      <c r="H1135" s="646">
        <v>42810</v>
      </c>
      <c r="I1135" s="647">
        <v>2153.0300000000002</v>
      </c>
      <c r="J1135" s="647">
        <v>1</v>
      </c>
      <c r="K1135" s="647">
        <f t="shared" si="17"/>
        <v>2153.0300000000002</v>
      </c>
      <c r="L1135" s="645" t="s">
        <v>801</v>
      </c>
      <c r="M1135" s="645" t="s">
        <v>542</v>
      </c>
      <c r="N1135" s="646">
        <v>42821</v>
      </c>
      <c r="O1135" s="645" t="s">
        <v>71</v>
      </c>
      <c r="P1135" s="645" t="s">
        <v>801</v>
      </c>
    </row>
    <row r="1136" spans="1:16" x14ac:dyDescent="0.2">
      <c r="A1136" s="645" t="s">
        <v>390</v>
      </c>
      <c r="B1136" s="645" t="s">
        <v>1710</v>
      </c>
      <c r="C1136" s="645" t="s">
        <v>391</v>
      </c>
      <c r="D1136" s="645" t="s">
        <v>1882</v>
      </c>
      <c r="E1136" s="645" t="s">
        <v>1883</v>
      </c>
      <c r="F1136" s="645" t="s">
        <v>1884</v>
      </c>
      <c r="G1136" s="645" t="s">
        <v>6979</v>
      </c>
      <c r="H1136" s="646">
        <v>42804</v>
      </c>
      <c r="I1136" s="647">
        <v>220.62</v>
      </c>
      <c r="J1136" s="647">
        <v>1</v>
      </c>
      <c r="K1136" s="647">
        <f t="shared" si="17"/>
        <v>220.62</v>
      </c>
      <c r="L1136" s="645" t="s">
        <v>801</v>
      </c>
      <c r="M1136" s="645" t="s">
        <v>258</v>
      </c>
      <c r="N1136" s="646">
        <v>42810</v>
      </c>
      <c r="O1136" s="645" t="s">
        <v>71</v>
      </c>
      <c r="P1136" s="645" t="s">
        <v>801</v>
      </c>
    </row>
    <row r="1137" spans="1:16" x14ac:dyDescent="0.2">
      <c r="A1137" s="645" t="s">
        <v>390</v>
      </c>
      <c r="B1137" s="645" t="s">
        <v>1710</v>
      </c>
      <c r="C1137" s="645" t="s">
        <v>391</v>
      </c>
      <c r="D1137" s="645" t="s">
        <v>1882</v>
      </c>
      <c r="E1137" s="645" t="s">
        <v>1883</v>
      </c>
      <c r="F1137" s="645" t="s">
        <v>1884</v>
      </c>
      <c r="G1137" s="645" t="s">
        <v>6980</v>
      </c>
      <c r="H1137" s="646">
        <v>42801</v>
      </c>
      <c r="I1137" s="647">
        <v>660</v>
      </c>
      <c r="J1137" s="647">
        <v>1</v>
      </c>
      <c r="K1137" s="647">
        <f t="shared" si="17"/>
        <v>660</v>
      </c>
      <c r="L1137" s="645" t="s">
        <v>801</v>
      </c>
      <c r="M1137" s="645" t="s">
        <v>542</v>
      </c>
      <c r="N1137" s="646">
        <v>42818</v>
      </c>
      <c r="O1137" s="645" t="s">
        <v>71</v>
      </c>
      <c r="P1137" s="645" t="s">
        <v>801</v>
      </c>
    </row>
    <row r="1138" spans="1:16" x14ac:dyDescent="0.2">
      <c r="A1138" s="645" t="s">
        <v>390</v>
      </c>
      <c r="B1138" s="645" t="s">
        <v>1710</v>
      </c>
      <c r="C1138" s="645" t="s">
        <v>391</v>
      </c>
      <c r="D1138" s="645" t="s">
        <v>1882</v>
      </c>
      <c r="E1138" s="645" t="s">
        <v>1883</v>
      </c>
      <c r="F1138" s="645" t="s">
        <v>1884</v>
      </c>
      <c r="G1138" s="645" t="s">
        <v>6981</v>
      </c>
      <c r="H1138" s="646">
        <v>42801</v>
      </c>
      <c r="I1138" s="647">
        <v>191.09</v>
      </c>
      <c r="J1138" s="647">
        <v>1</v>
      </c>
      <c r="K1138" s="647">
        <f t="shared" si="17"/>
        <v>191.09</v>
      </c>
      <c r="L1138" s="645" t="s">
        <v>801</v>
      </c>
      <c r="M1138" s="645" t="s">
        <v>542</v>
      </c>
      <c r="N1138" s="646">
        <v>42818</v>
      </c>
      <c r="O1138" s="645" t="s">
        <v>71</v>
      </c>
      <c r="P1138" s="645" t="s">
        <v>801</v>
      </c>
    </row>
    <row r="1139" spans="1:16" x14ac:dyDescent="0.2">
      <c r="A1139" s="645" t="s">
        <v>390</v>
      </c>
      <c r="B1139" s="645" t="s">
        <v>1710</v>
      </c>
      <c r="C1139" s="645" t="s">
        <v>391</v>
      </c>
      <c r="D1139" s="645" t="s">
        <v>6982</v>
      </c>
      <c r="E1139" s="645" t="s">
        <v>6983</v>
      </c>
      <c r="F1139" s="645" t="s">
        <v>6984</v>
      </c>
      <c r="G1139" s="645" t="s">
        <v>6985</v>
      </c>
      <c r="H1139" s="646">
        <v>42809</v>
      </c>
      <c r="I1139" s="647">
        <v>350</v>
      </c>
      <c r="J1139" s="647">
        <v>1</v>
      </c>
      <c r="K1139" s="647">
        <f t="shared" si="17"/>
        <v>350</v>
      </c>
      <c r="L1139" s="645" t="s">
        <v>801</v>
      </c>
      <c r="M1139" s="645" t="s">
        <v>748</v>
      </c>
      <c r="N1139" s="646">
        <v>42814</v>
      </c>
      <c r="O1139" s="645" t="s">
        <v>71</v>
      </c>
      <c r="P1139" s="645" t="s">
        <v>801</v>
      </c>
    </row>
    <row r="1140" spans="1:16" x14ac:dyDescent="0.2">
      <c r="A1140" s="645" t="s">
        <v>390</v>
      </c>
      <c r="B1140" s="645" t="s">
        <v>1710</v>
      </c>
      <c r="C1140" s="645" t="s">
        <v>391</v>
      </c>
      <c r="D1140" s="645" t="s">
        <v>6986</v>
      </c>
      <c r="E1140" s="645" t="s">
        <v>6987</v>
      </c>
      <c r="F1140" s="645" t="s">
        <v>6988</v>
      </c>
      <c r="G1140" s="645" t="s">
        <v>6989</v>
      </c>
      <c r="H1140" s="646">
        <v>42815</v>
      </c>
      <c r="I1140" s="647">
        <v>160</v>
      </c>
      <c r="J1140" s="647">
        <v>1</v>
      </c>
      <c r="K1140" s="647">
        <f t="shared" si="17"/>
        <v>160</v>
      </c>
      <c r="L1140" s="645" t="s">
        <v>801</v>
      </c>
      <c r="M1140" s="645" t="s">
        <v>575</v>
      </c>
      <c r="N1140" s="646">
        <v>42822</v>
      </c>
      <c r="O1140" s="645" t="s">
        <v>71</v>
      </c>
      <c r="P1140" s="645" t="s">
        <v>801</v>
      </c>
    </row>
    <row r="1141" spans="1:16" x14ac:dyDescent="0.2">
      <c r="A1141" s="645" t="s">
        <v>390</v>
      </c>
      <c r="B1141" s="645" t="s">
        <v>1710</v>
      </c>
      <c r="C1141" s="645" t="s">
        <v>391</v>
      </c>
      <c r="D1141" s="645" t="s">
        <v>6990</v>
      </c>
      <c r="E1141" s="645" t="s">
        <v>6991</v>
      </c>
      <c r="F1141" s="645" t="s">
        <v>6992</v>
      </c>
      <c r="G1141" s="645" t="s">
        <v>6993</v>
      </c>
      <c r="H1141" s="646">
        <v>42818</v>
      </c>
      <c r="I1141" s="647">
        <v>475</v>
      </c>
      <c r="J1141" s="647">
        <v>1</v>
      </c>
      <c r="K1141" s="647">
        <f t="shared" si="17"/>
        <v>475</v>
      </c>
      <c r="L1141" s="645" t="s">
        <v>801</v>
      </c>
      <c r="M1141" s="645" t="s">
        <v>538</v>
      </c>
      <c r="N1141" s="646">
        <v>42825</v>
      </c>
      <c r="O1141" s="645" t="s">
        <v>71</v>
      </c>
      <c r="P1141" s="645" t="s">
        <v>801</v>
      </c>
    </row>
    <row r="1142" spans="1:16" x14ac:dyDescent="0.2">
      <c r="A1142" s="645" t="s">
        <v>390</v>
      </c>
      <c r="B1142" s="645" t="s">
        <v>1710</v>
      </c>
      <c r="C1142" s="645" t="s">
        <v>391</v>
      </c>
      <c r="D1142" s="645" t="s">
        <v>6990</v>
      </c>
      <c r="E1142" s="645" t="s">
        <v>6991</v>
      </c>
      <c r="F1142" s="645" t="s">
        <v>6992</v>
      </c>
      <c r="G1142" s="645" t="s">
        <v>6994</v>
      </c>
      <c r="H1142" s="646">
        <v>42818</v>
      </c>
      <c r="I1142" s="647">
        <v>475</v>
      </c>
      <c r="J1142" s="647">
        <v>1</v>
      </c>
      <c r="K1142" s="647">
        <f t="shared" si="17"/>
        <v>475</v>
      </c>
      <c r="L1142" s="645" t="s">
        <v>801</v>
      </c>
      <c r="M1142" s="645" t="s">
        <v>671</v>
      </c>
      <c r="N1142" s="646">
        <v>42825</v>
      </c>
      <c r="O1142" s="645" t="s">
        <v>71</v>
      </c>
      <c r="P1142" s="645" t="s">
        <v>801</v>
      </c>
    </row>
    <row r="1143" spans="1:16" x14ac:dyDescent="0.2">
      <c r="A1143" s="645" t="s">
        <v>390</v>
      </c>
      <c r="B1143" s="645" t="s">
        <v>1710</v>
      </c>
      <c r="C1143" s="645" t="s">
        <v>391</v>
      </c>
      <c r="D1143" s="645" t="s">
        <v>6990</v>
      </c>
      <c r="E1143" s="645" t="s">
        <v>6991</v>
      </c>
      <c r="F1143" s="645" t="s">
        <v>6992</v>
      </c>
      <c r="G1143" s="645" t="s">
        <v>6995</v>
      </c>
      <c r="H1143" s="646">
        <v>42818</v>
      </c>
      <c r="I1143" s="647">
        <v>275</v>
      </c>
      <c r="J1143" s="647">
        <v>1</v>
      </c>
      <c r="K1143" s="647">
        <f t="shared" si="17"/>
        <v>275</v>
      </c>
      <c r="L1143" s="645" t="s">
        <v>801</v>
      </c>
      <c r="M1143" s="645" t="s">
        <v>3285</v>
      </c>
      <c r="N1143" s="646">
        <v>42823</v>
      </c>
      <c r="O1143" s="645" t="s">
        <v>71</v>
      </c>
      <c r="P1143" s="645" t="s">
        <v>801</v>
      </c>
    </row>
    <row r="1144" spans="1:16" x14ac:dyDescent="0.2">
      <c r="A1144" s="645" t="s">
        <v>390</v>
      </c>
      <c r="B1144" s="645" t="s">
        <v>1710</v>
      </c>
      <c r="C1144" s="645" t="s">
        <v>391</v>
      </c>
      <c r="D1144" s="645" t="s">
        <v>6996</v>
      </c>
      <c r="E1144" s="645" t="s">
        <v>6997</v>
      </c>
      <c r="F1144" s="645" t="s">
        <v>6998</v>
      </c>
      <c r="G1144" s="645" t="s">
        <v>2121</v>
      </c>
      <c r="H1144" s="646">
        <v>42815</v>
      </c>
      <c r="I1144" s="647">
        <v>450</v>
      </c>
      <c r="J1144" s="647">
        <v>1</v>
      </c>
      <c r="K1144" s="647">
        <f t="shared" si="17"/>
        <v>450</v>
      </c>
      <c r="L1144" s="645" t="s">
        <v>801</v>
      </c>
      <c r="M1144" s="645" t="s">
        <v>1401</v>
      </c>
      <c r="N1144" s="646">
        <v>42823</v>
      </c>
      <c r="O1144" s="645" t="s">
        <v>71</v>
      </c>
      <c r="P1144" s="645" t="s">
        <v>801</v>
      </c>
    </row>
    <row r="1145" spans="1:16" x14ac:dyDescent="0.2">
      <c r="A1145" s="645" t="s">
        <v>390</v>
      </c>
      <c r="B1145" s="645" t="s">
        <v>1710</v>
      </c>
      <c r="C1145" s="645" t="s">
        <v>391</v>
      </c>
      <c r="D1145" s="645" t="s">
        <v>6996</v>
      </c>
      <c r="E1145" s="645" t="s">
        <v>6997</v>
      </c>
      <c r="F1145" s="645" t="s">
        <v>6998</v>
      </c>
      <c r="G1145" s="645" t="s">
        <v>6999</v>
      </c>
      <c r="H1145" s="646">
        <v>42811</v>
      </c>
      <c r="I1145" s="647">
        <v>450</v>
      </c>
      <c r="J1145" s="647">
        <v>1</v>
      </c>
      <c r="K1145" s="647">
        <f t="shared" si="17"/>
        <v>450</v>
      </c>
      <c r="L1145" s="645" t="s">
        <v>801</v>
      </c>
      <c r="M1145" s="645" t="s">
        <v>1401</v>
      </c>
      <c r="N1145" s="646">
        <v>42823</v>
      </c>
      <c r="O1145" s="645" t="s">
        <v>71</v>
      </c>
      <c r="P1145" s="645" t="s">
        <v>801</v>
      </c>
    </row>
    <row r="1146" spans="1:16" x14ac:dyDescent="0.2">
      <c r="A1146" s="645" t="s">
        <v>390</v>
      </c>
      <c r="B1146" s="645" t="s">
        <v>1710</v>
      </c>
      <c r="C1146" s="645" t="s">
        <v>391</v>
      </c>
      <c r="D1146" s="645" t="s">
        <v>7000</v>
      </c>
      <c r="E1146" s="645" t="s">
        <v>7001</v>
      </c>
      <c r="F1146" s="645" t="s">
        <v>7002</v>
      </c>
      <c r="G1146" s="645" t="s">
        <v>7003</v>
      </c>
      <c r="H1146" s="646">
        <v>42793</v>
      </c>
      <c r="I1146" s="647">
        <v>1080</v>
      </c>
      <c r="J1146" s="647">
        <v>1</v>
      </c>
      <c r="K1146" s="647">
        <f t="shared" si="17"/>
        <v>1080</v>
      </c>
      <c r="L1146" s="645" t="s">
        <v>801</v>
      </c>
      <c r="M1146" s="645" t="s">
        <v>207</v>
      </c>
      <c r="N1146" s="646">
        <v>42825</v>
      </c>
      <c r="O1146" s="645" t="s">
        <v>71</v>
      </c>
      <c r="P1146" s="645" t="s">
        <v>801</v>
      </c>
    </row>
    <row r="1147" spans="1:16" x14ac:dyDescent="0.2">
      <c r="A1147" s="645" t="s">
        <v>390</v>
      </c>
      <c r="B1147" s="645" t="s">
        <v>1710</v>
      </c>
      <c r="C1147" s="645" t="s">
        <v>391</v>
      </c>
      <c r="D1147" s="645" t="s">
        <v>7004</v>
      </c>
      <c r="E1147" s="645" t="s">
        <v>7005</v>
      </c>
      <c r="F1147" s="645" t="s">
        <v>801</v>
      </c>
      <c r="G1147" s="645" t="s">
        <v>7006</v>
      </c>
      <c r="H1147" s="646">
        <v>42750</v>
      </c>
      <c r="I1147" s="647">
        <v>5000</v>
      </c>
      <c r="J1147" s="647">
        <v>1</v>
      </c>
      <c r="K1147" s="647">
        <f t="shared" si="17"/>
        <v>5000</v>
      </c>
      <c r="L1147" s="645" t="s">
        <v>801</v>
      </c>
      <c r="M1147" s="645" t="s">
        <v>474</v>
      </c>
      <c r="N1147" s="646">
        <v>42825</v>
      </c>
      <c r="O1147" s="645" t="s">
        <v>71</v>
      </c>
      <c r="P1147" s="645" t="s">
        <v>801</v>
      </c>
    </row>
    <row r="1148" spans="1:16" x14ac:dyDescent="0.2">
      <c r="A1148" s="645" t="s">
        <v>390</v>
      </c>
      <c r="B1148" s="645" t="s">
        <v>1710</v>
      </c>
      <c r="C1148" s="645" t="s">
        <v>391</v>
      </c>
      <c r="D1148" s="645" t="s">
        <v>7007</v>
      </c>
      <c r="E1148" s="645" t="s">
        <v>7008</v>
      </c>
      <c r="F1148" s="645" t="s">
        <v>7009</v>
      </c>
      <c r="G1148" s="645" t="s">
        <v>7010</v>
      </c>
      <c r="H1148" s="646">
        <v>42794</v>
      </c>
      <c r="I1148" s="647">
        <v>360</v>
      </c>
      <c r="J1148" s="647">
        <v>1</v>
      </c>
      <c r="K1148" s="647">
        <f t="shared" si="17"/>
        <v>360</v>
      </c>
      <c r="L1148" s="645" t="s">
        <v>801</v>
      </c>
      <c r="M1148" s="645" t="s">
        <v>1401</v>
      </c>
      <c r="N1148" s="646">
        <v>42823</v>
      </c>
      <c r="O1148" s="645" t="s">
        <v>71</v>
      </c>
      <c r="P1148" s="645" t="s">
        <v>801</v>
      </c>
    </row>
    <row r="1149" spans="1:16" x14ac:dyDescent="0.2">
      <c r="A1149" s="645" t="s">
        <v>390</v>
      </c>
      <c r="B1149" s="645" t="s">
        <v>1710</v>
      </c>
      <c r="C1149" s="645" t="s">
        <v>391</v>
      </c>
      <c r="D1149" s="645" t="s">
        <v>7011</v>
      </c>
      <c r="E1149" s="645" t="s">
        <v>7012</v>
      </c>
      <c r="F1149" s="645" t="s">
        <v>7013</v>
      </c>
      <c r="G1149" s="645" t="s">
        <v>7014</v>
      </c>
      <c r="H1149" s="646">
        <v>42797</v>
      </c>
      <c r="I1149" s="647">
        <v>4840</v>
      </c>
      <c r="J1149" s="647">
        <v>1</v>
      </c>
      <c r="K1149" s="647">
        <f t="shared" si="17"/>
        <v>4840</v>
      </c>
      <c r="L1149" s="645" t="s">
        <v>801</v>
      </c>
      <c r="M1149" s="645" t="s">
        <v>7015</v>
      </c>
      <c r="N1149" s="646">
        <v>42802</v>
      </c>
      <c r="O1149" s="645" t="s">
        <v>71</v>
      </c>
      <c r="P1149" s="645" t="s">
        <v>801</v>
      </c>
    </row>
    <row r="1150" spans="1:16" x14ac:dyDescent="0.2">
      <c r="A1150" s="645" t="s">
        <v>390</v>
      </c>
      <c r="B1150" s="645" t="s">
        <v>1710</v>
      </c>
      <c r="C1150" s="645" t="s">
        <v>391</v>
      </c>
      <c r="D1150" s="645" t="s">
        <v>7016</v>
      </c>
      <c r="E1150" s="645" t="s">
        <v>7017</v>
      </c>
      <c r="F1150" s="645" t="s">
        <v>7018</v>
      </c>
      <c r="G1150" s="645" t="s">
        <v>7019</v>
      </c>
      <c r="H1150" s="646">
        <v>42766</v>
      </c>
      <c r="I1150" s="647">
        <v>1150</v>
      </c>
      <c r="J1150" s="647">
        <v>1</v>
      </c>
      <c r="K1150" s="647">
        <f t="shared" si="17"/>
        <v>1150</v>
      </c>
      <c r="L1150" s="645" t="s">
        <v>801</v>
      </c>
      <c r="M1150" s="645" t="s">
        <v>1401</v>
      </c>
      <c r="N1150" s="646">
        <v>42823</v>
      </c>
      <c r="O1150" s="645" t="s">
        <v>71</v>
      </c>
      <c r="P1150" s="645" t="s">
        <v>801</v>
      </c>
    </row>
    <row r="1151" spans="1:16" x14ac:dyDescent="0.2">
      <c r="A1151" s="645" t="s">
        <v>390</v>
      </c>
      <c r="B1151" s="645" t="s">
        <v>1710</v>
      </c>
      <c r="C1151" s="645" t="s">
        <v>391</v>
      </c>
      <c r="D1151" s="645" t="s">
        <v>7016</v>
      </c>
      <c r="E1151" s="645" t="s">
        <v>7017</v>
      </c>
      <c r="F1151" s="645" t="s">
        <v>7018</v>
      </c>
      <c r="G1151" s="645" t="s">
        <v>7020</v>
      </c>
      <c r="H1151" s="646">
        <v>42766</v>
      </c>
      <c r="I1151" s="647">
        <v>555</v>
      </c>
      <c r="J1151" s="647">
        <v>1</v>
      </c>
      <c r="K1151" s="647">
        <f t="shared" si="17"/>
        <v>555</v>
      </c>
      <c r="L1151" s="645" t="s">
        <v>801</v>
      </c>
      <c r="M1151" s="645" t="s">
        <v>1401</v>
      </c>
      <c r="N1151" s="646">
        <v>42823</v>
      </c>
      <c r="O1151" s="645" t="s">
        <v>71</v>
      </c>
      <c r="P1151" s="645" t="s">
        <v>801</v>
      </c>
    </row>
    <row r="1152" spans="1:16" x14ac:dyDescent="0.2">
      <c r="A1152" s="645" t="s">
        <v>390</v>
      </c>
      <c r="B1152" s="645" t="s">
        <v>1710</v>
      </c>
      <c r="C1152" s="645" t="s">
        <v>391</v>
      </c>
      <c r="D1152" s="645" t="s">
        <v>7021</v>
      </c>
      <c r="E1152" s="645" t="s">
        <v>7022</v>
      </c>
      <c r="F1152" s="645" t="s">
        <v>7023</v>
      </c>
      <c r="G1152" s="645" t="s">
        <v>7024</v>
      </c>
      <c r="H1152" s="646">
        <v>42817</v>
      </c>
      <c r="I1152" s="647">
        <v>159.06</v>
      </c>
      <c r="J1152" s="647">
        <v>1</v>
      </c>
      <c r="K1152" s="647">
        <f t="shared" si="17"/>
        <v>159.06</v>
      </c>
      <c r="L1152" s="645" t="s">
        <v>801</v>
      </c>
      <c r="M1152" s="645" t="s">
        <v>258</v>
      </c>
      <c r="N1152" s="646">
        <v>42822</v>
      </c>
      <c r="O1152" s="645" t="s">
        <v>71</v>
      </c>
      <c r="P1152" s="645" t="s">
        <v>801</v>
      </c>
    </row>
    <row r="1153" spans="1:16" x14ac:dyDescent="0.2">
      <c r="A1153" s="645" t="s">
        <v>390</v>
      </c>
      <c r="B1153" s="645" t="s">
        <v>1710</v>
      </c>
      <c r="C1153" s="645" t="s">
        <v>391</v>
      </c>
      <c r="D1153" s="645" t="s">
        <v>7025</v>
      </c>
      <c r="E1153" s="645" t="s">
        <v>7026</v>
      </c>
      <c r="F1153" s="645" t="s">
        <v>7027</v>
      </c>
      <c r="G1153" s="645" t="s">
        <v>7028</v>
      </c>
      <c r="H1153" s="646">
        <v>42788</v>
      </c>
      <c r="I1153" s="647">
        <v>162.44</v>
      </c>
      <c r="J1153" s="647">
        <v>1</v>
      </c>
      <c r="K1153" s="647">
        <f t="shared" si="17"/>
        <v>162.44</v>
      </c>
      <c r="L1153" s="645" t="s">
        <v>801</v>
      </c>
      <c r="M1153" s="645" t="s">
        <v>1180</v>
      </c>
      <c r="N1153" s="646">
        <v>42796</v>
      </c>
      <c r="O1153" s="645" t="s">
        <v>71</v>
      </c>
      <c r="P1153" s="645" t="s">
        <v>801</v>
      </c>
    </row>
    <row r="1154" spans="1:16" x14ac:dyDescent="0.2">
      <c r="A1154" s="645" t="s">
        <v>390</v>
      </c>
      <c r="B1154" s="645" t="s">
        <v>1710</v>
      </c>
      <c r="C1154" s="645" t="s">
        <v>391</v>
      </c>
      <c r="D1154" s="645" t="s">
        <v>7029</v>
      </c>
      <c r="E1154" s="645" t="s">
        <v>7030</v>
      </c>
      <c r="F1154" s="645" t="s">
        <v>7031</v>
      </c>
      <c r="G1154" s="645" t="s">
        <v>7032</v>
      </c>
      <c r="H1154" s="646">
        <v>42823</v>
      </c>
      <c r="I1154" s="647">
        <v>78</v>
      </c>
      <c r="J1154" s="647">
        <v>1</v>
      </c>
      <c r="K1154" s="647">
        <f t="shared" ref="K1154:K1217" si="18">I1154*J1154</f>
        <v>78</v>
      </c>
      <c r="L1154" s="645" t="s">
        <v>801</v>
      </c>
      <c r="M1154" s="645" t="s">
        <v>3016</v>
      </c>
      <c r="N1154" s="646">
        <v>42825</v>
      </c>
      <c r="O1154" s="645" t="s">
        <v>71</v>
      </c>
      <c r="P1154" s="645" t="s">
        <v>801</v>
      </c>
    </row>
    <row r="1155" spans="1:16" x14ac:dyDescent="0.2">
      <c r="A1155" s="645" t="s">
        <v>390</v>
      </c>
      <c r="B1155" s="645" t="s">
        <v>1710</v>
      </c>
      <c r="C1155" s="645" t="s">
        <v>391</v>
      </c>
      <c r="D1155" s="645" t="s">
        <v>7033</v>
      </c>
      <c r="E1155" s="645" t="s">
        <v>7034</v>
      </c>
      <c r="F1155" s="645" t="s">
        <v>7035</v>
      </c>
      <c r="G1155" s="645" t="s">
        <v>7036</v>
      </c>
      <c r="H1155" s="646">
        <v>42814</v>
      </c>
      <c r="I1155" s="647">
        <v>260.89999999999998</v>
      </c>
      <c r="J1155" s="647">
        <v>1</v>
      </c>
      <c r="K1155" s="647">
        <f t="shared" si="18"/>
        <v>260.89999999999998</v>
      </c>
      <c r="L1155" s="645" t="s">
        <v>801</v>
      </c>
      <c r="M1155" s="645" t="s">
        <v>7037</v>
      </c>
      <c r="N1155" s="646">
        <v>42822</v>
      </c>
      <c r="O1155" s="645" t="s">
        <v>71</v>
      </c>
      <c r="P1155" s="645" t="s">
        <v>801</v>
      </c>
    </row>
    <row r="1156" spans="1:16" x14ac:dyDescent="0.2">
      <c r="A1156" s="645" t="s">
        <v>390</v>
      </c>
      <c r="B1156" s="645" t="s">
        <v>1710</v>
      </c>
      <c r="C1156" s="645" t="s">
        <v>391</v>
      </c>
      <c r="D1156" s="645" t="s">
        <v>752</v>
      </c>
      <c r="E1156" s="645" t="s">
        <v>753</v>
      </c>
      <c r="F1156" s="645" t="s">
        <v>754</v>
      </c>
      <c r="G1156" s="645" t="s">
        <v>7038</v>
      </c>
      <c r="H1156" s="646">
        <v>42794</v>
      </c>
      <c r="I1156" s="647">
        <v>10.88</v>
      </c>
      <c r="J1156" s="647">
        <v>1</v>
      </c>
      <c r="K1156" s="647">
        <f t="shared" si="18"/>
        <v>10.88</v>
      </c>
      <c r="L1156" s="645" t="s">
        <v>801</v>
      </c>
      <c r="M1156" s="645" t="s">
        <v>257</v>
      </c>
      <c r="N1156" s="646">
        <v>42810</v>
      </c>
      <c r="O1156" s="645" t="s">
        <v>71</v>
      </c>
      <c r="P1156" s="645" t="s">
        <v>801</v>
      </c>
    </row>
    <row r="1157" spans="1:16" x14ac:dyDescent="0.2">
      <c r="A1157" s="645" t="s">
        <v>390</v>
      </c>
      <c r="B1157" s="645" t="s">
        <v>1710</v>
      </c>
      <c r="C1157" s="645" t="s">
        <v>391</v>
      </c>
      <c r="D1157" s="645" t="s">
        <v>752</v>
      </c>
      <c r="E1157" s="645" t="s">
        <v>753</v>
      </c>
      <c r="F1157" s="645" t="s">
        <v>754</v>
      </c>
      <c r="G1157" s="645" t="s">
        <v>7039</v>
      </c>
      <c r="H1157" s="646">
        <v>42794</v>
      </c>
      <c r="I1157" s="647">
        <v>12.73</v>
      </c>
      <c r="J1157" s="647">
        <v>1</v>
      </c>
      <c r="K1157" s="647">
        <f t="shared" si="18"/>
        <v>12.73</v>
      </c>
      <c r="L1157" s="645" t="s">
        <v>801</v>
      </c>
      <c r="M1157" s="645" t="s">
        <v>257</v>
      </c>
      <c r="N1157" s="646">
        <v>42810</v>
      </c>
      <c r="O1157" s="645" t="s">
        <v>71</v>
      </c>
      <c r="P1157" s="645" t="s">
        <v>801</v>
      </c>
    </row>
    <row r="1158" spans="1:16" x14ac:dyDescent="0.2">
      <c r="A1158" s="645" t="s">
        <v>390</v>
      </c>
      <c r="B1158" s="645" t="s">
        <v>1710</v>
      </c>
      <c r="C1158" s="645" t="s">
        <v>391</v>
      </c>
      <c r="D1158" s="645" t="s">
        <v>7040</v>
      </c>
      <c r="E1158" s="645" t="s">
        <v>7041</v>
      </c>
      <c r="F1158" s="645" t="s">
        <v>7042</v>
      </c>
      <c r="G1158" s="645" t="s">
        <v>7043</v>
      </c>
      <c r="H1158" s="646">
        <v>42794</v>
      </c>
      <c r="I1158" s="647">
        <v>119.32</v>
      </c>
      <c r="J1158" s="647">
        <v>1</v>
      </c>
      <c r="K1158" s="647">
        <f t="shared" si="18"/>
        <v>119.32</v>
      </c>
      <c r="L1158" s="645" t="s">
        <v>801</v>
      </c>
      <c r="M1158" s="645" t="s">
        <v>205</v>
      </c>
      <c r="N1158" s="646">
        <v>42807</v>
      </c>
      <c r="O1158" s="645" t="s">
        <v>71</v>
      </c>
      <c r="P1158" s="645" t="s">
        <v>801</v>
      </c>
    </row>
    <row r="1159" spans="1:16" x14ac:dyDescent="0.2">
      <c r="A1159" s="645" t="s">
        <v>390</v>
      </c>
      <c r="B1159" s="645" t="s">
        <v>1710</v>
      </c>
      <c r="C1159" s="645" t="s">
        <v>391</v>
      </c>
      <c r="D1159" s="645" t="s">
        <v>1895</v>
      </c>
      <c r="E1159" s="645" t="s">
        <v>1896</v>
      </c>
      <c r="F1159" s="645" t="s">
        <v>1897</v>
      </c>
      <c r="G1159" s="645" t="s">
        <v>7044</v>
      </c>
      <c r="H1159" s="646">
        <v>42819</v>
      </c>
      <c r="I1159" s="647">
        <v>122.25</v>
      </c>
      <c r="J1159" s="647">
        <v>1</v>
      </c>
      <c r="K1159" s="647">
        <f t="shared" si="18"/>
        <v>122.25</v>
      </c>
      <c r="L1159" s="645" t="s">
        <v>801</v>
      </c>
      <c r="M1159" s="645" t="s">
        <v>2539</v>
      </c>
      <c r="N1159" s="646">
        <v>42824</v>
      </c>
      <c r="O1159" s="645" t="s">
        <v>71</v>
      </c>
      <c r="P1159" s="645" t="s">
        <v>801</v>
      </c>
    </row>
    <row r="1160" spans="1:16" x14ac:dyDescent="0.2">
      <c r="A1160" s="645" t="s">
        <v>390</v>
      </c>
      <c r="B1160" s="645" t="s">
        <v>1710</v>
      </c>
      <c r="C1160" s="645" t="s">
        <v>391</v>
      </c>
      <c r="D1160" s="645" t="s">
        <v>3047</v>
      </c>
      <c r="E1160" s="645" t="s">
        <v>3048</v>
      </c>
      <c r="F1160" s="645" t="s">
        <v>3049</v>
      </c>
      <c r="G1160" s="645" t="s">
        <v>7045</v>
      </c>
      <c r="H1160" s="646">
        <v>42815</v>
      </c>
      <c r="I1160" s="647">
        <v>7.5</v>
      </c>
      <c r="J1160" s="647">
        <v>1</v>
      </c>
      <c r="K1160" s="647">
        <f t="shared" si="18"/>
        <v>7.5</v>
      </c>
      <c r="L1160" s="645" t="s">
        <v>801</v>
      </c>
      <c r="M1160" s="645" t="s">
        <v>543</v>
      </c>
      <c r="N1160" s="646">
        <v>42823</v>
      </c>
      <c r="O1160" s="645" t="s">
        <v>71</v>
      </c>
      <c r="P1160" s="645" t="s">
        <v>801</v>
      </c>
    </row>
    <row r="1161" spans="1:16" x14ac:dyDescent="0.2">
      <c r="A1161" s="645" t="s">
        <v>390</v>
      </c>
      <c r="B1161" s="645" t="s">
        <v>1710</v>
      </c>
      <c r="C1161" s="645" t="s">
        <v>391</v>
      </c>
      <c r="D1161" s="645" t="s">
        <v>3047</v>
      </c>
      <c r="E1161" s="645" t="s">
        <v>3048</v>
      </c>
      <c r="F1161" s="645" t="s">
        <v>3049</v>
      </c>
      <c r="G1161" s="645" t="s">
        <v>7046</v>
      </c>
      <c r="H1161" s="646">
        <v>42787</v>
      </c>
      <c r="I1161" s="647">
        <v>15</v>
      </c>
      <c r="J1161" s="647">
        <v>1</v>
      </c>
      <c r="K1161" s="647">
        <f t="shared" si="18"/>
        <v>15</v>
      </c>
      <c r="L1161" s="645" t="s">
        <v>801</v>
      </c>
      <c r="M1161" s="645" t="s">
        <v>1207</v>
      </c>
      <c r="N1161" s="646">
        <v>42823</v>
      </c>
      <c r="O1161" s="645" t="s">
        <v>71</v>
      </c>
      <c r="P1161" s="645" t="s">
        <v>801</v>
      </c>
    </row>
    <row r="1162" spans="1:16" x14ac:dyDescent="0.2">
      <c r="A1162" s="645" t="s">
        <v>390</v>
      </c>
      <c r="B1162" s="645" t="s">
        <v>1710</v>
      </c>
      <c r="C1162" s="645" t="s">
        <v>391</v>
      </c>
      <c r="D1162" s="645" t="s">
        <v>469</v>
      </c>
      <c r="E1162" s="645" t="s">
        <v>470</v>
      </c>
      <c r="F1162" s="645" t="s">
        <v>471</v>
      </c>
      <c r="G1162" s="645" t="s">
        <v>7047</v>
      </c>
      <c r="H1162" s="646">
        <v>42814</v>
      </c>
      <c r="I1162" s="647">
        <v>500.49</v>
      </c>
      <c r="J1162" s="647">
        <v>1</v>
      </c>
      <c r="K1162" s="647">
        <f t="shared" si="18"/>
        <v>500.49</v>
      </c>
      <c r="L1162" s="645" t="s">
        <v>7048</v>
      </c>
      <c r="M1162" s="645" t="s">
        <v>1207</v>
      </c>
      <c r="N1162" s="646">
        <v>42815</v>
      </c>
      <c r="O1162" s="645" t="s">
        <v>71</v>
      </c>
      <c r="P1162" s="645" t="s">
        <v>7049</v>
      </c>
    </row>
    <row r="1163" spans="1:16" x14ac:dyDescent="0.2">
      <c r="A1163" s="645" t="s">
        <v>390</v>
      </c>
      <c r="B1163" s="645" t="s">
        <v>1710</v>
      </c>
      <c r="C1163" s="645" t="s">
        <v>391</v>
      </c>
      <c r="D1163" s="645" t="s">
        <v>469</v>
      </c>
      <c r="E1163" s="645" t="s">
        <v>470</v>
      </c>
      <c r="F1163" s="645" t="s">
        <v>471</v>
      </c>
      <c r="G1163" s="645" t="s">
        <v>7050</v>
      </c>
      <c r="H1163" s="646">
        <v>42808</v>
      </c>
      <c r="I1163" s="647">
        <v>55.21</v>
      </c>
      <c r="J1163" s="647">
        <v>1</v>
      </c>
      <c r="K1163" s="647">
        <f t="shared" si="18"/>
        <v>55.21</v>
      </c>
      <c r="L1163" s="645" t="s">
        <v>801</v>
      </c>
      <c r="M1163" s="645" t="s">
        <v>1139</v>
      </c>
      <c r="N1163" s="646">
        <v>42810</v>
      </c>
      <c r="O1163" s="645" t="s">
        <v>71</v>
      </c>
      <c r="P1163" s="645" t="s">
        <v>801</v>
      </c>
    </row>
    <row r="1164" spans="1:16" x14ac:dyDescent="0.2">
      <c r="A1164" s="645" t="s">
        <v>390</v>
      </c>
      <c r="B1164" s="645" t="s">
        <v>1710</v>
      </c>
      <c r="C1164" s="645" t="s">
        <v>391</v>
      </c>
      <c r="D1164" s="645" t="s">
        <v>469</v>
      </c>
      <c r="E1164" s="645" t="s">
        <v>470</v>
      </c>
      <c r="F1164" s="645" t="s">
        <v>471</v>
      </c>
      <c r="G1164" s="645" t="s">
        <v>7051</v>
      </c>
      <c r="H1164" s="646">
        <v>42821</v>
      </c>
      <c r="I1164" s="647">
        <v>140.76</v>
      </c>
      <c r="J1164" s="647">
        <v>1</v>
      </c>
      <c r="K1164" s="647">
        <f t="shared" si="18"/>
        <v>140.76</v>
      </c>
      <c r="L1164" s="645" t="s">
        <v>7052</v>
      </c>
      <c r="M1164" s="645" t="s">
        <v>600</v>
      </c>
      <c r="N1164" s="646">
        <v>42823</v>
      </c>
      <c r="O1164" s="645" t="s">
        <v>71</v>
      </c>
      <c r="P1164" s="645" t="s">
        <v>7053</v>
      </c>
    </row>
    <row r="1165" spans="1:16" x14ac:dyDescent="0.2">
      <c r="A1165" s="645" t="s">
        <v>390</v>
      </c>
      <c r="B1165" s="645" t="s">
        <v>1710</v>
      </c>
      <c r="C1165" s="645" t="s">
        <v>391</v>
      </c>
      <c r="D1165" s="645" t="s">
        <v>469</v>
      </c>
      <c r="E1165" s="645" t="s">
        <v>470</v>
      </c>
      <c r="F1165" s="645" t="s">
        <v>471</v>
      </c>
      <c r="G1165" s="645" t="s">
        <v>7054</v>
      </c>
      <c r="H1165" s="646">
        <v>42819</v>
      </c>
      <c r="I1165" s="647">
        <v>134.32</v>
      </c>
      <c r="J1165" s="647">
        <v>1</v>
      </c>
      <c r="K1165" s="647">
        <f t="shared" si="18"/>
        <v>134.32</v>
      </c>
      <c r="L1165" s="645" t="s">
        <v>7055</v>
      </c>
      <c r="M1165" s="645" t="s">
        <v>1316</v>
      </c>
      <c r="N1165" s="646">
        <v>42822</v>
      </c>
      <c r="O1165" s="645" t="s">
        <v>71</v>
      </c>
      <c r="P1165" s="645" t="s">
        <v>7056</v>
      </c>
    </row>
    <row r="1166" spans="1:16" x14ac:dyDescent="0.2">
      <c r="A1166" s="645" t="s">
        <v>390</v>
      </c>
      <c r="B1166" s="645" t="s">
        <v>1710</v>
      </c>
      <c r="C1166" s="645" t="s">
        <v>391</v>
      </c>
      <c r="D1166" s="645" t="s">
        <v>469</v>
      </c>
      <c r="E1166" s="645" t="s">
        <v>470</v>
      </c>
      <c r="F1166" s="645" t="s">
        <v>471</v>
      </c>
      <c r="G1166" s="645" t="s">
        <v>7057</v>
      </c>
      <c r="H1166" s="646">
        <v>42816</v>
      </c>
      <c r="I1166" s="647">
        <v>418.62</v>
      </c>
      <c r="J1166" s="647">
        <v>1</v>
      </c>
      <c r="K1166" s="647">
        <f t="shared" si="18"/>
        <v>418.62</v>
      </c>
      <c r="L1166" s="645" t="s">
        <v>7058</v>
      </c>
      <c r="M1166" s="645" t="s">
        <v>168</v>
      </c>
      <c r="N1166" s="646">
        <v>42817</v>
      </c>
      <c r="O1166" s="645" t="s">
        <v>71</v>
      </c>
      <c r="P1166" s="645" t="s">
        <v>7059</v>
      </c>
    </row>
    <row r="1167" spans="1:16" x14ac:dyDescent="0.2">
      <c r="A1167" s="645" t="s">
        <v>390</v>
      </c>
      <c r="B1167" s="645" t="s">
        <v>1710</v>
      </c>
      <c r="C1167" s="645" t="s">
        <v>391</v>
      </c>
      <c r="D1167" s="645" t="s">
        <v>469</v>
      </c>
      <c r="E1167" s="645" t="s">
        <v>470</v>
      </c>
      <c r="F1167" s="645" t="s">
        <v>471</v>
      </c>
      <c r="G1167" s="645" t="s">
        <v>7060</v>
      </c>
      <c r="H1167" s="646">
        <v>42814</v>
      </c>
      <c r="I1167" s="647">
        <v>940.24</v>
      </c>
      <c r="J1167" s="647">
        <v>1</v>
      </c>
      <c r="K1167" s="647">
        <f t="shared" si="18"/>
        <v>940.24</v>
      </c>
      <c r="L1167" s="645" t="s">
        <v>7061</v>
      </c>
      <c r="M1167" s="645" t="s">
        <v>1744</v>
      </c>
      <c r="N1167" s="646">
        <v>42815</v>
      </c>
      <c r="O1167" s="645" t="s">
        <v>71</v>
      </c>
      <c r="P1167" s="645" t="s">
        <v>7062</v>
      </c>
    </row>
    <row r="1168" spans="1:16" x14ac:dyDescent="0.2">
      <c r="A1168" s="645" t="s">
        <v>390</v>
      </c>
      <c r="B1168" s="645" t="s">
        <v>1710</v>
      </c>
      <c r="C1168" s="645" t="s">
        <v>391</v>
      </c>
      <c r="D1168" s="645" t="s">
        <v>469</v>
      </c>
      <c r="E1168" s="645" t="s">
        <v>470</v>
      </c>
      <c r="F1168" s="645" t="s">
        <v>471</v>
      </c>
      <c r="G1168" s="645" t="s">
        <v>7063</v>
      </c>
      <c r="H1168" s="646">
        <v>42810</v>
      </c>
      <c r="I1168" s="647">
        <v>171.12</v>
      </c>
      <c r="J1168" s="647">
        <v>1</v>
      </c>
      <c r="K1168" s="647">
        <f t="shared" si="18"/>
        <v>171.12</v>
      </c>
      <c r="L1168" s="645" t="s">
        <v>801</v>
      </c>
      <c r="M1168" s="645" t="s">
        <v>1744</v>
      </c>
      <c r="N1168" s="646">
        <v>42814</v>
      </c>
      <c r="O1168" s="645" t="s">
        <v>71</v>
      </c>
      <c r="P1168" s="645" t="s">
        <v>801</v>
      </c>
    </row>
    <row r="1169" spans="1:16" x14ac:dyDescent="0.2">
      <c r="A1169" s="645" t="s">
        <v>390</v>
      </c>
      <c r="B1169" s="645" t="s">
        <v>1710</v>
      </c>
      <c r="C1169" s="645" t="s">
        <v>391</v>
      </c>
      <c r="D1169" s="645" t="s">
        <v>469</v>
      </c>
      <c r="E1169" s="645" t="s">
        <v>470</v>
      </c>
      <c r="F1169" s="645" t="s">
        <v>471</v>
      </c>
      <c r="G1169" s="645" t="s">
        <v>7064</v>
      </c>
      <c r="H1169" s="646">
        <v>42810</v>
      </c>
      <c r="I1169" s="647">
        <v>171.12</v>
      </c>
      <c r="J1169" s="647">
        <v>1</v>
      </c>
      <c r="K1169" s="647">
        <f t="shared" si="18"/>
        <v>171.12</v>
      </c>
      <c r="L1169" s="645" t="s">
        <v>7065</v>
      </c>
      <c r="M1169" s="645" t="s">
        <v>600</v>
      </c>
      <c r="N1169" s="646">
        <v>42814</v>
      </c>
      <c r="O1169" s="645" t="s">
        <v>71</v>
      </c>
      <c r="P1169" s="645" t="s">
        <v>7066</v>
      </c>
    </row>
    <row r="1170" spans="1:16" x14ac:dyDescent="0.2">
      <c r="A1170" s="645" t="s">
        <v>390</v>
      </c>
      <c r="B1170" s="645" t="s">
        <v>1710</v>
      </c>
      <c r="C1170" s="645" t="s">
        <v>391</v>
      </c>
      <c r="D1170" s="645" t="s">
        <v>469</v>
      </c>
      <c r="E1170" s="645" t="s">
        <v>470</v>
      </c>
      <c r="F1170" s="645" t="s">
        <v>471</v>
      </c>
      <c r="G1170" s="645" t="s">
        <v>7067</v>
      </c>
      <c r="H1170" s="646">
        <v>42803</v>
      </c>
      <c r="I1170" s="647">
        <v>55.21</v>
      </c>
      <c r="J1170" s="647">
        <v>1</v>
      </c>
      <c r="K1170" s="647">
        <f t="shared" si="18"/>
        <v>55.21</v>
      </c>
      <c r="L1170" s="645" t="s">
        <v>801</v>
      </c>
      <c r="M1170" s="645" t="s">
        <v>3065</v>
      </c>
      <c r="N1170" s="646">
        <v>42807</v>
      </c>
      <c r="O1170" s="645" t="s">
        <v>71</v>
      </c>
      <c r="P1170" s="645" t="s">
        <v>801</v>
      </c>
    </row>
    <row r="1171" spans="1:16" x14ac:dyDescent="0.2">
      <c r="A1171" s="645" t="s">
        <v>390</v>
      </c>
      <c r="B1171" s="645" t="s">
        <v>1710</v>
      </c>
      <c r="C1171" s="645" t="s">
        <v>391</v>
      </c>
      <c r="D1171" s="645" t="s">
        <v>469</v>
      </c>
      <c r="E1171" s="645" t="s">
        <v>470</v>
      </c>
      <c r="F1171" s="645" t="s">
        <v>471</v>
      </c>
      <c r="G1171" s="645" t="s">
        <v>7068</v>
      </c>
      <c r="H1171" s="646">
        <v>42801</v>
      </c>
      <c r="I1171" s="647">
        <v>134.32</v>
      </c>
      <c r="J1171" s="647">
        <v>1</v>
      </c>
      <c r="K1171" s="647">
        <f t="shared" si="18"/>
        <v>134.32</v>
      </c>
      <c r="L1171" s="645" t="s">
        <v>7069</v>
      </c>
      <c r="M1171" s="645" t="s">
        <v>613</v>
      </c>
      <c r="N1171" s="646">
        <v>42803</v>
      </c>
      <c r="O1171" s="645" t="s">
        <v>71</v>
      </c>
      <c r="P1171" s="645" t="s">
        <v>7070</v>
      </c>
    </row>
    <row r="1172" spans="1:16" x14ac:dyDescent="0.2">
      <c r="A1172" s="645" t="s">
        <v>390</v>
      </c>
      <c r="B1172" s="645" t="s">
        <v>1710</v>
      </c>
      <c r="C1172" s="645" t="s">
        <v>391</v>
      </c>
      <c r="D1172" s="645" t="s">
        <v>3066</v>
      </c>
      <c r="E1172" s="645" t="s">
        <v>3067</v>
      </c>
      <c r="F1172" s="645" t="s">
        <v>3068</v>
      </c>
      <c r="G1172" s="645" t="s">
        <v>7071</v>
      </c>
      <c r="H1172" s="646">
        <v>42823</v>
      </c>
      <c r="I1172" s="647">
        <v>11.3</v>
      </c>
      <c r="J1172" s="647">
        <v>1</v>
      </c>
      <c r="K1172" s="647">
        <f t="shared" si="18"/>
        <v>11.3</v>
      </c>
      <c r="L1172" s="645" t="s">
        <v>801</v>
      </c>
      <c r="M1172" s="645" t="s">
        <v>295</v>
      </c>
      <c r="N1172" s="646">
        <v>42825</v>
      </c>
      <c r="O1172" s="645" t="s">
        <v>71</v>
      </c>
      <c r="P1172" s="645" t="s">
        <v>801</v>
      </c>
    </row>
    <row r="1173" spans="1:16" x14ac:dyDescent="0.2">
      <c r="A1173" s="645" t="s">
        <v>390</v>
      </c>
      <c r="B1173" s="645" t="s">
        <v>1710</v>
      </c>
      <c r="C1173" s="645" t="s">
        <v>391</v>
      </c>
      <c r="D1173" s="645" t="s">
        <v>3066</v>
      </c>
      <c r="E1173" s="645" t="s">
        <v>3067</v>
      </c>
      <c r="F1173" s="645" t="s">
        <v>3068</v>
      </c>
      <c r="G1173" s="645" t="s">
        <v>7072</v>
      </c>
      <c r="H1173" s="646">
        <v>42818</v>
      </c>
      <c r="I1173" s="647">
        <v>14.42</v>
      </c>
      <c r="J1173" s="647">
        <v>1</v>
      </c>
      <c r="K1173" s="647">
        <f t="shared" si="18"/>
        <v>14.42</v>
      </c>
      <c r="L1173" s="645" t="s">
        <v>801</v>
      </c>
      <c r="M1173" s="645" t="s">
        <v>85</v>
      </c>
      <c r="N1173" s="646">
        <v>42822</v>
      </c>
      <c r="O1173" s="645" t="s">
        <v>71</v>
      </c>
      <c r="P1173" s="645" t="s">
        <v>801</v>
      </c>
    </row>
    <row r="1174" spans="1:16" x14ac:dyDescent="0.2">
      <c r="A1174" s="645" t="s">
        <v>390</v>
      </c>
      <c r="B1174" s="645" t="s">
        <v>1710</v>
      </c>
      <c r="C1174" s="645" t="s">
        <v>391</v>
      </c>
      <c r="D1174" s="645" t="s">
        <v>1048</v>
      </c>
      <c r="E1174" s="645" t="s">
        <v>1049</v>
      </c>
      <c r="F1174" s="645" t="s">
        <v>1050</v>
      </c>
      <c r="G1174" s="645" t="s">
        <v>7073</v>
      </c>
      <c r="H1174" s="646">
        <v>42821</v>
      </c>
      <c r="I1174" s="647">
        <v>240.01</v>
      </c>
      <c r="J1174" s="647">
        <v>1</v>
      </c>
      <c r="K1174" s="647">
        <f t="shared" si="18"/>
        <v>240.01</v>
      </c>
      <c r="L1174" s="645" t="s">
        <v>801</v>
      </c>
      <c r="M1174" s="645" t="s">
        <v>1242</v>
      </c>
      <c r="N1174" s="646">
        <v>42823</v>
      </c>
      <c r="O1174" s="645" t="s">
        <v>71</v>
      </c>
      <c r="P1174" s="645" t="s">
        <v>801</v>
      </c>
    </row>
    <row r="1175" spans="1:16" x14ac:dyDescent="0.2">
      <c r="A1175" s="645" t="s">
        <v>390</v>
      </c>
      <c r="B1175" s="645" t="s">
        <v>1710</v>
      </c>
      <c r="C1175" s="645" t="s">
        <v>391</v>
      </c>
      <c r="D1175" s="645" t="s">
        <v>1048</v>
      </c>
      <c r="E1175" s="645" t="s">
        <v>1049</v>
      </c>
      <c r="F1175" s="645" t="s">
        <v>1050</v>
      </c>
      <c r="G1175" s="645" t="s">
        <v>7074</v>
      </c>
      <c r="H1175" s="646">
        <v>42814</v>
      </c>
      <c r="I1175" s="647">
        <v>275</v>
      </c>
      <c r="J1175" s="647">
        <v>1</v>
      </c>
      <c r="K1175" s="647">
        <f t="shared" si="18"/>
        <v>275</v>
      </c>
      <c r="L1175" s="645" t="s">
        <v>801</v>
      </c>
      <c r="M1175" s="645" t="s">
        <v>1242</v>
      </c>
      <c r="N1175" s="646">
        <v>42823</v>
      </c>
      <c r="O1175" s="645" t="s">
        <v>71</v>
      </c>
      <c r="P1175" s="645" t="s">
        <v>801</v>
      </c>
    </row>
    <row r="1176" spans="1:16" x14ac:dyDescent="0.2">
      <c r="A1176" s="645" t="s">
        <v>390</v>
      </c>
      <c r="B1176" s="645" t="s">
        <v>1710</v>
      </c>
      <c r="C1176" s="645" t="s">
        <v>391</v>
      </c>
      <c r="D1176" s="645" t="s">
        <v>7075</v>
      </c>
      <c r="E1176" s="645" t="s">
        <v>7076</v>
      </c>
      <c r="F1176" s="645" t="s">
        <v>7077</v>
      </c>
      <c r="G1176" s="645" t="s">
        <v>7078</v>
      </c>
      <c r="H1176" s="646">
        <v>42794</v>
      </c>
      <c r="I1176" s="647">
        <v>1620.19</v>
      </c>
      <c r="J1176" s="647">
        <v>1</v>
      </c>
      <c r="K1176" s="647">
        <f t="shared" si="18"/>
        <v>1620.19</v>
      </c>
      <c r="L1176" s="645" t="s">
        <v>7079</v>
      </c>
      <c r="M1176" s="645" t="s">
        <v>4490</v>
      </c>
      <c r="N1176" s="646">
        <v>42811</v>
      </c>
      <c r="O1176" s="645" t="s">
        <v>71</v>
      </c>
      <c r="P1176" s="645" t="s">
        <v>7080</v>
      </c>
    </row>
    <row r="1177" spans="1:16" x14ac:dyDescent="0.2">
      <c r="A1177" s="645" t="s">
        <v>390</v>
      </c>
      <c r="B1177" s="645" t="s">
        <v>1710</v>
      </c>
      <c r="C1177" s="645" t="s">
        <v>391</v>
      </c>
      <c r="D1177" s="645" t="s">
        <v>7075</v>
      </c>
      <c r="E1177" s="645" t="s">
        <v>7076</v>
      </c>
      <c r="F1177" s="645" t="s">
        <v>7077</v>
      </c>
      <c r="G1177" s="645" t="s">
        <v>7081</v>
      </c>
      <c r="H1177" s="646">
        <v>42794</v>
      </c>
      <c r="I1177" s="647">
        <v>427.47</v>
      </c>
      <c r="J1177" s="647">
        <v>1</v>
      </c>
      <c r="K1177" s="647">
        <f t="shared" si="18"/>
        <v>427.47</v>
      </c>
      <c r="L1177" s="645" t="s">
        <v>7082</v>
      </c>
      <c r="M1177" s="645" t="s">
        <v>4490</v>
      </c>
      <c r="N1177" s="646">
        <v>42811</v>
      </c>
      <c r="O1177" s="645" t="s">
        <v>71</v>
      </c>
      <c r="P1177" s="645" t="s">
        <v>7083</v>
      </c>
    </row>
    <row r="1178" spans="1:16" x14ac:dyDescent="0.2">
      <c r="A1178" s="645" t="s">
        <v>390</v>
      </c>
      <c r="B1178" s="645" t="s">
        <v>1710</v>
      </c>
      <c r="C1178" s="645" t="s">
        <v>391</v>
      </c>
      <c r="D1178" s="645" t="s">
        <v>550</v>
      </c>
      <c r="E1178" s="645" t="s">
        <v>551</v>
      </c>
      <c r="F1178" s="645" t="s">
        <v>552</v>
      </c>
      <c r="G1178" s="645" t="s">
        <v>7084</v>
      </c>
      <c r="H1178" s="646">
        <v>42818</v>
      </c>
      <c r="I1178" s="647">
        <v>1074.96</v>
      </c>
      <c r="J1178" s="647">
        <v>1</v>
      </c>
      <c r="K1178" s="647">
        <f t="shared" si="18"/>
        <v>1074.96</v>
      </c>
      <c r="L1178" s="645" t="s">
        <v>7085</v>
      </c>
      <c r="M1178" s="645" t="s">
        <v>1143</v>
      </c>
      <c r="N1178" s="646">
        <v>42822</v>
      </c>
      <c r="O1178" s="645" t="s">
        <v>71</v>
      </c>
      <c r="P1178" s="645" t="s">
        <v>7086</v>
      </c>
    </row>
    <row r="1179" spans="1:16" x14ac:dyDescent="0.2">
      <c r="A1179" s="645" t="s">
        <v>390</v>
      </c>
      <c r="B1179" s="645" t="s">
        <v>1710</v>
      </c>
      <c r="C1179" s="645" t="s">
        <v>391</v>
      </c>
      <c r="D1179" s="645" t="s">
        <v>550</v>
      </c>
      <c r="E1179" s="645" t="s">
        <v>551</v>
      </c>
      <c r="F1179" s="645" t="s">
        <v>552</v>
      </c>
      <c r="G1179" s="645" t="s">
        <v>7087</v>
      </c>
      <c r="H1179" s="646">
        <v>42817</v>
      </c>
      <c r="I1179" s="647">
        <v>205.7</v>
      </c>
      <c r="J1179" s="647">
        <v>1</v>
      </c>
      <c r="K1179" s="647">
        <f t="shared" si="18"/>
        <v>205.7</v>
      </c>
      <c r="L1179" s="645" t="s">
        <v>7088</v>
      </c>
      <c r="M1179" s="645" t="s">
        <v>748</v>
      </c>
      <c r="N1179" s="646">
        <v>42821</v>
      </c>
      <c r="O1179" s="645" t="s">
        <v>71</v>
      </c>
      <c r="P1179" s="645" t="s">
        <v>7089</v>
      </c>
    </row>
    <row r="1180" spans="1:16" x14ac:dyDescent="0.2">
      <c r="A1180" s="645" t="s">
        <v>390</v>
      </c>
      <c r="B1180" s="645" t="s">
        <v>1710</v>
      </c>
      <c r="C1180" s="645" t="s">
        <v>391</v>
      </c>
      <c r="D1180" s="645" t="s">
        <v>3077</v>
      </c>
      <c r="E1180" s="645" t="s">
        <v>3078</v>
      </c>
      <c r="F1180" s="645" t="s">
        <v>3079</v>
      </c>
      <c r="G1180" s="645" t="s">
        <v>7090</v>
      </c>
      <c r="H1180" s="646">
        <v>42821</v>
      </c>
      <c r="I1180" s="647">
        <v>296</v>
      </c>
      <c r="J1180" s="647">
        <v>1</v>
      </c>
      <c r="K1180" s="647">
        <f t="shared" si="18"/>
        <v>296</v>
      </c>
      <c r="L1180" s="645" t="s">
        <v>801</v>
      </c>
      <c r="M1180" s="645" t="s">
        <v>492</v>
      </c>
      <c r="N1180" s="646">
        <v>42825</v>
      </c>
      <c r="O1180" s="645" t="s">
        <v>71</v>
      </c>
      <c r="P1180" s="645" t="s">
        <v>801</v>
      </c>
    </row>
    <row r="1181" spans="1:16" x14ac:dyDescent="0.2">
      <c r="A1181" s="645" t="s">
        <v>390</v>
      </c>
      <c r="B1181" s="645" t="s">
        <v>1710</v>
      </c>
      <c r="C1181" s="645" t="s">
        <v>391</v>
      </c>
      <c r="D1181" s="645" t="s">
        <v>3077</v>
      </c>
      <c r="E1181" s="645" t="s">
        <v>3078</v>
      </c>
      <c r="F1181" s="645" t="s">
        <v>3079</v>
      </c>
      <c r="G1181" s="645" t="s">
        <v>7091</v>
      </c>
      <c r="H1181" s="646">
        <v>42818</v>
      </c>
      <c r="I1181" s="647">
        <v>338.8</v>
      </c>
      <c r="J1181" s="647">
        <v>1</v>
      </c>
      <c r="K1181" s="647">
        <f t="shared" si="18"/>
        <v>338.8</v>
      </c>
      <c r="L1181" s="645" t="s">
        <v>801</v>
      </c>
      <c r="M1181" s="645" t="s">
        <v>492</v>
      </c>
      <c r="N1181" s="646">
        <v>42825</v>
      </c>
      <c r="O1181" s="645" t="s">
        <v>71</v>
      </c>
      <c r="P1181" s="645" t="s">
        <v>801</v>
      </c>
    </row>
    <row r="1182" spans="1:16" x14ac:dyDescent="0.2">
      <c r="A1182" s="645" t="s">
        <v>390</v>
      </c>
      <c r="B1182" s="645" t="s">
        <v>1710</v>
      </c>
      <c r="C1182" s="645" t="s">
        <v>391</v>
      </c>
      <c r="D1182" s="645" t="s">
        <v>1907</v>
      </c>
      <c r="E1182" s="645" t="s">
        <v>1908</v>
      </c>
      <c r="F1182" s="645" t="s">
        <v>1909</v>
      </c>
      <c r="G1182" s="645" t="s">
        <v>7092</v>
      </c>
      <c r="H1182" s="646">
        <v>42814</v>
      </c>
      <c r="I1182" s="647">
        <v>448.09</v>
      </c>
      <c r="J1182" s="647">
        <v>1</v>
      </c>
      <c r="K1182" s="647">
        <f t="shared" si="18"/>
        <v>448.09</v>
      </c>
      <c r="L1182" s="645" t="s">
        <v>801</v>
      </c>
      <c r="M1182" s="645" t="s">
        <v>533</v>
      </c>
      <c r="N1182" s="646">
        <v>42817</v>
      </c>
      <c r="O1182" s="645" t="s">
        <v>71</v>
      </c>
      <c r="P1182" s="645" t="s">
        <v>801</v>
      </c>
    </row>
    <row r="1183" spans="1:16" x14ac:dyDescent="0.2">
      <c r="A1183" s="645" t="s">
        <v>390</v>
      </c>
      <c r="B1183" s="645" t="s">
        <v>1710</v>
      </c>
      <c r="C1183" s="645" t="s">
        <v>391</v>
      </c>
      <c r="D1183" s="645" t="s">
        <v>1907</v>
      </c>
      <c r="E1183" s="645" t="s">
        <v>1908</v>
      </c>
      <c r="F1183" s="645" t="s">
        <v>1909</v>
      </c>
      <c r="G1183" s="645" t="s">
        <v>7093</v>
      </c>
      <c r="H1183" s="646">
        <v>42807</v>
      </c>
      <c r="I1183" s="647">
        <v>749.06</v>
      </c>
      <c r="J1183" s="647">
        <v>1</v>
      </c>
      <c r="K1183" s="647">
        <f t="shared" si="18"/>
        <v>749.06</v>
      </c>
      <c r="L1183" s="645" t="s">
        <v>801</v>
      </c>
      <c r="M1183" s="645" t="s">
        <v>533</v>
      </c>
      <c r="N1183" s="646">
        <v>42809</v>
      </c>
      <c r="O1183" s="645" t="s">
        <v>71</v>
      </c>
      <c r="P1183" s="645" t="s">
        <v>801</v>
      </c>
    </row>
    <row r="1184" spans="1:16" x14ac:dyDescent="0.2">
      <c r="A1184" s="645" t="s">
        <v>390</v>
      </c>
      <c r="B1184" s="645" t="s">
        <v>1710</v>
      </c>
      <c r="C1184" s="645" t="s">
        <v>391</v>
      </c>
      <c r="D1184" s="645" t="s">
        <v>1907</v>
      </c>
      <c r="E1184" s="645" t="s">
        <v>1908</v>
      </c>
      <c r="F1184" s="645" t="s">
        <v>1909</v>
      </c>
      <c r="G1184" s="645" t="s">
        <v>7094</v>
      </c>
      <c r="H1184" s="646">
        <v>42821</v>
      </c>
      <c r="I1184" s="647">
        <v>237.81</v>
      </c>
      <c r="J1184" s="647">
        <v>1</v>
      </c>
      <c r="K1184" s="647">
        <f t="shared" si="18"/>
        <v>237.81</v>
      </c>
      <c r="L1184" s="645" t="s">
        <v>801</v>
      </c>
      <c r="M1184" s="645" t="s">
        <v>140</v>
      </c>
      <c r="N1184" s="646">
        <v>42823</v>
      </c>
      <c r="O1184" s="645" t="s">
        <v>71</v>
      </c>
      <c r="P1184" s="645" t="s">
        <v>801</v>
      </c>
    </row>
    <row r="1185" spans="1:16" x14ac:dyDescent="0.2">
      <c r="A1185" s="645" t="s">
        <v>390</v>
      </c>
      <c r="B1185" s="645" t="s">
        <v>1710</v>
      </c>
      <c r="C1185" s="645" t="s">
        <v>391</v>
      </c>
      <c r="D1185" s="645" t="s">
        <v>1907</v>
      </c>
      <c r="E1185" s="645" t="s">
        <v>1908</v>
      </c>
      <c r="F1185" s="645" t="s">
        <v>1909</v>
      </c>
      <c r="G1185" s="645" t="s">
        <v>7095</v>
      </c>
      <c r="H1185" s="646">
        <v>42821</v>
      </c>
      <c r="I1185" s="647">
        <v>18.68</v>
      </c>
      <c r="J1185" s="647">
        <v>1</v>
      </c>
      <c r="K1185" s="647">
        <f t="shared" si="18"/>
        <v>18.68</v>
      </c>
      <c r="L1185" s="645" t="s">
        <v>801</v>
      </c>
      <c r="M1185" s="645" t="s">
        <v>86</v>
      </c>
      <c r="N1185" s="646">
        <v>42823</v>
      </c>
      <c r="O1185" s="645" t="s">
        <v>71</v>
      </c>
      <c r="P1185" s="645" t="s">
        <v>801</v>
      </c>
    </row>
    <row r="1186" spans="1:16" x14ac:dyDescent="0.2">
      <c r="A1186" s="645" t="s">
        <v>390</v>
      </c>
      <c r="B1186" s="645" t="s">
        <v>1710</v>
      </c>
      <c r="C1186" s="645" t="s">
        <v>391</v>
      </c>
      <c r="D1186" s="645" t="s">
        <v>1907</v>
      </c>
      <c r="E1186" s="645" t="s">
        <v>1908</v>
      </c>
      <c r="F1186" s="645" t="s">
        <v>1909</v>
      </c>
      <c r="G1186" s="645" t="s">
        <v>7096</v>
      </c>
      <c r="H1186" s="646">
        <v>42821</v>
      </c>
      <c r="I1186" s="647">
        <v>163.08000000000001</v>
      </c>
      <c r="J1186" s="647">
        <v>1</v>
      </c>
      <c r="K1186" s="647">
        <f t="shared" si="18"/>
        <v>163.08000000000001</v>
      </c>
      <c r="L1186" s="645" t="s">
        <v>801</v>
      </c>
      <c r="M1186" s="645" t="s">
        <v>95</v>
      </c>
      <c r="N1186" s="646">
        <v>42823</v>
      </c>
      <c r="O1186" s="645" t="s">
        <v>71</v>
      </c>
      <c r="P1186" s="645" t="s">
        <v>801</v>
      </c>
    </row>
    <row r="1187" spans="1:16" x14ac:dyDescent="0.2">
      <c r="A1187" s="645" t="s">
        <v>390</v>
      </c>
      <c r="B1187" s="645" t="s">
        <v>1710</v>
      </c>
      <c r="C1187" s="645" t="s">
        <v>391</v>
      </c>
      <c r="D1187" s="645" t="s">
        <v>1907</v>
      </c>
      <c r="E1187" s="645" t="s">
        <v>1908</v>
      </c>
      <c r="F1187" s="645" t="s">
        <v>1909</v>
      </c>
      <c r="G1187" s="645" t="s">
        <v>7097</v>
      </c>
      <c r="H1187" s="646">
        <v>42821</v>
      </c>
      <c r="I1187" s="647">
        <v>62.96</v>
      </c>
      <c r="J1187" s="647">
        <v>1</v>
      </c>
      <c r="K1187" s="647">
        <f t="shared" si="18"/>
        <v>62.96</v>
      </c>
      <c r="L1187" s="645" t="s">
        <v>801</v>
      </c>
      <c r="M1187" s="645" t="s">
        <v>533</v>
      </c>
      <c r="N1187" s="646">
        <v>42823</v>
      </c>
      <c r="O1187" s="645" t="s">
        <v>71</v>
      </c>
      <c r="P1187" s="645" t="s">
        <v>801</v>
      </c>
    </row>
    <row r="1188" spans="1:16" x14ac:dyDescent="0.2">
      <c r="A1188" s="645" t="s">
        <v>390</v>
      </c>
      <c r="B1188" s="645" t="s">
        <v>1710</v>
      </c>
      <c r="C1188" s="645" t="s">
        <v>391</v>
      </c>
      <c r="D1188" s="645" t="s">
        <v>1907</v>
      </c>
      <c r="E1188" s="645" t="s">
        <v>1908</v>
      </c>
      <c r="F1188" s="645" t="s">
        <v>1909</v>
      </c>
      <c r="G1188" s="645" t="s">
        <v>7098</v>
      </c>
      <c r="H1188" s="646">
        <v>42821</v>
      </c>
      <c r="I1188" s="647">
        <v>83.19</v>
      </c>
      <c r="J1188" s="647">
        <v>1</v>
      </c>
      <c r="K1188" s="647">
        <f t="shared" si="18"/>
        <v>83.19</v>
      </c>
      <c r="L1188" s="645" t="s">
        <v>801</v>
      </c>
      <c r="M1188" s="645" t="s">
        <v>131</v>
      </c>
      <c r="N1188" s="646">
        <v>42823</v>
      </c>
      <c r="O1188" s="645" t="s">
        <v>71</v>
      </c>
      <c r="P1188" s="645" t="s">
        <v>801</v>
      </c>
    </row>
    <row r="1189" spans="1:16" x14ac:dyDescent="0.2">
      <c r="A1189" s="645" t="s">
        <v>390</v>
      </c>
      <c r="B1189" s="645" t="s">
        <v>1710</v>
      </c>
      <c r="C1189" s="645" t="s">
        <v>391</v>
      </c>
      <c r="D1189" s="645" t="s">
        <v>1907</v>
      </c>
      <c r="E1189" s="645" t="s">
        <v>1908</v>
      </c>
      <c r="F1189" s="645" t="s">
        <v>1909</v>
      </c>
      <c r="G1189" s="645" t="s">
        <v>7099</v>
      </c>
      <c r="H1189" s="646">
        <v>42814</v>
      </c>
      <c r="I1189" s="647">
        <v>20.58</v>
      </c>
      <c r="J1189" s="647">
        <v>1</v>
      </c>
      <c r="K1189" s="647">
        <f t="shared" si="18"/>
        <v>20.58</v>
      </c>
      <c r="L1189" s="645" t="s">
        <v>801</v>
      </c>
      <c r="M1189" s="645" t="s">
        <v>533</v>
      </c>
      <c r="N1189" s="646">
        <v>42817</v>
      </c>
      <c r="O1189" s="645" t="s">
        <v>71</v>
      </c>
      <c r="P1189" s="645" t="s">
        <v>801</v>
      </c>
    </row>
    <row r="1190" spans="1:16" x14ac:dyDescent="0.2">
      <c r="A1190" s="645" t="s">
        <v>390</v>
      </c>
      <c r="B1190" s="645" t="s">
        <v>1710</v>
      </c>
      <c r="C1190" s="645" t="s">
        <v>391</v>
      </c>
      <c r="D1190" s="645" t="s">
        <v>1907</v>
      </c>
      <c r="E1190" s="645" t="s">
        <v>1908</v>
      </c>
      <c r="F1190" s="645" t="s">
        <v>1909</v>
      </c>
      <c r="G1190" s="645" t="s">
        <v>7100</v>
      </c>
      <c r="H1190" s="646">
        <v>42807</v>
      </c>
      <c r="I1190" s="647">
        <v>54.99</v>
      </c>
      <c r="J1190" s="647">
        <v>1</v>
      </c>
      <c r="K1190" s="647">
        <f t="shared" si="18"/>
        <v>54.99</v>
      </c>
      <c r="L1190" s="645" t="s">
        <v>801</v>
      </c>
      <c r="M1190" s="645" t="s">
        <v>1333</v>
      </c>
      <c r="N1190" s="646">
        <v>42809</v>
      </c>
      <c r="O1190" s="645" t="s">
        <v>71</v>
      </c>
      <c r="P1190" s="645" t="s">
        <v>801</v>
      </c>
    </row>
    <row r="1191" spans="1:16" x14ac:dyDescent="0.2">
      <c r="A1191" s="645" t="s">
        <v>390</v>
      </c>
      <c r="B1191" s="645" t="s">
        <v>1710</v>
      </c>
      <c r="C1191" s="645" t="s">
        <v>391</v>
      </c>
      <c r="D1191" s="645" t="s">
        <v>1907</v>
      </c>
      <c r="E1191" s="645" t="s">
        <v>1908</v>
      </c>
      <c r="F1191" s="645" t="s">
        <v>1909</v>
      </c>
      <c r="G1191" s="645" t="s">
        <v>7101</v>
      </c>
      <c r="H1191" s="646">
        <v>42807</v>
      </c>
      <c r="I1191" s="647">
        <v>65.260000000000005</v>
      </c>
      <c r="J1191" s="647">
        <v>1</v>
      </c>
      <c r="K1191" s="647">
        <f t="shared" si="18"/>
        <v>65.260000000000005</v>
      </c>
      <c r="L1191" s="645" t="s">
        <v>801</v>
      </c>
      <c r="M1191" s="645" t="s">
        <v>140</v>
      </c>
      <c r="N1191" s="646">
        <v>42809</v>
      </c>
      <c r="O1191" s="645" t="s">
        <v>71</v>
      </c>
      <c r="P1191" s="645" t="s">
        <v>801</v>
      </c>
    </row>
    <row r="1192" spans="1:16" x14ac:dyDescent="0.2">
      <c r="A1192" s="645" t="s">
        <v>390</v>
      </c>
      <c r="B1192" s="645" t="s">
        <v>1710</v>
      </c>
      <c r="C1192" s="645" t="s">
        <v>391</v>
      </c>
      <c r="D1192" s="645" t="s">
        <v>1907</v>
      </c>
      <c r="E1192" s="645" t="s">
        <v>1908</v>
      </c>
      <c r="F1192" s="645" t="s">
        <v>1909</v>
      </c>
      <c r="G1192" s="645" t="s">
        <v>7102</v>
      </c>
      <c r="H1192" s="646">
        <v>42807</v>
      </c>
      <c r="I1192" s="647">
        <v>109.11</v>
      </c>
      <c r="J1192" s="647">
        <v>1</v>
      </c>
      <c r="K1192" s="647">
        <f t="shared" si="18"/>
        <v>109.11</v>
      </c>
      <c r="L1192" s="645" t="s">
        <v>801</v>
      </c>
      <c r="M1192" s="645" t="s">
        <v>533</v>
      </c>
      <c r="N1192" s="646">
        <v>42809</v>
      </c>
      <c r="O1192" s="645" t="s">
        <v>71</v>
      </c>
      <c r="P1192" s="645" t="s">
        <v>801</v>
      </c>
    </row>
    <row r="1193" spans="1:16" x14ac:dyDescent="0.2">
      <c r="A1193" s="645" t="s">
        <v>390</v>
      </c>
      <c r="B1193" s="645" t="s">
        <v>1710</v>
      </c>
      <c r="C1193" s="645" t="s">
        <v>391</v>
      </c>
      <c r="D1193" s="645" t="s">
        <v>1907</v>
      </c>
      <c r="E1193" s="645" t="s">
        <v>1908</v>
      </c>
      <c r="F1193" s="645" t="s">
        <v>1909</v>
      </c>
      <c r="G1193" s="645" t="s">
        <v>7103</v>
      </c>
      <c r="H1193" s="646">
        <v>42793</v>
      </c>
      <c r="I1193" s="647">
        <v>19.3</v>
      </c>
      <c r="J1193" s="647">
        <v>1</v>
      </c>
      <c r="K1193" s="647">
        <f t="shared" si="18"/>
        <v>19.3</v>
      </c>
      <c r="L1193" s="645" t="s">
        <v>801</v>
      </c>
      <c r="M1193" s="645" t="s">
        <v>1333</v>
      </c>
      <c r="N1193" s="646">
        <v>42795</v>
      </c>
      <c r="O1193" s="645" t="s">
        <v>71</v>
      </c>
      <c r="P1193" s="645" t="s">
        <v>801</v>
      </c>
    </row>
    <row r="1194" spans="1:16" x14ac:dyDescent="0.2">
      <c r="A1194" s="645" t="s">
        <v>390</v>
      </c>
      <c r="B1194" s="645" t="s">
        <v>1710</v>
      </c>
      <c r="C1194" s="645" t="s">
        <v>391</v>
      </c>
      <c r="D1194" s="645" t="s">
        <v>1907</v>
      </c>
      <c r="E1194" s="645" t="s">
        <v>1908</v>
      </c>
      <c r="F1194" s="645" t="s">
        <v>1909</v>
      </c>
      <c r="G1194" s="645" t="s">
        <v>7104</v>
      </c>
      <c r="H1194" s="646">
        <v>42793</v>
      </c>
      <c r="I1194" s="647">
        <v>89.72</v>
      </c>
      <c r="J1194" s="647">
        <v>1</v>
      </c>
      <c r="K1194" s="647">
        <f t="shared" si="18"/>
        <v>89.72</v>
      </c>
      <c r="L1194" s="645" t="s">
        <v>801</v>
      </c>
      <c r="M1194" s="645" t="s">
        <v>140</v>
      </c>
      <c r="N1194" s="646">
        <v>42796</v>
      </c>
      <c r="O1194" s="645" t="s">
        <v>71</v>
      </c>
      <c r="P1194" s="645" t="s">
        <v>801</v>
      </c>
    </row>
    <row r="1195" spans="1:16" x14ac:dyDescent="0.2">
      <c r="A1195" s="645" t="s">
        <v>390</v>
      </c>
      <c r="B1195" s="645" t="s">
        <v>1710</v>
      </c>
      <c r="C1195" s="645" t="s">
        <v>391</v>
      </c>
      <c r="D1195" s="645" t="s">
        <v>1914</v>
      </c>
      <c r="E1195" s="645" t="s">
        <v>1915</v>
      </c>
      <c r="F1195" s="645" t="s">
        <v>1916</v>
      </c>
      <c r="G1195" s="645" t="s">
        <v>7105</v>
      </c>
      <c r="H1195" s="646">
        <v>42821</v>
      </c>
      <c r="I1195" s="647">
        <v>418</v>
      </c>
      <c r="J1195" s="647">
        <v>1</v>
      </c>
      <c r="K1195" s="647">
        <f t="shared" si="18"/>
        <v>418</v>
      </c>
      <c r="L1195" s="645" t="s">
        <v>801</v>
      </c>
      <c r="M1195" s="645" t="s">
        <v>1180</v>
      </c>
      <c r="N1195" s="646">
        <v>42822</v>
      </c>
      <c r="O1195" s="645" t="s">
        <v>71</v>
      </c>
      <c r="P1195" s="645" t="s">
        <v>801</v>
      </c>
    </row>
    <row r="1196" spans="1:16" x14ac:dyDescent="0.2">
      <c r="A1196" s="645" t="s">
        <v>390</v>
      </c>
      <c r="B1196" s="645" t="s">
        <v>1710</v>
      </c>
      <c r="C1196" s="645" t="s">
        <v>391</v>
      </c>
      <c r="D1196" s="645" t="s">
        <v>1914</v>
      </c>
      <c r="E1196" s="645" t="s">
        <v>1915</v>
      </c>
      <c r="F1196" s="645" t="s">
        <v>1916</v>
      </c>
      <c r="G1196" s="645" t="s">
        <v>7106</v>
      </c>
      <c r="H1196" s="646">
        <v>42821</v>
      </c>
      <c r="I1196" s="647">
        <v>374</v>
      </c>
      <c r="J1196" s="647">
        <v>1</v>
      </c>
      <c r="K1196" s="647">
        <f t="shared" si="18"/>
        <v>374</v>
      </c>
      <c r="L1196" s="645" t="s">
        <v>7107</v>
      </c>
      <c r="M1196" s="645" t="s">
        <v>86</v>
      </c>
      <c r="N1196" s="646">
        <v>42822</v>
      </c>
      <c r="O1196" s="645" t="s">
        <v>71</v>
      </c>
      <c r="P1196" s="645" t="s">
        <v>7108</v>
      </c>
    </row>
    <row r="1197" spans="1:16" x14ac:dyDescent="0.2">
      <c r="A1197" s="645" t="s">
        <v>390</v>
      </c>
      <c r="B1197" s="645" t="s">
        <v>1710</v>
      </c>
      <c r="C1197" s="645" t="s">
        <v>391</v>
      </c>
      <c r="D1197" s="645" t="s">
        <v>1914</v>
      </c>
      <c r="E1197" s="645" t="s">
        <v>1915</v>
      </c>
      <c r="F1197" s="645" t="s">
        <v>1916</v>
      </c>
      <c r="G1197" s="645" t="s">
        <v>7109</v>
      </c>
      <c r="H1197" s="646">
        <v>42811</v>
      </c>
      <c r="I1197" s="647">
        <v>308</v>
      </c>
      <c r="J1197" s="647">
        <v>1</v>
      </c>
      <c r="K1197" s="647">
        <f t="shared" si="18"/>
        <v>308</v>
      </c>
      <c r="L1197" s="645" t="s">
        <v>801</v>
      </c>
      <c r="M1197" s="645" t="s">
        <v>1204</v>
      </c>
      <c r="N1197" s="646">
        <v>42815</v>
      </c>
      <c r="O1197" s="645" t="s">
        <v>71</v>
      </c>
      <c r="P1197" s="645" t="s">
        <v>801</v>
      </c>
    </row>
    <row r="1198" spans="1:16" x14ac:dyDescent="0.2">
      <c r="A1198" s="645" t="s">
        <v>390</v>
      </c>
      <c r="B1198" s="645" t="s">
        <v>1710</v>
      </c>
      <c r="C1198" s="645" t="s">
        <v>391</v>
      </c>
      <c r="D1198" s="645" t="s">
        <v>1914</v>
      </c>
      <c r="E1198" s="645" t="s">
        <v>1915</v>
      </c>
      <c r="F1198" s="645" t="s">
        <v>1916</v>
      </c>
      <c r="G1198" s="645" t="s">
        <v>7110</v>
      </c>
      <c r="H1198" s="646">
        <v>42811</v>
      </c>
      <c r="I1198" s="647">
        <v>330</v>
      </c>
      <c r="J1198" s="647">
        <v>1</v>
      </c>
      <c r="K1198" s="647">
        <f t="shared" si="18"/>
        <v>330</v>
      </c>
      <c r="L1198" s="645" t="s">
        <v>801</v>
      </c>
      <c r="M1198" s="645" t="s">
        <v>647</v>
      </c>
      <c r="N1198" s="646">
        <v>42815</v>
      </c>
      <c r="O1198" s="645" t="s">
        <v>71</v>
      </c>
      <c r="P1198" s="645" t="s">
        <v>801</v>
      </c>
    </row>
    <row r="1199" spans="1:16" x14ac:dyDescent="0.2">
      <c r="A1199" s="645" t="s">
        <v>390</v>
      </c>
      <c r="B1199" s="645" t="s">
        <v>1710</v>
      </c>
      <c r="C1199" s="645" t="s">
        <v>391</v>
      </c>
      <c r="D1199" s="645" t="s">
        <v>1914</v>
      </c>
      <c r="E1199" s="645" t="s">
        <v>1915</v>
      </c>
      <c r="F1199" s="645" t="s">
        <v>1916</v>
      </c>
      <c r="G1199" s="645" t="s">
        <v>7111</v>
      </c>
      <c r="H1199" s="646">
        <v>42807</v>
      </c>
      <c r="I1199" s="647">
        <v>253</v>
      </c>
      <c r="J1199" s="647">
        <v>1</v>
      </c>
      <c r="K1199" s="647">
        <f t="shared" si="18"/>
        <v>253</v>
      </c>
      <c r="L1199" s="645" t="s">
        <v>801</v>
      </c>
      <c r="M1199" s="645" t="s">
        <v>1204</v>
      </c>
      <c r="N1199" s="646">
        <v>42808</v>
      </c>
      <c r="O1199" s="645" t="s">
        <v>71</v>
      </c>
      <c r="P1199" s="645" t="s">
        <v>801</v>
      </c>
    </row>
    <row r="1200" spans="1:16" x14ac:dyDescent="0.2">
      <c r="A1200" s="645" t="s">
        <v>390</v>
      </c>
      <c r="B1200" s="645" t="s">
        <v>1710</v>
      </c>
      <c r="C1200" s="645" t="s">
        <v>391</v>
      </c>
      <c r="D1200" s="645" t="s">
        <v>1914</v>
      </c>
      <c r="E1200" s="645" t="s">
        <v>1915</v>
      </c>
      <c r="F1200" s="645" t="s">
        <v>1916</v>
      </c>
      <c r="G1200" s="645" t="s">
        <v>7112</v>
      </c>
      <c r="H1200" s="646">
        <v>42807</v>
      </c>
      <c r="I1200" s="647">
        <v>418</v>
      </c>
      <c r="J1200" s="647">
        <v>1</v>
      </c>
      <c r="K1200" s="647">
        <f t="shared" si="18"/>
        <v>418</v>
      </c>
      <c r="L1200" s="645" t="s">
        <v>801</v>
      </c>
      <c r="M1200" s="645" t="s">
        <v>86</v>
      </c>
      <c r="N1200" s="646">
        <v>42808</v>
      </c>
      <c r="O1200" s="645" t="s">
        <v>71</v>
      </c>
      <c r="P1200" s="645" t="s">
        <v>801</v>
      </c>
    </row>
    <row r="1201" spans="1:16" x14ac:dyDescent="0.2">
      <c r="A1201" s="645" t="s">
        <v>390</v>
      </c>
      <c r="B1201" s="645" t="s">
        <v>1710</v>
      </c>
      <c r="C1201" s="645" t="s">
        <v>391</v>
      </c>
      <c r="D1201" s="645" t="s">
        <v>1914</v>
      </c>
      <c r="E1201" s="645" t="s">
        <v>1915</v>
      </c>
      <c r="F1201" s="645" t="s">
        <v>1916</v>
      </c>
      <c r="G1201" s="645" t="s">
        <v>7113</v>
      </c>
      <c r="H1201" s="646">
        <v>42800</v>
      </c>
      <c r="I1201" s="647">
        <v>374</v>
      </c>
      <c r="J1201" s="647">
        <v>1</v>
      </c>
      <c r="K1201" s="647">
        <f t="shared" si="18"/>
        <v>374</v>
      </c>
      <c r="L1201" s="645" t="s">
        <v>801</v>
      </c>
      <c r="M1201" s="645" t="s">
        <v>646</v>
      </c>
      <c r="N1201" s="646">
        <v>42803</v>
      </c>
      <c r="O1201" s="645" t="s">
        <v>71</v>
      </c>
      <c r="P1201" s="645" t="s">
        <v>801</v>
      </c>
    </row>
    <row r="1202" spans="1:16" x14ac:dyDescent="0.2">
      <c r="A1202" s="645" t="s">
        <v>390</v>
      </c>
      <c r="B1202" s="645" t="s">
        <v>1710</v>
      </c>
      <c r="C1202" s="645" t="s">
        <v>391</v>
      </c>
      <c r="D1202" s="645" t="s">
        <v>1919</v>
      </c>
      <c r="E1202" s="645" t="s">
        <v>1920</v>
      </c>
      <c r="F1202" s="645" t="s">
        <v>1921</v>
      </c>
      <c r="G1202" s="645" t="s">
        <v>7114</v>
      </c>
      <c r="H1202" s="646">
        <v>42795</v>
      </c>
      <c r="I1202" s="647">
        <v>200</v>
      </c>
      <c r="J1202" s="647">
        <v>1</v>
      </c>
      <c r="K1202" s="647">
        <f t="shared" si="18"/>
        <v>200</v>
      </c>
      <c r="L1202" s="645" t="s">
        <v>801</v>
      </c>
      <c r="M1202" s="645" t="s">
        <v>1977</v>
      </c>
      <c r="N1202" s="646">
        <v>42821</v>
      </c>
      <c r="O1202" s="645" t="s">
        <v>71</v>
      </c>
      <c r="P1202" s="645" t="s">
        <v>801</v>
      </c>
    </row>
    <row r="1203" spans="1:16" x14ac:dyDescent="0.2">
      <c r="A1203" s="645" t="s">
        <v>390</v>
      </c>
      <c r="B1203" s="645" t="s">
        <v>1710</v>
      </c>
      <c r="C1203" s="645" t="s">
        <v>391</v>
      </c>
      <c r="D1203" s="645" t="s">
        <v>7115</v>
      </c>
      <c r="E1203" s="645" t="s">
        <v>7116</v>
      </c>
      <c r="F1203" s="645" t="s">
        <v>7117</v>
      </c>
      <c r="G1203" s="645" t="s">
        <v>7118</v>
      </c>
      <c r="H1203" s="646">
        <v>42813</v>
      </c>
      <c r="I1203" s="647">
        <v>158.4</v>
      </c>
      <c r="J1203" s="647">
        <v>1</v>
      </c>
      <c r="K1203" s="647">
        <f t="shared" si="18"/>
        <v>158.4</v>
      </c>
      <c r="L1203" s="645" t="s">
        <v>801</v>
      </c>
      <c r="M1203" s="645" t="s">
        <v>1744</v>
      </c>
      <c r="N1203" s="646">
        <v>42821</v>
      </c>
      <c r="O1203" s="645" t="s">
        <v>71</v>
      </c>
      <c r="P1203" s="645" t="s">
        <v>801</v>
      </c>
    </row>
    <row r="1204" spans="1:16" x14ac:dyDescent="0.2">
      <c r="A1204" s="645" t="s">
        <v>390</v>
      </c>
      <c r="B1204" s="645" t="s">
        <v>1710</v>
      </c>
      <c r="C1204" s="645" t="s">
        <v>391</v>
      </c>
      <c r="D1204" s="645" t="s">
        <v>7115</v>
      </c>
      <c r="E1204" s="645" t="s">
        <v>7116</v>
      </c>
      <c r="F1204" s="645" t="s">
        <v>7117</v>
      </c>
      <c r="G1204" s="645" t="s">
        <v>7119</v>
      </c>
      <c r="H1204" s="646">
        <v>42813</v>
      </c>
      <c r="I1204" s="647">
        <v>211.2</v>
      </c>
      <c r="J1204" s="647">
        <v>1</v>
      </c>
      <c r="K1204" s="647">
        <f t="shared" si="18"/>
        <v>211.2</v>
      </c>
      <c r="L1204" s="645" t="s">
        <v>801</v>
      </c>
      <c r="M1204" s="645" t="s">
        <v>1744</v>
      </c>
      <c r="N1204" s="646">
        <v>42821</v>
      </c>
      <c r="O1204" s="645" t="s">
        <v>71</v>
      </c>
      <c r="P1204" s="645" t="s">
        <v>801</v>
      </c>
    </row>
    <row r="1205" spans="1:16" x14ac:dyDescent="0.2">
      <c r="A1205" s="645" t="s">
        <v>390</v>
      </c>
      <c r="B1205" s="645" t="s">
        <v>1710</v>
      </c>
      <c r="C1205" s="645" t="s">
        <v>391</v>
      </c>
      <c r="D1205" s="645" t="s">
        <v>7115</v>
      </c>
      <c r="E1205" s="645" t="s">
        <v>7116</v>
      </c>
      <c r="F1205" s="645" t="s">
        <v>7117</v>
      </c>
      <c r="G1205" s="645" t="s">
        <v>7120</v>
      </c>
      <c r="H1205" s="646">
        <v>42812</v>
      </c>
      <c r="I1205" s="647">
        <v>158.4</v>
      </c>
      <c r="J1205" s="647">
        <v>1</v>
      </c>
      <c r="K1205" s="647">
        <f t="shared" si="18"/>
        <v>158.4</v>
      </c>
      <c r="L1205" s="645" t="s">
        <v>801</v>
      </c>
      <c r="M1205" s="645" t="s">
        <v>1744</v>
      </c>
      <c r="N1205" s="646">
        <v>42821</v>
      </c>
      <c r="O1205" s="645" t="s">
        <v>71</v>
      </c>
      <c r="P1205" s="645" t="s">
        <v>801</v>
      </c>
    </row>
    <row r="1206" spans="1:16" x14ac:dyDescent="0.2">
      <c r="A1206" s="645" t="s">
        <v>390</v>
      </c>
      <c r="B1206" s="645" t="s">
        <v>1710</v>
      </c>
      <c r="C1206" s="645" t="s">
        <v>391</v>
      </c>
      <c r="D1206" s="645" t="s">
        <v>7115</v>
      </c>
      <c r="E1206" s="645" t="s">
        <v>7116</v>
      </c>
      <c r="F1206" s="645" t="s">
        <v>7117</v>
      </c>
      <c r="G1206" s="645" t="s">
        <v>7121</v>
      </c>
      <c r="H1206" s="646">
        <v>42785</v>
      </c>
      <c r="I1206" s="647">
        <v>479.49</v>
      </c>
      <c r="J1206" s="647">
        <v>1</v>
      </c>
      <c r="K1206" s="647">
        <f t="shared" si="18"/>
        <v>479.49</v>
      </c>
      <c r="L1206" s="645" t="s">
        <v>801</v>
      </c>
      <c r="M1206" s="645" t="s">
        <v>575</v>
      </c>
      <c r="N1206" s="646">
        <v>42801</v>
      </c>
      <c r="O1206" s="645" t="s">
        <v>71</v>
      </c>
      <c r="P1206" s="645" t="s">
        <v>801</v>
      </c>
    </row>
    <row r="1207" spans="1:16" x14ac:dyDescent="0.2">
      <c r="A1207" s="645" t="s">
        <v>390</v>
      </c>
      <c r="B1207" s="645" t="s">
        <v>1710</v>
      </c>
      <c r="C1207" s="645" t="s">
        <v>391</v>
      </c>
      <c r="D1207" s="645" t="s">
        <v>1651</v>
      </c>
      <c r="E1207" s="645" t="s">
        <v>1652</v>
      </c>
      <c r="F1207" s="645" t="s">
        <v>1653</v>
      </c>
      <c r="G1207" s="645" t="s">
        <v>7122</v>
      </c>
      <c r="H1207" s="646">
        <v>42789</v>
      </c>
      <c r="I1207" s="647">
        <v>91.21</v>
      </c>
      <c r="J1207" s="647">
        <v>1</v>
      </c>
      <c r="K1207" s="647">
        <f t="shared" si="18"/>
        <v>91.21</v>
      </c>
      <c r="L1207" s="645" t="s">
        <v>801</v>
      </c>
      <c r="M1207" s="645" t="s">
        <v>325</v>
      </c>
      <c r="N1207" s="646">
        <v>42824</v>
      </c>
      <c r="O1207" s="645" t="s">
        <v>71</v>
      </c>
      <c r="P1207" s="645" t="s">
        <v>801</v>
      </c>
    </row>
    <row r="1208" spans="1:16" x14ac:dyDescent="0.2">
      <c r="A1208" s="645" t="s">
        <v>390</v>
      </c>
      <c r="B1208" s="645" t="s">
        <v>1710</v>
      </c>
      <c r="C1208" s="645" t="s">
        <v>391</v>
      </c>
      <c r="D1208" s="645" t="s">
        <v>1337</v>
      </c>
      <c r="E1208" s="645" t="s">
        <v>1338</v>
      </c>
      <c r="F1208" s="645" t="s">
        <v>1339</v>
      </c>
      <c r="G1208" s="645" t="s">
        <v>7123</v>
      </c>
      <c r="H1208" s="646">
        <v>42823</v>
      </c>
      <c r="I1208" s="647">
        <v>18</v>
      </c>
      <c r="J1208" s="647">
        <v>1</v>
      </c>
      <c r="K1208" s="647">
        <f t="shared" si="18"/>
        <v>18</v>
      </c>
      <c r="L1208" s="645" t="s">
        <v>7124</v>
      </c>
      <c r="M1208" s="645" t="s">
        <v>1316</v>
      </c>
      <c r="N1208" s="646">
        <v>42825</v>
      </c>
      <c r="O1208" s="645" t="s">
        <v>71</v>
      </c>
      <c r="P1208" s="645" t="s">
        <v>7125</v>
      </c>
    </row>
    <row r="1209" spans="1:16" x14ac:dyDescent="0.2">
      <c r="A1209" s="645" t="s">
        <v>390</v>
      </c>
      <c r="B1209" s="645" t="s">
        <v>1710</v>
      </c>
      <c r="C1209" s="645" t="s">
        <v>391</v>
      </c>
      <c r="D1209" s="645" t="s">
        <v>1337</v>
      </c>
      <c r="E1209" s="645" t="s">
        <v>1338</v>
      </c>
      <c r="F1209" s="645" t="s">
        <v>1339</v>
      </c>
      <c r="G1209" s="645" t="s">
        <v>7126</v>
      </c>
      <c r="H1209" s="646">
        <v>42817</v>
      </c>
      <c r="I1209" s="647">
        <v>235.7</v>
      </c>
      <c r="J1209" s="647">
        <v>1</v>
      </c>
      <c r="K1209" s="647">
        <f t="shared" si="18"/>
        <v>235.7</v>
      </c>
      <c r="L1209" s="645" t="s">
        <v>7127</v>
      </c>
      <c r="M1209" s="645" t="s">
        <v>1401</v>
      </c>
      <c r="N1209" s="646">
        <v>42821</v>
      </c>
      <c r="O1209" s="645" t="s">
        <v>71</v>
      </c>
      <c r="P1209" s="645" t="s">
        <v>7128</v>
      </c>
    </row>
    <row r="1210" spans="1:16" x14ac:dyDescent="0.2">
      <c r="A1210" s="645" t="s">
        <v>390</v>
      </c>
      <c r="B1210" s="645" t="s">
        <v>1710</v>
      </c>
      <c r="C1210" s="645" t="s">
        <v>391</v>
      </c>
      <c r="D1210" s="645" t="s">
        <v>1337</v>
      </c>
      <c r="E1210" s="645" t="s">
        <v>1338</v>
      </c>
      <c r="F1210" s="645" t="s">
        <v>1339</v>
      </c>
      <c r="G1210" s="645" t="s">
        <v>7129</v>
      </c>
      <c r="H1210" s="646">
        <v>42816</v>
      </c>
      <c r="I1210" s="647">
        <v>105</v>
      </c>
      <c r="J1210" s="647">
        <v>1</v>
      </c>
      <c r="K1210" s="647">
        <f t="shared" si="18"/>
        <v>105</v>
      </c>
      <c r="L1210" s="645" t="s">
        <v>801</v>
      </c>
      <c r="M1210" s="645" t="s">
        <v>1557</v>
      </c>
      <c r="N1210" s="646">
        <v>42818</v>
      </c>
      <c r="O1210" s="645" t="s">
        <v>71</v>
      </c>
      <c r="P1210" s="645" t="s">
        <v>801</v>
      </c>
    </row>
    <row r="1211" spans="1:16" x14ac:dyDescent="0.2">
      <c r="A1211" s="645" t="s">
        <v>390</v>
      </c>
      <c r="B1211" s="645" t="s">
        <v>1710</v>
      </c>
      <c r="C1211" s="645" t="s">
        <v>391</v>
      </c>
      <c r="D1211" s="645" t="s">
        <v>1337</v>
      </c>
      <c r="E1211" s="645" t="s">
        <v>1338</v>
      </c>
      <c r="F1211" s="645" t="s">
        <v>1339</v>
      </c>
      <c r="G1211" s="645" t="s">
        <v>7130</v>
      </c>
      <c r="H1211" s="646">
        <v>42811</v>
      </c>
      <c r="I1211" s="647">
        <v>189.68</v>
      </c>
      <c r="J1211" s="647">
        <v>1</v>
      </c>
      <c r="K1211" s="647">
        <f t="shared" si="18"/>
        <v>189.68</v>
      </c>
      <c r="L1211" s="645" t="s">
        <v>7131</v>
      </c>
      <c r="M1211" s="645" t="s">
        <v>3076</v>
      </c>
      <c r="N1211" s="646">
        <v>42814</v>
      </c>
      <c r="O1211" s="645" t="s">
        <v>71</v>
      </c>
      <c r="P1211" s="645" t="s">
        <v>7132</v>
      </c>
    </row>
    <row r="1212" spans="1:16" x14ac:dyDescent="0.2">
      <c r="A1212" s="645" t="s">
        <v>390</v>
      </c>
      <c r="B1212" s="645" t="s">
        <v>1710</v>
      </c>
      <c r="C1212" s="645" t="s">
        <v>391</v>
      </c>
      <c r="D1212" s="645" t="s">
        <v>1337</v>
      </c>
      <c r="E1212" s="645" t="s">
        <v>1338</v>
      </c>
      <c r="F1212" s="645" t="s">
        <v>1339</v>
      </c>
      <c r="G1212" s="645" t="s">
        <v>7133</v>
      </c>
      <c r="H1212" s="646">
        <v>42811</v>
      </c>
      <c r="I1212" s="647">
        <v>94.28</v>
      </c>
      <c r="J1212" s="647">
        <v>1</v>
      </c>
      <c r="K1212" s="647">
        <f t="shared" si="18"/>
        <v>94.28</v>
      </c>
      <c r="L1212" s="645" t="s">
        <v>7134</v>
      </c>
      <c r="M1212" s="645" t="s">
        <v>3076</v>
      </c>
      <c r="N1212" s="646">
        <v>42814</v>
      </c>
      <c r="O1212" s="645" t="s">
        <v>71</v>
      </c>
      <c r="P1212" s="645" t="s">
        <v>7135</v>
      </c>
    </row>
    <row r="1213" spans="1:16" x14ac:dyDescent="0.2">
      <c r="A1213" s="645" t="s">
        <v>390</v>
      </c>
      <c r="B1213" s="645" t="s">
        <v>1710</v>
      </c>
      <c r="C1213" s="645" t="s">
        <v>391</v>
      </c>
      <c r="D1213" s="645" t="s">
        <v>1337</v>
      </c>
      <c r="E1213" s="645" t="s">
        <v>1338</v>
      </c>
      <c r="F1213" s="645" t="s">
        <v>1339</v>
      </c>
      <c r="G1213" s="645" t="s">
        <v>7136</v>
      </c>
      <c r="H1213" s="646">
        <v>42811</v>
      </c>
      <c r="I1213" s="647">
        <v>90</v>
      </c>
      <c r="J1213" s="647">
        <v>1</v>
      </c>
      <c r="K1213" s="647">
        <f t="shared" si="18"/>
        <v>90</v>
      </c>
      <c r="L1213" s="645" t="s">
        <v>7137</v>
      </c>
      <c r="M1213" s="645" t="s">
        <v>3076</v>
      </c>
      <c r="N1213" s="646">
        <v>42814</v>
      </c>
      <c r="O1213" s="645" t="s">
        <v>71</v>
      </c>
      <c r="P1213" s="645" t="s">
        <v>7138</v>
      </c>
    </row>
    <row r="1214" spans="1:16" x14ac:dyDescent="0.2">
      <c r="A1214" s="645" t="s">
        <v>390</v>
      </c>
      <c r="B1214" s="645" t="s">
        <v>1710</v>
      </c>
      <c r="C1214" s="645" t="s">
        <v>391</v>
      </c>
      <c r="D1214" s="645" t="s">
        <v>1337</v>
      </c>
      <c r="E1214" s="645" t="s">
        <v>1338</v>
      </c>
      <c r="F1214" s="645" t="s">
        <v>1339</v>
      </c>
      <c r="G1214" s="645" t="s">
        <v>7139</v>
      </c>
      <c r="H1214" s="646">
        <v>42804</v>
      </c>
      <c r="I1214" s="647">
        <v>26.9</v>
      </c>
      <c r="J1214" s="647">
        <v>1</v>
      </c>
      <c r="K1214" s="647">
        <f t="shared" si="18"/>
        <v>26.9</v>
      </c>
      <c r="L1214" s="645" t="s">
        <v>7140</v>
      </c>
      <c r="M1214" s="645" t="s">
        <v>1316</v>
      </c>
      <c r="N1214" s="646">
        <v>42804</v>
      </c>
      <c r="O1214" s="645" t="s">
        <v>71</v>
      </c>
      <c r="P1214" s="645" t="s">
        <v>801</v>
      </c>
    </row>
    <row r="1215" spans="1:16" x14ac:dyDescent="0.2">
      <c r="A1215" s="645" t="s">
        <v>390</v>
      </c>
      <c r="B1215" s="645" t="s">
        <v>1710</v>
      </c>
      <c r="C1215" s="645" t="s">
        <v>391</v>
      </c>
      <c r="D1215" s="645" t="s">
        <v>1337</v>
      </c>
      <c r="E1215" s="645" t="s">
        <v>1338</v>
      </c>
      <c r="F1215" s="645" t="s">
        <v>1339</v>
      </c>
      <c r="G1215" s="645" t="s">
        <v>7142</v>
      </c>
      <c r="H1215" s="646">
        <v>42802</v>
      </c>
      <c r="I1215" s="647">
        <v>205.07</v>
      </c>
      <c r="J1215" s="647">
        <v>1</v>
      </c>
      <c r="K1215" s="647">
        <f t="shared" si="18"/>
        <v>205.07</v>
      </c>
      <c r="L1215" s="645" t="s">
        <v>7134</v>
      </c>
      <c r="M1215" s="645" t="s">
        <v>3076</v>
      </c>
      <c r="N1215" s="646">
        <v>42804</v>
      </c>
      <c r="O1215" s="645" t="s">
        <v>71</v>
      </c>
      <c r="P1215" s="645" t="s">
        <v>7135</v>
      </c>
    </row>
    <row r="1216" spans="1:16" x14ac:dyDescent="0.2">
      <c r="A1216" s="645" t="s">
        <v>390</v>
      </c>
      <c r="B1216" s="645" t="s">
        <v>1710</v>
      </c>
      <c r="C1216" s="645" t="s">
        <v>391</v>
      </c>
      <c r="D1216" s="645" t="s">
        <v>1337</v>
      </c>
      <c r="E1216" s="645" t="s">
        <v>1338</v>
      </c>
      <c r="F1216" s="645" t="s">
        <v>1339</v>
      </c>
      <c r="G1216" s="645" t="s">
        <v>7143</v>
      </c>
      <c r="H1216" s="646">
        <v>42794</v>
      </c>
      <c r="I1216" s="647">
        <v>39</v>
      </c>
      <c r="J1216" s="647">
        <v>1</v>
      </c>
      <c r="K1216" s="647">
        <f t="shared" si="18"/>
        <v>39</v>
      </c>
      <c r="L1216" s="645" t="s">
        <v>7144</v>
      </c>
      <c r="M1216" s="645" t="s">
        <v>636</v>
      </c>
      <c r="N1216" s="646">
        <v>42796</v>
      </c>
      <c r="O1216" s="645" t="s">
        <v>71</v>
      </c>
      <c r="P1216" s="645" t="s">
        <v>7145</v>
      </c>
    </row>
    <row r="1217" spans="1:16" x14ac:dyDescent="0.2">
      <c r="A1217" s="645" t="s">
        <v>390</v>
      </c>
      <c r="B1217" s="645" t="s">
        <v>1710</v>
      </c>
      <c r="C1217" s="645" t="s">
        <v>391</v>
      </c>
      <c r="D1217" s="645" t="s">
        <v>1337</v>
      </c>
      <c r="E1217" s="645" t="s">
        <v>1338</v>
      </c>
      <c r="F1217" s="645" t="s">
        <v>1339</v>
      </c>
      <c r="G1217" s="645" t="s">
        <v>7146</v>
      </c>
      <c r="H1217" s="646">
        <v>42794</v>
      </c>
      <c r="I1217" s="647">
        <v>26.9</v>
      </c>
      <c r="J1217" s="647">
        <v>1</v>
      </c>
      <c r="K1217" s="647">
        <f t="shared" si="18"/>
        <v>26.9</v>
      </c>
      <c r="L1217" s="645" t="s">
        <v>7140</v>
      </c>
      <c r="M1217" s="645" t="s">
        <v>1125</v>
      </c>
      <c r="N1217" s="646">
        <v>42802</v>
      </c>
      <c r="O1217" s="645" t="s">
        <v>71</v>
      </c>
      <c r="P1217" s="645" t="s">
        <v>7147</v>
      </c>
    </row>
    <row r="1218" spans="1:16" x14ac:dyDescent="0.2">
      <c r="A1218" s="645" t="s">
        <v>390</v>
      </c>
      <c r="B1218" s="645" t="s">
        <v>1710</v>
      </c>
      <c r="C1218" s="645" t="s">
        <v>391</v>
      </c>
      <c r="D1218" s="645" t="s">
        <v>7148</v>
      </c>
      <c r="E1218" s="645" t="s">
        <v>7149</v>
      </c>
      <c r="F1218" s="645" t="s">
        <v>7150</v>
      </c>
      <c r="G1218" s="645" t="s">
        <v>7151</v>
      </c>
      <c r="H1218" s="646">
        <v>42794</v>
      </c>
      <c r="I1218" s="647">
        <v>11.74</v>
      </c>
      <c r="J1218" s="647">
        <v>1</v>
      </c>
      <c r="K1218" s="647">
        <f t="shared" ref="K1218:K1281" si="19">I1218*J1218</f>
        <v>11.74</v>
      </c>
      <c r="L1218" s="645" t="s">
        <v>801</v>
      </c>
      <c r="M1218" s="645" t="s">
        <v>1130</v>
      </c>
      <c r="N1218" s="646">
        <v>42817</v>
      </c>
      <c r="O1218" s="645" t="s">
        <v>71</v>
      </c>
      <c r="P1218" s="645" t="s">
        <v>801</v>
      </c>
    </row>
    <row r="1219" spans="1:16" x14ac:dyDescent="0.2">
      <c r="A1219" s="645" t="s">
        <v>390</v>
      </c>
      <c r="B1219" s="645" t="s">
        <v>1710</v>
      </c>
      <c r="C1219" s="645" t="s">
        <v>391</v>
      </c>
      <c r="D1219" s="645" t="s">
        <v>254</v>
      </c>
      <c r="E1219" s="645" t="s">
        <v>255</v>
      </c>
      <c r="F1219" s="645" t="s">
        <v>256</v>
      </c>
      <c r="G1219" s="645" t="s">
        <v>7153</v>
      </c>
      <c r="H1219" s="646">
        <v>42809</v>
      </c>
      <c r="I1219" s="647">
        <v>28.86</v>
      </c>
      <c r="J1219" s="647">
        <v>1</v>
      </c>
      <c r="K1219" s="647">
        <f t="shared" si="19"/>
        <v>28.86</v>
      </c>
      <c r="L1219" s="645" t="s">
        <v>801</v>
      </c>
      <c r="M1219" s="645" t="s">
        <v>3156</v>
      </c>
      <c r="N1219" s="646">
        <v>42814</v>
      </c>
      <c r="O1219" s="645" t="s">
        <v>71</v>
      </c>
      <c r="P1219" s="645" t="s">
        <v>801</v>
      </c>
    </row>
    <row r="1220" spans="1:16" x14ac:dyDescent="0.2">
      <c r="A1220" s="645" t="s">
        <v>390</v>
      </c>
      <c r="B1220" s="645" t="s">
        <v>1710</v>
      </c>
      <c r="C1220" s="645" t="s">
        <v>391</v>
      </c>
      <c r="D1220" s="645" t="s">
        <v>254</v>
      </c>
      <c r="E1220" s="645" t="s">
        <v>255</v>
      </c>
      <c r="F1220" s="645" t="s">
        <v>256</v>
      </c>
      <c r="G1220" s="645" t="s">
        <v>7154</v>
      </c>
      <c r="H1220" s="646">
        <v>42794</v>
      </c>
      <c r="I1220" s="647">
        <v>33.5</v>
      </c>
      <c r="J1220" s="647">
        <v>1</v>
      </c>
      <c r="K1220" s="647">
        <f t="shared" si="19"/>
        <v>33.5</v>
      </c>
      <c r="L1220" s="645" t="s">
        <v>801</v>
      </c>
      <c r="M1220" s="645" t="s">
        <v>1157</v>
      </c>
      <c r="N1220" s="646">
        <v>42802</v>
      </c>
      <c r="O1220" s="645" t="s">
        <v>71</v>
      </c>
      <c r="P1220" s="645" t="s">
        <v>801</v>
      </c>
    </row>
    <row r="1221" spans="1:16" x14ac:dyDescent="0.2">
      <c r="A1221" s="645" t="s">
        <v>390</v>
      </c>
      <c r="B1221" s="645" t="s">
        <v>1710</v>
      </c>
      <c r="C1221" s="645" t="s">
        <v>391</v>
      </c>
      <c r="D1221" s="645" t="s">
        <v>254</v>
      </c>
      <c r="E1221" s="645" t="s">
        <v>255</v>
      </c>
      <c r="F1221" s="645" t="s">
        <v>256</v>
      </c>
      <c r="G1221" s="645" t="s">
        <v>7155</v>
      </c>
      <c r="H1221" s="646">
        <v>42794</v>
      </c>
      <c r="I1221" s="647">
        <v>27.67</v>
      </c>
      <c r="J1221" s="647">
        <v>1</v>
      </c>
      <c r="K1221" s="647">
        <f t="shared" si="19"/>
        <v>27.67</v>
      </c>
      <c r="L1221" s="645" t="s">
        <v>801</v>
      </c>
      <c r="M1221" s="645" t="s">
        <v>176</v>
      </c>
      <c r="N1221" s="646">
        <v>42802</v>
      </c>
      <c r="O1221" s="645" t="s">
        <v>71</v>
      </c>
      <c r="P1221" s="645" t="s">
        <v>801</v>
      </c>
    </row>
    <row r="1222" spans="1:16" x14ac:dyDescent="0.2">
      <c r="A1222" s="645" t="s">
        <v>390</v>
      </c>
      <c r="B1222" s="645" t="s">
        <v>1710</v>
      </c>
      <c r="C1222" s="645" t="s">
        <v>391</v>
      </c>
      <c r="D1222" s="645" t="s">
        <v>254</v>
      </c>
      <c r="E1222" s="645" t="s">
        <v>255</v>
      </c>
      <c r="F1222" s="645" t="s">
        <v>256</v>
      </c>
      <c r="G1222" s="645" t="s">
        <v>7156</v>
      </c>
      <c r="H1222" s="646">
        <v>42794</v>
      </c>
      <c r="I1222" s="647">
        <v>13.95</v>
      </c>
      <c r="J1222" s="647">
        <v>1</v>
      </c>
      <c r="K1222" s="647">
        <f t="shared" si="19"/>
        <v>13.95</v>
      </c>
      <c r="L1222" s="645" t="s">
        <v>801</v>
      </c>
      <c r="M1222" s="645" t="s">
        <v>278</v>
      </c>
      <c r="N1222" s="646">
        <v>42802</v>
      </c>
      <c r="O1222" s="645" t="s">
        <v>71</v>
      </c>
      <c r="P1222" s="645" t="s">
        <v>801</v>
      </c>
    </row>
    <row r="1223" spans="1:16" x14ac:dyDescent="0.2">
      <c r="A1223" s="645" t="s">
        <v>390</v>
      </c>
      <c r="B1223" s="645" t="s">
        <v>1710</v>
      </c>
      <c r="C1223" s="645" t="s">
        <v>391</v>
      </c>
      <c r="D1223" s="645" t="s">
        <v>254</v>
      </c>
      <c r="E1223" s="645" t="s">
        <v>255</v>
      </c>
      <c r="F1223" s="645" t="s">
        <v>256</v>
      </c>
      <c r="G1223" s="645" t="s">
        <v>7157</v>
      </c>
      <c r="H1223" s="646">
        <v>42794</v>
      </c>
      <c r="I1223" s="647">
        <v>543.09</v>
      </c>
      <c r="J1223" s="647">
        <v>1</v>
      </c>
      <c r="K1223" s="647">
        <f t="shared" si="19"/>
        <v>543.09</v>
      </c>
      <c r="L1223" s="645" t="s">
        <v>801</v>
      </c>
      <c r="M1223" s="645" t="s">
        <v>625</v>
      </c>
      <c r="N1223" s="646">
        <v>42802</v>
      </c>
      <c r="O1223" s="645" t="s">
        <v>71</v>
      </c>
      <c r="P1223" s="645" t="s">
        <v>801</v>
      </c>
    </row>
    <row r="1224" spans="1:16" x14ac:dyDescent="0.2">
      <c r="A1224" s="645" t="s">
        <v>390</v>
      </c>
      <c r="B1224" s="645" t="s">
        <v>1710</v>
      </c>
      <c r="C1224" s="645" t="s">
        <v>391</v>
      </c>
      <c r="D1224" s="645" t="s">
        <v>254</v>
      </c>
      <c r="E1224" s="645" t="s">
        <v>255</v>
      </c>
      <c r="F1224" s="645" t="s">
        <v>256</v>
      </c>
      <c r="G1224" s="645" t="s">
        <v>7158</v>
      </c>
      <c r="H1224" s="646">
        <v>42794</v>
      </c>
      <c r="I1224" s="647">
        <v>42.34</v>
      </c>
      <c r="J1224" s="647">
        <v>1</v>
      </c>
      <c r="K1224" s="647">
        <f t="shared" si="19"/>
        <v>42.34</v>
      </c>
      <c r="L1224" s="645" t="s">
        <v>801</v>
      </c>
      <c r="M1224" s="645" t="s">
        <v>1403</v>
      </c>
      <c r="N1224" s="646">
        <v>42802</v>
      </c>
      <c r="O1224" s="645" t="s">
        <v>71</v>
      </c>
      <c r="P1224" s="645" t="s">
        <v>801</v>
      </c>
    </row>
    <row r="1225" spans="1:16" x14ac:dyDescent="0.2">
      <c r="A1225" s="645" t="s">
        <v>390</v>
      </c>
      <c r="B1225" s="645" t="s">
        <v>1710</v>
      </c>
      <c r="C1225" s="645" t="s">
        <v>391</v>
      </c>
      <c r="D1225" s="645" t="s">
        <v>254</v>
      </c>
      <c r="E1225" s="645" t="s">
        <v>255</v>
      </c>
      <c r="F1225" s="645" t="s">
        <v>256</v>
      </c>
      <c r="G1225" s="645" t="s">
        <v>7159</v>
      </c>
      <c r="H1225" s="646">
        <v>42794</v>
      </c>
      <c r="I1225" s="647">
        <v>197.42</v>
      </c>
      <c r="J1225" s="647">
        <v>1</v>
      </c>
      <c r="K1225" s="647">
        <f t="shared" si="19"/>
        <v>197.42</v>
      </c>
      <c r="L1225" s="645" t="s">
        <v>801</v>
      </c>
      <c r="M1225" s="645" t="s">
        <v>584</v>
      </c>
      <c r="N1225" s="646">
        <v>42802</v>
      </c>
      <c r="O1225" s="645" t="s">
        <v>71</v>
      </c>
      <c r="P1225" s="645" t="s">
        <v>801</v>
      </c>
    </row>
    <row r="1226" spans="1:16" x14ac:dyDescent="0.2">
      <c r="A1226" s="645" t="s">
        <v>390</v>
      </c>
      <c r="B1226" s="645" t="s">
        <v>1710</v>
      </c>
      <c r="C1226" s="645" t="s">
        <v>391</v>
      </c>
      <c r="D1226" s="645" t="s">
        <v>254</v>
      </c>
      <c r="E1226" s="645" t="s">
        <v>255</v>
      </c>
      <c r="F1226" s="645" t="s">
        <v>256</v>
      </c>
      <c r="G1226" s="645" t="s">
        <v>7160</v>
      </c>
      <c r="H1226" s="646">
        <v>42794</v>
      </c>
      <c r="I1226" s="647">
        <v>11.01</v>
      </c>
      <c r="J1226" s="647">
        <v>1</v>
      </c>
      <c r="K1226" s="647">
        <f t="shared" si="19"/>
        <v>11.01</v>
      </c>
      <c r="L1226" s="645" t="s">
        <v>801</v>
      </c>
      <c r="M1226" s="645" t="s">
        <v>258</v>
      </c>
      <c r="N1226" s="646">
        <v>42802</v>
      </c>
      <c r="O1226" s="645" t="s">
        <v>71</v>
      </c>
      <c r="P1226" s="645" t="s">
        <v>801</v>
      </c>
    </row>
    <row r="1227" spans="1:16" x14ac:dyDescent="0.2">
      <c r="A1227" s="645" t="s">
        <v>390</v>
      </c>
      <c r="B1227" s="645" t="s">
        <v>1710</v>
      </c>
      <c r="C1227" s="645" t="s">
        <v>391</v>
      </c>
      <c r="D1227" s="645" t="s">
        <v>254</v>
      </c>
      <c r="E1227" s="645" t="s">
        <v>255</v>
      </c>
      <c r="F1227" s="645" t="s">
        <v>256</v>
      </c>
      <c r="G1227" s="645" t="s">
        <v>7161</v>
      </c>
      <c r="H1227" s="646">
        <v>42794</v>
      </c>
      <c r="I1227" s="647">
        <v>64.61</v>
      </c>
      <c r="J1227" s="647">
        <v>1</v>
      </c>
      <c r="K1227" s="647">
        <f t="shared" si="19"/>
        <v>64.61</v>
      </c>
      <c r="L1227" s="645" t="s">
        <v>801</v>
      </c>
      <c r="M1227" s="645" t="s">
        <v>224</v>
      </c>
      <c r="N1227" s="646">
        <v>42802</v>
      </c>
      <c r="O1227" s="645" t="s">
        <v>71</v>
      </c>
      <c r="P1227" s="645" t="s">
        <v>801</v>
      </c>
    </row>
    <row r="1228" spans="1:16" x14ac:dyDescent="0.2">
      <c r="A1228" s="645" t="s">
        <v>390</v>
      </c>
      <c r="B1228" s="645" t="s">
        <v>1710</v>
      </c>
      <c r="C1228" s="645" t="s">
        <v>391</v>
      </c>
      <c r="D1228" s="645" t="s">
        <v>254</v>
      </c>
      <c r="E1228" s="645" t="s">
        <v>255</v>
      </c>
      <c r="F1228" s="645" t="s">
        <v>256</v>
      </c>
      <c r="G1228" s="645" t="s">
        <v>7162</v>
      </c>
      <c r="H1228" s="646">
        <v>42794</v>
      </c>
      <c r="I1228" s="647">
        <v>31.5</v>
      </c>
      <c r="J1228" s="647">
        <v>1</v>
      </c>
      <c r="K1228" s="647">
        <f t="shared" si="19"/>
        <v>31.5</v>
      </c>
      <c r="L1228" s="645" t="s">
        <v>801</v>
      </c>
      <c r="M1228" s="645" t="s">
        <v>1396</v>
      </c>
      <c r="N1228" s="646">
        <v>42802</v>
      </c>
      <c r="O1228" s="645" t="s">
        <v>71</v>
      </c>
      <c r="P1228" s="645" t="s">
        <v>801</v>
      </c>
    </row>
    <row r="1229" spans="1:16" x14ac:dyDescent="0.2">
      <c r="A1229" s="645" t="s">
        <v>390</v>
      </c>
      <c r="B1229" s="645" t="s">
        <v>1710</v>
      </c>
      <c r="C1229" s="645" t="s">
        <v>391</v>
      </c>
      <c r="D1229" s="645" t="s">
        <v>254</v>
      </c>
      <c r="E1229" s="645" t="s">
        <v>255</v>
      </c>
      <c r="F1229" s="645" t="s">
        <v>256</v>
      </c>
      <c r="G1229" s="645" t="s">
        <v>7163</v>
      </c>
      <c r="H1229" s="646">
        <v>42794</v>
      </c>
      <c r="I1229" s="647">
        <v>31.98</v>
      </c>
      <c r="J1229" s="647">
        <v>1</v>
      </c>
      <c r="K1229" s="647">
        <f t="shared" si="19"/>
        <v>31.98</v>
      </c>
      <c r="L1229" s="645" t="s">
        <v>801</v>
      </c>
      <c r="M1229" s="645" t="s">
        <v>1206</v>
      </c>
      <c r="N1229" s="646">
        <v>42802</v>
      </c>
      <c r="O1229" s="645" t="s">
        <v>71</v>
      </c>
      <c r="P1229" s="645" t="s">
        <v>801</v>
      </c>
    </row>
    <row r="1230" spans="1:16" x14ac:dyDescent="0.2">
      <c r="A1230" s="645" t="s">
        <v>390</v>
      </c>
      <c r="B1230" s="645" t="s">
        <v>1710</v>
      </c>
      <c r="C1230" s="645" t="s">
        <v>391</v>
      </c>
      <c r="D1230" s="645" t="s">
        <v>254</v>
      </c>
      <c r="E1230" s="645" t="s">
        <v>255</v>
      </c>
      <c r="F1230" s="645" t="s">
        <v>256</v>
      </c>
      <c r="G1230" s="645" t="s">
        <v>7164</v>
      </c>
      <c r="H1230" s="646">
        <v>42794</v>
      </c>
      <c r="I1230" s="647">
        <v>95.29</v>
      </c>
      <c r="J1230" s="647">
        <v>1</v>
      </c>
      <c r="K1230" s="647">
        <f t="shared" si="19"/>
        <v>95.29</v>
      </c>
      <c r="L1230" s="645" t="s">
        <v>801</v>
      </c>
      <c r="M1230" s="645" t="s">
        <v>1400</v>
      </c>
      <c r="N1230" s="646">
        <v>42802</v>
      </c>
      <c r="O1230" s="645" t="s">
        <v>71</v>
      </c>
      <c r="P1230" s="645" t="s">
        <v>801</v>
      </c>
    </row>
    <row r="1231" spans="1:16" x14ac:dyDescent="0.2">
      <c r="A1231" s="645" t="s">
        <v>390</v>
      </c>
      <c r="B1231" s="645" t="s">
        <v>1710</v>
      </c>
      <c r="C1231" s="645" t="s">
        <v>391</v>
      </c>
      <c r="D1231" s="645" t="s">
        <v>254</v>
      </c>
      <c r="E1231" s="645" t="s">
        <v>255</v>
      </c>
      <c r="F1231" s="645" t="s">
        <v>256</v>
      </c>
      <c r="G1231" s="645" t="s">
        <v>7165</v>
      </c>
      <c r="H1231" s="646">
        <v>42794</v>
      </c>
      <c r="I1231" s="647">
        <v>356.97</v>
      </c>
      <c r="J1231" s="647">
        <v>1</v>
      </c>
      <c r="K1231" s="647">
        <f t="shared" si="19"/>
        <v>356.97</v>
      </c>
      <c r="L1231" s="645" t="s">
        <v>801</v>
      </c>
      <c r="M1231" s="645" t="s">
        <v>204</v>
      </c>
      <c r="N1231" s="646">
        <v>42802</v>
      </c>
      <c r="O1231" s="645" t="s">
        <v>71</v>
      </c>
      <c r="P1231" s="645" t="s">
        <v>801</v>
      </c>
    </row>
    <row r="1232" spans="1:16" x14ac:dyDescent="0.2">
      <c r="A1232" s="645" t="s">
        <v>390</v>
      </c>
      <c r="B1232" s="645" t="s">
        <v>1710</v>
      </c>
      <c r="C1232" s="645" t="s">
        <v>391</v>
      </c>
      <c r="D1232" s="645" t="s">
        <v>254</v>
      </c>
      <c r="E1232" s="645" t="s">
        <v>255</v>
      </c>
      <c r="F1232" s="645" t="s">
        <v>256</v>
      </c>
      <c r="G1232" s="645" t="s">
        <v>7166</v>
      </c>
      <c r="H1232" s="646">
        <v>42794</v>
      </c>
      <c r="I1232" s="647">
        <v>165.56</v>
      </c>
      <c r="J1232" s="647">
        <v>1</v>
      </c>
      <c r="K1232" s="647">
        <f t="shared" si="19"/>
        <v>165.56</v>
      </c>
      <c r="L1232" s="645" t="s">
        <v>801</v>
      </c>
      <c r="M1232" s="645" t="s">
        <v>114</v>
      </c>
      <c r="N1232" s="646">
        <v>42802</v>
      </c>
      <c r="O1232" s="645" t="s">
        <v>71</v>
      </c>
      <c r="P1232" s="645" t="s">
        <v>801</v>
      </c>
    </row>
    <row r="1233" spans="1:16" x14ac:dyDescent="0.2">
      <c r="A1233" s="645" t="s">
        <v>390</v>
      </c>
      <c r="B1233" s="645" t="s">
        <v>1710</v>
      </c>
      <c r="C1233" s="645" t="s">
        <v>391</v>
      </c>
      <c r="D1233" s="645" t="s">
        <v>254</v>
      </c>
      <c r="E1233" s="645" t="s">
        <v>255</v>
      </c>
      <c r="F1233" s="645" t="s">
        <v>256</v>
      </c>
      <c r="G1233" s="645" t="s">
        <v>7167</v>
      </c>
      <c r="H1233" s="646">
        <v>42794</v>
      </c>
      <c r="I1233" s="647">
        <v>106.27</v>
      </c>
      <c r="J1233" s="647">
        <v>1</v>
      </c>
      <c r="K1233" s="647">
        <f t="shared" si="19"/>
        <v>106.27</v>
      </c>
      <c r="L1233" s="645" t="s">
        <v>801</v>
      </c>
      <c r="M1233" s="645" t="s">
        <v>7168</v>
      </c>
      <c r="N1233" s="646">
        <v>42802</v>
      </c>
      <c r="O1233" s="645" t="s">
        <v>71</v>
      </c>
      <c r="P1233" s="645" t="s">
        <v>801</v>
      </c>
    </row>
    <row r="1234" spans="1:16" x14ac:dyDescent="0.2">
      <c r="A1234" s="645" t="s">
        <v>390</v>
      </c>
      <c r="B1234" s="645" t="s">
        <v>1710</v>
      </c>
      <c r="C1234" s="645" t="s">
        <v>391</v>
      </c>
      <c r="D1234" s="645" t="s">
        <v>254</v>
      </c>
      <c r="E1234" s="645" t="s">
        <v>255</v>
      </c>
      <c r="F1234" s="645" t="s">
        <v>256</v>
      </c>
      <c r="G1234" s="645" t="s">
        <v>7169</v>
      </c>
      <c r="H1234" s="646">
        <v>42794</v>
      </c>
      <c r="I1234" s="647">
        <v>14.45</v>
      </c>
      <c r="J1234" s="647">
        <v>1</v>
      </c>
      <c r="K1234" s="647">
        <f t="shared" si="19"/>
        <v>14.45</v>
      </c>
      <c r="L1234" s="645" t="s">
        <v>801</v>
      </c>
      <c r="M1234" s="645" t="s">
        <v>102</v>
      </c>
      <c r="N1234" s="646">
        <v>42802</v>
      </c>
      <c r="O1234" s="645" t="s">
        <v>71</v>
      </c>
      <c r="P1234" s="645" t="s">
        <v>801</v>
      </c>
    </row>
    <row r="1235" spans="1:16" x14ac:dyDescent="0.2">
      <c r="A1235" s="645" t="s">
        <v>390</v>
      </c>
      <c r="B1235" s="645" t="s">
        <v>1710</v>
      </c>
      <c r="C1235" s="645" t="s">
        <v>391</v>
      </c>
      <c r="D1235" s="645" t="s">
        <v>254</v>
      </c>
      <c r="E1235" s="645" t="s">
        <v>255</v>
      </c>
      <c r="F1235" s="645" t="s">
        <v>256</v>
      </c>
      <c r="G1235" s="645" t="s">
        <v>7170</v>
      </c>
      <c r="H1235" s="646">
        <v>42794</v>
      </c>
      <c r="I1235" s="647">
        <v>337.83</v>
      </c>
      <c r="J1235" s="647">
        <v>1</v>
      </c>
      <c r="K1235" s="647">
        <f t="shared" si="19"/>
        <v>337.83</v>
      </c>
      <c r="L1235" s="645" t="s">
        <v>801</v>
      </c>
      <c r="M1235" s="645" t="s">
        <v>114</v>
      </c>
      <c r="N1235" s="646">
        <v>42802</v>
      </c>
      <c r="O1235" s="645" t="s">
        <v>71</v>
      </c>
      <c r="P1235" s="645" t="s">
        <v>801</v>
      </c>
    </row>
    <row r="1236" spans="1:16" x14ac:dyDescent="0.2">
      <c r="A1236" s="645" t="s">
        <v>390</v>
      </c>
      <c r="B1236" s="645" t="s">
        <v>1710</v>
      </c>
      <c r="C1236" s="645" t="s">
        <v>391</v>
      </c>
      <c r="D1236" s="645" t="s">
        <v>1534</v>
      </c>
      <c r="E1236" s="645" t="s">
        <v>1535</v>
      </c>
      <c r="F1236" s="645" t="s">
        <v>1536</v>
      </c>
      <c r="G1236" s="645" t="s">
        <v>7171</v>
      </c>
      <c r="H1236" s="646">
        <v>42794</v>
      </c>
      <c r="I1236" s="647">
        <v>40.46</v>
      </c>
      <c r="J1236" s="647">
        <v>1</v>
      </c>
      <c r="K1236" s="647">
        <f t="shared" si="19"/>
        <v>40.46</v>
      </c>
      <c r="L1236" s="645" t="s">
        <v>801</v>
      </c>
      <c r="M1236" s="645" t="s">
        <v>1130</v>
      </c>
      <c r="N1236" s="646">
        <v>42814</v>
      </c>
      <c r="O1236" s="645" t="s">
        <v>71</v>
      </c>
      <c r="P1236" s="645" t="s">
        <v>801</v>
      </c>
    </row>
    <row r="1237" spans="1:16" x14ac:dyDescent="0.2">
      <c r="A1237" s="645" t="s">
        <v>390</v>
      </c>
      <c r="B1237" s="645" t="s">
        <v>1710</v>
      </c>
      <c r="C1237" s="645" t="s">
        <v>391</v>
      </c>
      <c r="D1237" s="645" t="s">
        <v>1534</v>
      </c>
      <c r="E1237" s="645" t="s">
        <v>1535</v>
      </c>
      <c r="F1237" s="645" t="s">
        <v>1536</v>
      </c>
      <c r="G1237" s="645" t="s">
        <v>7172</v>
      </c>
      <c r="H1237" s="646">
        <v>42794</v>
      </c>
      <c r="I1237" s="647">
        <v>29.77</v>
      </c>
      <c r="J1237" s="647">
        <v>1</v>
      </c>
      <c r="K1237" s="647">
        <f t="shared" si="19"/>
        <v>29.77</v>
      </c>
      <c r="L1237" s="645" t="s">
        <v>801</v>
      </c>
      <c r="M1237" s="645" t="s">
        <v>1400</v>
      </c>
      <c r="N1237" s="646">
        <v>42809</v>
      </c>
      <c r="O1237" s="645" t="s">
        <v>71</v>
      </c>
      <c r="P1237" s="645" t="s">
        <v>801</v>
      </c>
    </row>
    <row r="1238" spans="1:16" x14ac:dyDescent="0.2">
      <c r="A1238" s="645" t="s">
        <v>390</v>
      </c>
      <c r="B1238" s="645" t="s">
        <v>1710</v>
      </c>
      <c r="C1238" s="645" t="s">
        <v>391</v>
      </c>
      <c r="D1238" s="645" t="s">
        <v>1534</v>
      </c>
      <c r="E1238" s="645" t="s">
        <v>1535</v>
      </c>
      <c r="F1238" s="645" t="s">
        <v>1536</v>
      </c>
      <c r="G1238" s="645" t="s">
        <v>7173</v>
      </c>
      <c r="H1238" s="646">
        <v>42794</v>
      </c>
      <c r="I1238" s="647">
        <v>113.5</v>
      </c>
      <c r="J1238" s="647">
        <v>1</v>
      </c>
      <c r="K1238" s="647">
        <f t="shared" si="19"/>
        <v>113.5</v>
      </c>
      <c r="L1238" s="645" t="s">
        <v>801</v>
      </c>
      <c r="M1238" s="645" t="s">
        <v>114</v>
      </c>
      <c r="N1238" s="646">
        <v>42808</v>
      </c>
      <c r="O1238" s="645" t="s">
        <v>71</v>
      </c>
      <c r="P1238" s="645" t="s">
        <v>801</v>
      </c>
    </row>
    <row r="1239" spans="1:16" x14ac:dyDescent="0.2">
      <c r="A1239" s="645" t="s">
        <v>390</v>
      </c>
      <c r="B1239" s="645" t="s">
        <v>1710</v>
      </c>
      <c r="C1239" s="645" t="s">
        <v>391</v>
      </c>
      <c r="D1239" s="645" t="s">
        <v>3101</v>
      </c>
      <c r="E1239" s="645" t="s">
        <v>3102</v>
      </c>
      <c r="F1239" s="645" t="s">
        <v>3103</v>
      </c>
      <c r="G1239" s="645" t="s">
        <v>7174</v>
      </c>
      <c r="H1239" s="646">
        <v>42804</v>
      </c>
      <c r="I1239" s="647">
        <v>107.86</v>
      </c>
      <c r="J1239" s="647">
        <v>1</v>
      </c>
      <c r="K1239" s="647">
        <f t="shared" si="19"/>
        <v>107.86</v>
      </c>
      <c r="L1239" s="645" t="s">
        <v>801</v>
      </c>
      <c r="M1239" s="645" t="s">
        <v>542</v>
      </c>
      <c r="N1239" s="646">
        <v>42809</v>
      </c>
      <c r="O1239" s="645" t="s">
        <v>71</v>
      </c>
      <c r="P1239" s="645" t="s">
        <v>801</v>
      </c>
    </row>
    <row r="1240" spans="1:16" x14ac:dyDescent="0.2">
      <c r="A1240" s="645" t="s">
        <v>390</v>
      </c>
      <c r="B1240" s="645" t="s">
        <v>1710</v>
      </c>
      <c r="C1240" s="645" t="s">
        <v>391</v>
      </c>
      <c r="D1240" s="645" t="s">
        <v>3101</v>
      </c>
      <c r="E1240" s="645" t="s">
        <v>3102</v>
      </c>
      <c r="F1240" s="645" t="s">
        <v>3103</v>
      </c>
      <c r="G1240" s="645" t="s">
        <v>7175</v>
      </c>
      <c r="H1240" s="646">
        <v>42804</v>
      </c>
      <c r="I1240" s="647">
        <v>31.46</v>
      </c>
      <c r="J1240" s="647">
        <v>1</v>
      </c>
      <c r="K1240" s="647">
        <f t="shared" si="19"/>
        <v>31.46</v>
      </c>
      <c r="L1240" s="645" t="s">
        <v>801</v>
      </c>
      <c r="M1240" s="645" t="s">
        <v>542</v>
      </c>
      <c r="N1240" s="646">
        <v>42809</v>
      </c>
      <c r="O1240" s="645" t="s">
        <v>71</v>
      </c>
      <c r="P1240" s="645" t="s">
        <v>801</v>
      </c>
    </row>
    <row r="1241" spans="1:16" x14ac:dyDescent="0.2">
      <c r="A1241" s="645" t="s">
        <v>390</v>
      </c>
      <c r="B1241" s="645" t="s">
        <v>1710</v>
      </c>
      <c r="C1241" s="645" t="s">
        <v>391</v>
      </c>
      <c r="D1241" s="645" t="s">
        <v>3101</v>
      </c>
      <c r="E1241" s="645" t="s">
        <v>3102</v>
      </c>
      <c r="F1241" s="645" t="s">
        <v>3103</v>
      </c>
      <c r="G1241" s="645" t="s">
        <v>7176</v>
      </c>
      <c r="H1241" s="646">
        <v>42803</v>
      </c>
      <c r="I1241" s="647">
        <v>17.88</v>
      </c>
      <c r="J1241" s="647">
        <v>1</v>
      </c>
      <c r="K1241" s="647">
        <f t="shared" si="19"/>
        <v>17.88</v>
      </c>
      <c r="L1241" s="645" t="s">
        <v>801</v>
      </c>
      <c r="M1241" s="645" t="s">
        <v>542</v>
      </c>
      <c r="N1241" s="646">
        <v>42809</v>
      </c>
      <c r="O1241" s="645" t="s">
        <v>71</v>
      </c>
      <c r="P1241" s="645" t="s">
        <v>801</v>
      </c>
    </row>
    <row r="1242" spans="1:16" x14ac:dyDescent="0.2">
      <c r="A1242" s="645" t="s">
        <v>390</v>
      </c>
      <c r="B1242" s="645" t="s">
        <v>1710</v>
      </c>
      <c r="C1242" s="645" t="s">
        <v>391</v>
      </c>
      <c r="D1242" s="645" t="s">
        <v>3101</v>
      </c>
      <c r="E1242" s="645" t="s">
        <v>3102</v>
      </c>
      <c r="F1242" s="645" t="s">
        <v>3103</v>
      </c>
      <c r="G1242" s="645" t="s">
        <v>7177</v>
      </c>
      <c r="H1242" s="646">
        <v>42801</v>
      </c>
      <c r="I1242" s="647">
        <v>163.56</v>
      </c>
      <c r="J1242" s="647">
        <v>1</v>
      </c>
      <c r="K1242" s="647">
        <f t="shared" si="19"/>
        <v>163.56</v>
      </c>
      <c r="L1242" s="645" t="s">
        <v>801</v>
      </c>
      <c r="M1242" s="645" t="s">
        <v>542</v>
      </c>
      <c r="N1242" s="646">
        <v>42809</v>
      </c>
      <c r="O1242" s="645" t="s">
        <v>71</v>
      </c>
      <c r="P1242" s="645" t="s">
        <v>801</v>
      </c>
    </row>
    <row r="1243" spans="1:16" x14ac:dyDescent="0.2">
      <c r="A1243" s="645" t="s">
        <v>390</v>
      </c>
      <c r="B1243" s="645" t="s">
        <v>1710</v>
      </c>
      <c r="C1243" s="645" t="s">
        <v>391</v>
      </c>
      <c r="D1243" s="645" t="s">
        <v>3101</v>
      </c>
      <c r="E1243" s="645" t="s">
        <v>3102</v>
      </c>
      <c r="F1243" s="645" t="s">
        <v>3103</v>
      </c>
      <c r="G1243" s="645" t="s">
        <v>7178</v>
      </c>
      <c r="H1243" s="646">
        <v>42795</v>
      </c>
      <c r="I1243" s="647">
        <v>34.270000000000003</v>
      </c>
      <c r="J1243" s="647">
        <v>1</v>
      </c>
      <c r="K1243" s="647">
        <f t="shared" si="19"/>
        <v>34.270000000000003</v>
      </c>
      <c r="L1243" s="645" t="s">
        <v>801</v>
      </c>
      <c r="M1243" s="645" t="s">
        <v>542</v>
      </c>
      <c r="N1243" s="646">
        <v>42809</v>
      </c>
      <c r="O1243" s="645" t="s">
        <v>71</v>
      </c>
      <c r="P1243" s="645" t="s">
        <v>801</v>
      </c>
    </row>
    <row r="1244" spans="1:16" x14ac:dyDescent="0.2">
      <c r="A1244" s="645" t="s">
        <v>390</v>
      </c>
      <c r="B1244" s="645" t="s">
        <v>1710</v>
      </c>
      <c r="C1244" s="645" t="s">
        <v>391</v>
      </c>
      <c r="D1244" s="645" t="s">
        <v>755</v>
      </c>
      <c r="E1244" s="645" t="s">
        <v>756</v>
      </c>
      <c r="F1244" s="645" t="s">
        <v>757</v>
      </c>
      <c r="G1244" s="645" t="s">
        <v>7179</v>
      </c>
      <c r="H1244" s="646">
        <v>42808</v>
      </c>
      <c r="I1244" s="647">
        <v>220</v>
      </c>
      <c r="J1244" s="647">
        <v>1</v>
      </c>
      <c r="K1244" s="647">
        <f t="shared" si="19"/>
        <v>220</v>
      </c>
      <c r="L1244" s="645" t="s">
        <v>801</v>
      </c>
      <c r="M1244" s="645" t="s">
        <v>611</v>
      </c>
      <c r="N1244" s="646">
        <v>42816</v>
      </c>
      <c r="O1244" s="645" t="s">
        <v>71</v>
      </c>
      <c r="P1244" s="645" t="s">
        <v>801</v>
      </c>
    </row>
    <row r="1245" spans="1:16" x14ac:dyDescent="0.2">
      <c r="A1245" s="645" t="s">
        <v>390</v>
      </c>
      <c r="B1245" s="645" t="s">
        <v>1710</v>
      </c>
      <c r="C1245" s="645" t="s">
        <v>391</v>
      </c>
      <c r="D1245" s="645" t="s">
        <v>7180</v>
      </c>
      <c r="E1245" s="645" t="s">
        <v>7181</v>
      </c>
      <c r="F1245" s="645" t="s">
        <v>7182</v>
      </c>
      <c r="G1245" s="645" t="s">
        <v>7183</v>
      </c>
      <c r="H1245" s="646">
        <v>42797</v>
      </c>
      <c r="I1245" s="647">
        <v>57.5</v>
      </c>
      <c r="J1245" s="647">
        <v>1</v>
      </c>
      <c r="K1245" s="647">
        <f t="shared" si="19"/>
        <v>57.5</v>
      </c>
      <c r="L1245" s="645" t="s">
        <v>801</v>
      </c>
      <c r="M1245" s="645" t="s">
        <v>1291</v>
      </c>
      <c r="N1245" s="646">
        <v>42814</v>
      </c>
      <c r="O1245" s="645" t="s">
        <v>71</v>
      </c>
      <c r="P1245" s="645" t="s">
        <v>801</v>
      </c>
    </row>
    <row r="1246" spans="1:16" x14ac:dyDescent="0.2">
      <c r="A1246" s="645" t="s">
        <v>390</v>
      </c>
      <c r="B1246" s="645" t="s">
        <v>1710</v>
      </c>
      <c r="C1246" s="645" t="s">
        <v>391</v>
      </c>
      <c r="D1246" s="645" t="s">
        <v>7184</v>
      </c>
      <c r="E1246" s="645" t="s">
        <v>7185</v>
      </c>
      <c r="F1246" s="645" t="s">
        <v>7186</v>
      </c>
      <c r="G1246" s="645" t="s">
        <v>7187</v>
      </c>
      <c r="H1246" s="646">
        <v>42818</v>
      </c>
      <c r="I1246" s="647">
        <v>3300</v>
      </c>
      <c r="J1246" s="647">
        <v>1</v>
      </c>
      <c r="K1246" s="647">
        <f t="shared" si="19"/>
        <v>3300</v>
      </c>
      <c r="L1246" s="645" t="s">
        <v>801</v>
      </c>
      <c r="M1246" s="645" t="s">
        <v>258</v>
      </c>
      <c r="N1246" s="646">
        <v>42821</v>
      </c>
      <c r="O1246" s="645" t="s">
        <v>71</v>
      </c>
      <c r="P1246" s="645" t="s">
        <v>801</v>
      </c>
    </row>
    <row r="1247" spans="1:16" x14ac:dyDescent="0.2">
      <c r="A1247" s="645" t="s">
        <v>390</v>
      </c>
      <c r="B1247" s="645" t="s">
        <v>1710</v>
      </c>
      <c r="C1247" s="645" t="s">
        <v>391</v>
      </c>
      <c r="D1247" s="645" t="s">
        <v>3106</v>
      </c>
      <c r="E1247" s="645" t="s">
        <v>3107</v>
      </c>
      <c r="F1247" s="645" t="s">
        <v>3108</v>
      </c>
      <c r="G1247" s="645" t="s">
        <v>7188</v>
      </c>
      <c r="H1247" s="646">
        <v>42818</v>
      </c>
      <c r="I1247" s="647">
        <v>38.659999999999997</v>
      </c>
      <c r="J1247" s="647">
        <v>1</v>
      </c>
      <c r="K1247" s="647">
        <f t="shared" si="19"/>
        <v>38.659999999999997</v>
      </c>
      <c r="L1247" s="645" t="s">
        <v>7189</v>
      </c>
      <c r="M1247" s="645" t="s">
        <v>5396</v>
      </c>
      <c r="N1247" s="646">
        <v>42825</v>
      </c>
      <c r="O1247" s="645" t="s">
        <v>71</v>
      </c>
      <c r="P1247" s="645" t="s">
        <v>7190</v>
      </c>
    </row>
    <row r="1248" spans="1:16" x14ac:dyDescent="0.2">
      <c r="A1248" s="645" t="s">
        <v>390</v>
      </c>
      <c r="B1248" s="645" t="s">
        <v>1710</v>
      </c>
      <c r="C1248" s="645" t="s">
        <v>391</v>
      </c>
      <c r="D1248" s="645" t="s">
        <v>3106</v>
      </c>
      <c r="E1248" s="645" t="s">
        <v>3107</v>
      </c>
      <c r="F1248" s="645" t="s">
        <v>3108</v>
      </c>
      <c r="G1248" s="645" t="s">
        <v>7191</v>
      </c>
      <c r="H1248" s="646">
        <v>42810</v>
      </c>
      <c r="I1248" s="647">
        <v>59.29</v>
      </c>
      <c r="J1248" s="647">
        <v>1</v>
      </c>
      <c r="K1248" s="647">
        <f t="shared" si="19"/>
        <v>59.29</v>
      </c>
      <c r="L1248" s="645" t="s">
        <v>7192</v>
      </c>
      <c r="M1248" s="645" t="s">
        <v>114</v>
      </c>
      <c r="N1248" s="646">
        <v>42816</v>
      </c>
      <c r="O1248" s="645" t="s">
        <v>71</v>
      </c>
      <c r="P1248" s="645" t="s">
        <v>7193</v>
      </c>
    </row>
    <row r="1249" spans="1:16" x14ac:dyDescent="0.2">
      <c r="A1249" s="645" t="s">
        <v>390</v>
      </c>
      <c r="B1249" s="645" t="s">
        <v>1710</v>
      </c>
      <c r="C1249" s="645" t="s">
        <v>391</v>
      </c>
      <c r="D1249" s="645" t="s">
        <v>3106</v>
      </c>
      <c r="E1249" s="645" t="s">
        <v>3107</v>
      </c>
      <c r="F1249" s="645" t="s">
        <v>3108</v>
      </c>
      <c r="G1249" s="645" t="s">
        <v>7194</v>
      </c>
      <c r="H1249" s="646">
        <v>42795</v>
      </c>
      <c r="I1249" s="647">
        <v>30.19</v>
      </c>
      <c r="J1249" s="647">
        <v>1</v>
      </c>
      <c r="K1249" s="647">
        <f t="shared" si="19"/>
        <v>30.19</v>
      </c>
      <c r="L1249" s="645" t="s">
        <v>7195</v>
      </c>
      <c r="M1249" s="645" t="s">
        <v>102</v>
      </c>
      <c r="N1249" s="646">
        <v>42803</v>
      </c>
      <c r="O1249" s="645" t="s">
        <v>71</v>
      </c>
      <c r="P1249" s="645" t="s">
        <v>7196</v>
      </c>
    </row>
    <row r="1250" spans="1:16" x14ac:dyDescent="0.2">
      <c r="A1250" s="645" t="s">
        <v>390</v>
      </c>
      <c r="B1250" s="645" t="s">
        <v>1710</v>
      </c>
      <c r="C1250" s="645" t="s">
        <v>391</v>
      </c>
      <c r="D1250" s="645" t="s">
        <v>7197</v>
      </c>
      <c r="E1250" s="645" t="s">
        <v>7198</v>
      </c>
      <c r="F1250" s="645" t="s">
        <v>7199</v>
      </c>
      <c r="G1250" s="645" t="s">
        <v>7200</v>
      </c>
      <c r="H1250" s="646">
        <v>42822</v>
      </c>
      <c r="I1250" s="647">
        <v>483.95</v>
      </c>
      <c r="J1250" s="647">
        <v>1</v>
      </c>
      <c r="K1250" s="647">
        <f t="shared" si="19"/>
        <v>483.95</v>
      </c>
      <c r="L1250" s="645" t="s">
        <v>7201</v>
      </c>
      <c r="M1250" s="645" t="s">
        <v>84</v>
      </c>
      <c r="N1250" s="646">
        <v>42825</v>
      </c>
      <c r="O1250" s="645" t="s">
        <v>71</v>
      </c>
      <c r="P1250" s="645" t="s">
        <v>7202</v>
      </c>
    </row>
    <row r="1251" spans="1:16" x14ac:dyDescent="0.2">
      <c r="A1251" s="645" t="s">
        <v>390</v>
      </c>
      <c r="B1251" s="645" t="s">
        <v>1710</v>
      </c>
      <c r="C1251" s="645" t="s">
        <v>391</v>
      </c>
      <c r="D1251" s="645" t="s">
        <v>7197</v>
      </c>
      <c r="E1251" s="645" t="s">
        <v>7198</v>
      </c>
      <c r="F1251" s="645" t="s">
        <v>7199</v>
      </c>
      <c r="G1251" s="645" t="s">
        <v>7203</v>
      </c>
      <c r="H1251" s="646">
        <v>42815</v>
      </c>
      <c r="I1251" s="647">
        <v>1315.66</v>
      </c>
      <c r="J1251" s="647">
        <v>1</v>
      </c>
      <c r="K1251" s="647">
        <f t="shared" si="19"/>
        <v>1315.66</v>
      </c>
      <c r="L1251" s="645" t="s">
        <v>7204</v>
      </c>
      <c r="M1251" s="645" t="s">
        <v>1149</v>
      </c>
      <c r="N1251" s="646">
        <v>42817</v>
      </c>
      <c r="O1251" s="645" t="s">
        <v>71</v>
      </c>
      <c r="P1251" s="645" t="s">
        <v>7205</v>
      </c>
    </row>
    <row r="1252" spans="1:16" x14ac:dyDescent="0.2">
      <c r="A1252" s="645" t="s">
        <v>390</v>
      </c>
      <c r="B1252" s="645" t="s">
        <v>1710</v>
      </c>
      <c r="C1252" s="645" t="s">
        <v>391</v>
      </c>
      <c r="D1252" s="645" t="s">
        <v>3109</v>
      </c>
      <c r="E1252" s="645" t="s">
        <v>3110</v>
      </c>
      <c r="F1252" s="645" t="s">
        <v>3111</v>
      </c>
      <c r="G1252" s="645" t="s">
        <v>7206</v>
      </c>
      <c r="H1252" s="646">
        <v>42766</v>
      </c>
      <c r="I1252" s="647">
        <v>22.34</v>
      </c>
      <c r="J1252" s="647">
        <v>1</v>
      </c>
      <c r="K1252" s="647">
        <f t="shared" si="19"/>
        <v>22.34</v>
      </c>
      <c r="L1252" s="645" t="s">
        <v>801</v>
      </c>
      <c r="M1252" s="645" t="s">
        <v>140</v>
      </c>
      <c r="N1252" s="646">
        <v>42811</v>
      </c>
      <c r="O1252" s="645" t="s">
        <v>71</v>
      </c>
      <c r="P1252" s="645" t="s">
        <v>801</v>
      </c>
    </row>
    <row r="1253" spans="1:16" x14ac:dyDescent="0.2">
      <c r="A1253" s="645" t="s">
        <v>390</v>
      </c>
      <c r="B1253" s="645" t="s">
        <v>1710</v>
      </c>
      <c r="C1253" s="645" t="s">
        <v>391</v>
      </c>
      <c r="D1253" s="645" t="s">
        <v>7208</v>
      </c>
      <c r="E1253" s="645" t="s">
        <v>7209</v>
      </c>
      <c r="F1253" s="645" t="s">
        <v>7210</v>
      </c>
      <c r="G1253" s="645" t="s">
        <v>7211</v>
      </c>
      <c r="H1253" s="646">
        <v>42816</v>
      </c>
      <c r="I1253" s="647">
        <v>750</v>
      </c>
      <c r="J1253" s="647">
        <v>1</v>
      </c>
      <c r="K1253" s="647">
        <f t="shared" si="19"/>
        <v>750</v>
      </c>
      <c r="L1253" s="645" t="s">
        <v>801</v>
      </c>
      <c r="M1253" s="645" t="s">
        <v>585</v>
      </c>
      <c r="N1253" s="646">
        <v>42821</v>
      </c>
      <c r="O1253" s="645" t="s">
        <v>71</v>
      </c>
      <c r="P1253" s="645" t="s">
        <v>801</v>
      </c>
    </row>
    <row r="1254" spans="1:16" x14ac:dyDescent="0.2">
      <c r="A1254" s="645" t="s">
        <v>390</v>
      </c>
      <c r="B1254" s="645" t="s">
        <v>1710</v>
      </c>
      <c r="C1254" s="645" t="s">
        <v>391</v>
      </c>
      <c r="D1254" s="645" t="s">
        <v>334</v>
      </c>
      <c r="E1254" s="645" t="s">
        <v>335</v>
      </c>
      <c r="F1254" s="645" t="s">
        <v>336</v>
      </c>
      <c r="G1254" s="645" t="s">
        <v>7212</v>
      </c>
      <c r="H1254" s="646">
        <v>42822</v>
      </c>
      <c r="I1254" s="647">
        <v>163.47</v>
      </c>
      <c r="J1254" s="647">
        <v>1</v>
      </c>
      <c r="K1254" s="647">
        <f t="shared" si="19"/>
        <v>163.47</v>
      </c>
      <c r="L1254" s="645" t="s">
        <v>7213</v>
      </c>
      <c r="M1254" s="645" t="s">
        <v>1402</v>
      </c>
      <c r="N1254" s="646">
        <v>42825</v>
      </c>
      <c r="O1254" s="645" t="s">
        <v>71</v>
      </c>
      <c r="P1254" s="645" t="s">
        <v>7214</v>
      </c>
    </row>
    <row r="1255" spans="1:16" x14ac:dyDescent="0.2">
      <c r="A1255" s="645" t="s">
        <v>390</v>
      </c>
      <c r="B1255" s="645" t="s">
        <v>1710</v>
      </c>
      <c r="C1255" s="645" t="s">
        <v>391</v>
      </c>
      <c r="D1255" s="645" t="s">
        <v>334</v>
      </c>
      <c r="E1255" s="645" t="s">
        <v>335</v>
      </c>
      <c r="F1255" s="645" t="s">
        <v>336</v>
      </c>
      <c r="G1255" s="645" t="s">
        <v>7215</v>
      </c>
      <c r="H1255" s="646">
        <v>42817</v>
      </c>
      <c r="I1255" s="647">
        <v>162.09</v>
      </c>
      <c r="J1255" s="647">
        <v>1</v>
      </c>
      <c r="K1255" s="647">
        <f t="shared" si="19"/>
        <v>162.09</v>
      </c>
      <c r="L1255" s="645" t="s">
        <v>7216</v>
      </c>
      <c r="M1255" s="645" t="s">
        <v>3060</v>
      </c>
      <c r="N1255" s="646">
        <v>42822</v>
      </c>
      <c r="O1255" s="645" t="s">
        <v>71</v>
      </c>
      <c r="P1255" s="645" t="s">
        <v>7217</v>
      </c>
    </row>
    <row r="1256" spans="1:16" x14ac:dyDescent="0.2">
      <c r="A1256" s="645" t="s">
        <v>390</v>
      </c>
      <c r="B1256" s="645" t="s">
        <v>1710</v>
      </c>
      <c r="C1256" s="645" t="s">
        <v>391</v>
      </c>
      <c r="D1256" s="645" t="s">
        <v>3120</v>
      </c>
      <c r="E1256" s="645" t="s">
        <v>3121</v>
      </c>
      <c r="F1256" s="645" t="s">
        <v>3122</v>
      </c>
      <c r="G1256" s="645" t="s">
        <v>7218</v>
      </c>
      <c r="H1256" s="646">
        <v>42769</v>
      </c>
      <c r="I1256" s="647">
        <v>900</v>
      </c>
      <c r="J1256" s="647">
        <v>1</v>
      </c>
      <c r="K1256" s="647">
        <f t="shared" si="19"/>
        <v>900</v>
      </c>
      <c r="L1256" s="645" t="s">
        <v>801</v>
      </c>
      <c r="M1256" s="645" t="s">
        <v>7219</v>
      </c>
      <c r="N1256" s="646">
        <v>42802</v>
      </c>
      <c r="O1256" s="645" t="s">
        <v>71</v>
      </c>
      <c r="P1256" s="645" t="s">
        <v>801</v>
      </c>
    </row>
    <row r="1257" spans="1:16" x14ac:dyDescent="0.2">
      <c r="A1257" s="645" t="s">
        <v>390</v>
      </c>
      <c r="B1257" s="645" t="s">
        <v>1710</v>
      </c>
      <c r="C1257" s="645" t="s">
        <v>391</v>
      </c>
      <c r="D1257" s="645" t="s">
        <v>7220</v>
      </c>
      <c r="E1257" s="645" t="s">
        <v>7221</v>
      </c>
      <c r="F1257" s="645" t="s">
        <v>7222</v>
      </c>
      <c r="G1257" s="645" t="s">
        <v>7223</v>
      </c>
      <c r="H1257" s="646">
        <v>42803</v>
      </c>
      <c r="I1257" s="647">
        <v>12.14</v>
      </c>
      <c r="J1257" s="647">
        <v>1</v>
      </c>
      <c r="K1257" s="647">
        <f t="shared" si="19"/>
        <v>12.14</v>
      </c>
      <c r="L1257" s="645" t="s">
        <v>801</v>
      </c>
      <c r="M1257" s="645" t="s">
        <v>7224</v>
      </c>
      <c r="N1257" s="646">
        <v>42822</v>
      </c>
      <c r="O1257" s="645" t="s">
        <v>71</v>
      </c>
      <c r="P1257" s="645" t="s">
        <v>801</v>
      </c>
    </row>
    <row r="1258" spans="1:16" x14ac:dyDescent="0.2">
      <c r="A1258" s="645" t="s">
        <v>390</v>
      </c>
      <c r="B1258" s="645" t="s">
        <v>1710</v>
      </c>
      <c r="C1258" s="645" t="s">
        <v>391</v>
      </c>
      <c r="D1258" s="645" t="s">
        <v>7220</v>
      </c>
      <c r="E1258" s="645" t="s">
        <v>7221</v>
      </c>
      <c r="F1258" s="645" t="s">
        <v>7222</v>
      </c>
      <c r="G1258" s="645" t="s">
        <v>7225</v>
      </c>
      <c r="H1258" s="646">
        <v>42793</v>
      </c>
      <c r="I1258" s="647">
        <v>72</v>
      </c>
      <c r="J1258" s="647">
        <v>1</v>
      </c>
      <c r="K1258" s="647">
        <f t="shared" si="19"/>
        <v>72</v>
      </c>
      <c r="L1258" s="645" t="s">
        <v>7226</v>
      </c>
      <c r="M1258" s="645" t="s">
        <v>575</v>
      </c>
      <c r="N1258" s="646">
        <v>42818</v>
      </c>
      <c r="O1258" s="645" t="s">
        <v>71</v>
      </c>
      <c r="P1258" s="645" t="s">
        <v>7227</v>
      </c>
    </row>
    <row r="1259" spans="1:16" x14ac:dyDescent="0.2">
      <c r="A1259" s="645" t="s">
        <v>390</v>
      </c>
      <c r="B1259" s="645" t="s">
        <v>1710</v>
      </c>
      <c r="C1259" s="645" t="s">
        <v>391</v>
      </c>
      <c r="D1259" s="645" t="s">
        <v>7220</v>
      </c>
      <c r="E1259" s="645" t="s">
        <v>7221</v>
      </c>
      <c r="F1259" s="645" t="s">
        <v>7222</v>
      </c>
      <c r="G1259" s="645" t="s">
        <v>7228</v>
      </c>
      <c r="H1259" s="646">
        <v>42808</v>
      </c>
      <c r="I1259" s="647">
        <v>220</v>
      </c>
      <c r="J1259" s="647">
        <v>1</v>
      </c>
      <c r="K1259" s="647">
        <f t="shared" si="19"/>
        <v>220</v>
      </c>
      <c r="L1259" s="645" t="s">
        <v>801</v>
      </c>
      <c r="M1259" s="645" t="s">
        <v>1708</v>
      </c>
      <c r="N1259" s="646">
        <v>42825</v>
      </c>
      <c r="O1259" s="645" t="s">
        <v>71</v>
      </c>
      <c r="P1259" s="645" t="s">
        <v>801</v>
      </c>
    </row>
    <row r="1260" spans="1:16" x14ac:dyDescent="0.2">
      <c r="A1260" s="645" t="s">
        <v>390</v>
      </c>
      <c r="B1260" s="645" t="s">
        <v>1710</v>
      </c>
      <c r="C1260" s="645" t="s">
        <v>391</v>
      </c>
      <c r="D1260" s="645" t="s">
        <v>161</v>
      </c>
      <c r="E1260" s="645" t="s">
        <v>162</v>
      </c>
      <c r="F1260" s="645" t="s">
        <v>163</v>
      </c>
      <c r="G1260" s="645" t="s">
        <v>7229</v>
      </c>
      <c r="H1260" s="646">
        <v>42795</v>
      </c>
      <c r="I1260" s="647">
        <v>69.47</v>
      </c>
      <c r="J1260" s="647">
        <v>1</v>
      </c>
      <c r="K1260" s="647">
        <f t="shared" si="19"/>
        <v>69.47</v>
      </c>
      <c r="L1260" s="645" t="s">
        <v>801</v>
      </c>
      <c r="M1260" s="645" t="s">
        <v>160</v>
      </c>
      <c r="N1260" s="646">
        <v>42800</v>
      </c>
      <c r="O1260" s="645" t="s">
        <v>71</v>
      </c>
      <c r="P1260" s="645" t="s">
        <v>801</v>
      </c>
    </row>
    <row r="1261" spans="1:16" x14ac:dyDescent="0.2">
      <c r="A1261" s="645" t="s">
        <v>390</v>
      </c>
      <c r="B1261" s="645" t="s">
        <v>1710</v>
      </c>
      <c r="C1261" s="645" t="s">
        <v>391</v>
      </c>
      <c r="D1261" s="645" t="s">
        <v>161</v>
      </c>
      <c r="E1261" s="645" t="s">
        <v>162</v>
      </c>
      <c r="F1261" s="645" t="s">
        <v>163</v>
      </c>
      <c r="G1261" s="645" t="s">
        <v>7230</v>
      </c>
      <c r="H1261" s="646">
        <v>42795</v>
      </c>
      <c r="I1261" s="647">
        <v>40.43</v>
      </c>
      <c r="J1261" s="647">
        <v>1</v>
      </c>
      <c r="K1261" s="647">
        <f t="shared" si="19"/>
        <v>40.43</v>
      </c>
      <c r="L1261" s="645" t="s">
        <v>801</v>
      </c>
      <c r="M1261" s="645" t="s">
        <v>273</v>
      </c>
      <c r="N1261" s="646">
        <v>42800</v>
      </c>
      <c r="O1261" s="645" t="s">
        <v>71</v>
      </c>
      <c r="P1261" s="645" t="s">
        <v>801</v>
      </c>
    </row>
    <row r="1262" spans="1:16" x14ac:dyDescent="0.2">
      <c r="A1262" s="645" t="s">
        <v>390</v>
      </c>
      <c r="B1262" s="645" t="s">
        <v>1710</v>
      </c>
      <c r="C1262" s="645" t="s">
        <v>391</v>
      </c>
      <c r="D1262" s="645" t="s">
        <v>161</v>
      </c>
      <c r="E1262" s="645" t="s">
        <v>162</v>
      </c>
      <c r="F1262" s="645" t="s">
        <v>163</v>
      </c>
      <c r="G1262" s="645" t="s">
        <v>7231</v>
      </c>
      <c r="H1262" s="646">
        <v>42795</v>
      </c>
      <c r="I1262" s="647">
        <v>58.08</v>
      </c>
      <c r="J1262" s="647">
        <v>1</v>
      </c>
      <c r="K1262" s="647">
        <f t="shared" si="19"/>
        <v>58.08</v>
      </c>
      <c r="L1262" s="645" t="s">
        <v>801</v>
      </c>
      <c r="M1262" s="645" t="s">
        <v>114</v>
      </c>
      <c r="N1262" s="646">
        <v>42800</v>
      </c>
      <c r="O1262" s="645" t="s">
        <v>71</v>
      </c>
      <c r="P1262" s="645" t="s">
        <v>801</v>
      </c>
    </row>
    <row r="1263" spans="1:16" x14ac:dyDescent="0.2">
      <c r="A1263" s="645" t="s">
        <v>390</v>
      </c>
      <c r="B1263" s="645" t="s">
        <v>1710</v>
      </c>
      <c r="C1263" s="645" t="s">
        <v>391</v>
      </c>
      <c r="D1263" s="645" t="s">
        <v>161</v>
      </c>
      <c r="E1263" s="645" t="s">
        <v>162</v>
      </c>
      <c r="F1263" s="645" t="s">
        <v>163</v>
      </c>
      <c r="G1263" s="645" t="s">
        <v>7232</v>
      </c>
      <c r="H1263" s="646">
        <v>42795</v>
      </c>
      <c r="I1263" s="647">
        <v>7.26</v>
      </c>
      <c r="J1263" s="647">
        <v>1</v>
      </c>
      <c r="K1263" s="647">
        <f t="shared" si="19"/>
        <v>7.26</v>
      </c>
      <c r="L1263" s="645" t="s">
        <v>801</v>
      </c>
      <c r="M1263" s="645" t="s">
        <v>1411</v>
      </c>
      <c r="N1263" s="646">
        <v>42800</v>
      </c>
      <c r="O1263" s="645" t="s">
        <v>71</v>
      </c>
      <c r="P1263" s="645" t="s">
        <v>801</v>
      </c>
    </row>
    <row r="1264" spans="1:16" x14ac:dyDescent="0.2">
      <c r="A1264" s="645" t="s">
        <v>390</v>
      </c>
      <c r="B1264" s="645" t="s">
        <v>1710</v>
      </c>
      <c r="C1264" s="645" t="s">
        <v>391</v>
      </c>
      <c r="D1264" s="645" t="s">
        <v>161</v>
      </c>
      <c r="E1264" s="645" t="s">
        <v>162</v>
      </c>
      <c r="F1264" s="645" t="s">
        <v>163</v>
      </c>
      <c r="G1264" s="645" t="s">
        <v>7233</v>
      </c>
      <c r="H1264" s="646">
        <v>42795</v>
      </c>
      <c r="I1264" s="647">
        <v>58.08</v>
      </c>
      <c r="J1264" s="647">
        <v>1</v>
      </c>
      <c r="K1264" s="647">
        <f t="shared" si="19"/>
        <v>58.08</v>
      </c>
      <c r="L1264" s="645" t="s">
        <v>801</v>
      </c>
      <c r="M1264" s="645" t="s">
        <v>622</v>
      </c>
      <c r="N1264" s="646">
        <v>42800</v>
      </c>
      <c r="O1264" s="645" t="s">
        <v>71</v>
      </c>
      <c r="P1264" s="645" t="s">
        <v>801</v>
      </c>
    </row>
    <row r="1265" spans="1:16" x14ac:dyDescent="0.2">
      <c r="A1265" s="645" t="s">
        <v>390</v>
      </c>
      <c r="B1265" s="645" t="s">
        <v>1710</v>
      </c>
      <c r="C1265" s="645" t="s">
        <v>391</v>
      </c>
      <c r="D1265" s="645" t="s">
        <v>161</v>
      </c>
      <c r="E1265" s="645" t="s">
        <v>162</v>
      </c>
      <c r="F1265" s="645" t="s">
        <v>163</v>
      </c>
      <c r="G1265" s="645" t="s">
        <v>7234</v>
      </c>
      <c r="H1265" s="646">
        <v>42795</v>
      </c>
      <c r="I1265" s="647">
        <v>66.33</v>
      </c>
      <c r="J1265" s="647">
        <v>1</v>
      </c>
      <c r="K1265" s="647">
        <f t="shared" si="19"/>
        <v>66.33</v>
      </c>
      <c r="L1265" s="645" t="s">
        <v>801</v>
      </c>
      <c r="M1265" s="645" t="s">
        <v>1934</v>
      </c>
      <c r="N1265" s="646">
        <v>42800</v>
      </c>
      <c r="O1265" s="645" t="s">
        <v>71</v>
      </c>
      <c r="P1265" s="645" t="s">
        <v>801</v>
      </c>
    </row>
    <row r="1266" spans="1:16" x14ac:dyDescent="0.2">
      <c r="A1266" s="645" t="s">
        <v>390</v>
      </c>
      <c r="B1266" s="645" t="s">
        <v>1710</v>
      </c>
      <c r="C1266" s="645" t="s">
        <v>391</v>
      </c>
      <c r="D1266" s="645" t="s">
        <v>161</v>
      </c>
      <c r="E1266" s="645" t="s">
        <v>162</v>
      </c>
      <c r="F1266" s="645" t="s">
        <v>163</v>
      </c>
      <c r="G1266" s="645" t="s">
        <v>7235</v>
      </c>
      <c r="H1266" s="646">
        <v>42795</v>
      </c>
      <c r="I1266" s="647">
        <v>43.56</v>
      </c>
      <c r="J1266" s="647">
        <v>1</v>
      </c>
      <c r="K1266" s="647">
        <f t="shared" si="19"/>
        <v>43.56</v>
      </c>
      <c r="L1266" s="645" t="s">
        <v>801</v>
      </c>
      <c r="M1266" s="645" t="s">
        <v>1923</v>
      </c>
      <c r="N1266" s="646">
        <v>42800</v>
      </c>
      <c r="O1266" s="645" t="s">
        <v>71</v>
      </c>
      <c r="P1266" s="645" t="s">
        <v>801</v>
      </c>
    </row>
    <row r="1267" spans="1:16" x14ac:dyDescent="0.2">
      <c r="A1267" s="645" t="s">
        <v>390</v>
      </c>
      <c r="B1267" s="645" t="s">
        <v>1710</v>
      </c>
      <c r="C1267" s="645" t="s">
        <v>391</v>
      </c>
      <c r="D1267" s="645" t="s">
        <v>161</v>
      </c>
      <c r="E1267" s="645" t="s">
        <v>162</v>
      </c>
      <c r="F1267" s="645" t="s">
        <v>163</v>
      </c>
      <c r="G1267" s="645" t="s">
        <v>7236</v>
      </c>
      <c r="H1267" s="646">
        <v>42795</v>
      </c>
      <c r="I1267" s="647">
        <v>101.64</v>
      </c>
      <c r="J1267" s="647">
        <v>1</v>
      </c>
      <c r="K1267" s="647">
        <f t="shared" si="19"/>
        <v>101.64</v>
      </c>
      <c r="L1267" s="645" t="s">
        <v>801</v>
      </c>
      <c r="M1267" s="645" t="s">
        <v>102</v>
      </c>
      <c r="N1267" s="646">
        <v>42800</v>
      </c>
      <c r="O1267" s="645" t="s">
        <v>71</v>
      </c>
      <c r="P1267" s="645" t="s">
        <v>801</v>
      </c>
    </row>
    <row r="1268" spans="1:16" x14ac:dyDescent="0.2">
      <c r="A1268" s="645" t="s">
        <v>390</v>
      </c>
      <c r="B1268" s="645" t="s">
        <v>1710</v>
      </c>
      <c r="C1268" s="645" t="s">
        <v>391</v>
      </c>
      <c r="D1268" s="645" t="s">
        <v>161</v>
      </c>
      <c r="E1268" s="645" t="s">
        <v>162</v>
      </c>
      <c r="F1268" s="645" t="s">
        <v>163</v>
      </c>
      <c r="G1268" s="645" t="s">
        <v>7237</v>
      </c>
      <c r="H1268" s="646">
        <v>42795</v>
      </c>
      <c r="I1268" s="647">
        <v>33.17</v>
      </c>
      <c r="J1268" s="647">
        <v>1</v>
      </c>
      <c r="K1268" s="647">
        <f t="shared" si="19"/>
        <v>33.17</v>
      </c>
      <c r="L1268" s="645" t="s">
        <v>801</v>
      </c>
      <c r="M1268" s="645" t="s">
        <v>7219</v>
      </c>
      <c r="N1268" s="646">
        <v>42800</v>
      </c>
      <c r="O1268" s="645" t="s">
        <v>71</v>
      </c>
      <c r="P1268" s="645" t="s">
        <v>801</v>
      </c>
    </row>
    <row r="1269" spans="1:16" x14ac:dyDescent="0.2">
      <c r="A1269" s="645" t="s">
        <v>390</v>
      </c>
      <c r="B1269" s="645" t="s">
        <v>1710</v>
      </c>
      <c r="C1269" s="645" t="s">
        <v>391</v>
      </c>
      <c r="D1269" s="645" t="s">
        <v>7238</v>
      </c>
      <c r="E1269" s="645" t="s">
        <v>7239</v>
      </c>
      <c r="F1269" s="645" t="s">
        <v>7240</v>
      </c>
      <c r="G1269" s="645" t="s">
        <v>7241</v>
      </c>
      <c r="H1269" s="646">
        <v>42815</v>
      </c>
      <c r="I1269" s="647">
        <v>30</v>
      </c>
      <c r="J1269" s="647">
        <v>1</v>
      </c>
      <c r="K1269" s="647">
        <f t="shared" si="19"/>
        <v>30</v>
      </c>
      <c r="L1269" s="645" t="s">
        <v>801</v>
      </c>
      <c r="M1269" s="645" t="s">
        <v>266</v>
      </c>
      <c r="N1269" s="646">
        <v>42822</v>
      </c>
      <c r="O1269" s="645" t="s">
        <v>71</v>
      </c>
      <c r="P1269" s="645" t="s">
        <v>801</v>
      </c>
    </row>
    <row r="1270" spans="1:16" x14ac:dyDescent="0.2">
      <c r="A1270" s="645" t="s">
        <v>390</v>
      </c>
      <c r="B1270" s="645" t="s">
        <v>1710</v>
      </c>
      <c r="C1270" s="645" t="s">
        <v>391</v>
      </c>
      <c r="D1270" s="645" t="s">
        <v>7242</v>
      </c>
      <c r="E1270" s="645" t="s">
        <v>7243</v>
      </c>
      <c r="F1270" s="645" t="s">
        <v>7244</v>
      </c>
      <c r="G1270" s="645" t="s">
        <v>7245</v>
      </c>
      <c r="H1270" s="646">
        <v>42794</v>
      </c>
      <c r="I1270" s="647">
        <v>1238.67</v>
      </c>
      <c r="J1270" s="647">
        <v>1</v>
      </c>
      <c r="K1270" s="647">
        <f t="shared" si="19"/>
        <v>1238.67</v>
      </c>
      <c r="L1270" s="645" t="s">
        <v>801</v>
      </c>
      <c r="M1270" s="645" t="s">
        <v>205</v>
      </c>
      <c r="N1270" s="646">
        <v>42796</v>
      </c>
      <c r="O1270" s="645" t="s">
        <v>71</v>
      </c>
      <c r="P1270" s="645" t="s">
        <v>801</v>
      </c>
    </row>
    <row r="1271" spans="1:16" x14ac:dyDescent="0.2">
      <c r="A1271" s="645" t="s">
        <v>390</v>
      </c>
      <c r="B1271" s="645" t="s">
        <v>1710</v>
      </c>
      <c r="C1271" s="645" t="s">
        <v>391</v>
      </c>
      <c r="D1271" s="645" t="s">
        <v>758</v>
      </c>
      <c r="E1271" s="645" t="s">
        <v>759</v>
      </c>
      <c r="F1271" s="645" t="s">
        <v>760</v>
      </c>
      <c r="G1271" s="645" t="s">
        <v>7246</v>
      </c>
      <c r="H1271" s="646">
        <v>42813</v>
      </c>
      <c r="I1271" s="647">
        <v>72</v>
      </c>
      <c r="J1271" s="647">
        <v>1</v>
      </c>
      <c r="K1271" s="647">
        <f t="shared" si="19"/>
        <v>72</v>
      </c>
      <c r="L1271" s="645" t="s">
        <v>7247</v>
      </c>
      <c r="M1271" s="645" t="s">
        <v>1401</v>
      </c>
      <c r="N1271" s="646">
        <v>42825</v>
      </c>
      <c r="O1271" s="645" t="s">
        <v>71</v>
      </c>
      <c r="P1271" s="645" t="s">
        <v>7248</v>
      </c>
    </row>
    <row r="1272" spans="1:16" x14ac:dyDescent="0.2">
      <c r="A1272" s="645" t="s">
        <v>390</v>
      </c>
      <c r="B1272" s="645" t="s">
        <v>1710</v>
      </c>
      <c r="C1272" s="645" t="s">
        <v>391</v>
      </c>
      <c r="D1272" s="645" t="s">
        <v>758</v>
      </c>
      <c r="E1272" s="645" t="s">
        <v>759</v>
      </c>
      <c r="F1272" s="645" t="s">
        <v>760</v>
      </c>
      <c r="G1272" s="645" t="s">
        <v>7249</v>
      </c>
      <c r="H1272" s="646">
        <v>42800</v>
      </c>
      <c r="I1272" s="647">
        <v>93.6</v>
      </c>
      <c r="J1272" s="647">
        <v>1</v>
      </c>
      <c r="K1272" s="647">
        <f t="shared" si="19"/>
        <v>93.6</v>
      </c>
      <c r="L1272" s="645" t="s">
        <v>7250</v>
      </c>
      <c r="M1272" s="645" t="s">
        <v>1401</v>
      </c>
      <c r="N1272" s="646">
        <v>42825</v>
      </c>
      <c r="O1272" s="645" t="s">
        <v>71</v>
      </c>
      <c r="P1272" s="645" t="s">
        <v>7251</v>
      </c>
    </row>
    <row r="1273" spans="1:16" x14ac:dyDescent="0.2">
      <c r="A1273" s="645" t="s">
        <v>390</v>
      </c>
      <c r="B1273" s="645" t="s">
        <v>1710</v>
      </c>
      <c r="C1273" s="645" t="s">
        <v>391</v>
      </c>
      <c r="D1273" s="645" t="s">
        <v>758</v>
      </c>
      <c r="E1273" s="645" t="s">
        <v>759</v>
      </c>
      <c r="F1273" s="645" t="s">
        <v>760</v>
      </c>
      <c r="G1273" s="645" t="s">
        <v>7252</v>
      </c>
      <c r="H1273" s="646">
        <v>42796</v>
      </c>
      <c r="I1273" s="647">
        <v>641</v>
      </c>
      <c r="J1273" s="647">
        <v>1</v>
      </c>
      <c r="K1273" s="647">
        <f t="shared" si="19"/>
        <v>641</v>
      </c>
      <c r="L1273" s="645" t="s">
        <v>801</v>
      </c>
      <c r="M1273" s="645" t="s">
        <v>205</v>
      </c>
      <c r="N1273" s="646">
        <v>42807</v>
      </c>
      <c r="O1273" s="645" t="s">
        <v>71</v>
      </c>
      <c r="P1273" s="645" t="s">
        <v>801</v>
      </c>
    </row>
    <row r="1274" spans="1:16" x14ac:dyDescent="0.2">
      <c r="A1274" s="645" t="s">
        <v>390</v>
      </c>
      <c r="B1274" s="645" t="s">
        <v>1710</v>
      </c>
      <c r="C1274" s="645" t="s">
        <v>391</v>
      </c>
      <c r="D1274" s="645" t="s">
        <v>1937</v>
      </c>
      <c r="E1274" s="645" t="s">
        <v>1938</v>
      </c>
      <c r="F1274" s="645" t="s">
        <v>1939</v>
      </c>
      <c r="G1274" s="645" t="s">
        <v>7253</v>
      </c>
      <c r="H1274" s="646">
        <v>42815</v>
      </c>
      <c r="I1274" s="647">
        <v>24.22</v>
      </c>
      <c r="J1274" s="647">
        <v>1</v>
      </c>
      <c r="K1274" s="647">
        <f t="shared" si="19"/>
        <v>24.22</v>
      </c>
      <c r="L1274" s="645" t="s">
        <v>801</v>
      </c>
      <c r="M1274" s="645" t="s">
        <v>282</v>
      </c>
      <c r="N1274" s="646">
        <v>42823</v>
      </c>
      <c r="O1274" s="645" t="s">
        <v>71</v>
      </c>
      <c r="P1274" s="645" t="s">
        <v>801</v>
      </c>
    </row>
    <row r="1275" spans="1:16" x14ac:dyDescent="0.2">
      <c r="A1275" s="645" t="s">
        <v>390</v>
      </c>
      <c r="B1275" s="645" t="s">
        <v>1710</v>
      </c>
      <c r="C1275" s="645" t="s">
        <v>391</v>
      </c>
      <c r="D1275" s="645" t="s">
        <v>1937</v>
      </c>
      <c r="E1275" s="645" t="s">
        <v>1938</v>
      </c>
      <c r="F1275" s="645" t="s">
        <v>1939</v>
      </c>
      <c r="G1275" s="645" t="s">
        <v>7254</v>
      </c>
      <c r="H1275" s="646">
        <v>42815</v>
      </c>
      <c r="I1275" s="647">
        <v>59.32</v>
      </c>
      <c r="J1275" s="647">
        <v>1</v>
      </c>
      <c r="K1275" s="647">
        <f t="shared" si="19"/>
        <v>59.32</v>
      </c>
      <c r="L1275" s="645" t="s">
        <v>801</v>
      </c>
      <c r="M1275" s="645" t="s">
        <v>85</v>
      </c>
      <c r="N1275" s="646">
        <v>42823</v>
      </c>
      <c r="O1275" s="645" t="s">
        <v>71</v>
      </c>
      <c r="P1275" s="645" t="s">
        <v>801</v>
      </c>
    </row>
    <row r="1276" spans="1:16" x14ac:dyDescent="0.2">
      <c r="A1276" s="645" t="s">
        <v>390</v>
      </c>
      <c r="B1276" s="645" t="s">
        <v>1710</v>
      </c>
      <c r="C1276" s="645" t="s">
        <v>391</v>
      </c>
      <c r="D1276" s="645" t="s">
        <v>1937</v>
      </c>
      <c r="E1276" s="645" t="s">
        <v>1938</v>
      </c>
      <c r="F1276" s="645" t="s">
        <v>1939</v>
      </c>
      <c r="G1276" s="645" t="s">
        <v>7255</v>
      </c>
      <c r="H1276" s="646">
        <v>42815</v>
      </c>
      <c r="I1276" s="647">
        <v>563.63</v>
      </c>
      <c r="J1276" s="647">
        <v>1</v>
      </c>
      <c r="K1276" s="647">
        <f t="shared" si="19"/>
        <v>563.63</v>
      </c>
      <c r="L1276" s="645" t="s">
        <v>801</v>
      </c>
      <c r="M1276" s="645" t="s">
        <v>1051</v>
      </c>
      <c r="N1276" s="646">
        <v>42823</v>
      </c>
      <c r="O1276" s="645" t="s">
        <v>71</v>
      </c>
      <c r="P1276" s="645" t="s">
        <v>801</v>
      </c>
    </row>
    <row r="1277" spans="1:16" x14ac:dyDescent="0.2">
      <c r="A1277" s="645" t="s">
        <v>390</v>
      </c>
      <c r="B1277" s="645" t="s">
        <v>1710</v>
      </c>
      <c r="C1277" s="645" t="s">
        <v>391</v>
      </c>
      <c r="D1277" s="645" t="s">
        <v>7256</v>
      </c>
      <c r="E1277" s="645" t="s">
        <v>7257</v>
      </c>
      <c r="F1277" s="645" t="s">
        <v>801</v>
      </c>
      <c r="G1277" s="645" t="s">
        <v>7258</v>
      </c>
      <c r="H1277" s="646">
        <v>42802</v>
      </c>
      <c r="I1277" s="647">
        <v>3107.46</v>
      </c>
      <c r="J1277" s="647">
        <v>1</v>
      </c>
      <c r="K1277" s="647">
        <f t="shared" si="19"/>
        <v>3107.46</v>
      </c>
      <c r="L1277" s="645" t="s">
        <v>801</v>
      </c>
      <c r="M1277" s="645" t="s">
        <v>175</v>
      </c>
      <c r="N1277" s="646">
        <v>42822</v>
      </c>
      <c r="O1277" s="645" t="s">
        <v>71</v>
      </c>
      <c r="P1277" s="645" t="s">
        <v>801</v>
      </c>
    </row>
    <row r="1278" spans="1:16" x14ac:dyDescent="0.2">
      <c r="A1278" s="645" t="s">
        <v>390</v>
      </c>
      <c r="B1278" s="645" t="s">
        <v>1710</v>
      </c>
      <c r="C1278" s="645" t="s">
        <v>391</v>
      </c>
      <c r="D1278" s="645" t="s">
        <v>7259</v>
      </c>
      <c r="E1278" s="645" t="s">
        <v>7260</v>
      </c>
      <c r="F1278" s="645" t="s">
        <v>801</v>
      </c>
      <c r="G1278" s="645" t="s">
        <v>7261</v>
      </c>
      <c r="H1278" s="646">
        <v>42799</v>
      </c>
      <c r="I1278" s="647">
        <v>287.87</v>
      </c>
      <c r="J1278" s="647">
        <v>1</v>
      </c>
      <c r="K1278" s="647">
        <f t="shared" si="19"/>
        <v>287.87</v>
      </c>
      <c r="L1278" s="645" t="s">
        <v>801</v>
      </c>
      <c r="M1278" s="645" t="s">
        <v>1131</v>
      </c>
      <c r="N1278" s="646">
        <v>42825</v>
      </c>
      <c r="O1278" s="645" t="s">
        <v>71</v>
      </c>
      <c r="P1278" s="645" t="s">
        <v>801</v>
      </c>
    </row>
    <row r="1279" spans="1:16" x14ac:dyDescent="0.2">
      <c r="A1279" s="645" t="s">
        <v>390</v>
      </c>
      <c r="B1279" s="645" t="s">
        <v>1710</v>
      </c>
      <c r="C1279" s="645" t="s">
        <v>391</v>
      </c>
      <c r="D1279" s="645" t="s">
        <v>7262</v>
      </c>
      <c r="E1279" s="645" t="s">
        <v>7263</v>
      </c>
      <c r="F1279" s="645" t="s">
        <v>801</v>
      </c>
      <c r="G1279" s="645" t="s">
        <v>7264</v>
      </c>
      <c r="H1279" s="646">
        <v>42781</v>
      </c>
      <c r="I1279" s="647">
        <v>2700.93</v>
      </c>
      <c r="J1279" s="647">
        <v>1</v>
      </c>
      <c r="K1279" s="647">
        <f t="shared" si="19"/>
        <v>2700.93</v>
      </c>
      <c r="L1279" s="645" t="s">
        <v>801</v>
      </c>
      <c r="M1279" s="645" t="s">
        <v>1242</v>
      </c>
      <c r="N1279" s="646">
        <v>42808</v>
      </c>
      <c r="O1279" s="645" t="s">
        <v>71</v>
      </c>
      <c r="P1279" s="645" t="s">
        <v>801</v>
      </c>
    </row>
    <row r="1280" spans="1:16" x14ac:dyDescent="0.2">
      <c r="A1280" s="645" t="s">
        <v>390</v>
      </c>
      <c r="B1280" s="645" t="s">
        <v>1710</v>
      </c>
      <c r="C1280" s="645" t="s">
        <v>391</v>
      </c>
      <c r="D1280" s="645" t="s">
        <v>7265</v>
      </c>
      <c r="E1280" s="645" t="s">
        <v>7266</v>
      </c>
      <c r="F1280" s="645" t="s">
        <v>801</v>
      </c>
      <c r="G1280" s="645" t="s">
        <v>7267</v>
      </c>
      <c r="H1280" s="646">
        <v>42800</v>
      </c>
      <c r="I1280" s="647">
        <v>295</v>
      </c>
      <c r="J1280" s="647">
        <v>1</v>
      </c>
      <c r="K1280" s="647">
        <f t="shared" si="19"/>
        <v>295</v>
      </c>
      <c r="L1280" s="645" t="s">
        <v>801</v>
      </c>
      <c r="M1280" s="645" t="s">
        <v>1391</v>
      </c>
      <c r="N1280" s="646">
        <v>42804</v>
      </c>
      <c r="O1280" s="645" t="s">
        <v>71</v>
      </c>
      <c r="P1280" s="645" t="s">
        <v>801</v>
      </c>
    </row>
    <row r="1281" spans="1:16" x14ac:dyDescent="0.2">
      <c r="A1281" s="645" t="s">
        <v>390</v>
      </c>
      <c r="B1281" s="645" t="s">
        <v>1710</v>
      </c>
      <c r="C1281" s="645" t="s">
        <v>391</v>
      </c>
      <c r="D1281" s="645" t="s">
        <v>7265</v>
      </c>
      <c r="E1281" s="645" t="s">
        <v>7266</v>
      </c>
      <c r="F1281" s="645" t="s">
        <v>801</v>
      </c>
      <c r="G1281" s="645" t="s">
        <v>7268</v>
      </c>
      <c r="H1281" s="646">
        <v>42791</v>
      </c>
      <c r="I1281" s="647">
        <v>325</v>
      </c>
      <c r="J1281" s="647">
        <v>1</v>
      </c>
      <c r="K1281" s="647">
        <f t="shared" si="19"/>
        <v>325</v>
      </c>
      <c r="L1281" s="645" t="s">
        <v>801</v>
      </c>
      <c r="M1281" s="645" t="s">
        <v>1391</v>
      </c>
      <c r="N1281" s="646">
        <v>42804</v>
      </c>
      <c r="O1281" s="645" t="s">
        <v>71</v>
      </c>
      <c r="P1281" s="645" t="s">
        <v>801</v>
      </c>
    </row>
    <row r="1282" spans="1:16" x14ac:dyDescent="0.2">
      <c r="A1282" s="645" t="s">
        <v>390</v>
      </c>
      <c r="B1282" s="645" t="s">
        <v>1710</v>
      </c>
      <c r="C1282" s="645" t="s">
        <v>391</v>
      </c>
      <c r="D1282" s="645" t="s">
        <v>7265</v>
      </c>
      <c r="E1282" s="645" t="s">
        <v>7266</v>
      </c>
      <c r="F1282" s="645" t="s">
        <v>801</v>
      </c>
      <c r="G1282" s="645" t="s">
        <v>7269</v>
      </c>
      <c r="H1282" s="646">
        <v>42781</v>
      </c>
      <c r="I1282" s="647">
        <v>100</v>
      </c>
      <c r="J1282" s="647">
        <v>1</v>
      </c>
      <c r="K1282" s="647">
        <f t="shared" ref="K1282:K1345" si="20">I1282*J1282</f>
        <v>100</v>
      </c>
      <c r="L1282" s="645" t="s">
        <v>801</v>
      </c>
      <c r="M1282" s="645" t="s">
        <v>1391</v>
      </c>
      <c r="N1282" s="646">
        <v>42804</v>
      </c>
      <c r="O1282" s="645" t="s">
        <v>71</v>
      </c>
      <c r="P1282" s="645" t="s">
        <v>801</v>
      </c>
    </row>
    <row r="1283" spans="1:16" x14ac:dyDescent="0.2">
      <c r="A1283" s="645" t="s">
        <v>390</v>
      </c>
      <c r="B1283" s="645" t="s">
        <v>1710</v>
      </c>
      <c r="C1283" s="645" t="s">
        <v>391</v>
      </c>
      <c r="D1283" s="645" t="s">
        <v>7270</v>
      </c>
      <c r="E1283" s="645" t="s">
        <v>7271</v>
      </c>
      <c r="F1283" s="645" t="s">
        <v>801</v>
      </c>
      <c r="G1283" s="645" t="s">
        <v>7272</v>
      </c>
      <c r="H1283" s="646">
        <v>42784</v>
      </c>
      <c r="I1283" s="647">
        <v>650</v>
      </c>
      <c r="J1283" s="647">
        <v>1</v>
      </c>
      <c r="K1283" s="647">
        <f t="shared" si="20"/>
        <v>650</v>
      </c>
      <c r="L1283" s="645" t="s">
        <v>801</v>
      </c>
      <c r="M1283" s="645" t="s">
        <v>1401</v>
      </c>
      <c r="N1283" s="646">
        <v>42825</v>
      </c>
      <c r="O1283" s="645" t="s">
        <v>71</v>
      </c>
      <c r="P1283" s="645" t="s">
        <v>801</v>
      </c>
    </row>
    <row r="1284" spans="1:16" x14ac:dyDescent="0.2">
      <c r="A1284" s="645" t="s">
        <v>390</v>
      </c>
      <c r="B1284" s="645" t="s">
        <v>1710</v>
      </c>
      <c r="C1284" s="645" t="s">
        <v>391</v>
      </c>
      <c r="D1284" s="645" t="s">
        <v>1067</v>
      </c>
      <c r="E1284" s="645" t="s">
        <v>1068</v>
      </c>
      <c r="F1284" s="645" t="s">
        <v>801</v>
      </c>
      <c r="G1284" s="645" t="s">
        <v>7273</v>
      </c>
      <c r="H1284" s="646">
        <v>42782</v>
      </c>
      <c r="I1284" s="647">
        <v>300</v>
      </c>
      <c r="J1284" s="647">
        <v>1</v>
      </c>
      <c r="K1284" s="647">
        <f t="shared" si="20"/>
        <v>300</v>
      </c>
      <c r="L1284" s="645" t="s">
        <v>801</v>
      </c>
      <c r="M1284" s="645" t="s">
        <v>95</v>
      </c>
      <c r="N1284" s="646">
        <v>42800</v>
      </c>
      <c r="O1284" s="645" t="s">
        <v>71</v>
      </c>
      <c r="P1284" s="645" t="s">
        <v>801</v>
      </c>
    </row>
    <row r="1285" spans="1:16" x14ac:dyDescent="0.2">
      <c r="A1285" s="645" t="s">
        <v>390</v>
      </c>
      <c r="B1285" s="645" t="s">
        <v>1710</v>
      </c>
      <c r="C1285" s="645" t="s">
        <v>391</v>
      </c>
      <c r="D1285" s="645" t="s">
        <v>7274</v>
      </c>
      <c r="E1285" s="645" t="s">
        <v>7275</v>
      </c>
      <c r="F1285" s="645" t="s">
        <v>801</v>
      </c>
      <c r="G1285" s="645" t="s">
        <v>7276</v>
      </c>
      <c r="H1285" s="646">
        <v>42741</v>
      </c>
      <c r="I1285" s="647">
        <v>900</v>
      </c>
      <c r="J1285" s="647">
        <v>1</v>
      </c>
      <c r="K1285" s="647">
        <f t="shared" si="20"/>
        <v>900</v>
      </c>
      <c r="L1285" s="645" t="s">
        <v>801</v>
      </c>
      <c r="M1285" s="645" t="s">
        <v>1958</v>
      </c>
      <c r="N1285" s="646">
        <v>42803</v>
      </c>
      <c r="O1285" s="645" t="s">
        <v>71</v>
      </c>
      <c r="P1285" s="645" t="s">
        <v>801</v>
      </c>
    </row>
    <row r="1286" spans="1:16" x14ac:dyDescent="0.2">
      <c r="A1286" s="645" t="s">
        <v>390</v>
      </c>
      <c r="B1286" s="645" t="s">
        <v>1710</v>
      </c>
      <c r="C1286" s="645" t="s">
        <v>391</v>
      </c>
      <c r="D1286" s="645" t="s">
        <v>7277</v>
      </c>
      <c r="E1286" s="645" t="s">
        <v>7278</v>
      </c>
      <c r="F1286" s="645" t="s">
        <v>801</v>
      </c>
      <c r="G1286" s="645" t="s">
        <v>7279</v>
      </c>
      <c r="H1286" s="646">
        <v>42815</v>
      </c>
      <c r="I1286" s="647">
        <v>997.3</v>
      </c>
      <c r="J1286" s="647">
        <v>1</v>
      </c>
      <c r="K1286" s="647">
        <f t="shared" si="20"/>
        <v>997.3</v>
      </c>
      <c r="L1286" s="645" t="s">
        <v>801</v>
      </c>
      <c r="M1286" s="645" t="s">
        <v>543</v>
      </c>
      <c r="N1286" s="646">
        <v>42824</v>
      </c>
      <c r="O1286" s="645" t="s">
        <v>71</v>
      </c>
      <c r="P1286" s="645" t="s">
        <v>801</v>
      </c>
    </row>
    <row r="1287" spans="1:16" x14ac:dyDescent="0.2">
      <c r="A1287" s="645" t="s">
        <v>390</v>
      </c>
      <c r="B1287" s="645" t="s">
        <v>1710</v>
      </c>
      <c r="C1287" s="645" t="s">
        <v>391</v>
      </c>
      <c r="D1287" s="645" t="s">
        <v>7277</v>
      </c>
      <c r="E1287" s="645" t="s">
        <v>7278</v>
      </c>
      <c r="F1287" s="645" t="s">
        <v>801</v>
      </c>
      <c r="G1287" s="645" t="s">
        <v>7280</v>
      </c>
      <c r="H1287" s="646">
        <v>42766</v>
      </c>
      <c r="I1287" s="647">
        <v>1479.61</v>
      </c>
      <c r="J1287" s="647">
        <v>1</v>
      </c>
      <c r="K1287" s="647">
        <f t="shared" si="20"/>
        <v>1479.61</v>
      </c>
      <c r="L1287" s="645" t="s">
        <v>801</v>
      </c>
      <c r="M1287" s="645" t="s">
        <v>575</v>
      </c>
      <c r="N1287" s="646">
        <v>42822</v>
      </c>
      <c r="O1287" s="645" t="s">
        <v>71</v>
      </c>
      <c r="P1287" s="645" t="s">
        <v>801</v>
      </c>
    </row>
    <row r="1288" spans="1:16" x14ac:dyDescent="0.2">
      <c r="A1288" s="645" t="s">
        <v>390</v>
      </c>
      <c r="B1288" s="645" t="s">
        <v>1710</v>
      </c>
      <c r="C1288" s="645" t="s">
        <v>391</v>
      </c>
      <c r="D1288" s="645" t="s">
        <v>7281</v>
      </c>
      <c r="E1288" s="645" t="s">
        <v>7282</v>
      </c>
      <c r="F1288" s="645" t="s">
        <v>801</v>
      </c>
      <c r="G1288" s="645" t="s">
        <v>7283</v>
      </c>
      <c r="H1288" s="646">
        <v>42821</v>
      </c>
      <c r="I1288" s="647">
        <v>861.12</v>
      </c>
      <c r="J1288" s="647">
        <v>1</v>
      </c>
      <c r="K1288" s="647">
        <f t="shared" si="20"/>
        <v>861.12</v>
      </c>
      <c r="L1288" s="645" t="s">
        <v>801</v>
      </c>
      <c r="M1288" s="645" t="s">
        <v>666</v>
      </c>
      <c r="N1288" s="646">
        <v>42825</v>
      </c>
      <c r="O1288" s="645" t="s">
        <v>71</v>
      </c>
      <c r="P1288" s="645" t="s">
        <v>801</v>
      </c>
    </row>
    <row r="1289" spans="1:16" x14ac:dyDescent="0.2">
      <c r="A1289" s="645" t="s">
        <v>390</v>
      </c>
      <c r="B1289" s="645" t="s">
        <v>1710</v>
      </c>
      <c r="C1289" s="645" t="s">
        <v>391</v>
      </c>
      <c r="D1289" s="645" t="s">
        <v>618</v>
      </c>
      <c r="E1289" s="645" t="s">
        <v>619</v>
      </c>
      <c r="F1289" s="645" t="s">
        <v>801</v>
      </c>
      <c r="G1289" s="645" t="s">
        <v>7284</v>
      </c>
      <c r="H1289" s="646">
        <v>42817</v>
      </c>
      <c r="I1289" s="647">
        <v>173.2</v>
      </c>
      <c r="J1289" s="647">
        <v>1</v>
      </c>
      <c r="K1289" s="647">
        <f t="shared" si="20"/>
        <v>173.2</v>
      </c>
      <c r="L1289" s="645" t="s">
        <v>7285</v>
      </c>
      <c r="M1289" s="645" t="s">
        <v>3453</v>
      </c>
      <c r="N1289" s="646">
        <v>42822</v>
      </c>
      <c r="O1289" s="645" t="s">
        <v>71</v>
      </c>
      <c r="P1289" s="645" t="s">
        <v>801</v>
      </c>
    </row>
    <row r="1290" spans="1:16" x14ac:dyDescent="0.2">
      <c r="A1290" s="645" t="s">
        <v>390</v>
      </c>
      <c r="B1290" s="645" t="s">
        <v>1710</v>
      </c>
      <c r="C1290" s="645" t="s">
        <v>391</v>
      </c>
      <c r="D1290" s="645" t="s">
        <v>618</v>
      </c>
      <c r="E1290" s="645" t="s">
        <v>619</v>
      </c>
      <c r="F1290" s="645" t="s">
        <v>801</v>
      </c>
      <c r="G1290" s="645" t="s">
        <v>7286</v>
      </c>
      <c r="H1290" s="646">
        <v>42814</v>
      </c>
      <c r="I1290" s="647">
        <v>303.75</v>
      </c>
      <c r="J1290" s="647">
        <v>1</v>
      </c>
      <c r="K1290" s="647">
        <f t="shared" si="20"/>
        <v>303.75</v>
      </c>
      <c r="L1290" s="645" t="s">
        <v>801</v>
      </c>
      <c r="M1290" s="645" t="s">
        <v>1139</v>
      </c>
      <c r="N1290" s="646">
        <v>42817</v>
      </c>
      <c r="O1290" s="645" t="s">
        <v>71</v>
      </c>
      <c r="P1290" s="645" t="s">
        <v>801</v>
      </c>
    </row>
    <row r="1291" spans="1:16" x14ac:dyDescent="0.2">
      <c r="A1291" s="645" t="s">
        <v>390</v>
      </c>
      <c r="B1291" s="645" t="s">
        <v>1710</v>
      </c>
      <c r="C1291" s="645" t="s">
        <v>391</v>
      </c>
      <c r="D1291" s="645" t="s">
        <v>7287</v>
      </c>
      <c r="E1291" s="645" t="s">
        <v>7288</v>
      </c>
      <c r="F1291" s="645" t="s">
        <v>801</v>
      </c>
      <c r="G1291" s="645" t="s">
        <v>7289</v>
      </c>
      <c r="H1291" s="646">
        <v>42811</v>
      </c>
      <c r="I1291" s="647">
        <v>400</v>
      </c>
      <c r="J1291" s="647">
        <v>1</v>
      </c>
      <c r="K1291" s="647">
        <f t="shared" si="20"/>
        <v>400</v>
      </c>
      <c r="L1291" s="645" t="s">
        <v>801</v>
      </c>
      <c r="M1291" s="645" t="s">
        <v>2539</v>
      </c>
      <c r="N1291" s="646">
        <v>42823</v>
      </c>
      <c r="O1291" s="645" t="s">
        <v>71</v>
      </c>
      <c r="P1291" s="645" t="s">
        <v>801</v>
      </c>
    </row>
    <row r="1292" spans="1:16" x14ac:dyDescent="0.2">
      <c r="A1292" s="645" t="s">
        <v>390</v>
      </c>
      <c r="B1292" s="645" t="s">
        <v>1710</v>
      </c>
      <c r="C1292" s="645" t="s">
        <v>391</v>
      </c>
      <c r="D1292" s="645" t="s">
        <v>7287</v>
      </c>
      <c r="E1292" s="645" t="s">
        <v>7288</v>
      </c>
      <c r="F1292" s="645" t="s">
        <v>801</v>
      </c>
      <c r="G1292" s="645" t="s">
        <v>7290</v>
      </c>
      <c r="H1292" s="646">
        <v>42800</v>
      </c>
      <c r="I1292" s="647">
        <v>400</v>
      </c>
      <c r="J1292" s="647">
        <v>1</v>
      </c>
      <c r="K1292" s="647">
        <f t="shared" si="20"/>
        <v>400</v>
      </c>
      <c r="L1292" s="645" t="s">
        <v>801</v>
      </c>
      <c r="M1292" s="645" t="s">
        <v>2539</v>
      </c>
      <c r="N1292" s="646">
        <v>42823</v>
      </c>
      <c r="O1292" s="645" t="s">
        <v>71</v>
      </c>
      <c r="P1292" s="645" t="s">
        <v>801</v>
      </c>
    </row>
    <row r="1293" spans="1:16" x14ac:dyDescent="0.2">
      <c r="A1293" s="645" t="s">
        <v>390</v>
      </c>
      <c r="B1293" s="645" t="s">
        <v>1710</v>
      </c>
      <c r="C1293" s="645" t="s">
        <v>391</v>
      </c>
      <c r="D1293" s="645" t="s">
        <v>7287</v>
      </c>
      <c r="E1293" s="645" t="s">
        <v>7288</v>
      </c>
      <c r="F1293" s="645" t="s">
        <v>801</v>
      </c>
      <c r="G1293" s="645" t="s">
        <v>7291</v>
      </c>
      <c r="H1293" s="646">
        <v>42795</v>
      </c>
      <c r="I1293" s="647">
        <v>400</v>
      </c>
      <c r="J1293" s="647">
        <v>1</v>
      </c>
      <c r="K1293" s="647">
        <f t="shared" si="20"/>
        <v>400</v>
      </c>
      <c r="L1293" s="645" t="s">
        <v>801</v>
      </c>
      <c r="M1293" s="645" t="s">
        <v>2539</v>
      </c>
      <c r="N1293" s="646">
        <v>42823</v>
      </c>
      <c r="O1293" s="645" t="s">
        <v>71</v>
      </c>
      <c r="P1293" s="645" t="s">
        <v>801</v>
      </c>
    </row>
    <row r="1294" spans="1:16" x14ac:dyDescent="0.2">
      <c r="A1294" s="645" t="s">
        <v>390</v>
      </c>
      <c r="B1294" s="645" t="s">
        <v>1710</v>
      </c>
      <c r="C1294" s="645" t="s">
        <v>391</v>
      </c>
      <c r="D1294" s="645" t="s">
        <v>7292</v>
      </c>
      <c r="E1294" s="645" t="s">
        <v>7293</v>
      </c>
      <c r="F1294" s="645" t="s">
        <v>801</v>
      </c>
      <c r="G1294" s="645" t="s">
        <v>7294</v>
      </c>
      <c r="H1294" s="646">
        <v>42821</v>
      </c>
      <c r="I1294" s="647">
        <v>28096.799999999999</v>
      </c>
      <c r="J1294" s="647">
        <v>1</v>
      </c>
      <c r="K1294" s="647">
        <f t="shared" si="20"/>
        <v>28096.799999999999</v>
      </c>
      <c r="L1294" s="645" t="s">
        <v>801</v>
      </c>
      <c r="M1294" s="645" t="s">
        <v>445</v>
      </c>
      <c r="N1294" s="646">
        <v>42822</v>
      </c>
      <c r="O1294" s="645" t="s">
        <v>71</v>
      </c>
      <c r="P1294" s="645" t="s">
        <v>801</v>
      </c>
    </row>
    <row r="1295" spans="1:16" x14ac:dyDescent="0.2">
      <c r="A1295" s="645" t="s">
        <v>390</v>
      </c>
      <c r="B1295" s="645" t="s">
        <v>1710</v>
      </c>
      <c r="C1295" s="645" t="s">
        <v>391</v>
      </c>
      <c r="D1295" s="645" t="s">
        <v>7295</v>
      </c>
      <c r="E1295" s="645" t="s">
        <v>7296</v>
      </c>
      <c r="F1295" s="645" t="s">
        <v>801</v>
      </c>
      <c r="G1295" s="645" t="s">
        <v>7297</v>
      </c>
      <c r="H1295" s="646">
        <v>42810</v>
      </c>
      <c r="I1295" s="647">
        <v>304.38</v>
      </c>
      <c r="J1295" s="647">
        <v>1</v>
      </c>
      <c r="K1295" s="647">
        <f t="shared" si="20"/>
        <v>304.38</v>
      </c>
      <c r="L1295" s="645" t="s">
        <v>7298</v>
      </c>
      <c r="M1295" s="645" t="s">
        <v>325</v>
      </c>
      <c r="N1295" s="646">
        <v>42814</v>
      </c>
      <c r="O1295" s="645" t="s">
        <v>71</v>
      </c>
      <c r="P1295" s="645" t="s">
        <v>7299</v>
      </c>
    </row>
    <row r="1296" spans="1:16" x14ac:dyDescent="0.2">
      <c r="A1296" s="645" t="s">
        <v>390</v>
      </c>
      <c r="B1296" s="645" t="s">
        <v>1710</v>
      </c>
      <c r="C1296" s="645" t="s">
        <v>391</v>
      </c>
      <c r="D1296" s="645" t="s">
        <v>7300</v>
      </c>
      <c r="E1296" s="645" t="s">
        <v>7301</v>
      </c>
      <c r="F1296" s="645" t="s">
        <v>801</v>
      </c>
      <c r="G1296" s="645" t="s">
        <v>7302</v>
      </c>
      <c r="H1296" s="646">
        <v>42797</v>
      </c>
      <c r="I1296" s="647">
        <v>424.89</v>
      </c>
      <c r="J1296" s="647">
        <v>1</v>
      </c>
      <c r="K1296" s="647">
        <f t="shared" si="20"/>
        <v>424.89</v>
      </c>
      <c r="L1296" s="645" t="s">
        <v>801</v>
      </c>
      <c r="M1296" s="645" t="s">
        <v>1150</v>
      </c>
      <c r="N1296" s="646">
        <v>42814</v>
      </c>
      <c r="O1296" s="645" t="s">
        <v>71</v>
      </c>
      <c r="P1296" s="645" t="s">
        <v>801</v>
      </c>
    </row>
    <row r="1297" spans="1:16" x14ac:dyDescent="0.2">
      <c r="A1297" s="645" t="s">
        <v>390</v>
      </c>
      <c r="B1297" s="645" t="s">
        <v>1710</v>
      </c>
      <c r="C1297" s="645" t="s">
        <v>391</v>
      </c>
      <c r="D1297" s="645" t="s">
        <v>7303</v>
      </c>
      <c r="E1297" s="645" t="s">
        <v>7304</v>
      </c>
      <c r="F1297" s="645" t="s">
        <v>801</v>
      </c>
      <c r="G1297" s="645" t="s">
        <v>7305</v>
      </c>
      <c r="H1297" s="646">
        <v>42808</v>
      </c>
      <c r="I1297" s="647">
        <v>308.89999999999998</v>
      </c>
      <c r="J1297" s="647">
        <v>1</v>
      </c>
      <c r="K1297" s="647">
        <f t="shared" si="20"/>
        <v>308.89999999999998</v>
      </c>
      <c r="L1297" s="645" t="s">
        <v>801</v>
      </c>
      <c r="M1297" s="645" t="s">
        <v>131</v>
      </c>
      <c r="N1297" s="646">
        <v>42816</v>
      </c>
      <c r="O1297" s="645" t="s">
        <v>71</v>
      </c>
      <c r="P1297" s="645" t="s">
        <v>801</v>
      </c>
    </row>
    <row r="1298" spans="1:16" x14ac:dyDescent="0.2">
      <c r="A1298" s="645" t="s">
        <v>390</v>
      </c>
      <c r="B1298" s="645" t="s">
        <v>1710</v>
      </c>
      <c r="C1298" s="645" t="s">
        <v>391</v>
      </c>
      <c r="D1298" s="645" t="s">
        <v>7306</v>
      </c>
      <c r="E1298" s="645" t="s">
        <v>7307</v>
      </c>
      <c r="F1298" s="645" t="s">
        <v>801</v>
      </c>
      <c r="G1298" s="645" t="s">
        <v>7308</v>
      </c>
      <c r="H1298" s="646">
        <v>42814</v>
      </c>
      <c r="I1298" s="647">
        <v>5114.03</v>
      </c>
      <c r="J1298" s="647">
        <v>1</v>
      </c>
      <c r="K1298" s="647">
        <f t="shared" si="20"/>
        <v>5114.03</v>
      </c>
      <c r="L1298" s="645" t="s">
        <v>7309</v>
      </c>
      <c r="M1298" s="645" t="s">
        <v>1834</v>
      </c>
      <c r="N1298" s="646">
        <v>42815</v>
      </c>
      <c r="O1298" s="645" t="s">
        <v>71</v>
      </c>
      <c r="P1298" s="645" t="s">
        <v>7310</v>
      </c>
    </row>
    <row r="1299" spans="1:16" x14ac:dyDescent="0.2">
      <c r="A1299" s="645" t="s">
        <v>390</v>
      </c>
      <c r="B1299" s="645" t="s">
        <v>1710</v>
      </c>
      <c r="C1299" s="645" t="s">
        <v>391</v>
      </c>
      <c r="D1299" s="645" t="s">
        <v>1077</v>
      </c>
      <c r="E1299" s="645" t="s">
        <v>1078</v>
      </c>
      <c r="F1299" s="645" t="s">
        <v>801</v>
      </c>
      <c r="G1299" s="645" t="s">
        <v>7311</v>
      </c>
      <c r="H1299" s="646">
        <v>42824</v>
      </c>
      <c r="I1299" s="647">
        <v>39.659999999999997</v>
      </c>
      <c r="J1299" s="647">
        <v>1</v>
      </c>
      <c r="K1299" s="647">
        <f t="shared" si="20"/>
        <v>39.659999999999997</v>
      </c>
      <c r="L1299" s="645" t="s">
        <v>801</v>
      </c>
      <c r="M1299" s="645" t="s">
        <v>1051</v>
      </c>
      <c r="N1299" s="646">
        <v>42825</v>
      </c>
      <c r="O1299" s="645" t="s">
        <v>71</v>
      </c>
      <c r="P1299" s="645" t="s">
        <v>801</v>
      </c>
    </row>
    <row r="1300" spans="1:16" x14ac:dyDescent="0.2">
      <c r="A1300" s="645" t="s">
        <v>390</v>
      </c>
      <c r="B1300" s="645" t="s">
        <v>1710</v>
      </c>
      <c r="C1300" s="645" t="s">
        <v>391</v>
      </c>
      <c r="D1300" s="645" t="s">
        <v>1077</v>
      </c>
      <c r="E1300" s="645" t="s">
        <v>1078</v>
      </c>
      <c r="F1300" s="645" t="s">
        <v>801</v>
      </c>
      <c r="G1300" s="645" t="s">
        <v>7312</v>
      </c>
      <c r="H1300" s="646">
        <v>42800</v>
      </c>
      <c r="I1300" s="647">
        <v>29.94</v>
      </c>
      <c r="J1300" s="647">
        <v>1</v>
      </c>
      <c r="K1300" s="647">
        <f t="shared" si="20"/>
        <v>29.94</v>
      </c>
      <c r="L1300" s="645" t="s">
        <v>801</v>
      </c>
      <c r="M1300" s="645" t="s">
        <v>1051</v>
      </c>
      <c r="N1300" s="646">
        <v>42803</v>
      </c>
      <c r="O1300" s="645" t="s">
        <v>71</v>
      </c>
      <c r="P1300" s="645" t="s">
        <v>801</v>
      </c>
    </row>
    <row r="1301" spans="1:16" x14ac:dyDescent="0.2">
      <c r="A1301" s="645" t="s">
        <v>390</v>
      </c>
      <c r="B1301" s="645" t="s">
        <v>1710</v>
      </c>
      <c r="C1301" s="645" t="s">
        <v>391</v>
      </c>
      <c r="D1301" s="645" t="s">
        <v>1077</v>
      </c>
      <c r="E1301" s="645" t="s">
        <v>1078</v>
      </c>
      <c r="F1301" s="645" t="s">
        <v>801</v>
      </c>
      <c r="G1301" s="645" t="s">
        <v>7313</v>
      </c>
      <c r="H1301" s="646">
        <v>42807</v>
      </c>
      <c r="I1301" s="647">
        <v>4000</v>
      </c>
      <c r="J1301" s="647">
        <v>1</v>
      </c>
      <c r="K1301" s="647">
        <f t="shared" si="20"/>
        <v>4000</v>
      </c>
      <c r="L1301" s="645" t="s">
        <v>801</v>
      </c>
      <c r="M1301" s="645" t="s">
        <v>543</v>
      </c>
      <c r="N1301" s="646">
        <v>42814</v>
      </c>
      <c r="O1301" s="645" t="s">
        <v>71</v>
      </c>
      <c r="P1301" s="645" t="s">
        <v>801</v>
      </c>
    </row>
    <row r="1302" spans="1:16" x14ac:dyDescent="0.2">
      <c r="A1302" s="645" t="s">
        <v>390</v>
      </c>
      <c r="B1302" s="645" t="s">
        <v>1710</v>
      </c>
      <c r="C1302" s="645" t="s">
        <v>391</v>
      </c>
      <c r="D1302" s="645" t="s">
        <v>7314</v>
      </c>
      <c r="E1302" s="645" t="s">
        <v>7315</v>
      </c>
      <c r="F1302" s="645" t="s">
        <v>801</v>
      </c>
      <c r="G1302" s="645" t="s">
        <v>7316</v>
      </c>
      <c r="H1302" s="646">
        <v>42816</v>
      </c>
      <c r="I1302" s="647">
        <v>439.77</v>
      </c>
      <c r="J1302" s="647">
        <v>1</v>
      </c>
      <c r="K1302" s="647">
        <f t="shared" si="20"/>
        <v>439.77</v>
      </c>
      <c r="L1302" s="645" t="s">
        <v>801</v>
      </c>
      <c r="M1302" s="645" t="s">
        <v>7317</v>
      </c>
      <c r="N1302" s="646">
        <v>42825</v>
      </c>
      <c r="O1302" s="645" t="s">
        <v>71</v>
      </c>
      <c r="P1302" s="645" t="s">
        <v>801</v>
      </c>
    </row>
    <row r="1303" spans="1:16" x14ac:dyDescent="0.2">
      <c r="A1303" s="645" t="s">
        <v>390</v>
      </c>
      <c r="B1303" s="645" t="s">
        <v>1710</v>
      </c>
      <c r="C1303" s="645" t="s">
        <v>391</v>
      </c>
      <c r="D1303" s="645" t="s">
        <v>7318</v>
      </c>
      <c r="E1303" s="645" t="s">
        <v>7319</v>
      </c>
      <c r="F1303" s="645" t="s">
        <v>801</v>
      </c>
      <c r="G1303" s="645" t="s">
        <v>7320</v>
      </c>
      <c r="H1303" s="646">
        <v>42807</v>
      </c>
      <c r="I1303" s="647">
        <v>312</v>
      </c>
      <c r="J1303" s="647">
        <v>1</v>
      </c>
      <c r="K1303" s="647">
        <f t="shared" si="20"/>
        <v>312</v>
      </c>
      <c r="L1303" s="645" t="s">
        <v>801</v>
      </c>
      <c r="M1303" s="645" t="s">
        <v>614</v>
      </c>
      <c r="N1303" s="646">
        <v>42822</v>
      </c>
      <c r="O1303" s="645" t="s">
        <v>71</v>
      </c>
      <c r="P1303" s="645" t="s">
        <v>801</v>
      </c>
    </row>
    <row r="1304" spans="1:16" x14ac:dyDescent="0.2">
      <c r="A1304" s="645" t="s">
        <v>390</v>
      </c>
      <c r="B1304" s="645" t="s">
        <v>1710</v>
      </c>
      <c r="C1304" s="645" t="s">
        <v>391</v>
      </c>
      <c r="D1304" s="645" t="s">
        <v>7321</v>
      </c>
      <c r="E1304" s="645" t="s">
        <v>7322</v>
      </c>
      <c r="F1304" s="645" t="s">
        <v>801</v>
      </c>
      <c r="G1304" s="645" t="s">
        <v>7323</v>
      </c>
      <c r="H1304" s="646">
        <v>42817</v>
      </c>
      <c r="I1304" s="647">
        <v>445.37</v>
      </c>
      <c r="J1304" s="647">
        <v>1</v>
      </c>
      <c r="K1304" s="647">
        <f t="shared" si="20"/>
        <v>445.37</v>
      </c>
      <c r="L1304" s="645" t="s">
        <v>801</v>
      </c>
      <c r="M1304" s="645" t="s">
        <v>666</v>
      </c>
      <c r="N1304" s="646">
        <v>42822</v>
      </c>
      <c r="O1304" s="645" t="s">
        <v>71</v>
      </c>
      <c r="P1304" s="645" t="s">
        <v>801</v>
      </c>
    </row>
    <row r="1305" spans="1:16" x14ac:dyDescent="0.2">
      <c r="A1305" s="645" t="s">
        <v>390</v>
      </c>
      <c r="B1305" s="645" t="s">
        <v>1710</v>
      </c>
      <c r="C1305" s="645" t="s">
        <v>391</v>
      </c>
      <c r="D1305" s="645" t="s">
        <v>7324</v>
      </c>
      <c r="E1305" s="645" t="s">
        <v>7325</v>
      </c>
      <c r="F1305" s="645" t="s">
        <v>801</v>
      </c>
      <c r="G1305" s="645" t="s">
        <v>7326</v>
      </c>
      <c r="H1305" s="646">
        <v>42817</v>
      </c>
      <c r="I1305" s="647">
        <v>7600</v>
      </c>
      <c r="J1305" s="647">
        <v>1</v>
      </c>
      <c r="K1305" s="647">
        <f t="shared" si="20"/>
        <v>7600</v>
      </c>
      <c r="L1305" s="645" t="s">
        <v>801</v>
      </c>
      <c r="M1305" s="645" t="s">
        <v>474</v>
      </c>
      <c r="N1305" s="646">
        <v>42822</v>
      </c>
      <c r="O1305" s="645" t="s">
        <v>71</v>
      </c>
      <c r="P1305" s="645" t="s">
        <v>801</v>
      </c>
    </row>
    <row r="1306" spans="1:16" x14ac:dyDescent="0.2">
      <c r="A1306" s="645" t="s">
        <v>390</v>
      </c>
      <c r="B1306" s="645" t="s">
        <v>1710</v>
      </c>
      <c r="C1306" s="645" t="s">
        <v>391</v>
      </c>
      <c r="D1306" s="645" t="s">
        <v>7327</v>
      </c>
      <c r="E1306" s="645" t="s">
        <v>7328</v>
      </c>
      <c r="F1306" s="645" t="s">
        <v>801</v>
      </c>
      <c r="G1306" s="645" t="s">
        <v>7329</v>
      </c>
      <c r="H1306" s="646">
        <v>42800</v>
      </c>
      <c r="I1306" s="647">
        <v>200</v>
      </c>
      <c r="J1306" s="647">
        <v>1</v>
      </c>
      <c r="K1306" s="647">
        <f t="shared" si="20"/>
        <v>200</v>
      </c>
      <c r="L1306" s="645" t="s">
        <v>801</v>
      </c>
      <c r="M1306" s="645" t="s">
        <v>2539</v>
      </c>
      <c r="N1306" s="646">
        <v>42822</v>
      </c>
      <c r="O1306" s="645" t="s">
        <v>71</v>
      </c>
      <c r="P1306" s="645" t="s">
        <v>801</v>
      </c>
    </row>
    <row r="1307" spans="1:16" x14ac:dyDescent="0.2">
      <c r="A1307" s="645" t="s">
        <v>390</v>
      </c>
      <c r="B1307" s="645" t="s">
        <v>1710</v>
      </c>
      <c r="C1307" s="645" t="s">
        <v>391</v>
      </c>
      <c r="D1307" s="645" t="s">
        <v>7330</v>
      </c>
      <c r="E1307" s="645" t="s">
        <v>7331</v>
      </c>
      <c r="F1307" s="645" t="s">
        <v>801</v>
      </c>
      <c r="G1307" s="645" t="s">
        <v>7332</v>
      </c>
      <c r="H1307" s="646">
        <v>42817</v>
      </c>
      <c r="I1307" s="647">
        <v>276.64</v>
      </c>
      <c r="J1307" s="647">
        <v>1</v>
      </c>
      <c r="K1307" s="647">
        <f t="shared" si="20"/>
        <v>276.64</v>
      </c>
      <c r="L1307" s="645" t="s">
        <v>801</v>
      </c>
      <c r="M1307" s="645" t="s">
        <v>666</v>
      </c>
      <c r="N1307" s="646">
        <v>42825</v>
      </c>
      <c r="O1307" s="645" t="s">
        <v>71</v>
      </c>
      <c r="P1307" s="645" t="s">
        <v>801</v>
      </c>
    </row>
    <row r="1308" spans="1:16" x14ac:dyDescent="0.2">
      <c r="A1308" s="645" t="s">
        <v>390</v>
      </c>
      <c r="B1308" s="645" t="s">
        <v>1710</v>
      </c>
      <c r="C1308" s="645" t="s">
        <v>391</v>
      </c>
      <c r="D1308" s="645" t="s">
        <v>3165</v>
      </c>
      <c r="E1308" s="645" t="s">
        <v>3166</v>
      </c>
      <c r="F1308" s="645" t="s">
        <v>801</v>
      </c>
      <c r="G1308" s="645" t="s">
        <v>7333</v>
      </c>
      <c r="H1308" s="646">
        <v>42795</v>
      </c>
      <c r="I1308" s="647">
        <v>35.299999999999997</v>
      </c>
      <c r="J1308" s="647">
        <v>1</v>
      </c>
      <c r="K1308" s="647">
        <f t="shared" si="20"/>
        <v>35.299999999999997</v>
      </c>
      <c r="L1308" s="645" t="s">
        <v>3168</v>
      </c>
      <c r="M1308" s="645" t="s">
        <v>1320</v>
      </c>
      <c r="N1308" s="646">
        <v>42801</v>
      </c>
      <c r="O1308" s="645" t="s">
        <v>71</v>
      </c>
      <c r="P1308" s="645" t="s">
        <v>4439</v>
      </c>
    </row>
    <row r="1309" spans="1:16" x14ac:dyDescent="0.2">
      <c r="A1309" s="645" t="s">
        <v>390</v>
      </c>
      <c r="B1309" s="645" t="s">
        <v>1710</v>
      </c>
      <c r="C1309" s="645" t="s">
        <v>391</v>
      </c>
      <c r="D1309" s="645" t="s">
        <v>3165</v>
      </c>
      <c r="E1309" s="645" t="s">
        <v>3166</v>
      </c>
      <c r="F1309" s="645" t="s">
        <v>801</v>
      </c>
      <c r="G1309" s="645" t="s">
        <v>7334</v>
      </c>
      <c r="H1309" s="646">
        <v>42793</v>
      </c>
      <c r="I1309" s="647">
        <v>30.04</v>
      </c>
      <c r="J1309" s="647">
        <v>1</v>
      </c>
      <c r="K1309" s="647">
        <f t="shared" si="20"/>
        <v>30.04</v>
      </c>
      <c r="L1309" s="645" t="s">
        <v>3168</v>
      </c>
      <c r="M1309" s="645" t="s">
        <v>1320</v>
      </c>
      <c r="N1309" s="646">
        <v>42801</v>
      </c>
      <c r="O1309" s="645" t="s">
        <v>71</v>
      </c>
      <c r="P1309" s="645" t="s">
        <v>4439</v>
      </c>
    </row>
    <row r="1310" spans="1:16" x14ac:dyDescent="0.2">
      <c r="A1310" s="645" t="s">
        <v>390</v>
      </c>
      <c r="B1310" s="645" t="s">
        <v>1710</v>
      </c>
      <c r="C1310" s="645" t="s">
        <v>391</v>
      </c>
      <c r="D1310" s="645" t="s">
        <v>3165</v>
      </c>
      <c r="E1310" s="645" t="s">
        <v>3166</v>
      </c>
      <c r="F1310" s="645" t="s">
        <v>801</v>
      </c>
      <c r="G1310" s="645" t="s">
        <v>7335</v>
      </c>
      <c r="H1310" s="646">
        <v>42789</v>
      </c>
      <c r="I1310" s="647">
        <v>105.9</v>
      </c>
      <c r="J1310" s="647">
        <v>1</v>
      </c>
      <c r="K1310" s="647">
        <f t="shared" si="20"/>
        <v>105.9</v>
      </c>
      <c r="L1310" s="645" t="s">
        <v>3168</v>
      </c>
      <c r="M1310" s="645" t="s">
        <v>1320</v>
      </c>
      <c r="N1310" s="646">
        <v>42801</v>
      </c>
      <c r="O1310" s="645" t="s">
        <v>71</v>
      </c>
      <c r="P1310" s="645" t="s">
        <v>4439</v>
      </c>
    </row>
    <row r="1311" spans="1:16" x14ac:dyDescent="0.2">
      <c r="A1311" s="645" t="s">
        <v>390</v>
      </c>
      <c r="B1311" s="645" t="s">
        <v>1710</v>
      </c>
      <c r="C1311" s="645" t="s">
        <v>391</v>
      </c>
      <c r="D1311" s="645" t="s">
        <v>1946</v>
      </c>
      <c r="E1311" s="645" t="s">
        <v>1947</v>
      </c>
      <c r="F1311" s="645" t="s">
        <v>801</v>
      </c>
      <c r="G1311" s="645" t="s">
        <v>7336</v>
      </c>
      <c r="H1311" s="646">
        <v>42755</v>
      </c>
      <c r="I1311" s="647">
        <v>999</v>
      </c>
      <c r="J1311" s="647">
        <v>1</v>
      </c>
      <c r="K1311" s="647">
        <f t="shared" si="20"/>
        <v>999</v>
      </c>
      <c r="L1311" s="645" t="s">
        <v>1951</v>
      </c>
      <c r="M1311" s="645" t="s">
        <v>1958</v>
      </c>
      <c r="N1311" s="646">
        <v>42825</v>
      </c>
      <c r="O1311" s="645" t="s">
        <v>71</v>
      </c>
      <c r="P1311" s="645" t="s">
        <v>7337</v>
      </c>
    </row>
    <row r="1312" spans="1:16" x14ac:dyDescent="0.2">
      <c r="A1312" s="645" t="s">
        <v>390</v>
      </c>
      <c r="B1312" s="645" t="s">
        <v>1710</v>
      </c>
      <c r="C1312" s="645" t="s">
        <v>391</v>
      </c>
      <c r="D1312" s="645" t="s">
        <v>7338</v>
      </c>
      <c r="E1312" s="645" t="s">
        <v>7339</v>
      </c>
      <c r="F1312" s="645" t="s">
        <v>801</v>
      </c>
      <c r="G1312" s="645" t="s">
        <v>7340</v>
      </c>
      <c r="H1312" s="646">
        <v>42770</v>
      </c>
      <c r="I1312" s="647">
        <v>164.5</v>
      </c>
      <c r="J1312" s="647">
        <v>1</v>
      </c>
      <c r="K1312" s="647">
        <f t="shared" si="20"/>
        <v>164.5</v>
      </c>
      <c r="L1312" s="645" t="s">
        <v>801</v>
      </c>
      <c r="M1312" s="645" t="s">
        <v>614</v>
      </c>
      <c r="N1312" s="646">
        <v>42822</v>
      </c>
      <c r="O1312" s="645" t="s">
        <v>71</v>
      </c>
      <c r="P1312" s="645" t="s">
        <v>801</v>
      </c>
    </row>
    <row r="1313" spans="1:16" x14ac:dyDescent="0.2">
      <c r="A1313" s="645" t="s">
        <v>390</v>
      </c>
      <c r="B1313" s="645" t="s">
        <v>1710</v>
      </c>
      <c r="C1313" s="645" t="s">
        <v>391</v>
      </c>
      <c r="D1313" s="645" t="s">
        <v>7341</v>
      </c>
      <c r="E1313" s="645" t="s">
        <v>7342</v>
      </c>
      <c r="F1313" s="645" t="s">
        <v>801</v>
      </c>
      <c r="G1313" s="645" t="s">
        <v>7343</v>
      </c>
      <c r="H1313" s="646">
        <v>42801</v>
      </c>
      <c r="I1313" s="647">
        <v>1170.5</v>
      </c>
      <c r="J1313" s="647">
        <v>1</v>
      </c>
      <c r="K1313" s="647">
        <f t="shared" si="20"/>
        <v>1170.5</v>
      </c>
      <c r="L1313" s="645" t="s">
        <v>7344</v>
      </c>
      <c r="M1313" s="645" t="s">
        <v>543</v>
      </c>
      <c r="N1313" s="646">
        <v>42808</v>
      </c>
      <c r="O1313" s="645" t="s">
        <v>71</v>
      </c>
      <c r="P1313" s="645" t="s">
        <v>7345</v>
      </c>
    </row>
    <row r="1314" spans="1:16" x14ac:dyDescent="0.2">
      <c r="A1314" s="645" t="s">
        <v>390</v>
      </c>
      <c r="B1314" s="645" t="s">
        <v>1710</v>
      </c>
      <c r="C1314" s="645" t="s">
        <v>391</v>
      </c>
      <c r="D1314" s="645" t="s">
        <v>7346</v>
      </c>
      <c r="E1314" s="645" t="s">
        <v>7347</v>
      </c>
      <c r="F1314" s="645" t="s">
        <v>801</v>
      </c>
      <c r="G1314" s="645" t="s">
        <v>7348</v>
      </c>
      <c r="H1314" s="646">
        <v>42821</v>
      </c>
      <c r="I1314" s="647">
        <v>804.36</v>
      </c>
      <c r="J1314" s="647">
        <v>1</v>
      </c>
      <c r="K1314" s="647">
        <f t="shared" si="20"/>
        <v>804.36</v>
      </c>
      <c r="L1314" s="645" t="s">
        <v>801</v>
      </c>
      <c r="M1314" s="645" t="s">
        <v>7317</v>
      </c>
      <c r="N1314" s="646">
        <v>42823</v>
      </c>
      <c r="O1314" s="645" t="s">
        <v>490</v>
      </c>
      <c r="P1314" s="645" t="s">
        <v>801</v>
      </c>
    </row>
    <row r="1315" spans="1:16" x14ac:dyDescent="0.2">
      <c r="A1315" s="645" t="s">
        <v>390</v>
      </c>
      <c r="B1315" s="645" t="s">
        <v>1710</v>
      </c>
      <c r="C1315" s="645" t="s">
        <v>391</v>
      </c>
      <c r="D1315" s="645" t="s">
        <v>3175</v>
      </c>
      <c r="E1315" s="645" t="s">
        <v>3176</v>
      </c>
      <c r="F1315" s="645" t="s">
        <v>801</v>
      </c>
      <c r="G1315" s="645" t="s">
        <v>7349</v>
      </c>
      <c r="H1315" s="646">
        <v>42788</v>
      </c>
      <c r="I1315" s="647">
        <v>175.55</v>
      </c>
      <c r="J1315" s="647">
        <v>1</v>
      </c>
      <c r="K1315" s="647">
        <f t="shared" si="20"/>
        <v>175.55</v>
      </c>
      <c r="L1315" s="645" t="s">
        <v>3177</v>
      </c>
      <c r="M1315" s="645" t="s">
        <v>114</v>
      </c>
      <c r="N1315" s="646">
        <v>42801</v>
      </c>
      <c r="O1315" s="645" t="s">
        <v>71</v>
      </c>
      <c r="P1315" s="645" t="s">
        <v>7350</v>
      </c>
    </row>
    <row r="1316" spans="1:16" x14ac:dyDescent="0.2">
      <c r="A1316" s="645" t="s">
        <v>390</v>
      </c>
      <c r="B1316" s="645" t="s">
        <v>1710</v>
      </c>
      <c r="C1316" s="645" t="s">
        <v>391</v>
      </c>
      <c r="D1316" s="645" t="s">
        <v>7351</v>
      </c>
      <c r="E1316" s="645" t="s">
        <v>7352</v>
      </c>
      <c r="F1316" s="645" t="s">
        <v>801</v>
      </c>
      <c r="G1316" s="645" t="s">
        <v>7353</v>
      </c>
      <c r="H1316" s="646">
        <v>42815</v>
      </c>
      <c r="I1316" s="647">
        <v>82.1</v>
      </c>
      <c r="J1316" s="647">
        <v>1</v>
      </c>
      <c r="K1316" s="647">
        <f t="shared" si="20"/>
        <v>82.1</v>
      </c>
      <c r="L1316" s="645" t="s">
        <v>7354</v>
      </c>
      <c r="M1316" s="645" t="s">
        <v>114</v>
      </c>
      <c r="N1316" s="646">
        <v>42817</v>
      </c>
      <c r="O1316" s="645" t="s">
        <v>71</v>
      </c>
      <c r="P1316" s="645" t="s">
        <v>7355</v>
      </c>
    </row>
    <row r="1317" spans="1:16" x14ac:dyDescent="0.2">
      <c r="A1317" s="645" t="s">
        <v>390</v>
      </c>
      <c r="B1317" s="645" t="s">
        <v>1710</v>
      </c>
      <c r="C1317" s="645" t="s">
        <v>391</v>
      </c>
      <c r="D1317" s="645" t="s">
        <v>7356</v>
      </c>
      <c r="E1317" s="645" t="s">
        <v>7357</v>
      </c>
      <c r="F1317" s="645" t="s">
        <v>801</v>
      </c>
      <c r="G1317" s="645" t="s">
        <v>7358</v>
      </c>
      <c r="H1317" s="646">
        <v>42802</v>
      </c>
      <c r="I1317" s="647">
        <v>1396</v>
      </c>
      <c r="J1317" s="647">
        <v>1</v>
      </c>
      <c r="K1317" s="647">
        <f t="shared" si="20"/>
        <v>1396</v>
      </c>
      <c r="L1317" s="645" t="s">
        <v>7359</v>
      </c>
      <c r="M1317" s="645" t="s">
        <v>262</v>
      </c>
      <c r="N1317" s="646">
        <v>42808</v>
      </c>
      <c r="O1317" s="645" t="s">
        <v>71</v>
      </c>
      <c r="P1317" s="645" t="s">
        <v>7360</v>
      </c>
    </row>
    <row r="1318" spans="1:16" x14ac:dyDescent="0.2">
      <c r="A1318" s="645" t="s">
        <v>390</v>
      </c>
      <c r="B1318" s="645" t="s">
        <v>1710</v>
      </c>
      <c r="C1318" s="645" t="s">
        <v>391</v>
      </c>
      <c r="D1318" s="645" t="s">
        <v>7361</v>
      </c>
      <c r="E1318" s="645" t="s">
        <v>7362</v>
      </c>
      <c r="F1318" s="645" t="s">
        <v>801</v>
      </c>
      <c r="G1318" s="645" t="s">
        <v>7363</v>
      </c>
      <c r="H1318" s="646">
        <v>42787</v>
      </c>
      <c r="I1318" s="647">
        <v>345</v>
      </c>
      <c r="J1318" s="647">
        <v>1</v>
      </c>
      <c r="K1318" s="647">
        <f t="shared" si="20"/>
        <v>345</v>
      </c>
      <c r="L1318" s="645" t="s">
        <v>3191</v>
      </c>
      <c r="M1318" s="645" t="s">
        <v>114</v>
      </c>
      <c r="N1318" s="646">
        <v>42801</v>
      </c>
      <c r="O1318" s="645" t="s">
        <v>71</v>
      </c>
      <c r="P1318" s="645" t="s">
        <v>7364</v>
      </c>
    </row>
    <row r="1319" spans="1:16" x14ac:dyDescent="0.2">
      <c r="A1319" s="645" t="s">
        <v>390</v>
      </c>
      <c r="B1319" s="645" t="s">
        <v>1710</v>
      </c>
      <c r="C1319" s="645" t="s">
        <v>391</v>
      </c>
      <c r="D1319" s="645" t="s">
        <v>3181</v>
      </c>
      <c r="E1319" s="645" t="s">
        <v>3182</v>
      </c>
      <c r="F1319" s="645" t="s">
        <v>801</v>
      </c>
      <c r="G1319" s="645" t="s">
        <v>7365</v>
      </c>
      <c r="H1319" s="646">
        <v>42769</v>
      </c>
      <c r="I1319" s="647">
        <v>455</v>
      </c>
      <c r="J1319" s="647">
        <v>1</v>
      </c>
      <c r="K1319" s="647">
        <f t="shared" si="20"/>
        <v>455</v>
      </c>
      <c r="L1319" s="645" t="s">
        <v>801</v>
      </c>
      <c r="M1319" s="645" t="s">
        <v>1137</v>
      </c>
      <c r="N1319" s="646">
        <v>42807</v>
      </c>
      <c r="O1319" s="645" t="s">
        <v>71</v>
      </c>
      <c r="P1319" s="645" t="s">
        <v>801</v>
      </c>
    </row>
    <row r="1320" spans="1:16" x14ac:dyDescent="0.2">
      <c r="A1320" s="645" t="s">
        <v>390</v>
      </c>
      <c r="B1320" s="645" t="s">
        <v>1710</v>
      </c>
      <c r="C1320" s="645" t="s">
        <v>391</v>
      </c>
      <c r="D1320" s="645" t="s">
        <v>7366</v>
      </c>
      <c r="E1320" s="645" t="s">
        <v>7367</v>
      </c>
      <c r="F1320" s="645" t="s">
        <v>801</v>
      </c>
      <c r="G1320" s="645" t="s">
        <v>3685</v>
      </c>
      <c r="H1320" s="646">
        <v>42793</v>
      </c>
      <c r="I1320" s="647">
        <v>645.6</v>
      </c>
      <c r="J1320" s="647">
        <v>1</v>
      </c>
      <c r="K1320" s="647">
        <f t="shared" si="20"/>
        <v>645.6</v>
      </c>
      <c r="L1320" s="645" t="s">
        <v>7368</v>
      </c>
      <c r="M1320" s="645" t="s">
        <v>1137</v>
      </c>
      <c r="N1320" s="646">
        <v>42801</v>
      </c>
      <c r="O1320" s="645" t="s">
        <v>71</v>
      </c>
      <c r="P1320" s="645" t="s">
        <v>7369</v>
      </c>
    </row>
    <row r="1321" spans="1:16" x14ac:dyDescent="0.2">
      <c r="A1321" s="645" t="s">
        <v>390</v>
      </c>
      <c r="B1321" s="645" t="s">
        <v>1710</v>
      </c>
      <c r="C1321" s="645" t="s">
        <v>391</v>
      </c>
      <c r="D1321" s="645" t="s">
        <v>7370</v>
      </c>
      <c r="E1321" s="645" t="s">
        <v>7371</v>
      </c>
      <c r="F1321" s="645" t="s">
        <v>801</v>
      </c>
      <c r="G1321" s="645" t="s">
        <v>7372</v>
      </c>
      <c r="H1321" s="646">
        <v>42787</v>
      </c>
      <c r="I1321" s="647">
        <v>330</v>
      </c>
      <c r="J1321" s="647">
        <v>1</v>
      </c>
      <c r="K1321" s="647">
        <f t="shared" si="20"/>
        <v>330</v>
      </c>
      <c r="L1321" s="645" t="s">
        <v>7373</v>
      </c>
      <c r="M1321" s="645" t="s">
        <v>1051</v>
      </c>
      <c r="N1321" s="646">
        <v>42801</v>
      </c>
      <c r="O1321" s="645" t="s">
        <v>71</v>
      </c>
      <c r="P1321" s="645" t="s">
        <v>7374</v>
      </c>
    </row>
    <row r="1322" spans="1:16" x14ac:dyDescent="0.2">
      <c r="A1322" s="645" t="s">
        <v>390</v>
      </c>
      <c r="B1322" s="645" t="s">
        <v>1710</v>
      </c>
      <c r="C1322" s="645" t="s">
        <v>391</v>
      </c>
      <c r="D1322" s="645" t="s">
        <v>147</v>
      </c>
      <c r="E1322" s="645" t="s">
        <v>148</v>
      </c>
      <c r="F1322" s="645" t="s">
        <v>801</v>
      </c>
      <c r="G1322" s="645" t="s">
        <v>7375</v>
      </c>
      <c r="H1322" s="646">
        <v>42815</v>
      </c>
      <c r="I1322" s="647">
        <v>495.93</v>
      </c>
      <c r="J1322" s="647">
        <v>1</v>
      </c>
      <c r="K1322" s="647">
        <f t="shared" si="20"/>
        <v>495.93</v>
      </c>
      <c r="L1322" s="645" t="s">
        <v>801</v>
      </c>
      <c r="M1322" s="645" t="s">
        <v>1139</v>
      </c>
      <c r="N1322" s="646">
        <v>42823</v>
      </c>
      <c r="O1322" s="645" t="s">
        <v>71</v>
      </c>
      <c r="P1322" s="645" t="s">
        <v>801</v>
      </c>
    </row>
    <row r="1323" spans="1:16" x14ac:dyDescent="0.2">
      <c r="A1323" s="645" t="s">
        <v>390</v>
      </c>
      <c r="B1323" s="645" t="s">
        <v>1710</v>
      </c>
      <c r="C1323" s="645" t="s">
        <v>391</v>
      </c>
      <c r="D1323" s="645" t="s">
        <v>147</v>
      </c>
      <c r="E1323" s="645" t="s">
        <v>148</v>
      </c>
      <c r="F1323" s="645" t="s">
        <v>801</v>
      </c>
      <c r="G1323" s="645" t="s">
        <v>7376</v>
      </c>
      <c r="H1323" s="646">
        <v>42808</v>
      </c>
      <c r="I1323" s="647">
        <v>104.46</v>
      </c>
      <c r="J1323" s="647">
        <v>1</v>
      </c>
      <c r="K1323" s="647">
        <f t="shared" si="20"/>
        <v>104.46</v>
      </c>
      <c r="L1323" s="645" t="s">
        <v>801</v>
      </c>
      <c r="M1323" s="645" t="s">
        <v>1139</v>
      </c>
      <c r="N1323" s="646">
        <v>42823</v>
      </c>
      <c r="O1323" s="645" t="s">
        <v>71</v>
      </c>
      <c r="P1323" s="645" t="s">
        <v>801</v>
      </c>
    </row>
    <row r="1324" spans="1:16" x14ac:dyDescent="0.2">
      <c r="A1324" s="645" t="s">
        <v>390</v>
      </c>
      <c r="B1324" s="645" t="s">
        <v>1710</v>
      </c>
      <c r="C1324" s="645" t="s">
        <v>391</v>
      </c>
      <c r="D1324" s="645" t="s">
        <v>147</v>
      </c>
      <c r="E1324" s="645" t="s">
        <v>148</v>
      </c>
      <c r="F1324" s="645" t="s">
        <v>801</v>
      </c>
      <c r="G1324" s="645" t="s">
        <v>7377</v>
      </c>
      <c r="H1324" s="646">
        <v>42794</v>
      </c>
      <c r="I1324" s="647">
        <v>123.94</v>
      </c>
      <c r="J1324" s="647">
        <v>1</v>
      </c>
      <c r="K1324" s="647">
        <f t="shared" si="20"/>
        <v>123.94</v>
      </c>
      <c r="L1324" s="645" t="s">
        <v>801</v>
      </c>
      <c r="M1324" s="645" t="s">
        <v>1139</v>
      </c>
      <c r="N1324" s="646">
        <v>42808</v>
      </c>
      <c r="O1324" s="645" t="s">
        <v>71</v>
      </c>
      <c r="P1324" s="645" t="s">
        <v>801</v>
      </c>
    </row>
    <row r="1325" spans="1:16" x14ac:dyDescent="0.2">
      <c r="A1325" s="645" t="s">
        <v>390</v>
      </c>
      <c r="B1325" s="645" t="s">
        <v>1710</v>
      </c>
      <c r="C1325" s="645" t="s">
        <v>391</v>
      </c>
      <c r="D1325" s="645" t="s">
        <v>147</v>
      </c>
      <c r="E1325" s="645" t="s">
        <v>148</v>
      </c>
      <c r="F1325" s="645" t="s">
        <v>801</v>
      </c>
      <c r="G1325" s="645" t="s">
        <v>7378</v>
      </c>
      <c r="H1325" s="646">
        <v>42794</v>
      </c>
      <c r="I1325" s="647">
        <v>155.24</v>
      </c>
      <c r="J1325" s="647">
        <v>1</v>
      </c>
      <c r="K1325" s="647">
        <f t="shared" si="20"/>
        <v>155.24</v>
      </c>
      <c r="L1325" s="645" t="s">
        <v>801</v>
      </c>
      <c r="M1325" s="645" t="s">
        <v>1139</v>
      </c>
      <c r="N1325" s="646">
        <v>42808</v>
      </c>
      <c r="O1325" s="645" t="s">
        <v>71</v>
      </c>
      <c r="P1325" s="645" t="s">
        <v>801</v>
      </c>
    </row>
    <row r="1326" spans="1:16" x14ac:dyDescent="0.2">
      <c r="A1326" s="645" t="s">
        <v>390</v>
      </c>
      <c r="B1326" s="645" t="s">
        <v>1710</v>
      </c>
      <c r="C1326" s="645" t="s">
        <v>391</v>
      </c>
      <c r="D1326" s="645" t="s">
        <v>147</v>
      </c>
      <c r="E1326" s="645" t="s">
        <v>148</v>
      </c>
      <c r="F1326" s="645" t="s">
        <v>801</v>
      </c>
      <c r="G1326" s="645" t="s">
        <v>7379</v>
      </c>
      <c r="H1326" s="646">
        <v>42787</v>
      </c>
      <c r="I1326" s="647">
        <v>351.23</v>
      </c>
      <c r="J1326" s="647">
        <v>1</v>
      </c>
      <c r="K1326" s="647">
        <f t="shared" si="20"/>
        <v>351.23</v>
      </c>
      <c r="L1326" s="645" t="s">
        <v>801</v>
      </c>
      <c r="M1326" s="645" t="s">
        <v>1139</v>
      </c>
      <c r="N1326" s="646">
        <v>42807</v>
      </c>
      <c r="O1326" s="645" t="s">
        <v>71</v>
      </c>
      <c r="P1326" s="645" t="s">
        <v>801</v>
      </c>
    </row>
    <row r="1327" spans="1:16" x14ac:dyDescent="0.2">
      <c r="A1327" s="645" t="s">
        <v>390</v>
      </c>
      <c r="B1327" s="645" t="s">
        <v>1710</v>
      </c>
      <c r="C1327" s="645" t="s">
        <v>391</v>
      </c>
      <c r="D1327" s="645" t="s">
        <v>147</v>
      </c>
      <c r="E1327" s="645" t="s">
        <v>148</v>
      </c>
      <c r="F1327" s="645" t="s">
        <v>801</v>
      </c>
      <c r="G1327" s="645" t="s">
        <v>7380</v>
      </c>
      <c r="H1327" s="646">
        <v>42787</v>
      </c>
      <c r="I1327" s="647">
        <v>101.71</v>
      </c>
      <c r="J1327" s="647">
        <v>1</v>
      </c>
      <c r="K1327" s="647">
        <f t="shared" si="20"/>
        <v>101.71</v>
      </c>
      <c r="L1327" s="645" t="s">
        <v>801</v>
      </c>
      <c r="M1327" s="645" t="s">
        <v>1139</v>
      </c>
      <c r="N1327" s="646">
        <v>42807</v>
      </c>
      <c r="O1327" s="645" t="s">
        <v>71</v>
      </c>
      <c r="P1327" s="645" t="s">
        <v>801</v>
      </c>
    </row>
    <row r="1328" spans="1:16" x14ac:dyDescent="0.2">
      <c r="A1328" s="645" t="s">
        <v>390</v>
      </c>
      <c r="B1328" s="645" t="s">
        <v>1710</v>
      </c>
      <c r="C1328" s="645" t="s">
        <v>391</v>
      </c>
      <c r="D1328" s="645" t="s">
        <v>134</v>
      </c>
      <c r="E1328" s="645" t="s">
        <v>385</v>
      </c>
      <c r="F1328" s="645" t="s">
        <v>801</v>
      </c>
      <c r="G1328" s="645" t="s">
        <v>7381</v>
      </c>
      <c r="H1328" s="646">
        <v>42794</v>
      </c>
      <c r="I1328" s="647">
        <v>141.68</v>
      </c>
      <c r="J1328" s="647">
        <v>1</v>
      </c>
      <c r="K1328" s="647">
        <f t="shared" si="20"/>
        <v>141.68</v>
      </c>
      <c r="L1328" s="645" t="s">
        <v>801</v>
      </c>
      <c r="M1328" s="645" t="s">
        <v>1139</v>
      </c>
      <c r="N1328" s="646">
        <v>42807</v>
      </c>
      <c r="O1328" s="645" t="s">
        <v>71</v>
      </c>
      <c r="P1328" s="645" t="s">
        <v>801</v>
      </c>
    </row>
    <row r="1329" spans="1:16" x14ac:dyDescent="0.2">
      <c r="A1329" s="645" t="s">
        <v>390</v>
      </c>
      <c r="B1329" s="645" t="s">
        <v>1710</v>
      </c>
      <c r="C1329" s="645" t="s">
        <v>391</v>
      </c>
      <c r="D1329" s="645" t="s">
        <v>134</v>
      </c>
      <c r="E1329" s="645" t="s">
        <v>385</v>
      </c>
      <c r="F1329" s="645" t="s">
        <v>801</v>
      </c>
      <c r="G1329" s="645" t="s">
        <v>7382</v>
      </c>
      <c r="H1329" s="646">
        <v>42789</v>
      </c>
      <c r="I1329" s="647">
        <v>114.39</v>
      </c>
      <c r="J1329" s="647">
        <v>1</v>
      </c>
      <c r="K1329" s="647">
        <f t="shared" si="20"/>
        <v>114.39</v>
      </c>
      <c r="L1329" s="645" t="s">
        <v>801</v>
      </c>
      <c r="M1329" s="645" t="s">
        <v>719</v>
      </c>
      <c r="N1329" s="646">
        <v>42801</v>
      </c>
      <c r="O1329" s="645" t="s">
        <v>71</v>
      </c>
      <c r="P1329" s="645" t="s">
        <v>801</v>
      </c>
    </row>
    <row r="1330" spans="1:16" x14ac:dyDescent="0.2">
      <c r="A1330" s="645" t="s">
        <v>390</v>
      </c>
      <c r="B1330" s="645" t="s">
        <v>1710</v>
      </c>
      <c r="C1330" s="645" t="s">
        <v>391</v>
      </c>
      <c r="D1330" s="645" t="s">
        <v>1960</v>
      </c>
      <c r="E1330" s="645" t="s">
        <v>1961</v>
      </c>
      <c r="F1330" s="645" t="s">
        <v>801</v>
      </c>
      <c r="G1330" s="645" t="s">
        <v>7383</v>
      </c>
      <c r="H1330" s="646">
        <v>42742</v>
      </c>
      <c r="I1330" s="647">
        <v>127.89</v>
      </c>
      <c r="J1330" s="647">
        <v>1</v>
      </c>
      <c r="K1330" s="647">
        <f t="shared" si="20"/>
        <v>127.89</v>
      </c>
      <c r="L1330" s="645" t="s">
        <v>801</v>
      </c>
      <c r="M1330" s="645" t="s">
        <v>623</v>
      </c>
      <c r="N1330" s="646">
        <v>42825</v>
      </c>
      <c r="O1330" s="645" t="s">
        <v>71</v>
      </c>
      <c r="P1330" s="645" t="s">
        <v>801</v>
      </c>
    </row>
    <row r="1331" spans="1:16" x14ac:dyDescent="0.2">
      <c r="A1331" s="645" t="s">
        <v>390</v>
      </c>
      <c r="B1331" s="645" t="s">
        <v>1710</v>
      </c>
      <c r="C1331" s="645" t="s">
        <v>391</v>
      </c>
      <c r="D1331" s="645" t="s">
        <v>3199</v>
      </c>
      <c r="E1331" s="645" t="s">
        <v>3200</v>
      </c>
      <c r="F1331" s="645" t="s">
        <v>801</v>
      </c>
      <c r="G1331" s="645" t="s">
        <v>7384</v>
      </c>
      <c r="H1331" s="646">
        <v>42822</v>
      </c>
      <c r="I1331" s="647">
        <v>234.3</v>
      </c>
      <c r="J1331" s="647">
        <v>1</v>
      </c>
      <c r="K1331" s="647">
        <f t="shared" si="20"/>
        <v>234.3</v>
      </c>
      <c r="L1331" s="645" t="s">
        <v>7385</v>
      </c>
      <c r="M1331" s="645" t="s">
        <v>189</v>
      </c>
      <c r="N1331" s="646">
        <v>42824</v>
      </c>
      <c r="O1331" s="645" t="s">
        <v>71</v>
      </c>
      <c r="P1331" s="645" t="s">
        <v>7386</v>
      </c>
    </row>
    <row r="1332" spans="1:16" x14ac:dyDescent="0.2">
      <c r="A1332" s="645" t="s">
        <v>390</v>
      </c>
      <c r="B1332" s="645" t="s">
        <v>1710</v>
      </c>
      <c r="C1332" s="645" t="s">
        <v>391</v>
      </c>
      <c r="D1332" s="645" t="s">
        <v>3202</v>
      </c>
      <c r="E1332" s="645" t="s">
        <v>3203</v>
      </c>
      <c r="F1332" s="645" t="s">
        <v>801</v>
      </c>
      <c r="G1332" s="645" t="s">
        <v>7387</v>
      </c>
      <c r="H1332" s="646">
        <v>42816</v>
      </c>
      <c r="I1332" s="647">
        <v>73</v>
      </c>
      <c r="J1332" s="647">
        <v>1</v>
      </c>
      <c r="K1332" s="647">
        <f t="shared" si="20"/>
        <v>73</v>
      </c>
      <c r="L1332" s="645" t="s">
        <v>801</v>
      </c>
      <c r="M1332" s="645" t="s">
        <v>3156</v>
      </c>
      <c r="N1332" s="646">
        <v>42825</v>
      </c>
      <c r="O1332" s="645" t="s">
        <v>71</v>
      </c>
      <c r="P1332" s="645" t="s">
        <v>801</v>
      </c>
    </row>
    <row r="1333" spans="1:16" x14ac:dyDescent="0.2">
      <c r="A1333" s="645" t="s">
        <v>390</v>
      </c>
      <c r="B1333" s="645" t="s">
        <v>1710</v>
      </c>
      <c r="C1333" s="645" t="s">
        <v>391</v>
      </c>
      <c r="D1333" s="645" t="s">
        <v>3202</v>
      </c>
      <c r="E1333" s="645" t="s">
        <v>3203</v>
      </c>
      <c r="F1333" s="645" t="s">
        <v>801</v>
      </c>
      <c r="G1333" s="645" t="s">
        <v>7388</v>
      </c>
      <c r="H1333" s="646">
        <v>42797</v>
      </c>
      <c r="I1333" s="647">
        <v>229.5</v>
      </c>
      <c r="J1333" s="647">
        <v>1</v>
      </c>
      <c r="K1333" s="647">
        <f t="shared" si="20"/>
        <v>229.5</v>
      </c>
      <c r="L1333" s="645" t="s">
        <v>801</v>
      </c>
      <c r="M1333" s="645" t="s">
        <v>543</v>
      </c>
      <c r="N1333" s="646">
        <v>42816</v>
      </c>
      <c r="O1333" s="645" t="s">
        <v>71</v>
      </c>
      <c r="P1333" s="645" t="s">
        <v>801</v>
      </c>
    </row>
    <row r="1334" spans="1:16" x14ac:dyDescent="0.2">
      <c r="A1334" s="645" t="s">
        <v>390</v>
      </c>
      <c r="B1334" s="645" t="s">
        <v>1710</v>
      </c>
      <c r="C1334" s="645" t="s">
        <v>391</v>
      </c>
      <c r="D1334" s="645" t="s">
        <v>2308</v>
      </c>
      <c r="E1334" s="645" t="s">
        <v>4443</v>
      </c>
      <c r="F1334" s="645" t="s">
        <v>801</v>
      </c>
      <c r="G1334" s="645" t="s">
        <v>7389</v>
      </c>
      <c r="H1334" s="646">
        <v>42818</v>
      </c>
      <c r="I1334" s="647">
        <v>305</v>
      </c>
      <c r="J1334" s="647">
        <v>1</v>
      </c>
      <c r="K1334" s="647">
        <f t="shared" si="20"/>
        <v>305</v>
      </c>
      <c r="L1334" s="645" t="s">
        <v>7390</v>
      </c>
      <c r="M1334" s="645" t="s">
        <v>278</v>
      </c>
      <c r="N1334" s="646">
        <v>42823</v>
      </c>
      <c r="O1334" s="645" t="s">
        <v>71</v>
      </c>
      <c r="P1334" s="645" t="s">
        <v>7391</v>
      </c>
    </row>
    <row r="1335" spans="1:16" x14ac:dyDescent="0.2">
      <c r="A1335" s="645" t="s">
        <v>390</v>
      </c>
      <c r="B1335" s="645" t="s">
        <v>1710</v>
      </c>
      <c r="C1335" s="645" t="s">
        <v>391</v>
      </c>
      <c r="D1335" s="645" t="s">
        <v>2308</v>
      </c>
      <c r="E1335" s="645" t="s">
        <v>4443</v>
      </c>
      <c r="F1335" s="645" t="s">
        <v>801</v>
      </c>
      <c r="G1335" s="645" t="s">
        <v>7392</v>
      </c>
      <c r="H1335" s="646">
        <v>42783</v>
      </c>
      <c r="I1335" s="647">
        <v>311</v>
      </c>
      <c r="J1335" s="647">
        <v>1</v>
      </c>
      <c r="K1335" s="647">
        <f t="shared" si="20"/>
        <v>311</v>
      </c>
      <c r="L1335" s="645" t="s">
        <v>801</v>
      </c>
      <c r="M1335" s="645" t="s">
        <v>1204</v>
      </c>
      <c r="N1335" s="646">
        <v>42816</v>
      </c>
      <c r="O1335" s="645" t="s">
        <v>71</v>
      </c>
      <c r="P1335" s="645" t="s">
        <v>801</v>
      </c>
    </row>
    <row r="1336" spans="1:16" x14ac:dyDescent="0.2">
      <c r="A1336" s="645" t="s">
        <v>390</v>
      </c>
      <c r="B1336" s="645" t="s">
        <v>1710</v>
      </c>
      <c r="C1336" s="645" t="s">
        <v>391</v>
      </c>
      <c r="D1336" s="645" t="s">
        <v>338</v>
      </c>
      <c r="E1336" s="645" t="s">
        <v>339</v>
      </c>
      <c r="F1336" s="645" t="s">
        <v>801</v>
      </c>
      <c r="G1336" s="645" t="s">
        <v>7393</v>
      </c>
      <c r="H1336" s="646">
        <v>42821</v>
      </c>
      <c r="I1336" s="647">
        <v>481</v>
      </c>
      <c r="J1336" s="647">
        <v>1</v>
      </c>
      <c r="K1336" s="647">
        <f t="shared" si="20"/>
        <v>481</v>
      </c>
      <c r="L1336" s="645" t="s">
        <v>7394</v>
      </c>
      <c r="M1336" s="645" t="s">
        <v>200</v>
      </c>
      <c r="N1336" s="646">
        <v>42824</v>
      </c>
      <c r="O1336" s="645" t="s">
        <v>71</v>
      </c>
      <c r="P1336" s="645" t="s">
        <v>7395</v>
      </c>
    </row>
    <row r="1337" spans="1:16" x14ac:dyDescent="0.2">
      <c r="A1337" s="645" t="s">
        <v>390</v>
      </c>
      <c r="B1337" s="645" t="s">
        <v>1710</v>
      </c>
      <c r="C1337" s="645" t="s">
        <v>391</v>
      </c>
      <c r="D1337" s="645" t="s">
        <v>338</v>
      </c>
      <c r="E1337" s="645" t="s">
        <v>339</v>
      </c>
      <c r="F1337" s="645" t="s">
        <v>801</v>
      </c>
      <c r="G1337" s="645" t="s">
        <v>7396</v>
      </c>
      <c r="H1337" s="646">
        <v>42821</v>
      </c>
      <c r="I1337" s="647">
        <v>477</v>
      </c>
      <c r="J1337" s="647">
        <v>1</v>
      </c>
      <c r="K1337" s="647">
        <f t="shared" si="20"/>
        <v>477</v>
      </c>
      <c r="L1337" s="645" t="s">
        <v>7397</v>
      </c>
      <c r="M1337" s="645" t="s">
        <v>1051</v>
      </c>
      <c r="N1337" s="646">
        <v>42824</v>
      </c>
      <c r="O1337" s="645" t="s">
        <v>71</v>
      </c>
      <c r="P1337" s="645" t="s">
        <v>7398</v>
      </c>
    </row>
    <row r="1338" spans="1:16" x14ac:dyDescent="0.2">
      <c r="A1338" s="645" t="s">
        <v>390</v>
      </c>
      <c r="B1338" s="645" t="s">
        <v>1710</v>
      </c>
      <c r="C1338" s="645" t="s">
        <v>391</v>
      </c>
      <c r="D1338" s="645" t="s">
        <v>338</v>
      </c>
      <c r="E1338" s="645" t="s">
        <v>339</v>
      </c>
      <c r="F1338" s="645" t="s">
        <v>801</v>
      </c>
      <c r="G1338" s="645" t="s">
        <v>7399</v>
      </c>
      <c r="H1338" s="646">
        <v>42809</v>
      </c>
      <c r="I1338" s="647">
        <v>191</v>
      </c>
      <c r="J1338" s="647">
        <v>1</v>
      </c>
      <c r="K1338" s="647">
        <f t="shared" si="20"/>
        <v>191</v>
      </c>
      <c r="L1338" s="645" t="s">
        <v>7400</v>
      </c>
      <c r="M1338" s="645" t="s">
        <v>1137</v>
      </c>
      <c r="N1338" s="646">
        <v>42814</v>
      </c>
      <c r="O1338" s="645" t="s">
        <v>71</v>
      </c>
      <c r="P1338" s="645" t="s">
        <v>7401</v>
      </c>
    </row>
    <row r="1339" spans="1:16" x14ac:dyDescent="0.2">
      <c r="A1339" s="645" t="s">
        <v>390</v>
      </c>
      <c r="B1339" s="645" t="s">
        <v>1710</v>
      </c>
      <c r="C1339" s="645" t="s">
        <v>391</v>
      </c>
      <c r="D1339" s="645" t="s">
        <v>338</v>
      </c>
      <c r="E1339" s="645" t="s">
        <v>339</v>
      </c>
      <c r="F1339" s="645" t="s">
        <v>801</v>
      </c>
      <c r="G1339" s="645" t="s">
        <v>7402</v>
      </c>
      <c r="H1339" s="646">
        <v>42807</v>
      </c>
      <c r="I1339" s="647">
        <v>481</v>
      </c>
      <c r="J1339" s="647">
        <v>1</v>
      </c>
      <c r="K1339" s="647">
        <f t="shared" si="20"/>
        <v>481</v>
      </c>
      <c r="L1339" s="645" t="s">
        <v>7403</v>
      </c>
      <c r="M1339" s="645" t="s">
        <v>1139</v>
      </c>
      <c r="N1339" s="646">
        <v>42809</v>
      </c>
      <c r="O1339" s="645" t="s">
        <v>71</v>
      </c>
      <c r="P1339" s="645" t="s">
        <v>7404</v>
      </c>
    </row>
    <row r="1340" spans="1:16" x14ac:dyDescent="0.2">
      <c r="A1340" s="645" t="s">
        <v>390</v>
      </c>
      <c r="B1340" s="645" t="s">
        <v>1710</v>
      </c>
      <c r="C1340" s="645" t="s">
        <v>391</v>
      </c>
      <c r="D1340" s="645" t="s">
        <v>338</v>
      </c>
      <c r="E1340" s="645" t="s">
        <v>339</v>
      </c>
      <c r="F1340" s="645" t="s">
        <v>801</v>
      </c>
      <c r="G1340" s="645" t="s">
        <v>7405</v>
      </c>
      <c r="H1340" s="646">
        <v>42801</v>
      </c>
      <c r="I1340" s="647">
        <v>197</v>
      </c>
      <c r="J1340" s="647">
        <v>1</v>
      </c>
      <c r="K1340" s="647">
        <f t="shared" si="20"/>
        <v>197</v>
      </c>
      <c r="L1340" s="645" t="s">
        <v>7406</v>
      </c>
      <c r="M1340" s="645" t="s">
        <v>200</v>
      </c>
      <c r="N1340" s="646">
        <v>42804</v>
      </c>
      <c r="O1340" s="645" t="s">
        <v>71</v>
      </c>
      <c r="P1340" s="645" t="s">
        <v>7407</v>
      </c>
    </row>
    <row r="1341" spans="1:16" x14ac:dyDescent="0.2">
      <c r="A1341" s="645" t="s">
        <v>390</v>
      </c>
      <c r="B1341" s="645" t="s">
        <v>1710</v>
      </c>
      <c r="C1341" s="645" t="s">
        <v>391</v>
      </c>
      <c r="D1341" s="645" t="s">
        <v>338</v>
      </c>
      <c r="E1341" s="645" t="s">
        <v>339</v>
      </c>
      <c r="F1341" s="645" t="s">
        <v>801</v>
      </c>
      <c r="G1341" s="645" t="s">
        <v>7408</v>
      </c>
      <c r="H1341" s="646">
        <v>42794</v>
      </c>
      <c r="I1341" s="647">
        <v>481</v>
      </c>
      <c r="J1341" s="647">
        <v>1</v>
      </c>
      <c r="K1341" s="647">
        <f t="shared" si="20"/>
        <v>481</v>
      </c>
      <c r="L1341" s="645" t="s">
        <v>7409</v>
      </c>
      <c r="M1341" s="645" t="s">
        <v>719</v>
      </c>
      <c r="N1341" s="646">
        <v>42797</v>
      </c>
      <c r="O1341" s="645" t="s">
        <v>71</v>
      </c>
      <c r="P1341" s="645" t="s">
        <v>7410</v>
      </c>
    </row>
    <row r="1342" spans="1:16" x14ac:dyDescent="0.2">
      <c r="A1342" s="645" t="s">
        <v>390</v>
      </c>
      <c r="B1342" s="645" t="s">
        <v>1710</v>
      </c>
      <c r="C1342" s="645" t="s">
        <v>391</v>
      </c>
      <c r="D1342" s="645" t="s">
        <v>338</v>
      </c>
      <c r="E1342" s="645" t="s">
        <v>339</v>
      </c>
      <c r="F1342" s="645" t="s">
        <v>801</v>
      </c>
      <c r="G1342" s="645" t="s">
        <v>7411</v>
      </c>
      <c r="H1342" s="646">
        <v>42794</v>
      </c>
      <c r="I1342" s="647">
        <v>457</v>
      </c>
      <c r="J1342" s="647">
        <v>1</v>
      </c>
      <c r="K1342" s="647">
        <f t="shared" si="20"/>
        <v>457</v>
      </c>
      <c r="L1342" s="645" t="s">
        <v>7412</v>
      </c>
      <c r="M1342" s="645" t="s">
        <v>1051</v>
      </c>
      <c r="N1342" s="646">
        <v>42797</v>
      </c>
      <c r="O1342" s="645" t="s">
        <v>71</v>
      </c>
      <c r="P1342" s="645" t="s">
        <v>7413</v>
      </c>
    </row>
    <row r="1343" spans="1:16" x14ac:dyDescent="0.2">
      <c r="A1343" s="645" t="s">
        <v>390</v>
      </c>
      <c r="B1343" s="645" t="s">
        <v>1710</v>
      </c>
      <c r="C1343" s="645" t="s">
        <v>391</v>
      </c>
      <c r="D1343" s="645" t="s">
        <v>338</v>
      </c>
      <c r="E1343" s="645" t="s">
        <v>339</v>
      </c>
      <c r="F1343" s="645" t="s">
        <v>801</v>
      </c>
      <c r="G1343" s="645" t="s">
        <v>7414</v>
      </c>
      <c r="H1343" s="646">
        <v>42793</v>
      </c>
      <c r="I1343" s="647">
        <v>477</v>
      </c>
      <c r="J1343" s="647">
        <v>1</v>
      </c>
      <c r="K1343" s="647">
        <f t="shared" si="20"/>
        <v>477</v>
      </c>
      <c r="L1343" s="645" t="s">
        <v>801</v>
      </c>
      <c r="M1343" s="645" t="s">
        <v>1137</v>
      </c>
      <c r="N1343" s="646">
        <v>42796</v>
      </c>
      <c r="O1343" s="645" t="s">
        <v>71</v>
      </c>
      <c r="P1343" s="645" t="s">
        <v>801</v>
      </c>
    </row>
    <row r="1344" spans="1:16" x14ac:dyDescent="0.2">
      <c r="A1344" s="645" t="s">
        <v>390</v>
      </c>
      <c r="B1344" s="645" t="s">
        <v>1710</v>
      </c>
      <c r="C1344" s="645" t="s">
        <v>391</v>
      </c>
      <c r="D1344" s="645" t="s">
        <v>7415</v>
      </c>
      <c r="E1344" s="645" t="s">
        <v>7416</v>
      </c>
      <c r="F1344" s="645" t="s">
        <v>801</v>
      </c>
      <c r="G1344" s="645" t="s">
        <v>7417</v>
      </c>
      <c r="H1344" s="646">
        <v>42802</v>
      </c>
      <c r="I1344" s="647">
        <v>5079.3100000000004</v>
      </c>
      <c r="J1344" s="647">
        <v>1</v>
      </c>
      <c r="K1344" s="647">
        <f t="shared" si="20"/>
        <v>5079.3100000000004</v>
      </c>
      <c r="L1344" s="645" t="s">
        <v>801</v>
      </c>
      <c r="M1344" s="645" t="s">
        <v>543</v>
      </c>
      <c r="N1344" s="646">
        <v>42825</v>
      </c>
      <c r="O1344" s="645" t="s">
        <v>71</v>
      </c>
      <c r="P1344" s="645" t="s">
        <v>801</v>
      </c>
    </row>
    <row r="1345" spans="1:16" x14ac:dyDescent="0.2">
      <c r="A1345" s="645" t="s">
        <v>390</v>
      </c>
      <c r="B1345" s="645" t="s">
        <v>1710</v>
      </c>
      <c r="C1345" s="645" t="s">
        <v>391</v>
      </c>
      <c r="D1345" s="645" t="s">
        <v>7415</v>
      </c>
      <c r="E1345" s="645" t="s">
        <v>7416</v>
      </c>
      <c r="F1345" s="645" t="s">
        <v>801</v>
      </c>
      <c r="G1345" s="645" t="s">
        <v>7418</v>
      </c>
      <c r="H1345" s="646">
        <v>42801</v>
      </c>
      <c r="I1345" s="647">
        <v>5079.3100000000004</v>
      </c>
      <c r="J1345" s="647">
        <v>1</v>
      </c>
      <c r="K1345" s="647">
        <f t="shared" si="20"/>
        <v>5079.3100000000004</v>
      </c>
      <c r="L1345" s="645" t="s">
        <v>801</v>
      </c>
      <c r="M1345" s="645" t="s">
        <v>543</v>
      </c>
      <c r="N1345" s="646">
        <v>42825</v>
      </c>
      <c r="O1345" s="645" t="s">
        <v>71</v>
      </c>
      <c r="P1345" s="645" t="s">
        <v>801</v>
      </c>
    </row>
    <row r="1346" spans="1:16" x14ac:dyDescent="0.2">
      <c r="A1346" s="645" t="s">
        <v>390</v>
      </c>
      <c r="B1346" s="645" t="s">
        <v>1710</v>
      </c>
      <c r="C1346" s="645" t="s">
        <v>391</v>
      </c>
      <c r="D1346" s="645" t="s">
        <v>7415</v>
      </c>
      <c r="E1346" s="645" t="s">
        <v>7416</v>
      </c>
      <c r="F1346" s="645" t="s">
        <v>801</v>
      </c>
      <c r="G1346" s="645" t="s">
        <v>7419</v>
      </c>
      <c r="H1346" s="646">
        <v>42774</v>
      </c>
      <c r="I1346" s="647">
        <v>5079.3100000000004</v>
      </c>
      <c r="J1346" s="647">
        <v>1</v>
      </c>
      <c r="K1346" s="647">
        <f t="shared" ref="K1346:K1409" si="21">I1346*J1346</f>
        <v>5079.3100000000004</v>
      </c>
      <c r="L1346" s="645" t="s">
        <v>801</v>
      </c>
      <c r="M1346" s="645" t="s">
        <v>543</v>
      </c>
      <c r="N1346" s="646">
        <v>42825</v>
      </c>
      <c r="O1346" s="645" t="s">
        <v>71</v>
      </c>
      <c r="P1346" s="645" t="s">
        <v>801</v>
      </c>
    </row>
    <row r="1347" spans="1:16" x14ac:dyDescent="0.2">
      <c r="A1347" s="645" t="s">
        <v>390</v>
      </c>
      <c r="B1347" s="645" t="s">
        <v>1710</v>
      </c>
      <c r="C1347" s="645" t="s">
        <v>391</v>
      </c>
      <c r="D1347" s="645" t="s">
        <v>7415</v>
      </c>
      <c r="E1347" s="645" t="s">
        <v>7416</v>
      </c>
      <c r="F1347" s="645" t="s">
        <v>801</v>
      </c>
      <c r="G1347" s="645" t="s">
        <v>7420</v>
      </c>
      <c r="H1347" s="646">
        <v>42774</v>
      </c>
      <c r="I1347" s="647">
        <v>5079.3100000000004</v>
      </c>
      <c r="J1347" s="647">
        <v>1</v>
      </c>
      <c r="K1347" s="647">
        <f t="shared" si="21"/>
        <v>5079.3100000000004</v>
      </c>
      <c r="L1347" s="645" t="s">
        <v>801</v>
      </c>
      <c r="M1347" s="645" t="s">
        <v>543</v>
      </c>
      <c r="N1347" s="646">
        <v>42825</v>
      </c>
      <c r="O1347" s="645" t="s">
        <v>71</v>
      </c>
      <c r="P1347" s="645" t="s">
        <v>801</v>
      </c>
    </row>
    <row r="1348" spans="1:16" x14ac:dyDescent="0.2">
      <c r="A1348" s="645" t="s">
        <v>390</v>
      </c>
      <c r="B1348" s="645" t="s">
        <v>1710</v>
      </c>
      <c r="C1348" s="645" t="s">
        <v>391</v>
      </c>
      <c r="D1348" s="645" t="s">
        <v>7421</v>
      </c>
      <c r="E1348" s="645" t="s">
        <v>7422</v>
      </c>
      <c r="F1348" s="645" t="s">
        <v>801</v>
      </c>
      <c r="G1348" s="645" t="s">
        <v>7423</v>
      </c>
      <c r="H1348" s="646">
        <v>42807</v>
      </c>
      <c r="I1348" s="647">
        <v>592.13</v>
      </c>
      <c r="J1348" s="647">
        <v>1</v>
      </c>
      <c r="K1348" s="647">
        <f t="shared" si="21"/>
        <v>592.13</v>
      </c>
      <c r="L1348" s="645" t="s">
        <v>7424</v>
      </c>
      <c r="M1348" s="645" t="s">
        <v>1137</v>
      </c>
      <c r="N1348" s="646">
        <v>42814</v>
      </c>
      <c r="O1348" s="645" t="s">
        <v>71</v>
      </c>
      <c r="P1348" s="645" t="s">
        <v>7425</v>
      </c>
    </row>
    <row r="1349" spans="1:16" x14ac:dyDescent="0.2">
      <c r="A1349" s="645" t="s">
        <v>390</v>
      </c>
      <c r="B1349" s="645" t="s">
        <v>1710</v>
      </c>
      <c r="C1349" s="645" t="s">
        <v>391</v>
      </c>
      <c r="D1349" s="645" t="s">
        <v>7426</v>
      </c>
      <c r="E1349" s="645" t="s">
        <v>7427</v>
      </c>
      <c r="F1349" s="645" t="s">
        <v>801</v>
      </c>
      <c r="G1349" s="645" t="s">
        <v>7428</v>
      </c>
      <c r="H1349" s="646">
        <v>42802</v>
      </c>
      <c r="I1349" s="647">
        <v>672.27</v>
      </c>
      <c r="J1349" s="647">
        <v>1</v>
      </c>
      <c r="K1349" s="647">
        <f t="shared" si="21"/>
        <v>672.27</v>
      </c>
      <c r="L1349" s="645" t="s">
        <v>801</v>
      </c>
      <c r="M1349" s="645" t="s">
        <v>671</v>
      </c>
      <c r="N1349" s="646">
        <v>42814</v>
      </c>
      <c r="O1349" s="645" t="s">
        <v>71</v>
      </c>
      <c r="P1349" s="645" t="s">
        <v>801</v>
      </c>
    </row>
    <row r="1350" spans="1:16" x14ac:dyDescent="0.2">
      <c r="A1350" s="645" t="s">
        <v>390</v>
      </c>
      <c r="B1350" s="645" t="s">
        <v>1710</v>
      </c>
      <c r="C1350" s="645" t="s">
        <v>391</v>
      </c>
      <c r="D1350" s="645" t="s">
        <v>411</v>
      </c>
      <c r="E1350" s="645" t="s">
        <v>412</v>
      </c>
      <c r="F1350" s="645" t="s">
        <v>801</v>
      </c>
      <c r="G1350" s="645" t="s">
        <v>7429</v>
      </c>
      <c r="H1350" s="646">
        <v>42801</v>
      </c>
      <c r="I1350" s="647">
        <v>97.62</v>
      </c>
      <c r="J1350" s="647">
        <v>1</v>
      </c>
      <c r="K1350" s="647">
        <f t="shared" si="21"/>
        <v>97.62</v>
      </c>
      <c r="L1350" s="645" t="s">
        <v>7430</v>
      </c>
      <c r="M1350" s="645" t="s">
        <v>200</v>
      </c>
      <c r="N1350" s="646">
        <v>42810</v>
      </c>
      <c r="O1350" s="645" t="s">
        <v>71</v>
      </c>
      <c r="P1350" s="645" t="s">
        <v>7431</v>
      </c>
    </row>
    <row r="1351" spans="1:16" x14ac:dyDescent="0.2">
      <c r="A1351" s="645" t="s">
        <v>390</v>
      </c>
      <c r="B1351" s="645" t="s">
        <v>1710</v>
      </c>
      <c r="C1351" s="645" t="s">
        <v>391</v>
      </c>
      <c r="D1351" s="645" t="s">
        <v>7432</v>
      </c>
      <c r="E1351" s="645" t="s">
        <v>7433</v>
      </c>
      <c r="F1351" s="645" t="s">
        <v>801</v>
      </c>
      <c r="G1351" s="645" t="s">
        <v>7434</v>
      </c>
      <c r="H1351" s="646">
        <v>42816</v>
      </c>
      <c r="I1351" s="647">
        <v>365.19</v>
      </c>
      <c r="J1351" s="647">
        <v>1</v>
      </c>
      <c r="K1351" s="647">
        <f t="shared" si="21"/>
        <v>365.19</v>
      </c>
      <c r="L1351" s="645" t="s">
        <v>801</v>
      </c>
      <c r="M1351" s="645" t="s">
        <v>1079</v>
      </c>
      <c r="N1351" s="646">
        <v>42823</v>
      </c>
      <c r="O1351" s="645" t="s">
        <v>71</v>
      </c>
      <c r="P1351" s="645" t="s">
        <v>801</v>
      </c>
    </row>
    <row r="1352" spans="1:16" x14ac:dyDescent="0.2">
      <c r="A1352" s="645" t="s">
        <v>390</v>
      </c>
      <c r="B1352" s="645" t="s">
        <v>1710</v>
      </c>
      <c r="C1352" s="645" t="s">
        <v>391</v>
      </c>
      <c r="D1352" s="645" t="s">
        <v>7435</v>
      </c>
      <c r="E1352" s="645" t="s">
        <v>7436</v>
      </c>
      <c r="F1352" s="645" t="s">
        <v>801</v>
      </c>
      <c r="G1352" s="645" t="s">
        <v>7437</v>
      </c>
      <c r="H1352" s="646">
        <v>42813</v>
      </c>
      <c r="I1352" s="647">
        <v>4386.91</v>
      </c>
      <c r="J1352" s="647">
        <v>1</v>
      </c>
      <c r="K1352" s="647">
        <f t="shared" si="21"/>
        <v>4386.91</v>
      </c>
      <c r="L1352" s="645" t="s">
        <v>801</v>
      </c>
      <c r="M1352" s="645" t="s">
        <v>180</v>
      </c>
      <c r="N1352" s="646">
        <v>42823</v>
      </c>
      <c r="O1352" s="645" t="s">
        <v>71</v>
      </c>
      <c r="P1352" s="645" t="s">
        <v>801</v>
      </c>
    </row>
    <row r="1353" spans="1:16" x14ac:dyDescent="0.2">
      <c r="A1353" s="645" t="s">
        <v>390</v>
      </c>
      <c r="B1353" s="645" t="s">
        <v>1710</v>
      </c>
      <c r="C1353" s="645" t="s">
        <v>391</v>
      </c>
      <c r="D1353" s="645" t="s">
        <v>7438</v>
      </c>
      <c r="E1353" s="645" t="s">
        <v>7439</v>
      </c>
      <c r="F1353" s="645" t="s">
        <v>801</v>
      </c>
      <c r="G1353" s="645" t="s">
        <v>7440</v>
      </c>
      <c r="H1353" s="646">
        <v>42808</v>
      </c>
      <c r="I1353" s="647">
        <v>385</v>
      </c>
      <c r="J1353" s="647">
        <v>1</v>
      </c>
      <c r="K1353" s="647">
        <f t="shared" si="21"/>
        <v>385</v>
      </c>
      <c r="L1353" s="645" t="s">
        <v>801</v>
      </c>
      <c r="M1353" s="645" t="s">
        <v>7441</v>
      </c>
      <c r="N1353" s="646">
        <v>42823</v>
      </c>
      <c r="O1353" s="645" t="s">
        <v>71</v>
      </c>
      <c r="P1353" s="645" t="s">
        <v>801</v>
      </c>
    </row>
    <row r="1354" spans="1:16" x14ac:dyDescent="0.2">
      <c r="A1354" s="645" t="s">
        <v>390</v>
      </c>
      <c r="B1354" s="645" t="s">
        <v>1710</v>
      </c>
      <c r="C1354" s="645" t="s">
        <v>391</v>
      </c>
      <c r="D1354" s="645" t="s">
        <v>7438</v>
      </c>
      <c r="E1354" s="645" t="s">
        <v>7439</v>
      </c>
      <c r="F1354" s="645" t="s">
        <v>801</v>
      </c>
      <c r="G1354" s="645" t="s">
        <v>7442</v>
      </c>
      <c r="H1354" s="646">
        <v>42805</v>
      </c>
      <c r="I1354" s="647">
        <v>385</v>
      </c>
      <c r="J1354" s="647">
        <v>1</v>
      </c>
      <c r="K1354" s="647">
        <f t="shared" si="21"/>
        <v>385</v>
      </c>
      <c r="L1354" s="645" t="s">
        <v>801</v>
      </c>
      <c r="M1354" s="645" t="s">
        <v>540</v>
      </c>
      <c r="N1354" s="646">
        <v>42824</v>
      </c>
      <c r="O1354" s="645" t="s">
        <v>71</v>
      </c>
      <c r="P1354" s="645" t="s">
        <v>801</v>
      </c>
    </row>
    <row r="1355" spans="1:16" x14ac:dyDescent="0.2">
      <c r="A1355" s="645" t="s">
        <v>390</v>
      </c>
      <c r="B1355" s="645" t="s">
        <v>1710</v>
      </c>
      <c r="C1355" s="645" t="s">
        <v>391</v>
      </c>
      <c r="D1355" s="645" t="s">
        <v>7438</v>
      </c>
      <c r="E1355" s="645" t="s">
        <v>7439</v>
      </c>
      <c r="F1355" s="645" t="s">
        <v>801</v>
      </c>
      <c r="G1355" s="645" t="s">
        <v>7443</v>
      </c>
      <c r="H1355" s="646">
        <v>42745</v>
      </c>
      <c r="I1355" s="647">
        <v>33.61</v>
      </c>
      <c r="J1355" s="647">
        <v>1</v>
      </c>
      <c r="K1355" s="647">
        <f t="shared" si="21"/>
        <v>33.61</v>
      </c>
      <c r="L1355" s="645" t="s">
        <v>801</v>
      </c>
      <c r="M1355" s="645" t="s">
        <v>748</v>
      </c>
      <c r="N1355" s="646">
        <v>42825</v>
      </c>
      <c r="O1355" s="645" t="s">
        <v>71</v>
      </c>
      <c r="P1355" s="645" t="s">
        <v>801</v>
      </c>
    </row>
    <row r="1356" spans="1:16" x14ac:dyDescent="0.2">
      <c r="A1356" s="645" t="s">
        <v>390</v>
      </c>
      <c r="B1356" s="645" t="s">
        <v>1710</v>
      </c>
      <c r="C1356" s="645" t="s">
        <v>391</v>
      </c>
      <c r="D1356" s="645" t="s">
        <v>7438</v>
      </c>
      <c r="E1356" s="645" t="s">
        <v>7439</v>
      </c>
      <c r="F1356" s="645" t="s">
        <v>801</v>
      </c>
      <c r="G1356" s="645" t="s">
        <v>7444</v>
      </c>
      <c r="H1356" s="646">
        <v>42745</v>
      </c>
      <c r="I1356" s="647">
        <v>33.61</v>
      </c>
      <c r="J1356" s="647">
        <v>1</v>
      </c>
      <c r="K1356" s="647">
        <f t="shared" si="21"/>
        <v>33.61</v>
      </c>
      <c r="L1356" s="645" t="s">
        <v>801</v>
      </c>
      <c r="M1356" s="645" t="s">
        <v>540</v>
      </c>
      <c r="N1356" s="646">
        <v>42824</v>
      </c>
      <c r="O1356" s="645" t="s">
        <v>71</v>
      </c>
      <c r="P1356" s="645" t="s">
        <v>801</v>
      </c>
    </row>
    <row r="1357" spans="1:16" x14ac:dyDescent="0.2">
      <c r="A1357" s="645" t="s">
        <v>390</v>
      </c>
      <c r="B1357" s="645" t="s">
        <v>1710</v>
      </c>
      <c r="C1357" s="645" t="s">
        <v>391</v>
      </c>
      <c r="D1357" s="645" t="s">
        <v>7438</v>
      </c>
      <c r="E1357" s="645" t="s">
        <v>7439</v>
      </c>
      <c r="F1357" s="645" t="s">
        <v>801</v>
      </c>
      <c r="G1357" s="645" t="s">
        <v>7445</v>
      </c>
      <c r="H1357" s="646">
        <v>42745</v>
      </c>
      <c r="I1357" s="647">
        <v>33.61</v>
      </c>
      <c r="J1357" s="647">
        <v>1</v>
      </c>
      <c r="K1357" s="647">
        <f t="shared" si="21"/>
        <v>33.61</v>
      </c>
      <c r="L1357" s="645" t="s">
        <v>801</v>
      </c>
      <c r="M1357" s="645" t="s">
        <v>748</v>
      </c>
      <c r="N1357" s="646">
        <v>42825</v>
      </c>
      <c r="O1357" s="645" t="s">
        <v>71</v>
      </c>
      <c r="P1357" s="645" t="s">
        <v>801</v>
      </c>
    </row>
    <row r="1358" spans="1:16" x14ac:dyDescent="0.2">
      <c r="A1358" s="645" t="s">
        <v>390</v>
      </c>
      <c r="B1358" s="645" t="s">
        <v>1710</v>
      </c>
      <c r="C1358" s="645" t="s">
        <v>391</v>
      </c>
      <c r="D1358" s="645" t="s">
        <v>7438</v>
      </c>
      <c r="E1358" s="645" t="s">
        <v>7439</v>
      </c>
      <c r="F1358" s="645" t="s">
        <v>801</v>
      </c>
      <c r="G1358" s="645" t="s">
        <v>7446</v>
      </c>
      <c r="H1358" s="646">
        <v>42745</v>
      </c>
      <c r="I1358" s="647">
        <v>33.61</v>
      </c>
      <c r="J1358" s="647">
        <v>1</v>
      </c>
      <c r="K1358" s="647">
        <f t="shared" si="21"/>
        <v>33.61</v>
      </c>
      <c r="L1358" s="645" t="s">
        <v>801</v>
      </c>
      <c r="M1358" s="645" t="s">
        <v>540</v>
      </c>
      <c r="N1358" s="646">
        <v>42824</v>
      </c>
      <c r="O1358" s="645" t="s">
        <v>71</v>
      </c>
      <c r="P1358" s="645" t="s">
        <v>801</v>
      </c>
    </row>
    <row r="1359" spans="1:16" x14ac:dyDescent="0.2">
      <c r="A1359" s="645" t="s">
        <v>390</v>
      </c>
      <c r="B1359" s="645" t="s">
        <v>1710</v>
      </c>
      <c r="C1359" s="645" t="s">
        <v>391</v>
      </c>
      <c r="D1359" s="645" t="s">
        <v>3975</v>
      </c>
      <c r="E1359" s="645" t="s">
        <v>3976</v>
      </c>
      <c r="F1359" s="645" t="s">
        <v>801</v>
      </c>
      <c r="G1359" s="645" t="s">
        <v>7447</v>
      </c>
      <c r="H1359" s="646">
        <v>42817</v>
      </c>
      <c r="I1359" s="647">
        <v>1443</v>
      </c>
      <c r="J1359" s="647">
        <v>1</v>
      </c>
      <c r="K1359" s="647">
        <f t="shared" si="21"/>
        <v>1443</v>
      </c>
      <c r="L1359" s="645" t="s">
        <v>7448</v>
      </c>
      <c r="M1359" s="645" t="s">
        <v>266</v>
      </c>
      <c r="N1359" s="646">
        <v>42821</v>
      </c>
      <c r="O1359" s="645" t="s">
        <v>71</v>
      </c>
      <c r="P1359" s="645" t="s">
        <v>7449</v>
      </c>
    </row>
    <row r="1360" spans="1:16" x14ac:dyDescent="0.2">
      <c r="A1360" s="645" t="s">
        <v>390</v>
      </c>
      <c r="B1360" s="645" t="s">
        <v>1710</v>
      </c>
      <c r="C1360" s="645" t="s">
        <v>391</v>
      </c>
      <c r="D1360" s="645" t="s">
        <v>7450</v>
      </c>
      <c r="E1360" s="645" t="s">
        <v>7451</v>
      </c>
      <c r="F1360" s="645" t="s">
        <v>801</v>
      </c>
      <c r="G1360" s="645" t="s">
        <v>7452</v>
      </c>
      <c r="H1360" s="646">
        <v>42807</v>
      </c>
      <c r="I1360" s="647">
        <v>153.52000000000001</v>
      </c>
      <c r="J1360" s="647">
        <v>1</v>
      </c>
      <c r="K1360" s="647">
        <f t="shared" si="21"/>
        <v>153.52000000000001</v>
      </c>
      <c r="L1360" s="645" t="s">
        <v>7453</v>
      </c>
      <c r="M1360" s="645" t="s">
        <v>114</v>
      </c>
      <c r="N1360" s="646">
        <v>42814</v>
      </c>
      <c r="O1360" s="645" t="s">
        <v>71</v>
      </c>
      <c r="P1360" s="645" t="s">
        <v>7454</v>
      </c>
    </row>
    <row r="1361" spans="1:16" x14ac:dyDescent="0.2">
      <c r="A1361" s="645" t="s">
        <v>390</v>
      </c>
      <c r="B1361" s="645" t="s">
        <v>1710</v>
      </c>
      <c r="C1361" s="645" t="s">
        <v>391</v>
      </c>
      <c r="D1361" s="645" t="s">
        <v>7455</v>
      </c>
      <c r="E1361" s="645" t="s">
        <v>7456</v>
      </c>
      <c r="F1361" s="645" t="s">
        <v>801</v>
      </c>
      <c r="G1361" s="645" t="s">
        <v>7457</v>
      </c>
      <c r="H1361" s="646">
        <v>42818</v>
      </c>
      <c r="I1361" s="647">
        <v>623.99</v>
      </c>
      <c r="J1361" s="647">
        <v>1</v>
      </c>
      <c r="K1361" s="647">
        <f t="shared" si="21"/>
        <v>623.99</v>
      </c>
      <c r="L1361" s="645" t="s">
        <v>801</v>
      </c>
      <c r="M1361" s="645" t="s">
        <v>543</v>
      </c>
      <c r="N1361" s="646">
        <v>42824</v>
      </c>
      <c r="O1361" s="645" t="s">
        <v>71</v>
      </c>
      <c r="P1361" s="645" t="s">
        <v>801</v>
      </c>
    </row>
    <row r="1362" spans="1:16" x14ac:dyDescent="0.2">
      <c r="A1362" s="645" t="s">
        <v>390</v>
      </c>
      <c r="B1362" s="645" t="s">
        <v>1710</v>
      </c>
      <c r="C1362" s="645" t="s">
        <v>391</v>
      </c>
      <c r="D1362" s="645" t="s">
        <v>7458</v>
      </c>
      <c r="E1362" s="645" t="s">
        <v>7459</v>
      </c>
      <c r="F1362" s="645" t="s">
        <v>801</v>
      </c>
      <c r="G1362" s="645" t="s">
        <v>7460</v>
      </c>
      <c r="H1362" s="646">
        <v>42810</v>
      </c>
      <c r="I1362" s="647">
        <v>309</v>
      </c>
      <c r="J1362" s="647">
        <v>1</v>
      </c>
      <c r="K1362" s="647">
        <f t="shared" si="21"/>
        <v>309</v>
      </c>
      <c r="L1362" s="645" t="s">
        <v>7461</v>
      </c>
      <c r="M1362" s="645" t="s">
        <v>1051</v>
      </c>
      <c r="N1362" s="646">
        <v>42821</v>
      </c>
      <c r="O1362" s="645" t="s">
        <v>71</v>
      </c>
      <c r="P1362" s="645" t="s">
        <v>7462</v>
      </c>
    </row>
    <row r="1363" spans="1:16" x14ac:dyDescent="0.2">
      <c r="A1363" s="645" t="s">
        <v>390</v>
      </c>
      <c r="B1363" s="645" t="s">
        <v>1710</v>
      </c>
      <c r="C1363" s="645" t="s">
        <v>391</v>
      </c>
      <c r="D1363" s="645" t="s">
        <v>7463</v>
      </c>
      <c r="E1363" s="645" t="s">
        <v>7464</v>
      </c>
      <c r="F1363" s="645" t="s">
        <v>801</v>
      </c>
      <c r="G1363" s="645" t="s">
        <v>7465</v>
      </c>
      <c r="H1363" s="646">
        <v>42807</v>
      </c>
      <c r="I1363" s="647">
        <v>435.76</v>
      </c>
      <c r="J1363" s="647">
        <v>1</v>
      </c>
      <c r="K1363" s="647">
        <f t="shared" si="21"/>
        <v>435.76</v>
      </c>
      <c r="L1363" s="645" t="s">
        <v>801</v>
      </c>
      <c r="M1363" s="645" t="s">
        <v>671</v>
      </c>
      <c r="N1363" s="646">
        <v>42814</v>
      </c>
      <c r="O1363" s="645" t="s">
        <v>71</v>
      </c>
      <c r="P1363" s="645" t="s">
        <v>801</v>
      </c>
    </row>
    <row r="1364" spans="1:16" x14ac:dyDescent="0.2">
      <c r="A1364" s="645" t="s">
        <v>390</v>
      </c>
      <c r="B1364" s="645" t="s">
        <v>1710</v>
      </c>
      <c r="C1364" s="645" t="s">
        <v>391</v>
      </c>
      <c r="D1364" s="645" t="s">
        <v>7466</v>
      </c>
      <c r="E1364" s="645" t="s">
        <v>7467</v>
      </c>
      <c r="F1364" s="645" t="s">
        <v>7468</v>
      </c>
      <c r="G1364" s="645" t="s">
        <v>7469</v>
      </c>
      <c r="H1364" s="646">
        <v>42809</v>
      </c>
      <c r="I1364" s="647">
        <v>176.66</v>
      </c>
      <c r="J1364" s="647">
        <v>1</v>
      </c>
      <c r="K1364" s="647">
        <f t="shared" si="21"/>
        <v>176.66</v>
      </c>
      <c r="L1364" s="645" t="s">
        <v>7470</v>
      </c>
      <c r="M1364" s="645" t="s">
        <v>114</v>
      </c>
      <c r="N1364" s="646">
        <v>42818</v>
      </c>
      <c r="O1364" s="645" t="s">
        <v>71</v>
      </c>
      <c r="P1364" s="645" t="s">
        <v>7471</v>
      </c>
    </row>
    <row r="1365" spans="1:16" x14ac:dyDescent="0.2">
      <c r="A1365" s="645" t="s">
        <v>390</v>
      </c>
      <c r="B1365" s="645" t="s">
        <v>1710</v>
      </c>
      <c r="C1365" s="645" t="s">
        <v>391</v>
      </c>
      <c r="D1365" s="645" t="s">
        <v>7472</v>
      </c>
      <c r="E1365" s="645" t="s">
        <v>7473</v>
      </c>
      <c r="F1365" s="645" t="s">
        <v>7474</v>
      </c>
      <c r="G1365" s="645" t="s">
        <v>7475</v>
      </c>
      <c r="H1365" s="646">
        <v>42791</v>
      </c>
      <c r="I1365" s="647">
        <v>302.5</v>
      </c>
      <c r="J1365" s="647">
        <v>1</v>
      </c>
      <c r="K1365" s="647">
        <f t="shared" si="21"/>
        <v>302.5</v>
      </c>
      <c r="L1365" s="645" t="s">
        <v>801</v>
      </c>
      <c r="M1365" s="645" t="s">
        <v>614</v>
      </c>
      <c r="N1365" s="646">
        <v>42822</v>
      </c>
      <c r="O1365" s="645" t="s">
        <v>71</v>
      </c>
      <c r="P1365" s="645" t="s">
        <v>801</v>
      </c>
    </row>
    <row r="1366" spans="1:16" x14ac:dyDescent="0.2">
      <c r="A1366" s="645" t="s">
        <v>390</v>
      </c>
      <c r="B1366" s="645" t="s">
        <v>1710</v>
      </c>
      <c r="C1366" s="645" t="s">
        <v>391</v>
      </c>
      <c r="D1366" s="645" t="s">
        <v>7472</v>
      </c>
      <c r="E1366" s="645" t="s">
        <v>7473</v>
      </c>
      <c r="F1366" s="645" t="s">
        <v>7474</v>
      </c>
      <c r="G1366" s="645" t="s">
        <v>7476</v>
      </c>
      <c r="H1366" s="646">
        <v>42791</v>
      </c>
      <c r="I1366" s="647">
        <v>1709.13</v>
      </c>
      <c r="J1366" s="647">
        <v>1</v>
      </c>
      <c r="K1366" s="647">
        <f t="shared" si="21"/>
        <v>1709.13</v>
      </c>
      <c r="L1366" s="645" t="s">
        <v>801</v>
      </c>
      <c r="M1366" s="645" t="s">
        <v>614</v>
      </c>
      <c r="N1366" s="646">
        <v>42822</v>
      </c>
      <c r="O1366" s="645" t="s">
        <v>71</v>
      </c>
      <c r="P1366" s="645" t="s">
        <v>801</v>
      </c>
    </row>
    <row r="1367" spans="1:16" x14ac:dyDescent="0.2">
      <c r="A1367" s="645" t="s">
        <v>390</v>
      </c>
      <c r="B1367" s="645" t="s">
        <v>1710</v>
      </c>
      <c r="C1367" s="645" t="s">
        <v>391</v>
      </c>
      <c r="D1367" s="645" t="s">
        <v>7477</v>
      </c>
      <c r="E1367" s="645" t="s">
        <v>7478</v>
      </c>
      <c r="F1367" s="645" t="s">
        <v>7479</v>
      </c>
      <c r="G1367" s="645" t="s">
        <v>7480</v>
      </c>
      <c r="H1367" s="646">
        <v>42810</v>
      </c>
      <c r="I1367" s="647">
        <v>2665.34</v>
      </c>
      <c r="J1367" s="647">
        <v>1</v>
      </c>
      <c r="K1367" s="647">
        <f t="shared" si="21"/>
        <v>2665.34</v>
      </c>
      <c r="L1367" s="645" t="s">
        <v>801</v>
      </c>
      <c r="M1367" s="645" t="s">
        <v>623</v>
      </c>
      <c r="N1367" s="646">
        <v>42822</v>
      </c>
      <c r="O1367" s="645" t="s">
        <v>71</v>
      </c>
      <c r="P1367" s="645" t="s">
        <v>801</v>
      </c>
    </row>
    <row r="1368" spans="1:16" x14ac:dyDescent="0.2">
      <c r="A1368" s="645" t="s">
        <v>390</v>
      </c>
      <c r="B1368" s="645" t="s">
        <v>1710</v>
      </c>
      <c r="C1368" s="645" t="s">
        <v>391</v>
      </c>
      <c r="D1368" s="645" t="s">
        <v>7477</v>
      </c>
      <c r="E1368" s="645" t="s">
        <v>7478</v>
      </c>
      <c r="F1368" s="645" t="s">
        <v>7479</v>
      </c>
      <c r="G1368" s="645" t="s">
        <v>7481</v>
      </c>
      <c r="H1368" s="646">
        <v>42810</v>
      </c>
      <c r="I1368" s="647">
        <v>2722.5</v>
      </c>
      <c r="J1368" s="647">
        <v>1</v>
      </c>
      <c r="K1368" s="647">
        <f t="shared" si="21"/>
        <v>2722.5</v>
      </c>
      <c r="L1368" s="645" t="s">
        <v>801</v>
      </c>
      <c r="M1368" s="645" t="s">
        <v>623</v>
      </c>
      <c r="N1368" s="646">
        <v>42822</v>
      </c>
      <c r="O1368" s="645" t="s">
        <v>71</v>
      </c>
      <c r="P1368" s="645" t="s">
        <v>801</v>
      </c>
    </row>
    <row r="1369" spans="1:16" x14ac:dyDescent="0.2">
      <c r="A1369" s="645" t="s">
        <v>390</v>
      </c>
      <c r="B1369" s="645" t="s">
        <v>1710</v>
      </c>
      <c r="C1369" s="645" t="s">
        <v>391</v>
      </c>
      <c r="D1369" s="645" t="s">
        <v>7477</v>
      </c>
      <c r="E1369" s="645" t="s">
        <v>7478</v>
      </c>
      <c r="F1369" s="645" t="s">
        <v>7479</v>
      </c>
      <c r="G1369" s="645" t="s">
        <v>7482</v>
      </c>
      <c r="H1369" s="646">
        <v>42810</v>
      </c>
      <c r="I1369" s="647">
        <v>1280.83</v>
      </c>
      <c r="J1369" s="647">
        <v>1</v>
      </c>
      <c r="K1369" s="647">
        <f t="shared" si="21"/>
        <v>1280.83</v>
      </c>
      <c r="L1369" s="645" t="s">
        <v>801</v>
      </c>
      <c r="M1369" s="645" t="s">
        <v>623</v>
      </c>
      <c r="N1369" s="646">
        <v>42822</v>
      </c>
      <c r="O1369" s="645" t="s">
        <v>71</v>
      </c>
      <c r="P1369" s="645" t="s">
        <v>801</v>
      </c>
    </row>
    <row r="1370" spans="1:16" x14ac:dyDescent="0.2">
      <c r="A1370" s="645" t="s">
        <v>390</v>
      </c>
      <c r="B1370" s="645" t="s">
        <v>1710</v>
      </c>
      <c r="C1370" s="645" t="s">
        <v>391</v>
      </c>
      <c r="D1370" s="645" t="s">
        <v>7477</v>
      </c>
      <c r="E1370" s="645" t="s">
        <v>7478</v>
      </c>
      <c r="F1370" s="645" t="s">
        <v>7479</v>
      </c>
      <c r="G1370" s="645" t="s">
        <v>7483</v>
      </c>
      <c r="H1370" s="646">
        <v>42808</v>
      </c>
      <c r="I1370" s="647">
        <v>1791.91</v>
      </c>
      <c r="J1370" s="647">
        <v>1</v>
      </c>
      <c r="K1370" s="647">
        <f t="shared" si="21"/>
        <v>1791.91</v>
      </c>
      <c r="L1370" s="645" t="s">
        <v>801</v>
      </c>
      <c r="M1370" s="645" t="s">
        <v>623</v>
      </c>
      <c r="N1370" s="646">
        <v>42822</v>
      </c>
      <c r="O1370" s="645" t="s">
        <v>71</v>
      </c>
      <c r="P1370" s="645" t="s">
        <v>801</v>
      </c>
    </row>
    <row r="1371" spans="1:16" x14ac:dyDescent="0.2">
      <c r="A1371" s="645" t="s">
        <v>390</v>
      </c>
      <c r="B1371" s="645" t="s">
        <v>1710</v>
      </c>
      <c r="C1371" s="645" t="s">
        <v>391</v>
      </c>
      <c r="D1371" s="645" t="s">
        <v>7484</v>
      </c>
      <c r="E1371" s="645" t="s">
        <v>7485</v>
      </c>
      <c r="F1371" s="645" t="s">
        <v>7486</v>
      </c>
      <c r="G1371" s="645" t="s">
        <v>7487</v>
      </c>
      <c r="H1371" s="646">
        <v>42803</v>
      </c>
      <c r="I1371" s="647">
        <v>140</v>
      </c>
      <c r="J1371" s="647">
        <v>1</v>
      </c>
      <c r="K1371" s="647">
        <f t="shared" si="21"/>
        <v>140</v>
      </c>
      <c r="L1371" s="645" t="s">
        <v>801</v>
      </c>
      <c r="M1371" s="645" t="s">
        <v>5396</v>
      </c>
      <c r="N1371" s="646">
        <v>42810</v>
      </c>
      <c r="O1371" s="645" t="s">
        <v>71</v>
      </c>
      <c r="P1371" s="645" t="s">
        <v>801</v>
      </c>
    </row>
    <row r="1372" spans="1:16" x14ac:dyDescent="0.2">
      <c r="A1372" s="645" t="s">
        <v>390</v>
      </c>
      <c r="B1372" s="645" t="s">
        <v>1710</v>
      </c>
      <c r="C1372" s="645" t="s">
        <v>391</v>
      </c>
      <c r="D1372" s="645" t="s">
        <v>7488</v>
      </c>
      <c r="E1372" s="645" t="s">
        <v>7489</v>
      </c>
      <c r="F1372" s="645" t="s">
        <v>7490</v>
      </c>
      <c r="G1372" s="645" t="s">
        <v>7491</v>
      </c>
      <c r="H1372" s="646">
        <v>42815</v>
      </c>
      <c r="I1372" s="647">
        <v>685.9</v>
      </c>
      <c r="J1372" s="647">
        <v>1</v>
      </c>
      <c r="K1372" s="647">
        <f t="shared" si="21"/>
        <v>685.9</v>
      </c>
      <c r="L1372" s="645" t="s">
        <v>7492</v>
      </c>
      <c r="M1372" s="645" t="s">
        <v>719</v>
      </c>
      <c r="N1372" s="646">
        <v>42825</v>
      </c>
      <c r="O1372" s="645" t="s">
        <v>71</v>
      </c>
      <c r="P1372" s="645" t="s">
        <v>801</v>
      </c>
    </row>
    <row r="1373" spans="1:16" x14ac:dyDescent="0.2">
      <c r="A1373" s="645" t="s">
        <v>390</v>
      </c>
      <c r="B1373" s="645" t="s">
        <v>1710</v>
      </c>
      <c r="C1373" s="645" t="s">
        <v>391</v>
      </c>
      <c r="D1373" s="645" t="s">
        <v>7493</v>
      </c>
      <c r="E1373" s="645" t="s">
        <v>7494</v>
      </c>
      <c r="F1373" s="645" t="s">
        <v>7495</v>
      </c>
      <c r="G1373" s="645" t="s">
        <v>7496</v>
      </c>
      <c r="H1373" s="646">
        <v>42790</v>
      </c>
      <c r="I1373" s="647">
        <v>3374</v>
      </c>
      <c r="J1373" s="647">
        <v>1</v>
      </c>
      <c r="K1373" s="647">
        <f t="shared" si="21"/>
        <v>3374</v>
      </c>
      <c r="L1373" s="645" t="s">
        <v>801</v>
      </c>
      <c r="M1373" s="645" t="s">
        <v>504</v>
      </c>
      <c r="N1373" s="646">
        <v>42810</v>
      </c>
      <c r="O1373" s="645" t="s">
        <v>71</v>
      </c>
      <c r="P1373" s="645" t="s">
        <v>801</v>
      </c>
    </row>
    <row r="1374" spans="1:16" x14ac:dyDescent="0.2">
      <c r="A1374" s="645" t="s">
        <v>390</v>
      </c>
      <c r="B1374" s="645" t="s">
        <v>1710</v>
      </c>
      <c r="C1374" s="645" t="s">
        <v>391</v>
      </c>
      <c r="D1374" s="645" t="s">
        <v>7497</v>
      </c>
      <c r="E1374" s="645" t="s">
        <v>7498</v>
      </c>
      <c r="F1374" s="645" t="s">
        <v>7499</v>
      </c>
      <c r="G1374" s="645" t="s">
        <v>7500</v>
      </c>
      <c r="H1374" s="646">
        <v>42791</v>
      </c>
      <c r="I1374" s="647">
        <v>40.75</v>
      </c>
      <c r="J1374" s="647">
        <v>1</v>
      </c>
      <c r="K1374" s="647">
        <f t="shared" si="21"/>
        <v>40.75</v>
      </c>
      <c r="L1374" s="645" t="s">
        <v>801</v>
      </c>
      <c r="M1374" s="645" t="s">
        <v>540</v>
      </c>
      <c r="N1374" s="646">
        <v>42825</v>
      </c>
      <c r="O1374" s="645" t="s">
        <v>71</v>
      </c>
      <c r="P1374" s="645" t="s">
        <v>801</v>
      </c>
    </row>
    <row r="1375" spans="1:16" x14ac:dyDescent="0.2">
      <c r="A1375" s="645" t="s">
        <v>390</v>
      </c>
      <c r="B1375" s="645" t="s">
        <v>1710</v>
      </c>
      <c r="C1375" s="645" t="s">
        <v>391</v>
      </c>
      <c r="D1375" s="645" t="s">
        <v>7501</v>
      </c>
      <c r="E1375" s="645" t="s">
        <v>7502</v>
      </c>
      <c r="F1375" s="645" t="s">
        <v>7503</v>
      </c>
      <c r="G1375" s="645" t="s">
        <v>7504</v>
      </c>
      <c r="H1375" s="646">
        <v>42815</v>
      </c>
      <c r="I1375" s="647">
        <v>937.75</v>
      </c>
      <c r="J1375" s="647">
        <v>1</v>
      </c>
      <c r="K1375" s="647">
        <f t="shared" si="21"/>
        <v>937.75</v>
      </c>
      <c r="L1375" s="645" t="s">
        <v>7505</v>
      </c>
      <c r="M1375" s="645" t="s">
        <v>278</v>
      </c>
      <c r="N1375" s="646">
        <v>42817</v>
      </c>
      <c r="O1375" s="645" t="s">
        <v>71</v>
      </c>
      <c r="P1375" s="645" t="s">
        <v>7506</v>
      </c>
    </row>
    <row r="1376" spans="1:16" x14ac:dyDescent="0.2">
      <c r="A1376" s="645" t="s">
        <v>390</v>
      </c>
      <c r="B1376" s="645" t="s">
        <v>1710</v>
      </c>
      <c r="C1376" s="645" t="s">
        <v>391</v>
      </c>
      <c r="D1376" s="645" t="s">
        <v>7507</v>
      </c>
      <c r="E1376" s="645" t="s">
        <v>7508</v>
      </c>
      <c r="F1376" s="645" t="s">
        <v>7509</v>
      </c>
      <c r="G1376" s="645" t="s">
        <v>7510</v>
      </c>
      <c r="H1376" s="646">
        <v>42767</v>
      </c>
      <c r="I1376" s="647">
        <v>304</v>
      </c>
      <c r="J1376" s="647">
        <v>1</v>
      </c>
      <c r="K1376" s="647">
        <f t="shared" si="21"/>
        <v>304</v>
      </c>
      <c r="L1376" s="645" t="s">
        <v>801</v>
      </c>
      <c r="M1376" s="645" t="s">
        <v>1834</v>
      </c>
      <c r="N1376" s="646">
        <v>42797</v>
      </c>
      <c r="O1376" s="645" t="s">
        <v>71</v>
      </c>
      <c r="P1376" s="645" t="s">
        <v>801</v>
      </c>
    </row>
    <row r="1377" spans="1:16" x14ac:dyDescent="0.2">
      <c r="A1377" s="645" t="s">
        <v>390</v>
      </c>
      <c r="B1377" s="645" t="s">
        <v>1710</v>
      </c>
      <c r="C1377" s="645" t="s">
        <v>391</v>
      </c>
      <c r="D1377" s="645" t="s">
        <v>7511</v>
      </c>
      <c r="E1377" s="645" t="s">
        <v>7512</v>
      </c>
      <c r="F1377" s="645" t="s">
        <v>7513</v>
      </c>
      <c r="G1377" s="645" t="s">
        <v>7514</v>
      </c>
      <c r="H1377" s="646">
        <v>42811</v>
      </c>
      <c r="I1377" s="647">
        <v>3455.76</v>
      </c>
      <c r="J1377" s="647">
        <v>1</v>
      </c>
      <c r="K1377" s="647">
        <f t="shared" si="21"/>
        <v>3455.76</v>
      </c>
      <c r="L1377" s="645" t="s">
        <v>7515</v>
      </c>
      <c r="M1377" s="645" t="s">
        <v>3654</v>
      </c>
      <c r="N1377" s="646">
        <v>42817</v>
      </c>
      <c r="O1377" s="645" t="s">
        <v>71</v>
      </c>
      <c r="P1377" s="645" t="s">
        <v>7516</v>
      </c>
    </row>
    <row r="1378" spans="1:16" x14ac:dyDescent="0.2">
      <c r="A1378" s="645" t="s">
        <v>390</v>
      </c>
      <c r="B1378" s="645" t="s">
        <v>1710</v>
      </c>
      <c r="C1378" s="645" t="s">
        <v>391</v>
      </c>
      <c r="D1378" s="645" t="s">
        <v>7517</v>
      </c>
      <c r="E1378" s="645" t="s">
        <v>7518</v>
      </c>
      <c r="F1378" s="645" t="s">
        <v>7519</v>
      </c>
      <c r="G1378" s="645" t="s">
        <v>7520</v>
      </c>
      <c r="H1378" s="646">
        <v>42796</v>
      </c>
      <c r="I1378" s="647">
        <v>600.6</v>
      </c>
      <c r="J1378" s="647">
        <v>1</v>
      </c>
      <c r="K1378" s="647">
        <f t="shared" si="21"/>
        <v>600.6</v>
      </c>
      <c r="L1378" s="645" t="s">
        <v>801</v>
      </c>
      <c r="M1378" s="645" t="s">
        <v>3544</v>
      </c>
      <c r="N1378" s="646">
        <v>42804</v>
      </c>
      <c r="O1378" s="645" t="s">
        <v>71</v>
      </c>
      <c r="P1378" s="645" t="s">
        <v>801</v>
      </c>
    </row>
    <row r="1379" spans="1:16" x14ac:dyDescent="0.2">
      <c r="A1379" s="645" t="s">
        <v>390</v>
      </c>
      <c r="B1379" s="645" t="s">
        <v>1710</v>
      </c>
      <c r="C1379" s="645" t="s">
        <v>391</v>
      </c>
      <c r="D1379" s="645" t="s">
        <v>7521</v>
      </c>
      <c r="E1379" s="645" t="s">
        <v>7522</v>
      </c>
      <c r="F1379" s="645" t="s">
        <v>7523</v>
      </c>
      <c r="G1379" s="645" t="s">
        <v>7524</v>
      </c>
      <c r="H1379" s="646">
        <v>42818</v>
      </c>
      <c r="I1379" s="647">
        <v>80</v>
      </c>
      <c r="J1379" s="647">
        <v>1</v>
      </c>
      <c r="K1379" s="647">
        <f t="shared" si="21"/>
        <v>80</v>
      </c>
      <c r="L1379" s="645" t="s">
        <v>801</v>
      </c>
      <c r="M1379" s="645" t="s">
        <v>2758</v>
      </c>
      <c r="N1379" s="646">
        <v>42823</v>
      </c>
      <c r="O1379" s="645" t="s">
        <v>71</v>
      </c>
      <c r="P1379" s="645" t="s">
        <v>801</v>
      </c>
    </row>
    <row r="1380" spans="1:16" x14ac:dyDescent="0.2">
      <c r="A1380" s="645" t="s">
        <v>390</v>
      </c>
      <c r="B1380" s="645" t="s">
        <v>1710</v>
      </c>
      <c r="C1380" s="645" t="s">
        <v>391</v>
      </c>
      <c r="D1380" s="645" t="s">
        <v>3233</v>
      </c>
      <c r="E1380" s="645" t="s">
        <v>3234</v>
      </c>
      <c r="F1380" s="645" t="s">
        <v>3235</v>
      </c>
      <c r="G1380" s="645" t="s">
        <v>7525</v>
      </c>
      <c r="H1380" s="646">
        <v>42804</v>
      </c>
      <c r="I1380" s="647">
        <v>130</v>
      </c>
      <c r="J1380" s="647">
        <v>1</v>
      </c>
      <c r="K1380" s="647">
        <f t="shared" si="21"/>
        <v>130</v>
      </c>
      <c r="L1380" s="645" t="s">
        <v>801</v>
      </c>
      <c r="M1380" s="645" t="s">
        <v>613</v>
      </c>
      <c r="N1380" s="646">
        <v>42825</v>
      </c>
      <c r="O1380" s="645" t="s">
        <v>71</v>
      </c>
      <c r="P1380" s="645" t="s">
        <v>801</v>
      </c>
    </row>
    <row r="1381" spans="1:16" x14ac:dyDescent="0.2">
      <c r="A1381" s="645" t="s">
        <v>390</v>
      </c>
      <c r="B1381" s="645" t="s">
        <v>1710</v>
      </c>
      <c r="C1381" s="645" t="s">
        <v>391</v>
      </c>
      <c r="D1381" s="645" t="s">
        <v>2309</v>
      </c>
      <c r="E1381" s="645" t="s">
        <v>2310</v>
      </c>
      <c r="F1381" s="645" t="s">
        <v>2311</v>
      </c>
      <c r="G1381" s="645" t="s">
        <v>7526</v>
      </c>
      <c r="H1381" s="646">
        <v>42794</v>
      </c>
      <c r="I1381" s="647">
        <v>53.13</v>
      </c>
      <c r="J1381" s="647">
        <v>1</v>
      </c>
      <c r="K1381" s="647">
        <f t="shared" si="21"/>
        <v>53.13</v>
      </c>
      <c r="L1381" s="645" t="s">
        <v>7527</v>
      </c>
      <c r="M1381" s="645" t="s">
        <v>114</v>
      </c>
      <c r="N1381" s="646">
        <v>42811</v>
      </c>
      <c r="O1381" s="645" t="s">
        <v>71</v>
      </c>
      <c r="P1381" s="645" t="s">
        <v>7528</v>
      </c>
    </row>
    <row r="1382" spans="1:16" x14ac:dyDescent="0.2">
      <c r="A1382" s="645" t="s">
        <v>390</v>
      </c>
      <c r="B1382" s="645" t="s">
        <v>1710</v>
      </c>
      <c r="C1382" s="645" t="s">
        <v>391</v>
      </c>
      <c r="D1382" s="645" t="s">
        <v>2309</v>
      </c>
      <c r="E1382" s="645" t="s">
        <v>2310</v>
      </c>
      <c r="F1382" s="645" t="s">
        <v>2311</v>
      </c>
      <c r="G1382" s="645" t="s">
        <v>7529</v>
      </c>
      <c r="H1382" s="646">
        <v>42794</v>
      </c>
      <c r="I1382" s="647">
        <v>435.05</v>
      </c>
      <c r="J1382" s="647">
        <v>1</v>
      </c>
      <c r="K1382" s="647">
        <f t="shared" si="21"/>
        <v>435.05</v>
      </c>
      <c r="L1382" s="645" t="s">
        <v>7530</v>
      </c>
      <c r="M1382" s="645" t="s">
        <v>114</v>
      </c>
      <c r="N1382" s="646">
        <v>42811</v>
      </c>
      <c r="O1382" s="645" t="s">
        <v>71</v>
      </c>
      <c r="P1382" s="645" t="s">
        <v>7531</v>
      </c>
    </row>
    <row r="1383" spans="1:16" x14ac:dyDescent="0.2">
      <c r="A1383" s="645" t="s">
        <v>390</v>
      </c>
      <c r="B1383" s="645" t="s">
        <v>1710</v>
      </c>
      <c r="C1383" s="645" t="s">
        <v>391</v>
      </c>
      <c r="D1383" s="645" t="s">
        <v>2309</v>
      </c>
      <c r="E1383" s="645" t="s">
        <v>2310</v>
      </c>
      <c r="F1383" s="645" t="s">
        <v>2311</v>
      </c>
      <c r="G1383" s="645" t="s">
        <v>7532</v>
      </c>
      <c r="H1383" s="646">
        <v>42794</v>
      </c>
      <c r="I1383" s="647">
        <v>61.6</v>
      </c>
      <c r="J1383" s="647">
        <v>1</v>
      </c>
      <c r="K1383" s="647">
        <f t="shared" si="21"/>
        <v>61.6</v>
      </c>
      <c r="L1383" s="645" t="s">
        <v>7527</v>
      </c>
      <c r="M1383" s="645" t="s">
        <v>114</v>
      </c>
      <c r="N1383" s="646">
        <v>42811</v>
      </c>
      <c r="O1383" s="645" t="s">
        <v>71</v>
      </c>
      <c r="P1383" s="645" t="s">
        <v>7528</v>
      </c>
    </row>
    <row r="1384" spans="1:16" x14ac:dyDescent="0.2">
      <c r="A1384" s="645" t="s">
        <v>390</v>
      </c>
      <c r="B1384" s="645" t="s">
        <v>1710</v>
      </c>
      <c r="C1384" s="645" t="s">
        <v>391</v>
      </c>
      <c r="D1384" s="645" t="s">
        <v>2309</v>
      </c>
      <c r="E1384" s="645" t="s">
        <v>2310</v>
      </c>
      <c r="F1384" s="645" t="s">
        <v>2311</v>
      </c>
      <c r="G1384" s="645" t="s">
        <v>7533</v>
      </c>
      <c r="H1384" s="646">
        <v>42794</v>
      </c>
      <c r="I1384" s="647">
        <v>64.680000000000007</v>
      </c>
      <c r="J1384" s="647">
        <v>1</v>
      </c>
      <c r="K1384" s="647">
        <f t="shared" si="21"/>
        <v>64.680000000000007</v>
      </c>
      <c r="L1384" s="645" t="s">
        <v>7527</v>
      </c>
      <c r="M1384" s="645" t="s">
        <v>114</v>
      </c>
      <c r="N1384" s="646">
        <v>42811</v>
      </c>
      <c r="O1384" s="645" t="s">
        <v>71</v>
      </c>
      <c r="P1384" s="645" t="s">
        <v>7528</v>
      </c>
    </row>
    <row r="1385" spans="1:16" x14ac:dyDescent="0.2">
      <c r="A1385" s="645" t="s">
        <v>390</v>
      </c>
      <c r="B1385" s="645" t="s">
        <v>1710</v>
      </c>
      <c r="C1385" s="645" t="s">
        <v>391</v>
      </c>
      <c r="D1385" s="645" t="s">
        <v>2309</v>
      </c>
      <c r="E1385" s="645" t="s">
        <v>2310</v>
      </c>
      <c r="F1385" s="645" t="s">
        <v>2311</v>
      </c>
      <c r="G1385" s="645" t="s">
        <v>7534</v>
      </c>
      <c r="H1385" s="646">
        <v>42794</v>
      </c>
      <c r="I1385" s="647">
        <v>395.01</v>
      </c>
      <c r="J1385" s="647">
        <v>1</v>
      </c>
      <c r="K1385" s="647">
        <f t="shared" si="21"/>
        <v>395.01</v>
      </c>
      <c r="L1385" s="645" t="s">
        <v>7535</v>
      </c>
      <c r="M1385" s="645" t="s">
        <v>114</v>
      </c>
      <c r="N1385" s="646">
        <v>42811</v>
      </c>
      <c r="O1385" s="645" t="s">
        <v>71</v>
      </c>
      <c r="P1385" s="645" t="s">
        <v>7536</v>
      </c>
    </row>
    <row r="1386" spans="1:16" x14ac:dyDescent="0.2">
      <c r="A1386" s="645" t="s">
        <v>390</v>
      </c>
      <c r="B1386" s="645" t="s">
        <v>1710</v>
      </c>
      <c r="C1386" s="645" t="s">
        <v>391</v>
      </c>
      <c r="D1386" s="645" t="s">
        <v>3236</v>
      </c>
      <c r="E1386" s="645" t="s">
        <v>3237</v>
      </c>
      <c r="F1386" s="645" t="s">
        <v>3238</v>
      </c>
      <c r="G1386" s="645" t="s">
        <v>7537</v>
      </c>
      <c r="H1386" s="646">
        <v>42794</v>
      </c>
      <c r="I1386" s="647">
        <v>304.08</v>
      </c>
      <c r="J1386" s="647">
        <v>1</v>
      </c>
      <c r="K1386" s="647">
        <f t="shared" si="21"/>
        <v>304.08</v>
      </c>
      <c r="L1386" s="645" t="s">
        <v>7538</v>
      </c>
      <c r="M1386" s="645" t="s">
        <v>262</v>
      </c>
      <c r="N1386" s="646">
        <v>42807</v>
      </c>
      <c r="O1386" s="645" t="s">
        <v>71</v>
      </c>
      <c r="P1386" s="645" t="s">
        <v>7539</v>
      </c>
    </row>
    <row r="1387" spans="1:16" x14ac:dyDescent="0.2">
      <c r="A1387" s="645" t="s">
        <v>390</v>
      </c>
      <c r="B1387" s="645" t="s">
        <v>1710</v>
      </c>
      <c r="C1387" s="645" t="s">
        <v>391</v>
      </c>
      <c r="D1387" s="645" t="s">
        <v>4039</v>
      </c>
      <c r="E1387" s="645" t="s">
        <v>4040</v>
      </c>
      <c r="F1387" s="645" t="s">
        <v>4041</v>
      </c>
      <c r="G1387" s="645" t="s">
        <v>7540</v>
      </c>
      <c r="H1387" s="646">
        <v>42821</v>
      </c>
      <c r="I1387" s="647">
        <v>5781.1</v>
      </c>
      <c r="J1387" s="647">
        <v>1</v>
      </c>
      <c r="K1387" s="647">
        <f t="shared" si="21"/>
        <v>5781.1</v>
      </c>
      <c r="L1387" s="645" t="s">
        <v>801</v>
      </c>
      <c r="M1387" s="645" t="s">
        <v>3123</v>
      </c>
      <c r="N1387" s="646">
        <v>42822</v>
      </c>
      <c r="O1387" s="645" t="s">
        <v>71</v>
      </c>
      <c r="P1387" s="645" t="s">
        <v>801</v>
      </c>
    </row>
    <row r="1388" spans="1:16" x14ac:dyDescent="0.2">
      <c r="A1388" s="645" t="s">
        <v>390</v>
      </c>
      <c r="B1388" s="645" t="s">
        <v>1710</v>
      </c>
      <c r="C1388" s="645" t="s">
        <v>391</v>
      </c>
      <c r="D1388" s="645" t="s">
        <v>3250</v>
      </c>
      <c r="E1388" s="645" t="s">
        <v>3251</v>
      </c>
      <c r="F1388" s="645" t="s">
        <v>3252</v>
      </c>
      <c r="G1388" s="645" t="s">
        <v>7541</v>
      </c>
      <c r="H1388" s="646">
        <v>42821</v>
      </c>
      <c r="I1388" s="647">
        <v>1512.5</v>
      </c>
      <c r="J1388" s="647">
        <v>1</v>
      </c>
      <c r="K1388" s="647">
        <f t="shared" si="21"/>
        <v>1512.5</v>
      </c>
      <c r="L1388" s="645" t="s">
        <v>801</v>
      </c>
      <c r="M1388" s="645" t="s">
        <v>623</v>
      </c>
      <c r="N1388" s="646">
        <v>42823</v>
      </c>
      <c r="O1388" s="645" t="s">
        <v>71</v>
      </c>
      <c r="P1388" s="645" t="s">
        <v>801</v>
      </c>
    </row>
    <row r="1389" spans="1:16" x14ac:dyDescent="0.2">
      <c r="A1389" s="645" t="s">
        <v>390</v>
      </c>
      <c r="B1389" s="645" t="s">
        <v>1710</v>
      </c>
      <c r="C1389" s="645" t="s">
        <v>391</v>
      </c>
      <c r="D1389" s="645" t="s">
        <v>7542</v>
      </c>
      <c r="E1389" s="645" t="s">
        <v>7543</v>
      </c>
      <c r="F1389" s="645" t="s">
        <v>7544</v>
      </c>
      <c r="G1389" s="645" t="s">
        <v>7545</v>
      </c>
      <c r="H1389" s="646">
        <v>42816</v>
      </c>
      <c r="I1389" s="647">
        <v>95.4</v>
      </c>
      <c r="J1389" s="647">
        <v>1</v>
      </c>
      <c r="K1389" s="647">
        <f t="shared" si="21"/>
        <v>95.4</v>
      </c>
      <c r="L1389" s="645" t="s">
        <v>801</v>
      </c>
      <c r="M1389" s="645" t="s">
        <v>671</v>
      </c>
      <c r="N1389" s="646">
        <v>42825</v>
      </c>
      <c r="O1389" s="645" t="s">
        <v>71</v>
      </c>
      <c r="P1389" s="645" t="s">
        <v>801</v>
      </c>
    </row>
    <row r="1390" spans="1:16" x14ac:dyDescent="0.2">
      <c r="A1390" s="645" t="s">
        <v>390</v>
      </c>
      <c r="B1390" s="645" t="s">
        <v>1710</v>
      </c>
      <c r="C1390" s="645" t="s">
        <v>391</v>
      </c>
      <c r="D1390" s="645" t="s">
        <v>3253</v>
      </c>
      <c r="E1390" s="645" t="s">
        <v>3254</v>
      </c>
      <c r="F1390" s="645" t="s">
        <v>3255</v>
      </c>
      <c r="G1390" s="645" t="s">
        <v>7546</v>
      </c>
      <c r="H1390" s="646">
        <v>42794</v>
      </c>
      <c r="I1390" s="647">
        <v>1936</v>
      </c>
      <c r="J1390" s="647">
        <v>1</v>
      </c>
      <c r="K1390" s="647">
        <f t="shared" si="21"/>
        <v>1936</v>
      </c>
      <c r="L1390" s="645" t="s">
        <v>801</v>
      </c>
      <c r="M1390" s="645" t="s">
        <v>538</v>
      </c>
      <c r="N1390" s="646">
        <v>42803</v>
      </c>
      <c r="O1390" s="645" t="s">
        <v>71</v>
      </c>
      <c r="P1390" s="645" t="s">
        <v>801</v>
      </c>
    </row>
    <row r="1391" spans="1:16" x14ac:dyDescent="0.2">
      <c r="A1391" s="645" t="s">
        <v>390</v>
      </c>
      <c r="B1391" s="645" t="s">
        <v>1710</v>
      </c>
      <c r="C1391" s="645" t="s">
        <v>391</v>
      </c>
      <c r="D1391" s="645" t="s">
        <v>7547</v>
      </c>
      <c r="E1391" s="645" t="s">
        <v>7548</v>
      </c>
      <c r="F1391" s="645" t="s">
        <v>7549</v>
      </c>
      <c r="G1391" s="645" t="s">
        <v>6810</v>
      </c>
      <c r="H1391" s="646">
        <v>42802</v>
      </c>
      <c r="I1391" s="647">
        <v>120</v>
      </c>
      <c r="J1391" s="647">
        <v>1</v>
      </c>
      <c r="K1391" s="647">
        <f t="shared" si="21"/>
        <v>120</v>
      </c>
      <c r="L1391" s="645" t="s">
        <v>801</v>
      </c>
      <c r="M1391" s="645" t="s">
        <v>258</v>
      </c>
      <c r="N1391" s="646">
        <v>42822</v>
      </c>
      <c r="O1391" s="645" t="s">
        <v>71</v>
      </c>
      <c r="P1391" s="645" t="s">
        <v>801</v>
      </c>
    </row>
    <row r="1392" spans="1:16" x14ac:dyDescent="0.2">
      <c r="A1392" s="645" t="s">
        <v>390</v>
      </c>
      <c r="B1392" s="645" t="s">
        <v>1710</v>
      </c>
      <c r="C1392" s="645" t="s">
        <v>391</v>
      </c>
      <c r="D1392" s="645" t="s">
        <v>7550</v>
      </c>
      <c r="E1392" s="645" t="s">
        <v>7551</v>
      </c>
      <c r="F1392" s="645" t="s">
        <v>7552</v>
      </c>
      <c r="G1392" s="645" t="s">
        <v>7553</v>
      </c>
      <c r="H1392" s="646">
        <v>42815</v>
      </c>
      <c r="I1392" s="647">
        <v>82.5</v>
      </c>
      <c r="J1392" s="647">
        <v>1</v>
      </c>
      <c r="K1392" s="647">
        <f t="shared" si="21"/>
        <v>82.5</v>
      </c>
      <c r="L1392" s="645" t="s">
        <v>801</v>
      </c>
      <c r="M1392" s="645" t="s">
        <v>205</v>
      </c>
      <c r="N1392" s="646">
        <v>42817</v>
      </c>
      <c r="O1392" s="645" t="s">
        <v>71</v>
      </c>
      <c r="P1392" s="645" t="s">
        <v>801</v>
      </c>
    </row>
    <row r="1393" spans="1:16" x14ac:dyDescent="0.2">
      <c r="A1393" s="645" t="s">
        <v>390</v>
      </c>
      <c r="B1393" s="645" t="s">
        <v>1710</v>
      </c>
      <c r="C1393" s="645" t="s">
        <v>391</v>
      </c>
      <c r="D1393" s="645" t="s">
        <v>7554</v>
      </c>
      <c r="E1393" s="645" t="s">
        <v>7555</v>
      </c>
      <c r="F1393" s="645" t="s">
        <v>7556</v>
      </c>
      <c r="G1393" s="645" t="s">
        <v>7557</v>
      </c>
      <c r="H1393" s="646">
        <v>42794</v>
      </c>
      <c r="I1393" s="647">
        <v>1138.5</v>
      </c>
      <c r="J1393" s="647">
        <v>1</v>
      </c>
      <c r="K1393" s="647">
        <f t="shared" si="21"/>
        <v>1138.5</v>
      </c>
      <c r="L1393" s="645" t="s">
        <v>801</v>
      </c>
      <c r="M1393" s="645" t="s">
        <v>809</v>
      </c>
      <c r="N1393" s="646">
        <v>42803</v>
      </c>
      <c r="O1393" s="645" t="s">
        <v>71</v>
      </c>
      <c r="P1393" s="645" t="s">
        <v>801</v>
      </c>
    </row>
    <row r="1394" spans="1:16" x14ac:dyDescent="0.2">
      <c r="A1394" s="645" t="s">
        <v>390</v>
      </c>
      <c r="B1394" s="645" t="s">
        <v>1710</v>
      </c>
      <c r="C1394" s="645" t="s">
        <v>391</v>
      </c>
      <c r="D1394" s="645" t="s">
        <v>7554</v>
      </c>
      <c r="E1394" s="645" t="s">
        <v>7555</v>
      </c>
      <c r="F1394" s="645" t="s">
        <v>7556</v>
      </c>
      <c r="G1394" s="645" t="s">
        <v>7558</v>
      </c>
      <c r="H1394" s="646">
        <v>42794</v>
      </c>
      <c r="I1394" s="647">
        <v>1268.3</v>
      </c>
      <c r="J1394" s="647">
        <v>1</v>
      </c>
      <c r="K1394" s="647">
        <f t="shared" si="21"/>
        <v>1268.3</v>
      </c>
      <c r="L1394" s="645" t="s">
        <v>801</v>
      </c>
      <c r="M1394" s="645" t="s">
        <v>1110</v>
      </c>
      <c r="N1394" s="646">
        <v>42803</v>
      </c>
      <c r="O1394" s="645" t="s">
        <v>1602</v>
      </c>
      <c r="P1394" s="645" t="s">
        <v>801</v>
      </c>
    </row>
    <row r="1395" spans="1:16" x14ac:dyDescent="0.2">
      <c r="A1395" s="645" t="s">
        <v>390</v>
      </c>
      <c r="B1395" s="645" t="s">
        <v>1710</v>
      </c>
      <c r="C1395" s="645" t="s">
        <v>391</v>
      </c>
      <c r="D1395" s="645" t="s">
        <v>7554</v>
      </c>
      <c r="E1395" s="645" t="s">
        <v>7555</v>
      </c>
      <c r="F1395" s="645" t="s">
        <v>7556</v>
      </c>
      <c r="G1395" s="645" t="s">
        <v>7559</v>
      </c>
      <c r="H1395" s="646">
        <v>42794</v>
      </c>
      <c r="I1395" s="647">
        <v>208.45</v>
      </c>
      <c r="J1395" s="647">
        <v>1</v>
      </c>
      <c r="K1395" s="647">
        <f t="shared" si="21"/>
        <v>208.45</v>
      </c>
      <c r="L1395" s="645" t="s">
        <v>801</v>
      </c>
      <c r="M1395" s="645" t="s">
        <v>194</v>
      </c>
      <c r="N1395" s="646">
        <v>42803</v>
      </c>
      <c r="O1395" s="645" t="s">
        <v>71</v>
      </c>
      <c r="P1395" s="645" t="s">
        <v>801</v>
      </c>
    </row>
    <row r="1396" spans="1:16" x14ac:dyDescent="0.2">
      <c r="A1396" s="645" t="s">
        <v>390</v>
      </c>
      <c r="B1396" s="645" t="s">
        <v>1710</v>
      </c>
      <c r="C1396" s="645" t="s">
        <v>391</v>
      </c>
      <c r="D1396" s="645" t="s">
        <v>697</v>
      </c>
      <c r="E1396" s="645" t="s">
        <v>698</v>
      </c>
      <c r="F1396" s="645" t="s">
        <v>699</v>
      </c>
      <c r="G1396" s="645" t="s">
        <v>7561</v>
      </c>
      <c r="H1396" s="646">
        <v>42823</v>
      </c>
      <c r="I1396" s="647">
        <v>30.06</v>
      </c>
      <c r="J1396" s="647">
        <v>1</v>
      </c>
      <c r="K1396" s="647">
        <f t="shared" si="21"/>
        <v>30.06</v>
      </c>
      <c r="L1396" s="645" t="s">
        <v>7562</v>
      </c>
      <c r="M1396" s="645" t="s">
        <v>257</v>
      </c>
      <c r="N1396" s="646">
        <v>42825</v>
      </c>
      <c r="O1396" s="645" t="s">
        <v>71</v>
      </c>
      <c r="P1396" s="645" t="s">
        <v>7563</v>
      </c>
    </row>
    <row r="1397" spans="1:16" x14ac:dyDescent="0.2">
      <c r="A1397" s="645" t="s">
        <v>390</v>
      </c>
      <c r="B1397" s="645" t="s">
        <v>1710</v>
      </c>
      <c r="C1397" s="645" t="s">
        <v>391</v>
      </c>
      <c r="D1397" s="645" t="s">
        <v>697</v>
      </c>
      <c r="E1397" s="645" t="s">
        <v>698</v>
      </c>
      <c r="F1397" s="645" t="s">
        <v>699</v>
      </c>
      <c r="G1397" s="645" t="s">
        <v>7564</v>
      </c>
      <c r="H1397" s="646">
        <v>42818</v>
      </c>
      <c r="I1397" s="647">
        <v>31.99</v>
      </c>
      <c r="J1397" s="647">
        <v>1</v>
      </c>
      <c r="K1397" s="647">
        <f t="shared" si="21"/>
        <v>31.99</v>
      </c>
      <c r="L1397" s="645" t="s">
        <v>7565</v>
      </c>
      <c r="M1397" s="645" t="s">
        <v>475</v>
      </c>
      <c r="N1397" s="646">
        <v>42822</v>
      </c>
      <c r="O1397" s="645" t="s">
        <v>71</v>
      </c>
      <c r="P1397" s="645" t="s">
        <v>7566</v>
      </c>
    </row>
    <row r="1398" spans="1:16" x14ac:dyDescent="0.2">
      <c r="A1398" s="645" t="s">
        <v>390</v>
      </c>
      <c r="B1398" s="645" t="s">
        <v>1710</v>
      </c>
      <c r="C1398" s="645" t="s">
        <v>391</v>
      </c>
      <c r="D1398" s="645" t="s">
        <v>697</v>
      </c>
      <c r="E1398" s="645" t="s">
        <v>698</v>
      </c>
      <c r="F1398" s="645" t="s">
        <v>699</v>
      </c>
      <c r="G1398" s="645" t="s">
        <v>7567</v>
      </c>
      <c r="H1398" s="646">
        <v>42804</v>
      </c>
      <c r="I1398" s="647">
        <v>74.78</v>
      </c>
      <c r="J1398" s="647">
        <v>1</v>
      </c>
      <c r="K1398" s="647">
        <f t="shared" si="21"/>
        <v>74.78</v>
      </c>
      <c r="L1398" s="645" t="s">
        <v>7568</v>
      </c>
      <c r="M1398" s="645" t="s">
        <v>257</v>
      </c>
      <c r="N1398" s="646">
        <v>42807</v>
      </c>
      <c r="O1398" s="645" t="s">
        <v>71</v>
      </c>
      <c r="P1398" s="645" t="s">
        <v>7569</v>
      </c>
    </row>
    <row r="1399" spans="1:16" x14ac:dyDescent="0.2">
      <c r="A1399" s="645" t="s">
        <v>390</v>
      </c>
      <c r="B1399" s="645" t="s">
        <v>1710</v>
      </c>
      <c r="C1399" s="645" t="s">
        <v>391</v>
      </c>
      <c r="D1399" s="645" t="s">
        <v>726</v>
      </c>
      <c r="E1399" s="645" t="s">
        <v>727</v>
      </c>
      <c r="F1399" s="645" t="s">
        <v>728</v>
      </c>
      <c r="G1399" s="645" t="s">
        <v>7570</v>
      </c>
      <c r="H1399" s="646">
        <v>42807</v>
      </c>
      <c r="I1399" s="647">
        <v>118.58</v>
      </c>
      <c r="J1399" s="647">
        <v>1</v>
      </c>
      <c r="K1399" s="647">
        <f t="shared" si="21"/>
        <v>118.58</v>
      </c>
      <c r="L1399" s="645" t="s">
        <v>801</v>
      </c>
      <c r="M1399" s="645" t="s">
        <v>1139</v>
      </c>
      <c r="N1399" s="646">
        <v>42823</v>
      </c>
      <c r="O1399" s="645" t="s">
        <v>71</v>
      </c>
      <c r="P1399" s="645" t="s">
        <v>801</v>
      </c>
    </row>
    <row r="1400" spans="1:16" x14ac:dyDescent="0.2">
      <c r="A1400" s="645" t="s">
        <v>390</v>
      </c>
      <c r="B1400" s="645" t="s">
        <v>1710</v>
      </c>
      <c r="C1400" s="645" t="s">
        <v>391</v>
      </c>
      <c r="D1400" s="645" t="s">
        <v>1419</v>
      </c>
      <c r="E1400" s="645" t="s">
        <v>1420</v>
      </c>
      <c r="F1400" s="645" t="s">
        <v>1421</v>
      </c>
      <c r="G1400" s="645" t="s">
        <v>7571</v>
      </c>
      <c r="H1400" s="646">
        <v>42818</v>
      </c>
      <c r="I1400" s="647">
        <v>221.52</v>
      </c>
      <c r="J1400" s="647">
        <v>1</v>
      </c>
      <c r="K1400" s="647">
        <f t="shared" si="21"/>
        <v>221.52</v>
      </c>
      <c r="L1400" s="645" t="s">
        <v>801</v>
      </c>
      <c r="M1400" s="645" t="s">
        <v>584</v>
      </c>
      <c r="N1400" s="646">
        <v>42822</v>
      </c>
      <c r="O1400" s="645" t="s">
        <v>71</v>
      </c>
      <c r="P1400" s="645" t="s">
        <v>801</v>
      </c>
    </row>
    <row r="1401" spans="1:16" x14ac:dyDescent="0.2">
      <c r="A1401" s="645" t="s">
        <v>390</v>
      </c>
      <c r="B1401" s="645" t="s">
        <v>1710</v>
      </c>
      <c r="C1401" s="645" t="s">
        <v>391</v>
      </c>
      <c r="D1401" s="645" t="s">
        <v>1419</v>
      </c>
      <c r="E1401" s="645" t="s">
        <v>1420</v>
      </c>
      <c r="F1401" s="645" t="s">
        <v>1421</v>
      </c>
      <c r="G1401" s="645" t="s">
        <v>7572</v>
      </c>
      <c r="H1401" s="646">
        <v>42801</v>
      </c>
      <c r="I1401" s="647">
        <v>330</v>
      </c>
      <c r="J1401" s="647">
        <v>1</v>
      </c>
      <c r="K1401" s="647">
        <f t="shared" si="21"/>
        <v>330</v>
      </c>
      <c r="L1401" s="645" t="s">
        <v>801</v>
      </c>
      <c r="M1401" s="645" t="s">
        <v>1150</v>
      </c>
      <c r="N1401" s="646">
        <v>42811</v>
      </c>
      <c r="O1401" s="645" t="s">
        <v>71</v>
      </c>
      <c r="P1401" s="645" t="s">
        <v>801</v>
      </c>
    </row>
    <row r="1402" spans="1:16" x14ac:dyDescent="0.2">
      <c r="A1402" s="645" t="s">
        <v>390</v>
      </c>
      <c r="B1402" s="645" t="s">
        <v>1710</v>
      </c>
      <c r="C1402" s="645" t="s">
        <v>391</v>
      </c>
      <c r="D1402" s="645" t="s">
        <v>7573</v>
      </c>
      <c r="E1402" s="645" t="s">
        <v>7574</v>
      </c>
      <c r="F1402" s="645" t="s">
        <v>7575</v>
      </c>
      <c r="G1402" s="645" t="s">
        <v>2090</v>
      </c>
      <c r="H1402" s="646">
        <v>42789</v>
      </c>
      <c r="I1402" s="647">
        <v>2057</v>
      </c>
      <c r="J1402" s="647">
        <v>1</v>
      </c>
      <c r="K1402" s="647">
        <f t="shared" si="21"/>
        <v>2057</v>
      </c>
      <c r="L1402" s="645" t="s">
        <v>801</v>
      </c>
      <c r="M1402" s="645" t="s">
        <v>542</v>
      </c>
      <c r="N1402" s="646">
        <v>42796</v>
      </c>
      <c r="O1402" s="645" t="s">
        <v>71</v>
      </c>
      <c r="P1402" s="645" t="s">
        <v>801</v>
      </c>
    </row>
    <row r="1403" spans="1:16" x14ac:dyDescent="0.2">
      <c r="A1403" s="645" t="s">
        <v>390</v>
      </c>
      <c r="B1403" s="645" t="s">
        <v>1710</v>
      </c>
      <c r="C1403" s="645" t="s">
        <v>391</v>
      </c>
      <c r="D1403" s="645" t="s">
        <v>7576</v>
      </c>
      <c r="E1403" s="645" t="s">
        <v>7577</v>
      </c>
      <c r="F1403" s="645" t="s">
        <v>7578</v>
      </c>
      <c r="G1403" s="645" t="s">
        <v>7579</v>
      </c>
      <c r="H1403" s="646">
        <v>42788</v>
      </c>
      <c r="I1403" s="647">
        <v>33.5</v>
      </c>
      <c r="J1403" s="647">
        <v>1</v>
      </c>
      <c r="K1403" s="647">
        <f t="shared" si="21"/>
        <v>33.5</v>
      </c>
      <c r="L1403" s="645" t="s">
        <v>801</v>
      </c>
      <c r="M1403" s="645" t="s">
        <v>540</v>
      </c>
      <c r="N1403" s="646">
        <v>42810</v>
      </c>
      <c r="O1403" s="645" t="s">
        <v>71</v>
      </c>
      <c r="P1403" s="645" t="s">
        <v>801</v>
      </c>
    </row>
    <row r="1404" spans="1:16" x14ac:dyDescent="0.2">
      <c r="A1404" s="645" t="s">
        <v>390</v>
      </c>
      <c r="B1404" s="645" t="s">
        <v>1710</v>
      </c>
      <c r="C1404" s="645" t="s">
        <v>391</v>
      </c>
      <c r="D1404" s="645" t="s">
        <v>7580</v>
      </c>
      <c r="E1404" s="645" t="s">
        <v>7581</v>
      </c>
      <c r="F1404" s="645" t="s">
        <v>7582</v>
      </c>
      <c r="G1404" s="645" t="s">
        <v>7583</v>
      </c>
      <c r="H1404" s="646">
        <v>42751</v>
      </c>
      <c r="I1404" s="647">
        <v>100</v>
      </c>
      <c r="J1404" s="647">
        <v>1</v>
      </c>
      <c r="K1404" s="647">
        <f t="shared" si="21"/>
        <v>100</v>
      </c>
      <c r="L1404" s="645" t="s">
        <v>801</v>
      </c>
      <c r="M1404" s="645" t="s">
        <v>1143</v>
      </c>
      <c r="N1404" s="646">
        <v>42825</v>
      </c>
      <c r="O1404" s="645" t="s">
        <v>71</v>
      </c>
      <c r="P1404" s="645" t="s">
        <v>801</v>
      </c>
    </row>
    <row r="1405" spans="1:16" x14ac:dyDescent="0.2">
      <c r="A1405" s="645" t="s">
        <v>390</v>
      </c>
      <c r="B1405" s="645" t="s">
        <v>1710</v>
      </c>
      <c r="C1405" s="645" t="s">
        <v>391</v>
      </c>
      <c r="D1405" s="645" t="s">
        <v>7584</v>
      </c>
      <c r="E1405" s="645" t="s">
        <v>7585</v>
      </c>
      <c r="F1405" s="645" t="s">
        <v>7586</v>
      </c>
      <c r="G1405" s="645" t="s">
        <v>7587</v>
      </c>
      <c r="H1405" s="646">
        <v>42819</v>
      </c>
      <c r="I1405" s="647">
        <v>900.49</v>
      </c>
      <c r="J1405" s="647">
        <v>1</v>
      </c>
      <c r="K1405" s="647">
        <f t="shared" si="21"/>
        <v>900.49</v>
      </c>
      <c r="L1405" s="645" t="s">
        <v>801</v>
      </c>
      <c r="M1405" s="645" t="s">
        <v>748</v>
      </c>
      <c r="N1405" s="646">
        <v>42823</v>
      </c>
      <c r="O1405" s="645" t="s">
        <v>71</v>
      </c>
      <c r="P1405" s="645" t="s">
        <v>801</v>
      </c>
    </row>
    <row r="1406" spans="1:16" x14ac:dyDescent="0.2">
      <c r="A1406" s="645" t="s">
        <v>390</v>
      </c>
      <c r="B1406" s="645" t="s">
        <v>1710</v>
      </c>
      <c r="C1406" s="645" t="s">
        <v>391</v>
      </c>
      <c r="D1406" s="645" t="s">
        <v>1305</v>
      </c>
      <c r="E1406" s="645" t="s">
        <v>1306</v>
      </c>
      <c r="F1406" s="645" t="s">
        <v>1307</v>
      </c>
      <c r="G1406" s="645" t="s">
        <v>7588</v>
      </c>
      <c r="H1406" s="646">
        <v>42794</v>
      </c>
      <c r="I1406" s="647">
        <v>872.43</v>
      </c>
      <c r="J1406" s="647">
        <v>1</v>
      </c>
      <c r="K1406" s="647">
        <f t="shared" si="21"/>
        <v>872.43</v>
      </c>
      <c r="L1406" s="645" t="s">
        <v>801</v>
      </c>
      <c r="M1406" s="645" t="s">
        <v>1133</v>
      </c>
      <c r="N1406" s="646">
        <v>42817</v>
      </c>
      <c r="O1406" s="645" t="s">
        <v>71</v>
      </c>
      <c r="P1406" s="645" t="s">
        <v>801</v>
      </c>
    </row>
    <row r="1407" spans="1:16" x14ac:dyDescent="0.2">
      <c r="A1407" s="645" t="s">
        <v>390</v>
      </c>
      <c r="B1407" s="645" t="s">
        <v>1710</v>
      </c>
      <c r="C1407" s="645" t="s">
        <v>391</v>
      </c>
      <c r="D1407" s="645" t="s">
        <v>1305</v>
      </c>
      <c r="E1407" s="645" t="s">
        <v>1306</v>
      </c>
      <c r="F1407" s="645" t="s">
        <v>1307</v>
      </c>
      <c r="G1407" s="645" t="s">
        <v>7589</v>
      </c>
      <c r="H1407" s="646">
        <v>42793</v>
      </c>
      <c r="I1407" s="647">
        <v>29.5</v>
      </c>
      <c r="J1407" s="647">
        <v>1</v>
      </c>
      <c r="K1407" s="647">
        <f t="shared" si="21"/>
        <v>29.5</v>
      </c>
      <c r="L1407" s="645" t="s">
        <v>801</v>
      </c>
      <c r="M1407" s="645" t="s">
        <v>1091</v>
      </c>
      <c r="N1407" s="646">
        <v>42809</v>
      </c>
      <c r="O1407" s="645" t="s">
        <v>71</v>
      </c>
      <c r="P1407" s="645" t="s">
        <v>801</v>
      </c>
    </row>
    <row r="1408" spans="1:16" x14ac:dyDescent="0.2">
      <c r="A1408" s="645" t="s">
        <v>390</v>
      </c>
      <c r="B1408" s="645" t="s">
        <v>1710</v>
      </c>
      <c r="C1408" s="645" t="s">
        <v>391</v>
      </c>
      <c r="D1408" s="645" t="s">
        <v>7590</v>
      </c>
      <c r="E1408" s="645" t="s">
        <v>7591</v>
      </c>
      <c r="F1408" s="645" t="s">
        <v>7592</v>
      </c>
      <c r="G1408" s="645" t="s">
        <v>7593</v>
      </c>
      <c r="H1408" s="646">
        <v>42793</v>
      </c>
      <c r="I1408" s="647">
        <v>175</v>
      </c>
      <c r="J1408" s="647">
        <v>1</v>
      </c>
      <c r="K1408" s="647">
        <f t="shared" si="21"/>
        <v>175</v>
      </c>
      <c r="L1408" s="645" t="s">
        <v>801</v>
      </c>
      <c r="M1408" s="645" t="s">
        <v>258</v>
      </c>
      <c r="N1408" s="646">
        <v>42823</v>
      </c>
      <c r="O1408" s="645" t="s">
        <v>71</v>
      </c>
      <c r="P1408" s="645" t="s">
        <v>801</v>
      </c>
    </row>
    <row r="1409" spans="1:16" x14ac:dyDescent="0.2">
      <c r="A1409" s="645" t="s">
        <v>390</v>
      </c>
      <c r="B1409" s="645" t="s">
        <v>1710</v>
      </c>
      <c r="C1409" s="645" t="s">
        <v>391</v>
      </c>
      <c r="D1409" s="645" t="s">
        <v>7594</v>
      </c>
      <c r="E1409" s="645" t="s">
        <v>7595</v>
      </c>
      <c r="F1409" s="645" t="s">
        <v>7596</v>
      </c>
      <c r="G1409" s="645" t="s">
        <v>7597</v>
      </c>
      <c r="H1409" s="646">
        <v>42811</v>
      </c>
      <c r="I1409" s="647">
        <v>1916.64</v>
      </c>
      <c r="J1409" s="647">
        <v>1</v>
      </c>
      <c r="K1409" s="647">
        <f t="shared" si="21"/>
        <v>1916.64</v>
      </c>
      <c r="L1409" s="645" t="s">
        <v>801</v>
      </c>
      <c r="M1409" s="645" t="s">
        <v>543</v>
      </c>
      <c r="N1409" s="646">
        <v>42816</v>
      </c>
      <c r="O1409" s="645" t="s">
        <v>71</v>
      </c>
      <c r="P1409" s="645" t="s">
        <v>801</v>
      </c>
    </row>
    <row r="1410" spans="1:16" x14ac:dyDescent="0.2">
      <c r="A1410" s="645" t="s">
        <v>390</v>
      </c>
      <c r="B1410" s="645" t="s">
        <v>1710</v>
      </c>
      <c r="C1410" s="645" t="s">
        <v>391</v>
      </c>
      <c r="D1410" s="645" t="s">
        <v>3267</v>
      </c>
      <c r="E1410" s="645" t="s">
        <v>3268</v>
      </c>
      <c r="F1410" s="645" t="s">
        <v>3269</v>
      </c>
      <c r="G1410" s="645" t="s">
        <v>7598</v>
      </c>
      <c r="H1410" s="646">
        <v>42803</v>
      </c>
      <c r="I1410" s="647">
        <v>544.5</v>
      </c>
      <c r="J1410" s="647">
        <v>1</v>
      </c>
      <c r="K1410" s="647">
        <f t="shared" ref="K1410:K1473" si="22">I1410*J1410</f>
        <v>544.5</v>
      </c>
      <c r="L1410" s="645" t="s">
        <v>801</v>
      </c>
      <c r="M1410" s="645" t="s">
        <v>258</v>
      </c>
      <c r="N1410" s="646">
        <v>42807</v>
      </c>
      <c r="O1410" s="645" t="s">
        <v>71</v>
      </c>
      <c r="P1410" s="645" t="s">
        <v>801</v>
      </c>
    </row>
    <row r="1411" spans="1:16" x14ac:dyDescent="0.2">
      <c r="A1411" s="645" t="s">
        <v>390</v>
      </c>
      <c r="B1411" s="645" t="s">
        <v>1710</v>
      </c>
      <c r="C1411" s="645" t="s">
        <v>391</v>
      </c>
      <c r="D1411" s="645" t="s">
        <v>1210</v>
      </c>
      <c r="E1411" s="645" t="s">
        <v>1211</v>
      </c>
      <c r="F1411" s="645" t="s">
        <v>1212</v>
      </c>
      <c r="G1411" s="645" t="s">
        <v>7599</v>
      </c>
      <c r="H1411" s="646">
        <v>42809</v>
      </c>
      <c r="I1411" s="647">
        <v>598.49</v>
      </c>
      <c r="J1411" s="647">
        <v>1</v>
      </c>
      <c r="K1411" s="647">
        <f t="shared" si="22"/>
        <v>598.49</v>
      </c>
      <c r="L1411" s="645" t="s">
        <v>7600</v>
      </c>
      <c r="M1411" s="645" t="s">
        <v>114</v>
      </c>
      <c r="N1411" s="646">
        <v>42814</v>
      </c>
      <c r="O1411" s="645" t="s">
        <v>71</v>
      </c>
      <c r="P1411" s="645" t="s">
        <v>7601</v>
      </c>
    </row>
    <row r="1412" spans="1:16" x14ac:dyDescent="0.2">
      <c r="A1412" s="645" t="s">
        <v>390</v>
      </c>
      <c r="B1412" s="645" t="s">
        <v>1710</v>
      </c>
      <c r="C1412" s="645" t="s">
        <v>391</v>
      </c>
      <c r="D1412" s="645" t="s">
        <v>1220</v>
      </c>
      <c r="E1412" s="645" t="s">
        <v>1221</v>
      </c>
      <c r="F1412" s="645" t="s">
        <v>1222</v>
      </c>
      <c r="G1412" s="645" t="s">
        <v>7602</v>
      </c>
      <c r="H1412" s="646">
        <v>42815</v>
      </c>
      <c r="I1412" s="647">
        <v>1988.62</v>
      </c>
      <c r="J1412" s="647">
        <v>1</v>
      </c>
      <c r="K1412" s="647">
        <f t="shared" si="22"/>
        <v>1988.62</v>
      </c>
      <c r="L1412" s="645" t="s">
        <v>4649</v>
      </c>
      <c r="M1412" s="645" t="s">
        <v>538</v>
      </c>
      <c r="N1412" s="646">
        <v>42823</v>
      </c>
      <c r="O1412" s="645" t="s">
        <v>71</v>
      </c>
      <c r="P1412" s="645" t="s">
        <v>4650</v>
      </c>
    </row>
    <row r="1413" spans="1:16" x14ac:dyDescent="0.2">
      <c r="A1413" s="645" t="s">
        <v>390</v>
      </c>
      <c r="B1413" s="645" t="s">
        <v>1710</v>
      </c>
      <c r="C1413" s="645" t="s">
        <v>391</v>
      </c>
      <c r="D1413" s="645" t="s">
        <v>1220</v>
      </c>
      <c r="E1413" s="645" t="s">
        <v>1221</v>
      </c>
      <c r="F1413" s="645" t="s">
        <v>1222</v>
      </c>
      <c r="G1413" s="645" t="s">
        <v>7603</v>
      </c>
      <c r="H1413" s="646">
        <v>42793</v>
      </c>
      <c r="I1413" s="647">
        <v>67.760000000000005</v>
      </c>
      <c r="J1413" s="647">
        <v>1</v>
      </c>
      <c r="K1413" s="647">
        <f t="shared" si="22"/>
        <v>67.760000000000005</v>
      </c>
      <c r="L1413" s="645" t="s">
        <v>801</v>
      </c>
      <c r="M1413" s="645" t="s">
        <v>887</v>
      </c>
      <c r="N1413" s="646">
        <v>42801</v>
      </c>
      <c r="O1413" s="645" t="s">
        <v>71</v>
      </c>
      <c r="P1413" s="645" t="s">
        <v>801</v>
      </c>
    </row>
    <row r="1414" spans="1:16" x14ac:dyDescent="0.2">
      <c r="A1414" s="645" t="s">
        <v>390</v>
      </c>
      <c r="B1414" s="645" t="s">
        <v>1710</v>
      </c>
      <c r="C1414" s="645" t="s">
        <v>391</v>
      </c>
      <c r="D1414" s="645" t="s">
        <v>7604</v>
      </c>
      <c r="E1414" s="645" t="s">
        <v>7605</v>
      </c>
      <c r="F1414" s="645" t="s">
        <v>7606</v>
      </c>
      <c r="G1414" s="645" t="s">
        <v>7607</v>
      </c>
      <c r="H1414" s="646">
        <v>42773</v>
      </c>
      <c r="I1414" s="647">
        <v>42.71</v>
      </c>
      <c r="J1414" s="647">
        <v>1</v>
      </c>
      <c r="K1414" s="647">
        <f t="shared" si="22"/>
        <v>42.71</v>
      </c>
      <c r="L1414" s="645" t="s">
        <v>801</v>
      </c>
      <c r="M1414" s="645" t="s">
        <v>540</v>
      </c>
      <c r="N1414" s="646">
        <v>42801</v>
      </c>
      <c r="O1414" s="645" t="s">
        <v>71</v>
      </c>
      <c r="P1414" s="645" t="s">
        <v>801</v>
      </c>
    </row>
    <row r="1415" spans="1:16" x14ac:dyDescent="0.2">
      <c r="A1415" s="645" t="s">
        <v>390</v>
      </c>
      <c r="B1415" s="645" t="s">
        <v>1710</v>
      </c>
      <c r="C1415" s="645" t="s">
        <v>391</v>
      </c>
      <c r="D1415" s="645" t="s">
        <v>1327</v>
      </c>
      <c r="E1415" s="645" t="s">
        <v>1328</v>
      </c>
      <c r="F1415" s="645" t="s">
        <v>1329</v>
      </c>
      <c r="G1415" s="645" t="s">
        <v>7608</v>
      </c>
      <c r="H1415" s="646">
        <v>42809</v>
      </c>
      <c r="I1415" s="647">
        <v>177.87</v>
      </c>
      <c r="J1415" s="647">
        <v>1</v>
      </c>
      <c r="K1415" s="647">
        <f t="shared" si="22"/>
        <v>177.87</v>
      </c>
      <c r="L1415" s="645" t="s">
        <v>7609</v>
      </c>
      <c r="M1415" s="645" t="s">
        <v>1139</v>
      </c>
      <c r="N1415" s="646">
        <v>42822</v>
      </c>
      <c r="O1415" s="645" t="s">
        <v>71</v>
      </c>
      <c r="P1415" s="645" t="s">
        <v>7610</v>
      </c>
    </row>
    <row r="1416" spans="1:16" x14ac:dyDescent="0.2">
      <c r="A1416" s="645" t="s">
        <v>390</v>
      </c>
      <c r="B1416" s="645" t="s">
        <v>1710</v>
      </c>
      <c r="C1416" s="645" t="s">
        <v>391</v>
      </c>
      <c r="D1416" s="645" t="s">
        <v>1327</v>
      </c>
      <c r="E1416" s="645" t="s">
        <v>1328</v>
      </c>
      <c r="F1416" s="645" t="s">
        <v>1329</v>
      </c>
      <c r="G1416" s="645" t="s">
        <v>7611</v>
      </c>
      <c r="H1416" s="646">
        <v>42786</v>
      </c>
      <c r="I1416" s="647">
        <v>224.58</v>
      </c>
      <c r="J1416" s="647">
        <v>1</v>
      </c>
      <c r="K1416" s="647">
        <f t="shared" si="22"/>
        <v>224.58</v>
      </c>
      <c r="L1416" s="645" t="s">
        <v>7612</v>
      </c>
      <c r="M1416" s="645" t="s">
        <v>1139</v>
      </c>
      <c r="N1416" s="646">
        <v>42825</v>
      </c>
      <c r="O1416" s="645" t="s">
        <v>71</v>
      </c>
      <c r="P1416" s="645" t="s">
        <v>7613</v>
      </c>
    </row>
    <row r="1417" spans="1:16" x14ac:dyDescent="0.2">
      <c r="A1417" s="645" t="s">
        <v>390</v>
      </c>
      <c r="B1417" s="645" t="s">
        <v>1710</v>
      </c>
      <c r="C1417" s="645" t="s">
        <v>391</v>
      </c>
      <c r="D1417" s="645" t="s">
        <v>1500</v>
      </c>
      <c r="E1417" s="645" t="s">
        <v>1501</v>
      </c>
      <c r="F1417" s="645" t="s">
        <v>1502</v>
      </c>
      <c r="G1417" s="645" t="s">
        <v>7614</v>
      </c>
      <c r="H1417" s="646">
        <v>42821</v>
      </c>
      <c r="I1417" s="647">
        <v>655.36</v>
      </c>
      <c r="J1417" s="647">
        <v>1</v>
      </c>
      <c r="K1417" s="647">
        <f t="shared" si="22"/>
        <v>655.36</v>
      </c>
      <c r="L1417" s="645" t="s">
        <v>7615</v>
      </c>
      <c r="M1417" s="645" t="s">
        <v>543</v>
      </c>
      <c r="N1417" s="646">
        <v>42824</v>
      </c>
      <c r="O1417" s="645" t="s">
        <v>71</v>
      </c>
      <c r="P1417" s="645" t="s">
        <v>801</v>
      </c>
    </row>
    <row r="1418" spans="1:16" x14ac:dyDescent="0.2">
      <c r="A1418" s="645" t="s">
        <v>390</v>
      </c>
      <c r="B1418" s="645" t="s">
        <v>1710</v>
      </c>
      <c r="C1418" s="645" t="s">
        <v>391</v>
      </c>
      <c r="D1418" s="645" t="s">
        <v>1321</v>
      </c>
      <c r="E1418" s="645" t="s">
        <v>1322</v>
      </c>
      <c r="F1418" s="645" t="s">
        <v>1323</v>
      </c>
      <c r="G1418" s="645" t="s">
        <v>7616</v>
      </c>
      <c r="H1418" s="646">
        <v>42802</v>
      </c>
      <c r="I1418" s="647">
        <v>144.1</v>
      </c>
      <c r="J1418" s="647">
        <v>1</v>
      </c>
      <c r="K1418" s="647">
        <f t="shared" si="22"/>
        <v>144.1</v>
      </c>
      <c r="L1418" s="645" t="s">
        <v>801</v>
      </c>
      <c r="M1418" s="645" t="s">
        <v>614</v>
      </c>
      <c r="N1418" s="646">
        <v>42807</v>
      </c>
      <c r="O1418" s="645" t="s">
        <v>71</v>
      </c>
      <c r="P1418" s="645" t="s">
        <v>801</v>
      </c>
    </row>
    <row r="1419" spans="1:16" x14ac:dyDescent="0.2">
      <c r="A1419" s="645" t="s">
        <v>390</v>
      </c>
      <c r="B1419" s="645" t="s">
        <v>1710</v>
      </c>
      <c r="C1419" s="645" t="s">
        <v>391</v>
      </c>
      <c r="D1419" s="645" t="s">
        <v>7617</v>
      </c>
      <c r="E1419" s="645" t="s">
        <v>7618</v>
      </c>
      <c r="F1419" s="645" t="s">
        <v>7619</v>
      </c>
      <c r="G1419" s="645" t="s">
        <v>1863</v>
      </c>
      <c r="H1419" s="646">
        <v>42801</v>
      </c>
      <c r="I1419" s="647">
        <v>84</v>
      </c>
      <c r="J1419" s="647">
        <v>1</v>
      </c>
      <c r="K1419" s="647">
        <f t="shared" si="22"/>
        <v>84</v>
      </c>
      <c r="L1419" s="645" t="s">
        <v>801</v>
      </c>
      <c r="M1419" s="645" t="s">
        <v>1143</v>
      </c>
      <c r="N1419" s="646">
        <v>42825</v>
      </c>
      <c r="O1419" s="645" t="s">
        <v>71</v>
      </c>
      <c r="P1419" s="645" t="s">
        <v>801</v>
      </c>
    </row>
    <row r="1420" spans="1:16" x14ac:dyDescent="0.2">
      <c r="A1420" s="645" t="s">
        <v>390</v>
      </c>
      <c r="B1420" s="645" t="s">
        <v>1710</v>
      </c>
      <c r="C1420" s="645" t="s">
        <v>391</v>
      </c>
      <c r="D1420" s="645" t="s">
        <v>1978</v>
      </c>
      <c r="E1420" s="645" t="s">
        <v>1979</v>
      </c>
      <c r="F1420" s="645" t="s">
        <v>1980</v>
      </c>
      <c r="G1420" s="645" t="s">
        <v>7620</v>
      </c>
      <c r="H1420" s="646">
        <v>42816</v>
      </c>
      <c r="I1420" s="647">
        <v>1236.92</v>
      </c>
      <c r="J1420" s="647">
        <v>1</v>
      </c>
      <c r="K1420" s="647">
        <f t="shared" si="22"/>
        <v>1236.92</v>
      </c>
      <c r="L1420" s="645" t="s">
        <v>7621</v>
      </c>
      <c r="M1420" s="645" t="s">
        <v>278</v>
      </c>
      <c r="N1420" s="646">
        <v>42823</v>
      </c>
      <c r="O1420" s="645" t="s">
        <v>71</v>
      </c>
      <c r="P1420" s="645" t="s">
        <v>7622</v>
      </c>
    </row>
    <row r="1421" spans="1:16" x14ac:dyDescent="0.2">
      <c r="A1421" s="645" t="s">
        <v>390</v>
      </c>
      <c r="B1421" s="645" t="s">
        <v>1710</v>
      </c>
      <c r="C1421" s="645" t="s">
        <v>391</v>
      </c>
      <c r="D1421" s="645" t="s">
        <v>157</v>
      </c>
      <c r="E1421" s="645" t="s">
        <v>158</v>
      </c>
      <c r="F1421" s="645" t="s">
        <v>159</v>
      </c>
      <c r="G1421" s="645" t="s">
        <v>7623</v>
      </c>
      <c r="H1421" s="646">
        <v>42818</v>
      </c>
      <c r="I1421" s="647">
        <v>56.87</v>
      </c>
      <c r="J1421" s="647">
        <v>1</v>
      </c>
      <c r="K1421" s="647">
        <f t="shared" si="22"/>
        <v>56.87</v>
      </c>
      <c r="L1421" s="645" t="s">
        <v>7624</v>
      </c>
      <c r="M1421" s="645" t="s">
        <v>1139</v>
      </c>
      <c r="N1421" s="646">
        <v>42824</v>
      </c>
      <c r="O1421" s="645" t="s">
        <v>71</v>
      </c>
      <c r="P1421" s="645" t="s">
        <v>7625</v>
      </c>
    </row>
    <row r="1422" spans="1:16" x14ac:dyDescent="0.2">
      <c r="A1422" s="645" t="s">
        <v>390</v>
      </c>
      <c r="B1422" s="645" t="s">
        <v>1710</v>
      </c>
      <c r="C1422" s="645" t="s">
        <v>391</v>
      </c>
      <c r="D1422" s="645" t="s">
        <v>157</v>
      </c>
      <c r="E1422" s="645" t="s">
        <v>158</v>
      </c>
      <c r="F1422" s="645" t="s">
        <v>159</v>
      </c>
      <c r="G1422" s="645" t="s">
        <v>7626</v>
      </c>
      <c r="H1422" s="646">
        <v>42818</v>
      </c>
      <c r="I1422" s="647">
        <v>260.49</v>
      </c>
      <c r="J1422" s="647">
        <v>1</v>
      </c>
      <c r="K1422" s="647">
        <f t="shared" si="22"/>
        <v>260.49</v>
      </c>
      <c r="L1422" s="645" t="s">
        <v>7627</v>
      </c>
      <c r="M1422" s="645" t="s">
        <v>1051</v>
      </c>
      <c r="N1422" s="646">
        <v>42824</v>
      </c>
      <c r="O1422" s="645" t="s">
        <v>71</v>
      </c>
      <c r="P1422" s="645" t="s">
        <v>7628</v>
      </c>
    </row>
    <row r="1423" spans="1:16" x14ac:dyDescent="0.2">
      <c r="A1423" s="645" t="s">
        <v>390</v>
      </c>
      <c r="B1423" s="645" t="s">
        <v>1710</v>
      </c>
      <c r="C1423" s="645" t="s">
        <v>391</v>
      </c>
      <c r="D1423" s="645" t="s">
        <v>157</v>
      </c>
      <c r="E1423" s="645" t="s">
        <v>158</v>
      </c>
      <c r="F1423" s="645" t="s">
        <v>159</v>
      </c>
      <c r="G1423" s="645" t="s">
        <v>7629</v>
      </c>
      <c r="H1423" s="646">
        <v>42818</v>
      </c>
      <c r="I1423" s="647">
        <v>390.83</v>
      </c>
      <c r="J1423" s="647">
        <v>1</v>
      </c>
      <c r="K1423" s="647">
        <f t="shared" si="22"/>
        <v>390.83</v>
      </c>
      <c r="L1423" s="645" t="s">
        <v>7630</v>
      </c>
      <c r="M1423" s="645" t="s">
        <v>719</v>
      </c>
      <c r="N1423" s="646">
        <v>42824</v>
      </c>
      <c r="O1423" s="645" t="s">
        <v>71</v>
      </c>
      <c r="P1423" s="645" t="s">
        <v>7631</v>
      </c>
    </row>
    <row r="1424" spans="1:16" x14ac:dyDescent="0.2">
      <c r="A1424" s="645" t="s">
        <v>390</v>
      </c>
      <c r="B1424" s="645" t="s">
        <v>1710</v>
      </c>
      <c r="C1424" s="645" t="s">
        <v>391</v>
      </c>
      <c r="D1424" s="645" t="s">
        <v>157</v>
      </c>
      <c r="E1424" s="645" t="s">
        <v>158</v>
      </c>
      <c r="F1424" s="645" t="s">
        <v>159</v>
      </c>
      <c r="G1424" s="645" t="s">
        <v>7632</v>
      </c>
      <c r="H1424" s="646">
        <v>42818</v>
      </c>
      <c r="I1424" s="647">
        <v>641.29999999999995</v>
      </c>
      <c r="J1424" s="647">
        <v>1</v>
      </c>
      <c r="K1424" s="647">
        <f t="shared" si="22"/>
        <v>641.29999999999995</v>
      </c>
      <c r="L1424" s="645" t="s">
        <v>801</v>
      </c>
      <c r="M1424" s="645" t="s">
        <v>86</v>
      </c>
      <c r="N1424" s="646">
        <v>42824</v>
      </c>
      <c r="O1424" s="645" t="s">
        <v>71</v>
      </c>
      <c r="P1424" s="645" t="s">
        <v>801</v>
      </c>
    </row>
    <row r="1425" spans="1:16" x14ac:dyDescent="0.2">
      <c r="A1425" s="645" t="s">
        <v>390</v>
      </c>
      <c r="B1425" s="645" t="s">
        <v>1710</v>
      </c>
      <c r="C1425" s="645" t="s">
        <v>391</v>
      </c>
      <c r="D1425" s="645" t="s">
        <v>157</v>
      </c>
      <c r="E1425" s="645" t="s">
        <v>158</v>
      </c>
      <c r="F1425" s="645" t="s">
        <v>159</v>
      </c>
      <c r="G1425" s="645" t="s">
        <v>7633</v>
      </c>
      <c r="H1425" s="646">
        <v>42818</v>
      </c>
      <c r="I1425" s="647">
        <v>22.43</v>
      </c>
      <c r="J1425" s="647">
        <v>1</v>
      </c>
      <c r="K1425" s="647">
        <f t="shared" si="22"/>
        <v>22.43</v>
      </c>
      <c r="L1425" s="645" t="s">
        <v>801</v>
      </c>
      <c r="M1425" s="645" t="s">
        <v>200</v>
      </c>
      <c r="N1425" s="646">
        <v>42824</v>
      </c>
      <c r="O1425" s="645" t="s">
        <v>71</v>
      </c>
      <c r="P1425" s="645" t="s">
        <v>801</v>
      </c>
    </row>
    <row r="1426" spans="1:16" x14ac:dyDescent="0.2">
      <c r="A1426" s="645" t="s">
        <v>390</v>
      </c>
      <c r="B1426" s="645" t="s">
        <v>1710</v>
      </c>
      <c r="C1426" s="645" t="s">
        <v>391</v>
      </c>
      <c r="D1426" s="645" t="s">
        <v>157</v>
      </c>
      <c r="E1426" s="645" t="s">
        <v>158</v>
      </c>
      <c r="F1426" s="645" t="s">
        <v>159</v>
      </c>
      <c r="G1426" s="645" t="s">
        <v>7634</v>
      </c>
      <c r="H1426" s="646">
        <v>42818</v>
      </c>
      <c r="I1426" s="647">
        <v>27.37</v>
      </c>
      <c r="J1426" s="647">
        <v>1</v>
      </c>
      <c r="K1426" s="647">
        <f t="shared" si="22"/>
        <v>27.37</v>
      </c>
      <c r="L1426" s="645" t="s">
        <v>7635</v>
      </c>
      <c r="M1426" s="645" t="s">
        <v>95</v>
      </c>
      <c r="N1426" s="646">
        <v>42824</v>
      </c>
      <c r="O1426" s="645" t="s">
        <v>71</v>
      </c>
      <c r="P1426" s="645" t="s">
        <v>7636</v>
      </c>
    </row>
    <row r="1427" spans="1:16" x14ac:dyDescent="0.2">
      <c r="A1427" s="645" t="s">
        <v>390</v>
      </c>
      <c r="B1427" s="645" t="s">
        <v>1710</v>
      </c>
      <c r="C1427" s="645" t="s">
        <v>391</v>
      </c>
      <c r="D1427" s="645" t="s">
        <v>157</v>
      </c>
      <c r="E1427" s="645" t="s">
        <v>158</v>
      </c>
      <c r="F1427" s="645" t="s">
        <v>159</v>
      </c>
      <c r="G1427" s="645" t="s">
        <v>7637</v>
      </c>
      <c r="H1427" s="646">
        <v>42818</v>
      </c>
      <c r="I1427" s="647">
        <v>42.11</v>
      </c>
      <c r="J1427" s="647">
        <v>1</v>
      </c>
      <c r="K1427" s="647">
        <f t="shared" si="22"/>
        <v>42.11</v>
      </c>
      <c r="L1427" s="645" t="s">
        <v>7638</v>
      </c>
      <c r="M1427" s="645" t="s">
        <v>95</v>
      </c>
      <c r="N1427" s="646">
        <v>42824</v>
      </c>
      <c r="O1427" s="645" t="s">
        <v>71</v>
      </c>
      <c r="P1427" s="645" t="s">
        <v>7639</v>
      </c>
    </row>
    <row r="1428" spans="1:16" x14ac:dyDescent="0.2">
      <c r="A1428" s="645" t="s">
        <v>390</v>
      </c>
      <c r="B1428" s="645" t="s">
        <v>1710</v>
      </c>
      <c r="C1428" s="645" t="s">
        <v>391</v>
      </c>
      <c r="D1428" s="645" t="s">
        <v>157</v>
      </c>
      <c r="E1428" s="645" t="s">
        <v>158</v>
      </c>
      <c r="F1428" s="645" t="s">
        <v>159</v>
      </c>
      <c r="G1428" s="645" t="s">
        <v>7640</v>
      </c>
      <c r="H1428" s="646">
        <v>42818</v>
      </c>
      <c r="I1428" s="647">
        <v>58.32</v>
      </c>
      <c r="J1428" s="647">
        <v>1</v>
      </c>
      <c r="K1428" s="647">
        <f t="shared" si="22"/>
        <v>58.32</v>
      </c>
      <c r="L1428" s="645" t="s">
        <v>7641</v>
      </c>
      <c r="M1428" s="645" t="s">
        <v>95</v>
      </c>
      <c r="N1428" s="646">
        <v>42824</v>
      </c>
      <c r="O1428" s="645" t="s">
        <v>71</v>
      </c>
      <c r="P1428" s="645" t="s">
        <v>7642</v>
      </c>
    </row>
    <row r="1429" spans="1:16" x14ac:dyDescent="0.2">
      <c r="A1429" s="645" t="s">
        <v>390</v>
      </c>
      <c r="B1429" s="645" t="s">
        <v>1710</v>
      </c>
      <c r="C1429" s="645" t="s">
        <v>391</v>
      </c>
      <c r="D1429" s="645" t="s">
        <v>157</v>
      </c>
      <c r="E1429" s="645" t="s">
        <v>158</v>
      </c>
      <c r="F1429" s="645" t="s">
        <v>159</v>
      </c>
      <c r="G1429" s="645" t="s">
        <v>7643</v>
      </c>
      <c r="H1429" s="646">
        <v>42818</v>
      </c>
      <c r="I1429" s="647">
        <v>2171.9499999999998</v>
      </c>
      <c r="J1429" s="647">
        <v>1</v>
      </c>
      <c r="K1429" s="647">
        <f t="shared" si="22"/>
        <v>2171.9499999999998</v>
      </c>
      <c r="L1429" s="645" t="s">
        <v>7644</v>
      </c>
      <c r="M1429" s="645" t="s">
        <v>623</v>
      </c>
      <c r="N1429" s="646">
        <v>42824</v>
      </c>
      <c r="O1429" s="645" t="s">
        <v>71</v>
      </c>
      <c r="P1429" s="645" t="s">
        <v>7645</v>
      </c>
    </row>
    <row r="1430" spans="1:16" x14ac:dyDescent="0.2">
      <c r="A1430" s="645" t="s">
        <v>390</v>
      </c>
      <c r="B1430" s="645" t="s">
        <v>1710</v>
      </c>
      <c r="C1430" s="645" t="s">
        <v>391</v>
      </c>
      <c r="D1430" s="645" t="s">
        <v>157</v>
      </c>
      <c r="E1430" s="645" t="s">
        <v>158</v>
      </c>
      <c r="F1430" s="645" t="s">
        <v>159</v>
      </c>
      <c r="G1430" s="645" t="s">
        <v>7646</v>
      </c>
      <c r="H1430" s="646">
        <v>42818</v>
      </c>
      <c r="I1430" s="647">
        <v>31.46</v>
      </c>
      <c r="J1430" s="647">
        <v>1</v>
      </c>
      <c r="K1430" s="647">
        <f t="shared" si="22"/>
        <v>31.46</v>
      </c>
      <c r="L1430" s="645" t="s">
        <v>7647</v>
      </c>
      <c r="M1430" s="645" t="s">
        <v>623</v>
      </c>
      <c r="N1430" s="646">
        <v>42824</v>
      </c>
      <c r="O1430" s="645" t="s">
        <v>71</v>
      </c>
      <c r="P1430" s="645" t="s">
        <v>7648</v>
      </c>
    </row>
    <row r="1431" spans="1:16" x14ac:dyDescent="0.2">
      <c r="A1431" s="645" t="s">
        <v>390</v>
      </c>
      <c r="B1431" s="645" t="s">
        <v>1710</v>
      </c>
      <c r="C1431" s="645" t="s">
        <v>391</v>
      </c>
      <c r="D1431" s="645" t="s">
        <v>157</v>
      </c>
      <c r="E1431" s="645" t="s">
        <v>158</v>
      </c>
      <c r="F1431" s="645" t="s">
        <v>159</v>
      </c>
      <c r="G1431" s="645" t="s">
        <v>7649</v>
      </c>
      <c r="H1431" s="646">
        <v>42818</v>
      </c>
      <c r="I1431" s="647">
        <v>41.16</v>
      </c>
      <c r="J1431" s="647">
        <v>1</v>
      </c>
      <c r="K1431" s="647">
        <f t="shared" si="22"/>
        <v>41.16</v>
      </c>
      <c r="L1431" s="645" t="s">
        <v>3276</v>
      </c>
      <c r="M1431" s="645" t="s">
        <v>538</v>
      </c>
      <c r="N1431" s="646">
        <v>42824</v>
      </c>
      <c r="O1431" s="645" t="s">
        <v>71</v>
      </c>
      <c r="P1431" s="645" t="s">
        <v>7650</v>
      </c>
    </row>
    <row r="1432" spans="1:16" x14ac:dyDescent="0.2">
      <c r="A1432" s="645" t="s">
        <v>390</v>
      </c>
      <c r="B1432" s="645" t="s">
        <v>1710</v>
      </c>
      <c r="C1432" s="645" t="s">
        <v>391</v>
      </c>
      <c r="D1432" s="645" t="s">
        <v>157</v>
      </c>
      <c r="E1432" s="645" t="s">
        <v>158</v>
      </c>
      <c r="F1432" s="645" t="s">
        <v>159</v>
      </c>
      <c r="G1432" s="645" t="s">
        <v>7651</v>
      </c>
      <c r="H1432" s="646">
        <v>42818</v>
      </c>
      <c r="I1432" s="647">
        <v>226.33</v>
      </c>
      <c r="J1432" s="647">
        <v>1</v>
      </c>
      <c r="K1432" s="647">
        <f t="shared" si="22"/>
        <v>226.33</v>
      </c>
      <c r="L1432" s="645" t="s">
        <v>801</v>
      </c>
      <c r="M1432" s="645" t="s">
        <v>257</v>
      </c>
      <c r="N1432" s="646">
        <v>42824</v>
      </c>
      <c r="O1432" s="645" t="s">
        <v>71</v>
      </c>
      <c r="P1432" s="645" t="s">
        <v>801</v>
      </c>
    </row>
    <row r="1433" spans="1:16" x14ac:dyDescent="0.2">
      <c r="A1433" s="645" t="s">
        <v>390</v>
      </c>
      <c r="B1433" s="645" t="s">
        <v>1710</v>
      </c>
      <c r="C1433" s="645" t="s">
        <v>391</v>
      </c>
      <c r="D1433" s="645" t="s">
        <v>157</v>
      </c>
      <c r="E1433" s="645" t="s">
        <v>158</v>
      </c>
      <c r="F1433" s="645" t="s">
        <v>159</v>
      </c>
      <c r="G1433" s="645" t="s">
        <v>7652</v>
      </c>
      <c r="H1433" s="646">
        <v>42818</v>
      </c>
      <c r="I1433" s="647">
        <v>77.680000000000007</v>
      </c>
      <c r="J1433" s="647">
        <v>1</v>
      </c>
      <c r="K1433" s="647">
        <f t="shared" si="22"/>
        <v>77.680000000000007</v>
      </c>
      <c r="L1433" s="645" t="s">
        <v>7653</v>
      </c>
      <c r="M1433" s="645" t="s">
        <v>122</v>
      </c>
      <c r="N1433" s="646">
        <v>42824</v>
      </c>
      <c r="O1433" s="645" t="s">
        <v>71</v>
      </c>
      <c r="P1433" s="645" t="s">
        <v>7654</v>
      </c>
    </row>
    <row r="1434" spans="1:16" x14ac:dyDescent="0.2">
      <c r="A1434" s="645" t="s">
        <v>390</v>
      </c>
      <c r="B1434" s="645" t="s">
        <v>1710</v>
      </c>
      <c r="C1434" s="645" t="s">
        <v>391</v>
      </c>
      <c r="D1434" s="645" t="s">
        <v>157</v>
      </c>
      <c r="E1434" s="645" t="s">
        <v>158</v>
      </c>
      <c r="F1434" s="645" t="s">
        <v>159</v>
      </c>
      <c r="G1434" s="645" t="s">
        <v>7655</v>
      </c>
      <c r="H1434" s="646">
        <v>42818</v>
      </c>
      <c r="I1434" s="647">
        <v>49.99</v>
      </c>
      <c r="J1434" s="647">
        <v>1</v>
      </c>
      <c r="K1434" s="647">
        <f t="shared" si="22"/>
        <v>49.99</v>
      </c>
      <c r="L1434" s="645" t="s">
        <v>801</v>
      </c>
      <c r="M1434" s="645" t="s">
        <v>666</v>
      </c>
      <c r="N1434" s="646">
        <v>42824</v>
      </c>
      <c r="O1434" s="645" t="s">
        <v>71</v>
      </c>
      <c r="P1434" s="645" t="s">
        <v>801</v>
      </c>
    </row>
    <row r="1435" spans="1:16" x14ac:dyDescent="0.2">
      <c r="A1435" s="645" t="s">
        <v>390</v>
      </c>
      <c r="B1435" s="645" t="s">
        <v>1710</v>
      </c>
      <c r="C1435" s="645" t="s">
        <v>391</v>
      </c>
      <c r="D1435" s="645" t="s">
        <v>157</v>
      </c>
      <c r="E1435" s="645" t="s">
        <v>158</v>
      </c>
      <c r="F1435" s="645" t="s">
        <v>159</v>
      </c>
      <c r="G1435" s="645" t="s">
        <v>7656</v>
      </c>
      <c r="H1435" s="646">
        <v>42811</v>
      </c>
      <c r="I1435" s="647">
        <v>165.92</v>
      </c>
      <c r="J1435" s="647">
        <v>1</v>
      </c>
      <c r="K1435" s="647">
        <f t="shared" si="22"/>
        <v>165.92</v>
      </c>
      <c r="L1435" s="645" t="s">
        <v>7657</v>
      </c>
      <c r="M1435" s="645" t="s">
        <v>719</v>
      </c>
      <c r="N1435" s="646">
        <v>42816</v>
      </c>
      <c r="O1435" s="645" t="s">
        <v>71</v>
      </c>
      <c r="P1435" s="645" t="s">
        <v>7658</v>
      </c>
    </row>
    <row r="1436" spans="1:16" x14ac:dyDescent="0.2">
      <c r="A1436" s="645" t="s">
        <v>390</v>
      </c>
      <c r="B1436" s="645" t="s">
        <v>1710</v>
      </c>
      <c r="C1436" s="645" t="s">
        <v>391</v>
      </c>
      <c r="D1436" s="645" t="s">
        <v>157</v>
      </c>
      <c r="E1436" s="645" t="s">
        <v>158</v>
      </c>
      <c r="F1436" s="645" t="s">
        <v>159</v>
      </c>
      <c r="G1436" s="645" t="s">
        <v>7659</v>
      </c>
      <c r="H1436" s="646">
        <v>42811</v>
      </c>
      <c r="I1436" s="647">
        <v>60.16</v>
      </c>
      <c r="J1436" s="647">
        <v>1</v>
      </c>
      <c r="K1436" s="647">
        <f t="shared" si="22"/>
        <v>60.16</v>
      </c>
      <c r="L1436" s="645" t="s">
        <v>7660</v>
      </c>
      <c r="M1436" s="645" t="s">
        <v>267</v>
      </c>
      <c r="N1436" s="646">
        <v>42816</v>
      </c>
      <c r="O1436" s="645" t="s">
        <v>71</v>
      </c>
      <c r="P1436" s="645" t="s">
        <v>7661</v>
      </c>
    </row>
    <row r="1437" spans="1:16" x14ac:dyDescent="0.2">
      <c r="A1437" s="645" t="s">
        <v>390</v>
      </c>
      <c r="B1437" s="645" t="s">
        <v>1710</v>
      </c>
      <c r="C1437" s="645" t="s">
        <v>391</v>
      </c>
      <c r="D1437" s="645" t="s">
        <v>157</v>
      </c>
      <c r="E1437" s="645" t="s">
        <v>158</v>
      </c>
      <c r="F1437" s="645" t="s">
        <v>159</v>
      </c>
      <c r="G1437" s="645" t="s">
        <v>7662</v>
      </c>
      <c r="H1437" s="646">
        <v>42811</v>
      </c>
      <c r="I1437" s="647">
        <v>44.17</v>
      </c>
      <c r="J1437" s="647">
        <v>1</v>
      </c>
      <c r="K1437" s="647">
        <f t="shared" si="22"/>
        <v>44.17</v>
      </c>
      <c r="L1437" s="645" t="s">
        <v>7663</v>
      </c>
      <c r="M1437" s="645" t="s">
        <v>1139</v>
      </c>
      <c r="N1437" s="646">
        <v>42816</v>
      </c>
      <c r="O1437" s="645" t="s">
        <v>71</v>
      </c>
      <c r="P1437" s="645" t="s">
        <v>7664</v>
      </c>
    </row>
    <row r="1438" spans="1:16" x14ac:dyDescent="0.2">
      <c r="A1438" s="645" t="s">
        <v>390</v>
      </c>
      <c r="B1438" s="645" t="s">
        <v>1710</v>
      </c>
      <c r="C1438" s="645" t="s">
        <v>391</v>
      </c>
      <c r="D1438" s="645" t="s">
        <v>157</v>
      </c>
      <c r="E1438" s="645" t="s">
        <v>158</v>
      </c>
      <c r="F1438" s="645" t="s">
        <v>159</v>
      </c>
      <c r="G1438" s="645" t="s">
        <v>7665</v>
      </c>
      <c r="H1438" s="646">
        <v>42811</v>
      </c>
      <c r="I1438" s="647">
        <v>79.709999999999994</v>
      </c>
      <c r="J1438" s="647">
        <v>1</v>
      </c>
      <c r="K1438" s="647">
        <f t="shared" si="22"/>
        <v>79.709999999999994</v>
      </c>
      <c r="L1438" s="645" t="s">
        <v>801</v>
      </c>
      <c r="M1438" s="645" t="s">
        <v>278</v>
      </c>
      <c r="N1438" s="646">
        <v>42816</v>
      </c>
      <c r="O1438" s="645" t="s">
        <v>71</v>
      </c>
      <c r="P1438" s="645" t="s">
        <v>801</v>
      </c>
    </row>
    <row r="1439" spans="1:16" x14ac:dyDescent="0.2">
      <c r="A1439" s="645" t="s">
        <v>390</v>
      </c>
      <c r="B1439" s="645" t="s">
        <v>1710</v>
      </c>
      <c r="C1439" s="645" t="s">
        <v>391</v>
      </c>
      <c r="D1439" s="645" t="s">
        <v>157</v>
      </c>
      <c r="E1439" s="645" t="s">
        <v>158</v>
      </c>
      <c r="F1439" s="645" t="s">
        <v>159</v>
      </c>
      <c r="G1439" s="645" t="s">
        <v>7666</v>
      </c>
      <c r="H1439" s="646">
        <v>42811</v>
      </c>
      <c r="I1439" s="647">
        <v>47.92</v>
      </c>
      <c r="J1439" s="647">
        <v>1</v>
      </c>
      <c r="K1439" s="647">
        <f t="shared" si="22"/>
        <v>47.92</v>
      </c>
      <c r="L1439" s="645" t="s">
        <v>801</v>
      </c>
      <c r="M1439" s="645" t="s">
        <v>278</v>
      </c>
      <c r="N1439" s="646">
        <v>42816</v>
      </c>
      <c r="O1439" s="645" t="s">
        <v>71</v>
      </c>
      <c r="P1439" s="645" t="s">
        <v>801</v>
      </c>
    </row>
    <row r="1440" spans="1:16" x14ac:dyDescent="0.2">
      <c r="A1440" s="645" t="s">
        <v>390</v>
      </c>
      <c r="B1440" s="645" t="s">
        <v>1710</v>
      </c>
      <c r="C1440" s="645" t="s">
        <v>391</v>
      </c>
      <c r="D1440" s="645" t="s">
        <v>157</v>
      </c>
      <c r="E1440" s="645" t="s">
        <v>158</v>
      </c>
      <c r="F1440" s="645" t="s">
        <v>159</v>
      </c>
      <c r="G1440" s="645" t="s">
        <v>7667</v>
      </c>
      <c r="H1440" s="646">
        <v>42811</v>
      </c>
      <c r="I1440" s="647">
        <v>94.38</v>
      </c>
      <c r="J1440" s="647">
        <v>1</v>
      </c>
      <c r="K1440" s="647">
        <f t="shared" si="22"/>
        <v>94.38</v>
      </c>
      <c r="L1440" s="645" t="s">
        <v>801</v>
      </c>
      <c r="M1440" s="645" t="s">
        <v>719</v>
      </c>
      <c r="N1440" s="646">
        <v>42817</v>
      </c>
      <c r="O1440" s="645" t="s">
        <v>71</v>
      </c>
      <c r="P1440" s="645" t="s">
        <v>801</v>
      </c>
    </row>
    <row r="1441" spans="1:16" x14ac:dyDescent="0.2">
      <c r="A1441" s="645" t="s">
        <v>390</v>
      </c>
      <c r="B1441" s="645" t="s">
        <v>1710</v>
      </c>
      <c r="C1441" s="645" t="s">
        <v>391</v>
      </c>
      <c r="D1441" s="645" t="s">
        <v>157</v>
      </c>
      <c r="E1441" s="645" t="s">
        <v>158</v>
      </c>
      <c r="F1441" s="645" t="s">
        <v>159</v>
      </c>
      <c r="G1441" s="645" t="s">
        <v>7668</v>
      </c>
      <c r="H1441" s="646">
        <v>42811</v>
      </c>
      <c r="I1441" s="647">
        <v>64.739999999999995</v>
      </c>
      <c r="J1441" s="647">
        <v>1</v>
      </c>
      <c r="K1441" s="647">
        <f t="shared" si="22"/>
        <v>64.739999999999995</v>
      </c>
      <c r="L1441" s="645" t="s">
        <v>7669</v>
      </c>
      <c r="M1441" s="645" t="s">
        <v>95</v>
      </c>
      <c r="N1441" s="646">
        <v>42816</v>
      </c>
      <c r="O1441" s="645" t="s">
        <v>71</v>
      </c>
      <c r="P1441" s="645" t="s">
        <v>7670</v>
      </c>
    </row>
    <row r="1442" spans="1:16" x14ac:dyDescent="0.2">
      <c r="A1442" s="645" t="s">
        <v>390</v>
      </c>
      <c r="B1442" s="645" t="s">
        <v>1710</v>
      </c>
      <c r="C1442" s="645" t="s">
        <v>391</v>
      </c>
      <c r="D1442" s="645" t="s">
        <v>157</v>
      </c>
      <c r="E1442" s="645" t="s">
        <v>158</v>
      </c>
      <c r="F1442" s="645" t="s">
        <v>159</v>
      </c>
      <c r="G1442" s="645" t="s">
        <v>7671</v>
      </c>
      <c r="H1442" s="646">
        <v>42808</v>
      </c>
      <c r="I1442" s="647">
        <v>3025</v>
      </c>
      <c r="J1442" s="647">
        <v>1</v>
      </c>
      <c r="K1442" s="647">
        <f t="shared" si="22"/>
        <v>3025</v>
      </c>
      <c r="L1442" s="645" t="s">
        <v>7672</v>
      </c>
      <c r="M1442" s="645" t="s">
        <v>538</v>
      </c>
      <c r="N1442" s="646">
        <v>42811</v>
      </c>
      <c r="O1442" s="645" t="s">
        <v>71</v>
      </c>
      <c r="P1442" s="645" t="s">
        <v>7673</v>
      </c>
    </row>
    <row r="1443" spans="1:16" x14ac:dyDescent="0.2">
      <c r="A1443" s="645" t="s">
        <v>390</v>
      </c>
      <c r="B1443" s="645" t="s">
        <v>1710</v>
      </c>
      <c r="C1443" s="645" t="s">
        <v>391</v>
      </c>
      <c r="D1443" s="645" t="s">
        <v>157</v>
      </c>
      <c r="E1443" s="645" t="s">
        <v>158</v>
      </c>
      <c r="F1443" s="645" t="s">
        <v>159</v>
      </c>
      <c r="G1443" s="645" t="s">
        <v>7674</v>
      </c>
      <c r="H1443" s="646">
        <v>42808</v>
      </c>
      <c r="I1443" s="647">
        <v>10285</v>
      </c>
      <c r="J1443" s="647">
        <v>1</v>
      </c>
      <c r="K1443" s="647">
        <f t="shared" si="22"/>
        <v>10285</v>
      </c>
      <c r="L1443" s="645" t="s">
        <v>7675</v>
      </c>
      <c r="M1443" s="645" t="s">
        <v>538</v>
      </c>
      <c r="N1443" s="646">
        <v>42811</v>
      </c>
      <c r="O1443" s="645" t="s">
        <v>71</v>
      </c>
      <c r="P1443" s="645" t="s">
        <v>7676</v>
      </c>
    </row>
    <row r="1444" spans="1:16" x14ac:dyDescent="0.2">
      <c r="A1444" s="645" t="s">
        <v>390</v>
      </c>
      <c r="B1444" s="645" t="s">
        <v>1710</v>
      </c>
      <c r="C1444" s="645" t="s">
        <v>391</v>
      </c>
      <c r="D1444" s="645" t="s">
        <v>157</v>
      </c>
      <c r="E1444" s="645" t="s">
        <v>158</v>
      </c>
      <c r="F1444" s="645" t="s">
        <v>159</v>
      </c>
      <c r="G1444" s="645" t="s">
        <v>7677</v>
      </c>
      <c r="H1444" s="646">
        <v>42804</v>
      </c>
      <c r="I1444" s="647">
        <v>113.06</v>
      </c>
      <c r="J1444" s="647">
        <v>1</v>
      </c>
      <c r="K1444" s="647">
        <f t="shared" si="22"/>
        <v>113.06</v>
      </c>
      <c r="L1444" s="645" t="s">
        <v>7678</v>
      </c>
      <c r="M1444" s="645" t="s">
        <v>257</v>
      </c>
      <c r="N1444" s="646">
        <v>42811</v>
      </c>
      <c r="O1444" s="645" t="s">
        <v>71</v>
      </c>
      <c r="P1444" s="645" t="s">
        <v>7679</v>
      </c>
    </row>
    <row r="1445" spans="1:16" x14ac:dyDescent="0.2">
      <c r="A1445" s="645" t="s">
        <v>390</v>
      </c>
      <c r="B1445" s="645" t="s">
        <v>1710</v>
      </c>
      <c r="C1445" s="645" t="s">
        <v>391</v>
      </c>
      <c r="D1445" s="645" t="s">
        <v>157</v>
      </c>
      <c r="E1445" s="645" t="s">
        <v>158</v>
      </c>
      <c r="F1445" s="645" t="s">
        <v>159</v>
      </c>
      <c r="G1445" s="645" t="s">
        <v>7680</v>
      </c>
      <c r="H1445" s="646">
        <v>42804</v>
      </c>
      <c r="I1445" s="647">
        <v>108.42</v>
      </c>
      <c r="J1445" s="647">
        <v>1</v>
      </c>
      <c r="K1445" s="647">
        <f t="shared" si="22"/>
        <v>108.42</v>
      </c>
      <c r="L1445" s="645" t="s">
        <v>7681</v>
      </c>
      <c r="M1445" s="645" t="s">
        <v>257</v>
      </c>
      <c r="N1445" s="646">
        <v>42811</v>
      </c>
      <c r="O1445" s="645" t="s">
        <v>71</v>
      </c>
      <c r="P1445" s="645" t="s">
        <v>7682</v>
      </c>
    </row>
    <row r="1446" spans="1:16" x14ac:dyDescent="0.2">
      <c r="A1446" s="645" t="s">
        <v>390</v>
      </c>
      <c r="B1446" s="645" t="s">
        <v>1710</v>
      </c>
      <c r="C1446" s="645" t="s">
        <v>391</v>
      </c>
      <c r="D1446" s="645" t="s">
        <v>157</v>
      </c>
      <c r="E1446" s="645" t="s">
        <v>158</v>
      </c>
      <c r="F1446" s="645" t="s">
        <v>159</v>
      </c>
      <c r="G1446" s="645" t="s">
        <v>7683</v>
      </c>
      <c r="H1446" s="646">
        <v>42794</v>
      </c>
      <c r="I1446" s="647">
        <v>239.58</v>
      </c>
      <c r="J1446" s="647">
        <v>1</v>
      </c>
      <c r="K1446" s="647">
        <f t="shared" si="22"/>
        <v>239.58</v>
      </c>
      <c r="L1446" s="645" t="s">
        <v>801</v>
      </c>
      <c r="M1446" s="645" t="s">
        <v>257</v>
      </c>
      <c r="N1446" s="646">
        <v>42802</v>
      </c>
      <c r="O1446" s="645" t="s">
        <v>71</v>
      </c>
      <c r="P1446" s="645" t="s">
        <v>801</v>
      </c>
    </row>
    <row r="1447" spans="1:16" x14ac:dyDescent="0.2">
      <c r="A1447" s="645" t="s">
        <v>390</v>
      </c>
      <c r="B1447" s="645" t="s">
        <v>1710</v>
      </c>
      <c r="C1447" s="645" t="s">
        <v>391</v>
      </c>
      <c r="D1447" s="645" t="s">
        <v>157</v>
      </c>
      <c r="E1447" s="645" t="s">
        <v>158</v>
      </c>
      <c r="F1447" s="645" t="s">
        <v>159</v>
      </c>
      <c r="G1447" s="645" t="s">
        <v>7684</v>
      </c>
      <c r="H1447" s="646">
        <v>42794</v>
      </c>
      <c r="I1447" s="647">
        <v>364.82</v>
      </c>
      <c r="J1447" s="647">
        <v>1</v>
      </c>
      <c r="K1447" s="647">
        <f t="shared" si="22"/>
        <v>364.82</v>
      </c>
      <c r="L1447" s="645" t="s">
        <v>3282</v>
      </c>
      <c r="M1447" s="645" t="s">
        <v>538</v>
      </c>
      <c r="N1447" s="646">
        <v>42802</v>
      </c>
      <c r="O1447" s="645" t="s">
        <v>71</v>
      </c>
      <c r="P1447" s="645" t="s">
        <v>4454</v>
      </c>
    </row>
    <row r="1448" spans="1:16" x14ac:dyDescent="0.2">
      <c r="A1448" s="645" t="s">
        <v>390</v>
      </c>
      <c r="B1448" s="645" t="s">
        <v>1710</v>
      </c>
      <c r="C1448" s="645" t="s">
        <v>391</v>
      </c>
      <c r="D1448" s="645" t="s">
        <v>3289</v>
      </c>
      <c r="E1448" s="645" t="s">
        <v>3290</v>
      </c>
      <c r="F1448" s="645" t="s">
        <v>3291</v>
      </c>
      <c r="G1448" s="645" t="s">
        <v>7685</v>
      </c>
      <c r="H1448" s="646">
        <v>42800</v>
      </c>
      <c r="I1448" s="647">
        <v>340</v>
      </c>
      <c r="J1448" s="647">
        <v>1</v>
      </c>
      <c r="K1448" s="647">
        <f t="shared" si="22"/>
        <v>340</v>
      </c>
      <c r="L1448" s="645" t="s">
        <v>801</v>
      </c>
      <c r="M1448" s="645" t="s">
        <v>1708</v>
      </c>
      <c r="N1448" s="646">
        <v>42822</v>
      </c>
      <c r="O1448" s="645" t="s">
        <v>71</v>
      </c>
      <c r="P1448" s="645" t="s">
        <v>801</v>
      </c>
    </row>
    <row r="1449" spans="1:16" x14ac:dyDescent="0.2">
      <c r="A1449" s="645" t="s">
        <v>390</v>
      </c>
      <c r="B1449" s="645" t="s">
        <v>1710</v>
      </c>
      <c r="C1449" s="645" t="s">
        <v>391</v>
      </c>
      <c r="D1449" s="645" t="s">
        <v>1987</v>
      </c>
      <c r="E1449" s="645" t="s">
        <v>1988</v>
      </c>
      <c r="F1449" s="645" t="s">
        <v>1989</v>
      </c>
      <c r="G1449" s="645" t="s">
        <v>7686</v>
      </c>
      <c r="H1449" s="646">
        <v>42802</v>
      </c>
      <c r="I1449" s="647">
        <v>786.5</v>
      </c>
      <c r="J1449" s="647">
        <v>1</v>
      </c>
      <c r="K1449" s="647">
        <f t="shared" si="22"/>
        <v>786.5</v>
      </c>
      <c r="L1449" s="645" t="s">
        <v>7687</v>
      </c>
      <c r="M1449" s="645" t="s">
        <v>1139</v>
      </c>
      <c r="N1449" s="646">
        <v>42816</v>
      </c>
      <c r="O1449" s="645" t="s">
        <v>71</v>
      </c>
      <c r="P1449" s="645" t="s">
        <v>7688</v>
      </c>
    </row>
    <row r="1450" spans="1:16" x14ac:dyDescent="0.2">
      <c r="A1450" s="645" t="s">
        <v>390</v>
      </c>
      <c r="B1450" s="645" t="s">
        <v>1710</v>
      </c>
      <c r="C1450" s="645" t="s">
        <v>391</v>
      </c>
      <c r="D1450" s="645" t="s">
        <v>7689</v>
      </c>
      <c r="E1450" s="645" t="s">
        <v>7690</v>
      </c>
      <c r="F1450" s="645" t="s">
        <v>7691</v>
      </c>
      <c r="G1450" s="645" t="s">
        <v>7692</v>
      </c>
      <c r="H1450" s="646">
        <v>42789</v>
      </c>
      <c r="I1450" s="647">
        <v>565.30999999999995</v>
      </c>
      <c r="J1450" s="647">
        <v>1</v>
      </c>
      <c r="K1450" s="647">
        <f t="shared" si="22"/>
        <v>565.30999999999995</v>
      </c>
      <c r="L1450" s="645" t="s">
        <v>801</v>
      </c>
      <c r="M1450" s="645" t="s">
        <v>1139</v>
      </c>
      <c r="N1450" s="646">
        <v>42807</v>
      </c>
      <c r="O1450" s="645" t="s">
        <v>71</v>
      </c>
      <c r="P1450" s="645" t="s">
        <v>801</v>
      </c>
    </row>
    <row r="1451" spans="1:16" x14ac:dyDescent="0.2">
      <c r="A1451" s="645" t="s">
        <v>390</v>
      </c>
      <c r="B1451" s="645" t="s">
        <v>1710</v>
      </c>
      <c r="C1451" s="645" t="s">
        <v>391</v>
      </c>
      <c r="D1451" s="645" t="s">
        <v>7693</v>
      </c>
      <c r="E1451" s="645" t="s">
        <v>7694</v>
      </c>
      <c r="F1451" s="645" t="s">
        <v>7695</v>
      </c>
      <c r="G1451" s="645" t="s">
        <v>7696</v>
      </c>
      <c r="H1451" s="646">
        <v>42814</v>
      </c>
      <c r="I1451" s="647">
        <v>2328.5700000000002</v>
      </c>
      <c r="J1451" s="647">
        <v>1</v>
      </c>
      <c r="K1451" s="647">
        <f t="shared" si="22"/>
        <v>2328.5700000000002</v>
      </c>
      <c r="L1451" s="645" t="s">
        <v>7697</v>
      </c>
      <c r="M1451" s="645" t="s">
        <v>887</v>
      </c>
      <c r="N1451" s="646">
        <v>42816</v>
      </c>
      <c r="O1451" s="645" t="s">
        <v>71</v>
      </c>
      <c r="P1451" s="645" t="s">
        <v>7698</v>
      </c>
    </row>
    <row r="1452" spans="1:16" x14ac:dyDescent="0.2">
      <c r="A1452" s="645" t="s">
        <v>390</v>
      </c>
      <c r="B1452" s="645" t="s">
        <v>1710</v>
      </c>
      <c r="C1452" s="645" t="s">
        <v>391</v>
      </c>
      <c r="D1452" s="645" t="s">
        <v>7693</v>
      </c>
      <c r="E1452" s="645" t="s">
        <v>7694</v>
      </c>
      <c r="F1452" s="645" t="s">
        <v>7695</v>
      </c>
      <c r="G1452" s="645" t="s">
        <v>7699</v>
      </c>
      <c r="H1452" s="646">
        <v>42810</v>
      </c>
      <c r="I1452" s="647">
        <v>129.69</v>
      </c>
      <c r="J1452" s="647">
        <v>1</v>
      </c>
      <c r="K1452" s="647">
        <f t="shared" si="22"/>
        <v>129.69</v>
      </c>
      <c r="L1452" s="645" t="s">
        <v>7700</v>
      </c>
      <c r="M1452" s="645" t="s">
        <v>887</v>
      </c>
      <c r="N1452" s="646">
        <v>42814</v>
      </c>
      <c r="O1452" s="645" t="s">
        <v>71</v>
      </c>
      <c r="P1452" s="645" t="s">
        <v>7701</v>
      </c>
    </row>
    <row r="1453" spans="1:16" x14ac:dyDescent="0.2">
      <c r="A1453" s="645" t="s">
        <v>390</v>
      </c>
      <c r="B1453" s="645" t="s">
        <v>1710</v>
      </c>
      <c r="C1453" s="645" t="s">
        <v>391</v>
      </c>
      <c r="D1453" s="645" t="s">
        <v>7702</v>
      </c>
      <c r="E1453" s="645" t="s">
        <v>7703</v>
      </c>
      <c r="F1453" s="645" t="s">
        <v>7704</v>
      </c>
      <c r="G1453" s="645" t="s">
        <v>7705</v>
      </c>
      <c r="H1453" s="646">
        <v>42737</v>
      </c>
      <c r="I1453" s="647">
        <v>854.9</v>
      </c>
      <c r="J1453" s="647">
        <v>1</v>
      </c>
      <c r="K1453" s="647">
        <f t="shared" si="22"/>
        <v>854.9</v>
      </c>
      <c r="L1453" s="645" t="s">
        <v>801</v>
      </c>
      <c r="M1453" s="645" t="s">
        <v>1411</v>
      </c>
      <c r="N1453" s="646">
        <v>42824</v>
      </c>
      <c r="O1453" s="645" t="s">
        <v>71</v>
      </c>
      <c r="P1453" s="645" t="s">
        <v>801</v>
      </c>
    </row>
    <row r="1454" spans="1:16" x14ac:dyDescent="0.2">
      <c r="A1454" s="645" t="s">
        <v>390</v>
      </c>
      <c r="B1454" s="645" t="s">
        <v>1710</v>
      </c>
      <c r="C1454" s="645" t="s">
        <v>391</v>
      </c>
      <c r="D1454" s="645" t="s">
        <v>7706</v>
      </c>
      <c r="E1454" s="645" t="s">
        <v>7707</v>
      </c>
      <c r="F1454" s="645" t="s">
        <v>7708</v>
      </c>
      <c r="G1454" s="645" t="s">
        <v>7709</v>
      </c>
      <c r="H1454" s="646">
        <v>42809</v>
      </c>
      <c r="I1454" s="647">
        <v>173.57</v>
      </c>
      <c r="J1454" s="647">
        <v>1</v>
      </c>
      <c r="K1454" s="647">
        <f t="shared" si="22"/>
        <v>173.57</v>
      </c>
      <c r="L1454" s="645" t="s">
        <v>7710</v>
      </c>
      <c r="M1454" s="645" t="s">
        <v>543</v>
      </c>
      <c r="N1454" s="646">
        <v>42811</v>
      </c>
      <c r="O1454" s="645" t="s">
        <v>71</v>
      </c>
      <c r="P1454" s="645" t="s">
        <v>7711</v>
      </c>
    </row>
    <row r="1455" spans="1:16" x14ac:dyDescent="0.2">
      <c r="A1455" s="645" t="s">
        <v>390</v>
      </c>
      <c r="B1455" s="645" t="s">
        <v>1710</v>
      </c>
      <c r="C1455" s="645" t="s">
        <v>391</v>
      </c>
      <c r="D1455" s="645" t="s">
        <v>7712</v>
      </c>
      <c r="E1455" s="645" t="s">
        <v>7713</v>
      </c>
      <c r="F1455" s="645" t="s">
        <v>7714</v>
      </c>
      <c r="G1455" s="645" t="s">
        <v>7715</v>
      </c>
      <c r="H1455" s="646">
        <v>42809</v>
      </c>
      <c r="I1455" s="647">
        <v>47.19</v>
      </c>
      <c r="J1455" s="647">
        <v>1</v>
      </c>
      <c r="K1455" s="647">
        <f t="shared" si="22"/>
        <v>47.19</v>
      </c>
      <c r="L1455" s="645" t="s">
        <v>801</v>
      </c>
      <c r="M1455" s="645" t="s">
        <v>131</v>
      </c>
      <c r="N1455" s="646">
        <v>42816</v>
      </c>
      <c r="O1455" s="645" t="s">
        <v>71</v>
      </c>
      <c r="P1455" s="645" t="s">
        <v>801</v>
      </c>
    </row>
    <row r="1456" spans="1:16" x14ac:dyDescent="0.2">
      <c r="A1456" s="645" t="s">
        <v>390</v>
      </c>
      <c r="B1456" s="645" t="s">
        <v>1710</v>
      </c>
      <c r="C1456" s="645" t="s">
        <v>391</v>
      </c>
      <c r="D1456" s="645" t="s">
        <v>7716</v>
      </c>
      <c r="E1456" s="645" t="s">
        <v>7717</v>
      </c>
      <c r="F1456" s="645" t="s">
        <v>7718</v>
      </c>
      <c r="G1456" s="645" t="s">
        <v>7719</v>
      </c>
      <c r="H1456" s="646">
        <v>42779</v>
      </c>
      <c r="I1456" s="647">
        <v>50.03</v>
      </c>
      <c r="J1456" s="647">
        <v>1</v>
      </c>
      <c r="K1456" s="647">
        <f t="shared" si="22"/>
        <v>50.03</v>
      </c>
      <c r="L1456" s="645" t="s">
        <v>7720</v>
      </c>
      <c r="M1456" s="645" t="s">
        <v>295</v>
      </c>
      <c r="N1456" s="646">
        <v>42824</v>
      </c>
      <c r="O1456" s="645" t="s">
        <v>71</v>
      </c>
      <c r="P1456" s="645" t="s">
        <v>7721</v>
      </c>
    </row>
    <row r="1457" spans="1:16" x14ac:dyDescent="0.2">
      <c r="A1457" s="645" t="s">
        <v>390</v>
      </c>
      <c r="B1457" s="645" t="s">
        <v>1710</v>
      </c>
      <c r="C1457" s="645" t="s">
        <v>391</v>
      </c>
      <c r="D1457" s="645" t="s">
        <v>7722</v>
      </c>
      <c r="E1457" s="645" t="s">
        <v>7723</v>
      </c>
      <c r="F1457" s="645" t="s">
        <v>7724</v>
      </c>
      <c r="G1457" s="645" t="s">
        <v>7725</v>
      </c>
      <c r="H1457" s="646">
        <v>42822</v>
      </c>
      <c r="I1457" s="647">
        <v>248.5</v>
      </c>
      <c r="J1457" s="647">
        <v>1</v>
      </c>
      <c r="K1457" s="647">
        <f t="shared" si="22"/>
        <v>248.5</v>
      </c>
      <c r="L1457" s="645" t="s">
        <v>801</v>
      </c>
      <c r="M1457" s="645" t="s">
        <v>3076</v>
      </c>
      <c r="N1457" s="646">
        <v>42825</v>
      </c>
      <c r="O1457" s="645" t="s">
        <v>71</v>
      </c>
      <c r="P1457" s="645" t="s">
        <v>801</v>
      </c>
    </row>
    <row r="1458" spans="1:16" x14ac:dyDescent="0.2">
      <c r="A1458" s="645" t="s">
        <v>390</v>
      </c>
      <c r="B1458" s="645" t="s">
        <v>1710</v>
      </c>
      <c r="C1458" s="645" t="s">
        <v>391</v>
      </c>
      <c r="D1458" s="645" t="s">
        <v>7726</v>
      </c>
      <c r="E1458" s="645" t="s">
        <v>7727</v>
      </c>
      <c r="F1458" s="645" t="s">
        <v>7728</v>
      </c>
      <c r="G1458" s="645" t="s">
        <v>7729</v>
      </c>
      <c r="H1458" s="646">
        <v>42822</v>
      </c>
      <c r="I1458" s="647">
        <v>350</v>
      </c>
      <c r="J1458" s="647">
        <v>1</v>
      </c>
      <c r="K1458" s="647">
        <f t="shared" si="22"/>
        <v>350</v>
      </c>
      <c r="L1458" s="645" t="s">
        <v>801</v>
      </c>
      <c r="M1458" s="645" t="s">
        <v>625</v>
      </c>
      <c r="N1458" s="646">
        <v>42825</v>
      </c>
      <c r="O1458" s="645" t="s">
        <v>71</v>
      </c>
      <c r="P1458" s="645" t="s">
        <v>801</v>
      </c>
    </row>
    <row r="1459" spans="1:16" x14ac:dyDescent="0.2">
      <c r="A1459" s="645" t="s">
        <v>390</v>
      </c>
      <c r="B1459" s="645" t="s">
        <v>1710</v>
      </c>
      <c r="C1459" s="645" t="s">
        <v>391</v>
      </c>
      <c r="D1459" s="645" t="s">
        <v>7726</v>
      </c>
      <c r="E1459" s="645" t="s">
        <v>7727</v>
      </c>
      <c r="F1459" s="645" t="s">
        <v>7728</v>
      </c>
      <c r="G1459" s="645" t="s">
        <v>7730</v>
      </c>
      <c r="H1459" s="646">
        <v>42822</v>
      </c>
      <c r="I1459" s="647">
        <v>350</v>
      </c>
      <c r="J1459" s="647">
        <v>1</v>
      </c>
      <c r="K1459" s="647">
        <f t="shared" si="22"/>
        <v>350</v>
      </c>
      <c r="L1459" s="645" t="s">
        <v>801</v>
      </c>
      <c r="M1459" s="645" t="s">
        <v>325</v>
      </c>
      <c r="N1459" s="646">
        <v>42824</v>
      </c>
      <c r="O1459" s="645" t="s">
        <v>71</v>
      </c>
      <c r="P1459" s="645" t="s">
        <v>801</v>
      </c>
    </row>
    <row r="1460" spans="1:16" x14ac:dyDescent="0.2">
      <c r="A1460" s="645" t="s">
        <v>390</v>
      </c>
      <c r="B1460" s="645" t="s">
        <v>1710</v>
      </c>
      <c r="C1460" s="645" t="s">
        <v>391</v>
      </c>
      <c r="D1460" s="645" t="s">
        <v>1995</v>
      </c>
      <c r="E1460" s="645" t="s">
        <v>1996</v>
      </c>
      <c r="F1460" s="645" t="s">
        <v>1997</v>
      </c>
      <c r="G1460" s="645" t="s">
        <v>7731</v>
      </c>
      <c r="H1460" s="646">
        <v>42825</v>
      </c>
      <c r="I1460" s="647">
        <v>186.9</v>
      </c>
      <c r="J1460" s="647">
        <v>1</v>
      </c>
      <c r="K1460" s="647">
        <f t="shared" si="22"/>
        <v>186.9</v>
      </c>
      <c r="L1460" s="645" t="s">
        <v>801</v>
      </c>
      <c r="M1460" s="645" t="s">
        <v>7732</v>
      </c>
      <c r="N1460" s="646">
        <v>42825</v>
      </c>
      <c r="O1460" s="645" t="s">
        <v>71</v>
      </c>
      <c r="P1460" s="645" t="s">
        <v>801</v>
      </c>
    </row>
    <row r="1461" spans="1:16" x14ac:dyDescent="0.2">
      <c r="A1461" s="645" t="s">
        <v>390</v>
      </c>
      <c r="B1461" s="645" t="s">
        <v>1710</v>
      </c>
      <c r="C1461" s="645" t="s">
        <v>391</v>
      </c>
      <c r="D1461" s="645" t="s">
        <v>3302</v>
      </c>
      <c r="E1461" s="645" t="s">
        <v>3303</v>
      </c>
      <c r="F1461" s="645" t="s">
        <v>3304</v>
      </c>
      <c r="G1461" s="645" t="s">
        <v>7733</v>
      </c>
      <c r="H1461" s="646">
        <v>42755</v>
      </c>
      <c r="I1461" s="647">
        <v>75.55</v>
      </c>
      <c r="J1461" s="647">
        <v>1</v>
      </c>
      <c r="K1461" s="647">
        <f t="shared" si="22"/>
        <v>75.55</v>
      </c>
      <c r="L1461" s="645" t="s">
        <v>801</v>
      </c>
      <c r="M1461" s="645" t="s">
        <v>207</v>
      </c>
      <c r="N1461" s="646">
        <v>42808</v>
      </c>
      <c r="O1461" s="645" t="s">
        <v>71</v>
      </c>
      <c r="P1461" s="645" t="s">
        <v>801</v>
      </c>
    </row>
    <row r="1462" spans="1:16" x14ac:dyDescent="0.2">
      <c r="A1462" s="645" t="s">
        <v>390</v>
      </c>
      <c r="B1462" s="645" t="s">
        <v>1710</v>
      </c>
      <c r="C1462" s="645" t="s">
        <v>391</v>
      </c>
      <c r="D1462" s="645" t="s">
        <v>3302</v>
      </c>
      <c r="E1462" s="645" t="s">
        <v>3303</v>
      </c>
      <c r="F1462" s="645" t="s">
        <v>3304</v>
      </c>
      <c r="G1462" s="645" t="s">
        <v>7734</v>
      </c>
      <c r="H1462" s="646">
        <v>42811</v>
      </c>
      <c r="I1462" s="647">
        <v>63.92</v>
      </c>
      <c r="J1462" s="647">
        <v>1</v>
      </c>
      <c r="K1462" s="647">
        <f t="shared" si="22"/>
        <v>63.92</v>
      </c>
      <c r="L1462" s="645" t="s">
        <v>801</v>
      </c>
      <c r="M1462" s="645" t="s">
        <v>3076</v>
      </c>
      <c r="N1462" s="646">
        <v>42822</v>
      </c>
      <c r="O1462" s="645" t="s">
        <v>71</v>
      </c>
      <c r="P1462" s="645" t="s">
        <v>801</v>
      </c>
    </row>
    <row r="1463" spans="1:16" x14ac:dyDescent="0.2">
      <c r="A1463" s="645" t="s">
        <v>390</v>
      </c>
      <c r="B1463" s="645" t="s">
        <v>1710</v>
      </c>
      <c r="C1463" s="645" t="s">
        <v>391</v>
      </c>
      <c r="D1463" s="645" t="s">
        <v>3302</v>
      </c>
      <c r="E1463" s="645" t="s">
        <v>3303</v>
      </c>
      <c r="F1463" s="645" t="s">
        <v>3304</v>
      </c>
      <c r="G1463" s="645" t="s">
        <v>7735</v>
      </c>
      <c r="H1463" s="646">
        <v>42811</v>
      </c>
      <c r="I1463" s="647">
        <v>450.01</v>
      </c>
      <c r="J1463" s="647">
        <v>1</v>
      </c>
      <c r="K1463" s="647">
        <f t="shared" si="22"/>
        <v>450.01</v>
      </c>
      <c r="L1463" s="645" t="s">
        <v>801</v>
      </c>
      <c r="M1463" s="645" t="s">
        <v>205</v>
      </c>
      <c r="N1463" s="646">
        <v>42822</v>
      </c>
      <c r="O1463" s="645" t="s">
        <v>71</v>
      </c>
      <c r="P1463" s="645" t="s">
        <v>801</v>
      </c>
    </row>
    <row r="1464" spans="1:16" x14ac:dyDescent="0.2">
      <c r="A1464" s="645" t="s">
        <v>390</v>
      </c>
      <c r="B1464" s="645" t="s">
        <v>1710</v>
      </c>
      <c r="C1464" s="645" t="s">
        <v>391</v>
      </c>
      <c r="D1464" s="645" t="s">
        <v>3302</v>
      </c>
      <c r="E1464" s="645" t="s">
        <v>3303</v>
      </c>
      <c r="F1464" s="645" t="s">
        <v>3304</v>
      </c>
      <c r="G1464" s="645" t="s">
        <v>7736</v>
      </c>
      <c r="H1464" s="646">
        <v>42811</v>
      </c>
      <c r="I1464" s="647">
        <v>80.92</v>
      </c>
      <c r="J1464" s="647">
        <v>1</v>
      </c>
      <c r="K1464" s="647">
        <f t="shared" si="22"/>
        <v>80.92</v>
      </c>
      <c r="L1464" s="645" t="s">
        <v>801</v>
      </c>
      <c r="M1464" s="645" t="s">
        <v>1410</v>
      </c>
      <c r="N1464" s="646">
        <v>42822</v>
      </c>
      <c r="O1464" s="645" t="s">
        <v>71</v>
      </c>
      <c r="P1464" s="645" t="s">
        <v>801</v>
      </c>
    </row>
    <row r="1465" spans="1:16" x14ac:dyDescent="0.2">
      <c r="A1465" s="645" t="s">
        <v>390</v>
      </c>
      <c r="B1465" s="645" t="s">
        <v>1710</v>
      </c>
      <c r="C1465" s="645" t="s">
        <v>391</v>
      </c>
      <c r="D1465" s="645" t="s">
        <v>3302</v>
      </c>
      <c r="E1465" s="645" t="s">
        <v>3303</v>
      </c>
      <c r="F1465" s="645" t="s">
        <v>3304</v>
      </c>
      <c r="G1465" s="645" t="s">
        <v>7737</v>
      </c>
      <c r="H1465" s="646">
        <v>42811</v>
      </c>
      <c r="I1465" s="647">
        <v>1929.59</v>
      </c>
      <c r="J1465" s="647">
        <v>1</v>
      </c>
      <c r="K1465" s="647">
        <f t="shared" si="22"/>
        <v>1929.59</v>
      </c>
      <c r="L1465" s="645" t="s">
        <v>801</v>
      </c>
      <c r="M1465" s="645" t="s">
        <v>3406</v>
      </c>
      <c r="N1465" s="646">
        <v>42822</v>
      </c>
      <c r="O1465" s="645" t="s">
        <v>71</v>
      </c>
      <c r="P1465" s="645" t="s">
        <v>801</v>
      </c>
    </row>
    <row r="1466" spans="1:16" x14ac:dyDescent="0.2">
      <c r="A1466" s="645" t="s">
        <v>390</v>
      </c>
      <c r="B1466" s="645" t="s">
        <v>1710</v>
      </c>
      <c r="C1466" s="645" t="s">
        <v>391</v>
      </c>
      <c r="D1466" s="645" t="s">
        <v>3302</v>
      </c>
      <c r="E1466" s="645" t="s">
        <v>3303</v>
      </c>
      <c r="F1466" s="645" t="s">
        <v>3304</v>
      </c>
      <c r="G1466" s="645" t="s">
        <v>7738</v>
      </c>
      <c r="H1466" s="646">
        <v>42811</v>
      </c>
      <c r="I1466" s="647">
        <v>181.24</v>
      </c>
      <c r="J1466" s="647">
        <v>1</v>
      </c>
      <c r="K1466" s="647">
        <f t="shared" si="22"/>
        <v>181.24</v>
      </c>
      <c r="L1466" s="645" t="s">
        <v>801</v>
      </c>
      <c r="M1466" s="645" t="s">
        <v>1744</v>
      </c>
      <c r="N1466" s="646">
        <v>42822</v>
      </c>
      <c r="O1466" s="645" t="s">
        <v>71</v>
      </c>
      <c r="P1466" s="645" t="s">
        <v>801</v>
      </c>
    </row>
    <row r="1467" spans="1:16" x14ac:dyDescent="0.2">
      <c r="A1467" s="645" t="s">
        <v>390</v>
      </c>
      <c r="B1467" s="645" t="s">
        <v>1710</v>
      </c>
      <c r="C1467" s="645" t="s">
        <v>391</v>
      </c>
      <c r="D1467" s="645" t="s">
        <v>3302</v>
      </c>
      <c r="E1467" s="645" t="s">
        <v>3303</v>
      </c>
      <c r="F1467" s="645" t="s">
        <v>3304</v>
      </c>
      <c r="G1467" s="645" t="s">
        <v>7739</v>
      </c>
      <c r="H1467" s="646">
        <v>42810</v>
      </c>
      <c r="I1467" s="647">
        <v>154.97999999999999</v>
      </c>
      <c r="J1467" s="647">
        <v>1</v>
      </c>
      <c r="K1467" s="647">
        <f t="shared" si="22"/>
        <v>154.97999999999999</v>
      </c>
      <c r="L1467" s="645" t="s">
        <v>801</v>
      </c>
      <c r="M1467" s="645" t="s">
        <v>1878</v>
      </c>
      <c r="N1467" s="646">
        <v>42821</v>
      </c>
      <c r="O1467" s="645" t="s">
        <v>71</v>
      </c>
      <c r="P1467" s="645" t="s">
        <v>801</v>
      </c>
    </row>
    <row r="1468" spans="1:16" x14ac:dyDescent="0.2">
      <c r="A1468" s="645" t="s">
        <v>390</v>
      </c>
      <c r="B1468" s="645" t="s">
        <v>1710</v>
      </c>
      <c r="C1468" s="645" t="s">
        <v>391</v>
      </c>
      <c r="D1468" s="645" t="s">
        <v>3302</v>
      </c>
      <c r="E1468" s="645" t="s">
        <v>3303</v>
      </c>
      <c r="F1468" s="645" t="s">
        <v>3304</v>
      </c>
      <c r="G1468" s="645" t="s">
        <v>7740</v>
      </c>
      <c r="H1468" s="646">
        <v>42810</v>
      </c>
      <c r="I1468" s="647">
        <v>850.59</v>
      </c>
      <c r="J1468" s="647">
        <v>1</v>
      </c>
      <c r="K1468" s="647">
        <f t="shared" si="22"/>
        <v>850.59</v>
      </c>
      <c r="L1468" s="645" t="s">
        <v>801</v>
      </c>
      <c r="M1468" s="645" t="s">
        <v>585</v>
      </c>
      <c r="N1468" s="646">
        <v>42821</v>
      </c>
      <c r="O1468" s="645" t="s">
        <v>71</v>
      </c>
      <c r="P1468" s="645" t="s">
        <v>801</v>
      </c>
    </row>
    <row r="1469" spans="1:16" x14ac:dyDescent="0.2">
      <c r="A1469" s="645" t="s">
        <v>390</v>
      </c>
      <c r="B1469" s="645" t="s">
        <v>1710</v>
      </c>
      <c r="C1469" s="645" t="s">
        <v>391</v>
      </c>
      <c r="D1469" s="645" t="s">
        <v>3302</v>
      </c>
      <c r="E1469" s="645" t="s">
        <v>3303</v>
      </c>
      <c r="F1469" s="645" t="s">
        <v>3304</v>
      </c>
      <c r="G1469" s="645" t="s">
        <v>7741</v>
      </c>
      <c r="H1469" s="646">
        <v>42810</v>
      </c>
      <c r="I1469" s="647">
        <v>332.01</v>
      </c>
      <c r="J1469" s="647">
        <v>1</v>
      </c>
      <c r="K1469" s="647">
        <f t="shared" si="22"/>
        <v>332.01</v>
      </c>
      <c r="L1469" s="645" t="s">
        <v>801</v>
      </c>
      <c r="M1469" s="645" t="s">
        <v>1129</v>
      </c>
      <c r="N1469" s="646">
        <v>42821</v>
      </c>
      <c r="O1469" s="645" t="s">
        <v>71</v>
      </c>
      <c r="P1469" s="645" t="s">
        <v>801</v>
      </c>
    </row>
    <row r="1470" spans="1:16" x14ac:dyDescent="0.2">
      <c r="A1470" s="645" t="s">
        <v>390</v>
      </c>
      <c r="B1470" s="645" t="s">
        <v>1710</v>
      </c>
      <c r="C1470" s="645" t="s">
        <v>391</v>
      </c>
      <c r="D1470" s="645" t="s">
        <v>3302</v>
      </c>
      <c r="E1470" s="645" t="s">
        <v>3303</v>
      </c>
      <c r="F1470" s="645" t="s">
        <v>3304</v>
      </c>
      <c r="G1470" s="645" t="s">
        <v>7742</v>
      </c>
      <c r="H1470" s="646">
        <v>42810</v>
      </c>
      <c r="I1470" s="647">
        <v>230.07</v>
      </c>
      <c r="J1470" s="647">
        <v>1</v>
      </c>
      <c r="K1470" s="647">
        <f t="shared" si="22"/>
        <v>230.07</v>
      </c>
      <c r="L1470" s="645" t="s">
        <v>801</v>
      </c>
      <c r="M1470" s="645" t="s">
        <v>1410</v>
      </c>
      <c r="N1470" s="646">
        <v>42821</v>
      </c>
      <c r="O1470" s="645" t="s">
        <v>71</v>
      </c>
      <c r="P1470" s="645" t="s">
        <v>801</v>
      </c>
    </row>
    <row r="1471" spans="1:16" x14ac:dyDescent="0.2">
      <c r="A1471" s="645" t="s">
        <v>390</v>
      </c>
      <c r="B1471" s="645" t="s">
        <v>1710</v>
      </c>
      <c r="C1471" s="645" t="s">
        <v>391</v>
      </c>
      <c r="D1471" s="645" t="s">
        <v>3302</v>
      </c>
      <c r="E1471" s="645" t="s">
        <v>3303</v>
      </c>
      <c r="F1471" s="645" t="s">
        <v>3304</v>
      </c>
      <c r="G1471" s="645" t="s">
        <v>7743</v>
      </c>
      <c r="H1471" s="646">
        <v>42810</v>
      </c>
      <c r="I1471" s="647">
        <v>382.87</v>
      </c>
      <c r="J1471" s="647">
        <v>1</v>
      </c>
      <c r="K1471" s="647">
        <f t="shared" si="22"/>
        <v>382.87</v>
      </c>
      <c r="L1471" s="645" t="s">
        <v>801</v>
      </c>
      <c r="M1471" s="645" t="s">
        <v>1410</v>
      </c>
      <c r="N1471" s="646">
        <v>42822</v>
      </c>
      <c r="O1471" s="645" t="s">
        <v>71</v>
      </c>
      <c r="P1471" s="645" t="s">
        <v>801</v>
      </c>
    </row>
    <row r="1472" spans="1:16" x14ac:dyDescent="0.2">
      <c r="A1472" s="645" t="s">
        <v>390</v>
      </c>
      <c r="B1472" s="645" t="s">
        <v>1710</v>
      </c>
      <c r="C1472" s="645" t="s">
        <v>391</v>
      </c>
      <c r="D1472" s="645" t="s">
        <v>3302</v>
      </c>
      <c r="E1472" s="645" t="s">
        <v>3303</v>
      </c>
      <c r="F1472" s="645" t="s">
        <v>3304</v>
      </c>
      <c r="G1472" s="645" t="s">
        <v>7744</v>
      </c>
      <c r="H1472" s="646">
        <v>42810</v>
      </c>
      <c r="I1472" s="647">
        <v>264.56</v>
      </c>
      <c r="J1472" s="647">
        <v>1</v>
      </c>
      <c r="K1472" s="647">
        <f t="shared" si="22"/>
        <v>264.56</v>
      </c>
      <c r="L1472" s="645" t="s">
        <v>801</v>
      </c>
      <c r="M1472" s="645" t="s">
        <v>1592</v>
      </c>
      <c r="N1472" s="646">
        <v>42822</v>
      </c>
      <c r="O1472" s="645" t="s">
        <v>71</v>
      </c>
      <c r="P1472" s="645" t="s">
        <v>801</v>
      </c>
    </row>
    <row r="1473" spans="1:16" x14ac:dyDescent="0.2">
      <c r="A1473" s="645" t="s">
        <v>390</v>
      </c>
      <c r="B1473" s="645" t="s">
        <v>1710</v>
      </c>
      <c r="C1473" s="645" t="s">
        <v>391</v>
      </c>
      <c r="D1473" s="645" t="s">
        <v>3302</v>
      </c>
      <c r="E1473" s="645" t="s">
        <v>3303</v>
      </c>
      <c r="F1473" s="645" t="s">
        <v>3304</v>
      </c>
      <c r="G1473" s="645" t="s">
        <v>7745</v>
      </c>
      <c r="H1473" s="646">
        <v>42810</v>
      </c>
      <c r="I1473" s="647">
        <v>316.66000000000003</v>
      </c>
      <c r="J1473" s="647">
        <v>1</v>
      </c>
      <c r="K1473" s="647">
        <f t="shared" si="22"/>
        <v>316.66000000000003</v>
      </c>
      <c r="L1473" s="645" t="s">
        <v>801</v>
      </c>
      <c r="M1473" s="645" t="s">
        <v>474</v>
      </c>
      <c r="N1473" s="646">
        <v>42821</v>
      </c>
      <c r="O1473" s="645" t="s">
        <v>71</v>
      </c>
      <c r="P1473" s="645" t="s">
        <v>801</v>
      </c>
    </row>
    <row r="1474" spans="1:16" x14ac:dyDescent="0.2">
      <c r="A1474" s="645" t="s">
        <v>390</v>
      </c>
      <c r="B1474" s="645" t="s">
        <v>1710</v>
      </c>
      <c r="C1474" s="645" t="s">
        <v>391</v>
      </c>
      <c r="D1474" s="645" t="s">
        <v>3302</v>
      </c>
      <c r="E1474" s="645" t="s">
        <v>3303</v>
      </c>
      <c r="F1474" s="645" t="s">
        <v>3304</v>
      </c>
      <c r="G1474" s="645" t="s">
        <v>7746</v>
      </c>
      <c r="H1474" s="646">
        <v>42810</v>
      </c>
      <c r="I1474" s="647">
        <v>316.66000000000003</v>
      </c>
      <c r="J1474" s="647">
        <v>1</v>
      </c>
      <c r="K1474" s="647">
        <f t="shared" ref="K1474:K1537" si="23">I1474*J1474</f>
        <v>316.66000000000003</v>
      </c>
      <c r="L1474" s="645" t="s">
        <v>801</v>
      </c>
      <c r="M1474" s="645" t="s">
        <v>474</v>
      </c>
      <c r="N1474" s="646">
        <v>42821</v>
      </c>
      <c r="O1474" s="645" t="s">
        <v>71</v>
      </c>
      <c r="P1474" s="645" t="s">
        <v>801</v>
      </c>
    </row>
    <row r="1475" spans="1:16" x14ac:dyDescent="0.2">
      <c r="A1475" s="645" t="s">
        <v>390</v>
      </c>
      <c r="B1475" s="645" t="s">
        <v>1710</v>
      </c>
      <c r="C1475" s="645" t="s">
        <v>391</v>
      </c>
      <c r="D1475" s="645" t="s">
        <v>3302</v>
      </c>
      <c r="E1475" s="645" t="s">
        <v>3303</v>
      </c>
      <c r="F1475" s="645" t="s">
        <v>3304</v>
      </c>
      <c r="G1475" s="645" t="s">
        <v>7747</v>
      </c>
      <c r="H1475" s="646">
        <v>42810</v>
      </c>
      <c r="I1475" s="647">
        <v>50</v>
      </c>
      <c r="J1475" s="647">
        <v>1</v>
      </c>
      <c r="K1475" s="647">
        <f t="shared" si="23"/>
        <v>50</v>
      </c>
      <c r="L1475" s="645" t="s">
        <v>801</v>
      </c>
      <c r="M1475" s="645" t="s">
        <v>474</v>
      </c>
      <c r="N1475" s="646">
        <v>42821</v>
      </c>
      <c r="O1475" s="645" t="s">
        <v>71</v>
      </c>
      <c r="P1475" s="645" t="s">
        <v>801</v>
      </c>
    </row>
    <row r="1476" spans="1:16" x14ac:dyDescent="0.2">
      <c r="A1476" s="645" t="s">
        <v>390</v>
      </c>
      <c r="B1476" s="645" t="s">
        <v>1710</v>
      </c>
      <c r="C1476" s="645" t="s">
        <v>391</v>
      </c>
      <c r="D1476" s="645" t="s">
        <v>3302</v>
      </c>
      <c r="E1476" s="645" t="s">
        <v>3303</v>
      </c>
      <c r="F1476" s="645" t="s">
        <v>3304</v>
      </c>
      <c r="G1476" s="645" t="s">
        <v>7748</v>
      </c>
      <c r="H1476" s="646">
        <v>42810</v>
      </c>
      <c r="I1476" s="647">
        <v>460.77</v>
      </c>
      <c r="J1476" s="647">
        <v>1</v>
      </c>
      <c r="K1476" s="647">
        <f t="shared" si="23"/>
        <v>460.77</v>
      </c>
      <c r="L1476" s="645" t="s">
        <v>801</v>
      </c>
      <c r="M1476" s="645" t="s">
        <v>1744</v>
      </c>
      <c r="N1476" s="646">
        <v>42821</v>
      </c>
      <c r="O1476" s="645" t="s">
        <v>71</v>
      </c>
      <c r="P1476" s="645" t="s">
        <v>801</v>
      </c>
    </row>
    <row r="1477" spans="1:16" x14ac:dyDescent="0.2">
      <c r="A1477" s="645" t="s">
        <v>390</v>
      </c>
      <c r="B1477" s="645" t="s">
        <v>1710</v>
      </c>
      <c r="C1477" s="645" t="s">
        <v>391</v>
      </c>
      <c r="D1477" s="645" t="s">
        <v>3302</v>
      </c>
      <c r="E1477" s="645" t="s">
        <v>3303</v>
      </c>
      <c r="F1477" s="645" t="s">
        <v>3304</v>
      </c>
      <c r="G1477" s="645" t="s">
        <v>7749</v>
      </c>
      <c r="H1477" s="646">
        <v>42810</v>
      </c>
      <c r="I1477" s="647">
        <v>108.98</v>
      </c>
      <c r="J1477" s="647">
        <v>1</v>
      </c>
      <c r="K1477" s="647">
        <f t="shared" si="23"/>
        <v>108.98</v>
      </c>
      <c r="L1477" s="645" t="s">
        <v>801</v>
      </c>
      <c r="M1477" s="645" t="s">
        <v>2539</v>
      </c>
      <c r="N1477" s="646">
        <v>42821</v>
      </c>
      <c r="O1477" s="645" t="s">
        <v>71</v>
      </c>
      <c r="P1477" s="645" t="s">
        <v>801</v>
      </c>
    </row>
    <row r="1478" spans="1:16" x14ac:dyDescent="0.2">
      <c r="A1478" s="645" t="s">
        <v>390</v>
      </c>
      <c r="B1478" s="645" t="s">
        <v>1710</v>
      </c>
      <c r="C1478" s="645" t="s">
        <v>391</v>
      </c>
      <c r="D1478" s="645" t="s">
        <v>3302</v>
      </c>
      <c r="E1478" s="645" t="s">
        <v>3303</v>
      </c>
      <c r="F1478" s="645" t="s">
        <v>3304</v>
      </c>
      <c r="G1478" s="645" t="s">
        <v>7750</v>
      </c>
      <c r="H1478" s="646">
        <v>42810</v>
      </c>
      <c r="I1478" s="647">
        <v>100.63</v>
      </c>
      <c r="J1478" s="647">
        <v>1</v>
      </c>
      <c r="K1478" s="647">
        <f t="shared" si="23"/>
        <v>100.63</v>
      </c>
      <c r="L1478" s="645" t="s">
        <v>801</v>
      </c>
      <c r="M1478" s="645" t="s">
        <v>1316</v>
      </c>
      <c r="N1478" s="646">
        <v>42821</v>
      </c>
      <c r="O1478" s="645" t="s">
        <v>71</v>
      </c>
      <c r="P1478" s="645" t="s">
        <v>801</v>
      </c>
    </row>
    <row r="1479" spans="1:16" x14ac:dyDescent="0.2">
      <c r="A1479" s="645" t="s">
        <v>390</v>
      </c>
      <c r="B1479" s="645" t="s">
        <v>1710</v>
      </c>
      <c r="C1479" s="645" t="s">
        <v>391</v>
      </c>
      <c r="D1479" s="645" t="s">
        <v>3302</v>
      </c>
      <c r="E1479" s="645" t="s">
        <v>3303</v>
      </c>
      <c r="F1479" s="645" t="s">
        <v>3304</v>
      </c>
      <c r="G1479" s="645" t="s">
        <v>7751</v>
      </c>
      <c r="H1479" s="646">
        <v>42810</v>
      </c>
      <c r="I1479" s="647">
        <v>242.99</v>
      </c>
      <c r="J1479" s="647">
        <v>1</v>
      </c>
      <c r="K1479" s="647">
        <f t="shared" si="23"/>
        <v>242.99</v>
      </c>
      <c r="L1479" s="645" t="s">
        <v>801</v>
      </c>
      <c r="M1479" s="645" t="s">
        <v>3076</v>
      </c>
      <c r="N1479" s="646">
        <v>42821</v>
      </c>
      <c r="O1479" s="645" t="s">
        <v>71</v>
      </c>
      <c r="P1479" s="645" t="s">
        <v>801</v>
      </c>
    </row>
    <row r="1480" spans="1:16" x14ac:dyDescent="0.2">
      <c r="A1480" s="645" t="s">
        <v>390</v>
      </c>
      <c r="B1480" s="645" t="s">
        <v>1710</v>
      </c>
      <c r="C1480" s="645" t="s">
        <v>391</v>
      </c>
      <c r="D1480" s="645" t="s">
        <v>3302</v>
      </c>
      <c r="E1480" s="645" t="s">
        <v>3303</v>
      </c>
      <c r="F1480" s="645" t="s">
        <v>3304</v>
      </c>
      <c r="G1480" s="645" t="s">
        <v>7752</v>
      </c>
      <c r="H1480" s="646">
        <v>42810</v>
      </c>
      <c r="I1480" s="647">
        <v>1698.26</v>
      </c>
      <c r="J1480" s="647">
        <v>1</v>
      </c>
      <c r="K1480" s="647">
        <f t="shared" si="23"/>
        <v>1698.26</v>
      </c>
      <c r="L1480" s="645" t="s">
        <v>801</v>
      </c>
      <c r="M1480" s="645" t="s">
        <v>205</v>
      </c>
      <c r="N1480" s="646">
        <v>42821</v>
      </c>
      <c r="O1480" s="645" t="s">
        <v>71</v>
      </c>
      <c r="P1480" s="645" t="s">
        <v>801</v>
      </c>
    </row>
    <row r="1481" spans="1:16" x14ac:dyDescent="0.2">
      <c r="A1481" s="645" t="s">
        <v>390</v>
      </c>
      <c r="B1481" s="645" t="s">
        <v>1710</v>
      </c>
      <c r="C1481" s="645" t="s">
        <v>391</v>
      </c>
      <c r="D1481" s="645" t="s">
        <v>3302</v>
      </c>
      <c r="E1481" s="645" t="s">
        <v>3303</v>
      </c>
      <c r="F1481" s="645" t="s">
        <v>3304</v>
      </c>
      <c r="G1481" s="645" t="s">
        <v>7753</v>
      </c>
      <c r="H1481" s="646">
        <v>42810</v>
      </c>
      <c r="I1481" s="647">
        <v>553.14</v>
      </c>
      <c r="J1481" s="647">
        <v>1</v>
      </c>
      <c r="K1481" s="647">
        <f t="shared" si="23"/>
        <v>553.14</v>
      </c>
      <c r="L1481" s="645" t="s">
        <v>801</v>
      </c>
      <c r="M1481" s="645" t="s">
        <v>474</v>
      </c>
      <c r="N1481" s="646">
        <v>42821</v>
      </c>
      <c r="O1481" s="645" t="s">
        <v>71</v>
      </c>
      <c r="P1481" s="645" t="s">
        <v>801</v>
      </c>
    </row>
    <row r="1482" spans="1:16" x14ac:dyDescent="0.2">
      <c r="A1482" s="645" t="s">
        <v>390</v>
      </c>
      <c r="B1482" s="645" t="s">
        <v>1710</v>
      </c>
      <c r="C1482" s="645" t="s">
        <v>391</v>
      </c>
      <c r="D1482" s="645" t="s">
        <v>3302</v>
      </c>
      <c r="E1482" s="645" t="s">
        <v>3303</v>
      </c>
      <c r="F1482" s="645" t="s">
        <v>3304</v>
      </c>
      <c r="G1482" s="645" t="s">
        <v>7754</v>
      </c>
      <c r="H1482" s="646">
        <v>42810</v>
      </c>
      <c r="I1482" s="647">
        <v>970.27</v>
      </c>
      <c r="J1482" s="647">
        <v>1</v>
      </c>
      <c r="K1482" s="647">
        <f t="shared" si="23"/>
        <v>970.27</v>
      </c>
      <c r="L1482" s="645" t="s">
        <v>801</v>
      </c>
      <c r="M1482" s="645" t="s">
        <v>1133</v>
      </c>
      <c r="N1482" s="646">
        <v>42821</v>
      </c>
      <c r="O1482" s="645" t="s">
        <v>71</v>
      </c>
      <c r="P1482" s="645" t="s">
        <v>801</v>
      </c>
    </row>
    <row r="1483" spans="1:16" x14ac:dyDescent="0.2">
      <c r="A1483" s="645" t="s">
        <v>390</v>
      </c>
      <c r="B1483" s="645" t="s">
        <v>1710</v>
      </c>
      <c r="C1483" s="645" t="s">
        <v>391</v>
      </c>
      <c r="D1483" s="645" t="s">
        <v>3302</v>
      </c>
      <c r="E1483" s="645" t="s">
        <v>3303</v>
      </c>
      <c r="F1483" s="645" t="s">
        <v>3304</v>
      </c>
      <c r="G1483" s="645" t="s">
        <v>7755</v>
      </c>
      <c r="H1483" s="646">
        <v>42810</v>
      </c>
      <c r="I1483" s="647">
        <v>102.98</v>
      </c>
      <c r="J1483" s="647">
        <v>1</v>
      </c>
      <c r="K1483" s="647">
        <f t="shared" si="23"/>
        <v>102.98</v>
      </c>
      <c r="L1483" s="645" t="s">
        <v>801</v>
      </c>
      <c r="M1483" s="645" t="s">
        <v>666</v>
      </c>
      <c r="N1483" s="646">
        <v>42821</v>
      </c>
      <c r="O1483" s="645" t="s">
        <v>71</v>
      </c>
      <c r="P1483" s="645" t="s">
        <v>801</v>
      </c>
    </row>
    <row r="1484" spans="1:16" x14ac:dyDescent="0.2">
      <c r="A1484" s="645" t="s">
        <v>390</v>
      </c>
      <c r="B1484" s="645" t="s">
        <v>1710</v>
      </c>
      <c r="C1484" s="645" t="s">
        <v>391</v>
      </c>
      <c r="D1484" s="645" t="s">
        <v>3302</v>
      </c>
      <c r="E1484" s="645" t="s">
        <v>3303</v>
      </c>
      <c r="F1484" s="645" t="s">
        <v>3304</v>
      </c>
      <c r="G1484" s="645" t="s">
        <v>7756</v>
      </c>
      <c r="H1484" s="646">
        <v>42810</v>
      </c>
      <c r="I1484" s="647">
        <v>151.71</v>
      </c>
      <c r="J1484" s="647">
        <v>1</v>
      </c>
      <c r="K1484" s="647">
        <f t="shared" si="23"/>
        <v>151.71</v>
      </c>
      <c r="L1484" s="645" t="s">
        <v>801</v>
      </c>
      <c r="M1484" s="645" t="s">
        <v>258</v>
      </c>
      <c r="N1484" s="646">
        <v>42821</v>
      </c>
      <c r="O1484" s="645" t="s">
        <v>71</v>
      </c>
      <c r="P1484" s="645" t="s">
        <v>801</v>
      </c>
    </row>
    <row r="1485" spans="1:16" x14ac:dyDescent="0.2">
      <c r="A1485" s="645" t="s">
        <v>390</v>
      </c>
      <c r="B1485" s="645" t="s">
        <v>1710</v>
      </c>
      <c r="C1485" s="645" t="s">
        <v>391</v>
      </c>
      <c r="D1485" s="645" t="s">
        <v>3302</v>
      </c>
      <c r="E1485" s="645" t="s">
        <v>3303</v>
      </c>
      <c r="F1485" s="645" t="s">
        <v>3304</v>
      </c>
      <c r="G1485" s="645" t="s">
        <v>7757</v>
      </c>
      <c r="H1485" s="646">
        <v>42810</v>
      </c>
      <c r="I1485" s="647">
        <v>589.91</v>
      </c>
      <c r="J1485" s="647">
        <v>1</v>
      </c>
      <c r="K1485" s="647">
        <f t="shared" si="23"/>
        <v>589.91</v>
      </c>
      <c r="L1485" s="645" t="s">
        <v>801</v>
      </c>
      <c r="M1485" s="645" t="s">
        <v>1411</v>
      </c>
      <c r="N1485" s="646">
        <v>42821</v>
      </c>
      <c r="O1485" s="645" t="s">
        <v>71</v>
      </c>
      <c r="P1485" s="645" t="s">
        <v>801</v>
      </c>
    </row>
    <row r="1486" spans="1:16" x14ac:dyDescent="0.2">
      <c r="A1486" s="645" t="s">
        <v>390</v>
      </c>
      <c r="B1486" s="645" t="s">
        <v>1710</v>
      </c>
      <c r="C1486" s="645" t="s">
        <v>391</v>
      </c>
      <c r="D1486" s="645" t="s">
        <v>3302</v>
      </c>
      <c r="E1486" s="645" t="s">
        <v>3303</v>
      </c>
      <c r="F1486" s="645" t="s">
        <v>3304</v>
      </c>
      <c r="G1486" s="645" t="s">
        <v>7758</v>
      </c>
      <c r="H1486" s="646">
        <v>42810</v>
      </c>
      <c r="I1486" s="647">
        <v>215.38</v>
      </c>
      <c r="J1486" s="647">
        <v>1</v>
      </c>
      <c r="K1486" s="647">
        <f t="shared" si="23"/>
        <v>215.38</v>
      </c>
      <c r="L1486" s="645" t="s">
        <v>801</v>
      </c>
      <c r="M1486" s="645" t="s">
        <v>1147</v>
      </c>
      <c r="N1486" s="646">
        <v>42821</v>
      </c>
      <c r="O1486" s="645" t="s">
        <v>71</v>
      </c>
      <c r="P1486" s="645" t="s">
        <v>801</v>
      </c>
    </row>
    <row r="1487" spans="1:16" x14ac:dyDescent="0.2">
      <c r="A1487" s="645" t="s">
        <v>390</v>
      </c>
      <c r="B1487" s="645" t="s">
        <v>1710</v>
      </c>
      <c r="C1487" s="645" t="s">
        <v>391</v>
      </c>
      <c r="D1487" s="645" t="s">
        <v>3302</v>
      </c>
      <c r="E1487" s="645" t="s">
        <v>3303</v>
      </c>
      <c r="F1487" s="645" t="s">
        <v>3304</v>
      </c>
      <c r="G1487" s="645" t="s">
        <v>7759</v>
      </c>
      <c r="H1487" s="646">
        <v>42810</v>
      </c>
      <c r="I1487" s="647">
        <v>181.54</v>
      </c>
      <c r="J1487" s="647">
        <v>1</v>
      </c>
      <c r="K1487" s="647">
        <f t="shared" si="23"/>
        <v>181.54</v>
      </c>
      <c r="L1487" s="645" t="s">
        <v>801</v>
      </c>
      <c r="M1487" s="645" t="s">
        <v>474</v>
      </c>
      <c r="N1487" s="646">
        <v>42821</v>
      </c>
      <c r="O1487" s="645" t="s">
        <v>71</v>
      </c>
      <c r="P1487" s="645" t="s">
        <v>801</v>
      </c>
    </row>
    <row r="1488" spans="1:16" x14ac:dyDescent="0.2">
      <c r="A1488" s="645" t="s">
        <v>390</v>
      </c>
      <c r="B1488" s="645" t="s">
        <v>1710</v>
      </c>
      <c r="C1488" s="645" t="s">
        <v>391</v>
      </c>
      <c r="D1488" s="645" t="s">
        <v>3302</v>
      </c>
      <c r="E1488" s="645" t="s">
        <v>3303</v>
      </c>
      <c r="F1488" s="645" t="s">
        <v>3304</v>
      </c>
      <c r="G1488" s="645" t="s">
        <v>7760</v>
      </c>
      <c r="H1488" s="646">
        <v>42810</v>
      </c>
      <c r="I1488" s="647">
        <v>132.31</v>
      </c>
      <c r="J1488" s="647">
        <v>1</v>
      </c>
      <c r="K1488" s="647">
        <f t="shared" si="23"/>
        <v>132.31</v>
      </c>
      <c r="L1488" s="645" t="s">
        <v>801</v>
      </c>
      <c r="M1488" s="645" t="s">
        <v>207</v>
      </c>
      <c r="N1488" s="646">
        <v>42821</v>
      </c>
      <c r="O1488" s="645" t="s">
        <v>71</v>
      </c>
      <c r="P1488" s="645" t="s">
        <v>801</v>
      </c>
    </row>
    <row r="1489" spans="1:16" x14ac:dyDescent="0.2">
      <c r="A1489" s="645" t="s">
        <v>390</v>
      </c>
      <c r="B1489" s="645" t="s">
        <v>1710</v>
      </c>
      <c r="C1489" s="645" t="s">
        <v>391</v>
      </c>
      <c r="D1489" s="645" t="s">
        <v>3302</v>
      </c>
      <c r="E1489" s="645" t="s">
        <v>3303</v>
      </c>
      <c r="F1489" s="645" t="s">
        <v>3304</v>
      </c>
      <c r="G1489" s="645" t="s">
        <v>7761</v>
      </c>
      <c r="H1489" s="646">
        <v>42810</v>
      </c>
      <c r="I1489" s="647">
        <v>29.99</v>
      </c>
      <c r="J1489" s="647">
        <v>1</v>
      </c>
      <c r="K1489" s="647">
        <f t="shared" si="23"/>
        <v>29.99</v>
      </c>
      <c r="L1489" s="645" t="s">
        <v>801</v>
      </c>
      <c r="M1489" s="645" t="s">
        <v>3156</v>
      </c>
      <c r="N1489" s="646">
        <v>42821</v>
      </c>
      <c r="O1489" s="645" t="s">
        <v>71</v>
      </c>
      <c r="P1489" s="645" t="s">
        <v>801</v>
      </c>
    </row>
    <row r="1490" spans="1:16" x14ac:dyDescent="0.2">
      <c r="A1490" s="645" t="s">
        <v>390</v>
      </c>
      <c r="B1490" s="645" t="s">
        <v>1710</v>
      </c>
      <c r="C1490" s="645" t="s">
        <v>391</v>
      </c>
      <c r="D1490" s="645" t="s">
        <v>3302</v>
      </c>
      <c r="E1490" s="645" t="s">
        <v>3303</v>
      </c>
      <c r="F1490" s="645" t="s">
        <v>3304</v>
      </c>
      <c r="G1490" s="645" t="s">
        <v>7762</v>
      </c>
      <c r="H1490" s="646">
        <v>42810</v>
      </c>
      <c r="I1490" s="647">
        <v>104.98</v>
      </c>
      <c r="J1490" s="647">
        <v>1</v>
      </c>
      <c r="K1490" s="647">
        <f t="shared" si="23"/>
        <v>104.98</v>
      </c>
      <c r="L1490" s="645" t="s">
        <v>801</v>
      </c>
      <c r="M1490" s="645" t="s">
        <v>671</v>
      </c>
      <c r="N1490" s="646">
        <v>42822</v>
      </c>
      <c r="O1490" s="645" t="s">
        <v>71</v>
      </c>
      <c r="P1490" s="645" t="s">
        <v>801</v>
      </c>
    </row>
    <row r="1491" spans="1:16" x14ac:dyDescent="0.2">
      <c r="A1491" s="645" t="s">
        <v>390</v>
      </c>
      <c r="B1491" s="645" t="s">
        <v>1710</v>
      </c>
      <c r="C1491" s="645" t="s">
        <v>391</v>
      </c>
      <c r="D1491" s="645" t="s">
        <v>3302</v>
      </c>
      <c r="E1491" s="645" t="s">
        <v>3303</v>
      </c>
      <c r="F1491" s="645" t="s">
        <v>3304</v>
      </c>
      <c r="G1491" s="645" t="s">
        <v>7763</v>
      </c>
      <c r="H1491" s="646">
        <v>42810</v>
      </c>
      <c r="I1491" s="647">
        <v>94.99</v>
      </c>
      <c r="J1491" s="647">
        <v>1</v>
      </c>
      <c r="K1491" s="647">
        <f t="shared" si="23"/>
        <v>94.99</v>
      </c>
      <c r="L1491" s="645" t="s">
        <v>801</v>
      </c>
      <c r="M1491" s="645" t="s">
        <v>636</v>
      </c>
      <c r="N1491" s="646">
        <v>42822</v>
      </c>
      <c r="O1491" s="645" t="s">
        <v>71</v>
      </c>
      <c r="P1491" s="645" t="s">
        <v>801</v>
      </c>
    </row>
    <row r="1492" spans="1:16" x14ac:dyDescent="0.2">
      <c r="A1492" s="645" t="s">
        <v>390</v>
      </c>
      <c r="B1492" s="645" t="s">
        <v>1710</v>
      </c>
      <c r="C1492" s="645" t="s">
        <v>391</v>
      </c>
      <c r="D1492" s="645" t="s">
        <v>3302</v>
      </c>
      <c r="E1492" s="645" t="s">
        <v>3303</v>
      </c>
      <c r="F1492" s="645" t="s">
        <v>3304</v>
      </c>
      <c r="G1492" s="645" t="s">
        <v>7764</v>
      </c>
      <c r="H1492" s="646">
        <v>42807</v>
      </c>
      <c r="I1492" s="647">
        <v>114.99</v>
      </c>
      <c r="J1492" s="647">
        <v>1</v>
      </c>
      <c r="K1492" s="647">
        <f t="shared" si="23"/>
        <v>114.99</v>
      </c>
      <c r="L1492" s="645" t="s">
        <v>801</v>
      </c>
      <c r="M1492" s="645" t="s">
        <v>1316</v>
      </c>
      <c r="N1492" s="646">
        <v>42818</v>
      </c>
      <c r="O1492" s="645" t="s">
        <v>71</v>
      </c>
      <c r="P1492" s="645" t="s">
        <v>801</v>
      </c>
    </row>
    <row r="1493" spans="1:16" x14ac:dyDescent="0.2">
      <c r="A1493" s="645" t="s">
        <v>390</v>
      </c>
      <c r="B1493" s="645" t="s">
        <v>1710</v>
      </c>
      <c r="C1493" s="645" t="s">
        <v>391</v>
      </c>
      <c r="D1493" s="645" t="s">
        <v>3302</v>
      </c>
      <c r="E1493" s="645" t="s">
        <v>3303</v>
      </c>
      <c r="F1493" s="645" t="s">
        <v>3304</v>
      </c>
      <c r="G1493" s="645" t="s">
        <v>7765</v>
      </c>
      <c r="H1493" s="646">
        <v>42807</v>
      </c>
      <c r="I1493" s="647">
        <v>63.8</v>
      </c>
      <c r="J1493" s="647">
        <v>1</v>
      </c>
      <c r="K1493" s="647">
        <f t="shared" si="23"/>
        <v>63.8</v>
      </c>
      <c r="L1493" s="645" t="s">
        <v>801</v>
      </c>
      <c r="M1493" s="645" t="s">
        <v>1131</v>
      </c>
      <c r="N1493" s="646">
        <v>42821</v>
      </c>
      <c r="O1493" s="645" t="s">
        <v>71</v>
      </c>
      <c r="P1493" s="645" t="s">
        <v>801</v>
      </c>
    </row>
    <row r="1494" spans="1:16" x14ac:dyDescent="0.2">
      <c r="A1494" s="645" t="s">
        <v>390</v>
      </c>
      <c r="B1494" s="645" t="s">
        <v>1710</v>
      </c>
      <c r="C1494" s="645" t="s">
        <v>391</v>
      </c>
      <c r="D1494" s="645" t="s">
        <v>3302</v>
      </c>
      <c r="E1494" s="645" t="s">
        <v>3303</v>
      </c>
      <c r="F1494" s="645" t="s">
        <v>3304</v>
      </c>
      <c r="G1494" s="645" t="s">
        <v>7766</v>
      </c>
      <c r="H1494" s="646">
        <v>42807</v>
      </c>
      <c r="I1494" s="647">
        <v>63.8</v>
      </c>
      <c r="J1494" s="647">
        <v>1</v>
      </c>
      <c r="K1494" s="647">
        <f t="shared" si="23"/>
        <v>63.8</v>
      </c>
      <c r="L1494" s="645" t="s">
        <v>801</v>
      </c>
      <c r="M1494" s="645" t="s">
        <v>1131</v>
      </c>
      <c r="N1494" s="646">
        <v>42821</v>
      </c>
      <c r="O1494" s="645" t="s">
        <v>71</v>
      </c>
      <c r="P1494" s="645" t="s">
        <v>801</v>
      </c>
    </row>
    <row r="1495" spans="1:16" x14ac:dyDescent="0.2">
      <c r="A1495" s="645" t="s">
        <v>390</v>
      </c>
      <c r="B1495" s="645" t="s">
        <v>1710</v>
      </c>
      <c r="C1495" s="645" t="s">
        <v>391</v>
      </c>
      <c r="D1495" s="645" t="s">
        <v>3302</v>
      </c>
      <c r="E1495" s="645" t="s">
        <v>3303</v>
      </c>
      <c r="F1495" s="645" t="s">
        <v>3304</v>
      </c>
      <c r="G1495" s="645" t="s">
        <v>7767</v>
      </c>
      <c r="H1495" s="646">
        <v>42807</v>
      </c>
      <c r="I1495" s="647">
        <v>127.97</v>
      </c>
      <c r="J1495" s="647">
        <v>1</v>
      </c>
      <c r="K1495" s="647">
        <f t="shared" si="23"/>
        <v>127.97</v>
      </c>
      <c r="L1495" s="645" t="s">
        <v>801</v>
      </c>
      <c r="M1495" s="645" t="s">
        <v>614</v>
      </c>
      <c r="N1495" s="646">
        <v>42821</v>
      </c>
      <c r="O1495" s="645" t="s">
        <v>71</v>
      </c>
      <c r="P1495" s="645" t="s">
        <v>801</v>
      </c>
    </row>
    <row r="1496" spans="1:16" x14ac:dyDescent="0.2">
      <c r="A1496" s="645" t="s">
        <v>390</v>
      </c>
      <c r="B1496" s="645" t="s">
        <v>1710</v>
      </c>
      <c r="C1496" s="645" t="s">
        <v>391</v>
      </c>
      <c r="D1496" s="645" t="s">
        <v>3302</v>
      </c>
      <c r="E1496" s="645" t="s">
        <v>3303</v>
      </c>
      <c r="F1496" s="645" t="s">
        <v>3304</v>
      </c>
      <c r="G1496" s="645" t="s">
        <v>7768</v>
      </c>
      <c r="H1496" s="646">
        <v>42807</v>
      </c>
      <c r="I1496" s="647">
        <v>127.97</v>
      </c>
      <c r="J1496" s="647">
        <v>1</v>
      </c>
      <c r="K1496" s="647">
        <f t="shared" si="23"/>
        <v>127.97</v>
      </c>
      <c r="L1496" s="645" t="s">
        <v>801</v>
      </c>
      <c r="M1496" s="645" t="s">
        <v>614</v>
      </c>
      <c r="N1496" s="646">
        <v>42818</v>
      </c>
      <c r="O1496" s="645" t="s">
        <v>71</v>
      </c>
      <c r="P1496" s="645" t="s">
        <v>801</v>
      </c>
    </row>
    <row r="1497" spans="1:16" x14ac:dyDescent="0.2">
      <c r="A1497" s="645" t="s">
        <v>390</v>
      </c>
      <c r="B1497" s="645" t="s">
        <v>1710</v>
      </c>
      <c r="C1497" s="645" t="s">
        <v>391</v>
      </c>
      <c r="D1497" s="645" t="s">
        <v>3302</v>
      </c>
      <c r="E1497" s="645" t="s">
        <v>3303</v>
      </c>
      <c r="F1497" s="645" t="s">
        <v>3304</v>
      </c>
      <c r="G1497" s="645" t="s">
        <v>7769</v>
      </c>
      <c r="H1497" s="646">
        <v>42807</v>
      </c>
      <c r="I1497" s="647">
        <v>235.42</v>
      </c>
      <c r="J1497" s="647">
        <v>1</v>
      </c>
      <c r="K1497" s="647">
        <f t="shared" si="23"/>
        <v>235.42</v>
      </c>
      <c r="L1497" s="645" t="s">
        <v>801</v>
      </c>
      <c r="M1497" s="645" t="s">
        <v>1878</v>
      </c>
      <c r="N1497" s="646">
        <v>42818</v>
      </c>
      <c r="O1497" s="645" t="s">
        <v>71</v>
      </c>
      <c r="P1497" s="645" t="s">
        <v>801</v>
      </c>
    </row>
    <row r="1498" spans="1:16" x14ac:dyDescent="0.2">
      <c r="A1498" s="645" t="s">
        <v>390</v>
      </c>
      <c r="B1498" s="645" t="s">
        <v>1710</v>
      </c>
      <c r="C1498" s="645" t="s">
        <v>391</v>
      </c>
      <c r="D1498" s="645" t="s">
        <v>3302</v>
      </c>
      <c r="E1498" s="645" t="s">
        <v>3303</v>
      </c>
      <c r="F1498" s="645" t="s">
        <v>3304</v>
      </c>
      <c r="G1498" s="645" t="s">
        <v>7770</v>
      </c>
      <c r="H1498" s="646">
        <v>42807</v>
      </c>
      <c r="I1498" s="647">
        <v>58.79</v>
      </c>
      <c r="J1498" s="647">
        <v>1</v>
      </c>
      <c r="K1498" s="647">
        <f t="shared" si="23"/>
        <v>58.79</v>
      </c>
      <c r="L1498" s="645" t="s">
        <v>801</v>
      </c>
      <c r="M1498" s="645" t="s">
        <v>3076</v>
      </c>
      <c r="N1498" s="646">
        <v>42818</v>
      </c>
      <c r="O1498" s="645" t="s">
        <v>71</v>
      </c>
      <c r="P1498" s="645" t="s">
        <v>801</v>
      </c>
    </row>
    <row r="1499" spans="1:16" x14ac:dyDescent="0.2">
      <c r="A1499" s="645" t="s">
        <v>390</v>
      </c>
      <c r="B1499" s="645" t="s">
        <v>1710</v>
      </c>
      <c r="C1499" s="645" t="s">
        <v>391</v>
      </c>
      <c r="D1499" s="645" t="s">
        <v>3302</v>
      </c>
      <c r="E1499" s="645" t="s">
        <v>3303</v>
      </c>
      <c r="F1499" s="645" t="s">
        <v>3304</v>
      </c>
      <c r="G1499" s="645" t="s">
        <v>7771</v>
      </c>
      <c r="H1499" s="646">
        <v>42807</v>
      </c>
      <c r="I1499" s="647">
        <v>95.04</v>
      </c>
      <c r="J1499" s="647">
        <v>1</v>
      </c>
      <c r="K1499" s="647">
        <f t="shared" si="23"/>
        <v>95.04</v>
      </c>
      <c r="L1499" s="645" t="s">
        <v>801</v>
      </c>
      <c r="M1499" s="645" t="s">
        <v>3357</v>
      </c>
      <c r="N1499" s="646">
        <v>42818</v>
      </c>
      <c r="O1499" s="645" t="s">
        <v>71</v>
      </c>
      <c r="P1499" s="645" t="s">
        <v>801</v>
      </c>
    </row>
    <row r="1500" spans="1:16" x14ac:dyDescent="0.2">
      <c r="A1500" s="645" t="s">
        <v>390</v>
      </c>
      <c r="B1500" s="645" t="s">
        <v>1710</v>
      </c>
      <c r="C1500" s="645" t="s">
        <v>391</v>
      </c>
      <c r="D1500" s="645" t="s">
        <v>3302</v>
      </c>
      <c r="E1500" s="645" t="s">
        <v>3303</v>
      </c>
      <c r="F1500" s="645" t="s">
        <v>3304</v>
      </c>
      <c r="G1500" s="645" t="s">
        <v>7772</v>
      </c>
      <c r="H1500" s="646">
        <v>42807</v>
      </c>
      <c r="I1500" s="647">
        <v>234.07</v>
      </c>
      <c r="J1500" s="647">
        <v>1</v>
      </c>
      <c r="K1500" s="647">
        <f t="shared" si="23"/>
        <v>234.07</v>
      </c>
      <c r="L1500" s="645" t="s">
        <v>801</v>
      </c>
      <c r="M1500" s="645" t="s">
        <v>545</v>
      </c>
      <c r="N1500" s="646">
        <v>42818</v>
      </c>
      <c r="O1500" s="645" t="s">
        <v>71</v>
      </c>
      <c r="P1500" s="645" t="s">
        <v>801</v>
      </c>
    </row>
    <row r="1501" spans="1:16" x14ac:dyDescent="0.2">
      <c r="A1501" s="645" t="s">
        <v>390</v>
      </c>
      <c r="B1501" s="645" t="s">
        <v>1710</v>
      </c>
      <c r="C1501" s="645" t="s">
        <v>391</v>
      </c>
      <c r="D1501" s="645" t="s">
        <v>3302</v>
      </c>
      <c r="E1501" s="645" t="s">
        <v>3303</v>
      </c>
      <c r="F1501" s="645" t="s">
        <v>3304</v>
      </c>
      <c r="G1501" s="645" t="s">
        <v>7773</v>
      </c>
      <c r="H1501" s="646">
        <v>42807</v>
      </c>
      <c r="I1501" s="647">
        <v>782.35</v>
      </c>
      <c r="J1501" s="647">
        <v>1</v>
      </c>
      <c r="K1501" s="647">
        <f t="shared" si="23"/>
        <v>782.35</v>
      </c>
      <c r="L1501" s="645" t="s">
        <v>801</v>
      </c>
      <c r="M1501" s="645" t="s">
        <v>474</v>
      </c>
      <c r="N1501" s="646">
        <v>42818</v>
      </c>
      <c r="O1501" s="645" t="s">
        <v>71</v>
      </c>
      <c r="P1501" s="645" t="s">
        <v>801</v>
      </c>
    </row>
    <row r="1502" spans="1:16" x14ac:dyDescent="0.2">
      <c r="A1502" s="645" t="s">
        <v>390</v>
      </c>
      <c r="B1502" s="645" t="s">
        <v>1710</v>
      </c>
      <c r="C1502" s="645" t="s">
        <v>391</v>
      </c>
      <c r="D1502" s="645" t="s">
        <v>3302</v>
      </c>
      <c r="E1502" s="645" t="s">
        <v>3303</v>
      </c>
      <c r="F1502" s="645" t="s">
        <v>3304</v>
      </c>
      <c r="G1502" s="645" t="s">
        <v>7774</v>
      </c>
      <c r="H1502" s="646">
        <v>42807</v>
      </c>
      <c r="I1502" s="647">
        <v>124.38</v>
      </c>
      <c r="J1502" s="647">
        <v>1</v>
      </c>
      <c r="K1502" s="647">
        <f t="shared" si="23"/>
        <v>124.38</v>
      </c>
      <c r="L1502" s="645" t="s">
        <v>801</v>
      </c>
      <c r="M1502" s="645" t="s">
        <v>614</v>
      </c>
      <c r="N1502" s="646">
        <v>42821</v>
      </c>
      <c r="O1502" s="645" t="s">
        <v>71</v>
      </c>
      <c r="P1502" s="645" t="s">
        <v>801</v>
      </c>
    </row>
    <row r="1503" spans="1:16" x14ac:dyDescent="0.2">
      <c r="A1503" s="645" t="s">
        <v>390</v>
      </c>
      <c r="B1503" s="645" t="s">
        <v>1710</v>
      </c>
      <c r="C1503" s="645" t="s">
        <v>391</v>
      </c>
      <c r="D1503" s="645" t="s">
        <v>3302</v>
      </c>
      <c r="E1503" s="645" t="s">
        <v>3303</v>
      </c>
      <c r="F1503" s="645" t="s">
        <v>3304</v>
      </c>
      <c r="G1503" s="645" t="s">
        <v>7775</v>
      </c>
      <c r="H1503" s="646">
        <v>42807</v>
      </c>
      <c r="I1503" s="647">
        <v>183.43</v>
      </c>
      <c r="J1503" s="647">
        <v>1</v>
      </c>
      <c r="K1503" s="647">
        <f t="shared" si="23"/>
        <v>183.43</v>
      </c>
      <c r="L1503" s="645" t="s">
        <v>801</v>
      </c>
      <c r="M1503" s="645" t="s">
        <v>614</v>
      </c>
      <c r="N1503" s="646">
        <v>42818</v>
      </c>
      <c r="O1503" s="645" t="s">
        <v>71</v>
      </c>
      <c r="P1503" s="645" t="s">
        <v>801</v>
      </c>
    </row>
    <row r="1504" spans="1:16" x14ac:dyDescent="0.2">
      <c r="A1504" s="645" t="s">
        <v>390</v>
      </c>
      <c r="B1504" s="645" t="s">
        <v>1710</v>
      </c>
      <c r="C1504" s="645" t="s">
        <v>391</v>
      </c>
      <c r="D1504" s="645" t="s">
        <v>3302</v>
      </c>
      <c r="E1504" s="645" t="s">
        <v>3303</v>
      </c>
      <c r="F1504" s="645" t="s">
        <v>3304</v>
      </c>
      <c r="G1504" s="645" t="s">
        <v>7776</v>
      </c>
      <c r="H1504" s="646">
        <v>42807</v>
      </c>
      <c r="I1504" s="647">
        <v>135.31</v>
      </c>
      <c r="J1504" s="647">
        <v>1</v>
      </c>
      <c r="K1504" s="647">
        <f t="shared" si="23"/>
        <v>135.31</v>
      </c>
      <c r="L1504" s="645" t="s">
        <v>801</v>
      </c>
      <c r="M1504" s="645" t="s">
        <v>614</v>
      </c>
      <c r="N1504" s="646">
        <v>42818</v>
      </c>
      <c r="O1504" s="645" t="s">
        <v>71</v>
      </c>
      <c r="P1504" s="645" t="s">
        <v>801</v>
      </c>
    </row>
    <row r="1505" spans="1:16" x14ac:dyDescent="0.2">
      <c r="A1505" s="645" t="s">
        <v>390</v>
      </c>
      <c r="B1505" s="645" t="s">
        <v>1710</v>
      </c>
      <c r="C1505" s="645" t="s">
        <v>391</v>
      </c>
      <c r="D1505" s="645" t="s">
        <v>3302</v>
      </c>
      <c r="E1505" s="645" t="s">
        <v>3303</v>
      </c>
      <c r="F1505" s="645" t="s">
        <v>3304</v>
      </c>
      <c r="G1505" s="645" t="s">
        <v>7777</v>
      </c>
      <c r="H1505" s="646">
        <v>42807</v>
      </c>
      <c r="I1505" s="647">
        <v>94.99</v>
      </c>
      <c r="J1505" s="647">
        <v>1</v>
      </c>
      <c r="K1505" s="647">
        <f t="shared" si="23"/>
        <v>94.99</v>
      </c>
      <c r="L1505" s="645" t="s">
        <v>801</v>
      </c>
      <c r="M1505" s="645" t="s">
        <v>1316</v>
      </c>
      <c r="N1505" s="646">
        <v>42818</v>
      </c>
      <c r="O1505" s="645" t="s">
        <v>71</v>
      </c>
      <c r="P1505" s="645" t="s">
        <v>801</v>
      </c>
    </row>
    <row r="1506" spans="1:16" x14ac:dyDescent="0.2">
      <c r="A1506" s="645" t="s">
        <v>390</v>
      </c>
      <c r="B1506" s="645" t="s">
        <v>1710</v>
      </c>
      <c r="C1506" s="645" t="s">
        <v>391</v>
      </c>
      <c r="D1506" s="645" t="s">
        <v>3302</v>
      </c>
      <c r="E1506" s="645" t="s">
        <v>3303</v>
      </c>
      <c r="F1506" s="645" t="s">
        <v>3304</v>
      </c>
      <c r="G1506" s="645" t="s">
        <v>7778</v>
      </c>
      <c r="H1506" s="646">
        <v>42807</v>
      </c>
      <c r="I1506" s="647">
        <v>1712.42</v>
      </c>
      <c r="J1506" s="647">
        <v>1</v>
      </c>
      <c r="K1506" s="647">
        <f t="shared" si="23"/>
        <v>1712.42</v>
      </c>
      <c r="L1506" s="645" t="s">
        <v>801</v>
      </c>
      <c r="M1506" s="645" t="s">
        <v>474</v>
      </c>
      <c r="N1506" s="646">
        <v>42818</v>
      </c>
      <c r="O1506" s="645" t="s">
        <v>71</v>
      </c>
      <c r="P1506" s="645" t="s">
        <v>801</v>
      </c>
    </row>
    <row r="1507" spans="1:16" x14ac:dyDescent="0.2">
      <c r="A1507" s="645" t="s">
        <v>390</v>
      </c>
      <c r="B1507" s="645" t="s">
        <v>1710</v>
      </c>
      <c r="C1507" s="645" t="s">
        <v>391</v>
      </c>
      <c r="D1507" s="645" t="s">
        <v>3302</v>
      </c>
      <c r="E1507" s="645" t="s">
        <v>3303</v>
      </c>
      <c r="F1507" s="645" t="s">
        <v>3304</v>
      </c>
      <c r="G1507" s="645" t="s">
        <v>7779</v>
      </c>
      <c r="H1507" s="646">
        <v>42807</v>
      </c>
      <c r="I1507" s="647">
        <v>896.24</v>
      </c>
      <c r="J1507" s="647">
        <v>1</v>
      </c>
      <c r="K1507" s="647">
        <f t="shared" si="23"/>
        <v>896.24</v>
      </c>
      <c r="L1507" s="645" t="s">
        <v>801</v>
      </c>
      <c r="M1507" s="645" t="s">
        <v>1355</v>
      </c>
      <c r="N1507" s="646">
        <v>42821</v>
      </c>
      <c r="O1507" s="645" t="s">
        <v>71</v>
      </c>
      <c r="P1507" s="645" t="s">
        <v>801</v>
      </c>
    </row>
    <row r="1508" spans="1:16" x14ac:dyDescent="0.2">
      <c r="A1508" s="645" t="s">
        <v>390</v>
      </c>
      <c r="B1508" s="645" t="s">
        <v>1710</v>
      </c>
      <c r="C1508" s="645" t="s">
        <v>391</v>
      </c>
      <c r="D1508" s="645" t="s">
        <v>3302</v>
      </c>
      <c r="E1508" s="645" t="s">
        <v>3303</v>
      </c>
      <c r="F1508" s="645" t="s">
        <v>3304</v>
      </c>
      <c r="G1508" s="645" t="s">
        <v>7780</v>
      </c>
      <c r="H1508" s="646">
        <v>42807</v>
      </c>
      <c r="I1508" s="647">
        <v>328.81</v>
      </c>
      <c r="J1508" s="647">
        <v>1</v>
      </c>
      <c r="K1508" s="647">
        <f t="shared" si="23"/>
        <v>328.81</v>
      </c>
      <c r="L1508" s="645" t="s">
        <v>801</v>
      </c>
      <c r="M1508" s="645" t="s">
        <v>1051</v>
      </c>
      <c r="N1508" s="646">
        <v>42821</v>
      </c>
      <c r="O1508" s="645" t="s">
        <v>71</v>
      </c>
      <c r="P1508" s="645" t="s">
        <v>801</v>
      </c>
    </row>
    <row r="1509" spans="1:16" x14ac:dyDescent="0.2">
      <c r="A1509" s="645" t="s">
        <v>390</v>
      </c>
      <c r="B1509" s="645" t="s">
        <v>1710</v>
      </c>
      <c r="C1509" s="645" t="s">
        <v>391</v>
      </c>
      <c r="D1509" s="645" t="s">
        <v>3302</v>
      </c>
      <c r="E1509" s="645" t="s">
        <v>3303</v>
      </c>
      <c r="F1509" s="645" t="s">
        <v>3304</v>
      </c>
      <c r="G1509" s="645" t="s">
        <v>7781</v>
      </c>
      <c r="H1509" s="646">
        <v>42807</v>
      </c>
      <c r="I1509" s="647">
        <v>328.81</v>
      </c>
      <c r="J1509" s="647">
        <v>1</v>
      </c>
      <c r="K1509" s="647">
        <f t="shared" si="23"/>
        <v>328.81</v>
      </c>
      <c r="L1509" s="645" t="s">
        <v>801</v>
      </c>
      <c r="M1509" s="645" t="s">
        <v>1051</v>
      </c>
      <c r="N1509" s="646">
        <v>42821</v>
      </c>
      <c r="O1509" s="645" t="s">
        <v>71</v>
      </c>
      <c r="P1509" s="645" t="s">
        <v>801</v>
      </c>
    </row>
    <row r="1510" spans="1:16" x14ac:dyDescent="0.2">
      <c r="A1510" s="645" t="s">
        <v>390</v>
      </c>
      <c r="B1510" s="645" t="s">
        <v>1710</v>
      </c>
      <c r="C1510" s="645" t="s">
        <v>391</v>
      </c>
      <c r="D1510" s="645" t="s">
        <v>3302</v>
      </c>
      <c r="E1510" s="645" t="s">
        <v>3303</v>
      </c>
      <c r="F1510" s="645" t="s">
        <v>3304</v>
      </c>
      <c r="G1510" s="645" t="s">
        <v>7782</v>
      </c>
      <c r="H1510" s="646">
        <v>42807</v>
      </c>
      <c r="I1510" s="647">
        <v>157.06</v>
      </c>
      <c r="J1510" s="647">
        <v>1</v>
      </c>
      <c r="K1510" s="647">
        <f t="shared" si="23"/>
        <v>157.06</v>
      </c>
      <c r="L1510" s="645" t="s">
        <v>801</v>
      </c>
      <c r="M1510" s="645" t="s">
        <v>575</v>
      </c>
      <c r="N1510" s="646">
        <v>42821</v>
      </c>
      <c r="O1510" s="645" t="s">
        <v>71</v>
      </c>
      <c r="P1510" s="645" t="s">
        <v>801</v>
      </c>
    </row>
    <row r="1511" spans="1:16" x14ac:dyDescent="0.2">
      <c r="A1511" s="645" t="s">
        <v>390</v>
      </c>
      <c r="B1511" s="645" t="s">
        <v>1710</v>
      </c>
      <c r="C1511" s="645" t="s">
        <v>391</v>
      </c>
      <c r="D1511" s="645" t="s">
        <v>3302</v>
      </c>
      <c r="E1511" s="645" t="s">
        <v>3303</v>
      </c>
      <c r="F1511" s="645" t="s">
        <v>3304</v>
      </c>
      <c r="G1511" s="645" t="s">
        <v>7783</v>
      </c>
      <c r="H1511" s="646">
        <v>42807</v>
      </c>
      <c r="I1511" s="647">
        <v>199.65</v>
      </c>
      <c r="J1511" s="647">
        <v>1</v>
      </c>
      <c r="K1511" s="647">
        <f t="shared" si="23"/>
        <v>199.65</v>
      </c>
      <c r="L1511" s="645" t="s">
        <v>801</v>
      </c>
      <c r="M1511" s="645" t="s">
        <v>1640</v>
      </c>
      <c r="N1511" s="646">
        <v>42821</v>
      </c>
      <c r="O1511" s="645" t="s">
        <v>71</v>
      </c>
      <c r="P1511" s="645" t="s">
        <v>801</v>
      </c>
    </row>
    <row r="1512" spans="1:16" x14ac:dyDescent="0.2">
      <c r="A1512" s="645" t="s">
        <v>390</v>
      </c>
      <c r="B1512" s="645" t="s">
        <v>1710</v>
      </c>
      <c r="C1512" s="645" t="s">
        <v>391</v>
      </c>
      <c r="D1512" s="645" t="s">
        <v>3302</v>
      </c>
      <c r="E1512" s="645" t="s">
        <v>3303</v>
      </c>
      <c r="F1512" s="645" t="s">
        <v>3304</v>
      </c>
      <c r="G1512" s="645" t="s">
        <v>7784</v>
      </c>
      <c r="H1512" s="646">
        <v>42804</v>
      </c>
      <c r="I1512" s="647">
        <v>565.07000000000005</v>
      </c>
      <c r="J1512" s="647">
        <v>1</v>
      </c>
      <c r="K1512" s="647">
        <f t="shared" si="23"/>
        <v>565.07000000000005</v>
      </c>
      <c r="L1512" s="645" t="s">
        <v>801</v>
      </c>
      <c r="M1512" s="645" t="s">
        <v>262</v>
      </c>
      <c r="N1512" s="646">
        <v>42818</v>
      </c>
      <c r="O1512" s="645" t="s">
        <v>71</v>
      </c>
      <c r="P1512" s="645" t="s">
        <v>801</v>
      </c>
    </row>
    <row r="1513" spans="1:16" x14ac:dyDescent="0.2">
      <c r="A1513" s="645" t="s">
        <v>390</v>
      </c>
      <c r="B1513" s="645" t="s">
        <v>1710</v>
      </c>
      <c r="C1513" s="645" t="s">
        <v>391</v>
      </c>
      <c r="D1513" s="645" t="s">
        <v>3302</v>
      </c>
      <c r="E1513" s="645" t="s">
        <v>3303</v>
      </c>
      <c r="F1513" s="645" t="s">
        <v>3304</v>
      </c>
      <c r="G1513" s="645" t="s">
        <v>7785</v>
      </c>
      <c r="H1513" s="646">
        <v>42804</v>
      </c>
      <c r="I1513" s="647">
        <v>211.01</v>
      </c>
      <c r="J1513" s="647">
        <v>1</v>
      </c>
      <c r="K1513" s="647">
        <f t="shared" si="23"/>
        <v>211.01</v>
      </c>
      <c r="L1513" s="645" t="s">
        <v>801</v>
      </c>
      <c r="M1513" s="645" t="s">
        <v>262</v>
      </c>
      <c r="N1513" s="646">
        <v>42818</v>
      </c>
      <c r="O1513" s="645" t="s">
        <v>71</v>
      </c>
      <c r="P1513" s="645" t="s">
        <v>801</v>
      </c>
    </row>
    <row r="1514" spans="1:16" x14ac:dyDescent="0.2">
      <c r="A1514" s="645" t="s">
        <v>390</v>
      </c>
      <c r="B1514" s="645" t="s">
        <v>1710</v>
      </c>
      <c r="C1514" s="645" t="s">
        <v>391</v>
      </c>
      <c r="D1514" s="645" t="s">
        <v>3302</v>
      </c>
      <c r="E1514" s="645" t="s">
        <v>3303</v>
      </c>
      <c r="F1514" s="645" t="s">
        <v>3304</v>
      </c>
      <c r="G1514" s="645" t="s">
        <v>7786</v>
      </c>
      <c r="H1514" s="646">
        <v>42804</v>
      </c>
      <c r="I1514" s="647">
        <v>204.56</v>
      </c>
      <c r="J1514" s="647">
        <v>1</v>
      </c>
      <c r="K1514" s="647">
        <f t="shared" si="23"/>
        <v>204.56</v>
      </c>
      <c r="L1514" s="645" t="s">
        <v>801</v>
      </c>
      <c r="M1514" s="645" t="s">
        <v>612</v>
      </c>
      <c r="N1514" s="646">
        <v>42818</v>
      </c>
      <c r="O1514" s="645" t="s">
        <v>71</v>
      </c>
      <c r="P1514" s="645" t="s">
        <v>801</v>
      </c>
    </row>
    <row r="1515" spans="1:16" x14ac:dyDescent="0.2">
      <c r="A1515" s="645" t="s">
        <v>390</v>
      </c>
      <c r="B1515" s="645" t="s">
        <v>1710</v>
      </c>
      <c r="C1515" s="645" t="s">
        <v>391</v>
      </c>
      <c r="D1515" s="645" t="s">
        <v>3302</v>
      </c>
      <c r="E1515" s="645" t="s">
        <v>3303</v>
      </c>
      <c r="F1515" s="645" t="s">
        <v>3304</v>
      </c>
      <c r="G1515" s="645" t="s">
        <v>7787</v>
      </c>
      <c r="H1515" s="646">
        <v>42804</v>
      </c>
      <c r="I1515" s="647">
        <v>183.98</v>
      </c>
      <c r="J1515" s="647">
        <v>1</v>
      </c>
      <c r="K1515" s="647">
        <f t="shared" si="23"/>
        <v>183.98</v>
      </c>
      <c r="L1515" s="645" t="s">
        <v>801</v>
      </c>
      <c r="M1515" s="645" t="s">
        <v>1131</v>
      </c>
      <c r="N1515" s="646">
        <v>42818</v>
      </c>
      <c r="O1515" s="645" t="s">
        <v>71</v>
      </c>
      <c r="P1515" s="645" t="s">
        <v>801</v>
      </c>
    </row>
    <row r="1516" spans="1:16" x14ac:dyDescent="0.2">
      <c r="A1516" s="645" t="s">
        <v>390</v>
      </c>
      <c r="B1516" s="645" t="s">
        <v>1710</v>
      </c>
      <c r="C1516" s="645" t="s">
        <v>391</v>
      </c>
      <c r="D1516" s="645" t="s">
        <v>3302</v>
      </c>
      <c r="E1516" s="645" t="s">
        <v>3303</v>
      </c>
      <c r="F1516" s="645" t="s">
        <v>3304</v>
      </c>
      <c r="G1516" s="645" t="s">
        <v>7788</v>
      </c>
      <c r="H1516" s="646">
        <v>42804</v>
      </c>
      <c r="I1516" s="647">
        <v>376.37</v>
      </c>
      <c r="J1516" s="647">
        <v>1</v>
      </c>
      <c r="K1516" s="647">
        <f t="shared" si="23"/>
        <v>376.37</v>
      </c>
      <c r="L1516" s="645" t="s">
        <v>801</v>
      </c>
      <c r="M1516" s="645" t="s">
        <v>1410</v>
      </c>
      <c r="N1516" s="646">
        <v>42818</v>
      </c>
      <c r="O1516" s="645" t="s">
        <v>71</v>
      </c>
      <c r="P1516" s="645" t="s">
        <v>801</v>
      </c>
    </row>
    <row r="1517" spans="1:16" x14ac:dyDescent="0.2">
      <c r="A1517" s="645" t="s">
        <v>390</v>
      </c>
      <c r="B1517" s="645" t="s">
        <v>1710</v>
      </c>
      <c r="C1517" s="645" t="s">
        <v>391</v>
      </c>
      <c r="D1517" s="645" t="s">
        <v>3302</v>
      </c>
      <c r="E1517" s="645" t="s">
        <v>3303</v>
      </c>
      <c r="F1517" s="645" t="s">
        <v>3304</v>
      </c>
      <c r="G1517" s="645" t="s">
        <v>7789</v>
      </c>
      <c r="H1517" s="646">
        <v>42804</v>
      </c>
      <c r="I1517" s="647">
        <v>95.31</v>
      </c>
      <c r="J1517" s="647">
        <v>1</v>
      </c>
      <c r="K1517" s="647">
        <f t="shared" si="23"/>
        <v>95.31</v>
      </c>
      <c r="L1517" s="645" t="s">
        <v>801</v>
      </c>
      <c r="M1517" s="645" t="s">
        <v>1150</v>
      </c>
      <c r="N1517" s="646">
        <v>42818</v>
      </c>
      <c r="O1517" s="645" t="s">
        <v>71</v>
      </c>
      <c r="P1517" s="645" t="s">
        <v>801</v>
      </c>
    </row>
    <row r="1518" spans="1:16" x14ac:dyDescent="0.2">
      <c r="A1518" s="645" t="s">
        <v>390</v>
      </c>
      <c r="B1518" s="645" t="s">
        <v>1710</v>
      </c>
      <c r="C1518" s="645" t="s">
        <v>391</v>
      </c>
      <c r="D1518" s="645" t="s">
        <v>3302</v>
      </c>
      <c r="E1518" s="645" t="s">
        <v>3303</v>
      </c>
      <c r="F1518" s="645" t="s">
        <v>3304</v>
      </c>
      <c r="G1518" s="645" t="s">
        <v>7790</v>
      </c>
      <c r="H1518" s="646">
        <v>42804</v>
      </c>
      <c r="I1518" s="647">
        <v>105.31</v>
      </c>
      <c r="J1518" s="647">
        <v>1</v>
      </c>
      <c r="K1518" s="647">
        <f t="shared" si="23"/>
        <v>105.31</v>
      </c>
      <c r="L1518" s="645" t="s">
        <v>801</v>
      </c>
      <c r="M1518" s="645" t="s">
        <v>1150</v>
      </c>
      <c r="N1518" s="646">
        <v>42818</v>
      </c>
      <c r="O1518" s="645" t="s">
        <v>71</v>
      </c>
      <c r="P1518" s="645" t="s">
        <v>801</v>
      </c>
    </row>
    <row r="1519" spans="1:16" x14ac:dyDescent="0.2">
      <c r="A1519" s="645" t="s">
        <v>390</v>
      </c>
      <c r="B1519" s="645" t="s">
        <v>1710</v>
      </c>
      <c r="C1519" s="645" t="s">
        <v>391</v>
      </c>
      <c r="D1519" s="645" t="s">
        <v>3302</v>
      </c>
      <c r="E1519" s="645" t="s">
        <v>3303</v>
      </c>
      <c r="F1519" s="645" t="s">
        <v>3304</v>
      </c>
      <c r="G1519" s="645" t="s">
        <v>7791</v>
      </c>
      <c r="H1519" s="646">
        <v>42804</v>
      </c>
      <c r="I1519" s="647">
        <v>105.31</v>
      </c>
      <c r="J1519" s="647">
        <v>1</v>
      </c>
      <c r="K1519" s="647">
        <f t="shared" si="23"/>
        <v>105.31</v>
      </c>
      <c r="L1519" s="645" t="s">
        <v>801</v>
      </c>
      <c r="M1519" s="645" t="s">
        <v>1150</v>
      </c>
      <c r="N1519" s="646">
        <v>42818</v>
      </c>
      <c r="O1519" s="645" t="s">
        <v>71</v>
      </c>
      <c r="P1519" s="645" t="s">
        <v>801</v>
      </c>
    </row>
    <row r="1520" spans="1:16" x14ac:dyDescent="0.2">
      <c r="A1520" s="645" t="s">
        <v>390</v>
      </c>
      <c r="B1520" s="645" t="s">
        <v>1710</v>
      </c>
      <c r="C1520" s="645" t="s">
        <v>391</v>
      </c>
      <c r="D1520" s="645" t="s">
        <v>3302</v>
      </c>
      <c r="E1520" s="645" t="s">
        <v>3303</v>
      </c>
      <c r="F1520" s="645" t="s">
        <v>3304</v>
      </c>
      <c r="G1520" s="645" t="s">
        <v>7792</v>
      </c>
      <c r="H1520" s="646">
        <v>42804</v>
      </c>
      <c r="I1520" s="647">
        <v>105.31</v>
      </c>
      <c r="J1520" s="647">
        <v>1</v>
      </c>
      <c r="K1520" s="647">
        <f t="shared" si="23"/>
        <v>105.31</v>
      </c>
      <c r="L1520" s="645" t="s">
        <v>801</v>
      </c>
      <c r="M1520" s="645" t="s">
        <v>1150</v>
      </c>
      <c r="N1520" s="646">
        <v>42818</v>
      </c>
      <c r="O1520" s="645" t="s">
        <v>71</v>
      </c>
      <c r="P1520" s="645" t="s">
        <v>801</v>
      </c>
    </row>
    <row r="1521" spans="1:16" x14ac:dyDescent="0.2">
      <c r="A1521" s="645" t="s">
        <v>390</v>
      </c>
      <c r="B1521" s="645" t="s">
        <v>1710</v>
      </c>
      <c r="C1521" s="645" t="s">
        <v>391</v>
      </c>
      <c r="D1521" s="645" t="s">
        <v>3302</v>
      </c>
      <c r="E1521" s="645" t="s">
        <v>3303</v>
      </c>
      <c r="F1521" s="645" t="s">
        <v>3304</v>
      </c>
      <c r="G1521" s="645" t="s">
        <v>7793</v>
      </c>
      <c r="H1521" s="646">
        <v>42804</v>
      </c>
      <c r="I1521" s="647">
        <v>109.98</v>
      </c>
      <c r="J1521" s="647">
        <v>1</v>
      </c>
      <c r="K1521" s="647">
        <f t="shared" si="23"/>
        <v>109.98</v>
      </c>
      <c r="L1521" s="645" t="s">
        <v>801</v>
      </c>
      <c r="M1521" s="645" t="s">
        <v>1131</v>
      </c>
      <c r="N1521" s="646">
        <v>42818</v>
      </c>
      <c r="O1521" s="645" t="s">
        <v>71</v>
      </c>
      <c r="P1521" s="645" t="s">
        <v>801</v>
      </c>
    </row>
    <row r="1522" spans="1:16" x14ac:dyDescent="0.2">
      <c r="A1522" s="645" t="s">
        <v>390</v>
      </c>
      <c r="B1522" s="645" t="s">
        <v>1710</v>
      </c>
      <c r="C1522" s="645" t="s">
        <v>391</v>
      </c>
      <c r="D1522" s="645" t="s">
        <v>3302</v>
      </c>
      <c r="E1522" s="645" t="s">
        <v>3303</v>
      </c>
      <c r="F1522" s="645" t="s">
        <v>3304</v>
      </c>
      <c r="G1522" s="645" t="s">
        <v>7794</v>
      </c>
      <c r="H1522" s="646">
        <v>42804</v>
      </c>
      <c r="I1522" s="647">
        <v>109.98</v>
      </c>
      <c r="J1522" s="647">
        <v>1</v>
      </c>
      <c r="K1522" s="647">
        <f t="shared" si="23"/>
        <v>109.98</v>
      </c>
      <c r="L1522" s="645" t="s">
        <v>801</v>
      </c>
      <c r="M1522" s="645" t="s">
        <v>1131</v>
      </c>
      <c r="N1522" s="646">
        <v>42818</v>
      </c>
      <c r="O1522" s="645" t="s">
        <v>71</v>
      </c>
      <c r="P1522" s="645" t="s">
        <v>801</v>
      </c>
    </row>
    <row r="1523" spans="1:16" x14ac:dyDescent="0.2">
      <c r="A1523" s="645" t="s">
        <v>390</v>
      </c>
      <c r="B1523" s="645" t="s">
        <v>1710</v>
      </c>
      <c r="C1523" s="645" t="s">
        <v>391</v>
      </c>
      <c r="D1523" s="645" t="s">
        <v>3302</v>
      </c>
      <c r="E1523" s="645" t="s">
        <v>3303</v>
      </c>
      <c r="F1523" s="645" t="s">
        <v>3304</v>
      </c>
      <c r="G1523" s="645" t="s">
        <v>7795</v>
      </c>
      <c r="H1523" s="646">
        <v>42804</v>
      </c>
      <c r="I1523" s="647">
        <v>109.98</v>
      </c>
      <c r="J1523" s="647">
        <v>1</v>
      </c>
      <c r="K1523" s="647">
        <f t="shared" si="23"/>
        <v>109.98</v>
      </c>
      <c r="L1523" s="645" t="s">
        <v>801</v>
      </c>
      <c r="M1523" s="645" t="s">
        <v>1131</v>
      </c>
      <c r="N1523" s="646">
        <v>42818</v>
      </c>
      <c r="O1523" s="645" t="s">
        <v>71</v>
      </c>
      <c r="P1523" s="645" t="s">
        <v>801</v>
      </c>
    </row>
    <row r="1524" spans="1:16" x14ac:dyDescent="0.2">
      <c r="A1524" s="645" t="s">
        <v>390</v>
      </c>
      <c r="B1524" s="645" t="s">
        <v>1710</v>
      </c>
      <c r="C1524" s="645" t="s">
        <v>391</v>
      </c>
      <c r="D1524" s="645" t="s">
        <v>3302</v>
      </c>
      <c r="E1524" s="645" t="s">
        <v>3303</v>
      </c>
      <c r="F1524" s="645" t="s">
        <v>3304</v>
      </c>
      <c r="G1524" s="645" t="s">
        <v>7796</v>
      </c>
      <c r="H1524" s="646">
        <v>42804</v>
      </c>
      <c r="I1524" s="647">
        <v>109.98</v>
      </c>
      <c r="J1524" s="647">
        <v>1</v>
      </c>
      <c r="K1524" s="647">
        <f t="shared" si="23"/>
        <v>109.98</v>
      </c>
      <c r="L1524" s="645" t="s">
        <v>801</v>
      </c>
      <c r="M1524" s="645" t="s">
        <v>1131</v>
      </c>
      <c r="N1524" s="646">
        <v>42818</v>
      </c>
      <c r="O1524" s="645" t="s">
        <v>71</v>
      </c>
      <c r="P1524" s="645" t="s">
        <v>801</v>
      </c>
    </row>
    <row r="1525" spans="1:16" x14ac:dyDescent="0.2">
      <c r="A1525" s="645" t="s">
        <v>390</v>
      </c>
      <c r="B1525" s="645" t="s">
        <v>1710</v>
      </c>
      <c r="C1525" s="645" t="s">
        <v>391</v>
      </c>
      <c r="D1525" s="645" t="s">
        <v>3302</v>
      </c>
      <c r="E1525" s="645" t="s">
        <v>3303</v>
      </c>
      <c r="F1525" s="645" t="s">
        <v>3304</v>
      </c>
      <c r="G1525" s="645" t="s">
        <v>7797</v>
      </c>
      <c r="H1525" s="646">
        <v>42804</v>
      </c>
      <c r="I1525" s="647">
        <v>109.98</v>
      </c>
      <c r="J1525" s="647">
        <v>1</v>
      </c>
      <c r="K1525" s="647">
        <f t="shared" si="23"/>
        <v>109.98</v>
      </c>
      <c r="L1525" s="645" t="s">
        <v>801</v>
      </c>
      <c r="M1525" s="645" t="s">
        <v>1131</v>
      </c>
      <c r="N1525" s="646">
        <v>42818</v>
      </c>
      <c r="O1525" s="645" t="s">
        <v>71</v>
      </c>
      <c r="P1525" s="645" t="s">
        <v>801</v>
      </c>
    </row>
    <row r="1526" spans="1:16" x14ac:dyDescent="0.2">
      <c r="A1526" s="645" t="s">
        <v>390</v>
      </c>
      <c r="B1526" s="645" t="s">
        <v>1710</v>
      </c>
      <c r="C1526" s="645" t="s">
        <v>391</v>
      </c>
      <c r="D1526" s="645" t="s">
        <v>3302</v>
      </c>
      <c r="E1526" s="645" t="s">
        <v>3303</v>
      </c>
      <c r="F1526" s="645" t="s">
        <v>3304</v>
      </c>
      <c r="G1526" s="645" t="s">
        <v>7798</v>
      </c>
      <c r="H1526" s="646">
        <v>42804</v>
      </c>
      <c r="I1526" s="647">
        <v>171.01</v>
      </c>
      <c r="J1526" s="647">
        <v>1</v>
      </c>
      <c r="K1526" s="647">
        <f t="shared" si="23"/>
        <v>171.01</v>
      </c>
      <c r="L1526" s="645" t="s">
        <v>801</v>
      </c>
      <c r="M1526" s="645" t="s">
        <v>1707</v>
      </c>
      <c r="N1526" s="646">
        <v>42818</v>
      </c>
      <c r="O1526" s="645" t="s">
        <v>71</v>
      </c>
      <c r="P1526" s="645" t="s">
        <v>801</v>
      </c>
    </row>
    <row r="1527" spans="1:16" x14ac:dyDescent="0.2">
      <c r="A1527" s="645" t="s">
        <v>390</v>
      </c>
      <c r="B1527" s="645" t="s">
        <v>1710</v>
      </c>
      <c r="C1527" s="645" t="s">
        <v>391</v>
      </c>
      <c r="D1527" s="645" t="s">
        <v>3302</v>
      </c>
      <c r="E1527" s="645" t="s">
        <v>3303</v>
      </c>
      <c r="F1527" s="645" t="s">
        <v>3304</v>
      </c>
      <c r="G1527" s="645" t="s">
        <v>7799</v>
      </c>
      <c r="H1527" s="646">
        <v>42804</v>
      </c>
      <c r="I1527" s="647">
        <v>820.22</v>
      </c>
      <c r="J1527" s="647">
        <v>1</v>
      </c>
      <c r="K1527" s="647">
        <f t="shared" si="23"/>
        <v>820.22</v>
      </c>
      <c r="L1527" s="645" t="s">
        <v>801</v>
      </c>
      <c r="M1527" s="645" t="s">
        <v>7800</v>
      </c>
      <c r="N1527" s="646">
        <v>42818</v>
      </c>
      <c r="O1527" s="645" t="s">
        <v>71</v>
      </c>
      <c r="P1527" s="645" t="s">
        <v>801</v>
      </c>
    </row>
    <row r="1528" spans="1:16" x14ac:dyDescent="0.2">
      <c r="A1528" s="645" t="s">
        <v>390</v>
      </c>
      <c r="B1528" s="645" t="s">
        <v>1710</v>
      </c>
      <c r="C1528" s="645" t="s">
        <v>391</v>
      </c>
      <c r="D1528" s="645" t="s">
        <v>3302</v>
      </c>
      <c r="E1528" s="645" t="s">
        <v>3303</v>
      </c>
      <c r="F1528" s="645" t="s">
        <v>3304</v>
      </c>
      <c r="G1528" s="645" t="s">
        <v>7802</v>
      </c>
      <c r="H1528" s="646">
        <v>42804</v>
      </c>
      <c r="I1528" s="647">
        <v>114.99</v>
      </c>
      <c r="J1528" s="647">
        <v>1</v>
      </c>
      <c r="K1528" s="647">
        <f t="shared" si="23"/>
        <v>114.99</v>
      </c>
      <c r="L1528" s="645" t="s">
        <v>801</v>
      </c>
      <c r="M1528" s="645" t="s">
        <v>1316</v>
      </c>
      <c r="N1528" s="646">
        <v>42818</v>
      </c>
      <c r="O1528" s="645" t="s">
        <v>71</v>
      </c>
      <c r="P1528" s="645" t="s">
        <v>801</v>
      </c>
    </row>
    <row r="1529" spans="1:16" x14ac:dyDescent="0.2">
      <c r="A1529" s="645" t="s">
        <v>390</v>
      </c>
      <c r="B1529" s="645" t="s">
        <v>1710</v>
      </c>
      <c r="C1529" s="645" t="s">
        <v>391</v>
      </c>
      <c r="D1529" s="645" t="s">
        <v>3302</v>
      </c>
      <c r="E1529" s="645" t="s">
        <v>3303</v>
      </c>
      <c r="F1529" s="645" t="s">
        <v>3304</v>
      </c>
      <c r="G1529" s="645" t="s">
        <v>7803</v>
      </c>
      <c r="H1529" s="646">
        <v>42804</v>
      </c>
      <c r="I1529" s="647">
        <v>114.99</v>
      </c>
      <c r="J1529" s="647">
        <v>1</v>
      </c>
      <c r="K1529" s="647">
        <f t="shared" si="23"/>
        <v>114.99</v>
      </c>
      <c r="L1529" s="645" t="s">
        <v>801</v>
      </c>
      <c r="M1529" s="645" t="s">
        <v>1316</v>
      </c>
      <c r="N1529" s="646">
        <v>42818</v>
      </c>
      <c r="O1529" s="645" t="s">
        <v>71</v>
      </c>
      <c r="P1529" s="645" t="s">
        <v>801</v>
      </c>
    </row>
    <row r="1530" spans="1:16" x14ac:dyDescent="0.2">
      <c r="A1530" s="645" t="s">
        <v>390</v>
      </c>
      <c r="B1530" s="645" t="s">
        <v>1710</v>
      </c>
      <c r="C1530" s="645" t="s">
        <v>391</v>
      </c>
      <c r="D1530" s="645" t="s">
        <v>3302</v>
      </c>
      <c r="E1530" s="645" t="s">
        <v>3303</v>
      </c>
      <c r="F1530" s="645" t="s">
        <v>3304</v>
      </c>
      <c r="G1530" s="645" t="s">
        <v>7804</v>
      </c>
      <c r="H1530" s="646">
        <v>42803</v>
      </c>
      <c r="I1530" s="647">
        <v>145.57</v>
      </c>
      <c r="J1530" s="647">
        <v>1</v>
      </c>
      <c r="K1530" s="647">
        <f t="shared" si="23"/>
        <v>145.57</v>
      </c>
      <c r="L1530" s="645" t="s">
        <v>801</v>
      </c>
      <c r="M1530" s="645" t="s">
        <v>671</v>
      </c>
      <c r="N1530" s="646">
        <v>42817</v>
      </c>
      <c r="O1530" s="645" t="s">
        <v>71</v>
      </c>
      <c r="P1530" s="645" t="s">
        <v>801</v>
      </c>
    </row>
    <row r="1531" spans="1:16" x14ac:dyDescent="0.2">
      <c r="A1531" s="645" t="s">
        <v>390</v>
      </c>
      <c r="B1531" s="645" t="s">
        <v>1710</v>
      </c>
      <c r="C1531" s="645" t="s">
        <v>391</v>
      </c>
      <c r="D1531" s="645" t="s">
        <v>3302</v>
      </c>
      <c r="E1531" s="645" t="s">
        <v>3303</v>
      </c>
      <c r="F1531" s="645" t="s">
        <v>3304</v>
      </c>
      <c r="G1531" s="645" t="s">
        <v>7805</v>
      </c>
      <c r="H1531" s="646">
        <v>42803</v>
      </c>
      <c r="I1531" s="647">
        <v>152.78</v>
      </c>
      <c r="J1531" s="647">
        <v>1</v>
      </c>
      <c r="K1531" s="647">
        <f t="shared" si="23"/>
        <v>152.78</v>
      </c>
      <c r="L1531" s="645" t="s">
        <v>801</v>
      </c>
      <c r="M1531" s="645" t="s">
        <v>671</v>
      </c>
      <c r="N1531" s="646">
        <v>42817</v>
      </c>
      <c r="O1531" s="645" t="s">
        <v>71</v>
      </c>
      <c r="P1531" s="645" t="s">
        <v>801</v>
      </c>
    </row>
    <row r="1532" spans="1:16" x14ac:dyDescent="0.2">
      <c r="A1532" s="645" t="s">
        <v>390</v>
      </c>
      <c r="B1532" s="645" t="s">
        <v>1710</v>
      </c>
      <c r="C1532" s="645" t="s">
        <v>391</v>
      </c>
      <c r="D1532" s="645" t="s">
        <v>3302</v>
      </c>
      <c r="E1532" s="645" t="s">
        <v>3303</v>
      </c>
      <c r="F1532" s="645" t="s">
        <v>3304</v>
      </c>
      <c r="G1532" s="645" t="s">
        <v>7806</v>
      </c>
      <c r="H1532" s="646">
        <v>42803</v>
      </c>
      <c r="I1532" s="647">
        <v>271</v>
      </c>
      <c r="J1532" s="647">
        <v>1</v>
      </c>
      <c r="K1532" s="647">
        <f t="shared" si="23"/>
        <v>271</v>
      </c>
      <c r="L1532" s="645" t="s">
        <v>801</v>
      </c>
      <c r="M1532" s="645" t="s">
        <v>474</v>
      </c>
      <c r="N1532" s="646">
        <v>42817</v>
      </c>
      <c r="O1532" s="645" t="s">
        <v>71</v>
      </c>
      <c r="P1532" s="645" t="s">
        <v>801</v>
      </c>
    </row>
    <row r="1533" spans="1:16" x14ac:dyDescent="0.2">
      <c r="A1533" s="645" t="s">
        <v>390</v>
      </c>
      <c r="B1533" s="645" t="s">
        <v>1710</v>
      </c>
      <c r="C1533" s="645" t="s">
        <v>391</v>
      </c>
      <c r="D1533" s="645" t="s">
        <v>3302</v>
      </c>
      <c r="E1533" s="645" t="s">
        <v>3303</v>
      </c>
      <c r="F1533" s="645" t="s">
        <v>3304</v>
      </c>
      <c r="G1533" s="645" t="s">
        <v>7807</v>
      </c>
      <c r="H1533" s="646">
        <v>42803</v>
      </c>
      <c r="I1533" s="647">
        <v>53.86</v>
      </c>
      <c r="J1533" s="647">
        <v>1</v>
      </c>
      <c r="K1533" s="647">
        <f t="shared" si="23"/>
        <v>53.86</v>
      </c>
      <c r="L1533" s="645" t="s">
        <v>801</v>
      </c>
      <c r="M1533" s="645" t="s">
        <v>623</v>
      </c>
      <c r="N1533" s="646">
        <v>42817</v>
      </c>
      <c r="O1533" s="645" t="s">
        <v>71</v>
      </c>
      <c r="P1533" s="645" t="s">
        <v>801</v>
      </c>
    </row>
    <row r="1534" spans="1:16" x14ac:dyDescent="0.2">
      <c r="A1534" s="645" t="s">
        <v>390</v>
      </c>
      <c r="B1534" s="645" t="s">
        <v>1710</v>
      </c>
      <c r="C1534" s="645" t="s">
        <v>391</v>
      </c>
      <c r="D1534" s="645" t="s">
        <v>3302</v>
      </c>
      <c r="E1534" s="645" t="s">
        <v>3303</v>
      </c>
      <c r="F1534" s="645" t="s">
        <v>3304</v>
      </c>
      <c r="G1534" s="645" t="s">
        <v>7808</v>
      </c>
      <c r="H1534" s="646">
        <v>42803</v>
      </c>
      <c r="I1534" s="647">
        <v>82.92</v>
      </c>
      <c r="J1534" s="647">
        <v>1</v>
      </c>
      <c r="K1534" s="647">
        <f t="shared" si="23"/>
        <v>82.92</v>
      </c>
      <c r="L1534" s="645" t="s">
        <v>801</v>
      </c>
      <c r="M1534" s="645" t="s">
        <v>102</v>
      </c>
      <c r="N1534" s="646">
        <v>42817</v>
      </c>
      <c r="O1534" s="645" t="s">
        <v>71</v>
      </c>
      <c r="P1534" s="645" t="s">
        <v>801</v>
      </c>
    </row>
    <row r="1535" spans="1:16" x14ac:dyDescent="0.2">
      <c r="A1535" s="645" t="s">
        <v>390</v>
      </c>
      <c r="B1535" s="645" t="s">
        <v>1710</v>
      </c>
      <c r="C1535" s="645" t="s">
        <v>391</v>
      </c>
      <c r="D1535" s="645" t="s">
        <v>3302</v>
      </c>
      <c r="E1535" s="645" t="s">
        <v>3303</v>
      </c>
      <c r="F1535" s="645" t="s">
        <v>3304</v>
      </c>
      <c r="G1535" s="645" t="s">
        <v>7809</v>
      </c>
      <c r="H1535" s="646">
        <v>42803</v>
      </c>
      <c r="I1535" s="647">
        <v>66.92</v>
      </c>
      <c r="J1535" s="647">
        <v>1</v>
      </c>
      <c r="K1535" s="647">
        <f t="shared" si="23"/>
        <v>66.92</v>
      </c>
      <c r="L1535" s="645" t="s">
        <v>801</v>
      </c>
      <c r="M1535" s="645" t="s">
        <v>1241</v>
      </c>
      <c r="N1535" s="646">
        <v>42817</v>
      </c>
      <c r="O1535" s="645" t="s">
        <v>71</v>
      </c>
      <c r="P1535" s="645" t="s">
        <v>801</v>
      </c>
    </row>
    <row r="1536" spans="1:16" x14ac:dyDescent="0.2">
      <c r="A1536" s="645" t="s">
        <v>390</v>
      </c>
      <c r="B1536" s="645" t="s">
        <v>1710</v>
      </c>
      <c r="C1536" s="645" t="s">
        <v>391</v>
      </c>
      <c r="D1536" s="645" t="s">
        <v>3302</v>
      </c>
      <c r="E1536" s="645" t="s">
        <v>3303</v>
      </c>
      <c r="F1536" s="645" t="s">
        <v>3304</v>
      </c>
      <c r="G1536" s="645" t="s">
        <v>7810</v>
      </c>
      <c r="H1536" s="646">
        <v>42803</v>
      </c>
      <c r="I1536" s="647">
        <v>171.51</v>
      </c>
      <c r="J1536" s="647">
        <v>1</v>
      </c>
      <c r="K1536" s="647">
        <f t="shared" si="23"/>
        <v>171.51</v>
      </c>
      <c r="L1536" s="645" t="s">
        <v>801</v>
      </c>
      <c r="M1536" s="645" t="s">
        <v>474</v>
      </c>
      <c r="N1536" s="646">
        <v>42817</v>
      </c>
      <c r="O1536" s="645" t="s">
        <v>71</v>
      </c>
      <c r="P1536" s="645" t="s">
        <v>801</v>
      </c>
    </row>
    <row r="1537" spans="1:16" x14ac:dyDescent="0.2">
      <c r="A1537" s="645" t="s">
        <v>390</v>
      </c>
      <c r="B1537" s="645" t="s">
        <v>1710</v>
      </c>
      <c r="C1537" s="645" t="s">
        <v>391</v>
      </c>
      <c r="D1537" s="645" t="s">
        <v>3302</v>
      </c>
      <c r="E1537" s="645" t="s">
        <v>3303</v>
      </c>
      <c r="F1537" s="645" t="s">
        <v>3304</v>
      </c>
      <c r="G1537" s="645" t="s">
        <v>7811</v>
      </c>
      <c r="H1537" s="646">
        <v>42803</v>
      </c>
      <c r="I1537" s="647">
        <v>968.79</v>
      </c>
      <c r="J1537" s="647">
        <v>1</v>
      </c>
      <c r="K1537" s="647">
        <f t="shared" si="23"/>
        <v>968.79</v>
      </c>
      <c r="L1537" s="645" t="s">
        <v>801</v>
      </c>
      <c r="M1537" s="645" t="s">
        <v>474</v>
      </c>
      <c r="N1537" s="646">
        <v>42817</v>
      </c>
      <c r="O1537" s="645" t="s">
        <v>71</v>
      </c>
      <c r="P1537" s="645" t="s">
        <v>801</v>
      </c>
    </row>
    <row r="1538" spans="1:16" x14ac:dyDescent="0.2">
      <c r="A1538" s="645" t="s">
        <v>390</v>
      </c>
      <c r="B1538" s="645" t="s">
        <v>1710</v>
      </c>
      <c r="C1538" s="645" t="s">
        <v>391</v>
      </c>
      <c r="D1538" s="645" t="s">
        <v>3302</v>
      </c>
      <c r="E1538" s="645" t="s">
        <v>3303</v>
      </c>
      <c r="F1538" s="645" t="s">
        <v>3304</v>
      </c>
      <c r="G1538" s="645" t="s">
        <v>7812</v>
      </c>
      <c r="H1538" s="646">
        <v>42803</v>
      </c>
      <c r="I1538" s="647">
        <v>621.57000000000005</v>
      </c>
      <c r="J1538" s="647">
        <v>1</v>
      </c>
      <c r="K1538" s="647">
        <f t="shared" ref="K1538:K1601" si="24">I1538*J1538</f>
        <v>621.57000000000005</v>
      </c>
      <c r="L1538" s="645" t="s">
        <v>801</v>
      </c>
      <c r="M1538" s="645" t="s">
        <v>474</v>
      </c>
      <c r="N1538" s="646">
        <v>42817</v>
      </c>
      <c r="O1538" s="645" t="s">
        <v>71</v>
      </c>
      <c r="P1538" s="645" t="s">
        <v>801</v>
      </c>
    </row>
    <row r="1539" spans="1:16" x14ac:dyDescent="0.2">
      <c r="A1539" s="645" t="s">
        <v>390</v>
      </c>
      <c r="B1539" s="645" t="s">
        <v>1710</v>
      </c>
      <c r="C1539" s="645" t="s">
        <v>391</v>
      </c>
      <c r="D1539" s="645" t="s">
        <v>3302</v>
      </c>
      <c r="E1539" s="645" t="s">
        <v>3303</v>
      </c>
      <c r="F1539" s="645" t="s">
        <v>3304</v>
      </c>
      <c r="G1539" s="645" t="s">
        <v>7813</v>
      </c>
      <c r="H1539" s="646">
        <v>42803</v>
      </c>
      <c r="I1539" s="647">
        <v>93.92</v>
      </c>
      <c r="J1539" s="647">
        <v>1</v>
      </c>
      <c r="K1539" s="647">
        <f t="shared" si="24"/>
        <v>93.92</v>
      </c>
      <c r="L1539" s="645" t="s">
        <v>801</v>
      </c>
      <c r="M1539" s="645" t="s">
        <v>575</v>
      </c>
      <c r="N1539" s="646">
        <v>42817</v>
      </c>
      <c r="O1539" s="645" t="s">
        <v>71</v>
      </c>
      <c r="P1539" s="645" t="s">
        <v>801</v>
      </c>
    </row>
    <row r="1540" spans="1:16" x14ac:dyDescent="0.2">
      <c r="A1540" s="645" t="s">
        <v>390</v>
      </c>
      <c r="B1540" s="645" t="s">
        <v>1710</v>
      </c>
      <c r="C1540" s="645" t="s">
        <v>391</v>
      </c>
      <c r="D1540" s="645" t="s">
        <v>3302</v>
      </c>
      <c r="E1540" s="645" t="s">
        <v>3303</v>
      </c>
      <c r="F1540" s="645" t="s">
        <v>3304</v>
      </c>
      <c r="G1540" s="645" t="s">
        <v>7814</v>
      </c>
      <c r="H1540" s="646">
        <v>42803</v>
      </c>
      <c r="I1540" s="647">
        <v>65.59</v>
      </c>
      <c r="J1540" s="647">
        <v>1</v>
      </c>
      <c r="K1540" s="647">
        <f t="shared" si="24"/>
        <v>65.59</v>
      </c>
      <c r="L1540" s="645" t="s">
        <v>801</v>
      </c>
      <c r="M1540" s="645" t="s">
        <v>575</v>
      </c>
      <c r="N1540" s="646">
        <v>42817</v>
      </c>
      <c r="O1540" s="645" t="s">
        <v>71</v>
      </c>
      <c r="P1540" s="645" t="s">
        <v>801</v>
      </c>
    </row>
    <row r="1541" spans="1:16" x14ac:dyDescent="0.2">
      <c r="A1541" s="645" t="s">
        <v>390</v>
      </c>
      <c r="B1541" s="645" t="s">
        <v>1710</v>
      </c>
      <c r="C1541" s="645" t="s">
        <v>391</v>
      </c>
      <c r="D1541" s="645" t="s">
        <v>3302</v>
      </c>
      <c r="E1541" s="645" t="s">
        <v>3303</v>
      </c>
      <c r="F1541" s="645" t="s">
        <v>3304</v>
      </c>
      <c r="G1541" s="645" t="s">
        <v>7815</v>
      </c>
      <c r="H1541" s="646">
        <v>42803</v>
      </c>
      <c r="I1541" s="647">
        <v>147.43</v>
      </c>
      <c r="J1541" s="647">
        <v>1</v>
      </c>
      <c r="K1541" s="647">
        <f t="shared" si="24"/>
        <v>147.43</v>
      </c>
      <c r="L1541" s="645" t="s">
        <v>801</v>
      </c>
      <c r="M1541" s="645" t="s">
        <v>666</v>
      </c>
      <c r="N1541" s="646">
        <v>42817</v>
      </c>
      <c r="O1541" s="645" t="s">
        <v>71</v>
      </c>
      <c r="P1541" s="645" t="s">
        <v>801</v>
      </c>
    </row>
    <row r="1542" spans="1:16" x14ac:dyDescent="0.2">
      <c r="A1542" s="645" t="s">
        <v>390</v>
      </c>
      <c r="B1542" s="645" t="s">
        <v>1710</v>
      </c>
      <c r="C1542" s="645" t="s">
        <v>391</v>
      </c>
      <c r="D1542" s="645" t="s">
        <v>3302</v>
      </c>
      <c r="E1542" s="645" t="s">
        <v>3303</v>
      </c>
      <c r="F1542" s="645" t="s">
        <v>3304</v>
      </c>
      <c r="G1542" s="645" t="s">
        <v>7816</v>
      </c>
      <c r="H1542" s="646">
        <v>42803</v>
      </c>
      <c r="I1542" s="647">
        <v>68.98</v>
      </c>
      <c r="J1542" s="647">
        <v>1</v>
      </c>
      <c r="K1542" s="647">
        <f t="shared" si="24"/>
        <v>68.98</v>
      </c>
      <c r="L1542" s="645" t="s">
        <v>801</v>
      </c>
      <c r="M1542" s="645" t="s">
        <v>153</v>
      </c>
      <c r="N1542" s="646">
        <v>42817</v>
      </c>
      <c r="O1542" s="645" t="s">
        <v>71</v>
      </c>
      <c r="P1542" s="645" t="s">
        <v>801</v>
      </c>
    </row>
    <row r="1543" spans="1:16" x14ac:dyDescent="0.2">
      <c r="A1543" s="645" t="s">
        <v>390</v>
      </c>
      <c r="B1543" s="645" t="s">
        <v>1710</v>
      </c>
      <c r="C1543" s="645" t="s">
        <v>391</v>
      </c>
      <c r="D1543" s="645" t="s">
        <v>3302</v>
      </c>
      <c r="E1543" s="645" t="s">
        <v>3303</v>
      </c>
      <c r="F1543" s="645" t="s">
        <v>3304</v>
      </c>
      <c r="G1543" s="645" t="s">
        <v>7817</v>
      </c>
      <c r="H1543" s="646">
        <v>42802</v>
      </c>
      <c r="I1543" s="647">
        <v>898.7</v>
      </c>
      <c r="J1543" s="647">
        <v>1</v>
      </c>
      <c r="K1543" s="647">
        <f t="shared" si="24"/>
        <v>898.7</v>
      </c>
      <c r="L1543" s="645" t="s">
        <v>801</v>
      </c>
      <c r="M1543" s="645" t="s">
        <v>1139</v>
      </c>
      <c r="N1543" s="646">
        <v>42810</v>
      </c>
      <c r="O1543" s="645" t="s">
        <v>71</v>
      </c>
      <c r="P1543" s="645" t="s">
        <v>801</v>
      </c>
    </row>
    <row r="1544" spans="1:16" x14ac:dyDescent="0.2">
      <c r="A1544" s="645" t="s">
        <v>390</v>
      </c>
      <c r="B1544" s="645" t="s">
        <v>1710</v>
      </c>
      <c r="C1544" s="645" t="s">
        <v>391</v>
      </c>
      <c r="D1544" s="645" t="s">
        <v>3302</v>
      </c>
      <c r="E1544" s="645" t="s">
        <v>3303</v>
      </c>
      <c r="F1544" s="645" t="s">
        <v>3304</v>
      </c>
      <c r="G1544" s="645" t="s">
        <v>7818</v>
      </c>
      <c r="H1544" s="646">
        <v>42802</v>
      </c>
      <c r="I1544" s="647">
        <v>898.7</v>
      </c>
      <c r="J1544" s="647">
        <v>1</v>
      </c>
      <c r="K1544" s="647">
        <f t="shared" si="24"/>
        <v>898.7</v>
      </c>
      <c r="L1544" s="645" t="s">
        <v>801</v>
      </c>
      <c r="M1544" s="645" t="s">
        <v>1139</v>
      </c>
      <c r="N1544" s="646">
        <v>42810</v>
      </c>
      <c r="O1544" s="645" t="s">
        <v>71</v>
      </c>
      <c r="P1544" s="645" t="s">
        <v>801</v>
      </c>
    </row>
    <row r="1545" spans="1:16" x14ac:dyDescent="0.2">
      <c r="A1545" s="645" t="s">
        <v>390</v>
      </c>
      <c r="B1545" s="645" t="s">
        <v>1710</v>
      </c>
      <c r="C1545" s="645" t="s">
        <v>391</v>
      </c>
      <c r="D1545" s="645" t="s">
        <v>3302</v>
      </c>
      <c r="E1545" s="645" t="s">
        <v>3303</v>
      </c>
      <c r="F1545" s="645" t="s">
        <v>3304</v>
      </c>
      <c r="G1545" s="645" t="s">
        <v>7819</v>
      </c>
      <c r="H1545" s="646">
        <v>42802</v>
      </c>
      <c r="I1545" s="647">
        <v>227</v>
      </c>
      <c r="J1545" s="647">
        <v>1</v>
      </c>
      <c r="K1545" s="647">
        <f t="shared" si="24"/>
        <v>227</v>
      </c>
      <c r="L1545" s="645" t="s">
        <v>801</v>
      </c>
      <c r="M1545" s="645" t="s">
        <v>474</v>
      </c>
      <c r="N1545" s="646">
        <v>42810</v>
      </c>
      <c r="O1545" s="645" t="s">
        <v>71</v>
      </c>
      <c r="P1545" s="645" t="s">
        <v>801</v>
      </c>
    </row>
    <row r="1546" spans="1:16" x14ac:dyDescent="0.2">
      <c r="A1546" s="645" t="s">
        <v>390</v>
      </c>
      <c r="B1546" s="645" t="s">
        <v>1710</v>
      </c>
      <c r="C1546" s="645" t="s">
        <v>391</v>
      </c>
      <c r="D1546" s="645" t="s">
        <v>3302</v>
      </c>
      <c r="E1546" s="645" t="s">
        <v>3303</v>
      </c>
      <c r="F1546" s="645" t="s">
        <v>3304</v>
      </c>
      <c r="G1546" s="645" t="s">
        <v>7820</v>
      </c>
      <c r="H1546" s="646">
        <v>42802</v>
      </c>
      <c r="I1546" s="647">
        <v>227</v>
      </c>
      <c r="J1546" s="647">
        <v>1</v>
      </c>
      <c r="K1546" s="647">
        <f t="shared" si="24"/>
        <v>227</v>
      </c>
      <c r="L1546" s="645" t="s">
        <v>801</v>
      </c>
      <c r="M1546" s="645" t="s">
        <v>474</v>
      </c>
      <c r="N1546" s="646">
        <v>42810</v>
      </c>
      <c r="O1546" s="645" t="s">
        <v>71</v>
      </c>
      <c r="P1546" s="645" t="s">
        <v>801</v>
      </c>
    </row>
    <row r="1547" spans="1:16" x14ac:dyDescent="0.2">
      <c r="A1547" s="645" t="s">
        <v>390</v>
      </c>
      <c r="B1547" s="645" t="s">
        <v>1710</v>
      </c>
      <c r="C1547" s="645" t="s">
        <v>391</v>
      </c>
      <c r="D1547" s="645" t="s">
        <v>3302</v>
      </c>
      <c r="E1547" s="645" t="s">
        <v>3303</v>
      </c>
      <c r="F1547" s="645" t="s">
        <v>3304</v>
      </c>
      <c r="G1547" s="645" t="s">
        <v>7821</v>
      </c>
      <c r="H1547" s="646">
        <v>42802</v>
      </c>
      <c r="I1547" s="647">
        <v>403.09</v>
      </c>
      <c r="J1547" s="647">
        <v>1</v>
      </c>
      <c r="K1547" s="647">
        <f t="shared" si="24"/>
        <v>403.09</v>
      </c>
      <c r="L1547" s="645" t="s">
        <v>801</v>
      </c>
      <c r="M1547" s="645" t="s">
        <v>474</v>
      </c>
      <c r="N1547" s="646">
        <v>42814</v>
      </c>
      <c r="O1547" s="645" t="s">
        <v>71</v>
      </c>
      <c r="P1547" s="645" t="s">
        <v>801</v>
      </c>
    </row>
    <row r="1548" spans="1:16" x14ac:dyDescent="0.2">
      <c r="A1548" s="645" t="s">
        <v>390</v>
      </c>
      <c r="B1548" s="645" t="s">
        <v>1710</v>
      </c>
      <c r="C1548" s="645" t="s">
        <v>391</v>
      </c>
      <c r="D1548" s="645" t="s">
        <v>3302</v>
      </c>
      <c r="E1548" s="645" t="s">
        <v>3303</v>
      </c>
      <c r="F1548" s="645" t="s">
        <v>3304</v>
      </c>
      <c r="G1548" s="645" t="s">
        <v>7822</v>
      </c>
      <c r="H1548" s="646">
        <v>42802</v>
      </c>
      <c r="I1548" s="647">
        <v>114.99</v>
      </c>
      <c r="J1548" s="647">
        <v>1</v>
      </c>
      <c r="K1548" s="647">
        <f t="shared" si="24"/>
        <v>114.99</v>
      </c>
      <c r="L1548" s="645" t="s">
        <v>801</v>
      </c>
      <c r="M1548" s="645" t="s">
        <v>474</v>
      </c>
      <c r="N1548" s="646">
        <v>42810</v>
      </c>
      <c r="O1548" s="645" t="s">
        <v>71</v>
      </c>
      <c r="P1548" s="645" t="s">
        <v>801</v>
      </c>
    </row>
    <row r="1549" spans="1:16" x14ac:dyDescent="0.2">
      <c r="A1549" s="645" t="s">
        <v>390</v>
      </c>
      <c r="B1549" s="645" t="s">
        <v>1710</v>
      </c>
      <c r="C1549" s="645" t="s">
        <v>391</v>
      </c>
      <c r="D1549" s="645" t="s">
        <v>3302</v>
      </c>
      <c r="E1549" s="645" t="s">
        <v>3303</v>
      </c>
      <c r="F1549" s="645" t="s">
        <v>3304</v>
      </c>
      <c r="G1549" s="645" t="s">
        <v>7823</v>
      </c>
      <c r="H1549" s="646">
        <v>42802</v>
      </c>
      <c r="I1549" s="647">
        <v>208.18</v>
      </c>
      <c r="J1549" s="647">
        <v>1</v>
      </c>
      <c r="K1549" s="647">
        <f t="shared" si="24"/>
        <v>208.18</v>
      </c>
      <c r="L1549" s="645" t="s">
        <v>801</v>
      </c>
      <c r="M1549" s="645" t="s">
        <v>474</v>
      </c>
      <c r="N1549" s="646">
        <v>42810</v>
      </c>
      <c r="O1549" s="645" t="s">
        <v>71</v>
      </c>
      <c r="P1549" s="645" t="s">
        <v>801</v>
      </c>
    </row>
    <row r="1550" spans="1:16" x14ac:dyDescent="0.2">
      <c r="A1550" s="645" t="s">
        <v>390</v>
      </c>
      <c r="B1550" s="645" t="s">
        <v>1710</v>
      </c>
      <c r="C1550" s="645" t="s">
        <v>391</v>
      </c>
      <c r="D1550" s="645" t="s">
        <v>3302</v>
      </c>
      <c r="E1550" s="645" t="s">
        <v>3303</v>
      </c>
      <c r="F1550" s="645" t="s">
        <v>3304</v>
      </c>
      <c r="G1550" s="645" t="s">
        <v>7824</v>
      </c>
      <c r="H1550" s="646">
        <v>42802</v>
      </c>
      <c r="I1550" s="647">
        <v>220.1</v>
      </c>
      <c r="J1550" s="647">
        <v>1</v>
      </c>
      <c r="K1550" s="647">
        <f t="shared" si="24"/>
        <v>220.1</v>
      </c>
      <c r="L1550" s="645" t="s">
        <v>801</v>
      </c>
      <c r="M1550" s="645" t="s">
        <v>474</v>
      </c>
      <c r="N1550" s="646">
        <v>42810</v>
      </c>
      <c r="O1550" s="645" t="s">
        <v>71</v>
      </c>
      <c r="P1550" s="645" t="s">
        <v>801</v>
      </c>
    </row>
    <row r="1551" spans="1:16" x14ac:dyDescent="0.2">
      <c r="A1551" s="645" t="s">
        <v>390</v>
      </c>
      <c r="B1551" s="645" t="s">
        <v>1710</v>
      </c>
      <c r="C1551" s="645" t="s">
        <v>391</v>
      </c>
      <c r="D1551" s="645" t="s">
        <v>3302</v>
      </c>
      <c r="E1551" s="645" t="s">
        <v>3303</v>
      </c>
      <c r="F1551" s="645" t="s">
        <v>3304</v>
      </c>
      <c r="G1551" s="645" t="s">
        <v>7825</v>
      </c>
      <c r="H1551" s="646">
        <v>42802</v>
      </c>
      <c r="I1551" s="647">
        <v>208.18</v>
      </c>
      <c r="J1551" s="647">
        <v>1</v>
      </c>
      <c r="K1551" s="647">
        <f t="shared" si="24"/>
        <v>208.18</v>
      </c>
      <c r="L1551" s="645" t="s">
        <v>801</v>
      </c>
      <c r="M1551" s="645" t="s">
        <v>474</v>
      </c>
      <c r="N1551" s="646">
        <v>42810</v>
      </c>
      <c r="O1551" s="645" t="s">
        <v>71</v>
      </c>
      <c r="P1551" s="645" t="s">
        <v>801</v>
      </c>
    </row>
    <row r="1552" spans="1:16" x14ac:dyDescent="0.2">
      <c r="A1552" s="645" t="s">
        <v>390</v>
      </c>
      <c r="B1552" s="645" t="s">
        <v>1710</v>
      </c>
      <c r="C1552" s="645" t="s">
        <v>391</v>
      </c>
      <c r="D1552" s="645" t="s">
        <v>3302</v>
      </c>
      <c r="E1552" s="645" t="s">
        <v>3303</v>
      </c>
      <c r="F1552" s="645" t="s">
        <v>3304</v>
      </c>
      <c r="G1552" s="645" t="s">
        <v>7826</v>
      </c>
      <c r="H1552" s="646">
        <v>42802</v>
      </c>
      <c r="I1552" s="647">
        <v>220.1</v>
      </c>
      <c r="J1552" s="647">
        <v>1</v>
      </c>
      <c r="K1552" s="647">
        <f t="shared" si="24"/>
        <v>220.1</v>
      </c>
      <c r="L1552" s="645" t="s">
        <v>801</v>
      </c>
      <c r="M1552" s="645" t="s">
        <v>474</v>
      </c>
      <c r="N1552" s="646">
        <v>42810</v>
      </c>
      <c r="O1552" s="645" t="s">
        <v>71</v>
      </c>
      <c r="P1552" s="645" t="s">
        <v>801</v>
      </c>
    </row>
    <row r="1553" spans="1:16" x14ac:dyDescent="0.2">
      <c r="A1553" s="645" t="s">
        <v>390</v>
      </c>
      <c r="B1553" s="645" t="s">
        <v>1710</v>
      </c>
      <c r="C1553" s="645" t="s">
        <v>391</v>
      </c>
      <c r="D1553" s="645" t="s">
        <v>3302</v>
      </c>
      <c r="E1553" s="645" t="s">
        <v>3303</v>
      </c>
      <c r="F1553" s="645" t="s">
        <v>3304</v>
      </c>
      <c r="G1553" s="645" t="s">
        <v>7827</v>
      </c>
      <c r="H1553" s="646">
        <v>42802</v>
      </c>
      <c r="I1553" s="647">
        <v>449.62</v>
      </c>
      <c r="J1553" s="647">
        <v>1</v>
      </c>
      <c r="K1553" s="647">
        <f t="shared" si="24"/>
        <v>449.62</v>
      </c>
      <c r="L1553" s="645" t="s">
        <v>801</v>
      </c>
      <c r="M1553" s="645" t="s">
        <v>474</v>
      </c>
      <c r="N1553" s="646">
        <v>42814</v>
      </c>
      <c r="O1553" s="645" t="s">
        <v>71</v>
      </c>
      <c r="P1553" s="645" t="s">
        <v>801</v>
      </c>
    </row>
    <row r="1554" spans="1:16" x14ac:dyDescent="0.2">
      <c r="A1554" s="645" t="s">
        <v>390</v>
      </c>
      <c r="B1554" s="645" t="s">
        <v>1710</v>
      </c>
      <c r="C1554" s="645" t="s">
        <v>391</v>
      </c>
      <c r="D1554" s="645" t="s">
        <v>3302</v>
      </c>
      <c r="E1554" s="645" t="s">
        <v>3303</v>
      </c>
      <c r="F1554" s="645" t="s">
        <v>3304</v>
      </c>
      <c r="G1554" s="645" t="s">
        <v>7828</v>
      </c>
      <c r="H1554" s="646">
        <v>42802</v>
      </c>
      <c r="I1554" s="647">
        <v>741.24</v>
      </c>
      <c r="J1554" s="647">
        <v>1</v>
      </c>
      <c r="K1554" s="647">
        <f t="shared" si="24"/>
        <v>741.24</v>
      </c>
      <c r="L1554" s="645" t="s">
        <v>801</v>
      </c>
      <c r="M1554" s="645" t="s">
        <v>575</v>
      </c>
      <c r="N1554" s="646">
        <v>42810</v>
      </c>
      <c r="O1554" s="645" t="s">
        <v>71</v>
      </c>
      <c r="P1554" s="645" t="s">
        <v>801</v>
      </c>
    </row>
    <row r="1555" spans="1:16" x14ac:dyDescent="0.2">
      <c r="A1555" s="645" t="s">
        <v>390</v>
      </c>
      <c r="B1555" s="645" t="s">
        <v>1710</v>
      </c>
      <c r="C1555" s="645" t="s">
        <v>391</v>
      </c>
      <c r="D1555" s="645" t="s">
        <v>3302</v>
      </c>
      <c r="E1555" s="645" t="s">
        <v>3303</v>
      </c>
      <c r="F1555" s="645" t="s">
        <v>3304</v>
      </c>
      <c r="G1555" s="645" t="s">
        <v>7829</v>
      </c>
      <c r="H1555" s="646">
        <v>42802</v>
      </c>
      <c r="I1555" s="647">
        <v>1618.98</v>
      </c>
      <c r="J1555" s="647">
        <v>1</v>
      </c>
      <c r="K1555" s="647">
        <f t="shared" si="24"/>
        <v>1618.98</v>
      </c>
      <c r="L1555" s="645" t="s">
        <v>801</v>
      </c>
      <c r="M1555" s="645" t="s">
        <v>474</v>
      </c>
      <c r="N1555" s="646">
        <v>42810</v>
      </c>
      <c r="O1555" s="645" t="s">
        <v>71</v>
      </c>
      <c r="P1555" s="645" t="s">
        <v>801</v>
      </c>
    </row>
    <row r="1556" spans="1:16" x14ac:dyDescent="0.2">
      <c r="A1556" s="645" t="s">
        <v>390</v>
      </c>
      <c r="B1556" s="645" t="s">
        <v>1710</v>
      </c>
      <c r="C1556" s="645" t="s">
        <v>391</v>
      </c>
      <c r="D1556" s="645" t="s">
        <v>3302</v>
      </c>
      <c r="E1556" s="645" t="s">
        <v>3303</v>
      </c>
      <c r="F1556" s="645" t="s">
        <v>3304</v>
      </c>
      <c r="G1556" s="645" t="s">
        <v>7830</v>
      </c>
      <c r="H1556" s="646">
        <v>42802</v>
      </c>
      <c r="I1556" s="647">
        <v>910.86</v>
      </c>
      <c r="J1556" s="647">
        <v>1</v>
      </c>
      <c r="K1556" s="647">
        <f t="shared" si="24"/>
        <v>910.86</v>
      </c>
      <c r="L1556" s="645" t="s">
        <v>801</v>
      </c>
      <c r="M1556" s="645" t="s">
        <v>1139</v>
      </c>
      <c r="N1556" s="646">
        <v>42810</v>
      </c>
      <c r="O1556" s="645" t="s">
        <v>71</v>
      </c>
      <c r="P1556" s="645" t="s">
        <v>801</v>
      </c>
    </row>
    <row r="1557" spans="1:16" x14ac:dyDescent="0.2">
      <c r="A1557" s="645" t="s">
        <v>390</v>
      </c>
      <c r="B1557" s="645" t="s">
        <v>1710</v>
      </c>
      <c r="C1557" s="645" t="s">
        <v>391</v>
      </c>
      <c r="D1557" s="645" t="s">
        <v>3302</v>
      </c>
      <c r="E1557" s="645" t="s">
        <v>3303</v>
      </c>
      <c r="F1557" s="645" t="s">
        <v>3304</v>
      </c>
      <c r="G1557" s="645" t="s">
        <v>7831</v>
      </c>
      <c r="H1557" s="646">
        <v>42802</v>
      </c>
      <c r="I1557" s="647">
        <v>258.92</v>
      </c>
      <c r="J1557" s="647">
        <v>1</v>
      </c>
      <c r="K1557" s="647">
        <f t="shared" si="24"/>
        <v>258.92</v>
      </c>
      <c r="L1557" s="645" t="s">
        <v>801</v>
      </c>
      <c r="M1557" s="645" t="s">
        <v>1131</v>
      </c>
      <c r="N1557" s="646">
        <v>42810</v>
      </c>
      <c r="O1557" s="645" t="s">
        <v>71</v>
      </c>
      <c r="P1557" s="645" t="s">
        <v>801</v>
      </c>
    </row>
    <row r="1558" spans="1:16" x14ac:dyDescent="0.2">
      <c r="A1558" s="645" t="s">
        <v>390</v>
      </c>
      <c r="B1558" s="645" t="s">
        <v>1710</v>
      </c>
      <c r="C1558" s="645" t="s">
        <v>391</v>
      </c>
      <c r="D1558" s="645" t="s">
        <v>3302</v>
      </c>
      <c r="E1558" s="645" t="s">
        <v>3303</v>
      </c>
      <c r="F1558" s="645" t="s">
        <v>3304</v>
      </c>
      <c r="G1558" s="645" t="s">
        <v>7832</v>
      </c>
      <c r="H1558" s="646">
        <v>42802</v>
      </c>
      <c r="I1558" s="647">
        <v>153.97999999999999</v>
      </c>
      <c r="J1558" s="647">
        <v>1</v>
      </c>
      <c r="K1558" s="647">
        <f t="shared" si="24"/>
        <v>153.97999999999999</v>
      </c>
      <c r="L1558" s="645" t="s">
        <v>801</v>
      </c>
      <c r="M1558" s="645" t="s">
        <v>1316</v>
      </c>
      <c r="N1558" s="646">
        <v>42810</v>
      </c>
      <c r="O1558" s="645" t="s">
        <v>71</v>
      </c>
      <c r="P1558" s="645" t="s">
        <v>801</v>
      </c>
    </row>
    <row r="1559" spans="1:16" x14ac:dyDescent="0.2">
      <c r="A1559" s="645" t="s">
        <v>390</v>
      </c>
      <c r="B1559" s="645" t="s">
        <v>1710</v>
      </c>
      <c r="C1559" s="645" t="s">
        <v>391</v>
      </c>
      <c r="D1559" s="645" t="s">
        <v>3302</v>
      </c>
      <c r="E1559" s="645" t="s">
        <v>3303</v>
      </c>
      <c r="F1559" s="645" t="s">
        <v>3304</v>
      </c>
      <c r="G1559" s="645" t="s">
        <v>7833</v>
      </c>
      <c r="H1559" s="646">
        <v>42802</v>
      </c>
      <c r="I1559" s="647">
        <v>449.62</v>
      </c>
      <c r="J1559" s="647">
        <v>1</v>
      </c>
      <c r="K1559" s="647">
        <f t="shared" si="24"/>
        <v>449.62</v>
      </c>
      <c r="L1559" s="645" t="s">
        <v>801</v>
      </c>
      <c r="M1559" s="645" t="s">
        <v>474</v>
      </c>
      <c r="N1559" s="646">
        <v>42816</v>
      </c>
      <c r="O1559" s="645" t="s">
        <v>71</v>
      </c>
      <c r="P1559" s="645" t="s">
        <v>801</v>
      </c>
    </row>
    <row r="1560" spans="1:16" x14ac:dyDescent="0.2">
      <c r="A1560" s="645" t="s">
        <v>390</v>
      </c>
      <c r="B1560" s="645" t="s">
        <v>1710</v>
      </c>
      <c r="C1560" s="645" t="s">
        <v>391</v>
      </c>
      <c r="D1560" s="645" t="s">
        <v>3302</v>
      </c>
      <c r="E1560" s="645" t="s">
        <v>3303</v>
      </c>
      <c r="F1560" s="645" t="s">
        <v>3304</v>
      </c>
      <c r="G1560" s="645" t="s">
        <v>7834</v>
      </c>
      <c r="H1560" s="646">
        <v>42802</v>
      </c>
      <c r="I1560" s="647">
        <v>220.71</v>
      </c>
      <c r="J1560" s="647">
        <v>1</v>
      </c>
      <c r="K1560" s="647">
        <f t="shared" si="24"/>
        <v>220.71</v>
      </c>
      <c r="L1560" s="645" t="s">
        <v>801</v>
      </c>
      <c r="M1560" s="645" t="s">
        <v>614</v>
      </c>
      <c r="N1560" s="646">
        <v>42816</v>
      </c>
      <c r="O1560" s="645" t="s">
        <v>71</v>
      </c>
      <c r="P1560" s="645" t="s">
        <v>801</v>
      </c>
    </row>
    <row r="1561" spans="1:16" x14ac:dyDescent="0.2">
      <c r="A1561" s="645" t="s">
        <v>390</v>
      </c>
      <c r="B1561" s="645" t="s">
        <v>1710</v>
      </c>
      <c r="C1561" s="645" t="s">
        <v>391</v>
      </c>
      <c r="D1561" s="645" t="s">
        <v>3302</v>
      </c>
      <c r="E1561" s="645" t="s">
        <v>3303</v>
      </c>
      <c r="F1561" s="645" t="s">
        <v>3304</v>
      </c>
      <c r="G1561" s="645" t="s">
        <v>7835</v>
      </c>
      <c r="H1561" s="646">
        <v>42802</v>
      </c>
      <c r="I1561" s="647">
        <v>215.71</v>
      </c>
      <c r="J1561" s="647">
        <v>1</v>
      </c>
      <c r="K1561" s="647">
        <f t="shared" si="24"/>
        <v>215.71</v>
      </c>
      <c r="L1561" s="645" t="s">
        <v>801</v>
      </c>
      <c r="M1561" s="645" t="s">
        <v>1131</v>
      </c>
      <c r="N1561" s="646">
        <v>42816</v>
      </c>
      <c r="O1561" s="645" t="s">
        <v>71</v>
      </c>
      <c r="P1561" s="645" t="s">
        <v>801</v>
      </c>
    </row>
    <row r="1562" spans="1:16" x14ac:dyDescent="0.2">
      <c r="A1562" s="645" t="s">
        <v>390</v>
      </c>
      <c r="B1562" s="645" t="s">
        <v>1710</v>
      </c>
      <c r="C1562" s="645" t="s">
        <v>391</v>
      </c>
      <c r="D1562" s="645" t="s">
        <v>3302</v>
      </c>
      <c r="E1562" s="645" t="s">
        <v>3303</v>
      </c>
      <c r="F1562" s="645" t="s">
        <v>3304</v>
      </c>
      <c r="G1562" s="645" t="s">
        <v>7836</v>
      </c>
      <c r="H1562" s="646">
        <v>42802</v>
      </c>
      <c r="I1562" s="647">
        <v>141.83000000000001</v>
      </c>
      <c r="J1562" s="647">
        <v>1</v>
      </c>
      <c r="K1562" s="647">
        <f t="shared" si="24"/>
        <v>141.83000000000001</v>
      </c>
      <c r="L1562" s="645" t="s">
        <v>801</v>
      </c>
      <c r="M1562" s="645" t="s">
        <v>474</v>
      </c>
      <c r="N1562" s="646">
        <v>42816</v>
      </c>
      <c r="O1562" s="645" t="s">
        <v>71</v>
      </c>
      <c r="P1562" s="645" t="s">
        <v>801</v>
      </c>
    </row>
    <row r="1563" spans="1:16" x14ac:dyDescent="0.2">
      <c r="A1563" s="645" t="s">
        <v>390</v>
      </c>
      <c r="B1563" s="645" t="s">
        <v>1710</v>
      </c>
      <c r="C1563" s="645" t="s">
        <v>391</v>
      </c>
      <c r="D1563" s="645" t="s">
        <v>3302</v>
      </c>
      <c r="E1563" s="645" t="s">
        <v>3303</v>
      </c>
      <c r="F1563" s="645" t="s">
        <v>3304</v>
      </c>
      <c r="G1563" s="645" t="s">
        <v>7837</v>
      </c>
      <c r="H1563" s="646">
        <v>42802</v>
      </c>
      <c r="I1563" s="647">
        <v>134.74</v>
      </c>
      <c r="J1563" s="647">
        <v>1</v>
      </c>
      <c r="K1563" s="647">
        <f t="shared" si="24"/>
        <v>134.74</v>
      </c>
      <c r="L1563" s="645" t="s">
        <v>801</v>
      </c>
      <c r="M1563" s="645" t="s">
        <v>474</v>
      </c>
      <c r="N1563" s="646">
        <v>42815</v>
      </c>
      <c r="O1563" s="645" t="s">
        <v>71</v>
      </c>
      <c r="P1563" s="645" t="s">
        <v>801</v>
      </c>
    </row>
    <row r="1564" spans="1:16" x14ac:dyDescent="0.2">
      <c r="A1564" s="645" t="s">
        <v>390</v>
      </c>
      <c r="B1564" s="645" t="s">
        <v>1710</v>
      </c>
      <c r="C1564" s="645" t="s">
        <v>391</v>
      </c>
      <c r="D1564" s="645" t="s">
        <v>3302</v>
      </c>
      <c r="E1564" s="645" t="s">
        <v>3303</v>
      </c>
      <c r="F1564" s="645" t="s">
        <v>3304</v>
      </c>
      <c r="G1564" s="645" t="s">
        <v>7838</v>
      </c>
      <c r="H1564" s="646">
        <v>42802</v>
      </c>
      <c r="I1564" s="647">
        <v>300.70999999999998</v>
      </c>
      <c r="J1564" s="647">
        <v>1</v>
      </c>
      <c r="K1564" s="647">
        <f t="shared" si="24"/>
        <v>300.70999999999998</v>
      </c>
      <c r="L1564" s="645" t="s">
        <v>801</v>
      </c>
      <c r="M1564" s="645" t="s">
        <v>474</v>
      </c>
      <c r="N1564" s="646">
        <v>42816</v>
      </c>
      <c r="O1564" s="645" t="s">
        <v>71</v>
      </c>
      <c r="P1564" s="645" t="s">
        <v>801</v>
      </c>
    </row>
    <row r="1565" spans="1:16" x14ac:dyDescent="0.2">
      <c r="A1565" s="645" t="s">
        <v>390</v>
      </c>
      <c r="B1565" s="645" t="s">
        <v>1710</v>
      </c>
      <c r="C1565" s="645" t="s">
        <v>391</v>
      </c>
      <c r="D1565" s="645" t="s">
        <v>3302</v>
      </c>
      <c r="E1565" s="645" t="s">
        <v>3303</v>
      </c>
      <c r="F1565" s="645" t="s">
        <v>3304</v>
      </c>
      <c r="G1565" s="645" t="s">
        <v>7839</v>
      </c>
      <c r="H1565" s="646">
        <v>42802</v>
      </c>
      <c r="I1565" s="647">
        <v>288.20999999999998</v>
      </c>
      <c r="J1565" s="647">
        <v>1</v>
      </c>
      <c r="K1565" s="647">
        <f t="shared" si="24"/>
        <v>288.20999999999998</v>
      </c>
      <c r="L1565" s="645" t="s">
        <v>801</v>
      </c>
      <c r="M1565" s="645" t="s">
        <v>474</v>
      </c>
      <c r="N1565" s="646">
        <v>42815</v>
      </c>
      <c r="O1565" s="645" t="s">
        <v>71</v>
      </c>
      <c r="P1565" s="645" t="s">
        <v>801</v>
      </c>
    </row>
    <row r="1566" spans="1:16" x14ac:dyDescent="0.2">
      <c r="A1566" s="645" t="s">
        <v>390</v>
      </c>
      <c r="B1566" s="645" t="s">
        <v>1710</v>
      </c>
      <c r="C1566" s="645" t="s">
        <v>391</v>
      </c>
      <c r="D1566" s="645" t="s">
        <v>3302</v>
      </c>
      <c r="E1566" s="645" t="s">
        <v>3303</v>
      </c>
      <c r="F1566" s="645" t="s">
        <v>3304</v>
      </c>
      <c r="G1566" s="645" t="s">
        <v>7840</v>
      </c>
      <c r="H1566" s="646">
        <v>42802</v>
      </c>
      <c r="I1566" s="647">
        <v>277.72000000000003</v>
      </c>
      <c r="J1566" s="647">
        <v>1</v>
      </c>
      <c r="K1566" s="647">
        <f t="shared" si="24"/>
        <v>277.72000000000003</v>
      </c>
      <c r="L1566" s="645" t="s">
        <v>801</v>
      </c>
      <c r="M1566" s="645" t="s">
        <v>474</v>
      </c>
      <c r="N1566" s="646">
        <v>42815</v>
      </c>
      <c r="O1566" s="645" t="s">
        <v>71</v>
      </c>
      <c r="P1566" s="645" t="s">
        <v>801</v>
      </c>
    </row>
    <row r="1567" spans="1:16" x14ac:dyDescent="0.2">
      <c r="A1567" s="645" t="s">
        <v>390</v>
      </c>
      <c r="B1567" s="645" t="s">
        <v>1710</v>
      </c>
      <c r="C1567" s="645" t="s">
        <v>391</v>
      </c>
      <c r="D1567" s="645" t="s">
        <v>3302</v>
      </c>
      <c r="E1567" s="645" t="s">
        <v>3303</v>
      </c>
      <c r="F1567" s="645" t="s">
        <v>3304</v>
      </c>
      <c r="G1567" s="645" t="s">
        <v>7841</v>
      </c>
      <c r="H1567" s="646">
        <v>42802</v>
      </c>
      <c r="I1567" s="647">
        <v>61.63</v>
      </c>
      <c r="J1567" s="647">
        <v>1</v>
      </c>
      <c r="K1567" s="647">
        <f t="shared" si="24"/>
        <v>61.63</v>
      </c>
      <c r="L1567" s="645" t="s">
        <v>801</v>
      </c>
      <c r="M1567" s="645" t="s">
        <v>540</v>
      </c>
      <c r="N1567" s="646">
        <v>42815</v>
      </c>
      <c r="O1567" s="645" t="s">
        <v>71</v>
      </c>
      <c r="P1567" s="645" t="s">
        <v>801</v>
      </c>
    </row>
    <row r="1568" spans="1:16" x14ac:dyDescent="0.2">
      <c r="A1568" s="645" t="s">
        <v>390</v>
      </c>
      <c r="B1568" s="645" t="s">
        <v>1710</v>
      </c>
      <c r="C1568" s="645" t="s">
        <v>391</v>
      </c>
      <c r="D1568" s="645" t="s">
        <v>3302</v>
      </c>
      <c r="E1568" s="645" t="s">
        <v>3303</v>
      </c>
      <c r="F1568" s="645" t="s">
        <v>3304</v>
      </c>
      <c r="G1568" s="645" t="s">
        <v>7842</v>
      </c>
      <c r="H1568" s="646">
        <v>42802</v>
      </c>
      <c r="I1568" s="647">
        <v>61.63</v>
      </c>
      <c r="J1568" s="647">
        <v>1</v>
      </c>
      <c r="K1568" s="647">
        <f t="shared" si="24"/>
        <v>61.63</v>
      </c>
      <c r="L1568" s="645" t="s">
        <v>801</v>
      </c>
      <c r="M1568" s="645" t="s">
        <v>540</v>
      </c>
      <c r="N1568" s="646">
        <v>42815</v>
      </c>
      <c r="O1568" s="645" t="s">
        <v>71</v>
      </c>
      <c r="P1568" s="645" t="s">
        <v>801</v>
      </c>
    </row>
    <row r="1569" spans="1:16" x14ac:dyDescent="0.2">
      <c r="A1569" s="645" t="s">
        <v>390</v>
      </c>
      <c r="B1569" s="645" t="s">
        <v>1710</v>
      </c>
      <c r="C1569" s="645" t="s">
        <v>391</v>
      </c>
      <c r="D1569" s="645" t="s">
        <v>3302</v>
      </c>
      <c r="E1569" s="645" t="s">
        <v>3303</v>
      </c>
      <c r="F1569" s="645" t="s">
        <v>3304</v>
      </c>
      <c r="G1569" s="645" t="s">
        <v>7843</v>
      </c>
      <c r="H1569" s="646">
        <v>42802</v>
      </c>
      <c r="I1569" s="647">
        <v>91.63</v>
      </c>
      <c r="J1569" s="647">
        <v>1</v>
      </c>
      <c r="K1569" s="647">
        <f t="shared" si="24"/>
        <v>91.63</v>
      </c>
      <c r="L1569" s="645" t="s">
        <v>801</v>
      </c>
      <c r="M1569" s="645" t="s">
        <v>540</v>
      </c>
      <c r="N1569" s="646">
        <v>42816</v>
      </c>
      <c r="O1569" s="645" t="s">
        <v>71</v>
      </c>
      <c r="P1569" s="645" t="s">
        <v>801</v>
      </c>
    </row>
    <row r="1570" spans="1:16" x14ac:dyDescent="0.2">
      <c r="A1570" s="645" t="s">
        <v>390</v>
      </c>
      <c r="B1570" s="645" t="s">
        <v>1710</v>
      </c>
      <c r="C1570" s="645" t="s">
        <v>391</v>
      </c>
      <c r="D1570" s="645" t="s">
        <v>3302</v>
      </c>
      <c r="E1570" s="645" t="s">
        <v>3303</v>
      </c>
      <c r="F1570" s="645" t="s">
        <v>3304</v>
      </c>
      <c r="G1570" s="645" t="s">
        <v>7844</v>
      </c>
      <c r="H1570" s="646">
        <v>42802</v>
      </c>
      <c r="I1570" s="647">
        <v>91.63</v>
      </c>
      <c r="J1570" s="647">
        <v>1</v>
      </c>
      <c r="K1570" s="647">
        <f t="shared" si="24"/>
        <v>91.63</v>
      </c>
      <c r="L1570" s="645" t="s">
        <v>801</v>
      </c>
      <c r="M1570" s="645" t="s">
        <v>540</v>
      </c>
      <c r="N1570" s="646">
        <v>42816</v>
      </c>
      <c r="O1570" s="645" t="s">
        <v>71</v>
      </c>
      <c r="P1570" s="645" t="s">
        <v>801</v>
      </c>
    </row>
    <row r="1571" spans="1:16" x14ac:dyDescent="0.2">
      <c r="A1571" s="645" t="s">
        <v>390</v>
      </c>
      <c r="B1571" s="645" t="s">
        <v>1710</v>
      </c>
      <c r="C1571" s="645" t="s">
        <v>391</v>
      </c>
      <c r="D1571" s="645" t="s">
        <v>3302</v>
      </c>
      <c r="E1571" s="645" t="s">
        <v>3303</v>
      </c>
      <c r="F1571" s="645" t="s">
        <v>3304</v>
      </c>
      <c r="G1571" s="645" t="s">
        <v>7845</v>
      </c>
      <c r="H1571" s="646">
        <v>42802</v>
      </c>
      <c r="I1571" s="647">
        <v>1006.36</v>
      </c>
      <c r="J1571" s="647">
        <v>1</v>
      </c>
      <c r="K1571" s="647">
        <f t="shared" si="24"/>
        <v>1006.36</v>
      </c>
      <c r="L1571" s="645" t="s">
        <v>801</v>
      </c>
      <c r="M1571" s="645" t="s">
        <v>474</v>
      </c>
      <c r="N1571" s="646">
        <v>42815</v>
      </c>
      <c r="O1571" s="645" t="s">
        <v>71</v>
      </c>
      <c r="P1571" s="645" t="s">
        <v>801</v>
      </c>
    </row>
    <row r="1572" spans="1:16" x14ac:dyDescent="0.2">
      <c r="A1572" s="645" t="s">
        <v>390</v>
      </c>
      <c r="B1572" s="645" t="s">
        <v>1710</v>
      </c>
      <c r="C1572" s="645" t="s">
        <v>391</v>
      </c>
      <c r="D1572" s="645" t="s">
        <v>3302</v>
      </c>
      <c r="E1572" s="645" t="s">
        <v>3303</v>
      </c>
      <c r="F1572" s="645" t="s">
        <v>3304</v>
      </c>
      <c r="G1572" s="645" t="s">
        <v>7846</v>
      </c>
      <c r="H1572" s="646">
        <v>42802</v>
      </c>
      <c r="I1572" s="647">
        <v>273.63</v>
      </c>
      <c r="J1572" s="647">
        <v>1</v>
      </c>
      <c r="K1572" s="647">
        <f t="shared" si="24"/>
        <v>273.63</v>
      </c>
      <c r="L1572" s="645" t="s">
        <v>801</v>
      </c>
      <c r="M1572" s="645" t="s">
        <v>575</v>
      </c>
      <c r="N1572" s="646">
        <v>42816</v>
      </c>
      <c r="O1572" s="645" t="s">
        <v>71</v>
      </c>
      <c r="P1572" s="645" t="s">
        <v>801</v>
      </c>
    </row>
    <row r="1573" spans="1:16" x14ac:dyDescent="0.2">
      <c r="A1573" s="645" t="s">
        <v>390</v>
      </c>
      <c r="B1573" s="645" t="s">
        <v>1710</v>
      </c>
      <c r="C1573" s="645" t="s">
        <v>391</v>
      </c>
      <c r="D1573" s="645" t="s">
        <v>3302</v>
      </c>
      <c r="E1573" s="645" t="s">
        <v>3303</v>
      </c>
      <c r="F1573" s="645" t="s">
        <v>3304</v>
      </c>
      <c r="G1573" s="645" t="s">
        <v>7847</v>
      </c>
      <c r="H1573" s="646">
        <v>42802</v>
      </c>
      <c r="I1573" s="647">
        <v>273.63</v>
      </c>
      <c r="J1573" s="647">
        <v>1</v>
      </c>
      <c r="K1573" s="647">
        <f t="shared" si="24"/>
        <v>273.63</v>
      </c>
      <c r="L1573" s="645" t="s">
        <v>801</v>
      </c>
      <c r="M1573" s="645" t="s">
        <v>575</v>
      </c>
      <c r="N1573" s="646">
        <v>42816</v>
      </c>
      <c r="O1573" s="645" t="s">
        <v>71</v>
      </c>
      <c r="P1573" s="645" t="s">
        <v>801</v>
      </c>
    </row>
    <row r="1574" spans="1:16" x14ac:dyDescent="0.2">
      <c r="A1574" s="645" t="s">
        <v>390</v>
      </c>
      <c r="B1574" s="645" t="s">
        <v>1710</v>
      </c>
      <c r="C1574" s="645" t="s">
        <v>391</v>
      </c>
      <c r="D1574" s="645" t="s">
        <v>3302</v>
      </c>
      <c r="E1574" s="645" t="s">
        <v>3303</v>
      </c>
      <c r="F1574" s="645" t="s">
        <v>3304</v>
      </c>
      <c r="G1574" s="645" t="s">
        <v>7848</v>
      </c>
      <c r="H1574" s="646">
        <v>42802</v>
      </c>
      <c r="I1574" s="647">
        <v>272.35000000000002</v>
      </c>
      <c r="J1574" s="647">
        <v>1</v>
      </c>
      <c r="K1574" s="647">
        <f t="shared" si="24"/>
        <v>272.35000000000002</v>
      </c>
      <c r="L1574" s="645" t="s">
        <v>801</v>
      </c>
      <c r="M1574" s="645" t="s">
        <v>474</v>
      </c>
      <c r="N1574" s="646">
        <v>42816</v>
      </c>
      <c r="O1574" s="645" t="s">
        <v>71</v>
      </c>
      <c r="P1574" s="645" t="s">
        <v>801</v>
      </c>
    </row>
    <row r="1575" spans="1:16" x14ac:dyDescent="0.2">
      <c r="A1575" s="645" t="s">
        <v>390</v>
      </c>
      <c r="B1575" s="645" t="s">
        <v>1710</v>
      </c>
      <c r="C1575" s="645" t="s">
        <v>391</v>
      </c>
      <c r="D1575" s="645" t="s">
        <v>3302</v>
      </c>
      <c r="E1575" s="645" t="s">
        <v>3303</v>
      </c>
      <c r="F1575" s="645" t="s">
        <v>3304</v>
      </c>
      <c r="G1575" s="645" t="s">
        <v>7849</v>
      </c>
      <c r="H1575" s="646">
        <v>42802</v>
      </c>
      <c r="I1575" s="647">
        <v>238.91</v>
      </c>
      <c r="J1575" s="647">
        <v>1</v>
      </c>
      <c r="K1575" s="647">
        <f t="shared" si="24"/>
        <v>238.91</v>
      </c>
      <c r="L1575" s="645" t="s">
        <v>801</v>
      </c>
      <c r="M1575" s="645" t="s">
        <v>1878</v>
      </c>
      <c r="N1575" s="646">
        <v>42816</v>
      </c>
      <c r="O1575" s="645" t="s">
        <v>71</v>
      </c>
      <c r="P1575" s="645" t="s">
        <v>801</v>
      </c>
    </row>
    <row r="1576" spans="1:16" x14ac:dyDescent="0.2">
      <c r="A1576" s="645" t="s">
        <v>390</v>
      </c>
      <c r="B1576" s="645" t="s">
        <v>1710</v>
      </c>
      <c r="C1576" s="645" t="s">
        <v>391</v>
      </c>
      <c r="D1576" s="645" t="s">
        <v>3302</v>
      </c>
      <c r="E1576" s="645" t="s">
        <v>3303</v>
      </c>
      <c r="F1576" s="645" t="s">
        <v>3304</v>
      </c>
      <c r="G1576" s="645" t="s">
        <v>7850</v>
      </c>
      <c r="H1576" s="646">
        <v>42802</v>
      </c>
      <c r="I1576" s="647">
        <v>430.79</v>
      </c>
      <c r="J1576" s="647">
        <v>1</v>
      </c>
      <c r="K1576" s="647">
        <f t="shared" si="24"/>
        <v>430.79</v>
      </c>
      <c r="L1576" s="645" t="s">
        <v>801</v>
      </c>
      <c r="M1576" s="645" t="s">
        <v>540</v>
      </c>
      <c r="N1576" s="646">
        <v>42816</v>
      </c>
      <c r="O1576" s="645" t="s">
        <v>71</v>
      </c>
      <c r="P1576" s="645" t="s">
        <v>801</v>
      </c>
    </row>
    <row r="1577" spans="1:16" x14ac:dyDescent="0.2">
      <c r="A1577" s="645" t="s">
        <v>390</v>
      </c>
      <c r="B1577" s="645" t="s">
        <v>1710</v>
      </c>
      <c r="C1577" s="645" t="s">
        <v>391</v>
      </c>
      <c r="D1577" s="645" t="s">
        <v>3302</v>
      </c>
      <c r="E1577" s="645" t="s">
        <v>3303</v>
      </c>
      <c r="F1577" s="645" t="s">
        <v>3304</v>
      </c>
      <c r="G1577" s="645" t="s">
        <v>7851</v>
      </c>
      <c r="H1577" s="646">
        <v>42802</v>
      </c>
      <c r="I1577" s="647">
        <v>124.98</v>
      </c>
      <c r="J1577" s="647">
        <v>1</v>
      </c>
      <c r="K1577" s="647">
        <f t="shared" si="24"/>
        <v>124.98</v>
      </c>
      <c r="L1577" s="645" t="s">
        <v>801</v>
      </c>
      <c r="M1577" s="645" t="s">
        <v>1207</v>
      </c>
      <c r="N1577" s="646">
        <v>42816</v>
      </c>
      <c r="O1577" s="645" t="s">
        <v>71</v>
      </c>
      <c r="P1577" s="645" t="s">
        <v>801</v>
      </c>
    </row>
    <row r="1578" spans="1:16" x14ac:dyDescent="0.2">
      <c r="A1578" s="645" t="s">
        <v>390</v>
      </c>
      <c r="B1578" s="645" t="s">
        <v>1710</v>
      </c>
      <c r="C1578" s="645" t="s">
        <v>391</v>
      </c>
      <c r="D1578" s="645" t="s">
        <v>3302</v>
      </c>
      <c r="E1578" s="645" t="s">
        <v>3303</v>
      </c>
      <c r="F1578" s="645" t="s">
        <v>3304</v>
      </c>
      <c r="G1578" s="645" t="s">
        <v>7852</v>
      </c>
      <c r="H1578" s="646">
        <v>42802</v>
      </c>
      <c r="I1578" s="647">
        <v>85.08</v>
      </c>
      <c r="J1578" s="647">
        <v>1</v>
      </c>
      <c r="K1578" s="647">
        <f t="shared" si="24"/>
        <v>85.08</v>
      </c>
      <c r="L1578" s="645" t="s">
        <v>801</v>
      </c>
      <c r="M1578" s="645" t="s">
        <v>261</v>
      </c>
      <c r="N1578" s="646">
        <v>42816</v>
      </c>
      <c r="O1578" s="645" t="s">
        <v>71</v>
      </c>
      <c r="P1578" s="645" t="s">
        <v>801</v>
      </c>
    </row>
    <row r="1579" spans="1:16" x14ac:dyDescent="0.2">
      <c r="A1579" s="645" t="s">
        <v>390</v>
      </c>
      <c r="B1579" s="645" t="s">
        <v>1710</v>
      </c>
      <c r="C1579" s="645" t="s">
        <v>391</v>
      </c>
      <c r="D1579" s="645" t="s">
        <v>3302</v>
      </c>
      <c r="E1579" s="645" t="s">
        <v>3303</v>
      </c>
      <c r="F1579" s="645" t="s">
        <v>3304</v>
      </c>
      <c r="G1579" s="645" t="s">
        <v>7853</v>
      </c>
      <c r="H1579" s="646">
        <v>42802</v>
      </c>
      <c r="I1579" s="647">
        <v>74.98</v>
      </c>
      <c r="J1579" s="647">
        <v>1</v>
      </c>
      <c r="K1579" s="647">
        <f t="shared" si="24"/>
        <v>74.98</v>
      </c>
      <c r="L1579" s="645" t="s">
        <v>801</v>
      </c>
      <c r="M1579" s="645" t="s">
        <v>1051</v>
      </c>
      <c r="N1579" s="646">
        <v>42816</v>
      </c>
      <c r="O1579" s="645" t="s">
        <v>71</v>
      </c>
      <c r="P1579" s="645" t="s">
        <v>801</v>
      </c>
    </row>
    <row r="1580" spans="1:16" x14ac:dyDescent="0.2">
      <c r="A1580" s="645" t="s">
        <v>390</v>
      </c>
      <c r="B1580" s="645" t="s">
        <v>1710</v>
      </c>
      <c r="C1580" s="645" t="s">
        <v>391</v>
      </c>
      <c r="D1580" s="645" t="s">
        <v>3302</v>
      </c>
      <c r="E1580" s="645" t="s">
        <v>3303</v>
      </c>
      <c r="F1580" s="645" t="s">
        <v>3304</v>
      </c>
      <c r="G1580" s="645" t="s">
        <v>7854</v>
      </c>
      <c r="H1580" s="646">
        <v>42802</v>
      </c>
      <c r="I1580" s="647">
        <v>225.4</v>
      </c>
      <c r="J1580" s="647">
        <v>1</v>
      </c>
      <c r="K1580" s="647">
        <f t="shared" si="24"/>
        <v>225.4</v>
      </c>
      <c r="L1580" s="645" t="s">
        <v>801</v>
      </c>
      <c r="M1580" s="645" t="s">
        <v>1150</v>
      </c>
      <c r="N1580" s="646">
        <v>42816</v>
      </c>
      <c r="O1580" s="645" t="s">
        <v>71</v>
      </c>
      <c r="P1580" s="645" t="s">
        <v>801</v>
      </c>
    </row>
    <row r="1581" spans="1:16" x14ac:dyDescent="0.2">
      <c r="A1581" s="645" t="s">
        <v>390</v>
      </c>
      <c r="B1581" s="645" t="s">
        <v>1710</v>
      </c>
      <c r="C1581" s="645" t="s">
        <v>391</v>
      </c>
      <c r="D1581" s="645" t="s">
        <v>3302</v>
      </c>
      <c r="E1581" s="645" t="s">
        <v>3303</v>
      </c>
      <c r="F1581" s="645" t="s">
        <v>3304</v>
      </c>
      <c r="G1581" s="645" t="s">
        <v>7856</v>
      </c>
      <c r="H1581" s="646">
        <v>42802</v>
      </c>
      <c r="I1581" s="647">
        <v>1313.39</v>
      </c>
      <c r="J1581" s="647">
        <v>1</v>
      </c>
      <c r="K1581" s="647">
        <f t="shared" si="24"/>
        <v>1313.39</v>
      </c>
      <c r="L1581" s="645" t="s">
        <v>801</v>
      </c>
      <c r="M1581" s="645" t="s">
        <v>623</v>
      </c>
      <c r="N1581" s="646">
        <v>42816</v>
      </c>
      <c r="O1581" s="645" t="s">
        <v>71</v>
      </c>
      <c r="P1581" s="645" t="s">
        <v>801</v>
      </c>
    </row>
    <row r="1582" spans="1:16" x14ac:dyDescent="0.2">
      <c r="A1582" s="645" t="s">
        <v>390</v>
      </c>
      <c r="B1582" s="645" t="s">
        <v>1710</v>
      </c>
      <c r="C1582" s="645" t="s">
        <v>391</v>
      </c>
      <c r="D1582" s="645" t="s">
        <v>3302</v>
      </c>
      <c r="E1582" s="645" t="s">
        <v>3303</v>
      </c>
      <c r="F1582" s="645" t="s">
        <v>3304</v>
      </c>
      <c r="G1582" s="645" t="s">
        <v>7857</v>
      </c>
      <c r="H1582" s="646">
        <v>42802</v>
      </c>
      <c r="I1582" s="647">
        <v>1313.39</v>
      </c>
      <c r="J1582" s="647">
        <v>1</v>
      </c>
      <c r="K1582" s="647">
        <f t="shared" si="24"/>
        <v>1313.39</v>
      </c>
      <c r="L1582" s="645" t="s">
        <v>801</v>
      </c>
      <c r="M1582" s="645" t="s">
        <v>623</v>
      </c>
      <c r="N1582" s="646">
        <v>42810</v>
      </c>
      <c r="O1582" s="645" t="s">
        <v>71</v>
      </c>
      <c r="P1582" s="645" t="s">
        <v>801</v>
      </c>
    </row>
    <row r="1583" spans="1:16" x14ac:dyDescent="0.2">
      <c r="A1583" s="645" t="s">
        <v>390</v>
      </c>
      <c r="B1583" s="645" t="s">
        <v>1710</v>
      </c>
      <c r="C1583" s="645" t="s">
        <v>391</v>
      </c>
      <c r="D1583" s="645" t="s">
        <v>3302</v>
      </c>
      <c r="E1583" s="645" t="s">
        <v>3303</v>
      </c>
      <c r="F1583" s="645" t="s">
        <v>3304</v>
      </c>
      <c r="G1583" s="645" t="s">
        <v>7858</v>
      </c>
      <c r="H1583" s="646">
        <v>42802</v>
      </c>
      <c r="I1583" s="647">
        <v>469.43</v>
      </c>
      <c r="J1583" s="647">
        <v>1</v>
      </c>
      <c r="K1583" s="647">
        <f t="shared" si="24"/>
        <v>469.43</v>
      </c>
      <c r="L1583" s="645" t="s">
        <v>801</v>
      </c>
      <c r="M1583" s="645" t="s">
        <v>2539</v>
      </c>
      <c r="N1583" s="646">
        <v>42810</v>
      </c>
      <c r="O1583" s="645" t="s">
        <v>71</v>
      </c>
      <c r="P1583" s="645" t="s">
        <v>7859</v>
      </c>
    </row>
    <row r="1584" spans="1:16" x14ac:dyDescent="0.2">
      <c r="A1584" s="645" t="s">
        <v>390</v>
      </c>
      <c r="B1584" s="645" t="s">
        <v>1710</v>
      </c>
      <c r="C1584" s="645" t="s">
        <v>391</v>
      </c>
      <c r="D1584" s="645" t="s">
        <v>3302</v>
      </c>
      <c r="E1584" s="645" t="s">
        <v>3303</v>
      </c>
      <c r="F1584" s="645" t="s">
        <v>3304</v>
      </c>
      <c r="G1584" s="645" t="s">
        <v>7860</v>
      </c>
      <c r="H1584" s="646">
        <v>42802</v>
      </c>
      <c r="I1584" s="647">
        <v>243.15</v>
      </c>
      <c r="J1584" s="647">
        <v>1</v>
      </c>
      <c r="K1584" s="647">
        <f t="shared" si="24"/>
        <v>243.15</v>
      </c>
      <c r="L1584" s="645" t="s">
        <v>801</v>
      </c>
      <c r="M1584" s="645" t="s">
        <v>474</v>
      </c>
      <c r="N1584" s="646">
        <v>42810</v>
      </c>
      <c r="O1584" s="645" t="s">
        <v>71</v>
      </c>
      <c r="P1584" s="645" t="s">
        <v>801</v>
      </c>
    </row>
    <row r="1585" spans="1:16" x14ac:dyDescent="0.2">
      <c r="A1585" s="645" t="s">
        <v>390</v>
      </c>
      <c r="B1585" s="645" t="s">
        <v>1710</v>
      </c>
      <c r="C1585" s="645" t="s">
        <v>391</v>
      </c>
      <c r="D1585" s="645" t="s">
        <v>3302</v>
      </c>
      <c r="E1585" s="645" t="s">
        <v>3303</v>
      </c>
      <c r="F1585" s="645" t="s">
        <v>3304</v>
      </c>
      <c r="G1585" s="645" t="s">
        <v>7861</v>
      </c>
      <c r="H1585" s="646">
        <v>42802</v>
      </c>
      <c r="I1585" s="647">
        <v>243.15</v>
      </c>
      <c r="J1585" s="647">
        <v>1</v>
      </c>
      <c r="K1585" s="647">
        <f t="shared" si="24"/>
        <v>243.15</v>
      </c>
      <c r="L1585" s="645" t="s">
        <v>801</v>
      </c>
      <c r="M1585" s="645" t="s">
        <v>474</v>
      </c>
      <c r="N1585" s="646">
        <v>42810</v>
      </c>
      <c r="O1585" s="645" t="s">
        <v>71</v>
      </c>
      <c r="P1585" s="645" t="s">
        <v>801</v>
      </c>
    </row>
    <row r="1586" spans="1:16" x14ac:dyDescent="0.2">
      <c r="A1586" s="645" t="s">
        <v>390</v>
      </c>
      <c r="B1586" s="645" t="s">
        <v>1710</v>
      </c>
      <c r="C1586" s="645" t="s">
        <v>391</v>
      </c>
      <c r="D1586" s="645" t="s">
        <v>3302</v>
      </c>
      <c r="E1586" s="645" t="s">
        <v>3303</v>
      </c>
      <c r="F1586" s="645" t="s">
        <v>3304</v>
      </c>
      <c r="G1586" s="645" t="s">
        <v>7862</v>
      </c>
      <c r="H1586" s="646">
        <v>42802</v>
      </c>
      <c r="I1586" s="647">
        <v>156.54</v>
      </c>
      <c r="J1586" s="647">
        <v>1</v>
      </c>
      <c r="K1586" s="647">
        <f t="shared" si="24"/>
        <v>156.54</v>
      </c>
      <c r="L1586" s="645" t="s">
        <v>801</v>
      </c>
      <c r="M1586" s="645" t="s">
        <v>671</v>
      </c>
      <c r="N1586" s="646">
        <v>42810</v>
      </c>
      <c r="O1586" s="645" t="s">
        <v>71</v>
      </c>
      <c r="P1586" s="645" t="s">
        <v>801</v>
      </c>
    </row>
    <row r="1587" spans="1:16" x14ac:dyDescent="0.2">
      <c r="A1587" s="645" t="s">
        <v>390</v>
      </c>
      <c r="B1587" s="645" t="s">
        <v>1710</v>
      </c>
      <c r="C1587" s="645" t="s">
        <v>391</v>
      </c>
      <c r="D1587" s="645" t="s">
        <v>3302</v>
      </c>
      <c r="E1587" s="645" t="s">
        <v>3303</v>
      </c>
      <c r="F1587" s="645" t="s">
        <v>3304</v>
      </c>
      <c r="G1587" s="645" t="s">
        <v>7863</v>
      </c>
      <c r="H1587" s="646">
        <v>42802</v>
      </c>
      <c r="I1587" s="647">
        <v>220.81</v>
      </c>
      <c r="J1587" s="647">
        <v>1</v>
      </c>
      <c r="K1587" s="647">
        <f t="shared" si="24"/>
        <v>220.81</v>
      </c>
      <c r="L1587" s="645" t="s">
        <v>801</v>
      </c>
      <c r="M1587" s="645" t="s">
        <v>614</v>
      </c>
      <c r="N1587" s="646">
        <v>42810</v>
      </c>
      <c r="O1587" s="645" t="s">
        <v>71</v>
      </c>
      <c r="P1587" s="645" t="s">
        <v>801</v>
      </c>
    </row>
    <row r="1588" spans="1:16" x14ac:dyDescent="0.2">
      <c r="A1588" s="645" t="s">
        <v>390</v>
      </c>
      <c r="B1588" s="645" t="s">
        <v>1710</v>
      </c>
      <c r="C1588" s="645" t="s">
        <v>391</v>
      </c>
      <c r="D1588" s="645" t="s">
        <v>3302</v>
      </c>
      <c r="E1588" s="645" t="s">
        <v>3303</v>
      </c>
      <c r="F1588" s="645" t="s">
        <v>3304</v>
      </c>
      <c r="G1588" s="645" t="s">
        <v>7864</v>
      </c>
      <c r="H1588" s="646">
        <v>42802</v>
      </c>
      <c r="I1588" s="647">
        <v>579.41</v>
      </c>
      <c r="J1588" s="647">
        <v>1</v>
      </c>
      <c r="K1588" s="647">
        <f t="shared" si="24"/>
        <v>579.41</v>
      </c>
      <c r="L1588" s="645" t="s">
        <v>801</v>
      </c>
      <c r="M1588" s="645" t="s">
        <v>207</v>
      </c>
      <c r="N1588" s="646">
        <v>42810</v>
      </c>
      <c r="O1588" s="645" t="s">
        <v>71</v>
      </c>
      <c r="P1588" s="645" t="s">
        <v>801</v>
      </c>
    </row>
    <row r="1589" spans="1:16" x14ac:dyDescent="0.2">
      <c r="A1589" s="645" t="s">
        <v>390</v>
      </c>
      <c r="B1589" s="645" t="s">
        <v>1710</v>
      </c>
      <c r="C1589" s="645" t="s">
        <v>391</v>
      </c>
      <c r="D1589" s="645" t="s">
        <v>3302</v>
      </c>
      <c r="E1589" s="645" t="s">
        <v>3303</v>
      </c>
      <c r="F1589" s="645" t="s">
        <v>3304</v>
      </c>
      <c r="G1589" s="645" t="s">
        <v>7865</v>
      </c>
      <c r="H1589" s="646">
        <v>42802</v>
      </c>
      <c r="I1589" s="647">
        <v>150</v>
      </c>
      <c r="J1589" s="647">
        <v>1</v>
      </c>
      <c r="K1589" s="647">
        <f t="shared" si="24"/>
        <v>150</v>
      </c>
      <c r="L1589" s="645" t="s">
        <v>801</v>
      </c>
      <c r="M1589" s="645" t="s">
        <v>169</v>
      </c>
      <c r="N1589" s="646">
        <v>42810</v>
      </c>
      <c r="O1589" s="645" t="s">
        <v>71</v>
      </c>
      <c r="P1589" s="645" t="s">
        <v>801</v>
      </c>
    </row>
    <row r="1590" spans="1:16" x14ac:dyDescent="0.2">
      <c r="A1590" s="645" t="s">
        <v>390</v>
      </c>
      <c r="B1590" s="645" t="s">
        <v>1710</v>
      </c>
      <c r="C1590" s="645" t="s">
        <v>391</v>
      </c>
      <c r="D1590" s="645" t="s">
        <v>3302</v>
      </c>
      <c r="E1590" s="645" t="s">
        <v>3303</v>
      </c>
      <c r="F1590" s="645" t="s">
        <v>3304</v>
      </c>
      <c r="G1590" s="645" t="s">
        <v>7866</v>
      </c>
      <c r="H1590" s="646">
        <v>42802</v>
      </c>
      <c r="I1590" s="647">
        <v>397.29</v>
      </c>
      <c r="J1590" s="647">
        <v>1</v>
      </c>
      <c r="K1590" s="647">
        <f t="shared" si="24"/>
        <v>397.29</v>
      </c>
      <c r="L1590" s="645" t="s">
        <v>801</v>
      </c>
      <c r="M1590" s="645" t="s">
        <v>474</v>
      </c>
      <c r="N1590" s="646">
        <v>42810</v>
      </c>
      <c r="O1590" s="645" t="s">
        <v>71</v>
      </c>
      <c r="P1590" s="645" t="s">
        <v>801</v>
      </c>
    </row>
    <row r="1591" spans="1:16" x14ac:dyDescent="0.2">
      <c r="A1591" s="645" t="s">
        <v>390</v>
      </c>
      <c r="B1591" s="645" t="s">
        <v>1710</v>
      </c>
      <c r="C1591" s="645" t="s">
        <v>391</v>
      </c>
      <c r="D1591" s="645" t="s">
        <v>3302</v>
      </c>
      <c r="E1591" s="645" t="s">
        <v>3303</v>
      </c>
      <c r="F1591" s="645" t="s">
        <v>3304</v>
      </c>
      <c r="G1591" s="645" t="s">
        <v>7867</v>
      </c>
      <c r="H1591" s="646">
        <v>42802</v>
      </c>
      <c r="I1591" s="647">
        <v>239.96</v>
      </c>
      <c r="J1591" s="647">
        <v>1</v>
      </c>
      <c r="K1591" s="647">
        <f t="shared" si="24"/>
        <v>239.96</v>
      </c>
      <c r="L1591" s="645" t="s">
        <v>801</v>
      </c>
      <c r="M1591" s="645" t="s">
        <v>474</v>
      </c>
      <c r="N1591" s="646">
        <v>42810</v>
      </c>
      <c r="O1591" s="645" t="s">
        <v>71</v>
      </c>
      <c r="P1591" s="645" t="s">
        <v>801</v>
      </c>
    </row>
    <row r="1592" spans="1:16" x14ac:dyDescent="0.2">
      <c r="A1592" s="645" t="s">
        <v>390</v>
      </c>
      <c r="B1592" s="645" t="s">
        <v>1710</v>
      </c>
      <c r="C1592" s="645" t="s">
        <v>391</v>
      </c>
      <c r="D1592" s="645" t="s">
        <v>3302</v>
      </c>
      <c r="E1592" s="645" t="s">
        <v>3303</v>
      </c>
      <c r="F1592" s="645" t="s">
        <v>3304</v>
      </c>
      <c r="G1592" s="645" t="s">
        <v>7868</v>
      </c>
      <c r="H1592" s="646">
        <v>42802</v>
      </c>
      <c r="I1592" s="647">
        <v>554.12</v>
      </c>
      <c r="J1592" s="647">
        <v>1</v>
      </c>
      <c r="K1592" s="647">
        <f t="shared" si="24"/>
        <v>554.12</v>
      </c>
      <c r="L1592" s="645" t="s">
        <v>801</v>
      </c>
      <c r="M1592" s="645" t="s">
        <v>3076</v>
      </c>
      <c r="N1592" s="646">
        <v>42810</v>
      </c>
      <c r="O1592" s="645" t="s">
        <v>71</v>
      </c>
      <c r="P1592" s="645" t="s">
        <v>801</v>
      </c>
    </row>
    <row r="1593" spans="1:16" x14ac:dyDescent="0.2">
      <c r="A1593" s="645" t="s">
        <v>390</v>
      </c>
      <c r="B1593" s="645" t="s">
        <v>1710</v>
      </c>
      <c r="C1593" s="645" t="s">
        <v>391</v>
      </c>
      <c r="D1593" s="645" t="s">
        <v>3302</v>
      </c>
      <c r="E1593" s="645" t="s">
        <v>3303</v>
      </c>
      <c r="F1593" s="645" t="s">
        <v>3304</v>
      </c>
      <c r="G1593" s="645" t="s">
        <v>7869</v>
      </c>
      <c r="H1593" s="646">
        <v>42802</v>
      </c>
      <c r="I1593" s="647">
        <v>684.96</v>
      </c>
      <c r="J1593" s="647">
        <v>1</v>
      </c>
      <c r="K1593" s="647">
        <f t="shared" si="24"/>
        <v>684.96</v>
      </c>
      <c r="L1593" s="645" t="s">
        <v>801</v>
      </c>
      <c r="M1593" s="645" t="s">
        <v>169</v>
      </c>
      <c r="N1593" s="646">
        <v>42816</v>
      </c>
      <c r="O1593" s="645" t="s">
        <v>71</v>
      </c>
      <c r="P1593" s="645" t="s">
        <v>801</v>
      </c>
    </row>
    <row r="1594" spans="1:16" x14ac:dyDescent="0.2">
      <c r="A1594" s="645" t="s">
        <v>390</v>
      </c>
      <c r="B1594" s="645" t="s">
        <v>1710</v>
      </c>
      <c r="C1594" s="645" t="s">
        <v>391</v>
      </c>
      <c r="D1594" s="645" t="s">
        <v>3302</v>
      </c>
      <c r="E1594" s="645" t="s">
        <v>3303</v>
      </c>
      <c r="F1594" s="645" t="s">
        <v>3304</v>
      </c>
      <c r="G1594" s="645" t="s">
        <v>7870</v>
      </c>
      <c r="H1594" s="646">
        <v>42802</v>
      </c>
      <c r="I1594" s="647">
        <v>112.17</v>
      </c>
      <c r="J1594" s="647">
        <v>1</v>
      </c>
      <c r="K1594" s="647">
        <f t="shared" si="24"/>
        <v>112.17</v>
      </c>
      <c r="L1594" s="645" t="s">
        <v>801</v>
      </c>
      <c r="M1594" s="645" t="s">
        <v>623</v>
      </c>
      <c r="N1594" s="646">
        <v>42816</v>
      </c>
      <c r="O1594" s="645" t="s">
        <v>71</v>
      </c>
      <c r="P1594" s="645" t="s">
        <v>801</v>
      </c>
    </row>
    <row r="1595" spans="1:16" x14ac:dyDescent="0.2">
      <c r="A1595" s="645" t="s">
        <v>390</v>
      </c>
      <c r="B1595" s="645" t="s">
        <v>1710</v>
      </c>
      <c r="C1595" s="645" t="s">
        <v>391</v>
      </c>
      <c r="D1595" s="645" t="s">
        <v>3302</v>
      </c>
      <c r="E1595" s="645" t="s">
        <v>3303</v>
      </c>
      <c r="F1595" s="645" t="s">
        <v>3304</v>
      </c>
      <c r="G1595" s="645" t="s">
        <v>7871</v>
      </c>
      <c r="H1595" s="646">
        <v>42802</v>
      </c>
      <c r="I1595" s="647">
        <v>36.92</v>
      </c>
      <c r="J1595" s="647">
        <v>1</v>
      </c>
      <c r="K1595" s="647">
        <f t="shared" si="24"/>
        <v>36.92</v>
      </c>
      <c r="L1595" s="645" t="s">
        <v>801</v>
      </c>
      <c r="M1595" s="645" t="s">
        <v>623</v>
      </c>
      <c r="N1595" s="646">
        <v>42816</v>
      </c>
      <c r="O1595" s="645" t="s">
        <v>71</v>
      </c>
      <c r="P1595" s="645" t="s">
        <v>801</v>
      </c>
    </row>
    <row r="1596" spans="1:16" x14ac:dyDescent="0.2">
      <c r="A1596" s="645" t="s">
        <v>390</v>
      </c>
      <c r="B1596" s="645" t="s">
        <v>1710</v>
      </c>
      <c r="C1596" s="645" t="s">
        <v>391</v>
      </c>
      <c r="D1596" s="645" t="s">
        <v>3302</v>
      </c>
      <c r="E1596" s="645" t="s">
        <v>3303</v>
      </c>
      <c r="F1596" s="645" t="s">
        <v>3304</v>
      </c>
      <c r="G1596" s="645" t="s">
        <v>7872</v>
      </c>
      <c r="H1596" s="646">
        <v>42802</v>
      </c>
      <c r="I1596" s="647">
        <v>114.66</v>
      </c>
      <c r="J1596" s="647">
        <v>1</v>
      </c>
      <c r="K1596" s="647">
        <f t="shared" si="24"/>
        <v>114.66</v>
      </c>
      <c r="L1596" s="645" t="s">
        <v>801</v>
      </c>
      <c r="M1596" s="645" t="s">
        <v>623</v>
      </c>
      <c r="N1596" s="646">
        <v>42816</v>
      </c>
      <c r="O1596" s="645" t="s">
        <v>71</v>
      </c>
      <c r="P1596" s="645" t="s">
        <v>801</v>
      </c>
    </row>
    <row r="1597" spans="1:16" x14ac:dyDescent="0.2">
      <c r="A1597" s="645" t="s">
        <v>390</v>
      </c>
      <c r="B1597" s="645" t="s">
        <v>1710</v>
      </c>
      <c r="C1597" s="645" t="s">
        <v>391</v>
      </c>
      <c r="D1597" s="645" t="s">
        <v>3302</v>
      </c>
      <c r="E1597" s="645" t="s">
        <v>3303</v>
      </c>
      <c r="F1597" s="645" t="s">
        <v>3304</v>
      </c>
      <c r="G1597" s="645" t="s">
        <v>7873</v>
      </c>
      <c r="H1597" s="646">
        <v>42802</v>
      </c>
      <c r="I1597" s="647">
        <v>146.33000000000001</v>
      </c>
      <c r="J1597" s="647">
        <v>1</v>
      </c>
      <c r="K1597" s="647">
        <f t="shared" si="24"/>
        <v>146.33000000000001</v>
      </c>
      <c r="L1597" s="645" t="s">
        <v>801</v>
      </c>
      <c r="M1597" s="645" t="s">
        <v>194</v>
      </c>
      <c r="N1597" s="646">
        <v>42816</v>
      </c>
      <c r="O1597" s="645" t="s">
        <v>71</v>
      </c>
      <c r="P1597" s="645" t="s">
        <v>801</v>
      </c>
    </row>
    <row r="1598" spans="1:16" x14ac:dyDescent="0.2">
      <c r="A1598" s="645" t="s">
        <v>390</v>
      </c>
      <c r="B1598" s="645" t="s">
        <v>1710</v>
      </c>
      <c r="C1598" s="645" t="s">
        <v>391</v>
      </c>
      <c r="D1598" s="645" t="s">
        <v>3302</v>
      </c>
      <c r="E1598" s="645" t="s">
        <v>3303</v>
      </c>
      <c r="F1598" s="645" t="s">
        <v>3304</v>
      </c>
      <c r="G1598" s="645" t="s">
        <v>7874</v>
      </c>
      <c r="H1598" s="646">
        <v>42802</v>
      </c>
      <c r="I1598" s="647">
        <v>286.19</v>
      </c>
      <c r="J1598" s="647">
        <v>1</v>
      </c>
      <c r="K1598" s="647">
        <f t="shared" si="24"/>
        <v>286.19</v>
      </c>
      <c r="L1598" s="645" t="s">
        <v>801</v>
      </c>
      <c r="M1598" s="645" t="s">
        <v>1316</v>
      </c>
      <c r="N1598" s="646">
        <v>42816</v>
      </c>
      <c r="O1598" s="645" t="s">
        <v>71</v>
      </c>
      <c r="P1598" s="645" t="s">
        <v>801</v>
      </c>
    </row>
    <row r="1599" spans="1:16" x14ac:dyDescent="0.2">
      <c r="A1599" s="645" t="s">
        <v>390</v>
      </c>
      <c r="B1599" s="645" t="s">
        <v>1710</v>
      </c>
      <c r="C1599" s="645" t="s">
        <v>391</v>
      </c>
      <c r="D1599" s="645" t="s">
        <v>3302</v>
      </c>
      <c r="E1599" s="645" t="s">
        <v>3303</v>
      </c>
      <c r="F1599" s="645" t="s">
        <v>3304</v>
      </c>
      <c r="G1599" s="645" t="s">
        <v>7875</v>
      </c>
      <c r="H1599" s="646">
        <v>42802</v>
      </c>
      <c r="I1599" s="647">
        <v>286.19</v>
      </c>
      <c r="J1599" s="647">
        <v>1</v>
      </c>
      <c r="K1599" s="647">
        <f t="shared" si="24"/>
        <v>286.19</v>
      </c>
      <c r="L1599" s="645" t="s">
        <v>801</v>
      </c>
      <c r="M1599" s="645" t="s">
        <v>1316</v>
      </c>
      <c r="N1599" s="646">
        <v>42816</v>
      </c>
      <c r="O1599" s="645" t="s">
        <v>71</v>
      </c>
      <c r="P1599" s="645" t="s">
        <v>801</v>
      </c>
    </row>
    <row r="1600" spans="1:16" x14ac:dyDescent="0.2">
      <c r="A1600" s="645" t="s">
        <v>390</v>
      </c>
      <c r="B1600" s="645" t="s">
        <v>1710</v>
      </c>
      <c r="C1600" s="645" t="s">
        <v>391</v>
      </c>
      <c r="D1600" s="645" t="s">
        <v>3302</v>
      </c>
      <c r="E1600" s="645" t="s">
        <v>3303</v>
      </c>
      <c r="F1600" s="645" t="s">
        <v>3304</v>
      </c>
      <c r="G1600" s="645" t="s">
        <v>7876</v>
      </c>
      <c r="H1600" s="646">
        <v>42802</v>
      </c>
      <c r="I1600" s="647">
        <v>320.85000000000002</v>
      </c>
      <c r="J1600" s="647">
        <v>1</v>
      </c>
      <c r="K1600" s="647">
        <f t="shared" si="24"/>
        <v>320.85000000000002</v>
      </c>
      <c r="L1600" s="645" t="s">
        <v>801</v>
      </c>
      <c r="M1600" s="645" t="s">
        <v>207</v>
      </c>
      <c r="N1600" s="646">
        <v>42816</v>
      </c>
      <c r="O1600" s="645" t="s">
        <v>71</v>
      </c>
      <c r="P1600" s="645" t="s">
        <v>801</v>
      </c>
    </row>
    <row r="1601" spans="1:16" x14ac:dyDescent="0.2">
      <c r="A1601" s="645" t="s">
        <v>390</v>
      </c>
      <c r="B1601" s="645" t="s">
        <v>1710</v>
      </c>
      <c r="C1601" s="645" t="s">
        <v>391</v>
      </c>
      <c r="D1601" s="645" t="s">
        <v>3302</v>
      </c>
      <c r="E1601" s="645" t="s">
        <v>3303</v>
      </c>
      <c r="F1601" s="645" t="s">
        <v>3304</v>
      </c>
      <c r="G1601" s="645" t="s">
        <v>7877</v>
      </c>
      <c r="H1601" s="646">
        <v>42802</v>
      </c>
      <c r="I1601" s="647">
        <v>339.43</v>
      </c>
      <c r="J1601" s="647">
        <v>1</v>
      </c>
      <c r="K1601" s="647">
        <f t="shared" si="24"/>
        <v>339.43</v>
      </c>
      <c r="L1601" s="645" t="s">
        <v>801</v>
      </c>
      <c r="M1601" s="645" t="s">
        <v>474</v>
      </c>
      <c r="N1601" s="646">
        <v>42816</v>
      </c>
      <c r="O1601" s="645" t="s">
        <v>71</v>
      </c>
      <c r="P1601" s="645" t="s">
        <v>801</v>
      </c>
    </row>
    <row r="1602" spans="1:16" x14ac:dyDescent="0.2">
      <c r="A1602" s="645" t="s">
        <v>390</v>
      </c>
      <c r="B1602" s="645" t="s">
        <v>1710</v>
      </c>
      <c r="C1602" s="645" t="s">
        <v>391</v>
      </c>
      <c r="D1602" s="645" t="s">
        <v>3302</v>
      </c>
      <c r="E1602" s="645" t="s">
        <v>3303</v>
      </c>
      <c r="F1602" s="645" t="s">
        <v>3304</v>
      </c>
      <c r="G1602" s="645" t="s">
        <v>7878</v>
      </c>
      <c r="H1602" s="646">
        <v>42802</v>
      </c>
      <c r="I1602" s="647">
        <v>229.31</v>
      </c>
      <c r="J1602" s="647">
        <v>1</v>
      </c>
      <c r="K1602" s="647">
        <f t="shared" ref="K1602:K1665" si="25">I1602*J1602</f>
        <v>229.31</v>
      </c>
      <c r="L1602" s="645" t="s">
        <v>801</v>
      </c>
      <c r="M1602" s="645" t="s">
        <v>540</v>
      </c>
      <c r="N1602" s="646">
        <v>42816</v>
      </c>
      <c r="O1602" s="645" t="s">
        <v>71</v>
      </c>
      <c r="P1602" s="645" t="s">
        <v>801</v>
      </c>
    </row>
    <row r="1603" spans="1:16" x14ac:dyDescent="0.2">
      <c r="A1603" s="645" t="s">
        <v>390</v>
      </c>
      <c r="B1603" s="645" t="s">
        <v>1710</v>
      </c>
      <c r="C1603" s="645" t="s">
        <v>391</v>
      </c>
      <c r="D1603" s="645" t="s">
        <v>3302</v>
      </c>
      <c r="E1603" s="645" t="s">
        <v>3303</v>
      </c>
      <c r="F1603" s="645" t="s">
        <v>3304</v>
      </c>
      <c r="G1603" s="645" t="s">
        <v>7879</v>
      </c>
      <c r="H1603" s="646">
        <v>42802</v>
      </c>
      <c r="I1603" s="647">
        <v>50</v>
      </c>
      <c r="J1603" s="647">
        <v>1</v>
      </c>
      <c r="K1603" s="647">
        <f t="shared" si="25"/>
        <v>50</v>
      </c>
      <c r="L1603" s="645" t="s">
        <v>801</v>
      </c>
      <c r="M1603" s="645" t="s">
        <v>262</v>
      </c>
      <c r="N1603" s="646">
        <v>42816</v>
      </c>
      <c r="O1603" s="645" t="s">
        <v>71</v>
      </c>
      <c r="P1603" s="645" t="s">
        <v>801</v>
      </c>
    </row>
    <row r="1604" spans="1:16" x14ac:dyDescent="0.2">
      <c r="A1604" s="645" t="s">
        <v>390</v>
      </c>
      <c r="B1604" s="645" t="s">
        <v>1710</v>
      </c>
      <c r="C1604" s="645" t="s">
        <v>391</v>
      </c>
      <c r="D1604" s="645" t="s">
        <v>3302</v>
      </c>
      <c r="E1604" s="645" t="s">
        <v>3303</v>
      </c>
      <c r="F1604" s="645" t="s">
        <v>3304</v>
      </c>
      <c r="G1604" s="645" t="s">
        <v>7880</v>
      </c>
      <c r="H1604" s="646">
        <v>42802</v>
      </c>
      <c r="I1604" s="647">
        <v>967.33</v>
      </c>
      <c r="J1604" s="647">
        <v>1</v>
      </c>
      <c r="K1604" s="647">
        <f t="shared" si="25"/>
        <v>967.33</v>
      </c>
      <c r="L1604" s="645" t="s">
        <v>801</v>
      </c>
      <c r="M1604" s="645" t="s">
        <v>474</v>
      </c>
      <c r="N1604" s="646">
        <v>42816</v>
      </c>
      <c r="O1604" s="645" t="s">
        <v>71</v>
      </c>
      <c r="P1604" s="645" t="s">
        <v>801</v>
      </c>
    </row>
    <row r="1605" spans="1:16" x14ac:dyDescent="0.2">
      <c r="A1605" s="645" t="s">
        <v>390</v>
      </c>
      <c r="B1605" s="645" t="s">
        <v>1710</v>
      </c>
      <c r="C1605" s="645" t="s">
        <v>391</v>
      </c>
      <c r="D1605" s="645" t="s">
        <v>3302</v>
      </c>
      <c r="E1605" s="645" t="s">
        <v>3303</v>
      </c>
      <c r="F1605" s="645" t="s">
        <v>3304</v>
      </c>
      <c r="G1605" s="645" t="s">
        <v>7881</v>
      </c>
      <c r="H1605" s="646">
        <v>42802</v>
      </c>
      <c r="I1605" s="647">
        <v>32.71</v>
      </c>
      <c r="J1605" s="647">
        <v>1</v>
      </c>
      <c r="K1605" s="647">
        <f t="shared" si="25"/>
        <v>32.71</v>
      </c>
      <c r="L1605" s="645" t="s">
        <v>801</v>
      </c>
      <c r="M1605" s="645" t="s">
        <v>582</v>
      </c>
      <c r="N1605" s="646">
        <v>42816</v>
      </c>
      <c r="O1605" s="645" t="s">
        <v>71</v>
      </c>
      <c r="P1605" s="645" t="s">
        <v>801</v>
      </c>
    </row>
    <row r="1606" spans="1:16" x14ac:dyDescent="0.2">
      <c r="A1606" s="645" t="s">
        <v>390</v>
      </c>
      <c r="B1606" s="645" t="s">
        <v>1710</v>
      </c>
      <c r="C1606" s="645" t="s">
        <v>391</v>
      </c>
      <c r="D1606" s="645" t="s">
        <v>3302</v>
      </c>
      <c r="E1606" s="645" t="s">
        <v>3303</v>
      </c>
      <c r="F1606" s="645" t="s">
        <v>3304</v>
      </c>
      <c r="G1606" s="645" t="s">
        <v>7882</v>
      </c>
      <c r="H1606" s="646">
        <v>42802</v>
      </c>
      <c r="I1606" s="647">
        <v>41.07</v>
      </c>
      <c r="J1606" s="647">
        <v>1</v>
      </c>
      <c r="K1606" s="647">
        <f t="shared" si="25"/>
        <v>41.07</v>
      </c>
      <c r="L1606" s="645" t="s">
        <v>801</v>
      </c>
      <c r="M1606" s="645" t="s">
        <v>582</v>
      </c>
      <c r="N1606" s="646">
        <v>42816</v>
      </c>
      <c r="O1606" s="645" t="s">
        <v>71</v>
      </c>
      <c r="P1606" s="645" t="s">
        <v>801</v>
      </c>
    </row>
    <row r="1607" spans="1:16" x14ac:dyDescent="0.2">
      <c r="A1607" s="645" t="s">
        <v>390</v>
      </c>
      <c r="B1607" s="645" t="s">
        <v>1710</v>
      </c>
      <c r="C1607" s="645" t="s">
        <v>391</v>
      </c>
      <c r="D1607" s="645" t="s">
        <v>3302</v>
      </c>
      <c r="E1607" s="645" t="s">
        <v>3303</v>
      </c>
      <c r="F1607" s="645" t="s">
        <v>3304</v>
      </c>
      <c r="G1607" s="645" t="s">
        <v>7883</v>
      </c>
      <c r="H1607" s="646">
        <v>42802</v>
      </c>
      <c r="I1607" s="647">
        <v>149.97999999999999</v>
      </c>
      <c r="J1607" s="647">
        <v>1</v>
      </c>
      <c r="K1607" s="647">
        <f t="shared" si="25"/>
        <v>149.97999999999999</v>
      </c>
      <c r="L1607" s="645" t="s">
        <v>801</v>
      </c>
      <c r="M1607" s="645" t="s">
        <v>1150</v>
      </c>
      <c r="N1607" s="646">
        <v>42816</v>
      </c>
      <c r="O1607" s="645" t="s">
        <v>71</v>
      </c>
      <c r="P1607" s="645" t="s">
        <v>801</v>
      </c>
    </row>
    <row r="1608" spans="1:16" x14ac:dyDescent="0.2">
      <c r="A1608" s="645" t="s">
        <v>390</v>
      </c>
      <c r="B1608" s="645" t="s">
        <v>1710</v>
      </c>
      <c r="C1608" s="645" t="s">
        <v>391</v>
      </c>
      <c r="D1608" s="645" t="s">
        <v>3302</v>
      </c>
      <c r="E1608" s="645" t="s">
        <v>3303</v>
      </c>
      <c r="F1608" s="645" t="s">
        <v>3304</v>
      </c>
      <c r="G1608" s="645" t="s">
        <v>7884</v>
      </c>
      <c r="H1608" s="646">
        <v>42802</v>
      </c>
      <c r="I1608" s="647">
        <v>149.97999999999999</v>
      </c>
      <c r="J1608" s="647">
        <v>1</v>
      </c>
      <c r="K1608" s="647">
        <f t="shared" si="25"/>
        <v>149.97999999999999</v>
      </c>
      <c r="L1608" s="645" t="s">
        <v>801</v>
      </c>
      <c r="M1608" s="645" t="s">
        <v>1150</v>
      </c>
      <c r="N1608" s="646">
        <v>42816</v>
      </c>
      <c r="O1608" s="645" t="s">
        <v>71</v>
      </c>
      <c r="P1608" s="645" t="s">
        <v>801</v>
      </c>
    </row>
    <row r="1609" spans="1:16" x14ac:dyDescent="0.2">
      <c r="A1609" s="645" t="s">
        <v>390</v>
      </c>
      <c r="B1609" s="645" t="s">
        <v>1710</v>
      </c>
      <c r="C1609" s="645" t="s">
        <v>391</v>
      </c>
      <c r="D1609" s="645" t="s">
        <v>3302</v>
      </c>
      <c r="E1609" s="645" t="s">
        <v>3303</v>
      </c>
      <c r="F1609" s="645" t="s">
        <v>3304</v>
      </c>
      <c r="G1609" s="645" t="s">
        <v>7885</v>
      </c>
      <c r="H1609" s="646">
        <v>42802</v>
      </c>
      <c r="I1609" s="647">
        <v>1011.01</v>
      </c>
      <c r="J1609" s="647">
        <v>1</v>
      </c>
      <c r="K1609" s="647">
        <f t="shared" si="25"/>
        <v>1011.01</v>
      </c>
      <c r="L1609" s="645" t="s">
        <v>801</v>
      </c>
      <c r="M1609" s="645" t="s">
        <v>623</v>
      </c>
      <c r="N1609" s="646">
        <v>42810</v>
      </c>
      <c r="O1609" s="645" t="s">
        <v>71</v>
      </c>
      <c r="P1609" s="645" t="s">
        <v>801</v>
      </c>
    </row>
    <row r="1610" spans="1:16" x14ac:dyDescent="0.2">
      <c r="A1610" s="645" t="s">
        <v>390</v>
      </c>
      <c r="B1610" s="645" t="s">
        <v>1710</v>
      </c>
      <c r="C1610" s="645" t="s">
        <v>391</v>
      </c>
      <c r="D1610" s="645" t="s">
        <v>3302</v>
      </c>
      <c r="E1610" s="645" t="s">
        <v>3303</v>
      </c>
      <c r="F1610" s="645" t="s">
        <v>3304</v>
      </c>
      <c r="G1610" s="645" t="s">
        <v>7886</v>
      </c>
      <c r="H1610" s="646">
        <v>42802</v>
      </c>
      <c r="I1610" s="647">
        <v>150.01</v>
      </c>
      <c r="J1610" s="647">
        <v>1</v>
      </c>
      <c r="K1610" s="647">
        <f t="shared" si="25"/>
        <v>150.01</v>
      </c>
      <c r="L1610" s="645" t="s">
        <v>801</v>
      </c>
      <c r="M1610" s="645" t="s">
        <v>1147</v>
      </c>
      <c r="N1610" s="646">
        <v>42810</v>
      </c>
      <c r="O1610" s="645" t="s">
        <v>71</v>
      </c>
      <c r="P1610" s="645" t="s">
        <v>801</v>
      </c>
    </row>
    <row r="1611" spans="1:16" x14ac:dyDescent="0.2">
      <c r="A1611" s="645" t="s">
        <v>390</v>
      </c>
      <c r="B1611" s="645" t="s">
        <v>1710</v>
      </c>
      <c r="C1611" s="645" t="s">
        <v>391</v>
      </c>
      <c r="D1611" s="645" t="s">
        <v>3302</v>
      </c>
      <c r="E1611" s="645" t="s">
        <v>3303</v>
      </c>
      <c r="F1611" s="645" t="s">
        <v>3304</v>
      </c>
      <c r="G1611" s="645" t="s">
        <v>7887</v>
      </c>
      <c r="H1611" s="646">
        <v>42802</v>
      </c>
      <c r="I1611" s="647">
        <v>35.33</v>
      </c>
      <c r="J1611" s="647">
        <v>1</v>
      </c>
      <c r="K1611" s="647">
        <f t="shared" si="25"/>
        <v>35.33</v>
      </c>
      <c r="L1611" s="645" t="s">
        <v>801</v>
      </c>
      <c r="M1611" s="645" t="s">
        <v>7888</v>
      </c>
      <c r="N1611" s="646">
        <v>42810</v>
      </c>
      <c r="O1611" s="645" t="s">
        <v>71</v>
      </c>
      <c r="P1611" s="645" t="s">
        <v>801</v>
      </c>
    </row>
    <row r="1612" spans="1:16" x14ac:dyDescent="0.2">
      <c r="A1612" s="645" t="s">
        <v>390</v>
      </c>
      <c r="B1612" s="645" t="s">
        <v>1710</v>
      </c>
      <c r="C1612" s="645" t="s">
        <v>391</v>
      </c>
      <c r="D1612" s="645" t="s">
        <v>3302</v>
      </c>
      <c r="E1612" s="645" t="s">
        <v>3303</v>
      </c>
      <c r="F1612" s="645" t="s">
        <v>3304</v>
      </c>
      <c r="G1612" s="645" t="s">
        <v>7889</v>
      </c>
      <c r="H1612" s="646">
        <v>42802</v>
      </c>
      <c r="I1612" s="647">
        <v>35.33</v>
      </c>
      <c r="J1612" s="647">
        <v>1</v>
      </c>
      <c r="K1612" s="647">
        <f t="shared" si="25"/>
        <v>35.33</v>
      </c>
      <c r="L1612" s="645" t="s">
        <v>801</v>
      </c>
      <c r="M1612" s="645" t="s">
        <v>7888</v>
      </c>
      <c r="N1612" s="646">
        <v>42810</v>
      </c>
      <c r="O1612" s="645" t="s">
        <v>71</v>
      </c>
      <c r="P1612" s="645" t="s">
        <v>801</v>
      </c>
    </row>
    <row r="1613" spans="1:16" x14ac:dyDescent="0.2">
      <c r="A1613" s="645" t="s">
        <v>390</v>
      </c>
      <c r="B1613" s="645" t="s">
        <v>1710</v>
      </c>
      <c r="C1613" s="645" t="s">
        <v>391</v>
      </c>
      <c r="D1613" s="645" t="s">
        <v>3302</v>
      </c>
      <c r="E1613" s="645" t="s">
        <v>3303</v>
      </c>
      <c r="F1613" s="645" t="s">
        <v>3304</v>
      </c>
      <c r="G1613" s="645" t="s">
        <v>7890</v>
      </c>
      <c r="H1613" s="646">
        <v>42802</v>
      </c>
      <c r="I1613" s="647">
        <v>1368.63</v>
      </c>
      <c r="J1613" s="647">
        <v>1</v>
      </c>
      <c r="K1613" s="647">
        <f t="shared" si="25"/>
        <v>1368.63</v>
      </c>
      <c r="L1613" s="645" t="s">
        <v>801</v>
      </c>
      <c r="M1613" s="645" t="s">
        <v>474</v>
      </c>
      <c r="N1613" s="646">
        <v>42810</v>
      </c>
      <c r="O1613" s="645" t="s">
        <v>71</v>
      </c>
      <c r="P1613" s="645" t="s">
        <v>801</v>
      </c>
    </row>
    <row r="1614" spans="1:16" x14ac:dyDescent="0.2">
      <c r="A1614" s="645" t="s">
        <v>390</v>
      </c>
      <c r="B1614" s="645" t="s">
        <v>1710</v>
      </c>
      <c r="C1614" s="645" t="s">
        <v>391</v>
      </c>
      <c r="D1614" s="645" t="s">
        <v>3302</v>
      </c>
      <c r="E1614" s="645" t="s">
        <v>3303</v>
      </c>
      <c r="F1614" s="645" t="s">
        <v>3304</v>
      </c>
      <c r="G1614" s="645" t="s">
        <v>7891</v>
      </c>
      <c r="H1614" s="646">
        <v>42802</v>
      </c>
      <c r="I1614" s="647">
        <v>33.590000000000003</v>
      </c>
      <c r="J1614" s="647">
        <v>1</v>
      </c>
      <c r="K1614" s="647">
        <f t="shared" si="25"/>
        <v>33.590000000000003</v>
      </c>
      <c r="L1614" s="645" t="s">
        <v>801</v>
      </c>
      <c r="M1614" s="645" t="s">
        <v>3076</v>
      </c>
      <c r="N1614" s="646">
        <v>42814</v>
      </c>
      <c r="O1614" s="645" t="s">
        <v>71</v>
      </c>
      <c r="P1614" s="645" t="s">
        <v>801</v>
      </c>
    </row>
    <row r="1615" spans="1:16" x14ac:dyDescent="0.2">
      <c r="A1615" s="645" t="s">
        <v>390</v>
      </c>
      <c r="B1615" s="645" t="s">
        <v>1710</v>
      </c>
      <c r="C1615" s="645" t="s">
        <v>391</v>
      </c>
      <c r="D1615" s="645" t="s">
        <v>3302</v>
      </c>
      <c r="E1615" s="645" t="s">
        <v>3303</v>
      </c>
      <c r="F1615" s="645" t="s">
        <v>3304</v>
      </c>
      <c r="G1615" s="645" t="s">
        <v>7892</v>
      </c>
      <c r="H1615" s="646">
        <v>42802</v>
      </c>
      <c r="I1615" s="647">
        <v>151.84</v>
      </c>
      <c r="J1615" s="647">
        <v>1</v>
      </c>
      <c r="K1615" s="647">
        <f t="shared" si="25"/>
        <v>151.84</v>
      </c>
      <c r="L1615" s="645" t="s">
        <v>801</v>
      </c>
      <c r="M1615" s="645" t="s">
        <v>3076</v>
      </c>
      <c r="N1615" s="646">
        <v>42810</v>
      </c>
      <c r="O1615" s="645" t="s">
        <v>71</v>
      </c>
      <c r="P1615" s="645" t="s">
        <v>801</v>
      </c>
    </row>
    <row r="1616" spans="1:16" x14ac:dyDescent="0.2">
      <c r="A1616" s="645" t="s">
        <v>390</v>
      </c>
      <c r="B1616" s="645" t="s">
        <v>1710</v>
      </c>
      <c r="C1616" s="645" t="s">
        <v>391</v>
      </c>
      <c r="D1616" s="645" t="s">
        <v>3302</v>
      </c>
      <c r="E1616" s="645" t="s">
        <v>3303</v>
      </c>
      <c r="F1616" s="645" t="s">
        <v>3304</v>
      </c>
      <c r="G1616" s="645" t="s">
        <v>7893</v>
      </c>
      <c r="H1616" s="646">
        <v>42802</v>
      </c>
      <c r="I1616" s="647">
        <v>163.96</v>
      </c>
      <c r="J1616" s="647">
        <v>1</v>
      </c>
      <c r="K1616" s="647">
        <f t="shared" si="25"/>
        <v>163.96</v>
      </c>
      <c r="L1616" s="645" t="s">
        <v>801</v>
      </c>
      <c r="M1616" s="645" t="s">
        <v>474</v>
      </c>
      <c r="N1616" s="646">
        <v>42810</v>
      </c>
      <c r="O1616" s="645" t="s">
        <v>71</v>
      </c>
      <c r="P1616" s="645" t="s">
        <v>801</v>
      </c>
    </row>
    <row r="1617" spans="1:16" x14ac:dyDescent="0.2">
      <c r="A1617" s="645" t="s">
        <v>390</v>
      </c>
      <c r="B1617" s="645" t="s">
        <v>1710</v>
      </c>
      <c r="C1617" s="645" t="s">
        <v>391</v>
      </c>
      <c r="D1617" s="645" t="s">
        <v>3302</v>
      </c>
      <c r="E1617" s="645" t="s">
        <v>3303</v>
      </c>
      <c r="F1617" s="645" t="s">
        <v>3304</v>
      </c>
      <c r="G1617" s="645" t="s">
        <v>7894</v>
      </c>
      <c r="H1617" s="646">
        <v>42802</v>
      </c>
      <c r="I1617" s="647">
        <v>1308.5</v>
      </c>
      <c r="J1617" s="647">
        <v>1</v>
      </c>
      <c r="K1617" s="647">
        <f t="shared" si="25"/>
        <v>1308.5</v>
      </c>
      <c r="L1617" s="645" t="s">
        <v>801</v>
      </c>
      <c r="M1617" s="645" t="s">
        <v>474</v>
      </c>
      <c r="N1617" s="646">
        <v>42815</v>
      </c>
      <c r="O1617" s="645" t="s">
        <v>71</v>
      </c>
      <c r="P1617" s="645" t="s">
        <v>801</v>
      </c>
    </row>
    <row r="1618" spans="1:16" x14ac:dyDescent="0.2">
      <c r="A1618" s="645" t="s">
        <v>390</v>
      </c>
      <c r="B1618" s="645" t="s">
        <v>1710</v>
      </c>
      <c r="C1618" s="645" t="s">
        <v>391</v>
      </c>
      <c r="D1618" s="645" t="s">
        <v>3302</v>
      </c>
      <c r="E1618" s="645" t="s">
        <v>3303</v>
      </c>
      <c r="F1618" s="645" t="s">
        <v>3304</v>
      </c>
      <c r="G1618" s="645" t="s">
        <v>7895</v>
      </c>
      <c r="H1618" s="646">
        <v>42802</v>
      </c>
      <c r="I1618" s="647">
        <v>114.14</v>
      </c>
      <c r="J1618" s="647">
        <v>1</v>
      </c>
      <c r="K1618" s="647">
        <f t="shared" si="25"/>
        <v>114.14</v>
      </c>
      <c r="L1618" s="645" t="s">
        <v>801</v>
      </c>
      <c r="M1618" s="645" t="s">
        <v>3076</v>
      </c>
      <c r="N1618" s="646">
        <v>42810</v>
      </c>
      <c r="O1618" s="645" t="s">
        <v>71</v>
      </c>
      <c r="P1618" s="645" t="s">
        <v>801</v>
      </c>
    </row>
    <row r="1619" spans="1:16" x14ac:dyDescent="0.2">
      <c r="A1619" s="645" t="s">
        <v>390</v>
      </c>
      <c r="B1619" s="645" t="s">
        <v>1710</v>
      </c>
      <c r="C1619" s="645" t="s">
        <v>391</v>
      </c>
      <c r="D1619" s="645" t="s">
        <v>3302</v>
      </c>
      <c r="E1619" s="645" t="s">
        <v>3303</v>
      </c>
      <c r="F1619" s="645" t="s">
        <v>3304</v>
      </c>
      <c r="G1619" s="645" t="s">
        <v>7896</v>
      </c>
      <c r="H1619" s="646">
        <v>42802</v>
      </c>
      <c r="I1619" s="647">
        <v>89.75</v>
      </c>
      <c r="J1619" s="647">
        <v>1</v>
      </c>
      <c r="K1619" s="647">
        <f t="shared" si="25"/>
        <v>89.75</v>
      </c>
      <c r="L1619" s="645" t="s">
        <v>801</v>
      </c>
      <c r="M1619" s="645" t="s">
        <v>3076</v>
      </c>
      <c r="N1619" s="646">
        <v>42815</v>
      </c>
      <c r="O1619" s="645" t="s">
        <v>71</v>
      </c>
      <c r="P1619" s="645" t="s">
        <v>801</v>
      </c>
    </row>
    <row r="1620" spans="1:16" x14ac:dyDescent="0.2">
      <c r="A1620" s="645" t="s">
        <v>390</v>
      </c>
      <c r="B1620" s="645" t="s">
        <v>1710</v>
      </c>
      <c r="C1620" s="645" t="s">
        <v>391</v>
      </c>
      <c r="D1620" s="645" t="s">
        <v>3302</v>
      </c>
      <c r="E1620" s="645" t="s">
        <v>3303</v>
      </c>
      <c r="F1620" s="645" t="s">
        <v>3304</v>
      </c>
      <c r="G1620" s="645" t="s">
        <v>7897</v>
      </c>
      <c r="H1620" s="646">
        <v>42802</v>
      </c>
      <c r="I1620" s="647">
        <v>60.14</v>
      </c>
      <c r="J1620" s="647">
        <v>1</v>
      </c>
      <c r="K1620" s="647">
        <f t="shared" si="25"/>
        <v>60.14</v>
      </c>
      <c r="L1620" s="645" t="s">
        <v>801</v>
      </c>
      <c r="M1620" s="645" t="s">
        <v>3076</v>
      </c>
      <c r="N1620" s="646">
        <v>42815</v>
      </c>
      <c r="O1620" s="645" t="s">
        <v>71</v>
      </c>
      <c r="P1620" s="645" t="s">
        <v>801</v>
      </c>
    </row>
    <row r="1621" spans="1:16" x14ac:dyDescent="0.2">
      <c r="A1621" s="645" t="s">
        <v>390</v>
      </c>
      <c r="B1621" s="645" t="s">
        <v>1710</v>
      </c>
      <c r="C1621" s="645" t="s">
        <v>391</v>
      </c>
      <c r="D1621" s="645" t="s">
        <v>3302</v>
      </c>
      <c r="E1621" s="645" t="s">
        <v>3303</v>
      </c>
      <c r="F1621" s="645" t="s">
        <v>3304</v>
      </c>
      <c r="G1621" s="645" t="s">
        <v>7898</v>
      </c>
      <c r="H1621" s="646">
        <v>42802</v>
      </c>
      <c r="I1621" s="647">
        <v>62.14</v>
      </c>
      <c r="J1621" s="647">
        <v>1</v>
      </c>
      <c r="K1621" s="647">
        <f t="shared" si="25"/>
        <v>62.14</v>
      </c>
      <c r="L1621" s="645" t="s">
        <v>801</v>
      </c>
      <c r="M1621" s="645" t="s">
        <v>3076</v>
      </c>
      <c r="N1621" s="646">
        <v>42815</v>
      </c>
      <c r="O1621" s="645" t="s">
        <v>71</v>
      </c>
      <c r="P1621" s="645" t="s">
        <v>801</v>
      </c>
    </row>
    <row r="1622" spans="1:16" x14ac:dyDescent="0.2">
      <c r="A1622" s="645" t="s">
        <v>390</v>
      </c>
      <c r="B1622" s="645" t="s">
        <v>1710</v>
      </c>
      <c r="C1622" s="645" t="s">
        <v>391</v>
      </c>
      <c r="D1622" s="645" t="s">
        <v>3302</v>
      </c>
      <c r="E1622" s="645" t="s">
        <v>3303</v>
      </c>
      <c r="F1622" s="645" t="s">
        <v>3304</v>
      </c>
      <c r="G1622" s="645" t="s">
        <v>7899</v>
      </c>
      <c r="H1622" s="646">
        <v>42802</v>
      </c>
      <c r="I1622" s="647">
        <v>277.98</v>
      </c>
      <c r="J1622" s="647">
        <v>1</v>
      </c>
      <c r="K1622" s="647">
        <f t="shared" si="25"/>
        <v>277.98</v>
      </c>
      <c r="L1622" s="645" t="s">
        <v>801</v>
      </c>
      <c r="M1622" s="645" t="s">
        <v>540</v>
      </c>
      <c r="N1622" s="646">
        <v>42815</v>
      </c>
      <c r="O1622" s="645" t="s">
        <v>71</v>
      </c>
      <c r="P1622" s="645" t="s">
        <v>801</v>
      </c>
    </row>
    <row r="1623" spans="1:16" x14ac:dyDescent="0.2">
      <c r="A1623" s="645" t="s">
        <v>390</v>
      </c>
      <c r="B1623" s="645" t="s">
        <v>1710</v>
      </c>
      <c r="C1623" s="645" t="s">
        <v>391</v>
      </c>
      <c r="D1623" s="645" t="s">
        <v>3302</v>
      </c>
      <c r="E1623" s="645" t="s">
        <v>3303</v>
      </c>
      <c r="F1623" s="645" t="s">
        <v>3304</v>
      </c>
      <c r="G1623" s="645" t="s">
        <v>7900</v>
      </c>
      <c r="H1623" s="646">
        <v>42802</v>
      </c>
      <c r="I1623" s="647">
        <v>45.92</v>
      </c>
      <c r="J1623" s="647">
        <v>1</v>
      </c>
      <c r="K1623" s="647">
        <f t="shared" si="25"/>
        <v>45.92</v>
      </c>
      <c r="L1623" s="645" t="s">
        <v>801</v>
      </c>
      <c r="M1623" s="645" t="s">
        <v>262</v>
      </c>
      <c r="N1623" s="646">
        <v>42815</v>
      </c>
      <c r="O1623" s="645" t="s">
        <v>71</v>
      </c>
      <c r="P1623" s="645" t="s">
        <v>801</v>
      </c>
    </row>
    <row r="1624" spans="1:16" x14ac:dyDescent="0.2">
      <c r="A1624" s="645" t="s">
        <v>390</v>
      </c>
      <c r="B1624" s="645" t="s">
        <v>1710</v>
      </c>
      <c r="C1624" s="645" t="s">
        <v>391</v>
      </c>
      <c r="D1624" s="645" t="s">
        <v>3302</v>
      </c>
      <c r="E1624" s="645" t="s">
        <v>3303</v>
      </c>
      <c r="F1624" s="645" t="s">
        <v>3304</v>
      </c>
      <c r="G1624" s="645" t="s">
        <v>7901</v>
      </c>
      <c r="H1624" s="646">
        <v>42802</v>
      </c>
      <c r="I1624" s="647">
        <v>30</v>
      </c>
      <c r="J1624" s="647">
        <v>1</v>
      </c>
      <c r="K1624" s="647">
        <f t="shared" si="25"/>
        <v>30</v>
      </c>
      <c r="L1624" s="645" t="s">
        <v>801</v>
      </c>
      <c r="M1624" s="645" t="s">
        <v>575</v>
      </c>
      <c r="N1624" s="646">
        <v>42815</v>
      </c>
      <c r="O1624" s="645" t="s">
        <v>71</v>
      </c>
      <c r="P1624" s="645" t="s">
        <v>801</v>
      </c>
    </row>
    <row r="1625" spans="1:16" x14ac:dyDescent="0.2">
      <c r="A1625" s="645" t="s">
        <v>390</v>
      </c>
      <c r="B1625" s="645" t="s">
        <v>1710</v>
      </c>
      <c r="C1625" s="645" t="s">
        <v>391</v>
      </c>
      <c r="D1625" s="645" t="s">
        <v>3302</v>
      </c>
      <c r="E1625" s="645" t="s">
        <v>3303</v>
      </c>
      <c r="F1625" s="645" t="s">
        <v>3304</v>
      </c>
      <c r="G1625" s="645" t="s">
        <v>7902</v>
      </c>
      <c r="H1625" s="646">
        <v>42802</v>
      </c>
      <c r="I1625" s="647">
        <v>139.71</v>
      </c>
      <c r="J1625" s="647">
        <v>1</v>
      </c>
      <c r="K1625" s="647">
        <f t="shared" si="25"/>
        <v>139.71</v>
      </c>
      <c r="L1625" s="645" t="s">
        <v>801</v>
      </c>
      <c r="M1625" s="645" t="s">
        <v>623</v>
      </c>
      <c r="N1625" s="646">
        <v>42815</v>
      </c>
      <c r="O1625" s="645" t="s">
        <v>71</v>
      </c>
      <c r="P1625" s="645" t="s">
        <v>801</v>
      </c>
    </row>
    <row r="1626" spans="1:16" x14ac:dyDescent="0.2">
      <c r="A1626" s="645" t="s">
        <v>390</v>
      </c>
      <c r="B1626" s="645" t="s">
        <v>1710</v>
      </c>
      <c r="C1626" s="645" t="s">
        <v>391</v>
      </c>
      <c r="D1626" s="645" t="s">
        <v>3302</v>
      </c>
      <c r="E1626" s="645" t="s">
        <v>3303</v>
      </c>
      <c r="F1626" s="645" t="s">
        <v>3304</v>
      </c>
      <c r="G1626" s="645" t="s">
        <v>7903</v>
      </c>
      <c r="H1626" s="646">
        <v>42802</v>
      </c>
      <c r="I1626" s="647">
        <v>70.209999999999994</v>
      </c>
      <c r="J1626" s="647">
        <v>1</v>
      </c>
      <c r="K1626" s="647">
        <f t="shared" si="25"/>
        <v>70.209999999999994</v>
      </c>
      <c r="L1626" s="645" t="s">
        <v>801</v>
      </c>
      <c r="M1626" s="645" t="s">
        <v>262</v>
      </c>
      <c r="N1626" s="646">
        <v>42815</v>
      </c>
      <c r="O1626" s="645" t="s">
        <v>71</v>
      </c>
      <c r="P1626" s="645" t="s">
        <v>801</v>
      </c>
    </row>
    <row r="1627" spans="1:16" x14ac:dyDescent="0.2">
      <c r="A1627" s="645" t="s">
        <v>390</v>
      </c>
      <c r="B1627" s="645" t="s">
        <v>1710</v>
      </c>
      <c r="C1627" s="645" t="s">
        <v>391</v>
      </c>
      <c r="D1627" s="645" t="s">
        <v>3302</v>
      </c>
      <c r="E1627" s="645" t="s">
        <v>3303</v>
      </c>
      <c r="F1627" s="645" t="s">
        <v>3304</v>
      </c>
      <c r="G1627" s="645" t="s">
        <v>7904</v>
      </c>
      <c r="H1627" s="646">
        <v>42802</v>
      </c>
      <c r="I1627" s="647">
        <v>65.59</v>
      </c>
      <c r="J1627" s="647">
        <v>1</v>
      </c>
      <c r="K1627" s="647">
        <f t="shared" si="25"/>
        <v>65.59</v>
      </c>
      <c r="L1627" s="645" t="s">
        <v>801</v>
      </c>
      <c r="M1627" s="645" t="s">
        <v>474</v>
      </c>
      <c r="N1627" s="646">
        <v>42815</v>
      </c>
      <c r="O1627" s="645" t="s">
        <v>71</v>
      </c>
      <c r="P1627" s="645" t="s">
        <v>801</v>
      </c>
    </row>
    <row r="1628" spans="1:16" x14ac:dyDescent="0.2">
      <c r="A1628" s="645" t="s">
        <v>390</v>
      </c>
      <c r="B1628" s="645" t="s">
        <v>1710</v>
      </c>
      <c r="C1628" s="645" t="s">
        <v>391</v>
      </c>
      <c r="D1628" s="645" t="s">
        <v>3302</v>
      </c>
      <c r="E1628" s="645" t="s">
        <v>3303</v>
      </c>
      <c r="F1628" s="645" t="s">
        <v>3304</v>
      </c>
      <c r="G1628" s="645" t="s">
        <v>7905</v>
      </c>
      <c r="H1628" s="646">
        <v>42802</v>
      </c>
      <c r="I1628" s="647">
        <v>518.5</v>
      </c>
      <c r="J1628" s="647">
        <v>1</v>
      </c>
      <c r="K1628" s="647">
        <f t="shared" si="25"/>
        <v>518.5</v>
      </c>
      <c r="L1628" s="645" t="s">
        <v>801</v>
      </c>
      <c r="M1628" s="645" t="s">
        <v>474</v>
      </c>
      <c r="N1628" s="646">
        <v>42815</v>
      </c>
      <c r="O1628" s="645" t="s">
        <v>71</v>
      </c>
      <c r="P1628" s="645" t="s">
        <v>801</v>
      </c>
    </row>
    <row r="1629" spans="1:16" x14ac:dyDescent="0.2">
      <c r="A1629" s="645" t="s">
        <v>390</v>
      </c>
      <c r="B1629" s="645" t="s">
        <v>1710</v>
      </c>
      <c r="C1629" s="645" t="s">
        <v>391</v>
      </c>
      <c r="D1629" s="645" t="s">
        <v>3302</v>
      </c>
      <c r="E1629" s="645" t="s">
        <v>3303</v>
      </c>
      <c r="F1629" s="645" t="s">
        <v>3304</v>
      </c>
      <c r="G1629" s="645" t="s">
        <v>7906</v>
      </c>
      <c r="H1629" s="646">
        <v>42802</v>
      </c>
      <c r="I1629" s="647">
        <v>170.33</v>
      </c>
      <c r="J1629" s="647">
        <v>1</v>
      </c>
      <c r="K1629" s="647">
        <f t="shared" si="25"/>
        <v>170.33</v>
      </c>
      <c r="L1629" s="645" t="s">
        <v>801</v>
      </c>
      <c r="M1629" s="645" t="s">
        <v>1708</v>
      </c>
      <c r="N1629" s="646">
        <v>42815</v>
      </c>
      <c r="O1629" s="645" t="s">
        <v>71</v>
      </c>
      <c r="P1629" s="645" t="s">
        <v>801</v>
      </c>
    </row>
    <row r="1630" spans="1:16" x14ac:dyDescent="0.2">
      <c r="A1630" s="645" t="s">
        <v>390</v>
      </c>
      <c r="B1630" s="645" t="s">
        <v>1710</v>
      </c>
      <c r="C1630" s="645" t="s">
        <v>391</v>
      </c>
      <c r="D1630" s="645" t="s">
        <v>3302</v>
      </c>
      <c r="E1630" s="645" t="s">
        <v>3303</v>
      </c>
      <c r="F1630" s="645" t="s">
        <v>3304</v>
      </c>
      <c r="G1630" s="645" t="s">
        <v>7907</v>
      </c>
      <c r="H1630" s="646">
        <v>42796</v>
      </c>
      <c r="I1630" s="647">
        <v>959.51</v>
      </c>
      <c r="J1630" s="647">
        <v>1</v>
      </c>
      <c r="K1630" s="647">
        <f t="shared" si="25"/>
        <v>959.51</v>
      </c>
      <c r="L1630" s="645" t="s">
        <v>801</v>
      </c>
      <c r="M1630" s="645" t="s">
        <v>3076</v>
      </c>
      <c r="N1630" s="646">
        <v>42801</v>
      </c>
      <c r="O1630" s="645" t="s">
        <v>71</v>
      </c>
      <c r="P1630" s="645" t="s">
        <v>801</v>
      </c>
    </row>
    <row r="1631" spans="1:16" x14ac:dyDescent="0.2">
      <c r="A1631" s="645" t="s">
        <v>390</v>
      </c>
      <c r="B1631" s="645" t="s">
        <v>1710</v>
      </c>
      <c r="C1631" s="645" t="s">
        <v>391</v>
      </c>
      <c r="D1631" s="645" t="s">
        <v>3302</v>
      </c>
      <c r="E1631" s="645" t="s">
        <v>3303</v>
      </c>
      <c r="F1631" s="645" t="s">
        <v>3304</v>
      </c>
      <c r="G1631" s="645" t="s">
        <v>7908</v>
      </c>
      <c r="H1631" s="646">
        <v>42796</v>
      </c>
      <c r="I1631" s="647">
        <v>533.91</v>
      </c>
      <c r="J1631" s="647">
        <v>1</v>
      </c>
      <c r="K1631" s="647">
        <f t="shared" si="25"/>
        <v>533.91</v>
      </c>
      <c r="L1631" s="645" t="s">
        <v>801</v>
      </c>
      <c r="M1631" s="645" t="s">
        <v>671</v>
      </c>
      <c r="N1631" s="646">
        <v>42801</v>
      </c>
      <c r="O1631" s="645" t="s">
        <v>71</v>
      </c>
      <c r="P1631" s="645" t="s">
        <v>801</v>
      </c>
    </row>
    <row r="1632" spans="1:16" x14ac:dyDescent="0.2">
      <c r="A1632" s="645" t="s">
        <v>390</v>
      </c>
      <c r="B1632" s="645" t="s">
        <v>1710</v>
      </c>
      <c r="C1632" s="645" t="s">
        <v>391</v>
      </c>
      <c r="D1632" s="645" t="s">
        <v>3302</v>
      </c>
      <c r="E1632" s="645" t="s">
        <v>3303</v>
      </c>
      <c r="F1632" s="645" t="s">
        <v>3304</v>
      </c>
      <c r="G1632" s="645" t="s">
        <v>7909</v>
      </c>
      <c r="H1632" s="646">
        <v>42796</v>
      </c>
      <c r="I1632" s="647">
        <v>153.02000000000001</v>
      </c>
      <c r="J1632" s="647">
        <v>1</v>
      </c>
      <c r="K1632" s="647">
        <f t="shared" si="25"/>
        <v>153.02000000000001</v>
      </c>
      <c r="L1632" s="645" t="s">
        <v>801</v>
      </c>
      <c r="M1632" s="645" t="s">
        <v>3076</v>
      </c>
      <c r="N1632" s="646">
        <v>42801</v>
      </c>
      <c r="O1632" s="645" t="s">
        <v>71</v>
      </c>
      <c r="P1632" s="645" t="s">
        <v>801</v>
      </c>
    </row>
    <row r="1633" spans="1:16" x14ac:dyDescent="0.2">
      <c r="A1633" s="645" t="s">
        <v>390</v>
      </c>
      <c r="B1633" s="645" t="s">
        <v>1710</v>
      </c>
      <c r="C1633" s="645" t="s">
        <v>391</v>
      </c>
      <c r="D1633" s="645" t="s">
        <v>3302</v>
      </c>
      <c r="E1633" s="645" t="s">
        <v>3303</v>
      </c>
      <c r="F1633" s="645" t="s">
        <v>3304</v>
      </c>
      <c r="G1633" s="645" t="s">
        <v>7910</v>
      </c>
      <c r="H1633" s="646">
        <v>42796</v>
      </c>
      <c r="I1633" s="647">
        <v>268.88</v>
      </c>
      <c r="J1633" s="647">
        <v>1</v>
      </c>
      <c r="K1633" s="647">
        <f t="shared" si="25"/>
        <v>268.88</v>
      </c>
      <c r="L1633" s="645" t="s">
        <v>801</v>
      </c>
      <c r="M1633" s="645" t="s">
        <v>1147</v>
      </c>
      <c r="N1633" s="646">
        <v>42801</v>
      </c>
      <c r="O1633" s="645" t="s">
        <v>71</v>
      </c>
      <c r="P1633" s="645" t="s">
        <v>801</v>
      </c>
    </row>
    <row r="1634" spans="1:16" x14ac:dyDescent="0.2">
      <c r="A1634" s="645" t="s">
        <v>390</v>
      </c>
      <c r="B1634" s="645" t="s">
        <v>1710</v>
      </c>
      <c r="C1634" s="645" t="s">
        <v>391</v>
      </c>
      <c r="D1634" s="645" t="s">
        <v>3302</v>
      </c>
      <c r="E1634" s="645" t="s">
        <v>3303</v>
      </c>
      <c r="F1634" s="645" t="s">
        <v>3304</v>
      </c>
      <c r="G1634" s="645" t="s">
        <v>7911</v>
      </c>
      <c r="H1634" s="646">
        <v>42796</v>
      </c>
      <c r="I1634" s="647">
        <v>74.540000000000006</v>
      </c>
      <c r="J1634" s="647">
        <v>1</v>
      </c>
      <c r="K1634" s="647">
        <f t="shared" si="25"/>
        <v>74.540000000000006</v>
      </c>
      <c r="L1634" s="645" t="s">
        <v>801</v>
      </c>
      <c r="M1634" s="645" t="s">
        <v>2539</v>
      </c>
      <c r="N1634" s="646">
        <v>42801</v>
      </c>
      <c r="O1634" s="645" t="s">
        <v>71</v>
      </c>
      <c r="P1634" s="645" t="s">
        <v>7912</v>
      </c>
    </row>
    <row r="1635" spans="1:16" x14ac:dyDescent="0.2">
      <c r="A1635" s="645" t="s">
        <v>390</v>
      </c>
      <c r="B1635" s="645" t="s">
        <v>1710</v>
      </c>
      <c r="C1635" s="645" t="s">
        <v>391</v>
      </c>
      <c r="D1635" s="645" t="s">
        <v>3302</v>
      </c>
      <c r="E1635" s="645" t="s">
        <v>3303</v>
      </c>
      <c r="F1635" s="645" t="s">
        <v>3304</v>
      </c>
      <c r="G1635" s="645" t="s">
        <v>7913</v>
      </c>
      <c r="H1635" s="646">
        <v>42796</v>
      </c>
      <c r="I1635" s="647">
        <v>223.2</v>
      </c>
      <c r="J1635" s="647">
        <v>1</v>
      </c>
      <c r="K1635" s="647">
        <f t="shared" si="25"/>
        <v>223.2</v>
      </c>
      <c r="L1635" s="645" t="s">
        <v>801</v>
      </c>
      <c r="M1635" s="645" t="s">
        <v>582</v>
      </c>
      <c r="N1635" s="646">
        <v>42801</v>
      </c>
      <c r="O1635" s="645" t="s">
        <v>71</v>
      </c>
      <c r="P1635" s="645" t="s">
        <v>801</v>
      </c>
    </row>
    <row r="1636" spans="1:16" x14ac:dyDescent="0.2">
      <c r="A1636" s="645" t="s">
        <v>390</v>
      </c>
      <c r="B1636" s="645" t="s">
        <v>1710</v>
      </c>
      <c r="C1636" s="645" t="s">
        <v>391</v>
      </c>
      <c r="D1636" s="645" t="s">
        <v>3302</v>
      </c>
      <c r="E1636" s="645" t="s">
        <v>3303</v>
      </c>
      <c r="F1636" s="645" t="s">
        <v>3304</v>
      </c>
      <c r="G1636" s="645" t="s">
        <v>7914</v>
      </c>
      <c r="H1636" s="646">
        <v>42796</v>
      </c>
      <c r="I1636" s="647">
        <v>173.07</v>
      </c>
      <c r="J1636" s="647">
        <v>1</v>
      </c>
      <c r="K1636" s="647">
        <f t="shared" si="25"/>
        <v>173.07</v>
      </c>
      <c r="L1636" s="645" t="s">
        <v>801</v>
      </c>
      <c r="M1636" s="645" t="s">
        <v>3076</v>
      </c>
      <c r="N1636" s="646">
        <v>42801</v>
      </c>
      <c r="O1636" s="645" t="s">
        <v>71</v>
      </c>
      <c r="P1636" s="645" t="s">
        <v>801</v>
      </c>
    </row>
    <row r="1637" spans="1:16" x14ac:dyDescent="0.2">
      <c r="A1637" s="645" t="s">
        <v>390</v>
      </c>
      <c r="B1637" s="645" t="s">
        <v>1710</v>
      </c>
      <c r="C1637" s="645" t="s">
        <v>391</v>
      </c>
      <c r="D1637" s="645" t="s">
        <v>3302</v>
      </c>
      <c r="E1637" s="645" t="s">
        <v>3303</v>
      </c>
      <c r="F1637" s="645" t="s">
        <v>3304</v>
      </c>
      <c r="G1637" s="645" t="s">
        <v>7915</v>
      </c>
      <c r="H1637" s="646">
        <v>42796</v>
      </c>
      <c r="I1637" s="647">
        <v>547.25</v>
      </c>
      <c r="J1637" s="647">
        <v>1</v>
      </c>
      <c r="K1637" s="647">
        <f t="shared" si="25"/>
        <v>547.25</v>
      </c>
      <c r="L1637" s="645" t="s">
        <v>801</v>
      </c>
      <c r="M1637" s="645" t="s">
        <v>474</v>
      </c>
      <c r="N1637" s="646">
        <v>42801</v>
      </c>
      <c r="O1637" s="645" t="s">
        <v>71</v>
      </c>
      <c r="P1637" s="645" t="s">
        <v>801</v>
      </c>
    </row>
    <row r="1638" spans="1:16" x14ac:dyDescent="0.2">
      <c r="A1638" s="645" t="s">
        <v>390</v>
      </c>
      <c r="B1638" s="645" t="s">
        <v>1710</v>
      </c>
      <c r="C1638" s="645" t="s">
        <v>391</v>
      </c>
      <c r="D1638" s="645" t="s">
        <v>3302</v>
      </c>
      <c r="E1638" s="645" t="s">
        <v>3303</v>
      </c>
      <c r="F1638" s="645" t="s">
        <v>3304</v>
      </c>
      <c r="G1638" s="645" t="s">
        <v>7916</v>
      </c>
      <c r="H1638" s="646">
        <v>42796</v>
      </c>
      <c r="I1638" s="647">
        <v>201.06</v>
      </c>
      <c r="J1638" s="647">
        <v>1</v>
      </c>
      <c r="K1638" s="647">
        <f t="shared" si="25"/>
        <v>201.06</v>
      </c>
      <c r="L1638" s="645" t="s">
        <v>801</v>
      </c>
      <c r="M1638" s="645" t="s">
        <v>1139</v>
      </c>
      <c r="N1638" s="646">
        <v>42801</v>
      </c>
      <c r="O1638" s="645" t="s">
        <v>71</v>
      </c>
      <c r="P1638" s="645" t="s">
        <v>801</v>
      </c>
    </row>
    <row r="1639" spans="1:16" x14ac:dyDescent="0.2">
      <c r="A1639" s="645" t="s">
        <v>390</v>
      </c>
      <c r="B1639" s="645" t="s">
        <v>1710</v>
      </c>
      <c r="C1639" s="645" t="s">
        <v>391</v>
      </c>
      <c r="D1639" s="645" t="s">
        <v>3302</v>
      </c>
      <c r="E1639" s="645" t="s">
        <v>3303</v>
      </c>
      <c r="F1639" s="645" t="s">
        <v>3304</v>
      </c>
      <c r="G1639" s="645" t="s">
        <v>7917</v>
      </c>
      <c r="H1639" s="646">
        <v>42796</v>
      </c>
      <c r="I1639" s="647">
        <v>17.98</v>
      </c>
      <c r="J1639" s="647">
        <v>1</v>
      </c>
      <c r="K1639" s="647">
        <f t="shared" si="25"/>
        <v>17.98</v>
      </c>
      <c r="L1639" s="645" t="s">
        <v>801</v>
      </c>
      <c r="M1639" s="645" t="s">
        <v>575</v>
      </c>
      <c r="N1639" s="646">
        <v>42801</v>
      </c>
      <c r="O1639" s="645" t="s">
        <v>71</v>
      </c>
      <c r="P1639" s="645" t="s">
        <v>801</v>
      </c>
    </row>
    <row r="1640" spans="1:16" x14ac:dyDescent="0.2">
      <c r="A1640" s="645" t="s">
        <v>390</v>
      </c>
      <c r="B1640" s="645" t="s">
        <v>1710</v>
      </c>
      <c r="C1640" s="645" t="s">
        <v>391</v>
      </c>
      <c r="D1640" s="645" t="s">
        <v>3302</v>
      </c>
      <c r="E1640" s="645" t="s">
        <v>3303</v>
      </c>
      <c r="F1640" s="645" t="s">
        <v>3304</v>
      </c>
      <c r="G1640" s="645" t="s">
        <v>7918</v>
      </c>
      <c r="H1640" s="646">
        <v>42796</v>
      </c>
      <c r="I1640" s="647">
        <v>17.98</v>
      </c>
      <c r="J1640" s="647">
        <v>1</v>
      </c>
      <c r="K1640" s="647">
        <f t="shared" si="25"/>
        <v>17.98</v>
      </c>
      <c r="L1640" s="645" t="s">
        <v>801</v>
      </c>
      <c r="M1640" s="645" t="s">
        <v>575</v>
      </c>
      <c r="N1640" s="646">
        <v>42801</v>
      </c>
      <c r="O1640" s="645" t="s">
        <v>71</v>
      </c>
      <c r="P1640" s="645" t="s">
        <v>801</v>
      </c>
    </row>
    <row r="1641" spans="1:16" x14ac:dyDescent="0.2">
      <c r="A1641" s="645" t="s">
        <v>390</v>
      </c>
      <c r="B1641" s="645" t="s">
        <v>1710</v>
      </c>
      <c r="C1641" s="645" t="s">
        <v>391</v>
      </c>
      <c r="D1641" s="645" t="s">
        <v>3302</v>
      </c>
      <c r="E1641" s="645" t="s">
        <v>3303</v>
      </c>
      <c r="F1641" s="645" t="s">
        <v>3304</v>
      </c>
      <c r="G1641" s="645" t="s">
        <v>7919</v>
      </c>
      <c r="H1641" s="646">
        <v>42796</v>
      </c>
      <c r="I1641" s="647">
        <v>54.99</v>
      </c>
      <c r="J1641" s="647">
        <v>1</v>
      </c>
      <c r="K1641" s="647">
        <f t="shared" si="25"/>
        <v>54.99</v>
      </c>
      <c r="L1641" s="645" t="s">
        <v>801</v>
      </c>
      <c r="M1641" s="645" t="s">
        <v>1241</v>
      </c>
      <c r="N1641" s="646">
        <v>42801</v>
      </c>
      <c r="O1641" s="645" t="s">
        <v>71</v>
      </c>
      <c r="P1641" s="645" t="s">
        <v>801</v>
      </c>
    </row>
    <row r="1642" spans="1:16" x14ac:dyDescent="0.2">
      <c r="A1642" s="645" t="s">
        <v>390</v>
      </c>
      <c r="B1642" s="645" t="s">
        <v>1710</v>
      </c>
      <c r="C1642" s="645" t="s">
        <v>391</v>
      </c>
      <c r="D1642" s="645" t="s">
        <v>3302</v>
      </c>
      <c r="E1642" s="645" t="s">
        <v>3303</v>
      </c>
      <c r="F1642" s="645" t="s">
        <v>3304</v>
      </c>
      <c r="G1642" s="645" t="s">
        <v>7920</v>
      </c>
      <c r="H1642" s="646">
        <v>42794</v>
      </c>
      <c r="I1642" s="647">
        <v>92</v>
      </c>
      <c r="J1642" s="647">
        <v>1</v>
      </c>
      <c r="K1642" s="647">
        <f t="shared" si="25"/>
        <v>92</v>
      </c>
      <c r="L1642" s="645" t="s">
        <v>801</v>
      </c>
      <c r="M1642" s="645" t="s">
        <v>474</v>
      </c>
      <c r="N1642" s="646">
        <v>42795</v>
      </c>
      <c r="O1642" s="645" t="s">
        <v>71</v>
      </c>
      <c r="P1642" s="645" t="s">
        <v>801</v>
      </c>
    </row>
    <row r="1643" spans="1:16" x14ac:dyDescent="0.2">
      <c r="A1643" s="645" t="s">
        <v>390</v>
      </c>
      <c r="B1643" s="645" t="s">
        <v>1710</v>
      </c>
      <c r="C1643" s="645" t="s">
        <v>391</v>
      </c>
      <c r="D1643" s="645" t="s">
        <v>3302</v>
      </c>
      <c r="E1643" s="645" t="s">
        <v>3303</v>
      </c>
      <c r="F1643" s="645" t="s">
        <v>3304</v>
      </c>
      <c r="G1643" s="645" t="s">
        <v>7921</v>
      </c>
      <c r="H1643" s="646">
        <v>42794</v>
      </c>
      <c r="I1643" s="647">
        <v>105.51</v>
      </c>
      <c r="J1643" s="647">
        <v>1</v>
      </c>
      <c r="K1643" s="647">
        <f t="shared" si="25"/>
        <v>105.51</v>
      </c>
      <c r="L1643" s="645" t="s">
        <v>801</v>
      </c>
      <c r="M1643" s="645" t="s">
        <v>1708</v>
      </c>
      <c r="N1643" s="646">
        <v>42795</v>
      </c>
      <c r="O1643" s="645" t="s">
        <v>71</v>
      </c>
      <c r="P1643" s="645" t="s">
        <v>801</v>
      </c>
    </row>
    <row r="1644" spans="1:16" x14ac:dyDescent="0.2">
      <c r="A1644" s="645" t="s">
        <v>390</v>
      </c>
      <c r="B1644" s="645" t="s">
        <v>1710</v>
      </c>
      <c r="C1644" s="645" t="s">
        <v>391</v>
      </c>
      <c r="D1644" s="645" t="s">
        <v>3302</v>
      </c>
      <c r="E1644" s="645" t="s">
        <v>3303</v>
      </c>
      <c r="F1644" s="645" t="s">
        <v>3304</v>
      </c>
      <c r="G1644" s="645" t="s">
        <v>7922</v>
      </c>
      <c r="H1644" s="646">
        <v>42794</v>
      </c>
      <c r="I1644" s="647">
        <v>50.33</v>
      </c>
      <c r="J1644" s="647">
        <v>1</v>
      </c>
      <c r="K1644" s="647">
        <f t="shared" si="25"/>
        <v>50.33</v>
      </c>
      <c r="L1644" s="645" t="s">
        <v>801</v>
      </c>
      <c r="M1644" s="645" t="s">
        <v>1708</v>
      </c>
      <c r="N1644" s="646">
        <v>42795</v>
      </c>
      <c r="O1644" s="645" t="s">
        <v>71</v>
      </c>
      <c r="P1644" s="645" t="s">
        <v>801</v>
      </c>
    </row>
    <row r="1645" spans="1:16" x14ac:dyDescent="0.2">
      <c r="A1645" s="645" t="s">
        <v>390</v>
      </c>
      <c r="B1645" s="645" t="s">
        <v>1710</v>
      </c>
      <c r="C1645" s="645" t="s">
        <v>391</v>
      </c>
      <c r="D1645" s="645" t="s">
        <v>3302</v>
      </c>
      <c r="E1645" s="645" t="s">
        <v>3303</v>
      </c>
      <c r="F1645" s="645" t="s">
        <v>3304</v>
      </c>
      <c r="G1645" s="645" t="s">
        <v>7923</v>
      </c>
      <c r="H1645" s="646">
        <v>42794</v>
      </c>
      <c r="I1645" s="647">
        <v>1050.0899999999999</v>
      </c>
      <c r="J1645" s="647">
        <v>1</v>
      </c>
      <c r="K1645" s="647">
        <f t="shared" si="25"/>
        <v>1050.0899999999999</v>
      </c>
      <c r="L1645" s="645" t="s">
        <v>801</v>
      </c>
      <c r="M1645" s="645" t="s">
        <v>474</v>
      </c>
      <c r="N1645" s="646">
        <v>42795</v>
      </c>
      <c r="O1645" s="645" t="s">
        <v>71</v>
      </c>
      <c r="P1645" s="645" t="s">
        <v>801</v>
      </c>
    </row>
    <row r="1646" spans="1:16" x14ac:dyDescent="0.2">
      <c r="A1646" s="645" t="s">
        <v>390</v>
      </c>
      <c r="B1646" s="645" t="s">
        <v>1710</v>
      </c>
      <c r="C1646" s="645" t="s">
        <v>391</v>
      </c>
      <c r="D1646" s="645" t="s">
        <v>3302</v>
      </c>
      <c r="E1646" s="645" t="s">
        <v>3303</v>
      </c>
      <c r="F1646" s="645" t="s">
        <v>3304</v>
      </c>
      <c r="G1646" s="645" t="s">
        <v>7924</v>
      </c>
      <c r="H1646" s="646">
        <v>42794</v>
      </c>
      <c r="I1646" s="647">
        <v>1643.22</v>
      </c>
      <c r="J1646" s="647">
        <v>1</v>
      </c>
      <c r="K1646" s="647">
        <f t="shared" si="25"/>
        <v>1643.22</v>
      </c>
      <c r="L1646" s="645" t="s">
        <v>801</v>
      </c>
      <c r="M1646" s="645" t="s">
        <v>474</v>
      </c>
      <c r="N1646" s="646">
        <v>42795</v>
      </c>
      <c r="O1646" s="645" t="s">
        <v>71</v>
      </c>
      <c r="P1646" s="645" t="s">
        <v>801</v>
      </c>
    </row>
    <row r="1647" spans="1:16" x14ac:dyDescent="0.2">
      <c r="A1647" s="645" t="s">
        <v>390</v>
      </c>
      <c r="B1647" s="645" t="s">
        <v>1710</v>
      </c>
      <c r="C1647" s="645" t="s">
        <v>391</v>
      </c>
      <c r="D1647" s="645" t="s">
        <v>3302</v>
      </c>
      <c r="E1647" s="645" t="s">
        <v>3303</v>
      </c>
      <c r="F1647" s="645" t="s">
        <v>3304</v>
      </c>
      <c r="G1647" s="645" t="s">
        <v>7925</v>
      </c>
      <c r="H1647" s="646">
        <v>42794</v>
      </c>
      <c r="I1647" s="647">
        <v>698.11</v>
      </c>
      <c r="J1647" s="647">
        <v>1</v>
      </c>
      <c r="K1647" s="647">
        <f t="shared" si="25"/>
        <v>698.11</v>
      </c>
      <c r="L1647" s="645" t="s">
        <v>801</v>
      </c>
      <c r="M1647" s="645" t="s">
        <v>474</v>
      </c>
      <c r="N1647" s="646">
        <v>42795</v>
      </c>
      <c r="O1647" s="645" t="s">
        <v>71</v>
      </c>
      <c r="P1647" s="645" t="s">
        <v>801</v>
      </c>
    </row>
    <row r="1648" spans="1:16" x14ac:dyDescent="0.2">
      <c r="A1648" s="645" t="s">
        <v>390</v>
      </c>
      <c r="B1648" s="645" t="s">
        <v>1710</v>
      </c>
      <c r="C1648" s="645" t="s">
        <v>391</v>
      </c>
      <c r="D1648" s="645" t="s">
        <v>3302</v>
      </c>
      <c r="E1648" s="645" t="s">
        <v>3303</v>
      </c>
      <c r="F1648" s="645" t="s">
        <v>3304</v>
      </c>
      <c r="G1648" s="645" t="s">
        <v>7926</v>
      </c>
      <c r="H1648" s="646">
        <v>42794</v>
      </c>
      <c r="I1648" s="647">
        <v>810.98</v>
      </c>
      <c r="J1648" s="647">
        <v>1</v>
      </c>
      <c r="K1648" s="647">
        <f t="shared" si="25"/>
        <v>810.98</v>
      </c>
      <c r="L1648" s="645" t="s">
        <v>801</v>
      </c>
      <c r="M1648" s="645" t="s">
        <v>474</v>
      </c>
      <c r="N1648" s="646">
        <v>42795</v>
      </c>
      <c r="O1648" s="645" t="s">
        <v>71</v>
      </c>
      <c r="P1648" s="645" t="s">
        <v>801</v>
      </c>
    </row>
    <row r="1649" spans="1:16" x14ac:dyDescent="0.2">
      <c r="A1649" s="645" t="s">
        <v>390</v>
      </c>
      <c r="B1649" s="645" t="s">
        <v>1710</v>
      </c>
      <c r="C1649" s="645" t="s">
        <v>391</v>
      </c>
      <c r="D1649" s="645" t="s">
        <v>3302</v>
      </c>
      <c r="E1649" s="645" t="s">
        <v>3303</v>
      </c>
      <c r="F1649" s="645" t="s">
        <v>3304</v>
      </c>
      <c r="G1649" s="645" t="s">
        <v>7927</v>
      </c>
      <c r="H1649" s="646">
        <v>42794</v>
      </c>
      <c r="I1649" s="647">
        <v>728.29</v>
      </c>
      <c r="J1649" s="647">
        <v>1</v>
      </c>
      <c r="K1649" s="647">
        <f t="shared" si="25"/>
        <v>728.29</v>
      </c>
      <c r="L1649" s="645" t="s">
        <v>801</v>
      </c>
      <c r="M1649" s="645" t="s">
        <v>474</v>
      </c>
      <c r="N1649" s="646">
        <v>42795</v>
      </c>
      <c r="O1649" s="645" t="s">
        <v>71</v>
      </c>
      <c r="P1649" s="645" t="s">
        <v>801</v>
      </c>
    </row>
    <row r="1650" spans="1:16" x14ac:dyDescent="0.2">
      <c r="A1650" s="645" t="s">
        <v>390</v>
      </c>
      <c r="B1650" s="645" t="s">
        <v>1710</v>
      </c>
      <c r="C1650" s="645" t="s">
        <v>391</v>
      </c>
      <c r="D1650" s="645" t="s">
        <v>3302</v>
      </c>
      <c r="E1650" s="645" t="s">
        <v>3303</v>
      </c>
      <c r="F1650" s="645" t="s">
        <v>3304</v>
      </c>
      <c r="G1650" s="645" t="s">
        <v>7928</v>
      </c>
      <c r="H1650" s="646">
        <v>42794</v>
      </c>
      <c r="I1650" s="647">
        <v>608.53</v>
      </c>
      <c r="J1650" s="647">
        <v>1</v>
      </c>
      <c r="K1650" s="647">
        <f t="shared" si="25"/>
        <v>608.53</v>
      </c>
      <c r="L1650" s="645" t="s">
        <v>801</v>
      </c>
      <c r="M1650" s="645" t="s">
        <v>474</v>
      </c>
      <c r="N1650" s="646">
        <v>42795</v>
      </c>
      <c r="O1650" s="645" t="s">
        <v>71</v>
      </c>
      <c r="P1650" s="645" t="s">
        <v>801</v>
      </c>
    </row>
    <row r="1651" spans="1:16" x14ac:dyDescent="0.2">
      <c r="A1651" s="645" t="s">
        <v>390</v>
      </c>
      <c r="B1651" s="645" t="s">
        <v>1710</v>
      </c>
      <c r="C1651" s="645" t="s">
        <v>391</v>
      </c>
      <c r="D1651" s="645" t="s">
        <v>3302</v>
      </c>
      <c r="E1651" s="645" t="s">
        <v>3303</v>
      </c>
      <c r="F1651" s="645" t="s">
        <v>3304</v>
      </c>
      <c r="G1651" s="645" t="s">
        <v>7929</v>
      </c>
      <c r="H1651" s="646">
        <v>42794</v>
      </c>
      <c r="I1651" s="647">
        <v>48</v>
      </c>
      <c r="J1651" s="647">
        <v>1</v>
      </c>
      <c r="K1651" s="647">
        <f t="shared" si="25"/>
        <v>48</v>
      </c>
      <c r="L1651" s="645" t="s">
        <v>801</v>
      </c>
      <c r="M1651" s="645" t="s">
        <v>474</v>
      </c>
      <c r="N1651" s="646">
        <v>42795</v>
      </c>
      <c r="O1651" s="645" t="s">
        <v>71</v>
      </c>
      <c r="P1651" s="645" t="s">
        <v>801</v>
      </c>
    </row>
    <row r="1652" spans="1:16" x14ac:dyDescent="0.2">
      <c r="A1652" s="645" t="s">
        <v>390</v>
      </c>
      <c r="B1652" s="645" t="s">
        <v>1710</v>
      </c>
      <c r="C1652" s="645" t="s">
        <v>391</v>
      </c>
      <c r="D1652" s="645" t="s">
        <v>3302</v>
      </c>
      <c r="E1652" s="645" t="s">
        <v>3303</v>
      </c>
      <c r="F1652" s="645" t="s">
        <v>3304</v>
      </c>
      <c r="G1652" s="645" t="s">
        <v>7930</v>
      </c>
      <c r="H1652" s="646">
        <v>42794</v>
      </c>
      <c r="I1652" s="647">
        <v>0.33</v>
      </c>
      <c r="J1652" s="647">
        <v>1</v>
      </c>
      <c r="K1652" s="647">
        <f t="shared" si="25"/>
        <v>0.33</v>
      </c>
      <c r="L1652" s="645" t="s">
        <v>801</v>
      </c>
      <c r="M1652" s="645" t="s">
        <v>474</v>
      </c>
      <c r="N1652" s="646">
        <v>42795</v>
      </c>
      <c r="O1652" s="645" t="s">
        <v>71</v>
      </c>
      <c r="P1652" s="645" t="s">
        <v>801</v>
      </c>
    </row>
    <row r="1653" spans="1:16" x14ac:dyDescent="0.2">
      <c r="A1653" s="645" t="s">
        <v>390</v>
      </c>
      <c r="B1653" s="645" t="s">
        <v>1710</v>
      </c>
      <c r="C1653" s="645" t="s">
        <v>391</v>
      </c>
      <c r="D1653" s="645" t="s">
        <v>3302</v>
      </c>
      <c r="E1653" s="645" t="s">
        <v>3303</v>
      </c>
      <c r="F1653" s="645" t="s">
        <v>3304</v>
      </c>
      <c r="G1653" s="645" t="s">
        <v>7931</v>
      </c>
      <c r="H1653" s="646">
        <v>42794</v>
      </c>
      <c r="I1653" s="647">
        <v>139.97999999999999</v>
      </c>
      <c r="J1653" s="647">
        <v>1</v>
      </c>
      <c r="K1653" s="647">
        <f t="shared" si="25"/>
        <v>139.97999999999999</v>
      </c>
      <c r="L1653" s="645" t="s">
        <v>801</v>
      </c>
      <c r="M1653" s="645" t="s">
        <v>575</v>
      </c>
      <c r="N1653" s="646">
        <v>42795</v>
      </c>
      <c r="O1653" s="645" t="s">
        <v>71</v>
      </c>
      <c r="P1653" s="645" t="s">
        <v>801</v>
      </c>
    </row>
    <row r="1654" spans="1:16" x14ac:dyDescent="0.2">
      <c r="A1654" s="645" t="s">
        <v>390</v>
      </c>
      <c r="B1654" s="645" t="s">
        <v>1710</v>
      </c>
      <c r="C1654" s="645" t="s">
        <v>391</v>
      </c>
      <c r="D1654" s="645" t="s">
        <v>3302</v>
      </c>
      <c r="E1654" s="645" t="s">
        <v>3303</v>
      </c>
      <c r="F1654" s="645" t="s">
        <v>3304</v>
      </c>
      <c r="G1654" s="645" t="s">
        <v>7932</v>
      </c>
      <c r="H1654" s="646">
        <v>42794</v>
      </c>
      <c r="I1654" s="647">
        <v>139.97999999999999</v>
      </c>
      <c r="J1654" s="647">
        <v>1</v>
      </c>
      <c r="K1654" s="647">
        <f t="shared" si="25"/>
        <v>139.97999999999999</v>
      </c>
      <c r="L1654" s="645" t="s">
        <v>801</v>
      </c>
      <c r="M1654" s="645" t="s">
        <v>575</v>
      </c>
      <c r="N1654" s="646">
        <v>42795</v>
      </c>
      <c r="O1654" s="645" t="s">
        <v>71</v>
      </c>
      <c r="P1654" s="645" t="s">
        <v>801</v>
      </c>
    </row>
    <row r="1655" spans="1:16" x14ac:dyDescent="0.2">
      <c r="A1655" s="645" t="s">
        <v>390</v>
      </c>
      <c r="B1655" s="645" t="s">
        <v>1710</v>
      </c>
      <c r="C1655" s="645" t="s">
        <v>391</v>
      </c>
      <c r="D1655" s="645" t="s">
        <v>3302</v>
      </c>
      <c r="E1655" s="645" t="s">
        <v>3303</v>
      </c>
      <c r="F1655" s="645" t="s">
        <v>3304</v>
      </c>
      <c r="G1655" s="645" t="s">
        <v>7933</v>
      </c>
      <c r="H1655" s="646">
        <v>42794</v>
      </c>
      <c r="I1655" s="647">
        <v>128.91</v>
      </c>
      <c r="J1655" s="647">
        <v>1</v>
      </c>
      <c r="K1655" s="647">
        <f t="shared" si="25"/>
        <v>128.91</v>
      </c>
      <c r="L1655" s="645" t="s">
        <v>801</v>
      </c>
      <c r="M1655" s="645" t="s">
        <v>169</v>
      </c>
      <c r="N1655" s="646">
        <v>42795</v>
      </c>
      <c r="O1655" s="645" t="s">
        <v>71</v>
      </c>
      <c r="P1655" s="645" t="s">
        <v>801</v>
      </c>
    </row>
    <row r="1656" spans="1:16" x14ac:dyDescent="0.2">
      <c r="A1656" s="645" t="s">
        <v>390</v>
      </c>
      <c r="B1656" s="645" t="s">
        <v>1710</v>
      </c>
      <c r="C1656" s="645" t="s">
        <v>391</v>
      </c>
      <c r="D1656" s="645" t="s">
        <v>3302</v>
      </c>
      <c r="E1656" s="645" t="s">
        <v>3303</v>
      </c>
      <c r="F1656" s="645" t="s">
        <v>3304</v>
      </c>
      <c r="G1656" s="645" t="s">
        <v>7934</v>
      </c>
      <c r="H1656" s="646">
        <v>42793</v>
      </c>
      <c r="I1656" s="647">
        <v>213.07</v>
      </c>
      <c r="J1656" s="647">
        <v>1</v>
      </c>
      <c r="K1656" s="647">
        <f t="shared" si="25"/>
        <v>213.07</v>
      </c>
      <c r="L1656" s="645" t="s">
        <v>801</v>
      </c>
      <c r="M1656" s="645" t="s">
        <v>1744</v>
      </c>
      <c r="N1656" s="646">
        <v>42795</v>
      </c>
      <c r="O1656" s="645" t="s">
        <v>71</v>
      </c>
      <c r="P1656" s="645" t="s">
        <v>801</v>
      </c>
    </row>
    <row r="1657" spans="1:16" x14ac:dyDescent="0.2">
      <c r="A1657" s="645" t="s">
        <v>390</v>
      </c>
      <c r="B1657" s="645" t="s">
        <v>1710</v>
      </c>
      <c r="C1657" s="645" t="s">
        <v>391</v>
      </c>
      <c r="D1657" s="645" t="s">
        <v>3302</v>
      </c>
      <c r="E1657" s="645" t="s">
        <v>3303</v>
      </c>
      <c r="F1657" s="645" t="s">
        <v>3304</v>
      </c>
      <c r="G1657" s="645" t="s">
        <v>7935</v>
      </c>
      <c r="H1657" s="646">
        <v>42793</v>
      </c>
      <c r="I1657" s="647">
        <v>187.97</v>
      </c>
      <c r="J1657" s="647">
        <v>1</v>
      </c>
      <c r="K1657" s="647">
        <f t="shared" si="25"/>
        <v>187.97</v>
      </c>
      <c r="L1657" s="645" t="s">
        <v>801</v>
      </c>
      <c r="M1657" s="645" t="s">
        <v>2539</v>
      </c>
      <c r="N1657" s="646">
        <v>42795</v>
      </c>
      <c r="O1657" s="645" t="s">
        <v>71</v>
      </c>
      <c r="P1657" s="645" t="s">
        <v>7936</v>
      </c>
    </row>
    <row r="1658" spans="1:16" x14ac:dyDescent="0.2">
      <c r="A1658" s="645" t="s">
        <v>390</v>
      </c>
      <c r="B1658" s="645" t="s">
        <v>1710</v>
      </c>
      <c r="C1658" s="645" t="s">
        <v>391</v>
      </c>
      <c r="D1658" s="645" t="s">
        <v>3302</v>
      </c>
      <c r="E1658" s="645" t="s">
        <v>3303</v>
      </c>
      <c r="F1658" s="645" t="s">
        <v>3304</v>
      </c>
      <c r="G1658" s="645" t="s">
        <v>7937</v>
      </c>
      <c r="H1658" s="646">
        <v>42793</v>
      </c>
      <c r="I1658" s="647">
        <v>150.86000000000001</v>
      </c>
      <c r="J1658" s="647">
        <v>1</v>
      </c>
      <c r="K1658" s="647">
        <f t="shared" si="25"/>
        <v>150.86000000000001</v>
      </c>
      <c r="L1658" s="645" t="s">
        <v>801</v>
      </c>
      <c r="M1658" s="645" t="s">
        <v>1744</v>
      </c>
      <c r="N1658" s="646">
        <v>42795</v>
      </c>
      <c r="O1658" s="645" t="s">
        <v>71</v>
      </c>
      <c r="P1658" s="645" t="s">
        <v>801</v>
      </c>
    </row>
    <row r="1659" spans="1:16" x14ac:dyDescent="0.2">
      <c r="A1659" s="645" t="s">
        <v>390</v>
      </c>
      <c r="B1659" s="645" t="s">
        <v>1710</v>
      </c>
      <c r="C1659" s="645" t="s">
        <v>391</v>
      </c>
      <c r="D1659" s="645" t="s">
        <v>3302</v>
      </c>
      <c r="E1659" s="645" t="s">
        <v>3303</v>
      </c>
      <c r="F1659" s="645" t="s">
        <v>3304</v>
      </c>
      <c r="G1659" s="645" t="s">
        <v>7938</v>
      </c>
      <c r="H1659" s="646">
        <v>42793</v>
      </c>
      <c r="I1659" s="647">
        <v>1119.02</v>
      </c>
      <c r="J1659" s="647">
        <v>1</v>
      </c>
      <c r="K1659" s="647">
        <f t="shared" si="25"/>
        <v>1119.02</v>
      </c>
      <c r="L1659" s="645" t="s">
        <v>801</v>
      </c>
      <c r="M1659" s="645" t="s">
        <v>748</v>
      </c>
      <c r="N1659" s="646">
        <v>42795</v>
      </c>
      <c r="O1659" s="645" t="s">
        <v>71</v>
      </c>
      <c r="P1659" s="645" t="s">
        <v>801</v>
      </c>
    </row>
    <row r="1660" spans="1:16" x14ac:dyDescent="0.2">
      <c r="A1660" s="645" t="s">
        <v>390</v>
      </c>
      <c r="B1660" s="645" t="s">
        <v>1710</v>
      </c>
      <c r="C1660" s="645" t="s">
        <v>391</v>
      </c>
      <c r="D1660" s="645" t="s">
        <v>3302</v>
      </c>
      <c r="E1660" s="645" t="s">
        <v>3303</v>
      </c>
      <c r="F1660" s="645" t="s">
        <v>3304</v>
      </c>
      <c r="G1660" s="645" t="s">
        <v>7940</v>
      </c>
      <c r="H1660" s="646">
        <v>42790</v>
      </c>
      <c r="I1660" s="647">
        <v>159.97999999999999</v>
      </c>
      <c r="J1660" s="647">
        <v>1</v>
      </c>
      <c r="K1660" s="647">
        <f t="shared" si="25"/>
        <v>159.97999999999999</v>
      </c>
      <c r="L1660" s="645" t="s">
        <v>801</v>
      </c>
      <c r="M1660" s="645" t="s">
        <v>271</v>
      </c>
      <c r="N1660" s="646">
        <v>42795</v>
      </c>
      <c r="O1660" s="645" t="s">
        <v>71</v>
      </c>
      <c r="P1660" s="645" t="s">
        <v>801</v>
      </c>
    </row>
    <row r="1661" spans="1:16" x14ac:dyDescent="0.2">
      <c r="A1661" s="645" t="s">
        <v>390</v>
      </c>
      <c r="B1661" s="645" t="s">
        <v>1710</v>
      </c>
      <c r="C1661" s="645" t="s">
        <v>391</v>
      </c>
      <c r="D1661" s="645" t="s">
        <v>3302</v>
      </c>
      <c r="E1661" s="645" t="s">
        <v>3303</v>
      </c>
      <c r="F1661" s="645" t="s">
        <v>3304</v>
      </c>
      <c r="G1661" s="645" t="s">
        <v>7941</v>
      </c>
      <c r="H1661" s="646">
        <v>42789</v>
      </c>
      <c r="I1661" s="647">
        <v>376.7</v>
      </c>
      <c r="J1661" s="647">
        <v>1</v>
      </c>
      <c r="K1661" s="647">
        <f t="shared" si="25"/>
        <v>376.7</v>
      </c>
      <c r="L1661" s="645" t="s">
        <v>801</v>
      </c>
      <c r="M1661" s="645" t="s">
        <v>474</v>
      </c>
      <c r="N1661" s="646">
        <v>42795</v>
      </c>
      <c r="O1661" s="645" t="s">
        <v>71</v>
      </c>
      <c r="P1661" s="645" t="s">
        <v>801</v>
      </c>
    </row>
    <row r="1662" spans="1:16" x14ac:dyDescent="0.2">
      <c r="A1662" s="645" t="s">
        <v>390</v>
      </c>
      <c r="B1662" s="645" t="s">
        <v>1710</v>
      </c>
      <c r="C1662" s="645" t="s">
        <v>391</v>
      </c>
      <c r="D1662" s="645" t="s">
        <v>3302</v>
      </c>
      <c r="E1662" s="645" t="s">
        <v>3303</v>
      </c>
      <c r="F1662" s="645" t="s">
        <v>3304</v>
      </c>
      <c r="G1662" s="645" t="s">
        <v>7942</v>
      </c>
      <c r="H1662" s="646">
        <v>42789</v>
      </c>
      <c r="I1662" s="647">
        <v>110.62</v>
      </c>
      <c r="J1662" s="647">
        <v>1</v>
      </c>
      <c r="K1662" s="647">
        <f t="shared" si="25"/>
        <v>110.62</v>
      </c>
      <c r="L1662" s="645" t="s">
        <v>801</v>
      </c>
      <c r="M1662" s="645" t="s">
        <v>3156</v>
      </c>
      <c r="N1662" s="646">
        <v>42795</v>
      </c>
      <c r="O1662" s="645" t="s">
        <v>71</v>
      </c>
      <c r="P1662" s="645" t="s">
        <v>801</v>
      </c>
    </row>
    <row r="1663" spans="1:16" x14ac:dyDescent="0.2">
      <c r="A1663" s="645" t="s">
        <v>390</v>
      </c>
      <c r="B1663" s="645" t="s">
        <v>1710</v>
      </c>
      <c r="C1663" s="645" t="s">
        <v>391</v>
      </c>
      <c r="D1663" s="645" t="s">
        <v>3302</v>
      </c>
      <c r="E1663" s="645" t="s">
        <v>3303</v>
      </c>
      <c r="F1663" s="645" t="s">
        <v>3304</v>
      </c>
      <c r="G1663" s="645" t="s">
        <v>7943</v>
      </c>
      <c r="H1663" s="646">
        <v>42789</v>
      </c>
      <c r="I1663" s="647">
        <v>73.3</v>
      </c>
      <c r="J1663" s="647">
        <v>1</v>
      </c>
      <c r="K1663" s="647">
        <f t="shared" si="25"/>
        <v>73.3</v>
      </c>
      <c r="L1663" s="645" t="s">
        <v>801</v>
      </c>
      <c r="M1663" s="645" t="s">
        <v>614</v>
      </c>
      <c r="N1663" s="646">
        <v>42795</v>
      </c>
      <c r="O1663" s="645" t="s">
        <v>71</v>
      </c>
      <c r="P1663" s="645" t="s">
        <v>801</v>
      </c>
    </row>
    <row r="1664" spans="1:16" x14ac:dyDescent="0.2">
      <c r="A1664" s="645" t="s">
        <v>390</v>
      </c>
      <c r="B1664" s="645" t="s">
        <v>1710</v>
      </c>
      <c r="C1664" s="645" t="s">
        <v>391</v>
      </c>
      <c r="D1664" s="645" t="s">
        <v>3302</v>
      </c>
      <c r="E1664" s="645" t="s">
        <v>3303</v>
      </c>
      <c r="F1664" s="645" t="s">
        <v>3304</v>
      </c>
      <c r="G1664" s="645" t="s">
        <v>7944</v>
      </c>
      <c r="H1664" s="646">
        <v>42789</v>
      </c>
      <c r="I1664" s="647">
        <v>239.51</v>
      </c>
      <c r="J1664" s="647">
        <v>1</v>
      </c>
      <c r="K1664" s="647">
        <f t="shared" si="25"/>
        <v>239.51</v>
      </c>
      <c r="L1664" s="645" t="s">
        <v>801</v>
      </c>
      <c r="M1664" s="645" t="s">
        <v>614</v>
      </c>
      <c r="N1664" s="646">
        <v>42795</v>
      </c>
      <c r="O1664" s="645" t="s">
        <v>71</v>
      </c>
      <c r="P1664" s="645" t="s">
        <v>801</v>
      </c>
    </row>
    <row r="1665" spans="1:16" x14ac:dyDescent="0.2">
      <c r="A1665" s="645" t="s">
        <v>390</v>
      </c>
      <c r="B1665" s="645" t="s">
        <v>1710</v>
      </c>
      <c r="C1665" s="645" t="s">
        <v>391</v>
      </c>
      <c r="D1665" s="645" t="s">
        <v>3302</v>
      </c>
      <c r="E1665" s="645" t="s">
        <v>3303</v>
      </c>
      <c r="F1665" s="645" t="s">
        <v>3304</v>
      </c>
      <c r="G1665" s="645" t="s">
        <v>7945</v>
      </c>
      <c r="H1665" s="646">
        <v>42788</v>
      </c>
      <c r="I1665" s="647">
        <v>37.21</v>
      </c>
      <c r="J1665" s="647">
        <v>1</v>
      </c>
      <c r="K1665" s="647">
        <f t="shared" si="25"/>
        <v>37.21</v>
      </c>
      <c r="L1665" s="645" t="s">
        <v>801</v>
      </c>
      <c r="M1665" s="645" t="s">
        <v>207</v>
      </c>
      <c r="N1665" s="646">
        <v>42795</v>
      </c>
      <c r="O1665" s="645" t="s">
        <v>71</v>
      </c>
      <c r="P1665" s="645" t="s">
        <v>801</v>
      </c>
    </row>
    <row r="1666" spans="1:16" x14ac:dyDescent="0.2">
      <c r="A1666" s="645" t="s">
        <v>390</v>
      </c>
      <c r="B1666" s="645" t="s">
        <v>1710</v>
      </c>
      <c r="C1666" s="645" t="s">
        <v>391</v>
      </c>
      <c r="D1666" s="645" t="s">
        <v>3302</v>
      </c>
      <c r="E1666" s="645" t="s">
        <v>3303</v>
      </c>
      <c r="F1666" s="645" t="s">
        <v>3304</v>
      </c>
      <c r="G1666" s="645" t="s">
        <v>7946</v>
      </c>
      <c r="H1666" s="646">
        <v>42788</v>
      </c>
      <c r="I1666" s="647">
        <v>230.08</v>
      </c>
      <c r="J1666" s="647">
        <v>1</v>
      </c>
      <c r="K1666" s="647">
        <f t="shared" ref="K1666:K1729" si="26">I1666*J1666</f>
        <v>230.08</v>
      </c>
      <c r="L1666" s="645" t="s">
        <v>801</v>
      </c>
      <c r="M1666" s="645" t="s">
        <v>1121</v>
      </c>
      <c r="N1666" s="646">
        <v>42795</v>
      </c>
      <c r="O1666" s="645" t="s">
        <v>71</v>
      </c>
      <c r="P1666" s="645" t="s">
        <v>801</v>
      </c>
    </row>
    <row r="1667" spans="1:16" x14ac:dyDescent="0.2">
      <c r="A1667" s="645" t="s">
        <v>390</v>
      </c>
      <c r="B1667" s="645" t="s">
        <v>1710</v>
      </c>
      <c r="C1667" s="645" t="s">
        <v>391</v>
      </c>
      <c r="D1667" s="645" t="s">
        <v>3302</v>
      </c>
      <c r="E1667" s="645" t="s">
        <v>3303</v>
      </c>
      <c r="F1667" s="645" t="s">
        <v>3304</v>
      </c>
      <c r="G1667" s="645" t="s">
        <v>7947</v>
      </c>
      <c r="H1667" s="646">
        <v>42787</v>
      </c>
      <c r="I1667" s="647">
        <v>996.37</v>
      </c>
      <c r="J1667" s="647">
        <v>1</v>
      </c>
      <c r="K1667" s="647">
        <f t="shared" si="26"/>
        <v>996.37</v>
      </c>
      <c r="L1667" s="645" t="s">
        <v>801</v>
      </c>
      <c r="M1667" s="645" t="s">
        <v>1147</v>
      </c>
      <c r="N1667" s="646">
        <v>42795</v>
      </c>
      <c r="O1667" s="645" t="s">
        <v>71</v>
      </c>
      <c r="P1667" s="645" t="s">
        <v>801</v>
      </c>
    </row>
    <row r="1668" spans="1:16" x14ac:dyDescent="0.2">
      <c r="A1668" s="645" t="s">
        <v>390</v>
      </c>
      <c r="B1668" s="645" t="s">
        <v>1710</v>
      </c>
      <c r="C1668" s="645" t="s">
        <v>391</v>
      </c>
      <c r="D1668" s="645" t="s">
        <v>3302</v>
      </c>
      <c r="E1668" s="645" t="s">
        <v>3303</v>
      </c>
      <c r="F1668" s="645" t="s">
        <v>3304</v>
      </c>
      <c r="G1668" s="645" t="s">
        <v>7948</v>
      </c>
      <c r="H1668" s="646">
        <v>42787</v>
      </c>
      <c r="I1668" s="647">
        <v>58.68</v>
      </c>
      <c r="J1668" s="647">
        <v>1</v>
      </c>
      <c r="K1668" s="647">
        <f t="shared" si="26"/>
        <v>58.68</v>
      </c>
      <c r="L1668" s="645" t="s">
        <v>801</v>
      </c>
      <c r="M1668" s="645" t="s">
        <v>575</v>
      </c>
      <c r="N1668" s="646">
        <v>42795</v>
      </c>
      <c r="O1668" s="645" t="s">
        <v>71</v>
      </c>
      <c r="P1668" s="645" t="s">
        <v>801</v>
      </c>
    </row>
    <row r="1669" spans="1:16" x14ac:dyDescent="0.2">
      <c r="A1669" s="645" t="s">
        <v>390</v>
      </c>
      <c r="B1669" s="645" t="s">
        <v>1710</v>
      </c>
      <c r="C1669" s="645" t="s">
        <v>391</v>
      </c>
      <c r="D1669" s="645" t="s">
        <v>3302</v>
      </c>
      <c r="E1669" s="645" t="s">
        <v>3303</v>
      </c>
      <c r="F1669" s="645" t="s">
        <v>3304</v>
      </c>
      <c r="G1669" s="645" t="s">
        <v>7949</v>
      </c>
      <c r="H1669" s="646">
        <v>42787</v>
      </c>
      <c r="I1669" s="647">
        <v>87.47</v>
      </c>
      <c r="J1669" s="647">
        <v>1</v>
      </c>
      <c r="K1669" s="647">
        <f t="shared" si="26"/>
        <v>87.47</v>
      </c>
      <c r="L1669" s="645" t="s">
        <v>801</v>
      </c>
      <c r="M1669" s="645" t="s">
        <v>258</v>
      </c>
      <c r="N1669" s="646">
        <v>42795</v>
      </c>
      <c r="O1669" s="645" t="s">
        <v>71</v>
      </c>
      <c r="P1669" s="645" t="s">
        <v>801</v>
      </c>
    </row>
    <row r="1670" spans="1:16" x14ac:dyDescent="0.2">
      <c r="A1670" s="645" t="s">
        <v>390</v>
      </c>
      <c r="B1670" s="645" t="s">
        <v>1710</v>
      </c>
      <c r="C1670" s="645" t="s">
        <v>391</v>
      </c>
      <c r="D1670" s="645" t="s">
        <v>3302</v>
      </c>
      <c r="E1670" s="645" t="s">
        <v>3303</v>
      </c>
      <c r="F1670" s="645" t="s">
        <v>3304</v>
      </c>
      <c r="G1670" s="645" t="s">
        <v>7950</v>
      </c>
      <c r="H1670" s="646">
        <v>42787</v>
      </c>
      <c r="I1670" s="647">
        <v>70</v>
      </c>
      <c r="J1670" s="647">
        <v>1</v>
      </c>
      <c r="K1670" s="647">
        <f t="shared" si="26"/>
        <v>70</v>
      </c>
      <c r="L1670" s="645" t="s">
        <v>801</v>
      </c>
      <c r="M1670" s="645" t="s">
        <v>1131</v>
      </c>
      <c r="N1670" s="646">
        <v>42795</v>
      </c>
      <c r="O1670" s="645" t="s">
        <v>71</v>
      </c>
      <c r="P1670" s="645" t="s">
        <v>801</v>
      </c>
    </row>
    <row r="1671" spans="1:16" x14ac:dyDescent="0.2">
      <c r="A1671" s="645" t="s">
        <v>390</v>
      </c>
      <c r="B1671" s="645" t="s">
        <v>1710</v>
      </c>
      <c r="C1671" s="645" t="s">
        <v>391</v>
      </c>
      <c r="D1671" s="645" t="s">
        <v>3302</v>
      </c>
      <c r="E1671" s="645" t="s">
        <v>3303</v>
      </c>
      <c r="F1671" s="645" t="s">
        <v>3304</v>
      </c>
      <c r="G1671" s="645" t="s">
        <v>7951</v>
      </c>
      <c r="H1671" s="646">
        <v>42786</v>
      </c>
      <c r="I1671" s="647">
        <v>545.98</v>
      </c>
      <c r="J1671" s="647">
        <v>1</v>
      </c>
      <c r="K1671" s="647">
        <f t="shared" si="26"/>
        <v>545.98</v>
      </c>
      <c r="L1671" s="645" t="s">
        <v>801</v>
      </c>
      <c r="M1671" s="645" t="s">
        <v>3406</v>
      </c>
      <c r="N1671" s="646">
        <v>42795</v>
      </c>
      <c r="O1671" s="645" t="s">
        <v>71</v>
      </c>
      <c r="P1671" s="645" t="s">
        <v>801</v>
      </c>
    </row>
    <row r="1672" spans="1:16" x14ac:dyDescent="0.2">
      <c r="A1672" s="645" t="s">
        <v>390</v>
      </c>
      <c r="B1672" s="645" t="s">
        <v>1710</v>
      </c>
      <c r="C1672" s="645" t="s">
        <v>391</v>
      </c>
      <c r="D1672" s="645" t="s">
        <v>3302</v>
      </c>
      <c r="E1672" s="645" t="s">
        <v>3303</v>
      </c>
      <c r="F1672" s="645" t="s">
        <v>3304</v>
      </c>
      <c r="G1672" s="645" t="s">
        <v>7952</v>
      </c>
      <c r="H1672" s="646">
        <v>42786</v>
      </c>
      <c r="I1672" s="647">
        <v>64.45</v>
      </c>
      <c r="J1672" s="647">
        <v>1</v>
      </c>
      <c r="K1672" s="647">
        <f t="shared" si="26"/>
        <v>64.45</v>
      </c>
      <c r="L1672" s="645" t="s">
        <v>801</v>
      </c>
      <c r="M1672" s="645" t="s">
        <v>1079</v>
      </c>
      <c r="N1672" s="646">
        <v>42795</v>
      </c>
      <c r="O1672" s="645" t="s">
        <v>71</v>
      </c>
      <c r="P1672" s="645" t="s">
        <v>801</v>
      </c>
    </row>
    <row r="1673" spans="1:16" x14ac:dyDescent="0.2">
      <c r="A1673" s="645" t="s">
        <v>390</v>
      </c>
      <c r="B1673" s="645" t="s">
        <v>1710</v>
      </c>
      <c r="C1673" s="645" t="s">
        <v>391</v>
      </c>
      <c r="D1673" s="645" t="s">
        <v>3302</v>
      </c>
      <c r="E1673" s="645" t="s">
        <v>3303</v>
      </c>
      <c r="F1673" s="645" t="s">
        <v>3304</v>
      </c>
      <c r="G1673" s="645" t="s">
        <v>7953</v>
      </c>
      <c r="H1673" s="646">
        <v>42786</v>
      </c>
      <c r="I1673" s="647">
        <v>1634.65</v>
      </c>
      <c r="J1673" s="647">
        <v>1</v>
      </c>
      <c r="K1673" s="647">
        <f t="shared" si="26"/>
        <v>1634.65</v>
      </c>
      <c r="L1673" s="645" t="s">
        <v>801</v>
      </c>
      <c r="M1673" s="645" t="s">
        <v>1708</v>
      </c>
      <c r="N1673" s="646">
        <v>42795</v>
      </c>
      <c r="O1673" s="645" t="s">
        <v>71</v>
      </c>
      <c r="P1673" s="645" t="s">
        <v>801</v>
      </c>
    </row>
    <row r="1674" spans="1:16" x14ac:dyDescent="0.2">
      <c r="A1674" s="645" t="s">
        <v>390</v>
      </c>
      <c r="B1674" s="645" t="s">
        <v>1710</v>
      </c>
      <c r="C1674" s="645" t="s">
        <v>391</v>
      </c>
      <c r="D1674" s="645" t="s">
        <v>3302</v>
      </c>
      <c r="E1674" s="645" t="s">
        <v>3303</v>
      </c>
      <c r="F1674" s="645" t="s">
        <v>3304</v>
      </c>
      <c r="G1674" s="645" t="s">
        <v>7954</v>
      </c>
      <c r="H1674" s="646">
        <v>42786</v>
      </c>
      <c r="I1674" s="647">
        <v>48.43</v>
      </c>
      <c r="J1674" s="647">
        <v>1</v>
      </c>
      <c r="K1674" s="647">
        <f t="shared" si="26"/>
        <v>48.43</v>
      </c>
      <c r="L1674" s="645" t="s">
        <v>801</v>
      </c>
      <c r="M1674" s="645" t="s">
        <v>1401</v>
      </c>
      <c r="N1674" s="646">
        <v>42795</v>
      </c>
      <c r="O1674" s="645" t="s">
        <v>71</v>
      </c>
      <c r="P1674" s="645" t="s">
        <v>801</v>
      </c>
    </row>
    <row r="1675" spans="1:16" x14ac:dyDescent="0.2">
      <c r="A1675" s="645" t="s">
        <v>390</v>
      </c>
      <c r="B1675" s="645" t="s">
        <v>1710</v>
      </c>
      <c r="C1675" s="645" t="s">
        <v>391</v>
      </c>
      <c r="D1675" s="645" t="s">
        <v>3302</v>
      </c>
      <c r="E1675" s="645" t="s">
        <v>3303</v>
      </c>
      <c r="F1675" s="645" t="s">
        <v>3304</v>
      </c>
      <c r="G1675" s="645" t="s">
        <v>7955</v>
      </c>
      <c r="H1675" s="646">
        <v>42786</v>
      </c>
      <c r="I1675" s="647">
        <v>1004.21</v>
      </c>
      <c r="J1675" s="647">
        <v>1</v>
      </c>
      <c r="K1675" s="647">
        <f t="shared" si="26"/>
        <v>1004.21</v>
      </c>
      <c r="L1675" s="645" t="s">
        <v>801</v>
      </c>
      <c r="M1675" s="645" t="s">
        <v>474</v>
      </c>
      <c r="N1675" s="646">
        <v>42795</v>
      </c>
      <c r="O1675" s="645" t="s">
        <v>71</v>
      </c>
      <c r="P1675" s="645" t="s">
        <v>801</v>
      </c>
    </row>
    <row r="1676" spans="1:16" x14ac:dyDescent="0.2">
      <c r="A1676" s="645" t="s">
        <v>390</v>
      </c>
      <c r="B1676" s="645" t="s">
        <v>1710</v>
      </c>
      <c r="C1676" s="645" t="s">
        <v>391</v>
      </c>
      <c r="D1676" s="645" t="s">
        <v>3302</v>
      </c>
      <c r="E1676" s="645" t="s">
        <v>3303</v>
      </c>
      <c r="F1676" s="645" t="s">
        <v>3304</v>
      </c>
      <c r="G1676" s="645" t="s">
        <v>7956</v>
      </c>
      <c r="H1676" s="646">
        <v>42786</v>
      </c>
      <c r="I1676" s="647">
        <v>249.53</v>
      </c>
      <c r="J1676" s="647">
        <v>1</v>
      </c>
      <c r="K1676" s="647">
        <f t="shared" si="26"/>
        <v>249.53</v>
      </c>
      <c r="L1676" s="645" t="s">
        <v>801</v>
      </c>
      <c r="M1676" s="645" t="s">
        <v>1708</v>
      </c>
      <c r="N1676" s="646">
        <v>42795</v>
      </c>
      <c r="O1676" s="645" t="s">
        <v>71</v>
      </c>
      <c r="P1676" s="645" t="s">
        <v>801</v>
      </c>
    </row>
    <row r="1677" spans="1:16" x14ac:dyDescent="0.2">
      <c r="A1677" s="645" t="s">
        <v>390</v>
      </c>
      <c r="B1677" s="645" t="s">
        <v>1710</v>
      </c>
      <c r="C1677" s="645" t="s">
        <v>391</v>
      </c>
      <c r="D1677" s="645" t="s">
        <v>3302</v>
      </c>
      <c r="E1677" s="645" t="s">
        <v>3303</v>
      </c>
      <c r="F1677" s="645" t="s">
        <v>3304</v>
      </c>
      <c r="G1677" s="645" t="s">
        <v>7957</v>
      </c>
      <c r="H1677" s="646">
        <v>42786</v>
      </c>
      <c r="I1677" s="647">
        <v>235.86</v>
      </c>
      <c r="J1677" s="647">
        <v>1</v>
      </c>
      <c r="K1677" s="647">
        <f t="shared" si="26"/>
        <v>235.86</v>
      </c>
      <c r="L1677" s="645" t="s">
        <v>801</v>
      </c>
      <c r="M1677" s="645" t="s">
        <v>1410</v>
      </c>
      <c r="N1677" s="646">
        <v>42795</v>
      </c>
      <c r="O1677" s="645" t="s">
        <v>71</v>
      </c>
      <c r="P1677" s="645" t="s">
        <v>801</v>
      </c>
    </row>
    <row r="1678" spans="1:16" x14ac:dyDescent="0.2">
      <c r="A1678" s="645" t="s">
        <v>390</v>
      </c>
      <c r="B1678" s="645" t="s">
        <v>1710</v>
      </c>
      <c r="C1678" s="645" t="s">
        <v>391</v>
      </c>
      <c r="D1678" s="645" t="s">
        <v>3302</v>
      </c>
      <c r="E1678" s="645" t="s">
        <v>3303</v>
      </c>
      <c r="F1678" s="645" t="s">
        <v>3304</v>
      </c>
      <c r="G1678" s="645" t="s">
        <v>7958</v>
      </c>
      <c r="H1678" s="646">
        <v>42783</v>
      </c>
      <c r="I1678" s="647">
        <v>263.8</v>
      </c>
      <c r="J1678" s="647">
        <v>1</v>
      </c>
      <c r="K1678" s="647">
        <f t="shared" si="26"/>
        <v>263.8</v>
      </c>
      <c r="L1678" s="645" t="s">
        <v>801</v>
      </c>
      <c r="M1678" s="645" t="s">
        <v>1207</v>
      </c>
      <c r="N1678" s="646">
        <v>42795</v>
      </c>
      <c r="O1678" s="645" t="s">
        <v>71</v>
      </c>
      <c r="P1678" s="645" t="s">
        <v>801</v>
      </c>
    </row>
    <row r="1679" spans="1:16" x14ac:dyDescent="0.2">
      <c r="A1679" s="645" t="s">
        <v>390</v>
      </c>
      <c r="B1679" s="645" t="s">
        <v>1710</v>
      </c>
      <c r="C1679" s="645" t="s">
        <v>391</v>
      </c>
      <c r="D1679" s="645" t="s">
        <v>3302</v>
      </c>
      <c r="E1679" s="645" t="s">
        <v>3303</v>
      </c>
      <c r="F1679" s="645" t="s">
        <v>3304</v>
      </c>
      <c r="G1679" s="645" t="s">
        <v>7959</v>
      </c>
      <c r="H1679" s="646">
        <v>42783</v>
      </c>
      <c r="I1679" s="647">
        <v>83.28</v>
      </c>
      <c r="J1679" s="647">
        <v>1</v>
      </c>
      <c r="K1679" s="647">
        <f t="shared" si="26"/>
        <v>83.28</v>
      </c>
      <c r="L1679" s="645" t="s">
        <v>801</v>
      </c>
      <c r="M1679" s="645" t="s">
        <v>3076</v>
      </c>
      <c r="N1679" s="646">
        <v>42795</v>
      </c>
      <c r="O1679" s="645" t="s">
        <v>71</v>
      </c>
      <c r="P1679" s="645" t="s">
        <v>801</v>
      </c>
    </row>
    <row r="1680" spans="1:16" x14ac:dyDescent="0.2">
      <c r="A1680" s="645" t="s">
        <v>390</v>
      </c>
      <c r="B1680" s="645" t="s">
        <v>1710</v>
      </c>
      <c r="C1680" s="645" t="s">
        <v>391</v>
      </c>
      <c r="D1680" s="645" t="s">
        <v>3302</v>
      </c>
      <c r="E1680" s="645" t="s">
        <v>3303</v>
      </c>
      <c r="F1680" s="645" t="s">
        <v>3304</v>
      </c>
      <c r="G1680" s="645" t="s">
        <v>7960</v>
      </c>
      <c r="H1680" s="646">
        <v>42783</v>
      </c>
      <c r="I1680" s="647">
        <v>91.17</v>
      </c>
      <c r="J1680" s="647">
        <v>1</v>
      </c>
      <c r="K1680" s="647">
        <f t="shared" si="26"/>
        <v>91.17</v>
      </c>
      <c r="L1680" s="645" t="s">
        <v>801</v>
      </c>
      <c r="M1680" s="645" t="s">
        <v>612</v>
      </c>
      <c r="N1680" s="646">
        <v>42795</v>
      </c>
      <c r="O1680" s="645" t="s">
        <v>71</v>
      </c>
      <c r="P1680" s="645" t="s">
        <v>801</v>
      </c>
    </row>
    <row r="1681" spans="1:16" x14ac:dyDescent="0.2">
      <c r="A1681" s="645" t="s">
        <v>390</v>
      </c>
      <c r="B1681" s="645" t="s">
        <v>1710</v>
      </c>
      <c r="C1681" s="645" t="s">
        <v>391</v>
      </c>
      <c r="D1681" s="645" t="s">
        <v>3302</v>
      </c>
      <c r="E1681" s="645" t="s">
        <v>3303</v>
      </c>
      <c r="F1681" s="645" t="s">
        <v>3304</v>
      </c>
      <c r="G1681" s="645" t="s">
        <v>7961</v>
      </c>
      <c r="H1681" s="646">
        <v>42783</v>
      </c>
      <c r="I1681" s="647">
        <v>358.64</v>
      </c>
      <c r="J1681" s="647">
        <v>1</v>
      </c>
      <c r="K1681" s="647">
        <f t="shared" si="26"/>
        <v>358.64</v>
      </c>
      <c r="L1681" s="645" t="s">
        <v>801</v>
      </c>
      <c r="M1681" s="645" t="s">
        <v>575</v>
      </c>
      <c r="N1681" s="646">
        <v>42795</v>
      </c>
      <c r="O1681" s="645" t="s">
        <v>71</v>
      </c>
      <c r="P1681" s="645" t="s">
        <v>801</v>
      </c>
    </row>
    <row r="1682" spans="1:16" x14ac:dyDescent="0.2">
      <c r="A1682" s="645" t="s">
        <v>390</v>
      </c>
      <c r="B1682" s="645" t="s">
        <v>1710</v>
      </c>
      <c r="C1682" s="645" t="s">
        <v>391</v>
      </c>
      <c r="D1682" s="645" t="s">
        <v>3302</v>
      </c>
      <c r="E1682" s="645" t="s">
        <v>3303</v>
      </c>
      <c r="F1682" s="645" t="s">
        <v>3304</v>
      </c>
      <c r="G1682" s="645" t="s">
        <v>7962</v>
      </c>
      <c r="H1682" s="646">
        <v>42783</v>
      </c>
      <c r="I1682" s="647">
        <v>144.07</v>
      </c>
      <c r="J1682" s="647">
        <v>1</v>
      </c>
      <c r="K1682" s="647">
        <f t="shared" si="26"/>
        <v>144.07</v>
      </c>
      <c r="L1682" s="645" t="s">
        <v>801</v>
      </c>
      <c r="M1682" s="645" t="s">
        <v>474</v>
      </c>
      <c r="N1682" s="646">
        <v>42795</v>
      </c>
      <c r="O1682" s="645" t="s">
        <v>71</v>
      </c>
      <c r="P1682" s="645" t="s">
        <v>801</v>
      </c>
    </row>
    <row r="1683" spans="1:16" x14ac:dyDescent="0.2">
      <c r="A1683" s="645" t="s">
        <v>390</v>
      </c>
      <c r="B1683" s="645" t="s">
        <v>1710</v>
      </c>
      <c r="C1683" s="645" t="s">
        <v>391</v>
      </c>
      <c r="D1683" s="645" t="s">
        <v>3302</v>
      </c>
      <c r="E1683" s="645" t="s">
        <v>3303</v>
      </c>
      <c r="F1683" s="645" t="s">
        <v>3304</v>
      </c>
      <c r="G1683" s="645" t="s">
        <v>7963</v>
      </c>
      <c r="H1683" s="646">
        <v>42783</v>
      </c>
      <c r="I1683" s="647">
        <v>155.46</v>
      </c>
      <c r="J1683" s="647">
        <v>1</v>
      </c>
      <c r="K1683" s="647">
        <f t="shared" si="26"/>
        <v>155.46</v>
      </c>
      <c r="L1683" s="645" t="s">
        <v>801</v>
      </c>
      <c r="M1683" s="645" t="s">
        <v>169</v>
      </c>
      <c r="N1683" s="646">
        <v>42795</v>
      </c>
      <c r="O1683" s="645" t="s">
        <v>71</v>
      </c>
      <c r="P1683" s="645" t="s">
        <v>801</v>
      </c>
    </row>
    <row r="1684" spans="1:16" x14ac:dyDescent="0.2">
      <c r="A1684" s="645" t="s">
        <v>390</v>
      </c>
      <c r="B1684" s="645" t="s">
        <v>1710</v>
      </c>
      <c r="C1684" s="645" t="s">
        <v>391</v>
      </c>
      <c r="D1684" s="645" t="s">
        <v>3302</v>
      </c>
      <c r="E1684" s="645" t="s">
        <v>3303</v>
      </c>
      <c r="F1684" s="645" t="s">
        <v>3304</v>
      </c>
      <c r="G1684" s="645" t="s">
        <v>7964</v>
      </c>
      <c r="H1684" s="646">
        <v>42782</v>
      </c>
      <c r="I1684" s="647">
        <v>207.72</v>
      </c>
      <c r="J1684" s="647">
        <v>1</v>
      </c>
      <c r="K1684" s="647">
        <f t="shared" si="26"/>
        <v>207.72</v>
      </c>
      <c r="L1684" s="645" t="s">
        <v>801</v>
      </c>
      <c r="M1684" s="645" t="s">
        <v>2539</v>
      </c>
      <c r="N1684" s="646">
        <v>42795</v>
      </c>
      <c r="O1684" s="645" t="s">
        <v>71</v>
      </c>
      <c r="P1684" s="645" t="s">
        <v>801</v>
      </c>
    </row>
    <row r="1685" spans="1:16" x14ac:dyDescent="0.2">
      <c r="A1685" s="645" t="s">
        <v>390</v>
      </c>
      <c r="B1685" s="645" t="s">
        <v>1710</v>
      </c>
      <c r="C1685" s="645" t="s">
        <v>391</v>
      </c>
      <c r="D1685" s="645" t="s">
        <v>3302</v>
      </c>
      <c r="E1685" s="645" t="s">
        <v>3303</v>
      </c>
      <c r="F1685" s="645" t="s">
        <v>3304</v>
      </c>
      <c r="G1685" s="645" t="s">
        <v>7965</v>
      </c>
      <c r="H1685" s="646">
        <v>42782</v>
      </c>
      <c r="I1685" s="647">
        <v>80.260000000000005</v>
      </c>
      <c r="J1685" s="647">
        <v>1</v>
      </c>
      <c r="K1685" s="647">
        <f t="shared" si="26"/>
        <v>80.260000000000005</v>
      </c>
      <c r="L1685" s="645" t="s">
        <v>801</v>
      </c>
      <c r="M1685" s="645" t="s">
        <v>614</v>
      </c>
      <c r="N1685" s="646">
        <v>42795</v>
      </c>
      <c r="O1685" s="645" t="s">
        <v>71</v>
      </c>
      <c r="P1685" s="645" t="s">
        <v>801</v>
      </c>
    </row>
    <row r="1686" spans="1:16" x14ac:dyDescent="0.2">
      <c r="A1686" s="645" t="s">
        <v>390</v>
      </c>
      <c r="B1686" s="645" t="s">
        <v>1710</v>
      </c>
      <c r="C1686" s="645" t="s">
        <v>391</v>
      </c>
      <c r="D1686" s="645" t="s">
        <v>3302</v>
      </c>
      <c r="E1686" s="645" t="s">
        <v>3303</v>
      </c>
      <c r="F1686" s="645" t="s">
        <v>3304</v>
      </c>
      <c r="G1686" s="645" t="s">
        <v>7966</v>
      </c>
      <c r="H1686" s="646">
        <v>42782</v>
      </c>
      <c r="I1686" s="647">
        <v>64.45</v>
      </c>
      <c r="J1686" s="647">
        <v>1</v>
      </c>
      <c r="K1686" s="647">
        <f t="shared" si="26"/>
        <v>64.45</v>
      </c>
      <c r="L1686" s="645" t="s">
        <v>801</v>
      </c>
      <c r="M1686" s="645" t="s">
        <v>614</v>
      </c>
      <c r="N1686" s="646">
        <v>42795</v>
      </c>
      <c r="O1686" s="645" t="s">
        <v>71</v>
      </c>
      <c r="P1686" s="645" t="s">
        <v>801</v>
      </c>
    </row>
    <row r="1687" spans="1:16" x14ac:dyDescent="0.2">
      <c r="A1687" s="645" t="s">
        <v>390</v>
      </c>
      <c r="B1687" s="645" t="s">
        <v>1710</v>
      </c>
      <c r="C1687" s="645" t="s">
        <v>391</v>
      </c>
      <c r="D1687" s="645" t="s">
        <v>3302</v>
      </c>
      <c r="E1687" s="645" t="s">
        <v>3303</v>
      </c>
      <c r="F1687" s="645" t="s">
        <v>3304</v>
      </c>
      <c r="G1687" s="645" t="s">
        <v>7967</v>
      </c>
      <c r="H1687" s="646">
        <v>42782</v>
      </c>
      <c r="I1687" s="647">
        <v>77.709999999999994</v>
      </c>
      <c r="J1687" s="647">
        <v>1</v>
      </c>
      <c r="K1687" s="647">
        <f t="shared" si="26"/>
        <v>77.709999999999994</v>
      </c>
      <c r="L1687" s="645" t="s">
        <v>801</v>
      </c>
      <c r="M1687" s="645" t="s">
        <v>614</v>
      </c>
      <c r="N1687" s="646">
        <v>42795</v>
      </c>
      <c r="O1687" s="645" t="s">
        <v>71</v>
      </c>
      <c r="P1687" s="645" t="s">
        <v>801</v>
      </c>
    </row>
    <row r="1688" spans="1:16" x14ac:dyDescent="0.2">
      <c r="A1688" s="645" t="s">
        <v>390</v>
      </c>
      <c r="B1688" s="645" t="s">
        <v>1710</v>
      </c>
      <c r="C1688" s="645" t="s">
        <v>391</v>
      </c>
      <c r="D1688" s="645" t="s">
        <v>3302</v>
      </c>
      <c r="E1688" s="645" t="s">
        <v>3303</v>
      </c>
      <c r="F1688" s="645" t="s">
        <v>3304</v>
      </c>
      <c r="G1688" s="645" t="s">
        <v>7968</v>
      </c>
      <c r="H1688" s="646">
        <v>42782</v>
      </c>
      <c r="I1688" s="647">
        <v>70.260000000000005</v>
      </c>
      <c r="J1688" s="647">
        <v>1</v>
      </c>
      <c r="K1688" s="647">
        <f t="shared" si="26"/>
        <v>70.260000000000005</v>
      </c>
      <c r="L1688" s="645" t="s">
        <v>801</v>
      </c>
      <c r="M1688" s="645" t="s">
        <v>614</v>
      </c>
      <c r="N1688" s="646">
        <v>42795</v>
      </c>
      <c r="O1688" s="645" t="s">
        <v>71</v>
      </c>
      <c r="P1688" s="645" t="s">
        <v>801</v>
      </c>
    </row>
    <row r="1689" spans="1:16" x14ac:dyDescent="0.2">
      <c r="A1689" s="645" t="s">
        <v>390</v>
      </c>
      <c r="B1689" s="645" t="s">
        <v>1710</v>
      </c>
      <c r="C1689" s="645" t="s">
        <v>391</v>
      </c>
      <c r="D1689" s="645" t="s">
        <v>3302</v>
      </c>
      <c r="E1689" s="645" t="s">
        <v>3303</v>
      </c>
      <c r="F1689" s="645" t="s">
        <v>3304</v>
      </c>
      <c r="G1689" s="645" t="s">
        <v>7969</v>
      </c>
      <c r="H1689" s="646">
        <v>42781</v>
      </c>
      <c r="I1689" s="647">
        <v>23.46</v>
      </c>
      <c r="J1689" s="647">
        <v>1</v>
      </c>
      <c r="K1689" s="647">
        <f t="shared" si="26"/>
        <v>23.46</v>
      </c>
      <c r="L1689" s="645" t="s">
        <v>801</v>
      </c>
      <c r="M1689" s="645" t="s">
        <v>575</v>
      </c>
      <c r="N1689" s="646">
        <v>42795</v>
      </c>
      <c r="O1689" s="645" t="s">
        <v>71</v>
      </c>
      <c r="P1689" s="645" t="s">
        <v>801</v>
      </c>
    </row>
    <row r="1690" spans="1:16" x14ac:dyDescent="0.2">
      <c r="A1690" s="645" t="s">
        <v>390</v>
      </c>
      <c r="B1690" s="645" t="s">
        <v>1710</v>
      </c>
      <c r="C1690" s="645" t="s">
        <v>391</v>
      </c>
      <c r="D1690" s="645" t="s">
        <v>3302</v>
      </c>
      <c r="E1690" s="645" t="s">
        <v>3303</v>
      </c>
      <c r="F1690" s="645" t="s">
        <v>3304</v>
      </c>
      <c r="G1690" s="645" t="s">
        <v>7970</v>
      </c>
      <c r="H1690" s="646">
        <v>42781</v>
      </c>
      <c r="I1690" s="647">
        <v>251.91</v>
      </c>
      <c r="J1690" s="647">
        <v>1</v>
      </c>
      <c r="K1690" s="647">
        <f t="shared" si="26"/>
        <v>251.91</v>
      </c>
      <c r="L1690" s="645" t="s">
        <v>801</v>
      </c>
      <c r="M1690" s="645" t="s">
        <v>2539</v>
      </c>
      <c r="N1690" s="646">
        <v>42795</v>
      </c>
      <c r="O1690" s="645" t="s">
        <v>71</v>
      </c>
      <c r="P1690" s="645" t="s">
        <v>801</v>
      </c>
    </row>
    <row r="1691" spans="1:16" x14ac:dyDescent="0.2">
      <c r="A1691" s="645" t="s">
        <v>390</v>
      </c>
      <c r="B1691" s="645" t="s">
        <v>1710</v>
      </c>
      <c r="C1691" s="645" t="s">
        <v>391</v>
      </c>
      <c r="D1691" s="645" t="s">
        <v>3302</v>
      </c>
      <c r="E1691" s="645" t="s">
        <v>3303</v>
      </c>
      <c r="F1691" s="645" t="s">
        <v>3304</v>
      </c>
      <c r="G1691" s="645" t="s">
        <v>7971</v>
      </c>
      <c r="H1691" s="646">
        <v>42781</v>
      </c>
      <c r="I1691" s="647">
        <v>114.8</v>
      </c>
      <c r="J1691" s="647">
        <v>1</v>
      </c>
      <c r="K1691" s="647">
        <f t="shared" si="26"/>
        <v>114.8</v>
      </c>
      <c r="L1691" s="645" t="s">
        <v>801</v>
      </c>
      <c r="M1691" s="645" t="s">
        <v>1147</v>
      </c>
      <c r="N1691" s="646">
        <v>42795</v>
      </c>
      <c r="O1691" s="645" t="s">
        <v>71</v>
      </c>
      <c r="P1691" s="645" t="s">
        <v>801</v>
      </c>
    </row>
    <row r="1692" spans="1:16" x14ac:dyDescent="0.2">
      <c r="A1692" s="645" t="s">
        <v>390</v>
      </c>
      <c r="B1692" s="645" t="s">
        <v>1710</v>
      </c>
      <c r="C1692" s="645" t="s">
        <v>391</v>
      </c>
      <c r="D1692" s="645" t="s">
        <v>3302</v>
      </c>
      <c r="E1692" s="645" t="s">
        <v>3303</v>
      </c>
      <c r="F1692" s="645" t="s">
        <v>3304</v>
      </c>
      <c r="G1692" s="645" t="s">
        <v>7972</v>
      </c>
      <c r="H1692" s="646">
        <v>42781</v>
      </c>
      <c r="I1692" s="647">
        <v>202.08</v>
      </c>
      <c r="J1692" s="647">
        <v>1</v>
      </c>
      <c r="K1692" s="647">
        <f t="shared" si="26"/>
        <v>202.08</v>
      </c>
      <c r="L1692" s="645" t="s">
        <v>801</v>
      </c>
      <c r="M1692" s="645" t="s">
        <v>575</v>
      </c>
      <c r="N1692" s="646">
        <v>42795</v>
      </c>
      <c r="O1692" s="645" t="s">
        <v>71</v>
      </c>
      <c r="P1692" s="645" t="s">
        <v>801</v>
      </c>
    </row>
    <row r="1693" spans="1:16" x14ac:dyDescent="0.2">
      <c r="A1693" s="645" t="s">
        <v>390</v>
      </c>
      <c r="B1693" s="645" t="s">
        <v>1710</v>
      </c>
      <c r="C1693" s="645" t="s">
        <v>391</v>
      </c>
      <c r="D1693" s="645" t="s">
        <v>3302</v>
      </c>
      <c r="E1693" s="645" t="s">
        <v>3303</v>
      </c>
      <c r="F1693" s="645" t="s">
        <v>3304</v>
      </c>
      <c r="G1693" s="645" t="s">
        <v>7973</v>
      </c>
      <c r="H1693" s="646">
        <v>42781</v>
      </c>
      <c r="I1693" s="647">
        <v>54.13</v>
      </c>
      <c r="J1693" s="647">
        <v>1</v>
      </c>
      <c r="K1693" s="647">
        <f t="shared" si="26"/>
        <v>54.13</v>
      </c>
      <c r="L1693" s="645" t="s">
        <v>801</v>
      </c>
      <c r="M1693" s="645" t="s">
        <v>575</v>
      </c>
      <c r="N1693" s="646">
        <v>42795</v>
      </c>
      <c r="O1693" s="645" t="s">
        <v>71</v>
      </c>
      <c r="P1693" s="645" t="s">
        <v>801</v>
      </c>
    </row>
    <row r="1694" spans="1:16" x14ac:dyDescent="0.2">
      <c r="A1694" s="645" t="s">
        <v>390</v>
      </c>
      <c r="B1694" s="645" t="s">
        <v>1710</v>
      </c>
      <c r="C1694" s="645" t="s">
        <v>391</v>
      </c>
      <c r="D1694" s="645" t="s">
        <v>3302</v>
      </c>
      <c r="E1694" s="645" t="s">
        <v>3303</v>
      </c>
      <c r="F1694" s="645" t="s">
        <v>3304</v>
      </c>
      <c r="G1694" s="645" t="s">
        <v>7974</v>
      </c>
      <c r="H1694" s="646">
        <v>42780</v>
      </c>
      <c r="I1694" s="647">
        <v>139.12</v>
      </c>
      <c r="J1694" s="647">
        <v>1</v>
      </c>
      <c r="K1694" s="647">
        <f t="shared" si="26"/>
        <v>139.12</v>
      </c>
      <c r="L1694" s="645" t="s">
        <v>801</v>
      </c>
      <c r="M1694" s="645" t="s">
        <v>1129</v>
      </c>
      <c r="N1694" s="646">
        <v>42795</v>
      </c>
      <c r="O1694" s="645" t="s">
        <v>71</v>
      </c>
      <c r="P1694" s="645" t="s">
        <v>801</v>
      </c>
    </row>
    <row r="1695" spans="1:16" x14ac:dyDescent="0.2">
      <c r="A1695" s="645" t="s">
        <v>390</v>
      </c>
      <c r="B1695" s="645" t="s">
        <v>1710</v>
      </c>
      <c r="C1695" s="645" t="s">
        <v>391</v>
      </c>
      <c r="D1695" s="645" t="s">
        <v>3302</v>
      </c>
      <c r="E1695" s="645" t="s">
        <v>3303</v>
      </c>
      <c r="F1695" s="645" t="s">
        <v>3304</v>
      </c>
      <c r="G1695" s="645" t="s">
        <v>7975</v>
      </c>
      <c r="H1695" s="646">
        <v>42780</v>
      </c>
      <c r="I1695" s="647">
        <v>132.79</v>
      </c>
      <c r="J1695" s="647">
        <v>1</v>
      </c>
      <c r="K1695" s="647">
        <f t="shared" si="26"/>
        <v>132.79</v>
      </c>
      <c r="L1695" s="645" t="s">
        <v>801</v>
      </c>
      <c r="M1695" s="645" t="s">
        <v>1121</v>
      </c>
      <c r="N1695" s="646">
        <v>42795</v>
      </c>
      <c r="O1695" s="645" t="s">
        <v>71</v>
      </c>
      <c r="P1695" s="645" t="s">
        <v>801</v>
      </c>
    </row>
    <row r="1696" spans="1:16" x14ac:dyDescent="0.2">
      <c r="A1696" s="645" t="s">
        <v>390</v>
      </c>
      <c r="B1696" s="645" t="s">
        <v>1710</v>
      </c>
      <c r="C1696" s="645" t="s">
        <v>391</v>
      </c>
      <c r="D1696" s="645" t="s">
        <v>3302</v>
      </c>
      <c r="E1696" s="645" t="s">
        <v>3303</v>
      </c>
      <c r="F1696" s="645" t="s">
        <v>3304</v>
      </c>
      <c r="G1696" s="645" t="s">
        <v>7976</v>
      </c>
      <c r="H1696" s="646">
        <v>42780</v>
      </c>
      <c r="I1696" s="647">
        <v>447.31</v>
      </c>
      <c r="J1696" s="647">
        <v>1</v>
      </c>
      <c r="K1696" s="647">
        <f t="shared" si="26"/>
        <v>447.31</v>
      </c>
      <c r="L1696" s="645" t="s">
        <v>801</v>
      </c>
      <c r="M1696" s="645" t="s">
        <v>474</v>
      </c>
      <c r="N1696" s="646">
        <v>42795</v>
      </c>
      <c r="O1696" s="645" t="s">
        <v>71</v>
      </c>
      <c r="P1696" s="645" t="s">
        <v>801</v>
      </c>
    </row>
    <row r="1697" spans="1:16" x14ac:dyDescent="0.2">
      <c r="A1697" s="645" t="s">
        <v>390</v>
      </c>
      <c r="B1697" s="645" t="s">
        <v>1710</v>
      </c>
      <c r="C1697" s="645" t="s">
        <v>391</v>
      </c>
      <c r="D1697" s="645" t="s">
        <v>3302</v>
      </c>
      <c r="E1697" s="645" t="s">
        <v>3303</v>
      </c>
      <c r="F1697" s="645" t="s">
        <v>3304</v>
      </c>
      <c r="G1697" s="645" t="s">
        <v>7977</v>
      </c>
      <c r="H1697" s="646">
        <v>42780</v>
      </c>
      <c r="I1697" s="647">
        <v>373.88</v>
      </c>
      <c r="J1697" s="647">
        <v>1</v>
      </c>
      <c r="K1697" s="647">
        <f t="shared" si="26"/>
        <v>373.88</v>
      </c>
      <c r="L1697" s="645" t="s">
        <v>801</v>
      </c>
      <c r="M1697" s="645" t="s">
        <v>474</v>
      </c>
      <c r="N1697" s="646">
        <v>42795</v>
      </c>
      <c r="O1697" s="645" t="s">
        <v>71</v>
      </c>
      <c r="P1697" s="645" t="s">
        <v>801</v>
      </c>
    </row>
    <row r="1698" spans="1:16" x14ac:dyDescent="0.2">
      <c r="A1698" s="645" t="s">
        <v>390</v>
      </c>
      <c r="B1698" s="645" t="s">
        <v>1710</v>
      </c>
      <c r="C1698" s="645" t="s">
        <v>391</v>
      </c>
      <c r="D1698" s="645" t="s">
        <v>3302</v>
      </c>
      <c r="E1698" s="645" t="s">
        <v>3303</v>
      </c>
      <c r="F1698" s="645" t="s">
        <v>3304</v>
      </c>
      <c r="G1698" s="645" t="s">
        <v>7978</v>
      </c>
      <c r="H1698" s="646">
        <v>42780</v>
      </c>
      <c r="I1698" s="647">
        <v>1021.17</v>
      </c>
      <c r="J1698" s="647">
        <v>1</v>
      </c>
      <c r="K1698" s="647">
        <f t="shared" si="26"/>
        <v>1021.17</v>
      </c>
      <c r="L1698" s="645" t="s">
        <v>801</v>
      </c>
      <c r="M1698" s="645" t="s">
        <v>474</v>
      </c>
      <c r="N1698" s="646">
        <v>42795</v>
      </c>
      <c r="O1698" s="645" t="s">
        <v>71</v>
      </c>
      <c r="P1698" s="645" t="s">
        <v>801</v>
      </c>
    </row>
    <row r="1699" spans="1:16" x14ac:dyDescent="0.2">
      <c r="A1699" s="645" t="s">
        <v>390</v>
      </c>
      <c r="B1699" s="645" t="s">
        <v>1710</v>
      </c>
      <c r="C1699" s="645" t="s">
        <v>391</v>
      </c>
      <c r="D1699" s="645" t="s">
        <v>3302</v>
      </c>
      <c r="E1699" s="645" t="s">
        <v>3303</v>
      </c>
      <c r="F1699" s="645" t="s">
        <v>3304</v>
      </c>
      <c r="G1699" s="645" t="s">
        <v>7979</v>
      </c>
      <c r="H1699" s="646">
        <v>42780</v>
      </c>
      <c r="I1699" s="647">
        <v>225.4</v>
      </c>
      <c r="J1699" s="647">
        <v>1</v>
      </c>
      <c r="K1699" s="647">
        <f t="shared" si="26"/>
        <v>225.4</v>
      </c>
      <c r="L1699" s="645" t="s">
        <v>801</v>
      </c>
      <c r="M1699" s="645" t="s">
        <v>1150</v>
      </c>
      <c r="N1699" s="646">
        <v>42795</v>
      </c>
      <c r="O1699" s="645" t="s">
        <v>71</v>
      </c>
      <c r="P1699" s="645" t="s">
        <v>801</v>
      </c>
    </row>
    <row r="1700" spans="1:16" x14ac:dyDescent="0.2">
      <c r="A1700" s="645" t="s">
        <v>390</v>
      </c>
      <c r="B1700" s="645" t="s">
        <v>1710</v>
      </c>
      <c r="C1700" s="645" t="s">
        <v>391</v>
      </c>
      <c r="D1700" s="645" t="s">
        <v>3302</v>
      </c>
      <c r="E1700" s="645" t="s">
        <v>3303</v>
      </c>
      <c r="F1700" s="645" t="s">
        <v>3304</v>
      </c>
      <c r="G1700" s="645" t="s">
        <v>7980</v>
      </c>
      <c r="H1700" s="646">
        <v>42779</v>
      </c>
      <c r="I1700" s="647">
        <v>1197.42</v>
      </c>
      <c r="J1700" s="647">
        <v>1</v>
      </c>
      <c r="K1700" s="647">
        <f t="shared" si="26"/>
        <v>1197.42</v>
      </c>
      <c r="L1700" s="645" t="s">
        <v>801</v>
      </c>
      <c r="M1700" s="645" t="s">
        <v>474</v>
      </c>
      <c r="N1700" s="646">
        <v>42795</v>
      </c>
      <c r="O1700" s="645" t="s">
        <v>71</v>
      </c>
      <c r="P1700" s="645" t="s">
        <v>801</v>
      </c>
    </row>
    <row r="1701" spans="1:16" x14ac:dyDescent="0.2">
      <c r="A1701" s="645" t="s">
        <v>390</v>
      </c>
      <c r="B1701" s="645" t="s">
        <v>1710</v>
      </c>
      <c r="C1701" s="645" t="s">
        <v>391</v>
      </c>
      <c r="D1701" s="645" t="s">
        <v>3302</v>
      </c>
      <c r="E1701" s="645" t="s">
        <v>3303</v>
      </c>
      <c r="F1701" s="645" t="s">
        <v>3304</v>
      </c>
      <c r="G1701" s="645" t="s">
        <v>7981</v>
      </c>
      <c r="H1701" s="646">
        <v>42779</v>
      </c>
      <c r="I1701" s="647">
        <v>202.48</v>
      </c>
      <c r="J1701" s="647">
        <v>1</v>
      </c>
      <c r="K1701" s="647">
        <f t="shared" si="26"/>
        <v>202.48</v>
      </c>
      <c r="L1701" s="645" t="s">
        <v>801</v>
      </c>
      <c r="M1701" s="645" t="s">
        <v>1384</v>
      </c>
      <c r="N1701" s="646">
        <v>42795</v>
      </c>
      <c r="O1701" s="645" t="s">
        <v>71</v>
      </c>
      <c r="P1701" s="645" t="s">
        <v>801</v>
      </c>
    </row>
    <row r="1702" spans="1:16" x14ac:dyDescent="0.2">
      <c r="A1702" s="645" t="s">
        <v>390</v>
      </c>
      <c r="B1702" s="645" t="s">
        <v>1710</v>
      </c>
      <c r="C1702" s="645" t="s">
        <v>391</v>
      </c>
      <c r="D1702" s="645" t="s">
        <v>3302</v>
      </c>
      <c r="E1702" s="645" t="s">
        <v>3303</v>
      </c>
      <c r="F1702" s="645" t="s">
        <v>3304</v>
      </c>
      <c r="G1702" s="645" t="s">
        <v>7982</v>
      </c>
      <c r="H1702" s="646">
        <v>42779</v>
      </c>
      <c r="I1702" s="647">
        <v>231.22</v>
      </c>
      <c r="J1702" s="647">
        <v>1</v>
      </c>
      <c r="K1702" s="647">
        <f t="shared" si="26"/>
        <v>231.22</v>
      </c>
      <c r="L1702" s="645" t="s">
        <v>801</v>
      </c>
      <c r="M1702" s="645" t="s">
        <v>1384</v>
      </c>
      <c r="N1702" s="646">
        <v>42795</v>
      </c>
      <c r="O1702" s="645" t="s">
        <v>71</v>
      </c>
      <c r="P1702" s="645" t="s">
        <v>801</v>
      </c>
    </row>
    <row r="1703" spans="1:16" x14ac:dyDescent="0.2">
      <c r="A1703" s="645" t="s">
        <v>390</v>
      </c>
      <c r="B1703" s="645" t="s">
        <v>1710</v>
      </c>
      <c r="C1703" s="645" t="s">
        <v>391</v>
      </c>
      <c r="D1703" s="645" t="s">
        <v>3302</v>
      </c>
      <c r="E1703" s="645" t="s">
        <v>3303</v>
      </c>
      <c r="F1703" s="645" t="s">
        <v>3304</v>
      </c>
      <c r="G1703" s="645" t="s">
        <v>7983</v>
      </c>
      <c r="H1703" s="646">
        <v>42779</v>
      </c>
      <c r="I1703" s="647">
        <v>360.99</v>
      </c>
      <c r="J1703" s="647">
        <v>1</v>
      </c>
      <c r="K1703" s="647">
        <f t="shared" si="26"/>
        <v>360.99</v>
      </c>
      <c r="L1703" s="645" t="s">
        <v>801</v>
      </c>
      <c r="M1703" s="645" t="s">
        <v>575</v>
      </c>
      <c r="N1703" s="646">
        <v>42795</v>
      </c>
      <c r="O1703" s="645" t="s">
        <v>71</v>
      </c>
      <c r="P1703" s="645" t="s">
        <v>801</v>
      </c>
    </row>
    <row r="1704" spans="1:16" x14ac:dyDescent="0.2">
      <c r="A1704" s="645" t="s">
        <v>390</v>
      </c>
      <c r="B1704" s="645" t="s">
        <v>1710</v>
      </c>
      <c r="C1704" s="645" t="s">
        <v>391</v>
      </c>
      <c r="D1704" s="645" t="s">
        <v>3302</v>
      </c>
      <c r="E1704" s="645" t="s">
        <v>3303</v>
      </c>
      <c r="F1704" s="645" t="s">
        <v>3304</v>
      </c>
      <c r="G1704" s="645" t="s">
        <v>7984</v>
      </c>
      <c r="H1704" s="646">
        <v>42779</v>
      </c>
      <c r="I1704" s="647">
        <v>978.36</v>
      </c>
      <c r="J1704" s="647">
        <v>1</v>
      </c>
      <c r="K1704" s="647">
        <f t="shared" si="26"/>
        <v>978.36</v>
      </c>
      <c r="L1704" s="645" t="s">
        <v>801</v>
      </c>
      <c r="M1704" s="645" t="s">
        <v>3076</v>
      </c>
      <c r="N1704" s="646">
        <v>42795</v>
      </c>
      <c r="O1704" s="645" t="s">
        <v>71</v>
      </c>
      <c r="P1704" s="645" t="s">
        <v>801</v>
      </c>
    </row>
    <row r="1705" spans="1:16" x14ac:dyDescent="0.2">
      <c r="A1705" s="645" t="s">
        <v>390</v>
      </c>
      <c r="B1705" s="645" t="s">
        <v>1710</v>
      </c>
      <c r="C1705" s="645" t="s">
        <v>391</v>
      </c>
      <c r="D1705" s="645" t="s">
        <v>3302</v>
      </c>
      <c r="E1705" s="645" t="s">
        <v>3303</v>
      </c>
      <c r="F1705" s="645" t="s">
        <v>3304</v>
      </c>
      <c r="G1705" s="645" t="s">
        <v>7985</v>
      </c>
      <c r="H1705" s="646">
        <v>42779</v>
      </c>
      <c r="I1705" s="647">
        <v>70.95</v>
      </c>
      <c r="J1705" s="647">
        <v>1</v>
      </c>
      <c r="K1705" s="647">
        <f t="shared" si="26"/>
        <v>70.95</v>
      </c>
      <c r="L1705" s="645" t="s">
        <v>801</v>
      </c>
      <c r="M1705" s="645" t="s">
        <v>1402</v>
      </c>
      <c r="N1705" s="646">
        <v>42795</v>
      </c>
      <c r="O1705" s="645" t="s">
        <v>71</v>
      </c>
      <c r="P1705" s="645" t="s">
        <v>801</v>
      </c>
    </row>
    <row r="1706" spans="1:16" x14ac:dyDescent="0.2">
      <c r="A1706" s="645" t="s">
        <v>390</v>
      </c>
      <c r="B1706" s="645" t="s">
        <v>1710</v>
      </c>
      <c r="C1706" s="645" t="s">
        <v>391</v>
      </c>
      <c r="D1706" s="645" t="s">
        <v>3302</v>
      </c>
      <c r="E1706" s="645" t="s">
        <v>3303</v>
      </c>
      <c r="F1706" s="645" t="s">
        <v>3304</v>
      </c>
      <c r="G1706" s="645" t="s">
        <v>7986</v>
      </c>
      <c r="H1706" s="646">
        <v>42779</v>
      </c>
      <c r="I1706" s="647">
        <v>197.33</v>
      </c>
      <c r="J1706" s="647">
        <v>1</v>
      </c>
      <c r="K1706" s="647">
        <f t="shared" si="26"/>
        <v>197.33</v>
      </c>
      <c r="L1706" s="645" t="s">
        <v>801</v>
      </c>
      <c r="M1706" s="645" t="s">
        <v>1402</v>
      </c>
      <c r="N1706" s="646">
        <v>42795</v>
      </c>
      <c r="O1706" s="645" t="s">
        <v>71</v>
      </c>
      <c r="P1706" s="645" t="s">
        <v>801</v>
      </c>
    </row>
    <row r="1707" spans="1:16" x14ac:dyDescent="0.2">
      <c r="A1707" s="645" t="s">
        <v>390</v>
      </c>
      <c r="B1707" s="645" t="s">
        <v>1710</v>
      </c>
      <c r="C1707" s="645" t="s">
        <v>391</v>
      </c>
      <c r="D1707" s="645" t="s">
        <v>3302</v>
      </c>
      <c r="E1707" s="645" t="s">
        <v>3303</v>
      </c>
      <c r="F1707" s="645" t="s">
        <v>3304</v>
      </c>
      <c r="G1707" s="645" t="s">
        <v>7987</v>
      </c>
      <c r="H1707" s="646">
        <v>42818</v>
      </c>
      <c r="I1707" s="647">
        <v>569.99</v>
      </c>
      <c r="J1707" s="647">
        <v>1</v>
      </c>
      <c r="K1707" s="647">
        <f t="shared" si="26"/>
        <v>569.99</v>
      </c>
      <c r="L1707" s="645" t="s">
        <v>801</v>
      </c>
      <c r="M1707" s="645" t="s">
        <v>169</v>
      </c>
      <c r="N1707" s="646">
        <v>42824</v>
      </c>
      <c r="O1707" s="645" t="s">
        <v>71</v>
      </c>
      <c r="P1707" s="645" t="s">
        <v>801</v>
      </c>
    </row>
    <row r="1708" spans="1:16" x14ac:dyDescent="0.2">
      <c r="A1708" s="645" t="s">
        <v>390</v>
      </c>
      <c r="B1708" s="645" t="s">
        <v>1710</v>
      </c>
      <c r="C1708" s="645" t="s">
        <v>391</v>
      </c>
      <c r="D1708" s="645" t="s">
        <v>3302</v>
      </c>
      <c r="E1708" s="645" t="s">
        <v>3303</v>
      </c>
      <c r="F1708" s="645" t="s">
        <v>3304</v>
      </c>
      <c r="G1708" s="645" t="s">
        <v>7988</v>
      </c>
      <c r="H1708" s="646">
        <v>42818</v>
      </c>
      <c r="I1708" s="647">
        <v>569.99</v>
      </c>
      <c r="J1708" s="647">
        <v>1</v>
      </c>
      <c r="K1708" s="647">
        <f t="shared" si="26"/>
        <v>569.99</v>
      </c>
      <c r="L1708" s="645" t="s">
        <v>801</v>
      </c>
      <c r="M1708" s="645" t="s">
        <v>169</v>
      </c>
      <c r="N1708" s="646">
        <v>42824</v>
      </c>
      <c r="O1708" s="645" t="s">
        <v>71</v>
      </c>
      <c r="P1708" s="645" t="s">
        <v>801</v>
      </c>
    </row>
    <row r="1709" spans="1:16" x14ac:dyDescent="0.2">
      <c r="A1709" s="645" t="s">
        <v>390</v>
      </c>
      <c r="B1709" s="645" t="s">
        <v>1710</v>
      </c>
      <c r="C1709" s="645" t="s">
        <v>391</v>
      </c>
      <c r="D1709" s="645" t="s">
        <v>3302</v>
      </c>
      <c r="E1709" s="645" t="s">
        <v>3303</v>
      </c>
      <c r="F1709" s="645" t="s">
        <v>3304</v>
      </c>
      <c r="G1709" s="645" t="s">
        <v>7989</v>
      </c>
      <c r="H1709" s="646">
        <v>42818</v>
      </c>
      <c r="I1709" s="647">
        <v>569.99</v>
      </c>
      <c r="J1709" s="647">
        <v>1</v>
      </c>
      <c r="K1709" s="647">
        <f t="shared" si="26"/>
        <v>569.99</v>
      </c>
      <c r="L1709" s="645" t="s">
        <v>801</v>
      </c>
      <c r="M1709" s="645" t="s">
        <v>169</v>
      </c>
      <c r="N1709" s="646">
        <v>42824</v>
      </c>
      <c r="O1709" s="645" t="s">
        <v>71</v>
      </c>
      <c r="P1709" s="645" t="s">
        <v>801</v>
      </c>
    </row>
    <row r="1710" spans="1:16" x14ac:dyDescent="0.2">
      <c r="A1710" s="645" t="s">
        <v>390</v>
      </c>
      <c r="B1710" s="645" t="s">
        <v>1710</v>
      </c>
      <c r="C1710" s="645" t="s">
        <v>391</v>
      </c>
      <c r="D1710" s="645" t="s">
        <v>3302</v>
      </c>
      <c r="E1710" s="645" t="s">
        <v>3303</v>
      </c>
      <c r="F1710" s="645" t="s">
        <v>3304</v>
      </c>
      <c r="G1710" s="645" t="s">
        <v>7990</v>
      </c>
      <c r="H1710" s="646">
        <v>42818</v>
      </c>
      <c r="I1710" s="647">
        <v>149.97999999999999</v>
      </c>
      <c r="J1710" s="647">
        <v>1</v>
      </c>
      <c r="K1710" s="647">
        <f t="shared" si="26"/>
        <v>149.97999999999999</v>
      </c>
      <c r="L1710" s="645" t="s">
        <v>801</v>
      </c>
      <c r="M1710" s="645" t="s">
        <v>1139</v>
      </c>
      <c r="N1710" s="646">
        <v>42824</v>
      </c>
      <c r="O1710" s="645" t="s">
        <v>71</v>
      </c>
      <c r="P1710" s="645" t="s">
        <v>801</v>
      </c>
    </row>
    <row r="1711" spans="1:16" x14ac:dyDescent="0.2">
      <c r="A1711" s="645" t="s">
        <v>390</v>
      </c>
      <c r="B1711" s="645" t="s">
        <v>1710</v>
      </c>
      <c r="C1711" s="645" t="s">
        <v>391</v>
      </c>
      <c r="D1711" s="645" t="s">
        <v>3302</v>
      </c>
      <c r="E1711" s="645" t="s">
        <v>3303</v>
      </c>
      <c r="F1711" s="645" t="s">
        <v>3304</v>
      </c>
      <c r="G1711" s="645" t="s">
        <v>7991</v>
      </c>
      <c r="H1711" s="646">
        <v>42818</v>
      </c>
      <c r="I1711" s="647">
        <v>295.39999999999998</v>
      </c>
      <c r="J1711" s="647">
        <v>1</v>
      </c>
      <c r="K1711" s="647">
        <f t="shared" si="26"/>
        <v>295.39999999999998</v>
      </c>
      <c r="L1711" s="645" t="s">
        <v>801</v>
      </c>
      <c r="M1711" s="645" t="s">
        <v>1129</v>
      </c>
      <c r="N1711" s="646">
        <v>42824</v>
      </c>
      <c r="O1711" s="645" t="s">
        <v>71</v>
      </c>
      <c r="P1711" s="645" t="s">
        <v>801</v>
      </c>
    </row>
    <row r="1712" spans="1:16" x14ac:dyDescent="0.2">
      <c r="A1712" s="645" t="s">
        <v>390</v>
      </c>
      <c r="B1712" s="645" t="s">
        <v>1710</v>
      </c>
      <c r="C1712" s="645" t="s">
        <v>391</v>
      </c>
      <c r="D1712" s="645" t="s">
        <v>3302</v>
      </c>
      <c r="E1712" s="645" t="s">
        <v>3303</v>
      </c>
      <c r="F1712" s="645" t="s">
        <v>3304</v>
      </c>
      <c r="G1712" s="645" t="s">
        <v>7992</v>
      </c>
      <c r="H1712" s="646">
        <v>42818</v>
      </c>
      <c r="I1712" s="647">
        <v>51.48</v>
      </c>
      <c r="J1712" s="647">
        <v>1</v>
      </c>
      <c r="K1712" s="647">
        <f t="shared" si="26"/>
        <v>51.48</v>
      </c>
      <c r="L1712" s="645" t="s">
        <v>801</v>
      </c>
      <c r="M1712" s="645" t="s">
        <v>258</v>
      </c>
      <c r="N1712" s="646">
        <v>42824</v>
      </c>
      <c r="O1712" s="645" t="s">
        <v>71</v>
      </c>
      <c r="P1712" s="645" t="s">
        <v>801</v>
      </c>
    </row>
    <row r="1713" spans="1:16" x14ac:dyDescent="0.2">
      <c r="A1713" s="645" t="s">
        <v>390</v>
      </c>
      <c r="B1713" s="645" t="s">
        <v>1710</v>
      </c>
      <c r="C1713" s="645" t="s">
        <v>391</v>
      </c>
      <c r="D1713" s="645" t="s">
        <v>3302</v>
      </c>
      <c r="E1713" s="645" t="s">
        <v>3303</v>
      </c>
      <c r="F1713" s="645" t="s">
        <v>3304</v>
      </c>
      <c r="G1713" s="645" t="s">
        <v>7993</v>
      </c>
      <c r="H1713" s="646">
        <v>42818</v>
      </c>
      <c r="I1713" s="647">
        <v>35.18</v>
      </c>
      <c r="J1713" s="647">
        <v>1</v>
      </c>
      <c r="K1713" s="647">
        <f t="shared" si="26"/>
        <v>35.18</v>
      </c>
      <c r="L1713" s="645" t="s">
        <v>801</v>
      </c>
      <c r="M1713" s="645" t="s">
        <v>258</v>
      </c>
      <c r="N1713" s="646">
        <v>42824</v>
      </c>
      <c r="O1713" s="645" t="s">
        <v>71</v>
      </c>
      <c r="P1713" s="645" t="s">
        <v>801</v>
      </c>
    </row>
    <row r="1714" spans="1:16" x14ac:dyDescent="0.2">
      <c r="A1714" s="645" t="s">
        <v>390</v>
      </c>
      <c r="B1714" s="645" t="s">
        <v>1710</v>
      </c>
      <c r="C1714" s="645" t="s">
        <v>391</v>
      </c>
      <c r="D1714" s="645" t="s">
        <v>3302</v>
      </c>
      <c r="E1714" s="645" t="s">
        <v>3303</v>
      </c>
      <c r="F1714" s="645" t="s">
        <v>3304</v>
      </c>
      <c r="G1714" s="645" t="s">
        <v>7994</v>
      </c>
      <c r="H1714" s="646">
        <v>42818</v>
      </c>
      <c r="I1714" s="647">
        <v>35.18</v>
      </c>
      <c r="J1714" s="647">
        <v>1</v>
      </c>
      <c r="K1714" s="647">
        <f t="shared" si="26"/>
        <v>35.18</v>
      </c>
      <c r="L1714" s="645" t="s">
        <v>801</v>
      </c>
      <c r="M1714" s="645" t="s">
        <v>258</v>
      </c>
      <c r="N1714" s="646">
        <v>42824</v>
      </c>
      <c r="O1714" s="645" t="s">
        <v>71</v>
      </c>
      <c r="P1714" s="645" t="s">
        <v>801</v>
      </c>
    </row>
    <row r="1715" spans="1:16" x14ac:dyDescent="0.2">
      <c r="A1715" s="645" t="s">
        <v>390</v>
      </c>
      <c r="B1715" s="645" t="s">
        <v>1710</v>
      </c>
      <c r="C1715" s="645" t="s">
        <v>391</v>
      </c>
      <c r="D1715" s="645" t="s">
        <v>3302</v>
      </c>
      <c r="E1715" s="645" t="s">
        <v>3303</v>
      </c>
      <c r="F1715" s="645" t="s">
        <v>3304</v>
      </c>
      <c r="G1715" s="645" t="s">
        <v>7995</v>
      </c>
      <c r="H1715" s="646">
        <v>42818</v>
      </c>
      <c r="I1715" s="647">
        <v>797.77</v>
      </c>
      <c r="J1715" s="647">
        <v>1</v>
      </c>
      <c r="K1715" s="647">
        <f t="shared" si="26"/>
        <v>797.77</v>
      </c>
      <c r="L1715" s="645" t="s">
        <v>801</v>
      </c>
      <c r="M1715" s="645" t="s">
        <v>1969</v>
      </c>
      <c r="N1715" s="646">
        <v>42824</v>
      </c>
      <c r="O1715" s="645" t="s">
        <v>71</v>
      </c>
      <c r="P1715" s="645" t="s">
        <v>801</v>
      </c>
    </row>
    <row r="1716" spans="1:16" x14ac:dyDescent="0.2">
      <c r="A1716" s="645" t="s">
        <v>390</v>
      </c>
      <c r="B1716" s="645" t="s">
        <v>1710</v>
      </c>
      <c r="C1716" s="645" t="s">
        <v>391</v>
      </c>
      <c r="D1716" s="645" t="s">
        <v>3302</v>
      </c>
      <c r="E1716" s="645" t="s">
        <v>3303</v>
      </c>
      <c r="F1716" s="645" t="s">
        <v>3304</v>
      </c>
      <c r="G1716" s="645" t="s">
        <v>7996</v>
      </c>
      <c r="H1716" s="646">
        <v>42818</v>
      </c>
      <c r="I1716" s="647">
        <v>1014.55</v>
      </c>
      <c r="J1716" s="647">
        <v>1</v>
      </c>
      <c r="K1716" s="647">
        <f t="shared" si="26"/>
        <v>1014.55</v>
      </c>
      <c r="L1716" s="645" t="s">
        <v>801</v>
      </c>
      <c r="M1716" s="645" t="s">
        <v>617</v>
      </c>
      <c r="N1716" s="646">
        <v>42824</v>
      </c>
      <c r="O1716" s="645" t="s">
        <v>71</v>
      </c>
      <c r="P1716" s="645" t="s">
        <v>801</v>
      </c>
    </row>
    <row r="1717" spans="1:16" x14ac:dyDescent="0.2">
      <c r="A1717" s="645" t="s">
        <v>390</v>
      </c>
      <c r="B1717" s="645" t="s">
        <v>1710</v>
      </c>
      <c r="C1717" s="645" t="s">
        <v>391</v>
      </c>
      <c r="D1717" s="645" t="s">
        <v>3302</v>
      </c>
      <c r="E1717" s="645" t="s">
        <v>3303</v>
      </c>
      <c r="F1717" s="645" t="s">
        <v>3304</v>
      </c>
      <c r="G1717" s="645" t="s">
        <v>7997</v>
      </c>
      <c r="H1717" s="646">
        <v>42818</v>
      </c>
      <c r="I1717" s="647">
        <v>82.92</v>
      </c>
      <c r="J1717" s="647">
        <v>1</v>
      </c>
      <c r="K1717" s="647">
        <f t="shared" si="26"/>
        <v>82.92</v>
      </c>
      <c r="L1717" s="645" t="s">
        <v>801</v>
      </c>
      <c r="M1717" s="645" t="s">
        <v>474</v>
      </c>
      <c r="N1717" s="646">
        <v>42824</v>
      </c>
      <c r="O1717" s="645" t="s">
        <v>71</v>
      </c>
      <c r="P1717" s="645" t="s">
        <v>801</v>
      </c>
    </row>
    <row r="1718" spans="1:16" x14ac:dyDescent="0.2">
      <c r="A1718" s="645" t="s">
        <v>390</v>
      </c>
      <c r="B1718" s="645" t="s">
        <v>1710</v>
      </c>
      <c r="C1718" s="645" t="s">
        <v>391</v>
      </c>
      <c r="D1718" s="645" t="s">
        <v>3302</v>
      </c>
      <c r="E1718" s="645" t="s">
        <v>3303</v>
      </c>
      <c r="F1718" s="645" t="s">
        <v>3304</v>
      </c>
      <c r="G1718" s="645" t="s">
        <v>7998</v>
      </c>
      <c r="H1718" s="646">
        <v>42818</v>
      </c>
      <c r="I1718" s="647">
        <v>92</v>
      </c>
      <c r="J1718" s="647">
        <v>1</v>
      </c>
      <c r="K1718" s="647">
        <f t="shared" si="26"/>
        <v>92</v>
      </c>
      <c r="L1718" s="645" t="s">
        <v>801</v>
      </c>
      <c r="M1718" s="645" t="s">
        <v>474</v>
      </c>
      <c r="N1718" s="646">
        <v>42824</v>
      </c>
      <c r="O1718" s="645" t="s">
        <v>71</v>
      </c>
      <c r="P1718" s="645" t="s">
        <v>801</v>
      </c>
    </row>
    <row r="1719" spans="1:16" x14ac:dyDescent="0.2">
      <c r="A1719" s="645" t="s">
        <v>390</v>
      </c>
      <c r="B1719" s="645" t="s">
        <v>1710</v>
      </c>
      <c r="C1719" s="645" t="s">
        <v>391</v>
      </c>
      <c r="D1719" s="645" t="s">
        <v>3302</v>
      </c>
      <c r="E1719" s="645" t="s">
        <v>3303</v>
      </c>
      <c r="F1719" s="645" t="s">
        <v>3304</v>
      </c>
      <c r="G1719" s="645" t="s">
        <v>7999</v>
      </c>
      <c r="H1719" s="646">
        <v>42818</v>
      </c>
      <c r="I1719" s="647">
        <v>56.86</v>
      </c>
      <c r="J1719" s="647">
        <v>1</v>
      </c>
      <c r="K1719" s="647">
        <f t="shared" si="26"/>
        <v>56.86</v>
      </c>
      <c r="L1719" s="645" t="s">
        <v>801</v>
      </c>
      <c r="M1719" s="645" t="s">
        <v>95</v>
      </c>
      <c r="N1719" s="646">
        <v>42824</v>
      </c>
      <c r="O1719" s="645" t="s">
        <v>71</v>
      </c>
      <c r="P1719" s="645" t="s">
        <v>801</v>
      </c>
    </row>
    <row r="1720" spans="1:16" x14ac:dyDescent="0.2">
      <c r="A1720" s="645" t="s">
        <v>390</v>
      </c>
      <c r="B1720" s="645" t="s">
        <v>1710</v>
      </c>
      <c r="C1720" s="645" t="s">
        <v>391</v>
      </c>
      <c r="D1720" s="645" t="s">
        <v>3302</v>
      </c>
      <c r="E1720" s="645" t="s">
        <v>3303</v>
      </c>
      <c r="F1720" s="645" t="s">
        <v>3304</v>
      </c>
      <c r="G1720" s="645" t="s">
        <v>8000</v>
      </c>
      <c r="H1720" s="646">
        <v>42818</v>
      </c>
      <c r="I1720" s="647">
        <v>1007.34</v>
      </c>
      <c r="J1720" s="647">
        <v>1</v>
      </c>
      <c r="K1720" s="647">
        <f t="shared" si="26"/>
        <v>1007.34</v>
      </c>
      <c r="L1720" s="645" t="s">
        <v>801</v>
      </c>
      <c r="M1720" s="645" t="s">
        <v>205</v>
      </c>
      <c r="N1720" s="646">
        <v>42824</v>
      </c>
      <c r="O1720" s="645" t="s">
        <v>71</v>
      </c>
      <c r="P1720" s="645" t="s">
        <v>801</v>
      </c>
    </row>
    <row r="1721" spans="1:16" x14ac:dyDescent="0.2">
      <c r="A1721" s="645" t="s">
        <v>390</v>
      </c>
      <c r="B1721" s="645" t="s">
        <v>1710</v>
      </c>
      <c r="C1721" s="645" t="s">
        <v>391</v>
      </c>
      <c r="D1721" s="645" t="s">
        <v>3302</v>
      </c>
      <c r="E1721" s="645" t="s">
        <v>3303</v>
      </c>
      <c r="F1721" s="645" t="s">
        <v>3304</v>
      </c>
      <c r="G1721" s="645" t="s">
        <v>8001</v>
      </c>
      <c r="H1721" s="646">
        <v>42818</v>
      </c>
      <c r="I1721" s="647">
        <v>1100.8399999999999</v>
      </c>
      <c r="J1721" s="647">
        <v>1</v>
      </c>
      <c r="K1721" s="647">
        <f t="shared" si="26"/>
        <v>1100.8399999999999</v>
      </c>
      <c r="L1721" s="645" t="s">
        <v>801</v>
      </c>
      <c r="M1721" s="645" t="s">
        <v>474</v>
      </c>
      <c r="N1721" s="646">
        <v>42824</v>
      </c>
      <c r="O1721" s="645" t="s">
        <v>71</v>
      </c>
      <c r="P1721" s="645" t="s">
        <v>801</v>
      </c>
    </row>
    <row r="1722" spans="1:16" x14ac:dyDescent="0.2">
      <c r="A1722" s="645" t="s">
        <v>390</v>
      </c>
      <c r="B1722" s="645" t="s">
        <v>1710</v>
      </c>
      <c r="C1722" s="645" t="s">
        <v>391</v>
      </c>
      <c r="D1722" s="645" t="s">
        <v>3302</v>
      </c>
      <c r="E1722" s="645" t="s">
        <v>3303</v>
      </c>
      <c r="F1722" s="645" t="s">
        <v>3304</v>
      </c>
      <c r="G1722" s="645" t="s">
        <v>8002</v>
      </c>
      <c r="H1722" s="646">
        <v>42818</v>
      </c>
      <c r="I1722" s="647">
        <v>84.31</v>
      </c>
      <c r="J1722" s="647">
        <v>1</v>
      </c>
      <c r="K1722" s="647">
        <f t="shared" si="26"/>
        <v>84.31</v>
      </c>
      <c r="L1722" s="645" t="s">
        <v>801</v>
      </c>
      <c r="M1722" s="645" t="s">
        <v>623</v>
      </c>
      <c r="N1722" s="646">
        <v>42824</v>
      </c>
      <c r="O1722" s="645" t="s">
        <v>71</v>
      </c>
      <c r="P1722" s="645" t="s">
        <v>801</v>
      </c>
    </row>
    <row r="1723" spans="1:16" x14ac:dyDescent="0.2">
      <c r="A1723" s="645" t="s">
        <v>390</v>
      </c>
      <c r="B1723" s="645" t="s">
        <v>1710</v>
      </c>
      <c r="C1723" s="645" t="s">
        <v>391</v>
      </c>
      <c r="D1723" s="645" t="s">
        <v>3302</v>
      </c>
      <c r="E1723" s="645" t="s">
        <v>3303</v>
      </c>
      <c r="F1723" s="645" t="s">
        <v>3304</v>
      </c>
      <c r="G1723" s="645" t="s">
        <v>8003</v>
      </c>
      <c r="H1723" s="646">
        <v>42818</v>
      </c>
      <c r="I1723" s="647">
        <v>443.61</v>
      </c>
      <c r="J1723" s="647">
        <v>1</v>
      </c>
      <c r="K1723" s="647">
        <f t="shared" si="26"/>
        <v>443.61</v>
      </c>
      <c r="L1723" s="645" t="s">
        <v>801</v>
      </c>
      <c r="M1723" s="645" t="s">
        <v>575</v>
      </c>
      <c r="N1723" s="646">
        <v>42824</v>
      </c>
      <c r="O1723" s="645" t="s">
        <v>71</v>
      </c>
      <c r="P1723" s="645" t="s">
        <v>801</v>
      </c>
    </row>
    <row r="1724" spans="1:16" x14ac:dyDescent="0.2">
      <c r="A1724" s="645" t="s">
        <v>390</v>
      </c>
      <c r="B1724" s="645" t="s">
        <v>1710</v>
      </c>
      <c r="C1724" s="645" t="s">
        <v>391</v>
      </c>
      <c r="D1724" s="645" t="s">
        <v>3302</v>
      </c>
      <c r="E1724" s="645" t="s">
        <v>3303</v>
      </c>
      <c r="F1724" s="645" t="s">
        <v>3304</v>
      </c>
      <c r="G1724" s="645" t="s">
        <v>8004</v>
      </c>
      <c r="H1724" s="646">
        <v>42817</v>
      </c>
      <c r="I1724" s="647">
        <v>338.82</v>
      </c>
      <c r="J1724" s="647">
        <v>1</v>
      </c>
      <c r="K1724" s="647">
        <f t="shared" si="26"/>
        <v>338.82</v>
      </c>
      <c r="L1724" s="645" t="s">
        <v>801</v>
      </c>
      <c r="M1724" s="645" t="s">
        <v>474</v>
      </c>
      <c r="N1724" s="646">
        <v>42824</v>
      </c>
      <c r="O1724" s="645" t="s">
        <v>71</v>
      </c>
      <c r="P1724" s="645" t="s">
        <v>801</v>
      </c>
    </row>
    <row r="1725" spans="1:16" x14ac:dyDescent="0.2">
      <c r="A1725" s="645" t="s">
        <v>390</v>
      </c>
      <c r="B1725" s="645" t="s">
        <v>1710</v>
      </c>
      <c r="C1725" s="645" t="s">
        <v>391</v>
      </c>
      <c r="D1725" s="645" t="s">
        <v>3302</v>
      </c>
      <c r="E1725" s="645" t="s">
        <v>3303</v>
      </c>
      <c r="F1725" s="645" t="s">
        <v>3304</v>
      </c>
      <c r="G1725" s="645" t="s">
        <v>8005</v>
      </c>
      <c r="H1725" s="646">
        <v>42817</v>
      </c>
      <c r="I1725" s="647">
        <v>235.69</v>
      </c>
      <c r="J1725" s="647">
        <v>1</v>
      </c>
      <c r="K1725" s="647">
        <f t="shared" si="26"/>
        <v>235.69</v>
      </c>
      <c r="L1725" s="645" t="s">
        <v>801</v>
      </c>
      <c r="M1725" s="645" t="s">
        <v>474</v>
      </c>
      <c r="N1725" s="646">
        <v>42824</v>
      </c>
      <c r="O1725" s="645" t="s">
        <v>71</v>
      </c>
      <c r="P1725" s="645" t="s">
        <v>801</v>
      </c>
    </row>
    <row r="1726" spans="1:16" x14ac:dyDescent="0.2">
      <c r="A1726" s="645" t="s">
        <v>390</v>
      </c>
      <c r="B1726" s="645" t="s">
        <v>1710</v>
      </c>
      <c r="C1726" s="645" t="s">
        <v>391</v>
      </c>
      <c r="D1726" s="645" t="s">
        <v>3302</v>
      </c>
      <c r="E1726" s="645" t="s">
        <v>3303</v>
      </c>
      <c r="F1726" s="645" t="s">
        <v>3304</v>
      </c>
      <c r="G1726" s="645" t="s">
        <v>8006</v>
      </c>
      <c r="H1726" s="646">
        <v>42817</v>
      </c>
      <c r="I1726" s="647">
        <v>599.57000000000005</v>
      </c>
      <c r="J1726" s="647">
        <v>1</v>
      </c>
      <c r="K1726" s="647">
        <f t="shared" si="26"/>
        <v>599.57000000000005</v>
      </c>
      <c r="L1726" s="645" t="s">
        <v>801</v>
      </c>
      <c r="M1726" s="645" t="s">
        <v>474</v>
      </c>
      <c r="N1726" s="646">
        <v>42824</v>
      </c>
      <c r="O1726" s="645" t="s">
        <v>71</v>
      </c>
      <c r="P1726" s="645" t="s">
        <v>801</v>
      </c>
    </row>
    <row r="1727" spans="1:16" x14ac:dyDescent="0.2">
      <c r="A1727" s="645" t="s">
        <v>390</v>
      </c>
      <c r="B1727" s="645" t="s">
        <v>1710</v>
      </c>
      <c r="C1727" s="645" t="s">
        <v>391</v>
      </c>
      <c r="D1727" s="645" t="s">
        <v>3302</v>
      </c>
      <c r="E1727" s="645" t="s">
        <v>3303</v>
      </c>
      <c r="F1727" s="645" t="s">
        <v>3304</v>
      </c>
      <c r="G1727" s="645" t="s">
        <v>8007</v>
      </c>
      <c r="H1727" s="646">
        <v>42817</v>
      </c>
      <c r="I1727" s="647">
        <v>413.86</v>
      </c>
      <c r="J1727" s="647">
        <v>1</v>
      </c>
      <c r="K1727" s="647">
        <f t="shared" si="26"/>
        <v>413.86</v>
      </c>
      <c r="L1727" s="645" t="s">
        <v>801</v>
      </c>
      <c r="M1727" s="645" t="s">
        <v>474</v>
      </c>
      <c r="N1727" s="646">
        <v>42824</v>
      </c>
      <c r="O1727" s="645" t="s">
        <v>71</v>
      </c>
      <c r="P1727" s="645" t="s">
        <v>801</v>
      </c>
    </row>
    <row r="1728" spans="1:16" x14ac:dyDescent="0.2">
      <c r="A1728" s="645" t="s">
        <v>390</v>
      </c>
      <c r="B1728" s="645" t="s">
        <v>1710</v>
      </c>
      <c r="C1728" s="645" t="s">
        <v>391</v>
      </c>
      <c r="D1728" s="645" t="s">
        <v>3302</v>
      </c>
      <c r="E1728" s="645" t="s">
        <v>3303</v>
      </c>
      <c r="F1728" s="645" t="s">
        <v>3304</v>
      </c>
      <c r="G1728" s="645" t="s">
        <v>8008</v>
      </c>
      <c r="H1728" s="646">
        <v>42817</v>
      </c>
      <c r="I1728" s="647">
        <v>673.15</v>
      </c>
      <c r="J1728" s="647">
        <v>1</v>
      </c>
      <c r="K1728" s="647">
        <f t="shared" si="26"/>
        <v>673.15</v>
      </c>
      <c r="L1728" s="645" t="s">
        <v>801</v>
      </c>
      <c r="M1728" s="645" t="s">
        <v>474</v>
      </c>
      <c r="N1728" s="646">
        <v>42824</v>
      </c>
      <c r="O1728" s="645" t="s">
        <v>71</v>
      </c>
      <c r="P1728" s="645" t="s">
        <v>801</v>
      </c>
    </row>
    <row r="1729" spans="1:16" x14ac:dyDescent="0.2">
      <c r="A1729" s="645" t="s">
        <v>390</v>
      </c>
      <c r="B1729" s="645" t="s">
        <v>1710</v>
      </c>
      <c r="C1729" s="645" t="s">
        <v>391</v>
      </c>
      <c r="D1729" s="645" t="s">
        <v>3302</v>
      </c>
      <c r="E1729" s="645" t="s">
        <v>3303</v>
      </c>
      <c r="F1729" s="645" t="s">
        <v>3304</v>
      </c>
      <c r="G1729" s="645" t="s">
        <v>8009</v>
      </c>
      <c r="H1729" s="646">
        <v>42817</v>
      </c>
      <c r="I1729" s="647">
        <v>266.77999999999997</v>
      </c>
      <c r="J1729" s="647">
        <v>1</v>
      </c>
      <c r="K1729" s="647">
        <f t="shared" si="26"/>
        <v>266.77999999999997</v>
      </c>
      <c r="L1729" s="645" t="s">
        <v>801</v>
      </c>
      <c r="M1729" s="645" t="s">
        <v>8010</v>
      </c>
      <c r="N1729" s="646">
        <v>42824</v>
      </c>
      <c r="O1729" s="645" t="s">
        <v>71</v>
      </c>
      <c r="P1729" s="645" t="s">
        <v>801</v>
      </c>
    </row>
    <row r="1730" spans="1:16" x14ac:dyDescent="0.2">
      <c r="A1730" s="645" t="s">
        <v>390</v>
      </c>
      <c r="B1730" s="645" t="s">
        <v>1710</v>
      </c>
      <c r="C1730" s="645" t="s">
        <v>391</v>
      </c>
      <c r="D1730" s="645" t="s">
        <v>3302</v>
      </c>
      <c r="E1730" s="645" t="s">
        <v>3303</v>
      </c>
      <c r="F1730" s="645" t="s">
        <v>3304</v>
      </c>
      <c r="G1730" s="645" t="s">
        <v>8011</v>
      </c>
      <c r="H1730" s="646">
        <v>42817</v>
      </c>
      <c r="I1730" s="647">
        <v>483.15</v>
      </c>
      <c r="J1730" s="647">
        <v>1</v>
      </c>
      <c r="K1730" s="647">
        <f t="shared" ref="K1730:K1793" si="27">I1730*J1730</f>
        <v>483.15</v>
      </c>
      <c r="L1730" s="645" t="s">
        <v>801</v>
      </c>
      <c r="M1730" s="645" t="s">
        <v>887</v>
      </c>
      <c r="N1730" s="646">
        <v>42824</v>
      </c>
      <c r="O1730" s="645" t="s">
        <v>71</v>
      </c>
      <c r="P1730" s="645" t="s">
        <v>801</v>
      </c>
    </row>
    <row r="1731" spans="1:16" x14ac:dyDescent="0.2">
      <c r="A1731" s="645" t="s">
        <v>390</v>
      </c>
      <c r="B1731" s="645" t="s">
        <v>1710</v>
      </c>
      <c r="C1731" s="645" t="s">
        <v>391</v>
      </c>
      <c r="D1731" s="645" t="s">
        <v>3302</v>
      </c>
      <c r="E1731" s="645" t="s">
        <v>3303</v>
      </c>
      <c r="F1731" s="645" t="s">
        <v>3304</v>
      </c>
      <c r="G1731" s="645" t="s">
        <v>8012</v>
      </c>
      <c r="H1731" s="646">
        <v>42817</v>
      </c>
      <c r="I1731" s="647">
        <v>131.87</v>
      </c>
      <c r="J1731" s="647">
        <v>1</v>
      </c>
      <c r="K1731" s="647">
        <f t="shared" si="27"/>
        <v>131.87</v>
      </c>
      <c r="L1731" s="645" t="s">
        <v>801</v>
      </c>
      <c r="M1731" s="645" t="s">
        <v>543</v>
      </c>
      <c r="N1731" s="646">
        <v>42824</v>
      </c>
      <c r="O1731" s="645" t="s">
        <v>71</v>
      </c>
      <c r="P1731" s="645" t="s">
        <v>801</v>
      </c>
    </row>
    <row r="1732" spans="1:16" x14ac:dyDescent="0.2">
      <c r="A1732" s="645" t="s">
        <v>390</v>
      </c>
      <c r="B1732" s="645" t="s">
        <v>1710</v>
      </c>
      <c r="C1732" s="645" t="s">
        <v>391</v>
      </c>
      <c r="D1732" s="645" t="s">
        <v>3302</v>
      </c>
      <c r="E1732" s="645" t="s">
        <v>3303</v>
      </c>
      <c r="F1732" s="645" t="s">
        <v>3304</v>
      </c>
      <c r="G1732" s="645" t="s">
        <v>8013</v>
      </c>
      <c r="H1732" s="646">
        <v>42817</v>
      </c>
      <c r="I1732" s="647">
        <v>131.87</v>
      </c>
      <c r="J1732" s="647">
        <v>1</v>
      </c>
      <c r="K1732" s="647">
        <f t="shared" si="27"/>
        <v>131.87</v>
      </c>
      <c r="L1732" s="645" t="s">
        <v>801</v>
      </c>
      <c r="M1732" s="645" t="s">
        <v>543</v>
      </c>
      <c r="N1732" s="646">
        <v>42824</v>
      </c>
      <c r="O1732" s="645" t="s">
        <v>71</v>
      </c>
      <c r="P1732" s="645" t="s">
        <v>801</v>
      </c>
    </row>
    <row r="1733" spans="1:16" x14ac:dyDescent="0.2">
      <c r="A1733" s="645" t="s">
        <v>390</v>
      </c>
      <c r="B1733" s="645" t="s">
        <v>1710</v>
      </c>
      <c r="C1733" s="645" t="s">
        <v>391</v>
      </c>
      <c r="D1733" s="645" t="s">
        <v>3302</v>
      </c>
      <c r="E1733" s="645" t="s">
        <v>3303</v>
      </c>
      <c r="F1733" s="645" t="s">
        <v>3304</v>
      </c>
      <c r="G1733" s="645" t="s">
        <v>8014</v>
      </c>
      <c r="H1733" s="646">
        <v>42817</v>
      </c>
      <c r="I1733" s="647">
        <v>85.92</v>
      </c>
      <c r="J1733" s="647">
        <v>1</v>
      </c>
      <c r="K1733" s="647">
        <f t="shared" si="27"/>
        <v>85.92</v>
      </c>
      <c r="L1733" s="645" t="s">
        <v>801</v>
      </c>
      <c r="M1733" s="645" t="s">
        <v>1744</v>
      </c>
      <c r="N1733" s="646">
        <v>42824</v>
      </c>
      <c r="O1733" s="645" t="s">
        <v>71</v>
      </c>
      <c r="P1733" s="645" t="s">
        <v>801</v>
      </c>
    </row>
    <row r="1734" spans="1:16" x14ac:dyDescent="0.2">
      <c r="A1734" s="645" t="s">
        <v>390</v>
      </c>
      <c r="B1734" s="645" t="s">
        <v>1710</v>
      </c>
      <c r="C1734" s="645" t="s">
        <v>391</v>
      </c>
      <c r="D1734" s="645" t="s">
        <v>3302</v>
      </c>
      <c r="E1734" s="645" t="s">
        <v>3303</v>
      </c>
      <c r="F1734" s="645" t="s">
        <v>3304</v>
      </c>
      <c r="G1734" s="645" t="s">
        <v>8015</v>
      </c>
      <c r="H1734" s="646">
        <v>42817</v>
      </c>
      <c r="I1734" s="647">
        <v>13</v>
      </c>
      <c r="J1734" s="647">
        <v>1</v>
      </c>
      <c r="K1734" s="647">
        <f t="shared" si="27"/>
        <v>13</v>
      </c>
      <c r="L1734" s="645" t="s">
        <v>801</v>
      </c>
      <c r="M1734" s="645" t="s">
        <v>1744</v>
      </c>
      <c r="N1734" s="646">
        <v>42824</v>
      </c>
      <c r="O1734" s="645" t="s">
        <v>71</v>
      </c>
      <c r="P1734" s="645" t="s">
        <v>801</v>
      </c>
    </row>
    <row r="1735" spans="1:16" x14ac:dyDescent="0.2">
      <c r="A1735" s="645" t="s">
        <v>390</v>
      </c>
      <c r="B1735" s="645" t="s">
        <v>1710</v>
      </c>
      <c r="C1735" s="645" t="s">
        <v>391</v>
      </c>
      <c r="D1735" s="645" t="s">
        <v>3302</v>
      </c>
      <c r="E1735" s="645" t="s">
        <v>3303</v>
      </c>
      <c r="F1735" s="645" t="s">
        <v>3304</v>
      </c>
      <c r="G1735" s="645" t="s">
        <v>8016</v>
      </c>
      <c r="H1735" s="646">
        <v>42817</v>
      </c>
      <c r="I1735" s="647">
        <v>85</v>
      </c>
      <c r="J1735" s="647">
        <v>1</v>
      </c>
      <c r="K1735" s="647">
        <f t="shared" si="27"/>
        <v>85</v>
      </c>
      <c r="L1735" s="645" t="s">
        <v>801</v>
      </c>
      <c r="M1735" s="645" t="s">
        <v>474</v>
      </c>
      <c r="N1735" s="646">
        <v>42824</v>
      </c>
      <c r="O1735" s="645" t="s">
        <v>71</v>
      </c>
      <c r="P1735" s="645" t="s">
        <v>801</v>
      </c>
    </row>
    <row r="1736" spans="1:16" x14ac:dyDescent="0.2">
      <c r="A1736" s="645" t="s">
        <v>390</v>
      </c>
      <c r="B1736" s="645" t="s">
        <v>1710</v>
      </c>
      <c r="C1736" s="645" t="s">
        <v>391</v>
      </c>
      <c r="D1736" s="645" t="s">
        <v>3302</v>
      </c>
      <c r="E1736" s="645" t="s">
        <v>3303</v>
      </c>
      <c r="F1736" s="645" t="s">
        <v>3304</v>
      </c>
      <c r="G1736" s="645" t="s">
        <v>8017</v>
      </c>
      <c r="H1736" s="646">
        <v>42817</v>
      </c>
      <c r="I1736" s="647">
        <v>464.62</v>
      </c>
      <c r="J1736" s="647">
        <v>1</v>
      </c>
      <c r="K1736" s="647">
        <f t="shared" si="27"/>
        <v>464.62</v>
      </c>
      <c r="L1736" s="645" t="s">
        <v>801</v>
      </c>
      <c r="M1736" s="645" t="s">
        <v>614</v>
      </c>
      <c r="N1736" s="646">
        <v>42824</v>
      </c>
      <c r="O1736" s="645" t="s">
        <v>71</v>
      </c>
      <c r="P1736" s="645" t="s">
        <v>801</v>
      </c>
    </row>
    <row r="1737" spans="1:16" x14ac:dyDescent="0.2">
      <c r="A1737" s="645" t="s">
        <v>390</v>
      </c>
      <c r="B1737" s="645" t="s">
        <v>1710</v>
      </c>
      <c r="C1737" s="645" t="s">
        <v>391</v>
      </c>
      <c r="D1737" s="645" t="s">
        <v>3302</v>
      </c>
      <c r="E1737" s="645" t="s">
        <v>3303</v>
      </c>
      <c r="F1737" s="645" t="s">
        <v>3304</v>
      </c>
      <c r="G1737" s="645" t="s">
        <v>8018</v>
      </c>
      <c r="H1737" s="646">
        <v>42817</v>
      </c>
      <c r="I1737" s="647">
        <v>177.9</v>
      </c>
      <c r="J1737" s="647">
        <v>1</v>
      </c>
      <c r="K1737" s="647">
        <f t="shared" si="27"/>
        <v>177.9</v>
      </c>
      <c r="L1737" s="645" t="s">
        <v>801</v>
      </c>
      <c r="M1737" s="645" t="s">
        <v>614</v>
      </c>
      <c r="N1737" s="646">
        <v>42824</v>
      </c>
      <c r="O1737" s="645" t="s">
        <v>71</v>
      </c>
      <c r="P1737" s="645" t="s">
        <v>801</v>
      </c>
    </row>
    <row r="1738" spans="1:16" x14ac:dyDescent="0.2">
      <c r="A1738" s="645" t="s">
        <v>390</v>
      </c>
      <c r="B1738" s="645" t="s">
        <v>1710</v>
      </c>
      <c r="C1738" s="645" t="s">
        <v>391</v>
      </c>
      <c r="D1738" s="645" t="s">
        <v>3302</v>
      </c>
      <c r="E1738" s="645" t="s">
        <v>3303</v>
      </c>
      <c r="F1738" s="645" t="s">
        <v>3304</v>
      </c>
      <c r="G1738" s="645" t="s">
        <v>8019</v>
      </c>
      <c r="H1738" s="646">
        <v>42817</v>
      </c>
      <c r="I1738" s="647">
        <v>80.92</v>
      </c>
      <c r="J1738" s="647">
        <v>1</v>
      </c>
      <c r="K1738" s="647">
        <f t="shared" si="27"/>
        <v>80.92</v>
      </c>
      <c r="L1738" s="645" t="s">
        <v>801</v>
      </c>
      <c r="M1738" s="645" t="s">
        <v>614</v>
      </c>
      <c r="N1738" s="646">
        <v>42824</v>
      </c>
      <c r="O1738" s="645" t="s">
        <v>71</v>
      </c>
      <c r="P1738" s="645" t="s">
        <v>801</v>
      </c>
    </row>
    <row r="1739" spans="1:16" x14ac:dyDescent="0.2">
      <c r="A1739" s="645" t="s">
        <v>390</v>
      </c>
      <c r="B1739" s="645" t="s">
        <v>1710</v>
      </c>
      <c r="C1739" s="645" t="s">
        <v>391</v>
      </c>
      <c r="D1739" s="645" t="s">
        <v>3302</v>
      </c>
      <c r="E1739" s="645" t="s">
        <v>3303</v>
      </c>
      <c r="F1739" s="645" t="s">
        <v>3304</v>
      </c>
      <c r="G1739" s="645" t="s">
        <v>8020</v>
      </c>
      <c r="H1739" s="646">
        <v>42817</v>
      </c>
      <c r="I1739" s="647">
        <v>80.92</v>
      </c>
      <c r="J1739" s="647">
        <v>1</v>
      </c>
      <c r="K1739" s="647">
        <f t="shared" si="27"/>
        <v>80.92</v>
      </c>
      <c r="L1739" s="645" t="s">
        <v>801</v>
      </c>
      <c r="M1739" s="645" t="s">
        <v>614</v>
      </c>
      <c r="N1739" s="646">
        <v>42824</v>
      </c>
      <c r="O1739" s="645" t="s">
        <v>71</v>
      </c>
      <c r="P1739" s="645" t="s">
        <v>801</v>
      </c>
    </row>
    <row r="1740" spans="1:16" x14ac:dyDescent="0.2">
      <c r="A1740" s="645" t="s">
        <v>390</v>
      </c>
      <c r="B1740" s="645" t="s">
        <v>1710</v>
      </c>
      <c r="C1740" s="645" t="s">
        <v>391</v>
      </c>
      <c r="D1740" s="645" t="s">
        <v>3302</v>
      </c>
      <c r="E1740" s="645" t="s">
        <v>3303</v>
      </c>
      <c r="F1740" s="645" t="s">
        <v>3304</v>
      </c>
      <c r="G1740" s="645" t="s">
        <v>8021</v>
      </c>
      <c r="H1740" s="646">
        <v>42817</v>
      </c>
      <c r="I1740" s="647">
        <v>49.99</v>
      </c>
      <c r="J1740" s="647">
        <v>1</v>
      </c>
      <c r="K1740" s="647">
        <f t="shared" si="27"/>
        <v>49.99</v>
      </c>
      <c r="L1740" s="645" t="s">
        <v>801</v>
      </c>
      <c r="M1740" s="645" t="s">
        <v>543</v>
      </c>
      <c r="N1740" s="646">
        <v>42824</v>
      </c>
      <c r="O1740" s="645" t="s">
        <v>71</v>
      </c>
      <c r="P1740" s="645" t="s">
        <v>801</v>
      </c>
    </row>
    <row r="1741" spans="1:16" x14ac:dyDescent="0.2">
      <c r="A1741" s="645" t="s">
        <v>390</v>
      </c>
      <c r="B1741" s="645" t="s">
        <v>1710</v>
      </c>
      <c r="C1741" s="645" t="s">
        <v>391</v>
      </c>
      <c r="D1741" s="645" t="s">
        <v>3302</v>
      </c>
      <c r="E1741" s="645" t="s">
        <v>3303</v>
      </c>
      <c r="F1741" s="645" t="s">
        <v>3304</v>
      </c>
      <c r="G1741" s="645" t="s">
        <v>8022</v>
      </c>
      <c r="H1741" s="646">
        <v>42817</v>
      </c>
      <c r="I1741" s="647">
        <v>1726.96</v>
      </c>
      <c r="J1741" s="647">
        <v>1</v>
      </c>
      <c r="K1741" s="647">
        <f t="shared" si="27"/>
        <v>1726.96</v>
      </c>
      <c r="L1741" s="645" t="s">
        <v>801</v>
      </c>
      <c r="M1741" s="645" t="s">
        <v>575</v>
      </c>
      <c r="N1741" s="646">
        <v>42824</v>
      </c>
      <c r="O1741" s="645" t="s">
        <v>71</v>
      </c>
      <c r="P1741" s="645" t="s">
        <v>801</v>
      </c>
    </row>
    <row r="1742" spans="1:16" x14ac:dyDescent="0.2">
      <c r="A1742" s="645" t="s">
        <v>390</v>
      </c>
      <c r="B1742" s="645" t="s">
        <v>1710</v>
      </c>
      <c r="C1742" s="645" t="s">
        <v>391</v>
      </c>
      <c r="D1742" s="645" t="s">
        <v>3302</v>
      </c>
      <c r="E1742" s="645" t="s">
        <v>3303</v>
      </c>
      <c r="F1742" s="645" t="s">
        <v>3304</v>
      </c>
      <c r="G1742" s="645" t="s">
        <v>8023</v>
      </c>
      <c r="H1742" s="646">
        <v>42817</v>
      </c>
      <c r="I1742" s="647">
        <v>292.63</v>
      </c>
      <c r="J1742" s="647">
        <v>1</v>
      </c>
      <c r="K1742" s="647">
        <f t="shared" si="27"/>
        <v>292.63</v>
      </c>
      <c r="L1742" s="645" t="s">
        <v>801</v>
      </c>
      <c r="M1742" s="645" t="s">
        <v>266</v>
      </c>
      <c r="N1742" s="646">
        <v>42824</v>
      </c>
      <c r="O1742" s="645" t="s">
        <v>71</v>
      </c>
      <c r="P1742" s="645" t="s">
        <v>801</v>
      </c>
    </row>
    <row r="1743" spans="1:16" x14ac:dyDescent="0.2">
      <c r="A1743" s="645" t="s">
        <v>390</v>
      </c>
      <c r="B1743" s="645" t="s">
        <v>1710</v>
      </c>
      <c r="C1743" s="645" t="s">
        <v>391</v>
      </c>
      <c r="D1743" s="645" t="s">
        <v>3302</v>
      </c>
      <c r="E1743" s="645" t="s">
        <v>3303</v>
      </c>
      <c r="F1743" s="645" t="s">
        <v>3304</v>
      </c>
      <c r="G1743" s="645" t="s">
        <v>8024</v>
      </c>
      <c r="H1743" s="646">
        <v>42817</v>
      </c>
      <c r="I1743" s="647">
        <v>138.16</v>
      </c>
      <c r="J1743" s="647">
        <v>1</v>
      </c>
      <c r="K1743" s="647">
        <f t="shared" si="27"/>
        <v>138.16</v>
      </c>
      <c r="L1743" s="645" t="s">
        <v>801</v>
      </c>
      <c r="M1743" s="645" t="s">
        <v>1129</v>
      </c>
      <c r="N1743" s="646">
        <v>42824</v>
      </c>
      <c r="O1743" s="645" t="s">
        <v>71</v>
      </c>
      <c r="P1743" s="645" t="s">
        <v>801</v>
      </c>
    </row>
    <row r="1744" spans="1:16" x14ac:dyDescent="0.2">
      <c r="A1744" s="645" t="s">
        <v>390</v>
      </c>
      <c r="B1744" s="645" t="s">
        <v>1710</v>
      </c>
      <c r="C1744" s="645" t="s">
        <v>391</v>
      </c>
      <c r="D1744" s="645" t="s">
        <v>3302</v>
      </c>
      <c r="E1744" s="645" t="s">
        <v>3303</v>
      </c>
      <c r="F1744" s="645" t="s">
        <v>3304</v>
      </c>
      <c r="G1744" s="645" t="s">
        <v>8025</v>
      </c>
      <c r="H1744" s="646">
        <v>42817</v>
      </c>
      <c r="I1744" s="647">
        <v>206.9</v>
      </c>
      <c r="J1744" s="647">
        <v>1</v>
      </c>
      <c r="K1744" s="647">
        <f t="shared" si="27"/>
        <v>206.9</v>
      </c>
      <c r="L1744" s="645" t="s">
        <v>801</v>
      </c>
      <c r="M1744" s="645" t="s">
        <v>1207</v>
      </c>
      <c r="N1744" s="646">
        <v>42824</v>
      </c>
      <c r="O1744" s="645" t="s">
        <v>71</v>
      </c>
      <c r="P1744" s="645" t="s">
        <v>801</v>
      </c>
    </row>
    <row r="1745" spans="1:16" x14ac:dyDescent="0.2">
      <c r="A1745" s="645" t="s">
        <v>390</v>
      </c>
      <c r="B1745" s="645" t="s">
        <v>1710</v>
      </c>
      <c r="C1745" s="645" t="s">
        <v>391</v>
      </c>
      <c r="D1745" s="645" t="s">
        <v>3302</v>
      </c>
      <c r="E1745" s="645" t="s">
        <v>3303</v>
      </c>
      <c r="F1745" s="645" t="s">
        <v>3304</v>
      </c>
      <c r="G1745" s="645" t="s">
        <v>8026</v>
      </c>
      <c r="H1745" s="646">
        <v>42817</v>
      </c>
      <c r="I1745" s="647">
        <v>196.29</v>
      </c>
      <c r="J1745" s="647">
        <v>1</v>
      </c>
      <c r="K1745" s="647">
        <f t="shared" si="27"/>
        <v>196.29</v>
      </c>
      <c r="L1745" s="645" t="s">
        <v>801</v>
      </c>
      <c r="M1745" s="645" t="s">
        <v>623</v>
      </c>
      <c r="N1745" s="646">
        <v>42824</v>
      </c>
      <c r="O1745" s="645" t="s">
        <v>71</v>
      </c>
      <c r="P1745" s="645" t="s">
        <v>801</v>
      </c>
    </row>
    <row r="1746" spans="1:16" x14ac:dyDescent="0.2">
      <c r="A1746" s="645" t="s">
        <v>390</v>
      </c>
      <c r="B1746" s="645" t="s">
        <v>1710</v>
      </c>
      <c r="C1746" s="645" t="s">
        <v>391</v>
      </c>
      <c r="D1746" s="645" t="s">
        <v>3302</v>
      </c>
      <c r="E1746" s="645" t="s">
        <v>3303</v>
      </c>
      <c r="F1746" s="645" t="s">
        <v>3304</v>
      </c>
      <c r="G1746" s="645" t="s">
        <v>8027</v>
      </c>
      <c r="H1746" s="646">
        <v>42817</v>
      </c>
      <c r="I1746" s="647">
        <v>196.29</v>
      </c>
      <c r="J1746" s="647">
        <v>1</v>
      </c>
      <c r="K1746" s="647">
        <f t="shared" si="27"/>
        <v>196.29</v>
      </c>
      <c r="L1746" s="645" t="s">
        <v>801</v>
      </c>
      <c r="M1746" s="645" t="s">
        <v>623</v>
      </c>
      <c r="N1746" s="646">
        <v>42824</v>
      </c>
      <c r="O1746" s="645" t="s">
        <v>71</v>
      </c>
      <c r="P1746" s="645" t="s">
        <v>801</v>
      </c>
    </row>
    <row r="1747" spans="1:16" x14ac:dyDescent="0.2">
      <c r="A1747" s="645" t="s">
        <v>390</v>
      </c>
      <c r="B1747" s="645" t="s">
        <v>1710</v>
      </c>
      <c r="C1747" s="645" t="s">
        <v>391</v>
      </c>
      <c r="D1747" s="645" t="s">
        <v>3302</v>
      </c>
      <c r="E1747" s="645" t="s">
        <v>3303</v>
      </c>
      <c r="F1747" s="645" t="s">
        <v>3304</v>
      </c>
      <c r="G1747" s="645" t="s">
        <v>8028</v>
      </c>
      <c r="H1747" s="646">
        <v>42817</v>
      </c>
      <c r="I1747" s="647">
        <v>323.77999999999997</v>
      </c>
      <c r="J1747" s="647">
        <v>1</v>
      </c>
      <c r="K1747" s="647">
        <f t="shared" si="27"/>
        <v>323.77999999999997</v>
      </c>
      <c r="L1747" s="645" t="s">
        <v>801</v>
      </c>
      <c r="M1747" s="645" t="s">
        <v>1316</v>
      </c>
      <c r="N1747" s="646">
        <v>42824</v>
      </c>
      <c r="O1747" s="645" t="s">
        <v>71</v>
      </c>
      <c r="P1747" s="645" t="s">
        <v>801</v>
      </c>
    </row>
    <row r="1748" spans="1:16" x14ac:dyDescent="0.2">
      <c r="A1748" s="645" t="s">
        <v>390</v>
      </c>
      <c r="B1748" s="645" t="s">
        <v>1710</v>
      </c>
      <c r="C1748" s="645" t="s">
        <v>391</v>
      </c>
      <c r="D1748" s="645" t="s">
        <v>3302</v>
      </c>
      <c r="E1748" s="645" t="s">
        <v>3303</v>
      </c>
      <c r="F1748" s="645" t="s">
        <v>3304</v>
      </c>
      <c r="G1748" s="645" t="s">
        <v>8029</v>
      </c>
      <c r="H1748" s="646">
        <v>42817</v>
      </c>
      <c r="I1748" s="647">
        <v>714.67</v>
      </c>
      <c r="J1748" s="647">
        <v>1</v>
      </c>
      <c r="K1748" s="647">
        <f t="shared" si="27"/>
        <v>714.67</v>
      </c>
      <c r="L1748" s="645" t="s">
        <v>801</v>
      </c>
      <c r="M1748" s="645" t="s">
        <v>1292</v>
      </c>
      <c r="N1748" s="646">
        <v>42824</v>
      </c>
      <c r="O1748" s="645" t="s">
        <v>71</v>
      </c>
      <c r="P1748" s="645" t="s">
        <v>801</v>
      </c>
    </row>
    <row r="1749" spans="1:16" x14ac:dyDescent="0.2">
      <c r="A1749" s="645" t="s">
        <v>390</v>
      </c>
      <c r="B1749" s="645" t="s">
        <v>1710</v>
      </c>
      <c r="C1749" s="645" t="s">
        <v>391</v>
      </c>
      <c r="D1749" s="645" t="s">
        <v>3302</v>
      </c>
      <c r="E1749" s="645" t="s">
        <v>3303</v>
      </c>
      <c r="F1749" s="645" t="s">
        <v>3304</v>
      </c>
      <c r="G1749" s="645" t="s">
        <v>8030</v>
      </c>
      <c r="H1749" s="646">
        <v>42817</v>
      </c>
      <c r="I1749" s="647">
        <v>986.76</v>
      </c>
      <c r="J1749" s="647">
        <v>1</v>
      </c>
      <c r="K1749" s="647">
        <f t="shared" si="27"/>
        <v>986.76</v>
      </c>
      <c r="L1749" s="645" t="s">
        <v>801</v>
      </c>
      <c r="M1749" s="645" t="s">
        <v>205</v>
      </c>
      <c r="N1749" s="646">
        <v>42824</v>
      </c>
      <c r="O1749" s="645" t="s">
        <v>71</v>
      </c>
      <c r="P1749" s="645" t="s">
        <v>801</v>
      </c>
    </row>
    <row r="1750" spans="1:16" x14ac:dyDescent="0.2">
      <c r="A1750" s="645" t="s">
        <v>390</v>
      </c>
      <c r="B1750" s="645" t="s">
        <v>1710</v>
      </c>
      <c r="C1750" s="645" t="s">
        <v>391</v>
      </c>
      <c r="D1750" s="645" t="s">
        <v>3302</v>
      </c>
      <c r="E1750" s="645" t="s">
        <v>3303</v>
      </c>
      <c r="F1750" s="645" t="s">
        <v>3304</v>
      </c>
      <c r="G1750" s="645" t="s">
        <v>8031</v>
      </c>
      <c r="H1750" s="646">
        <v>42817</v>
      </c>
      <c r="I1750" s="647">
        <v>986.76</v>
      </c>
      <c r="J1750" s="647">
        <v>1</v>
      </c>
      <c r="K1750" s="647">
        <f t="shared" si="27"/>
        <v>986.76</v>
      </c>
      <c r="L1750" s="645" t="s">
        <v>801</v>
      </c>
      <c r="M1750" s="645" t="s">
        <v>205</v>
      </c>
      <c r="N1750" s="646">
        <v>42824</v>
      </c>
      <c r="O1750" s="645" t="s">
        <v>71</v>
      </c>
      <c r="P1750" s="645" t="s">
        <v>801</v>
      </c>
    </row>
    <row r="1751" spans="1:16" x14ac:dyDescent="0.2">
      <c r="A1751" s="645" t="s">
        <v>390</v>
      </c>
      <c r="B1751" s="645" t="s">
        <v>1710</v>
      </c>
      <c r="C1751" s="645" t="s">
        <v>391</v>
      </c>
      <c r="D1751" s="645" t="s">
        <v>3302</v>
      </c>
      <c r="E1751" s="645" t="s">
        <v>3303</v>
      </c>
      <c r="F1751" s="645" t="s">
        <v>3304</v>
      </c>
      <c r="G1751" s="645" t="s">
        <v>8032</v>
      </c>
      <c r="H1751" s="646">
        <v>42817</v>
      </c>
      <c r="I1751" s="647">
        <v>19.989999999999998</v>
      </c>
      <c r="J1751" s="647">
        <v>1</v>
      </c>
      <c r="K1751" s="647">
        <f t="shared" si="27"/>
        <v>19.989999999999998</v>
      </c>
      <c r="L1751" s="645" t="s">
        <v>801</v>
      </c>
      <c r="M1751" s="645" t="s">
        <v>543</v>
      </c>
      <c r="N1751" s="646">
        <v>42824</v>
      </c>
      <c r="O1751" s="645" t="s">
        <v>71</v>
      </c>
      <c r="P1751" s="645" t="s">
        <v>801</v>
      </c>
    </row>
    <row r="1752" spans="1:16" x14ac:dyDescent="0.2">
      <c r="A1752" s="645" t="s">
        <v>390</v>
      </c>
      <c r="B1752" s="645" t="s">
        <v>1710</v>
      </c>
      <c r="C1752" s="645" t="s">
        <v>391</v>
      </c>
      <c r="D1752" s="645" t="s">
        <v>3302</v>
      </c>
      <c r="E1752" s="645" t="s">
        <v>3303</v>
      </c>
      <c r="F1752" s="645" t="s">
        <v>3304</v>
      </c>
      <c r="G1752" s="645" t="s">
        <v>8033</v>
      </c>
      <c r="H1752" s="646">
        <v>42817</v>
      </c>
      <c r="I1752" s="647">
        <v>207.98</v>
      </c>
      <c r="J1752" s="647">
        <v>1</v>
      </c>
      <c r="K1752" s="647">
        <f t="shared" si="27"/>
        <v>207.98</v>
      </c>
      <c r="L1752" s="645" t="s">
        <v>801</v>
      </c>
      <c r="M1752" s="645" t="s">
        <v>266</v>
      </c>
      <c r="N1752" s="646">
        <v>42824</v>
      </c>
      <c r="O1752" s="645" t="s">
        <v>71</v>
      </c>
      <c r="P1752" s="645" t="s">
        <v>801</v>
      </c>
    </row>
    <row r="1753" spans="1:16" x14ac:dyDescent="0.2">
      <c r="A1753" s="645" t="s">
        <v>390</v>
      </c>
      <c r="B1753" s="645" t="s">
        <v>1710</v>
      </c>
      <c r="C1753" s="645" t="s">
        <v>391</v>
      </c>
      <c r="D1753" s="645" t="s">
        <v>3302</v>
      </c>
      <c r="E1753" s="645" t="s">
        <v>3303</v>
      </c>
      <c r="F1753" s="645" t="s">
        <v>3304</v>
      </c>
      <c r="G1753" s="645" t="s">
        <v>8034</v>
      </c>
      <c r="H1753" s="646">
        <v>42817</v>
      </c>
      <c r="I1753" s="647">
        <v>302.95999999999998</v>
      </c>
      <c r="J1753" s="647">
        <v>1</v>
      </c>
      <c r="K1753" s="647">
        <f t="shared" si="27"/>
        <v>302.95999999999998</v>
      </c>
      <c r="L1753" s="645" t="s">
        <v>801</v>
      </c>
      <c r="M1753" s="645" t="s">
        <v>1131</v>
      </c>
      <c r="N1753" s="646">
        <v>42824</v>
      </c>
      <c r="O1753" s="645" t="s">
        <v>71</v>
      </c>
      <c r="P1753" s="645" t="s">
        <v>801</v>
      </c>
    </row>
    <row r="1754" spans="1:16" x14ac:dyDescent="0.2">
      <c r="A1754" s="645" t="s">
        <v>390</v>
      </c>
      <c r="B1754" s="645" t="s">
        <v>1710</v>
      </c>
      <c r="C1754" s="645" t="s">
        <v>391</v>
      </c>
      <c r="D1754" s="645" t="s">
        <v>3302</v>
      </c>
      <c r="E1754" s="645" t="s">
        <v>3303</v>
      </c>
      <c r="F1754" s="645" t="s">
        <v>3304</v>
      </c>
      <c r="G1754" s="645" t="s">
        <v>8035</v>
      </c>
      <c r="H1754" s="646">
        <v>42815</v>
      </c>
      <c r="I1754" s="647">
        <v>101.22</v>
      </c>
      <c r="J1754" s="647">
        <v>1</v>
      </c>
      <c r="K1754" s="647">
        <f t="shared" si="27"/>
        <v>101.22</v>
      </c>
      <c r="L1754" s="645" t="s">
        <v>801</v>
      </c>
      <c r="M1754" s="645" t="s">
        <v>575</v>
      </c>
      <c r="N1754" s="646">
        <v>42822</v>
      </c>
      <c r="O1754" s="645" t="s">
        <v>71</v>
      </c>
      <c r="P1754" s="645" t="s">
        <v>801</v>
      </c>
    </row>
    <row r="1755" spans="1:16" x14ac:dyDescent="0.2">
      <c r="A1755" s="645" t="s">
        <v>390</v>
      </c>
      <c r="B1755" s="645" t="s">
        <v>1710</v>
      </c>
      <c r="C1755" s="645" t="s">
        <v>391</v>
      </c>
      <c r="D1755" s="645" t="s">
        <v>3302</v>
      </c>
      <c r="E1755" s="645" t="s">
        <v>3303</v>
      </c>
      <c r="F1755" s="645" t="s">
        <v>3304</v>
      </c>
      <c r="G1755" s="645" t="s">
        <v>8036</v>
      </c>
      <c r="H1755" s="646">
        <v>42815</v>
      </c>
      <c r="I1755" s="647">
        <v>155.9</v>
      </c>
      <c r="J1755" s="647">
        <v>1</v>
      </c>
      <c r="K1755" s="647">
        <f t="shared" si="27"/>
        <v>155.9</v>
      </c>
      <c r="L1755" s="645" t="s">
        <v>801</v>
      </c>
      <c r="M1755" s="645" t="s">
        <v>575</v>
      </c>
      <c r="N1755" s="646">
        <v>42822</v>
      </c>
      <c r="O1755" s="645" t="s">
        <v>71</v>
      </c>
      <c r="P1755" s="645" t="s">
        <v>801</v>
      </c>
    </row>
    <row r="1756" spans="1:16" x14ac:dyDescent="0.2">
      <c r="A1756" s="645" t="s">
        <v>390</v>
      </c>
      <c r="B1756" s="645" t="s">
        <v>1710</v>
      </c>
      <c r="C1756" s="645" t="s">
        <v>391</v>
      </c>
      <c r="D1756" s="645" t="s">
        <v>3302</v>
      </c>
      <c r="E1756" s="645" t="s">
        <v>3303</v>
      </c>
      <c r="F1756" s="645" t="s">
        <v>3304</v>
      </c>
      <c r="G1756" s="645" t="s">
        <v>8037</v>
      </c>
      <c r="H1756" s="646">
        <v>42815</v>
      </c>
      <c r="I1756" s="647">
        <v>239.57</v>
      </c>
      <c r="J1756" s="647">
        <v>1</v>
      </c>
      <c r="K1756" s="647">
        <f t="shared" si="27"/>
        <v>239.57</v>
      </c>
      <c r="L1756" s="645" t="s">
        <v>801</v>
      </c>
      <c r="M1756" s="645" t="s">
        <v>1133</v>
      </c>
      <c r="N1756" s="646">
        <v>42822</v>
      </c>
      <c r="O1756" s="645" t="s">
        <v>71</v>
      </c>
      <c r="P1756" s="645" t="s">
        <v>801</v>
      </c>
    </row>
    <row r="1757" spans="1:16" x14ac:dyDescent="0.2">
      <c r="A1757" s="645" t="s">
        <v>390</v>
      </c>
      <c r="B1757" s="645" t="s">
        <v>1710</v>
      </c>
      <c r="C1757" s="645" t="s">
        <v>391</v>
      </c>
      <c r="D1757" s="645" t="s">
        <v>3302</v>
      </c>
      <c r="E1757" s="645" t="s">
        <v>3303</v>
      </c>
      <c r="F1757" s="645" t="s">
        <v>3304</v>
      </c>
      <c r="G1757" s="645" t="s">
        <v>8038</v>
      </c>
      <c r="H1757" s="646">
        <v>42815</v>
      </c>
      <c r="I1757" s="647">
        <v>266.85000000000002</v>
      </c>
      <c r="J1757" s="647">
        <v>1</v>
      </c>
      <c r="K1757" s="647">
        <f t="shared" si="27"/>
        <v>266.85000000000002</v>
      </c>
      <c r="L1757" s="645" t="s">
        <v>801</v>
      </c>
      <c r="M1757" s="645" t="s">
        <v>575</v>
      </c>
      <c r="N1757" s="646">
        <v>42822</v>
      </c>
      <c r="O1757" s="645" t="s">
        <v>71</v>
      </c>
      <c r="P1757" s="645" t="s">
        <v>801</v>
      </c>
    </row>
    <row r="1758" spans="1:16" x14ac:dyDescent="0.2">
      <c r="A1758" s="645" t="s">
        <v>390</v>
      </c>
      <c r="B1758" s="645" t="s">
        <v>1710</v>
      </c>
      <c r="C1758" s="645" t="s">
        <v>391</v>
      </c>
      <c r="D1758" s="645" t="s">
        <v>3302</v>
      </c>
      <c r="E1758" s="645" t="s">
        <v>3303</v>
      </c>
      <c r="F1758" s="645" t="s">
        <v>3304</v>
      </c>
      <c r="G1758" s="645" t="s">
        <v>8039</v>
      </c>
      <c r="H1758" s="646">
        <v>42815</v>
      </c>
      <c r="I1758" s="647">
        <v>64.989999999999995</v>
      </c>
      <c r="J1758" s="647">
        <v>1</v>
      </c>
      <c r="K1758" s="647">
        <f t="shared" si="27"/>
        <v>64.989999999999995</v>
      </c>
      <c r="L1758" s="645" t="s">
        <v>801</v>
      </c>
      <c r="M1758" s="645" t="s">
        <v>623</v>
      </c>
      <c r="N1758" s="646">
        <v>42822</v>
      </c>
      <c r="O1758" s="645" t="s">
        <v>71</v>
      </c>
      <c r="P1758" s="645" t="s">
        <v>801</v>
      </c>
    </row>
    <row r="1759" spans="1:16" x14ac:dyDescent="0.2">
      <c r="A1759" s="645" t="s">
        <v>390</v>
      </c>
      <c r="B1759" s="645" t="s">
        <v>1710</v>
      </c>
      <c r="C1759" s="645" t="s">
        <v>391</v>
      </c>
      <c r="D1759" s="645" t="s">
        <v>3302</v>
      </c>
      <c r="E1759" s="645" t="s">
        <v>3303</v>
      </c>
      <c r="F1759" s="645" t="s">
        <v>3304</v>
      </c>
      <c r="G1759" s="645" t="s">
        <v>8040</v>
      </c>
      <c r="H1759" s="646">
        <v>42815</v>
      </c>
      <c r="I1759" s="647">
        <v>20</v>
      </c>
      <c r="J1759" s="647">
        <v>1</v>
      </c>
      <c r="K1759" s="647">
        <f t="shared" si="27"/>
        <v>20</v>
      </c>
      <c r="L1759" s="645" t="s">
        <v>801</v>
      </c>
      <c r="M1759" s="645" t="s">
        <v>1294</v>
      </c>
      <c r="N1759" s="646">
        <v>42822</v>
      </c>
      <c r="O1759" s="645" t="s">
        <v>71</v>
      </c>
      <c r="P1759" s="645" t="s">
        <v>801</v>
      </c>
    </row>
    <row r="1760" spans="1:16" x14ac:dyDescent="0.2">
      <c r="A1760" s="645" t="s">
        <v>390</v>
      </c>
      <c r="B1760" s="645" t="s">
        <v>1710</v>
      </c>
      <c r="C1760" s="645" t="s">
        <v>391</v>
      </c>
      <c r="D1760" s="645" t="s">
        <v>3302</v>
      </c>
      <c r="E1760" s="645" t="s">
        <v>3303</v>
      </c>
      <c r="F1760" s="645" t="s">
        <v>3304</v>
      </c>
      <c r="G1760" s="645" t="s">
        <v>8041</v>
      </c>
      <c r="H1760" s="646">
        <v>42815</v>
      </c>
      <c r="I1760" s="647">
        <v>20</v>
      </c>
      <c r="J1760" s="647">
        <v>1</v>
      </c>
      <c r="K1760" s="647">
        <f t="shared" si="27"/>
        <v>20</v>
      </c>
      <c r="L1760" s="645" t="s">
        <v>801</v>
      </c>
      <c r="M1760" s="645" t="s">
        <v>1294</v>
      </c>
      <c r="N1760" s="646">
        <v>42822</v>
      </c>
      <c r="O1760" s="645" t="s">
        <v>71</v>
      </c>
      <c r="P1760" s="645" t="s">
        <v>801</v>
      </c>
    </row>
    <row r="1761" spans="1:16" x14ac:dyDescent="0.2">
      <c r="A1761" s="645" t="s">
        <v>390</v>
      </c>
      <c r="B1761" s="645" t="s">
        <v>1710</v>
      </c>
      <c r="C1761" s="645" t="s">
        <v>391</v>
      </c>
      <c r="D1761" s="645" t="s">
        <v>3302</v>
      </c>
      <c r="E1761" s="645" t="s">
        <v>3303</v>
      </c>
      <c r="F1761" s="645" t="s">
        <v>3304</v>
      </c>
      <c r="G1761" s="645" t="s">
        <v>8042</v>
      </c>
      <c r="H1761" s="646">
        <v>42815</v>
      </c>
      <c r="I1761" s="647">
        <v>115.82</v>
      </c>
      <c r="J1761" s="647">
        <v>1</v>
      </c>
      <c r="K1761" s="647">
        <f t="shared" si="27"/>
        <v>115.82</v>
      </c>
      <c r="L1761" s="645" t="s">
        <v>801</v>
      </c>
      <c r="M1761" s="645" t="s">
        <v>1858</v>
      </c>
      <c r="N1761" s="646">
        <v>42823</v>
      </c>
      <c r="O1761" s="645" t="s">
        <v>71</v>
      </c>
      <c r="P1761" s="645" t="s">
        <v>801</v>
      </c>
    </row>
    <row r="1762" spans="1:16" x14ac:dyDescent="0.2">
      <c r="A1762" s="645" t="s">
        <v>390</v>
      </c>
      <c r="B1762" s="645" t="s">
        <v>1710</v>
      </c>
      <c r="C1762" s="645" t="s">
        <v>391</v>
      </c>
      <c r="D1762" s="645" t="s">
        <v>3302</v>
      </c>
      <c r="E1762" s="645" t="s">
        <v>3303</v>
      </c>
      <c r="F1762" s="645" t="s">
        <v>3304</v>
      </c>
      <c r="G1762" s="645" t="s">
        <v>8043</v>
      </c>
      <c r="H1762" s="646">
        <v>42815</v>
      </c>
      <c r="I1762" s="647">
        <v>621.29999999999995</v>
      </c>
      <c r="J1762" s="647">
        <v>1</v>
      </c>
      <c r="K1762" s="647">
        <f t="shared" si="27"/>
        <v>621.29999999999995</v>
      </c>
      <c r="L1762" s="645" t="s">
        <v>801</v>
      </c>
      <c r="M1762" s="645" t="s">
        <v>474</v>
      </c>
      <c r="N1762" s="646">
        <v>42822</v>
      </c>
      <c r="O1762" s="645" t="s">
        <v>71</v>
      </c>
      <c r="P1762" s="645" t="s">
        <v>801</v>
      </c>
    </row>
    <row r="1763" spans="1:16" x14ac:dyDescent="0.2">
      <c r="A1763" s="645" t="s">
        <v>390</v>
      </c>
      <c r="B1763" s="645" t="s">
        <v>1710</v>
      </c>
      <c r="C1763" s="645" t="s">
        <v>391</v>
      </c>
      <c r="D1763" s="645" t="s">
        <v>3302</v>
      </c>
      <c r="E1763" s="645" t="s">
        <v>3303</v>
      </c>
      <c r="F1763" s="645" t="s">
        <v>3304</v>
      </c>
      <c r="G1763" s="645" t="s">
        <v>8044</v>
      </c>
      <c r="H1763" s="646">
        <v>42815</v>
      </c>
      <c r="I1763" s="647">
        <v>654.92999999999995</v>
      </c>
      <c r="J1763" s="647">
        <v>1</v>
      </c>
      <c r="K1763" s="647">
        <f t="shared" si="27"/>
        <v>654.92999999999995</v>
      </c>
      <c r="L1763" s="645" t="s">
        <v>801</v>
      </c>
      <c r="M1763" s="645" t="s">
        <v>474</v>
      </c>
      <c r="N1763" s="646">
        <v>42823</v>
      </c>
      <c r="O1763" s="645" t="s">
        <v>71</v>
      </c>
      <c r="P1763" s="645" t="s">
        <v>801</v>
      </c>
    </row>
    <row r="1764" spans="1:16" x14ac:dyDescent="0.2">
      <c r="A1764" s="645" t="s">
        <v>390</v>
      </c>
      <c r="B1764" s="645" t="s">
        <v>1710</v>
      </c>
      <c r="C1764" s="645" t="s">
        <v>391</v>
      </c>
      <c r="D1764" s="645" t="s">
        <v>3302</v>
      </c>
      <c r="E1764" s="645" t="s">
        <v>3303</v>
      </c>
      <c r="F1764" s="645" t="s">
        <v>3304</v>
      </c>
      <c r="G1764" s="645" t="s">
        <v>8045</v>
      </c>
      <c r="H1764" s="646">
        <v>42815</v>
      </c>
      <c r="I1764" s="647">
        <v>331.9</v>
      </c>
      <c r="J1764" s="647">
        <v>1</v>
      </c>
      <c r="K1764" s="647">
        <f t="shared" si="27"/>
        <v>331.9</v>
      </c>
      <c r="L1764" s="645" t="s">
        <v>801</v>
      </c>
      <c r="M1764" s="645" t="s">
        <v>169</v>
      </c>
      <c r="N1764" s="646">
        <v>42823</v>
      </c>
      <c r="O1764" s="645" t="s">
        <v>71</v>
      </c>
      <c r="P1764" s="645" t="s">
        <v>801</v>
      </c>
    </row>
    <row r="1765" spans="1:16" x14ac:dyDescent="0.2">
      <c r="A1765" s="645" t="s">
        <v>390</v>
      </c>
      <c r="B1765" s="645" t="s">
        <v>1710</v>
      </c>
      <c r="C1765" s="645" t="s">
        <v>391</v>
      </c>
      <c r="D1765" s="645" t="s">
        <v>3302</v>
      </c>
      <c r="E1765" s="645" t="s">
        <v>3303</v>
      </c>
      <c r="F1765" s="645" t="s">
        <v>3304</v>
      </c>
      <c r="G1765" s="645" t="s">
        <v>8046</v>
      </c>
      <c r="H1765" s="646">
        <v>42815</v>
      </c>
      <c r="I1765" s="647">
        <v>417.35</v>
      </c>
      <c r="J1765" s="647">
        <v>1</v>
      </c>
      <c r="K1765" s="647">
        <f t="shared" si="27"/>
        <v>417.35</v>
      </c>
      <c r="L1765" s="645" t="s">
        <v>801</v>
      </c>
      <c r="M1765" s="645" t="s">
        <v>575</v>
      </c>
      <c r="N1765" s="646">
        <v>42824</v>
      </c>
      <c r="O1765" s="645" t="s">
        <v>71</v>
      </c>
      <c r="P1765" s="645" t="s">
        <v>801</v>
      </c>
    </row>
    <row r="1766" spans="1:16" x14ac:dyDescent="0.2">
      <c r="A1766" s="645" t="s">
        <v>390</v>
      </c>
      <c r="B1766" s="645" t="s">
        <v>1710</v>
      </c>
      <c r="C1766" s="645" t="s">
        <v>391</v>
      </c>
      <c r="D1766" s="645" t="s">
        <v>3302</v>
      </c>
      <c r="E1766" s="645" t="s">
        <v>3303</v>
      </c>
      <c r="F1766" s="645" t="s">
        <v>3304</v>
      </c>
      <c r="G1766" s="645" t="s">
        <v>8047</v>
      </c>
      <c r="H1766" s="646">
        <v>42815</v>
      </c>
      <c r="I1766" s="647">
        <v>298.74</v>
      </c>
      <c r="J1766" s="647">
        <v>1</v>
      </c>
      <c r="K1766" s="647">
        <f t="shared" si="27"/>
        <v>298.74</v>
      </c>
      <c r="L1766" s="645" t="s">
        <v>801</v>
      </c>
      <c r="M1766" s="645" t="s">
        <v>474</v>
      </c>
      <c r="N1766" s="646">
        <v>42823</v>
      </c>
      <c r="O1766" s="645" t="s">
        <v>71</v>
      </c>
      <c r="P1766" s="645" t="s">
        <v>801</v>
      </c>
    </row>
    <row r="1767" spans="1:16" x14ac:dyDescent="0.2">
      <c r="A1767" s="645" t="s">
        <v>390</v>
      </c>
      <c r="B1767" s="645" t="s">
        <v>1710</v>
      </c>
      <c r="C1767" s="645" t="s">
        <v>391</v>
      </c>
      <c r="D1767" s="645" t="s">
        <v>3302</v>
      </c>
      <c r="E1767" s="645" t="s">
        <v>3303</v>
      </c>
      <c r="F1767" s="645" t="s">
        <v>3304</v>
      </c>
      <c r="G1767" s="645" t="s">
        <v>8048</v>
      </c>
      <c r="H1767" s="646">
        <v>42815</v>
      </c>
      <c r="I1767" s="647">
        <v>358.74</v>
      </c>
      <c r="J1767" s="647">
        <v>1</v>
      </c>
      <c r="K1767" s="647">
        <f t="shared" si="27"/>
        <v>358.74</v>
      </c>
      <c r="L1767" s="645" t="s">
        <v>801</v>
      </c>
      <c r="M1767" s="645" t="s">
        <v>474</v>
      </c>
      <c r="N1767" s="646">
        <v>42824</v>
      </c>
      <c r="O1767" s="645" t="s">
        <v>71</v>
      </c>
      <c r="P1767" s="645" t="s">
        <v>801</v>
      </c>
    </row>
    <row r="1768" spans="1:16" x14ac:dyDescent="0.2">
      <c r="A1768" s="645" t="s">
        <v>390</v>
      </c>
      <c r="B1768" s="645" t="s">
        <v>1710</v>
      </c>
      <c r="C1768" s="645" t="s">
        <v>391</v>
      </c>
      <c r="D1768" s="645" t="s">
        <v>3302</v>
      </c>
      <c r="E1768" s="645" t="s">
        <v>3303</v>
      </c>
      <c r="F1768" s="645" t="s">
        <v>3304</v>
      </c>
      <c r="G1768" s="645" t="s">
        <v>8049</v>
      </c>
      <c r="H1768" s="646">
        <v>42815</v>
      </c>
      <c r="I1768" s="647">
        <v>168.31</v>
      </c>
      <c r="J1768" s="647">
        <v>1</v>
      </c>
      <c r="K1768" s="647">
        <f t="shared" si="27"/>
        <v>168.31</v>
      </c>
      <c r="L1768" s="645" t="s">
        <v>801</v>
      </c>
      <c r="M1768" s="645" t="s">
        <v>614</v>
      </c>
      <c r="N1768" s="646">
        <v>42824</v>
      </c>
      <c r="O1768" s="645" t="s">
        <v>71</v>
      </c>
      <c r="P1768" s="645" t="s">
        <v>801</v>
      </c>
    </row>
    <row r="1769" spans="1:16" x14ac:dyDescent="0.2">
      <c r="A1769" s="645" t="s">
        <v>390</v>
      </c>
      <c r="B1769" s="645" t="s">
        <v>1710</v>
      </c>
      <c r="C1769" s="645" t="s">
        <v>391</v>
      </c>
      <c r="D1769" s="645" t="s">
        <v>3302</v>
      </c>
      <c r="E1769" s="645" t="s">
        <v>3303</v>
      </c>
      <c r="F1769" s="645" t="s">
        <v>3304</v>
      </c>
      <c r="G1769" s="645" t="s">
        <v>8050</v>
      </c>
      <c r="H1769" s="646">
        <v>42815</v>
      </c>
      <c r="I1769" s="647">
        <v>168.31</v>
      </c>
      <c r="J1769" s="647">
        <v>1</v>
      </c>
      <c r="K1769" s="647">
        <f t="shared" si="27"/>
        <v>168.31</v>
      </c>
      <c r="L1769" s="645" t="s">
        <v>801</v>
      </c>
      <c r="M1769" s="645" t="s">
        <v>614</v>
      </c>
      <c r="N1769" s="646">
        <v>42824</v>
      </c>
      <c r="O1769" s="645" t="s">
        <v>71</v>
      </c>
      <c r="P1769" s="645" t="s">
        <v>801</v>
      </c>
    </row>
    <row r="1770" spans="1:16" x14ac:dyDescent="0.2">
      <c r="A1770" s="645" t="s">
        <v>390</v>
      </c>
      <c r="B1770" s="645" t="s">
        <v>1710</v>
      </c>
      <c r="C1770" s="645" t="s">
        <v>391</v>
      </c>
      <c r="D1770" s="645" t="s">
        <v>3302</v>
      </c>
      <c r="E1770" s="645" t="s">
        <v>3303</v>
      </c>
      <c r="F1770" s="645" t="s">
        <v>3304</v>
      </c>
      <c r="G1770" s="645" t="s">
        <v>8051</v>
      </c>
      <c r="H1770" s="646">
        <v>42815</v>
      </c>
      <c r="I1770" s="647">
        <v>107.21</v>
      </c>
      <c r="J1770" s="647">
        <v>1</v>
      </c>
      <c r="K1770" s="647">
        <f t="shared" si="27"/>
        <v>107.21</v>
      </c>
      <c r="L1770" s="645" t="s">
        <v>801</v>
      </c>
      <c r="M1770" s="645" t="s">
        <v>671</v>
      </c>
      <c r="N1770" s="646">
        <v>42823</v>
      </c>
      <c r="O1770" s="645" t="s">
        <v>71</v>
      </c>
      <c r="P1770" s="645" t="s">
        <v>801</v>
      </c>
    </row>
    <row r="1771" spans="1:16" x14ac:dyDescent="0.2">
      <c r="A1771" s="645" t="s">
        <v>390</v>
      </c>
      <c r="B1771" s="645" t="s">
        <v>1710</v>
      </c>
      <c r="C1771" s="645" t="s">
        <v>391</v>
      </c>
      <c r="D1771" s="645" t="s">
        <v>3302</v>
      </c>
      <c r="E1771" s="645" t="s">
        <v>3303</v>
      </c>
      <c r="F1771" s="645" t="s">
        <v>3304</v>
      </c>
      <c r="G1771" s="645" t="s">
        <v>8052</v>
      </c>
      <c r="H1771" s="646">
        <v>42815</v>
      </c>
      <c r="I1771" s="647">
        <v>229.9</v>
      </c>
      <c r="J1771" s="647">
        <v>1</v>
      </c>
      <c r="K1771" s="647">
        <f t="shared" si="27"/>
        <v>229.9</v>
      </c>
      <c r="L1771" s="645" t="s">
        <v>801</v>
      </c>
      <c r="M1771" s="645" t="s">
        <v>474</v>
      </c>
      <c r="N1771" s="646">
        <v>42824</v>
      </c>
      <c r="O1771" s="645" t="s">
        <v>71</v>
      </c>
      <c r="P1771" s="645" t="s">
        <v>801</v>
      </c>
    </row>
    <row r="1772" spans="1:16" x14ac:dyDescent="0.2">
      <c r="A1772" s="645" t="s">
        <v>390</v>
      </c>
      <c r="B1772" s="645" t="s">
        <v>1710</v>
      </c>
      <c r="C1772" s="645" t="s">
        <v>391</v>
      </c>
      <c r="D1772" s="645" t="s">
        <v>3302</v>
      </c>
      <c r="E1772" s="645" t="s">
        <v>3303</v>
      </c>
      <c r="F1772" s="645" t="s">
        <v>3304</v>
      </c>
      <c r="G1772" s="645" t="s">
        <v>8053</v>
      </c>
      <c r="H1772" s="646">
        <v>42815</v>
      </c>
      <c r="I1772" s="647">
        <v>229.9</v>
      </c>
      <c r="J1772" s="647">
        <v>1</v>
      </c>
      <c r="K1772" s="647">
        <f t="shared" si="27"/>
        <v>229.9</v>
      </c>
      <c r="L1772" s="645" t="s">
        <v>801</v>
      </c>
      <c r="M1772" s="645" t="s">
        <v>474</v>
      </c>
      <c r="N1772" s="646">
        <v>42823</v>
      </c>
      <c r="O1772" s="645" t="s">
        <v>71</v>
      </c>
      <c r="P1772" s="645" t="s">
        <v>801</v>
      </c>
    </row>
    <row r="1773" spans="1:16" x14ac:dyDescent="0.2">
      <c r="A1773" s="645" t="s">
        <v>390</v>
      </c>
      <c r="B1773" s="645" t="s">
        <v>1710</v>
      </c>
      <c r="C1773" s="645" t="s">
        <v>391</v>
      </c>
      <c r="D1773" s="645" t="s">
        <v>3302</v>
      </c>
      <c r="E1773" s="645" t="s">
        <v>3303</v>
      </c>
      <c r="F1773" s="645" t="s">
        <v>3304</v>
      </c>
      <c r="G1773" s="645" t="s">
        <v>8054</v>
      </c>
      <c r="H1773" s="646">
        <v>42815</v>
      </c>
      <c r="I1773" s="647">
        <v>570.16</v>
      </c>
      <c r="J1773" s="647">
        <v>1</v>
      </c>
      <c r="K1773" s="647">
        <f t="shared" si="27"/>
        <v>570.16</v>
      </c>
      <c r="L1773" s="645" t="s">
        <v>801</v>
      </c>
      <c r="M1773" s="645" t="s">
        <v>474</v>
      </c>
      <c r="N1773" s="646">
        <v>42824</v>
      </c>
      <c r="O1773" s="645" t="s">
        <v>71</v>
      </c>
      <c r="P1773" s="645" t="s">
        <v>801</v>
      </c>
    </row>
    <row r="1774" spans="1:16" x14ac:dyDescent="0.2">
      <c r="A1774" s="645" t="s">
        <v>390</v>
      </c>
      <c r="B1774" s="645" t="s">
        <v>1710</v>
      </c>
      <c r="C1774" s="645" t="s">
        <v>391</v>
      </c>
      <c r="D1774" s="645" t="s">
        <v>3302</v>
      </c>
      <c r="E1774" s="645" t="s">
        <v>3303</v>
      </c>
      <c r="F1774" s="645" t="s">
        <v>3304</v>
      </c>
      <c r="G1774" s="645" t="s">
        <v>8055</v>
      </c>
      <c r="H1774" s="646">
        <v>42815</v>
      </c>
      <c r="I1774" s="647">
        <v>955.57</v>
      </c>
      <c r="J1774" s="647">
        <v>1</v>
      </c>
      <c r="K1774" s="647">
        <f t="shared" si="27"/>
        <v>955.57</v>
      </c>
      <c r="L1774" s="645" t="s">
        <v>801</v>
      </c>
      <c r="M1774" s="645" t="s">
        <v>474</v>
      </c>
      <c r="N1774" s="646">
        <v>42823</v>
      </c>
      <c r="O1774" s="645" t="s">
        <v>71</v>
      </c>
      <c r="P1774" s="645" t="s">
        <v>801</v>
      </c>
    </row>
    <row r="1775" spans="1:16" x14ac:dyDescent="0.2">
      <c r="A1775" s="645" t="s">
        <v>390</v>
      </c>
      <c r="B1775" s="645" t="s">
        <v>1710</v>
      </c>
      <c r="C1775" s="645" t="s">
        <v>391</v>
      </c>
      <c r="D1775" s="645" t="s">
        <v>3302</v>
      </c>
      <c r="E1775" s="645" t="s">
        <v>3303</v>
      </c>
      <c r="F1775" s="645" t="s">
        <v>3304</v>
      </c>
      <c r="G1775" s="645" t="s">
        <v>8056</v>
      </c>
      <c r="H1775" s="646">
        <v>42815</v>
      </c>
      <c r="I1775" s="647">
        <v>119.08</v>
      </c>
      <c r="J1775" s="647">
        <v>1</v>
      </c>
      <c r="K1775" s="647">
        <f t="shared" si="27"/>
        <v>119.08</v>
      </c>
      <c r="L1775" s="645" t="s">
        <v>801</v>
      </c>
      <c r="M1775" s="645" t="s">
        <v>623</v>
      </c>
      <c r="N1775" s="646">
        <v>42823</v>
      </c>
      <c r="O1775" s="645" t="s">
        <v>71</v>
      </c>
      <c r="P1775" s="645" t="s">
        <v>801</v>
      </c>
    </row>
    <row r="1776" spans="1:16" x14ac:dyDescent="0.2">
      <c r="A1776" s="645" t="s">
        <v>390</v>
      </c>
      <c r="B1776" s="645" t="s">
        <v>1710</v>
      </c>
      <c r="C1776" s="645" t="s">
        <v>391</v>
      </c>
      <c r="D1776" s="645" t="s">
        <v>3302</v>
      </c>
      <c r="E1776" s="645" t="s">
        <v>3303</v>
      </c>
      <c r="F1776" s="645" t="s">
        <v>3304</v>
      </c>
      <c r="G1776" s="645" t="s">
        <v>8057</v>
      </c>
      <c r="H1776" s="646">
        <v>42815</v>
      </c>
      <c r="I1776" s="647">
        <v>219.55</v>
      </c>
      <c r="J1776" s="647">
        <v>1</v>
      </c>
      <c r="K1776" s="647">
        <f t="shared" si="27"/>
        <v>219.55</v>
      </c>
      <c r="L1776" s="645" t="s">
        <v>801</v>
      </c>
      <c r="M1776" s="645" t="s">
        <v>1292</v>
      </c>
      <c r="N1776" s="646">
        <v>42824</v>
      </c>
      <c r="O1776" s="645" t="s">
        <v>71</v>
      </c>
      <c r="P1776" s="645" t="s">
        <v>801</v>
      </c>
    </row>
    <row r="1777" spans="1:16" x14ac:dyDescent="0.2">
      <c r="A1777" s="645" t="s">
        <v>390</v>
      </c>
      <c r="B1777" s="645" t="s">
        <v>1710</v>
      </c>
      <c r="C1777" s="645" t="s">
        <v>391</v>
      </c>
      <c r="D1777" s="645" t="s">
        <v>3302</v>
      </c>
      <c r="E1777" s="645" t="s">
        <v>3303</v>
      </c>
      <c r="F1777" s="645" t="s">
        <v>3304</v>
      </c>
      <c r="G1777" s="645" t="s">
        <v>8058</v>
      </c>
      <c r="H1777" s="646">
        <v>42815</v>
      </c>
      <c r="I1777" s="647">
        <v>304.55</v>
      </c>
      <c r="J1777" s="647">
        <v>1</v>
      </c>
      <c r="K1777" s="647">
        <f t="shared" si="27"/>
        <v>304.55</v>
      </c>
      <c r="L1777" s="645" t="s">
        <v>801</v>
      </c>
      <c r="M1777" s="645" t="s">
        <v>1292</v>
      </c>
      <c r="N1777" s="646">
        <v>42824</v>
      </c>
      <c r="O1777" s="645" t="s">
        <v>71</v>
      </c>
      <c r="P1777" s="645" t="s">
        <v>801</v>
      </c>
    </row>
    <row r="1778" spans="1:16" x14ac:dyDescent="0.2">
      <c r="A1778" s="645" t="s">
        <v>390</v>
      </c>
      <c r="B1778" s="645" t="s">
        <v>1710</v>
      </c>
      <c r="C1778" s="645" t="s">
        <v>391</v>
      </c>
      <c r="D1778" s="645" t="s">
        <v>3302</v>
      </c>
      <c r="E1778" s="645" t="s">
        <v>3303</v>
      </c>
      <c r="F1778" s="645" t="s">
        <v>3304</v>
      </c>
      <c r="G1778" s="645" t="s">
        <v>8059</v>
      </c>
      <c r="H1778" s="646">
        <v>42815</v>
      </c>
      <c r="I1778" s="647">
        <v>65.92</v>
      </c>
      <c r="J1778" s="647">
        <v>1</v>
      </c>
      <c r="K1778" s="647">
        <f t="shared" si="27"/>
        <v>65.92</v>
      </c>
      <c r="L1778" s="645" t="s">
        <v>801</v>
      </c>
      <c r="M1778" s="645" t="s">
        <v>623</v>
      </c>
      <c r="N1778" s="646">
        <v>42824</v>
      </c>
      <c r="O1778" s="645" t="s">
        <v>71</v>
      </c>
      <c r="P1778" s="645" t="s">
        <v>801</v>
      </c>
    </row>
    <row r="1779" spans="1:16" x14ac:dyDescent="0.2">
      <c r="A1779" s="645" t="s">
        <v>390</v>
      </c>
      <c r="B1779" s="645" t="s">
        <v>1710</v>
      </c>
      <c r="C1779" s="645" t="s">
        <v>391</v>
      </c>
      <c r="D1779" s="645" t="s">
        <v>3302</v>
      </c>
      <c r="E1779" s="645" t="s">
        <v>3303</v>
      </c>
      <c r="F1779" s="645" t="s">
        <v>3304</v>
      </c>
      <c r="G1779" s="645" t="s">
        <v>8060</v>
      </c>
      <c r="H1779" s="646">
        <v>42815</v>
      </c>
      <c r="I1779" s="647">
        <v>344.55</v>
      </c>
      <c r="J1779" s="647">
        <v>1</v>
      </c>
      <c r="K1779" s="647">
        <f t="shared" si="27"/>
        <v>344.55</v>
      </c>
      <c r="L1779" s="645" t="s">
        <v>801</v>
      </c>
      <c r="M1779" s="645" t="s">
        <v>1292</v>
      </c>
      <c r="N1779" s="646">
        <v>42823</v>
      </c>
      <c r="O1779" s="645" t="s">
        <v>71</v>
      </c>
      <c r="P1779" s="645" t="s">
        <v>801</v>
      </c>
    </row>
    <row r="1780" spans="1:16" x14ac:dyDescent="0.2">
      <c r="A1780" s="645" t="s">
        <v>390</v>
      </c>
      <c r="B1780" s="645" t="s">
        <v>1710</v>
      </c>
      <c r="C1780" s="645" t="s">
        <v>391</v>
      </c>
      <c r="D1780" s="645" t="s">
        <v>3302</v>
      </c>
      <c r="E1780" s="645" t="s">
        <v>3303</v>
      </c>
      <c r="F1780" s="645" t="s">
        <v>3304</v>
      </c>
      <c r="G1780" s="645" t="s">
        <v>8061</v>
      </c>
      <c r="H1780" s="646">
        <v>42815</v>
      </c>
      <c r="I1780" s="647">
        <v>286.05</v>
      </c>
      <c r="J1780" s="647">
        <v>1</v>
      </c>
      <c r="K1780" s="647">
        <f t="shared" si="27"/>
        <v>286.05</v>
      </c>
      <c r="L1780" s="645" t="s">
        <v>801</v>
      </c>
      <c r="M1780" s="645" t="s">
        <v>1129</v>
      </c>
      <c r="N1780" s="646">
        <v>42822</v>
      </c>
      <c r="O1780" s="645" t="s">
        <v>71</v>
      </c>
      <c r="P1780" s="645" t="s">
        <v>801</v>
      </c>
    </row>
    <row r="1781" spans="1:16" x14ac:dyDescent="0.2">
      <c r="A1781" s="645" t="s">
        <v>390</v>
      </c>
      <c r="B1781" s="645" t="s">
        <v>1710</v>
      </c>
      <c r="C1781" s="645" t="s">
        <v>391</v>
      </c>
      <c r="D1781" s="645" t="s">
        <v>3302</v>
      </c>
      <c r="E1781" s="645" t="s">
        <v>3303</v>
      </c>
      <c r="F1781" s="645" t="s">
        <v>3304</v>
      </c>
      <c r="G1781" s="645" t="s">
        <v>8062</v>
      </c>
      <c r="H1781" s="646">
        <v>42815</v>
      </c>
      <c r="I1781" s="647">
        <v>299.56</v>
      </c>
      <c r="J1781" s="647">
        <v>1</v>
      </c>
      <c r="K1781" s="647">
        <f t="shared" si="27"/>
        <v>299.56</v>
      </c>
      <c r="L1781" s="645" t="s">
        <v>801</v>
      </c>
      <c r="M1781" s="645" t="s">
        <v>262</v>
      </c>
      <c r="N1781" s="646">
        <v>42822</v>
      </c>
      <c r="O1781" s="645" t="s">
        <v>71</v>
      </c>
      <c r="P1781" s="645" t="s">
        <v>801</v>
      </c>
    </row>
    <row r="1782" spans="1:16" x14ac:dyDescent="0.2">
      <c r="A1782" s="645" t="s">
        <v>390</v>
      </c>
      <c r="B1782" s="645" t="s">
        <v>1710</v>
      </c>
      <c r="C1782" s="645" t="s">
        <v>391</v>
      </c>
      <c r="D1782" s="645" t="s">
        <v>3302</v>
      </c>
      <c r="E1782" s="645" t="s">
        <v>3303</v>
      </c>
      <c r="F1782" s="645" t="s">
        <v>3304</v>
      </c>
      <c r="G1782" s="645" t="s">
        <v>8063</v>
      </c>
      <c r="H1782" s="646">
        <v>42815</v>
      </c>
      <c r="I1782" s="647">
        <v>152.91</v>
      </c>
      <c r="J1782" s="647">
        <v>1</v>
      </c>
      <c r="K1782" s="647">
        <f t="shared" si="27"/>
        <v>152.91</v>
      </c>
      <c r="L1782" s="645" t="s">
        <v>801</v>
      </c>
      <c r="M1782" s="645" t="s">
        <v>262</v>
      </c>
      <c r="N1782" s="646">
        <v>42822</v>
      </c>
      <c r="O1782" s="645" t="s">
        <v>71</v>
      </c>
      <c r="P1782" s="645" t="s">
        <v>801</v>
      </c>
    </row>
    <row r="1783" spans="1:16" x14ac:dyDescent="0.2">
      <c r="A1783" s="645" t="s">
        <v>390</v>
      </c>
      <c r="B1783" s="645" t="s">
        <v>1710</v>
      </c>
      <c r="C1783" s="645" t="s">
        <v>391</v>
      </c>
      <c r="D1783" s="645" t="s">
        <v>3302</v>
      </c>
      <c r="E1783" s="645" t="s">
        <v>3303</v>
      </c>
      <c r="F1783" s="645" t="s">
        <v>3304</v>
      </c>
      <c r="G1783" s="645" t="s">
        <v>8064</v>
      </c>
      <c r="H1783" s="646">
        <v>42811</v>
      </c>
      <c r="I1783" s="647">
        <v>318</v>
      </c>
      <c r="J1783" s="647">
        <v>1</v>
      </c>
      <c r="K1783" s="647">
        <f t="shared" si="27"/>
        <v>318</v>
      </c>
      <c r="L1783" s="645" t="s">
        <v>801</v>
      </c>
      <c r="M1783" s="645" t="s">
        <v>575</v>
      </c>
      <c r="N1783" s="646">
        <v>42822</v>
      </c>
      <c r="O1783" s="645" t="s">
        <v>71</v>
      </c>
      <c r="P1783" s="645" t="s">
        <v>801</v>
      </c>
    </row>
    <row r="1784" spans="1:16" x14ac:dyDescent="0.2">
      <c r="A1784" s="645" t="s">
        <v>390</v>
      </c>
      <c r="B1784" s="645" t="s">
        <v>1710</v>
      </c>
      <c r="C1784" s="645" t="s">
        <v>391</v>
      </c>
      <c r="D1784" s="645" t="s">
        <v>3302</v>
      </c>
      <c r="E1784" s="645" t="s">
        <v>3303</v>
      </c>
      <c r="F1784" s="645" t="s">
        <v>3304</v>
      </c>
      <c r="G1784" s="645" t="s">
        <v>8065</v>
      </c>
      <c r="H1784" s="646">
        <v>42804</v>
      </c>
      <c r="I1784" s="647">
        <v>200</v>
      </c>
      <c r="J1784" s="647">
        <v>1</v>
      </c>
      <c r="K1784" s="647">
        <f t="shared" si="27"/>
        <v>200</v>
      </c>
      <c r="L1784" s="645" t="s">
        <v>801</v>
      </c>
      <c r="M1784" s="645" t="s">
        <v>575</v>
      </c>
      <c r="N1784" s="646">
        <v>42810</v>
      </c>
      <c r="O1784" s="645" t="s">
        <v>71</v>
      </c>
      <c r="P1784" s="645" t="s">
        <v>801</v>
      </c>
    </row>
    <row r="1785" spans="1:16" x14ac:dyDescent="0.2">
      <c r="A1785" s="645" t="s">
        <v>390</v>
      </c>
      <c r="B1785" s="645" t="s">
        <v>1710</v>
      </c>
      <c r="C1785" s="645" t="s">
        <v>391</v>
      </c>
      <c r="D1785" s="645" t="s">
        <v>3302</v>
      </c>
      <c r="E1785" s="645" t="s">
        <v>3303</v>
      </c>
      <c r="F1785" s="645" t="s">
        <v>3304</v>
      </c>
      <c r="G1785" s="645" t="s">
        <v>8066</v>
      </c>
      <c r="H1785" s="646">
        <v>42804</v>
      </c>
      <c r="I1785" s="647">
        <v>200</v>
      </c>
      <c r="J1785" s="647">
        <v>1</v>
      </c>
      <c r="K1785" s="647">
        <f t="shared" si="27"/>
        <v>200</v>
      </c>
      <c r="L1785" s="645" t="s">
        <v>801</v>
      </c>
      <c r="M1785" s="645" t="s">
        <v>575</v>
      </c>
      <c r="N1785" s="646">
        <v>42810</v>
      </c>
      <c r="O1785" s="645" t="s">
        <v>71</v>
      </c>
      <c r="P1785" s="645" t="s">
        <v>801</v>
      </c>
    </row>
    <row r="1786" spans="1:16" x14ac:dyDescent="0.2">
      <c r="A1786" s="645" t="s">
        <v>390</v>
      </c>
      <c r="B1786" s="645" t="s">
        <v>1710</v>
      </c>
      <c r="C1786" s="645" t="s">
        <v>391</v>
      </c>
      <c r="D1786" s="645" t="s">
        <v>3302</v>
      </c>
      <c r="E1786" s="645" t="s">
        <v>3303</v>
      </c>
      <c r="F1786" s="645" t="s">
        <v>3304</v>
      </c>
      <c r="G1786" s="645" t="s">
        <v>8067</v>
      </c>
      <c r="H1786" s="646">
        <v>42817</v>
      </c>
      <c r="I1786" s="647">
        <v>318</v>
      </c>
      <c r="J1786" s="647">
        <v>1</v>
      </c>
      <c r="K1786" s="647">
        <f t="shared" si="27"/>
        <v>318</v>
      </c>
      <c r="L1786" s="645" t="s">
        <v>801</v>
      </c>
      <c r="M1786" s="645" t="s">
        <v>575</v>
      </c>
      <c r="N1786" s="646">
        <v>42824</v>
      </c>
      <c r="O1786" s="645" t="s">
        <v>71</v>
      </c>
      <c r="P1786" s="645" t="s">
        <v>801</v>
      </c>
    </row>
    <row r="1787" spans="1:16" x14ac:dyDescent="0.2">
      <c r="A1787" s="645" t="s">
        <v>390</v>
      </c>
      <c r="B1787" s="645" t="s">
        <v>1710</v>
      </c>
      <c r="C1787" s="645" t="s">
        <v>391</v>
      </c>
      <c r="D1787" s="645" t="s">
        <v>3302</v>
      </c>
      <c r="E1787" s="645" t="s">
        <v>3303</v>
      </c>
      <c r="F1787" s="645" t="s">
        <v>3304</v>
      </c>
      <c r="G1787" s="645" t="s">
        <v>8068</v>
      </c>
      <c r="H1787" s="646">
        <v>42815</v>
      </c>
      <c r="I1787" s="647">
        <v>238.5</v>
      </c>
      <c r="J1787" s="647">
        <v>1</v>
      </c>
      <c r="K1787" s="647">
        <f t="shared" si="27"/>
        <v>238.5</v>
      </c>
      <c r="L1787" s="645" t="s">
        <v>801</v>
      </c>
      <c r="M1787" s="645" t="s">
        <v>575</v>
      </c>
      <c r="N1787" s="646">
        <v>42822</v>
      </c>
      <c r="O1787" s="645" t="s">
        <v>71</v>
      </c>
      <c r="P1787" s="645" t="s">
        <v>801</v>
      </c>
    </row>
    <row r="1788" spans="1:16" x14ac:dyDescent="0.2">
      <c r="A1788" s="645" t="s">
        <v>390</v>
      </c>
      <c r="B1788" s="645" t="s">
        <v>1710</v>
      </c>
      <c r="C1788" s="645" t="s">
        <v>391</v>
      </c>
      <c r="D1788" s="645" t="s">
        <v>3302</v>
      </c>
      <c r="E1788" s="645" t="s">
        <v>3303</v>
      </c>
      <c r="F1788" s="645" t="s">
        <v>3304</v>
      </c>
      <c r="G1788" s="645" t="s">
        <v>8069</v>
      </c>
      <c r="H1788" s="646">
        <v>42811</v>
      </c>
      <c r="I1788" s="647">
        <v>180</v>
      </c>
      <c r="J1788" s="647">
        <v>1</v>
      </c>
      <c r="K1788" s="647">
        <f t="shared" si="27"/>
        <v>180</v>
      </c>
      <c r="L1788" s="645" t="s">
        <v>801</v>
      </c>
      <c r="M1788" s="645" t="s">
        <v>666</v>
      </c>
      <c r="N1788" s="646">
        <v>42822</v>
      </c>
      <c r="O1788" s="645" t="s">
        <v>71</v>
      </c>
      <c r="P1788" s="645" t="s">
        <v>801</v>
      </c>
    </row>
    <row r="1789" spans="1:16" x14ac:dyDescent="0.2">
      <c r="A1789" s="645" t="s">
        <v>390</v>
      </c>
      <c r="B1789" s="645" t="s">
        <v>1710</v>
      </c>
      <c r="C1789" s="645" t="s">
        <v>391</v>
      </c>
      <c r="D1789" s="645" t="s">
        <v>3302</v>
      </c>
      <c r="E1789" s="645" t="s">
        <v>3303</v>
      </c>
      <c r="F1789" s="645" t="s">
        <v>3304</v>
      </c>
      <c r="G1789" s="645" t="s">
        <v>8070</v>
      </c>
      <c r="H1789" s="646">
        <v>42811</v>
      </c>
      <c r="I1789" s="647">
        <v>108.77</v>
      </c>
      <c r="J1789" s="647">
        <v>1</v>
      </c>
      <c r="K1789" s="647">
        <f t="shared" si="27"/>
        <v>108.77</v>
      </c>
      <c r="L1789" s="645" t="s">
        <v>801</v>
      </c>
      <c r="M1789" s="645" t="s">
        <v>1410</v>
      </c>
      <c r="N1789" s="646">
        <v>42822</v>
      </c>
      <c r="O1789" s="645" t="s">
        <v>71</v>
      </c>
      <c r="P1789" s="645" t="s">
        <v>801</v>
      </c>
    </row>
    <row r="1790" spans="1:16" x14ac:dyDescent="0.2">
      <c r="A1790" s="645" t="s">
        <v>390</v>
      </c>
      <c r="B1790" s="645" t="s">
        <v>1710</v>
      </c>
      <c r="C1790" s="645" t="s">
        <v>391</v>
      </c>
      <c r="D1790" s="645" t="s">
        <v>3302</v>
      </c>
      <c r="E1790" s="645" t="s">
        <v>3303</v>
      </c>
      <c r="F1790" s="645" t="s">
        <v>3304</v>
      </c>
      <c r="G1790" s="645" t="s">
        <v>8071</v>
      </c>
      <c r="H1790" s="646">
        <v>42811</v>
      </c>
      <c r="I1790" s="647">
        <v>131.78</v>
      </c>
      <c r="J1790" s="647">
        <v>1</v>
      </c>
      <c r="K1790" s="647">
        <f t="shared" si="27"/>
        <v>131.78</v>
      </c>
      <c r="L1790" s="645" t="s">
        <v>801</v>
      </c>
      <c r="M1790" s="645" t="s">
        <v>1410</v>
      </c>
      <c r="N1790" s="646">
        <v>42822</v>
      </c>
      <c r="O1790" s="645" t="s">
        <v>71</v>
      </c>
      <c r="P1790" s="645" t="s">
        <v>801</v>
      </c>
    </row>
    <row r="1791" spans="1:16" x14ac:dyDescent="0.2">
      <c r="A1791" s="645" t="s">
        <v>390</v>
      </c>
      <c r="B1791" s="645" t="s">
        <v>1710</v>
      </c>
      <c r="C1791" s="645" t="s">
        <v>391</v>
      </c>
      <c r="D1791" s="645" t="s">
        <v>3302</v>
      </c>
      <c r="E1791" s="645" t="s">
        <v>3303</v>
      </c>
      <c r="F1791" s="645" t="s">
        <v>3304</v>
      </c>
      <c r="G1791" s="645" t="s">
        <v>8072</v>
      </c>
      <c r="H1791" s="646">
        <v>42811</v>
      </c>
      <c r="I1791" s="647">
        <v>78.8</v>
      </c>
      <c r="J1791" s="647">
        <v>1</v>
      </c>
      <c r="K1791" s="647">
        <f t="shared" si="27"/>
        <v>78.8</v>
      </c>
      <c r="L1791" s="645" t="s">
        <v>801</v>
      </c>
      <c r="M1791" s="645" t="s">
        <v>3156</v>
      </c>
      <c r="N1791" s="646">
        <v>42822</v>
      </c>
      <c r="O1791" s="645" t="s">
        <v>71</v>
      </c>
      <c r="P1791" s="645" t="s">
        <v>801</v>
      </c>
    </row>
    <row r="1792" spans="1:16" x14ac:dyDescent="0.2">
      <c r="A1792" s="645" t="s">
        <v>390</v>
      </c>
      <c r="B1792" s="645" t="s">
        <v>1710</v>
      </c>
      <c r="C1792" s="645" t="s">
        <v>391</v>
      </c>
      <c r="D1792" s="645" t="s">
        <v>3302</v>
      </c>
      <c r="E1792" s="645" t="s">
        <v>3303</v>
      </c>
      <c r="F1792" s="645" t="s">
        <v>3304</v>
      </c>
      <c r="G1792" s="645" t="s">
        <v>8073</v>
      </c>
      <c r="H1792" s="646">
        <v>42811</v>
      </c>
      <c r="I1792" s="647">
        <v>66.75</v>
      </c>
      <c r="J1792" s="647">
        <v>1</v>
      </c>
      <c r="K1792" s="647">
        <f t="shared" si="27"/>
        <v>66.75</v>
      </c>
      <c r="L1792" s="645" t="s">
        <v>801</v>
      </c>
      <c r="M1792" s="645" t="s">
        <v>3156</v>
      </c>
      <c r="N1792" s="646">
        <v>42822</v>
      </c>
      <c r="O1792" s="645" t="s">
        <v>71</v>
      </c>
      <c r="P1792" s="645" t="s">
        <v>801</v>
      </c>
    </row>
    <row r="1793" spans="1:16" x14ac:dyDescent="0.2">
      <c r="A1793" s="645" t="s">
        <v>390</v>
      </c>
      <c r="B1793" s="645" t="s">
        <v>1710</v>
      </c>
      <c r="C1793" s="645" t="s">
        <v>391</v>
      </c>
      <c r="D1793" s="645" t="s">
        <v>3302</v>
      </c>
      <c r="E1793" s="645" t="s">
        <v>3303</v>
      </c>
      <c r="F1793" s="645" t="s">
        <v>3304</v>
      </c>
      <c r="G1793" s="645" t="s">
        <v>8074</v>
      </c>
      <c r="H1793" s="646">
        <v>42811</v>
      </c>
      <c r="I1793" s="647">
        <v>520</v>
      </c>
      <c r="J1793" s="647">
        <v>1</v>
      </c>
      <c r="K1793" s="647">
        <f t="shared" si="27"/>
        <v>520</v>
      </c>
      <c r="L1793" s="645" t="s">
        <v>801</v>
      </c>
      <c r="M1793" s="645" t="s">
        <v>1744</v>
      </c>
      <c r="N1793" s="646">
        <v>42822</v>
      </c>
      <c r="O1793" s="645" t="s">
        <v>71</v>
      </c>
      <c r="P1793" s="645" t="s">
        <v>801</v>
      </c>
    </row>
    <row r="1794" spans="1:16" x14ac:dyDescent="0.2">
      <c r="A1794" s="645" t="s">
        <v>390</v>
      </c>
      <c r="B1794" s="645" t="s">
        <v>1710</v>
      </c>
      <c r="C1794" s="645" t="s">
        <v>391</v>
      </c>
      <c r="D1794" s="645" t="s">
        <v>3302</v>
      </c>
      <c r="E1794" s="645" t="s">
        <v>3303</v>
      </c>
      <c r="F1794" s="645" t="s">
        <v>3304</v>
      </c>
      <c r="G1794" s="645" t="s">
        <v>8075</v>
      </c>
      <c r="H1794" s="646">
        <v>42811</v>
      </c>
      <c r="I1794" s="647">
        <v>220</v>
      </c>
      <c r="J1794" s="647">
        <v>1</v>
      </c>
      <c r="K1794" s="647">
        <f t="shared" ref="K1794:K1857" si="28">I1794*J1794</f>
        <v>220</v>
      </c>
      <c r="L1794" s="645" t="s">
        <v>801</v>
      </c>
      <c r="M1794" s="645" t="s">
        <v>2898</v>
      </c>
      <c r="N1794" s="646">
        <v>42822</v>
      </c>
      <c r="O1794" s="645" t="s">
        <v>71</v>
      </c>
      <c r="P1794" s="645" t="s">
        <v>801</v>
      </c>
    </row>
    <row r="1795" spans="1:16" x14ac:dyDescent="0.2">
      <c r="A1795" s="645" t="s">
        <v>390</v>
      </c>
      <c r="B1795" s="645" t="s">
        <v>1710</v>
      </c>
      <c r="C1795" s="645" t="s">
        <v>391</v>
      </c>
      <c r="D1795" s="645" t="s">
        <v>3302</v>
      </c>
      <c r="E1795" s="645" t="s">
        <v>3303</v>
      </c>
      <c r="F1795" s="645" t="s">
        <v>3304</v>
      </c>
      <c r="G1795" s="645" t="s">
        <v>8076</v>
      </c>
      <c r="H1795" s="646">
        <v>42811</v>
      </c>
      <c r="I1795" s="647">
        <v>345</v>
      </c>
      <c r="J1795" s="647">
        <v>1</v>
      </c>
      <c r="K1795" s="647">
        <f t="shared" si="28"/>
        <v>345</v>
      </c>
      <c r="L1795" s="645" t="s">
        <v>801</v>
      </c>
      <c r="M1795" s="645" t="s">
        <v>1320</v>
      </c>
      <c r="N1795" s="646">
        <v>42822</v>
      </c>
      <c r="O1795" s="645" t="s">
        <v>71</v>
      </c>
      <c r="P1795" s="645" t="s">
        <v>801</v>
      </c>
    </row>
    <row r="1796" spans="1:16" x14ac:dyDescent="0.2">
      <c r="A1796" s="645" t="s">
        <v>390</v>
      </c>
      <c r="B1796" s="645" t="s">
        <v>1710</v>
      </c>
      <c r="C1796" s="645" t="s">
        <v>391</v>
      </c>
      <c r="D1796" s="645" t="s">
        <v>3302</v>
      </c>
      <c r="E1796" s="645" t="s">
        <v>3303</v>
      </c>
      <c r="F1796" s="645" t="s">
        <v>3304</v>
      </c>
      <c r="G1796" s="645" t="s">
        <v>8077</v>
      </c>
      <c r="H1796" s="646">
        <v>42811</v>
      </c>
      <c r="I1796" s="647">
        <v>345</v>
      </c>
      <c r="J1796" s="647">
        <v>1</v>
      </c>
      <c r="K1796" s="647">
        <f t="shared" si="28"/>
        <v>345</v>
      </c>
      <c r="L1796" s="645" t="s">
        <v>801</v>
      </c>
      <c r="M1796" s="645" t="s">
        <v>1320</v>
      </c>
      <c r="N1796" s="646">
        <v>42822</v>
      </c>
      <c r="O1796" s="645" t="s">
        <v>71</v>
      </c>
      <c r="P1796" s="645" t="s">
        <v>801</v>
      </c>
    </row>
    <row r="1797" spans="1:16" x14ac:dyDescent="0.2">
      <c r="A1797" s="645" t="s">
        <v>390</v>
      </c>
      <c r="B1797" s="645" t="s">
        <v>1710</v>
      </c>
      <c r="C1797" s="645" t="s">
        <v>391</v>
      </c>
      <c r="D1797" s="645" t="s">
        <v>3302</v>
      </c>
      <c r="E1797" s="645" t="s">
        <v>3303</v>
      </c>
      <c r="F1797" s="645" t="s">
        <v>3304</v>
      </c>
      <c r="G1797" s="645" t="s">
        <v>8078</v>
      </c>
      <c r="H1797" s="646">
        <v>42811</v>
      </c>
      <c r="I1797" s="647">
        <v>345</v>
      </c>
      <c r="J1797" s="647">
        <v>1</v>
      </c>
      <c r="K1797" s="647">
        <f t="shared" si="28"/>
        <v>345</v>
      </c>
      <c r="L1797" s="645" t="s">
        <v>801</v>
      </c>
      <c r="M1797" s="645" t="s">
        <v>1320</v>
      </c>
      <c r="N1797" s="646">
        <v>42822</v>
      </c>
      <c r="O1797" s="645" t="s">
        <v>71</v>
      </c>
      <c r="P1797" s="645" t="s">
        <v>801</v>
      </c>
    </row>
    <row r="1798" spans="1:16" x14ac:dyDescent="0.2">
      <c r="A1798" s="645" t="s">
        <v>390</v>
      </c>
      <c r="B1798" s="645" t="s">
        <v>1710</v>
      </c>
      <c r="C1798" s="645" t="s">
        <v>391</v>
      </c>
      <c r="D1798" s="645" t="s">
        <v>3302</v>
      </c>
      <c r="E1798" s="645" t="s">
        <v>3303</v>
      </c>
      <c r="F1798" s="645" t="s">
        <v>3304</v>
      </c>
      <c r="G1798" s="645" t="s">
        <v>8079</v>
      </c>
      <c r="H1798" s="646">
        <v>42810</v>
      </c>
      <c r="I1798" s="647">
        <v>300</v>
      </c>
      <c r="J1798" s="647">
        <v>1</v>
      </c>
      <c r="K1798" s="647">
        <f t="shared" si="28"/>
        <v>300</v>
      </c>
      <c r="L1798" s="645" t="s">
        <v>801</v>
      </c>
      <c r="M1798" s="645" t="s">
        <v>1051</v>
      </c>
      <c r="N1798" s="646">
        <v>42822</v>
      </c>
      <c r="O1798" s="645" t="s">
        <v>71</v>
      </c>
      <c r="P1798" s="645" t="s">
        <v>801</v>
      </c>
    </row>
    <row r="1799" spans="1:16" x14ac:dyDescent="0.2">
      <c r="A1799" s="645" t="s">
        <v>390</v>
      </c>
      <c r="B1799" s="645" t="s">
        <v>1710</v>
      </c>
      <c r="C1799" s="645" t="s">
        <v>391</v>
      </c>
      <c r="D1799" s="645" t="s">
        <v>3302</v>
      </c>
      <c r="E1799" s="645" t="s">
        <v>3303</v>
      </c>
      <c r="F1799" s="645" t="s">
        <v>3304</v>
      </c>
      <c r="G1799" s="645" t="s">
        <v>8080</v>
      </c>
      <c r="H1799" s="646">
        <v>42810</v>
      </c>
      <c r="I1799" s="647">
        <v>46.35</v>
      </c>
      <c r="J1799" s="647">
        <v>1</v>
      </c>
      <c r="K1799" s="647">
        <f t="shared" si="28"/>
        <v>46.35</v>
      </c>
      <c r="L1799" s="645" t="s">
        <v>801</v>
      </c>
      <c r="M1799" s="645" t="s">
        <v>1878</v>
      </c>
      <c r="N1799" s="646">
        <v>42822</v>
      </c>
      <c r="O1799" s="645" t="s">
        <v>71</v>
      </c>
      <c r="P1799" s="645" t="s">
        <v>801</v>
      </c>
    </row>
    <row r="1800" spans="1:16" x14ac:dyDescent="0.2">
      <c r="A1800" s="645" t="s">
        <v>390</v>
      </c>
      <c r="B1800" s="645" t="s">
        <v>1710</v>
      </c>
      <c r="C1800" s="645" t="s">
        <v>391</v>
      </c>
      <c r="D1800" s="645" t="s">
        <v>3302</v>
      </c>
      <c r="E1800" s="645" t="s">
        <v>3303</v>
      </c>
      <c r="F1800" s="645" t="s">
        <v>3304</v>
      </c>
      <c r="G1800" s="645" t="s">
        <v>8081</v>
      </c>
      <c r="H1800" s="646">
        <v>42810</v>
      </c>
      <c r="I1800" s="647">
        <v>46.35</v>
      </c>
      <c r="J1800" s="647">
        <v>1</v>
      </c>
      <c r="K1800" s="647">
        <f t="shared" si="28"/>
        <v>46.35</v>
      </c>
      <c r="L1800" s="645" t="s">
        <v>801</v>
      </c>
      <c r="M1800" s="645" t="s">
        <v>1878</v>
      </c>
      <c r="N1800" s="646">
        <v>42822</v>
      </c>
      <c r="O1800" s="645" t="s">
        <v>71</v>
      </c>
      <c r="P1800" s="645" t="s">
        <v>801</v>
      </c>
    </row>
    <row r="1801" spans="1:16" x14ac:dyDescent="0.2">
      <c r="A1801" s="645" t="s">
        <v>390</v>
      </c>
      <c r="B1801" s="645" t="s">
        <v>1710</v>
      </c>
      <c r="C1801" s="645" t="s">
        <v>391</v>
      </c>
      <c r="D1801" s="645" t="s">
        <v>3302</v>
      </c>
      <c r="E1801" s="645" t="s">
        <v>3303</v>
      </c>
      <c r="F1801" s="645" t="s">
        <v>3304</v>
      </c>
      <c r="G1801" s="645" t="s">
        <v>8082</v>
      </c>
      <c r="H1801" s="646">
        <v>42810</v>
      </c>
      <c r="I1801" s="647">
        <v>23.5</v>
      </c>
      <c r="J1801" s="647">
        <v>1</v>
      </c>
      <c r="K1801" s="647">
        <f t="shared" si="28"/>
        <v>23.5</v>
      </c>
      <c r="L1801" s="645" t="s">
        <v>801</v>
      </c>
      <c r="M1801" s="645" t="s">
        <v>1129</v>
      </c>
      <c r="N1801" s="646">
        <v>42822</v>
      </c>
      <c r="O1801" s="645" t="s">
        <v>71</v>
      </c>
      <c r="P1801" s="645" t="s">
        <v>801</v>
      </c>
    </row>
    <row r="1802" spans="1:16" x14ac:dyDescent="0.2">
      <c r="A1802" s="645" t="s">
        <v>390</v>
      </c>
      <c r="B1802" s="645" t="s">
        <v>1710</v>
      </c>
      <c r="C1802" s="645" t="s">
        <v>391</v>
      </c>
      <c r="D1802" s="645" t="s">
        <v>3302</v>
      </c>
      <c r="E1802" s="645" t="s">
        <v>3303</v>
      </c>
      <c r="F1802" s="645" t="s">
        <v>3304</v>
      </c>
      <c r="G1802" s="645" t="s">
        <v>8083</v>
      </c>
      <c r="H1802" s="646">
        <v>42810</v>
      </c>
      <c r="I1802" s="647">
        <v>350</v>
      </c>
      <c r="J1802" s="647">
        <v>1</v>
      </c>
      <c r="K1802" s="647">
        <f t="shared" si="28"/>
        <v>350</v>
      </c>
      <c r="L1802" s="645" t="s">
        <v>801</v>
      </c>
      <c r="M1802" s="645" t="s">
        <v>1051</v>
      </c>
      <c r="N1802" s="646">
        <v>42822</v>
      </c>
      <c r="O1802" s="645" t="s">
        <v>71</v>
      </c>
      <c r="P1802" s="645" t="s">
        <v>801</v>
      </c>
    </row>
    <row r="1803" spans="1:16" x14ac:dyDescent="0.2">
      <c r="A1803" s="645" t="s">
        <v>390</v>
      </c>
      <c r="B1803" s="645" t="s">
        <v>1710</v>
      </c>
      <c r="C1803" s="645" t="s">
        <v>391</v>
      </c>
      <c r="D1803" s="645" t="s">
        <v>3302</v>
      </c>
      <c r="E1803" s="645" t="s">
        <v>3303</v>
      </c>
      <c r="F1803" s="645" t="s">
        <v>3304</v>
      </c>
      <c r="G1803" s="645" t="s">
        <v>8084</v>
      </c>
      <c r="H1803" s="646">
        <v>42810</v>
      </c>
      <c r="I1803" s="647">
        <v>23.5</v>
      </c>
      <c r="J1803" s="647">
        <v>1</v>
      </c>
      <c r="K1803" s="647">
        <f t="shared" si="28"/>
        <v>23.5</v>
      </c>
      <c r="L1803" s="645" t="s">
        <v>801</v>
      </c>
      <c r="M1803" s="645" t="s">
        <v>1129</v>
      </c>
      <c r="N1803" s="646">
        <v>42822</v>
      </c>
      <c r="O1803" s="645" t="s">
        <v>71</v>
      </c>
      <c r="P1803" s="645" t="s">
        <v>801</v>
      </c>
    </row>
    <row r="1804" spans="1:16" x14ac:dyDescent="0.2">
      <c r="A1804" s="645" t="s">
        <v>390</v>
      </c>
      <c r="B1804" s="645" t="s">
        <v>1710</v>
      </c>
      <c r="C1804" s="645" t="s">
        <v>391</v>
      </c>
      <c r="D1804" s="645" t="s">
        <v>3302</v>
      </c>
      <c r="E1804" s="645" t="s">
        <v>3303</v>
      </c>
      <c r="F1804" s="645" t="s">
        <v>3304</v>
      </c>
      <c r="G1804" s="645" t="s">
        <v>8085</v>
      </c>
      <c r="H1804" s="646">
        <v>42810</v>
      </c>
      <c r="I1804" s="647">
        <v>130</v>
      </c>
      <c r="J1804" s="647">
        <v>1</v>
      </c>
      <c r="K1804" s="647">
        <f t="shared" si="28"/>
        <v>130</v>
      </c>
      <c r="L1804" s="645" t="s">
        <v>801</v>
      </c>
      <c r="M1804" s="645" t="s">
        <v>887</v>
      </c>
      <c r="N1804" s="646">
        <v>42822</v>
      </c>
      <c r="O1804" s="645" t="s">
        <v>71</v>
      </c>
      <c r="P1804" s="645" t="s">
        <v>801</v>
      </c>
    </row>
    <row r="1805" spans="1:16" x14ac:dyDescent="0.2">
      <c r="A1805" s="645" t="s">
        <v>390</v>
      </c>
      <c r="B1805" s="645" t="s">
        <v>1710</v>
      </c>
      <c r="C1805" s="645" t="s">
        <v>391</v>
      </c>
      <c r="D1805" s="645" t="s">
        <v>3302</v>
      </c>
      <c r="E1805" s="645" t="s">
        <v>3303</v>
      </c>
      <c r="F1805" s="645" t="s">
        <v>3304</v>
      </c>
      <c r="G1805" s="645" t="s">
        <v>8086</v>
      </c>
      <c r="H1805" s="646">
        <v>42810</v>
      </c>
      <c r="I1805" s="647">
        <v>171.98</v>
      </c>
      <c r="J1805" s="647">
        <v>1</v>
      </c>
      <c r="K1805" s="647">
        <f t="shared" si="28"/>
        <v>171.98</v>
      </c>
      <c r="L1805" s="645" t="s">
        <v>801</v>
      </c>
      <c r="M1805" s="645" t="s">
        <v>1744</v>
      </c>
      <c r="N1805" s="646">
        <v>42822</v>
      </c>
      <c r="O1805" s="645" t="s">
        <v>71</v>
      </c>
      <c r="P1805" s="645" t="s">
        <v>801</v>
      </c>
    </row>
    <row r="1806" spans="1:16" x14ac:dyDescent="0.2">
      <c r="A1806" s="645" t="s">
        <v>390</v>
      </c>
      <c r="B1806" s="645" t="s">
        <v>1710</v>
      </c>
      <c r="C1806" s="645" t="s">
        <v>391</v>
      </c>
      <c r="D1806" s="645" t="s">
        <v>3302</v>
      </c>
      <c r="E1806" s="645" t="s">
        <v>3303</v>
      </c>
      <c r="F1806" s="645" t="s">
        <v>3304</v>
      </c>
      <c r="G1806" s="645" t="s">
        <v>8087</v>
      </c>
      <c r="H1806" s="646">
        <v>42810</v>
      </c>
      <c r="I1806" s="647">
        <v>139.97999999999999</v>
      </c>
      <c r="J1806" s="647">
        <v>1</v>
      </c>
      <c r="K1806" s="647">
        <f t="shared" si="28"/>
        <v>139.97999999999999</v>
      </c>
      <c r="L1806" s="645" t="s">
        <v>801</v>
      </c>
      <c r="M1806" s="645" t="s">
        <v>1320</v>
      </c>
      <c r="N1806" s="646">
        <v>42822</v>
      </c>
      <c r="O1806" s="645" t="s">
        <v>71</v>
      </c>
      <c r="P1806" s="645" t="s">
        <v>801</v>
      </c>
    </row>
    <row r="1807" spans="1:16" x14ac:dyDescent="0.2">
      <c r="A1807" s="645" t="s">
        <v>390</v>
      </c>
      <c r="B1807" s="645" t="s">
        <v>1710</v>
      </c>
      <c r="C1807" s="645" t="s">
        <v>391</v>
      </c>
      <c r="D1807" s="645" t="s">
        <v>3302</v>
      </c>
      <c r="E1807" s="645" t="s">
        <v>3303</v>
      </c>
      <c r="F1807" s="645" t="s">
        <v>3304</v>
      </c>
      <c r="G1807" s="645" t="s">
        <v>8088</v>
      </c>
      <c r="H1807" s="646">
        <v>42810</v>
      </c>
      <c r="I1807" s="647">
        <v>89.35</v>
      </c>
      <c r="J1807" s="647">
        <v>1</v>
      </c>
      <c r="K1807" s="647">
        <f t="shared" si="28"/>
        <v>89.35</v>
      </c>
      <c r="L1807" s="645" t="s">
        <v>801</v>
      </c>
      <c r="M1807" s="645" t="s">
        <v>2539</v>
      </c>
      <c r="N1807" s="646">
        <v>42822</v>
      </c>
      <c r="O1807" s="645" t="s">
        <v>71</v>
      </c>
      <c r="P1807" s="645" t="s">
        <v>8089</v>
      </c>
    </row>
    <row r="1808" spans="1:16" x14ac:dyDescent="0.2">
      <c r="A1808" s="645" t="s">
        <v>390</v>
      </c>
      <c r="B1808" s="645" t="s">
        <v>1710</v>
      </c>
      <c r="C1808" s="645" t="s">
        <v>391</v>
      </c>
      <c r="D1808" s="645" t="s">
        <v>3302</v>
      </c>
      <c r="E1808" s="645" t="s">
        <v>3303</v>
      </c>
      <c r="F1808" s="645" t="s">
        <v>3304</v>
      </c>
      <c r="G1808" s="645" t="s">
        <v>8090</v>
      </c>
      <c r="H1808" s="646">
        <v>42810</v>
      </c>
      <c r="I1808" s="647">
        <v>89.35</v>
      </c>
      <c r="J1808" s="647">
        <v>1</v>
      </c>
      <c r="K1808" s="647">
        <f t="shared" si="28"/>
        <v>89.35</v>
      </c>
      <c r="L1808" s="645" t="s">
        <v>801</v>
      </c>
      <c r="M1808" s="645" t="s">
        <v>2539</v>
      </c>
      <c r="N1808" s="646">
        <v>42822</v>
      </c>
      <c r="O1808" s="645" t="s">
        <v>71</v>
      </c>
      <c r="P1808" s="645" t="s">
        <v>8089</v>
      </c>
    </row>
    <row r="1809" spans="1:16" x14ac:dyDescent="0.2">
      <c r="A1809" s="645" t="s">
        <v>390</v>
      </c>
      <c r="B1809" s="645" t="s">
        <v>1710</v>
      </c>
      <c r="C1809" s="645" t="s">
        <v>391</v>
      </c>
      <c r="D1809" s="645" t="s">
        <v>3302</v>
      </c>
      <c r="E1809" s="645" t="s">
        <v>3303</v>
      </c>
      <c r="F1809" s="645" t="s">
        <v>3304</v>
      </c>
      <c r="G1809" s="645" t="s">
        <v>8091</v>
      </c>
      <c r="H1809" s="646">
        <v>42810</v>
      </c>
      <c r="I1809" s="647">
        <v>163.5</v>
      </c>
      <c r="J1809" s="647">
        <v>1</v>
      </c>
      <c r="K1809" s="647">
        <f t="shared" si="28"/>
        <v>163.5</v>
      </c>
      <c r="L1809" s="645" t="s">
        <v>801</v>
      </c>
      <c r="M1809" s="645" t="s">
        <v>636</v>
      </c>
      <c r="N1809" s="646">
        <v>42822</v>
      </c>
      <c r="O1809" s="645" t="s">
        <v>71</v>
      </c>
      <c r="P1809" s="645" t="s">
        <v>801</v>
      </c>
    </row>
    <row r="1810" spans="1:16" x14ac:dyDescent="0.2">
      <c r="A1810" s="645" t="s">
        <v>390</v>
      </c>
      <c r="B1810" s="645" t="s">
        <v>1710</v>
      </c>
      <c r="C1810" s="645" t="s">
        <v>391</v>
      </c>
      <c r="D1810" s="645" t="s">
        <v>3302</v>
      </c>
      <c r="E1810" s="645" t="s">
        <v>3303</v>
      </c>
      <c r="F1810" s="645" t="s">
        <v>3304</v>
      </c>
      <c r="G1810" s="645" t="s">
        <v>8092</v>
      </c>
      <c r="H1810" s="646">
        <v>42810</v>
      </c>
      <c r="I1810" s="647">
        <v>257.02</v>
      </c>
      <c r="J1810" s="647">
        <v>1</v>
      </c>
      <c r="K1810" s="647">
        <f t="shared" si="28"/>
        <v>257.02</v>
      </c>
      <c r="L1810" s="645" t="s">
        <v>801</v>
      </c>
      <c r="M1810" s="645" t="s">
        <v>540</v>
      </c>
      <c r="N1810" s="646">
        <v>42822</v>
      </c>
      <c r="O1810" s="645" t="s">
        <v>71</v>
      </c>
      <c r="P1810" s="645" t="s">
        <v>801</v>
      </c>
    </row>
    <row r="1811" spans="1:16" x14ac:dyDescent="0.2">
      <c r="A1811" s="645" t="s">
        <v>390</v>
      </c>
      <c r="B1811" s="645" t="s">
        <v>1710</v>
      </c>
      <c r="C1811" s="645" t="s">
        <v>391</v>
      </c>
      <c r="D1811" s="645" t="s">
        <v>3302</v>
      </c>
      <c r="E1811" s="645" t="s">
        <v>3303</v>
      </c>
      <c r="F1811" s="645" t="s">
        <v>3304</v>
      </c>
      <c r="G1811" s="645" t="s">
        <v>8093</v>
      </c>
      <c r="H1811" s="646">
        <v>42810</v>
      </c>
      <c r="I1811" s="647">
        <v>79</v>
      </c>
      <c r="J1811" s="647">
        <v>1</v>
      </c>
      <c r="K1811" s="647">
        <f t="shared" si="28"/>
        <v>79</v>
      </c>
      <c r="L1811" s="645" t="s">
        <v>801</v>
      </c>
      <c r="M1811" s="645" t="s">
        <v>623</v>
      </c>
      <c r="N1811" s="646">
        <v>42822</v>
      </c>
      <c r="O1811" s="645" t="s">
        <v>71</v>
      </c>
      <c r="P1811" s="645" t="s">
        <v>801</v>
      </c>
    </row>
    <row r="1812" spans="1:16" x14ac:dyDescent="0.2">
      <c r="A1812" s="645" t="s">
        <v>390</v>
      </c>
      <c r="B1812" s="645" t="s">
        <v>1710</v>
      </c>
      <c r="C1812" s="645" t="s">
        <v>391</v>
      </c>
      <c r="D1812" s="645" t="s">
        <v>3302</v>
      </c>
      <c r="E1812" s="645" t="s">
        <v>3303</v>
      </c>
      <c r="F1812" s="645" t="s">
        <v>3304</v>
      </c>
      <c r="G1812" s="645" t="s">
        <v>8094</v>
      </c>
      <c r="H1812" s="646">
        <v>42810</v>
      </c>
      <c r="I1812" s="647">
        <v>79</v>
      </c>
      <c r="J1812" s="647">
        <v>1</v>
      </c>
      <c r="K1812" s="647">
        <f t="shared" si="28"/>
        <v>79</v>
      </c>
      <c r="L1812" s="645" t="s">
        <v>801</v>
      </c>
      <c r="M1812" s="645" t="s">
        <v>623</v>
      </c>
      <c r="N1812" s="646">
        <v>42822</v>
      </c>
      <c r="O1812" s="645" t="s">
        <v>71</v>
      </c>
      <c r="P1812" s="645" t="s">
        <v>801</v>
      </c>
    </row>
    <row r="1813" spans="1:16" x14ac:dyDescent="0.2">
      <c r="A1813" s="645" t="s">
        <v>390</v>
      </c>
      <c r="B1813" s="645" t="s">
        <v>1710</v>
      </c>
      <c r="C1813" s="645" t="s">
        <v>391</v>
      </c>
      <c r="D1813" s="645" t="s">
        <v>3302</v>
      </c>
      <c r="E1813" s="645" t="s">
        <v>3303</v>
      </c>
      <c r="F1813" s="645" t="s">
        <v>3304</v>
      </c>
      <c r="G1813" s="645" t="s">
        <v>8095</v>
      </c>
      <c r="H1813" s="646">
        <v>42810</v>
      </c>
      <c r="I1813" s="647">
        <v>500</v>
      </c>
      <c r="J1813" s="647">
        <v>1</v>
      </c>
      <c r="K1813" s="647">
        <f t="shared" si="28"/>
        <v>500</v>
      </c>
      <c r="L1813" s="645" t="s">
        <v>801</v>
      </c>
      <c r="M1813" s="645" t="s">
        <v>575</v>
      </c>
      <c r="N1813" s="646">
        <v>42822</v>
      </c>
      <c r="O1813" s="645" t="s">
        <v>71</v>
      </c>
      <c r="P1813" s="645" t="s">
        <v>801</v>
      </c>
    </row>
    <row r="1814" spans="1:16" x14ac:dyDescent="0.2">
      <c r="A1814" s="645" t="s">
        <v>390</v>
      </c>
      <c r="B1814" s="645" t="s">
        <v>1710</v>
      </c>
      <c r="C1814" s="645" t="s">
        <v>391</v>
      </c>
      <c r="D1814" s="645" t="s">
        <v>3302</v>
      </c>
      <c r="E1814" s="645" t="s">
        <v>3303</v>
      </c>
      <c r="F1814" s="645" t="s">
        <v>3304</v>
      </c>
      <c r="G1814" s="645" t="s">
        <v>8096</v>
      </c>
      <c r="H1814" s="646">
        <v>42810</v>
      </c>
      <c r="I1814" s="647">
        <v>450</v>
      </c>
      <c r="J1814" s="647">
        <v>1</v>
      </c>
      <c r="K1814" s="647">
        <f t="shared" si="28"/>
        <v>450</v>
      </c>
      <c r="L1814" s="645" t="s">
        <v>801</v>
      </c>
      <c r="M1814" s="645" t="s">
        <v>575</v>
      </c>
      <c r="N1814" s="646">
        <v>42822</v>
      </c>
      <c r="O1814" s="645" t="s">
        <v>71</v>
      </c>
      <c r="P1814" s="645" t="s">
        <v>801</v>
      </c>
    </row>
    <row r="1815" spans="1:16" x14ac:dyDescent="0.2">
      <c r="A1815" s="645" t="s">
        <v>390</v>
      </c>
      <c r="B1815" s="645" t="s">
        <v>1710</v>
      </c>
      <c r="C1815" s="645" t="s">
        <v>391</v>
      </c>
      <c r="D1815" s="645" t="s">
        <v>3302</v>
      </c>
      <c r="E1815" s="645" t="s">
        <v>3303</v>
      </c>
      <c r="F1815" s="645" t="s">
        <v>3304</v>
      </c>
      <c r="G1815" s="645" t="s">
        <v>8097</v>
      </c>
      <c r="H1815" s="646">
        <v>42810</v>
      </c>
      <c r="I1815" s="647">
        <v>149.97999999999999</v>
      </c>
      <c r="J1815" s="647">
        <v>1</v>
      </c>
      <c r="K1815" s="647">
        <f t="shared" si="28"/>
        <v>149.97999999999999</v>
      </c>
      <c r="L1815" s="645" t="s">
        <v>801</v>
      </c>
      <c r="M1815" s="645" t="s">
        <v>575</v>
      </c>
      <c r="N1815" s="646">
        <v>42821</v>
      </c>
      <c r="O1815" s="645" t="s">
        <v>71</v>
      </c>
      <c r="P1815" s="645" t="s">
        <v>801</v>
      </c>
    </row>
    <row r="1816" spans="1:16" x14ac:dyDescent="0.2">
      <c r="A1816" s="645" t="s">
        <v>390</v>
      </c>
      <c r="B1816" s="645" t="s">
        <v>1710</v>
      </c>
      <c r="C1816" s="645" t="s">
        <v>391</v>
      </c>
      <c r="D1816" s="645" t="s">
        <v>3302</v>
      </c>
      <c r="E1816" s="645" t="s">
        <v>3303</v>
      </c>
      <c r="F1816" s="645" t="s">
        <v>3304</v>
      </c>
      <c r="G1816" s="645" t="s">
        <v>8100</v>
      </c>
      <c r="H1816" s="646">
        <v>42810</v>
      </c>
      <c r="I1816" s="647">
        <v>185.18</v>
      </c>
      <c r="J1816" s="647">
        <v>1</v>
      </c>
      <c r="K1816" s="647">
        <f t="shared" si="28"/>
        <v>185.18</v>
      </c>
      <c r="L1816" s="645" t="s">
        <v>801</v>
      </c>
      <c r="M1816" s="645" t="s">
        <v>1410</v>
      </c>
      <c r="N1816" s="646">
        <v>42821</v>
      </c>
      <c r="O1816" s="645" t="s">
        <v>71</v>
      </c>
      <c r="P1816" s="645" t="s">
        <v>801</v>
      </c>
    </row>
    <row r="1817" spans="1:16" x14ac:dyDescent="0.2">
      <c r="A1817" s="645" t="s">
        <v>390</v>
      </c>
      <c r="B1817" s="645" t="s">
        <v>1710</v>
      </c>
      <c r="C1817" s="645" t="s">
        <v>391</v>
      </c>
      <c r="D1817" s="645" t="s">
        <v>3302</v>
      </c>
      <c r="E1817" s="645" t="s">
        <v>3303</v>
      </c>
      <c r="F1817" s="645" t="s">
        <v>3304</v>
      </c>
      <c r="G1817" s="645" t="s">
        <v>8101</v>
      </c>
      <c r="H1817" s="646">
        <v>42810</v>
      </c>
      <c r="I1817" s="647">
        <v>112.48</v>
      </c>
      <c r="J1817" s="647">
        <v>1</v>
      </c>
      <c r="K1817" s="647">
        <f t="shared" si="28"/>
        <v>112.48</v>
      </c>
      <c r="L1817" s="645" t="s">
        <v>801</v>
      </c>
      <c r="M1817" s="645" t="s">
        <v>1410</v>
      </c>
      <c r="N1817" s="646">
        <v>42821</v>
      </c>
      <c r="O1817" s="645" t="s">
        <v>71</v>
      </c>
      <c r="P1817" s="645" t="s">
        <v>801</v>
      </c>
    </row>
    <row r="1818" spans="1:16" x14ac:dyDescent="0.2">
      <c r="A1818" s="645" t="s">
        <v>390</v>
      </c>
      <c r="B1818" s="645" t="s">
        <v>1710</v>
      </c>
      <c r="C1818" s="645" t="s">
        <v>391</v>
      </c>
      <c r="D1818" s="645" t="s">
        <v>3302</v>
      </c>
      <c r="E1818" s="645" t="s">
        <v>3303</v>
      </c>
      <c r="F1818" s="645" t="s">
        <v>3304</v>
      </c>
      <c r="G1818" s="645" t="s">
        <v>8102</v>
      </c>
      <c r="H1818" s="646">
        <v>42810</v>
      </c>
      <c r="I1818" s="647">
        <v>372</v>
      </c>
      <c r="J1818" s="647">
        <v>1</v>
      </c>
      <c r="K1818" s="647">
        <f t="shared" si="28"/>
        <v>372</v>
      </c>
      <c r="L1818" s="645" t="s">
        <v>801</v>
      </c>
      <c r="M1818" s="645" t="s">
        <v>1410</v>
      </c>
      <c r="N1818" s="646">
        <v>42821</v>
      </c>
      <c r="O1818" s="645" t="s">
        <v>71</v>
      </c>
      <c r="P1818" s="645" t="s">
        <v>801</v>
      </c>
    </row>
    <row r="1819" spans="1:16" x14ac:dyDescent="0.2">
      <c r="A1819" s="645" t="s">
        <v>390</v>
      </c>
      <c r="B1819" s="645" t="s">
        <v>1710</v>
      </c>
      <c r="C1819" s="645" t="s">
        <v>391</v>
      </c>
      <c r="D1819" s="645" t="s">
        <v>3302</v>
      </c>
      <c r="E1819" s="645" t="s">
        <v>3303</v>
      </c>
      <c r="F1819" s="645" t="s">
        <v>3304</v>
      </c>
      <c r="G1819" s="645" t="s">
        <v>8103</v>
      </c>
      <c r="H1819" s="646">
        <v>42810</v>
      </c>
      <c r="I1819" s="647">
        <v>96</v>
      </c>
      <c r="J1819" s="647">
        <v>1</v>
      </c>
      <c r="K1819" s="647">
        <f t="shared" si="28"/>
        <v>96</v>
      </c>
      <c r="L1819" s="645" t="s">
        <v>801</v>
      </c>
      <c r="M1819" s="645" t="s">
        <v>2539</v>
      </c>
      <c r="N1819" s="646">
        <v>42821</v>
      </c>
      <c r="O1819" s="645" t="s">
        <v>71</v>
      </c>
      <c r="P1819" s="645" t="s">
        <v>8104</v>
      </c>
    </row>
    <row r="1820" spans="1:16" x14ac:dyDescent="0.2">
      <c r="A1820" s="645" t="s">
        <v>390</v>
      </c>
      <c r="B1820" s="645" t="s">
        <v>1710</v>
      </c>
      <c r="C1820" s="645" t="s">
        <v>391</v>
      </c>
      <c r="D1820" s="645" t="s">
        <v>3302</v>
      </c>
      <c r="E1820" s="645" t="s">
        <v>3303</v>
      </c>
      <c r="F1820" s="645" t="s">
        <v>3304</v>
      </c>
      <c r="G1820" s="645" t="s">
        <v>8105</v>
      </c>
      <c r="H1820" s="646">
        <v>42810</v>
      </c>
      <c r="I1820" s="647">
        <v>82.95</v>
      </c>
      <c r="J1820" s="647">
        <v>1</v>
      </c>
      <c r="K1820" s="647">
        <f t="shared" si="28"/>
        <v>82.95</v>
      </c>
      <c r="L1820" s="645" t="s">
        <v>801</v>
      </c>
      <c r="M1820" s="645" t="s">
        <v>1401</v>
      </c>
      <c r="N1820" s="646">
        <v>42821</v>
      </c>
      <c r="O1820" s="645" t="s">
        <v>71</v>
      </c>
      <c r="P1820" s="645" t="s">
        <v>801</v>
      </c>
    </row>
    <row r="1821" spans="1:16" x14ac:dyDescent="0.2">
      <c r="A1821" s="645" t="s">
        <v>390</v>
      </c>
      <c r="B1821" s="645" t="s">
        <v>1710</v>
      </c>
      <c r="C1821" s="645" t="s">
        <v>391</v>
      </c>
      <c r="D1821" s="645" t="s">
        <v>3302</v>
      </c>
      <c r="E1821" s="645" t="s">
        <v>3303</v>
      </c>
      <c r="F1821" s="645" t="s">
        <v>3304</v>
      </c>
      <c r="G1821" s="645" t="s">
        <v>8106</v>
      </c>
      <c r="H1821" s="646">
        <v>42810</v>
      </c>
      <c r="I1821" s="647">
        <v>82.95</v>
      </c>
      <c r="J1821" s="647">
        <v>1</v>
      </c>
      <c r="K1821" s="647">
        <f t="shared" si="28"/>
        <v>82.95</v>
      </c>
      <c r="L1821" s="645" t="s">
        <v>801</v>
      </c>
      <c r="M1821" s="645" t="s">
        <v>1401</v>
      </c>
      <c r="N1821" s="646">
        <v>42821</v>
      </c>
      <c r="O1821" s="645" t="s">
        <v>71</v>
      </c>
      <c r="P1821" s="645" t="s">
        <v>801</v>
      </c>
    </row>
    <row r="1822" spans="1:16" x14ac:dyDescent="0.2">
      <c r="A1822" s="645" t="s">
        <v>390</v>
      </c>
      <c r="B1822" s="645" t="s">
        <v>1710</v>
      </c>
      <c r="C1822" s="645" t="s">
        <v>391</v>
      </c>
      <c r="D1822" s="645" t="s">
        <v>3302</v>
      </c>
      <c r="E1822" s="645" t="s">
        <v>3303</v>
      </c>
      <c r="F1822" s="645" t="s">
        <v>3304</v>
      </c>
      <c r="G1822" s="645" t="s">
        <v>8110</v>
      </c>
      <c r="H1822" s="646">
        <v>42810</v>
      </c>
      <c r="I1822" s="647">
        <v>192</v>
      </c>
      <c r="J1822" s="647">
        <v>1</v>
      </c>
      <c r="K1822" s="647">
        <f t="shared" si="28"/>
        <v>192</v>
      </c>
      <c r="L1822" s="645" t="s">
        <v>801</v>
      </c>
      <c r="M1822" s="645" t="s">
        <v>1051</v>
      </c>
      <c r="N1822" s="646">
        <v>42821</v>
      </c>
      <c r="O1822" s="645" t="s">
        <v>71</v>
      </c>
      <c r="P1822" s="645" t="s">
        <v>801</v>
      </c>
    </row>
    <row r="1823" spans="1:16" x14ac:dyDescent="0.2">
      <c r="A1823" s="645" t="s">
        <v>390</v>
      </c>
      <c r="B1823" s="645" t="s">
        <v>1710</v>
      </c>
      <c r="C1823" s="645" t="s">
        <v>391</v>
      </c>
      <c r="D1823" s="645" t="s">
        <v>3302</v>
      </c>
      <c r="E1823" s="645" t="s">
        <v>3303</v>
      </c>
      <c r="F1823" s="645" t="s">
        <v>3304</v>
      </c>
      <c r="G1823" s="645" t="s">
        <v>8112</v>
      </c>
      <c r="H1823" s="646">
        <v>42810</v>
      </c>
      <c r="I1823" s="647">
        <v>297</v>
      </c>
      <c r="J1823" s="647">
        <v>1</v>
      </c>
      <c r="K1823" s="647">
        <f t="shared" si="28"/>
        <v>297</v>
      </c>
      <c r="L1823" s="645" t="s">
        <v>801</v>
      </c>
      <c r="M1823" s="645" t="s">
        <v>205</v>
      </c>
      <c r="N1823" s="646">
        <v>42821</v>
      </c>
      <c r="O1823" s="645" t="s">
        <v>71</v>
      </c>
      <c r="P1823" s="645" t="s">
        <v>801</v>
      </c>
    </row>
    <row r="1824" spans="1:16" x14ac:dyDescent="0.2">
      <c r="A1824" s="645" t="s">
        <v>390</v>
      </c>
      <c r="B1824" s="645" t="s">
        <v>1710</v>
      </c>
      <c r="C1824" s="645" t="s">
        <v>391</v>
      </c>
      <c r="D1824" s="645" t="s">
        <v>3302</v>
      </c>
      <c r="E1824" s="645" t="s">
        <v>3303</v>
      </c>
      <c r="F1824" s="645" t="s">
        <v>3304</v>
      </c>
      <c r="G1824" s="645" t="s">
        <v>8113</v>
      </c>
      <c r="H1824" s="646">
        <v>42810</v>
      </c>
      <c r="I1824" s="647">
        <v>297</v>
      </c>
      <c r="J1824" s="647">
        <v>1</v>
      </c>
      <c r="K1824" s="647">
        <f t="shared" si="28"/>
        <v>297</v>
      </c>
      <c r="L1824" s="645" t="s">
        <v>801</v>
      </c>
      <c r="M1824" s="645" t="s">
        <v>205</v>
      </c>
      <c r="N1824" s="646">
        <v>42821</v>
      </c>
      <c r="O1824" s="645" t="s">
        <v>71</v>
      </c>
      <c r="P1824" s="645" t="s">
        <v>801</v>
      </c>
    </row>
    <row r="1825" spans="1:16" x14ac:dyDescent="0.2">
      <c r="A1825" s="645" t="s">
        <v>390</v>
      </c>
      <c r="B1825" s="645" t="s">
        <v>1710</v>
      </c>
      <c r="C1825" s="645" t="s">
        <v>391</v>
      </c>
      <c r="D1825" s="645" t="s">
        <v>3302</v>
      </c>
      <c r="E1825" s="645" t="s">
        <v>3303</v>
      </c>
      <c r="F1825" s="645" t="s">
        <v>3304</v>
      </c>
      <c r="G1825" s="645" t="s">
        <v>8114</v>
      </c>
      <c r="H1825" s="646">
        <v>42810</v>
      </c>
      <c r="I1825" s="647">
        <v>297</v>
      </c>
      <c r="J1825" s="647">
        <v>1</v>
      </c>
      <c r="K1825" s="647">
        <f t="shared" si="28"/>
        <v>297</v>
      </c>
      <c r="L1825" s="645" t="s">
        <v>801</v>
      </c>
      <c r="M1825" s="645" t="s">
        <v>205</v>
      </c>
      <c r="N1825" s="646">
        <v>42821</v>
      </c>
      <c r="O1825" s="645" t="s">
        <v>71</v>
      </c>
      <c r="P1825" s="645" t="s">
        <v>801</v>
      </c>
    </row>
    <row r="1826" spans="1:16" x14ac:dyDescent="0.2">
      <c r="A1826" s="645" t="s">
        <v>390</v>
      </c>
      <c r="B1826" s="645" t="s">
        <v>1710</v>
      </c>
      <c r="C1826" s="645" t="s">
        <v>391</v>
      </c>
      <c r="D1826" s="645" t="s">
        <v>3302</v>
      </c>
      <c r="E1826" s="645" t="s">
        <v>3303</v>
      </c>
      <c r="F1826" s="645" t="s">
        <v>3304</v>
      </c>
      <c r="G1826" s="645" t="s">
        <v>8115</v>
      </c>
      <c r="H1826" s="646">
        <v>42810</v>
      </c>
      <c r="I1826" s="647">
        <v>117</v>
      </c>
      <c r="J1826" s="647">
        <v>1</v>
      </c>
      <c r="K1826" s="647">
        <f t="shared" si="28"/>
        <v>117</v>
      </c>
      <c r="L1826" s="645" t="s">
        <v>801</v>
      </c>
      <c r="M1826" s="645" t="s">
        <v>1410</v>
      </c>
      <c r="N1826" s="646">
        <v>42821</v>
      </c>
      <c r="O1826" s="645" t="s">
        <v>71</v>
      </c>
      <c r="P1826" s="645" t="s">
        <v>801</v>
      </c>
    </row>
    <row r="1827" spans="1:16" x14ac:dyDescent="0.2">
      <c r="A1827" s="645" t="s">
        <v>390</v>
      </c>
      <c r="B1827" s="645" t="s">
        <v>1710</v>
      </c>
      <c r="C1827" s="645" t="s">
        <v>391</v>
      </c>
      <c r="D1827" s="645" t="s">
        <v>3302</v>
      </c>
      <c r="E1827" s="645" t="s">
        <v>3303</v>
      </c>
      <c r="F1827" s="645" t="s">
        <v>3304</v>
      </c>
      <c r="G1827" s="645" t="s">
        <v>8116</v>
      </c>
      <c r="H1827" s="646">
        <v>42810</v>
      </c>
      <c r="I1827" s="647">
        <v>95</v>
      </c>
      <c r="J1827" s="647">
        <v>1</v>
      </c>
      <c r="K1827" s="647">
        <f t="shared" si="28"/>
        <v>95</v>
      </c>
      <c r="L1827" s="645" t="s">
        <v>801</v>
      </c>
      <c r="M1827" s="645" t="s">
        <v>1411</v>
      </c>
      <c r="N1827" s="646">
        <v>42821</v>
      </c>
      <c r="O1827" s="645" t="s">
        <v>71</v>
      </c>
      <c r="P1827" s="645" t="s">
        <v>801</v>
      </c>
    </row>
    <row r="1828" spans="1:16" x14ac:dyDescent="0.2">
      <c r="A1828" s="645" t="s">
        <v>390</v>
      </c>
      <c r="B1828" s="645" t="s">
        <v>1710</v>
      </c>
      <c r="C1828" s="645" t="s">
        <v>391</v>
      </c>
      <c r="D1828" s="645" t="s">
        <v>3302</v>
      </c>
      <c r="E1828" s="645" t="s">
        <v>3303</v>
      </c>
      <c r="F1828" s="645" t="s">
        <v>3304</v>
      </c>
      <c r="G1828" s="645" t="s">
        <v>8117</v>
      </c>
      <c r="H1828" s="646">
        <v>42810</v>
      </c>
      <c r="I1828" s="647">
        <v>281</v>
      </c>
      <c r="J1828" s="647">
        <v>1</v>
      </c>
      <c r="K1828" s="647">
        <f t="shared" si="28"/>
        <v>281</v>
      </c>
      <c r="L1828" s="645" t="s">
        <v>801</v>
      </c>
      <c r="M1828" s="645" t="s">
        <v>169</v>
      </c>
      <c r="N1828" s="646">
        <v>42821</v>
      </c>
      <c r="O1828" s="645" t="s">
        <v>71</v>
      </c>
      <c r="P1828" s="645" t="s">
        <v>801</v>
      </c>
    </row>
    <row r="1829" spans="1:16" x14ac:dyDescent="0.2">
      <c r="A1829" s="645" t="s">
        <v>390</v>
      </c>
      <c r="B1829" s="645" t="s">
        <v>1710</v>
      </c>
      <c r="C1829" s="645" t="s">
        <v>391</v>
      </c>
      <c r="D1829" s="645" t="s">
        <v>3302</v>
      </c>
      <c r="E1829" s="645" t="s">
        <v>3303</v>
      </c>
      <c r="F1829" s="645" t="s">
        <v>3304</v>
      </c>
      <c r="G1829" s="645" t="s">
        <v>8119</v>
      </c>
      <c r="H1829" s="646">
        <v>42810</v>
      </c>
      <c r="I1829" s="647">
        <v>346.5</v>
      </c>
      <c r="J1829" s="647">
        <v>1</v>
      </c>
      <c r="K1829" s="647">
        <f t="shared" si="28"/>
        <v>346.5</v>
      </c>
      <c r="L1829" s="645" t="s">
        <v>801</v>
      </c>
      <c r="M1829" s="645" t="s">
        <v>205</v>
      </c>
      <c r="N1829" s="646">
        <v>42814</v>
      </c>
      <c r="O1829" s="645" t="s">
        <v>71</v>
      </c>
      <c r="P1829" s="645" t="s">
        <v>801</v>
      </c>
    </row>
    <row r="1830" spans="1:16" x14ac:dyDescent="0.2">
      <c r="A1830" s="645" t="s">
        <v>390</v>
      </c>
      <c r="B1830" s="645" t="s">
        <v>1710</v>
      </c>
      <c r="C1830" s="645" t="s">
        <v>391</v>
      </c>
      <c r="D1830" s="645" t="s">
        <v>3302</v>
      </c>
      <c r="E1830" s="645" t="s">
        <v>3303</v>
      </c>
      <c r="F1830" s="645" t="s">
        <v>3304</v>
      </c>
      <c r="G1830" s="645" t="s">
        <v>8120</v>
      </c>
      <c r="H1830" s="646">
        <v>42810</v>
      </c>
      <c r="I1830" s="647">
        <v>346.5</v>
      </c>
      <c r="J1830" s="647">
        <v>1</v>
      </c>
      <c r="K1830" s="647">
        <f t="shared" si="28"/>
        <v>346.5</v>
      </c>
      <c r="L1830" s="645" t="s">
        <v>801</v>
      </c>
      <c r="M1830" s="645" t="s">
        <v>205</v>
      </c>
      <c r="N1830" s="646">
        <v>42822</v>
      </c>
      <c r="O1830" s="645" t="s">
        <v>71</v>
      </c>
      <c r="P1830" s="645" t="s">
        <v>801</v>
      </c>
    </row>
    <row r="1831" spans="1:16" x14ac:dyDescent="0.2">
      <c r="A1831" s="645" t="s">
        <v>390</v>
      </c>
      <c r="B1831" s="645" t="s">
        <v>1710</v>
      </c>
      <c r="C1831" s="645" t="s">
        <v>391</v>
      </c>
      <c r="D1831" s="645" t="s">
        <v>3302</v>
      </c>
      <c r="E1831" s="645" t="s">
        <v>3303</v>
      </c>
      <c r="F1831" s="645" t="s">
        <v>3304</v>
      </c>
      <c r="G1831" s="645" t="s">
        <v>8121</v>
      </c>
      <c r="H1831" s="646">
        <v>42810</v>
      </c>
      <c r="I1831" s="647">
        <v>346.5</v>
      </c>
      <c r="J1831" s="647">
        <v>1</v>
      </c>
      <c r="K1831" s="647">
        <f t="shared" si="28"/>
        <v>346.5</v>
      </c>
      <c r="L1831" s="645" t="s">
        <v>801</v>
      </c>
      <c r="M1831" s="645" t="s">
        <v>205</v>
      </c>
      <c r="N1831" s="646">
        <v>42814</v>
      </c>
      <c r="O1831" s="645" t="s">
        <v>71</v>
      </c>
      <c r="P1831" s="645" t="s">
        <v>801</v>
      </c>
    </row>
    <row r="1832" spans="1:16" x14ac:dyDescent="0.2">
      <c r="A1832" s="645" t="s">
        <v>390</v>
      </c>
      <c r="B1832" s="645" t="s">
        <v>1710</v>
      </c>
      <c r="C1832" s="645" t="s">
        <v>391</v>
      </c>
      <c r="D1832" s="645" t="s">
        <v>3302</v>
      </c>
      <c r="E1832" s="645" t="s">
        <v>3303</v>
      </c>
      <c r="F1832" s="645" t="s">
        <v>3304</v>
      </c>
      <c r="G1832" s="645" t="s">
        <v>8122</v>
      </c>
      <c r="H1832" s="646">
        <v>42810</v>
      </c>
      <c r="I1832" s="647">
        <v>89.36</v>
      </c>
      <c r="J1832" s="647">
        <v>1</v>
      </c>
      <c r="K1832" s="647">
        <f t="shared" si="28"/>
        <v>89.36</v>
      </c>
      <c r="L1832" s="645" t="s">
        <v>801</v>
      </c>
      <c r="M1832" s="645" t="s">
        <v>1292</v>
      </c>
      <c r="N1832" s="646">
        <v>42822</v>
      </c>
      <c r="O1832" s="645" t="s">
        <v>71</v>
      </c>
      <c r="P1832" s="645" t="s">
        <v>801</v>
      </c>
    </row>
    <row r="1833" spans="1:16" x14ac:dyDescent="0.2">
      <c r="A1833" s="645" t="s">
        <v>390</v>
      </c>
      <c r="B1833" s="645" t="s">
        <v>1710</v>
      </c>
      <c r="C1833" s="645" t="s">
        <v>391</v>
      </c>
      <c r="D1833" s="645" t="s">
        <v>3302</v>
      </c>
      <c r="E1833" s="645" t="s">
        <v>3303</v>
      </c>
      <c r="F1833" s="645" t="s">
        <v>3304</v>
      </c>
      <c r="G1833" s="645" t="s">
        <v>8123</v>
      </c>
      <c r="H1833" s="646">
        <v>42810</v>
      </c>
      <c r="I1833" s="647">
        <v>275</v>
      </c>
      <c r="J1833" s="647">
        <v>1</v>
      </c>
      <c r="K1833" s="647">
        <f t="shared" si="28"/>
        <v>275</v>
      </c>
      <c r="L1833" s="645" t="s">
        <v>801</v>
      </c>
      <c r="M1833" s="645" t="s">
        <v>532</v>
      </c>
      <c r="N1833" s="646">
        <v>42822</v>
      </c>
      <c r="O1833" s="645" t="s">
        <v>71</v>
      </c>
      <c r="P1833" s="645" t="s">
        <v>801</v>
      </c>
    </row>
    <row r="1834" spans="1:16" x14ac:dyDescent="0.2">
      <c r="A1834" s="645" t="s">
        <v>390</v>
      </c>
      <c r="B1834" s="645" t="s">
        <v>1710</v>
      </c>
      <c r="C1834" s="645" t="s">
        <v>391</v>
      </c>
      <c r="D1834" s="645" t="s">
        <v>3302</v>
      </c>
      <c r="E1834" s="645" t="s">
        <v>3303</v>
      </c>
      <c r="F1834" s="645" t="s">
        <v>3304</v>
      </c>
      <c r="G1834" s="645" t="s">
        <v>8124</v>
      </c>
      <c r="H1834" s="646">
        <v>42810</v>
      </c>
      <c r="I1834" s="647">
        <v>256.82</v>
      </c>
      <c r="J1834" s="647">
        <v>1</v>
      </c>
      <c r="K1834" s="647">
        <f t="shared" si="28"/>
        <v>256.82</v>
      </c>
      <c r="L1834" s="645" t="s">
        <v>801</v>
      </c>
      <c r="M1834" s="645" t="s">
        <v>1410</v>
      </c>
      <c r="N1834" s="646">
        <v>42822</v>
      </c>
      <c r="O1834" s="645" t="s">
        <v>71</v>
      </c>
      <c r="P1834" s="645" t="s">
        <v>801</v>
      </c>
    </row>
    <row r="1835" spans="1:16" x14ac:dyDescent="0.2">
      <c r="A1835" s="645" t="s">
        <v>390</v>
      </c>
      <c r="B1835" s="645" t="s">
        <v>1710</v>
      </c>
      <c r="C1835" s="645" t="s">
        <v>391</v>
      </c>
      <c r="D1835" s="645" t="s">
        <v>3302</v>
      </c>
      <c r="E1835" s="645" t="s">
        <v>3303</v>
      </c>
      <c r="F1835" s="645" t="s">
        <v>3304</v>
      </c>
      <c r="G1835" s="645" t="s">
        <v>8125</v>
      </c>
      <c r="H1835" s="646">
        <v>42810</v>
      </c>
      <c r="I1835" s="647">
        <v>74.849999999999994</v>
      </c>
      <c r="J1835" s="647">
        <v>1</v>
      </c>
      <c r="K1835" s="647">
        <f t="shared" si="28"/>
        <v>74.849999999999994</v>
      </c>
      <c r="L1835" s="645" t="s">
        <v>801</v>
      </c>
      <c r="M1835" s="645" t="s">
        <v>623</v>
      </c>
      <c r="N1835" s="646">
        <v>42814</v>
      </c>
      <c r="O1835" s="645" t="s">
        <v>71</v>
      </c>
      <c r="P1835" s="645" t="s">
        <v>801</v>
      </c>
    </row>
    <row r="1836" spans="1:16" x14ac:dyDescent="0.2">
      <c r="A1836" s="645" t="s">
        <v>390</v>
      </c>
      <c r="B1836" s="645" t="s">
        <v>1710</v>
      </c>
      <c r="C1836" s="645" t="s">
        <v>391</v>
      </c>
      <c r="D1836" s="645" t="s">
        <v>3302</v>
      </c>
      <c r="E1836" s="645" t="s">
        <v>3303</v>
      </c>
      <c r="F1836" s="645" t="s">
        <v>3304</v>
      </c>
      <c r="G1836" s="645" t="s">
        <v>8126</v>
      </c>
      <c r="H1836" s="646">
        <v>42810</v>
      </c>
      <c r="I1836" s="647">
        <v>74.849999999999994</v>
      </c>
      <c r="J1836" s="647">
        <v>1</v>
      </c>
      <c r="K1836" s="647">
        <f t="shared" si="28"/>
        <v>74.849999999999994</v>
      </c>
      <c r="L1836" s="645" t="s">
        <v>801</v>
      </c>
      <c r="M1836" s="645" t="s">
        <v>623</v>
      </c>
      <c r="N1836" s="646">
        <v>42814</v>
      </c>
      <c r="O1836" s="645" t="s">
        <v>71</v>
      </c>
      <c r="P1836" s="645" t="s">
        <v>801</v>
      </c>
    </row>
    <row r="1837" spans="1:16" x14ac:dyDescent="0.2">
      <c r="A1837" s="645" t="s">
        <v>390</v>
      </c>
      <c r="B1837" s="645" t="s">
        <v>1710</v>
      </c>
      <c r="C1837" s="645" t="s">
        <v>391</v>
      </c>
      <c r="D1837" s="645" t="s">
        <v>3302</v>
      </c>
      <c r="E1837" s="645" t="s">
        <v>3303</v>
      </c>
      <c r="F1837" s="645" t="s">
        <v>3304</v>
      </c>
      <c r="G1837" s="645" t="s">
        <v>8127</v>
      </c>
      <c r="H1837" s="646">
        <v>42810</v>
      </c>
      <c r="I1837" s="647">
        <v>150</v>
      </c>
      <c r="J1837" s="647">
        <v>1</v>
      </c>
      <c r="K1837" s="647">
        <f t="shared" si="28"/>
        <v>150</v>
      </c>
      <c r="L1837" s="645" t="s">
        <v>801</v>
      </c>
      <c r="M1837" s="645" t="s">
        <v>1410</v>
      </c>
      <c r="N1837" s="646">
        <v>42814</v>
      </c>
      <c r="O1837" s="645" t="s">
        <v>71</v>
      </c>
      <c r="P1837" s="645" t="s">
        <v>801</v>
      </c>
    </row>
    <row r="1838" spans="1:16" x14ac:dyDescent="0.2">
      <c r="A1838" s="645" t="s">
        <v>390</v>
      </c>
      <c r="B1838" s="645" t="s">
        <v>1710</v>
      </c>
      <c r="C1838" s="645" t="s">
        <v>391</v>
      </c>
      <c r="D1838" s="645" t="s">
        <v>3302</v>
      </c>
      <c r="E1838" s="645" t="s">
        <v>3303</v>
      </c>
      <c r="F1838" s="645" t="s">
        <v>3304</v>
      </c>
      <c r="G1838" s="645" t="s">
        <v>8128</v>
      </c>
      <c r="H1838" s="646">
        <v>42810</v>
      </c>
      <c r="I1838" s="647">
        <v>169.98</v>
      </c>
      <c r="J1838" s="647">
        <v>1</v>
      </c>
      <c r="K1838" s="647">
        <f t="shared" si="28"/>
        <v>169.98</v>
      </c>
      <c r="L1838" s="645" t="s">
        <v>801</v>
      </c>
      <c r="M1838" s="645" t="s">
        <v>575</v>
      </c>
      <c r="N1838" s="646">
        <v>42822</v>
      </c>
      <c r="O1838" s="645" t="s">
        <v>71</v>
      </c>
      <c r="P1838" s="645" t="s">
        <v>801</v>
      </c>
    </row>
    <row r="1839" spans="1:16" x14ac:dyDescent="0.2">
      <c r="A1839" s="645" t="s">
        <v>390</v>
      </c>
      <c r="B1839" s="645" t="s">
        <v>1710</v>
      </c>
      <c r="C1839" s="645" t="s">
        <v>391</v>
      </c>
      <c r="D1839" s="645" t="s">
        <v>3302</v>
      </c>
      <c r="E1839" s="645" t="s">
        <v>3303</v>
      </c>
      <c r="F1839" s="645" t="s">
        <v>3304</v>
      </c>
      <c r="G1839" s="645" t="s">
        <v>8129</v>
      </c>
      <c r="H1839" s="646">
        <v>42810</v>
      </c>
      <c r="I1839" s="647">
        <v>102.3</v>
      </c>
      <c r="J1839" s="647">
        <v>1</v>
      </c>
      <c r="K1839" s="647">
        <f t="shared" si="28"/>
        <v>102.3</v>
      </c>
      <c r="L1839" s="645" t="s">
        <v>801</v>
      </c>
      <c r="M1839" s="645" t="s">
        <v>3544</v>
      </c>
      <c r="N1839" s="646">
        <v>42822</v>
      </c>
      <c r="O1839" s="645" t="s">
        <v>71</v>
      </c>
      <c r="P1839" s="645" t="s">
        <v>801</v>
      </c>
    </row>
    <row r="1840" spans="1:16" x14ac:dyDescent="0.2">
      <c r="A1840" s="645" t="s">
        <v>390</v>
      </c>
      <c r="B1840" s="645" t="s">
        <v>1710</v>
      </c>
      <c r="C1840" s="645" t="s">
        <v>391</v>
      </c>
      <c r="D1840" s="645" t="s">
        <v>3302</v>
      </c>
      <c r="E1840" s="645" t="s">
        <v>3303</v>
      </c>
      <c r="F1840" s="645" t="s">
        <v>3304</v>
      </c>
      <c r="G1840" s="645" t="s">
        <v>8130</v>
      </c>
      <c r="H1840" s="646">
        <v>42810</v>
      </c>
      <c r="I1840" s="647">
        <v>450</v>
      </c>
      <c r="J1840" s="647">
        <v>1</v>
      </c>
      <c r="K1840" s="647">
        <f t="shared" si="28"/>
        <v>450</v>
      </c>
      <c r="L1840" s="645" t="s">
        <v>801</v>
      </c>
      <c r="M1840" s="645" t="s">
        <v>3076</v>
      </c>
      <c r="N1840" s="646">
        <v>42814</v>
      </c>
      <c r="O1840" s="645" t="s">
        <v>71</v>
      </c>
      <c r="P1840" s="645" t="s">
        <v>801</v>
      </c>
    </row>
    <row r="1841" spans="1:16" x14ac:dyDescent="0.2">
      <c r="A1841" s="645" t="s">
        <v>390</v>
      </c>
      <c r="B1841" s="645" t="s">
        <v>1710</v>
      </c>
      <c r="C1841" s="645" t="s">
        <v>391</v>
      </c>
      <c r="D1841" s="645" t="s">
        <v>3302</v>
      </c>
      <c r="E1841" s="645" t="s">
        <v>3303</v>
      </c>
      <c r="F1841" s="645" t="s">
        <v>3304</v>
      </c>
      <c r="G1841" s="645" t="s">
        <v>8131</v>
      </c>
      <c r="H1841" s="646">
        <v>42810</v>
      </c>
      <c r="I1841" s="647">
        <v>41.8</v>
      </c>
      <c r="J1841" s="647">
        <v>1</v>
      </c>
      <c r="K1841" s="647">
        <f t="shared" si="28"/>
        <v>41.8</v>
      </c>
      <c r="L1841" s="645" t="s">
        <v>801</v>
      </c>
      <c r="M1841" s="645" t="s">
        <v>3544</v>
      </c>
      <c r="N1841" s="646">
        <v>42822</v>
      </c>
      <c r="O1841" s="645" t="s">
        <v>71</v>
      </c>
      <c r="P1841" s="645" t="s">
        <v>801</v>
      </c>
    </row>
    <row r="1842" spans="1:16" x14ac:dyDescent="0.2">
      <c r="A1842" s="645" t="s">
        <v>390</v>
      </c>
      <c r="B1842" s="645" t="s">
        <v>1710</v>
      </c>
      <c r="C1842" s="645" t="s">
        <v>391</v>
      </c>
      <c r="D1842" s="645" t="s">
        <v>3302</v>
      </c>
      <c r="E1842" s="645" t="s">
        <v>3303</v>
      </c>
      <c r="F1842" s="645" t="s">
        <v>3304</v>
      </c>
      <c r="G1842" s="645" t="s">
        <v>8132</v>
      </c>
      <c r="H1842" s="646">
        <v>42810</v>
      </c>
      <c r="I1842" s="647">
        <v>41.8</v>
      </c>
      <c r="J1842" s="647">
        <v>1</v>
      </c>
      <c r="K1842" s="647">
        <f t="shared" si="28"/>
        <v>41.8</v>
      </c>
      <c r="L1842" s="645" t="s">
        <v>801</v>
      </c>
      <c r="M1842" s="645" t="s">
        <v>3544</v>
      </c>
      <c r="N1842" s="646">
        <v>42822</v>
      </c>
      <c r="O1842" s="645" t="s">
        <v>71</v>
      </c>
      <c r="P1842" s="645" t="s">
        <v>801</v>
      </c>
    </row>
    <row r="1843" spans="1:16" x14ac:dyDescent="0.2">
      <c r="A1843" s="645" t="s">
        <v>390</v>
      </c>
      <c r="B1843" s="645" t="s">
        <v>1710</v>
      </c>
      <c r="C1843" s="645" t="s">
        <v>391</v>
      </c>
      <c r="D1843" s="645" t="s">
        <v>3302</v>
      </c>
      <c r="E1843" s="645" t="s">
        <v>3303</v>
      </c>
      <c r="F1843" s="645" t="s">
        <v>3304</v>
      </c>
      <c r="G1843" s="645" t="s">
        <v>8133</v>
      </c>
      <c r="H1843" s="646">
        <v>42810</v>
      </c>
      <c r="I1843" s="647">
        <v>270</v>
      </c>
      <c r="J1843" s="647">
        <v>1</v>
      </c>
      <c r="K1843" s="647">
        <f t="shared" si="28"/>
        <v>270</v>
      </c>
      <c r="L1843" s="645" t="s">
        <v>801</v>
      </c>
      <c r="M1843" s="645" t="s">
        <v>1131</v>
      </c>
      <c r="N1843" s="646">
        <v>42822</v>
      </c>
      <c r="O1843" s="645" t="s">
        <v>71</v>
      </c>
      <c r="P1843" s="645" t="s">
        <v>801</v>
      </c>
    </row>
    <row r="1844" spans="1:16" x14ac:dyDescent="0.2">
      <c r="A1844" s="645" t="s">
        <v>390</v>
      </c>
      <c r="B1844" s="645" t="s">
        <v>1710</v>
      </c>
      <c r="C1844" s="645" t="s">
        <v>391</v>
      </c>
      <c r="D1844" s="645" t="s">
        <v>3302</v>
      </c>
      <c r="E1844" s="645" t="s">
        <v>3303</v>
      </c>
      <c r="F1844" s="645" t="s">
        <v>3304</v>
      </c>
      <c r="G1844" s="645" t="s">
        <v>8134</v>
      </c>
      <c r="H1844" s="646">
        <v>42810</v>
      </c>
      <c r="I1844" s="647">
        <v>200</v>
      </c>
      <c r="J1844" s="647">
        <v>1</v>
      </c>
      <c r="K1844" s="647">
        <f t="shared" si="28"/>
        <v>200</v>
      </c>
      <c r="L1844" s="645" t="s">
        <v>801</v>
      </c>
      <c r="M1844" s="645" t="s">
        <v>1708</v>
      </c>
      <c r="N1844" s="646">
        <v>42822</v>
      </c>
      <c r="O1844" s="645" t="s">
        <v>71</v>
      </c>
      <c r="P1844" s="645" t="s">
        <v>801</v>
      </c>
    </row>
    <row r="1845" spans="1:16" x14ac:dyDescent="0.2">
      <c r="A1845" s="645" t="s">
        <v>390</v>
      </c>
      <c r="B1845" s="645" t="s">
        <v>1710</v>
      </c>
      <c r="C1845" s="645" t="s">
        <v>391</v>
      </c>
      <c r="D1845" s="645" t="s">
        <v>3302</v>
      </c>
      <c r="E1845" s="645" t="s">
        <v>3303</v>
      </c>
      <c r="F1845" s="645" t="s">
        <v>3304</v>
      </c>
      <c r="G1845" s="645" t="s">
        <v>8135</v>
      </c>
      <c r="H1845" s="646">
        <v>42810</v>
      </c>
      <c r="I1845" s="647">
        <v>127.88</v>
      </c>
      <c r="J1845" s="647">
        <v>1</v>
      </c>
      <c r="K1845" s="647">
        <f t="shared" si="28"/>
        <v>127.88</v>
      </c>
      <c r="L1845" s="645" t="s">
        <v>801</v>
      </c>
      <c r="M1845" s="645" t="s">
        <v>575</v>
      </c>
      <c r="N1845" s="646">
        <v>42814</v>
      </c>
      <c r="O1845" s="645" t="s">
        <v>71</v>
      </c>
      <c r="P1845" s="645" t="s">
        <v>801</v>
      </c>
    </row>
    <row r="1846" spans="1:16" x14ac:dyDescent="0.2">
      <c r="A1846" s="645" t="s">
        <v>390</v>
      </c>
      <c r="B1846" s="645" t="s">
        <v>1710</v>
      </c>
      <c r="C1846" s="645" t="s">
        <v>391</v>
      </c>
      <c r="D1846" s="645" t="s">
        <v>3302</v>
      </c>
      <c r="E1846" s="645" t="s">
        <v>3303</v>
      </c>
      <c r="F1846" s="645" t="s">
        <v>3304</v>
      </c>
      <c r="G1846" s="645" t="s">
        <v>8136</v>
      </c>
      <c r="H1846" s="646">
        <v>42810</v>
      </c>
      <c r="I1846" s="647">
        <v>24.7</v>
      </c>
      <c r="J1846" s="647">
        <v>1</v>
      </c>
      <c r="K1846" s="647">
        <f t="shared" si="28"/>
        <v>24.7</v>
      </c>
      <c r="L1846" s="645" t="s">
        <v>801</v>
      </c>
      <c r="M1846" s="645" t="s">
        <v>575</v>
      </c>
      <c r="N1846" s="646">
        <v>42822</v>
      </c>
      <c r="O1846" s="645" t="s">
        <v>71</v>
      </c>
      <c r="P1846" s="645" t="s">
        <v>801</v>
      </c>
    </row>
    <row r="1847" spans="1:16" x14ac:dyDescent="0.2">
      <c r="A1847" s="645" t="s">
        <v>390</v>
      </c>
      <c r="B1847" s="645" t="s">
        <v>1710</v>
      </c>
      <c r="C1847" s="645" t="s">
        <v>391</v>
      </c>
      <c r="D1847" s="645" t="s">
        <v>3302</v>
      </c>
      <c r="E1847" s="645" t="s">
        <v>3303</v>
      </c>
      <c r="F1847" s="645" t="s">
        <v>3304</v>
      </c>
      <c r="G1847" s="645" t="s">
        <v>8137</v>
      </c>
      <c r="H1847" s="646">
        <v>42810</v>
      </c>
      <c r="I1847" s="647">
        <v>20.55</v>
      </c>
      <c r="J1847" s="647">
        <v>1</v>
      </c>
      <c r="K1847" s="647">
        <f t="shared" si="28"/>
        <v>20.55</v>
      </c>
      <c r="L1847" s="645" t="s">
        <v>801</v>
      </c>
      <c r="M1847" s="645" t="s">
        <v>575</v>
      </c>
      <c r="N1847" s="646">
        <v>42822</v>
      </c>
      <c r="O1847" s="645" t="s">
        <v>71</v>
      </c>
      <c r="P1847" s="645" t="s">
        <v>801</v>
      </c>
    </row>
    <row r="1848" spans="1:16" x14ac:dyDescent="0.2">
      <c r="A1848" s="645" t="s">
        <v>390</v>
      </c>
      <c r="B1848" s="645" t="s">
        <v>1710</v>
      </c>
      <c r="C1848" s="645" t="s">
        <v>391</v>
      </c>
      <c r="D1848" s="645" t="s">
        <v>3302</v>
      </c>
      <c r="E1848" s="645" t="s">
        <v>3303</v>
      </c>
      <c r="F1848" s="645" t="s">
        <v>3304</v>
      </c>
      <c r="G1848" s="645" t="s">
        <v>8138</v>
      </c>
      <c r="H1848" s="646">
        <v>42810</v>
      </c>
      <c r="I1848" s="647">
        <v>20.55</v>
      </c>
      <c r="J1848" s="647">
        <v>1</v>
      </c>
      <c r="K1848" s="647">
        <f t="shared" si="28"/>
        <v>20.55</v>
      </c>
      <c r="L1848" s="645" t="s">
        <v>801</v>
      </c>
      <c r="M1848" s="645" t="s">
        <v>575</v>
      </c>
      <c r="N1848" s="646">
        <v>42822</v>
      </c>
      <c r="O1848" s="645" t="s">
        <v>71</v>
      </c>
      <c r="P1848" s="645" t="s">
        <v>801</v>
      </c>
    </row>
    <row r="1849" spans="1:16" x14ac:dyDescent="0.2">
      <c r="A1849" s="645" t="s">
        <v>390</v>
      </c>
      <c r="B1849" s="645" t="s">
        <v>1710</v>
      </c>
      <c r="C1849" s="645" t="s">
        <v>391</v>
      </c>
      <c r="D1849" s="645" t="s">
        <v>3302</v>
      </c>
      <c r="E1849" s="645" t="s">
        <v>3303</v>
      </c>
      <c r="F1849" s="645" t="s">
        <v>3304</v>
      </c>
      <c r="G1849" s="645" t="s">
        <v>8139</v>
      </c>
      <c r="H1849" s="646">
        <v>42810</v>
      </c>
      <c r="I1849" s="647">
        <v>24.7</v>
      </c>
      <c r="J1849" s="647">
        <v>1</v>
      </c>
      <c r="K1849" s="647">
        <f t="shared" si="28"/>
        <v>24.7</v>
      </c>
      <c r="L1849" s="645" t="s">
        <v>801</v>
      </c>
      <c r="M1849" s="645" t="s">
        <v>575</v>
      </c>
      <c r="N1849" s="646">
        <v>42822</v>
      </c>
      <c r="O1849" s="645" t="s">
        <v>71</v>
      </c>
      <c r="P1849" s="645" t="s">
        <v>801</v>
      </c>
    </row>
    <row r="1850" spans="1:16" x14ac:dyDescent="0.2">
      <c r="A1850" s="645" t="s">
        <v>390</v>
      </c>
      <c r="B1850" s="645" t="s">
        <v>1710</v>
      </c>
      <c r="C1850" s="645" t="s">
        <v>391</v>
      </c>
      <c r="D1850" s="645" t="s">
        <v>3302</v>
      </c>
      <c r="E1850" s="645" t="s">
        <v>3303</v>
      </c>
      <c r="F1850" s="645" t="s">
        <v>3304</v>
      </c>
      <c r="G1850" s="645" t="s">
        <v>8140</v>
      </c>
      <c r="H1850" s="646">
        <v>42810</v>
      </c>
      <c r="I1850" s="647">
        <v>253</v>
      </c>
      <c r="J1850" s="647">
        <v>1</v>
      </c>
      <c r="K1850" s="647">
        <f t="shared" si="28"/>
        <v>253</v>
      </c>
      <c r="L1850" s="645" t="s">
        <v>801</v>
      </c>
      <c r="M1850" s="645" t="s">
        <v>1411</v>
      </c>
      <c r="N1850" s="646">
        <v>42822</v>
      </c>
      <c r="O1850" s="645" t="s">
        <v>71</v>
      </c>
      <c r="P1850" s="645" t="s">
        <v>801</v>
      </c>
    </row>
    <row r="1851" spans="1:16" x14ac:dyDescent="0.2">
      <c r="A1851" s="645" t="s">
        <v>390</v>
      </c>
      <c r="B1851" s="645" t="s">
        <v>1710</v>
      </c>
      <c r="C1851" s="645" t="s">
        <v>391</v>
      </c>
      <c r="D1851" s="645" t="s">
        <v>3302</v>
      </c>
      <c r="E1851" s="645" t="s">
        <v>3303</v>
      </c>
      <c r="F1851" s="645" t="s">
        <v>3304</v>
      </c>
      <c r="G1851" s="645" t="s">
        <v>8141</v>
      </c>
      <c r="H1851" s="646">
        <v>42810</v>
      </c>
      <c r="I1851" s="647">
        <v>130</v>
      </c>
      <c r="J1851" s="647">
        <v>1</v>
      </c>
      <c r="K1851" s="647">
        <f t="shared" si="28"/>
        <v>130</v>
      </c>
      <c r="L1851" s="645" t="s">
        <v>801</v>
      </c>
      <c r="M1851" s="645" t="s">
        <v>585</v>
      </c>
      <c r="N1851" s="646">
        <v>42822</v>
      </c>
      <c r="O1851" s="645" t="s">
        <v>71</v>
      </c>
      <c r="P1851" s="645" t="s">
        <v>801</v>
      </c>
    </row>
    <row r="1852" spans="1:16" x14ac:dyDescent="0.2">
      <c r="A1852" s="645" t="s">
        <v>390</v>
      </c>
      <c r="B1852" s="645" t="s">
        <v>1710</v>
      </c>
      <c r="C1852" s="645" t="s">
        <v>391</v>
      </c>
      <c r="D1852" s="645" t="s">
        <v>3302</v>
      </c>
      <c r="E1852" s="645" t="s">
        <v>3303</v>
      </c>
      <c r="F1852" s="645" t="s">
        <v>3304</v>
      </c>
      <c r="G1852" s="645" t="s">
        <v>8142</v>
      </c>
      <c r="H1852" s="646">
        <v>42810</v>
      </c>
      <c r="I1852" s="647">
        <v>144.22999999999999</v>
      </c>
      <c r="J1852" s="647">
        <v>1</v>
      </c>
      <c r="K1852" s="647">
        <f t="shared" si="28"/>
        <v>144.22999999999999</v>
      </c>
      <c r="L1852" s="645" t="s">
        <v>801</v>
      </c>
      <c r="M1852" s="645" t="s">
        <v>1707</v>
      </c>
      <c r="N1852" s="646">
        <v>42822</v>
      </c>
      <c r="O1852" s="645" t="s">
        <v>71</v>
      </c>
      <c r="P1852" s="645" t="s">
        <v>801</v>
      </c>
    </row>
    <row r="1853" spans="1:16" x14ac:dyDescent="0.2">
      <c r="A1853" s="645" t="s">
        <v>390</v>
      </c>
      <c r="B1853" s="645" t="s">
        <v>1710</v>
      </c>
      <c r="C1853" s="645" t="s">
        <v>391</v>
      </c>
      <c r="D1853" s="645" t="s">
        <v>3302</v>
      </c>
      <c r="E1853" s="645" t="s">
        <v>3303</v>
      </c>
      <c r="F1853" s="645" t="s">
        <v>3304</v>
      </c>
      <c r="G1853" s="645" t="s">
        <v>8144</v>
      </c>
      <c r="H1853" s="646">
        <v>42810</v>
      </c>
      <c r="I1853" s="647">
        <v>82.95</v>
      </c>
      <c r="J1853" s="647">
        <v>1</v>
      </c>
      <c r="K1853" s="647">
        <f t="shared" si="28"/>
        <v>82.95</v>
      </c>
      <c r="L1853" s="645" t="s">
        <v>801</v>
      </c>
      <c r="M1853" s="645" t="s">
        <v>1707</v>
      </c>
      <c r="N1853" s="646">
        <v>42822</v>
      </c>
      <c r="O1853" s="645" t="s">
        <v>71</v>
      </c>
      <c r="P1853" s="645" t="s">
        <v>801</v>
      </c>
    </row>
    <row r="1854" spans="1:16" x14ac:dyDescent="0.2">
      <c r="A1854" s="645" t="s">
        <v>390</v>
      </c>
      <c r="B1854" s="645" t="s">
        <v>1710</v>
      </c>
      <c r="C1854" s="645" t="s">
        <v>391</v>
      </c>
      <c r="D1854" s="645" t="s">
        <v>3302</v>
      </c>
      <c r="E1854" s="645" t="s">
        <v>3303</v>
      </c>
      <c r="F1854" s="645" t="s">
        <v>3304</v>
      </c>
      <c r="G1854" s="645" t="s">
        <v>8145</v>
      </c>
      <c r="H1854" s="646">
        <v>42810</v>
      </c>
      <c r="I1854" s="647">
        <v>97.85</v>
      </c>
      <c r="J1854" s="647">
        <v>1</v>
      </c>
      <c r="K1854" s="647">
        <f t="shared" si="28"/>
        <v>97.85</v>
      </c>
      <c r="L1854" s="645" t="s">
        <v>801</v>
      </c>
      <c r="M1854" s="645" t="s">
        <v>1707</v>
      </c>
      <c r="N1854" s="646">
        <v>42822</v>
      </c>
      <c r="O1854" s="645" t="s">
        <v>71</v>
      </c>
      <c r="P1854" s="645" t="s">
        <v>801</v>
      </c>
    </row>
    <row r="1855" spans="1:16" x14ac:dyDescent="0.2">
      <c r="A1855" s="645" t="s">
        <v>390</v>
      </c>
      <c r="B1855" s="645" t="s">
        <v>1710</v>
      </c>
      <c r="C1855" s="645" t="s">
        <v>391</v>
      </c>
      <c r="D1855" s="645" t="s">
        <v>3302</v>
      </c>
      <c r="E1855" s="645" t="s">
        <v>3303</v>
      </c>
      <c r="F1855" s="645" t="s">
        <v>3304</v>
      </c>
      <c r="G1855" s="645" t="s">
        <v>8146</v>
      </c>
      <c r="H1855" s="646">
        <v>42810</v>
      </c>
      <c r="I1855" s="647">
        <v>58.75</v>
      </c>
      <c r="J1855" s="647">
        <v>1</v>
      </c>
      <c r="K1855" s="647">
        <f t="shared" si="28"/>
        <v>58.75</v>
      </c>
      <c r="L1855" s="645" t="s">
        <v>801</v>
      </c>
      <c r="M1855" s="645" t="s">
        <v>623</v>
      </c>
      <c r="N1855" s="646">
        <v>42822</v>
      </c>
      <c r="O1855" s="645" t="s">
        <v>71</v>
      </c>
      <c r="P1855" s="645" t="s">
        <v>801</v>
      </c>
    </row>
    <row r="1856" spans="1:16" x14ac:dyDescent="0.2">
      <c r="A1856" s="645" t="s">
        <v>390</v>
      </c>
      <c r="B1856" s="645" t="s">
        <v>1710</v>
      </c>
      <c r="C1856" s="645" t="s">
        <v>391</v>
      </c>
      <c r="D1856" s="645" t="s">
        <v>3302</v>
      </c>
      <c r="E1856" s="645" t="s">
        <v>3303</v>
      </c>
      <c r="F1856" s="645" t="s">
        <v>3304</v>
      </c>
      <c r="G1856" s="645" t="s">
        <v>8147</v>
      </c>
      <c r="H1856" s="646">
        <v>42810</v>
      </c>
      <c r="I1856" s="647">
        <v>58.75</v>
      </c>
      <c r="J1856" s="647">
        <v>1</v>
      </c>
      <c r="K1856" s="647">
        <f t="shared" si="28"/>
        <v>58.75</v>
      </c>
      <c r="L1856" s="645" t="s">
        <v>801</v>
      </c>
      <c r="M1856" s="645" t="s">
        <v>623</v>
      </c>
      <c r="N1856" s="646">
        <v>42822</v>
      </c>
      <c r="O1856" s="645" t="s">
        <v>71</v>
      </c>
      <c r="P1856" s="645" t="s">
        <v>801</v>
      </c>
    </row>
    <row r="1857" spans="1:16" x14ac:dyDescent="0.2">
      <c r="A1857" s="645" t="s">
        <v>390</v>
      </c>
      <c r="B1857" s="645" t="s">
        <v>1710</v>
      </c>
      <c r="C1857" s="645" t="s">
        <v>391</v>
      </c>
      <c r="D1857" s="645" t="s">
        <v>3302</v>
      </c>
      <c r="E1857" s="645" t="s">
        <v>3303</v>
      </c>
      <c r="F1857" s="645" t="s">
        <v>3304</v>
      </c>
      <c r="G1857" s="645" t="s">
        <v>8148</v>
      </c>
      <c r="H1857" s="646">
        <v>42810</v>
      </c>
      <c r="I1857" s="647">
        <v>58.75</v>
      </c>
      <c r="J1857" s="647">
        <v>1</v>
      </c>
      <c r="K1857" s="647">
        <f t="shared" si="28"/>
        <v>58.75</v>
      </c>
      <c r="L1857" s="645" t="s">
        <v>801</v>
      </c>
      <c r="M1857" s="645" t="s">
        <v>623</v>
      </c>
      <c r="N1857" s="646">
        <v>42822</v>
      </c>
      <c r="O1857" s="645" t="s">
        <v>71</v>
      </c>
      <c r="P1857" s="645" t="s">
        <v>801</v>
      </c>
    </row>
    <row r="1858" spans="1:16" x14ac:dyDescent="0.2">
      <c r="A1858" s="645" t="s">
        <v>390</v>
      </c>
      <c r="B1858" s="645" t="s">
        <v>1710</v>
      </c>
      <c r="C1858" s="645" t="s">
        <v>391</v>
      </c>
      <c r="D1858" s="645" t="s">
        <v>3302</v>
      </c>
      <c r="E1858" s="645" t="s">
        <v>3303</v>
      </c>
      <c r="F1858" s="645" t="s">
        <v>3304</v>
      </c>
      <c r="G1858" s="645" t="s">
        <v>8149</v>
      </c>
      <c r="H1858" s="646">
        <v>42810</v>
      </c>
      <c r="I1858" s="647">
        <v>58.75</v>
      </c>
      <c r="J1858" s="647">
        <v>1</v>
      </c>
      <c r="K1858" s="647">
        <f t="shared" ref="K1858:K1921" si="29">I1858*J1858</f>
        <v>58.75</v>
      </c>
      <c r="L1858" s="645" t="s">
        <v>801</v>
      </c>
      <c r="M1858" s="645" t="s">
        <v>623</v>
      </c>
      <c r="N1858" s="646">
        <v>42822</v>
      </c>
      <c r="O1858" s="645" t="s">
        <v>71</v>
      </c>
      <c r="P1858" s="645" t="s">
        <v>801</v>
      </c>
    </row>
    <row r="1859" spans="1:16" x14ac:dyDescent="0.2">
      <c r="A1859" s="645" t="s">
        <v>390</v>
      </c>
      <c r="B1859" s="645" t="s">
        <v>1710</v>
      </c>
      <c r="C1859" s="645" t="s">
        <v>391</v>
      </c>
      <c r="D1859" s="645" t="s">
        <v>3302</v>
      </c>
      <c r="E1859" s="645" t="s">
        <v>3303</v>
      </c>
      <c r="F1859" s="645" t="s">
        <v>3304</v>
      </c>
      <c r="G1859" s="645" t="s">
        <v>8150</v>
      </c>
      <c r="H1859" s="646">
        <v>42810</v>
      </c>
      <c r="I1859" s="647">
        <v>58.75</v>
      </c>
      <c r="J1859" s="647">
        <v>1</v>
      </c>
      <c r="K1859" s="647">
        <f t="shared" si="29"/>
        <v>58.75</v>
      </c>
      <c r="L1859" s="645" t="s">
        <v>801</v>
      </c>
      <c r="M1859" s="645" t="s">
        <v>623</v>
      </c>
      <c r="N1859" s="646">
        <v>42822</v>
      </c>
      <c r="O1859" s="645" t="s">
        <v>71</v>
      </c>
      <c r="P1859" s="645" t="s">
        <v>801</v>
      </c>
    </row>
    <row r="1860" spans="1:16" x14ac:dyDescent="0.2">
      <c r="A1860" s="645" t="s">
        <v>390</v>
      </c>
      <c r="B1860" s="645" t="s">
        <v>1710</v>
      </c>
      <c r="C1860" s="645" t="s">
        <v>391</v>
      </c>
      <c r="D1860" s="645" t="s">
        <v>3302</v>
      </c>
      <c r="E1860" s="645" t="s">
        <v>3303</v>
      </c>
      <c r="F1860" s="645" t="s">
        <v>3304</v>
      </c>
      <c r="G1860" s="645" t="s">
        <v>8151</v>
      </c>
      <c r="H1860" s="646">
        <v>42810</v>
      </c>
      <c r="I1860" s="647">
        <v>58.75</v>
      </c>
      <c r="J1860" s="647">
        <v>1</v>
      </c>
      <c r="K1860" s="647">
        <f t="shared" si="29"/>
        <v>58.75</v>
      </c>
      <c r="L1860" s="645" t="s">
        <v>801</v>
      </c>
      <c r="M1860" s="645" t="s">
        <v>623</v>
      </c>
      <c r="N1860" s="646">
        <v>42821</v>
      </c>
      <c r="O1860" s="645" t="s">
        <v>71</v>
      </c>
      <c r="P1860" s="645" t="s">
        <v>801</v>
      </c>
    </row>
    <row r="1861" spans="1:16" x14ac:dyDescent="0.2">
      <c r="A1861" s="645" t="s">
        <v>390</v>
      </c>
      <c r="B1861" s="645" t="s">
        <v>1710</v>
      </c>
      <c r="C1861" s="645" t="s">
        <v>391</v>
      </c>
      <c r="D1861" s="645" t="s">
        <v>3302</v>
      </c>
      <c r="E1861" s="645" t="s">
        <v>3303</v>
      </c>
      <c r="F1861" s="645" t="s">
        <v>3304</v>
      </c>
      <c r="G1861" s="645" t="s">
        <v>8152</v>
      </c>
      <c r="H1861" s="646">
        <v>42810</v>
      </c>
      <c r="I1861" s="647">
        <v>132</v>
      </c>
      <c r="J1861" s="647">
        <v>1</v>
      </c>
      <c r="K1861" s="647">
        <f t="shared" si="29"/>
        <v>132</v>
      </c>
      <c r="L1861" s="645" t="s">
        <v>801</v>
      </c>
      <c r="M1861" s="645" t="s">
        <v>1131</v>
      </c>
      <c r="N1861" s="646">
        <v>42821</v>
      </c>
      <c r="O1861" s="645" t="s">
        <v>71</v>
      </c>
      <c r="P1861" s="645" t="s">
        <v>801</v>
      </c>
    </row>
    <row r="1862" spans="1:16" x14ac:dyDescent="0.2">
      <c r="A1862" s="645" t="s">
        <v>390</v>
      </c>
      <c r="B1862" s="645" t="s">
        <v>1710</v>
      </c>
      <c r="C1862" s="645" t="s">
        <v>391</v>
      </c>
      <c r="D1862" s="645" t="s">
        <v>3302</v>
      </c>
      <c r="E1862" s="645" t="s">
        <v>3303</v>
      </c>
      <c r="F1862" s="645" t="s">
        <v>3304</v>
      </c>
      <c r="G1862" s="645" t="s">
        <v>8153</v>
      </c>
      <c r="H1862" s="646">
        <v>42810</v>
      </c>
      <c r="I1862" s="647">
        <v>49</v>
      </c>
      <c r="J1862" s="647">
        <v>1</v>
      </c>
      <c r="K1862" s="647">
        <f t="shared" si="29"/>
        <v>49</v>
      </c>
      <c r="L1862" s="645" t="s">
        <v>801</v>
      </c>
      <c r="M1862" s="645" t="s">
        <v>1079</v>
      </c>
      <c r="N1862" s="646">
        <v>42821</v>
      </c>
      <c r="O1862" s="645" t="s">
        <v>71</v>
      </c>
      <c r="P1862" s="645" t="s">
        <v>801</v>
      </c>
    </row>
    <row r="1863" spans="1:16" x14ac:dyDescent="0.2">
      <c r="A1863" s="645" t="s">
        <v>390</v>
      </c>
      <c r="B1863" s="645" t="s">
        <v>1710</v>
      </c>
      <c r="C1863" s="645" t="s">
        <v>391</v>
      </c>
      <c r="D1863" s="645" t="s">
        <v>3302</v>
      </c>
      <c r="E1863" s="645" t="s">
        <v>3303</v>
      </c>
      <c r="F1863" s="645" t="s">
        <v>3304</v>
      </c>
      <c r="G1863" s="645" t="s">
        <v>8155</v>
      </c>
      <c r="H1863" s="646">
        <v>42810</v>
      </c>
      <c r="I1863" s="647">
        <v>97</v>
      </c>
      <c r="J1863" s="647">
        <v>1</v>
      </c>
      <c r="K1863" s="647">
        <f t="shared" si="29"/>
        <v>97</v>
      </c>
      <c r="L1863" s="645" t="s">
        <v>801</v>
      </c>
      <c r="M1863" s="645" t="s">
        <v>1744</v>
      </c>
      <c r="N1863" s="646">
        <v>42821</v>
      </c>
      <c r="O1863" s="645" t="s">
        <v>71</v>
      </c>
      <c r="P1863" s="645" t="s">
        <v>801</v>
      </c>
    </row>
    <row r="1864" spans="1:16" x14ac:dyDescent="0.2">
      <c r="A1864" s="645" t="s">
        <v>390</v>
      </c>
      <c r="B1864" s="645" t="s">
        <v>1710</v>
      </c>
      <c r="C1864" s="645" t="s">
        <v>391</v>
      </c>
      <c r="D1864" s="645" t="s">
        <v>3302</v>
      </c>
      <c r="E1864" s="645" t="s">
        <v>3303</v>
      </c>
      <c r="F1864" s="645" t="s">
        <v>3304</v>
      </c>
      <c r="G1864" s="645" t="s">
        <v>8156</v>
      </c>
      <c r="H1864" s="646">
        <v>42810</v>
      </c>
      <c r="I1864" s="647">
        <v>297.5</v>
      </c>
      <c r="J1864" s="647">
        <v>1</v>
      </c>
      <c r="K1864" s="647">
        <f t="shared" si="29"/>
        <v>297.5</v>
      </c>
      <c r="L1864" s="645" t="s">
        <v>801</v>
      </c>
      <c r="M1864" s="645" t="s">
        <v>671</v>
      </c>
      <c r="N1864" s="646">
        <v>42821</v>
      </c>
      <c r="O1864" s="645" t="s">
        <v>71</v>
      </c>
      <c r="P1864" s="645" t="s">
        <v>801</v>
      </c>
    </row>
    <row r="1865" spans="1:16" x14ac:dyDescent="0.2">
      <c r="A1865" s="645" t="s">
        <v>390</v>
      </c>
      <c r="B1865" s="645" t="s">
        <v>1710</v>
      </c>
      <c r="C1865" s="645" t="s">
        <v>391</v>
      </c>
      <c r="D1865" s="645" t="s">
        <v>3302</v>
      </c>
      <c r="E1865" s="645" t="s">
        <v>3303</v>
      </c>
      <c r="F1865" s="645" t="s">
        <v>3304</v>
      </c>
      <c r="G1865" s="645" t="s">
        <v>8157</v>
      </c>
      <c r="H1865" s="646">
        <v>42810</v>
      </c>
      <c r="I1865" s="647">
        <v>91.5</v>
      </c>
      <c r="J1865" s="647">
        <v>1</v>
      </c>
      <c r="K1865" s="647">
        <f t="shared" si="29"/>
        <v>91.5</v>
      </c>
      <c r="L1865" s="645" t="s">
        <v>801</v>
      </c>
      <c r="M1865" s="645" t="s">
        <v>1744</v>
      </c>
      <c r="N1865" s="646">
        <v>42821</v>
      </c>
      <c r="O1865" s="645" t="s">
        <v>71</v>
      </c>
      <c r="P1865" s="645" t="s">
        <v>801</v>
      </c>
    </row>
    <row r="1866" spans="1:16" x14ac:dyDescent="0.2">
      <c r="A1866" s="645" t="s">
        <v>390</v>
      </c>
      <c r="B1866" s="645" t="s">
        <v>1710</v>
      </c>
      <c r="C1866" s="645" t="s">
        <v>391</v>
      </c>
      <c r="D1866" s="645" t="s">
        <v>3302</v>
      </c>
      <c r="E1866" s="645" t="s">
        <v>3303</v>
      </c>
      <c r="F1866" s="645" t="s">
        <v>3304</v>
      </c>
      <c r="G1866" s="645" t="s">
        <v>8158</v>
      </c>
      <c r="H1866" s="646">
        <v>42810</v>
      </c>
      <c r="I1866" s="647">
        <v>97</v>
      </c>
      <c r="J1866" s="647">
        <v>1</v>
      </c>
      <c r="K1866" s="647">
        <f t="shared" si="29"/>
        <v>97</v>
      </c>
      <c r="L1866" s="645" t="s">
        <v>801</v>
      </c>
      <c r="M1866" s="645" t="s">
        <v>1744</v>
      </c>
      <c r="N1866" s="646">
        <v>42822</v>
      </c>
      <c r="O1866" s="645" t="s">
        <v>71</v>
      </c>
      <c r="P1866" s="645" t="s">
        <v>801</v>
      </c>
    </row>
    <row r="1867" spans="1:16" x14ac:dyDescent="0.2">
      <c r="A1867" s="645" t="s">
        <v>390</v>
      </c>
      <c r="B1867" s="645" t="s">
        <v>1710</v>
      </c>
      <c r="C1867" s="645" t="s">
        <v>391</v>
      </c>
      <c r="D1867" s="645" t="s">
        <v>3302</v>
      </c>
      <c r="E1867" s="645" t="s">
        <v>3303</v>
      </c>
      <c r="F1867" s="645" t="s">
        <v>3304</v>
      </c>
      <c r="G1867" s="645" t="s">
        <v>8159</v>
      </c>
      <c r="H1867" s="646">
        <v>42810</v>
      </c>
      <c r="I1867" s="647">
        <v>91.5</v>
      </c>
      <c r="J1867" s="647">
        <v>1</v>
      </c>
      <c r="K1867" s="647">
        <f t="shared" si="29"/>
        <v>91.5</v>
      </c>
      <c r="L1867" s="645" t="s">
        <v>801</v>
      </c>
      <c r="M1867" s="645" t="s">
        <v>1744</v>
      </c>
      <c r="N1867" s="646">
        <v>42814</v>
      </c>
      <c r="O1867" s="645" t="s">
        <v>71</v>
      </c>
      <c r="P1867" s="645" t="s">
        <v>801</v>
      </c>
    </row>
    <row r="1868" spans="1:16" x14ac:dyDescent="0.2">
      <c r="A1868" s="645" t="s">
        <v>390</v>
      </c>
      <c r="B1868" s="645" t="s">
        <v>1710</v>
      </c>
      <c r="C1868" s="645" t="s">
        <v>391</v>
      </c>
      <c r="D1868" s="645" t="s">
        <v>3302</v>
      </c>
      <c r="E1868" s="645" t="s">
        <v>3303</v>
      </c>
      <c r="F1868" s="645" t="s">
        <v>3304</v>
      </c>
      <c r="G1868" s="645" t="s">
        <v>8160</v>
      </c>
      <c r="H1868" s="646">
        <v>42810</v>
      </c>
      <c r="I1868" s="647">
        <v>97</v>
      </c>
      <c r="J1868" s="647">
        <v>1</v>
      </c>
      <c r="K1868" s="647">
        <f t="shared" si="29"/>
        <v>97</v>
      </c>
      <c r="L1868" s="645" t="s">
        <v>801</v>
      </c>
      <c r="M1868" s="645" t="s">
        <v>1744</v>
      </c>
      <c r="N1868" s="646">
        <v>42822</v>
      </c>
      <c r="O1868" s="645" t="s">
        <v>71</v>
      </c>
      <c r="P1868" s="645" t="s">
        <v>801</v>
      </c>
    </row>
    <row r="1869" spans="1:16" x14ac:dyDescent="0.2">
      <c r="A1869" s="645" t="s">
        <v>390</v>
      </c>
      <c r="B1869" s="645" t="s">
        <v>1710</v>
      </c>
      <c r="C1869" s="645" t="s">
        <v>391</v>
      </c>
      <c r="D1869" s="645" t="s">
        <v>3302</v>
      </c>
      <c r="E1869" s="645" t="s">
        <v>3303</v>
      </c>
      <c r="F1869" s="645" t="s">
        <v>3304</v>
      </c>
      <c r="G1869" s="645" t="s">
        <v>8161</v>
      </c>
      <c r="H1869" s="646">
        <v>42810</v>
      </c>
      <c r="I1869" s="647">
        <v>31.8</v>
      </c>
      <c r="J1869" s="647">
        <v>1</v>
      </c>
      <c r="K1869" s="647">
        <f t="shared" si="29"/>
        <v>31.8</v>
      </c>
      <c r="L1869" s="645" t="s">
        <v>801</v>
      </c>
      <c r="M1869" s="645" t="s">
        <v>1139</v>
      </c>
      <c r="N1869" s="646">
        <v>42822</v>
      </c>
      <c r="O1869" s="645" t="s">
        <v>71</v>
      </c>
      <c r="P1869" s="645" t="s">
        <v>801</v>
      </c>
    </row>
    <row r="1870" spans="1:16" x14ac:dyDescent="0.2">
      <c r="A1870" s="645" t="s">
        <v>390</v>
      </c>
      <c r="B1870" s="645" t="s">
        <v>1710</v>
      </c>
      <c r="C1870" s="645" t="s">
        <v>391</v>
      </c>
      <c r="D1870" s="645" t="s">
        <v>3302</v>
      </c>
      <c r="E1870" s="645" t="s">
        <v>3303</v>
      </c>
      <c r="F1870" s="645" t="s">
        <v>3304</v>
      </c>
      <c r="G1870" s="645" t="s">
        <v>8162</v>
      </c>
      <c r="H1870" s="646">
        <v>42810</v>
      </c>
      <c r="I1870" s="647">
        <v>27.25</v>
      </c>
      <c r="J1870" s="647">
        <v>1</v>
      </c>
      <c r="K1870" s="647">
        <f t="shared" si="29"/>
        <v>27.25</v>
      </c>
      <c r="L1870" s="645" t="s">
        <v>801</v>
      </c>
      <c r="M1870" s="645" t="s">
        <v>1139</v>
      </c>
      <c r="N1870" s="646">
        <v>42822</v>
      </c>
      <c r="O1870" s="645" t="s">
        <v>71</v>
      </c>
      <c r="P1870" s="645" t="s">
        <v>801</v>
      </c>
    </row>
    <row r="1871" spans="1:16" x14ac:dyDescent="0.2">
      <c r="A1871" s="645" t="s">
        <v>390</v>
      </c>
      <c r="B1871" s="645" t="s">
        <v>1710</v>
      </c>
      <c r="C1871" s="645" t="s">
        <v>391</v>
      </c>
      <c r="D1871" s="645" t="s">
        <v>3302</v>
      </c>
      <c r="E1871" s="645" t="s">
        <v>3303</v>
      </c>
      <c r="F1871" s="645" t="s">
        <v>3304</v>
      </c>
      <c r="G1871" s="645" t="s">
        <v>8163</v>
      </c>
      <c r="H1871" s="646">
        <v>42810</v>
      </c>
      <c r="I1871" s="647">
        <v>71.62</v>
      </c>
      <c r="J1871" s="647">
        <v>1</v>
      </c>
      <c r="K1871" s="647">
        <f t="shared" si="29"/>
        <v>71.62</v>
      </c>
      <c r="L1871" s="645" t="s">
        <v>801</v>
      </c>
      <c r="M1871" s="645" t="s">
        <v>474</v>
      </c>
      <c r="N1871" s="646">
        <v>42822</v>
      </c>
      <c r="O1871" s="645" t="s">
        <v>71</v>
      </c>
      <c r="P1871" s="645" t="s">
        <v>801</v>
      </c>
    </row>
    <row r="1872" spans="1:16" x14ac:dyDescent="0.2">
      <c r="A1872" s="645" t="s">
        <v>390</v>
      </c>
      <c r="B1872" s="645" t="s">
        <v>1710</v>
      </c>
      <c r="C1872" s="645" t="s">
        <v>391</v>
      </c>
      <c r="D1872" s="645" t="s">
        <v>3302</v>
      </c>
      <c r="E1872" s="645" t="s">
        <v>3303</v>
      </c>
      <c r="F1872" s="645" t="s">
        <v>3304</v>
      </c>
      <c r="G1872" s="645" t="s">
        <v>8164</v>
      </c>
      <c r="H1872" s="646">
        <v>42810</v>
      </c>
      <c r="I1872" s="647">
        <v>60</v>
      </c>
      <c r="J1872" s="647">
        <v>1</v>
      </c>
      <c r="K1872" s="647">
        <f t="shared" si="29"/>
        <v>60</v>
      </c>
      <c r="L1872" s="645" t="s">
        <v>801</v>
      </c>
      <c r="M1872" s="645" t="s">
        <v>1292</v>
      </c>
      <c r="N1872" s="646">
        <v>42822</v>
      </c>
      <c r="O1872" s="645" t="s">
        <v>71</v>
      </c>
      <c r="P1872" s="645" t="s">
        <v>801</v>
      </c>
    </row>
    <row r="1873" spans="1:16" x14ac:dyDescent="0.2">
      <c r="A1873" s="645" t="s">
        <v>390</v>
      </c>
      <c r="B1873" s="645" t="s">
        <v>1710</v>
      </c>
      <c r="C1873" s="645" t="s">
        <v>391</v>
      </c>
      <c r="D1873" s="645" t="s">
        <v>3302</v>
      </c>
      <c r="E1873" s="645" t="s">
        <v>3303</v>
      </c>
      <c r="F1873" s="645" t="s">
        <v>3304</v>
      </c>
      <c r="G1873" s="645" t="s">
        <v>8165</v>
      </c>
      <c r="H1873" s="646">
        <v>42810</v>
      </c>
      <c r="I1873" s="647">
        <v>290</v>
      </c>
      <c r="J1873" s="647">
        <v>1</v>
      </c>
      <c r="K1873" s="647">
        <f t="shared" si="29"/>
        <v>290</v>
      </c>
      <c r="L1873" s="645" t="s">
        <v>801</v>
      </c>
      <c r="M1873" s="645" t="s">
        <v>543</v>
      </c>
      <c r="N1873" s="646">
        <v>42822</v>
      </c>
      <c r="O1873" s="645" t="s">
        <v>71</v>
      </c>
      <c r="P1873" s="645" t="s">
        <v>801</v>
      </c>
    </row>
    <row r="1874" spans="1:16" x14ac:dyDescent="0.2">
      <c r="A1874" s="645" t="s">
        <v>390</v>
      </c>
      <c r="B1874" s="645" t="s">
        <v>1710</v>
      </c>
      <c r="C1874" s="645" t="s">
        <v>391</v>
      </c>
      <c r="D1874" s="645" t="s">
        <v>3302</v>
      </c>
      <c r="E1874" s="645" t="s">
        <v>3303</v>
      </c>
      <c r="F1874" s="645" t="s">
        <v>3304</v>
      </c>
      <c r="G1874" s="645" t="s">
        <v>8166</v>
      </c>
      <c r="H1874" s="646">
        <v>42810</v>
      </c>
      <c r="I1874" s="647">
        <v>101.25</v>
      </c>
      <c r="J1874" s="647">
        <v>1</v>
      </c>
      <c r="K1874" s="647">
        <f t="shared" si="29"/>
        <v>101.25</v>
      </c>
      <c r="L1874" s="645" t="s">
        <v>801</v>
      </c>
      <c r="M1874" s="645" t="s">
        <v>2539</v>
      </c>
      <c r="N1874" s="646">
        <v>42821</v>
      </c>
      <c r="O1874" s="645" t="s">
        <v>71</v>
      </c>
      <c r="P1874" s="645" t="s">
        <v>8167</v>
      </c>
    </row>
    <row r="1875" spans="1:16" x14ac:dyDescent="0.2">
      <c r="A1875" s="645" t="s">
        <v>390</v>
      </c>
      <c r="B1875" s="645" t="s">
        <v>1710</v>
      </c>
      <c r="C1875" s="645" t="s">
        <v>391</v>
      </c>
      <c r="D1875" s="645" t="s">
        <v>3302</v>
      </c>
      <c r="E1875" s="645" t="s">
        <v>3303</v>
      </c>
      <c r="F1875" s="645" t="s">
        <v>3304</v>
      </c>
      <c r="G1875" s="645" t="s">
        <v>8168</v>
      </c>
      <c r="H1875" s="646">
        <v>42810</v>
      </c>
      <c r="I1875" s="647">
        <v>69.400000000000006</v>
      </c>
      <c r="J1875" s="647">
        <v>1</v>
      </c>
      <c r="K1875" s="647">
        <f t="shared" si="29"/>
        <v>69.400000000000006</v>
      </c>
      <c r="L1875" s="645" t="s">
        <v>801</v>
      </c>
      <c r="M1875" s="645" t="s">
        <v>2539</v>
      </c>
      <c r="N1875" s="646">
        <v>42822</v>
      </c>
      <c r="O1875" s="645" t="s">
        <v>71</v>
      </c>
      <c r="P1875" s="645" t="s">
        <v>8167</v>
      </c>
    </row>
    <row r="1876" spans="1:16" x14ac:dyDescent="0.2">
      <c r="A1876" s="645" t="s">
        <v>390</v>
      </c>
      <c r="B1876" s="645" t="s">
        <v>1710</v>
      </c>
      <c r="C1876" s="645" t="s">
        <v>391</v>
      </c>
      <c r="D1876" s="645" t="s">
        <v>3302</v>
      </c>
      <c r="E1876" s="645" t="s">
        <v>3303</v>
      </c>
      <c r="F1876" s="645" t="s">
        <v>3304</v>
      </c>
      <c r="G1876" s="645" t="s">
        <v>8169</v>
      </c>
      <c r="H1876" s="646">
        <v>42810</v>
      </c>
      <c r="I1876" s="647">
        <v>131.21</v>
      </c>
      <c r="J1876" s="647">
        <v>1</v>
      </c>
      <c r="K1876" s="647">
        <f t="shared" si="29"/>
        <v>131.21</v>
      </c>
      <c r="L1876" s="645" t="s">
        <v>801</v>
      </c>
      <c r="M1876" s="645" t="s">
        <v>207</v>
      </c>
      <c r="N1876" s="646">
        <v>42822</v>
      </c>
      <c r="O1876" s="645" t="s">
        <v>71</v>
      </c>
      <c r="P1876" s="645" t="s">
        <v>801</v>
      </c>
    </row>
    <row r="1877" spans="1:16" x14ac:dyDescent="0.2">
      <c r="A1877" s="645" t="s">
        <v>390</v>
      </c>
      <c r="B1877" s="645" t="s">
        <v>1710</v>
      </c>
      <c r="C1877" s="645" t="s">
        <v>391</v>
      </c>
      <c r="D1877" s="645" t="s">
        <v>3302</v>
      </c>
      <c r="E1877" s="645" t="s">
        <v>3303</v>
      </c>
      <c r="F1877" s="645" t="s">
        <v>3304</v>
      </c>
      <c r="G1877" s="645" t="s">
        <v>8170</v>
      </c>
      <c r="H1877" s="646">
        <v>42810</v>
      </c>
      <c r="I1877" s="647">
        <v>202.1</v>
      </c>
      <c r="J1877" s="647">
        <v>1</v>
      </c>
      <c r="K1877" s="647">
        <f t="shared" si="29"/>
        <v>202.1</v>
      </c>
      <c r="L1877" s="645" t="s">
        <v>801</v>
      </c>
      <c r="M1877" s="645" t="s">
        <v>1147</v>
      </c>
      <c r="N1877" s="646">
        <v>42822</v>
      </c>
      <c r="O1877" s="645" t="s">
        <v>71</v>
      </c>
      <c r="P1877" s="645" t="s">
        <v>801</v>
      </c>
    </row>
    <row r="1878" spans="1:16" x14ac:dyDescent="0.2">
      <c r="A1878" s="645" t="s">
        <v>390</v>
      </c>
      <c r="B1878" s="645" t="s">
        <v>1710</v>
      </c>
      <c r="C1878" s="645" t="s">
        <v>391</v>
      </c>
      <c r="D1878" s="645" t="s">
        <v>3302</v>
      </c>
      <c r="E1878" s="645" t="s">
        <v>3303</v>
      </c>
      <c r="F1878" s="645" t="s">
        <v>3304</v>
      </c>
      <c r="G1878" s="645" t="s">
        <v>8171</v>
      </c>
      <c r="H1878" s="646">
        <v>42810</v>
      </c>
      <c r="I1878" s="647">
        <v>124.98</v>
      </c>
      <c r="J1878" s="647">
        <v>1</v>
      </c>
      <c r="K1878" s="647">
        <f t="shared" si="29"/>
        <v>124.98</v>
      </c>
      <c r="L1878" s="645" t="s">
        <v>801</v>
      </c>
      <c r="M1878" s="645" t="s">
        <v>540</v>
      </c>
      <c r="N1878" s="646">
        <v>42821</v>
      </c>
      <c r="O1878" s="645" t="s">
        <v>71</v>
      </c>
      <c r="P1878" s="645" t="s">
        <v>801</v>
      </c>
    </row>
    <row r="1879" spans="1:16" x14ac:dyDescent="0.2">
      <c r="A1879" s="645" t="s">
        <v>390</v>
      </c>
      <c r="B1879" s="645" t="s">
        <v>1710</v>
      </c>
      <c r="C1879" s="645" t="s">
        <v>391</v>
      </c>
      <c r="D1879" s="645" t="s">
        <v>3302</v>
      </c>
      <c r="E1879" s="645" t="s">
        <v>3303</v>
      </c>
      <c r="F1879" s="645" t="s">
        <v>3304</v>
      </c>
      <c r="G1879" s="645" t="s">
        <v>8172</v>
      </c>
      <c r="H1879" s="646">
        <v>42810</v>
      </c>
      <c r="I1879" s="647">
        <v>124.98</v>
      </c>
      <c r="J1879" s="647">
        <v>1</v>
      </c>
      <c r="K1879" s="647">
        <f t="shared" si="29"/>
        <v>124.98</v>
      </c>
      <c r="L1879" s="645" t="s">
        <v>801</v>
      </c>
      <c r="M1879" s="645" t="s">
        <v>540</v>
      </c>
      <c r="N1879" s="646">
        <v>42821</v>
      </c>
      <c r="O1879" s="645" t="s">
        <v>71</v>
      </c>
      <c r="P1879" s="645" t="s">
        <v>801</v>
      </c>
    </row>
    <row r="1880" spans="1:16" x14ac:dyDescent="0.2">
      <c r="A1880" s="645" t="s">
        <v>390</v>
      </c>
      <c r="B1880" s="645" t="s">
        <v>1710</v>
      </c>
      <c r="C1880" s="645" t="s">
        <v>391</v>
      </c>
      <c r="D1880" s="645" t="s">
        <v>3302</v>
      </c>
      <c r="E1880" s="645" t="s">
        <v>3303</v>
      </c>
      <c r="F1880" s="645" t="s">
        <v>3304</v>
      </c>
      <c r="G1880" s="645" t="s">
        <v>8173</v>
      </c>
      <c r="H1880" s="646">
        <v>42810</v>
      </c>
      <c r="I1880" s="647">
        <v>137</v>
      </c>
      <c r="J1880" s="647">
        <v>1</v>
      </c>
      <c r="K1880" s="647">
        <f t="shared" si="29"/>
        <v>137</v>
      </c>
      <c r="L1880" s="645" t="s">
        <v>801</v>
      </c>
      <c r="M1880" s="645" t="s">
        <v>3076</v>
      </c>
      <c r="N1880" s="646">
        <v>42822</v>
      </c>
      <c r="O1880" s="645" t="s">
        <v>71</v>
      </c>
      <c r="P1880" s="645" t="s">
        <v>801</v>
      </c>
    </row>
    <row r="1881" spans="1:16" x14ac:dyDescent="0.2">
      <c r="A1881" s="645" t="s">
        <v>390</v>
      </c>
      <c r="B1881" s="645" t="s">
        <v>1710</v>
      </c>
      <c r="C1881" s="645" t="s">
        <v>391</v>
      </c>
      <c r="D1881" s="645" t="s">
        <v>3302</v>
      </c>
      <c r="E1881" s="645" t="s">
        <v>3303</v>
      </c>
      <c r="F1881" s="645" t="s">
        <v>3304</v>
      </c>
      <c r="G1881" s="645" t="s">
        <v>8174</v>
      </c>
      <c r="H1881" s="646">
        <v>42810</v>
      </c>
      <c r="I1881" s="647">
        <v>74.099999999999994</v>
      </c>
      <c r="J1881" s="647">
        <v>1</v>
      </c>
      <c r="K1881" s="647">
        <f t="shared" si="29"/>
        <v>74.099999999999994</v>
      </c>
      <c r="L1881" s="645" t="s">
        <v>801</v>
      </c>
      <c r="M1881" s="645" t="s">
        <v>3156</v>
      </c>
      <c r="N1881" s="646">
        <v>42821</v>
      </c>
      <c r="O1881" s="645" t="s">
        <v>71</v>
      </c>
      <c r="P1881" s="645" t="s">
        <v>801</v>
      </c>
    </row>
    <row r="1882" spans="1:16" x14ac:dyDescent="0.2">
      <c r="A1882" s="645" t="s">
        <v>390</v>
      </c>
      <c r="B1882" s="645" t="s">
        <v>1710</v>
      </c>
      <c r="C1882" s="645" t="s">
        <v>391</v>
      </c>
      <c r="D1882" s="645" t="s">
        <v>3302</v>
      </c>
      <c r="E1882" s="645" t="s">
        <v>3303</v>
      </c>
      <c r="F1882" s="645" t="s">
        <v>3304</v>
      </c>
      <c r="G1882" s="645" t="s">
        <v>8175</v>
      </c>
      <c r="H1882" s="646">
        <v>42810</v>
      </c>
      <c r="I1882" s="647">
        <v>44.77</v>
      </c>
      <c r="J1882" s="647">
        <v>1</v>
      </c>
      <c r="K1882" s="647">
        <f t="shared" si="29"/>
        <v>44.77</v>
      </c>
      <c r="L1882" s="645" t="s">
        <v>801</v>
      </c>
      <c r="M1882" s="645" t="s">
        <v>636</v>
      </c>
      <c r="N1882" s="646">
        <v>42821</v>
      </c>
      <c r="O1882" s="645" t="s">
        <v>71</v>
      </c>
      <c r="P1882" s="645" t="s">
        <v>801</v>
      </c>
    </row>
    <row r="1883" spans="1:16" x14ac:dyDescent="0.2">
      <c r="A1883" s="645" t="s">
        <v>390</v>
      </c>
      <c r="B1883" s="645" t="s">
        <v>1710</v>
      </c>
      <c r="C1883" s="645" t="s">
        <v>391</v>
      </c>
      <c r="D1883" s="645" t="s">
        <v>3302</v>
      </c>
      <c r="E1883" s="645" t="s">
        <v>3303</v>
      </c>
      <c r="F1883" s="645" t="s">
        <v>3304</v>
      </c>
      <c r="G1883" s="645" t="s">
        <v>8176</v>
      </c>
      <c r="H1883" s="646">
        <v>42810</v>
      </c>
      <c r="I1883" s="647">
        <v>624.25</v>
      </c>
      <c r="J1883" s="647">
        <v>1</v>
      </c>
      <c r="K1883" s="647">
        <f t="shared" si="29"/>
        <v>624.25</v>
      </c>
      <c r="L1883" s="645" t="s">
        <v>801</v>
      </c>
      <c r="M1883" s="645" t="s">
        <v>3357</v>
      </c>
      <c r="N1883" s="646">
        <v>42821</v>
      </c>
      <c r="O1883" s="645" t="s">
        <v>71</v>
      </c>
      <c r="P1883" s="645" t="s">
        <v>801</v>
      </c>
    </row>
    <row r="1884" spans="1:16" x14ac:dyDescent="0.2">
      <c r="A1884" s="645" t="s">
        <v>390</v>
      </c>
      <c r="B1884" s="645" t="s">
        <v>1710</v>
      </c>
      <c r="C1884" s="645" t="s">
        <v>391</v>
      </c>
      <c r="D1884" s="645" t="s">
        <v>3302</v>
      </c>
      <c r="E1884" s="645" t="s">
        <v>3303</v>
      </c>
      <c r="F1884" s="645" t="s">
        <v>3304</v>
      </c>
      <c r="G1884" s="645" t="s">
        <v>8177</v>
      </c>
      <c r="H1884" s="646">
        <v>42807</v>
      </c>
      <c r="I1884" s="647">
        <v>220</v>
      </c>
      <c r="J1884" s="647">
        <v>1</v>
      </c>
      <c r="K1884" s="647">
        <f t="shared" si="29"/>
        <v>220</v>
      </c>
      <c r="L1884" s="645" t="s">
        <v>801</v>
      </c>
      <c r="M1884" s="645" t="s">
        <v>1402</v>
      </c>
      <c r="N1884" s="646">
        <v>42821</v>
      </c>
      <c r="O1884" s="645" t="s">
        <v>71</v>
      </c>
      <c r="P1884" s="645" t="s">
        <v>801</v>
      </c>
    </row>
    <row r="1885" spans="1:16" x14ac:dyDescent="0.2">
      <c r="A1885" s="645" t="s">
        <v>390</v>
      </c>
      <c r="B1885" s="645" t="s">
        <v>1710</v>
      </c>
      <c r="C1885" s="645" t="s">
        <v>391</v>
      </c>
      <c r="D1885" s="645" t="s">
        <v>3302</v>
      </c>
      <c r="E1885" s="645" t="s">
        <v>3303</v>
      </c>
      <c r="F1885" s="645" t="s">
        <v>3304</v>
      </c>
      <c r="G1885" s="645" t="s">
        <v>8178</v>
      </c>
      <c r="H1885" s="646">
        <v>42807</v>
      </c>
      <c r="I1885" s="647">
        <v>82.95</v>
      </c>
      <c r="J1885" s="647">
        <v>1</v>
      </c>
      <c r="K1885" s="647">
        <f t="shared" si="29"/>
        <v>82.95</v>
      </c>
      <c r="L1885" s="645" t="s">
        <v>801</v>
      </c>
      <c r="M1885" s="645" t="s">
        <v>114</v>
      </c>
      <c r="N1885" s="646">
        <v>42821</v>
      </c>
      <c r="O1885" s="645" t="s">
        <v>71</v>
      </c>
      <c r="P1885" s="645" t="s">
        <v>801</v>
      </c>
    </row>
    <row r="1886" spans="1:16" x14ac:dyDescent="0.2">
      <c r="A1886" s="645" t="s">
        <v>390</v>
      </c>
      <c r="B1886" s="645" t="s">
        <v>1710</v>
      </c>
      <c r="C1886" s="645" t="s">
        <v>391</v>
      </c>
      <c r="D1886" s="645" t="s">
        <v>3302</v>
      </c>
      <c r="E1886" s="645" t="s">
        <v>3303</v>
      </c>
      <c r="F1886" s="645" t="s">
        <v>3304</v>
      </c>
      <c r="G1886" s="645" t="s">
        <v>8179</v>
      </c>
      <c r="H1886" s="646">
        <v>42807</v>
      </c>
      <c r="I1886" s="647">
        <v>97.85</v>
      </c>
      <c r="J1886" s="647">
        <v>1</v>
      </c>
      <c r="K1886" s="647">
        <f t="shared" si="29"/>
        <v>97.85</v>
      </c>
      <c r="L1886" s="645" t="s">
        <v>801</v>
      </c>
      <c r="M1886" s="645" t="s">
        <v>114</v>
      </c>
      <c r="N1886" s="646">
        <v>42821</v>
      </c>
      <c r="O1886" s="645" t="s">
        <v>71</v>
      </c>
      <c r="P1886" s="645" t="s">
        <v>801</v>
      </c>
    </row>
    <row r="1887" spans="1:16" x14ac:dyDescent="0.2">
      <c r="A1887" s="645" t="s">
        <v>390</v>
      </c>
      <c r="B1887" s="645" t="s">
        <v>1710</v>
      </c>
      <c r="C1887" s="645" t="s">
        <v>391</v>
      </c>
      <c r="D1887" s="645" t="s">
        <v>3302</v>
      </c>
      <c r="E1887" s="645" t="s">
        <v>3303</v>
      </c>
      <c r="F1887" s="645" t="s">
        <v>3304</v>
      </c>
      <c r="G1887" s="645" t="s">
        <v>8180</v>
      </c>
      <c r="H1887" s="646">
        <v>42807</v>
      </c>
      <c r="I1887" s="647">
        <v>246.64</v>
      </c>
      <c r="J1887" s="647">
        <v>1</v>
      </c>
      <c r="K1887" s="647">
        <f t="shared" si="29"/>
        <v>246.64</v>
      </c>
      <c r="L1887" s="645" t="s">
        <v>801</v>
      </c>
      <c r="M1887" s="645" t="s">
        <v>1316</v>
      </c>
      <c r="N1887" s="646">
        <v>42821</v>
      </c>
      <c r="O1887" s="645" t="s">
        <v>71</v>
      </c>
      <c r="P1887" s="645" t="s">
        <v>801</v>
      </c>
    </row>
    <row r="1888" spans="1:16" x14ac:dyDescent="0.2">
      <c r="A1888" s="645" t="s">
        <v>390</v>
      </c>
      <c r="B1888" s="645" t="s">
        <v>1710</v>
      </c>
      <c r="C1888" s="645" t="s">
        <v>391</v>
      </c>
      <c r="D1888" s="645" t="s">
        <v>3302</v>
      </c>
      <c r="E1888" s="645" t="s">
        <v>3303</v>
      </c>
      <c r="F1888" s="645" t="s">
        <v>3304</v>
      </c>
      <c r="G1888" s="645" t="s">
        <v>8181</v>
      </c>
      <c r="H1888" s="646">
        <v>42807</v>
      </c>
      <c r="I1888" s="647">
        <v>246.64</v>
      </c>
      <c r="J1888" s="647">
        <v>1</v>
      </c>
      <c r="K1888" s="647">
        <f t="shared" si="29"/>
        <v>246.64</v>
      </c>
      <c r="L1888" s="645" t="s">
        <v>801</v>
      </c>
      <c r="M1888" s="645" t="s">
        <v>1316</v>
      </c>
      <c r="N1888" s="646">
        <v>42821</v>
      </c>
      <c r="O1888" s="645" t="s">
        <v>71</v>
      </c>
      <c r="P1888" s="645" t="s">
        <v>801</v>
      </c>
    </row>
    <row r="1889" spans="1:16" x14ac:dyDescent="0.2">
      <c r="A1889" s="645" t="s">
        <v>390</v>
      </c>
      <c r="B1889" s="645" t="s">
        <v>1710</v>
      </c>
      <c r="C1889" s="645" t="s">
        <v>391</v>
      </c>
      <c r="D1889" s="645" t="s">
        <v>3302</v>
      </c>
      <c r="E1889" s="645" t="s">
        <v>3303</v>
      </c>
      <c r="F1889" s="645" t="s">
        <v>3304</v>
      </c>
      <c r="G1889" s="645" t="s">
        <v>8182</v>
      </c>
      <c r="H1889" s="646">
        <v>42807</v>
      </c>
      <c r="I1889" s="647">
        <v>82.95</v>
      </c>
      <c r="J1889" s="647">
        <v>1</v>
      </c>
      <c r="K1889" s="647">
        <f t="shared" si="29"/>
        <v>82.95</v>
      </c>
      <c r="L1889" s="645" t="s">
        <v>801</v>
      </c>
      <c r="M1889" s="645" t="s">
        <v>1031</v>
      </c>
      <c r="N1889" s="646">
        <v>42821</v>
      </c>
      <c r="O1889" s="645" t="s">
        <v>71</v>
      </c>
      <c r="P1889" s="645" t="s">
        <v>801</v>
      </c>
    </row>
    <row r="1890" spans="1:16" x14ac:dyDescent="0.2">
      <c r="A1890" s="645" t="s">
        <v>390</v>
      </c>
      <c r="B1890" s="645" t="s">
        <v>1710</v>
      </c>
      <c r="C1890" s="645" t="s">
        <v>391</v>
      </c>
      <c r="D1890" s="645" t="s">
        <v>3302</v>
      </c>
      <c r="E1890" s="645" t="s">
        <v>3303</v>
      </c>
      <c r="F1890" s="645" t="s">
        <v>3304</v>
      </c>
      <c r="G1890" s="645" t="s">
        <v>8183</v>
      </c>
      <c r="H1890" s="646">
        <v>42807</v>
      </c>
      <c r="I1890" s="647">
        <v>97.85</v>
      </c>
      <c r="J1890" s="647">
        <v>1</v>
      </c>
      <c r="K1890" s="647">
        <f t="shared" si="29"/>
        <v>97.85</v>
      </c>
      <c r="L1890" s="645" t="s">
        <v>801</v>
      </c>
      <c r="M1890" s="645" t="s">
        <v>1031</v>
      </c>
      <c r="N1890" s="646">
        <v>42821</v>
      </c>
      <c r="O1890" s="645" t="s">
        <v>71</v>
      </c>
      <c r="P1890" s="645" t="s">
        <v>801</v>
      </c>
    </row>
    <row r="1891" spans="1:16" x14ac:dyDescent="0.2">
      <c r="A1891" s="645" t="s">
        <v>390</v>
      </c>
      <c r="B1891" s="645" t="s">
        <v>1710</v>
      </c>
      <c r="C1891" s="645" t="s">
        <v>391</v>
      </c>
      <c r="D1891" s="645" t="s">
        <v>3302</v>
      </c>
      <c r="E1891" s="645" t="s">
        <v>3303</v>
      </c>
      <c r="F1891" s="645" t="s">
        <v>3304</v>
      </c>
      <c r="G1891" s="645" t="s">
        <v>8184</v>
      </c>
      <c r="H1891" s="646">
        <v>42807</v>
      </c>
      <c r="I1891" s="647">
        <v>41.78</v>
      </c>
      <c r="J1891" s="647">
        <v>1</v>
      </c>
      <c r="K1891" s="647">
        <f t="shared" si="29"/>
        <v>41.78</v>
      </c>
      <c r="L1891" s="645" t="s">
        <v>801</v>
      </c>
      <c r="M1891" s="645" t="s">
        <v>1131</v>
      </c>
      <c r="N1891" s="646">
        <v>42821</v>
      </c>
      <c r="O1891" s="645" t="s">
        <v>71</v>
      </c>
      <c r="P1891" s="645" t="s">
        <v>801</v>
      </c>
    </row>
    <row r="1892" spans="1:16" x14ac:dyDescent="0.2">
      <c r="A1892" s="645" t="s">
        <v>390</v>
      </c>
      <c r="B1892" s="645" t="s">
        <v>1710</v>
      </c>
      <c r="C1892" s="645" t="s">
        <v>391</v>
      </c>
      <c r="D1892" s="645" t="s">
        <v>3302</v>
      </c>
      <c r="E1892" s="645" t="s">
        <v>3303</v>
      </c>
      <c r="F1892" s="645" t="s">
        <v>3304</v>
      </c>
      <c r="G1892" s="645" t="s">
        <v>8185</v>
      </c>
      <c r="H1892" s="646">
        <v>42807</v>
      </c>
      <c r="I1892" s="647">
        <v>33.909999999999997</v>
      </c>
      <c r="J1892" s="647">
        <v>1</v>
      </c>
      <c r="K1892" s="647">
        <f t="shared" si="29"/>
        <v>33.909999999999997</v>
      </c>
      <c r="L1892" s="645" t="s">
        <v>801</v>
      </c>
      <c r="M1892" s="645" t="s">
        <v>1131</v>
      </c>
      <c r="N1892" s="646">
        <v>42821</v>
      </c>
      <c r="O1892" s="645" t="s">
        <v>71</v>
      </c>
      <c r="P1892" s="645" t="s">
        <v>801</v>
      </c>
    </row>
    <row r="1893" spans="1:16" x14ac:dyDescent="0.2">
      <c r="A1893" s="645" t="s">
        <v>390</v>
      </c>
      <c r="B1893" s="645" t="s">
        <v>1710</v>
      </c>
      <c r="C1893" s="645" t="s">
        <v>391</v>
      </c>
      <c r="D1893" s="645" t="s">
        <v>3302</v>
      </c>
      <c r="E1893" s="645" t="s">
        <v>3303</v>
      </c>
      <c r="F1893" s="645" t="s">
        <v>3304</v>
      </c>
      <c r="G1893" s="645" t="s">
        <v>8186</v>
      </c>
      <c r="H1893" s="646">
        <v>42807</v>
      </c>
      <c r="I1893" s="647">
        <v>97.85</v>
      </c>
      <c r="J1893" s="647">
        <v>1</v>
      </c>
      <c r="K1893" s="647">
        <f t="shared" si="29"/>
        <v>97.85</v>
      </c>
      <c r="L1893" s="645" t="s">
        <v>801</v>
      </c>
      <c r="M1893" s="645" t="s">
        <v>102</v>
      </c>
      <c r="N1893" s="646">
        <v>42818</v>
      </c>
      <c r="O1893" s="645" t="s">
        <v>71</v>
      </c>
      <c r="P1893" s="645" t="s">
        <v>801</v>
      </c>
    </row>
    <row r="1894" spans="1:16" x14ac:dyDescent="0.2">
      <c r="A1894" s="645" t="s">
        <v>390</v>
      </c>
      <c r="B1894" s="645" t="s">
        <v>1710</v>
      </c>
      <c r="C1894" s="645" t="s">
        <v>391</v>
      </c>
      <c r="D1894" s="645" t="s">
        <v>3302</v>
      </c>
      <c r="E1894" s="645" t="s">
        <v>3303</v>
      </c>
      <c r="F1894" s="645" t="s">
        <v>3304</v>
      </c>
      <c r="G1894" s="645" t="s">
        <v>8187</v>
      </c>
      <c r="H1894" s="646">
        <v>42807</v>
      </c>
      <c r="I1894" s="647">
        <v>97.85</v>
      </c>
      <c r="J1894" s="647">
        <v>1</v>
      </c>
      <c r="K1894" s="647">
        <f t="shared" si="29"/>
        <v>97.85</v>
      </c>
      <c r="L1894" s="645" t="s">
        <v>801</v>
      </c>
      <c r="M1894" s="645" t="s">
        <v>102</v>
      </c>
      <c r="N1894" s="646">
        <v>42818</v>
      </c>
      <c r="O1894" s="645" t="s">
        <v>71</v>
      </c>
      <c r="P1894" s="645" t="s">
        <v>801</v>
      </c>
    </row>
    <row r="1895" spans="1:16" x14ac:dyDescent="0.2">
      <c r="A1895" s="645" t="s">
        <v>390</v>
      </c>
      <c r="B1895" s="645" t="s">
        <v>1710</v>
      </c>
      <c r="C1895" s="645" t="s">
        <v>391</v>
      </c>
      <c r="D1895" s="645" t="s">
        <v>3302</v>
      </c>
      <c r="E1895" s="645" t="s">
        <v>3303</v>
      </c>
      <c r="F1895" s="645" t="s">
        <v>3304</v>
      </c>
      <c r="G1895" s="645" t="s">
        <v>8188</v>
      </c>
      <c r="H1895" s="646">
        <v>42807</v>
      </c>
      <c r="I1895" s="647">
        <v>340</v>
      </c>
      <c r="J1895" s="647">
        <v>1</v>
      </c>
      <c r="K1895" s="647">
        <f t="shared" si="29"/>
        <v>340</v>
      </c>
      <c r="L1895" s="645" t="s">
        <v>801</v>
      </c>
      <c r="M1895" s="645" t="s">
        <v>614</v>
      </c>
      <c r="N1895" s="646">
        <v>42821</v>
      </c>
      <c r="O1895" s="645" t="s">
        <v>71</v>
      </c>
      <c r="P1895" s="645" t="s">
        <v>801</v>
      </c>
    </row>
    <row r="1896" spans="1:16" x14ac:dyDescent="0.2">
      <c r="A1896" s="645" t="s">
        <v>390</v>
      </c>
      <c r="B1896" s="645" t="s">
        <v>1710</v>
      </c>
      <c r="C1896" s="645" t="s">
        <v>391</v>
      </c>
      <c r="D1896" s="645" t="s">
        <v>3302</v>
      </c>
      <c r="E1896" s="645" t="s">
        <v>3303</v>
      </c>
      <c r="F1896" s="645" t="s">
        <v>3304</v>
      </c>
      <c r="G1896" s="645" t="s">
        <v>8189</v>
      </c>
      <c r="H1896" s="646">
        <v>42807</v>
      </c>
      <c r="I1896" s="647">
        <v>340</v>
      </c>
      <c r="J1896" s="647">
        <v>1</v>
      </c>
      <c r="K1896" s="647">
        <f t="shared" si="29"/>
        <v>340</v>
      </c>
      <c r="L1896" s="645" t="s">
        <v>801</v>
      </c>
      <c r="M1896" s="645" t="s">
        <v>614</v>
      </c>
      <c r="N1896" s="646">
        <v>42818</v>
      </c>
      <c r="O1896" s="645" t="s">
        <v>71</v>
      </c>
      <c r="P1896" s="645" t="s">
        <v>801</v>
      </c>
    </row>
    <row r="1897" spans="1:16" x14ac:dyDescent="0.2">
      <c r="A1897" s="645" t="s">
        <v>390</v>
      </c>
      <c r="B1897" s="645" t="s">
        <v>1710</v>
      </c>
      <c r="C1897" s="645" t="s">
        <v>391</v>
      </c>
      <c r="D1897" s="645" t="s">
        <v>3302</v>
      </c>
      <c r="E1897" s="645" t="s">
        <v>3303</v>
      </c>
      <c r="F1897" s="645" t="s">
        <v>3304</v>
      </c>
      <c r="G1897" s="645" t="s">
        <v>8190</v>
      </c>
      <c r="H1897" s="646">
        <v>42807</v>
      </c>
      <c r="I1897" s="647">
        <v>77</v>
      </c>
      <c r="J1897" s="647">
        <v>1</v>
      </c>
      <c r="K1897" s="647">
        <f t="shared" si="29"/>
        <v>77</v>
      </c>
      <c r="L1897" s="645" t="s">
        <v>801</v>
      </c>
      <c r="M1897" s="645" t="s">
        <v>1139</v>
      </c>
      <c r="N1897" s="646">
        <v>42818</v>
      </c>
      <c r="O1897" s="645" t="s">
        <v>71</v>
      </c>
      <c r="P1897" s="645" t="s">
        <v>801</v>
      </c>
    </row>
    <row r="1898" spans="1:16" x14ac:dyDescent="0.2">
      <c r="A1898" s="645" t="s">
        <v>390</v>
      </c>
      <c r="B1898" s="645" t="s">
        <v>1710</v>
      </c>
      <c r="C1898" s="645" t="s">
        <v>391</v>
      </c>
      <c r="D1898" s="645" t="s">
        <v>3302</v>
      </c>
      <c r="E1898" s="645" t="s">
        <v>3303</v>
      </c>
      <c r="F1898" s="645" t="s">
        <v>3304</v>
      </c>
      <c r="G1898" s="645" t="s">
        <v>8191</v>
      </c>
      <c r="H1898" s="646">
        <v>42807</v>
      </c>
      <c r="I1898" s="647">
        <v>71</v>
      </c>
      <c r="J1898" s="647">
        <v>1</v>
      </c>
      <c r="K1898" s="647">
        <f t="shared" si="29"/>
        <v>71</v>
      </c>
      <c r="L1898" s="645" t="s">
        <v>801</v>
      </c>
      <c r="M1898" s="645" t="s">
        <v>1139</v>
      </c>
      <c r="N1898" s="646">
        <v>42821</v>
      </c>
      <c r="O1898" s="645" t="s">
        <v>71</v>
      </c>
      <c r="P1898" s="645" t="s">
        <v>801</v>
      </c>
    </row>
    <row r="1899" spans="1:16" x14ac:dyDescent="0.2">
      <c r="A1899" s="645" t="s">
        <v>390</v>
      </c>
      <c r="B1899" s="645" t="s">
        <v>1710</v>
      </c>
      <c r="C1899" s="645" t="s">
        <v>391</v>
      </c>
      <c r="D1899" s="645" t="s">
        <v>3302</v>
      </c>
      <c r="E1899" s="645" t="s">
        <v>3303</v>
      </c>
      <c r="F1899" s="645" t="s">
        <v>3304</v>
      </c>
      <c r="G1899" s="645" t="s">
        <v>8192</v>
      </c>
      <c r="H1899" s="646">
        <v>42807</v>
      </c>
      <c r="I1899" s="647">
        <v>24.8</v>
      </c>
      <c r="J1899" s="647">
        <v>1</v>
      </c>
      <c r="K1899" s="647">
        <f t="shared" si="29"/>
        <v>24.8</v>
      </c>
      <c r="L1899" s="645" t="s">
        <v>801</v>
      </c>
      <c r="M1899" s="645" t="s">
        <v>271</v>
      </c>
      <c r="N1899" s="646">
        <v>42821</v>
      </c>
      <c r="O1899" s="645" t="s">
        <v>71</v>
      </c>
      <c r="P1899" s="645" t="s">
        <v>801</v>
      </c>
    </row>
    <row r="1900" spans="1:16" x14ac:dyDescent="0.2">
      <c r="A1900" s="645" t="s">
        <v>390</v>
      </c>
      <c r="B1900" s="645" t="s">
        <v>1710</v>
      </c>
      <c r="C1900" s="645" t="s">
        <v>391</v>
      </c>
      <c r="D1900" s="645" t="s">
        <v>3302</v>
      </c>
      <c r="E1900" s="645" t="s">
        <v>3303</v>
      </c>
      <c r="F1900" s="645" t="s">
        <v>3304</v>
      </c>
      <c r="G1900" s="645" t="s">
        <v>8193</v>
      </c>
      <c r="H1900" s="646">
        <v>42807</v>
      </c>
      <c r="I1900" s="647">
        <v>24.8</v>
      </c>
      <c r="J1900" s="647">
        <v>1</v>
      </c>
      <c r="K1900" s="647">
        <f t="shared" si="29"/>
        <v>24.8</v>
      </c>
      <c r="L1900" s="645" t="s">
        <v>801</v>
      </c>
      <c r="M1900" s="645" t="s">
        <v>271</v>
      </c>
      <c r="N1900" s="646">
        <v>42821</v>
      </c>
      <c r="O1900" s="645" t="s">
        <v>71</v>
      </c>
      <c r="P1900" s="645" t="s">
        <v>801</v>
      </c>
    </row>
    <row r="1901" spans="1:16" x14ac:dyDescent="0.2">
      <c r="A1901" s="645" t="s">
        <v>390</v>
      </c>
      <c r="B1901" s="645" t="s">
        <v>1710</v>
      </c>
      <c r="C1901" s="645" t="s">
        <v>391</v>
      </c>
      <c r="D1901" s="645" t="s">
        <v>3302</v>
      </c>
      <c r="E1901" s="645" t="s">
        <v>3303</v>
      </c>
      <c r="F1901" s="645" t="s">
        <v>3304</v>
      </c>
      <c r="G1901" s="645" t="s">
        <v>8194</v>
      </c>
      <c r="H1901" s="646">
        <v>42807</v>
      </c>
      <c r="I1901" s="647">
        <v>34.950000000000003</v>
      </c>
      <c r="J1901" s="647">
        <v>1</v>
      </c>
      <c r="K1901" s="647">
        <f t="shared" si="29"/>
        <v>34.950000000000003</v>
      </c>
      <c r="L1901" s="645" t="s">
        <v>801</v>
      </c>
      <c r="M1901" s="645" t="s">
        <v>575</v>
      </c>
      <c r="N1901" s="646">
        <v>42818</v>
      </c>
      <c r="O1901" s="645" t="s">
        <v>71</v>
      </c>
      <c r="P1901" s="645" t="s">
        <v>801</v>
      </c>
    </row>
    <row r="1902" spans="1:16" x14ac:dyDescent="0.2">
      <c r="A1902" s="645" t="s">
        <v>390</v>
      </c>
      <c r="B1902" s="645" t="s">
        <v>1710</v>
      </c>
      <c r="C1902" s="645" t="s">
        <v>391</v>
      </c>
      <c r="D1902" s="645" t="s">
        <v>3302</v>
      </c>
      <c r="E1902" s="645" t="s">
        <v>3303</v>
      </c>
      <c r="F1902" s="645" t="s">
        <v>3304</v>
      </c>
      <c r="G1902" s="645" t="s">
        <v>8195</v>
      </c>
      <c r="H1902" s="646">
        <v>42807</v>
      </c>
      <c r="I1902" s="647">
        <v>34.950000000000003</v>
      </c>
      <c r="J1902" s="647">
        <v>1</v>
      </c>
      <c r="K1902" s="647">
        <f t="shared" si="29"/>
        <v>34.950000000000003</v>
      </c>
      <c r="L1902" s="645" t="s">
        <v>801</v>
      </c>
      <c r="M1902" s="645" t="s">
        <v>575</v>
      </c>
      <c r="N1902" s="646">
        <v>42821</v>
      </c>
      <c r="O1902" s="645" t="s">
        <v>71</v>
      </c>
      <c r="P1902" s="645" t="s">
        <v>801</v>
      </c>
    </row>
    <row r="1903" spans="1:16" x14ac:dyDescent="0.2">
      <c r="A1903" s="645" t="s">
        <v>390</v>
      </c>
      <c r="B1903" s="645" t="s">
        <v>1710</v>
      </c>
      <c r="C1903" s="645" t="s">
        <v>391</v>
      </c>
      <c r="D1903" s="645" t="s">
        <v>3302</v>
      </c>
      <c r="E1903" s="645" t="s">
        <v>3303</v>
      </c>
      <c r="F1903" s="645" t="s">
        <v>3304</v>
      </c>
      <c r="G1903" s="645" t="s">
        <v>8196</v>
      </c>
      <c r="H1903" s="646">
        <v>42807</v>
      </c>
      <c r="I1903" s="647">
        <v>149.97999999999999</v>
      </c>
      <c r="J1903" s="647">
        <v>1</v>
      </c>
      <c r="K1903" s="647">
        <f t="shared" si="29"/>
        <v>149.97999999999999</v>
      </c>
      <c r="L1903" s="645" t="s">
        <v>801</v>
      </c>
      <c r="M1903" s="645" t="s">
        <v>575</v>
      </c>
      <c r="N1903" s="646">
        <v>42821</v>
      </c>
      <c r="O1903" s="645" t="s">
        <v>71</v>
      </c>
      <c r="P1903" s="645" t="s">
        <v>801</v>
      </c>
    </row>
    <row r="1904" spans="1:16" x14ac:dyDescent="0.2">
      <c r="A1904" s="645" t="s">
        <v>390</v>
      </c>
      <c r="B1904" s="645" t="s">
        <v>1710</v>
      </c>
      <c r="C1904" s="645" t="s">
        <v>391</v>
      </c>
      <c r="D1904" s="645" t="s">
        <v>3302</v>
      </c>
      <c r="E1904" s="645" t="s">
        <v>3303</v>
      </c>
      <c r="F1904" s="645" t="s">
        <v>3304</v>
      </c>
      <c r="G1904" s="645" t="s">
        <v>8197</v>
      </c>
      <c r="H1904" s="646">
        <v>42807</v>
      </c>
      <c r="I1904" s="647">
        <v>185.42</v>
      </c>
      <c r="J1904" s="647">
        <v>1</v>
      </c>
      <c r="K1904" s="647">
        <f t="shared" si="29"/>
        <v>185.42</v>
      </c>
      <c r="L1904" s="645" t="s">
        <v>801</v>
      </c>
      <c r="M1904" s="645" t="s">
        <v>1129</v>
      </c>
      <c r="N1904" s="646">
        <v>42821</v>
      </c>
      <c r="O1904" s="645" t="s">
        <v>71</v>
      </c>
      <c r="P1904" s="645" t="s">
        <v>801</v>
      </c>
    </row>
    <row r="1905" spans="1:16" x14ac:dyDescent="0.2">
      <c r="A1905" s="645" t="s">
        <v>390</v>
      </c>
      <c r="B1905" s="645" t="s">
        <v>1710</v>
      </c>
      <c r="C1905" s="645" t="s">
        <v>391</v>
      </c>
      <c r="D1905" s="645" t="s">
        <v>3302</v>
      </c>
      <c r="E1905" s="645" t="s">
        <v>3303</v>
      </c>
      <c r="F1905" s="645" t="s">
        <v>3304</v>
      </c>
      <c r="G1905" s="645" t="s">
        <v>8198</v>
      </c>
      <c r="H1905" s="646">
        <v>42807</v>
      </c>
      <c r="I1905" s="647">
        <v>300</v>
      </c>
      <c r="J1905" s="647">
        <v>1</v>
      </c>
      <c r="K1905" s="647">
        <f t="shared" si="29"/>
        <v>300</v>
      </c>
      <c r="L1905" s="645" t="s">
        <v>801</v>
      </c>
      <c r="M1905" s="645" t="s">
        <v>1131</v>
      </c>
      <c r="N1905" s="646">
        <v>42821</v>
      </c>
      <c r="O1905" s="645" t="s">
        <v>71</v>
      </c>
      <c r="P1905" s="645" t="s">
        <v>801</v>
      </c>
    </row>
    <row r="1906" spans="1:16" x14ac:dyDescent="0.2">
      <c r="A1906" s="645" t="s">
        <v>390</v>
      </c>
      <c r="B1906" s="645" t="s">
        <v>1710</v>
      </c>
      <c r="C1906" s="645" t="s">
        <v>391</v>
      </c>
      <c r="D1906" s="645" t="s">
        <v>3302</v>
      </c>
      <c r="E1906" s="645" t="s">
        <v>3303</v>
      </c>
      <c r="F1906" s="645" t="s">
        <v>3304</v>
      </c>
      <c r="G1906" s="645" t="s">
        <v>8199</v>
      </c>
      <c r="H1906" s="646">
        <v>42807</v>
      </c>
      <c r="I1906" s="647">
        <v>100</v>
      </c>
      <c r="J1906" s="647">
        <v>1</v>
      </c>
      <c r="K1906" s="647">
        <f t="shared" si="29"/>
        <v>100</v>
      </c>
      <c r="L1906" s="645" t="s">
        <v>801</v>
      </c>
      <c r="M1906" s="645" t="s">
        <v>1402</v>
      </c>
      <c r="N1906" s="646">
        <v>42818</v>
      </c>
      <c r="O1906" s="645" t="s">
        <v>71</v>
      </c>
      <c r="P1906" s="645" t="s">
        <v>801</v>
      </c>
    </row>
    <row r="1907" spans="1:16" x14ac:dyDescent="0.2">
      <c r="A1907" s="645" t="s">
        <v>390</v>
      </c>
      <c r="B1907" s="645" t="s">
        <v>1710</v>
      </c>
      <c r="C1907" s="645" t="s">
        <v>391</v>
      </c>
      <c r="D1907" s="645" t="s">
        <v>3302</v>
      </c>
      <c r="E1907" s="645" t="s">
        <v>3303</v>
      </c>
      <c r="F1907" s="645" t="s">
        <v>3304</v>
      </c>
      <c r="G1907" s="645" t="s">
        <v>8200</v>
      </c>
      <c r="H1907" s="646">
        <v>42807</v>
      </c>
      <c r="I1907" s="647">
        <v>224</v>
      </c>
      <c r="J1907" s="647">
        <v>1</v>
      </c>
      <c r="K1907" s="647">
        <f t="shared" si="29"/>
        <v>224</v>
      </c>
      <c r="L1907" s="645" t="s">
        <v>801</v>
      </c>
      <c r="M1907" s="645" t="s">
        <v>1051</v>
      </c>
      <c r="N1907" s="646">
        <v>42818</v>
      </c>
      <c r="O1907" s="645" t="s">
        <v>71</v>
      </c>
      <c r="P1907" s="645" t="s">
        <v>801</v>
      </c>
    </row>
    <row r="1908" spans="1:16" x14ac:dyDescent="0.2">
      <c r="A1908" s="645" t="s">
        <v>390</v>
      </c>
      <c r="B1908" s="645" t="s">
        <v>1710</v>
      </c>
      <c r="C1908" s="645" t="s">
        <v>391</v>
      </c>
      <c r="D1908" s="645" t="s">
        <v>3302</v>
      </c>
      <c r="E1908" s="645" t="s">
        <v>3303</v>
      </c>
      <c r="F1908" s="645" t="s">
        <v>3304</v>
      </c>
      <c r="G1908" s="645" t="s">
        <v>8201</v>
      </c>
      <c r="H1908" s="646">
        <v>42807</v>
      </c>
      <c r="I1908" s="647">
        <v>224</v>
      </c>
      <c r="J1908" s="647">
        <v>1</v>
      </c>
      <c r="K1908" s="647">
        <f t="shared" si="29"/>
        <v>224</v>
      </c>
      <c r="L1908" s="645" t="s">
        <v>801</v>
      </c>
      <c r="M1908" s="645" t="s">
        <v>1051</v>
      </c>
      <c r="N1908" s="646">
        <v>42818</v>
      </c>
      <c r="O1908" s="645" t="s">
        <v>71</v>
      </c>
      <c r="P1908" s="645" t="s">
        <v>801</v>
      </c>
    </row>
    <row r="1909" spans="1:16" x14ac:dyDescent="0.2">
      <c r="A1909" s="645" t="s">
        <v>390</v>
      </c>
      <c r="B1909" s="645" t="s">
        <v>1710</v>
      </c>
      <c r="C1909" s="645" t="s">
        <v>391</v>
      </c>
      <c r="D1909" s="645" t="s">
        <v>3302</v>
      </c>
      <c r="E1909" s="645" t="s">
        <v>3303</v>
      </c>
      <c r="F1909" s="645" t="s">
        <v>3304</v>
      </c>
      <c r="G1909" s="645" t="s">
        <v>8202</v>
      </c>
      <c r="H1909" s="646">
        <v>42807</v>
      </c>
      <c r="I1909" s="647">
        <v>137.36000000000001</v>
      </c>
      <c r="J1909" s="647">
        <v>1</v>
      </c>
      <c r="K1909" s="647">
        <f t="shared" si="29"/>
        <v>137.36000000000001</v>
      </c>
      <c r="L1909" s="645" t="s">
        <v>801</v>
      </c>
      <c r="M1909" s="645" t="s">
        <v>1316</v>
      </c>
      <c r="N1909" s="646">
        <v>42818</v>
      </c>
      <c r="O1909" s="645" t="s">
        <v>71</v>
      </c>
      <c r="P1909" s="645" t="s">
        <v>801</v>
      </c>
    </row>
    <row r="1910" spans="1:16" x14ac:dyDescent="0.2">
      <c r="A1910" s="645" t="s">
        <v>390</v>
      </c>
      <c r="B1910" s="645" t="s">
        <v>1710</v>
      </c>
      <c r="C1910" s="645" t="s">
        <v>391</v>
      </c>
      <c r="D1910" s="645" t="s">
        <v>3302</v>
      </c>
      <c r="E1910" s="645" t="s">
        <v>3303</v>
      </c>
      <c r="F1910" s="645" t="s">
        <v>3304</v>
      </c>
      <c r="G1910" s="645" t="s">
        <v>8203</v>
      </c>
      <c r="H1910" s="646">
        <v>42807</v>
      </c>
      <c r="I1910" s="647">
        <v>193.26</v>
      </c>
      <c r="J1910" s="647">
        <v>1</v>
      </c>
      <c r="K1910" s="647">
        <f t="shared" si="29"/>
        <v>193.26</v>
      </c>
      <c r="L1910" s="645" t="s">
        <v>801</v>
      </c>
      <c r="M1910" s="645" t="s">
        <v>575</v>
      </c>
      <c r="N1910" s="646">
        <v>42818</v>
      </c>
      <c r="O1910" s="645" t="s">
        <v>71</v>
      </c>
      <c r="P1910" s="645" t="s">
        <v>801</v>
      </c>
    </row>
    <row r="1911" spans="1:16" x14ac:dyDescent="0.2">
      <c r="A1911" s="645" t="s">
        <v>390</v>
      </c>
      <c r="B1911" s="645" t="s">
        <v>1710</v>
      </c>
      <c r="C1911" s="645" t="s">
        <v>391</v>
      </c>
      <c r="D1911" s="645" t="s">
        <v>3302</v>
      </c>
      <c r="E1911" s="645" t="s">
        <v>3303</v>
      </c>
      <c r="F1911" s="645" t="s">
        <v>3304</v>
      </c>
      <c r="G1911" s="645" t="s">
        <v>8204</v>
      </c>
      <c r="H1911" s="646">
        <v>42807</v>
      </c>
      <c r="I1911" s="647">
        <v>448</v>
      </c>
      <c r="J1911" s="647">
        <v>1</v>
      </c>
      <c r="K1911" s="647">
        <f t="shared" si="29"/>
        <v>448</v>
      </c>
      <c r="L1911" s="645" t="s">
        <v>801</v>
      </c>
      <c r="M1911" s="645" t="s">
        <v>3406</v>
      </c>
      <c r="N1911" s="646">
        <v>42818</v>
      </c>
      <c r="O1911" s="645" t="s">
        <v>71</v>
      </c>
      <c r="P1911" s="645" t="s">
        <v>801</v>
      </c>
    </row>
    <row r="1912" spans="1:16" x14ac:dyDescent="0.2">
      <c r="A1912" s="645" t="s">
        <v>390</v>
      </c>
      <c r="B1912" s="645" t="s">
        <v>1710</v>
      </c>
      <c r="C1912" s="645" t="s">
        <v>391</v>
      </c>
      <c r="D1912" s="645" t="s">
        <v>3302</v>
      </c>
      <c r="E1912" s="645" t="s">
        <v>3303</v>
      </c>
      <c r="F1912" s="645" t="s">
        <v>3304</v>
      </c>
      <c r="G1912" s="645" t="s">
        <v>8205</v>
      </c>
      <c r="H1912" s="646">
        <v>42804</v>
      </c>
      <c r="I1912" s="647">
        <v>34.950000000000003</v>
      </c>
      <c r="J1912" s="647">
        <v>1</v>
      </c>
      <c r="K1912" s="647">
        <f t="shared" si="29"/>
        <v>34.950000000000003</v>
      </c>
      <c r="L1912" s="645" t="s">
        <v>801</v>
      </c>
      <c r="M1912" s="645" t="s">
        <v>2539</v>
      </c>
      <c r="N1912" s="646">
        <v>42818</v>
      </c>
      <c r="O1912" s="645" t="s">
        <v>71</v>
      </c>
      <c r="P1912" s="645" t="s">
        <v>8206</v>
      </c>
    </row>
    <row r="1913" spans="1:16" x14ac:dyDescent="0.2">
      <c r="A1913" s="645" t="s">
        <v>390</v>
      </c>
      <c r="B1913" s="645" t="s">
        <v>1710</v>
      </c>
      <c r="C1913" s="645" t="s">
        <v>391</v>
      </c>
      <c r="D1913" s="645" t="s">
        <v>3302</v>
      </c>
      <c r="E1913" s="645" t="s">
        <v>3303</v>
      </c>
      <c r="F1913" s="645" t="s">
        <v>3304</v>
      </c>
      <c r="G1913" s="645" t="s">
        <v>8207</v>
      </c>
      <c r="H1913" s="646">
        <v>42804</v>
      </c>
      <c r="I1913" s="647">
        <v>52.31</v>
      </c>
      <c r="J1913" s="647">
        <v>1</v>
      </c>
      <c r="K1913" s="647">
        <f t="shared" si="29"/>
        <v>52.31</v>
      </c>
      <c r="L1913" s="645" t="s">
        <v>801</v>
      </c>
      <c r="M1913" s="645" t="s">
        <v>1051</v>
      </c>
      <c r="N1913" s="646">
        <v>42818</v>
      </c>
      <c r="O1913" s="645" t="s">
        <v>71</v>
      </c>
      <c r="P1913" s="645" t="s">
        <v>801</v>
      </c>
    </row>
    <row r="1914" spans="1:16" x14ac:dyDescent="0.2">
      <c r="A1914" s="645" t="s">
        <v>390</v>
      </c>
      <c r="B1914" s="645" t="s">
        <v>1710</v>
      </c>
      <c r="C1914" s="645" t="s">
        <v>391</v>
      </c>
      <c r="D1914" s="645" t="s">
        <v>3302</v>
      </c>
      <c r="E1914" s="645" t="s">
        <v>3303</v>
      </c>
      <c r="F1914" s="645" t="s">
        <v>3304</v>
      </c>
      <c r="G1914" s="645" t="s">
        <v>8208</v>
      </c>
      <c r="H1914" s="646">
        <v>42804</v>
      </c>
      <c r="I1914" s="647">
        <v>192</v>
      </c>
      <c r="J1914" s="647">
        <v>1</v>
      </c>
      <c r="K1914" s="647">
        <f t="shared" si="29"/>
        <v>192</v>
      </c>
      <c r="L1914" s="645" t="s">
        <v>801</v>
      </c>
      <c r="M1914" s="645" t="s">
        <v>1051</v>
      </c>
      <c r="N1914" s="646">
        <v>42818</v>
      </c>
      <c r="O1914" s="645" t="s">
        <v>71</v>
      </c>
      <c r="P1914" s="645" t="s">
        <v>801</v>
      </c>
    </row>
    <row r="1915" spans="1:16" x14ac:dyDescent="0.2">
      <c r="A1915" s="645" t="s">
        <v>390</v>
      </c>
      <c r="B1915" s="645" t="s">
        <v>1710</v>
      </c>
      <c r="C1915" s="645" t="s">
        <v>391</v>
      </c>
      <c r="D1915" s="645" t="s">
        <v>3302</v>
      </c>
      <c r="E1915" s="645" t="s">
        <v>3303</v>
      </c>
      <c r="F1915" s="645" t="s">
        <v>3304</v>
      </c>
      <c r="G1915" s="645" t="s">
        <v>8209</v>
      </c>
      <c r="H1915" s="646">
        <v>42804</v>
      </c>
      <c r="I1915" s="647">
        <v>468</v>
      </c>
      <c r="J1915" s="647">
        <v>1</v>
      </c>
      <c r="K1915" s="647">
        <f t="shared" si="29"/>
        <v>468</v>
      </c>
      <c r="L1915" s="645" t="s">
        <v>801</v>
      </c>
      <c r="M1915" s="645" t="s">
        <v>614</v>
      </c>
      <c r="N1915" s="646">
        <v>42818</v>
      </c>
      <c r="O1915" s="645" t="s">
        <v>71</v>
      </c>
      <c r="P1915" s="645" t="s">
        <v>801</v>
      </c>
    </row>
    <row r="1916" spans="1:16" x14ac:dyDescent="0.2">
      <c r="A1916" s="645" t="s">
        <v>390</v>
      </c>
      <c r="B1916" s="645" t="s">
        <v>1710</v>
      </c>
      <c r="C1916" s="645" t="s">
        <v>391</v>
      </c>
      <c r="D1916" s="645" t="s">
        <v>3302</v>
      </c>
      <c r="E1916" s="645" t="s">
        <v>3303</v>
      </c>
      <c r="F1916" s="645" t="s">
        <v>3304</v>
      </c>
      <c r="G1916" s="645" t="s">
        <v>8210</v>
      </c>
      <c r="H1916" s="646">
        <v>42804</v>
      </c>
      <c r="I1916" s="647">
        <v>232.3</v>
      </c>
      <c r="J1916" s="647">
        <v>1</v>
      </c>
      <c r="K1916" s="647">
        <f t="shared" si="29"/>
        <v>232.3</v>
      </c>
      <c r="L1916" s="645" t="s">
        <v>801</v>
      </c>
      <c r="M1916" s="645" t="s">
        <v>575</v>
      </c>
      <c r="N1916" s="646">
        <v>42818</v>
      </c>
      <c r="O1916" s="645" t="s">
        <v>71</v>
      </c>
      <c r="P1916" s="645" t="s">
        <v>801</v>
      </c>
    </row>
    <row r="1917" spans="1:16" x14ac:dyDescent="0.2">
      <c r="A1917" s="645" t="s">
        <v>390</v>
      </c>
      <c r="B1917" s="645" t="s">
        <v>1710</v>
      </c>
      <c r="C1917" s="645" t="s">
        <v>391</v>
      </c>
      <c r="D1917" s="645" t="s">
        <v>3302</v>
      </c>
      <c r="E1917" s="645" t="s">
        <v>3303</v>
      </c>
      <c r="F1917" s="645" t="s">
        <v>3304</v>
      </c>
      <c r="G1917" s="645" t="s">
        <v>8211</v>
      </c>
      <c r="H1917" s="646">
        <v>42804</v>
      </c>
      <c r="I1917" s="647">
        <v>27.25</v>
      </c>
      <c r="J1917" s="647">
        <v>1</v>
      </c>
      <c r="K1917" s="647">
        <f t="shared" si="29"/>
        <v>27.25</v>
      </c>
      <c r="L1917" s="645" t="s">
        <v>801</v>
      </c>
      <c r="M1917" s="645" t="s">
        <v>582</v>
      </c>
      <c r="N1917" s="646">
        <v>42818</v>
      </c>
      <c r="O1917" s="645" t="s">
        <v>71</v>
      </c>
      <c r="P1917" s="645" t="s">
        <v>801</v>
      </c>
    </row>
    <row r="1918" spans="1:16" x14ac:dyDescent="0.2">
      <c r="A1918" s="645" t="s">
        <v>390</v>
      </c>
      <c r="B1918" s="645" t="s">
        <v>1710</v>
      </c>
      <c r="C1918" s="645" t="s">
        <v>391</v>
      </c>
      <c r="D1918" s="645" t="s">
        <v>3302</v>
      </c>
      <c r="E1918" s="645" t="s">
        <v>3303</v>
      </c>
      <c r="F1918" s="645" t="s">
        <v>3304</v>
      </c>
      <c r="G1918" s="645" t="s">
        <v>8212</v>
      </c>
      <c r="H1918" s="646">
        <v>42804</v>
      </c>
      <c r="I1918" s="647">
        <v>24.4</v>
      </c>
      <c r="J1918" s="647">
        <v>1</v>
      </c>
      <c r="K1918" s="647">
        <f t="shared" si="29"/>
        <v>24.4</v>
      </c>
      <c r="L1918" s="645" t="s">
        <v>801</v>
      </c>
      <c r="M1918" s="645" t="s">
        <v>582</v>
      </c>
      <c r="N1918" s="646">
        <v>42818</v>
      </c>
      <c r="O1918" s="645" t="s">
        <v>71</v>
      </c>
      <c r="P1918" s="645" t="s">
        <v>801</v>
      </c>
    </row>
    <row r="1919" spans="1:16" x14ac:dyDescent="0.2">
      <c r="A1919" s="645" t="s">
        <v>390</v>
      </c>
      <c r="B1919" s="645" t="s">
        <v>1710</v>
      </c>
      <c r="C1919" s="645" t="s">
        <v>391</v>
      </c>
      <c r="D1919" s="645" t="s">
        <v>3302</v>
      </c>
      <c r="E1919" s="645" t="s">
        <v>3303</v>
      </c>
      <c r="F1919" s="645" t="s">
        <v>3304</v>
      </c>
      <c r="G1919" s="645" t="s">
        <v>8213</v>
      </c>
      <c r="H1919" s="646">
        <v>42804</v>
      </c>
      <c r="I1919" s="647">
        <v>27.25</v>
      </c>
      <c r="J1919" s="647">
        <v>1</v>
      </c>
      <c r="K1919" s="647">
        <f t="shared" si="29"/>
        <v>27.25</v>
      </c>
      <c r="L1919" s="645" t="s">
        <v>801</v>
      </c>
      <c r="M1919" s="645" t="s">
        <v>582</v>
      </c>
      <c r="N1919" s="646">
        <v>42818</v>
      </c>
      <c r="O1919" s="645" t="s">
        <v>71</v>
      </c>
      <c r="P1919" s="645" t="s">
        <v>801</v>
      </c>
    </row>
    <row r="1920" spans="1:16" x14ac:dyDescent="0.2">
      <c r="A1920" s="645" t="s">
        <v>390</v>
      </c>
      <c r="B1920" s="645" t="s">
        <v>1710</v>
      </c>
      <c r="C1920" s="645" t="s">
        <v>391</v>
      </c>
      <c r="D1920" s="645" t="s">
        <v>3302</v>
      </c>
      <c r="E1920" s="645" t="s">
        <v>3303</v>
      </c>
      <c r="F1920" s="645" t="s">
        <v>3304</v>
      </c>
      <c r="G1920" s="645" t="s">
        <v>8214</v>
      </c>
      <c r="H1920" s="646">
        <v>42804</v>
      </c>
      <c r="I1920" s="647">
        <v>24.4</v>
      </c>
      <c r="J1920" s="647">
        <v>1</v>
      </c>
      <c r="K1920" s="647">
        <f t="shared" si="29"/>
        <v>24.4</v>
      </c>
      <c r="L1920" s="645" t="s">
        <v>801</v>
      </c>
      <c r="M1920" s="645" t="s">
        <v>582</v>
      </c>
      <c r="N1920" s="646">
        <v>42818</v>
      </c>
      <c r="O1920" s="645" t="s">
        <v>71</v>
      </c>
      <c r="P1920" s="645" t="s">
        <v>801</v>
      </c>
    </row>
    <row r="1921" spans="1:16" x14ac:dyDescent="0.2">
      <c r="A1921" s="645" t="s">
        <v>390</v>
      </c>
      <c r="B1921" s="645" t="s">
        <v>1710</v>
      </c>
      <c r="C1921" s="645" t="s">
        <v>391</v>
      </c>
      <c r="D1921" s="645" t="s">
        <v>3302</v>
      </c>
      <c r="E1921" s="645" t="s">
        <v>3303</v>
      </c>
      <c r="F1921" s="645" t="s">
        <v>3304</v>
      </c>
      <c r="G1921" s="645" t="s">
        <v>8215</v>
      </c>
      <c r="H1921" s="646">
        <v>42804</v>
      </c>
      <c r="I1921" s="647">
        <v>41.95</v>
      </c>
      <c r="J1921" s="647">
        <v>1</v>
      </c>
      <c r="K1921" s="647">
        <f t="shared" si="29"/>
        <v>41.95</v>
      </c>
      <c r="L1921" s="645" t="s">
        <v>801</v>
      </c>
      <c r="M1921" s="645" t="s">
        <v>5396</v>
      </c>
      <c r="N1921" s="646">
        <v>42818</v>
      </c>
      <c r="O1921" s="645" t="s">
        <v>71</v>
      </c>
      <c r="P1921" s="645" t="s">
        <v>801</v>
      </c>
    </row>
    <row r="1922" spans="1:16" x14ac:dyDescent="0.2">
      <c r="A1922" s="645" t="s">
        <v>390</v>
      </c>
      <c r="B1922" s="645" t="s">
        <v>1710</v>
      </c>
      <c r="C1922" s="645" t="s">
        <v>391</v>
      </c>
      <c r="D1922" s="645" t="s">
        <v>3302</v>
      </c>
      <c r="E1922" s="645" t="s">
        <v>3303</v>
      </c>
      <c r="F1922" s="645" t="s">
        <v>3304</v>
      </c>
      <c r="G1922" s="645" t="s">
        <v>8216</v>
      </c>
      <c r="H1922" s="646">
        <v>42804</v>
      </c>
      <c r="I1922" s="647">
        <v>34.950000000000003</v>
      </c>
      <c r="J1922" s="647">
        <v>1</v>
      </c>
      <c r="K1922" s="647">
        <f t="shared" ref="K1922:K1985" si="30">I1922*J1922</f>
        <v>34.950000000000003</v>
      </c>
      <c r="L1922" s="645" t="s">
        <v>801</v>
      </c>
      <c r="M1922" s="645" t="s">
        <v>5396</v>
      </c>
      <c r="N1922" s="646">
        <v>42818</v>
      </c>
      <c r="O1922" s="645" t="s">
        <v>71</v>
      </c>
      <c r="P1922" s="645" t="s">
        <v>801</v>
      </c>
    </row>
    <row r="1923" spans="1:16" x14ac:dyDescent="0.2">
      <c r="A1923" s="645" t="s">
        <v>390</v>
      </c>
      <c r="B1923" s="645" t="s">
        <v>1710</v>
      </c>
      <c r="C1923" s="645" t="s">
        <v>391</v>
      </c>
      <c r="D1923" s="645" t="s">
        <v>3302</v>
      </c>
      <c r="E1923" s="645" t="s">
        <v>3303</v>
      </c>
      <c r="F1923" s="645" t="s">
        <v>3304</v>
      </c>
      <c r="G1923" s="645" t="s">
        <v>8217</v>
      </c>
      <c r="H1923" s="646">
        <v>42804</v>
      </c>
      <c r="I1923" s="647">
        <v>180.8</v>
      </c>
      <c r="J1923" s="647">
        <v>1</v>
      </c>
      <c r="K1923" s="647">
        <f t="shared" si="30"/>
        <v>180.8</v>
      </c>
      <c r="L1923" s="645" t="s">
        <v>801</v>
      </c>
      <c r="M1923" s="645" t="s">
        <v>445</v>
      </c>
      <c r="N1923" s="646">
        <v>42818</v>
      </c>
      <c r="O1923" s="645" t="s">
        <v>71</v>
      </c>
      <c r="P1923" s="645" t="s">
        <v>801</v>
      </c>
    </row>
    <row r="1924" spans="1:16" x14ac:dyDescent="0.2">
      <c r="A1924" s="645" t="s">
        <v>390</v>
      </c>
      <c r="B1924" s="645" t="s">
        <v>1710</v>
      </c>
      <c r="C1924" s="645" t="s">
        <v>391</v>
      </c>
      <c r="D1924" s="645" t="s">
        <v>3302</v>
      </c>
      <c r="E1924" s="645" t="s">
        <v>3303</v>
      </c>
      <c r="F1924" s="645" t="s">
        <v>3304</v>
      </c>
      <c r="G1924" s="645" t="s">
        <v>8218</v>
      </c>
      <c r="H1924" s="646">
        <v>42804</v>
      </c>
      <c r="I1924" s="647">
        <v>99.98</v>
      </c>
      <c r="J1924" s="647">
        <v>1</v>
      </c>
      <c r="K1924" s="647">
        <f t="shared" si="30"/>
        <v>99.98</v>
      </c>
      <c r="L1924" s="645" t="s">
        <v>801</v>
      </c>
      <c r="M1924" s="645" t="s">
        <v>671</v>
      </c>
      <c r="N1924" s="646">
        <v>42818</v>
      </c>
      <c r="O1924" s="645" t="s">
        <v>71</v>
      </c>
      <c r="P1924" s="645" t="s">
        <v>801</v>
      </c>
    </row>
    <row r="1925" spans="1:16" x14ac:dyDescent="0.2">
      <c r="A1925" s="645" t="s">
        <v>390</v>
      </c>
      <c r="B1925" s="645" t="s">
        <v>1710</v>
      </c>
      <c r="C1925" s="645" t="s">
        <v>391</v>
      </c>
      <c r="D1925" s="645" t="s">
        <v>3302</v>
      </c>
      <c r="E1925" s="645" t="s">
        <v>3303</v>
      </c>
      <c r="F1925" s="645" t="s">
        <v>3304</v>
      </c>
      <c r="G1925" s="645" t="s">
        <v>8219</v>
      </c>
      <c r="H1925" s="646">
        <v>42804</v>
      </c>
      <c r="I1925" s="647">
        <v>92.9</v>
      </c>
      <c r="J1925" s="647">
        <v>1</v>
      </c>
      <c r="K1925" s="647">
        <f t="shared" si="30"/>
        <v>92.9</v>
      </c>
      <c r="L1925" s="645" t="s">
        <v>801</v>
      </c>
      <c r="M1925" s="645" t="s">
        <v>1707</v>
      </c>
      <c r="N1925" s="646">
        <v>42818</v>
      </c>
      <c r="O1925" s="645" t="s">
        <v>71</v>
      </c>
      <c r="P1925" s="645" t="s">
        <v>801</v>
      </c>
    </row>
    <row r="1926" spans="1:16" x14ac:dyDescent="0.2">
      <c r="A1926" s="645" t="s">
        <v>390</v>
      </c>
      <c r="B1926" s="645" t="s">
        <v>1710</v>
      </c>
      <c r="C1926" s="645" t="s">
        <v>391</v>
      </c>
      <c r="D1926" s="645" t="s">
        <v>3302</v>
      </c>
      <c r="E1926" s="645" t="s">
        <v>3303</v>
      </c>
      <c r="F1926" s="645" t="s">
        <v>3304</v>
      </c>
      <c r="G1926" s="645" t="s">
        <v>8220</v>
      </c>
      <c r="H1926" s="646">
        <v>42804</v>
      </c>
      <c r="I1926" s="647">
        <v>46.3</v>
      </c>
      <c r="J1926" s="647">
        <v>1</v>
      </c>
      <c r="K1926" s="647">
        <f t="shared" si="30"/>
        <v>46.3</v>
      </c>
      <c r="L1926" s="645" t="s">
        <v>801</v>
      </c>
      <c r="M1926" s="645" t="s">
        <v>258</v>
      </c>
      <c r="N1926" s="646">
        <v>42818</v>
      </c>
      <c r="O1926" s="645" t="s">
        <v>71</v>
      </c>
      <c r="P1926" s="645" t="s">
        <v>801</v>
      </c>
    </row>
    <row r="1927" spans="1:16" x14ac:dyDescent="0.2">
      <c r="A1927" s="645" t="s">
        <v>390</v>
      </c>
      <c r="B1927" s="645" t="s">
        <v>1710</v>
      </c>
      <c r="C1927" s="645" t="s">
        <v>391</v>
      </c>
      <c r="D1927" s="645" t="s">
        <v>3302</v>
      </c>
      <c r="E1927" s="645" t="s">
        <v>3303</v>
      </c>
      <c r="F1927" s="645" t="s">
        <v>3304</v>
      </c>
      <c r="G1927" s="645" t="s">
        <v>8221</v>
      </c>
      <c r="H1927" s="646">
        <v>42804</v>
      </c>
      <c r="I1927" s="647">
        <v>46.35</v>
      </c>
      <c r="J1927" s="647">
        <v>1</v>
      </c>
      <c r="K1927" s="647">
        <f t="shared" si="30"/>
        <v>46.35</v>
      </c>
      <c r="L1927" s="645" t="s">
        <v>801</v>
      </c>
      <c r="M1927" s="645" t="s">
        <v>258</v>
      </c>
      <c r="N1927" s="646">
        <v>42818</v>
      </c>
      <c r="O1927" s="645" t="s">
        <v>71</v>
      </c>
      <c r="P1927" s="645" t="s">
        <v>801</v>
      </c>
    </row>
    <row r="1928" spans="1:16" x14ac:dyDescent="0.2">
      <c r="A1928" s="645" t="s">
        <v>390</v>
      </c>
      <c r="B1928" s="645" t="s">
        <v>1710</v>
      </c>
      <c r="C1928" s="645" t="s">
        <v>391</v>
      </c>
      <c r="D1928" s="645" t="s">
        <v>3302</v>
      </c>
      <c r="E1928" s="645" t="s">
        <v>3303</v>
      </c>
      <c r="F1928" s="645" t="s">
        <v>3304</v>
      </c>
      <c r="G1928" s="645" t="s">
        <v>8222</v>
      </c>
      <c r="H1928" s="646">
        <v>42804</v>
      </c>
      <c r="I1928" s="647">
        <v>139.97999999999999</v>
      </c>
      <c r="J1928" s="647">
        <v>1</v>
      </c>
      <c r="K1928" s="647">
        <f t="shared" si="30"/>
        <v>139.97999999999999</v>
      </c>
      <c r="L1928" s="645" t="s">
        <v>801</v>
      </c>
      <c r="M1928" s="645" t="s">
        <v>1708</v>
      </c>
      <c r="N1928" s="646">
        <v>42818</v>
      </c>
      <c r="O1928" s="645" t="s">
        <v>71</v>
      </c>
      <c r="P1928" s="645" t="s">
        <v>801</v>
      </c>
    </row>
    <row r="1929" spans="1:16" x14ac:dyDescent="0.2">
      <c r="A1929" s="645" t="s">
        <v>390</v>
      </c>
      <c r="B1929" s="645" t="s">
        <v>1710</v>
      </c>
      <c r="C1929" s="645" t="s">
        <v>391</v>
      </c>
      <c r="D1929" s="645" t="s">
        <v>3302</v>
      </c>
      <c r="E1929" s="645" t="s">
        <v>3303</v>
      </c>
      <c r="F1929" s="645" t="s">
        <v>3304</v>
      </c>
      <c r="G1929" s="645" t="s">
        <v>8223</v>
      </c>
      <c r="H1929" s="646">
        <v>42804</v>
      </c>
      <c r="I1929" s="647">
        <v>46.35</v>
      </c>
      <c r="J1929" s="647">
        <v>1</v>
      </c>
      <c r="K1929" s="647">
        <f t="shared" si="30"/>
        <v>46.35</v>
      </c>
      <c r="L1929" s="645" t="s">
        <v>801</v>
      </c>
      <c r="M1929" s="645" t="s">
        <v>258</v>
      </c>
      <c r="N1929" s="646">
        <v>42818</v>
      </c>
      <c r="O1929" s="645" t="s">
        <v>71</v>
      </c>
      <c r="P1929" s="645" t="s">
        <v>801</v>
      </c>
    </row>
    <row r="1930" spans="1:16" x14ac:dyDescent="0.2">
      <c r="A1930" s="645" t="s">
        <v>390</v>
      </c>
      <c r="B1930" s="645" t="s">
        <v>1710</v>
      </c>
      <c r="C1930" s="645" t="s">
        <v>391</v>
      </c>
      <c r="D1930" s="645" t="s">
        <v>3302</v>
      </c>
      <c r="E1930" s="645" t="s">
        <v>3303</v>
      </c>
      <c r="F1930" s="645" t="s">
        <v>3304</v>
      </c>
      <c r="G1930" s="645" t="s">
        <v>8224</v>
      </c>
      <c r="H1930" s="646">
        <v>42804</v>
      </c>
      <c r="I1930" s="647">
        <v>46.35</v>
      </c>
      <c r="J1930" s="647">
        <v>1</v>
      </c>
      <c r="K1930" s="647">
        <f t="shared" si="30"/>
        <v>46.35</v>
      </c>
      <c r="L1930" s="645" t="s">
        <v>801</v>
      </c>
      <c r="M1930" s="645" t="s">
        <v>258</v>
      </c>
      <c r="N1930" s="646">
        <v>42818</v>
      </c>
      <c r="O1930" s="645" t="s">
        <v>71</v>
      </c>
      <c r="P1930" s="645" t="s">
        <v>801</v>
      </c>
    </row>
    <row r="1931" spans="1:16" x14ac:dyDescent="0.2">
      <c r="A1931" s="645" t="s">
        <v>390</v>
      </c>
      <c r="B1931" s="645" t="s">
        <v>1710</v>
      </c>
      <c r="C1931" s="645" t="s">
        <v>391</v>
      </c>
      <c r="D1931" s="645" t="s">
        <v>3302</v>
      </c>
      <c r="E1931" s="645" t="s">
        <v>3303</v>
      </c>
      <c r="F1931" s="645" t="s">
        <v>3304</v>
      </c>
      <c r="G1931" s="645" t="s">
        <v>8225</v>
      </c>
      <c r="H1931" s="646">
        <v>42804</v>
      </c>
      <c r="I1931" s="647">
        <v>220</v>
      </c>
      <c r="J1931" s="647">
        <v>1</v>
      </c>
      <c r="K1931" s="647">
        <f t="shared" si="30"/>
        <v>220</v>
      </c>
      <c r="L1931" s="645" t="s">
        <v>801</v>
      </c>
      <c r="M1931" s="645" t="s">
        <v>1402</v>
      </c>
      <c r="N1931" s="646">
        <v>42818</v>
      </c>
      <c r="O1931" s="645" t="s">
        <v>71</v>
      </c>
      <c r="P1931" s="645" t="s">
        <v>801</v>
      </c>
    </row>
    <row r="1932" spans="1:16" x14ac:dyDescent="0.2">
      <c r="A1932" s="645" t="s">
        <v>390</v>
      </c>
      <c r="B1932" s="645" t="s">
        <v>1710</v>
      </c>
      <c r="C1932" s="645" t="s">
        <v>391</v>
      </c>
      <c r="D1932" s="645" t="s">
        <v>3302</v>
      </c>
      <c r="E1932" s="645" t="s">
        <v>3303</v>
      </c>
      <c r="F1932" s="645" t="s">
        <v>3304</v>
      </c>
      <c r="G1932" s="645" t="s">
        <v>8226</v>
      </c>
      <c r="H1932" s="646">
        <v>42804</v>
      </c>
      <c r="I1932" s="647">
        <v>60</v>
      </c>
      <c r="J1932" s="647">
        <v>1</v>
      </c>
      <c r="K1932" s="647">
        <f t="shared" si="30"/>
        <v>60</v>
      </c>
      <c r="L1932" s="645" t="s">
        <v>801</v>
      </c>
      <c r="M1932" s="645" t="s">
        <v>623</v>
      </c>
      <c r="N1932" s="646">
        <v>42818</v>
      </c>
      <c r="O1932" s="645" t="s">
        <v>71</v>
      </c>
      <c r="P1932" s="645" t="s">
        <v>801</v>
      </c>
    </row>
    <row r="1933" spans="1:16" x14ac:dyDescent="0.2">
      <c r="A1933" s="645" t="s">
        <v>390</v>
      </c>
      <c r="B1933" s="645" t="s">
        <v>1710</v>
      </c>
      <c r="C1933" s="645" t="s">
        <v>391</v>
      </c>
      <c r="D1933" s="645" t="s">
        <v>3302</v>
      </c>
      <c r="E1933" s="645" t="s">
        <v>3303</v>
      </c>
      <c r="F1933" s="645" t="s">
        <v>3304</v>
      </c>
      <c r="G1933" s="645" t="s">
        <v>8227</v>
      </c>
      <c r="H1933" s="646">
        <v>42804</v>
      </c>
      <c r="I1933" s="647">
        <v>137.36000000000001</v>
      </c>
      <c r="J1933" s="647">
        <v>1</v>
      </c>
      <c r="K1933" s="647">
        <f t="shared" si="30"/>
        <v>137.36000000000001</v>
      </c>
      <c r="L1933" s="645" t="s">
        <v>801</v>
      </c>
      <c r="M1933" s="645" t="s">
        <v>1316</v>
      </c>
      <c r="N1933" s="646">
        <v>42818</v>
      </c>
      <c r="O1933" s="645" t="s">
        <v>71</v>
      </c>
      <c r="P1933" s="645" t="s">
        <v>801</v>
      </c>
    </row>
    <row r="1934" spans="1:16" x14ac:dyDescent="0.2">
      <c r="A1934" s="645" t="s">
        <v>390</v>
      </c>
      <c r="B1934" s="645" t="s">
        <v>1710</v>
      </c>
      <c r="C1934" s="645" t="s">
        <v>391</v>
      </c>
      <c r="D1934" s="645" t="s">
        <v>3302</v>
      </c>
      <c r="E1934" s="645" t="s">
        <v>3303</v>
      </c>
      <c r="F1934" s="645" t="s">
        <v>3304</v>
      </c>
      <c r="G1934" s="645" t="s">
        <v>8228</v>
      </c>
      <c r="H1934" s="646">
        <v>42804</v>
      </c>
      <c r="I1934" s="647">
        <v>137.36000000000001</v>
      </c>
      <c r="J1934" s="647">
        <v>1</v>
      </c>
      <c r="K1934" s="647">
        <f t="shared" si="30"/>
        <v>137.36000000000001</v>
      </c>
      <c r="L1934" s="645" t="s">
        <v>801</v>
      </c>
      <c r="M1934" s="645" t="s">
        <v>1316</v>
      </c>
      <c r="N1934" s="646">
        <v>42818</v>
      </c>
      <c r="O1934" s="645" t="s">
        <v>71</v>
      </c>
      <c r="P1934" s="645" t="s">
        <v>801</v>
      </c>
    </row>
    <row r="1935" spans="1:16" x14ac:dyDescent="0.2">
      <c r="A1935" s="645" t="s">
        <v>390</v>
      </c>
      <c r="B1935" s="645" t="s">
        <v>1710</v>
      </c>
      <c r="C1935" s="645" t="s">
        <v>391</v>
      </c>
      <c r="D1935" s="645" t="s">
        <v>3302</v>
      </c>
      <c r="E1935" s="645" t="s">
        <v>3303</v>
      </c>
      <c r="F1935" s="645" t="s">
        <v>3304</v>
      </c>
      <c r="G1935" s="645" t="s">
        <v>8229</v>
      </c>
      <c r="H1935" s="646">
        <v>42804</v>
      </c>
      <c r="I1935" s="647">
        <v>196.54</v>
      </c>
      <c r="J1935" s="647">
        <v>1</v>
      </c>
      <c r="K1935" s="647">
        <f t="shared" si="30"/>
        <v>196.54</v>
      </c>
      <c r="L1935" s="645" t="s">
        <v>801</v>
      </c>
      <c r="M1935" s="645" t="s">
        <v>1130</v>
      </c>
      <c r="N1935" s="646">
        <v>42818</v>
      </c>
      <c r="O1935" s="645" t="s">
        <v>71</v>
      </c>
      <c r="P1935" s="645" t="s">
        <v>801</v>
      </c>
    </row>
    <row r="1936" spans="1:16" x14ac:dyDescent="0.2">
      <c r="A1936" s="645" t="s">
        <v>390</v>
      </c>
      <c r="B1936" s="645" t="s">
        <v>1710</v>
      </c>
      <c r="C1936" s="645" t="s">
        <v>391</v>
      </c>
      <c r="D1936" s="645" t="s">
        <v>3302</v>
      </c>
      <c r="E1936" s="645" t="s">
        <v>3303</v>
      </c>
      <c r="F1936" s="645" t="s">
        <v>3304</v>
      </c>
      <c r="G1936" s="645" t="s">
        <v>8231</v>
      </c>
      <c r="H1936" s="646">
        <v>42804</v>
      </c>
      <c r="I1936" s="647">
        <v>96.95</v>
      </c>
      <c r="J1936" s="647">
        <v>1</v>
      </c>
      <c r="K1936" s="647">
        <f t="shared" si="30"/>
        <v>96.95</v>
      </c>
      <c r="L1936" s="645" t="s">
        <v>801</v>
      </c>
      <c r="M1936" s="645" t="s">
        <v>196</v>
      </c>
      <c r="N1936" s="646">
        <v>42818</v>
      </c>
      <c r="O1936" s="645" t="s">
        <v>71</v>
      </c>
      <c r="P1936" s="645" t="s">
        <v>801</v>
      </c>
    </row>
    <row r="1937" spans="1:16" x14ac:dyDescent="0.2">
      <c r="A1937" s="645" t="s">
        <v>390</v>
      </c>
      <c r="B1937" s="645" t="s">
        <v>1710</v>
      </c>
      <c r="C1937" s="645" t="s">
        <v>391</v>
      </c>
      <c r="D1937" s="645" t="s">
        <v>3302</v>
      </c>
      <c r="E1937" s="645" t="s">
        <v>3303</v>
      </c>
      <c r="F1937" s="645" t="s">
        <v>3304</v>
      </c>
      <c r="G1937" s="645" t="s">
        <v>8232</v>
      </c>
      <c r="H1937" s="646">
        <v>42804</v>
      </c>
      <c r="I1937" s="647">
        <v>96.95</v>
      </c>
      <c r="J1937" s="647">
        <v>1</v>
      </c>
      <c r="K1937" s="647">
        <f t="shared" si="30"/>
        <v>96.95</v>
      </c>
      <c r="L1937" s="645" t="s">
        <v>801</v>
      </c>
      <c r="M1937" s="645" t="s">
        <v>196</v>
      </c>
      <c r="N1937" s="646">
        <v>42818</v>
      </c>
      <c r="O1937" s="645" t="s">
        <v>71</v>
      </c>
      <c r="P1937" s="645" t="s">
        <v>801</v>
      </c>
    </row>
    <row r="1938" spans="1:16" x14ac:dyDescent="0.2">
      <c r="A1938" s="645" t="s">
        <v>390</v>
      </c>
      <c r="B1938" s="645" t="s">
        <v>1710</v>
      </c>
      <c r="C1938" s="645" t="s">
        <v>391</v>
      </c>
      <c r="D1938" s="645" t="s">
        <v>3302</v>
      </c>
      <c r="E1938" s="645" t="s">
        <v>3303</v>
      </c>
      <c r="F1938" s="645" t="s">
        <v>3304</v>
      </c>
      <c r="G1938" s="645" t="s">
        <v>8233</v>
      </c>
      <c r="H1938" s="646">
        <v>42803</v>
      </c>
      <c r="I1938" s="647">
        <v>250</v>
      </c>
      <c r="J1938" s="647">
        <v>1</v>
      </c>
      <c r="K1938" s="647">
        <f t="shared" si="30"/>
        <v>250</v>
      </c>
      <c r="L1938" s="645" t="s">
        <v>801</v>
      </c>
      <c r="M1938" s="645" t="s">
        <v>1401</v>
      </c>
      <c r="N1938" s="646">
        <v>42817</v>
      </c>
      <c r="O1938" s="645" t="s">
        <v>71</v>
      </c>
      <c r="P1938" s="645" t="s">
        <v>801</v>
      </c>
    </row>
    <row r="1939" spans="1:16" x14ac:dyDescent="0.2">
      <c r="A1939" s="645" t="s">
        <v>390</v>
      </c>
      <c r="B1939" s="645" t="s">
        <v>1710</v>
      </c>
      <c r="C1939" s="645" t="s">
        <v>391</v>
      </c>
      <c r="D1939" s="645" t="s">
        <v>3302</v>
      </c>
      <c r="E1939" s="645" t="s">
        <v>3303</v>
      </c>
      <c r="F1939" s="645" t="s">
        <v>3304</v>
      </c>
      <c r="G1939" s="645" t="s">
        <v>8234</v>
      </c>
      <c r="H1939" s="646">
        <v>42803</v>
      </c>
      <c r="I1939" s="647">
        <v>376.24</v>
      </c>
      <c r="J1939" s="647">
        <v>1</v>
      </c>
      <c r="K1939" s="647">
        <f t="shared" si="30"/>
        <v>376.24</v>
      </c>
      <c r="L1939" s="645" t="s">
        <v>801</v>
      </c>
      <c r="M1939" s="645" t="s">
        <v>1320</v>
      </c>
      <c r="N1939" s="646">
        <v>42817</v>
      </c>
      <c r="O1939" s="645" t="s">
        <v>71</v>
      </c>
      <c r="P1939" s="645" t="s">
        <v>801</v>
      </c>
    </row>
    <row r="1940" spans="1:16" x14ac:dyDescent="0.2">
      <c r="A1940" s="645" t="s">
        <v>390</v>
      </c>
      <c r="B1940" s="645" t="s">
        <v>1710</v>
      </c>
      <c r="C1940" s="645" t="s">
        <v>391</v>
      </c>
      <c r="D1940" s="645" t="s">
        <v>3302</v>
      </c>
      <c r="E1940" s="645" t="s">
        <v>3303</v>
      </c>
      <c r="F1940" s="645" t="s">
        <v>3304</v>
      </c>
      <c r="G1940" s="645" t="s">
        <v>8235</v>
      </c>
      <c r="H1940" s="646">
        <v>42803</v>
      </c>
      <c r="I1940" s="647">
        <v>364.49</v>
      </c>
      <c r="J1940" s="647">
        <v>1</v>
      </c>
      <c r="K1940" s="647">
        <f t="shared" si="30"/>
        <v>364.49</v>
      </c>
      <c r="L1940" s="645" t="s">
        <v>801</v>
      </c>
      <c r="M1940" s="645" t="s">
        <v>1320</v>
      </c>
      <c r="N1940" s="646">
        <v>42817</v>
      </c>
      <c r="O1940" s="645" t="s">
        <v>71</v>
      </c>
      <c r="P1940" s="645" t="s">
        <v>801</v>
      </c>
    </row>
    <row r="1941" spans="1:16" x14ac:dyDescent="0.2">
      <c r="A1941" s="645" t="s">
        <v>390</v>
      </c>
      <c r="B1941" s="645" t="s">
        <v>1710</v>
      </c>
      <c r="C1941" s="645" t="s">
        <v>391</v>
      </c>
      <c r="D1941" s="645" t="s">
        <v>3302</v>
      </c>
      <c r="E1941" s="645" t="s">
        <v>3303</v>
      </c>
      <c r="F1941" s="645" t="s">
        <v>3304</v>
      </c>
      <c r="G1941" s="645" t="s">
        <v>8236</v>
      </c>
      <c r="H1941" s="646">
        <v>42803</v>
      </c>
      <c r="I1941" s="647">
        <v>130</v>
      </c>
      <c r="J1941" s="647">
        <v>1</v>
      </c>
      <c r="K1941" s="647">
        <f t="shared" si="30"/>
        <v>130</v>
      </c>
      <c r="L1941" s="645" t="s">
        <v>801</v>
      </c>
      <c r="M1941" s="645" t="s">
        <v>1744</v>
      </c>
      <c r="N1941" s="646">
        <v>42817</v>
      </c>
      <c r="O1941" s="645" t="s">
        <v>71</v>
      </c>
      <c r="P1941" s="645" t="s">
        <v>801</v>
      </c>
    </row>
    <row r="1942" spans="1:16" x14ac:dyDescent="0.2">
      <c r="A1942" s="645" t="s">
        <v>390</v>
      </c>
      <c r="B1942" s="645" t="s">
        <v>1710</v>
      </c>
      <c r="C1942" s="645" t="s">
        <v>391</v>
      </c>
      <c r="D1942" s="645" t="s">
        <v>3302</v>
      </c>
      <c r="E1942" s="645" t="s">
        <v>3303</v>
      </c>
      <c r="F1942" s="645" t="s">
        <v>3304</v>
      </c>
      <c r="G1942" s="645" t="s">
        <v>8237</v>
      </c>
      <c r="H1942" s="646">
        <v>42803</v>
      </c>
      <c r="I1942" s="647">
        <v>130</v>
      </c>
      <c r="J1942" s="647">
        <v>1</v>
      </c>
      <c r="K1942" s="647">
        <f t="shared" si="30"/>
        <v>130</v>
      </c>
      <c r="L1942" s="645" t="s">
        <v>801</v>
      </c>
      <c r="M1942" s="645" t="s">
        <v>1744</v>
      </c>
      <c r="N1942" s="646">
        <v>42817</v>
      </c>
      <c r="O1942" s="645" t="s">
        <v>71</v>
      </c>
      <c r="P1942" s="645" t="s">
        <v>801</v>
      </c>
    </row>
    <row r="1943" spans="1:16" x14ac:dyDescent="0.2">
      <c r="A1943" s="645" t="s">
        <v>390</v>
      </c>
      <c r="B1943" s="645" t="s">
        <v>1710</v>
      </c>
      <c r="C1943" s="645" t="s">
        <v>391</v>
      </c>
      <c r="D1943" s="645" t="s">
        <v>3302</v>
      </c>
      <c r="E1943" s="645" t="s">
        <v>3303</v>
      </c>
      <c r="F1943" s="645" t="s">
        <v>3304</v>
      </c>
      <c r="G1943" s="645" t="s">
        <v>8238</v>
      </c>
      <c r="H1943" s="646">
        <v>42803</v>
      </c>
      <c r="I1943" s="647">
        <v>898.17</v>
      </c>
      <c r="J1943" s="647">
        <v>1</v>
      </c>
      <c r="K1943" s="647">
        <f t="shared" si="30"/>
        <v>898.17</v>
      </c>
      <c r="L1943" s="645" t="s">
        <v>801</v>
      </c>
      <c r="M1943" s="645" t="s">
        <v>1131</v>
      </c>
      <c r="N1943" s="646">
        <v>42817</v>
      </c>
      <c r="O1943" s="645" t="s">
        <v>71</v>
      </c>
      <c r="P1943" s="645" t="s">
        <v>801</v>
      </c>
    </row>
    <row r="1944" spans="1:16" x14ac:dyDescent="0.2">
      <c r="A1944" s="645" t="s">
        <v>390</v>
      </c>
      <c r="B1944" s="645" t="s">
        <v>1710</v>
      </c>
      <c r="C1944" s="645" t="s">
        <v>391</v>
      </c>
      <c r="D1944" s="645" t="s">
        <v>3302</v>
      </c>
      <c r="E1944" s="645" t="s">
        <v>3303</v>
      </c>
      <c r="F1944" s="645" t="s">
        <v>3304</v>
      </c>
      <c r="G1944" s="645" t="s">
        <v>8239</v>
      </c>
      <c r="H1944" s="646">
        <v>42803</v>
      </c>
      <c r="I1944" s="647">
        <v>898.17</v>
      </c>
      <c r="J1944" s="647">
        <v>1</v>
      </c>
      <c r="K1944" s="647">
        <f t="shared" si="30"/>
        <v>898.17</v>
      </c>
      <c r="L1944" s="645" t="s">
        <v>801</v>
      </c>
      <c r="M1944" s="645" t="s">
        <v>1131</v>
      </c>
      <c r="N1944" s="646">
        <v>42817</v>
      </c>
      <c r="O1944" s="645" t="s">
        <v>71</v>
      </c>
      <c r="P1944" s="645" t="s">
        <v>801</v>
      </c>
    </row>
    <row r="1945" spans="1:16" x14ac:dyDescent="0.2">
      <c r="A1945" s="645" t="s">
        <v>390</v>
      </c>
      <c r="B1945" s="645" t="s">
        <v>1710</v>
      </c>
      <c r="C1945" s="645" t="s">
        <v>391</v>
      </c>
      <c r="D1945" s="645" t="s">
        <v>3302</v>
      </c>
      <c r="E1945" s="645" t="s">
        <v>3303</v>
      </c>
      <c r="F1945" s="645" t="s">
        <v>3304</v>
      </c>
      <c r="G1945" s="645" t="s">
        <v>8240</v>
      </c>
      <c r="H1945" s="646">
        <v>42803</v>
      </c>
      <c r="I1945" s="647">
        <v>4500</v>
      </c>
      <c r="J1945" s="647">
        <v>1</v>
      </c>
      <c r="K1945" s="647">
        <f t="shared" si="30"/>
        <v>4500</v>
      </c>
      <c r="L1945" s="645" t="s">
        <v>801</v>
      </c>
      <c r="M1945" s="645" t="s">
        <v>1130</v>
      </c>
      <c r="N1945" s="646">
        <v>42817</v>
      </c>
      <c r="O1945" s="645" t="s">
        <v>71</v>
      </c>
      <c r="P1945" s="645" t="s">
        <v>801</v>
      </c>
    </row>
    <row r="1946" spans="1:16" x14ac:dyDescent="0.2">
      <c r="A1946" s="645" t="s">
        <v>390</v>
      </c>
      <c r="B1946" s="645" t="s">
        <v>1710</v>
      </c>
      <c r="C1946" s="645" t="s">
        <v>391</v>
      </c>
      <c r="D1946" s="645" t="s">
        <v>3302</v>
      </c>
      <c r="E1946" s="645" t="s">
        <v>3303</v>
      </c>
      <c r="F1946" s="645" t="s">
        <v>3304</v>
      </c>
      <c r="G1946" s="645" t="s">
        <v>8241</v>
      </c>
      <c r="H1946" s="646">
        <v>42803</v>
      </c>
      <c r="I1946" s="647">
        <v>47.99</v>
      </c>
      <c r="J1946" s="647">
        <v>1</v>
      </c>
      <c r="K1946" s="647">
        <f t="shared" si="30"/>
        <v>47.99</v>
      </c>
      <c r="L1946" s="645" t="s">
        <v>801</v>
      </c>
      <c r="M1946" s="645" t="s">
        <v>474</v>
      </c>
      <c r="N1946" s="646">
        <v>42818</v>
      </c>
      <c r="O1946" s="645" t="s">
        <v>71</v>
      </c>
      <c r="P1946" s="645" t="s">
        <v>801</v>
      </c>
    </row>
    <row r="1947" spans="1:16" x14ac:dyDescent="0.2">
      <c r="A1947" s="645" t="s">
        <v>390</v>
      </c>
      <c r="B1947" s="645" t="s">
        <v>1710</v>
      </c>
      <c r="C1947" s="645" t="s">
        <v>391</v>
      </c>
      <c r="D1947" s="645" t="s">
        <v>3302</v>
      </c>
      <c r="E1947" s="645" t="s">
        <v>3303</v>
      </c>
      <c r="F1947" s="645" t="s">
        <v>3304</v>
      </c>
      <c r="G1947" s="645" t="s">
        <v>8242</v>
      </c>
      <c r="H1947" s="646">
        <v>42803</v>
      </c>
      <c r="I1947" s="647">
        <v>275</v>
      </c>
      <c r="J1947" s="647">
        <v>1</v>
      </c>
      <c r="K1947" s="647">
        <f t="shared" si="30"/>
        <v>275</v>
      </c>
      <c r="L1947" s="645" t="s">
        <v>801</v>
      </c>
      <c r="M1947" s="645" t="s">
        <v>261</v>
      </c>
      <c r="N1947" s="646">
        <v>42818</v>
      </c>
      <c r="O1947" s="645" t="s">
        <v>71</v>
      </c>
      <c r="P1947" s="645" t="s">
        <v>801</v>
      </c>
    </row>
    <row r="1948" spans="1:16" x14ac:dyDescent="0.2">
      <c r="A1948" s="645" t="s">
        <v>390</v>
      </c>
      <c r="B1948" s="645" t="s">
        <v>1710</v>
      </c>
      <c r="C1948" s="645" t="s">
        <v>391</v>
      </c>
      <c r="D1948" s="645" t="s">
        <v>3302</v>
      </c>
      <c r="E1948" s="645" t="s">
        <v>3303</v>
      </c>
      <c r="F1948" s="645" t="s">
        <v>3304</v>
      </c>
      <c r="G1948" s="645" t="s">
        <v>8243</v>
      </c>
      <c r="H1948" s="646">
        <v>42803</v>
      </c>
      <c r="I1948" s="647">
        <v>12.95</v>
      </c>
      <c r="J1948" s="647">
        <v>1</v>
      </c>
      <c r="K1948" s="647">
        <f t="shared" si="30"/>
        <v>12.95</v>
      </c>
      <c r="L1948" s="645" t="s">
        <v>801</v>
      </c>
      <c r="M1948" s="645" t="s">
        <v>2539</v>
      </c>
      <c r="N1948" s="646">
        <v>42818</v>
      </c>
      <c r="O1948" s="645" t="s">
        <v>71</v>
      </c>
      <c r="P1948" s="645" t="s">
        <v>801</v>
      </c>
    </row>
    <row r="1949" spans="1:16" x14ac:dyDescent="0.2">
      <c r="A1949" s="645" t="s">
        <v>390</v>
      </c>
      <c r="B1949" s="645" t="s">
        <v>1710</v>
      </c>
      <c r="C1949" s="645" t="s">
        <v>391</v>
      </c>
      <c r="D1949" s="645" t="s">
        <v>3302</v>
      </c>
      <c r="E1949" s="645" t="s">
        <v>3303</v>
      </c>
      <c r="F1949" s="645" t="s">
        <v>3304</v>
      </c>
      <c r="G1949" s="645" t="s">
        <v>8244</v>
      </c>
      <c r="H1949" s="646">
        <v>42803</v>
      </c>
      <c r="I1949" s="647">
        <v>12.95</v>
      </c>
      <c r="J1949" s="647">
        <v>1</v>
      </c>
      <c r="K1949" s="647">
        <f t="shared" si="30"/>
        <v>12.95</v>
      </c>
      <c r="L1949" s="645" t="s">
        <v>801</v>
      </c>
      <c r="M1949" s="645" t="s">
        <v>2539</v>
      </c>
      <c r="N1949" s="646">
        <v>42817</v>
      </c>
      <c r="O1949" s="645" t="s">
        <v>71</v>
      </c>
      <c r="P1949" s="645" t="s">
        <v>801</v>
      </c>
    </row>
    <row r="1950" spans="1:16" x14ac:dyDescent="0.2">
      <c r="A1950" s="645" t="s">
        <v>390</v>
      </c>
      <c r="B1950" s="645" t="s">
        <v>1710</v>
      </c>
      <c r="C1950" s="645" t="s">
        <v>391</v>
      </c>
      <c r="D1950" s="645" t="s">
        <v>3302</v>
      </c>
      <c r="E1950" s="645" t="s">
        <v>3303</v>
      </c>
      <c r="F1950" s="645" t="s">
        <v>3304</v>
      </c>
      <c r="G1950" s="645" t="s">
        <v>8245</v>
      </c>
      <c r="H1950" s="646">
        <v>42803</v>
      </c>
      <c r="I1950" s="647">
        <v>12.95</v>
      </c>
      <c r="J1950" s="647">
        <v>1</v>
      </c>
      <c r="K1950" s="647">
        <f t="shared" si="30"/>
        <v>12.95</v>
      </c>
      <c r="L1950" s="645" t="s">
        <v>801</v>
      </c>
      <c r="M1950" s="645" t="s">
        <v>2539</v>
      </c>
      <c r="N1950" s="646">
        <v>42817</v>
      </c>
      <c r="O1950" s="645" t="s">
        <v>71</v>
      </c>
      <c r="P1950" s="645" t="s">
        <v>801</v>
      </c>
    </row>
    <row r="1951" spans="1:16" x14ac:dyDescent="0.2">
      <c r="A1951" s="645" t="s">
        <v>390</v>
      </c>
      <c r="B1951" s="645" t="s">
        <v>1710</v>
      </c>
      <c r="C1951" s="645" t="s">
        <v>391</v>
      </c>
      <c r="D1951" s="645" t="s">
        <v>3302</v>
      </c>
      <c r="E1951" s="645" t="s">
        <v>3303</v>
      </c>
      <c r="F1951" s="645" t="s">
        <v>3304</v>
      </c>
      <c r="G1951" s="645" t="s">
        <v>8246</v>
      </c>
      <c r="H1951" s="646">
        <v>42803</v>
      </c>
      <c r="I1951" s="647">
        <v>12.95</v>
      </c>
      <c r="J1951" s="647">
        <v>1</v>
      </c>
      <c r="K1951" s="647">
        <f t="shared" si="30"/>
        <v>12.95</v>
      </c>
      <c r="L1951" s="645" t="s">
        <v>801</v>
      </c>
      <c r="M1951" s="645" t="s">
        <v>2539</v>
      </c>
      <c r="N1951" s="646">
        <v>42817</v>
      </c>
      <c r="O1951" s="645" t="s">
        <v>71</v>
      </c>
      <c r="P1951" s="645" t="s">
        <v>801</v>
      </c>
    </row>
    <row r="1952" spans="1:16" x14ac:dyDescent="0.2">
      <c r="A1952" s="645" t="s">
        <v>390</v>
      </c>
      <c r="B1952" s="645" t="s">
        <v>1710</v>
      </c>
      <c r="C1952" s="645" t="s">
        <v>391</v>
      </c>
      <c r="D1952" s="645" t="s">
        <v>3302</v>
      </c>
      <c r="E1952" s="645" t="s">
        <v>3303</v>
      </c>
      <c r="F1952" s="645" t="s">
        <v>3304</v>
      </c>
      <c r="G1952" s="645" t="s">
        <v>8247</v>
      </c>
      <c r="H1952" s="646">
        <v>42803</v>
      </c>
      <c r="I1952" s="647">
        <v>213.77</v>
      </c>
      <c r="J1952" s="647">
        <v>1</v>
      </c>
      <c r="K1952" s="647">
        <f t="shared" si="30"/>
        <v>213.77</v>
      </c>
      <c r="L1952" s="645" t="s">
        <v>801</v>
      </c>
      <c r="M1952" s="645" t="s">
        <v>2539</v>
      </c>
      <c r="N1952" s="646">
        <v>42818</v>
      </c>
      <c r="O1952" s="645" t="s">
        <v>71</v>
      </c>
      <c r="P1952" s="645" t="s">
        <v>8248</v>
      </c>
    </row>
    <row r="1953" spans="1:16" x14ac:dyDescent="0.2">
      <c r="A1953" s="645" t="s">
        <v>390</v>
      </c>
      <c r="B1953" s="645" t="s">
        <v>1710</v>
      </c>
      <c r="C1953" s="645" t="s">
        <v>391</v>
      </c>
      <c r="D1953" s="645" t="s">
        <v>3302</v>
      </c>
      <c r="E1953" s="645" t="s">
        <v>3303</v>
      </c>
      <c r="F1953" s="645" t="s">
        <v>3304</v>
      </c>
      <c r="G1953" s="645" t="s">
        <v>8249</v>
      </c>
      <c r="H1953" s="646">
        <v>42803</v>
      </c>
      <c r="I1953" s="647">
        <v>53.86</v>
      </c>
      <c r="J1953" s="647">
        <v>1</v>
      </c>
      <c r="K1953" s="647">
        <f t="shared" si="30"/>
        <v>53.86</v>
      </c>
      <c r="L1953" s="645" t="s">
        <v>801</v>
      </c>
      <c r="M1953" s="645" t="s">
        <v>623</v>
      </c>
      <c r="N1953" s="646">
        <v>42817</v>
      </c>
      <c r="O1953" s="645" t="s">
        <v>71</v>
      </c>
      <c r="P1953" s="645" t="s">
        <v>801</v>
      </c>
    </row>
    <row r="1954" spans="1:16" x14ac:dyDescent="0.2">
      <c r="A1954" s="645" t="s">
        <v>390</v>
      </c>
      <c r="B1954" s="645" t="s">
        <v>1710</v>
      </c>
      <c r="C1954" s="645" t="s">
        <v>391</v>
      </c>
      <c r="D1954" s="645" t="s">
        <v>3302</v>
      </c>
      <c r="E1954" s="645" t="s">
        <v>3303</v>
      </c>
      <c r="F1954" s="645" t="s">
        <v>3304</v>
      </c>
      <c r="G1954" s="645" t="s">
        <v>8250</v>
      </c>
      <c r="H1954" s="646">
        <v>42803</v>
      </c>
      <c r="I1954" s="647">
        <v>245.6</v>
      </c>
      <c r="J1954" s="647">
        <v>1</v>
      </c>
      <c r="K1954" s="647">
        <f t="shared" si="30"/>
        <v>245.6</v>
      </c>
      <c r="L1954" s="645" t="s">
        <v>801</v>
      </c>
      <c r="M1954" s="645" t="s">
        <v>1292</v>
      </c>
      <c r="N1954" s="646">
        <v>42818</v>
      </c>
      <c r="O1954" s="645" t="s">
        <v>71</v>
      </c>
      <c r="P1954" s="645" t="s">
        <v>801</v>
      </c>
    </row>
    <row r="1955" spans="1:16" x14ac:dyDescent="0.2">
      <c r="A1955" s="645" t="s">
        <v>390</v>
      </c>
      <c r="B1955" s="645" t="s">
        <v>1710</v>
      </c>
      <c r="C1955" s="645" t="s">
        <v>391</v>
      </c>
      <c r="D1955" s="645" t="s">
        <v>3302</v>
      </c>
      <c r="E1955" s="645" t="s">
        <v>3303</v>
      </c>
      <c r="F1955" s="645" t="s">
        <v>3304</v>
      </c>
      <c r="G1955" s="645" t="s">
        <v>8251</v>
      </c>
      <c r="H1955" s="646">
        <v>42803</v>
      </c>
      <c r="I1955" s="647">
        <v>97.3</v>
      </c>
      <c r="J1955" s="647">
        <v>1</v>
      </c>
      <c r="K1955" s="647">
        <f t="shared" si="30"/>
        <v>97.3</v>
      </c>
      <c r="L1955" s="645" t="s">
        <v>801</v>
      </c>
      <c r="M1955" s="645" t="s">
        <v>1143</v>
      </c>
      <c r="N1955" s="646">
        <v>42817</v>
      </c>
      <c r="O1955" s="645" t="s">
        <v>71</v>
      </c>
      <c r="P1955" s="645" t="s">
        <v>801</v>
      </c>
    </row>
    <row r="1956" spans="1:16" x14ac:dyDescent="0.2">
      <c r="A1956" s="645" t="s">
        <v>390</v>
      </c>
      <c r="B1956" s="645" t="s">
        <v>1710</v>
      </c>
      <c r="C1956" s="645" t="s">
        <v>391</v>
      </c>
      <c r="D1956" s="645" t="s">
        <v>3302</v>
      </c>
      <c r="E1956" s="645" t="s">
        <v>3303</v>
      </c>
      <c r="F1956" s="645" t="s">
        <v>3304</v>
      </c>
      <c r="G1956" s="645" t="s">
        <v>8252</v>
      </c>
      <c r="H1956" s="646">
        <v>42803</v>
      </c>
      <c r="I1956" s="647">
        <v>97.3</v>
      </c>
      <c r="J1956" s="647">
        <v>1</v>
      </c>
      <c r="K1956" s="647">
        <f t="shared" si="30"/>
        <v>97.3</v>
      </c>
      <c r="L1956" s="645" t="s">
        <v>801</v>
      </c>
      <c r="M1956" s="645" t="s">
        <v>1143</v>
      </c>
      <c r="N1956" s="646">
        <v>42817</v>
      </c>
      <c r="O1956" s="645" t="s">
        <v>71</v>
      </c>
      <c r="P1956" s="645" t="s">
        <v>801</v>
      </c>
    </row>
    <row r="1957" spans="1:16" x14ac:dyDescent="0.2">
      <c r="A1957" s="645" t="s">
        <v>390</v>
      </c>
      <c r="B1957" s="645" t="s">
        <v>1710</v>
      </c>
      <c r="C1957" s="645" t="s">
        <v>391</v>
      </c>
      <c r="D1957" s="645" t="s">
        <v>3302</v>
      </c>
      <c r="E1957" s="645" t="s">
        <v>3303</v>
      </c>
      <c r="F1957" s="645" t="s">
        <v>3304</v>
      </c>
      <c r="G1957" s="645" t="s">
        <v>8253</v>
      </c>
      <c r="H1957" s="646">
        <v>42803</v>
      </c>
      <c r="I1957" s="647">
        <v>61.39</v>
      </c>
      <c r="J1957" s="647">
        <v>1</v>
      </c>
      <c r="K1957" s="647">
        <f t="shared" si="30"/>
        <v>61.39</v>
      </c>
      <c r="L1957" s="645" t="s">
        <v>801</v>
      </c>
      <c r="M1957" s="645" t="s">
        <v>1143</v>
      </c>
      <c r="N1957" s="646">
        <v>42817</v>
      </c>
      <c r="O1957" s="645" t="s">
        <v>71</v>
      </c>
      <c r="P1957" s="645" t="s">
        <v>801</v>
      </c>
    </row>
    <row r="1958" spans="1:16" x14ac:dyDescent="0.2">
      <c r="A1958" s="645" t="s">
        <v>390</v>
      </c>
      <c r="B1958" s="645" t="s">
        <v>1710</v>
      </c>
      <c r="C1958" s="645" t="s">
        <v>391</v>
      </c>
      <c r="D1958" s="645" t="s">
        <v>3302</v>
      </c>
      <c r="E1958" s="645" t="s">
        <v>3303</v>
      </c>
      <c r="F1958" s="645" t="s">
        <v>3304</v>
      </c>
      <c r="G1958" s="645" t="s">
        <v>8254</v>
      </c>
      <c r="H1958" s="646">
        <v>42803</v>
      </c>
      <c r="I1958" s="647">
        <v>61.39</v>
      </c>
      <c r="J1958" s="647">
        <v>1</v>
      </c>
      <c r="K1958" s="647">
        <f t="shared" si="30"/>
        <v>61.39</v>
      </c>
      <c r="L1958" s="645" t="s">
        <v>801</v>
      </c>
      <c r="M1958" s="645" t="s">
        <v>1143</v>
      </c>
      <c r="N1958" s="646">
        <v>42817</v>
      </c>
      <c r="O1958" s="645" t="s">
        <v>71</v>
      </c>
      <c r="P1958" s="645" t="s">
        <v>801</v>
      </c>
    </row>
    <row r="1959" spans="1:16" x14ac:dyDescent="0.2">
      <c r="A1959" s="645" t="s">
        <v>390</v>
      </c>
      <c r="B1959" s="645" t="s">
        <v>1710</v>
      </c>
      <c r="C1959" s="645" t="s">
        <v>391</v>
      </c>
      <c r="D1959" s="645" t="s">
        <v>3302</v>
      </c>
      <c r="E1959" s="645" t="s">
        <v>3303</v>
      </c>
      <c r="F1959" s="645" t="s">
        <v>3304</v>
      </c>
      <c r="G1959" s="645" t="s">
        <v>8255</v>
      </c>
      <c r="H1959" s="646">
        <v>42803</v>
      </c>
      <c r="I1959" s="647">
        <v>130.62</v>
      </c>
      <c r="J1959" s="647">
        <v>1</v>
      </c>
      <c r="K1959" s="647">
        <f t="shared" si="30"/>
        <v>130.62</v>
      </c>
      <c r="L1959" s="645" t="s">
        <v>801</v>
      </c>
      <c r="M1959" s="645" t="s">
        <v>3156</v>
      </c>
      <c r="N1959" s="646">
        <v>42817</v>
      </c>
      <c r="O1959" s="645" t="s">
        <v>71</v>
      </c>
      <c r="P1959" s="645" t="s">
        <v>801</v>
      </c>
    </row>
    <row r="1960" spans="1:16" x14ac:dyDescent="0.2">
      <c r="A1960" s="645" t="s">
        <v>390</v>
      </c>
      <c r="B1960" s="645" t="s">
        <v>1710</v>
      </c>
      <c r="C1960" s="645" t="s">
        <v>391</v>
      </c>
      <c r="D1960" s="645" t="s">
        <v>3302</v>
      </c>
      <c r="E1960" s="645" t="s">
        <v>3303</v>
      </c>
      <c r="F1960" s="645" t="s">
        <v>3304</v>
      </c>
      <c r="G1960" s="645" t="s">
        <v>8256</v>
      </c>
      <c r="H1960" s="646">
        <v>42803</v>
      </c>
      <c r="I1960" s="647">
        <v>119</v>
      </c>
      <c r="J1960" s="647">
        <v>1</v>
      </c>
      <c r="K1960" s="647">
        <f t="shared" si="30"/>
        <v>119</v>
      </c>
      <c r="L1960" s="645" t="s">
        <v>801</v>
      </c>
      <c r="M1960" s="645" t="s">
        <v>575</v>
      </c>
      <c r="N1960" s="646">
        <v>42817</v>
      </c>
      <c r="O1960" s="645" t="s">
        <v>71</v>
      </c>
      <c r="P1960" s="645" t="s">
        <v>801</v>
      </c>
    </row>
    <row r="1961" spans="1:16" x14ac:dyDescent="0.2">
      <c r="A1961" s="645" t="s">
        <v>390</v>
      </c>
      <c r="B1961" s="645" t="s">
        <v>1710</v>
      </c>
      <c r="C1961" s="645" t="s">
        <v>391</v>
      </c>
      <c r="D1961" s="645" t="s">
        <v>3302</v>
      </c>
      <c r="E1961" s="645" t="s">
        <v>3303</v>
      </c>
      <c r="F1961" s="645" t="s">
        <v>3304</v>
      </c>
      <c r="G1961" s="645" t="s">
        <v>8257</v>
      </c>
      <c r="H1961" s="646">
        <v>42803</v>
      </c>
      <c r="I1961" s="647">
        <v>106.64</v>
      </c>
      <c r="J1961" s="647">
        <v>1</v>
      </c>
      <c r="K1961" s="647">
        <f t="shared" si="30"/>
        <v>106.64</v>
      </c>
      <c r="L1961" s="645" t="s">
        <v>801</v>
      </c>
      <c r="M1961" s="645" t="s">
        <v>1878</v>
      </c>
      <c r="N1961" s="646">
        <v>42817</v>
      </c>
      <c r="O1961" s="645" t="s">
        <v>71</v>
      </c>
      <c r="P1961" s="645" t="s">
        <v>801</v>
      </c>
    </row>
    <row r="1962" spans="1:16" x14ac:dyDescent="0.2">
      <c r="A1962" s="645" t="s">
        <v>390</v>
      </c>
      <c r="B1962" s="645" t="s">
        <v>1710</v>
      </c>
      <c r="C1962" s="645" t="s">
        <v>391</v>
      </c>
      <c r="D1962" s="645" t="s">
        <v>3302</v>
      </c>
      <c r="E1962" s="645" t="s">
        <v>3303</v>
      </c>
      <c r="F1962" s="645" t="s">
        <v>3304</v>
      </c>
      <c r="G1962" s="645" t="s">
        <v>8258</v>
      </c>
      <c r="H1962" s="646">
        <v>42803</v>
      </c>
      <c r="I1962" s="647">
        <v>82.95</v>
      </c>
      <c r="J1962" s="647">
        <v>1</v>
      </c>
      <c r="K1962" s="647">
        <f t="shared" si="30"/>
        <v>82.95</v>
      </c>
      <c r="L1962" s="645" t="s">
        <v>801</v>
      </c>
      <c r="M1962" s="645" t="s">
        <v>2539</v>
      </c>
      <c r="N1962" s="646">
        <v>42817</v>
      </c>
      <c r="O1962" s="645" t="s">
        <v>71</v>
      </c>
      <c r="P1962" s="645" t="s">
        <v>801</v>
      </c>
    </row>
    <row r="1963" spans="1:16" x14ac:dyDescent="0.2">
      <c r="A1963" s="645" t="s">
        <v>390</v>
      </c>
      <c r="B1963" s="645" t="s">
        <v>1710</v>
      </c>
      <c r="C1963" s="645" t="s">
        <v>391</v>
      </c>
      <c r="D1963" s="645" t="s">
        <v>3302</v>
      </c>
      <c r="E1963" s="645" t="s">
        <v>3303</v>
      </c>
      <c r="F1963" s="645" t="s">
        <v>3304</v>
      </c>
      <c r="G1963" s="645" t="s">
        <v>8259</v>
      </c>
      <c r="H1963" s="646">
        <v>42803</v>
      </c>
      <c r="I1963" s="647">
        <v>82.95</v>
      </c>
      <c r="J1963" s="647">
        <v>1</v>
      </c>
      <c r="K1963" s="647">
        <f t="shared" si="30"/>
        <v>82.95</v>
      </c>
      <c r="L1963" s="645" t="s">
        <v>801</v>
      </c>
      <c r="M1963" s="645" t="s">
        <v>2539</v>
      </c>
      <c r="N1963" s="646">
        <v>42817</v>
      </c>
      <c r="O1963" s="645" t="s">
        <v>71</v>
      </c>
      <c r="P1963" s="645" t="s">
        <v>801</v>
      </c>
    </row>
    <row r="1964" spans="1:16" x14ac:dyDescent="0.2">
      <c r="A1964" s="645" t="s">
        <v>390</v>
      </c>
      <c r="B1964" s="645" t="s">
        <v>1710</v>
      </c>
      <c r="C1964" s="645" t="s">
        <v>391</v>
      </c>
      <c r="D1964" s="645" t="s">
        <v>3302</v>
      </c>
      <c r="E1964" s="645" t="s">
        <v>3303</v>
      </c>
      <c r="F1964" s="645" t="s">
        <v>3304</v>
      </c>
      <c r="G1964" s="645" t="s">
        <v>8260</v>
      </c>
      <c r="H1964" s="646">
        <v>42803</v>
      </c>
      <c r="I1964" s="647">
        <v>858.24</v>
      </c>
      <c r="J1964" s="647">
        <v>1</v>
      </c>
      <c r="K1964" s="647">
        <f t="shared" si="30"/>
        <v>858.24</v>
      </c>
      <c r="L1964" s="645" t="s">
        <v>801</v>
      </c>
      <c r="M1964" s="645" t="s">
        <v>1355</v>
      </c>
      <c r="N1964" s="646">
        <v>42817</v>
      </c>
      <c r="O1964" s="645" t="s">
        <v>71</v>
      </c>
      <c r="P1964" s="645" t="s">
        <v>801</v>
      </c>
    </row>
    <row r="1965" spans="1:16" x14ac:dyDescent="0.2">
      <c r="A1965" s="645" t="s">
        <v>390</v>
      </c>
      <c r="B1965" s="645" t="s">
        <v>1710</v>
      </c>
      <c r="C1965" s="645" t="s">
        <v>391</v>
      </c>
      <c r="D1965" s="645" t="s">
        <v>3302</v>
      </c>
      <c r="E1965" s="645" t="s">
        <v>3303</v>
      </c>
      <c r="F1965" s="645" t="s">
        <v>3304</v>
      </c>
      <c r="G1965" s="645" t="s">
        <v>8261</v>
      </c>
      <c r="H1965" s="646">
        <v>42803</v>
      </c>
      <c r="I1965" s="647">
        <v>104.99</v>
      </c>
      <c r="J1965" s="647">
        <v>1</v>
      </c>
      <c r="K1965" s="647">
        <f t="shared" si="30"/>
        <v>104.99</v>
      </c>
      <c r="L1965" s="645" t="s">
        <v>801</v>
      </c>
      <c r="M1965" s="645" t="s">
        <v>102</v>
      </c>
      <c r="N1965" s="646">
        <v>42817</v>
      </c>
      <c r="O1965" s="645" t="s">
        <v>71</v>
      </c>
      <c r="P1965" s="645" t="s">
        <v>801</v>
      </c>
    </row>
    <row r="1966" spans="1:16" x14ac:dyDescent="0.2">
      <c r="A1966" s="645" t="s">
        <v>390</v>
      </c>
      <c r="B1966" s="645" t="s">
        <v>1710</v>
      </c>
      <c r="C1966" s="645" t="s">
        <v>391</v>
      </c>
      <c r="D1966" s="645" t="s">
        <v>3302</v>
      </c>
      <c r="E1966" s="645" t="s">
        <v>3303</v>
      </c>
      <c r="F1966" s="645" t="s">
        <v>3304</v>
      </c>
      <c r="G1966" s="645" t="s">
        <v>8262</v>
      </c>
      <c r="H1966" s="646">
        <v>42803</v>
      </c>
      <c r="I1966" s="647">
        <v>130</v>
      </c>
      <c r="J1966" s="647">
        <v>1</v>
      </c>
      <c r="K1966" s="647">
        <f t="shared" si="30"/>
        <v>130</v>
      </c>
      <c r="L1966" s="645" t="s">
        <v>801</v>
      </c>
      <c r="M1966" s="645" t="s">
        <v>102</v>
      </c>
      <c r="N1966" s="646">
        <v>42817</v>
      </c>
      <c r="O1966" s="645" t="s">
        <v>71</v>
      </c>
      <c r="P1966" s="645" t="s">
        <v>801</v>
      </c>
    </row>
    <row r="1967" spans="1:16" x14ac:dyDescent="0.2">
      <c r="A1967" s="645" t="s">
        <v>390</v>
      </c>
      <c r="B1967" s="645" t="s">
        <v>1710</v>
      </c>
      <c r="C1967" s="645" t="s">
        <v>391</v>
      </c>
      <c r="D1967" s="645" t="s">
        <v>3302</v>
      </c>
      <c r="E1967" s="645" t="s">
        <v>3303</v>
      </c>
      <c r="F1967" s="645" t="s">
        <v>3304</v>
      </c>
      <c r="G1967" s="645" t="s">
        <v>8263</v>
      </c>
      <c r="H1967" s="646">
        <v>42803</v>
      </c>
      <c r="I1967" s="647">
        <v>59.4</v>
      </c>
      <c r="J1967" s="647">
        <v>1</v>
      </c>
      <c r="K1967" s="647">
        <f t="shared" si="30"/>
        <v>59.4</v>
      </c>
      <c r="L1967" s="645" t="s">
        <v>801</v>
      </c>
      <c r="M1967" s="645" t="s">
        <v>542</v>
      </c>
      <c r="N1967" s="646">
        <v>42817</v>
      </c>
      <c r="O1967" s="645" t="s">
        <v>71</v>
      </c>
      <c r="P1967" s="645" t="s">
        <v>801</v>
      </c>
    </row>
    <row r="1968" spans="1:16" x14ac:dyDescent="0.2">
      <c r="A1968" s="645" t="s">
        <v>390</v>
      </c>
      <c r="B1968" s="645" t="s">
        <v>1710</v>
      </c>
      <c r="C1968" s="645" t="s">
        <v>391</v>
      </c>
      <c r="D1968" s="645" t="s">
        <v>3302</v>
      </c>
      <c r="E1968" s="645" t="s">
        <v>3303</v>
      </c>
      <c r="F1968" s="645" t="s">
        <v>3304</v>
      </c>
      <c r="G1968" s="645" t="s">
        <v>8264</v>
      </c>
      <c r="H1968" s="646">
        <v>42803</v>
      </c>
      <c r="I1968" s="647">
        <v>59.4</v>
      </c>
      <c r="J1968" s="647">
        <v>1</v>
      </c>
      <c r="K1968" s="647">
        <f t="shared" si="30"/>
        <v>59.4</v>
      </c>
      <c r="L1968" s="645" t="s">
        <v>801</v>
      </c>
      <c r="M1968" s="645" t="s">
        <v>542</v>
      </c>
      <c r="N1968" s="646">
        <v>42817</v>
      </c>
      <c r="O1968" s="645" t="s">
        <v>71</v>
      </c>
      <c r="P1968" s="645" t="s">
        <v>801</v>
      </c>
    </row>
    <row r="1969" spans="1:16" x14ac:dyDescent="0.2">
      <c r="A1969" s="645" t="s">
        <v>390</v>
      </c>
      <c r="B1969" s="645" t="s">
        <v>1710</v>
      </c>
      <c r="C1969" s="645" t="s">
        <v>391</v>
      </c>
      <c r="D1969" s="645" t="s">
        <v>3302</v>
      </c>
      <c r="E1969" s="645" t="s">
        <v>3303</v>
      </c>
      <c r="F1969" s="645" t="s">
        <v>3304</v>
      </c>
      <c r="G1969" s="645" t="s">
        <v>8265</v>
      </c>
      <c r="H1969" s="646">
        <v>42803</v>
      </c>
      <c r="I1969" s="647">
        <v>897</v>
      </c>
      <c r="J1969" s="647">
        <v>1</v>
      </c>
      <c r="K1969" s="647">
        <f t="shared" si="30"/>
        <v>897</v>
      </c>
      <c r="L1969" s="645" t="s">
        <v>801</v>
      </c>
      <c r="M1969" s="645" t="s">
        <v>1355</v>
      </c>
      <c r="N1969" s="646">
        <v>42817</v>
      </c>
      <c r="O1969" s="645" t="s">
        <v>71</v>
      </c>
      <c r="P1969" s="645" t="s">
        <v>801</v>
      </c>
    </row>
    <row r="1970" spans="1:16" x14ac:dyDescent="0.2">
      <c r="A1970" s="645" t="s">
        <v>390</v>
      </c>
      <c r="B1970" s="645" t="s">
        <v>1710</v>
      </c>
      <c r="C1970" s="645" t="s">
        <v>391</v>
      </c>
      <c r="D1970" s="645" t="s">
        <v>3302</v>
      </c>
      <c r="E1970" s="645" t="s">
        <v>3303</v>
      </c>
      <c r="F1970" s="645" t="s">
        <v>3304</v>
      </c>
      <c r="G1970" s="645" t="s">
        <v>8266</v>
      </c>
      <c r="H1970" s="646">
        <v>42803</v>
      </c>
      <c r="I1970" s="647">
        <v>5986</v>
      </c>
      <c r="J1970" s="647">
        <v>1</v>
      </c>
      <c r="K1970" s="647">
        <f t="shared" si="30"/>
        <v>5986</v>
      </c>
      <c r="L1970" s="645" t="s">
        <v>801</v>
      </c>
      <c r="M1970" s="645" t="s">
        <v>474</v>
      </c>
      <c r="N1970" s="646">
        <v>42817</v>
      </c>
      <c r="O1970" s="645" t="s">
        <v>71</v>
      </c>
      <c r="P1970" s="645" t="s">
        <v>801</v>
      </c>
    </row>
    <row r="1971" spans="1:16" x14ac:dyDescent="0.2">
      <c r="A1971" s="645" t="s">
        <v>390</v>
      </c>
      <c r="B1971" s="645" t="s">
        <v>1710</v>
      </c>
      <c r="C1971" s="645" t="s">
        <v>391</v>
      </c>
      <c r="D1971" s="645" t="s">
        <v>3302</v>
      </c>
      <c r="E1971" s="645" t="s">
        <v>3303</v>
      </c>
      <c r="F1971" s="645" t="s">
        <v>3304</v>
      </c>
      <c r="G1971" s="645" t="s">
        <v>8267</v>
      </c>
      <c r="H1971" s="646">
        <v>42803</v>
      </c>
      <c r="I1971" s="647">
        <v>29.4</v>
      </c>
      <c r="J1971" s="647">
        <v>1</v>
      </c>
      <c r="K1971" s="647">
        <f t="shared" si="30"/>
        <v>29.4</v>
      </c>
      <c r="L1971" s="645" t="s">
        <v>801</v>
      </c>
      <c r="M1971" s="645" t="s">
        <v>1764</v>
      </c>
      <c r="N1971" s="646">
        <v>42817</v>
      </c>
      <c r="O1971" s="645" t="s">
        <v>71</v>
      </c>
      <c r="P1971" s="645" t="s">
        <v>801</v>
      </c>
    </row>
    <row r="1972" spans="1:16" x14ac:dyDescent="0.2">
      <c r="A1972" s="645" t="s">
        <v>390</v>
      </c>
      <c r="B1972" s="645" t="s">
        <v>1710</v>
      </c>
      <c r="C1972" s="645" t="s">
        <v>391</v>
      </c>
      <c r="D1972" s="645" t="s">
        <v>3302</v>
      </c>
      <c r="E1972" s="645" t="s">
        <v>3303</v>
      </c>
      <c r="F1972" s="645" t="s">
        <v>3304</v>
      </c>
      <c r="G1972" s="645" t="s">
        <v>8268</v>
      </c>
      <c r="H1972" s="646">
        <v>42803</v>
      </c>
      <c r="I1972" s="647">
        <v>425</v>
      </c>
      <c r="J1972" s="647">
        <v>1</v>
      </c>
      <c r="K1972" s="647">
        <f t="shared" si="30"/>
        <v>425</v>
      </c>
      <c r="L1972" s="645" t="s">
        <v>801</v>
      </c>
      <c r="M1972" s="645" t="s">
        <v>1122</v>
      </c>
      <c r="N1972" s="646">
        <v>42817</v>
      </c>
      <c r="O1972" s="645" t="s">
        <v>71</v>
      </c>
      <c r="P1972" s="645" t="s">
        <v>801</v>
      </c>
    </row>
    <row r="1973" spans="1:16" x14ac:dyDescent="0.2">
      <c r="A1973" s="645" t="s">
        <v>390</v>
      </c>
      <c r="B1973" s="645" t="s">
        <v>1710</v>
      </c>
      <c r="C1973" s="645" t="s">
        <v>391</v>
      </c>
      <c r="D1973" s="645" t="s">
        <v>3302</v>
      </c>
      <c r="E1973" s="645" t="s">
        <v>3303</v>
      </c>
      <c r="F1973" s="645" t="s">
        <v>3304</v>
      </c>
      <c r="G1973" s="645" t="s">
        <v>8269</v>
      </c>
      <c r="H1973" s="646">
        <v>42803</v>
      </c>
      <c r="I1973" s="647">
        <v>273.63</v>
      </c>
      <c r="J1973" s="647">
        <v>1</v>
      </c>
      <c r="K1973" s="647">
        <f t="shared" si="30"/>
        <v>273.63</v>
      </c>
      <c r="L1973" s="645" t="s">
        <v>801</v>
      </c>
      <c r="M1973" s="645" t="s">
        <v>575</v>
      </c>
      <c r="N1973" s="646">
        <v>42817</v>
      </c>
      <c r="O1973" s="645" t="s">
        <v>71</v>
      </c>
      <c r="P1973" s="645" t="s">
        <v>801</v>
      </c>
    </row>
    <row r="1974" spans="1:16" x14ac:dyDescent="0.2">
      <c r="A1974" s="645" t="s">
        <v>390</v>
      </c>
      <c r="B1974" s="645" t="s">
        <v>1710</v>
      </c>
      <c r="C1974" s="645" t="s">
        <v>391</v>
      </c>
      <c r="D1974" s="645" t="s">
        <v>3302</v>
      </c>
      <c r="E1974" s="645" t="s">
        <v>3303</v>
      </c>
      <c r="F1974" s="645" t="s">
        <v>3304</v>
      </c>
      <c r="G1974" s="645" t="s">
        <v>8270</v>
      </c>
      <c r="H1974" s="646">
        <v>42803</v>
      </c>
      <c r="I1974" s="647">
        <v>97.85</v>
      </c>
      <c r="J1974" s="647">
        <v>1</v>
      </c>
      <c r="K1974" s="647">
        <f t="shared" si="30"/>
        <v>97.85</v>
      </c>
      <c r="L1974" s="645" t="s">
        <v>801</v>
      </c>
      <c r="M1974" s="645" t="s">
        <v>1878</v>
      </c>
      <c r="N1974" s="646">
        <v>42817</v>
      </c>
      <c r="O1974" s="645" t="s">
        <v>71</v>
      </c>
      <c r="P1974" s="645" t="s">
        <v>801</v>
      </c>
    </row>
    <row r="1975" spans="1:16" x14ac:dyDescent="0.2">
      <c r="A1975" s="645" t="s">
        <v>390</v>
      </c>
      <c r="B1975" s="645" t="s">
        <v>1710</v>
      </c>
      <c r="C1975" s="645" t="s">
        <v>391</v>
      </c>
      <c r="D1975" s="645" t="s">
        <v>3302</v>
      </c>
      <c r="E1975" s="645" t="s">
        <v>3303</v>
      </c>
      <c r="F1975" s="645" t="s">
        <v>3304</v>
      </c>
      <c r="G1975" s="645" t="s">
        <v>8271</v>
      </c>
      <c r="H1975" s="646">
        <v>42803</v>
      </c>
      <c r="I1975" s="647">
        <v>97.85</v>
      </c>
      <c r="J1975" s="647">
        <v>1</v>
      </c>
      <c r="K1975" s="647">
        <f t="shared" si="30"/>
        <v>97.85</v>
      </c>
      <c r="L1975" s="645" t="s">
        <v>801</v>
      </c>
      <c r="M1975" s="645" t="s">
        <v>1878</v>
      </c>
      <c r="N1975" s="646">
        <v>42817</v>
      </c>
      <c r="O1975" s="645" t="s">
        <v>71</v>
      </c>
      <c r="P1975" s="645" t="s">
        <v>801</v>
      </c>
    </row>
    <row r="1976" spans="1:16" x14ac:dyDescent="0.2">
      <c r="A1976" s="645" t="s">
        <v>390</v>
      </c>
      <c r="B1976" s="645" t="s">
        <v>1710</v>
      </c>
      <c r="C1976" s="645" t="s">
        <v>391</v>
      </c>
      <c r="D1976" s="645" t="s">
        <v>3302</v>
      </c>
      <c r="E1976" s="645" t="s">
        <v>3303</v>
      </c>
      <c r="F1976" s="645" t="s">
        <v>3304</v>
      </c>
      <c r="G1976" s="645" t="s">
        <v>8272</v>
      </c>
      <c r="H1976" s="646">
        <v>42802</v>
      </c>
      <c r="I1976" s="647">
        <v>198</v>
      </c>
      <c r="J1976" s="647">
        <v>1</v>
      </c>
      <c r="K1976" s="647">
        <f t="shared" si="30"/>
        <v>198</v>
      </c>
      <c r="L1976" s="645" t="s">
        <v>801</v>
      </c>
      <c r="M1976" s="645" t="s">
        <v>1131</v>
      </c>
      <c r="N1976" s="646">
        <v>42815</v>
      </c>
      <c r="O1976" s="645" t="s">
        <v>71</v>
      </c>
      <c r="P1976" s="645" t="s">
        <v>801</v>
      </c>
    </row>
    <row r="1977" spans="1:16" x14ac:dyDescent="0.2">
      <c r="A1977" s="645" t="s">
        <v>390</v>
      </c>
      <c r="B1977" s="645" t="s">
        <v>1710</v>
      </c>
      <c r="C1977" s="645" t="s">
        <v>391</v>
      </c>
      <c r="D1977" s="645" t="s">
        <v>3302</v>
      </c>
      <c r="E1977" s="645" t="s">
        <v>3303</v>
      </c>
      <c r="F1977" s="645" t="s">
        <v>3304</v>
      </c>
      <c r="G1977" s="645" t="s">
        <v>8273</v>
      </c>
      <c r="H1977" s="646">
        <v>42802</v>
      </c>
      <c r="I1977" s="647">
        <v>140</v>
      </c>
      <c r="J1977" s="647">
        <v>1</v>
      </c>
      <c r="K1977" s="647">
        <f t="shared" si="30"/>
        <v>140</v>
      </c>
      <c r="L1977" s="645" t="s">
        <v>801</v>
      </c>
      <c r="M1977" s="645" t="s">
        <v>1139</v>
      </c>
      <c r="N1977" s="646">
        <v>42815</v>
      </c>
      <c r="O1977" s="645" t="s">
        <v>71</v>
      </c>
      <c r="P1977" s="645" t="s">
        <v>801</v>
      </c>
    </row>
    <row r="1978" spans="1:16" x14ac:dyDescent="0.2">
      <c r="A1978" s="645" t="s">
        <v>390</v>
      </c>
      <c r="B1978" s="645" t="s">
        <v>1710</v>
      </c>
      <c r="C1978" s="645" t="s">
        <v>391</v>
      </c>
      <c r="D1978" s="645" t="s">
        <v>3302</v>
      </c>
      <c r="E1978" s="645" t="s">
        <v>3303</v>
      </c>
      <c r="F1978" s="645" t="s">
        <v>3304</v>
      </c>
      <c r="G1978" s="645" t="s">
        <v>8274</v>
      </c>
      <c r="H1978" s="646">
        <v>42802</v>
      </c>
      <c r="I1978" s="647">
        <v>90</v>
      </c>
      <c r="J1978" s="647">
        <v>1</v>
      </c>
      <c r="K1978" s="647">
        <f t="shared" si="30"/>
        <v>90</v>
      </c>
      <c r="L1978" s="645" t="s">
        <v>801</v>
      </c>
      <c r="M1978" s="645" t="s">
        <v>1139</v>
      </c>
      <c r="N1978" s="646">
        <v>42815</v>
      </c>
      <c r="O1978" s="645" t="s">
        <v>71</v>
      </c>
      <c r="P1978" s="645" t="s">
        <v>801</v>
      </c>
    </row>
    <row r="1979" spans="1:16" x14ac:dyDescent="0.2">
      <c r="A1979" s="645" t="s">
        <v>390</v>
      </c>
      <c r="B1979" s="645" t="s">
        <v>1710</v>
      </c>
      <c r="C1979" s="645" t="s">
        <v>391</v>
      </c>
      <c r="D1979" s="645" t="s">
        <v>3302</v>
      </c>
      <c r="E1979" s="645" t="s">
        <v>3303</v>
      </c>
      <c r="F1979" s="645" t="s">
        <v>3304</v>
      </c>
      <c r="G1979" s="645" t="s">
        <v>8275</v>
      </c>
      <c r="H1979" s="646">
        <v>42802</v>
      </c>
      <c r="I1979" s="647">
        <v>90</v>
      </c>
      <c r="J1979" s="647">
        <v>1</v>
      </c>
      <c r="K1979" s="647">
        <f t="shared" si="30"/>
        <v>90</v>
      </c>
      <c r="L1979" s="645" t="s">
        <v>801</v>
      </c>
      <c r="M1979" s="645" t="s">
        <v>1139</v>
      </c>
      <c r="N1979" s="646">
        <v>42815</v>
      </c>
      <c r="O1979" s="645" t="s">
        <v>71</v>
      </c>
      <c r="P1979" s="645" t="s">
        <v>801</v>
      </c>
    </row>
    <row r="1980" spans="1:16" x14ac:dyDescent="0.2">
      <c r="A1980" s="645" t="s">
        <v>390</v>
      </c>
      <c r="B1980" s="645" t="s">
        <v>1710</v>
      </c>
      <c r="C1980" s="645" t="s">
        <v>391</v>
      </c>
      <c r="D1980" s="645" t="s">
        <v>3302</v>
      </c>
      <c r="E1980" s="645" t="s">
        <v>3303</v>
      </c>
      <c r="F1980" s="645" t="s">
        <v>3304</v>
      </c>
      <c r="G1980" s="645" t="s">
        <v>8276</v>
      </c>
      <c r="H1980" s="646">
        <v>42802</v>
      </c>
      <c r="I1980" s="647">
        <v>90</v>
      </c>
      <c r="J1980" s="647">
        <v>1</v>
      </c>
      <c r="K1980" s="647">
        <f t="shared" si="30"/>
        <v>90</v>
      </c>
      <c r="L1980" s="645" t="s">
        <v>801</v>
      </c>
      <c r="M1980" s="645" t="s">
        <v>1139</v>
      </c>
      <c r="N1980" s="646">
        <v>42815</v>
      </c>
      <c r="O1980" s="645" t="s">
        <v>71</v>
      </c>
      <c r="P1980" s="645" t="s">
        <v>801</v>
      </c>
    </row>
    <row r="1981" spans="1:16" x14ac:dyDescent="0.2">
      <c r="A1981" s="645" t="s">
        <v>390</v>
      </c>
      <c r="B1981" s="645" t="s">
        <v>1710</v>
      </c>
      <c r="C1981" s="645" t="s">
        <v>391</v>
      </c>
      <c r="D1981" s="645" t="s">
        <v>3302</v>
      </c>
      <c r="E1981" s="645" t="s">
        <v>3303</v>
      </c>
      <c r="F1981" s="645" t="s">
        <v>3304</v>
      </c>
      <c r="G1981" s="645" t="s">
        <v>8277</v>
      </c>
      <c r="H1981" s="646">
        <v>42802</v>
      </c>
      <c r="I1981" s="647">
        <v>140</v>
      </c>
      <c r="J1981" s="647">
        <v>1</v>
      </c>
      <c r="K1981" s="647">
        <f t="shared" si="30"/>
        <v>140</v>
      </c>
      <c r="L1981" s="645" t="s">
        <v>801</v>
      </c>
      <c r="M1981" s="645" t="s">
        <v>1139</v>
      </c>
      <c r="N1981" s="646">
        <v>42815</v>
      </c>
      <c r="O1981" s="645" t="s">
        <v>71</v>
      </c>
      <c r="P1981" s="645" t="s">
        <v>801</v>
      </c>
    </row>
    <row r="1982" spans="1:16" x14ac:dyDescent="0.2">
      <c r="A1982" s="645" t="s">
        <v>390</v>
      </c>
      <c r="B1982" s="645" t="s">
        <v>1710</v>
      </c>
      <c r="C1982" s="645" t="s">
        <v>391</v>
      </c>
      <c r="D1982" s="645" t="s">
        <v>3302</v>
      </c>
      <c r="E1982" s="645" t="s">
        <v>3303</v>
      </c>
      <c r="F1982" s="645" t="s">
        <v>3304</v>
      </c>
      <c r="G1982" s="645" t="s">
        <v>8278</v>
      </c>
      <c r="H1982" s="646">
        <v>42802</v>
      </c>
      <c r="I1982" s="647">
        <v>140</v>
      </c>
      <c r="J1982" s="647">
        <v>1</v>
      </c>
      <c r="K1982" s="647">
        <f t="shared" si="30"/>
        <v>140</v>
      </c>
      <c r="L1982" s="645" t="s">
        <v>801</v>
      </c>
      <c r="M1982" s="645" t="s">
        <v>1139</v>
      </c>
      <c r="N1982" s="646">
        <v>42815</v>
      </c>
      <c r="O1982" s="645" t="s">
        <v>71</v>
      </c>
      <c r="P1982" s="645" t="s">
        <v>801</v>
      </c>
    </row>
    <row r="1983" spans="1:16" x14ac:dyDescent="0.2">
      <c r="A1983" s="645" t="s">
        <v>390</v>
      </c>
      <c r="B1983" s="645" t="s">
        <v>1710</v>
      </c>
      <c r="C1983" s="645" t="s">
        <v>391</v>
      </c>
      <c r="D1983" s="645" t="s">
        <v>3302</v>
      </c>
      <c r="E1983" s="645" t="s">
        <v>3303</v>
      </c>
      <c r="F1983" s="645" t="s">
        <v>3304</v>
      </c>
      <c r="G1983" s="645" t="s">
        <v>8279</v>
      </c>
      <c r="H1983" s="646">
        <v>42802</v>
      </c>
      <c r="I1983" s="647">
        <v>90</v>
      </c>
      <c r="J1983" s="647">
        <v>1</v>
      </c>
      <c r="K1983" s="647">
        <f t="shared" si="30"/>
        <v>90</v>
      </c>
      <c r="L1983" s="645" t="s">
        <v>801</v>
      </c>
      <c r="M1983" s="645" t="s">
        <v>1139</v>
      </c>
      <c r="N1983" s="646">
        <v>42815</v>
      </c>
      <c r="O1983" s="645" t="s">
        <v>71</v>
      </c>
      <c r="P1983" s="645" t="s">
        <v>801</v>
      </c>
    </row>
    <row r="1984" spans="1:16" x14ac:dyDescent="0.2">
      <c r="A1984" s="645" t="s">
        <v>390</v>
      </c>
      <c r="B1984" s="645" t="s">
        <v>1710</v>
      </c>
      <c r="C1984" s="645" t="s">
        <v>391</v>
      </c>
      <c r="D1984" s="645" t="s">
        <v>3302</v>
      </c>
      <c r="E1984" s="645" t="s">
        <v>3303</v>
      </c>
      <c r="F1984" s="645" t="s">
        <v>3304</v>
      </c>
      <c r="G1984" s="645" t="s">
        <v>8280</v>
      </c>
      <c r="H1984" s="646">
        <v>42802</v>
      </c>
      <c r="I1984" s="647">
        <v>140</v>
      </c>
      <c r="J1984" s="647">
        <v>1</v>
      </c>
      <c r="K1984" s="647">
        <f t="shared" si="30"/>
        <v>140</v>
      </c>
      <c r="L1984" s="645" t="s">
        <v>801</v>
      </c>
      <c r="M1984" s="645" t="s">
        <v>1139</v>
      </c>
      <c r="N1984" s="646">
        <v>42815</v>
      </c>
      <c r="O1984" s="645" t="s">
        <v>71</v>
      </c>
      <c r="P1984" s="645" t="s">
        <v>801</v>
      </c>
    </row>
    <row r="1985" spans="1:16" x14ac:dyDescent="0.2">
      <c r="A1985" s="645" t="s">
        <v>390</v>
      </c>
      <c r="B1985" s="645" t="s">
        <v>1710</v>
      </c>
      <c r="C1985" s="645" t="s">
        <v>391</v>
      </c>
      <c r="D1985" s="645" t="s">
        <v>3302</v>
      </c>
      <c r="E1985" s="645" t="s">
        <v>3303</v>
      </c>
      <c r="F1985" s="645" t="s">
        <v>3304</v>
      </c>
      <c r="G1985" s="645" t="s">
        <v>8281</v>
      </c>
      <c r="H1985" s="646">
        <v>42802</v>
      </c>
      <c r="I1985" s="647">
        <v>140</v>
      </c>
      <c r="J1985" s="647">
        <v>1</v>
      </c>
      <c r="K1985" s="647">
        <f t="shared" si="30"/>
        <v>140</v>
      </c>
      <c r="L1985" s="645" t="s">
        <v>801</v>
      </c>
      <c r="M1985" s="645" t="s">
        <v>1139</v>
      </c>
      <c r="N1985" s="646">
        <v>42815</v>
      </c>
      <c r="O1985" s="645" t="s">
        <v>71</v>
      </c>
      <c r="P1985" s="645" t="s">
        <v>801</v>
      </c>
    </row>
    <row r="1986" spans="1:16" x14ac:dyDescent="0.2">
      <c r="A1986" s="645" t="s">
        <v>390</v>
      </c>
      <c r="B1986" s="645" t="s">
        <v>1710</v>
      </c>
      <c r="C1986" s="645" t="s">
        <v>391</v>
      </c>
      <c r="D1986" s="645" t="s">
        <v>3302</v>
      </c>
      <c r="E1986" s="645" t="s">
        <v>3303</v>
      </c>
      <c r="F1986" s="645" t="s">
        <v>3304</v>
      </c>
      <c r="G1986" s="645" t="s">
        <v>8282</v>
      </c>
      <c r="H1986" s="646">
        <v>42802</v>
      </c>
      <c r="I1986" s="647">
        <v>90</v>
      </c>
      <c r="J1986" s="647">
        <v>1</v>
      </c>
      <c r="K1986" s="647">
        <f t="shared" ref="K1986:K2049" si="31">I1986*J1986</f>
        <v>90</v>
      </c>
      <c r="L1986" s="645" t="s">
        <v>801</v>
      </c>
      <c r="M1986" s="645" t="s">
        <v>1139</v>
      </c>
      <c r="N1986" s="646">
        <v>42815</v>
      </c>
      <c r="O1986" s="645" t="s">
        <v>71</v>
      </c>
      <c r="P1986" s="645" t="s">
        <v>801</v>
      </c>
    </row>
    <row r="1987" spans="1:16" x14ac:dyDescent="0.2">
      <c r="A1987" s="645" t="s">
        <v>390</v>
      </c>
      <c r="B1987" s="645" t="s">
        <v>1710</v>
      </c>
      <c r="C1987" s="645" t="s">
        <v>391</v>
      </c>
      <c r="D1987" s="645" t="s">
        <v>3302</v>
      </c>
      <c r="E1987" s="645" t="s">
        <v>3303</v>
      </c>
      <c r="F1987" s="645" t="s">
        <v>3304</v>
      </c>
      <c r="G1987" s="645" t="s">
        <v>8283</v>
      </c>
      <c r="H1987" s="646">
        <v>42802</v>
      </c>
      <c r="I1987" s="647">
        <v>90</v>
      </c>
      <c r="J1987" s="647">
        <v>1</v>
      </c>
      <c r="K1987" s="647">
        <f t="shared" si="31"/>
        <v>90</v>
      </c>
      <c r="L1987" s="645" t="s">
        <v>801</v>
      </c>
      <c r="M1987" s="645" t="s">
        <v>1139</v>
      </c>
      <c r="N1987" s="646">
        <v>42815</v>
      </c>
      <c r="O1987" s="645" t="s">
        <v>71</v>
      </c>
      <c r="P1987" s="645" t="s">
        <v>801</v>
      </c>
    </row>
    <row r="1988" spans="1:16" x14ac:dyDescent="0.2">
      <c r="A1988" s="645" t="s">
        <v>390</v>
      </c>
      <c r="B1988" s="645" t="s">
        <v>1710</v>
      </c>
      <c r="C1988" s="645" t="s">
        <v>391</v>
      </c>
      <c r="D1988" s="645" t="s">
        <v>3302</v>
      </c>
      <c r="E1988" s="645" t="s">
        <v>3303</v>
      </c>
      <c r="F1988" s="645" t="s">
        <v>3304</v>
      </c>
      <c r="G1988" s="645" t="s">
        <v>8284</v>
      </c>
      <c r="H1988" s="646">
        <v>42802</v>
      </c>
      <c r="I1988" s="647">
        <v>55</v>
      </c>
      <c r="J1988" s="647">
        <v>1</v>
      </c>
      <c r="K1988" s="647">
        <f t="shared" si="31"/>
        <v>55</v>
      </c>
      <c r="L1988" s="645" t="s">
        <v>801</v>
      </c>
      <c r="M1988" s="645" t="s">
        <v>474</v>
      </c>
      <c r="N1988" s="646">
        <v>42817</v>
      </c>
      <c r="O1988" s="645" t="s">
        <v>71</v>
      </c>
      <c r="P1988" s="645" t="s">
        <v>801</v>
      </c>
    </row>
    <row r="1989" spans="1:16" x14ac:dyDescent="0.2">
      <c r="A1989" s="645" t="s">
        <v>390</v>
      </c>
      <c r="B1989" s="645" t="s">
        <v>1710</v>
      </c>
      <c r="C1989" s="645" t="s">
        <v>391</v>
      </c>
      <c r="D1989" s="645" t="s">
        <v>3302</v>
      </c>
      <c r="E1989" s="645" t="s">
        <v>3303</v>
      </c>
      <c r="F1989" s="645" t="s">
        <v>3304</v>
      </c>
      <c r="G1989" s="645" t="s">
        <v>8285</v>
      </c>
      <c r="H1989" s="646">
        <v>42802</v>
      </c>
      <c r="I1989" s="647">
        <v>82.95</v>
      </c>
      <c r="J1989" s="647">
        <v>1</v>
      </c>
      <c r="K1989" s="647">
        <f t="shared" si="31"/>
        <v>82.95</v>
      </c>
      <c r="L1989" s="645" t="s">
        <v>801</v>
      </c>
      <c r="M1989" s="645" t="s">
        <v>575</v>
      </c>
      <c r="N1989" s="646">
        <v>42817</v>
      </c>
      <c r="O1989" s="645" t="s">
        <v>71</v>
      </c>
      <c r="P1989" s="645" t="s">
        <v>801</v>
      </c>
    </row>
    <row r="1990" spans="1:16" x14ac:dyDescent="0.2">
      <c r="A1990" s="645" t="s">
        <v>390</v>
      </c>
      <c r="B1990" s="645" t="s">
        <v>1710</v>
      </c>
      <c r="C1990" s="645" t="s">
        <v>391</v>
      </c>
      <c r="D1990" s="645" t="s">
        <v>3302</v>
      </c>
      <c r="E1990" s="645" t="s">
        <v>3303</v>
      </c>
      <c r="F1990" s="645" t="s">
        <v>3304</v>
      </c>
      <c r="G1990" s="645" t="s">
        <v>8286</v>
      </c>
      <c r="H1990" s="646">
        <v>42802</v>
      </c>
      <c r="I1990" s="647">
        <v>82.95</v>
      </c>
      <c r="J1990" s="647">
        <v>1</v>
      </c>
      <c r="K1990" s="647">
        <f t="shared" si="31"/>
        <v>82.95</v>
      </c>
      <c r="L1990" s="645" t="s">
        <v>801</v>
      </c>
      <c r="M1990" s="645" t="s">
        <v>575</v>
      </c>
      <c r="N1990" s="646">
        <v>42817</v>
      </c>
      <c r="O1990" s="645" t="s">
        <v>71</v>
      </c>
      <c r="P1990" s="645" t="s">
        <v>801</v>
      </c>
    </row>
    <row r="1991" spans="1:16" x14ac:dyDescent="0.2">
      <c r="A1991" s="645" t="s">
        <v>390</v>
      </c>
      <c r="B1991" s="645" t="s">
        <v>1710</v>
      </c>
      <c r="C1991" s="645" t="s">
        <v>391</v>
      </c>
      <c r="D1991" s="645" t="s">
        <v>3302</v>
      </c>
      <c r="E1991" s="645" t="s">
        <v>3303</v>
      </c>
      <c r="F1991" s="645" t="s">
        <v>3304</v>
      </c>
      <c r="G1991" s="645" t="s">
        <v>8287</v>
      </c>
      <c r="H1991" s="646">
        <v>42802</v>
      </c>
      <c r="I1991" s="647">
        <v>440</v>
      </c>
      <c r="J1991" s="647">
        <v>1</v>
      </c>
      <c r="K1991" s="647">
        <f t="shared" si="31"/>
        <v>440</v>
      </c>
      <c r="L1991" s="645" t="s">
        <v>801</v>
      </c>
      <c r="M1991" s="645" t="s">
        <v>612</v>
      </c>
      <c r="N1991" s="646">
        <v>42817</v>
      </c>
      <c r="O1991" s="645" t="s">
        <v>71</v>
      </c>
      <c r="P1991" s="645" t="s">
        <v>801</v>
      </c>
    </row>
    <row r="1992" spans="1:16" x14ac:dyDescent="0.2">
      <c r="A1992" s="645" t="s">
        <v>390</v>
      </c>
      <c r="B1992" s="645" t="s">
        <v>1710</v>
      </c>
      <c r="C1992" s="645" t="s">
        <v>391</v>
      </c>
      <c r="D1992" s="645" t="s">
        <v>3302</v>
      </c>
      <c r="E1992" s="645" t="s">
        <v>3303</v>
      </c>
      <c r="F1992" s="645" t="s">
        <v>3304</v>
      </c>
      <c r="G1992" s="645" t="s">
        <v>8288</v>
      </c>
      <c r="H1992" s="646">
        <v>42802</v>
      </c>
      <c r="I1992" s="647">
        <v>210.15</v>
      </c>
      <c r="J1992" s="647">
        <v>1</v>
      </c>
      <c r="K1992" s="647">
        <f t="shared" si="31"/>
        <v>210.15</v>
      </c>
      <c r="L1992" s="645" t="s">
        <v>801</v>
      </c>
      <c r="M1992" s="645" t="s">
        <v>575</v>
      </c>
      <c r="N1992" s="646">
        <v>42817</v>
      </c>
      <c r="O1992" s="645" t="s">
        <v>71</v>
      </c>
      <c r="P1992" s="645" t="s">
        <v>801</v>
      </c>
    </row>
    <row r="1993" spans="1:16" x14ac:dyDescent="0.2">
      <c r="A1993" s="645" t="s">
        <v>390</v>
      </c>
      <c r="B1993" s="645" t="s">
        <v>1710</v>
      </c>
      <c r="C1993" s="645" t="s">
        <v>391</v>
      </c>
      <c r="D1993" s="645" t="s">
        <v>3302</v>
      </c>
      <c r="E1993" s="645" t="s">
        <v>3303</v>
      </c>
      <c r="F1993" s="645" t="s">
        <v>3304</v>
      </c>
      <c r="G1993" s="645" t="s">
        <v>8289</v>
      </c>
      <c r="H1993" s="646">
        <v>42802</v>
      </c>
      <c r="I1993" s="647">
        <v>128.51</v>
      </c>
      <c r="J1993" s="647">
        <v>1</v>
      </c>
      <c r="K1993" s="647">
        <f t="shared" si="31"/>
        <v>128.51</v>
      </c>
      <c r="L1993" s="645" t="s">
        <v>801</v>
      </c>
      <c r="M1993" s="645" t="s">
        <v>474</v>
      </c>
      <c r="N1993" s="646">
        <v>42817</v>
      </c>
      <c r="O1993" s="645" t="s">
        <v>71</v>
      </c>
      <c r="P1993" s="645" t="s">
        <v>801</v>
      </c>
    </row>
    <row r="1994" spans="1:16" x14ac:dyDescent="0.2">
      <c r="A1994" s="645" t="s">
        <v>390</v>
      </c>
      <c r="B1994" s="645" t="s">
        <v>1710</v>
      </c>
      <c r="C1994" s="645" t="s">
        <v>391</v>
      </c>
      <c r="D1994" s="645" t="s">
        <v>3302</v>
      </c>
      <c r="E1994" s="645" t="s">
        <v>3303</v>
      </c>
      <c r="F1994" s="645" t="s">
        <v>3304</v>
      </c>
      <c r="G1994" s="645" t="s">
        <v>8290</v>
      </c>
      <c r="H1994" s="646">
        <v>42802</v>
      </c>
      <c r="I1994" s="647">
        <v>565</v>
      </c>
      <c r="J1994" s="647">
        <v>1</v>
      </c>
      <c r="K1994" s="647">
        <f t="shared" si="31"/>
        <v>565</v>
      </c>
      <c r="L1994" s="645" t="s">
        <v>801</v>
      </c>
      <c r="M1994" s="645" t="s">
        <v>1410</v>
      </c>
      <c r="N1994" s="646">
        <v>42817</v>
      </c>
      <c r="O1994" s="645" t="s">
        <v>71</v>
      </c>
      <c r="P1994" s="645" t="s">
        <v>801</v>
      </c>
    </row>
    <row r="1995" spans="1:16" x14ac:dyDescent="0.2">
      <c r="A1995" s="645" t="s">
        <v>390</v>
      </c>
      <c r="B1995" s="645" t="s">
        <v>1710</v>
      </c>
      <c r="C1995" s="645" t="s">
        <v>391</v>
      </c>
      <c r="D1995" s="645" t="s">
        <v>3302</v>
      </c>
      <c r="E1995" s="645" t="s">
        <v>3303</v>
      </c>
      <c r="F1995" s="645" t="s">
        <v>3304</v>
      </c>
      <c r="G1995" s="645" t="s">
        <v>8291</v>
      </c>
      <c r="H1995" s="646">
        <v>42802</v>
      </c>
      <c r="I1995" s="647">
        <v>565</v>
      </c>
      <c r="J1995" s="647">
        <v>1</v>
      </c>
      <c r="K1995" s="647">
        <f t="shared" si="31"/>
        <v>565</v>
      </c>
      <c r="L1995" s="645" t="s">
        <v>801</v>
      </c>
      <c r="M1995" s="645" t="s">
        <v>1410</v>
      </c>
      <c r="N1995" s="646">
        <v>42817</v>
      </c>
      <c r="O1995" s="645" t="s">
        <v>71</v>
      </c>
      <c r="P1995" s="645" t="s">
        <v>801</v>
      </c>
    </row>
    <row r="1996" spans="1:16" x14ac:dyDescent="0.2">
      <c r="A1996" s="645" t="s">
        <v>390</v>
      </c>
      <c r="B1996" s="645" t="s">
        <v>1710</v>
      </c>
      <c r="C1996" s="645" t="s">
        <v>391</v>
      </c>
      <c r="D1996" s="645" t="s">
        <v>3302</v>
      </c>
      <c r="E1996" s="645" t="s">
        <v>3303</v>
      </c>
      <c r="F1996" s="645" t="s">
        <v>3304</v>
      </c>
      <c r="G1996" s="645" t="s">
        <v>8292</v>
      </c>
      <c r="H1996" s="646">
        <v>42802</v>
      </c>
      <c r="I1996" s="647">
        <v>565</v>
      </c>
      <c r="J1996" s="647">
        <v>1</v>
      </c>
      <c r="K1996" s="647">
        <f t="shared" si="31"/>
        <v>565</v>
      </c>
      <c r="L1996" s="645" t="s">
        <v>801</v>
      </c>
      <c r="M1996" s="645" t="s">
        <v>1410</v>
      </c>
      <c r="N1996" s="646">
        <v>42817</v>
      </c>
      <c r="O1996" s="645" t="s">
        <v>71</v>
      </c>
      <c r="P1996" s="645" t="s">
        <v>801</v>
      </c>
    </row>
    <row r="1997" spans="1:16" x14ac:dyDescent="0.2">
      <c r="A1997" s="645" t="s">
        <v>390</v>
      </c>
      <c r="B1997" s="645" t="s">
        <v>1710</v>
      </c>
      <c r="C1997" s="645" t="s">
        <v>391</v>
      </c>
      <c r="D1997" s="645" t="s">
        <v>3302</v>
      </c>
      <c r="E1997" s="645" t="s">
        <v>3303</v>
      </c>
      <c r="F1997" s="645" t="s">
        <v>3304</v>
      </c>
      <c r="G1997" s="645" t="s">
        <v>8293</v>
      </c>
      <c r="H1997" s="646">
        <v>42802</v>
      </c>
      <c r="I1997" s="647">
        <v>565</v>
      </c>
      <c r="J1997" s="647">
        <v>1</v>
      </c>
      <c r="K1997" s="647">
        <f t="shared" si="31"/>
        <v>565</v>
      </c>
      <c r="L1997" s="645" t="s">
        <v>801</v>
      </c>
      <c r="M1997" s="645" t="s">
        <v>1410</v>
      </c>
      <c r="N1997" s="646">
        <v>42817</v>
      </c>
      <c r="O1997" s="645" t="s">
        <v>71</v>
      </c>
      <c r="P1997" s="645" t="s">
        <v>801</v>
      </c>
    </row>
    <row r="1998" spans="1:16" x14ac:dyDescent="0.2">
      <c r="A1998" s="645" t="s">
        <v>390</v>
      </c>
      <c r="B1998" s="645" t="s">
        <v>1710</v>
      </c>
      <c r="C1998" s="645" t="s">
        <v>391</v>
      </c>
      <c r="D1998" s="645" t="s">
        <v>3302</v>
      </c>
      <c r="E1998" s="645" t="s">
        <v>3303</v>
      </c>
      <c r="F1998" s="645" t="s">
        <v>3304</v>
      </c>
      <c r="G1998" s="645" t="s">
        <v>8294</v>
      </c>
      <c r="H1998" s="646">
        <v>42802</v>
      </c>
      <c r="I1998" s="647">
        <v>90</v>
      </c>
      <c r="J1998" s="647">
        <v>1</v>
      </c>
      <c r="K1998" s="647">
        <f t="shared" si="31"/>
        <v>90</v>
      </c>
      <c r="L1998" s="645" t="s">
        <v>801</v>
      </c>
      <c r="M1998" s="645" t="s">
        <v>1410</v>
      </c>
      <c r="N1998" s="646">
        <v>42817</v>
      </c>
      <c r="O1998" s="645" t="s">
        <v>71</v>
      </c>
      <c r="P1998" s="645" t="s">
        <v>801</v>
      </c>
    </row>
    <row r="1999" spans="1:16" x14ac:dyDescent="0.2">
      <c r="A1999" s="645" t="s">
        <v>390</v>
      </c>
      <c r="B1999" s="645" t="s">
        <v>1710</v>
      </c>
      <c r="C1999" s="645" t="s">
        <v>391</v>
      </c>
      <c r="D1999" s="645" t="s">
        <v>3302</v>
      </c>
      <c r="E1999" s="645" t="s">
        <v>3303</v>
      </c>
      <c r="F1999" s="645" t="s">
        <v>3304</v>
      </c>
      <c r="G1999" s="645" t="s">
        <v>8295</v>
      </c>
      <c r="H1999" s="646">
        <v>42802</v>
      </c>
      <c r="I1999" s="647">
        <v>269</v>
      </c>
      <c r="J1999" s="647">
        <v>1</v>
      </c>
      <c r="K1999" s="647">
        <f t="shared" si="31"/>
        <v>269</v>
      </c>
      <c r="L1999" s="645" t="s">
        <v>801</v>
      </c>
      <c r="M1999" s="645" t="s">
        <v>169</v>
      </c>
      <c r="N1999" s="646">
        <v>42817</v>
      </c>
      <c r="O1999" s="645" t="s">
        <v>71</v>
      </c>
      <c r="P1999" s="645" t="s">
        <v>801</v>
      </c>
    </row>
    <row r="2000" spans="1:16" x14ac:dyDescent="0.2">
      <c r="A2000" s="645" t="s">
        <v>390</v>
      </c>
      <c r="B2000" s="645" t="s">
        <v>1710</v>
      </c>
      <c r="C2000" s="645" t="s">
        <v>391</v>
      </c>
      <c r="D2000" s="645" t="s">
        <v>3302</v>
      </c>
      <c r="E2000" s="645" t="s">
        <v>3303</v>
      </c>
      <c r="F2000" s="645" t="s">
        <v>3304</v>
      </c>
      <c r="G2000" s="645" t="s">
        <v>8296</v>
      </c>
      <c r="H2000" s="646">
        <v>42802</v>
      </c>
      <c r="I2000" s="647">
        <v>200.45</v>
      </c>
      <c r="J2000" s="647">
        <v>1</v>
      </c>
      <c r="K2000" s="647">
        <f t="shared" si="31"/>
        <v>200.45</v>
      </c>
      <c r="L2000" s="645" t="s">
        <v>801</v>
      </c>
      <c r="M2000" s="645" t="s">
        <v>585</v>
      </c>
      <c r="N2000" s="646">
        <v>42817</v>
      </c>
      <c r="O2000" s="645" t="s">
        <v>71</v>
      </c>
      <c r="P2000" s="645" t="s">
        <v>801</v>
      </c>
    </row>
    <row r="2001" spans="1:16" x14ac:dyDescent="0.2">
      <c r="A2001" s="645" t="s">
        <v>390</v>
      </c>
      <c r="B2001" s="645" t="s">
        <v>1710</v>
      </c>
      <c r="C2001" s="645" t="s">
        <v>391</v>
      </c>
      <c r="D2001" s="645" t="s">
        <v>3302</v>
      </c>
      <c r="E2001" s="645" t="s">
        <v>3303</v>
      </c>
      <c r="F2001" s="645" t="s">
        <v>3304</v>
      </c>
      <c r="G2001" s="645" t="s">
        <v>8297</v>
      </c>
      <c r="H2001" s="646">
        <v>42802</v>
      </c>
      <c r="I2001" s="647">
        <v>34.950000000000003</v>
      </c>
      <c r="J2001" s="647">
        <v>1</v>
      </c>
      <c r="K2001" s="647">
        <f t="shared" si="31"/>
        <v>34.950000000000003</v>
      </c>
      <c r="L2001" s="645" t="s">
        <v>801</v>
      </c>
      <c r="M2001" s="645" t="s">
        <v>271</v>
      </c>
      <c r="N2001" s="646">
        <v>42817</v>
      </c>
      <c r="O2001" s="645" t="s">
        <v>71</v>
      </c>
      <c r="P2001" s="645" t="s">
        <v>801</v>
      </c>
    </row>
    <row r="2002" spans="1:16" x14ac:dyDescent="0.2">
      <c r="A2002" s="645" t="s">
        <v>390</v>
      </c>
      <c r="B2002" s="645" t="s">
        <v>1710</v>
      </c>
      <c r="C2002" s="645" t="s">
        <v>391</v>
      </c>
      <c r="D2002" s="645" t="s">
        <v>3302</v>
      </c>
      <c r="E2002" s="645" t="s">
        <v>3303</v>
      </c>
      <c r="F2002" s="645" t="s">
        <v>3304</v>
      </c>
      <c r="G2002" s="645" t="s">
        <v>8298</v>
      </c>
      <c r="H2002" s="646">
        <v>42802</v>
      </c>
      <c r="I2002" s="647">
        <v>34.950000000000003</v>
      </c>
      <c r="J2002" s="647">
        <v>1</v>
      </c>
      <c r="K2002" s="647">
        <f t="shared" si="31"/>
        <v>34.950000000000003</v>
      </c>
      <c r="L2002" s="645" t="s">
        <v>801</v>
      </c>
      <c r="M2002" s="645" t="s">
        <v>271</v>
      </c>
      <c r="N2002" s="646">
        <v>42817</v>
      </c>
      <c r="O2002" s="645" t="s">
        <v>71</v>
      </c>
      <c r="P2002" s="645" t="s">
        <v>801</v>
      </c>
    </row>
    <row r="2003" spans="1:16" x14ac:dyDescent="0.2">
      <c r="A2003" s="645" t="s">
        <v>390</v>
      </c>
      <c r="B2003" s="645" t="s">
        <v>1710</v>
      </c>
      <c r="C2003" s="645" t="s">
        <v>391</v>
      </c>
      <c r="D2003" s="645" t="s">
        <v>3302</v>
      </c>
      <c r="E2003" s="645" t="s">
        <v>3303</v>
      </c>
      <c r="F2003" s="645" t="s">
        <v>3304</v>
      </c>
      <c r="G2003" s="645" t="s">
        <v>8299</v>
      </c>
      <c r="H2003" s="646">
        <v>42802</v>
      </c>
      <c r="I2003" s="647">
        <v>41.3</v>
      </c>
      <c r="J2003" s="647">
        <v>1</v>
      </c>
      <c r="K2003" s="647">
        <f t="shared" si="31"/>
        <v>41.3</v>
      </c>
      <c r="L2003" s="645" t="s">
        <v>801</v>
      </c>
      <c r="M2003" s="645" t="s">
        <v>1410</v>
      </c>
      <c r="N2003" s="646">
        <v>42817</v>
      </c>
      <c r="O2003" s="645" t="s">
        <v>71</v>
      </c>
      <c r="P2003" s="645" t="s">
        <v>801</v>
      </c>
    </row>
    <row r="2004" spans="1:16" x14ac:dyDescent="0.2">
      <c r="A2004" s="645" t="s">
        <v>390</v>
      </c>
      <c r="B2004" s="645" t="s">
        <v>1710</v>
      </c>
      <c r="C2004" s="645" t="s">
        <v>391</v>
      </c>
      <c r="D2004" s="645" t="s">
        <v>3302</v>
      </c>
      <c r="E2004" s="645" t="s">
        <v>3303</v>
      </c>
      <c r="F2004" s="645" t="s">
        <v>3304</v>
      </c>
      <c r="G2004" s="645" t="s">
        <v>8300</v>
      </c>
      <c r="H2004" s="646">
        <v>42802</v>
      </c>
      <c r="I2004" s="647">
        <v>180</v>
      </c>
      <c r="J2004" s="647">
        <v>1</v>
      </c>
      <c r="K2004" s="647">
        <f t="shared" si="31"/>
        <v>180</v>
      </c>
      <c r="L2004" s="645" t="s">
        <v>801</v>
      </c>
      <c r="M2004" s="645" t="s">
        <v>1708</v>
      </c>
      <c r="N2004" s="646">
        <v>42817</v>
      </c>
      <c r="O2004" s="645" t="s">
        <v>71</v>
      </c>
      <c r="P2004" s="645" t="s">
        <v>801</v>
      </c>
    </row>
    <row r="2005" spans="1:16" x14ac:dyDescent="0.2">
      <c r="A2005" s="645" t="s">
        <v>390</v>
      </c>
      <c r="B2005" s="645" t="s">
        <v>1710</v>
      </c>
      <c r="C2005" s="645" t="s">
        <v>391</v>
      </c>
      <c r="D2005" s="645" t="s">
        <v>3302</v>
      </c>
      <c r="E2005" s="645" t="s">
        <v>3303</v>
      </c>
      <c r="F2005" s="645" t="s">
        <v>3304</v>
      </c>
      <c r="G2005" s="645" t="s">
        <v>8301</v>
      </c>
      <c r="H2005" s="646">
        <v>42802</v>
      </c>
      <c r="I2005" s="647">
        <v>97.85</v>
      </c>
      <c r="J2005" s="647">
        <v>1</v>
      </c>
      <c r="K2005" s="647">
        <f t="shared" si="31"/>
        <v>97.85</v>
      </c>
      <c r="L2005" s="645" t="s">
        <v>801</v>
      </c>
      <c r="M2005" s="645" t="s">
        <v>1401</v>
      </c>
      <c r="N2005" s="646">
        <v>42817</v>
      </c>
      <c r="O2005" s="645" t="s">
        <v>71</v>
      </c>
      <c r="P2005" s="645" t="s">
        <v>801</v>
      </c>
    </row>
    <row r="2006" spans="1:16" x14ac:dyDescent="0.2">
      <c r="A2006" s="645" t="s">
        <v>390</v>
      </c>
      <c r="B2006" s="645" t="s">
        <v>1710</v>
      </c>
      <c r="C2006" s="645" t="s">
        <v>391</v>
      </c>
      <c r="D2006" s="645" t="s">
        <v>3302</v>
      </c>
      <c r="E2006" s="645" t="s">
        <v>3303</v>
      </c>
      <c r="F2006" s="645" t="s">
        <v>3304</v>
      </c>
      <c r="G2006" s="645" t="s">
        <v>8302</v>
      </c>
      <c r="H2006" s="646">
        <v>42802</v>
      </c>
      <c r="I2006" s="647">
        <v>97.85</v>
      </c>
      <c r="J2006" s="647">
        <v>1</v>
      </c>
      <c r="K2006" s="647">
        <f t="shared" si="31"/>
        <v>97.85</v>
      </c>
      <c r="L2006" s="645" t="s">
        <v>801</v>
      </c>
      <c r="M2006" s="645" t="s">
        <v>1401</v>
      </c>
      <c r="N2006" s="646">
        <v>42817</v>
      </c>
      <c r="O2006" s="645" t="s">
        <v>71</v>
      </c>
      <c r="P2006" s="645" t="s">
        <v>801</v>
      </c>
    </row>
    <row r="2007" spans="1:16" x14ac:dyDescent="0.2">
      <c r="A2007" s="645" t="s">
        <v>390</v>
      </c>
      <c r="B2007" s="645" t="s">
        <v>1710</v>
      </c>
      <c r="C2007" s="645" t="s">
        <v>391</v>
      </c>
      <c r="D2007" s="645" t="s">
        <v>3302</v>
      </c>
      <c r="E2007" s="645" t="s">
        <v>3303</v>
      </c>
      <c r="F2007" s="645" t="s">
        <v>3304</v>
      </c>
      <c r="G2007" s="645" t="s">
        <v>8303</v>
      </c>
      <c r="H2007" s="646">
        <v>42802</v>
      </c>
      <c r="I2007" s="647">
        <v>90</v>
      </c>
      <c r="J2007" s="647">
        <v>1</v>
      </c>
      <c r="K2007" s="647">
        <f t="shared" si="31"/>
        <v>90</v>
      </c>
      <c r="L2007" s="645" t="s">
        <v>801</v>
      </c>
      <c r="M2007" s="645" t="s">
        <v>1401</v>
      </c>
      <c r="N2007" s="646">
        <v>42817</v>
      </c>
      <c r="O2007" s="645" t="s">
        <v>71</v>
      </c>
      <c r="P2007" s="645" t="s">
        <v>801</v>
      </c>
    </row>
    <row r="2008" spans="1:16" x14ac:dyDescent="0.2">
      <c r="A2008" s="645" t="s">
        <v>390</v>
      </c>
      <c r="B2008" s="645" t="s">
        <v>1710</v>
      </c>
      <c r="C2008" s="645" t="s">
        <v>391</v>
      </c>
      <c r="D2008" s="645" t="s">
        <v>3302</v>
      </c>
      <c r="E2008" s="645" t="s">
        <v>3303</v>
      </c>
      <c r="F2008" s="645" t="s">
        <v>3304</v>
      </c>
      <c r="G2008" s="645" t="s">
        <v>8304</v>
      </c>
      <c r="H2008" s="646">
        <v>42802</v>
      </c>
      <c r="I2008" s="647">
        <v>180</v>
      </c>
      <c r="J2008" s="647">
        <v>1</v>
      </c>
      <c r="K2008" s="647">
        <f t="shared" si="31"/>
        <v>180</v>
      </c>
      <c r="L2008" s="645" t="s">
        <v>801</v>
      </c>
      <c r="M2008" s="645" t="s">
        <v>1708</v>
      </c>
      <c r="N2008" s="646">
        <v>42817</v>
      </c>
      <c r="O2008" s="645" t="s">
        <v>71</v>
      </c>
      <c r="P2008" s="645" t="s">
        <v>801</v>
      </c>
    </row>
    <row r="2009" spans="1:16" x14ac:dyDescent="0.2">
      <c r="A2009" s="645" t="s">
        <v>390</v>
      </c>
      <c r="B2009" s="645" t="s">
        <v>1710</v>
      </c>
      <c r="C2009" s="645" t="s">
        <v>391</v>
      </c>
      <c r="D2009" s="645" t="s">
        <v>3302</v>
      </c>
      <c r="E2009" s="645" t="s">
        <v>3303</v>
      </c>
      <c r="F2009" s="645" t="s">
        <v>3304</v>
      </c>
      <c r="G2009" s="645" t="s">
        <v>8305</v>
      </c>
      <c r="H2009" s="646">
        <v>42802</v>
      </c>
      <c r="I2009" s="647">
        <v>384</v>
      </c>
      <c r="J2009" s="647">
        <v>1</v>
      </c>
      <c r="K2009" s="647">
        <f t="shared" si="31"/>
        <v>384</v>
      </c>
      <c r="L2009" s="645" t="s">
        <v>801</v>
      </c>
      <c r="M2009" s="645" t="s">
        <v>585</v>
      </c>
      <c r="N2009" s="646">
        <v>42810</v>
      </c>
      <c r="O2009" s="645" t="s">
        <v>71</v>
      </c>
      <c r="P2009" s="645" t="s">
        <v>801</v>
      </c>
    </row>
    <row r="2010" spans="1:16" x14ac:dyDescent="0.2">
      <c r="A2010" s="645" t="s">
        <v>390</v>
      </c>
      <c r="B2010" s="645" t="s">
        <v>1710</v>
      </c>
      <c r="C2010" s="645" t="s">
        <v>391</v>
      </c>
      <c r="D2010" s="645" t="s">
        <v>3302</v>
      </c>
      <c r="E2010" s="645" t="s">
        <v>3303</v>
      </c>
      <c r="F2010" s="645" t="s">
        <v>3304</v>
      </c>
      <c r="G2010" s="645" t="s">
        <v>8306</v>
      </c>
      <c r="H2010" s="646">
        <v>42802</v>
      </c>
      <c r="I2010" s="647">
        <v>408.77</v>
      </c>
      <c r="J2010" s="647">
        <v>1</v>
      </c>
      <c r="K2010" s="647">
        <f t="shared" si="31"/>
        <v>408.77</v>
      </c>
      <c r="L2010" s="645" t="s">
        <v>801</v>
      </c>
      <c r="M2010" s="645" t="s">
        <v>1131</v>
      </c>
      <c r="N2010" s="646">
        <v>42810</v>
      </c>
      <c r="O2010" s="645" t="s">
        <v>71</v>
      </c>
      <c r="P2010" s="645" t="s">
        <v>801</v>
      </c>
    </row>
    <row r="2011" spans="1:16" x14ac:dyDescent="0.2">
      <c r="A2011" s="645" t="s">
        <v>390</v>
      </c>
      <c r="B2011" s="645" t="s">
        <v>1710</v>
      </c>
      <c r="C2011" s="645" t="s">
        <v>391</v>
      </c>
      <c r="D2011" s="645" t="s">
        <v>3302</v>
      </c>
      <c r="E2011" s="645" t="s">
        <v>3303</v>
      </c>
      <c r="F2011" s="645" t="s">
        <v>3304</v>
      </c>
      <c r="G2011" s="645" t="s">
        <v>8307</v>
      </c>
      <c r="H2011" s="646">
        <v>42802</v>
      </c>
      <c r="I2011" s="647">
        <v>720</v>
      </c>
      <c r="J2011" s="647">
        <v>1</v>
      </c>
      <c r="K2011" s="647">
        <f t="shared" si="31"/>
        <v>720</v>
      </c>
      <c r="L2011" s="645" t="s">
        <v>801</v>
      </c>
      <c r="M2011" s="645" t="s">
        <v>575</v>
      </c>
      <c r="N2011" s="646">
        <v>42810</v>
      </c>
      <c r="O2011" s="645" t="s">
        <v>71</v>
      </c>
      <c r="P2011" s="645" t="s">
        <v>801</v>
      </c>
    </row>
    <row r="2012" spans="1:16" x14ac:dyDescent="0.2">
      <c r="A2012" s="645" t="s">
        <v>390</v>
      </c>
      <c r="B2012" s="645" t="s">
        <v>1710</v>
      </c>
      <c r="C2012" s="645" t="s">
        <v>391</v>
      </c>
      <c r="D2012" s="645" t="s">
        <v>3302</v>
      </c>
      <c r="E2012" s="645" t="s">
        <v>3303</v>
      </c>
      <c r="F2012" s="645" t="s">
        <v>3304</v>
      </c>
      <c r="G2012" s="645" t="s">
        <v>8308</v>
      </c>
      <c r="H2012" s="646">
        <v>42802</v>
      </c>
      <c r="I2012" s="647">
        <v>824.2</v>
      </c>
      <c r="J2012" s="647">
        <v>1</v>
      </c>
      <c r="K2012" s="647">
        <f t="shared" si="31"/>
        <v>824.2</v>
      </c>
      <c r="L2012" s="645" t="s">
        <v>801</v>
      </c>
      <c r="M2012" s="645" t="s">
        <v>540</v>
      </c>
      <c r="N2012" s="646">
        <v>42810</v>
      </c>
      <c r="O2012" s="645" t="s">
        <v>71</v>
      </c>
      <c r="P2012" s="645" t="s">
        <v>801</v>
      </c>
    </row>
    <row r="2013" spans="1:16" x14ac:dyDescent="0.2">
      <c r="A2013" s="645" t="s">
        <v>390</v>
      </c>
      <c r="B2013" s="645" t="s">
        <v>1710</v>
      </c>
      <c r="C2013" s="645" t="s">
        <v>391</v>
      </c>
      <c r="D2013" s="645" t="s">
        <v>3302</v>
      </c>
      <c r="E2013" s="645" t="s">
        <v>3303</v>
      </c>
      <c r="F2013" s="645" t="s">
        <v>3304</v>
      </c>
      <c r="G2013" s="645" t="s">
        <v>8309</v>
      </c>
      <c r="H2013" s="646">
        <v>42802</v>
      </c>
      <c r="I2013" s="647">
        <v>270</v>
      </c>
      <c r="J2013" s="647">
        <v>1</v>
      </c>
      <c r="K2013" s="647">
        <f t="shared" si="31"/>
        <v>270</v>
      </c>
      <c r="L2013" s="645" t="s">
        <v>801</v>
      </c>
      <c r="M2013" s="645" t="s">
        <v>1150</v>
      </c>
      <c r="N2013" s="646">
        <v>42814</v>
      </c>
      <c r="O2013" s="645" t="s">
        <v>71</v>
      </c>
      <c r="P2013" s="645" t="s">
        <v>801</v>
      </c>
    </row>
    <row r="2014" spans="1:16" x14ac:dyDescent="0.2">
      <c r="A2014" s="645" t="s">
        <v>390</v>
      </c>
      <c r="B2014" s="645" t="s">
        <v>1710</v>
      </c>
      <c r="C2014" s="645" t="s">
        <v>391</v>
      </c>
      <c r="D2014" s="645" t="s">
        <v>3302</v>
      </c>
      <c r="E2014" s="645" t="s">
        <v>3303</v>
      </c>
      <c r="F2014" s="645" t="s">
        <v>3304</v>
      </c>
      <c r="G2014" s="645" t="s">
        <v>8310</v>
      </c>
      <c r="H2014" s="646">
        <v>42802</v>
      </c>
      <c r="I2014" s="647">
        <v>81.39</v>
      </c>
      <c r="J2014" s="647">
        <v>1</v>
      </c>
      <c r="K2014" s="647">
        <f t="shared" si="31"/>
        <v>81.39</v>
      </c>
      <c r="L2014" s="645" t="s">
        <v>801</v>
      </c>
      <c r="M2014" s="645" t="s">
        <v>2539</v>
      </c>
      <c r="N2014" s="646">
        <v>42810</v>
      </c>
      <c r="O2014" s="645" t="s">
        <v>71</v>
      </c>
      <c r="P2014" s="645" t="s">
        <v>801</v>
      </c>
    </row>
    <row r="2015" spans="1:16" x14ac:dyDescent="0.2">
      <c r="A2015" s="645" t="s">
        <v>390</v>
      </c>
      <c r="B2015" s="645" t="s">
        <v>1710</v>
      </c>
      <c r="C2015" s="645" t="s">
        <v>391</v>
      </c>
      <c r="D2015" s="645" t="s">
        <v>3302</v>
      </c>
      <c r="E2015" s="645" t="s">
        <v>3303</v>
      </c>
      <c r="F2015" s="645" t="s">
        <v>3304</v>
      </c>
      <c r="G2015" s="645" t="s">
        <v>8311</v>
      </c>
      <c r="H2015" s="646">
        <v>42802</v>
      </c>
      <c r="I2015" s="647">
        <v>33.1</v>
      </c>
      <c r="J2015" s="647">
        <v>1</v>
      </c>
      <c r="K2015" s="647">
        <f t="shared" si="31"/>
        <v>33.1</v>
      </c>
      <c r="L2015" s="645" t="s">
        <v>801</v>
      </c>
      <c r="M2015" s="645" t="s">
        <v>2539</v>
      </c>
      <c r="N2015" s="646">
        <v>42810</v>
      </c>
      <c r="O2015" s="645" t="s">
        <v>71</v>
      </c>
      <c r="P2015" s="645" t="s">
        <v>801</v>
      </c>
    </row>
    <row r="2016" spans="1:16" x14ac:dyDescent="0.2">
      <c r="A2016" s="645" t="s">
        <v>390</v>
      </c>
      <c r="B2016" s="645" t="s">
        <v>1710</v>
      </c>
      <c r="C2016" s="645" t="s">
        <v>391</v>
      </c>
      <c r="D2016" s="645" t="s">
        <v>3302</v>
      </c>
      <c r="E2016" s="645" t="s">
        <v>3303</v>
      </c>
      <c r="F2016" s="645" t="s">
        <v>3304</v>
      </c>
      <c r="G2016" s="645" t="s">
        <v>8312</v>
      </c>
      <c r="H2016" s="646">
        <v>42802</v>
      </c>
      <c r="I2016" s="647">
        <v>33.1</v>
      </c>
      <c r="J2016" s="647">
        <v>1</v>
      </c>
      <c r="K2016" s="647">
        <f t="shared" si="31"/>
        <v>33.1</v>
      </c>
      <c r="L2016" s="645" t="s">
        <v>801</v>
      </c>
      <c r="M2016" s="645" t="s">
        <v>2539</v>
      </c>
      <c r="N2016" s="646">
        <v>42810</v>
      </c>
      <c r="O2016" s="645" t="s">
        <v>71</v>
      </c>
      <c r="P2016" s="645" t="s">
        <v>801</v>
      </c>
    </row>
    <row r="2017" spans="1:16" x14ac:dyDescent="0.2">
      <c r="A2017" s="645" t="s">
        <v>390</v>
      </c>
      <c r="B2017" s="645" t="s">
        <v>1710</v>
      </c>
      <c r="C2017" s="645" t="s">
        <v>391</v>
      </c>
      <c r="D2017" s="645" t="s">
        <v>3302</v>
      </c>
      <c r="E2017" s="645" t="s">
        <v>3303</v>
      </c>
      <c r="F2017" s="645" t="s">
        <v>3304</v>
      </c>
      <c r="G2017" s="645" t="s">
        <v>8313</v>
      </c>
      <c r="H2017" s="646">
        <v>42802</v>
      </c>
      <c r="I2017" s="647">
        <v>35</v>
      </c>
      <c r="J2017" s="647">
        <v>1</v>
      </c>
      <c r="K2017" s="647">
        <f t="shared" si="31"/>
        <v>35</v>
      </c>
      <c r="L2017" s="645" t="s">
        <v>801</v>
      </c>
      <c r="M2017" s="645" t="s">
        <v>575</v>
      </c>
      <c r="N2017" s="646">
        <v>42815</v>
      </c>
      <c r="O2017" s="645" t="s">
        <v>71</v>
      </c>
      <c r="P2017" s="645" t="s">
        <v>801</v>
      </c>
    </row>
    <row r="2018" spans="1:16" x14ac:dyDescent="0.2">
      <c r="A2018" s="645" t="s">
        <v>390</v>
      </c>
      <c r="B2018" s="645" t="s">
        <v>1710</v>
      </c>
      <c r="C2018" s="645" t="s">
        <v>391</v>
      </c>
      <c r="D2018" s="645" t="s">
        <v>3302</v>
      </c>
      <c r="E2018" s="645" t="s">
        <v>3303</v>
      </c>
      <c r="F2018" s="645" t="s">
        <v>3304</v>
      </c>
      <c r="G2018" s="645" t="s">
        <v>8314</v>
      </c>
      <c r="H2018" s="646">
        <v>42802</v>
      </c>
      <c r="I2018" s="647">
        <v>97.85</v>
      </c>
      <c r="J2018" s="647">
        <v>1</v>
      </c>
      <c r="K2018" s="647">
        <f t="shared" si="31"/>
        <v>97.85</v>
      </c>
      <c r="L2018" s="645" t="s">
        <v>801</v>
      </c>
      <c r="M2018" s="645" t="s">
        <v>140</v>
      </c>
      <c r="N2018" s="646">
        <v>42810</v>
      </c>
      <c r="O2018" s="645" t="s">
        <v>71</v>
      </c>
      <c r="P2018" s="645" t="s">
        <v>801</v>
      </c>
    </row>
    <row r="2019" spans="1:16" x14ac:dyDescent="0.2">
      <c r="A2019" s="645" t="s">
        <v>390</v>
      </c>
      <c r="B2019" s="645" t="s">
        <v>1710</v>
      </c>
      <c r="C2019" s="645" t="s">
        <v>391</v>
      </c>
      <c r="D2019" s="645" t="s">
        <v>3302</v>
      </c>
      <c r="E2019" s="645" t="s">
        <v>3303</v>
      </c>
      <c r="F2019" s="645" t="s">
        <v>3304</v>
      </c>
      <c r="G2019" s="645" t="s">
        <v>8315</v>
      </c>
      <c r="H2019" s="646">
        <v>42802</v>
      </c>
      <c r="I2019" s="647">
        <v>97.85</v>
      </c>
      <c r="J2019" s="647">
        <v>1</v>
      </c>
      <c r="K2019" s="647">
        <f t="shared" si="31"/>
        <v>97.85</v>
      </c>
      <c r="L2019" s="645" t="s">
        <v>801</v>
      </c>
      <c r="M2019" s="645" t="s">
        <v>140</v>
      </c>
      <c r="N2019" s="646">
        <v>42810</v>
      </c>
      <c r="O2019" s="645" t="s">
        <v>71</v>
      </c>
      <c r="P2019" s="645" t="s">
        <v>801</v>
      </c>
    </row>
    <row r="2020" spans="1:16" x14ac:dyDescent="0.2">
      <c r="A2020" s="645" t="s">
        <v>390</v>
      </c>
      <c r="B2020" s="645" t="s">
        <v>1710</v>
      </c>
      <c r="C2020" s="645" t="s">
        <v>391</v>
      </c>
      <c r="D2020" s="645" t="s">
        <v>3302</v>
      </c>
      <c r="E2020" s="645" t="s">
        <v>3303</v>
      </c>
      <c r="F2020" s="645" t="s">
        <v>3304</v>
      </c>
      <c r="G2020" s="645" t="s">
        <v>8316</v>
      </c>
      <c r="H2020" s="646">
        <v>42802</v>
      </c>
      <c r="I2020" s="647">
        <v>93.63</v>
      </c>
      <c r="J2020" s="647">
        <v>1</v>
      </c>
      <c r="K2020" s="647">
        <f t="shared" si="31"/>
        <v>93.63</v>
      </c>
      <c r="L2020" s="645" t="s">
        <v>801</v>
      </c>
      <c r="M2020" s="645" t="s">
        <v>2539</v>
      </c>
      <c r="N2020" s="646">
        <v>42810</v>
      </c>
      <c r="O2020" s="645" t="s">
        <v>71</v>
      </c>
      <c r="P2020" s="645" t="s">
        <v>8317</v>
      </c>
    </row>
    <row r="2021" spans="1:16" x14ac:dyDescent="0.2">
      <c r="A2021" s="645" t="s">
        <v>390</v>
      </c>
      <c r="B2021" s="645" t="s">
        <v>1710</v>
      </c>
      <c r="C2021" s="645" t="s">
        <v>391</v>
      </c>
      <c r="D2021" s="645" t="s">
        <v>3302</v>
      </c>
      <c r="E2021" s="645" t="s">
        <v>3303</v>
      </c>
      <c r="F2021" s="645" t="s">
        <v>3304</v>
      </c>
      <c r="G2021" s="645" t="s">
        <v>8318</v>
      </c>
      <c r="H2021" s="646">
        <v>42802</v>
      </c>
      <c r="I2021" s="647">
        <v>97.85</v>
      </c>
      <c r="J2021" s="647">
        <v>1</v>
      </c>
      <c r="K2021" s="647">
        <f t="shared" si="31"/>
        <v>97.85</v>
      </c>
      <c r="L2021" s="645" t="s">
        <v>801</v>
      </c>
      <c r="M2021" s="645" t="s">
        <v>258</v>
      </c>
      <c r="N2021" s="646">
        <v>42810</v>
      </c>
      <c r="O2021" s="645" t="s">
        <v>71</v>
      </c>
      <c r="P2021" s="645" t="s">
        <v>801</v>
      </c>
    </row>
    <row r="2022" spans="1:16" x14ac:dyDescent="0.2">
      <c r="A2022" s="645" t="s">
        <v>390</v>
      </c>
      <c r="B2022" s="645" t="s">
        <v>1710</v>
      </c>
      <c r="C2022" s="645" t="s">
        <v>391</v>
      </c>
      <c r="D2022" s="645" t="s">
        <v>3302</v>
      </c>
      <c r="E2022" s="645" t="s">
        <v>3303</v>
      </c>
      <c r="F2022" s="645" t="s">
        <v>3304</v>
      </c>
      <c r="G2022" s="645" t="s">
        <v>8319</v>
      </c>
      <c r="H2022" s="646">
        <v>42802</v>
      </c>
      <c r="I2022" s="647">
        <v>82.95</v>
      </c>
      <c r="J2022" s="647">
        <v>1</v>
      </c>
      <c r="K2022" s="647">
        <f t="shared" si="31"/>
        <v>82.95</v>
      </c>
      <c r="L2022" s="645" t="s">
        <v>801</v>
      </c>
      <c r="M2022" s="645" t="s">
        <v>258</v>
      </c>
      <c r="N2022" s="646">
        <v>42816</v>
      </c>
      <c r="O2022" s="645" t="s">
        <v>71</v>
      </c>
      <c r="P2022" s="645" t="s">
        <v>801</v>
      </c>
    </row>
    <row r="2023" spans="1:16" x14ac:dyDescent="0.2">
      <c r="A2023" s="645" t="s">
        <v>390</v>
      </c>
      <c r="B2023" s="645" t="s">
        <v>1710</v>
      </c>
      <c r="C2023" s="645" t="s">
        <v>391</v>
      </c>
      <c r="D2023" s="645" t="s">
        <v>3302</v>
      </c>
      <c r="E2023" s="645" t="s">
        <v>3303</v>
      </c>
      <c r="F2023" s="645" t="s">
        <v>3304</v>
      </c>
      <c r="G2023" s="645" t="s">
        <v>8320</v>
      </c>
      <c r="H2023" s="646">
        <v>42802</v>
      </c>
      <c r="I2023" s="647">
        <v>67</v>
      </c>
      <c r="J2023" s="647">
        <v>1</v>
      </c>
      <c r="K2023" s="647">
        <f t="shared" si="31"/>
        <v>67</v>
      </c>
      <c r="L2023" s="645" t="s">
        <v>801</v>
      </c>
      <c r="M2023" s="645" t="s">
        <v>258</v>
      </c>
      <c r="N2023" s="646">
        <v>42816</v>
      </c>
      <c r="O2023" s="645" t="s">
        <v>71</v>
      </c>
      <c r="P2023" s="645" t="s">
        <v>801</v>
      </c>
    </row>
    <row r="2024" spans="1:16" x14ac:dyDescent="0.2">
      <c r="A2024" s="645" t="s">
        <v>390</v>
      </c>
      <c r="B2024" s="645" t="s">
        <v>1710</v>
      </c>
      <c r="C2024" s="645" t="s">
        <v>391</v>
      </c>
      <c r="D2024" s="645" t="s">
        <v>3302</v>
      </c>
      <c r="E2024" s="645" t="s">
        <v>3303</v>
      </c>
      <c r="F2024" s="645" t="s">
        <v>3304</v>
      </c>
      <c r="G2024" s="645" t="s">
        <v>8321</v>
      </c>
      <c r="H2024" s="646">
        <v>42802</v>
      </c>
      <c r="I2024" s="647">
        <v>45.2</v>
      </c>
      <c r="J2024" s="647">
        <v>1</v>
      </c>
      <c r="K2024" s="647">
        <f t="shared" si="31"/>
        <v>45.2</v>
      </c>
      <c r="L2024" s="645" t="s">
        <v>801</v>
      </c>
      <c r="M2024" s="645" t="s">
        <v>258</v>
      </c>
      <c r="N2024" s="646">
        <v>42815</v>
      </c>
      <c r="O2024" s="645" t="s">
        <v>71</v>
      </c>
      <c r="P2024" s="645" t="s">
        <v>801</v>
      </c>
    </row>
    <row r="2025" spans="1:16" x14ac:dyDescent="0.2">
      <c r="A2025" s="645" t="s">
        <v>390</v>
      </c>
      <c r="B2025" s="645" t="s">
        <v>1710</v>
      </c>
      <c r="C2025" s="645" t="s">
        <v>391</v>
      </c>
      <c r="D2025" s="645" t="s">
        <v>3302</v>
      </c>
      <c r="E2025" s="645" t="s">
        <v>3303</v>
      </c>
      <c r="F2025" s="645" t="s">
        <v>3304</v>
      </c>
      <c r="G2025" s="645" t="s">
        <v>8322</v>
      </c>
      <c r="H2025" s="646">
        <v>42802</v>
      </c>
      <c r="I2025" s="647">
        <v>58.75</v>
      </c>
      <c r="J2025" s="647">
        <v>1</v>
      </c>
      <c r="K2025" s="647">
        <f t="shared" si="31"/>
        <v>58.75</v>
      </c>
      <c r="L2025" s="645" t="s">
        <v>801</v>
      </c>
      <c r="M2025" s="645" t="s">
        <v>258</v>
      </c>
      <c r="N2025" s="646">
        <v>42815</v>
      </c>
      <c r="O2025" s="645" t="s">
        <v>71</v>
      </c>
      <c r="P2025" s="645" t="s">
        <v>801</v>
      </c>
    </row>
    <row r="2026" spans="1:16" x14ac:dyDescent="0.2">
      <c r="A2026" s="645" t="s">
        <v>390</v>
      </c>
      <c r="B2026" s="645" t="s">
        <v>1710</v>
      </c>
      <c r="C2026" s="645" t="s">
        <v>391</v>
      </c>
      <c r="D2026" s="645" t="s">
        <v>3302</v>
      </c>
      <c r="E2026" s="645" t="s">
        <v>3303</v>
      </c>
      <c r="F2026" s="645" t="s">
        <v>3304</v>
      </c>
      <c r="G2026" s="645" t="s">
        <v>8323</v>
      </c>
      <c r="H2026" s="646">
        <v>42802</v>
      </c>
      <c r="I2026" s="647">
        <v>65</v>
      </c>
      <c r="J2026" s="647">
        <v>1</v>
      </c>
      <c r="K2026" s="647">
        <f t="shared" si="31"/>
        <v>65</v>
      </c>
      <c r="L2026" s="645" t="s">
        <v>801</v>
      </c>
      <c r="M2026" s="645" t="s">
        <v>102</v>
      </c>
      <c r="N2026" s="646">
        <v>42815</v>
      </c>
      <c r="O2026" s="645" t="s">
        <v>71</v>
      </c>
      <c r="P2026" s="645" t="s">
        <v>801</v>
      </c>
    </row>
    <row r="2027" spans="1:16" x14ac:dyDescent="0.2">
      <c r="A2027" s="645" t="s">
        <v>390</v>
      </c>
      <c r="B2027" s="645" t="s">
        <v>1710</v>
      </c>
      <c r="C2027" s="645" t="s">
        <v>391</v>
      </c>
      <c r="D2027" s="645" t="s">
        <v>3302</v>
      </c>
      <c r="E2027" s="645" t="s">
        <v>3303</v>
      </c>
      <c r="F2027" s="645" t="s">
        <v>3304</v>
      </c>
      <c r="G2027" s="645" t="s">
        <v>8324</v>
      </c>
      <c r="H2027" s="646">
        <v>42802</v>
      </c>
      <c r="I2027" s="647">
        <v>58</v>
      </c>
      <c r="J2027" s="647">
        <v>1</v>
      </c>
      <c r="K2027" s="647">
        <f t="shared" si="31"/>
        <v>58</v>
      </c>
      <c r="L2027" s="645" t="s">
        <v>801</v>
      </c>
      <c r="M2027" s="645" t="s">
        <v>102</v>
      </c>
      <c r="N2027" s="646">
        <v>42816</v>
      </c>
      <c r="O2027" s="645" t="s">
        <v>71</v>
      </c>
      <c r="P2027" s="645" t="s">
        <v>801</v>
      </c>
    </row>
    <row r="2028" spans="1:16" x14ac:dyDescent="0.2">
      <c r="A2028" s="645" t="s">
        <v>390</v>
      </c>
      <c r="B2028" s="645" t="s">
        <v>1710</v>
      </c>
      <c r="C2028" s="645" t="s">
        <v>391</v>
      </c>
      <c r="D2028" s="645" t="s">
        <v>3302</v>
      </c>
      <c r="E2028" s="645" t="s">
        <v>3303</v>
      </c>
      <c r="F2028" s="645" t="s">
        <v>3304</v>
      </c>
      <c r="G2028" s="645" t="s">
        <v>8325</v>
      </c>
      <c r="H2028" s="646">
        <v>42802</v>
      </c>
      <c r="I2028" s="647">
        <v>82.95</v>
      </c>
      <c r="J2028" s="647">
        <v>1</v>
      </c>
      <c r="K2028" s="647">
        <f t="shared" si="31"/>
        <v>82.95</v>
      </c>
      <c r="L2028" s="645" t="s">
        <v>801</v>
      </c>
      <c r="M2028" s="645" t="s">
        <v>1744</v>
      </c>
      <c r="N2028" s="646">
        <v>42815</v>
      </c>
      <c r="O2028" s="645" t="s">
        <v>71</v>
      </c>
      <c r="P2028" s="645" t="s">
        <v>801</v>
      </c>
    </row>
    <row r="2029" spans="1:16" x14ac:dyDescent="0.2">
      <c r="A2029" s="645" t="s">
        <v>390</v>
      </c>
      <c r="B2029" s="645" t="s">
        <v>1710</v>
      </c>
      <c r="C2029" s="645" t="s">
        <v>391</v>
      </c>
      <c r="D2029" s="645" t="s">
        <v>3302</v>
      </c>
      <c r="E2029" s="645" t="s">
        <v>3303</v>
      </c>
      <c r="F2029" s="645" t="s">
        <v>3304</v>
      </c>
      <c r="G2029" s="645" t="s">
        <v>8326</v>
      </c>
      <c r="H2029" s="646">
        <v>42802</v>
      </c>
      <c r="I2029" s="647">
        <v>97.85</v>
      </c>
      <c r="J2029" s="647">
        <v>1</v>
      </c>
      <c r="K2029" s="647">
        <f t="shared" si="31"/>
        <v>97.85</v>
      </c>
      <c r="L2029" s="645" t="s">
        <v>801</v>
      </c>
      <c r="M2029" s="645" t="s">
        <v>1744</v>
      </c>
      <c r="N2029" s="646">
        <v>42815</v>
      </c>
      <c r="O2029" s="645" t="s">
        <v>71</v>
      </c>
      <c r="P2029" s="645" t="s">
        <v>801</v>
      </c>
    </row>
    <row r="2030" spans="1:16" x14ac:dyDescent="0.2">
      <c r="A2030" s="645" t="s">
        <v>390</v>
      </c>
      <c r="B2030" s="645" t="s">
        <v>1710</v>
      </c>
      <c r="C2030" s="645" t="s">
        <v>391</v>
      </c>
      <c r="D2030" s="645" t="s">
        <v>3302</v>
      </c>
      <c r="E2030" s="645" t="s">
        <v>3303</v>
      </c>
      <c r="F2030" s="645" t="s">
        <v>3304</v>
      </c>
      <c r="G2030" s="645" t="s">
        <v>8327</v>
      </c>
      <c r="H2030" s="646">
        <v>42802</v>
      </c>
      <c r="I2030" s="647">
        <v>23.5</v>
      </c>
      <c r="J2030" s="647">
        <v>1</v>
      </c>
      <c r="K2030" s="647">
        <f t="shared" si="31"/>
        <v>23.5</v>
      </c>
      <c r="L2030" s="645" t="s">
        <v>801</v>
      </c>
      <c r="M2030" s="645" t="s">
        <v>1708</v>
      </c>
      <c r="N2030" s="646">
        <v>42815</v>
      </c>
      <c r="O2030" s="645" t="s">
        <v>71</v>
      </c>
      <c r="P2030" s="645" t="s">
        <v>801</v>
      </c>
    </row>
    <row r="2031" spans="1:16" x14ac:dyDescent="0.2">
      <c r="A2031" s="645" t="s">
        <v>390</v>
      </c>
      <c r="B2031" s="645" t="s">
        <v>1710</v>
      </c>
      <c r="C2031" s="645" t="s">
        <v>391</v>
      </c>
      <c r="D2031" s="645" t="s">
        <v>3302</v>
      </c>
      <c r="E2031" s="645" t="s">
        <v>3303</v>
      </c>
      <c r="F2031" s="645" t="s">
        <v>3304</v>
      </c>
      <c r="G2031" s="645" t="s">
        <v>8328</v>
      </c>
      <c r="H2031" s="646">
        <v>42802</v>
      </c>
      <c r="I2031" s="647">
        <v>23.5</v>
      </c>
      <c r="J2031" s="647">
        <v>1</v>
      </c>
      <c r="K2031" s="647">
        <f t="shared" si="31"/>
        <v>23.5</v>
      </c>
      <c r="L2031" s="645" t="s">
        <v>801</v>
      </c>
      <c r="M2031" s="645" t="s">
        <v>1708</v>
      </c>
      <c r="N2031" s="646">
        <v>42815</v>
      </c>
      <c r="O2031" s="645" t="s">
        <v>71</v>
      </c>
      <c r="P2031" s="645" t="s">
        <v>801</v>
      </c>
    </row>
    <row r="2032" spans="1:16" x14ac:dyDescent="0.2">
      <c r="A2032" s="645" t="s">
        <v>390</v>
      </c>
      <c r="B2032" s="645" t="s">
        <v>1710</v>
      </c>
      <c r="C2032" s="645" t="s">
        <v>391</v>
      </c>
      <c r="D2032" s="645" t="s">
        <v>3302</v>
      </c>
      <c r="E2032" s="645" t="s">
        <v>3303</v>
      </c>
      <c r="F2032" s="645" t="s">
        <v>3304</v>
      </c>
      <c r="G2032" s="645" t="s">
        <v>8329</v>
      </c>
      <c r="H2032" s="646">
        <v>42802</v>
      </c>
      <c r="I2032" s="647">
        <v>288</v>
      </c>
      <c r="J2032" s="647">
        <v>1</v>
      </c>
      <c r="K2032" s="647">
        <f t="shared" si="31"/>
        <v>288</v>
      </c>
      <c r="L2032" s="645" t="s">
        <v>801</v>
      </c>
      <c r="M2032" s="645" t="s">
        <v>1051</v>
      </c>
      <c r="N2032" s="646">
        <v>42815</v>
      </c>
      <c r="O2032" s="645" t="s">
        <v>71</v>
      </c>
      <c r="P2032" s="645" t="s">
        <v>801</v>
      </c>
    </row>
    <row r="2033" spans="1:16" x14ac:dyDescent="0.2">
      <c r="A2033" s="645" t="s">
        <v>390</v>
      </c>
      <c r="B2033" s="645" t="s">
        <v>1710</v>
      </c>
      <c r="C2033" s="645" t="s">
        <v>391</v>
      </c>
      <c r="D2033" s="645" t="s">
        <v>3302</v>
      </c>
      <c r="E2033" s="645" t="s">
        <v>3303</v>
      </c>
      <c r="F2033" s="645" t="s">
        <v>3304</v>
      </c>
      <c r="G2033" s="645" t="s">
        <v>8330</v>
      </c>
      <c r="H2033" s="646">
        <v>42802</v>
      </c>
      <c r="I2033" s="647">
        <v>141</v>
      </c>
      <c r="J2033" s="647">
        <v>1</v>
      </c>
      <c r="K2033" s="647">
        <f t="shared" si="31"/>
        <v>141</v>
      </c>
      <c r="L2033" s="645" t="s">
        <v>801</v>
      </c>
      <c r="M2033" s="645" t="s">
        <v>3076</v>
      </c>
      <c r="N2033" s="646">
        <v>42816</v>
      </c>
      <c r="O2033" s="645" t="s">
        <v>71</v>
      </c>
      <c r="P2033" s="645" t="s">
        <v>801</v>
      </c>
    </row>
    <row r="2034" spans="1:16" x14ac:dyDescent="0.2">
      <c r="A2034" s="645" t="s">
        <v>390</v>
      </c>
      <c r="B2034" s="645" t="s">
        <v>1710</v>
      </c>
      <c r="C2034" s="645" t="s">
        <v>391</v>
      </c>
      <c r="D2034" s="645" t="s">
        <v>3302</v>
      </c>
      <c r="E2034" s="645" t="s">
        <v>3303</v>
      </c>
      <c r="F2034" s="645" t="s">
        <v>3304</v>
      </c>
      <c r="G2034" s="645" t="s">
        <v>8331</v>
      </c>
      <c r="H2034" s="646">
        <v>42802</v>
      </c>
      <c r="I2034" s="647">
        <v>52.5</v>
      </c>
      <c r="J2034" s="647">
        <v>1</v>
      </c>
      <c r="K2034" s="647">
        <f t="shared" si="31"/>
        <v>52.5</v>
      </c>
      <c r="L2034" s="645" t="s">
        <v>801</v>
      </c>
      <c r="M2034" s="645" t="s">
        <v>623</v>
      </c>
      <c r="N2034" s="646">
        <v>42816</v>
      </c>
      <c r="O2034" s="645" t="s">
        <v>71</v>
      </c>
      <c r="P2034" s="645" t="s">
        <v>801</v>
      </c>
    </row>
    <row r="2035" spans="1:16" x14ac:dyDescent="0.2">
      <c r="A2035" s="645" t="s">
        <v>390</v>
      </c>
      <c r="B2035" s="645" t="s">
        <v>1710</v>
      </c>
      <c r="C2035" s="645" t="s">
        <v>391</v>
      </c>
      <c r="D2035" s="645" t="s">
        <v>3302</v>
      </c>
      <c r="E2035" s="645" t="s">
        <v>3303</v>
      </c>
      <c r="F2035" s="645" t="s">
        <v>3304</v>
      </c>
      <c r="G2035" s="645" t="s">
        <v>8332</v>
      </c>
      <c r="H2035" s="646">
        <v>42802</v>
      </c>
      <c r="I2035" s="647">
        <v>141</v>
      </c>
      <c r="J2035" s="647">
        <v>1</v>
      </c>
      <c r="K2035" s="647">
        <f t="shared" si="31"/>
        <v>141</v>
      </c>
      <c r="L2035" s="645" t="s">
        <v>801</v>
      </c>
      <c r="M2035" s="645" t="s">
        <v>3076</v>
      </c>
      <c r="N2035" s="646">
        <v>42816</v>
      </c>
      <c r="O2035" s="645" t="s">
        <v>71</v>
      </c>
      <c r="P2035" s="645" t="s">
        <v>801</v>
      </c>
    </row>
    <row r="2036" spans="1:16" x14ac:dyDescent="0.2">
      <c r="A2036" s="645" t="s">
        <v>390</v>
      </c>
      <c r="B2036" s="645" t="s">
        <v>1710</v>
      </c>
      <c r="C2036" s="645" t="s">
        <v>391</v>
      </c>
      <c r="D2036" s="645" t="s">
        <v>3302</v>
      </c>
      <c r="E2036" s="645" t="s">
        <v>3303</v>
      </c>
      <c r="F2036" s="645" t="s">
        <v>3304</v>
      </c>
      <c r="G2036" s="645" t="s">
        <v>8333</v>
      </c>
      <c r="H2036" s="646">
        <v>42802</v>
      </c>
      <c r="I2036" s="647">
        <v>30.53</v>
      </c>
      <c r="J2036" s="647">
        <v>1</v>
      </c>
      <c r="K2036" s="647">
        <f t="shared" si="31"/>
        <v>30.53</v>
      </c>
      <c r="L2036" s="645" t="s">
        <v>801</v>
      </c>
      <c r="M2036" s="645" t="s">
        <v>2539</v>
      </c>
      <c r="N2036" s="646">
        <v>42816</v>
      </c>
      <c r="O2036" s="645" t="s">
        <v>71</v>
      </c>
      <c r="P2036" s="645" t="s">
        <v>8317</v>
      </c>
    </row>
    <row r="2037" spans="1:16" x14ac:dyDescent="0.2">
      <c r="A2037" s="645" t="s">
        <v>390</v>
      </c>
      <c r="B2037" s="645" t="s">
        <v>1710</v>
      </c>
      <c r="C2037" s="645" t="s">
        <v>391</v>
      </c>
      <c r="D2037" s="645" t="s">
        <v>3302</v>
      </c>
      <c r="E2037" s="645" t="s">
        <v>3303</v>
      </c>
      <c r="F2037" s="645" t="s">
        <v>3304</v>
      </c>
      <c r="G2037" s="645" t="s">
        <v>8334</v>
      </c>
      <c r="H2037" s="646">
        <v>42802</v>
      </c>
      <c r="I2037" s="647">
        <v>94.63</v>
      </c>
      <c r="J2037" s="647">
        <v>1</v>
      </c>
      <c r="K2037" s="647">
        <f t="shared" si="31"/>
        <v>94.63</v>
      </c>
      <c r="L2037" s="645" t="s">
        <v>801</v>
      </c>
      <c r="M2037" s="645" t="s">
        <v>2539</v>
      </c>
      <c r="N2037" s="646">
        <v>42816</v>
      </c>
      <c r="O2037" s="645" t="s">
        <v>71</v>
      </c>
      <c r="P2037" s="645" t="s">
        <v>8317</v>
      </c>
    </row>
    <row r="2038" spans="1:16" x14ac:dyDescent="0.2">
      <c r="A2038" s="645" t="s">
        <v>390</v>
      </c>
      <c r="B2038" s="645" t="s">
        <v>1710</v>
      </c>
      <c r="C2038" s="645" t="s">
        <v>391</v>
      </c>
      <c r="D2038" s="645" t="s">
        <v>3302</v>
      </c>
      <c r="E2038" s="645" t="s">
        <v>3303</v>
      </c>
      <c r="F2038" s="645" t="s">
        <v>3304</v>
      </c>
      <c r="G2038" s="645" t="s">
        <v>8335</v>
      </c>
      <c r="H2038" s="646">
        <v>42802</v>
      </c>
      <c r="I2038" s="647">
        <v>348.1</v>
      </c>
      <c r="J2038" s="647">
        <v>1</v>
      </c>
      <c r="K2038" s="647">
        <f t="shared" si="31"/>
        <v>348.1</v>
      </c>
      <c r="L2038" s="645" t="s">
        <v>801</v>
      </c>
      <c r="M2038" s="645" t="s">
        <v>623</v>
      </c>
      <c r="N2038" s="646">
        <v>42816</v>
      </c>
      <c r="O2038" s="645" t="s">
        <v>71</v>
      </c>
      <c r="P2038" s="645" t="s">
        <v>801</v>
      </c>
    </row>
    <row r="2039" spans="1:16" x14ac:dyDescent="0.2">
      <c r="A2039" s="645" t="s">
        <v>390</v>
      </c>
      <c r="B2039" s="645" t="s">
        <v>1710</v>
      </c>
      <c r="C2039" s="645" t="s">
        <v>391</v>
      </c>
      <c r="D2039" s="645" t="s">
        <v>3302</v>
      </c>
      <c r="E2039" s="645" t="s">
        <v>3303</v>
      </c>
      <c r="F2039" s="645" t="s">
        <v>3304</v>
      </c>
      <c r="G2039" s="645" t="s">
        <v>8336</v>
      </c>
      <c r="H2039" s="646">
        <v>42802</v>
      </c>
      <c r="I2039" s="647">
        <v>24.82</v>
      </c>
      <c r="J2039" s="647">
        <v>1</v>
      </c>
      <c r="K2039" s="647">
        <f t="shared" si="31"/>
        <v>24.82</v>
      </c>
      <c r="L2039" s="645" t="s">
        <v>801</v>
      </c>
      <c r="M2039" s="645" t="s">
        <v>2539</v>
      </c>
      <c r="N2039" s="646">
        <v>42816</v>
      </c>
      <c r="O2039" s="645" t="s">
        <v>71</v>
      </c>
      <c r="P2039" s="645" t="s">
        <v>8337</v>
      </c>
    </row>
    <row r="2040" spans="1:16" x14ac:dyDescent="0.2">
      <c r="A2040" s="645" t="s">
        <v>390</v>
      </c>
      <c r="B2040" s="645" t="s">
        <v>1710</v>
      </c>
      <c r="C2040" s="645" t="s">
        <v>391</v>
      </c>
      <c r="D2040" s="645" t="s">
        <v>3302</v>
      </c>
      <c r="E2040" s="645" t="s">
        <v>3303</v>
      </c>
      <c r="F2040" s="645" t="s">
        <v>3304</v>
      </c>
      <c r="G2040" s="645" t="s">
        <v>8338</v>
      </c>
      <c r="H2040" s="646">
        <v>42802</v>
      </c>
      <c r="I2040" s="647">
        <v>230.6</v>
      </c>
      <c r="J2040" s="647">
        <v>1</v>
      </c>
      <c r="K2040" s="647">
        <f t="shared" si="31"/>
        <v>230.6</v>
      </c>
      <c r="L2040" s="645" t="s">
        <v>801</v>
      </c>
      <c r="M2040" s="645" t="s">
        <v>671</v>
      </c>
      <c r="N2040" s="646">
        <v>42816</v>
      </c>
      <c r="O2040" s="645" t="s">
        <v>71</v>
      </c>
      <c r="P2040" s="645" t="s">
        <v>801</v>
      </c>
    </row>
    <row r="2041" spans="1:16" x14ac:dyDescent="0.2">
      <c r="A2041" s="645" t="s">
        <v>390</v>
      </c>
      <c r="B2041" s="645" t="s">
        <v>1710</v>
      </c>
      <c r="C2041" s="645" t="s">
        <v>391</v>
      </c>
      <c r="D2041" s="645" t="s">
        <v>3302</v>
      </c>
      <c r="E2041" s="645" t="s">
        <v>3303</v>
      </c>
      <c r="F2041" s="645" t="s">
        <v>3304</v>
      </c>
      <c r="G2041" s="645" t="s">
        <v>8339</v>
      </c>
      <c r="H2041" s="646">
        <v>42802</v>
      </c>
      <c r="I2041" s="647">
        <v>230.6</v>
      </c>
      <c r="J2041" s="647">
        <v>1</v>
      </c>
      <c r="K2041" s="647">
        <f t="shared" si="31"/>
        <v>230.6</v>
      </c>
      <c r="L2041" s="645" t="s">
        <v>801</v>
      </c>
      <c r="M2041" s="645" t="s">
        <v>671</v>
      </c>
      <c r="N2041" s="646">
        <v>42816</v>
      </c>
      <c r="O2041" s="645" t="s">
        <v>71</v>
      </c>
      <c r="P2041" s="645" t="s">
        <v>801</v>
      </c>
    </row>
    <row r="2042" spans="1:16" x14ac:dyDescent="0.2">
      <c r="A2042" s="645" t="s">
        <v>390</v>
      </c>
      <c r="B2042" s="645" t="s">
        <v>1710</v>
      </c>
      <c r="C2042" s="645" t="s">
        <v>391</v>
      </c>
      <c r="D2042" s="645" t="s">
        <v>3302</v>
      </c>
      <c r="E2042" s="645" t="s">
        <v>3303</v>
      </c>
      <c r="F2042" s="645" t="s">
        <v>3304</v>
      </c>
      <c r="G2042" s="645" t="s">
        <v>8340</v>
      </c>
      <c r="H2042" s="646">
        <v>42802</v>
      </c>
      <c r="I2042" s="647">
        <v>286.8</v>
      </c>
      <c r="J2042" s="647">
        <v>1</v>
      </c>
      <c r="K2042" s="647">
        <f t="shared" si="31"/>
        <v>286.8</v>
      </c>
      <c r="L2042" s="645" t="s">
        <v>801</v>
      </c>
      <c r="M2042" s="645" t="s">
        <v>671</v>
      </c>
      <c r="N2042" s="646">
        <v>42816</v>
      </c>
      <c r="O2042" s="645" t="s">
        <v>71</v>
      </c>
      <c r="P2042" s="645" t="s">
        <v>801</v>
      </c>
    </row>
    <row r="2043" spans="1:16" x14ac:dyDescent="0.2">
      <c r="A2043" s="645" t="s">
        <v>390</v>
      </c>
      <c r="B2043" s="645" t="s">
        <v>1710</v>
      </c>
      <c r="C2043" s="645" t="s">
        <v>391</v>
      </c>
      <c r="D2043" s="645" t="s">
        <v>3302</v>
      </c>
      <c r="E2043" s="645" t="s">
        <v>3303</v>
      </c>
      <c r="F2043" s="645" t="s">
        <v>3304</v>
      </c>
      <c r="G2043" s="645" t="s">
        <v>8341</v>
      </c>
      <c r="H2043" s="646">
        <v>42802</v>
      </c>
      <c r="I2043" s="647">
        <v>286.8</v>
      </c>
      <c r="J2043" s="647">
        <v>1</v>
      </c>
      <c r="K2043" s="647">
        <f t="shared" si="31"/>
        <v>286.8</v>
      </c>
      <c r="L2043" s="645" t="s">
        <v>801</v>
      </c>
      <c r="M2043" s="645" t="s">
        <v>671</v>
      </c>
      <c r="N2043" s="646">
        <v>42816</v>
      </c>
      <c r="O2043" s="645" t="s">
        <v>71</v>
      </c>
      <c r="P2043" s="645" t="s">
        <v>801</v>
      </c>
    </row>
    <row r="2044" spans="1:16" x14ac:dyDescent="0.2">
      <c r="A2044" s="645" t="s">
        <v>390</v>
      </c>
      <c r="B2044" s="645" t="s">
        <v>1710</v>
      </c>
      <c r="C2044" s="645" t="s">
        <v>391</v>
      </c>
      <c r="D2044" s="645" t="s">
        <v>3302</v>
      </c>
      <c r="E2044" s="645" t="s">
        <v>3303</v>
      </c>
      <c r="F2044" s="645" t="s">
        <v>3304</v>
      </c>
      <c r="G2044" s="645" t="s">
        <v>8342</v>
      </c>
      <c r="H2044" s="646">
        <v>42802</v>
      </c>
      <c r="I2044" s="647">
        <v>253.59</v>
      </c>
      <c r="J2044" s="647">
        <v>1</v>
      </c>
      <c r="K2044" s="647">
        <f t="shared" si="31"/>
        <v>253.59</v>
      </c>
      <c r="L2044" s="645" t="s">
        <v>801</v>
      </c>
      <c r="M2044" s="645" t="s">
        <v>2539</v>
      </c>
      <c r="N2044" s="646">
        <v>42816</v>
      </c>
      <c r="O2044" s="645" t="s">
        <v>71</v>
      </c>
      <c r="P2044" s="645" t="s">
        <v>7859</v>
      </c>
    </row>
    <row r="2045" spans="1:16" x14ac:dyDescent="0.2">
      <c r="A2045" s="645" t="s">
        <v>390</v>
      </c>
      <c r="B2045" s="645" t="s">
        <v>1710</v>
      </c>
      <c r="C2045" s="645" t="s">
        <v>391</v>
      </c>
      <c r="D2045" s="645" t="s">
        <v>3302</v>
      </c>
      <c r="E2045" s="645" t="s">
        <v>3303</v>
      </c>
      <c r="F2045" s="645" t="s">
        <v>3304</v>
      </c>
      <c r="G2045" s="645" t="s">
        <v>8343</v>
      </c>
      <c r="H2045" s="646">
        <v>42802</v>
      </c>
      <c r="I2045" s="647">
        <v>280</v>
      </c>
      <c r="J2045" s="647">
        <v>1</v>
      </c>
      <c r="K2045" s="647">
        <f t="shared" si="31"/>
        <v>280</v>
      </c>
      <c r="L2045" s="645" t="s">
        <v>801</v>
      </c>
      <c r="M2045" s="645" t="s">
        <v>636</v>
      </c>
      <c r="N2045" s="646">
        <v>42816</v>
      </c>
      <c r="O2045" s="645" t="s">
        <v>71</v>
      </c>
      <c r="P2045" s="645" t="s">
        <v>801</v>
      </c>
    </row>
    <row r="2046" spans="1:16" x14ac:dyDescent="0.2">
      <c r="A2046" s="645" t="s">
        <v>390</v>
      </c>
      <c r="B2046" s="645" t="s">
        <v>1710</v>
      </c>
      <c r="C2046" s="645" t="s">
        <v>391</v>
      </c>
      <c r="D2046" s="645" t="s">
        <v>3302</v>
      </c>
      <c r="E2046" s="645" t="s">
        <v>3303</v>
      </c>
      <c r="F2046" s="645" t="s">
        <v>3304</v>
      </c>
      <c r="G2046" s="645" t="s">
        <v>8344</v>
      </c>
      <c r="H2046" s="646">
        <v>42802</v>
      </c>
      <c r="I2046" s="647">
        <v>91.21</v>
      </c>
      <c r="J2046" s="647">
        <v>1</v>
      </c>
      <c r="K2046" s="647">
        <f t="shared" si="31"/>
        <v>91.21</v>
      </c>
      <c r="L2046" s="645" t="s">
        <v>801</v>
      </c>
      <c r="M2046" s="645" t="s">
        <v>666</v>
      </c>
      <c r="N2046" s="646">
        <v>42816</v>
      </c>
      <c r="O2046" s="645" t="s">
        <v>71</v>
      </c>
      <c r="P2046" s="645" t="s">
        <v>801</v>
      </c>
    </row>
    <row r="2047" spans="1:16" x14ac:dyDescent="0.2">
      <c r="A2047" s="645" t="s">
        <v>390</v>
      </c>
      <c r="B2047" s="645" t="s">
        <v>1710</v>
      </c>
      <c r="C2047" s="645" t="s">
        <v>391</v>
      </c>
      <c r="D2047" s="645" t="s">
        <v>3302</v>
      </c>
      <c r="E2047" s="645" t="s">
        <v>3303</v>
      </c>
      <c r="F2047" s="645" t="s">
        <v>3304</v>
      </c>
      <c r="G2047" s="645" t="s">
        <v>8345</v>
      </c>
      <c r="H2047" s="646">
        <v>42802</v>
      </c>
      <c r="I2047" s="647">
        <v>84.99</v>
      </c>
      <c r="J2047" s="647">
        <v>1</v>
      </c>
      <c r="K2047" s="647">
        <f t="shared" si="31"/>
        <v>84.99</v>
      </c>
      <c r="L2047" s="645" t="s">
        <v>801</v>
      </c>
      <c r="M2047" s="645" t="s">
        <v>666</v>
      </c>
      <c r="N2047" s="646">
        <v>42815</v>
      </c>
      <c r="O2047" s="645" t="s">
        <v>71</v>
      </c>
      <c r="P2047" s="645" t="s">
        <v>801</v>
      </c>
    </row>
    <row r="2048" spans="1:16" x14ac:dyDescent="0.2">
      <c r="A2048" s="645" t="s">
        <v>390</v>
      </c>
      <c r="B2048" s="645" t="s">
        <v>1710</v>
      </c>
      <c r="C2048" s="645" t="s">
        <v>391</v>
      </c>
      <c r="D2048" s="645" t="s">
        <v>3302</v>
      </c>
      <c r="E2048" s="645" t="s">
        <v>3303</v>
      </c>
      <c r="F2048" s="645" t="s">
        <v>3304</v>
      </c>
      <c r="G2048" s="645" t="s">
        <v>8346</v>
      </c>
      <c r="H2048" s="646">
        <v>42802</v>
      </c>
      <c r="I2048" s="647">
        <v>19.100000000000001</v>
      </c>
      <c r="J2048" s="647">
        <v>1</v>
      </c>
      <c r="K2048" s="647">
        <f t="shared" si="31"/>
        <v>19.100000000000001</v>
      </c>
      <c r="L2048" s="645" t="s">
        <v>801</v>
      </c>
      <c r="M2048" s="645" t="s">
        <v>666</v>
      </c>
      <c r="N2048" s="646">
        <v>42815</v>
      </c>
      <c r="O2048" s="645" t="s">
        <v>71</v>
      </c>
      <c r="P2048" s="645" t="s">
        <v>801</v>
      </c>
    </row>
    <row r="2049" spans="1:16" x14ac:dyDescent="0.2">
      <c r="A2049" s="645" t="s">
        <v>390</v>
      </c>
      <c r="B2049" s="645" t="s">
        <v>1710</v>
      </c>
      <c r="C2049" s="645" t="s">
        <v>391</v>
      </c>
      <c r="D2049" s="645" t="s">
        <v>3302</v>
      </c>
      <c r="E2049" s="645" t="s">
        <v>3303</v>
      </c>
      <c r="F2049" s="645" t="s">
        <v>3304</v>
      </c>
      <c r="G2049" s="645" t="s">
        <v>8347</v>
      </c>
      <c r="H2049" s="646">
        <v>42802</v>
      </c>
      <c r="I2049" s="647">
        <v>91.1</v>
      </c>
      <c r="J2049" s="647">
        <v>1</v>
      </c>
      <c r="K2049" s="647">
        <f t="shared" si="31"/>
        <v>91.1</v>
      </c>
      <c r="L2049" s="645" t="s">
        <v>801</v>
      </c>
      <c r="M2049" s="645" t="s">
        <v>474</v>
      </c>
      <c r="N2049" s="646">
        <v>42816</v>
      </c>
      <c r="O2049" s="645" t="s">
        <v>71</v>
      </c>
      <c r="P2049" s="645" t="s">
        <v>801</v>
      </c>
    </row>
    <row r="2050" spans="1:16" x14ac:dyDescent="0.2">
      <c r="A2050" s="645" t="s">
        <v>390</v>
      </c>
      <c r="B2050" s="645" t="s">
        <v>1710</v>
      </c>
      <c r="C2050" s="645" t="s">
        <v>391</v>
      </c>
      <c r="D2050" s="645" t="s">
        <v>3302</v>
      </c>
      <c r="E2050" s="645" t="s">
        <v>3303</v>
      </c>
      <c r="F2050" s="645" t="s">
        <v>3304</v>
      </c>
      <c r="G2050" s="645" t="s">
        <v>8348</v>
      </c>
      <c r="H2050" s="646">
        <v>42802</v>
      </c>
      <c r="I2050" s="647">
        <v>134.62</v>
      </c>
      <c r="J2050" s="647">
        <v>1</v>
      </c>
      <c r="K2050" s="647">
        <f t="shared" ref="K2050:K2113" si="32">I2050*J2050</f>
        <v>134.62</v>
      </c>
      <c r="L2050" s="645" t="s">
        <v>801</v>
      </c>
      <c r="M2050" s="645" t="s">
        <v>474</v>
      </c>
      <c r="N2050" s="646">
        <v>42816</v>
      </c>
      <c r="O2050" s="645" t="s">
        <v>71</v>
      </c>
      <c r="P2050" s="645" t="s">
        <v>801</v>
      </c>
    </row>
    <row r="2051" spans="1:16" x14ac:dyDescent="0.2">
      <c r="A2051" s="645" t="s">
        <v>390</v>
      </c>
      <c r="B2051" s="645" t="s">
        <v>1710</v>
      </c>
      <c r="C2051" s="645" t="s">
        <v>391</v>
      </c>
      <c r="D2051" s="645" t="s">
        <v>3302</v>
      </c>
      <c r="E2051" s="645" t="s">
        <v>3303</v>
      </c>
      <c r="F2051" s="645" t="s">
        <v>3304</v>
      </c>
      <c r="G2051" s="645" t="s">
        <v>8349</v>
      </c>
      <c r="H2051" s="646">
        <v>42802</v>
      </c>
      <c r="I2051" s="647">
        <v>300</v>
      </c>
      <c r="J2051" s="647">
        <v>1</v>
      </c>
      <c r="K2051" s="647">
        <f t="shared" si="32"/>
        <v>300</v>
      </c>
      <c r="L2051" s="645" t="s">
        <v>801</v>
      </c>
      <c r="M2051" s="645" t="s">
        <v>3076</v>
      </c>
      <c r="N2051" s="646">
        <v>42816</v>
      </c>
      <c r="O2051" s="645" t="s">
        <v>71</v>
      </c>
      <c r="P2051" s="645" t="s">
        <v>801</v>
      </c>
    </row>
    <row r="2052" spans="1:16" x14ac:dyDescent="0.2">
      <c r="A2052" s="645" t="s">
        <v>390</v>
      </c>
      <c r="B2052" s="645" t="s">
        <v>1710</v>
      </c>
      <c r="C2052" s="645" t="s">
        <v>391</v>
      </c>
      <c r="D2052" s="645" t="s">
        <v>3302</v>
      </c>
      <c r="E2052" s="645" t="s">
        <v>3303</v>
      </c>
      <c r="F2052" s="645" t="s">
        <v>3304</v>
      </c>
      <c r="G2052" s="645" t="s">
        <v>8350</v>
      </c>
      <c r="H2052" s="646">
        <v>42802</v>
      </c>
      <c r="I2052" s="647">
        <v>212.5</v>
      </c>
      <c r="J2052" s="647">
        <v>1</v>
      </c>
      <c r="K2052" s="647">
        <f t="shared" si="32"/>
        <v>212.5</v>
      </c>
      <c r="L2052" s="645" t="s">
        <v>801</v>
      </c>
      <c r="M2052" s="645" t="s">
        <v>1744</v>
      </c>
      <c r="N2052" s="646">
        <v>42810</v>
      </c>
      <c r="O2052" s="645" t="s">
        <v>71</v>
      </c>
      <c r="P2052" s="645" t="s">
        <v>801</v>
      </c>
    </row>
    <row r="2053" spans="1:16" x14ac:dyDescent="0.2">
      <c r="A2053" s="645" t="s">
        <v>390</v>
      </c>
      <c r="B2053" s="645" t="s">
        <v>1710</v>
      </c>
      <c r="C2053" s="645" t="s">
        <v>391</v>
      </c>
      <c r="D2053" s="645" t="s">
        <v>3302</v>
      </c>
      <c r="E2053" s="645" t="s">
        <v>3303</v>
      </c>
      <c r="F2053" s="645" t="s">
        <v>3304</v>
      </c>
      <c r="G2053" s="645" t="s">
        <v>8351</v>
      </c>
      <c r="H2053" s="646">
        <v>42802</v>
      </c>
      <c r="I2053" s="647">
        <v>433.14</v>
      </c>
      <c r="J2053" s="647">
        <v>1</v>
      </c>
      <c r="K2053" s="647">
        <f t="shared" si="32"/>
        <v>433.14</v>
      </c>
      <c r="L2053" s="645" t="s">
        <v>801</v>
      </c>
      <c r="M2053" s="645" t="s">
        <v>169</v>
      </c>
      <c r="N2053" s="646">
        <v>42810</v>
      </c>
      <c r="O2053" s="645" t="s">
        <v>71</v>
      </c>
      <c r="P2053" s="645" t="s">
        <v>801</v>
      </c>
    </row>
    <row r="2054" spans="1:16" x14ac:dyDescent="0.2">
      <c r="A2054" s="645" t="s">
        <v>390</v>
      </c>
      <c r="B2054" s="645" t="s">
        <v>1710</v>
      </c>
      <c r="C2054" s="645" t="s">
        <v>391</v>
      </c>
      <c r="D2054" s="645" t="s">
        <v>3302</v>
      </c>
      <c r="E2054" s="645" t="s">
        <v>3303</v>
      </c>
      <c r="F2054" s="645" t="s">
        <v>3304</v>
      </c>
      <c r="G2054" s="645" t="s">
        <v>8352</v>
      </c>
      <c r="H2054" s="646">
        <v>42802</v>
      </c>
      <c r="I2054" s="647">
        <v>131.94</v>
      </c>
      <c r="J2054" s="647">
        <v>1</v>
      </c>
      <c r="K2054" s="647">
        <f t="shared" si="32"/>
        <v>131.94</v>
      </c>
      <c r="L2054" s="645" t="s">
        <v>801</v>
      </c>
      <c r="M2054" s="645" t="s">
        <v>1316</v>
      </c>
      <c r="N2054" s="646">
        <v>42810</v>
      </c>
      <c r="O2054" s="645" t="s">
        <v>71</v>
      </c>
      <c r="P2054" s="645" t="s">
        <v>801</v>
      </c>
    </row>
    <row r="2055" spans="1:16" x14ac:dyDescent="0.2">
      <c r="A2055" s="645" t="s">
        <v>390</v>
      </c>
      <c r="B2055" s="645" t="s">
        <v>1710</v>
      </c>
      <c r="C2055" s="645" t="s">
        <v>391</v>
      </c>
      <c r="D2055" s="645" t="s">
        <v>3302</v>
      </c>
      <c r="E2055" s="645" t="s">
        <v>3303</v>
      </c>
      <c r="F2055" s="645" t="s">
        <v>3304</v>
      </c>
      <c r="G2055" s="645" t="s">
        <v>8353</v>
      </c>
      <c r="H2055" s="646">
        <v>42802</v>
      </c>
      <c r="I2055" s="647">
        <v>108.21</v>
      </c>
      <c r="J2055" s="647">
        <v>1</v>
      </c>
      <c r="K2055" s="647">
        <f t="shared" si="32"/>
        <v>108.21</v>
      </c>
      <c r="L2055" s="645" t="s">
        <v>801</v>
      </c>
      <c r="M2055" s="645" t="s">
        <v>194</v>
      </c>
      <c r="N2055" s="646">
        <v>42810</v>
      </c>
      <c r="O2055" s="645" t="s">
        <v>71</v>
      </c>
      <c r="P2055" s="645" t="s">
        <v>801</v>
      </c>
    </row>
    <row r="2056" spans="1:16" x14ac:dyDescent="0.2">
      <c r="A2056" s="645" t="s">
        <v>390</v>
      </c>
      <c r="B2056" s="645" t="s">
        <v>1710</v>
      </c>
      <c r="C2056" s="645" t="s">
        <v>391</v>
      </c>
      <c r="D2056" s="645" t="s">
        <v>3302</v>
      </c>
      <c r="E2056" s="645" t="s">
        <v>3303</v>
      </c>
      <c r="F2056" s="645" t="s">
        <v>3304</v>
      </c>
      <c r="G2056" s="645" t="s">
        <v>8354</v>
      </c>
      <c r="H2056" s="646">
        <v>42802</v>
      </c>
      <c r="I2056" s="647">
        <v>94.99</v>
      </c>
      <c r="J2056" s="647">
        <v>1</v>
      </c>
      <c r="K2056" s="647">
        <f t="shared" si="32"/>
        <v>94.99</v>
      </c>
      <c r="L2056" s="645" t="s">
        <v>801</v>
      </c>
      <c r="M2056" s="645" t="s">
        <v>194</v>
      </c>
      <c r="N2056" s="646">
        <v>42810</v>
      </c>
      <c r="O2056" s="645" t="s">
        <v>71</v>
      </c>
      <c r="P2056" s="645" t="s">
        <v>801</v>
      </c>
    </row>
    <row r="2057" spans="1:16" x14ac:dyDescent="0.2">
      <c r="A2057" s="645" t="s">
        <v>390</v>
      </c>
      <c r="B2057" s="645" t="s">
        <v>1710</v>
      </c>
      <c r="C2057" s="645" t="s">
        <v>391</v>
      </c>
      <c r="D2057" s="645" t="s">
        <v>3302</v>
      </c>
      <c r="E2057" s="645" t="s">
        <v>3303</v>
      </c>
      <c r="F2057" s="645" t="s">
        <v>3304</v>
      </c>
      <c r="G2057" s="645" t="s">
        <v>8359</v>
      </c>
      <c r="H2057" s="646">
        <v>42802</v>
      </c>
      <c r="I2057" s="647">
        <v>157.5</v>
      </c>
      <c r="J2057" s="647">
        <v>1</v>
      </c>
      <c r="K2057" s="647">
        <f t="shared" si="32"/>
        <v>157.5</v>
      </c>
      <c r="L2057" s="645" t="s">
        <v>801</v>
      </c>
      <c r="M2057" s="645" t="s">
        <v>169</v>
      </c>
      <c r="N2057" s="646">
        <v>42810</v>
      </c>
      <c r="O2057" s="645" t="s">
        <v>71</v>
      </c>
      <c r="P2057" s="645" t="s">
        <v>801</v>
      </c>
    </row>
    <row r="2058" spans="1:16" x14ac:dyDescent="0.2">
      <c r="A2058" s="645" t="s">
        <v>390</v>
      </c>
      <c r="B2058" s="645" t="s">
        <v>1710</v>
      </c>
      <c r="C2058" s="645" t="s">
        <v>391</v>
      </c>
      <c r="D2058" s="645" t="s">
        <v>3302</v>
      </c>
      <c r="E2058" s="645" t="s">
        <v>3303</v>
      </c>
      <c r="F2058" s="645" t="s">
        <v>3304</v>
      </c>
      <c r="G2058" s="645" t="s">
        <v>8360</v>
      </c>
      <c r="H2058" s="646">
        <v>42802</v>
      </c>
      <c r="I2058" s="647">
        <v>157.5</v>
      </c>
      <c r="J2058" s="647">
        <v>1</v>
      </c>
      <c r="K2058" s="647">
        <f t="shared" si="32"/>
        <v>157.5</v>
      </c>
      <c r="L2058" s="645" t="s">
        <v>801</v>
      </c>
      <c r="M2058" s="645" t="s">
        <v>169</v>
      </c>
      <c r="N2058" s="646">
        <v>42810</v>
      </c>
      <c r="O2058" s="645" t="s">
        <v>71</v>
      </c>
      <c r="P2058" s="645" t="s">
        <v>801</v>
      </c>
    </row>
    <row r="2059" spans="1:16" x14ac:dyDescent="0.2">
      <c r="A2059" s="645" t="s">
        <v>390</v>
      </c>
      <c r="B2059" s="645" t="s">
        <v>1710</v>
      </c>
      <c r="C2059" s="645" t="s">
        <v>391</v>
      </c>
      <c r="D2059" s="645" t="s">
        <v>3302</v>
      </c>
      <c r="E2059" s="645" t="s">
        <v>3303</v>
      </c>
      <c r="F2059" s="645" t="s">
        <v>3304</v>
      </c>
      <c r="G2059" s="645" t="s">
        <v>8361</v>
      </c>
      <c r="H2059" s="646">
        <v>42802</v>
      </c>
      <c r="I2059" s="647">
        <v>375</v>
      </c>
      <c r="J2059" s="647">
        <v>1</v>
      </c>
      <c r="K2059" s="647">
        <f t="shared" si="32"/>
        <v>375</v>
      </c>
      <c r="L2059" s="645" t="s">
        <v>801</v>
      </c>
      <c r="M2059" s="645" t="s">
        <v>1316</v>
      </c>
      <c r="N2059" s="646">
        <v>42810</v>
      </c>
      <c r="O2059" s="645" t="s">
        <v>71</v>
      </c>
      <c r="P2059" s="645" t="s">
        <v>801</v>
      </c>
    </row>
    <row r="2060" spans="1:16" x14ac:dyDescent="0.2">
      <c r="A2060" s="645" t="s">
        <v>390</v>
      </c>
      <c r="B2060" s="645" t="s">
        <v>1710</v>
      </c>
      <c r="C2060" s="645" t="s">
        <v>391</v>
      </c>
      <c r="D2060" s="645" t="s">
        <v>3302</v>
      </c>
      <c r="E2060" s="645" t="s">
        <v>3303</v>
      </c>
      <c r="F2060" s="645" t="s">
        <v>3304</v>
      </c>
      <c r="G2060" s="645" t="s">
        <v>8362</v>
      </c>
      <c r="H2060" s="646">
        <v>42802</v>
      </c>
      <c r="I2060" s="647">
        <v>375</v>
      </c>
      <c r="J2060" s="647">
        <v>1</v>
      </c>
      <c r="K2060" s="647">
        <f t="shared" si="32"/>
        <v>375</v>
      </c>
      <c r="L2060" s="645" t="s">
        <v>801</v>
      </c>
      <c r="M2060" s="645" t="s">
        <v>1316</v>
      </c>
      <c r="N2060" s="646">
        <v>42810</v>
      </c>
      <c r="O2060" s="645" t="s">
        <v>71</v>
      </c>
      <c r="P2060" s="645" t="s">
        <v>801</v>
      </c>
    </row>
    <row r="2061" spans="1:16" x14ac:dyDescent="0.2">
      <c r="A2061" s="645" t="s">
        <v>390</v>
      </c>
      <c r="B2061" s="645" t="s">
        <v>1710</v>
      </c>
      <c r="C2061" s="645" t="s">
        <v>391</v>
      </c>
      <c r="D2061" s="645" t="s">
        <v>3302</v>
      </c>
      <c r="E2061" s="645" t="s">
        <v>3303</v>
      </c>
      <c r="F2061" s="645" t="s">
        <v>3304</v>
      </c>
      <c r="G2061" s="645" t="s">
        <v>8363</v>
      </c>
      <c r="H2061" s="646">
        <v>42802</v>
      </c>
      <c r="I2061" s="647">
        <v>99</v>
      </c>
      <c r="J2061" s="647">
        <v>1</v>
      </c>
      <c r="K2061" s="647">
        <f t="shared" si="32"/>
        <v>99</v>
      </c>
      <c r="L2061" s="645" t="s">
        <v>801</v>
      </c>
      <c r="M2061" s="645" t="s">
        <v>474</v>
      </c>
      <c r="N2061" s="646">
        <v>42815</v>
      </c>
      <c r="O2061" s="645" t="s">
        <v>71</v>
      </c>
      <c r="P2061" s="645" t="s">
        <v>801</v>
      </c>
    </row>
    <row r="2062" spans="1:16" x14ac:dyDescent="0.2">
      <c r="A2062" s="645" t="s">
        <v>390</v>
      </c>
      <c r="B2062" s="645" t="s">
        <v>1710</v>
      </c>
      <c r="C2062" s="645" t="s">
        <v>391</v>
      </c>
      <c r="D2062" s="645" t="s">
        <v>3302</v>
      </c>
      <c r="E2062" s="645" t="s">
        <v>3303</v>
      </c>
      <c r="F2062" s="645" t="s">
        <v>3304</v>
      </c>
      <c r="G2062" s="645" t="s">
        <v>8364</v>
      </c>
      <c r="H2062" s="646">
        <v>42802</v>
      </c>
      <c r="I2062" s="647">
        <v>340</v>
      </c>
      <c r="J2062" s="647">
        <v>1</v>
      </c>
      <c r="K2062" s="647">
        <f t="shared" si="32"/>
        <v>340</v>
      </c>
      <c r="L2062" s="645" t="s">
        <v>801</v>
      </c>
      <c r="M2062" s="645" t="s">
        <v>169</v>
      </c>
      <c r="N2062" s="646">
        <v>42815</v>
      </c>
      <c r="O2062" s="645" t="s">
        <v>71</v>
      </c>
      <c r="P2062" s="645" t="s">
        <v>801</v>
      </c>
    </row>
    <row r="2063" spans="1:16" x14ac:dyDescent="0.2">
      <c r="A2063" s="645" t="s">
        <v>390</v>
      </c>
      <c r="B2063" s="645" t="s">
        <v>1710</v>
      </c>
      <c r="C2063" s="645" t="s">
        <v>391</v>
      </c>
      <c r="D2063" s="645" t="s">
        <v>3302</v>
      </c>
      <c r="E2063" s="645" t="s">
        <v>3303</v>
      </c>
      <c r="F2063" s="645" t="s">
        <v>3304</v>
      </c>
      <c r="G2063" s="645" t="s">
        <v>8365</v>
      </c>
      <c r="H2063" s="646">
        <v>42802</v>
      </c>
      <c r="I2063" s="647">
        <v>31.25</v>
      </c>
      <c r="J2063" s="647">
        <v>1</v>
      </c>
      <c r="K2063" s="647">
        <f t="shared" si="32"/>
        <v>31.25</v>
      </c>
      <c r="L2063" s="645" t="s">
        <v>801</v>
      </c>
      <c r="M2063" s="645" t="s">
        <v>1401</v>
      </c>
      <c r="N2063" s="646">
        <v>42815</v>
      </c>
      <c r="O2063" s="645" t="s">
        <v>71</v>
      </c>
      <c r="P2063" s="645" t="s">
        <v>801</v>
      </c>
    </row>
    <row r="2064" spans="1:16" x14ac:dyDescent="0.2">
      <c r="A2064" s="645" t="s">
        <v>390</v>
      </c>
      <c r="B2064" s="645" t="s">
        <v>1710</v>
      </c>
      <c r="C2064" s="645" t="s">
        <v>391</v>
      </c>
      <c r="D2064" s="645" t="s">
        <v>3302</v>
      </c>
      <c r="E2064" s="645" t="s">
        <v>3303</v>
      </c>
      <c r="F2064" s="645" t="s">
        <v>3304</v>
      </c>
      <c r="G2064" s="645" t="s">
        <v>8366</v>
      </c>
      <c r="H2064" s="646">
        <v>42802</v>
      </c>
      <c r="I2064" s="647">
        <v>31.25</v>
      </c>
      <c r="J2064" s="647">
        <v>1</v>
      </c>
      <c r="K2064" s="647">
        <f t="shared" si="32"/>
        <v>31.25</v>
      </c>
      <c r="L2064" s="645" t="s">
        <v>801</v>
      </c>
      <c r="M2064" s="645" t="s">
        <v>1401</v>
      </c>
      <c r="N2064" s="646">
        <v>42815</v>
      </c>
      <c r="O2064" s="645" t="s">
        <v>71</v>
      </c>
      <c r="P2064" s="645" t="s">
        <v>801</v>
      </c>
    </row>
    <row r="2065" spans="1:16" x14ac:dyDescent="0.2">
      <c r="A2065" s="645" t="s">
        <v>390</v>
      </c>
      <c r="B2065" s="645" t="s">
        <v>1710</v>
      </c>
      <c r="C2065" s="645" t="s">
        <v>391</v>
      </c>
      <c r="D2065" s="645" t="s">
        <v>3302</v>
      </c>
      <c r="E2065" s="645" t="s">
        <v>3303</v>
      </c>
      <c r="F2065" s="645" t="s">
        <v>3304</v>
      </c>
      <c r="G2065" s="645" t="s">
        <v>8367</v>
      </c>
      <c r="H2065" s="646">
        <v>42802</v>
      </c>
      <c r="I2065" s="647">
        <v>100</v>
      </c>
      <c r="J2065" s="647">
        <v>1</v>
      </c>
      <c r="K2065" s="647">
        <f t="shared" si="32"/>
        <v>100</v>
      </c>
      <c r="L2065" s="645" t="s">
        <v>801</v>
      </c>
      <c r="M2065" s="645" t="s">
        <v>1411</v>
      </c>
      <c r="N2065" s="646">
        <v>42815</v>
      </c>
      <c r="O2065" s="645" t="s">
        <v>71</v>
      </c>
      <c r="P2065" s="645" t="s">
        <v>801</v>
      </c>
    </row>
    <row r="2066" spans="1:16" x14ac:dyDescent="0.2">
      <c r="A2066" s="645" t="s">
        <v>390</v>
      </c>
      <c r="B2066" s="645" t="s">
        <v>1710</v>
      </c>
      <c r="C2066" s="645" t="s">
        <v>391</v>
      </c>
      <c r="D2066" s="645" t="s">
        <v>3302</v>
      </c>
      <c r="E2066" s="645" t="s">
        <v>3303</v>
      </c>
      <c r="F2066" s="645" t="s">
        <v>3304</v>
      </c>
      <c r="G2066" s="645" t="s">
        <v>8368</v>
      </c>
      <c r="H2066" s="646">
        <v>42802</v>
      </c>
      <c r="I2066" s="647">
        <v>100</v>
      </c>
      <c r="J2066" s="647">
        <v>1</v>
      </c>
      <c r="K2066" s="647">
        <f t="shared" si="32"/>
        <v>100</v>
      </c>
      <c r="L2066" s="645" t="s">
        <v>801</v>
      </c>
      <c r="M2066" s="645" t="s">
        <v>1411</v>
      </c>
      <c r="N2066" s="646">
        <v>42815</v>
      </c>
      <c r="O2066" s="645" t="s">
        <v>71</v>
      </c>
      <c r="P2066" s="645" t="s">
        <v>801</v>
      </c>
    </row>
    <row r="2067" spans="1:16" x14ac:dyDescent="0.2">
      <c r="A2067" s="645" t="s">
        <v>390</v>
      </c>
      <c r="B2067" s="645" t="s">
        <v>1710</v>
      </c>
      <c r="C2067" s="645" t="s">
        <v>391</v>
      </c>
      <c r="D2067" s="645" t="s">
        <v>3302</v>
      </c>
      <c r="E2067" s="645" t="s">
        <v>3303</v>
      </c>
      <c r="F2067" s="645" t="s">
        <v>3304</v>
      </c>
      <c r="G2067" s="645" t="s">
        <v>8369</v>
      </c>
      <c r="H2067" s="646">
        <v>42802</v>
      </c>
      <c r="I2067" s="647">
        <v>825.87</v>
      </c>
      <c r="J2067" s="647">
        <v>1</v>
      </c>
      <c r="K2067" s="647">
        <f t="shared" si="32"/>
        <v>825.87</v>
      </c>
      <c r="L2067" s="645" t="s">
        <v>801</v>
      </c>
      <c r="M2067" s="645" t="s">
        <v>474</v>
      </c>
      <c r="N2067" s="646">
        <v>42815</v>
      </c>
      <c r="O2067" s="645" t="s">
        <v>71</v>
      </c>
      <c r="P2067" s="645" t="s">
        <v>801</v>
      </c>
    </row>
    <row r="2068" spans="1:16" x14ac:dyDescent="0.2">
      <c r="A2068" s="645" t="s">
        <v>390</v>
      </c>
      <c r="B2068" s="645" t="s">
        <v>1710</v>
      </c>
      <c r="C2068" s="645" t="s">
        <v>391</v>
      </c>
      <c r="D2068" s="645" t="s">
        <v>3302</v>
      </c>
      <c r="E2068" s="645" t="s">
        <v>3303</v>
      </c>
      <c r="F2068" s="645" t="s">
        <v>3304</v>
      </c>
      <c r="G2068" s="645" t="s">
        <v>8370</v>
      </c>
      <c r="H2068" s="646">
        <v>42802</v>
      </c>
      <c r="I2068" s="647">
        <v>36.1</v>
      </c>
      <c r="J2068" s="647">
        <v>1</v>
      </c>
      <c r="K2068" s="647">
        <f t="shared" si="32"/>
        <v>36.1</v>
      </c>
      <c r="L2068" s="645" t="s">
        <v>801</v>
      </c>
      <c r="M2068" s="645" t="s">
        <v>258</v>
      </c>
      <c r="N2068" s="646">
        <v>42815</v>
      </c>
      <c r="O2068" s="645" t="s">
        <v>71</v>
      </c>
      <c r="P2068" s="645" t="s">
        <v>801</v>
      </c>
    </row>
    <row r="2069" spans="1:16" x14ac:dyDescent="0.2">
      <c r="A2069" s="645" t="s">
        <v>390</v>
      </c>
      <c r="B2069" s="645" t="s">
        <v>1710</v>
      </c>
      <c r="C2069" s="645" t="s">
        <v>391</v>
      </c>
      <c r="D2069" s="645" t="s">
        <v>3302</v>
      </c>
      <c r="E2069" s="645" t="s">
        <v>3303</v>
      </c>
      <c r="F2069" s="645" t="s">
        <v>3304</v>
      </c>
      <c r="G2069" s="645" t="s">
        <v>8371</v>
      </c>
      <c r="H2069" s="646">
        <v>42802</v>
      </c>
      <c r="I2069" s="647">
        <v>36.1</v>
      </c>
      <c r="J2069" s="647">
        <v>1</v>
      </c>
      <c r="K2069" s="647">
        <f t="shared" si="32"/>
        <v>36.1</v>
      </c>
      <c r="L2069" s="645" t="s">
        <v>801</v>
      </c>
      <c r="M2069" s="645" t="s">
        <v>258</v>
      </c>
      <c r="N2069" s="646">
        <v>42815</v>
      </c>
      <c r="O2069" s="645" t="s">
        <v>71</v>
      </c>
      <c r="P2069" s="645" t="s">
        <v>801</v>
      </c>
    </row>
    <row r="2070" spans="1:16" x14ac:dyDescent="0.2">
      <c r="A2070" s="645" t="s">
        <v>390</v>
      </c>
      <c r="B2070" s="645" t="s">
        <v>1710</v>
      </c>
      <c r="C2070" s="645" t="s">
        <v>391</v>
      </c>
      <c r="D2070" s="645" t="s">
        <v>3302</v>
      </c>
      <c r="E2070" s="645" t="s">
        <v>3303</v>
      </c>
      <c r="F2070" s="645" t="s">
        <v>3304</v>
      </c>
      <c r="G2070" s="645" t="s">
        <v>8372</v>
      </c>
      <c r="H2070" s="646">
        <v>42802</v>
      </c>
      <c r="I2070" s="647">
        <v>151.19999999999999</v>
      </c>
      <c r="J2070" s="647">
        <v>1</v>
      </c>
      <c r="K2070" s="647">
        <f t="shared" si="32"/>
        <v>151.19999999999999</v>
      </c>
      <c r="L2070" s="645" t="s">
        <v>801</v>
      </c>
      <c r="M2070" s="645" t="s">
        <v>207</v>
      </c>
      <c r="N2070" s="646">
        <v>42815</v>
      </c>
      <c r="O2070" s="645" t="s">
        <v>71</v>
      </c>
      <c r="P2070" s="645" t="s">
        <v>801</v>
      </c>
    </row>
    <row r="2071" spans="1:16" x14ac:dyDescent="0.2">
      <c r="A2071" s="645" t="s">
        <v>390</v>
      </c>
      <c r="B2071" s="645" t="s">
        <v>1710</v>
      </c>
      <c r="C2071" s="645" t="s">
        <v>391</v>
      </c>
      <c r="D2071" s="645" t="s">
        <v>3302</v>
      </c>
      <c r="E2071" s="645" t="s">
        <v>3303</v>
      </c>
      <c r="F2071" s="645" t="s">
        <v>3304</v>
      </c>
      <c r="G2071" s="645" t="s">
        <v>8373</v>
      </c>
      <c r="H2071" s="646">
        <v>42802</v>
      </c>
      <c r="I2071" s="647">
        <v>34.950000000000003</v>
      </c>
      <c r="J2071" s="647">
        <v>1</v>
      </c>
      <c r="K2071" s="647">
        <f t="shared" si="32"/>
        <v>34.950000000000003</v>
      </c>
      <c r="L2071" s="645" t="s">
        <v>801</v>
      </c>
      <c r="M2071" s="645" t="s">
        <v>207</v>
      </c>
      <c r="N2071" s="646">
        <v>42815</v>
      </c>
      <c r="O2071" s="645" t="s">
        <v>71</v>
      </c>
      <c r="P2071" s="645" t="s">
        <v>801</v>
      </c>
    </row>
    <row r="2072" spans="1:16" x14ac:dyDescent="0.2">
      <c r="A2072" s="645" t="s">
        <v>390</v>
      </c>
      <c r="B2072" s="645" t="s">
        <v>1710</v>
      </c>
      <c r="C2072" s="645" t="s">
        <v>391</v>
      </c>
      <c r="D2072" s="645" t="s">
        <v>3302</v>
      </c>
      <c r="E2072" s="645" t="s">
        <v>3303</v>
      </c>
      <c r="F2072" s="645" t="s">
        <v>3304</v>
      </c>
      <c r="G2072" s="645" t="s">
        <v>8374</v>
      </c>
      <c r="H2072" s="646">
        <v>42802</v>
      </c>
      <c r="I2072" s="647">
        <v>34.950000000000003</v>
      </c>
      <c r="J2072" s="647">
        <v>1</v>
      </c>
      <c r="K2072" s="647">
        <f t="shared" si="32"/>
        <v>34.950000000000003</v>
      </c>
      <c r="L2072" s="645" t="s">
        <v>801</v>
      </c>
      <c r="M2072" s="645" t="s">
        <v>207</v>
      </c>
      <c r="N2072" s="646">
        <v>42815</v>
      </c>
      <c r="O2072" s="645" t="s">
        <v>71</v>
      </c>
      <c r="P2072" s="645" t="s">
        <v>801</v>
      </c>
    </row>
    <row r="2073" spans="1:16" x14ac:dyDescent="0.2">
      <c r="A2073" s="645" t="s">
        <v>390</v>
      </c>
      <c r="B2073" s="645" t="s">
        <v>1710</v>
      </c>
      <c r="C2073" s="645" t="s">
        <v>391</v>
      </c>
      <c r="D2073" s="645" t="s">
        <v>3302</v>
      </c>
      <c r="E2073" s="645" t="s">
        <v>3303</v>
      </c>
      <c r="F2073" s="645" t="s">
        <v>3304</v>
      </c>
      <c r="G2073" s="645" t="s">
        <v>8375</v>
      </c>
      <c r="H2073" s="646">
        <v>42802</v>
      </c>
      <c r="I2073" s="647">
        <v>34.950000000000003</v>
      </c>
      <c r="J2073" s="647">
        <v>1</v>
      </c>
      <c r="K2073" s="647">
        <f t="shared" si="32"/>
        <v>34.950000000000003</v>
      </c>
      <c r="L2073" s="645" t="s">
        <v>801</v>
      </c>
      <c r="M2073" s="645" t="s">
        <v>207</v>
      </c>
      <c r="N2073" s="646">
        <v>42815</v>
      </c>
      <c r="O2073" s="645" t="s">
        <v>71</v>
      </c>
      <c r="P2073" s="645" t="s">
        <v>801</v>
      </c>
    </row>
    <row r="2074" spans="1:16" x14ac:dyDescent="0.2">
      <c r="A2074" s="645" t="s">
        <v>390</v>
      </c>
      <c r="B2074" s="645" t="s">
        <v>1710</v>
      </c>
      <c r="C2074" s="645" t="s">
        <v>391</v>
      </c>
      <c r="D2074" s="645" t="s">
        <v>3302</v>
      </c>
      <c r="E2074" s="645" t="s">
        <v>3303</v>
      </c>
      <c r="F2074" s="645" t="s">
        <v>3304</v>
      </c>
      <c r="G2074" s="645" t="s">
        <v>8376</v>
      </c>
      <c r="H2074" s="646">
        <v>42802</v>
      </c>
      <c r="I2074" s="647">
        <v>34.950000000000003</v>
      </c>
      <c r="J2074" s="647">
        <v>1</v>
      </c>
      <c r="K2074" s="647">
        <f t="shared" si="32"/>
        <v>34.950000000000003</v>
      </c>
      <c r="L2074" s="645" t="s">
        <v>801</v>
      </c>
      <c r="M2074" s="645" t="s">
        <v>207</v>
      </c>
      <c r="N2074" s="646">
        <v>42815</v>
      </c>
      <c r="O2074" s="645" t="s">
        <v>71</v>
      </c>
      <c r="P2074" s="645" t="s">
        <v>801</v>
      </c>
    </row>
    <row r="2075" spans="1:16" x14ac:dyDescent="0.2">
      <c r="A2075" s="645" t="s">
        <v>390</v>
      </c>
      <c r="B2075" s="645" t="s">
        <v>1710</v>
      </c>
      <c r="C2075" s="645" t="s">
        <v>391</v>
      </c>
      <c r="D2075" s="645" t="s">
        <v>3302</v>
      </c>
      <c r="E2075" s="645" t="s">
        <v>3303</v>
      </c>
      <c r="F2075" s="645" t="s">
        <v>3304</v>
      </c>
      <c r="G2075" s="645" t="s">
        <v>8377</v>
      </c>
      <c r="H2075" s="646">
        <v>42802</v>
      </c>
      <c r="I2075" s="647">
        <v>34.950000000000003</v>
      </c>
      <c r="J2075" s="647">
        <v>1</v>
      </c>
      <c r="K2075" s="647">
        <f t="shared" si="32"/>
        <v>34.950000000000003</v>
      </c>
      <c r="L2075" s="645" t="s">
        <v>801</v>
      </c>
      <c r="M2075" s="645" t="s">
        <v>207</v>
      </c>
      <c r="N2075" s="646">
        <v>42815</v>
      </c>
      <c r="O2075" s="645" t="s">
        <v>71</v>
      </c>
      <c r="P2075" s="645" t="s">
        <v>801</v>
      </c>
    </row>
    <row r="2076" spans="1:16" x14ac:dyDescent="0.2">
      <c r="A2076" s="645" t="s">
        <v>390</v>
      </c>
      <c r="B2076" s="645" t="s">
        <v>1710</v>
      </c>
      <c r="C2076" s="645" t="s">
        <v>391</v>
      </c>
      <c r="D2076" s="645" t="s">
        <v>3302</v>
      </c>
      <c r="E2076" s="645" t="s">
        <v>3303</v>
      </c>
      <c r="F2076" s="645" t="s">
        <v>3304</v>
      </c>
      <c r="G2076" s="645" t="s">
        <v>8378</v>
      </c>
      <c r="H2076" s="646">
        <v>42802</v>
      </c>
      <c r="I2076" s="647">
        <v>34.950000000000003</v>
      </c>
      <c r="J2076" s="647">
        <v>1</v>
      </c>
      <c r="K2076" s="647">
        <f t="shared" si="32"/>
        <v>34.950000000000003</v>
      </c>
      <c r="L2076" s="645" t="s">
        <v>801</v>
      </c>
      <c r="M2076" s="645" t="s">
        <v>207</v>
      </c>
      <c r="N2076" s="646">
        <v>42815</v>
      </c>
      <c r="O2076" s="645" t="s">
        <v>71</v>
      </c>
      <c r="P2076" s="645" t="s">
        <v>801</v>
      </c>
    </row>
    <row r="2077" spans="1:16" x14ac:dyDescent="0.2">
      <c r="A2077" s="645" t="s">
        <v>390</v>
      </c>
      <c r="B2077" s="645" t="s">
        <v>1710</v>
      </c>
      <c r="C2077" s="645" t="s">
        <v>391</v>
      </c>
      <c r="D2077" s="645" t="s">
        <v>3302</v>
      </c>
      <c r="E2077" s="645" t="s">
        <v>3303</v>
      </c>
      <c r="F2077" s="645" t="s">
        <v>3304</v>
      </c>
      <c r="G2077" s="645" t="s">
        <v>8379</v>
      </c>
      <c r="H2077" s="646">
        <v>42802</v>
      </c>
      <c r="I2077" s="647">
        <v>34.950000000000003</v>
      </c>
      <c r="J2077" s="647">
        <v>1</v>
      </c>
      <c r="K2077" s="647">
        <f t="shared" si="32"/>
        <v>34.950000000000003</v>
      </c>
      <c r="L2077" s="645" t="s">
        <v>801</v>
      </c>
      <c r="M2077" s="645" t="s">
        <v>207</v>
      </c>
      <c r="N2077" s="646">
        <v>42815</v>
      </c>
      <c r="O2077" s="645" t="s">
        <v>71</v>
      </c>
      <c r="P2077" s="645" t="s">
        <v>801</v>
      </c>
    </row>
    <row r="2078" spans="1:16" x14ac:dyDescent="0.2">
      <c r="A2078" s="645" t="s">
        <v>390</v>
      </c>
      <c r="B2078" s="645" t="s">
        <v>1710</v>
      </c>
      <c r="C2078" s="645" t="s">
        <v>391</v>
      </c>
      <c r="D2078" s="645" t="s">
        <v>3302</v>
      </c>
      <c r="E2078" s="645" t="s">
        <v>3303</v>
      </c>
      <c r="F2078" s="645" t="s">
        <v>3304</v>
      </c>
      <c r="G2078" s="645" t="s">
        <v>8380</v>
      </c>
      <c r="H2078" s="646">
        <v>42802</v>
      </c>
      <c r="I2078" s="647">
        <v>34.950000000000003</v>
      </c>
      <c r="J2078" s="647">
        <v>1</v>
      </c>
      <c r="K2078" s="647">
        <f t="shared" si="32"/>
        <v>34.950000000000003</v>
      </c>
      <c r="L2078" s="645" t="s">
        <v>801</v>
      </c>
      <c r="M2078" s="645" t="s">
        <v>207</v>
      </c>
      <c r="N2078" s="646">
        <v>42815</v>
      </c>
      <c r="O2078" s="645" t="s">
        <v>71</v>
      </c>
      <c r="P2078" s="645" t="s">
        <v>801</v>
      </c>
    </row>
    <row r="2079" spans="1:16" x14ac:dyDescent="0.2">
      <c r="A2079" s="645" t="s">
        <v>390</v>
      </c>
      <c r="B2079" s="645" t="s">
        <v>1710</v>
      </c>
      <c r="C2079" s="645" t="s">
        <v>391</v>
      </c>
      <c r="D2079" s="645" t="s">
        <v>3302</v>
      </c>
      <c r="E2079" s="645" t="s">
        <v>3303</v>
      </c>
      <c r="F2079" s="645" t="s">
        <v>3304</v>
      </c>
      <c r="G2079" s="645" t="s">
        <v>8381</v>
      </c>
      <c r="H2079" s="646">
        <v>42802</v>
      </c>
      <c r="I2079" s="647">
        <v>18.149999999999999</v>
      </c>
      <c r="J2079" s="647">
        <v>1</v>
      </c>
      <c r="K2079" s="647">
        <f t="shared" si="32"/>
        <v>18.149999999999999</v>
      </c>
      <c r="L2079" s="645" t="s">
        <v>801</v>
      </c>
      <c r="M2079" s="645" t="s">
        <v>207</v>
      </c>
      <c r="N2079" s="646">
        <v>42815</v>
      </c>
      <c r="O2079" s="645" t="s">
        <v>71</v>
      </c>
      <c r="P2079" s="645" t="s">
        <v>801</v>
      </c>
    </row>
    <row r="2080" spans="1:16" x14ac:dyDescent="0.2">
      <c r="A2080" s="645" t="s">
        <v>390</v>
      </c>
      <c r="B2080" s="645" t="s">
        <v>1710</v>
      </c>
      <c r="C2080" s="645" t="s">
        <v>391</v>
      </c>
      <c r="D2080" s="645" t="s">
        <v>3302</v>
      </c>
      <c r="E2080" s="645" t="s">
        <v>3303</v>
      </c>
      <c r="F2080" s="645" t="s">
        <v>3304</v>
      </c>
      <c r="G2080" s="645" t="s">
        <v>8382</v>
      </c>
      <c r="H2080" s="646">
        <v>42802</v>
      </c>
      <c r="I2080" s="647">
        <v>18.149999999999999</v>
      </c>
      <c r="J2080" s="647">
        <v>1</v>
      </c>
      <c r="K2080" s="647">
        <f t="shared" si="32"/>
        <v>18.149999999999999</v>
      </c>
      <c r="L2080" s="645" t="s">
        <v>801</v>
      </c>
      <c r="M2080" s="645" t="s">
        <v>207</v>
      </c>
      <c r="N2080" s="646">
        <v>42815</v>
      </c>
      <c r="O2080" s="645" t="s">
        <v>71</v>
      </c>
      <c r="P2080" s="645" t="s">
        <v>801</v>
      </c>
    </row>
    <row r="2081" spans="1:16" x14ac:dyDescent="0.2">
      <c r="A2081" s="645" t="s">
        <v>390</v>
      </c>
      <c r="B2081" s="645" t="s">
        <v>1710</v>
      </c>
      <c r="C2081" s="645" t="s">
        <v>391</v>
      </c>
      <c r="D2081" s="645" t="s">
        <v>3302</v>
      </c>
      <c r="E2081" s="645" t="s">
        <v>3303</v>
      </c>
      <c r="F2081" s="645" t="s">
        <v>3304</v>
      </c>
      <c r="G2081" s="645" t="s">
        <v>8383</v>
      </c>
      <c r="H2081" s="646">
        <v>42802</v>
      </c>
      <c r="I2081" s="647">
        <v>18.149999999999999</v>
      </c>
      <c r="J2081" s="647">
        <v>1</v>
      </c>
      <c r="K2081" s="647">
        <f t="shared" si="32"/>
        <v>18.149999999999999</v>
      </c>
      <c r="L2081" s="645" t="s">
        <v>801</v>
      </c>
      <c r="M2081" s="645" t="s">
        <v>207</v>
      </c>
      <c r="N2081" s="646">
        <v>42815</v>
      </c>
      <c r="O2081" s="645" t="s">
        <v>71</v>
      </c>
      <c r="P2081" s="645" t="s">
        <v>801</v>
      </c>
    </row>
    <row r="2082" spans="1:16" x14ac:dyDescent="0.2">
      <c r="A2082" s="645" t="s">
        <v>390</v>
      </c>
      <c r="B2082" s="645" t="s">
        <v>1710</v>
      </c>
      <c r="C2082" s="645" t="s">
        <v>391</v>
      </c>
      <c r="D2082" s="645" t="s">
        <v>3302</v>
      </c>
      <c r="E2082" s="645" t="s">
        <v>3303</v>
      </c>
      <c r="F2082" s="645" t="s">
        <v>3304</v>
      </c>
      <c r="G2082" s="645" t="s">
        <v>8384</v>
      </c>
      <c r="H2082" s="646">
        <v>42802</v>
      </c>
      <c r="I2082" s="647">
        <v>18.149999999999999</v>
      </c>
      <c r="J2082" s="647">
        <v>1</v>
      </c>
      <c r="K2082" s="647">
        <f t="shared" si="32"/>
        <v>18.149999999999999</v>
      </c>
      <c r="L2082" s="645" t="s">
        <v>801</v>
      </c>
      <c r="M2082" s="645" t="s">
        <v>207</v>
      </c>
      <c r="N2082" s="646">
        <v>42810</v>
      </c>
      <c r="O2082" s="645" t="s">
        <v>71</v>
      </c>
      <c r="P2082" s="645" t="s">
        <v>801</v>
      </c>
    </row>
    <row r="2083" spans="1:16" x14ac:dyDescent="0.2">
      <c r="A2083" s="645" t="s">
        <v>390</v>
      </c>
      <c r="B2083" s="645" t="s">
        <v>1710</v>
      </c>
      <c r="C2083" s="645" t="s">
        <v>391</v>
      </c>
      <c r="D2083" s="645" t="s">
        <v>3302</v>
      </c>
      <c r="E2083" s="645" t="s">
        <v>3303</v>
      </c>
      <c r="F2083" s="645" t="s">
        <v>3304</v>
      </c>
      <c r="G2083" s="645" t="s">
        <v>8385</v>
      </c>
      <c r="H2083" s="646">
        <v>42802</v>
      </c>
      <c r="I2083" s="647">
        <v>153.94999999999999</v>
      </c>
      <c r="J2083" s="647">
        <v>1</v>
      </c>
      <c r="K2083" s="647">
        <f t="shared" si="32"/>
        <v>153.94999999999999</v>
      </c>
      <c r="L2083" s="645" t="s">
        <v>801</v>
      </c>
      <c r="M2083" s="645" t="s">
        <v>160</v>
      </c>
      <c r="N2083" s="646">
        <v>42810</v>
      </c>
      <c r="O2083" s="645" t="s">
        <v>71</v>
      </c>
      <c r="P2083" s="645" t="s">
        <v>801</v>
      </c>
    </row>
    <row r="2084" spans="1:16" x14ac:dyDescent="0.2">
      <c r="A2084" s="645" t="s">
        <v>390</v>
      </c>
      <c r="B2084" s="645" t="s">
        <v>1710</v>
      </c>
      <c r="C2084" s="645" t="s">
        <v>391</v>
      </c>
      <c r="D2084" s="645" t="s">
        <v>3302</v>
      </c>
      <c r="E2084" s="645" t="s">
        <v>3303</v>
      </c>
      <c r="F2084" s="645" t="s">
        <v>3304</v>
      </c>
      <c r="G2084" s="645" t="s">
        <v>8386</v>
      </c>
      <c r="H2084" s="646">
        <v>42802</v>
      </c>
      <c r="I2084" s="647">
        <v>201</v>
      </c>
      <c r="J2084" s="647">
        <v>1</v>
      </c>
      <c r="K2084" s="647">
        <f t="shared" si="32"/>
        <v>201</v>
      </c>
      <c r="L2084" s="645" t="s">
        <v>801</v>
      </c>
      <c r="M2084" s="645" t="s">
        <v>1147</v>
      </c>
      <c r="N2084" s="646">
        <v>42810</v>
      </c>
      <c r="O2084" s="645" t="s">
        <v>71</v>
      </c>
      <c r="P2084" s="645" t="s">
        <v>801</v>
      </c>
    </row>
    <row r="2085" spans="1:16" x14ac:dyDescent="0.2">
      <c r="A2085" s="645" t="s">
        <v>390</v>
      </c>
      <c r="B2085" s="645" t="s">
        <v>1710</v>
      </c>
      <c r="C2085" s="645" t="s">
        <v>391</v>
      </c>
      <c r="D2085" s="645" t="s">
        <v>3302</v>
      </c>
      <c r="E2085" s="645" t="s">
        <v>3303</v>
      </c>
      <c r="F2085" s="645" t="s">
        <v>3304</v>
      </c>
      <c r="G2085" s="645" t="s">
        <v>8387</v>
      </c>
      <c r="H2085" s="646">
        <v>42802</v>
      </c>
      <c r="I2085" s="647">
        <v>432.84</v>
      </c>
      <c r="J2085" s="647">
        <v>1</v>
      </c>
      <c r="K2085" s="647">
        <f t="shared" si="32"/>
        <v>432.84</v>
      </c>
      <c r="L2085" s="645" t="s">
        <v>801</v>
      </c>
      <c r="M2085" s="645" t="s">
        <v>8388</v>
      </c>
      <c r="N2085" s="646">
        <v>42810</v>
      </c>
      <c r="O2085" s="645" t="s">
        <v>71</v>
      </c>
      <c r="P2085" s="645" t="s">
        <v>801</v>
      </c>
    </row>
    <row r="2086" spans="1:16" x14ac:dyDescent="0.2">
      <c r="A2086" s="645" t="s">
        <v>390</v>
      </c>
      <c r="B2086" s="645" t="s">
        <v>1710</v>
      </c>
      <c r="C2086" s="645" t="s">
        <v>391</v>
      </c>
      <c r="D2086" s="645" t="s">
        <v>3302</v>
      </c>
      <c r="E2086" s="645" t="s">
        <v>3303</v>
      </c>
      <c r="F2086" s="645" t="s">
        <v>3304</v>
      </c>
      <c r="G2086" s="645" t="s">
        <v>8389</v>
      </c>
      <c r="H2086" s="646">
        <v>42802</v>
      </c>
      <c r="I2086" s="647">
        <v>108.21</v>
      </c>
      <c r="J2086" s="647">
        <v>1</v>
      </c>
      <c r="K2086" s="647">
        <f t="shared" si="32"/>
        <v>108.21</v>
      </c>
      <c r="L2086" s="645" t="s">
        <v>801</v>
      </c>
      <c r="M2086" s="645" t="s">
        <v>8388</v>
      </c>
      <c r="N2086" s="646">
        <v>42810</v>
      </c>
      <c r="O2086" s="645" t="s">
        <v>71</v>
      </c>
      <c r="P2086" s="645" t="s">
        <v>801</v>
      </c>
    </row>
    <row r="2087" spans="1:16" x14ac:dyDescent="0.2">
      <c r="A2087" s="645" t="s">
        <v>390</v>
      </c>
      <c r="B2087" s="645" t="s">
        <v>1710</v>
      </c>
      <c r="C2087" s="645" t="s">
        <v>391</v>
      </c>
      <c r="D2087" s="645" t="s">
        <v>3302</v>
      </c>
      <c r="E2087" s="645" t="s">
        <v>3303</v>
      </c>
      <c r="F2087" s="645" t="s">
        <v>3304</v>
      </c>
      <c r="G2087" s="645" t="s">
        <v>8390</v>
      </c>
      <c r="H2087" s="646">
        <v>42802</v>
      </c>
      <c r="I2087" s="647">
        <v>15.29</v>
      </c>
      <c r="J2087" s="647">
        <v>1</v>
      </c>
      <c r="K2087" s="647">
        <f t="shared" si="32"/>
        <v>15.29</v>
      </c>
      <c r="L2087" s="645" t="s">
        <v>801</v>
      </c>
      <c r="M2087" s="645" t="s">
        <v>3156</v>
      </c>
      <c r="N2087" s="646">
        <v>42810</v>
      </c>
      <c r="O2087" s="645" t="s">
        <v>71</v>
      </c>
      <c r="P2087" s="645" t="s">
        <v>801</v>
      </c>
    </row>
    <row r="2088" spans="1:16" x14ac:dyDescent="0.2">
      <c r="A2088" s="645" t="s">
        <v>390</v>
      </c>
      <c r="B2088" s="645" t="s">
        <v>1710</v>
      </c>
      <c r="C2088" s="645" t="s">
        <v>391</v>
      </c>
      <c r="D2088" s="645" t="s">
        <v>3302</v>
      </c>
      <c r="E2088" s="645" t="s">
        <v>3303</v>
      </c>
      <c r="F2088" s="645" t="s">
        <v>3304</v>
      </c>
      <c r="G2088" s="645" t="s">
        <v>8391</v>
      </c>
      <c r="H2088" s="646">
        <v>42802</v>
      </c>
      <c r="I2088" s="647">
        <v>173.14</v>
      </c>
      <c r="J2088" s="647">
        <v>1</v>
      </c>
      <c r="K2088" s="647">
        <f t="shared" si="32"/>
        <v>173.14</v>
      </c>
      <c r="L2088" s="645" t="s">
        <v>801</v>
      </c>
      <c r="M2088" s="645" t="s">
        <v>262</v>
      </c>
      <c r="N2088" s="646">
        <v>42810</v>
      </c>
      <c r="O2088" s="645" t="s">
        <v>71</v>
      </c>
      <c r="P2088" s="645" t="s">
        <v>801</v>
      </c>
    </row>
    <row r="2089" spans="1:16" x14ac:dyDescent="0.2">
      <c r="A2089" s="645" t="s">
        <v>390</v>
      </c>
      <c r="B2089" s="645" t="s">
        <v>1710</v>
      </c>
      <c r="C2089" s="645" t="s">
        <v>391</v>
      </c>
      <c r="D2089" s="645" t="s">
        <v>3302</v>
      </c>
      <c r="E2089" s="645" t="s">
        <v>3303</v>
      </c>
      <c r="F2089" s="645" t="s">
        <v>3304</v>
      </c>
      <c r="G2089" s="645" t="s">
        <v>8392</v>
      </c>
      <c r="H2089" s="646">
        <v>42802</v>
      </c>
      <c r="I2089" s="647">
        <v>86.57</v>
      </c>
      <c r="J2089" s="647">
        <v>1</v>
      </c>
      <c r="K2089" s="647">
        <f t="shared" si="32"/>
        <v>86.57</v>
      </c>
      <c r="L2089" s="645" t="s">
        <v>801</v>
      </c>
      <c r="M2089" s="645" t="s">
        <v>262</v>
      </c>
      <c r="N2089" s="646">
        <v>42810</v>
      </c>
      <c r="O2089" s="645" t="s">
        <v>71</v>
      </c>
      <c r="P2089" s="645" t="s">
        <v>801</v>
      </c>
    </row>
    <row r="2090" spans="1:16" x14ac:dyDescent="0.2">
      <c r="A2090" s="645" t="s">
        <v>390</v>
      </c>
      <c r="B2090" s="645" t="s">
        <v>1710</v>
      </c>
      <c r="C2090" s="645" t="s">
        <v>391</v>
      </c>
      <c r="D2090" s="645" t="s">
        <v>3302</v>
      </c>
      <c r="E2090" s="645" t="s">
        <v>3303</v>
      </c>
      <c r="F2090" s="645" t="s">
        <v>3304</v>
      </c>
      <c r="G2090" s="645" t="s">
        <v>8393</v>
      </c>
      <c r="H2090" s="646">
        <v>42802</v>
      </c>
      <c r="I2090" s="647">
        <v>30</v>
      </c>
      <c r="J2090" s="647">
        <v>1</v>
      </c>
      <c r="K2090" s="647">
        <f t="shared" si="32"/>
        <v>30</v>
      </c>
      <c r="L2090" s="645" t="s">
        <v>801</v>
      </c>
      <c r="M2090" s="645" t="s">
        <v>194</v>
      </c>
      <c r="N2090" s="646">
        <v>42810</v>
      </c>
      <c r="O2090" s="645" t="s">
        <v>71</v>
      </c>
      <c r="P2090" s="645" t="s">
        <v>801</v>
      </c>
    </row>
    <row r="2091" spans="1:16" x14ac:dyDescent="0.2">
      <c r="A2091" s="645" t="s">
        <v>390</v>
      </c>
      <c r="B2091" s="645" t="s">
        <v>1710</v>
      </c>
      <c r="C2091" s="645" t="s">
        <v>391</v>
      </c>
      <c r="D2091" s="645" t="s">
        <v>3302</v>
      </c>
      <c r="E2091" s="645" t="s">
        <v>3303</v>
      </c>
      <c r="F2091" s="645" t="s">
        <v>3304</v>
      </c>
      <c r="G2091" s="645" t="s">
        <v>8394</v>
      </c>
      <c r="H2091" s="646">
        <v>42802</v>
      </c>
      <c r="I2091" s="647">
        <v>27.53</v>
      </c>
      <c r="J2091" s="647">
        <v>1</v>
      </c>
      <c r="K2091" s="647">
        <f t="shared" si="32"/>
        <v>27.53</v>
      </c>
      <c r="L2091" s="645" t="s">
        <v>801</v>
      </c>
      <c r="M2091" s="645" t="s">
        <v>7888</v>
      </c>
      <c r="N2091" s="646">
        <v>42810</v>
      </c>
      <c r="O2091" s="645" t="s">
        <v>71</v>
      </c>
      <c r="P2091" s="645" t="s">
        <v>801</v>
      </c>
    </row>
    <row r="2092" spans="1:16" x14ac:dyDescent="0.2">
      <c r="A2092" s="645" t="s">
        <v>390</v>
      </c>
      <c r="B2092" s="645" t="s">
        <v>1710</v>
      </c>
      <c r="C2092" s="645" t="s">
        <v>391</v>
      </c>
      <c r="D2092" s="645" t="s">
        <v>3302</v>
      </c>
      <c r="E2092" s="645" t="s">
        <v>3303</v>
      </c>
      <c r="F2092" s="645" t="s">
        <v>3304</v>
      </c>
      <c r="G2092" s="645" t="s">
        <v>8395</v>
      </c>
      <c r="H2092" s="646">
        <v>42802</v>
      </c>
      <c r="I2092" s="647">
        <v>27.53</v>
      </c>
      <c r="J2092" s="647">
        <v>1</v>
      </c>
      <c r="K2092" s="647">
        <f t="shared" si="32"/>
        <v>27.53</v>
      </c>
      <c r="L2092" s="645" t="s">
        <v>801</v>
      </c>
      <c r="M2092" s="645" t="s">
        <v>7888</v>
      </c>
      <c r="N2092" s="646">
        <v>42810</v>
      </c>
      <c r="O2092" s="645" t="s">
        <v>71</v>
      </c>
      <c r="P2092" s="645" t="s">
        <v>801</v>
      </c>
    </row>
    <row r="2093" spans="1:16" x14ac:dyDescent="0.2">
      <c r="A2093" s="645" t="s">
        <v>390</v>
      </c>
      <c r="B2093" s="645" t="s">
        <v>1710</v>
      </c>
      <c r="C2093" s="645" t="s">
        <v>391</v>
      </c>
      <c r="D2093" s="645" t="s">
        <v>3302</v>
      </c>
      <c r="E2093" s="645" t="s">
        <v>3303</v>
      </c>
      <c r="F2093" s="645" t="s">
        <v>3304</v>
      </c>
      <c r="G2093" s="645" t="s">
        <v>8397</v>
      </c>
      <c r="H2093" s="646">
        <v>42802</v>
      </c>
      <c r="I2093" s="647">
        <v>6.11</v>
      </c>
      <c r="J2093" s="647">
        <v>1</v>
      </c>
      <c r="K2093" s="647">
        <f t="shared" si="32"/>
        <v>6.11</v>
      </c>
      <c r="L2093" s="645" t="s">
        <v>801</v>
      </c>
      <c r="M2093" s="645" t="s">
        <v>2539</v>
      </c>
      <c r="N2093" s="646">
        <v>42810</v>
      </c>
      <c r="O2093" s="645" t="s">
        <v>71</v>
      </c>
      <c r="P2093" s="645" t="s">
        <v>801</v>
      </c>
    </row>
    <row r="2094" spans="1:16" x14ac:dyDescent="0.2">
      <c r="A2094" s="645" t="s">
        <v>390</v>
      </c>
      <c r="B2094" s="645" t="s">
        <v>1710</v>
      </c>
      <c r="C2094" s="645" t="s">
        <v>391</v>
      </c>
      <c r="D2094" s="645" t="s">
        <v>3302</v>
      </c>
      <c r="E2094" s="645" t="s">
        <v>3303</v>
      </c>
      <c r="F2094" s="645" t="s">
        <v>3304</v>
      </c>
      <c r="G2094" s="645" t="s">
        <v>8398</v>
      </c>
      <c r="H2094" s="646">
        <v>42802</v>
      </c>
      <c r="I2094" s="647">
        <v>97.08</v>
      </c>
      <c r="J2094" s="647">
        <v>1</v>
      </c>
      <c r="K2094" s="647">
        <f t="shared" si="32"/>
        <v>97.08</v>
      </c>
      <c r="L2094" s="645" t="s">
        <v>801</v>
      </c>
      <c r="M2094" s="645" t="s">
        <v>1150</v>
      </c>
      <c r="N2094" s="646">
        <v>42810</v>
      </c>
      <c r="O2094" s="645" t="s">
        <v>71</v>
      </c>
      <c r="P2094" s="645" t="s">
        <v>801</v>
      </c>
    </row>
    <row r="2095" spans="1:16" x14ac:dyDescent="0.2">
      <c r="A2095" s="645" t="s">
        <v>390</v>
      </c>
      <c r="B2095" s="645" t="s">
        <v>1710</v>
      </c>
      <c r="C2095" s="645" t="s">
        <v>391</v>
      </c>
      <c r="D2095" s="645" t="s">
        <v>3302</v>
      </c>
      <c r="E2095" s="645" t="s">
        <v>3303</v>
      </c>
      <c r="F2095" s="645" t="s">
        <v>3304</v>
      </c>
      <c r="G2095" s="645" t="s">
        <v>8399</v>
      </c>
      <c r="H2095" s="646">
        <v>42802</v>
      </c>
      <c r="I2095" s="647">
        <v>97.08</v>
      </c>
      <c r="J2095" s="647">
        <v>1</v>
      </c>
      <c r="K2095" s="647">
        <f t="shared" si="32"/>
        <v>97.08</v>
      </c>
      <c r="L2095" s="645" t="s">
        <v>801</v>
      </c>
      <c r="M2095" s="645" t="s">
        <v>1150</v>
      </c>
      <c r="N2095" s="646">
        <v>42810</v>
      </c>
      <c r="O2095" s="645" t="s">
        <v>71</v>
      </c>
      <c r="P2095" s="645" t="s">
        <v>801</v>
      </c>
    </row>
    <row r="2096" spans="1:16" x14ac:dyDescent="0.2">
      <c r="A2096" s="645" t="s">
        <v>390</v>
      </c>
      <c r="B2096" s="645" t="s">
        <v>1710</v>
      </c>
      <c r="C2096" s="645" t="s">
        <v>391</v>
      </c>
      <c r="D2096" s="645" t="s">
        <v>3302</v>
      </c>
      <c r="E2096" s="645" t="s">
        <v>3303</v>
      </c>
      <c r="F2096" s="645" t="s">
        <v>3304</v>
      </c>
      <c r="G2096" s="645" t="s">
        <v>8400</v>
      </c>
      <c r="H2096" s="646">
        <v>42802</v>
      </c>
      <c r="I2096" s="647">
        <v>107</v>
      </c>
      <c r="J2096" s="647">
        <v>1</v>
      </c>
      <c r="K2096" s="647">
        <f t="shared" si="32"/>
        <v>107</v>
      </c>
      <c r="L2096" s="645" t="s">
        <v>801</v>
      </c>
      <c r="M2096" s="645" t="s">
        <v>623</v>
      </c>
      <c r="N2096" s="646">
        <v>42810</v>
      </c>
      <c r="O2096" s="645" t="s">
        <v>71</v>
      </c>
      <c r="P2096" s="645" t="s">
        <v>801</v>
      </c>
    </row>
    <row r="2097" spans="1:16" x14ac:dyDescent="0.2">
      <c r="A2097" s="645" t="s">
        <v>390</v>
      </c>
      <c r="B2097" s="645" t="s">
        <v>1710</v>
      </c>
      <c r="C2097" s="645" t="s">
        <v>391</v>
      </c>
      <c r="D2097" s="645" t="s">
        <v>3302</v>
      </c>
      <c r="E2097" s="645" t="s">
        <v>3303</v>
      </c>
      <c r="F2097" s="645" t="s">
        <v>3304</v>
      </c>
      <c r="G2097" s="645" t="s">
        <v>8401</v>
      </c>
      <c r="H2097" s="646">
        <v>42802</v>
      </c>
      <c r="I2097" s="647">
        <v>160</v>
      </c>
      <c r="J2097" s="647">
        <v>1</v>
      </c>
      <c r="K2097" s="647">
        <f t="shared" si="32"/>
        <v>160</v>
      </c>
      <c r="L2097" s="645" t="s">
        <v>801</v>
      </c>
      <c r="M2097" s="645" t="s">
        <v>3156</v>
      </c>
      <c r="N2097" s="646">
        <v>42810</v>
      </c>
      <c r="O2097" s="645" t="s">
        <v>71</v>
      </c>
      <c r="P2097" s="645" t="s">
        <v>801</v>
      </c>
    </row>
    <row r="2098" spans="1:16" x14ac:dyDescent="0.2">
      <c r="A2098" s="645" t="s">
        <v>390</v>
      </c>
      <c r="B2098" s="645" t="s">
        <v>1710</v>
      </c>
      <c r="C2098" s="645" t="s">
        <v>391</v>
      </c>
      <c r="D2098" s="645" t="s">
        <v>3302</v>
      </c>
      <c r="E2098" s="645" t="s">
        <v>3303</v>
      </c>
      <c r="F2098" s="645" t="s">
        <v>3304</v>
      </c>
      <c r="G2098" s="645" t="s">
        <v>8402</v>
      </c>
      <c r="H2098" s="646">
        <v>42802</v>
      </c>
      <c r="I2098" s="647">
        <v>582.5</v>
      </c>
      <c r="J2098" s="647">
        <v>1</v>
      </c>
      <c r="K2098" s="647">
        <f t="shared" si="32"/>
        <v>582.5</v>
      </c>
      <c r="L2098" s="645" t="s">
        <v>801</v>
      </c>
      <c r="M2098" s="645" t="s">
        <v>623</v>
      </c>
      <c r="N2098" s="646">
        <v>42810</v>
      </c>
      <c r="O2098" s="645" t="s">
        <v>71</v>
      </c>
      <c r="P2098" s="645" t="s">
        <v>801</v>
      </c>
    </row>
    <row r="2099" spans="1:16" x14ac:dyDescent="0.2">
      <c r="A2099" s="645" t="s">
        <v>390</v>
      </c>
      <c r="B2099" s="645" t="s">
        <v>1710</v>
      </c>
      <c r="C2099" s="645" t="s">
        <v>391</v>
      </c>
      <c r="D2099" s="645" t="s">
        <v>3302</v>
      </c>
      <c r="E2099" s="645" t="s">
        <v>3303</v>
      </c>
      <c r="F2099" s="645" t="s">
        <v>3304</v>
      </c>
      <c r="G2099" s="645" t="s">
        <v>8403</v>
      </c>
      <c r="H2099" s="646">
        <v>42802</v>
      </c>
      <c r="I2099" s="647">
        <v>582.5</v>
      </c>
      <c r="J2099" s="647">
        <v>1</v>
      </c>
      <c r="K2099" s="647">
        <f t="shared" si="32"/>
        <v>582.5</v>
      </c>
      <c r="L2099" s="645" t="s">
        <v>801</v>
      </c>
      <c r="M2099" s="645" t="s">
        <v>623</v>
      </c>
      <c r="N2099" s="646">
        <v>42810</v>
      </c>
      <c r="O2099" s="645" t="s">
        <v>71</v>
      </c>
      <c r="P2099" s="645" t="s">
        <v>801</v>
      </c>
    </row>
    <row r="2100" spans="1:16" x14ac:dyDescent="0.2">
      <c r="A2100" s="645" t="s">
        <v>390</v>
      </c>
      <c r="B2100" s="645" t="s">
        <v>1710</v>
      </c>
      <c r="C2100" s="645" t="s">
        <v>391</v>
      </c>
      <c r="D2100" s="645" t="s">
        <v>3302</v>
      </c>
      <c r="E2100" s="645" t="s">
        <v>3303</v>
      </c>
      <c r="F2100" s="645" t="s">
        <v>3304</v>
      </c>
      <c r="G2100" s="645" t="s">
        <v>8404</v>
      </c>
      <c r="H2100" s="646">
        <v>42802</v>
      </c>
      <c r="I2100" s="647">
        <v>6.11</v>
      </c>
      <c r="J2100" s="647">
        <v>1</v>
      </c>
      <c r="K2100" s="647">
        <f t="shared" si="32"/>
        <v>6.11</v>
      </c>
      <c r="L2100" s="645" t="s">
        <v>801</v>
      </c>
      <c r="M2100" s="645" t="s">
        <v>2539</v>
      </c>
      <c r="N2100" s="646">
        <v>42815</v>
      </c>
      <c r="O2100" s="645" t="s">
        <v>71</v>
      </c>
      <c r="P2100" s="645" t="s">
        <v>801</v>
      </c>
    </row>
    <row r="2101" spans="1:16" x14ac:dyDescent="0.2">
      <c r="A2101" s="645" t="s">
        <v>390</v>
      </c>
      <c r="B2101" s="645" t="s">
        <v>1710</v>
      </c>
      <c r="C2101" s="645" t="s">
        <v>391</v>
      </c>
      <c r="D2101" s="645" t="s">
        <v>3302</v>
      </c>
      <c r="E2101" s="645" t="s">
        <v>3303</v>
      </c>
      <c r="F2101" s="645" t="s">
        <v>3304</v>
      </c>
      <c r="G2101" s="645" t="s">
        <v>8405</v>
      </c>
      <c r="H2101" s="646">
        <v>42802</v>
      </c>
      <c r="I2101" s="647">
        <v>75</v>
      </c>
      <c r="J2101" s="647">
        <v>1</v>
      </c>
      <c r="K2101" s="647">
        <f t="shared" si="32"/>
        <v>75</v>
      </c>
      <c r="L2101" s="645" t="s">
        <v>801</v>
      </c>
      <c r="M2101" s="645" t="s">
        <v>575</v>
      </c>
      <c r="N2101" s="646">
        <v>42815</v>
      </c>
      <c r="O2101" s="645" t="s">
        <v>71</v>
      </c>
      <c r="P2101" s="645" t="s">
        <v>801</v>
      </c>
    </row>
    <row r="2102" spans="1:16" x14ac:dyDescent="0.2">
      <c r="A2102" s="645" t="s">
        <v>390</v>
      </c>
      <c r="B2102" s="645" t="s">
        <v>1710</v>
      </c>
      <c r="C2102" s="645" t="s">
        <v>391</v>
      </c>
      <c r="D2102" s="645" t="s">
        <v>3302</v>
      </c>
      <c r="E2102" s="645" t="s">
        <v>3303</v>
      </c>
      <c r="F2102" s="645" t="s">
        <v>3304</v>
      </c>
      <c r="G2102" s="645" t="s">
        <v>8406</v>
      </c>
      <c r="H2102" s="646">
        <v>42802</v>
      </c>
      <c r="I2102" s="647">
        <v>281</v>
      </c>
      <c r="J2102" s="647">
        <v>1</v>
      </c>
      <c r="K2102" s="647">
        <f t="shared" si="32"/>
        <v>281</v>
      </c>
      <c r="L2102" s="645" t="s">
        <v>801</v>
      </c>
      <c r="M2102" s="645" t="s">
        <v>1147</v>
      </c>
      <c r="N2102" s="646">
        <v>42815</v>
      </c>
      <c r="O2102" s="645" t="s">
        <v>71</v>
      </c>
      <c r="P2102" s="645" t="s">
        <v>801</v>
      </c>
    </row>
    <row r="2103" spans="1:16" x14ac:dyDescent="0.2">
      <c r="A2103" s="645" t="s">
        <v>390</v>
      </c>
      <c r="B2103" s="645" t="s">
        <v>1710</v>
      </c>
      <c r="C2103" s="645" t="s">
        <v>391</v>
      </c>
      <c r="D2103" s="645" t="s">
        <v>3302</v>
      </c>
      <c r="E2103" s="645" t="s">
        <v>3303</v>
      </c>
      <c r="F2103" s="645" t="s">
        <v>3304</v>
      </c>
      <c r="G2103" s="645" t="s">
        <v>8407</v>
      </c>
      <c r="H2103" s="646">
        <v>42802</v>
      </c>
      <c r="I2103" s="647">
        <v>91.21</v>
      </c>
      <c r="J2103" s="647">
        <v>1</v>
      </c>
      <c r="K2103" s="647">
        <f t="shared" si="32"/>
        <v>91.21</v>
      </c>
      <c r="L2103" s="645" t="s">
        <v>801</v>
      </c>
      <c r="M2103" s="645" t="s">
        <v>2539</v>
      </c>
      <c r="N2103" s="646">
        <v>42815</v>
      </c>
      <c r="O2103" s="645" t="s">
        <v>71</v>
      </c>
      <c r="P2103" s="645" t="s">
        <v>8408</v>
      </c>
    </row>
    <row r="2104" spans="1:16" x14ac:dyDescent="0.2">
      <c r="A2104" s="645" t="s">
        <v>390</v>
      </c>
      <c r="B2104" s="645" t="s">
        <v>1710</v>
      </c>
      <c r="C2104" s="645" t="s">
        <v>391</v>
      </c>
      <c r="D2104" s="645" t="s">
        <v>3302</v>
      </c>
      <c r="E2104" s="645" t="s">
        <v>3303</v>
      </c>
      <c r="F2104" s="645" t="s">
        <v>3304</v>
      </c>
      <c r="G2104" s="645" t="s">
        <v>8409</v>
      </c>
      <c r="H2104" s="646">
        <v>42802</v>
      </c>
      <c r="I2104" s="647">
        <v>86.59</v>
      </c>
      <c r="J2104" s="647">
        <v>1</v>
      </c>
      <c r="K2104" s="647">
        <f t="shared" si="32"/>
        <v>86.59</v>
      </c>
      <c r="L2104" s="645" t="s">
        <v>801</v>
      </c>
      <c r="M2104" s="645" t="s">
        <v>7888</v>
      </c>
      <c r="N2104" s="646">
        <v>42815</v>
      </c>
      <c r="O2104" s="645" t="s">
        <v>71</v>
      </c>
      <c r="P2104" s="645" t="s">
        <v>801</v>
      </c>
    </row>
    <row r="2105" spans="1:16" x14ac:dyDescent="0.2">
      <c r="A2105" s="645" t="s">
        <v>390</v>
      </c>
      <c r="B2105" s="645" t="s">
        <v>1710</v>
      </c>
      <c r="C2105" s="645" t="s">
        <v>391</v>
      </c>
      <c r="D2105" s="645" t="s">
        <v>3302</v>
      </c>
      <c r="E2105" s="645" t="s">
        <v>3303</v>
      </c>
      <c r="F2105" s="645" t="s">
        <v>3304</v>
      </c>
      <c r="G2105" s="645" t="s">
        <v>8410</v>
      </c>
      <c r="H2105" s="646">
        <v>42802</v>
      </c>
      <c r="I2105" s="647">
        <v>86.59</v>
      </c>
      <c r="J2105" s="647">
        <v>1</v>
      </c>
      <c r="K2105" s="647">
        <f t="shared" si="32"/>
        <v>86.59</v>
      </c>
      <c r="L2105" s="645" t="s">
        <v>801</v>
      </c>
      <c r="M2105" s="645" t="s">
        <v>7888</v>
      </c>
      <c r="N2105" s="646">
        <v>42815</v>
      </c>
      <c r="O2105" s="645" t="s">
        <v>71</v>
      </c>
      <c r="P2105" s="645" t="s">
        <v>801</v>
      </c>
    </row>
    <row r="2106" spans="1:16" x14ac:dyDescent="0.2">
      <c r="A2106" s="645" t="s">
        <v>390</v>
      </c>
      <c r="B2106" s="645" t="s">
        <v>1710</v>
      </c>
      <c r="C2106" s="645" t="s">
        <v>391</v>
      </c>
      <c r="D2106" s="645" t="s">
        <v>3302</v>
      </c>
      <c r="E2106" s="645" t="s">
        <v>3303</v>
      </c>
      <c r="F2106" s="645" t="s">
        <v>3304</v>
      </c>
      <c r="G2106" s="645" t="s">
        <v>8411</v>
      </c>
      <c r="H2106" s="646">
        <v>42802</v>
      </c>
      <c r="I2106" s="647">
        <v>165.96</v>
      </c>
      <c r="J2106" s="647">
        <v>1</v>
      </c>
      <c r="K2106" s="647">
        <f t="shared" si="32"/>
        <v>165.96</v>
      </c>
      <c r="L2106" s="645" t="s">
        <v>801</v>
      </c>
      <c r="M2106" s="645" t="s">
        <v>1131</v>
      </c>
      <c r="N2106" s="646">
        <v>42815</v>
      </c>
      <c r="O2106" s="645" t="s">
        <v>71</v>
      </c>
      <c r="P2106" s="645" t="s">
        <v>801</v>
      </c>
    </row>
    <row r="2107" spans="1:16" x14ac:dyDescent="0.2">
      <c r="A2107" s="645" t="s">
        <v>390</v>
      </c>
      <c r="B2107" s="645" t="s">
        <v>1710</v>
      </c>
      <c r="C2107" s="645" t="s">
        <v>391</v>
      </c>
      <c r="D2107" s="645" t="s">
        <v>3302</v>
      </c>
      <c r="E2107" s="645" t="s">
        <v>3303</v>
      </c>
      <c r="F2107" s="645" t="s">
        <v>3304</v>
      </c>
      <c r="G2107" s="645" t="s">
        <v>8412</v>
      </c>
      <c r="H2107" s="646">
        <v>42802</v>
      </c>
      <c r="I2107" s="647">
        <v>208.2</v>
      </c>
      <c r="J2107" s="647">
        <v>1</v>
      </c>
      <c r="K2107" s="647">
        <f t="shared" si="32"/>
        <v>208.2</v>
      </c>
      <c r="L2107" s="645" t="s">
        <v>801</v>
      </c>
      <c r="M2107" s="645" t="s">
        <v>3076</v>
      </c>
      <c r="N2107" s="646">
        <v>42815</v>
      </c>
      <c r="O2107" s="645" t="s">
        <v>71</v>
      </c>
      <c r="P2107" s="645" t="s">
        <v>801</v>
      </c>
    </row>
    <row r="2108" spans="1:16" x14ac:dyDescent="0.2">
      <c r="A2108" s="645" t="s">
        <v>390</v>
      </c>
      <c r="B2108" s="645" t="s">
        <v>1710</v>
      </c>
      <c r="C2108" s="645" t="s">
        <v>391</v>
      </c>
      <c r="D2108" s="645" t="s">
        <v>3302</v>
      </c>
      <c r="E2108" s="645" t="s">
        <v>3303</v>
      </c>
      <c r="F2108" s="645" t="s">
        <v>3304</v>
      </c>
      <c r="G2108" s="645" t="s">
        <v>8413</v>
      </c>
      <c r="H2108" s="646">
        <v>42802</v>
      </c>
      <c r="I2108" s="647">
        <v>85.67</v>
      </c>
      <c r="J2108" s="647">
        <v>1</v>
      </c>
      <c r="K2108" s="647">
        <f t="shared" si="32"/>
        <v>85.67</v>
      </c>
      <c r="L2108" s="645" t="s">
        <v>801</v>
      </c>
      <c r="M2108" s="645" t="s">
        <v>3076</v>
      </c>
      <c r="N2108" s="646">
        <v>42815</v>
      </c>
      <c r="O2108" s="645" t="s">
        <v>71</v>
      </c>
      <c r="P2108" s="645" t="s">
        <v>801</v>
      </c>
    </row>
    <row r="2109" spans="1:16" x14ac:dyDescent="0.2">
      <c r="A2109" s="645" t="s">
        <v>390</v>
      </c>
      <c r="B2109" s="645" t="s">
        <v>1710</v>
      </c>
      <c r="C2109" s="645" t="s">
        <v>391</v>
      </c>
      <c r="D2109" s="645" t="s">
        <v>3302</v>
      </c>
      <c r="E2109" s="645" t="s">
        <v>3303</v>
      </c>
      <c r="F2109" s="645" t="s">
        <v>3304</v>
      </c>
      <c r="G2109" s="645" t="s">
        <v>8414</v>
      </c>
      <c r="H2109" s="646">
        <v>42802</v>
      </c>
      <c r="I2109" s="647">
        <v>209.08</v>
      </c>
      <c r="J2109" s="647">
        <v>1</v>
      </c>
      <c r="K2109" s="647">
        <f t="shared" si="32"/>
        <v>209.08</v>
      </c>
      <c r="L2109" s="645" t="s">
        <v>801</v>
      </c>
      <c r="M2109" s="645" t="s">
        <v>1137</v>
      </c>
      <c r="N2109" s="646">
        <v>42815</v>
      </c>
      <c r="O2109" s="645" t="s">
        <v>71</v>
      </c>
      <c r="P2109" s="645" t="s">
        <v>801</v>
      </c>
    </row>
    <row r="2110" spans="1:16" x14ac:dyDescent="0.2">
      <c r="A2110" s="645" t="s">
        <v>390</v>
      </c>
      <c r="B2110" s="645" t="s">
        <v>1710</v>
      </c>
      <c r="C2110" s="645" t="s">
        <v>391</v>
      </c>
      <c r="D2110" s="645" t="s">
        <v>3302</v>
      </c>
      <c r="E2110" s="645" t="s">
        <v>3303</v>
      </c>
      <c r="F2110" s="645" t="s">
        <v>3304</v>
      </c>
      <c r="G2110" s="645" t="s">
        <v>8415</v>
      </c>
      <c r="H2110" s="646">
        <v>42802</v>
      </c>
      <c r="I2110" s="647">
        <v>265.42</v>
      </c>
      <c r="J2110" s="647">
        <v>1</v>
      </c>
      <c r="K2110" s="647">
        <f t="shared" si="32"/>
        <v>265.42</v>
      </c>
      <c r="L2110" s="645" t="s">
        <v>801</v>
      </c>
      <c r="M2110" s="645" t="s">
        <v>474</v>
      </c>
      <c r="N2110" s="646">
        <v>42815</v>
      </c>
      <c r="O2110" s="645" t="s">
        <v>71</v>
      </c>
      <c r="P2110" s="645" t="s">
        <v>801</v>
      </c>
    </row>
    <row r="2111" spans="1:16" x14ac:dyDescent="0.2">
      <c r="A2111" s="645" t="s">
        <v>390</v>
      </c>
      <c r="B2111" s="645" t="s">
        <v>1710</v>
      </c>
      <c r="C2111" s="645" t="s">
        <v>391</v>
      </c>
      <c r="D2111" s="645" t="s">
        <v>3302</v>
      </c>
      <c r="E2111" s="645" t="s">
        <v>3303</v>
      </c>
      <c r="F2111" s="645" t="s">
        <v>3304</v>
      </c>
      <c r="G2111" s="645" t="s">
        <v>8416</v>
      </c>
      <c r="H2111" s="646">
        <v>42802</v>
      </c>
      <c r="I2111" s="647">
        <v>167.89</v>
      </c>
      <c r="J2111" s="647">
        <v>1</v>
      </c>
      <c r="K2111" s="647">
        <f t="shared" si="32"/>
        <v>167.89</v>
      </c>
      <c r="L2111" s="645" t="s">
        <v>801</v>
      </c>
      <c r="M2111" s="645" t="s">
        <v>474</v>
      </c>
      <c r="N2111" s="646">
        <v>42815</v>
      </c>
      <c r="O2111" s="645" t="s">
        <v>71</v>
      </c>
      <c r="P2111" s="645" t="s">
        <v>801</v>
      </c>
    </row>
    <row r="2112" spans="1:16" x14ac:dyDescent="0.2">
      <c r="A2112" s="645" t="s">
        <v>390</v>
      </c>
      <c r="B2112" s="645" t="s">
        <v>1710</v>
      </c>
      <c r="C2112" s="645" t="s">
        <v>391</v>
      </c>
      <c r="D2112" s="645" t="s">
        <v>3302</v>
      </c>
      <c r="E2112" s="645" t="s">
        <v>3303</v>
      </c>
      <c r="F2112" s="645" t="s">
        <v>3304</v>
      </c>
      <c r="G2112" s="645" t="s">
        <v>8417</v>
      </c>
      <c r="H2112" s="646">
        <v>42802</v>
      </c>
      <c r="I2112" s="647">
        <v>324.16000000000003</v>
      </c>
      <c r="J2112" s="647">
        <v>1</v>
      </c>
      <c r="K2112" s="647">
        <f t="shared" si="32"/>
        <v>324.16000000000003</v>
      </c>
      <c r="L2112" s="645" t="s">
        <v>801</v>
      </c>
      <c r="M2112" s="645" t="s">
        <v>887</v>
      </c>
      <c r="N2112" s="646">
        <v>42815</v>
      </c>
      <c r="O2112" s="645" t="s">
        <v>71</v>
      </c>
      <c r="P2112" s="645" t="s">
        <v>801</v>
      </c>
    </row>
    <row r="2113" spans="1:16" x14ac:dyDescent="0.2">
      <c r="A2113" s="645" t="s">
        <v>390</v>
      </c>
      <c r="B2113" s="645" t="s">
        <v>1710</v>
      </c>
      <c r="C2113" s="645" t="s">
        <v>391</v>
      </c>
      <c r="D2113" s="645" t="s">
        <v>3302</v>
      </c>
      <c r="E2113" s="645" t="s">
        <v>3303</v>
      </c>
      <c r="F2113" s="645" t="s">
        <v>3304</v>
      </c>
      <c r="G2113" s="645" t="s">
        <v>8418</v>
      </c>
      <c r="H2113" s="646">
        <v>42802</v>
      </c>
      <c r="I2113" s="647">
        <v>136.66999999999999</v>
      </c>
      <c r="J2113" s="647">
        <v>1</v>
      </c>
      <c r="K2113" s="647">
        <f t="shared" si="32"/>
        <v>136.66999999999999</v>
      </c>
      <c r="L2113" s="645" t="s">
        <v>801</v>
      </c>
      <c r="M2113" s="645" t="s">
        <v>3076</v>
      </c>
      <c r="N2113" s="646">
        <v>42815</v>
      </c>
      <c r="O2113" s="645" t="s">
        <v>71</v>
      </c>
      <c r="P2113" s="645" t="s">
        <v>801</v>
      </c>
    </row>
    <row r="2114" spans="1:16" x14ac:dyDescent="0.2">
      <c r="A2114" s="645" t="s">
        <v>390</v>
      </c>
      <c r="B2114" s="645" t="s">
        <v>1710</v>
      </c>
      <c r="C2114" s="645" t="s">
        <v>391</v>
      </c>
      <c r="D2114" s="645" t="s">
        <v>3302</v>
      </c>
      <c r="E2114" s="645" t="s">
        <v>3303</v>
      </c>
      <c r="F2114" s="645" t="s">
        <v>3304</v>
      </c>
      <c r="G2114" s="645" t="s">
        <v>8419</v>
      </c>
      <c r="H2114" s="646">
        <v>42802</v>
      </c>
      <c r="I2114" s="647">
        <v>65.09</v>
      </c>
      <c r="J2114" s="647">
        <v>1</v>
      </c>
      <c r="K2114" s="647">
        <f t="shared" ref="K2114:K2177" si="33">I2114*J2114</f>
        <v>65.09</v>
      </c>
      <c r="L2114" s="645" t="s">
        <v>801</v>
      </c>
      <c r="M2114" s="645" t="s">
        <v>475</v>
      </c>
      <c r="N2114" s="646">
        <v>42814</v>
      </c>
      <c r="O2114" s="645" t="s">
        <v>71</v>
      </c>
      <c r="P2114" s="645" t="s">
        <v>801</v>
      </c>
    </row>
    <row r="2115" spans="1:16" x14ac:dyDescent="0.2">
      <c r="A2115" s="645" t="s">
        <v>390</v>
      </c>
      <c r="B2115" s="645" t="s">
        <v>1710</v>
      </c>
      <c r="C2115" s="645" t="s">
        <v>391</v>
      </c>
      <c r="D2115" s="645" t="s">
        <v>3302</v>
      </c>
      <c r="E2115" s="645" t="s">
        <v>3303</v>
      </c>
      <c r="F2115" s="645" t="s">
        <v>3304</v>
      </c>
      <c r="G2115" s="645" t="s">
        <v>8420</v>
      </c>
      <c r="H2115" s="646">
        <v>42802</v>
      </c>
      <c r="I2115" s="647">
        <v>144.82</v>
      </c>
      <c r="J2115" s="647">
        <v>1</v>
      </c>
      <c r="K2115" s="647">
        <f t="shared" si="33"/>
        <v>144.82</v>
      </c>
      <c r="L2115" s="645" t="s">
        <v>801</v>
      </c>
      <c r="M2115" s="645" t="s">
        <v>3156</v>
      </c>
      <c r="N2115" s="646">
        <v>42815</v>
      </c>
      <c r="O2115" s="645" t="s">
        <v>71</v>
      </c>
      <c r="P2115" s="645" t="s">
        <v>801</v>
      </c>
    </row>
    <row r="2116" spans="1:16" x14ac:dyDescent="0.2">
      <c r="A2116" s="645" t="s">
        <v>390</v>
      </c>
      <c r="B2116" s="645" t="s">
        <v>1710</v>
      </c>
      <c r="C2116" s="645" t="s">
        <v>391</v>
      </c>
      <c r="D2116" s="645" t="s">
        <v>3302</v>
      </c>
      <c r="E2116" s="645" t="s">
        <v>3303</v>
      </c>
      <c r="F2116" s="645" t="s">
        <v>3304</v>
      </c>
      <c r="G2116" s="645" t="s">
        <v>8421</v>
      </c>
      <c r="H2116" s="646">
        <v>42802</v>
      </c>
      <c r="I2116" s="647">
        <v>105.92</v>
      </c>
      <c r="J2116" s="647">
        <v>1</v>
      </c>
      <c r="K2116" s="647">
        <f t="shared" si="33"/>
        <v>105.92</v>
      </c>
      <c r="L2116" s="645" t="s">
        <v>801</v>
      </c>
      <c r="M2116" s="645" t="s">
        <v>1472</v>
      </c>
      <c r="N2116" s="646">
        <v>42815</v>
      </c>
      <c r="O2116" s="645" t="s">
        <v>71</v>
      </c>
      <c r="P2116" s="645" t="s">
        <v>801</v>
      </c>
    </row>
    <row r="2117" spans="1:16" x14ac:dyDescent="0.2">
      <c r="A2117" s="645" t="s">
        <v>390</v>
      </c>
      <c r="B2117" s="645" t="s">
        <v>1710</v>
      </c>
      <c r="C2117" s="645" t="s">
        <v>391</v>
      </c>
      <c r="D2117" s="645" t="s">
        <v>3302</v>
      </c>
      <c r="E2117" s="645" t="s">
        <v>3303</v>
      </c>
      <c r="F2117" s="645" t="s">
        <v>3304</v>
      </c>
      <c r="G2117" s="645" t="s">
        <v>8422</v>
      </c>
      <c r="H2117" s="646">
        <v>42802</v>
      </c>
      <c r="I2117" s="647">
        <v>6.05</v>
      </c>
      <c r="J2117" s="647">
        <v>1</v>
      </c>
      <c r="K2117" s="647">
        <f t="shared" si="33"/>
        <v>6.05</v>
      </c>
      <c r="L2117" s="645" t="s">
        <v>801</v>
      </c>
      <c r="M2117" s="645" t="s">
        <v>623</v>
      </c>
      <c r="N2117" s="646">
        <v>42814</v>
      </c>
      <c r="O2117" s="645" t="s">
        <v>71</v>
      </c>
      <c r="P2117" s="645" t="s">
        <v>801</v>
      </c>
    </row>
    <row r="2118" spans="1:16" x14ac:dyDescent="0.2">
      <c r="A2118" s="645" t="s">
        <v>390</v>
      </c>
      <c r="B2118" s="645" t="s">
        <v>1710</v>
      </c>
      <c r="C2118" s="645" t="s">
        <v>391</v>
      </c>
      <c r="D2118" s="645" t="s">
        <v>3302</v>
      </c>
      <c r="E2118" s="645" t="s">
        <v>3303</v>
      </c>
      <c r="F2118" s="645" t="s">
        <v>3304</v>
      </c>
      <c r="G2118" s="645" t="s">
        <v>8423</v>
      </c>
      <c r="H2118" s="646">
        <v>42802</v>
      </c>
      <c r="I2118" s="647">
        <v>97.85</v>
      </c>
      <c r="J2118" s="647">
        <v>1</v>
      </c>
      <c r="K2118" s="647">
        <f t="shared" si="33"/>
        <v>97.85</v>
      </c>
      <c r="L2118" s="645" t="s">
        <v>801</v>
      </c>
      <c r="M2118" s="645" t="s">
        <v>258</v>
      </c>
      <c r="N2118" s="646">
        <v>42817</v>
      </c>
      <c r="O2118" s="645" t="s">
        <v>71</v>
      </c>
      <c r="P2118" s="645" t="s">
        <v>801</v>
      </c>
    </row>
    <row r="2119" spans="1:16" x14ac:dyDescent="0.2">
      <c r="A2119" s="645" t="s">
        <v>390</v>
      </c>
      <c r="B2119" s="645" t="s">
        <v>1710</v>
      </c>
      <c r="C2119" s="645" t="s">
        <v>391</v>
      </c>
      <c r="D2119" s="645" t="s">
        <v>3302</v>
      </c>
      <c r="E2119" s="645" t="s">
        <v>3303</v>
      </c>
      <c r="F2119" s="645" t="s">
        <v>3304</v>
      </c>
      <c r="G2119" s="645" t="s">
        <v>8424</v>
      </c>
      <c r="H2119" s="646">
        <v>42802</v>
      </c>
      <c r="I2119" s="647">
        <v>82.95</v>
      </c>
      <c r="J2119" s="647">
        <v>1</v>
      </c>
      <c r="K2119" s="647">
        <f t="shared" si="33"/>
        <v>82.95</v>
      </c>
      <c r="L2119" s="645" t="s">
        <v>801</v>
      </c>
      <c r="M2119" s="645" t="s">
        <v>258</v>
      </c>
      <c r="N2119" s="646">
        <v>42817</v>
      </c>
      <c r="O2119" s="645" t="s">
        <v>71</v>
      </c>
      <c r="P2119" s="645" t="s">
        <v>801</v>
      </c>
    </row>
    <row r="2120" spans="1:16" x14ac:dyDescent="0.2">
      <c r="A2120" s="645" t="s">
        <v>390</v>
      </c>
      <c r="B2120" s="645" t="s">
        <v>1710</v>
      </c>
      <c r="C2120" s="645" t="s">
        <v>391</v>
      </c>
      <c r="D2120" s="645" t="s">
        <v>3302</v>
      </c>
      <c r="E2120" s="645" t="s">
        <v>3303</v>
      </c>
      <c r="F2120" s="645" t="s">
        <v>3304</v>
      </c>
      <c r="G2120" s="645" t="s">
        <v>8425</v>
      </c>
      <c r="H2120" s="646">
        <v>42802</v>
      </c>
      <c r="I2120" s="647">
        <v>79.2</v>
      </c>
      <c r="J2120" s="647">
        <v>1</v>
      </c>
      <c r="K2120" s="647">
        <f t="shared" si="33"/>
        <v>79.2</v>
      </c>
      <c r="L2120" s="645" t="s">
        <v>801</v>
      </c>
      <c r="M2120" s="645" t="s">
        <v>540</v>
      </c>
      <c r="N2120" s="646">
        <v>42817</v>
      </c>
      <c r="O2120" s="645" t="s">
        <v>71</v>
      </c>
      <c r="P2120" s="645" t="s">
        <v>801</v>
      </c>
    </row>
    <row r="2121" spans="1:16" x14ac:dyDescent="0.2">
      <c r="A2121" s="645" t="s">
        <v>390</v>
      </c>
      <c r="B2121" s="645" t="s">
        <v>1710</v>
      </c>
      <c r="C2121" s="645" t="s">
        <v>391</v>
      </c>
      <c r="D2121" s="645" t="s">
        <v>3302</v>
      </c>
      <c r="E2121" s="645" t="s">
        <v>3303</v>
      </c>
      <c r="F2121" s="645" t="s">
        <v>3304</v>
      </c>
      <c r="G2121" s="645" t="s">
        <v>8426</v>
      </c>
      <c r="H2121" s="646">
        <v>42802</v>
      </c>
      <c r="I2121" s="647">
        <v>66.5</v>
      </c>
      <c r="J2121" s="647">
        <v>1</v>
      </c>
      <c r="K2121" s="647">
        <f t="shared" si="33"/>
        <v>66.5</v>
      </c>
      <c r="L2121" s="645" t="s">
        <v>801</v>
      </c>
      <c r="M2121" s="645" t="s">
        <v>262</v>
      </c>
      <c r="N2121" s="646">
        <v>42817</v>
      </c>
      <c r="O2121" s="645" t="s">
        <v>71</v>
      </c>
      <c r="P2121" s="645" t="s">
        <v>801</v>
      </c>
    </row>
    <row r="2122" spans="1:16" x14ac:dyDescent="0.2">
      <c r="A2122" s="645" t="s">
        <v>390</v>
      </c>
      <c r="B2122" s="645" t="s">
        <v>1710</v>
      </c>
      <c r="C2122" s="645" t="s">
        <v>391</v>
      </c>
      <c r="D2122" s="645" t="s">
        <v>3302</v>
      </c>
      <c r="E2122" s="645" t="s">
        <v>3303</v>
      </c>
      <c r="F2122" s="645" t="s">
        <v>3304</v>
      </c>
      <c r="G2122" s="645" t="s">
        <v>8427</v>
      </c>
      <c r="H2122" s="646">
        <v>42802</v>
      </c>
      <c r="I2122" s="647">
        <v>78.53</v>
      </c>
      <c r="J2122" s="647">
        <v>1</v>
      </c>
      <c r="K2122" s="647">
        <f t="shared" si="33"/>
        <v>78.53</v>
      </c>
      <c r="L2122" s="645" t="s">
        <v>801</v>
      </c>
      <c r="M2122" s="645" t="s">
        <v>262</v>
      </c>
      <c r="N2122" s="646">
        <v>42817</v>
      </c>
      <c r="O2122" s="645" t="s">
        <v>71</v>
      </c>
      <c r="P2122" s="645" t="s">
        <v>801</v>
      </c>
    </row>
    <row r="2123" spans="1:16" x14ac:dyDescent="0.2">
      <c r="A2123" s="645" t="s">
        <v>390</v>
      </c>
      <c r="B2123" s="645" t="s">
        <v>1710</v>
      </c>
      <c r="C2123" s="645" t="s">
        <v>391</v>
      </c>
      <c r="D2123" s="645" t="s">
        <v>3302</v>
      </c>
      <c r="E2123" s="645" t="s">
        <v>3303</v>
      </c>
      <c r="F2123" s="645" t="s">
        <v>3304</v>
      </c>
      <c r="G2123" s="645" t="s">
        <v>8428</v>
      </c>
      <c r="H2123" s="646">
        <v>42802</v>
      </c>
      <c r="I2123" s="647">
        <v>160.33000000000001</v>
      </c>
      <c r="J2123" s="647">
        <v>1</v>
      </c>
      <c r="K2123" s="647">
        <f t="shared" si="33"/>
        <v>160.33000000000001</v>
      </c>
      <c r="L2123" s="645" t="s">
        <v>801</v>
      </c>
      <c r="M2123" s="645" t="s">
        <v>540</v>
      </c>
      <c r="N2123" s="646">
        <v>42817</v>
      </c>
      <c r="O2123" s="645" t="s">
        <v>71</v>
      </c>
      <c r="P2123" s="645" t="s">
        <v>801</v>
      </c>
    </row>
    <row r="2124" spans="1:16" x14ac:dyDescent="0.2">
      <c r="A2124" s="645" t="s">
        <v>390</v>
      </c>
      <c r="B2124" s="645" t="s">
        <v>1710</v>
      </c>
      <c r="C2124" s="645" t="s">
        <v>391</v>
      </c>
      <c r="D2124" s="645" t="s">
        <v>3302</v>
      </c>
      <c r="E2124" s="645" t="s">
        <v>3303</v>
      </c>
      <c r="F2124" s="645" t="s">
        <v>3304</v>
      </c>
      <c r="G2124" s="645" t="s">
        <v>8429</v>
      </c>
      <c r="H2124" s="646">
        <v>42802</v>
      </c>
      <c r="I2124" s="647">
        <v>124.98</v>
      </c>
      <c r="J2124" s="647">
        <v>1</v>
      </c>
      <c r="K2124" s="647">
        <f t="shared" si="33"/>
        <v>124.98</v>
      </c>
      <c r="L2124" s="645" t="s">
        <v>801</v>
      </c>
      <c r="M2124" s="645" t="s">
        <v>540</v>
      </c>
      <c r="N2124" s="646">
        <v>42817</v>
      </c>
      <c r="O2124" s="645" t="s">
        <v>71</v>
      </c>
      <c r="P2124" s="645" t="s">
        <v>801</v>
      </c>
    </row>
    <row r="2125" spans="1:16" x14ac:dyDescent="0.2">
      <c r="A2125" s="645" t="s">
        <v>390</v>
      </c>
      <c r="B2125" s="645" t="s">
        <v>1710</v>
      </c>
      <c r="C2125" s="645" t="s">
        <v>391</v>
      </c>
      <c r="D2125" s="645" t="s">
        <v>3302</v>
      </c>
      <c r="E2125" s="645" t="s">
        <v>3303</v>
      </c>
      <c r="F2125" s="645" t="s">
        <v>3304</v>
      </c>
      <c r="G2125" s="645" t="s">
        <v>8430</v>
      </c>
      <c r="H2125" s="646">
        <v>42802</v>
      </c>
      <c r="I2125" s="647">
        <v>103.27</v>
      </c>
      <c r="J2125" s="647">
        <v>1</v>
      </c>
      <c r="K2125" s="647">
        <f t="shared" si="33"/>
        <v>103.27</v>
      </c>
      <c r="L2125" s="645" t="s">
        <v>801</v>
      </c>
      <c r="M2125" s="645" t="s">
        <v>114</v>
      </c>
      <c r="N2125" s="646">
        <v>42817</v>
      </c>
      <c r="O2125" s="645" t="s">
        <v>71</v>
      </c>
      <c r="P2125" s="645" t="s">
        <v>801</v>
      </c>
    </row>
    <row r="2126" spans="1:16" x14ac:dyDescent="0.2">
      <c r="A2126" s="645" t="s">
        <v>390</v>
      </c>
      <c r="B2126" s="645" t="s">
        <v>1710</v>
      </c>
      <c r="C2126" s="645" t="s">
        <v>391</v>
      </c>
      <c r="D2126" s="645" t="s">
        <v>3302</v>
      </c>
      <c r="E2126" s="645" t="s">
        <v>3303</v>
      </c>
      <c r="F2126" s="645" t="s">
        <v>3304</v>
      </c>
      <c r="G2126" s="645" t="s">
        <v>8431</v>
      </c>
      <c r="H2126" s="646">
        <v>42802</v>
      </c>
      <c r="I2126" s="647">
        <v>132.21</v>
      </c>
      <c r="J2126" s="647">
        <v>1</v>
      </c>
      <c r="K2126" s="647">
        <f t="shared" si="33"/>
        <v>132.21</v>
      </c>
      <c r="L2126" s="645" t="s">
        <v>801</v>
      </c>
      <c r="M2126" s="645" t="s">
        <v>114</v>
      </c>
      <c r="N2126" s="646">
        <v>42816</v>
      </c>
      <c r="O2126" s="645" t="s">
        <v>71</v>
      </c>
      <c r="P2126" s="645" t="s">
        <v>801</v>
      </c>
    </row>
    <row r="2127" spans="1:16" x14ac:dyDescent="0.2">
      <c r="A2127" s="645" t="s">
        <v>390</v>
      </c>
      <c r="B2127" s="645" t="s">
        <v>1710</v>
      </c>
      <c r="C2127" s="645" t="s">
        <v>391</v>
      </c>
      <c r="D2127" s="645" t="s">
        <v>3302</v>
      </c>
      <c r="E2127" s="645" t="s">
        <v>3303</v>
      </c>
      <c r="F2127" s="645" t="s">
        <v>3304</v>
      </c>
      <c r="G2127" s="645" t="s">
        <v>8432</v>
      </c>
      <c r="H2127" s="646">
        <v>42802</v>
      </c>
      <c r="I2127" s="647">
        <v>43</v>
      </c>
      <c r="J2127" s="647">
        <v>1</v>
      </c>
      <c r="K2127" s="647">
        <f t="shared" si="33"/>
        <v>43</v>
      </c>
      <c r="L2127" s="645" t="s">
        <v>801</v>
      </c>
      <c r="M2127" s="645" t="s">
        <v>1708</v>
      </c>
      <c r="N2127" s="646">
        <v>42816</v>
      </c>
      <c r="O2127" s="645" t="s">
        <v>71</v>
      </c>
      <c r="P2127" s="645" t="s">
        <v>801</v>
      </c>
    </row>
    <row r="2128" spans="1:16" x14ac:dyDescent="0.2">
      <c r="A2128" s="645" t="s">
        <v>390</v>
      </c>
      <c r="B2128" s="645" t="s">
        <v>1710</v>
      </c>
      <c r="C2128" s="645" t="s">
        <v>391</v>
      </c>
      <c r="D2128" s="645" t="s">
        <v>3302</v>
      </c>
      <c r="E2128" s="645" t="s">
        <v>3303</v>
      </c>
      <c r="F2128" s="645" t="s">
        <v>3304</v>
      </c>
      <c r="G2128" s="645" t="s">
        <v>8433</v>
      </c>
      <c r="H2128" s="646">
        <v>42802</v>
      </c>
      <c r="I2128" s="647">
        <v>61.1</v>
      </c>
      <c r="J2128" s="647">
        <v>1</v>
      </c>
      <c r="K2128" s="647">
        <f t="shared" si="33"/>
        <v>61.1</v>
      </c>
      <c r="L2128" s="645" t="s">
        <v>801</v>
      </c>
      <c r="M2128" s="645" t="s">
        <v>1708</v>
      </c>
      <c r="N2128" s="646">
        <v>42816</v>
      </c>
      <c r="O2128" s="645" t="s">
        <v>71</v>
      </c>
      <c r="P2128" s="645" t="s">
        <v>801</v>
      </c>
    </row>
    <row r="2129" spans="1:16" x14ac:dyDescent="0.2">
      <c r="A2129" s="645" t="s">
        <v>390</v>
      </c>
      <c r="B2129" s="645" t="s">
        <v>1710</v>
      </c>
      <c r="C2129" s="645" t="s">
        <v>391</v>
      </c>
      <c r="D2129" s="645" t="s">
        <v>3302</v>
      </c>
      <c r="E2129" s="645" t="s">
        <v>3303</v>
      </c>
      <c r="F2129" s="645" t="s">
        <v>3304</v>
      </c>
      <c r="G2129" s="645" t="s">
        <v>8434</v>
      </c>
      <c r="H2129" s="646">
        <v>42802</v>
      </c>
      <c r="I2129" s="647">
        <v>228</v>
      </c>
      <c r="J2129" s="647">
        <v>1</v>
      </c>
      <c r="K2129" s="647">
        <f t="shared" si="33"/>
        <v>228</v>
      </c>
      <c r="L2129" s="645" t="s">
        <v>801</v>
      </c>
      <c r="M2129" s="645" t="s">
        <v>1708</v>
      </c>
      <c r="N2129" s="646">
        <v>42810</v>
      </c>
      <c r="O2129" s="645" t="s">
        <v>71</v>
      </c>
      <c r="P2129" s="645" t="s">
        <v>801</v>
      </c>
    </row>
    <row r="2130" spans="1:16" x14ac:dyDescent="0.2">
      <c r="A2130" s="645" t="s">
        <v>390</v>
      </c>
      <c r="B2130" s="645" t="s">
        <v>1710</v>
      </c>
      <c r="C2130" s="645" t="s">
        <v>391</v>
      </c>
      <c r="D2130" s="645" t="s">
        <v>3302</v>
      </c>
      <c r="E2130" s="645" t="s">
        <v>3303</v>
      </c>
      <c r="F2130" s="645" t="s">
        <v>3304</v>
      </c>
      <c r="G2130" s="645" t="s">
        <v>8435</v>
      </c>
      <c r="H2130" s="646">
        <v>42802</v>
      </c>
      <c r="I2130" s="647">
        <v>93.99</v>
      </c>
      <c r="J2130" s="647">
        <v>1</v>
      </c>
      <c r="K2130" s="647">
        <f t="shared" si="33"/>
        <v>93.99</v>
      </c>
      <c r="L2130" s="645" t="s">
        <v>801</v>
      </c>
      <c r="M2130" s="645" t="s">
        <v>1708</v>
      </c>
      <c r="N2130" s="646">
        <v>42810</v>
      </c>
      <c r="O2130" s="645" t="s">
        <v>71</v>
      </c>
      <c r="P2130" s="645" t="s">
        <v>801</v>
      </c>
    </row>
    <row r="2131" spans="1:16" x14ac:dyDescent="0.2">
      <c r="A2131" s="645" t="s">
        <v>390</v>
      </c>
      <c r="B2131" s="645" t="s">
        <v>1710</v>
      </c>
      <c r="C2131" s="645" t="s">
        <v>391</v>
      </c>
      <c r="D2131" s="645" t="s">
        <v>3302</v>
      </c>
      <c r="E2131" s="645" t="s">
        <v>3303</v>
      </c>
      <c r="F2131" s="645" t="s">
        <v>3304</v>
      </c>
      <c r="G2131" s="645" t="s">
        <v>8436</v>
      </c>
      <c r="H2131" s="646">
        <v>42796</v>
      </c>
      <c r="I2131" s="647">
        <v>490</v>
      </c>
      <c r="J2131" s="647">
        <v>1</v>
      </c>
      <c r="K2131" s="647">
        <f t="shared" si="33"/>
        <v>490</v>
      </c>
      <c r="L2131" s="645" t="s">
        <v>801</v>
      </c>
      <c r="M2131" s="645" t="s">
        <v>1137</v>
      </c>
      <c r="N2131" s="646">
        <v>42801</v>
      </c>
      <c r="O2131" s="645" t="s">
        <v>71</v>
      </c>
      <c r="P2131" s="645" t="s">
        <v>801</v>
      </c>
    </row>
    <row r="2132" spans="1:16" x14ac:dyDescent="0.2">
      <c r="A2132" s="645" t="s">
        <v>390</v>
      </c>
      <c r="B2132" s="645" t="s">
        <v>1710</v>
      </c>
      <c r="C2132" s="645" t="s">
        <v>391</v>
      </c>
      <c r="D2132" s="645" t="s">
        <v>3302</v>
      </c>
      <c r="E2132" s="645" t="s">
        <v>3303</v>
      </c>
      <c r="F2132" s="645" t="s">
        <v>3304</v>
      </c>
      <c r="G2132" s="645" t="s">
        <v>8437</v>
      </c>
      <c r="H2132" s="646">
        <v>42796</v>
      </c>
      <c r="I2132" s="647">
        <v>99.29</v>
      </c>
      <c r="J2132" s="647">
        <v>1</v>
      </c>
      <c r="K2132" s="647">
        <f t="shared" si="33"/>
        <v>99.29</v>
      </c>
      <c r="L2132" s="645" t="s">
        <v>801</v>
      </c>
      <c r="M2132" s="645" t="s">
        <v>671</v>
      </c>
      <c r="N2132" s="646">
        <v>42801</v>
      </c>
      <c r="O2132" s="645" t="s">
        <v>71</v>
      </c>
      <c r="P2132" s="645" t="s">
        <v>801</v>
      </c>
    </row>
    <row r="2133" spans="1:16" x14ac:dyDescent="0.2">
      <c r="A2133" s="645" t="s">
        <v>390</v>
      </c>
      <c r="B2133" s="645" t="s">
        <v>1710</v>
      </c>
      <c r="C2133" s="645" t="s">
        <v>391</v>
      </c>
      <c r="D2133" s="645" t="s">
        <v>3302</v>
      </c>
      <c r="E2133" s="645" t="s">
        <v>3303</v>
      </c>
      <c r="F2133" s="645" t="s">
        <v>3304</v>
      </c>
      <c r="G2133" s="645" t="s">
        <v>8438</v>
      </c>
      <c r="H2133" s="646">
        <v>42796</v>
      </c>
      <c r="I2133" s="647">
        <v>304.5</v>
      </c>
      <c r="J2133" s="647">
        <v>1</v>
      </c>
      <c r="K2133" s="647">
        <f t="shared" si="33"/>
        <v>304.5</v>
      </c>
      <c r="L2133" s="645" t="s">
        <v>801</v>
      </c>
      <c r="M2133" s="645" t="s">
        <v>1320</v>
      </c>
      <c r="N2133" s="646">
        <v>42801</v>
      </c>
      <c r="O2133" s="645" t="s">
        <v>71</v>
      </c>
      <c r="P2133" s="645" t="s">
        <v>801</v>
      </c>
    </row>
    <row r="2134" spans="1:16" x14ac:dyDescent="0.2">
      <c r="A2134" s="645" t="s">
        <v>390</v>
      </c>
      <c r="B2134" s="645" t="s">
        <v>1710</v>
      </c>
      <c r="C2134" s="645" t="s">
        <v>391</v>
      </c>
      <c r="D2134" s="645" t="s">
        <v>3302</v>
      </c>
      <c r="E2134" s="645" t="s">
        <v>3303</v>
      </c>
      <c r="F2134" s="645" t="s">
        <v>3304</v>
      </c>
      <c r="G2134" s="645" t="s">
        <v>8439</v>
      </c>
      <c r="H2134" s="646">
        <v>42796</v>
      </c>
      <c r="I2134" s="647">
        <v>535</v>
      </c>
      <c r="J2134" s="647">
        <v>1</v>
      </c>
      <c r="K2134" s="647">
        <f t="shared" si="33"/>
        <v>535</v>
      </c>
      <c r="L2134" s="645" t="s">
        <v>801</v>
      </c>
      <c r="M2134" s="645" t="s">
        <v>636</v>
      </c>
      <c r="N2134" s="646">
        <v>42801</v>
      </c>
      <c r="O2134" s="645" t="s">
        <v>71</v>
      </c>
      <c r="P2134" s="645" t="s">
        <v>801</v>
      </c>
    </row>
    <row r="2135" spans="1:16" x14ac:dyDescent="0.2">
      <c r="A2135" s="645" t="s">
        <v>390</v>
      </c>
      <c r="B2135" s="645" t="s">
        <v>1710</v>
      </c>
      <c r="C2135" s="645" t="s">
        <v>391</v>
      </c>
      <c r="D2135" s="645" t="s">
        <v>3302</v>
      </c>
      <c r="E2135" s="645" t="s">
        <v>3303</v>
      </c>
      <c r="F2135" s="645" t="s">
        <v>3304</v>
      </c>
      <c r="G2135" s="645" t="s">
        <v>8440</v>
      </c>
      <c r="H2135" s="646">
        <v>42796</v>
      </c>
      <c r="I2135" s="647">
        <v>56.09</v>
      </c>
      <c r="J2135" s="647">
        <v>1</v>
      </c>
      <c r="K2135" s="647">
        <f t="shared" si="33"/>
        <v>56.09</v>
      </c>
      <c r="L2135" s="645" t="s">
        <v>801</v>
      </c>
      <c r="M2135" s="645" t="s">
        <v>671</v>
      </c>
      <c r="N2135" s="646">
        <v>42801</v>
      </c>
      <c r="O2135" s="645" t="s">
        <v>71</v>
      </c>
      <c r="P2135" s="645" t="s">
        <v>801</v>
      </c>
    </row>
    <row r="2136" spans="1:16" x14ac:dyDescent="0.2">
      <c r="A2136" s="645" t="s">
        <v>390</v>
      </c>
      <c r="B2136" s="645" t="s">
        <v>1710</v>
      </c>
      <c r="C2136" s="645" t="s">
        <v>391</v>
      </c>
      <c r="D2136" s="645" t="s">
        <v>3302</v>
      </c>
      <c r="E2136" s="645" t="s">
        <v>3303</v>
      </c>
      <c r="F2136" s="645" t="s">
        <v>3304</v>
      </c>
      <c r="G2136" s="645" t="s">
        <v>8441</v>
      </c>
      <c r="H2136" s="646">
        <v>42796</v>
      </c>
      <c r="I2136" s="647">
        <v>304.5</v>
      </c>
      <c r="J2136" s="647">
        <v>1</v>
      </c>
      <c r="K2136" s="647">
        <f t="shared" si="33"/>
        <v>304.5</v>
      </c>
      <c r="L2136" s="645" t="s">
        <v>801</v>
      </c>
      <c r="M2136" s="645" t="s">
        <v>1320</v>
      </c>
      <c r="N2136" s="646">
        <v>42801</v>
      </c>
      <c r="O2136" s="645" t="s">
        <v>71</v>
      </c>
      <c r="P2136" s="645" t="s">
        <v>801</v>
      </c>
    </row>
    <row r="2137" spans="1:16" x14ac:dyDescent="0.2">
      <c r="A2137" s="645" t="s">
        <v>390</v>
      </c>
      <c r="B2137" s="645" t="s">
        <v>1710</v>
      </c>
      <c r="C2137" s="645" t="s">
        <v>391</v>
      </c>
      <c r="D2137" s="645" t="s">
        <v>3302</v>
      </c>
      <c r="E2137" s="645" t="s">
        <v>3303</v>
      </c>
      <c r="F2137" s="645" t="s">
        <v>3304</v>
      </c>
      <c r="G2137" s="645" t="s">
        <v>8442</v>
      </c>
      <c r="H2137" s="646">
        <v>42796</v>
      </c>
      <c r="I2137" s="647">
        <v>100</v>
      </c>
      <c r="J2137" s="647">
        <v>1</v>
      </c>
      <c r="K2137" s="647">
        <f t="shared" si="33"/>
        <v>100</v>
      </c>
      <c r="L2137" s="645" t="s">
        <v>801</v>
      </c>
      <c r="M2137" s="645" t="s">
        <v>1411</v>
      </c>
      <c r="N2137" s="646">
        <v>42801</v>
      </c>
      <c r="O2137" s="645" t="s">
        <v>71</v>
      </c>
      <c r="P2137" s="645" t="s">
        <v>801</v>
      </c>
    </row>
    <row r="2138" spans="1:16" x14ac:dyDescent="0.2">
      <c r="A2138" s="645" t="s">
        <v>390</v>
      </c>
      <c r="B2138" s="645" t="s">
        <v>1710</v>
      </c>
      <c r="C2138" s="645" t="s">
        <v>391</v>
      </c>
      <c r="D2138" s="645" t="s">
        <v>3302</v>
      </c>
      <c r="E2138" s="645" t="s">
        <v>3303</v>
      </c>
      <c r="F2138" s="645" t="s">
        <v>3304</v>
      </c>
      <c r="G2138" s="645" t="s">
        <v>8443</v>
      </c>
      <c r="H2138" s="646">
        <v>42796</v>
      </c>
      <c r="I2138" s="647">
        <v>100</v>
      </c>
      <c r="J2138" s="647">
        <v>1</v>
      </c>
      <c r="K2138" s="647">
        <f t="shared" si="33"/>
        <v>100</v>
      </c>
      <c r="L2138" s="645" t="s">
        <v>801</v>
      </c>
      <c r="M2138" s="645" t="s">
        <v>1411</v>
      </c>
      <c r="N2138" s="646">
        <v>42801</v>
      </c>
      <c r="O2138" s="645" t="s">
        <v>71</v>
      </c>
      <c r="P2138" s="645" t="s">
        <v>801</v>
      </c>
    </row>
    <row r="2139" spans="1:16" x14ac:dyDescent="0.2">
      <c r="A2139" s="645" t="s">
        <v>390</v>
      </c>
      <c r="B2139" s="645" t="s">
        <v>1710</v>
      </c>
      <c r="C2139" s="645" t="s">
        <v>391</v>
      </c>
      <c r="D2139" s="645" t="s">
        <v>3302</v>
      </c>
      <c r="E2139" s="645" t="s">
        <v>3303</v>
      </c>
      <c r="F2139" s="645" t="s">
        <v>3304</v>
      </c>
      <c r="G2139" s="645" t="s">
        <v>8444</v>
      </c>
      <c r="H2139" s="646">
        <v>42796</v>
      </c>
      <c r="I2139" s="647">
        <v>106</v>
      </c>
      <c r="J2139" s="647">
        <v>1</v>
      </c>
      <c r="K2139" s="647">
        <f t="shared" si="33"/>
        <v>106</v>
      </c>
      <c r="L2139" s="645" t="s">
        <v>801</v>
      </c>
      <c r="M2139" s="645" t="s">
        <v>3357</v>
      </c>
      <c r="N2139" s="646">
        <v>42801</v>
      </c>
      <c r="O2139" s="645" t="s">
        <v>71</v>
      </c>
      <c r="P2139" s="645" t="s">
        <v>801</v>
      </c>
    </row>
    <row r="2140" spans="1:16" x14ac:dyDescent="0.2">
      <c r="A2140" s="645" t="s">
        <v>390</v>
      </c>
      <c r="B2140" s="645" t="s">
        <v>1710</v>
      </c>
      <c r="C2140" s="645" t="s">
        <v>391</v>
      </c>
      <c r="D2140" s="645" t="s">
        <v>3302</v>
      </c>
      <c r="E2140" s="645" t="s">
        <v>3303</v>
      </c>
      <c r="F2140" s="645" t="s">
        <v>3304</v>
      </c>
      <c r="G2140" s="645" t="s">
        <v>8445</v>
      </c>
      <c r="H2140" s="646">
        <v>42796</v>
      </c>
      <c r="I2140" s="647">
        <v>160</v>
      </c>
      <c r="J2140" s="647">
        <v>1</v>
      </c>
      <c r="K2140" s="647">
        <f t="shared" si="33"/>
        <v>160</v>
      </c>
      <c r="L2140" s="645" t="s">
        <v>801</v>
      </c>
      <c r="M2140" s="645" t="s">
        <v>1411</v>
      </c>
      <c r="N2140" s="646">
        <v>42801</v>
      </c>
      <c r="O2140" s="645" t="s">
        <v>71</v>
      </c>
      <c r="P2140" s="645" t="s">
        <v>801</v>
      </c>
    </row>
    <row r="2141" spans="1:16" x14ac:dyDescent="0.2">
      <c r="A2141" s="645" t="s">
        <v>390</v>
      </c>
      <c r="B2141" s="645" t="s">
        <v>1710</v>
      </c>
      <c r="C2141" s="645" t="s">
        <v>391</v>
      </c>
      <c r="D2141" s="645" t="s">
        <v>3302</v>
      </c>
      <c r="E2141" s="645" t="s">
        <v>3303</v>
      </c>
      <c r="F2141" s="645" t="s">
        <v>3304</v>
      </c>
      <c r="G2141" s="645" t="s">
        <v>8446</v>
      </c>
      <c r="H2141" s="646">
        <v>42796</v>
      </c>
      <c r="I2141" s="647">
        <v>136.66999999999999</v>
      </c>
      <c r="J2141" s="647">
        <v>1</v>
      </c>
      <c r="K2141" s="647">
        <f t="shared" si="33"/>
        <v>136.66999999999999</v>
      </c>
      <c r="L2141" s="645" t="s">
        <v>801</v>
      </c>
      <c r="M2141" s="645" t="s">
        <v>3076</v>
      </c>
      <c r="N2141" s="646">
        <v>42801</v>
      </c>
      <c r="O2141" s="645" t="s">
        <v>71</v>
      </c>
      <c r="P2141" s="645" t="s">
        <v>801</v>
      </c>
    </row>
    <row r="2142" spans="1:16" x14ac:dyDescent="0.2">
      <c r="A2142" s="645" t="s">
        <v>390</v>
      </c>
      <c r="B2142" s="645" t="s">
        <v>1710</v>
      </c>
      <c r="C2142" s="645" t="s">
        <v>391</v>
      </c>
      <c r="D2142" s="645" t="s">
        <v>3302</v>
      </c>
      <c r="E2142" s="645" t="s">
        <v>3303</v>
      </c>
      <c r="F2142" s="645" t="s">
        <v>3304</v>
      </c>
      <c r="G2142" s="645" t="s">
        <v>8447</v>
      </c>
      <c r="H2142" s="646">
        <v>42796</v>
      </c>
      <c r="I2142" s="647">
        <v>420.63</v>
      </c>
      <c r="J2142" s="647">
        <v>1</v>
      </c>
      <c r="K2142" s="647">
        <f t="shared" si="33"/>
        <v>420.63</v>
      </c>
      <c r="L2142" s="645" t="s">
        <v>801</v>
      </c>
      <c r="M2142" s="645" t="s">
        <v>1147</v>
      </c>
      <c r="N2142" s="646">
        <v>42801</v>
      </c>
      <c r="O2142" s="645" t="s">
        <v>71</v>
      </c>
      <c r="P2142" s="645" t="s">
        <v>801</v>
      </c>
    </row>
    <row r="2143" spans="1:16" x14ac:dyDescent="0.2">
      <c r="A2143" s="645" t="s">
        <v>390</v>
      </c>
      <c r="B2143" s="645" t="s">
        <v>1710</v>
      </c>
      <c r="C2143" s="645" t="s">
        <v>391</v>
      </c>
      <c r="D2143" s="645" t="s">
        <v>3302</v>
      </c>
      <c r="E2143" s="645" t="s">
        <v>3303</v>
      </c>
      <c r="F2143" s="645" t="s">
        <v>3304</v>
      </c>
      <c r="G2143" s="645" t="s">
        <v>8448</v>
      </c>
      <c r="H2143" s="646">
        <v>42796</v>
      </c>
      <c r="I2143" s="647">
        <v>238.4</v>
      </c>
      <c r="J2143" s="647">
        <v>1</v>
      </c>
      <c r="K2143" s="647">
        <f t="shared" si="33"/>
        <v>238.4</v>
      </c>
      <c r="L2143" s="645" t="s">
        <v>801</v>
      </c>
      <c r="M2143" s="645" t="s">
        <v>474</v>
      </c>
      <c r="N2143" s="646">
        <v>42801</v>
      </c>
      <c r="O2143" s="645" t="s">
        <v>71</v>
      </c>
      <c r="P2143" s="645" t="s">
        <v>801</v>
      </c>
    </row>
    <row r="2144" spans="1:16" x14ac:dyDescent="0.2">
      <c r="A2144" s="645" t="s">
        <v>390</v>
      </c>
      <c r="B2144" s="645" t="s">
        <v>1710</v>
      </c>
      <c r="C2144" s="645" t="s">
        <v>391</v>
      </c>
      <c r="D2144" s="645" t="s">
        <v>3302</v>
      </c>
      <c r="E2144" s="645" t="s">
        <v>3303</v>
      </c>
      <c r="F2144" s="645" t="s">
        <v>3304</v>
      </c>
      <c r="G2144" s="645" t="s">
        <v>8449</v>
      </c>
      <c r="H2144" s="646">
        <v>42796</v>
      </c>
      <c r="I2144" s="647">
        <v>43.75</v>
      </c>
      <c r="J2144" s="647">
        <v>1</v>
      </c>
      <c r="K2144" s="647">
        <f t="shared" si="33"/>
        <v>43.75</v>
      </c>
      <c r="L2144" s="645" t="s">
        <v>801</v>
      </c>
      <c r="M2144" s="645" t="s">
        <v>1744</v>
      </c>
      <c r="N2144" s="646">
        <v>42801</v>
      </c>
      <c r="O2144" s="645" t="s">
        <v>71</v>
      </c>
      <c r="P2144" s="645" t="s">
        <v>801</v>
      </c>
    </row>
    <row r="2145" spans="1:16" x14ac:dyDescent="0.2">
      <c r="A2145" s="645" t="s">
        <v>390</v>
      </c>
      <c r="B2145" s="645" t="s">
        <v>1710</v>
      </c>
      <c r="C2145" s="645" t="s">
        <v>391</v>
      </c>
      <c r="D2145" s="645" t="s">
        <v>3302</v>
      </c>
      <c r="E2145" s="645" t="s">
        <v>3303</v>
      </c>
      <c r="F2145" s="645" t="s">
        <v>3304</v>
      </c>
      <c r="G2145" s="645" t="s">
        <v>8450</v>
      </c>
      <c r="H2145" s="646">
        <v>42796</v>
      </c>
      <c r="I2145" s="647">
        <v>590</v>
      </c>
      <c r="J2145" s="647">
        <v>1</v>
      </c>
      <c r="K2145" s="647">
        <f t="shared" si="33"/>
        <v>590</v>
      </c>
      <c r="L2145" s="645" t="s">
        <v>801</v>
      </c>
      <c r="M2145" s="645" t="s">
        <v>1130</v>
      </c>
      <c r="N2145" s="646">
        <v>42801</v>
      </c>
      <c r="O2145" s="645" t="s">
        <v>71</v>
      </c>
      <c r="P2145" s="645" t="s">
        <v>801</v>
      </c>
    </row>
    <row r="2146" spans="1:16" x14ac:dyDescent="0.2">
      <c r="A2146" s="645" t="s">
        <v>390</v>
      </c>
      <c r="B2146" s="645" t="s">
        <v>1710</v>
      </c>
      <c r="C2146" s="645" t="s">
        <v>391</v>
      </c>
      <c r="D2146" s="645" t="s">
        <v>3302</v>
      </c>
      <c r="E2146" s="645" t="s">
        <v>3303</v>
      </c>
      <c r="F2146" s="645" t="s">
        <v>3304</v>
      </c>
      <c r="G2146" s="645" t="s">
        <v>8451</v>
      </c>
      <c r="H2146" s="646">
        <v>42796</v>
      </c>
      <c r="I2146" s="647">
        <v>204.98</v>
      </c>
      <c r="J2146" s="647">
        <v>1</v>
      </c>
      <c r="K2146" s="647">
        <f t="shared" si="33"/>
        <v>204.98</v>
      </c>
      <c r="L2146" s="645" t="s">
        <v>801</v>
      </c>
      <c r="M2146" s="645" t="s">
        <v>1708</v>
      </c>
      <c r="N2146" s="646">
        <v>42801</v>
      </c>
      <c r="O2146" s="645" t="s">
        <v>71</v>
      </c>
      <c r="P2146" s="645" t="s">
        <v>801</v>
      </c>
    </row>
    <row r="2147" spans="1:16" x14ac:dyDescent="0.2">
      <c r="A2147" s="645" t="s">
        <v>390</v>
      </c>
      <c r="B2147" s="645" t="s">
        <v>1710</v>
      </c>
      <c r="C2147" s="645" t="s">
        <v>391</v>
      </c>
      <c r="D2147" s="645" t="s">
        <v>3302</v>
      </c>
      <c r="E2147" s="645" t="s">
        <v>3303</v>
      </c>
      <c r="F2147" s="645" t="s">
        <v>3304</v>
      </c>
      <c r="G2147" s="645" t="s">
        <v>8452</v>
      </c>
      <c r="H2147" s="646">
        <v>42796</v>
      </c>
      <c r="I2147" s="647">
        <v>97.85</v>
      </c>
      <c r="J2147" s="647">
        <v>1</v>
      </c>
      <c r="K2147" s="647">
        <f t="shared" si="33"/>
        <v>97.85</v>
      </c>
      <c r="L2147" s="645" t="s">
        <v>801</v>
      </c>
      <c r="M2147" s="645" t="s">
        <v>1139</v>
      </c>
      <c r="N2147" s="646">
        <v>42801</v>
      </c>
      <c r="O2147" s="645" t="s">
        <v>71</v>
      </c>
      <c r="P2147" s="645" t="s">
        <v>801</v>
      </c>
    </row>
    <row r="2148" spans="1:16" x14ac:dyDescent="0.2">
      <c r="A2148" s="645" t="s">
        <v>390</v>
      </c>
      <c r="B2148" s="645" t="s">
        <v>1710</v>
      </c>
      <c r="C2148" s="645" t="s">
        <v>391</v>
      </c>
      <c r="D2148" s="645" t="s">
        <v>3302</v>
      </c>
      <c r="E2148" s="645" t="s">
        <v>3303</v>
      </c>
      <c r="F2148" s="645" t="s">
        <v>3304</v>
      </c>
      <c r="G2148" s="645" t="s">
        <v>8453</v>
      </c>
      <c r="H2148" s="646">
        <v>42796</v>
      </c>
      <c r="I2148" s="647">
        <v>174.82</v>
      </c>
      <c r="J2148" s="647">
        <v>1</v>
      </c>
      <c r="K2148" s="647">
        <f t="shared" si="33"/>
        <v>174.82</v>
      </c>
      <c r="L2148" s="645" t="s">
        <v>801</v>
      </c>
      <c r="M2148" s="645" t="s">
        <v>612</v>
      </c>
      <c r="N2148" s="646">
        <v>42801</v>
      </c>
      <c r="O2148" s="645" t="s">
        <v>71</v>
      </c>
      <c r="P2148" s="645" t="s">
        <v>801</v>
      </c>
    </row>
    <row r="2149" spans="1:16" x14ac:dyDescent="0.2">
      <c r="A2149" s="645" t="s">
        <v>390</v>
      </c>
      <c r="B2149" s="645" t="s">
        <v>1710</v>
      </c>
      <c r="C2149" s="645" t="s">
        <v>391</v>
      </c>
      <c r="D2149" s="645" t="s">
        <v>3302</v>
      </c>
      <c r="E2149" s="645" t="s">
        <v>3303</v>
      </c>
      <c r="F2149" s="645" t="s">
        <v>3304</v>
      </c>
      <c r="G2149" s="645" t="s">
        <v>8454</v>
      </c>
      <c r="H2149" s="646">
        <v>42796</v>
      </c>
      <c r="I2149" s="647">
        <v>20.43</v>
      </c>
      <c r="J2149" s="647">
        <v>1</v>
      </c>
      <c r="K2149" s="647">
        <f t="shared" si="33"/>
        <v>20.43</v>
      </c>
      <c r="L2149" s="645" t="s">
        <v>801</v>
      </c>
      <c r="M2149" s="645" t="s">
        <v>1241</v>
      </c>
      <c r="N2149" s="646">
        <v>42801</v>
      </c>
      <c r="O2149" s="645" t="s">
        <v>71</v>
      </c>
      <c r="P2149" s="645" t="s">
        <v>801</v>
      </c>
    </row>
    <row r="2150" spans="1:16" x14ac:dyDescent="0.2">
      <c r="A2150" s="645" t="s">
        <v>390</v>
      </c>
      <c r="B2150" s="645" t="s">
        <v>1710</v>
      </c>
      <c r="C2150" s="645" t="s">
        <v>391</v>
      </c>
      <c r="D2150" s="645" t="s">
        <v>3302</v>
      </c>
      <c r="E2150" s="645" t="s">
        <v>3303</v>
      </c>
      <c r="F2150" s="645" t="s">
        <v>3304</v>
      </c>
      <c r="G2150" s="645" t="s">
        <v>8455</v>
      </c>
      <c r="H2150" s="646">
        <v>42796</v>
      </c>
      <c r="I2150" s="647">
        <v>80.75</v>
      </c>
      <c r="J2150" s="647">
        <v>1</v>
      </c>
      <c r="K2150" s="647">
        <f t="shared" si="33"/>
        <v>80.75</v>
      </c>
      <c r="L2150" s="645" t="s">
        <v>801</v>
      </c>
      <c r="M2150" s="645" t="s">
        <v>205</v>
      </c>
      <c r="N2150" s="646">
        <v>42801</v>
      </c>
      <c r="O2150" s="645" t="s">
        <v>71</v>
      </c>
      <c r="P2150" s="645" t="s">
        <v>801</v>
      </c>
    </row>
    <row r="2151" spans="1:16" x14ac:dyDescent="0.2">
      <c r="A2151" s="645" t="s">
        <v>390</v>
      </c>
      <c r="B2151" s="645" t="s">
        <v>1710</v>
      </c>
      <c r="C2151" s="645" t="s">
        <v>391</v>
      </c>
      <c r="D2151" s="645" t="s">
        <v>3302</v>
      </c>
      <c r="E2151" s="645" t="s">
        <v>3303</v>
      </c>
      <c r="F2151" s="645" t="s">
        <v>3304</v>
      </c>
      <c r="G2151" s="645" t="s">
        <v>8456</v>
      </c>
      <c r="H2151" s="646">
        <v>42796</v>
      </c>
      <c r="I2151" s="647">
        <v>130.44</v>
      </c>
      <c r="J2151" s="647">
        <v>1</v>
      </c>
      <c r="K2151" s="647">
        <f t="shared" si="33"/>
        <v>130.44</v>
      </c>
      <c r="L2151" s="645" t="s">
        <v>801</v>
      </c>
      <c r="M2151" s="645" t="s">
        <v>1147</v>
      </c>
      <c r="N2151" s="646">
        <v>42801</v>
      </c>
      <c r="O2151" s="645" t="s">
        <v>71</v>
      </c>
      <c r="P2151" s="645" t="s">
        <v>801</v>
      </c>
    </row>
    <row r="2152" spans="1:16" x14ac:dyDescent="0.2">
      <c r="A2152" s="645" t="s">
        <v>390</v>
      </c>
      <c r="B2152" s="645" t="s">
        <v>1710</v>
      </c>
      <c r="C2152" s="645" t="s">
        <v>391</v>
      </c>
      <c r="D2152" s="645" t="s">
        <v>3302</v>
      </c>
      <c r="E2152" s="645" t="s">
        <v>3303</v>
      </c>
      <c r="F2152" s="645" t="s">
        <v>3304</v>
      </c>
      <c r="G2152" s="645" t="s">
        <v>8457</v>
      </c>
      <c r="H2152" s="646">
        <v>42796</v>
      </c>
      <c r="I2152" s="647">
        <v>14.8</v>
      </c>
      <c r="J2152" s="647">
        <v>1</v>
      </c>
      <c r="K2152" s="647">
        <f t="shared" si="33"/>
        <v>14.8</v>
      </c>
      <c r="L2152" s="645" t="s">
        <v>801</v>
      </c>
      <c r="M2152" s="645" t="s">
        <v>492</v>
      </c>
      <c r="N2152" s="646">
        <v>42801</v>
      </c>
      <c r="O2152" s="645" t="s">
        <v>71</v>
      </c>
      <c r="P2152" s="645" t="s">
        <v>801</v>
      </c>
    </row>
    <row r="2153" spans="1:16" x14ac:dyDescent="0.2">
      <c r="A2153" s="645" t="s">
        <v>390</v>
      </c>
      <c r="B2153" s="645" t="s">
        <v>1710</v>
      </c>
      <c r="C2153" s="645" t="s">
        <v>391</v>
      </c>
      <c r="D2153" s="645" t="s">
        <v>3302</v>
      </c>
      <c r="E2153" s="645" t="s">
        <v>3303</v>
      </c>
      <c r="F2153" s="645" t="s">
        <v>3304</v>
      </c>
      <c r="G2153" s="645" t="s">
        <v>8458</v>
      </c>
      <c r="H2153" s="646">
        <v>42796</v>
      </c>
      <c r="I2153" s="647">
        <v>14.8</v>
      </c>
      <c r="J2153" s="647">
        <v>1</v>
      </c>
      <c r="K2153" s="647">
        <f t="shared" si="33"/>
        <v>14.8</v>
      </c>
      <c r="L2153" s="645" t="s">
        <v>801</v>
      </c>
      <c r="M2153" s="645" t="s">
        <v>492</v>
      </c>
      <c r="N2153" s="646">
        <v>42801</v>
      </c>
      <c r="O2153" s="645" t="s">
        <v>71</v>
      </c>
      <c r="P2153" s="645" t="s">
        <v>801</v>
      </c>
    </row>
    <row r="2154" spans="1:16" x14ac:dyDescent="0.2">
      <c r="A2154" s="645" t="s">
        <v>390</v>
      </c>
      <c r="B2154" s="645" t="s">
        <v>1710</v>
      </c>
      <c r="C2154" s="645" t="s">
        <v>391</v>
      </c>
      <c r="D2154" s="645" t="s">
        <v>3302</v>
      </c>
      <c r="E2154" s="645" t="s">
        <v>3303</v>
      </c>
      <c r="F2154" s="645" t="s">
        <v>3304</v>
      </c>
      <c r="G2154" s="645" t="s">
        <v>8459</v>
      </c>
      <c r="H2154" s="646">
        <v>42796</v>
      </c>
      <c r="I2154" s="647">
        <v>82.15</v>
      </c>
      <c r="J2154" s="647">
        <v>1</v>
      </c>
      <c r="K2154" s="647">
        <f t="shared" si="33"/>
        <v>82.15</v>
      </c>
      <c r="L2154" s="645" t="s">
        <v>801</v>
      </c>
      <c r="M2154" s="645" t="s">
        <v>492</v>
      </c>
      <c r="N2154" s="646">
        <v>42801</v>
      </c>
      <c r="O2154" s="645" t="s">
        <v>71</v>
      </c>
      <c r="P2154" s="645" t="s">
        <v>801</v>
      </c>
    </row>
    <row r="2155" spans="1:16" x14ac:dyDescent="0.2">
      <c r="A2155" s="645" t="s">
        <v>390</v>
      </c>
      <c r="B2155" s="645" t="s">
        <v>1710</v>
      </c>
      <c r="C2155" s="645" t="s">
        <v>391</v>
      </c>
      <c r="D2155" s="645" t="s">
        <v>3302</v>
      </c>
      <c r="E2155" s="645" t="s">
        <v>3303</v>
      </c>
      <c r="F2155" s="645" t="s">
        <v>3304</v>
      </c>
      <c r="G2155" s="645" t="s">
        <v>8460</v>
      </c>
      <c r="H2155" s="646">
        <v>42796</v>
      </c>
      <c r="I2155" s="647">
        <v>82.15</v>
      </c>
      <c r="J2155" s="647">
        <v>1</v>
      </c>
      <c r="K2155" s="647">
        <f t="shared" si="33"/>
        <v>82.15</v>
      </c>
      <c r="L2155" s="645" t="s">
        <v>801</v>
      </c>
      <c r="M2155" s="645" t="s">
        <v>492</v>
      </c>
      <c r="N2155" s="646">
        <v>42801</v>
      </c>
      <c r="O2155" s="645" t="s">
        <v>71</v>
      </c>
      <c r="P2155" s="645" t="s">
        <v>801</v>
      </c>
    </row>
    <row r="2156" spans="1:16" x14ac:dyDescent="0.2">
      <c r="A2156" s="645" t="s">
        <v>390</v>
      </c>
      <c r="B2156" s="645" t="s">
        <v>1710</v>
      </c>
      <c r="C2156" s="645" t="s">
        <v>391</v>
      </c>
      <c r="D2156" s="645" t="s">
        <v>3302</v>
      </c>
      <c r="E2156" s="645" t="s">
        <v>3303</v>
      </c>
      <c r="F2156" s="645" t="s">
        <v>3304</v>
      </c>
      <c r="G2156" s="645" t="s">
        <v>8461</v>
      </c>
      <c r="H2156" s="646">
        <v>42796</v>
      </c>
      <c r="I2156" s="647">
        <v>82.15</v>
      </c>
      <c r="J2156" s="647">
        <v>1</v>
      </c>
      <c r="K2156" s="647">
        <f t="shared" si="33"/>
        <v>82.15</v>
      </c>
      <c r="L2156" s="645" t="s">
        <v>801</v>
      </c>
      <c r="M2156" s="645" t="s">
        <v>492</v>
      </c>
      <c r="N2156" s="646">
        <v>42801</v>
      </c>
      <c r="O2156" s="645" t="s">
        <v>71</v>
      </c>
      <c r="P2156" s="645" t="s">
        <v>801</v>
      </c>
    </row>
    <row r="2157" spans="1:16" x14ac:dyDescent="0.2">
      <c r="A2157" s="645" t="s">
        <v>390</v>
      </c>
      <c r="B2157" s="645" t="s">
        <v>1710</v>
      </c>
      <c r="C2157" s="645" t="s">
        <v>391</v>
      </c>
      <c r="D2157" s="645" t="s">
        <v>3302</v>
      </c>
      <c r="E2157" s="645" t="s">
        <v>3303</v>
      </c>
      <c r="F2157" s="645" t="s">
        <v>3304</v>
      </c>
      <c r="G2157" s="645" t="s">
        <v>8462</v>
      </c>
      <c r="H2157" s="646">
        <v>42796</v>
      </c>
      <c r="I2157" s="647">
        <v>82.15</v>
      </c>
      <c r="J2157" s="647">
        <v>1</v>
      </c>
      <c r="K2157" s="647">
        <f t="shared" si="33"/>
        <v>82.15</v>
      </c>
      <c r="L2157" s="645" t="s">
        <v>801</v>
      </c>
      <c r="M2157" s="645" t="s">
        <v>492</v>
      </c>
      <c r="N2157" s="646">
        <v>42801</v>
      </c>
      <c r="O2157" s="645" t="s">
        <v>71</v>
      </c>
      <c r="P2157" s="645" t="s">
        <v>801</v>
      </c>
    </row>
    <row r="2158" spans="1:16" x14ac:dyDescent="0.2">
      <c r="A2158" s="645" t="s">
        <v>390</v>
      </c>
      <c r="B2158" s="645" t="s">
        <v>1710</v>
      </c>
      <c r="C2158" s="645" t="s">
        <v>391</v>
      </c>
      <c r="D2158" s="645" t="s">
        <v>3302</v>
      </c>
      <c r="E2158" s="645" t="s">
        <v>3303</v>
      </c>
      <c r="F2158" s="645" t="s">
        <v>3304</v>
      </c>
      <c r="G2158" s="645" t="s">
        <v>8463</v>
      </c>
      <c r="H2158" s="646">
        <v>42794</v>
      </c>
      <c r="I2158" s="647">
        <v>17.5</v>
      </c>
      <c r="J2158" s="647">
        <v>1</v>
      </c>
      <c r="K2158" s="647">
        <f t="shared" si="33"/>
        <v>17.5</v>
      </c>
      <c r="L2158" s="645" t="s">
        <v>801</v>
      </c>
      <c r="M2158" s="645" t="s">
        <v>1649</v>
      </c>
      <c r="N2158" s="646">
        <v>42809</v>
      </c>
      <c r="O2158" s="645" t="s">
        <v>71</v>
      </c>
      <c r="P2158" s="645" t="s">
        <v>801</v>
      </c>
    </row>
    <row r="2159" spans="1:16" x14ac:dyDescent="0.2">
      <c r="A2159" s="645" t="s">
        <v>390</v>
      </c>
      <c r="B2159" s="645" t="s">
        <v>1710</v>
      </c>
      <c r="C2159" s="645" t="s">
        <v>391</v>
      </c>
      <c r="D2159" s="645" t="s">
        <v>3302</v>
      </c>
      <c r="E2159" s="645" t="s">
        <v>3303</v>
      </c>
      <c r="F2159" s="645" t="s">
        <v>3304</v>
      </c>
      <c r="G2159" s="645" t="s">
        <v>8464</v>
      </c>
      <c r="H2159" s="646">
        <v>42794</v>
      </c>
      <c r="I2159" s="647">
        <v>17.5</v>
      </c>
      <c r="J2159" s="647">
        <v>1</v>
      </c>
      <c r="K2159" s="647">
        <f t="shared" si="33"/>
        <v>17.5</v>
      </c>
      <c r="L2159" s="645" t="s">
        <v>801</v>
      </c>
      <c r="M2159" s="645" t="s">
        <v>1649</v>
      </c>
      <c r="N2159" s="646">
        <v>42809</v>
      </c>
      <c r="O2159" s="645" t="s">
        <v>71</v>
      </c>
      <c r="P2159" s="645" t="s">
        <v>801</v>
      </c>
    </row>
    <row r="2160" spans="1:16" x14ac:dyDescent="0.2">
      <c r="A2160" s="645" t="s">
        <v>390</v>
      </c>
      <c r="B2160" s="645" t="s">
        <v>1710</v>
      </c>
      <c r="C2160" s="645" t="s">
        <v>391</v>
      </c>
      <c r="D2160" s="645" t="s">
        <v>3302</v>
      </c>
      <c r="E2160" s="645" t="s">
        <v>3303</v>
      </c>
      <c r="F2160" s="645" t="s">
        <v>3304</v>
      </c>
      <c r="G2160" s="645" t="s">
        <v>8465</v>
      </c>
      <c r="H2160" s="646">
        <v>42794</v>
      </c>
      <c r="I2160" s="647">
        <v>202.55</v>
      </c>
      <c r="J2160" s="647">
        <v>1</v>
      </c>
      <c r="K2160" s="647">
        <f t="shared" si="33"/>
        <v>202.55</v>
      </c>
      <c r="L2160" s="645" t="s">
        <v>801</v>
      </c>
      <c r="M2160" s="645" t="s">
        <v>671</v>
      </c>
      <c r="N2160" s="646">
        <v>42795</v>
      </c>
      <c r="O2160" s="645" t="s">
        <v>71</v>
      </c>
      <c r="P2160" s="645" t="s">
        <v>801</v>
      </c>
    </row>
    <row r="2161" spans="1:16" x14ac:dyDescent="0.2">
      <c r="A2161" s="645" t="s">
        <v>390</v>
      </c>
      <c r="B2161" s="645" t="s">
        <v>1710</v>
      </c>
      <c r="C2161" s="645" t="s">
        <v>391</v>
      </c>
      <c r="D2161" s="645" t="s">
        <v>3302</v>
      </c>
      <c r="E2161" s="645" t="s">
        <v>3303</v>
      </c>
      <c r="F2161" s="645" t="s">
        <v>3304</v>
      </c>
      <c r="G2161" s="645" t="s">
        <v>8466</v>
      </c>
      <c r="H2161" s="646">
        <v>42794</v>
      </c>
      <c r="I2161" s="647">
        <v>196</v>
      </c>
      <c r="J2161" s="647">
        <v>1</v>
      </c>
      <c r="K2161" s="647">
        <f t="shared" si="33"/>
        <v>196</v>
      </c>
      <c r="L2161" s="645" t="s">
        <v>801</v>
      </c>
      <c r="M2161" s="645" t="s">
        <v>1708</v>
      </c>
      <c r="N2161" s="646">
        <v>42795</v>
      </c>
      <c r="O2161" s="645" t="s">
        <v>71</v>
      </c>
      <c r="P2161" s="645" t="s">
        <v>801</v>
      </c>
    </row>
    <row r="2162" spans="1:16" x14ac:dyDescent="0.2">
      <c r="A2162" s="645" t="s">
        <v>390</v>
      </c>
      <c r="B2162" s="645" t="s">
        <v>1710</v>
      </c>
      <c r="C2162" s="645" t="s">
        <v>391</v>
      </c>
      <c r="D2162" s="645" t="s">
        <v>3302</v>
      </c>
      <c r="E2162" s="645" t="s">
        <v>3303</v>
      </c>
      <c r="F2162" s="645" t="s">
        <v>3304</v>
      </c>
      <c r="G2162" s="645" t="s">
        <v>8467</v>
      </c>
      <c r="H2162" s="646">
        <v>42794</v>
      </c>
      <c r="I2162" s="647">
        <v>54.99</v>
      </c>
      <c r="J2162" s="647">
        <v>1</v>
      </c>
      <c r="K2162" s="647">
        <f t="shared" si="33"/>
        <v>54.99</v>
      </c>
      <c r="L2162" s="645" t="s">
        <v>801</v>
      </c>
      <c r="M2162" s="645" t="s">
        <v>612</v>
      </c>
      <c r="N2162" s="646">
        <v>42795</v>
      </c>
      <c r="O2162" s="645" t="s">
        <v>71</v>
      </c>
      <c r="P2162" s="645" t="s">
        <v>801</v>
      </c>
    </row>
    <row r="2163" spans="1:16" x14ac:dyDescent="0.2">
      <c r="A2163" s="645" t="s">
        <v>390</v>
      </c>
      <c r="B2163" s="645" t="s">
        <v>1710</v>
      </c>
      <c r="C2163" s="645" t="s">
        <v>391</v>
      </c>
      <c r="D2163" s="645" t="s">
        <v>3302</v>
      </c>
      <c r="E2163" s="645" t="s">
        <v>3303</v>
      </c>
      <c r="F2163" s="645" t="s">
        <v>3304</v>
      </c>
      <c r="G2163" s="645" t="s">
        <v>8468</v>
      </c>
      <c r="H2163" s="646">
        <v>42794</v>
      </c>
      <c r="I2163" s="647">
        <v>194.85</v>
      </c>
      <c r="J2163" s="647">
        <v>1</v>
      </c>
      <c r="K2163" s="647">
        <f t="shared" si="33"/>
        <v>194.85</v>
      </c>
      <c r="L2163" s="645" t="s">
        <v>801</v>
      </c>
      <c r="M2163" s="645" t="s">
        <v>474</v>
      </c>
      <c r="N2163" s="646">
        <v>42795</v>
      </c>
      <c r="O2163" s="645" t="s">
        <v>71</v>
      </c>
      <c r="P2163" s="645" t="s">
        <v>801</v>
      </c>
    </row>
    <row r="2164" spans="1:16" x14ac:dyDescent="0.2">
      <c r="A2164" s="645" t="s">
        <v>390</v>
      </c>
      <c r="B2164" s="645" t="s">
        <v>1710</v>
      </c>
      <c r="C2164" s="645" t="s">
        <v>391</v>
      </c>
      <c r="D2164" s="645" t="s">
        <v>3302</v>
      </c>
      <c r="E2164" s="645" t="s">
        <v>3303</v>
      </c>
      <c r="F2164" s="645" t="s">
        <v>3304</v>
      </c>
      <c r="G2164" s="645" t="s">
        <v>8469</v>
      </c>
      <c r="H2164" s="646">
        <v>42794</v>
      </c>
      <c r="I2164" s="647">
        <v>97.85</v>
      </c>
      <c r="J2164" s="647">
        <v>1</v>
      </c>
      <c r="K2164" s="647">
        <f t="shared" si="33"/>
        <v>97.85</v>
      </c>
      <c r="L2164" s="645" t="s">
        <v>801</v>
      </c>
      <c r="M2164" s="645" t="s">
        <v>612</v>
      </c>
      <c r="N2164" s="646">
        <v>42795</v>
      </c>
      <c r="O2164" s="645" t="s">
        <v>71</v>
      </c>
      <c r="P2164" s="645" t="s">
        <v>801</v>
      </c>
    </row>
    <row r="2165" spans="1:16" x14ac:dyDescent="0.2">
      <c r="A2165" s="645" t="s">
        <v>390</v>
      </c>
      <c r="B2165" s="645" t="s">
        <v>1710</v>
      </c>
      <c r="C2165" s="645" t="s">
        <v>391</v>
      </c>
      <c r="D2165" s="645" t="s">
        <v>3302</v>
      </c>
      <c r="E2165" s="645" t="s">
        <v>3303</v>
      </c>
      <c r="F2165" s="645" t="s">
        <v>3304</v>
      </c>
      <c r="G2165" s="645" t="s">
        <v>8470</v>
      </c>
      <c r="H2165" s="646">
        <v>42794</v>
      </c>
      <c r="I2165" s="647">
        <v>62.5</v>
      </c>
      <c r="J2165" s="647">
        <v>1</v>
      </c>
      <c r="K2165" s="647">
        <f t="shared" si="33"/>
        <v>62.5</v>
      </c>
      <c r="L2165" s="645" t="s">
        <v>801</v>
      </c>
      <c r="M2165" s="645" t="s">
        <v>1170</v>
      </c>
      <c r="N2165" s="646">
        <v>42809</v>
      </c>
      <c r="O2165" s="645" t="s">
        <v>71</v>
      </c>
      <c r="P2165" s="645" t="s">
        <v>801</v>
      </c>
    </row>
    <row r="2166" spans="1:16" x14ac:dyDescent="0.2">
      <c r="A2166" s="645" t="s">
        <v>390</v>
      </c>
      <c r="B2166" s="645" t="s">
        <v>1710</v>
      </c>
      <c r="C2166" s="645" t="s">
        <v>391</v>
      </c>
      <c r="D2166" s="645" t="s">
        <v>3302</v>
      </c>
      <c r="E2166" s="645" t="s">
        <v>3303</v>
      </c>
      <c r="F2166" s="645" t="s">
        <v>3304</v>
      </c>
      <c r="G2166" s="645" t="s">
        <v>8471</v>
      </c>
      <c r="H2166" s="646">
        <v>42794</v>
      </c>
      <c r="I2166" s="647">
        <v>130.47</v>
      </c>
      <c r="J2166" s="647">
        <v>1</v>
      </c>
      <c r="K2166" s="647">
        <f t="shared" si="33"/>
        <v>130.47</v>
      </c>
      <c r="L2166" s="645" t="s">
        <v>801</v>
      </c>
      <c r="M2166" s="645" t="s">
        <v>194</v>
      </c>
      <c r="N2166" s="646">
        <v>42795</v>
      </c>
      <c r="O2166" s="645" t="s">
        <v>71</v>
      </c>
      <c r="P2166" s="645" t="s">
        <v>801</v>
      </c>
    </row>
    <row r="2167" spans="1:16" x14ac:dyDescent="0.2">
      <c r="A2167" s="645" t="s">
        <v>390</v>
      </c>
      <c r="B2167" s="645" t="s">
        <v>1710</v>
      </c>
      <c r="C2167" s="645" t="s">
        <v>391</v>
      </c>
      <c r="D2167" s="645" t="s">
        <v>3302</v>
      </c>
      <c r="E2167" s="645" t="s">
        <v>3303</v>
      </c>
      <c r="F2167" s="645" t="s">
        <v>3304</v>
      </c>
      <c r="G2167" s="645" t="s">
        <v>8472</v>
      </c>
      <c r="H2167" s="646">
        <v>42794</v>
      </c>
      <c r="I2167" s="647">
        <v>138.85</v>
      </c>
      <c r="J2167" s="647">
        <v>1</v>
      </c>
      <c r="K2167" s="647">
        <f t="shared" si="33"/>
        <v>138.85</v>
      </c>
      <c r="L2167" s="645" t="s">
        <v>801</v>
      </c>
      <c r="M2167" s="645" t="s">
        <v>474</v>
      </c>
      <c r="N2167" s="646">
        <v>42795</v>
      </c>
      <c r="O2167" s="645" t="s">
        <v>71</v>
      </c>
      <c r="P2167" s="645" t="s">
        <v>801</v>
      </c>
    </row>
    <row r="2168" spans="1:16" x14ac:dyDescent="0.2">
      <c r="A2168" s="645" t="s">
        <v>390</v>
      </c>
      <c r="B2168" s="645" t="s">
        <v>1710</v>
      </c>
      <c r="C2168" s="645" t="s">
        <v>391</v>
      </c>
      <c r="D2168" s="645" t="s">
        <v>3302</v>
      </c>
      <c r="E2168" s="645" t="s">
        <v>3303</v>
      </c>
      <c r="F2168" s="645" t="s">
        <v>3304</v>
      </c>
      <c r="G2168" s="645" t="s">
        <v>8473</v>
      </c>
      <c r="H2168" s="646">
        <v>42794</v>
      </c>
      <c r="I2168" s="647">
        <v>97.85</v>
      </c>
      <c r="J2168" s="647">
        <v>1</v>
      </c>
      <c r="K2168" s="647">
        <f t="shared" si="33"/>
        <v>97.85</v>
      </c>
      <c r="L2168" s="645" t="s">
        <v>801</v>
      </c>
      <c r="M2168" s="645" t="s">
        <v>1401</v>
      </c>
      <c r="N2168" s="646">
        <v>42795</v>
      </c>
      <c r="O2168" s="645" t="s">
        <v>71</v>
      </c>
      <c r="P2168" s="645" t="s">
        <v>801</v>
      </c>
    </row>
    <row r="2169" spans="1:16" x14ac:dyDescent="0.2">
      <c r="A2169" s="645" t="s">
        <v>390</v>
      </c>
      <c r="B2169" s="645" t="s">
        <v>1710</v>
      </c>
      <c r="C2169" s="645" t="s">
        <v>391</v>
      </c>
      <c r="D2169" s="645" t="s">
        <v>3302</v>
      </c>
      <c r="E2169" s="645" t="s">
        <v>3303</v>
      </c>
      <c r="F2169" s="645" t="s">
        <v>3304</v>
      </c>
      <c r="G2169" s="645" t="s">
        <v>8474</v>
      </c>
      <c r="H2169" s="646">
        <v>42794</v>
      </c>
      <c r="I2169" s="647">
        <v>97.85</v>
      </c>
      <c r="J2169" s="647">
        <v>1</v>
      </c>
      <c r="K2169" s="647">
        <f t="shared" si="33"/>
        <v>97.85</v>
      </c>
      <c r="L2169" s="645" t="s">
        <v>801</v>
      </c>
      <c r="M2169" s="645" t="s">
        <v>1401</v>
      </c>
      <c r="N2169" s="646">
        <v>42795</v>
      </c>
      <c r="O2169" s="645" t="s">
        <v>71</v>
      </c>
      <c r="P2169" s="645" t="s">
        <v>801</v>
      </c>
    </row>
    <row r="2170" spans="1:16" x14ac:dyDescent="0.2">
      <c r="A2170" s="645" t="s">
        <v>390</v>
      </c>
      <c r="B2170" s="645" t="s">
        <v>1710</v>
      </c>
      <c r="C2170" s="645" t="s">
        <v>391</v>
      </c>
      <c r="D2170" s="645" t="s">
        <v>3302</v>
      </c>
      <c r="E2170" s="645" t="s">
        <v>3303</v>
      </c>
      <c r="F2170" s="645" t="s">
        <v>3304</v>
      </c>
      <c r="G2170" s="645" t="s">
        <v>8475</v>
      </c>
      <c r="H2170" s="646">
        <v>42794</v>
      </c>
      <c r="I2170" s="647">
        <v>180</v>
      </c>
      <c r="J2170" s="647">
        <v>1</v>
      </c>
      <c r="K2170" s="647">
        <f t="shared" si="33"/>
        <v>180</v>
      </c>
      <c r="L2170" s="645" t="s">
        <v>801</v>
      </c>
      <c r="M2170" s="645" t="s">
        <v>1401</v>
      </c>
      <c r="N2170" s="646">
        <v>42795</v>
      </c>
      <c r="O2170" s="645" t="s">
        <v>71</v>
      </c>
      <c r="P2170" s="645" t="s">
        <v>801</v>
      </c>
    </row>
    <row r="2171" spans="1:16" x14ac:dyDescent="0.2">
      <c r="A2171" s="645" t="s">
        <v>390</v>
      </c>
      <c r="B2171" s="645" t="s">
        <v>1710</v>
      </c>
      <c r="C2171" s="645" t="s">
        <v>391</v>
      </c>
      <c r="D2171" s="645" t="s">
        <v>3302</v>
      </c>
      <c r="E2171" s="645" t="s">
        <v>3303</v>
      </c>
      <c r="F2171" s="645" t="s">
        <v>3304</v>
      </c>
      <c r="G2171" s="645" t="s">
        <v>8476</v>
      </c>
      <c r="H2171" s="646">
        <v>42794</v>
      </c>
      <c r="I2171" s="647">
        <v>16.8</v>
      </c>
      <c r="J2171" s="647">
        <v>1</v>
      </c>
      <c r="K2171" s="647">
        <f t="shared" si="33"/>
        <v>16.8</v>
      </c>
      <c r="L2171" s="645" t="s">
        <v>801</v>
      </c>
      <c r="M2171" s="645" t="s">
        <v>271</v>
      </c>
      <c r="N2171" s="646">
        <v>42795</v>
      </c>
      <c r="O2171" s="645" t="s">
        <v>71</v>
      </c>
      <c r="P2171" s="645" t="s">
        <v>801</v>
      </c>
    </row>
    <row r="2172" spans="1:16" x14ac:dyDescent="0.2">
      <c r="A2172" s="645" t="s">
        <v>390</v>
      </c>
      <c r="B2172" s="645" t="s">
        <v>1710</v>
      </c>
      <c r="C2172" s="645" t="s">
        <v>391</v>
      </c>
      <c r="D2172" s="645" t="s">
        <v>3302</v>
      </c>
      <c r="E2172" s="645" t="s">
        <v>3303</v>
      </c>
      <c r="F2172" s="645" t="s">
        <v>3304</v>
      </c>
      <c r="G2172" s="645" t="s">
        <v>8477</v>
      </c>
      <c r="H2172" s="646">
        <v>42794</v>
      </c>
      <c r="I2172" s="647">
        <v>16.8</v>
      </c>
      <c r="J2172" s="647">
        <v>1</v>
      </c>
      <c r="K2172" s="647">
        <f t="shared" si="33"/>
        <v>16.8</v>
      </c>
      <c r="L2172" s="645" t="s">
        <v>801</v>
      </c>
      <c r="M2172" s="645" t="s">
        <v>271</v>
      </c>
      <c r="N2172" s="646">
        <v>42795</v>
      </c>
      <c r="O2172" s="645" t="s">
        <v>71</v>
      </c>
      <c r="P2172" s="645" t="s">
        <v>801</v>
      </c>
    </row>
    <row r="2173" spans="1:16" x14ac:dyDescent="0.2">
      <c r="A2173" s="645" t="s">
        <v>390</v>
      </c>
      <c r="B2173" s="645" t="s">
        <v>1710</v>
      </c>
      <c r="C2173" s="645" t="s">
        <v>391</v>
      </c>
      <c r="D2173" s="645" t="s">
        <v>3302</v>
      </c>
      <c r="E2173" s="645" t="s">
        <v>3303</v>
      </c>
      <c r="F2173" s="645" t="s">
        <v>3304</v>
      </c>
      <c r="G2173" s="645" t="s">
        <v>8478</v>
      </c>
      <c r="H2173" s="646">
        <v>42794</v>
      </c>
      <c r="I2173" s="647">
        <v>16.8</v>
      </c>
      <c r="J2173" s="647">
        <v>1</v>
      </c>
      <c r="K2173" s="647">
        <f t="shared" si="33"/>
        <v>16.8</v>
      </c>
      <c r="L2173" s="645" t="s">
        <v>801</v>
      </c>
      <c r="M2173" s="645" t="s">
        <v>271</v>
      </c>
      <c r="N2173" s="646">
        <v>42795</v>
      </c>
      <c r="O2173" s="645" t="s">
        <v>71</v>
      </c>
      <c r="P2173" s="645" t="s">
        <v>801</v>
      </c>
    </row>
    <row r="2174" spans="1:16" x14ac:dyDescent="0.2">
      <c r="A2174" s="645" t="s">
        <v>390</v>
      </c>
      <c r="B2174" s="645" t="s">
        <v>1710</v>
      </c>
      <c r="C2174" s="645" t="s">
        <v>391</v>
      </c>
      <c r="D2174" s="645" t="s">
        <v>3302</v>
      </c>
      <c r="E2174" s="645" t="s">
        <v>3303</v>
      </c>
      <c r="F2174" s="645" t="s">
        <v>3304</v>
      </c>
      <c r="G2174" s="645" t="s">
        <v>8479</v>
      </c>
      <c r="H2174" s="646">
        <v>42794</v>
      </c>
      <c r="I2174" s="647">
        <v>16.8</v>
      </c>
      <c r="J2174" s="647">
        <v>1</v>
      </c>
      <c r="K2174" s="647">
        <f t="shared" si="33"/>
        <v>16.8</v>
      </c>
      <c r="L2174" s="645" t="s">
        <v>801</v>
      </c>
      <c r="M2174" s="645" t="s">
        <v>271</v>
      </c>
      <c r="N2174" s="646">
        <v>42795</v>
      </c>
      <c r="O2174" s="645" t="s">
        <v>71</v>
      </c>
      <c r="P2174" s="645" t="s">
        <v>801</v>
      </c>
    </row>
    <row r="2175" spans="1:16" x14ac:dyDescent="0.2">
      <c r="A2175" s="645" t="s">
        <v>390</v>
      </c>
      <c r="B2175" s="645" t="s">
        <v>1710</v>
      </c>
      <c r="C2175" s="645" t="s">
        <v>391</v>
      </c>
      <c r="D2175" s="645" t="s">
        <v>3302</v>
      </c>
      <c r="E2175" s="645" t="s">
        <v>3303</v>
      </c>
      <c r="F2175" s="645" t="s">
        <v>3304</v>
      </c>
      <c r="G2175" s="645" t="s">
        <v>8480</v>
      </c>
      <c r="H2175" s="646">
        <v>42794</v>
      </c>
      <c r="I2175" s="647">
        <v>91.21</v>
      </c>
      <c r="J2175" s="647">
        <v>1</v>
      </c>
      <c r="K2175" s="647">
        <f t="shared" si="33"/>
        <v>91.21</v>
      </c>
      <c r="L2175" s="645" t="s">
        <v>801</v>
      </c>
      <c r="M2175" s="645" t="s">
        <v>2539</v>
      </c>
      <c r="N2175" s="646">
        <v>42795</v>
      </c>
      <c r="O2175" s="645" t="s">
        <v>71</v>
      </c>
      <c r="P2175" s="645" t="s">
        <v>8481</v>
      </c>
    </row>
    <row r="2176" spans="1:16" x14ac:dyDescent="0.2">
      <c r="A2176" s="645" t="s">
        <v>390</v>
      </c>
      <c r="B2176" s="645" t="s">
        <v>1710</v>
      </c>
      <c r="C2176" s="645" t="s">
        <v>391</v>
      </c>
      <c r="D2176" s="645" t="s">
        <v>3302</v>
      </c>
      <c r="E2176" s="645" t="s">
        <v>3303</v>
      </c>
      <c r="F2176" s="645" t="s">
        <v>3304</v>
      </c>
      <c r="G2176" s="645" t="s">
        <v>8482</v>
      </c>
      <c r="H2176" s="646">
        <v>42794</v>
      </c>
      <c r="I2176" s="647">
        <v>97.85</v>
      </c>
      <c r="J2176" s="647">
        <v>1</v>
      </c>
      <c r="K2176" s="647">
        <f t="shared" si="33"/>
        <v>97.85</v>
      </c>
      <c r="L2176" s="645" t="s">
        <v>801</v>
      </c>
      <c r="M2176" s="645" t="s">
        <v>2539</v>
      </c>
      <c r="N2176" s="646">
        <v>42795</v>
      </c>
      <c r="O2176" s="645" t="s">
        <v>71</v>
      </c>
      <c r="P2176" s="645" t="s">
        <v>8481</v>
      </c>
    </row>
    <row r="2177" spans="1:16" x14ac:dyDescent="0.2">
      <c r="A2177" s="645" t="s">
        <v>390</v>
      </c>
      <c r="B2177" s="645" t="s">
        <v>1710</v>
      </c>
      <c r="C2177" s="645" t="s">
        <v>391</v>
      </c>
      <c r="D2177" s="645" t="s">
        <v>3302</v>
      </c>
      <c r="E2177" s="645" t="s">
        <v>3303</v>
      </c>
      <c r="F2177" s="645" t="s">
        <v>3304</v>
      </c>
      <c r="G2177" s="645" t="s">
        <v>8483</v>
      </c>
      <c r="H2177" s="646">
        <v>42794</v>
      </c>
      <c r="I2177" s="647">
        <v>97.85</v>
      </c>
      <c r="J2177" s="647">
        <v>1</v>
      </c>
      <c r="K2177" s="647">
        <f t="shared" si="33"/>
        <v>97.85</v>
      </c>
      <c r="L2177" s="645" t="s">
        <v>801</v>
      </c>
      <c r="M2177" s="645" t="s">
        <v>2539</v>
      </c>
      <c r="N2177" s="646">
        <v>42795</v>
      </c>
      <c r="O2177" s="645" t="s">
        <v>71</v>
      </c>
      <c r="P2177" s="645" t="s">
        <v>8481</v>
      </c>
    </row>
    <row r="2178" spans="1:16" x14ac:dyDescent="0.2">
      <c r="A2178" s="645" t="s">
        <v>390</v>
      </c>
      <c r="B2178" s="645" t="s">
        <v>1710</v>
      </c>
      <c r="C2178" s="645" t="s">
        <v>391</v>
      </c>
      <c r="D2178" s="645" t="s">
        <v>3302</v>
      </c>
      <c r="E2178" s="645" t="s">
        <v>3303</v>
      </c>
      <c r="F2178" s="645" t="s">
        <v>3304</v>
      </c>
      <c r="G2178" s="645" t="s">
        <v>8484</v>
      </c>
      <c r="H2178" s="646">
        <v>42794</v>
      </c>
      <c r="I2178" s="647">
        <v>93</v>
      </c>
      <c r="J2178" s="647">
        <v>1</v>
      </c>
      <c r="K2178" s="647">
        <f t="shared" ref="K2178:K2241" si="34">I2178*J2178</f>
        <v>93</v>
      </c>
      <c r="L2178" s="645" t="s">
        <v>801</v>
      </c>
      <c r="M2178" s="645" t="s">
        <v>169</v>
      </c>
      <c r="N2178" s="646">
        <v>42795</v>
      </c>
      <c r="O2178" s="645" t="s">
        <v>71</v>
      </c>
      <c r="P2178" s="645" t="s">
        <v>801</v>
      </c>
    </row>
    <row r="2179" spans="1:16" x14ac:dyDescent="0.2">
      <c r="A2179" s="645" t="s">
        <v>390</v>
      </c>
      <c r="B2179" s="645" t="s">
        <v>1710</v>
      </c>
      <c r="C2179" s="645" t="s">
        <v>391</v>
      </c>
      <c r="D2179" s="645" t="s">
        <v>3302</v>
      </c>
      <c r="E2179" s="645" t="s">
        <v>3303</v>
      </c>
      <c r="F2179" s="645" t="s">
        <v>3304</v>
      </c>
      <c r="G2179" s="645" t="s">
        <v>8485</v>
      </c>
      <c r="H2179" s="646">
        <v>42794</v>
      </c>
      <c r="I2179" s="647">
        <v>136.66999999999999</v>
      </c>
      <c r="J2179" s="647">
        <v>1</v>
      </c>
      <c r="K2179" s="647">
        <f t="shared" si="34"/>
        <v>136.66999999999999</v>
      </c>
      <c r="L2179" s="645" t="s">
        <v>801</v>
      </c>
      <c r="M2179" s="645" t="s">
        <v>169</v>
      </c>
      <c r="N2179" s="646">
        <v>42795</v>
      </c>
      <c r="O2179" s="645" t="s">
        <v>71</v>
      </c>
      <c r="P2179" s="645" t="s">
        <v>801</v>
      </c>
    </row>
    <row r="2180" spans="1:16" x14ac:dyDescent="0.2">
      <c r="A2180" s="645" t="s">
        <v>390</v>
      </c>
      <c r="B2180" s="645" t="s">
        <v>1710</v>
      </c>
      <c r="C2180" s="645" t="s">
        <v>391</v>
      </c>
      <c r="D2180" s="645" t="s">
        <v>3302</v>
      </c>
      <c r="E2180" s="645" t="s">
        <v>3303</v>
      </c>
      <c r="F2180" s="645" t="s">
        <v>3304</v>
      </c>
      <c r="G2180" s="645" t="s">
        <v>8486</v>
      </c>
      <c r="H2180" s="646">
        <v>42794</v>
      </c>
      <c r="I2180" s="647">
        <v>169.98</v>
      </c>
      <c r="J2180" s="647">
        <v>1</v>
      </c>
      <c r="K2180" s="647">
        <f t="shared" si="34"/>
        <v>169.98</v>
      </c>
      <c r="L2180" s="645" t="s">
        <v>801</v>
      </c>
      <c r="M2180" s="645" t="s">
        <v>271</v>
      </c>
      <c r="N2180" s="646">
        <v>42795</v>
      </c>
      <c r="O2180" s="645" t="s">
        <v>71</v>
      </c>
      <c r="P2180" s="645" t="s">
        <v>801</v>
      </c>
    </row>
    <row r="2181" spans="1:16" x14ac:dyDescent="0.2">
      <c r="A2181" s="645" t="s">
        <v>390</v>
      </c>
      <c r="B2181" s="645" t="s">
        <v>1710</v>
      </c>
      <c r="C2181" s="645" t="s">
        <v>391</v>
      </c>
      <c r="D2181" s="645" t="s">
        <v>3302</v>
      </c>
      <c r="E2181" s="645" t="s">
        <v>3303</v>
      </c>
      <c r="F2181" s="645" t="s">
        <v>3304</v>
      </c>
      <c r="G2181" s="645" t="s">
        <v>8487</v>
      </c>
      <c r="H2181" s="646">
        <v>42793</v>
      </c>
      <c r="I2181" s="647">
        <v>100</v>
      </c>
      <c r="J2181" s="647">
        <v>1</v>
      </c>
      <c r="K2181" s="647">
        <f t="shared" si="34"/>
        <v>100</v>
      </c>
      <c r="L2181" s="645" t="s">
        <v>801</v>
      </c>
      <c r="M2181" s="645" t="s">
        <v>612</v>
      </c>
      <c r="N2181" s="646">
        <v>42795</v>
      </c>
      <c r="O2181" s="645" t="s">
        <v>71</v>
      </c>
      <c r="P2181" s="645" t="s">
        <v>801</v>
      </c>
    </row>
    <row r="2182" spans="1:16" x14ac:dyDescent="0.2">
      <c r="A2182" s="645" t="s">
        <v>390</v>
      </c>
      <c r="B2182" s="645" t="s">
        <v>1710</v>
      </c>
      <c r="C2182" s="645" t="s">
        <v>391</v>
      </c>
      <c r="D2182" s="645" t="s">
        <v>3302</v>
      </c>
      <c r="E2182" s="645" t="s">
        <v>3303</v>
      </c>
      <c r="F2182" s="645" t="s">
        <v>3304</v>
      </c>
      <c r="G2182" s="645" t="s">
        <v>8488</v>
      </c>
      <c r="H2182" s="646">
        <v>42793</v>
      </c>
      <c r="I2182" s="647">
        <v>2069.16</v>
      </c>
      <c r="J2182" s="647">
        <v>1</v>
      </c>
      <c r="K2182" s="647">
        <f t="shared" si="34"/>
        <v>2069.16</v>
      </c>
      <c r="L2182" s="645" t="s">
        <v>801</v>
      </c>
      <c r="M2182" s="645" t="s">
        <v>474</v>
      </c>
      <c r="N2182" s="646">
        <v>42795</v>
      </c>
      <c r="O2182" s="645" t="s">
        <v>71</v>
      </c>
      <c r="P2182" s="645" t="s">
        <v>801</v>
      </c>
    </row>
    <row r="2183" spans="1:16" x14ac:dyDescent="0.2">
      <c r="A2183" s="645" t="s">
        <v>390</v>
      </c>
      <c r="B2183" s="645" t="s">
        <v>1710</v>
      </c>
      <c r="C2183" s="645" t="s">
        <v>391</v>
      </c>
      <c r="D2183" s="645" t="s">
        <v>3302</v>
      </c>
      <c r="E2183" s="645" t="s">
        <v>3303</v>
      </c>
      <c r="F2183" s="645" t="s">
        <v>3304</v>
      </c>
      <c r="G2183" s="645" t="s">
        <v>8489</v>
      </c>
      <c r="H2183" s="646">
        <v>42793</v>
      </c>
      <c r="I2183" s="647">
        <v>85.1</v>
      </c>
      <c r="J2183" s="647">
        <v>1</v>
      </c>
      <c r="K2183" s="647">
        <f t="shared" si="34"/>
        <v>85.1</v>
      </c>
      <c r="L2183" s="645" t="s">
        <v>801</v>
      </c>
      <c r="M2183" s="645" t="s">
        <v>636</v>
      </c>
      <c r="N2183" s="646">
        <v>42795</v>
      </c>
      <c r="O2183" s="645" t="s">
        <v>71</v>
      </c>
      <c r="P2183" s="645" t="s">
        <v>801</v>
      </c>
    </row>
    <row r="2184" spans="1:16" x14ac:dyDescent="0.2">
      <c r="A2184" s="645" t="s">
        <v>390</v>
      </c>
      <c r="B2184" s="645" t="s">
        <v>1710</v>
      </c>
      <c r="C2184" s="645" t="s">
        <v>391</v>
      </c>
      <c r="D2184" s="645" t="s">
        <v>3302</v>
      </c>
      <c r="E2184" s="645" t="s">
        <v>3303</v>
      </c>
      <c r="F2184" s="645" t="s">
        <v>3304</v>
      </c>
      <c r="G2184" s="645" t="s">
        <v>8490</v>
      </c>
      <c r="H2184" s="646">
        <v>42793</v>
      </c>
      <c r="I2184" s="647">
        <v>129.97999999999999</v>
      </c>
      <c r="J2184" s="647">
        <v>1</v>
      </c>
      <c r="K2184" s="647">
        <f t="shared" si="34"/>
        <v>129.97999999999999</v>
      </c>
      <c r="L2184" s="645" t="s">
        <v>801</v>
      </c>
      <c r="M2184" s="645" t="s">
        <v>1648</v>
      </c>
      <c r="N2184" s="646">
        <v>42795</v>
      </c>
      <c r="O2184" s="645" t="s">
        <v>71</v>
      </c>
      <c r="P2184" s="645" t="s">
        <v>801</v>
      </c>
    </row>
    <row r="2185" spans="1:16" x14ac:dyDescent="0.2">
      <c r="A2185" s="645" t="s">
        <v>390</v>
      </c>
      <c r="B2185" s="645" t="s">
        <v>1710</v>
      </c>
      <c r="C2185" s="645" t="s">
        <v>391</v>
      </c>
      <c r="D2185" s="645" t="s">
        <v>3302</v>
      </c>
      <c r="E2185" s="645" t="s">
        <v>3303</v>
      </c>
      <c r="F2185" s="645" t="s">
        <v>3304</v>
      </c>
      <c r="G2185" s="645" t="s">
        <v>8491</v>
      </c>
      <c r="H2185" s="646">
        <v>42793</v>
      </c>
      <c r="I2185" s="647">
        <v>97.85</v>
      </c>
      <c r="J2185" s="647">
        <v>1</v>
      </c>
      <c r="K2185" s="647">
        <f t="shared" si="34"/>
        <v>97.85</v>
      </c>
      <c r="L2185" s="645" t="s">
        <v>801</v>
      </c>
      <c r="M2185" s="645" t="s">
        <v>3401</v>
      </c>
      <c r="N2185" s="646">
        <v>42795</v>
      </c>
      <c r="O2185" s="645" t="s">
        <v>71</v>
      </c>
      <c r="P2185" s="645" t="s">
        <v>801</v>
      </c>
    </row>
    <row r="2186" spans="1:16" x14ac:dyDescent="0.2">
      <c r="A2186" s="645" t="s">
        <v>390</v>
      </c>
      <c r="B2186" s="645" t="s">
        <v>1710</v>
      </c>
      <c r="C2186" s="645" t="s">
        <v>391</v>
      </c>
      <c r="D2186" s="645" t="s">
        <v>3302</v>
      </c>
      <c r="E2186" s="645" t="s">
        <v>3303</v>
      </c>
      <c r="F2186" s="645" t="s">
        <v>3304</v>
      </c>
      <c r="G2186" s="645" t="s">
        <v>8492</v>
      </c>
      <c r="H2186" s="646">
        <v>42793</v>
      </c>
      <c r="I2186" s="647">
        <v>75</v>
      </c>
      <c r="J2186" s="647">
        <v>1</v>
      </c>
      <c r="K2186" s="647">
        <f t="shared" si="34"/>
        <v>75</v>
      </c>
      <c r="L2186" s="645" t="s">
        <v>801</v>
      </c>
      <c r="M2186" s="645" t="s">
        <v>575</v>
      </c>
      <c r="N2186" s="646">
        <v>42795</v>
      </c>
      <c r="O2186" s="645" t="s">
        <v>71</v>
      </c>
      <c r="P2186" s="645" t="s">
        <v>801</v>
      </c>
    </row>
    <row r="2187" spans="1:16" x14ac:dyDescent="0.2">
      <c r="A2187" s="645" t="s">
        <v>390</v>
      </c>
      <c r="B2187" s="645" t="s">
        <v>1710</v>
      </c>
      <c r="C2187" s="645" t="s">
        <v>391</v>
      </c>
      <c r="D2187" s="645" t="s">
        <v>3302</v>
      </c>
      <c r="E2187" s="645" t="s">
        <v>3303</v>
      </c>
      <c r="F2187" s="645" t="s">
        <v>3304</v>
      </c>
      <c r="G2187" s="645" t="s">
        <v>8493</v>
      </c>
      <c r="H2187" s="646">
        <v>42790</v>
      </c>
      <c r="I2187" s="647">
        <v>450</v>
      </c>
      <c r="J2187" s="647">
        <v>1</v>
      </c>
      <c r="K2187" s="647">
        <f t="shared" si="34"/>
        <v>450</v>
      </c>
      <c r="L2187" s="645" t="s">
        <v>801</v>
      </c>
      <c r="M2187" s="645" t="s">
        <v>575</v>
      </c>
      <c r="N2187" s="646">
        <v>42795</v>
      </c>
      <c r="O2187" s="645" t="s">
        <v>71</v>
      </c>
      <c r="P2187" s="645" t="s">
        <v>801</v>
      </c>
    </row>
    <row r="2188" spans="1:16" x14ac:dyDescent="0.2">
      <c r="A2188" s="645" t="s">
        <v>390</v>
      </c>
      <c r="B2188" s="645" t="s">
        <v>1710</v>
      </c>
      <c r="C2188" s="645" t="s">
        <v>391</v>
      </c>
      <c r="D2188" s="645" t="s">
        <v>3302</v>
      </c>
      <c r="E2188" s="645" t="s">
        <v>3303</v>
      </c>
      <c r="F2188" s="645" t="s">
        <v>3304</v>
      </c>
      <c r="G2188" s="645" t="s">
        <v>8494</v>
      </c>
      <c r="H2188" s="646">
        <v>42790</v>
      </c>
      <c r="I2188" s="647">
        <v>398.46</v>
      </c>
      <c r="J2188" s="647">
        <v>1</v>
      </c>
      <c r="K2188" s="647">
        <f t="shared" si="34"/>
        <v>398.46</v>
      </c>
      <c r="L2188" s="645" t="s">
        <v>801</v>
      </c>
      <c r="M2188" s="645" t="s">
        <v>3406</v>
      </c>
      <c r="N2188" s="646">
        <v>42795</v>
      </c>
      <c r="O2188" s="645" t="s">
        <v>71</v>
      </c>
      <c r="P2188" s="645" t="s">
        <v>801</v>
      </c>
    </row>
    <row r="2189" spans="1:16" x14ac:dyDescent="0.2">
      <c r="A2189" s="645" t="s">
        <v>390</v>
      </c>
      <c r="B2189" s="645" t="s">
        <v>1710</v>
      </c>
      <c r="C2189" s="645" t="s">
        <v>391</v>
      </c>
      <c r="D2189" s="645" t="s">
        <v>3302</v>
      </c>
      <c r="E2189" s="645" t="s">
        <v>3303</v>
      </c>
      <c r="F2189" s="645" t="s">
        <v>3304</v>
      </c>
      <c r="G2189" s="645" t="s">
        <v>8495</v>
      </c>
      <c r="H2189" s="646">
        <v>42790</v>
      </c>
      <c r="I2189" s="647">
        <v>114.22</v>
      </c>
      <c r="J2189" s="647">
        <v>1</v>
      </c>
      <c r="K2189" s="647">
        <f t="shared" si="34"/>
        <v>114.22</v>
      </c>
      <c r="L2189" s="645" t="s">
        <v>801</v>
      </c>
      <c r="M2189" s="645" t="s">
        <v>3406</v>
      </c>
      <c r="N2189" s="646">
        <v>42795</v>
      </c>
      <c r="O2189" s="645" t="s">
        <v>71</v>
      </c>
      <c r="P2189" s="645" t="s">
        <v>801</v>
      </c>
    </row>
    <row r="2190" spans="1:16" x14ac:dyDescent="0.2">
      <c r="A2190" s="645" t="s">
        <v>390</v>
      </c>
      <c r="B2190" s="645" t="s">
        <v>1710</v>
      </c>
      <c r="C2190" s="645" t="s">
        <v>391</v>
      </c>
      <c r="D2190" s="645" t="s">
        <v>3302</v>
      </c>
      <c r="E2190" s="645" t="s">
        <v>3303</v>
      </c>
      <c r="F2190" s="645" t="s">
        <v>3304</v>
      </c>
      <c r="G2190" s="645" t="s">
        <v>8496</v>
      </c>
      <c r="H2190" s="646">
        <v>42789</v>
      </c>
      <c r="I2190" s="647">
        <v>46.35</v>
      </c>
      <c r="J2190" s="647">
        <v>1</v>
      </c>
      <c r="K2190" s="647">
        <f t="shared" si="34"/>
        <v>46.35</v>
      </c>
      <c r="L2190" s="645" t="s">
        <v>801</v>
      </c>
      <c r="M2190" s="645" t="s">
        <v>3406</v>
      </c>
      <c r="N2190" s="646">
        <v>42795</v>
      </c>
      <c r="O2190" s="645" t="s">
        <v>71</v>
      </c>
      <c r="P2190" s="645" t="s">
        <v>801</v>
      </c>
    </row>
    <row r="2191" spans="1:16" x14ac:dyDescent="0.2">
      <c r="A2191" s="645" t="s">
        <v>390</v>
      </c>
      <c r="B2191" s="645" t="s">
        <v>1710</v>
      </c>
      <c r="C2191" s="645" t="s">
        <v>391</v>
      </c>
      <c r="D2191" s="645" t="s">
        <v>3302</v>
      </c>
      <c r="E2191" s="645" t="s">
        <v>3303</v>
      </c>
      <c r="F2191" s="645" t="s">
        <v>3304</v>
      </c>
      <c r="G2191" s="645" t="s">
        <v>8497</v>
      </c>
      <c r="H2191" s="646">
        <v>42789</v>
      </c>
      <c r="I2191" s="647">
        <v>46.35</v>
      </c>
      <c r="J2191" s="647">
        <v>1</v>
      </c>
      <c r="K2191" s="647">
        <f t="shared" si="34"/>
        <v>46.35</v>
      </c>
      <c r="L2191" s="645" t="s">
        <v>801</v>
      </c>
      <c r="M2191" s="645" t="s">
        <v>3406</v>
      </c>
      <c r="N2191" s="646">
        <v>42795</v>
      </c>
      <c r="O2191" s="645" t="s">
        <v>71</v>
      </c>
      <c r="P2191" s="645" t="s">
        <v>801</v>
      </c>
    </row>
    <row r="2192" spans="1:16" x14ac:dyDescent="0.2">
      <c r="A2192" s="645" t="s">
        <v>390</v>
      </c>
      <c r="B2192" s="645" t="s">
        <v>1710</v>
      </c>
      <c r="C2192" s="645" t="s">
        <v>391</v>
      </c>
      <c r="D2192" s="645" t="s">
        <v>3302</v>
      </c>
      <c r="E2192" s="645" t="s">
        <v>3303</v>
      </c>
      <c r="F2192" s="645" t="s">
        <v>3304</v>
      </c>
      <c r="G2192" s="645" t="s">
        <v>8498</v>
      </c>
      <c r="H2192" s="646">
        <v>42789</v>
      </c>
      <c r="I2192" s="647">
        <v>151</v>
      </c>
      <c r="J2192" s="647">
        <v>1</v>
      </c>
      <c r="K2192" s="647">
        <f t="shared" si="34"/>
        <v>151</v>
      </c>
      <c r="L2192" s="645" t="s">
        <v>801</v>
      </c>
      <c r="M2192" s="645" t="s">
        <v>617</v>
      </c>
      <c r="N2192" s="646">
        <v>42795</v>
      </c>
      <c r="O2192" s="645" t="s">
        <v>71</v>
      </c>
      <c r="P2192" s="645" t="s">
        <v>801</v>
      </c>
    </row>
    <row r="2193" spans="1:16" x14ac:dyDescent="0.2">
      <c r="A2193" s="645" t="s">
        <v>390</v>
      </c>
      <c r="B2193" s="645" t="s">
        <v>1710</v>
      </c>
      <c r="C2193" s="645" t="s">
        <v>391</v>
      </c>
      <c r="D2193" s="645" t="s">
        <v>3302</v>
      </c>
      <c r="E2193" s="645" t="s">
        <v>3303</v>
      </c>
      <c r="F2193" s="645" t="s">
        <v>3304</v>
      </c>
      <c r="G2193" s="645" t="s">
        <v>8499</v>
      </c>
      <c r="H2193" s="646">
        <v>42789</v>
      </c>
      <c r="I2193" s="647">
        <v>82.95</v>
      </c>
      <c r="J2193" s="647">
        <v>1</v>
      </c>
      <c r="K2193" s="647">
        <f t="shared" si="34"/>
        <v>82.95</v>
      </c>
      <c r="L2193" s="645" t="s">
        <v>801</v>
      </c>
      <c r="M2193" s="645" t="s">
        <v>258</v>
      </c>
      <c r="N2193" s="646">
        <v>42795</v>
      </c>
      <c r="O2193" s="645" t="s">
        <v>71</v>
      </c>
      <c r="P2193" s="645" t="s">
        <v>801</v>
      </c>
    </row>
    <row r="2194" spans="1:16" x14ac:dyDescent="0.2">
      <c r="A2194" s="645" t="s">
        <v>390</v>
      </c>
      <c r="B2194" s="645" t="s">
        <v>1710</v>
      </c>
      <c r="C2194" s="645" t="s">
        <v>391</v>
      </c>
      <c r="D2194" s="645" t="s">
        <v>3302</v>
      </c>
      <c r="E2194" s="645" t="s">
        <v>3303</v>
      </c>
      <c r="F2194" s="645" t="s">
        <v>3304</v>
      </c>
      <c r="G2194" s="645" t="s">
        <v>8500</v>
      </c>
      <c r="H2194" s="646">
        <v>42789</v>
      </c>
      <c r="I2194" s="647">
        <v>55</v>
      </c>
      <c r="J2194" s="647">
        <v>1</v>
      </c>
      <c r="K2194" s="647">
        <f t="shared" si="34"/>
        <v>55</v>
      </c>
      <c r="L2194" s="645" t="s">
        <v>801</v>
      </c>
      <c r="M2194" s="645" t="s">
        <v>1401</v>
      </c>
      <c r="N2194" s="646">
        <v>42795</v>
      </c>
      <c r="O2194" s="645" t="s">
        <v>71</v>
      </c>
      <c r="P2194" s="645" t="s">
        <v>801</v>
      </c>
    </row>
    <row r="2195" spans="1:16" x14ac:dyDescent="0.2">
      <c r="A2195" s="645" t="s">
        <v>390</v>
      </c>
      <c r="B2195" s="645" t="s">
        <v>1710</v>
      </c>
      <c r="C2195" s="645" t="s">
        <v>391</v>
      </c>
      <c r="D2195" s="645" t="s">
        <v>3302</v>
      </c>
      <c r="E2195" s="645" t="s">
        <v>3303</v>
      </c>
      <c r="F2195" s="645" t="s">
        <v>3304</v>
      </c>
      <c r="G2195" s="645" t="s">
        <v>8501</v>
      </c>
      <c r="H2195" s="646">
        <v>42789</v>
      </c>
      <c r="I2195" s="647">
        <v>352</v>
      </c>
      <c r="J2195" s="647">
        <v>1</v>
      </c>
      <c r="K2195" s="647">
        <f t="shared" si="34"/>
        <v>352</v>
      </c>
      <c r="L2195" s="645" t="s">
        <v>801</v>
      </c>
      <c r="M2195" s="645" t="s">
        <v>575</v>
      </c>
      <c r="N2195" s="646">
        <v>42795</v>
      </c>
      <c r="O2195" s="645" t="s">
        <v>71</v>
      </c>
      <c r="P2195" s="645" t="s">
        <v>801</v>
      </c>
    </row>
    <row r="2196" spans="1:16" x14ac:dyDescent="0.2">
      <c r="A2196" s="645" t="s">
        <v>390</v>
      </c>
      <c r="B2196" s="645" t="s">
        <v>1710</v>
      </c>
      <c r="C2196" s="645" t="s">
        <v>391</v>
      </c>
      <c r="D2196" s="645" t="s">
        <v>3302</v>
      </c>
      <c r="E2196" s="645" t="s">
        <v>3303</v>
      </c>
      <c r="F2196" s="645" t="s">
        <v>3304</v>
      </c>
      <c r="G2196" s="645" t="s">
        <v>8502</v>
      </c>
      <c r="H2196" s="646">
        <v>42789</v>
      </c>
      <c r="I2196" s="647">
        <v>391.5</v>
      </c>
      <c r="J2196" s="647">
        <v>1</v>
      </c>
      <c r="K2196" s="647">
        <f t="shared" si="34"/>
        <v>391.5</v>
      </c>
      <c r="L2196" s="645" t="s">
        <v>801</v>
      </c>
      <c r="M2196" s="645" t="s">
        <v>207</v>
      </c>
      <c r="N2196" s="646">
        <v>42795</v>
      </c>
      <c r="O2196" s="645" t="s">
        <v>71</v>
      </c>
      <c r="P2196" s="645" t="s">
        <v>801</v>
      </c>
    </row>
    <row r="2197" spans="1:16" x14ac:dyDescent="0.2">
      <c r="A2197" s="645" t="s">
        <v>390</v>
      </c>
      <c r="B2197" s="645" t="s">
        <v>1710</v>
      </c>
      <c r="C2197" s="645" t="s">
        <v>391</v>
      </c>
      <c r="D2197" s="645" t="s">
        <v>3302</v>
      </c>
      <c r="E2197" s="645" t="s">
        <v>3303</v>
      </c>
      <c r="F2197" s="645" t="s">
        <v>3304</v>
      </c>
      <c r="G2197" s="645" t="s">
        <v>8503</v>
      </c>
      <c r="H2197" s="646">
        <v>42789</v>
      </c>
      <c r="I2197" s="647">
        <v>69.55</v>
      </c>
      <c r="J2197" s="647">
        <v>1</v>
      </c>
      <c r="K2197" s="647">
        <f t="shared" si="34"/>
        <v>69.55</v>
      </c>
      <c r="L2197" s="645" t="s">
        <v>801</v>
      </c>
      <c r="M2197" s="645" t="s">
        <v>207</v>
      </c>
      <c r="N2197" s="646">
        <v>42795</v>
      </c>
      <c r="O2197" s="645" t="s">
        <v>71</v>
      </c>
      <c r="P2197" s="645" t="s">
        <v>801</v>
      </c>
    </row>
    <row r="2198" spans="1:16" x14ac:dyDescent="0.2">
      <c r="A2198" s="645" t="s">
        <v>390</v>
      </c>
      <c r="B2198" s="645" t="s">
        <v>1710</v>
      </c>
      <c r="C2198" s="645" t="s">
        <v>391</v>
      </c>
      <c r="D2198" s="645" t="s">
        <v>3302</v>
      </c>
      <c r="E2198" s="645" t="s">
        <v>3303</v>
      </c>
      <c r="F2198" s="645" t="s">
        <v>3304</v>
      </c>
      <c r="G2198" s="645" t="s">
        <v>8504</v>
      </c>
      <c r="H2198" s="646">
        <v>42788</v>
      </c>
      <c r="I2198" s="647">
        <v>111</v>
      </c>
      <c r="J2198" s="647">
        <v>1</v>
      </c>
      <c r="K2198" s="647">
        <f t="shared" si="34"/>
        <v>111</v>
      </c>
      <c r="L2198" s="645" t="s">
        <v>801</v>
      </c>
      <c r="M2198" s="645" t="s">
        <v>169</v>
      </c>
      <c r="N2198" s="646">
        <v>42795</v>
      </c>
      <c r="O2198" s="645" t="s">
        <v>71</v>
      </c>
      <c r="P2198" s="645" t="s">
        <v>801</v>
      </c>
    </row>
    <row r="2199" spans="1:16" x14ac:dyDescent="0.2">
      <c r="A2199" s="645" t="s">
        <v>390</v>
      </c>
      <c r="B2199" s="645" t="s">
        <v>1710</v>
      </c>
      <c r="C2199" s="645" t="s">
        <v>391</v>
      </c>
      <c r="D2199" s="645" t="s">
        <v>3302</v>
      </c>
      <c r="E2199" s="645" t="s">
        <v>3303</v>
      </c>
      <c r="F2199" s="645" t="s">
        <v>3304</v>
      </c>
      <c r="G2199" s="645" t="s">
        <v>8506</v>
      </c>
      <c r="H2199" s="646">
        <v>42788</v>
      </c>
      <c r="I2199" s="647">
        <v>154.47999999999999</v>
      </c>
      <c r="J2199" s="647">
        <v>1</v>
      </c>
      <c r="K2199" s="647">
        <f t="shared" si="34"/>
        <v>154.47999999999999</v>
      </c>
      <c r="L2199" s="645" t="s">
        <v>801</v>
      </c>
      <c r="M2199" s="645" t="s">
        <v>258</v>
      </c>
      <c r="N2199" s="646">
        <v>42795</v>
      </c>
      <c r="O2199" s="645" t="s">
        <v>71</v>
      </c>
      <c r="P2199" s="645" t="s">
        <v>801</v>
      </c>
    </row>
    <row r="2200" spans="1:16" x14ac:dyDescent="0.2">
      <c r="A2200" s="645" t="s">
        <v>390</v>
      </c>
      <c r="B2200" s="645" t="s">
        <v>1710</v>
      </c>
      <c r="C2200" s="645" t="s">
        <v>391</v>
      </c>
      <c r="D2200" s="645" t="s">
        <v>3302</v>
      </c>
      <c r="E2200" s="645" t="s">
        <v>3303</v>
      </c>
      <c r="F2200" s="645" t="s">
        <v>3304</v>
      </c>
      <c r="G2200" s="645" t="s">
        <v>8507</v>
      </c>
      <c r="H2200" s="646">
        <v>42788</v>
      </c>
      <c r="I2200" s="647">
        <v>23.05</v>
      </c>
      <c r="J2200" s="647">
        <v>1</v>
      </c>
      <c r="K2200" s="647">
        <f t="shared" si="34"/>
        <v>23.05</v>
      </c>
      <c r="L2200" s="645" t="s">
        <v>801</v>
      </c>
      <c r="M2200" s="645" t="s">
        <v>1401</v>
      </c>
      <c r="N2200" s="646">
        <v>42795</v>
      </c>
      <c r="O2200" s="645" t="s">
        <v>71</v>
      </c>
      <c r="P2200" s="645" t="s">
        <v>801</v>
      </c>
    </row>
    <row r="2201" spans="1:16" x14ac:dyDescent="0.2">
      <c r="A2201" s="645" t="s">
        <v>390</v>
      </c>
      <c r="B2201" s="645" t="s">
        <v>1710</v>
      </c>
      <c r="C2201" s="645" t="s">
        <v>391</v>
      </c>
      <c r="D2201" s="645" t="s">
        <v>3302</v>
      </c>
      <c r="E2201" s="645" t="s">
        <v>3303</v>
      </c>
      <c r="F2201" s="645" t="s">
        <v>3304</v>
      </c>
      <c r="G2201" s="645" t="s">
        <v>8508</v>
      </c>
      <c r="H2201" s="646">
        <v>42788</v>
      </c>
      <c r="I2201" s="647">
        <v>133.88</v>
      </c>
      <c r="J2201" s="647">
        <v>1</v>
      </c>
      <c r="K2201" s="647">
        <f t="shared" si="34"/>
        <v>133.88</v>
      </c>
      <c r="L2201" s="645" t="s">
        <v>801</v>
      </c>
      <c r="M2201" s="645" t="s">
        <v>1878</v>
      </c>
      <c r="N2201" s="646">
        <v>42795</v>
      </c>
      <c r="O2201" s="645" t="s">
        <v>71</v>
      </c>
      <c r="P2201" s="645" t="s">
        <v>801</v>
      </c>
    </row>
    <row r="2202" spans="1:16" x14ac:dyDescent="0.2">
      <c r="A2202" s="645" t="s">
        <v>390</v>
      </c>
      <c r="B2202" s="645" t="s">
        <v>1710</v>
      </c>
      <c r="C2202" s="645" t="s">
        <v>391</v>
      </c>
      <c r="D2202" s="645" t="s">
        <v>3302</v>
      </c>
      <c r="E2202" s="645" t="s">
        <v>3303</v>
      </c>
      <c r="F2202" s="645" t="s">
        <v>3304</v>
      </c>
      <c r="G2202" s="645" t="s">
        <v>8509</v>
      </c>
      <c r="H2202" s="646">
        <v>42788</v>
      </c>
      <c r="I2202" s="647">
        <v>254.72</v>
      </c>
      <c r="J2202" s="647">
        <v>1</v>
      </c>
      <c r="K2202" s="647">
        <f t="shared" si="34"/>
        <v>254.72</v>
      </c>
      <c r="L2202" s="645" t="s">
        <v>801</v>
      </c>
      <c r="M2202" s="645" t="s">
        <v>169</v>
      </c>
      <c r="N2202" s="646">
        <v>42795</v>
      </c>
      <c r="O2202" s="645" t="s">
        <v>71</v>
      </c>
      <c r="P2202" s="645" t="s">
        <v>801</v>
      </c>
    </row>
    <row r="2203" spans="1:16" x14ac:dyDescent="0.2">
      <c r="A2203" s="645" t="s">
        <v>390</v>
      </c>
      <c r="B2203" s="645" t="s">
        <v>1710</v>
      </c>
      <c r="C2203" s="645" t="s">
        <v>391</v>
      </c>
      <c r="D2203" s="645" t="s">
        <v>3302</v>
      </c>
      <c r="E2203" s="645" t="s">
        <v>3303</v>
      </c>
      <c r="F2203" s="645" t="s">
        <v>3304</v>
      </c>
      <c r="G2203" s="645" t="s">
        <v>8510</v>
      </c>
      <c r="H2203" s="646">
        <v>42788</v>
      </c>
      <c r="I2203" s="647">
        <v>81.3</v>
      </c>
      <c r="J2203" s="647">
        <v>1</v>
      </c>
      <c r="K2203" s="647">
        <f t="shared" si="34"/>
        <v>81.3</v>
      </c>
      <c r="L2203" s="645" t="s">
        <v>801</v>
      </c>
      <c r="M2203" s="645" t="s">
        <v>169</v>
      </c>
      <c r="N2203" s="646">
        <v>42795</v>
      </c>
      <c r="O2203" s="645" t="s">
        <v>71</v>
      </c>
      <c r="P2203" s="645" t="s">
        <v>801</v>
      </c>
    </row>
    <row r="2204" spans="1:16" x14ac:dyDescent="0.2">
      <c r="A2204" s="645" t="s">
        <v>390</v>
      </c>
      <c r="B2204" s="645" t="s">
        <v>1710</v>
      </c>
      <c r="C2204" s="645" t="s">
        <v>391</v>
      </c>
      <c r="D2204" s="645" t="s">
        <v>3302</v>
      </c>
      <c r="E2204" s="645" t="s">
        <v>3303</v>
      </c>
      <c r="F2204" s="645" t="s">
        <v>3304</v>
      </c>
      <c r="G2204" s="645" t="s">
        <v>8511</v>
      </c>
      <c r="H2204" s="646">
        <v>42788</v>
      </c>
      <c r="I2204" s="647">
        <v>59.17</v>
      </c>
      <c r="J2204" s="647">
        <v>1</v>
      </c>
      <c r="K2204" s="647">
        <f t="shared" si="34"/>
        <v>59.17</v>
      </c>
      <c r="L2204" s="645" t="s">
        <v>801</v>
      </c>
      <c r="M2204" s="645" t="s">
        <v>169</v>
      </c>
      <c r="N2204" s="646">
        <v>42795</v>
      </c>
      <c r="O2204" s="645" t="s">
        <v>71</v>
      </c>
      <c r="P2204" s="645" t="s">
        <v>801</v>
      </c>
    </row>
    <row r="2205" spans="1:16" x14ac:dyDescent="0.2">
      <c r="A2205" s="645" t="s">
        <v>390</v>
      </c>
      <c r="B2205" s="645" t="s">
        <v>1710</v>
      </c>
      <c r="C2205" s="645" t="s">
        <v>391</v>
      </c>
      <c r="D2205" s="645" t="s">
        <v>3302</v>
      </c>
      <c r="E2205" s="645" t="s">
        <v>3303</v>
      </c>
      <c r="F2205" s="645" t="s">
        <v>3304</v>
      </c>
      <c r="G2205" s="645" t="s">
        <v>8512</v>
      </c>
      <c r="H2205" s="646">
        <v>42788</v>
      </c>
      <c r="I2205" s="647">
        <v>270</v>
      </c>
      <c r="J2205" s="647">
        <v>1</v>
      </c>
      <c r="K2205" s="647">
        <f t="shared" si="34"/>
        <v>270</v>
      </c>
      <c r="L2205" s="645" t="s">
        <v>801</v>
      </c>
      <c r="M2205" s="645" t="s">
        <v>140</v>
      </c>
      <c r="N2205" s="646">
        <v>42795</v>
      </c>
      <c r="O2205" s="645" t="s">
        <v>71</v>
      </c>
      <c r="P2205" s="645" t="s">
        <v>801</v>
      </c>
    </row>
    <row r="2206" spans="1:16" x14ac:dyDescent="0.2">
      <c r="A2206" s="645" t="s">
        <v>390</v>
      </c>
      <c r="B2206" s="645" t="s">
        <v>1710</v>
      </c>
      <c r="C2206" s="645" t="s">
        <v>391</v>
      </c>
      <c r="D2206" s="645" t="s">
        <v>3302</v>
      </c>
      <c r="E2206" s="645" t="s">
        <v>3303</v>
      </c>
      <c r="F2206" s="645" t="s">
        <v>3304</v>
      </c>
      <c r="G2206" s="645" t="s">
        <v>8513</v>
      </c>
      <c r="H2206" s="646">
        <v>42788</v>
      </c>
      <c r="I2206" s="647">
        <v>84.99</v>
      </c>
      <c r="J2206" s="647">
        <v>1</v>
      </c>
      <c r="K2206" s="647">
        <f t="shared" si="34"/>
        <v>84.99</v>
      </c>
      <c r="L2206" s="645" t="s">
        <v>801</v>
      </c>
      <c r="M2206" s="645" t="s">
        <v>169</v>
      </c>
      <c r="N2206" s="646">
        <v>42795</v>
      </c>
      <c r="O2206" s="645" t="s">
        <v>71</v>
      </c>
      <c r="P2206" s="645" t="s">
        <v>801</v>
      </c>
    </row>
    <row r="2207" spans="1:16" x14ac:dyDescent="0.2">
      <c r="A2207" s="645" t="s">
        <v>390</v>
      </c>
      <c r="B2207" s="645" t="s">
        <v>1710</v>
      </c>
      <c r="C2207" s="645" t="s">
        <v>391</v>
      </c>
      <c r="D2207" s="645" t="s">
        <v>3302</v>
      </c>
      <c r="E2207" s="645" t="s">
        <v>3303</v>
      </c>
      <c r="F2207" s="645" t="s">
        <v>3304</v>
      </c>
      <c r="G2207" s="645" t="s">
        <v>8514</v>
      </c>
      <c r="H2207" s="646">
        <v>42788</v>
      </c>
      <c r="I2207" s="647">
        <v>199.98</v>
      </c>
      <c r="J2207" s="647">
        <v>1</v>
      </c>
      <c r="K2207" s="647">
        <f t="shared" si="34"/>
        <v>199.98</v>
      </c>
      <c r="L2207" s="645" t="s">
        <v>801</v>
      </c>
      <c r="M2207" s="645" t="s">
        <v>169</v>
      </c>
      <c r="N2207" s="646">
        <v>42795</v>
      </c>
      <c r="O2207" s="645" t="s">
        <v>71</v>
      </c>
      <c r="P2207" s="645" t="s">
        <v>801</v>
      </c>
    </row>
    <row r="2208" spans="1:16" x14ac:dyDescent="0.2">
      <c r="A2208" s="645" t="s">
        <v>390</v>
      </c>
      <c r="B2208" s="645" t="s">
        <v>1710</v>
      </c>
      <c r="C2208" s="645" t="s">
        <v>391</v>
      </c>
      <c r="D2208" s="645" t="s">
        <v>3302</v>
      </c>
      <c r="E2208" s="645" t="s">
        <v>3303</v>
      </c>
      <c r="F2208" s="645" t="s">
        <v>3304</v>
      </c>
      <c r="G2208" s="645" t="s">
        <v>8515</v>
      </c>
      <c r="H2208" s="646">
        <v>42788</v>
      </c>
      <c r="I2208" s="647">
        <v>199.98</v>
      </c>
      <c r="J2208" s="647">
        <v>1</v>
      </c>
      <c r="K2208" s="647">
        <f t="shared" si="34"/>
        <v>199.98</v>
      </c>
      <c r="L2208" s="645" t="s">
        <v>801</v>
      </c>
      <c r="M2208" s="645" t="s">
        <v>169</v>
      </c>
      <c r="N2208" s="646">
        <v>42795</v>
      </c>
      <c r="O2208" s="645" t="s">
        <v>71</v>
      </c>
      <c r="P2208" s="645" t="s">
        <v>801</v>
      </c>
    </row>
    <row r="2209" spans="1:16" x14ac:dyDescent="0.2">
      <c r="A2209" s="645" t="s">
        <v>390</v>
      </c>
      <c r="B2209" s="645" t="s">
        <v>1710</v>
      </c>
      <c r="C2209" s="645" t="s">
        <v>391</v>
      </c>
      <c r="D2209" s="645" t="s">
        <v>3302</v>
      </c>
      <c r="E2209" s="645" t="s">
        <v>3303</v>
      </c>
      <c r="F2209" s="645" t="s">
        <v>3304</v>
      </c>
      <c r="G2209" s="645" t="s">
        <v>8516</v>
      </c>
      <c r="H2209" s="646">
        <v>42788</v>
      </c>
      <c r="I2209" s="647">
        <v>154.94</v>
      </c>
      <c r="J2209" s="647">
        <v>1</v>
      </c>
      <c r="K2209" s="647">
        <f t="shared" si="34"/>
        <v>154.94</v>
      </c>
      <c r="L2209" s="645" t="s">
        <v>801</v>
      </c>
      <c r="M2209" s="645" t="s">
        <v>169</v>
      </c>
      <c r="N2209" s="646">
        <v>42795</v>
      </c>
      <c r="O2209" s="645" t="s">
        <v>71</v>
      </c>
      <c r="P2209" s="645" t="s">
        <v>801</v>
      </c>
    </row>
    <row r="2210" spans="1:16" x14ac:dyDescent="0.2">
      <c r="A2210" s="645" t="s">
        <v>390</v>
      </c>
      <c r="B2210" s="645" t="s">
        <v>1710</v>
      </c>
      <c r="C2210" s="645" t="s">
        <v>391</v>
      </c>
      <c r="D2210" s="645" t="s">
        <v>3302</v>
      </c>
      <c r="E2210" s="645" t="s">
        <v>3303</v>
      </c>
      <c r="F2210" s="645" t="s">
        <v>3304</v>
      </c>
      <c r="G2210" s="645" t="s">
        <v>8517</v>
      </c>
      <c r="H2210" s="646">
        <v>42788</v>
      </c>
      <c r="I2210" s="647">
        <v>444.84</v>
      </c>
      <c r="J2210" s="647">
        <v>1</v>
      </c>
      <c r="K2210" s="647">
        <f t="shared" si="34"/>
        <v>444.84</v>
      </c>
      <c r="L2210" s="645" t="s">
        <v>801</v>
      </c>
      <c r="M2210" s="645" t="s">
        <v>2539</v>
      </c>
      <c r="N2210" s="646">
        <v>42795</v>
      </c>
      <c r="O2210" s="645" t="s">
        <v>71</v>
      </c>
      <c r="P2210" s="645" t="s">
        <v>4457</v>
      </c>
    </row>
    <row r="2211" spans="1:16" x14ac:dyDescent="0.2">
      <c r="A2211" s="645" t="s">
        <v>390</v>
      </c>
      <c r="B2211" s="645" t="s">
        <v>1710</v>
      </c>
      <c r="C2211" s="645" t="s">
        <v>391</v>
      </c>
      <c r="D2211" s="645" t="s">
        <v>3302</v>
      </c>
      <c r="E2211" s="645" t="s">
        <v>3303</v>
      </c>
      <c r="F2211" s="645" t="s">
        <v>3304</v>
      </c>
      <c r="G2211" s="645" t="s">
        <v>8518</v>
      </c>
      <c r="H2211" s="646">
        <v>42788</v>
      </c>
      <c r="I2211" s="647">
        <v>82.95</v>
      </c>
      <c r="J2211" s="647">
        <v>1</v>
      </c>
      <c r="K2211" s="647">
        <f t="shared" si="34"/>
        <v>82.95</v>
      </c>
      <c r="L2211" s="645" t="s">
        <v>801</v>
      </c>
      <c r="M2211" s="645" t="s">
        <v>1878</v>
      </c>
      <c r="N2211" s="646">
        <v>42795</v>
      </c>
      <c r="O2211" s="645" t="s">
        <v>71</v>
      </c>
      <c r="P2211" s="645" t="s">
        <v>801</v>
      </c>
    </row>
    <row r="2212" spans="1:16" x14ac:dyDescent="0.2">
      <c r="A2212" s="645" t="s">
        <v>390</v>
      </c>
      <c r="B2212" s="645" t="s">
        <v>1710</v>
      </c>
      <c r="C2212" s="645" t="s">
        <v>391</v>
      </c>
      <c r="D2212" s="645" t="s">
        <v>3302</v>
      </c>
      <c r="E2212" s="645" t="s">
        <v>3303</v>
      </c>
      <c r="F2212" s="645" t="s">
        <v>3304</v>
      </c>
      <c r="G2212" s="645" t="s">
        <v>8519</v>
      </c>
      <c r="H2212" s="646">
        <v>42788</v>
      </c>
      <c r="I2212" s="647">
        <v>36.1</v>
      </c>
      <c r="J2212" s="647">
        <v>1</v>
      </c>
      <c r="K2212" s="647">
        <f t="shared" si="34"/>
        <v>36.1</v>
      </c>
      <c r="L2212" s="645" t="s">
        <v>801</v>
      </c>
      <c r="M2212" s="645" t="s">
        <v>258</v>
      </c>
      <c r="N2212" s="646">
        <v>42795</v>
      </c>
      <c r="O2212" s="645" t="s">
        <v>71</v>
      </c>
      <c r="P2212" s="645" t="s">
        <v>801</v>
      </c>
    </row>
    <row r="2213" spans="1:16" x14ac:dyDescent="0.2">
      <c r="A2213" s="645" t="s">
        <v>390</v>
      </c>
      <c r="B2213" s="645" t="s">
        <v>1710</v>
      </c>
      <c r="C2213" s="645" t="s">
        <v>391</v>
      </c>
      <c r="D2213" s="645" t="s">
        <v>3302</v>
      </c>
      <c r="E2213" s="645" t="s">
        <v>3303</v>
      </c>
      <c r="F2213" s="645" t="s">
        <v>3304</v>
      </c>
      <c r="G2213" s="645" t="s">
        <v>8522</v>
      </c>
      <c r="H2213" s="646">
        <v>42788</v>
      </c>
      <c r="I2213" s="647">
        <v>83.14</v>
      </c>
      <c r="J2213" s="647">
        <v>1</v>
      </c>
      <c r="K2213" s="647">
        <f t="shared" si="34"/>
        <v>83.14</v>
      </c>
      <c r="L2213" s="645" t="s">
        <v>801</v>
      </c>
      <c r="M2213" s="645" t="s">
        <v>614</v>
      </c>
      <c r="N2213" s="646">
        <v>42795</v>
      </c>
      <c r="O2213" s="645" t="s">
        <v>71</v>
      </c>
      <c r="P2213" s="645" t="s">
        <v>801</v>
      </c>
    </row>
    <row r="2214" spans="1:16" x14ac:dyDescent="0.2">
      <c r="A2214" s="645" t="s">
        <v>390</v>
      </c>
      <c r="B2214" s="645" t="s">
        <v>1710</v>
      </c>
      <c r="C2214" s="645" t="s">
        <v>391</v>
      </c>
      <c r="D2214" s="645" t="s">
        <v>3302</v>
      </c>
      <c r="E2214" s="645" t="s">
        <v>3303</v>
      </c>
      <c r="F2214" s="645" t="s">
        <v>3304</v>
      </c>
      <c r="G2214" s="645" t="s">
        <v>8524</v>
      </c>
      <c r="H2214" s="646">
        <v>42788</v>
      </c>
      <c r="I2214" s="647">
        <v>34.950000000000003</v>
      </c>
      <c r="J2214" s="647">
        <v>1</v>
      </c>
      <c r="K2214" s="647">
        <f t="shared" si="34"/>
        <v>34.950000000000003</v>
      </c>
      <c r="L2214" s="645" t="s">
        <v>801</v>
      </c>
      <c r="M2214" s="645" t="s">
        <v>3156</v>
      </c>
      <c r="N2214" s="646">
        <v>42795</v>
      </c>
      <c r="O2214" s="645" t="s">
        <v>71</v>
      </c>
      <c r="P2214" s="645" t="s">
        <v>801</v>
      </c>
    </row>
    <row r="2215" spans="1:16" x14ac:dyDescent="0.2">
      <c r="A2215" s="645" t="s">
        <v>390</v>
      </c>
      <c r="B2215" s="645" t="s">
        <v>1710</v>
      </c>
      <c r="C2215" s="645" t="s">
        <v>391</v>
      </c>
      <c r="D2215" s="645" t="s">
        <v>3302</v>
      </c>
      <c r="E2215" s="645" t="s">
        <v>3303</v>
      </c>
      <c r="F2215" s="645" t="s">
        <v>3304</v>
      </c>
      <c r="G2215" s="645" t="s">
        <v>8525</v>
      </c>
      <c r="H2215" s="646">
        <v>42788</v>
      </c>
      <c r="I2215" s="647">
        <v>41.6</v>
      </c>
      <c r="J2215" s="647">
        <v>1</v>
      </c>
      <c r="K2215" s="647">
        <f t="shared" si="34"/>
        <v>41.6</v>
      </c>
      <c r="L2215" s="645" t="s">
        <v>801</v>
      </c>
      <c r="M2215" s="645" t="s">
        <v>5784</v>
      </c>
      <c r="N2215" s="646">
        <v>42795</v>
      </c>
      <c r="O2215" s="645" t="s">
        <v>71</v>
      </c>
      <c r="P2215" s="645" t="s">
        <v>801</v>
      </c>
    </row>
    <row r="2216" spans="1:16" x14ac:dyDescent="0.2">
      <c r="A2216" s="645" t="s">
        <v>390</v>
      </c>
      <c r="B2216" s="645" t="s">
        <v>1710</v>
      </c>
      <c r="C2216" s="645" t="s">
        <v>391</v>
      </c>
      <c r="D2216" s="645" t="s">
        <v>3302</v>
      </c>
      <c r="E2216" s="645" t="s">
        <v>3303</v>
      </c>
      <c r="F2216" s="645" t="s">
        <v>3304</v>
      </c>
      <c r="G2216" s="645" t="s">
        <v>8527</v>
      </c>
      <c r="H2216" s="646">
        <v>42788</v>
      </c>
      <c r="I2216" s="647">
        <v>55.33</v>
      </c>
      <c r="J2216" s="647">
        <v>1</v>
      </c>
      <c r="K2216" s="647">
        <f t="shared" si="34"/>
        <v>55.33</v>
      </c>
      <c r="L2216" s="645" t="s">
        <v>801</v>
      </c>
      <c r="M2216" s="645" t="s">
        <v>169</v>
      </c>
      <c r="N2216" s="646">
        <v>42795</v>
      </c>
      <c r="O2216" s="645" t="s">
        <v>71</v>
      </c>
      <c r="P2216" s="645" t="s">
        <v>801</v>
      </c>
    </row>
    <row r="2217" spans="1:16" x14ac:dyDescent="0.2">
      <c r="A2217" s="645" t="s">
        <v>390</v>
      </c>
      <c r="B2217" s="645" t="s">
        <v>1710</v>
      </c>
      <c r="C2217" s="645" t="s">
        <v>391</v>
      </c>
      <c r="D2217" s="645" t="s">
        <v>3302</v>
      </c>
      <c r="E2217" s="645" t="s">
        <v>3303</v>
      </c>
      <c r="F2217" s="645" t="s">
        <v>3304</v>
      </c>
      <c r="G2217" s="645" t="s">
        <v>8528</v>
      </c>
      <c r="H2217" s="646">
        <v>42787</v>
      </c>
      <c r="I2217" s="647">
        <v>97.85</v>
      </c>
      <c r="J2217" s="647">
        <v>1</v>
      </c>
      <c r="K2217" s="647">
        <f t="shared" si="34"/>
        <v>97.85</v>
      </c>
      <c r="L2217" s="645" t="s">
        <v>801</v>
      </c>
      <c r="M2217" s="645" t="s">
        <v>671</v>
      </c>
      <c r="N2217" s="646">
        <v>42795</v>
      </c>
      <c r="O2217" s="645" t="s">
        <v>71</v>
      </c>
      <c r="P2217" s="645" t="s">
        <v>801</v>
      </c>
    </row>
    <row r="2218" spans="1:16" x14ac:dyDescent="0.2">
      <c r="A2218" s="645" t="s">
        <v>390</v>
      </c>
      <c r="B2218" s="645" t="s">
        <v>1710</v>
      </c>
      <c r="C2218" s="645" t="s">
        <v>391</v>
      </c>
      <c r="D2218" s="645" t="s">
        <v>3302</v>
      </c>
      <c r="E2218" s="645" t="s">
        <v>3303</v>
      </c>
      <c r="F2218" s="645" t="s">
        <v>3304</v>
      </c>
      <c r="G2218" s="645" t="s">
        <v>8529</v>
      </c>
      <c r="H2218" s="646">
        <v>42787</v>
      </c>
      <c r="I2218" s="647">
        <v>97.85</v>
      </c>
      <c r="J2218" s="647">
        <v>1</v>
      </c>
      <c r="K2218" s="647">
        <f t="shared" si="34"/>
        <v>97.85</v>
      </c>
      <c r="L2218" s="645" t="s">
        <v>801</v>
      </c>
      <c r="M2218" s="645" t="s">
        <v>671</v>
      </c>
      <c r="N2218" s="646">
        <v>42795</v>
      </c>
      <c r="O2218" s="645" t="s">
        <v>71</v>
      </c>
      <c r="P2218" s="645" t="s">
        <v>801</v>
      </c>
    </row>
    <row r="2219" spans="1:16" x14ac:dyDescent="0.2">
      <c r="A2219" s="645" t="s">
        <v>390</v>
      </c>
      <c r="B2219" s="645" t="s">
        <v>1710</v>
      </c>
      <c r="C2219" s="645" t="s">
        <v>391</v>
      </c>
      <c r="D2219" s="645" t="s">
        <v>3302</v>
      </c>
      <c r="E2219" s="645" t="s">
        <v>3303</v>
      </c>
      <c r="F2219" s="645" t="s">
        <v>3304</v>
      </c>
      <c r="G2219" s="645" t="s">
        <v>8530</v>
      </c>
      <c r="H2219" s="646">
        <v>42787</v>
      </c>
      <c r="I2219" s="647">
        <v>97.85</v>
      </c>
      <c r="J2219" s="647">
        <v>1</v>
      </c>
      <c r="K2219" s="647">
        <f t="shared" si="34"/>
        <v>97.85</v>
      </c>
      <c r="L2219" s="645" t="s">
        <v>801</v>
      </c>
      <c r="M2219" s="645" t="s">
        <v>1241</v>
      </c>
      <c r="N2219" s="646">
        <v>42795</v>
      </c>
      <c r="O2219" s="645" t="s">
        <v>71</v>
      </c>
      <c r="P2219" s="645" t="s">
        <v>801</v>
      </c>
    </row>
    <row r="2220" spans="1:16" x14ac:dyDescent="0.2">
      <c r="A2220" s="645" t="s">
        <v>390</v>
      </c>
      <c r="B2220" s="645" t="s">
        <v>1710</v>
      </c>
      <c r="C2220" s="645" t="s">
        <v>391</v>
      </c>
      <c r="D2220" s="645" t="s">
        <v>3302</v>
      </c>
      <c r="E2220" s="645" t="s">
        <v>3303</v>
      </c>
      <c r="F2220" s="645" t="s">
        <v>3304</v>
      </c>
      <c r="G2220" s="645" t="s">
        <v>8531</v>
      </c>
      <c r="H2220" s="646">
        <v>42787</v>
      </c>
      <c r="I2220" s="647">
        <v>97.85</v>
      </c>
      <c r="J2220" s="647">
        <v>1</v>
      </c>
      <c r="K2220" s="647">
        <f t="shared" si="34"/>
        <v>97.85</v>
      </c>
      <c r="L2220" s="645" t="s">
        <v>801</v>
      </c>
      <c r="M2220" s="645" t="s">
        <v>3401</v>
      </c>
      <c r="N2220" s="646">
        <v>42795</v>
      </c>
      <c r="O2220" s="645" t="s">
        <v>71</v>
      </c>
      <c r="P2220" s="645" t="s">
        <v>4458</v>
      </c>
    </row>
    <row r="2221" spans="1:16" x14ac:dyDescent="0.2">
      <c r="A2221" s="645" t="s">
        <v>390</v>
      </c>
      <c r="B2221" s="645" t="s">
        <v>1710</v>
      </c>
      <c r="C2221" s="645" t="s">
        <v>391</v>
      </c>
      <c r="D2221" s="645" t="s">
        <v>3302</v>
      </c>
      <c r="E2221" s="645" t="s">
        <v>3303</v>
      </c>
      <c r="F2221" s="645" t="s">
        <v>3304</v>
      </c>
      <c r="G2221" s="645" t="s">
        <v>8532</v>
      </c>
      <c r="H2221" s="646">
        <v>42787</v>
      </c>
      <c r="I2221" s="647">
        <v>142</v>
      </c>
      <c r="J2221" s="647">
        <v>1</v>
      </c>
      <c r="K2221" s="647">
        <f t="shared" si="34"/>
        <v>142</v>
      </c>
      <c r="L2221" s="645" t="s">
        <v>801</v>
      </c>
      <c r="M2221" s="645" t="s">
        <v>1878</v>
      </c>
      <c r="N2221" s="646">
        <v>42795</v>
      </c>
      <c r="O2221" s="645" t="s">
        <v>71</v>
      </c>
      <c r="P2221" s="645" t="s">
        <v>801</v>
      </c>
    </row>
    <row r="2222" spans="1:16" x14ac:dyDescent="0.2">
      <c r="A2222" s="645" t="s">
        <v>390</v>
      </c>
      <c r="B2222" s="645" t="s">
        <v>1710</v>
      </c>
      <c r="C2222" s="645" t="s">
        <v>391</v>
      </c>
      <c r="D2222" s="645" t="s">
        <v>3302</v>
      </c>
      <c r="E2222" s="645" t="s">
        <v>3303</v>
      </c>
      <c r="F2222" s="645" t="s">
        <v>3304</v>
      </c>
      <c r="G2222" s="645" t="s">
        <v>8533</v>
      </c>
      <c r="H2222" s="646">
        <v>42787</v>
      </c>
      <c r="I2222" s="647">
        <v>139.97999999999999</v>
      </c>
      <c r="J2222" s="647">
        <v>1</v>
      </c>
      <c r="K2222" s="647">
        <f t="shared" si="34"/>
        <v>139.97999999999999</v>
      </c>
      <c r="L2222" s="645" t="s">
        <v>801</v>
      </c>
      <c r="M2222" s="645" t="s">
        <v>1401</v>
      </c>
      <c r="N2222" s="646">
        <v>42795</v>
      </c>
      <c r="O2222" s="645" t="s">
        <v>71</v>
      </c>
      <c r="P2222" s="645" t="s">
        <v>801</v>
      </c>
    </row>
    <row r="2223" spans="1:16" x14ac:dyDescent="0.2">
      <c r="A2223" s="645" t="s">
        <v>390</v>
      </c>
      <c r="B2223" s="645" t="s">
        <v>1710</v>
      </c>
      <c r="C2223" s="645" t="s">
        <v>391</v>
      </c>
      <c r="D2223" s="645" t="s">
        <v>3302</v>
      </c>
      <c r="E2223" s="645" t="s">
        <v>3303</v>
      </c>
      <c r="F2223" s="645" t="s">
        <v>3304</v>
      </c>
      <c r="G2223" s="645" t="s">
        <v>8534</v>
      </c>
      <c r="H2223" s="646">
        <v>42787</v>
      </c>
      <c r="I2223" s="647">
        <v>30.5</v>
      </c>
      <c r="J2223" s="647">
        <v>1</v>
      </c>
      <c r="K2223" s="647">
        <f t="shared" si="34"/>
        <v>30.5</v>
      </c>
      <c r="L2223" s="645" t="s">
        <v>801</v>
      </c>
      <c r="M2223" s="645" t="s">
        <v>1401</v>
      </c>
      <c r="N2223" s="646">
        <v>42795</v>
      </c>
      <c r="O2223" s="645" t="s">
        <v>71</v>
      </c>
      <c r="P2223" s="645" t="s">
        <v>801</v>
      </c>
    </row>
    <row r="2224" spans="1:16" x14ac:dyDescent="0.2">
      <c r="A2224" s="645" t="s">
        <v>390</v>
      </c>
      <c r="B2224" s="645" t="s">
        <v>1710</v>
      </c>
      <c r="C2224" s="645" t="s">
        <v>391</v>
      </c>
      <c r="D2224" s="645" t="s">
        <v>3302</v>
      </c>
      <c r="E2224" s="645" t="s">
        <v>3303</v>
      </c>
      <c r="F2224" s="645" t="s">
        <v>3304</v>
      </c>
      <c r="G2224" s="645" t="s">
        <v>8535</v>
      </c>
      <c r="H2224" s="646">
        <v>42787</v>
      </c>
      <c r="I2224" s="647">
        <v>692.77</v>
      </c>
      <c r="J2224" s="647">
        <v>1</v>
      </c>
      <c r="K2224" s="647">
        <f t="shared" si="34"/>
        <v>692.77</v>
      </c>
      <c r="L2224" s="645" t="s">
        <v>801</v>
      </c>
      <c r="M2224" s="645" t="s">
        <v>575</v>
      </c>
      <c r="N2224" s="646">
        <v>42795</v>
      </c>
      <c r="O2224" s="645" t="s">
        <v>71</v>
      </c>
      <c r="P2224" s="645" t="s">
        <v>801</v>
      </c>
    </row>
    <row r="2225" spans="1:16" x14ac:dyDescent="0.2">
      <c r="A2225" s="645" t="s">
        <v>390</v>
      </c>
      <c r="B2225" s="645" t="s">
        <v>1710</v>
      </c>
      <c r="C2225" s="645" t="s">
        <v>391</v>
      </c>
      <c r="D2225" s="645" t="s">
        <v>3302</v>
      </c>
      <c r="E2225" s="645" t="s">
        <v>3303</v>
      </c>
      <c r="F2225" s="645" t="s">
        <v>3304</v>
      </c>
      <c r="G2225" s="645" t="s">
        <v>8536</v>
      </c>
      <c r="H2225" s="646">
        <v>42787</v>
      </c>
      <c r="I2225" s="647">
        <v>311.8</v>
      </c>
      <c r="J2225" s="647">
        <v>1</v>
      </c>
      <c r="K2225" s="647">
        <f t="shared" si="34"/>
        <v>311.8</v>
      </c>
      <c r="L2225" s="645" t="s">
        <v>801</v>
      </c>
      <c r="M2225" s="645" t="s">
        <v>575</v>
      </c>
      <c r="N2225" s="646">
        <v>42795</v>
      </c>
      <c r="O2225" s="645" t="s">
        <v>71</v>
      </c>
      <c r="P2225" s="645" t="s">
        <v>801</v>
      </c>
    </row>
    <row r="2226" spans="1:16" x14ac:dyDescent="0.2">
      <c r="A2226" s="645" t="s">
        <v>390</v>
      </c>
      <c r="B2226" s="645" t="s">
        <v>1710</v>
      </c>
      <c r="C2226" s="645" t="s">
        <v>391</v>
      </c>
      <c r="D2226" s="645" t="s">
        <v>3302</v>
      </c>
      <c r="E2226" s="645" t="s">
        <v>3303</v>
      </c>
      <c r="F2226" s="645" t="s">
        <v>3304</v>
      </c>
      <c r="G2226" s="645" t="s">
        <v>8537</v>
      </c>
      <c r="H2226" s="646">
        <v>42787</v>
      </c>
      <c r="I2226" s="647">
        <v>61.5</v>
      </c>
      <c r="J2226" s="647">
        <v>1</v>
      </c>
      <c r="K2226" s="647">
        <f t="shared" si="34"/>
        <v>61.5</v>
      </c>
      <c r="L2226" s="645" t="s">
        <v>801</v>
      </c>
      <c r="M2226" s="645" t="s">
        <v>1079</v>
      </c>
      <c r="N2226" s="646">
        <v>42795</v>
      </c>
      <c r="O2226" s="645" t="s">
        <v>71</v>
      </c>
      <c r="P2226" s="645" t="s">
        <v>801</v>
      </c>
    </row>
    <row r="2227" spans="1:16" x14ac:dyDescent="0.2">
      <c r="A2227" s="645" t="s">
        <v>390</v>
      </c>
      <c r="B2227" s="645" t="s">
        <v>1710</v>
      </c>
      <c r="C2227" s="645" t="s">
        <v>391</v>
      </c>
      <c r="D2227" s="645" t="s">
        <v>3302</v>
      </c>
      <c r="E2227" s="645" t="s">
        <v>3303</v>
      </c>
      <c r="F2227" s="645" t="s">
        <v>3304</v>
      </c>
      <c r="G2227" s="645" t="s">
        <v>8538</v>
      </c>
      <c r="H2227" s="646">
        <v>42787</v>
      </c>
      <c r="I2227" s="647">
        <v>61.5</v>
      </c>
      <c r="J2227" s="647">
        <v>1</v>
      </c>
      <c r="K2227" s="647">
        <f t="shared" si="34"/>
        <v>61.5</v>
      </c>
      <c r="L2227" s="645" t="s">
        <v>801</v>
      </c>
      <c r="M2227" s="645" t="s">
        <v>1079</v>
      </c>
      <c r="N2227" s="646">
        <v>42795</v>
      </c>
      <c r="O2227" s="645" t="s">
        <v>71</v>
      </c>
      <c r="P2227" s="645" t="s">
        <v>801</v>
      </c>
    </row>
    <row r="2228" spans="1:16" x14ac:dyDescent="0.2">
      <c r="A2228" s="645" t="s">
        <v>390</v>
      </c>
      <c r="B2228" s="645" t="s">
        <v>1710</v>
      </c>
      <c r="C2228" s="645" t="s">
        <v>391</v>
      </c>
      <c r="D2228" s="645" t="s">
        <v>3302</v>
      </c>
      <c r="E2228" s="645" t="s">
        <v>3303</v>
      </c>
      <c r="F2228" s="645" t="s">
        <v>3304</v>
      </c>
      <c r="G2228" s="645" t="s">
        <v>8539</v>
      </c>
      <c r="H2228" s="646">
        <v>42786</v>
      </c>
      <c r="I2228" s="647">
        <v>435.61</v>
      </c>
      <c r="J2228" s="647">
        <v>1</v>
      </c>
      <c r="K2228" s="647">
        <f t="shared" si="34"/>
        <v>435.61</v>
      </c>
      <c r="L2228" s="645" t="s">
        <v>801</v>
      </c>
      <c r="M2228" s="645" t="s">
        <v>1150</v>
      </c>
      <c r="N2228" s="646">
        <v>42795</v>
      </c>
      <c r="O2228" s="645" t="s">
        <v>71</v>
      </c>
      <c r="P2228" s="645" t="s">
        <v>801</v>
      </c>
    </row>
    <row r="2229" spans="1:16" x14ac:dyDescent="0.2">
      <c r="A2229" s="645" t="s">
        <v>390</v>
      </c>
      <c r="B2229" s="645" t="s">
        <v>1710</v>
      </c>
      <c r="C2229" s="645" t="s">
        <v>391</v>
      </c>
      <c r="D2229" s="645" t="s">
        <v>3302</v>
      </c>
      <c r="E2229" s="645" t="s">
        <v>3303</v>
      </c>
      <c r="F2229" s="645" t="s">
        <v>3304</v>
      </c>
      <c r="G2229" s="645" t="s">
        <v>8540</v>
      </c>
      <c r="H2229" s="646">
        <v>42786</v>
      </c>
      <c r="I2229" s="647">
        <v>449.89</v>
      </c>
      <c r="J2229" s="647">
        <v>1</v>
      </c>
      <c r="K2229" s="647">
        <f t="shared" si="34"/>
        <v>449.89</v>
      </c>
      <c r="L2229" s="645" t="s">
        <v>801</v>
      </c>
      <c r="M2229" s="645" t="s">
        <v>1150</v>
      </c>
      <c r="N2229" s="646">
        <v>42795</v>
      </c>
      <c r="O2229" s="645" t="s">
        <v>71</v>
      </c>
      <c r="P2229" s="645" t="s">
        <v>801</v>
      </c>
    </row>
    <row r="2230" spans="1:16" x14ac:dyDescent="0.2">
      <c r="A2230" s="645" t="s">
        <v>390</v>
      </c>
      <c r="B2230" s="645" t="s">
        <v>1710</v>
      </c>
      <c r="C2230" s="645" t="s">
        <v>391</v>
      </c>
      <c r="D2230" s="645" t="s">
        <v>3302</v>
      </c>
      <c r="E2230" s="645" t="s">
        <v>3303</v>
      </c>
      <c r="F2230" s="645" t="s">
        <v>3304</v>
      </c>
      <c r="G2230" s="645" t="s">
        <v>8541</v>
      </c>
      <c r="H2230" s="646">
        <v>42786</v>
      </c>
      <c r="I2230" s="647">
        <v>273.63</v>
      </c>
      <c r="J2230" s="647">
        <v>1</v>
      </c>
      <c r="K2230" s="647">
        <f t="shared" si="34"/>
        <v>273.63</v>
      </c>
      <c r="L2230" s="645" t="s">
        <v>801</v>
      </c>
      <c r="M2230" s="645" t="s">
        <v>575</v>
      </c>
      <c r="N2230" s="646">
        <v>42795</v>
      </c>
      <c r="O2230" s="645" t="s">
        <v>71</v>
      </c>
      <c r="P2230" s="645" t="s">
        <v>801</v>
      </c>
    </row>
    <row r="2231" spans="1:16" x14ac:dyDescent="0.2">
      <c r="A2231" s="645" t="s">
        <v>390</v>
      </c>
      <c r="B2231" s="645" t="s">
        <v>1710</v>
      </c>
      <c r="C2231" s="645" t="s">
        <v>391</v>
      </c>
      <c r="D2231" s="645" t="s">
        <v>3302</v>
      </c>
      <c r="E2231" s="645" t="s">
        <v>3303</v>
      </c>
      <c r="F2231" s="645" t="s">
        <v>3304</v>
      </c>
      <c r="G2231" s="645" t="s">
        <v>8542</v>
      </c>
      <c r="H2231" s="646">
        <v>42786</v>
      </c>
      <c r="I2231" s="647">
        <v>266.2</v>
      </c>
      <c r="J2231" s="647">
        <v>1</v>
      </c>
      <c r="K2231" s="647">
        <f t="shared" si="34"/>
        <v>266.2</v>
      </c>
      <c r="L2231" s="645" t="s">
        <v>801</v>
      </c>
      <c r="M2231" s="645" t="s">
        <v>2539</v>
      </c>
      <c r="N2231" s="646">
        <v>42795</v>
      </c>
      <c r="O2231" s="645" t="s">
        <v>71</v>
      </c>
      <c r="P2231" s="645" t="s">
        <v>801</v>
      </c>
    </row>
    <row r="2232" spans="1:16" x14ac:dyDescent="0.2">
      <c r="A2232" s="645" t="s">
        <v>390</v>
      </c>
      <c r="B2232" s="645" t="s">
        <v>1710</v>
      </c>
      <c r="C2232" s="645" t="s">
        <v>391</v>
      </c>
      <c r="D2232" s="645" t="s">
        <v>3302</v>
      </c>
      <c r="E2232" s="645" t="s">
        <v>3303</v>
      </c>
      <c r="F2232" s="645" t="s">
        <v>3304</v>
      </c>
      <c r="G2232" s="645" t="s">
        <v>8543</v>
      </c>
      <c r="H2232" s="646">
        <v>42786</v>
      </c>
      <c r="I2232" s="647">
        <v>97.85</v>
      </c>
      <c r="J2232" s="647">
        <v>1</v>
      </c>
      <c r="K2232" s="647">
        <f t="shared" si="34"/>
        <v>97.85</v>
      </c>
      <c r="L2232" s="645" t="s">
        <v>801</v>
      </c>
      <c r="M2232" s="645" t="s">
        <v>1079</v>
      </c>
      <c r="N2232" s="646">
        <v>42795</v>
      </c>
      <c r="O2232" s="645" t="s">
        <v>71</v>
      </c>
      <c r="P2232" s="645" t="s">
        <v>801</v>
      </c>
    </row>
    <row r="2233" spans="1:16" x14ac:dyDescent="0.2">
      <c r="A2233" s="645" t="s">
        <v>390</v>
      </c>
      <c r="B2233" s="645" t="s">
        <v>1710</v>
      </c>
      <c r="C2233" s="645" t="s">
        <v>391</v>
      </c>
      <c r="D2233" s="645" t="s">
        <v>3302</v>
      </c>
      <c r="E2233" s="645" t="s">
        <v>3303</v>
      </c>
      <c r="F2233" s="645" t="s">
        <v>3304</v>
      </c>
      <c r="G2233" s="645" t="s">
        <v>8544</v>
      </c>
      <c r="H2233" s="646">
        <v>42786</v>
      </c>
      <c r="I2233" s="647">
        <v>97.85</v>
      </c>
      <c r="J2233" s="647">
        <v>1</v>
      </c>
      <c r="K2233" s="647">
        <f t="shared" si="34"/>
        <v>97.85</v>
      </c>
      <c r="L2233" s="645" t="s">
        <v>801</v>
      </c>
      <c r="M2233" s="645" t="s">
        <v>1079</v>
      </c>
      <c r="N2233" s="646">
        <v>42795</v>
      </c>
      <c r="O2233" s="645" t="s">
        <v>71</v>
      </c>
      <c r="P2233" s="645" t="s">
        <v>801</v>
      </c>
    </row>
    <row r="2234" spans="1:16" x14ac:dyDescent="0.2">
      <c r="A2234" s="645" t="s">
        <v>390</v>
      </c>
      <c r="B2234" s="645" t="s">
        <v>1710</v>
      </c>
      <c r="C2234" s="645" t="s">
        <v>391</v>
      </c>
      <c r="D2234" s="645" t="s">
        <v>3302</v>
      </c>
      <c r="E2234" s="645" t="s">
        <v>3303</v>
      </c>
      <c r="F2234" s="645" t="s">
        <v>3304</v>
      </c>
      <c r="G2234" s="645" t="s">
        <v>8545</v>
      </c>
      <c r="H2234" s="646">
        <v>42786</v>
      </c>
      <c r="I2234" s="647">
        <v>36.32</v>
      </c>
      <c r="J2234" s="647">
        <v>1</v>
      </c>
      <c r="K2234" s="647">
        <f t="shared" si="34"/>
        <v>36.32</v>
      </c>
      <c r="L2234" s="645" t="s">
        <v>801</v>
      </c>
      <c r="M2234" s="645" t="s">
        <v>636</v>
      </c>
      <c r="N2234" s="646">
        <v>42795</v>
      </c>
      <c r="O2234" s="645" t="s">
        <v>71</v>
      </c>
      <c r="P2234" s="645" t="s">
        <v>801</v>
      </c>
    </row>
    <row r="2235" spans="1:16" x14ac:dyDescent="0.2">
      <c r="A2235" s="645" t="s">
        <v>390</v>
      </c>
      <c r="B2235" s="645" t="s">
        <v>1710</v>
      </c>
      <c r="C2235" s="645" t="s">
        <v>391</v>
      </c>
      <c r="D2235" s="645" t="s">
        <v>3302</v>
      </c>
      <c r="E2235" s="645" t="s">
        <v>3303</v>
      </c>
      <c r="F2235" s="645" t="s">
        <v>3304</v>
      </c>
      <c r="G2235" s="645" t="s">
        <v>8546</v>
      </c>
      <c r="H2235" s="646">
        <v>42786</v>
      </c>
      <c r="I2235" s="647">
        <v>36.32</v>
      </c>
      <c r="J2235" s="647">
        <v>1</v>
      </c>
      <c r="K2235" s="647">
        <f t="shared" si="34"/>
        <v>36.32</v>
      </c>
      <c r="L2235" s="645" t="s">
        <v>801</v>
      </c>
      <c r="M2235" s="645" t="s">
        <v>636</v>
      </c>
      <c r="N2235" s="646">
        <v>42795</v>
      </c>
      <c r="O2235" s="645" t="s">
        <v>71</v>
      </c>
      <c r="P2235" s="645" t="s">
        <v>801</v>
      </c>
    </row>
    <row r="2236" spans="1:16" x14ac:dyDescent="0.2">
      <c r="A2236" s="645" t="s">
        <v>390</v>
      </c>
      <c r="B2236" s="645" t="s">
        <v>1710</v>
      </c>
      <c r="C2236" s="645" t="s">
        <v>391</v>
      </c>
      <c r="D2236" s="645" t="s">
        <v>3302</v>
      </c>
      <c r="E2236" s="645" t="s">
        <v>3303</v>
      </c>
      <c r="F2236" s="645" t="s">
        <v>3304</v>
      </c>
      <c r="G2236" s="645" t="s">
        <v>8547</v>
      </c>
      <c r="H2236" s="646">
        <v>42786</v>
      </c>
      <c r="I2236" s="647">
        <v>31.67</v>
      </c>
      <c r="J2236" s="647">
        <v>1</v>
      </c>
      <c r="K2236" s="647">
        <f t="shared" si="34"/>
        <v>31.67</v>
      </c>
      <c r="L2236" s="645" t="s">
        <v>801</v>
      </c>
      <c r="M2236" s="645" t="s">
        <v>636</v>
      </c>
      <c r="N2236" s="646">
        <v>42795</v>
      </c>
      <c r="O2236" s="645" t="s">
        <v>71</v>
      </c>
      <c r="P2236" s="645" t="s">
        <v>801</v>
      </c>
    </row>
    <row r="2237" spans="1:16" x14ac:dyDescent="0.2">
      <c r="A2237" s="645" t="s">
        <v>390</v>
      </c>
      <c r="B2237" s="645" t="s">
        <v>1710</v>
      </c>
      <c r="C2237" s="645" t="s">
        <v>391</v>
      </c>
      <c r="D2237" s="645" t="s">
        <v>3302</v>
      </c>
      <c r="E2237" s="645" t="s">
        <v>3303</v>
      </c>
      <c r="F2237" s="645" t="s">
        <v>3304</v>
      </c>
      <c r="G2237" s="645" t="s">
        <v>8548</v>
      </c>
      <c r="H2237" s="646">
        <v>42786</v>
      </c>
      <c r="I2237" s="647">
        <v>31.67</v>
      </c>
      <c r="J2237" s="647">
        <v>1</v>
      </c>
      <c r="K2237" s="647">
        <f t="shared" si="34"/>
        <v>31.67</v>
      </c>
      <c r="L2237" s="645" t="s">
        <v>801</v>
      </c>
      <c r="M2237" s="645" t="s">
        <v>636</v>
      </c>
      <c r="N2237" s="646">
        <v>42795</v>
      </c>
      <c r="O2237" s="645" t="s">
        <v>71</v>
      </c>
      <c r="P2237" s="645" t="s">
        <v>801</v>
      </c>
    </row>
    <row r="2238" spans="1:16" x14ac:dyDescent="0.2">
      <c r="A2238" s="645" t="s">
        <v>390</v>
      </c>
      <c r="B2238" s="645" t="s">
        <v>1710</v>
      </c>
      <c r="C2238" s="645" t="s">
        <v>391</v>
      </c>
      <c r="D2238" s="645" t="s">
        <v>3302</v>
      </c>
      <c r="E2238" s="645" t="s">
        <v>3303</v>
      </c>
      <c r="F2238" s="645" t="s">
        <v>3304</v>
      </c>
      <c r="G2238" s="645" t="s">
        <v>8549</v>
      </c>
      <c r="H2238" s="646">
        <v>42786</v>
      </c>
      <c r="I2238" s="647">
        <v>68.95</v>
      </c>
      <c r="J2238" s="647">
        <v>1</v>
      </c>
      <c r="K2238" s="647">
        <f t="shared" si="34"/>
        <v>68.95</v>
      </c>
      <c r="L2238" s="645" t="s">
        <v>801</v>
      </c>
      <c r="M2238" s="645" t="s">
        <v>2539</v>
      </c>
      <c r="N2238" s="646">
        <v>42795</v>
      </c>
      <c r="O2238" s="645" t="s">
        <v>71</v>
      </c>
      <c r="P2238" s="645" t="s">
        <v>801</v>
      </c>
    </row>
    <row r="2239" spans="1:16" x14ac:dyDescent="0.2">
      <c r="A2239" s="645" t="s">
        <v>390</v>
      </c>
      <c r="B2239" s="645" t="s">
        <v>1710</v>
      </c>
      <c r="C2239" s="645" t="s">
        <v>391</v>
      </c>
      <c r="D2239" s="645" t="s">
        <v>3302</v>
      </c>
      <c r="E2239" s="645" t="s">
        <v>3303</v>
      </c>
      <c r="F2239" s="645" t="s">
        <v>3304</v>
      </c>
      <c r="G2239" s="645" t="s">
        <v>8550</v>
      </c>
      <c r="H2239" s="646">
        <v>42786</v>
      </c>
      <c r="I2239" s="647">
        <v>89.98</v>
      </c>
      <c r="J2239" s="647">
        <v>1</v>
      </c>
      <c r="K2239" s="647">
        <f t="shared" si="34"/>
        <v>89.98</v>
      </c>
      <c r="L2239" s="645" t="s">
        <v>801</v>
      </c>
      <c r="M2239" s="645" t="s">
        <v>1207</v>
      </c>
      <c r="N2239" s="646">
        <v>42795</v>
      </c>
      <c r="O2239" s="645" t="s">
        <v>71</v>
      </c>
      <c r="P2239" s="645" t="s">
        <v>801</v>
      </c>
    </row>
    <row r="2240" spans="1:16" x14ac:dyDescent="0.2">
      <c r="A2240" s="645" t="s">
        <v>390</v>
      </c>
      <c r="B2240" s="645" t="s">
        <v>1710</v>
      </c>
      <c r="C2240" s="645" t="s">
        <v>391</v>
      </c>
      <c r="D2240" s="645" t="s">
        <v>3302</v>
      </c>
      <c r="E2240" s="645" t="s">
        <v>3303</v>
      </c>
      <c r="F2240" s="645" t="s">
        <v>3304</v>
      </c>
      <c r="G2240" s="645" t="s">
        <v>8551</v>
      </c>
      <c r="H2240" s="646">
        <v>42786</v>
      </c>
      <c r="I2240" s="647">
        <v>91.84</v>
      </c>
      <c r="J2240" s="647">
        <v>1</v>
      </c>
      <c r="K2240" s="647">
        <f t="shared" si="34"/>
        <v>91.84</v>
      </c>
      <c r="L2240" s="645" t="s">
        <v>801</v>
      </c>
      <c r="M2240" s="645" t="s">
        <v>887</v>
      </c>
      <c r="N2240" s="646">
        <v>42795</v>
      </c>
      <c r="O2240" s="645" t="s">
        <v>71</v>
      </c>
      <c r="P2240" s="645" t="s">
        <v>801</v>
      </c>
    </row>
    <row r="2241" spans="1:16" x14ac:dyDescent="0.2">
      <c r="A2241" s="645" t="s">
        <v>390</v>
      </c>
      <c r="B2241" s="645" t="s">
        <v>1710</v>
      </c>
      <c r="C2241" s="645" t="s">
        <v>391</v>
      </c>
      <c r="D2241" s="645" t="s">
        <v>3302</v>
      </c>
      <c r="E2241" s="645" t="s">
        <v>3303</v>
      </c>
      <c r="F2241" s="645" t="s">
        <v>3304</v>
      </c>
      <c r="G2241" s="645" t="s">
        <v>8552</v>
      </c>
      <c r="H2241" s="646">
        <v>42786</v>
      </c>
      <c r="I2241" s="647">
        <v>187.2</v>
      </c>
      <c r="J2241" s="647">
        <v>1</v>
      </c>
      <c r="K2241" s="647">
        <f t="shared" si="34"/>
        <v>187.2</v>
      </c>
      <c r="L2241" s="645" t="s">
        <v>801</v>
      </c>
      <c r="M2241" s="645" t="s">
        <v>887</v>
      </c>
      <c r="N2241" s="646">
        <v>42795</v>
      </c>
      <c r="O2241" s="645" t="s">
        <v>71</v>
      </c>
      <c r="P2241" s="645" t="s">
        <v>801</v>
      </c>
    </row>
    <row r="2242" spans="1:16" x14ac:dyDescent="0.2">
      <c r="A2242" s="645" t="s">
        <v>390</v>
      </c>
      <c r="B2242" s="645" t="s">
        <v>1710</v>
      </c>
      <c r="C2242" s="645" t="s">
        <v>391</v>
      </c>
      <c r="D2242" s="645" t="s">
        <v>3302</v>
      </c>
      <c r="E2242" s="645" t="s">
        <v>3303</v>
      </c>
      <c r="F2242" s="645" t="s">
        <v>3304</v>
      </c>
      <c r="G2242" s="645" t="s">
        <v>8553</v>
      </c>
      <c r="H2242" s="646">
        <v>42786</v>
      </c>
      <c r="I2242" s="647">
        <v>97.85</v>
      </c>
      <c r="J2242" s="647">
        <v>1</v>
      </c>
      <c r="K2242" s="647">
        <f t="shared" ref="K2242:K2305" si="35">I2242*J2242</f>
        <v>97.85</v>
      </c>
      <c r="L2242" s="645" t="s">
        <v>801</v>
      </c>
      <c r="M2242" s="645" t="s">
        <v>2539</v>
      </c>
      <c r="N2242" s="646">
        <v>42795</v>
      </c>
      <c r="O2242" s="645" t="s">
        <v>71</v>
      </c>
      <c r="P2242" s="645" t="s">
        <v>801</v>
      </c>
    </row>
    <row r="2243" spans="1:16" x14ac:dyDescent="0.2">
      <c r="A2243" s="645" t="s">
        <v>390</v>
      </c>
      <c r="B2243" s="645" t="s">
        <v>1710</v>
      </c>
      <c r="C2243" s="645" t="s">
        <v>391</v>
      </c>
      <c r="D2243" s="645" t="s">
        <v>3302</v>
      </c>
      <c r="E2243" s="645" t="s">
        <v>3303</v>
      </c>
      <c r="F2243" s="645" t="s">
        <v>3304</v>
      </c>
      <c r="G2243" s="645" t="s">
        <v>8554</v>
      </c>
      <c r="H2243" s="646">
        <v>42786</v>
      </c>
      <c r="I2243" s="647">
        <v>10.3</v>
      </c>
      <c r="J2243" s="647">
        <v>1</v>
      </c>
      <c r="K2243" s="647">
        <f t="shared" si="35"/>
        <v>10.3</v>
      </c>
      <c r="L2243" s="645" t="s">
        <v>801</v>
      </c>
      <c r="M2243" s="645" t="s">
        <v>2539</v>
      </c>
      <c r="N2243" s="646">
        <v>42795</v>
      </c>
      <c r="O2243" s="645" t="s">
        <v>71</v>
      </c>
      <c r="P2243" s="645" t="s">
        <v>801</v>
      </c>
    </row>
    <row r="2244" spans="1:16" x14ac:dyDescent="0.2">
      <c r="A2244" s="645" t="s">
        <v>390</v>
      </c>
      <c r="B2244" s="645" t="s">
        <v>1710</v>
      </c>
      <c r="C2244" s="645" t="s">
        <v>391</v>
      </c>
      <c r="D2244" s="645" t="s">
        <v>3302</v>
      </c>
      <c r="E2244" s="645" t="s">
        <v>3303</v>
      </c>
      <c r="F2244" s="645" t="s">
        <v>3304</v>
      </c>
      <c r="G2244" s="645" t="s">
        <v>8555</v>
      </c>
      <c r="H2244" s="646">
        <v>42786</v>
      </c>
      <c r="I2244" s="647">
        <v>71.900000000000006</v>
      </c>
      <c r="J2244" s="647">
        <v>1</v>
      </c>
      <c r="K2244" s="647">
        <f t="shared" si="35"/>
        <v>71.900000000000006</v>
      </c>
      <c r="L2244" s="645" t="s">
        <v>801</v>
      </c>
      <c r="M2244" s="645" t="s">
        <v>2539</v>
      </c>
      <c r="N2244" s="646">
        <v>42795</v>
      </c>
      <c r="O2244" s="645" t="s">
        <v>71</v>
      </c>
      <c r="P2244" s="645" t="s">
        <v>801</v>
      </c>
    </row>
    <row r="2245" spans="1:16" x14ac:dyDescent="0.2">
      <c r="A2245" s="645" t="s">
        <v>390</v>
      </c>
      <c r="B2245" s="645" t="s">
        <v>1710</v>
      </c>
      <c r="C2245" s="645" t="s">
        <v>391</v>
      </c>
      <c r="D2245" s="645" t="s">
        <v>3302</v>
      </c>
      <c r="E2245" s="645" t="s">
        <v>3303</v>
      </c>
      <c r="F2245" s="645" t="s">
        <v>3304</v>
      </c>
      <c r="G2245" s="645" t="s">
        <v>8557</v>
      </c>
      <c r="H2245" s="646">
        <v>42786</v>
      </c>
      <c r="I2245" s="647">
        <v>82.95</v>
      </c>
      <c r="J2245" s="647">
        <v>1</v>
      </c>
      <c r="K2245" s="647">
        <f t="shared" si="35"/>
        <v>82.95</v>
      </c>
      <c r="L2245" s="645" t="s">
        <v>801</v>
      </c>
      <c r="M2245" s="645" t="s">
        <v>474</v>
      </c>
      <c r="N2245" s="646">
        <v>42795</v>
      </c>
      <c r="O2245" s="645" t="s">
        <v>71</v>
      </c>
      <c r="P2245" s="645" t="s">
        <v>801</v>
      </c>
    </row>
    <row r="2246" spans="1:16" x14ac:dyDescent="0.2">
      <c r="A2246" s="645" t="s">
        <v>390</v>
      </c>
      <c r="B2246" s="645" t="s">
        <v>1710</v>
      </c>
      <c r="C2246" s="645" t="s">
        <v>391</v>
      </c>
      <c r="D2246" s="645" t="s">
        <v>3302</v>
      </c>
      <c r="E2246" s="645" t="s">
        <v>3303</v>
      </c>
      <c r="F2246" s="645" t="s">
        <v>3304</v>
      </c>
      <c r="G2246" s="645" t="s">
        <v>8558</v>
      </c>
      <c r="H2246" s="646">
        <v>42783</v>
      </c>
      <c r="I2246" s="647">
        <v>90.66</v>
      </c>
      <c r="J2246" s="647">
        <v>1</v>
      </c>
      <c r="K2246" s="647">
        <f t="shared" si="35"/>
        <v>90.66</v>
      </c>
      <c r="L2246" s="645" t="s">
        <v>801</v>
      </c>
      <c r="M2246" s="645" t="s">
        <v>3076</v>
      </c>
      <c r="N2246" s="646">
        <v>42809</v>
      </c>
      <c r="O2246" s="645" t="s">
        <v>71</v>
      </c>
      <c r="P2246" s="645" t="s">
        <v>801</v>
      </c>
    </row>
    <row r="2247" spans="1:16" x14ac:dyDescent="0.2">
      <c r="A2247" s="645" t="s">
        <v>390</v>
      </c>
      <c r="B2247" s="645" t="s">
        <v>1710</v>
      </c>
      <c r="C2247" s="645" t="s">
        <v>391</v>
      </c>
      <c r="D2247" s="645" t="s">
        <v>3302</v>
      </c>
      <c r="E2247" s="645" t="s">
        <v>3303</v>
      </c>
      <c r="F2247" s="645" t="s">
        <v>3304</v>
      </c>
      <c r="G2247" s="645" t="s">
        <v>8560</v>
      </c>
      <c r="H2247" s="646">
        <v>42783</v>
      </c>
      <c r="I2247" s="647">
        <v>76.97</v>
      </c>
      <c r="J2247" s="647">
        <v>1</v>
      </c>
      <c r="K2247" s="647">
        <f t="shared" si="35"/>
        <v>76.97</v>
      </c>
      <c r="L2247" s="645" t="s">
        <v>801</v>
      </c>
      <c r="M2247" s="645" t="s">
        <v>160</v>
      </c>
      <c r="N2247" s="646">
        <v>42795</v>
      </c>
      <c r="O2247" s="645" t="s">
        <v>71</v>
      </c>
      <c r="P2247" s="645" t="s">
        <v>801</v>
      </c>
    </row>
    <row r="2248" spans="1:16" x14ac:dyDescent="0.2">
      <c r="A2248" s="645" t="s">
        <v>390</v>
      </c>
      <c r="B2248" s="645" t="s">
        <v>1710</v>
      </c>
      <c r="C2248" s="645" t="s">
        <v>391</v>
      </c>
      <c r="D2248" s="645" t="s">
        <v>3302</v>
      </c>
      <c r="E2248" s="645" t="s">
        <v>3303</v>
      </c>
      <c r="F2248" s="645" t="s">
        <v>3304</v>
      </c>
      <c r="G2248" s="645" t="s">
        <v>8561</v>
      </c>
      <c r="H2248" s="646">
        <v>42783</v>
      </c>
      <c r="I2248" s="647">
        <v>24</v>
      </c>
      <c r="J2248" s="647">
        <v>1</v>
      </c>
      <c r="K2248" s="647">
        <f t="shared" si="35"/>
        <v>24</v>
      </c>
      <c r="L2248" s="645" t="s">
        <v>801</v>
      </c>
      <c r="M2248" s="645" t="s">
        <v>575</v>
      </c>
      <c r="N2248" s="646">
        <v>42795</v>
      </c>
      <c r="O2248" s="645" t="s">
        <v>71</v>
      </c>
      <c r="P2248" s="645" t="s">
        <v>801</v>
      </c>
    </row>
    <row r="2249" spans="1:16" x14ac:dyDescent="0.2">
      <c r="A2249" s="645" t="s">
        <v>390</v>
      </c>
      <c r="B2249" s="645" t="s">
        <v>1710</v>
      </c>
      <c r="C2249" s="645" t="s">
        <v>391</v>
      </c>
      <c r="D2249" s="645" t="s">
        <v>3302</v>
      </c>
      <c r="E2249" s="645" t="s">
        <v>3303</v>
      </c>
      <c r="F2249" s="645" t="s">
        <v>3304</v>
      </c>
      <c r="G2249" s="645" t="s">
        <v>8562</v>
      </c>
      <c r="H2249" s="646">
        <v>42783</v>
      </c>
      <c r="I2249" s="647">
        <v>83.65</v>
      </c>
      <c r="J2249" s="647">
        <v>1</v>
      </c>
      <c r="K2249" s="647">
        <f t="shared" si="35"/>
        <v>83.65</v>
      </c>
      <c r="L2249" s="645" t="s">
        <v>801</v>
      </c>
      <c r="M2249" s="645" t="s">
        <v>612</v>
      </c>
      <c r="N2249" s="646">
        <v>42795</v>
      </c>
      <c r="O2249" s="645" t="s">
        <v>71</v>
      </c>
      <c r="P2249" s="645" t="s">
        <v>801</v>
      </c>
    </row>
    <row r="2250" spans="1:16" x14ac:dyDescent="0.2">
      <c r="A2250" s="645" t="s">
        <v>390</v>
      </c>
      <c r="B2250" s="645" t="s">
        <v>1710</v>
      </c>
      <c r="C2250" s="645" t="s">
        <v>391</v>
      </c>
      <c r="D2250" s="645" t="s">
        <v>3302</v>
      </c>
      <c r="E2250" s="645" t="s">
        <v>3303</v>
      </c>
      <c r="F2250" s="645" t="s">
        <v>3304</v>
      </c>
      <c r="G2250" s="645" t="s">
        <v>8563</v>
      </c>
      <c r="H2250" s="646">
        <v>42783</v>
      </c>
      <c r="I2250" s="647">
        <v>195.45</v>
      </c>
      <c r="J2250" s="647">
        <v>1</v>
      </c>
      <c r="K2250" s="647">
        <f t="shared" si="35"/>
        <v>195.45</v>
      </c>
      <c r="L2250" s="645" t="s">
        <v>801</v>
      </c>
      <c r="M2250" s="645" t="s">
        <v>612</v>
      </c>
      <c r="N2250" s="646">
        <v>42795</v>
      </c>
      <c r="O2250" s="645" t="s">
        <v>71</v>
      </c>
      <c r="P2250" s="645" t="s">
        <v>801</v>
      </c>
    </row>
    <row r="2251" spans="1:16" x14ac:dyDescent="0.2">
      <c r="A2251" s="645" t="s">
        <v>390</v>
      </c>
      <c r="B2251" s="645" t="s">
        <v>1710</v>
      </c>
      <c r="C2251" s="645" t="s">
        <v>391</v>
      </c>
      <c r="D2251" s="645" t="s">
        <v>3302</v>
      </c>
      <c r="E2251" s="645" t="s">
        <v>3303</v>
      </c>
      <c r="F2251" s="645" t="s">
        <v>3304</v>
      </c>
      <c r="G2251" s="645" t="s">
        <v>8564</v>
      </c>
      <c r="H2251" s="646">
        <v>42783</v>
      </c>
      <c r="I2251" s="647">
        <v>158.81</v>
      </c>
      <c r="J2251" s="647">
        <v>1</v>
      </c>
      <c r="K2251" s="647">
        <f t="shared" si="35"/>
        <v>158.81</v>
      </c>
      <c r="L2251" s="645" t="s">
        <v>801</v>
      </c>
      <c r="M2251" s="645" t="s">
        <v>612</v>
      </c>
      <c r="N2251" s="646">
        <v>42795</v>
      </c>
      <c r="O2251" s="645" t="s">
        <v>71</v>
      </c>
      <c r="P2251" s="645" t="s">
        <v>801</v>
      </c>
    </row>
    <row r="2252" spans="1:16" x14ac:dyDescent="0.2">
      <c r="A2252" s="645" t="s">
        <v>390</v>
      </c>
      <c r="B2252" s="645" t="s">
        <v>1710</v>
      </c>
      <c r="C2252" s="645" t="s">
        <v>391</v>
      </c>
      <c r="D2252" s="645" t="s">
        <v>3302</v>
      </c>
      <c r="E2252" s="645" t="s">
        <v>3303</v>
      </c>
      <c r="F2252" s="645" t="s">
        <v>3304</v>
      </c>
      <c r="G2252" s="645" t="s">
        <v>8565</v>
      </c>
      <c r="H2252" s="646">
        <v>42783</v>
      </c>
      <c r="I2252" s="647">
        <v>82.95</v>
      </c>
      <c r="J2252" s="647">
        <v>1</v>
      </c>
      <c r="K2252" s="647">
        <f t="shared" si="35"/>
        <v>82.95</v>
      </c>
      <c r="L2252" s="645" t="s">
        <v>801</v>
      </c>
      <c r="M2252" s="645" t="s">
        <v>2539</v>
      </c>
      <c r="N2252" s="646">
        <v>42795</v>
      </c>
      <c r="O2252" s="645" t="s">
        <v>71</v>
      </c>
      <c r="P2252" s="645" t="s">
        <v>801</v>
      </c>
    </row>
    <row r="2253" spans="1:16" x14ac:dyDescent="0.2">
      <c r="A2253" s="645" t="s">
        <v>390</v>
      </c>
      <c r="B2253" s="645" t="s">
        <v>1710</v>
      </c>
      <c r="C2253" s="645" t="s">
        <v>391</v>
      </c>
      <c r="D2253" s="645" t="s">
        <v>3302</v>
      </c>
      <c r="E2253" s="645" t="s">
        <v>3303</v>
      </c>
      <c r="F2253" s="645" t="s">
        <v>3304</v>
      </c>
      <c r="G2253" s="645" t="s">
        <v>8566</v>
      </c>
      <c r="H2253" s="646">
        <v>42783</v>
      </c>
      <c r="I2253" s="647">
        <v>82.95</v>
      </c>
      <c r="J2253" s="647">
        <v>1</v>
      </c>
      <c r="K2253" s="647">
        <f t="shared" si="35"/>
        <v>82.95</v>
      </c>
      <c r="L2253" s="645" t="s">
        <v>801</v>
      </c>
      <c r="M2253" s="645" t="s">
        <v>2539</v>
      </c>
      <c r="N2253" s="646">
        <v>42795</v>
      </c>
      <c r="O2253" s="645" t="s">
        <v>71</v>
      </c>
      <c r="P2253" s="645" t="s">
        <v>801</v>
      </c>
    </row>
    <row r="2254" spans="1:16" x14ac:dyDescent="0.2">
      <c r="A2254" s="645" t="s">
        <v>390</v>
      </c>
      <c r="B2254" s="645" t="s">
        <v>1710</v>
      </c>
      <c r="C2254" s="645" t="s">
        <v>391</v>
      </c>
      <c r="D2254" s="645" t="s">
        <v>3302</v>
      </c>
      <c r="E2254" s="645" t="s">
        <v>3303</v>
      </c>
      <c r="F2254" s="645" t="s">
        <v>3304</v>
      </c>
      <c r="G2254" s="645" t="s">
        <v>8567</v>
      </c>
      <c r="H2254" s="646">
        <v>42783</v>
      </c>
      <c r="I2254" s="647">
        <v>134.99</v>
      </c>
      <c r="J2254" s="647">
        <v>1</v>
      </c>
      <c r="K2254" s="647">
        <f t="shared" si="35"/>
        <v>134.99</v>
      </c>
      <c r="L2254" s="645" t="s">
        <v>801</v>
      </c>
      <c r="M2254" s="645" t="s">
        <v>2539</v>
      </c>
      <c r="N2254" s="646">
        <v>42795</v>
      </c>
      <c r="O2254" s="645" t="s">
        <v>71</v>
      </c>
      <c r="P2254" s="645" t="s">
        <v>801</v>
      </c>
    </row>
    <row r="2255" spans="1:16" x14ac:dyDescent="0.2">
      <c r="A2255" s="645" t="s">
        <v>390</v>
      </c>
      <c r="B2255" s="645" t="s">
        <v>1710</v>
      </c>
      <c r="C2255" s="645" t="s">
        <v>391</v>
      </c>
      <c r="D2255" s="645" t="s">
        <v>3302</v>
      </c>
      <c r="E2255" s="645" t="s">
        <v>3303</v>
      </c>
      <c r="F2255" s="645" t="s">
        <v>3304</v>
      </c>
      <c r="G2255" s="645" t="s">
        <v>8568</v>
      </c>
      <c r="H2255" s="646">
        <v>42783</v>
      </c>
      <c r="I2255" s="647">
        <v>139.6</v>
      </c>
      <c r="J2255" s="647">
        <v>1</v>
      </c>
      <c r="K2255" s="647">
        <f t="shared" si="35"/>
        <v>139.6</v>
      </c>
      <c r="L2255" s="645" t="s">
        <v>801</v>
      </c>
      <c r="M2255" s="645" t="s">
        <v>474</v>
      </c>
      <c r="N2255" s="646">
        <v>42809</v>
      </c>
      <c r="O2255" s="645" t="s">
        <v>71</v>
      </c>
      <c r="P2255" s="645" t="s">
        <v>801</v>
      </c>
    </row>
    <row r="2256" spans="1:16" x14ac:dyDescent="0.2">
      <c r="A2256" s="645" t="s">
        <v>390</v>
      </c>
      <c r="B2256" s="645" t="s">
        <v>1710</v>
      </c>
      <c r="C2256" s="645" t="s">
        <v>391</v>
      </c>
      <c r="D2256" s="645" t="s">
        <v>3302</v>
      </c>
      <c r="E2256" s="645" t="s">
        <v>3303</v>
      </c>
      <c r="F2256" s="645" t="s">
        <v>3304</v>
      </c>
      <c r="G2256" s="645" t="s">
        <v>8569</v>
      </c>
      <c r="H2256" s="646">
        <v>42783</v>
      </c>
      <c r="I2256" s="647">
        <v>227.28</v>
      </c>
      <c r="J2256" s="647">
        <v>1</v>
      </c>
      <c r="K2256" s="647">
        <f t="shared" si="35"/>
        <v>227.28</v>
      </c>
      <c r="L2256" s="645" t="s">
        <v>801</v>
      </c>
      <c r="M2256" s="645" t="s">
        <v>585</v>
      </c>
      <c r="N2256" s="646">
        <v>42795</v>
      </c>
      <c r="O2256" s="645" t="s">
        <v>71</v>
      </c>
      <c r="P2256" s="645" t="s">
        <v>801</v>
      </c>
    </row>
    <row r="2257" spans="1:16" x14ac:dyDescent="0.2">
      <c r="A2257" s="645" t="s">
        <v>390</v>
      </c>
      <c r="B2257" s="645" t="s">
        <v>1710</v>
      </c>
      <c r="C2257" s="645" t="s">
        <v>391</v>
      </c>
      <c r="D2257" s="645" t="s">
        <v>3302</v>
      </c>
      <c r="E2257" s="645" t="s">
        <v>3303</v>
      </c>
      <c r="F2257" s="645" t="s">
        <v>3304</v>
      </c>
      <c r="G2257" s="645" t="s">
        <v>8570</v>
      </c>
      <c r="H2257" s="646">
        <v>42783</v>
      </c>
      <c r="I2257" s="647">
        <v>124.47</v>
      </c>
      <c r="J2257" s="647">
        <v>1</v>
      </c>
      <c r="K2257" s="647">
        <f t="shared" si="35"/>
        <v>124.47</v>
      </c>
      <c r="L2257" s="645" t="s">
        <v>801</v>
      </c>
      <c r="M2257" s="645" t="s">
        <v>1708</v>
      </c>
      <c r="N2257" s="646">
        <v>42795</v>
      </c>
      <c r="O2257" s="645" t="s">
        <v>71</v>
      </c>
      <c r="P2257" s="645" t="s">
        <v>801</v>
      </c>
    </row>
    <row r="2258" spans="1:16" x14ac:dyDescent="0.2">
      <c r="A2258" s="645" t="s">
        <v>390</v>
      </c>
      <c r="B2258" s="645" t="s">
        <v>1710</v>
      </c>
      <c r="C2258" s="645" t="s">
        <v>391</v>
      </c>
      <c r="D2258" s="645" t="s">
        <v>3302</v>
      </c>
      <c r="E2258" s="645" t="s">
        <v>3303</v>
      </c>
      <c r="F2258" s="645" t="s">
        <v>3304</v>
      </c>
      <c r="G2258" s="645" t="s">
        <v>8571</v>
      </c>
      <c r="H2258" s="646">
        <v>42782</v>
      </c>
      <c r="I2258" s="647">
        <v>41.4</v>
      </c>
      <c r="J2258" s="647">
        <v>1</v>
      </c>
      <c r="K2258" s="647">
        <f t="shared" si="35"/>
        <v>41.4</v>
      </c>
      <c r="L2258" s="645" t="s">
        <v>801</v>
      </c>
      <c r="M2258" s="645" t="s">
        <v>1977</v>
      </c>
      <c r="N2258" s="646">
        <v>42795</v>
      </c>
      <c r="O2258" s="645" t="s">
        <v>71</v>
      </c>
      <c r="P2258" s="645" t="s">
        <v>801</v>
      </c>
    </row>
    <row r="2259" spans="1:16" x14ac:dyDescent="0.2">
      <c r="A2259" s="645" t="s">
        <v>390</v>
      </c>
      <c r="B2259" s="645" t="s">
        <v>1710</v>
      </c>
      <c r="C2259" s="645" t="s">
        <v>391</v>
      </c>
      <c r="D2259" s="645" t="s">
        <v>3302</v>
      </c>
      <c r="E2259" s="645" t="s">
        <v>3303</v>
      </c>
      <c r="F2259" s="645" t="s">
        <v>3304</v>
      </c>
      <c r="G2259" s="645" t="s">
        <v>8572</v>
      </c>
      <c r="H2259" s="646">
        <v>42782</v>
      </c>
      <c r="I2259" s="647">
        <v>58.65</v>
      </c>
      <c r="J2259" s="647">
        <v>1</v>
      </c>
      <c r="K2259" s="647">
        <f t="shared" si="35"/>
        <v>58.65</v>
      </c>
      <c r="L2259" s="645" t="s">
        <v>801</v>
      </c>
      <c r="M2259" s="645" t="s">
        <v>1708</v>
      </c>
      <c r="N2259" s="646">
        <v>42795</v>
      </c>
      <c r="O2259" s="645" t="s">
        <v>71</v>
      </c>
      <c r="P2259" s="645" t="s">
        <v>801</v>
      </c>
    </row>
    <row r="2260" spans="1:16" x14ac:dyDescent="0.2">
      <c r="A2260" s="645" t="s">
        <v>390</v>
      </c>
      <c r="B2260" s="645" t="s">
        <v>1710</v>
      </c>
      <c r="C2260" s="645" t="s">
        <v>391</v>
      </c>
      <c r="D2260" s="645" t="s">
        <v>3302</v>
      </c>
      <c r="E2260" s="645" t="s">
        <v>3303</v>
      </c>
      <c r="F2260" s="645" t="s">
        <v>3304</v>
      </c>
      <c r="G2260" s="645" t="s">
        <v>8573</v>
      </c>
      <c r="H2260" s="646">
        <v>42782</v>
      </c>
      <c r="I2260" s="647">
        <v>30.5</v>
      </c>
      <c r="J2260" s="647">
        <v>1</v>
      </c>
      <c r="K2260" s="647">
        <f t="shared" si="35"/>
        <v>30.5</v>
      </c>
      <c r="L2260" s="645" t="s">
        <v>801</v>
      </c>
      <c r="M2260" s="645" t="s">
        <v>258</v>
      </c>
      <c r="N2260" s="646">
        <v>42795</v>
      </c>
      <c r="O2260" s="645" t="s">
        <v>71</v>
      </c>
      <c r="P2260" s="645" t="s">
        <v>801</v>
      </c>
    </row>
    <row r="2261" spans="1:16" x14ac:dyDescent="0.2">
      <c r="A2261" s="645" t="s">
        <v>390</v>
      </c>
      <c r="B2261" s="645" t="s">
        <v>1710</v>
      </c>
      <c r="C2261" s="645" t="s">
        <v>391</v>
      </c>
      <c r="D2261" s="645" t="s">
        <v>3302</v>
      </c>
      <c r="E2261" s="645" t="s">
        <v>3303</v>
      </c>
      <c r="F2261" s="645" t="s">
        <v>3304</v>
      </c>
      <c r="G2261" s="645" t="s">
        <v>8574</v>
      </c>
      <c r="H2261" s="646">
        <v>42782</v>
      </c>
      <c r="I2261" s="647">
        <v>54</v>
      </c>
      <c r="J2261" s="647">
        <v>1</v>
      </c>
      <c r="K2261" s="647">
        <f t="shared" si="35"/>
        <v>54</v>
      </c>
      <c r="L2261" s="645" t="s">
        <v>801</v>
      </c>
      <c r="M2261" s="645" t="s">
        <v>1242</v>
      </c>
      <c r="N2261" s="646">
        <v>42795</v>
      </c>
      <c r="O2261" s="645" t="s">
        <v>71</v>
      </c>
      <c r="P2261" s="645" t="s">
        <v>801</v>
      </c>
    </row>
    <row r="2262" spans="1:16" x14ac:dyDescent="0.2">
      <c r="A2262" s="645" t="s">
        <v>390</v>
      </c>
      <c r="B2262" s="645" t="s">
        <v>1710</v>
      </c>
      <c r="C2262" s="645" t="s">
        <v>391</v>
      </c>
      <c r="D2262" s="645" t="s">
        <v>3302</v>
      </c>
      <c r="E2262" s="645" t="s">
        <v>3303</v>
      </c>
      <c r="F2262" s="645" t="s">
        <v>3304</v>
      </c>
      <c r="G2262" s="645" t="s">
        <v>8575</v>
      </c>
      <c r="H2262" s="646">
        <v>42782</v>
      </c>
      <c r="I2262" s="647">
        <v>173</v>
      </c>
      <c r="J2262" s="647">
        <v>1</v>
      </c>
      <c r="K2262" s="647">
        <f t="shared" si="35"/>
        <v>173</v>
      </c>
      <c r="L2262" s="645" t="s">
        <v>801</v>
      </c>
      <c r="M2262" s="645" t="s">
        <v>1147</v>
      </c>
      <c r="N2262" s="646">
        <v>42795</v>
      </c>
      <c r="O2262" s="645" t="s">
        <v>71</v>
      </c>
      <c r="P2262" s="645" t="s">
        <v>801</v>
      </c>
    </row>
    <row r="2263" spans="1:16" x14ac:dyDescent="0.2">
      <c r="A2263" s="645" t="s">
        <v>390</v>
      </c>
      <c r="B2263" s="645" t="s">
        <v>1710</v>
      </c>
      <c r="C2263" s="645" t="s">
        <v>391</v>
      </c>
      <c r="D2263" s="645" t="s">
        <v>3302</v>
      </c>
      <c r="E2263" s="645" t="s">
        <v>3303</v>
      </c>
      <c r="F2263" s="645" t="s">
        <v>3304</v>
      </c>
      <c r="G2263" s="645" t="s">
        <v>8576</v>
      </c>
      <c r="H2263" s="646">
        <v>42781</v>
      </c>
      <c r="I2263" s="647">
        <v>140</v>
      </c>
      <c r="J2263" s="647">
        <v>1</v>
      </c>
      <c r="K2263" s="647">
        <f t="shared" si="35"/>
        <v>140</v>
      </c>
      <c r="L2263" s="645" t="s">
        <v>801</v>
      </c>
      <c r="M2263" s="645" t="s">
        <v>1051</v>
      </c>
      <c r="N2263" s="646">
        <v>42795</v>
      </c>
      <c r="O2263" s="645" t="s">
        <v>71</v>
      </c>
      <c r="P2263" s="645" t="s">
        <v>801</v>
      </c>
    </row>
    <row r="2264" spans="1:16" x14ac:dyDescent="0.2">
      <c r="A2264" s="645" t="s">
        <v>390</v>
      </c>
      <c r="B2264" s="645" t="s">
        <v>1710</v>
      </c>
      <c r="C2264" s="645" t="s">
        <v>391</v>
      </c>
      <c r="D2264" s="645" t="s">
        <v>3302</v>
      </c>
      <c r="E2264" s="645" t="s">
        <v>3303</v>
      </c>
      <c r="F2264" s="645" t="s">
        <v>3304</v>
      </c>
      <c r="G2264" s="645" t="s">
        <v>8577</v>
      </c>
      <c r="H2264" s="646">
        <v>42781</v>
      </c>
      <c r="I2264" s="647">
        <v>26.56</v>
      </c>
      <c r="J2264" s="647">
        <v>1</v>
      </c>
      <c r="K2264" s="647">
        <f t="shared" si="35"/>
        <v>26.56</v>
      </c>
      <c r="L2264" s="645" t="s">
        <v>801</v>
      </c>
      <c r="M2264" s="645" t="s">
        <v>575</v>
      </c>
      <c r="N2264" s="646">
        <v>42795</v>
      </c>
      <c r="O2264" s="645" t="s">
        <v>71</v>
      </c>
      <c r="P2264" s="645" t="s">
        <v>801</v>
      </c>
    </row>
    <row r="2265" spans="1:16" x14ac:dyDescent="0.2">
      <c r="A2265" s="645" t="s">
        <v>390</v>
      </c>
      <c r="B2265" s="645" t="s">
        <v>1710</v>
      </c>
      <c r="C2265" s="645" t="s">
        <v>391</v>
      </c>
      <c r="D2265" s="645" t="s">
        <v>3302</v>
      </c>
      <c r="E2265" s="645" t="s">
        <v>3303</v>
      </c>
      <c r="F2265" s="645" t="s">
        <v>3304</v>
      </c>
      <c r="G2265" s="645" t="s">
        <v>8578</v>
      </c>
      <c r="H2265" s="646">
        <v>42781</v>
      </c>
      <c r="I2265" s="647">
        <v>81.430000000000007</v>
      </c>
      <c r="J2265" s="647">
        <v>1</v>
      </c>
      <c r="K2265" s="647">
        <f t="shared" si="35"/>
        <v>81.430000000000007</v>
      </c>
      <c r="L2265" s="645" t="s">
        <v>801</v>
      </c>
      <c r="M2265" s="645" t="s">
        <v>1121</v>
      </c>
      <c r="N2265" s="646">
        <v>42795</v>
      </c>
      <c r="O2265" s="645" t="s">
        <v>71</v>
      </c>
      <c r="P2265" s="645" t="s">
        <v>801</v>
      </c>
    </row>
    <row r="2266" spans="1:16" x14ac:dyDescent="0.2">
      <c r="A2266" s="645" t="s">
        <v>390</v>
      </c>
      <c r="B2266" s="645" t="s">
        <v>1710</v>
      </c>
      <c r="C2266" s="645" t="s">
        <v>391</v>
      </c>
      <c r="D2266" s="645" t="s">
        <v>3302</v>
      </c>
      <c r="E2266" s="645" t="s">
        <v>3303</v>
      </c>
      <c r="F2266" s="645" t="s">
        <v>3304</v>
      </c>
      <c r="G2266" s="645" t="s">
        <v>8579</v>
      </c>
      <c r="H2266" s="646">
        <v>42781</v>
      </c>
      <c r="I2266" s="647">
        <v>88.65</v>
      </c>
      <c r="J2266" s="647">
        <v>1</v>
      </c>
      <c r="K2266" s="647">
        <f t="shared" si="35"/>
        <v>88.65</v>
      </c>
      <c r="L2266" s="645" t="s">
        <v>801</v>
      </c>
      <c r="M2266" s="645" t="s">
        <v>1121</v>
      </c>
      <c r="N2266" s="646">
        <v>42795</v>
      </c>
      <c r="O2266" s="645" t="s">
        <v>71</v>
      </c>
      <c r="P2266" s="645" t="s">
        <v>801</v>
      </c>
    </row>
    <row r="2267" spans="1:16" x14ac:dyDescent="0.2">
      <c r="A2267" s="645" t="s">
        <v>390</v>
      </c>
      <c r="B2267" s="645" t="s">
        <v>1710</v>
      </c>
      <c r="C2267" s="645" t="s">
        <v>391</v>
      </c>
      <c r="D2267" s="645" t="s">
        <v>3302</v>
      </c>
      <c r="E2267" s="645" t="s">
        <v>3303</v>
      </c>
      <c r="F2267" s="645" t="s">
        <v>3304</v>
      </c>
      <c r="G2267" s="645" t="s">
        <v>8580</v>
      </c>
      <c r="H2267" s="646">
        <v>42781</v>
      </c>
      <c r="I2267" s="647">
        <v>137.30000000000001</v>
      </c>
      <c r="J2267" s="647">
        <v>1</v>
      </c>
      <c r="K2267" s="647">
        <f t="shared" si="35"/>
        <v>137.30000000000001</v>
      </c>
      <c r="L2267" s="645" t="s">
        <v>801</v>
      </c>
      <c r="M2267" s="645" t="s">
        <v>1878</v>
      </c>
      <c r="N2267" s="646">
        <v>42795</v>
      </c>
      <c r="O2267" s="645" t="s">
        <v>71</v>
      </c>
      <c r="P2267" s="645" t="s">
        <v>801</v>
      </c>
    </row>
    <row r="2268" spans="1:16" x14ac:dyDescent="0.2">
      <c r="A2268" s="645" t="s">
        <v>390</v>
      </c>
      <c r="B2268" s="645" t="s">
        <v>1710</v>
      </c>
      <c r="C2268" s="645" t="s">
        <v>391</v>
      </c>
      <c r="D2268" s="645" t="s">
        <v>3302</v>
      </c>
      <c r="E2268" s="645" t="s">
        <v>3303</v>
      </c>
      <c r="F2268" s="645" t="s">
        <v>3304</v>
      </c>
      <c r="G2268" s="645" t="s">
        <v>8581</v>
      </c>
      <c r="H2268" s="646">
        <v>42781</v>
      </c>
      <c r="I2268" s="647">
        <v>274</v>
      </c>
      <c r="J2268" s="647">
        <v>1</v>
      </c>
      <c r="K2268" s="647">
        <f t="shared" si="35"/>
        <v>274</v>
      </c>
      <c r="L2268" s="645" t="s">
        <v>801</v>
      </c>
      <c r="M2268" s="645" t="s">
        <v>575</v>
      </c>
      <c r="N2268" s="646">
        <v>42795</v>
      </c>
      <c r="O2268" s="645" t="s">
        <v>71</v>
      </c>
      <c r="P2268" s="645" t="s">
        <v>801</v>
      </c>
    </row>
    <row r="2269" spans="1:16" x14ac:dyDescent="0.2">
      <c r="A2269" s="645" t="s">
        <v>390</v>
      </c>
      <c r="B2269" s="645" t="s">
        <v>1710</v>
      </c>
      <c r="C2269" s="645" t="s">
        <v>391</v>
      </c>
      <c r="D2269" s="645" t="s">
        <v>3302</v>
      </c>
      <c r="E2269" s="645" t="s">
        <v>3303</v>
      </c>
      <c r="F2269" s="645" t="s">
        <v>3304</v>
      </c>
      <c r="G2269" s="645" t="s">
        <v>8582</v>
      </c>
      <c r="H2269" s="646">
        <v>42781</v>
      </c>
      <c r="I2269" s="647">
        <v>84.85</v>
      </c>
      <c r="J2269" s="647">
        <v>1</v>
      </c>
      <c r="K2269" s="647">
        <f t="shared" si="35"/>
        <v>84.85</v>
      </c>
      <c r="L2269" s="645" t="s">
        <v>801</v>
      </c>
      <c r="M2269" s="645" t="s">
        <v>575</v>
      </c>
      <c r="N2269" s="646">
        <v>42795</v>
      </c>
      <c r="O2269" s="645" t="s">
        <v>71</v>
      </c>
      <c r="P2269" s="645" t="s">
        <v>801</v>
      </c>
    </row>
    <row r="2270" spans="1:16" x14ac:dyDescent="0.2">
      <c r="A2270" s="645" t="s">
        <v>390</v>
      </c>
      <c r="B2270" s="645" t="s">
        <v>1710</v>
      </c>
      <c r="C2270" s="645" t="s">
        <v>391</v>
      </c>
      <c r="D2270" s="645" t="s">
        <v>3302</v>
      </c>
      <c r="E2270" s="645" t="s">
        <v>3303</v>
      </c>
      <c r="F2270" s="645" t="s">
        <v>3304</v>
      </c>
      <c r="G2270" s="645" t="s">
        <v>8583</v>
      </c>
      <c r="H2270" s="646">
        <v>42780</v>
      </c>
      <c r="I2270" s="647">
        <v>273.63</v>
      </c>
      <c r="J2270" s="647">
        <v>1</v>
      </c>
      <c r="K2270" s="647">
        <f t="shared" si="35"/>
        <v>273.63</v>
      </c>
      <c r="L2270" s="645" t="s">
        <v>801</v>
      </c>
      <c r="M2270" s="645" t="s">
        <v>575</v>
      </c>
      <c r="N2270" s="646">
        <v>42795</v>
      </c>
      <c r="O2270" s="645" t="s">
        <v>71</v>
      </c>
      <c r="P2270" s="645" t="s">
        <v>801</v>
      </c>
    </row>
    <row r="2271" spans="1:16" x14ac:dyDescent="0.2">
      <c r="A2271" s="645" t="s">
        <v>390</v>
      </c>
      <c r="B2271" s="645" t="s">
        <v>1710</v>
      </c>
      <c r="C2271" s="645" t="s">
        <v>391</v>
      </c>
      <c r="D2271" s="645" t="s">
        <v>3302</v>
      </c>
      <c r="E2271" s="645" t="s">
        <v>3303</v>
      </c>
      <c r="F2271" s="645" t="s">
        <v>3304</v>
      </c>
      <c r="G2271" s="645" t="s">
        <v>8584</v>
      </c>
      <c r="H2271" s="646">
        <v>42780</v>
      </c>
      <c r="I2271" s="647">
        <v>82.15</v>
      </c>
      <c r="J2271" s="647">
        <v>1</v>
      </c>
      <c r="K2271" s="647">
        <f t="shared" si="35"/>
        <v>82.15</v>
      </c>
      <c r="L2271" s="645" t="s">
        <v>801</v>
      </c>
      <c r="M2271" s="645" t="s">
        <v>1121</v>
      </c>
      <c r="N2271" s="646">
        <v>42795</v>
      </c>
      <c r="O2271" s="645" t="s">
        <v>71</v>
      </c>
      <c r="P2271" s="645" t="s">
        <v>801</v>
      </c>
    </row>
    <row r="2272" spans="1:16" x14ac:dyDescent="0.2">
      <c r="A2272" s="645" t="s">
        <v>390</v>
      </c>
      <c r="B2272" s="645" t="s">
        <v>1710</v>
      </c>
      <c r="C2272" s="645" t="s">
        <v>391</v>
      </c>
      <c r="D2272" s="645" t="s">
        <v>3302</v>
      </c>
      <c r="E2272" s="645" t="s">
        <v>3303</v>
      </c>
      <c r="F2272" s="645" t="s">
        <v>3304</v>
      </c>
      <c r="G2272" s="645" t="s">
        <v>8585</v>
      </c>
      <c r="H2272" s="646">
        <v>42780</v>
      </c>
      <c r="I2272" s="647">
        <v>316</v>
      </c>
      <c r="J2272" s="647">
        <v>1</v>
      </c>
      <c r="K2272" s="647">
        <f t="shared" si="35"/>
        <v>316</v>
      </c>
      <c r="L2272" s="645" t="s">
        <v>801</v>
      </c>
      <c r="M2272" s="645" t="s">
        <v>543</v>
      </c>
      <c r="N2272" s="646">
        <v>42795</v>
      </c>
      <c r="O2272" s="645" t="s">
        <v>71</v>
      </c>
      <c r="P2272" s="645" t="s">
        <v>801</v>
      </c>
    </row>
    <row r="2273" spans="1:16" x14ac:dyDescent="0.2">
      <c r="A2273" s="645" t="s">
        <v>390</v>
      </c>
      <c r="B2273" s="645" t="s">
        <v>1710</v>
      </c>
      <c r="C2273" s="645" t="s">
        <v>391</v>
      </c>
      <c r="D2273" s="645" t="s">
        <v>3302</v>
      </c>
      <c r="E2273" s="645" t="s">
        <v>3303</v>
      </c>
      <c r="F2273" s="645" t="s">
        <v>3304</v>
      </c>
      <c r="G2273" s="645" t="s">
        <v>8586</v>
      </c>
      <c r="H2273" s="646">
        <v>42780</v>
      </c>
      <c r="I2273" s="647">
        <v>159.97999999999999</v>
      </c>
      <c r="J2273" s="647">
        <v>1</v>
      </c>
      <c r="K2273" s="647">
        <f t="shared" si="35"/>
        <v>159.97999999999999</v>
      </c>
      <c r="L2273" s="645" t="s">
        <v>801</v>
      </c>
      <c r="M2273" s="645" t="s">
        <v>575</v>
      </c>
      <c r="N2273" s="646">
        <v>42795</v>
      </c>
      <c r="O2273" s="645" t="s">
        <v>71</v>
      </c>
      <c r="P2273" s="645" t="s">
        <v>801</v>
      </c>
    </row>
    <row r="2274" spans="1:16" x14ac:dyDescent="0.2">
      <c r="A2274" s="645" t="s">
        <v>390</v>
      </c>
      <c r="B2274" s="645" t="s">
        <v>1710</v>
      </c>
      <c r="C2274" s="645" t="s">
        <v>391</v>
      </c>
      <c r="D2274" s="645" t="s">
        <v>3302</v>
      </c>
      <c r="E2274" s="645" t="s">
        <v>3303</v>
      </c>
      <c r="F2274" s="645" t="s">
        <v>3304</v>
      </c>
      <c r="G2274" s="645" t="s">
        <v>8587</v>
      </c>
      <c r="H2274" s="646">
        <v>42780</v>
      </c>
      <c r="I2274" s="647">
        <v>59.99</v>
      </c>
      <c r="J2274" s="647">
        <v>1</v>
      </c>
      <c r="K2274" s="647">
        <f t="shared" si="35"/>
        <v>59.99</v>
      </c>
      <c r="L2274" s="645" t="s">
        <v>801</v>
      </c>
      <c r="M2274" s="645" t="s">
        <v>543</v>
      </c>
      <c r="N2274" s="646">
        <v>42795</v>
      </c>
      <c r="O2274" s="645" t="s">
        <v>71</v>
      </c>
      <c r="P2274" s="645" t="s">
        <v>801</v>
      </c>
    </row>
    <row r="2275" spans="1:16" x14ac:dyDescent="0.2">
      <c r="A2275" s="645" t="s">
        <v>390</v>
      </c>
      <c r="B2275" s="645" t="s">
        <v>1710</v>
      </c>
      <c r="C2275" s="645" t="s">
        <v>391</v>
      </c>
      <c r="D2275" s="645" t="s">
        <v>3302</v>
      </c>
      <c r="E2275" s="645" t="s">
        <v>3303</v>
      </c>
      <c r="F2275" s="645" t="s">
        <v>3304</v>
      </c>
      <c r="G2275" s="645" t="s">
        <v>8588</v>
      </c>
      <c r="H2275" s="646">
        <v>42780</v>
      </c>
      <c r="I2275" s="647">
        <v>139.97999999999999</v>
      </c>
      <c r="J2275" s="647">
        <v>1</v>
      </c>
      <c r="K2275" s="647">
        <f t="shared" si="35"/>
        <v>139.97999999999999</v>
      </c>
      <c r="L2275" s="645" t="s">
        <v>801</v>
      </c>
      <c r="M2275" s="645" t="s">
        <v>1130</v>
      </c>
      <c r="N2275" s="646">
        <v>42795</v>
      </c>
      <c r="O2275" s="645" t="s">
        <v>71</v>
      </c>
      <c r="P2275" s="645" t="s">
        <v>801</v>
      </c>
    </row>
    <row r="2276" spans="1:16" x14ac:dyDescent="0.2">
      <c r="A2276" s="645" t="s">
        <v>390</v>
      </c>
      <c r="B2276" s="645" t="s">
        <v>1710</v>
      </c>
      <c r="C2276" s="645" t="s">
        <v>391</v>
      </c>
      <c r="D2276" s="645" t="s">
        <v>3302</v>
      </c>
      <c r="E2276" s="645" t="s">
        <v>3303</v>
      </c>
      <c r="F2276" s="645" t="s">
        <v>3304</v>
      </c>
      <c r="G2276" s="645" t="s">
        <v>8589</v>
      </c>
      <c r="H2276" s="646">
        <v>42780</v>
      </c>
      <c r="I2276" s="647">
        <v>139.97999999999999</v>
      </c>
      <c r="J2276" s="647">
        <v>1</v>
      </c>
      <c r="K2276" s="647">
        <f t="shared" si="35"/>
        <v>139.97999999999999</v>
      </c>
      <c r="L2276" s="645" t="s">
        <v>801</v>
      </c>
      <c r="M2276" s="645" t="s">
        <v>1130</v>
      </c>
      <c r="N2276" s="646">
        <v>42795</v>
      </c>
      <c r="O2276" s="645" t="s">
        <v>71</v>
      </c>
      <c r="P2276" s="645" t="s">
        <v>801</v>
      </c>
    </row>
    <row r="2277" spans="1:16" x14ac:dyDescent="0.2">
      <c r="A2277" s="645" t="s">
        <v>390</v>
      </c>
      <c r="B2277" s="645" t="s">
        <v>1710</v>
      </c>
      <c r="C2277" s="645" t="s">
        <v>391</v>
      </c>
      <c r="D2277" s="645" t="s">
        <v>3302</v>
      </c>
      <c r="E2277" s="645" t="s">
        <v>3303</v>
      </c>
      <c r="F2277" s="645" t="s">
        <v>3304</v>
      </c>
      <c r="G2277" s="645" t="s">
        <v>8590</v>
      </c>
      <c r="H2277" s="646">
        <v>42780</v>
      </c>
      <c r="I2277" s="647">
        <v>14.4</v>
      </c>
      <c r="J2277" s="647">
        <v>1</v>
      </c>
      <c r="K2277" s="647">
        <f t="shared" si="35"/>
        <v>14.4</v>
      </c>
      <c r="L2277" s="645" t="s">
        <v>801</v>
      </c>
      <c r="M2277" s="645" t="s">
        <v>611</v>
      </c>
      <c r="N2277" s="646">
        <v>42795</v>
      </c>
      <c r="O2277" s="645" t="s">
        <v>71</v>
      </c>
      <c r="P2277" s="645" t="s">
        <v>801</v>
      </c>
    </row>
    <row r="2278" spans="1:16" x14ac:dyDescent="0.2">
      <c r="A2278" s="645" t="s">
        <v>390</v>
      </c>
      <c r="B2278" s="645" t="s">
        <v>1710</v>
      </c>
      <c r="C2278" s="645" t="s">
        <v>391</v>
      </c>
      <c r="D2278" s="645" t="s">
        <v>3302</v>
      </c>
      <c r="E2278" s="645" t="s">
        <v>3303</v>
      </c>
      <c r="F2278" s="645" t="s">
        <v>3304</v>
      </c>
      <c r="G2278" s="645" t="s">
        <v>8591</v>
      </c>
      <c r="H2278" s="646">
        <v>42780</v>
      </c>
      <c r="I2278" s="647">
        <v>16</v>
      </c>
      <c r="J2278" s="647">
        <v>1</v>
      </c>
      <c r="K2278" s="647">
        <f t="shared" si="35"/>
        <v>16</v>
      </c>
      <c r="L2278" s="645" t="s">
        <v>801</v>
      </c>
      <c r="M2278" s="645" t="s">
        <v>611</v>
      </c>
      <c r="N2278" s="646">
        <v>42795</v>
      </c>
      <c r="O2278" s="645" t="s">
        <v>71</v>
      </c>
      <c r="P2278" s="645" t="s">
        <v>801</v>
      </c>
    </row>
    <row r="2279" spans="1:16" x14ac:dyDescent="0.2">
      <c r="A2279" s="645" t="s">
        <v>390</v>
      </c>
      <c r="B2279" s="645" t="s">
        <v>1710</v>
      </c>
      <c r="C2279" s="645" t="s">
        <v>391</v>
      </c>
      <c r="D2279" s="645" t="s">
        <v>3302</v>
      </c>
      <c r="E2279" s="645" t="s">
        <v>3303</v>
      </c>
      <c r="F2279" s="645" t="s">
        <v>3304</v>
      </c>
      <c r="G2279" s="645" t="s">
        <v>8592</v>
      </c>
      <c r="H2279" s="646">
        <v>42780</v>
      </c>
      <c r="I2279" s="647">
        <v>145.5</v>
      </c>
      <c r="J2279" s="647">
        <v>1</v>
      </c>
      <c r="K2279" s="647">
        <f t="shared" si="35"/>
        <v>145.5</v>
      </c>
      <c r="L2279" s="645" t="s">
        <v>801</v>
      </c>
      <c r="M2279" s="645" t="s">
        <v>1121</v>
      </c>
      <c r="N2279" s="646">
        <v>42795</v>
      </c>
      <c r="O2279" s="645" t="s">
        <v>71</v>
      </c>
      <c r="P2279" s="645" t="s">
        <v>801</v>
      </c>
    </row>
    <row r="2280" spans="1:16" x14ac:dyDescent="0.2">
      <c r="A2280" s="645" t="s">
        <v>390</v>
      </c>
      <c r="B2280" s="645" t="s">
        <v>1710</v>
      </c>
      <c r="C2280" s="645" t="s">
        <v>391</v>
      </c>
      <c r="D2280" s="645" t="s">
        <v>3302</v>
      </c>
      <c r="E2280" s="645" t="s">
        <v>3303</v>
      </c>
      <c r="F2280" s="645" t="s">
        <v>3304</v>
      </c>
      <c r="G2280" s="645" t="s">
        <v>8593</v>
      </c>
      <c r="H2280" s="646">
        <v>42780</v>
      </c>
      <c r="I2280" s="647">
        <v>91.65</v>
      </c>
      <c r="J2280" s="647">
        <v>1</v>
      </c>
      <c r="K2280" s="647">
        <f t="shared" si="35"/>
        <v>91.65</v>
      </c>
      <c r="L2280" s="645" t="s">
        <v>801</v>
      </c>
      <c r="M2280" s="645" t="s">
        <v>575</v>
      </c>
      <c r="N2280" s="646">
        <v>42795</v>
      </c>
      <c r="O2280" s="645" t="s">
        <v>71</v>
      </c>
      <c r="P2280" s="645" t="s">
        <v>801</v>
      </c>
    </row>
    <row r="2281" spans="1:16" x14ac:dyDescent="0.2">
      <c r="A2281" s="645" t="s">
        <v>390</v>
      </c>
      <c r="B2281" s="645" t="s">
        <v>1710</v>
      </c>
      <c r="C2281" s="645" t="s">
        <v>391</v>
      </c>
      <c r="D2281" s="645" t="s">
        <v>3302</v>
      </c>
      <c r="E2281" s="645" t="s">
        <v>3303</v>
      </c>
      <c r="F2281" s="645" t="s">
        <v>3304</v>
      </c>
      <c r="G2281" s="645" t="s">
        <v>8594</v>
      </c>
      <c r="H2281" s="646">
        <v>42780</v>
      </c>
      <c r="I2281" s="647">
        <v>592</v>
      </c>
      <c r="J2281" s="647">
        <v>1</v>
      </c>
      <c r="K2281" s="647">
        <f t="shared" si="35"/>
        <v>592</v>
      </c>
      <c r="L2281" s="645" t="s">
        <v>801</v>
      </c>
      <c r="M2281" s="645" t="s">
        <v>474</v>
      </c>
      <c r="N2281" s="646">
        <v>42795</v>
      </c>
      <c r="O2281" s="645" t="s">
        <v>71</v>
      </c>
      <c r="P2281" s="645" t="s">
        <v>801</v>
      </c>
    </row>
    <row r="2282" spans="1:16" x14ac:dyDescent="0.2">
      <c r="A2282" s="645" t="s">
        <v>390</v>
      </c>
      <c r="B2282" s="645" t="s">
        <v>1710</v>
      </c>
      <c r="C2282" s="645" t="s">
        <v>391</v>
      </c>
      <c r="D2282" s="645" t="s">
        <v>3302</v>
      </c>
      <c r="E2282" s="645" t="s">
        <v>3303</v>
      </c>
      <c r="F2282" s="645" t="s">
        <v>3304</v>
      </c>
      <c r="G2282" s="645" t="s">
        <v>8595</v>
      </c>
      <c r="H2282" s="646">
        <v>42780</v>
      </c>
      <c r="I2282" s="647">
        <v>492.04</v>
      </c>
      <c r="J2282" s="647">
        <v>1</v>
      </c>
      <c r="K2282" s="647">
        <f t="shared" si="35"/>
        <v>492.04</v>
      </c>
      <c r="L2282" s="645" t="s">
        <v>801</v>
      </c>
      <c r="M2282" s="645" t="s">
        <v>474</v>
      </c>
      <c r="N2282" s="646">
        <v>42795</v>
      </c>
      <c r="O2282" s="645" t="s">
        <v>71</v>
      </c>
      <c r="P2282" s="645" t="s">
        <v>801</v>
      </c>
    </row>
    <row r="2283" spans="1:16" x14ac:dyDescent="0.2">
      <c r="A2283" s="645" t="s">
        <v>390</v>
      </c>
      <c r="B2283" s="645" t="s">
        <v>1710</v>
      </c>
      <c r="C2283" s="645" t="s">
        <v>391</v>
      </c>
      <c r="D2283" s="645" t="s">
        <v>3302</v>
      </c>
      <c r="E2283" s="645" t="s">
        <v>3303</v>
      </c>
      <c r="F2283" s="645" t="s">
        <v>3304</v>
      </c>
      <c r="G2283" s="645" t="s">
        <v>8596</v>
      </c>
      <c r="H2283" s="646">
        <v>42780</v>
      </c>
      <c r="I2283" s="647">
        <v>124.98</v>
      </c>
      <c r="J2283" s="647">
        <v>1</v>
      </c>
      <c r="K2283" s="647">
        <f t="shared" si="35"/>
        <v>124.98</v>
      </c>
      <c r="L2283" s="645" t="s">
        <v>801</v>
      </c>
      <c r="M2283" s="645" t="s">
        <v>3406</v>
      </c>
      <c r="N2283" s="646">
        <v>42795</v>
      </c>
      <c r="O2283" s="645" t="s">
        <v>71</v>
      </c>
      <c r="P2283" s="645" t="s">
        <v>801</v>
      </c>
    </row>
    <row r="2284" spans="1:16" x14ac:dyDescent="0.2">
      <c r="A2284" s="645" t="s">
        <v>390</v>
      </c>
      <c r="B2284" s="645" t="s">
        <v>1710</v>
      </c>
      <c r="C2284" s="645" t="s">
        <v>391</v>
      </c>
      <c r="D2284" s="645" t="s">
        <v>3302</v>
      </c>
      <c r="E2284" s="645" t="s">
        <v>3303</v>
      </c>
      <c r="F2284" s="645" t="s">
        <v>3304</v>
      </c>
      <c r="G2284" s="645" t="s">
        <v>8597</v>
      </c>
      <c r="H2284" s="646">
        <v>42780</v>
      </c>
      <c r="I2284" s="647">
        <v>33.47</v>
      </c>
      <c r="J2284" s="647">
        <v>1</v>
      </c>
      <c r="K2284" s="647">
        <f t="shared" si="35"/>
        <v>33.47</v>
      </c>
      <c r="L2284" s="645" t="s">
        <v>801</v>
      </c>
      <c r="M2284" s="645" t="s">
        <v>3544</v>
      </c>
      <c r="N2284" s="646">
        <v>42795</v>
      </c>
      <c r="O2284" s="645" t="s">
        <v>71</v>
      </c>
      <c r="P2284" s="645" t="s">
        <v>801</v>
      </c>
    </row>
    <row r="2285" spans="1:16" x14ac:dyDescent="0.2">
      <c r="A2285" s="645" t="s">
        <v>390</v>
      </c>
      <c r="B2285" s="645" t="s">
        <v>1710</v>
      </c>
      <c r="C2285" s="645" t="s">
        <v>391</v>
      </c>
      <c r="D2285" s="645" t="s">
        <v>3302</v>
      </c>
      <c r="E2285" s="645" t="s">
        <v>3303</v>
      </c>
      <c r="F2285" s="645" t="s">
        <v>3304</v>
      </c>
      <c r="G2285" s="645" t="s">
        <v>8598</v>
      </c>
      <c r="H2285" s="646">
        <v>42780</v>
      </c>
      <c r="I2285" s="647">
        <v>82.61</v>
      </c>
      <c r="J2285" s="647">
        <v>1</v>
      </c>
      <c r="K2285" s="647">
        <f t="shared" si="35"/>
        <v>82.61</v>
      </c>
      <c r="L2285" s="645" t="s">
        <v>801</v>
      </c>
      <c r="M2285" s="645" t="s">
        <v>1969</v>
      </c>
      <c r="N2285" s="646">
        <v>42795</v>
      </c>
      <c r="O2285" s="645" t="s">
        <v>71</v>
      </c>
      <c r="P2285" s="645" t="s">
        <v>8599</v>
      </c>
    </row>
    <row r="2286" spans="1:16" x14ac:dyDescent="0.2">
      <c r="A2286" s="645" t="s">
        <v>390</v>
      </c>
      <c r="B2286" s="645" t="s">
        <v>1710</v>
      </c>
      <c r="C2286" s="645" t="s">
        <v>391</v>
      </c>
      <c r="D2286" s="645" t="s">
        <v>3302</v>
      </c>
      <c r="E2286" s="645" t="s">
        <v>3303</v>
      </c>
      <c r="F2286" s="645" t="s">
        <v>3304</v>
      </c>
      <c r="G2286" s="645" t="s">
        <v>8600</v>
      </c>
      <c r="H2286" s="646">
        <v>42780</v>
      </c>
      <c r="I2286" s="647">
        <v>37.950000000000003</v>
      </c>
      <c r="J2286" s="647">
        <v>1</v>
      </c>
      <c r="K2286" s="647">
        <f t="shared" si="35"/>
        <v>37.950000000000003</v>
      </c>
      <c r="L2286" s="645" t="s">
        <v>801</v>
      </c>
      <c r="M2286" s="645" t="s">
        <v>575</v>
      </c>
      <c r="N2286" s="646">
        <v>42795</v>
      </c>
      <c r="O2286" s="645" t="s">
        <v>71</v>
      </c>
      <c r="P2286" s="645" t="s">
        <v>801</v>
      </c>
    </row>
    <row r="2287" spans="1:16" x14ac:dyDescent="0.2">
      <c r="A2287" s="645" t="s">
        <v>390</v>
      </c>
      <c r="B2287" s="645" t="s">
        <v>1710</v>
      </c>
      <c r="C2287" s="645" t="s">
        <v>391</v>
      </c>
      <c r="D2287" s="645" t="s">
        <v>3302</v>
      </c>
      <c r="E2287" s="645" t="s">
        <v>3303</v>
      </c>
      <c r="F2287" s="645" t="s">
        <v>3304</v>
      </c>
      <c r="G2287" s="645" t="s">
        <v>8601</v>
      </c>
      <c r="H2287" s="646">
        <v>42779</v>
      </c>
      <c r="I2287" s="647">
        <v>197.97</v>
      </c>
      <c r="J2287" s="647">
        <v>1</v>
      </c>
      <c r="K2287" s="647">
        <f t="shared" si="35"/>
        <v>197.97</v>
      </c>
      <c r="L2287" s="645" t="s">
        <v>801</v>
      </c>
      <c r="M2287" s="645" t="s">
        <v>614</v>
      </c>
      <c r="N2287" s="646">
        <v>42795</v>
      </c>
      <c r="O2287" s="645" t="s">
        <v>71</v>
      </c>
      <c r="P2287" s="645" t="s">
        <v>801</v>
      </c>
    </row>
    <row r="2288" spans="1:16" x14ac:dyDescent="0.2">
      <c r="A2288" s="645" t="s">
        <v>390</v>
      </c>
      <c r="B2288" s="645" t="s">
        <v>1710</v>
      </c>
      <c r="C2288" s="645" t="s">
        <v>391</v>
      </c>
      <c r="D2288" s="645" t="s">
        <v>3302</v>
      </c>
      <c r="E2288" s="645" t="s">
        <v>3303</v>
      </c>
      <c r="F2288" s="645" t="s">
        <v>3304</v>
      </c>
      <c r="G2288" s="645" t="s">
        <v>8602</v>
      </c>
      <c r="H2288" s="646">
        <v>42779</v>
      </c>
      <c r="I2288" s="647">
        <v>96.95</v>
      </c>
      <c r="J2288" s="647">
        <v>1</v>
      </c>
      <c r="K2288" s="647">
        <f t="shared" si="35"/>
        <v>96.95</v>
      </c>
      <c r="L2288" s="645" t="s">
        <v>801</v>
      </c>
      <c r="M2288" s="645" t="s">
        <v>614</v>
      </c>
      <c r="N2288" s="646">
        <v>42795</v>
      </c>
      <c r="O2288" s="645" t="s">
        <v>71</v>
      </c>
      <c r="P2288" s="645" t="s">
        <v>801</v>
      </c>
    </row>
    <row r="2289" spans="1:16" x14ac:dyDescent="0.2">
      <c r="A2289" s="645" t="s">
        <v>390</v>
      </c>
      <c r="B2289" s="645" t="s">
        <v>1710</v>
      </c>
      <c r="C2289" s="645" t="s">
        <v>391</v>
      </c>
      <c r="D2289" s="645" t="s">
        <v>3302</v>
      </c>
      <c r="E2289" s="645" t="s">
        <v>3303</v>
      </c>
      <c r="F2289" s="645" t="s">
        <v>3304</v>
      </c>
      <c r="G2289" s="645" t="s">
        <v>8603</v>
      </c>
      <c r="H2289" s="646">
        <v>42779</v>
      </c>
      <c r="I2289" s="647">
        <v>95.87</v>
      </c>
      <c r="J2289" s="647">
        <v>1</v>
      </c>
      <c r="K2289" s="647">
        <f t="shared" si="35"/>
        <v>95.87</v>
      </c>
      <c r="L2289" s="645" t="s">
        <v>801</v>
      </c>
      <c r="M2289" s="645" t="s">
        <v>474</v>
      </c>
      <c r="N2289" s="646">
        <v>42795</v>
      </c>
      <c r="O2289" s="645" t="s">
        <v>71</v>
      </c>
      <c r="P2289" s="645" t="s">
        <v>801</v>
      </c>
    </row>
    <row r="2290" spans="1:16" x14ac:dyDescent="0.2">
      <c r="A2290" s="645" t="s">
        <v>390</v>
      </c>
      <c r="B2290" s="645" t="s">
        <v>1710</v>
      </c>
      <c r="C2290" s="645" t="s">
        <v>391</v>
      </c>
      <c r="D2290" s="645" t="s">
        <v>3302</v>
      </c>
      <c r="E2290" s="645" t="s">
        <v>3303</v>
      </c>
      <c r="F2290" s="645" t="s">
        <v>3304</v>
      </c>
      <c r="G2290" s="645" t="s">
        <v>8604</v>
      </c>
      <c r="H2290" s="646">
        <v>42779</v>
      </c>
      <c r="I2290" s="647">
        <v>99</v>
      </c>
      <c r="J2290" s="647">
        <v>1</v>
      </c>
      <c r="K2290" s="647">
        <f t="shared" si="35"/>
        <v>99</v>
      </c>
      <c r="L2290" s="645" t="s">
        <v>801</v>
      </c>
      <c r="M2290" s="645" t="s">
        <v>575</v>
      </c>
      <c r="N2290" s="646">
        <v>42795</v>
      </c>
      <c r="O2290" s="645" t="s">
        <v>71</v>
      </c>
      <c r="P2290" s="645" t="s">
        <v>801</v>
      </c>
    </row>
    <row r="2291" spans="1:16" x14ac:dyDescent="0.2">
      <c r="A2291" s="645" t="s">
        <v>390</v>
      </c>
      <c r="B2291" s="645" t="s">
        <v>1710</v>
      </c>
      <c r="C2291" s="645" t="s">
        <v>391</v>
      </c>
      <c r="D2291" s="645" t="s">
        <v>3302</v>
      </c>
      <c r="E2291" s="645" t="s">
        <v>3303</v>
      </c>
      <c r="F2291" s="645" t="s">
        <v>3304</v>
      </c>
      <c r="G2291" s="645" t="s">
        <v>8605</v>
      </c>
      <c r="H2291" s="646">
        <v>42779</v>
      </c>
      <c r="I2291" s="647">
        <v>90.99</v>
      </c>
      <c r="J2291" s="647">
        <v>1</v>
      </c>
      <c r="K2291" s="647">
        <f t="shared" si="35"/>
        <v>90.99</v>
      </c>
      <c r="L2291" s="645" t="s">
        <v>801</v>
      </c>
      <c r="M2291" s="645" t="s">
        <v>575</v>
      </c>
      <c r="N2291" s="646">
        <v>42795</v>
      </c>
      <c r="O2291" s="645" t="s">
        <v>71</v>
      </c>
      <c r="P2291" s="645" t="s">
        <v>801</v>
      </c>
    </row>
    <row r="2292" spans="1:16" x14ac:dyDescent="0.2">
      <c r="A2292" s="645" t="s">
        <v>390</v>
      </c>
      <c r="B2292" s="645" t="s">
        <v>1710</v>
      </c>
      <c r="C2292" s="645" t="s">
        <v>391</v>
      </c>
      <c r="D2292" s="645" t="s">
        <v>3302</v>
      </c>
      <c r="E2292" s="645" t="s">
        <v>3303</v>
      </c>
      <c r="F2292" s="645" t="s">
        <v>3304</v>
      </c>
      <c r="G2292" s="645" t="s">
        <v>8606</v>
      </c>
      <c r="H2292" s="646">
        <v>42779</v>
      </c>
      <c r="I2292" s="647">
        <v>1181.01</v>
      </c>
      <c r="J2292" s="647">
        <v>1</v>
      </c>
      <c r="K2292" s="647">
        <f t="shared" si="35"/>
        <v>1181.01</v>
      </c>
      <c r="L2292" s="645" t="s">
        <v>801</v>
      </c>
      <c r="M2292" s="645" t="s">
        <v>258</v>
      </c>
      <c r="N2292" s="646">
        <v>42795</v>
      </c>
      <c r="O2292" s="645" t="s">
        <v>71</v>
      </c>
      <c r="P2292" s="645" t="s">
        <v>801</v>
      </c>
    </row>
    <row r="2293" spans="1:16" x14ac:dyDescent="0.2">
      <c r="A2293" s="645" t="s">
        <v>390</v>
      </c>
      <c r="B2293" s="645" t="s">
        <v>1710</v>
      </c>
      <c r="C2293" s="645" t="s">
        <v>391</v>
      </c>
      <c r="D2293" s="645" t="s">
        <v>3302</v>
      </c>
      <c r="E2293" s="645" t="s">
        <v>3303</v>
      </c>
      <c r="F2293" s="645" t="s">
        <v>3304</v>
      </c>
      <c r="G2293" s="645" t="s">
        <v>8607</v>
      </c>
      <c r="H2293" s="646">
        <v>42779</v>
      </c>
      <c r="I2293" s="647">
        <v>114.23</v>
      </c>
      <c r="J2293" s="647">
        <v>1</v>
      </c>
      <c r="K2293" s="647">
        <f t="shared" si="35"/>
        <v>114.23</v>
      </c>
      <c r="L2293" s="645" t="s">
        <v>801</v>
      </c>
      <c r="M2293" s="645" t="s">
        <v>575</v>
      </c>
      <c r="N2293" s="646">
        <v>42795</v>
      </c>
      <c r="O2293" s="645" t="s">
        <v>71</v>
      </c>
      <c r="P2293" s="645" t="s">
        <v>801</v>
      </c>
    </row>
    <row r="2294" spans="1:16" x14ac:dyDescent="0.2">
      <c r="A2294" s="645" t="s">
        <v>390</v>
      </c>
      <c r="B2294" s="645" t="s">
        <v>1710</v>
      </c>
      <c r="C2294" s="645" t="s">
        <v>391</v>
      </c>
      <c r="D2294" s="645" t="s">
        <v>3302</v>
      </c>
      <c r="E2294" s="645" t="s">
        <v>3303</v>
      </c>
      <c r="F2294" s="645" t="s">
        <v>3304</v>
      </c>
      <c r="G2294" s="645" t="s">
        <v>8608</v>
      </c>
      <c r="H2294" s="646">
        <v>42779</v>
      </c>
      <c r="I2294" s="647">
        <v>80.489999999999995</v>
      </c>
      <c r="J2294" s="647">
        <v>1</v>
      </c>
      <c r="K2294" s="647">
        <f t="shared" si="35"/>
        <v>80.489999999999995</v>
      </c>
      <c r="L2294" s="645" t="s">
        <v>801</v>
      </c>
      <c r="M2294" s="645" t="s">
        <v>575</v>
      </c>
      <c r="N2294" s="646">
        <v>42795</v>
      </c>
      <c r="O2294" s="645" t="s">
        <v>71</v>
      </c>
      <c r="P2294" s="645" t="s">
        <v>801</v>
      </c>
    </row>
    <row r="2295" spans="1:16" x14ac:dyDescent="0.2">
      <c r="A2295" s="645" t="s">
        <v>390</v>
      </c>
      <c r="B2295" s="645" t="s">
        <v>1710</v>
      </c>
      <c r="C2295" s="645" t="s">
        <v>391</v>
      </c>
      <c r="D2295" s="645" t="s">
        <v>3302</v>
      </c>
      <c r="E2295" s="645" t="s">
        <v>3303</v>
      </c>
      <c r="F2295" s="645" t="s">
        <v>3304</v>
      </c>
      <c r="G2295" s="645" t="s">
        <v>8609</v>
      </c>
      <c r="H2295" s="646">
        <v>42779</v>
      </c>
      <c r="I2295" s="647">
        <v>524.04999999999995</v>
      </c>
      <c r="J2295" s="647">
        <v>1</v>
      </c>
      <c r="K2295" s="647">
        <f t="shared" si="35"/>
        <v>524.04999999999995</v>
      </c>
      <c r="L2295" s="645" t="s">
        <v>801</v>
      </c>
      <c r="M2295" s="645" t="s">
        <v>575</v>
      </c>
      <c r="N2295" s="646">
        <v>42795</v>
      </c>
      <c r="O2295" s="645" t="s">
        <v>71</v>
      </c>
      <c r="P2295" s="645" t="s">
        <v>801</v>
      </c>
    </row>
    <row r="2296" spans="1:16" x14ac:dyDescent="0.2">
      <c r="A2296" s="645" t="s">
        <v>390</v>
      </c>
      <c r="B2296" s="645" t="s">
        <v>1710</v>
      </c>
      <c r="C2296" s="645" t="s">
        <v>391</v>
      </c>
      <c r="D2296" s="645" t="s">
        <v>3302</v>
      </c>
      <c r="E2296" s="645" t="s">
        <v>3303</v>
      </c>
      <c r="F2296" s="645" t="s">
        <v>3304</v>
      </c>
      <c r="G2296" s="645" t="s">
        <v>8610</v>
      </c>
      <c r="H2296" s="646">
        <v>42779</v>
      </c>
      <c r="I2296" s="647">
        <v>78.73</v>
      </c>
      <c r="J2296" s="647">
        <v>1</v>
      </c>
      <c r="K2296" s="647">
        <f t="shared" si="35"/>
        <v>78.73</v>
      </c>
      <c r="L2296" s="645" t="s">
        <v>801</v>
      </c>
      <c r="M2296" s="645" t="s">
        <v>1130</v>
      </c>
      <c r="N2296" s="646">
        <v>42795</v>
      </c>
      <c r="O2296" s="645" t="s">
        <v>71</v>
      </c>
      <c r="P2296" s="645" t="s">
        <v>801</v>
      </c>
    </row>
    <row r="2297" spans="1:16" x14ac:dyDescent="0.2">
      <c r="A2297" s="645" t="s">
        <v>390</v>
      </c>
      <c r="B2297" s="645" t="s">
        <v>1710</v>
      </c>
      <c r="C2297" s="645" t="s">
        <v>391</v>
      </c>
      <c r="D2297" s="645" t="s">
        <v>3302</v>
      </c>
      <c r="E2297" s="645" t="s">
        <v>3303</v>
      </c>
      <c r="F2297" s="645" t="s">
        <v>3304</v>
      </c>
      <c r="G2297" s="645" t="s">
        <v>8611</v>
      </c>
      <c r="H2297" s="646">
        <v>42779</v>
      </c>
      <c r="I2297" s="647">
        <v>41.6</v>
      </c>
      <c r="J2297" s="647">
        <v>1</v>
      </c>
      <c r="K2297" s="647">
        <f t="shared" si="35"/>
        <v>41.6</v>
      </c>
      <c r="L2297" s="645" t="s">
        <v>801</v>
      </c>
      <c r="M2297" s="645" t="s">
        <v>271</v>
      </c>
      <c r="N2297" s="646">
        <v>42795</v>
      </c>
      <c r="O2297" s="645" t="s">
        <v>71</v>
      </c>
      <c r="P2297" s="645" t="s">
        <v>801</v>
      </c>
    </row>
    <row r="2298" spans="1:16" x14ac:dyDescent="0.2">
      <c r="A2298" s="645" t="s">
        <v>390</v>
      </c>
      <c r="B2298" s="645" t="s">
        <v>1710</v>
      </c>
      <c r="C2298" s="645" t="s">
        <v>391</v>
      </c>
      <c r="D2298" s="645" t="s">
        <v>3302</v>
      </c>
      <c r="E2298" s="645" t="s">
        <v>3303</v>
      </c>
      <c r="F2298" s="645" t="s">
        <v>3304</v>
      </c>
      <c r="G2298" s="645" t="s">
        <v>8612</v>
      </c>
      <c r="H2298" s="646">
        <v>42818</v>
      </c>
      <c r="I2298" s="647">
        <v>264</v>
      </c>
      <c r="J2298" s="647">
        <v>1</v>
      </c>
      <c r="K2298" s="647">
        <f t="shared" si="35"/>
        <v>264</v>
      </c>
      <c r="L2298" s="645" t="s">
        <v>801</v>
      </c>
      <c r="M2298" s="645" t="s">
        <v>1131</v>
      </c>
      <c r="N2298" s="646">
        <v>42824</v>
      </c>
      <c r="O2298" s="645" t="s">
        <v>71</v>
      </c>
      <c r="P2298" s="645" t="s">
        <v>801</v>
      </c>
    </row>
    <row r="2299" spans="1:16" x14ac:dyDescent="0.2">
      <c r="A2299" s="645" t="s">
        <v>390</v>
      </c>
      <c r="B2299" s="645" t="s">
        <v>1710</v>
      </c>
      <c r="C2299" s="645" t="s">
        <v>391</v>
      </c>
      <c r="D2299" s="645" t="s">
        <v>3302</v>
      </c>
      <c r="E2299" s="645" t="s">
        <v>3303</v>
      </c>
      <c r="F2299" s="645" t="s">
        <v>3304</v>
      </c>
      <c r="G2299" s="645" t="s">
        <v>8613</v>
      </c>
      <c r="H2299" s="646">
        <v>42818</v>
      </c>
      <c r="I2299" s="647">
        <v>104.12</v>
      </c>
      <c r="J2299" s="647">
        <v>1</v>
      </c>
      <c r="K2299" s="647">
        <f t="shared" si="35"/>
        <v>104.12</v>
      </c>
      <c r="L2299" s="645" t="s">
        <v>801</v>
      </c>
      <c r="M2299" s="645" t="s">
        <v>205</v>
      </c>
      <c r="N2299" s="646">
        <v>42824</v>
      </c>
      <c r="O2299" s="645" t="s">
        <v>71</v>
      </c>
      <c r="P2299" s="645" t="s">
        <v>801</v>
      </c>
    </row>
    <row r="2300" spans="1:16" x14ac:dyDescent="0.2">
      <c r="A2300" s="645" t="s">
        <v>390</v>
      </c>
      <c r="B2300" s="645" t="s">
        <v>1710</v>
      </c>
      <c r="C2300" s="645" t="s">
        <v>391</v>
      </c>
      <c r="D2300" s="645" t="s">
        <v>3302</v>
      </c>
      <c r="E2300" s="645" t="s">
        <v>3303</v>
      </c>
      <c r="F2300" s="645" t="s">
        <v>3304</v>
      </c>
      <c r="G2300" s="645" t="s">
        <v>8614</v>
      </c>
      <c r="H2300" s="646">
        <v>42818</v>
      </c>
      <c r="I2300" s="647">
        <v>90</v>
      </c>
      <c r="J2300" s="647">
        <v>1</v>
      </c>
      <c r="K2300" s="647">
        <f t="shared" si="35"/>
        <v>90</v>
      </c>
      <c r="L2300" s="645" t="s">
        <v>801</v>
      </c>
      <c r="M2300" s="645" t="s">
        <v>1129</v>
      </c>
      <c r="N2300" s="646">
        <v>42824</v>
      </c>
      <c r="O2300" s="645" t="s">
        <v>71</v>
      </c>
      <c r="P2300" s="645" t="s">
        <v>801</v>
      </c>
    </row>
    <row r="2301" spans="1:16" x14ac:dyDescent="0.2">
      <c r="A2301" s="645" t="s">
        <v>390</v>
      </c>
      <c r="B2301" s="645" t="s">
        <v>1710</v>
      </c>
      <c r="C2301" s="645" t="s">
        <v>391</v>
      </c>
      <c r="D2301" s="645" t="s">
        <v>3302</v>
      </c>
      <c r="E2301" s="645" t="s">
        <v>3303</v>
      </c>
      <c r="F2301" s="645" t="s">
        <v>3304</v>
      </c>
      <c r="G2301" s="645" t="s">
        <v>8615</v>
      </c>
      <c r="H2301" s="646">
        <v>42818</v>
      </c>
      <c r="I2301" s="647">
        <v>281.25</v>
      </c>
      <c r="J2301" s="647">
        <v>1</v>
      </c>
      <c r="K2301" s="647">
        <f t="shared" si="35"/>
        <v>281.25</v>
      </c>
      <c r="L2301" s="645" t="s">
        <v>801</v>
      </c>
      <c r="M2301" s="645" t="s">
        <v>1129</v>
      </c>
      <c r="N2301" s="646">
        <v>42824</v>
      </c>
      <c r="O2301" s="645" t="s">
        <v>71</v>
      </c>
      <c r="P2301" s="645" t="s">
        <v>801</v>
      </c>
    </row>
    <row r="2302" spans="1:16" x14ac:dyDescent="0.2">
      <c r="A2302" s="645" t="s">
        <v>390</v>
      </c>
      <c r="B2302" s="645" t="s">
        <v>1710</v>
      </c>
      <c r="C2302" s="645" t="s">
        <v>391</v>
      </c>
      <c r="D2302" s="645" t="s">
        <v>3302</v>
      </c>
      <c r="E2302" s="645" t="s">
        <v>3303</v>
      </c>
      <c r="F2302" s="645" t="s">
        <v>3304</v>
      </c>
      <c r="G2302" s="645" t="s">
        <v>8616</v>
      </c>
      <c r="H2302" s="646">
        <v>42818</v>
      </c>
      <c r="I2302" s="647">
        <v>97.85</v>
      </c>
      <c r="J2302" s="647">
        <v>1</v>
      </c>
      <c r="K2302" s="647">
        <f t="shared" si="35"/>
        <v>97.85</v>
      </c>
      <c r="L2302" s="645" t="s">
        <v>801</v>
      </c>
      <c r="M2302" s="645" t="s">
        <v>1129</v>
      </c>
      <c r="N2302" s="646">
        <v>42824</v>
      </c>
      <c r="O2302" s="645" t="s">
        <v>71</v>
      </c>
      <c r="P2302" s="645" t="s">
        <v>801</v>
      </c>
    </row>
    <row r="2303" spans="1:16" x14ac:dyDescent="0.2">
      <c r="A2303" s="645" t="s">
        <v>390</v>
      </c>
      <c r="B2303" s="645" t="s">
        <v>1710</v>
      </c>
      <c r="C2303" s="645" t="s">
        <v>391</v>
      </c>
      <c r="D2303" s="645" t="s">
        <v>3302</v>
      </c>
      <c r="E2303" s="645" t="s">
        <v>3303</v>
      </c>
      <c r="F2303" s="645" t="s">
        <v>3304</v>
      </c>
      <c r="G2303" s="645" t="s">
        <v>8617</v>
      </c>
      <c r="H2303" s="646">
        <v>42818</v>
      </c>
      <c r="I2303" s="647">
        <v>82.95</v>
      </c>
      <c r="J2303" s="647">
        <v>1</v>
      </c>
      <c r="K2303" s="647">
        <f t="shared" si="35"/>
        <v>82.95</v>
      </c>
      <c r="L2303" s="645" t="s">
        <v>801</v>
      </c>
      <c r="M2303" s="645" t="s">
        <v>1129</v>
      </c>
      <c r="N2303" s="646">
        <v>42824</v>
      </c>
      <c r="O2303" s="645" t="s">
        <v>71</v>
      </c>
      <c r="P2303" s="645" t="s">
        <v>801</v>
      </c>
    </row>
    <row r="2304" spans="1:16" x14ac:dyDescent="0.2">
      <c r="A2304" s="645" t="s">
        <v>390</v>
      </c>
      <c r="B2304" s="645" t="s">
        <v>1710</v>
      </c>
      <c r="C2304" s="645" t="s">
        <v>391</v>
      </c>
      <c r="D2304" s="645" t="s">
        <v>3302</v>
      </c>
      <c r="E2304" s="645" t="s">
        <v>3303</v>
      </c>
      <c r="F2304" s="645" t="s">
        <v>3304</v>
      </c>
      <c r="G2304" s="645" t="s">
        <v>8618</v>
      </c>
      <c r="H2304" s="646">
        <v>42818</v>
      </c>
      <c r="I2304" s="647">
        <v>123</v>
      </c>
      <c r="J2304" s="647">
        <v>1</v>
      </c>
      <c r="K2304" s="647">
        <f t="shared" si="35"/>
        <v>123</v>
      </c>
      <c r="L2304" s="645" t="s">
        <v>801</v>
      </c>
      <c r="M2304" s="645" t="s">
        <v>1129</v>
      </c>
      <c r="N2304" s="646">
        <v>42824</v>
      </c>
      <c r="O2304" s="645" t="s">
        <v>71</v>
      </c>
      <c r="P2304" s="645" t="s">
        <v>801</v>
      </c>
    </row>
    <row r="2305" spans="1:16" x14ac:dyDescent="0.2">
      <c r="A2305" s="645" t="s">
        <v>390</v>
      </c>
      <c r="B2305" s="645" t="s">
        <v>1710</v>
      </c>
      <c r="C2305" s="645" t="s">
        <v>391</v>
      </c>
      <c r="D2305" s="645" t="s">
        <v>3302</v>
      </c>
      <c r="E2305" s="645" t="s">
        <v>3303</v>
      </c>
      <c r="F2305" s="645" t="s">
        <v>3304</v>
      </c>
      <c r="G2305" s="645" t="s">
        <v>8619</v>
      </c>
      <c r="H2305" s="646">
        <v>42818</v>
      </c>
      <c r="I2305" s="647">
        <v>110</v>
      </c>
      <c r="J2305" s="647">
        <v>1</v>
      </c>
      <c r="K2305" s="647">
        <f t="shared" si="35"/>
        <v>110</v>
      </c>
      <c r="L2305" s="645" t="s">
        <v>801</v>
      </c>
      <c r="M2305" s="645" t="s">
        <v>666</v>
      </c>
      <c r="N2305" s="646">
        <v>42824</v>
      </c>
      <c r="O2305" s="645" t="s">
        <v>71</v>
      </c>
      <c r="P2305" s="645" t="s">
        <v>801</v>
      </c>
    </row>
    <row r="2306" spans="1:16" x14ac:dyDescent="0.2">
      <c r="A2306" s="645" t="s">
        <v>390</v>
      </c>
      <c r="B2306" s="645" t="s">
        <v>1710</v>
      </c>
      <c r="C2306" s="645" t="s">
        <v>391</v>
      </c>
      <c r="D2306" s="645" t="s">
        <v>3302</v>
      </c>
      <c r="E2306" s="645" t="s">
        <v>3303</v>
      </c>
      <c r="F2306" s="645" t="s">
        <v>3304</v>
      </c>
      <c r="G2306" s="645" t="s">
        <v>8620</v>
      </c>
      <c r="H2306" s="646">
        <v>42818</v>
      </c>
      <c r="I2306" s="647">
        <v>109.96</v>
      </c>
      <c r="J2306" s="647">
        <v>1</v>
      </c>
      <c r="K2306" s="647">
        <f t="shared" ref="K2306:K2369" si="36">I2306*J2306</f>
        <v>109.96</v>
      </c>
      <c r="L2306" s="645" t="s">
        <v>801</v>
      </c>
      <c r="M2306" s="645" t="s">
        <v>543</v>
      </c>
      <c r="N2306" s="646">
        <v>42824</v>
      </c>
      <c r="O2306" s="645" t="s">
        <v>71</v>
      </c>
      <c r="P2306" s="645" t="s">
        <v>801</v>
      </c>
    </row>
    <row r="2307" spans="1:16" x14ac:dyDescent="0.2">
      <c r="A2307" s="645" t="s">
        <v>390</v>
      </c>
      <c r="B2307" s="645" t="s">
        <v>1710</v>
      </c>
      <c r="C2307" s="645" t="s">
        <v>391</v>
      </c>
      <c r="D2307" s="645" t="s">
        <v>3302</v>
      </c>
      <c r="E2307" s="645" t="s">
        <v>3303</v>
      </c>
      <c r="F2307" s="645" t="s">
        <v>3304</v>
      </c>
      <c r="G2307" s="645" t="s">
        <v>8621</v>
      </c>
      <c r="H2307" s="646">
        <v>42818</v>
      </c>
      <c r="I2307" s="647">
        <v>82.95</v>
      </c>
      <c r="J2307" s="647">
        <v>1</v>
      </c>
      <c r="K2307" s="647">
        <f t="shared" si="36"/>
        <v>82.95</v>
      </c>
      <c r="L2307" s="645" t="s">
        <v>801</v>
      </c>
      <c r="M2307" s="645" t="s">
        <v>8622</v>
      </c>
      <c r="N2307" s="646">
        <v>42824</v>
      </c>
      <c r="O2307" s="645" t="s">
        <v>71</v>
      </c>
      <c r="P2307" s="645" t="s">
        <v>801</v>
      </c>
    </row>
    <row r="2308" spans="1:16" x14ac:dyDescent="0.2">
      <c r="A2308" s="645" t="s">
        <v>390</v>
      </c>
      <c r="B2308" s="645" t="s">
        <v>1710</v>
      </c>
      <c r="C2308" s="645" t="s">
        <v>391</v>
      </c>
      <c r="D2308" s="645" t="s">
        <v>3302</v>
      </c>
      <c r="E2308" s="645" t="s">
        <v>3303</v>
      </c>
      <c r="F2308" s="645" t="s">
        <v>3304</v>
      </c>
      <c r="G2308" s="645" t="s">
        <v>8623</v>
      </c>
      <c r="H2308" s="646">
        <v>42818</v>
      </c>
      <c r="I2308" s="647">
        <v>82.95</v>
      </c>
      <c r="J2308" s="647">
        <v>1</v>
      </c>
      <c r="K2308" s="647">
        <f t="shared" si="36"/>
        <v>82.95</v>
      </c>
      <c r="L2308" s="645" t="s">
        <v>801</v>
      </c>
      <c r="M2308" s="645" t="s">
        <v>8622</v>
      </c>
      <c r="N2308" s="646">
        <v>42824</v>
      </c>
      <c r="O2308" s="645" t="s">
        <v>71</v>
      </c>
      <c r="P2308" s="645" t="s">
        <v>801</v>
      </c>
    </row>
    <row r="2309" spans="1:16" x14ac:dyDescent="0.2">
      <c r="A2309" s="645" t="s">
        <v>390</v>
      </c>
      <c r="B2309" s="645" t="s">
        <v>1710</v>
      </c>
      <c r="C2309" s="645" t="s">
        <v>391</v>
      </c>
      <c r="D2309" s="645" t="s">
        <v>3302</v>
      </c>
      <c r="E2309" s="645" t="s">
        <v>3303</v>
      </c>
      <c r="F2309" s="645" t="s">
        <v>3304</v>
      </c>
      <c r="G2309" s="645" t="s">
        <v>8624</v>
      </c>
      <c r="H2309" s="646">
        <v>42818</v>
      </c>
      <c r="I2309" s="647">
        <v>41.8</v>
      </c>
      <c r="J2309" s="647">
        <v>1</v>
      </c>
      <c r="K2309" s="647">
        <f t="shared" si="36"/>
        <v>41.8</v>
      </c>
      <c r="L2309" s="645" t="s">
        <v>801</v>
      </c>
      <c r="M2309" s="645" t="s">
        <v>1147</v>
      </c>
      <c r="N2309" s="646">
        <v>42824</v>
      </c>
      <c r="O2309" s="645" t="s">
        <v>71</v>
      </c>
      <c r="P2309" s="645" t="s">
        <v>801</v>
      </c>
    </row>
    <row r="2310" spans="1:16" x14ac:dyDescent="0.2">
      <c r="A2310" s="645" t="s">
        <v>390</v>
      </c>
      <c r="B2310" s="645" t="s">
        <v>1710</v>
      </c>
      <c r="C2310" s="645" t="s">
        <v>391</v>
      </c>
      <c r="D2310" s="645" t="s">
        <v>3302</v>
      </c>
      <c r="E2310" s="645" t="s">
        <v>3303</v>
      </c>
      <c r="F2310" s="645" t="s">
        <v>3304</v>
      </c>
      <c r="G2310" s="645" t="s">
        <v>8625</v>
      </c>
      <c r="H2310" s="646">
        <v>42818</v>
      </c>
      <c r="I2310" s="647">
        <v>46.3</v>
      </c>
      <c r="J2310" s="647">
        <v>1</v>
      </c>
      <c r="K2310" s="647">
        <f t="shared" si="36"/>
        <v>46.3</v>
      </c>
      <c r="L2310" s="645" t="s">
        <v>801</v>
      </c>
      <c r="M2310" s="645" t="s">
        <v>1147</v>
      </c>
      <c r="N2310" s="646">
        <v>42824</v>
      </c>
      <c r="O2310" s="645" t="s">
        <v>71</v>
      </c>
      <c r="P2310" s="645" t="s">
        <v>801</v>
      </c>
    </row>
    <row r="2311" spans="1:16" x14ac:dyDescent="0.2">
      <c r="A2311" s="645" t="s">
        <v>390</v>
      </c>
      <c r="B2311" s="645" t="s">
        <v>1710</v>
      </c>
      <c r="C2311" s="645" t="s">
        <v>391</v>
      </c>
      <c r="D2311" s="645" t="s">
        <v>3302</v>
      </c>
      <c r="E2311" s="645" t="s">
        <v>3303</v>
      </c>
      <c r="F2311" s="645" t="s">
        <v>3304</v>
      </c>
      <c r="G2311" s="645" t="s">
        <v>8626</v>
      </c>
      <c r="H2311" s="646">
        <v>42818</v>
      </c>
      <c r="I2311" s="647">
        <v>198.22</v>
      </c>
      <c r="J2311" s="647">
        <v>1</v>
      </c>
      <c r="K2311" s="647">
        <f t="shared" si="36"/>
        <v>198.22</v>
      </c>
      <c r="L2311" s="645" t="s">
        <v>801</v>
      </c>
      <c r="M2311" s="645" t="s">
        <v>1402</v>
      </c>
      <c r="N2311" s="646">
        <v>42824</v>
      </c>
      <c r="O2311" s="645" t="s">
        <v>71</v>
      </c>
      <c r="P2311" s="645" t="s">
        <v>801</v>
      </c>
    </row>
    <row r="2312" spans="1:16" x14ac:dyDescent="0.2">
      <c r="A2312" s="645" t="s">
        <v>390</v>
      </c>
      <c r="B2312" s="645" t="s">
        <v>1710</v>
      </c>
      <c r="C2312" s="645" t="s">
        <v>391</v>
      </c>
      <c r="D2312" s="645" t="s">
        <v>3302</v>
      </c>
      <c r="E2312" s="645" t="s">
        <v>3303</v>
      </c>
      <c r="F2312" s="645" t="s">
        <v>3304</v>
      </c>
      <c r="G2312" s="645" t="s">
        <v>8627</v>
      </c>
      <c r="H2312" s="646">
        <v>42818</v>
      </c>
      <c r="I2312" s="647">
        <v>43.02</v>
      </c>
      <c r="J2312" s="647">
        <v>1</v>
      </c>
      <c r="K2312" s="647">
        <f t="shared" si="36"/>
        <v>43.02</v>
      </c>
      <c r="L2312" s="645" t="s">
        <v>801</v>
      </c>
      <c r="M2312" s="645" t="s">
        <v>95</v>
      </c>
      <c r="N2312" s="646">
        <v>42824</v>
      </c>
      <c r="O2312" s="645" t="s">
        <v>71</v>
      </c>
      <c r="P2312" s="645" t="s">
        <v>801</v>
      </c>
    </row>
    <row r="2313" spans="1:16" x14ac:dyDescent="0.2">
      <c r="A2313" s="645" t="s">
        <v>390</v>
      </c>
      <c r="B2313" s="645" t="s">
        <v>1710</v>
      </c>
      <c r="C2313" s="645" t="s">
        <v>391</v>
      </c>
      <c r="D2313" s="645" t="s">
        <v>3302</v>
      </c>
      <c r="E2313" s="645" t="s">
        <v>3303</v>
      </c>
      <c r="F2313" s="645" t="s">
        <v>3304</v>
      </c>
      <c r="G2313" s="645" t="s">
        <v>8628</v>
      </c>
      <c r="H2313" s="646">
        <v>42818</v>
      </c>
      <c r="I2313" s="647">
        <v>645.23</v>
      </c>
      <c r="J2313" s="647">
        <v>1</v>
      </c>
      <c r="K2313" s="647">
        <f t="shared" si="36"/>
        <v>645.23</v>
      </c>
      <c r="L2313" s="645" t="s">
        <v>801</v>
      </c>
      <c r="M2313" s="645" t="s">
        <v>617</v>
      </c>
      <c r="N2313" s="646">
        <v>42824</v>
      </c>
      <c r="O2313" s="645" t="s">
        <v>71</v>
      </c>
      <c r="P2313" s="645" t="s">
        <v>801</v>
      </c>
    </row>
    <row r="2314" spans="1:16" x14ac:dyDescent="0.2">
      <c r="A2314" s="645" t="s">
        <v>390</v>
      </c>
      <c r="B2314" s="645" t="s">
        <v>1710</v>
      </c>
      <c r="C2314" s="645" t="s">
        <v>391</v>
      </c>
      <c r="D2314" s="645" t="s">
        <v>3302</v>
      </c>
      <c r="E2314" s="645" t="s">
        <v>3303</v>
      </c>
      <c r="F2314" s="645" t="s">
        <v>3304</v>
      </c>
      <c r="G2314" s="645" t="s">
        <v>8629</v>
      </c>
      <c r="H2314" s="646">
        <v>42818</v>
      </c>
      <c r="I2314" s="647">
        <v>69.2</v>
      </c>
      <c r="J2314" s="647">
        <v>1</v>
      </c>
      <c r="K2314" s="647">
        <f t="shared" si="36"/>
        <v>69.2</v>
      </c>
      <c r="L2314" s="645" t="s">
        <v>801</v>
      </c>
      <c r="M2314" s="645" t="s">
        <v>623</v>
      </c>
      <c r="N2314" s="646">
        <v>42824</v>
      </c>
      <c r="O2314" s="645" t="s">
        <v>71</v>
      </c>
      <c r="P2314" s="645" t="s">
        <v>801</v>
      </c>
    </row>
    <row r="2315" spans="1:16" x14ac:dyDescent="0.2">
      <c r="A2315" s="645" t="s">
        <v>390</v>
      </c>
      <c r="B2315" s="645" t="s">
        <v>1710</v>
      </c>
      <c r="C2315" s="645" t="s">
        <v>391</v>
      </c>
      <c r="D2315" s="645" t="s">
        <v>3302</v>
      </c>
      <c r="E2315" s="645" t="s">
        <v>3303</v>
      </c>
      <c r="F2315" s="645" t="s">
        <v>3304</v>
      </c>
      <c r="G2315" s="645" t="s">
        <v>8630</v>
      </c>
      <c r="H2315" s="646">
        <v>42818</v>
      </c>
      <c r="I2315" s="647">
        <v>97.85</v>
      </c>
      <c r="J2315" s="647">
        <v>1</v>
      </c>
      <c r="K2315" s="647">
        <f t="shared" si="36"/>
        <v>97.85</v>
      </c>
      <c r="L2315" s="645" t="s">
        <v>801</v>
      </c>
      <c r="M2315" s="645" t="s">
        <v>8631</v>
      </c>
      <c r="N2315" s="646">
        <v>42824</v>
      </c>
      <c r="O2315" s="645" t="s">
        <v>71</v>
      </c>
      <c r="P2315" s="645" t="s">
        <v>801</v>
      </c>
    </row>
    <row r="2316" spans="1:16" x14ac:dyDescent="0.2">
      <c r="A2316" s="645" t="s">
        <v>390</v>
      </c>
      <c r="B2316" s="645" t="s">
        <v>1710</v>
      </c>
      <c r="C2316" s="645" t="s">
        <v>391</v>
      </c>
      <c r="D2316" s="645" t="s">
        <v>3302</v>
      </c>
      <c r="E2316" s="645" t="s">
        <v>3303</v>
      </c>
      <c r="F2316" s="645" t="s">
        <v>3304</v>
      </c>
      <c r="G2316" s="645" t="s">
        <v>8632</v>
      </c>
      <c r="H2316" s="646">
        <v>42818</v>
      </c>
      <c r="I2316" s="647">
        <v>82.95</v>
      </c>
      <c r="J2316" s="647">
        <v>1</v>
      </c>
      <c r="K2316" s="647">
        <f t="shared" si="36"/>
        <v>82.95</v>
      </c>
      <c r="L2316" s="645" t="s">
        <v>801</v>
      </c>
      <c r="M2316" s="645" t="s">
        <v>8631</v>
      </c>
      <c r="N2316" s="646">
        <v>42824</v>
      </c>
      <c r="O2316" s="645" t="s">
        <v>71</v>
      </c>
      <c r="P2316" s="645" t="s">
        <v>801</v>
      </c>
    </row>
    <row r="2317" spans="1:16" x14ac:dyDescent="0.2">
      <c r="A2317" s="645" t="s">
        <v>390</v>
      </c>
      <c r="B2317" s="645" t="s">
        <v>1710</v>
      </c>
      <c r="C2317" s="645" t="s">
        <v>391</v>
      </c>
      <c r="D2317" s="645" t="s">
        <v>3302</v>
      </c>
      <c r="E2317" s="645" t="s">
        <v>3303</v>
      </c>
      <c r="F2317" s="645" t="s">
        <v>3304</v>
      </c>
      <c r="G2317" s="645" t="s">
        <v>8633</v>
      </c>
      <c r="H2317" s="646">
        <v>42818</v>
      </c>
      <c r="I2317" s="647">
        <v>40.35</v>
      </c>
      <c r="J2317" s="647">
        <v>1</v>
      </c>
      <c r="K2317" s="647">
        <f t="shared" si="36"/>
        <v>40.35</v>
      </c>
      <c r="L2317" s="645" t="s">
        <v>801</v>
      </c>
      <c r="M2317" s="645" t="s">
        <v>258</v>
      </c>
      <c r="N2317" s="646">
        <v>42824</v>
      </c>
      <c r="O2317" s="645" t="s">
        <v>71</v>
      </c>
      <c r="P2317" s="645" t="s">
        <v>801</v>
      </c>
    </row>
    <row r="2318" spans="1:16" x14ac:dyDescent="0.2">
      <c r="A2318" s="645" t="s">
        <v>390</v>
      </c>
      <c r="B2318" s="645" t="s">
        <v>1710</v>
      </c>
      <c r="C2318" s="645" t="s">
        <v>391</v>
      </c>
      <c r="D2318" s="645" t="s">
        <v>3302</v>
      </c>
      <c r="E2318" s="645" t="s">
        <v>3303</v>
      </c>
      <c r="F2318" s="645" t="s">
        <v>3304</v>
      </c>
      <c r="G2318" s="645" t="s">
        <v>8634</v>
      </c>
      <c r="H2318" s="646">
        <v>42818</v>
      </c>
      <c r="I2318" s="647">
        <v>210.24</v>
      </c>
      <c r="J2318" s="647">
        <v>1</v>
      </c>
      <c r="K2318" s="647">
        <f t="shared" si="36"/>
        <v>210.24</v>
      </c>
      <c r="L2318" s="645" t="s">
        <v>801</v>
      </c>
      <c r="M2318" s="645" t="s">
        <v>1147</v>
      </c>
      <c r="N2318" s="646">
        <v>42824</v>
      </c>
      <c r="O2318" s="645" t="s">
        <v>71</v>
      </c>
      <c r="P2318" s="645" t="s">
        <v>801</v>
      </c>
    </row>
    <row r="2319" spans="1:16" x14ac:dyDescent="0.2">
      <c r="A2319" s="645" t="s">
        <v>390</v>
      </c>
      <c r="B2319" s="645" t="s">
        <v>1710</v>
      </c>
      <c r="C2319" s="645" t="s">
        <v>391</v>
      </c>
      <c r="D2319" s="645" t="s">
        <v>3302</v>
      </c>
      <c r="E2319" s="645" t="s">
        <v>3303</v>
      </c>
      <c r="F2319" s="645" t="s">
        <v>3304</v>
      </c>
      <c r="G2319" s="645" t="s">
        <v>8635</v>
      </c>
      <c r="H2319" s="646">
        <v>42818</v>
      </c>
      <c r="I2319" s="647">
        <v>146.41999999999999</v>
      </c>
      <c r="J2319" s="647">
        <v>1</v>
      </c>
      <c r="K2319" s="647">
        <f t="shared" si="36"/>
        <v>146.41999999999999</v>
      </c>
      <c r="L2319" s="645" t="s">
        <v>801</v>
      </c>
      <c r="M2319" s="645" t="s">
        <v>1147</v>
      </c>
      <c r="N2319" s="646">
        <v>42824</v>
      </c>
      <c r="O2319" s="645" t="s">
        <v>71</v>
      </c>
      <c r="P2319" s="645" t="s">
        <v>801</v>
      </c>
    </row>
    <row r="2320" spans="1:16" x14ac:dyDescent="0.2">
      <c r="A2320" s="645" t="s">
        <v>390</v>
      </c>
      <c r="B2320" s="645" t="s">
        <v>1710</v>
      </c>
      <c r="C2320" s="645" t="s">
        <v>391</v>
      </c>
      <c r="D2320" s="645" t="s">
        <v>3302</v>
      </c>
      <c r="E2320" s="645" t="s">
        <v>3303</v>
      </c>
      <c r="F2320" s="645" t="s">
        <v>3304</v>
      </c>
      <c r="G2320" s="645" t="s">
        <v>8636</v>
      </c>
      <c r="H2320" s="646">
        <v>42818</v>
      </c>
      <c r="I2320" s="647">
        <v>39.049999999999997</v>
      </c>
      <c r="J2320" s="647">
        <v>1</v>
      </c>
      <c r="K2320" s="647">
        <f t="shared" si="36"/>
        <v>39.049999999999997</v>
      </c>
      <c r="L2320" s="645" t="s">
        <v>801</v>
      </c>
      <c r="M2320" s="645" t="s">
        <v>258</v>
      </c>
      <c r="N2320" s="646">
        <v>42824</v>
      </c>
      <c r="O2320" s="645" t="s">
        <v>71</v>
      </c>
      <c r="P2320" s="645" t="s">
        <v>801</v>
      </c>
    </row>
    <row r="2321" spans="1:16" x14ac:dyDescent="0.2">
      <c r="A2321" s="645" t="s">
        <v>390</v>
      </c>
      <c r="B2321" s="645" t="s">
        <v>1710</v>
      </c>
      <c r="C2321" s="645" t="s">
        <v>391</v>
      </c>
      <c r="D2321" s="645" t="s">
        <v>3302</v>
      </c>
      <c r="E2321" s="645" t="s">
        <v>3303</v>
      </c>
      <c r="F2321" s="645" t="s">
        <v>3304</v>
      </c>
      <c r="G2321" s="645" t="s">
        <v>8637</v>
      </c>
      <c r="H2321" s="646">
        <v>42818</v>
      </c>
      <c r="I2321" s="647">
        <v>195.82</v>
      </c>
      <c r="J2321" s="647">
        <v>1</v>
      </c>
      <c r="K2321" s="647">
        <f t="shared" si="36"/>
        <v>195.82</v>
      </c>
      <c r="L2321" s="645" t="s">
        <v>801</v>
      </c>
      <c r="M2321" s="645" t="s">
        <v>3060</v>
      </c>
      <c r="N2321" s="646">
        <v>42824</v>
      </c>
      <c r="O2321" s="645" t="s">
        <v>71</v>
      </c>
      <c r="P2321" s="645" t="s">
        <v>801</v>
      </c>
    </row>
    <row r="2322" spans="1:16" x14ac:dyDescent="0.2">
      <c r="A2322" s="645" t="s">
        <v>390</v>
      </c>
      <c r="B2322" s="645" t="s">
        <v>1710</v>
      </c>
      <c r="C2322" s="645" t="s">
        <v>391</v>
      </c>
      <c r="D2322" s="645" t="s">
        <v>3302</v>
      </c>
      <c r="E2322" s="645" t="s">
        <v>3303</v>
      </c>
      <c r="F2322" s="645" t="s">
        <v>3304</v>
      </c>
      <c r="G2322" s="645" t="s">
        <v>8638</v>
      </c>
      <c r="H2322" s="646">
        <v>42818</v>
      </c>
      <c r="I2322" s="647">
        <v>195.82</v>
      </c>
      <c r="J2322" s="647">
        <v>1</v>
      </c>
      <c r="K2322" s="647">
        <f t="shared" si="36"/>
        <v>195.82</v>
      </c>
      <c r="L2322" s="645" t="s">
        <v>801</v>
      </c>
      <c r="M2322" s="645" t="s">
        <v>3060</v>
      </c>
      <c r="N2322" s="646">
        <v>42824</v>
      </c>
      <c r="O2322" s="645" t="s">
        <v>71</v>
      </c>
      <c r="P2322" s="645" t="s">
        <v>801</v>
      </c>
    </row>
    <row r="2323" spans="1:16" x14ac:dyDescent="0.2">
      <c r="A2323" s="645" t="s">
        <v>390</v>
      </c>
      <c r="B2323" s="645" t="s">
        <v>1710</v>
      </c>
      <c r="C2323" s="645" t="s">
        <v>391</v>
      </c>
      <c r="D2323" s="645" t="s">
        <v>3302</v>
      </c>
      <c r="E2323" s="645" t="s">
        <v>3303</v>
      </c>
      <c r="F2323" s="645" t="s">
        <v>3304</v>
      </c>
      <c r="G2323" s="645" t="s">
        <v>8639</v>
      </c>
      <c r="H2323" s="646">
        <v>42818</v>
      </c>
      <c r="I2323" s="647">
        <v>99</v>
      </c>
      <c r="J2323" s="647">
        <v>1</v>
      </c>
      <c r="K2323" s="647">
        <f t="shared" si="36"/>
        <v>99</v>
      </c>
      <c r="L2323" s="645" t="s">
        <v>801</v>
      </c>
      <c r="M2323" s="645" t="s">
        <v>544</v>
      </c>
      <c r="N2323" s="646">
        <v>42824</v>
      </c>
      <c r="O2323" s="645" t="s">
        <v>71</v>
      </c>
      <c r="P2323" s="645" t="s">
        <v>801</v>
      </c>
    </row>
    <row r="2324" spans="1:16" x14ac:dyDescent="0.2">
      <c r="A2324" s="645" t="s">
        <v>390</v>
      </c>
      <c r="B2324" s="645" t="s">
        <v>1710</v>
      </c>
      <c r="C2324" s="645" t="s">
        <v>391</v>
      </c>
      <c r="D2324" s="645" t="s">
        <v>3302</v>
      </c>
      <c r="E2324" s="645" t="s">
        <v>3303</v>
      </c>
      <c r="F2324" s="645" t="s">
        <v>3304</v>
      </c>
      <c r="G2324" s="645" t="s">
        <v>8640</v>
      </c>
      <c r="H2324" s="646">
        <v>42818</v>
      </c>
      <c r="I2324" s="647">
        <v>90</v>
      </c>
      <c r="J2324" s="647">
        <v>1</v>
      </c>
      <c r="K2324" s="647">
        <f t="shared" si="36"/>
        <v>90</v>
      </c>
      <c r="L2324" s="645" t="s">
        <v>801</v>
      </c>
      <c r="M2324" s="645" t="s">
        <v>8010</v>
      </c>
      <c r="N2324" s="646">
        <v>42824</v>
      </c>
      <c r="O2324" s="645" t="s">
        <v>71</v>
      </c>
      <c r="P2324" s="645" t="s">
        <v>801</v>
      </c>
    </row>
    <row r="2325" spans="1:16" x14ac:dyDescent="0.2">
      <c r="A2325" s="645" t="s">
        <v>390</v>
      </c>
      <c r="B2325" s="645" t="s">
        <v>1710</v>
      </c>
      <c r="C2325" s="645" t="s">
        <v>391</v>
      </c>
      <c r="D2325" s="645" t="s">
        <v>3302</v>
      </c>
      <c r="E2325" s="645" t="s">
        <v>3303</v>
      </c>
      <c r="F2325" s="645" t="s">
        <v>3304</v>
      </c>
      <c r="G2325" s="645" t="s">
        <v>8641</v>
      </c>
      <c r="H2325" s="646">
        <v>42817</v>
      </c>
      <c r="I2325" s="647">
        <v>90</v>
      </c>
      <c r="J2325" s="647">
        <v>1</v>
      </c>
      <c r="K2325" s="647">
        <f t="shared" si="36"/>
        <v>90</v>
      </c>
      <c r="L2325" s="645" t="s">
        <v>801</v>
      </c>
      <c r="M2325" s="645" t="s">
        <v>4998</v>
      </c>
      <c r="N2325" s="646">
        <v>42824</v>
      </c>
      <c r="O2325" s="645" t="s">
        <v>71</v>
      </c>
      <c r="P2325" s="645" t="s">
        <v>801</v>
      </c>
    </row>
    <row r="2326" spans="1:16" x14ac:dyDescent="0.2">
      <c r="A2326" s="645" t="s">
        <v>390</v>
      </c>
      <c r="B2326" s="645" t="s">
        <v>1710</v>
      </c>
      <c r="C2326" s="645" t="s">
        <v>391</v>
      </c>
      <c r="D2326" s="645" t="s">
        <v>3302</v>
      </c>
      <c r="E2326" s="645" t="s">
        <v>3303</v>
      </c>
      <c r="F2326" s="645" t="s">
        <v>3304</v>
      </c>
      <c r="G2326" s="645" t="s">
        <v>8642</v>
      </c>
      <c r="H2326" s="646">
        <v>42817</v>
      </c>
      <c r="I2326" s="647">
        <v>199.98</v>
      </c>
      <c r="J2326" s="647">
        <v>1</v>
      </c>
      <c r="K2326" s="647">
        <f t="shared" si="36"/>
        <v>199.98</v>
      </c>
      <c r="L2326" s="645" t="s">
        <v>801</v>
      </c>
      <c r="M2326" s="645" t="s">
        <v>1131</v>
      </c>
      <c r="N2326" s="646">
        <v>42824</v>
      </c>
      <c r="O2326" s="645" t="s">
        <v>71</v>
      </c>
      <c r="P2326" s="645" t="s">
        <v>801</v>
      </c>
    </row>
    <row r="2327" spans="1:16" x14ac:dyDescent="0.2">
      <c r="A2327" s="645" t="s">
        <v>390</v>
      </c>
      <c r="B2327" s="645" t="s">
        <v>1710</v>
      </c>
      <c r="C2327" s="645" t="s">
        <v>391</v>
      </c>
      <c r="D2327" s="645" t="s">
        <v>3302</v>
      </c>
      <c r="E2327" s="645" t="s">
        <v>3303</v>
      </c>
      <c r="F2327" s="645" t="s">
        <v>3304</v>
      </c>
      <c r="G2327" s="645" t="s">
        <v>8643</v>
      </c>
      <c r="H2327" s="646">
        <v>42817</v>
      </c>
      <c r="I2327" s="647">
        <v>161.96</v>
      </c>
      <c r="J2327" s="647">
        <v>1</v>
      </c>
      <c r="K2327" s="647">
        <f t="shared" si="36"/>
        <v>161.96</v>
      </c>
      <c r="L2327" s="645" t="s">
        <v>801</v>
      </c>
      <c r="M2327" s="645" t="s">
        <v>1133</v>
      </c>
      <c r="N2327" s="646">
        <v>42824</v>
      </c>
      <c r="O2327" s="645" t="s">
        <v>71</v>
      </c>
      <c r="P2327" s="645" t="s">
        <v>801</v>
      </c>
    </row>
    <row r="2328" spans="1:16" x14ac:dyDescent="0.2">
      <c r="A2328" s="645" t="s">
        <v>390</v>
      </c>
      <c r="B2328" s="645" t="s">
        <v>1710</v>
      </c>
      <c r="C2328" s="645" t="s">
        <v>391</v>
      </c>
      <c r="D2328" s="645" t="s">
        <v>3302</v>
      </c>
      <c r="E2328" s="645" t="s">
        <v>3303</v>
      </c>
      <c r="F2328" s="645" t="s">
        <v>3304</v>
      </c>
      <c r="G2328" s="645" t="s">
        <v>8644</v>
      </c>
      <c r="H2328" s="646">
        <v>42817</v>
      </c>
      <c r="I2328" s="647">
        <v>227.61</v>
      </c>
      <c r="J2328" s="647">
        <v>1</v>
      </c>
      <c r="K2328" s="647">
        <f t="shared" si="36"/>
        <v>227.61</v>
      </c>
      <c r="L2328" s="645" t="s">
        <v>801</v>
      </c>
      <c r="M2328" s="645" t="s">
        <v>1848</v>
      </c>
      <c r="N2328" s="646">
        <v>42824</v>
      </c>
      <c r="O2328" s="645" t="s">
        <v>71</v>
      </c>
      <c r="P2328" s="645" t="s">
        <v>801</v>
      </c>
    </row>
    <row r="2329" spans="1:16" x14ac:dyDescent="0.2">
      <c r="A2329" s="645" t="s">
        <v>390</v>
      </c>
      <c r="B2329" s="645" t="s">
        <v>1710</v>
      </c>
      <c r="C2329" s="645" t="s">
        <v>391</v>
      </c>
      <c r="D2329" s="645" t="s">
        <v>3302</v>
      </c>
      <c r="E2329" s="645" t="s">
        <v>3303</v>
      </c>
      <c r="F2329" s="645" t="s">
        <v>3304</v>
      </c>
      <c r="G2329" s="645" t="s">
        <v>8645</v>
      </c>
      <c r="H2329" s="646">
        <v>42817</v>
      </c>
      <c r="I2329" s="647">
        <v>126</v>
      </c>
      <c r="J2329" s="647">
        <v>1</v>
      </c>
      <c r="K2329" s="647">
        <f t="shared" si="36"/>
        <v>126</v>
      </c>
      <c r="L2329" s="645" t="s">
        <v>801</v>
      </c>
      <c r="M2329" s="645" t="s">
        <v>1292</v>
      </c>
      <c r="N2329" s="646">
        <v>42824</v>
      </c>
      <c r="O2329" s="645" t="s">
        <v>71</v>
      </c>
      <c r="P2329" s="645" t="s">
        <v>801</v>
      </c>
    </row>
    <row r="2330" spans="1:16" x14ac:dyDescent="0.2">
      <c r="A2330" s="645" t="s">
        <v>390</v>
      </c>
      <c r="B2330" s="645" t="s">
        <v>1710</v>
      </c>
      <c r="C2330" s="645" t="s">
        <v>391</v>
      </c>
      <c r="D2330" s="645" t="s">
        <v>3302</v>
      </c>
      <c r="E2330" s="645" t="s">
        <v>3303</v>
      </c>
      <c r="F2330" s="645" t="s">
        <v>3304</v>
      </c>
      <c r="G2330" s="645" t="s">
        <v>8646</v>
      </c>
      <c r="H2330" s="646">
        <v>42817</v>
      </c>
      <c r="I2330" s="647">
        <v>148.30000000000001</v>
      </c>
      <c r="J2330" s="647">
        <v>1</v>
      </c>
      <c r="K2330" s="647">
        <f t="shared" si="36"/>
        <v>148.30000000000001</v>
      </c>
      <c r="L2330" s="645" t="s">
        <v>801</v>
      </c>
      <c r="M2330" s="645" t="s">
        <v>8010</v>
      </c>
      <c r="N2330" s="646">
        <v>42824</v>
      </c>
      <c r="O2330" s="645" t="s">
        <v>71</v>
      </c>
      <c r="P2330" s="645" t="s">
        <v>801</v>
      </c>
    </row>
    <row r="2331" spans="1:16" x14ac:dyDescent="0.2">
      <c r="A2331" s="645" t="s">
        <v>390</v>
      </c>
      <c r="B2331" s="645" t="s">
        <v>1710</v>
      </c>
      <c r="C2331" s="645" t="s">
        <v>391</v>
      </c>
      <c r="D2331" s="645" t="s">
        <v>3302</v>
      </c>
      <c r="E2331" s="645" t="s">
        <v>3303</v>
      </c>
      <c r="F2331" s="645" t="s">
        <v>3304</v>
      </c>
      <c r="G2331" s="645" t="s">
        <v>8647</v>
      </c>
      <c r="H2331" s="646">
        <v>42817</v>
      </c>
      <c r="I2331" s="647">
        <v>148.30000000000001</v>
      </c>
      <c r="J2331" s="647">
        <v>1</v>
      </c>
      <c r="K2331" s="647">
        <f t="shared" si="36"/>
        <v>148.30000000000001</v>
      </c>
      <c r="L2331" s="645" t="s">
        <v>801</v>
      </c>
      <c r="M2331" s="645" t="s">
        <v>8010</v>
      </c>
      <c r="N2331" s="646">
        <v>42824</v>
      </c>
      <c r="O2331" s="645" t="s">
        <v>71</v>
      </c>
      <c r="P2331" s="645" t="s">
        <v>801</v>
      </c>
    </row>
    <row r="2332" spans="1:16" x14ac:dyDescent="0.2">
      <c r="A2332" s="645" t="s">
        <v>390</v>
      </c>
      <c r="B2332" s="645" t="s">
        <v>1710</v>
      </c>
      <c r="C2332" s="645" t="s">
        <v>391</v>
      </c>
      <c r="D2332" s="645" t="s">
        <v>3302</v>
      </c>
      <c r="E2332" s="645" t="s">
        <v>3303</v>
      </c>
      <c r="F2332" s="645" t="s">
        <v>3304</v>
      </c>
      <c r="G2332" s="645" t="s">
        <v>8648</v>
      </c>
      <c r="H2332" s="646">
        <v>42817</v>
      </c>
      <c r="I2332" s="647">
        <v>89.55</v>
      </c>
      <c r="J2332" s="647">
        <v>1</v>
      </c>
      <c r="K2332" s="647">
        <f t="shared" si="36"/>
        <v>89.55</v>
      </c>
      <c r="L2332" s="645" t="s">
        <v>801</v>
      </c>
      <c r="M2332" s="645" t="s">
        <v>1848</v>
      </c>
      <c r="N2332" s="646">
        <v>42824</v>
      </c>
      <c r="O2332" s="645" t="s">
        <v>71</v>
      </c>
      <c r="P2332" s="645" t="s">
        <v>801</v>
      </c>
    </row>
    <row r="2333" spans="1:16" x14ac:dyDescent="0.2">
      <c r="A2333" s="645" t="s">
        <v>390</v>
      </c>
      <c r="B2333" s="645" t="s">
        <v>1710</v>
      </c>
      <c r="C2333" s="645" t="s">
        <v>391</v>
      </c>
      <c r="D2333" s="645" t="s">
        <v>3302</v>
      </c>
      <c r="E2333" s="645" t="s">
        <v>3303</v>
      </c>
      <c r="F2333" s="645" t="s">
        <v>3304</v>
      </c>
      <c r="G2333" s="645" t="s">
        <v>8649</v>
      </c>
      <c r="H2333" s="646">
        <v>42817</v>
      </c>
      <c r="I2333" s="647">
        <v>93.05</v>
      </c>
      <c r="J2333" s="647">
        <v>1</v>
      </c>
      <c r="K2333" s="647">
        <f t="shared" si="36"/>
        <v>93.05</v>
      </c>
      <c r="L2333" s="645" t="s">
        <v>801</v>
      </c>
      <c r="M2333" s="645" t="s">
        <v>1848</v>
      </c>
      <c r="N2333" s="646">
        <v>42824</v>
      </c>
      <c r="O2333" s="645" t="s">
        <v>71</v>
      </c>
      <c r="P2333" s="645" t="s">
        <v>801</v>
      </c>
    </row>
    <row r="2334" spans="1:16" x14ac:dyDescent="0.2">
      <c r="A2334" s="645" t="s">
        <v>390</v>
      </c>
      <c r="B2334" s="645" t="s">
        <v>1710</v>
      </c>
      <c r="C2334" s="645" t="s">
        <v>391</v>
      </c>
      <c r="D2334" s="645" t="s">
        <v>3302</v>
      </c>
      <c r="E2334" s="645" t="s">
        <v>3303</v>
      </c>
      <c r="F2334" s="645" t="s">
        <v>3304</v>
      </c>
      <c r="G2334" s="645" t="s">
        <v>8650</v>
      </c>
      <c r="H2334" s="646">
        <v>42817</v>
      </c>
      <c r="I2334" s="647">
        <v>51.21</v>
      </c>
      <c r="J2334" s="647">
        <v>1</v>
      </c>
      <c r="K2334" s="647">
        <f t="shared" si="36"/>
        <v>51.21</v>
      </c>
      <c r="L2334" s="645" t="s">
        <v>801</v>
      </c>
      <c r="M2334" s="645" t="s">
        <v>1401</v>
      </c>
      <c r="N2334" s="646">
        <v>42824</v>
      </c>
      <c r="O2334" s="645" t="s">
        <v>71</v>
      </c>
      <c r="P2334" s="645" t="s">
        <v>801</v>
      </c>
    </row>
    <row r="2335" spans="1:16" x14ac:dyDescent="0.2">
      <c r="A2335" s="645" t="s">
        <v>390</v>
      </c>
      <c r="B2335" s="645" t="s">
        <v>1710</v>
      </c>
      <c r="C2335" s="645" t="s">
        <v>391</v>
      </c>
      <c r="D2335" s="645" t="s">
        <v>3302</v>
      </c>
      <c r="E2335" s="645" t="s">
        <v>3303</v>
      </c>
      <c r="F2335" s="645" t="s">
        <v>3304</v>
      </c>
      <c r="G2335" s="645" t="s">
        <v>8651</v>
      </c>
      <c r="H2335" s="646">
        <v>42817</v>
      </c>
      <c r="I2335" s="647">
        <v>296.10000000000002</v>
      </c>
      <c r="J2335" s="647">
        <v>1</v>
      </c>
      <c r="K2335" s="647">
        <f t="shared" si="36"/>
        <v>296.10000000000002</v>
      </c>
      <c r="L2335" s="645" t="s">
        <v>801</v>
      </c>
      <c r="M2335" s="645" t="s">
        <v>614</v>
      </c>
      <c r="N2335" s="646">
        <v>42824</v>
      </c>
      <c r="O2335" s="645" t="s">
        <v>71</v>
      </c>
      <c r="P2335" s="645" t="s">
        <v>801</v>
      </c>
    </row>
    <row r="2336" spans="1:16" x14ac:dyDescent="0.2">
      <c r="A2336" s="645" t="s">
        <v>390</v>
      </c>
      <c r="B2336" s="645" t="s">
        <v>1710</v>
      </c>
      <c r="C2336" s="645" t="s">
        <v>391</v>
      </c>
      <c r="D2336" s="645" t="s">
        <v>3302</v>
      </c>
      <c r="E2336" s="645" t="s">
        <v>3303</v>
      </c>
      <c r="F2336" s="645" t="s">
        <v>3304</v>
      </c>
      <c r="G2336" s="645" t="s">
        <v>8652</v>
      </c>
      <c r="H2336" s="646">
        <v>42817</v>
      </c>
      <c r="I2336" s="647">
        <v>109.98</v>
      </c>
      <c r="J2336" s="647">
        <v>1</v>
      </c>
      <c r="K2336" s="647">
        <f t="shared" si="36"/>
        <v>109.98</v>
      </c>
      <c r="L2336" s="645" t="s">
        <v>801</v>
      </c>
      <c r="M2336" s="645" t="s">
        <v>1402</v>
      </c>
      <c r="N2336" s="646">
        <v>42824</v>
      </c>
      <c r="O2336" s="645" t="s">
        <v>71</v>
      </c>
      <c r="P2336" s="645" t="s">
        <v>801</v>
      </c>
    </row>
    <row r="2337" spans="1:16" x14ac:dyDescent="0.2">
      <c r="A2337" s="645" t="s">
        <v>390</v>
      </c>
      <c r="B2337" s="645" t="s">
        <v>1710</v>
      </c>
      <c r="C2337" s="645" t="s">
        <v>391</v>
      </c>
      <c r="D2337" s="645" t="s">
        <v>3302</v>
      </c>
      <c r="E2337" s="645" t="s">
        <v>3303</v>
      </c>
      <c r="F2337" s="645" t="s">
        <v>3304</v>
      </c>
      <c r="G2337" s="645" t="s">
        <v>8653</v>
      </c>
      <c r="H2337" s="646">
        <v>42817</v>
      </c>
      <c r="I2337" s="647">
        <v>97.85</v>
      </c>
      <c r="J2337" s="647">
        <v>1</v>
      </c>
      <c r="K2337" s="647">
        <f t="shared" si="36"/>
        <v>97.85</v>
      </c>
      <c r="L2337" s="645" t="s">
        <v>801</v>
      </c>
      <c r="M2337" s="645" t="s">
        <v>1411</v>
      </c>
      <c r="N2337" s="646">
        <v>42824</v>
      </c>
      <c r="O2337" s="645" t="s">
        <v>71</v>
      </c>
      <c r="P2337" s="645" t="s">
        <v>801</v>
      </c>
    </row>
    <row r="2338" spans="1:16" x14ac:dyDescent="0.2">
      <c r="A2338" s="645" t="s">
        <v>390</v>
      </c>
      <c r="B2338" s="645" t="s">
        <v>1710</v>
      </c>
      <c r="C2338" s="645" t="s">
        <v>391</v>
      </c>
      <c r="D2338" s="645" t="s">
        <v>3302</v>
      </c>
      <c r="E2338" s="645" t="s">
        <v>3303</v>
      </c>
      <c r="F2338" s="645" t="s">
        <v>3304</v>
      </c>
      <c r="G2338" s="645" t="s">
        <v>8654</v>
      </c>
      <c r="H2338" s="646">
        <v>42817</v>
      </c>
      <c r="I2338" s="647">
        <v>82.95</v>
      </c>
      <c r="J2338" s="647">
        <v>1</v>
      </c>
      <c r="K2338" s="647">
        <f t="shared" si="36"/>
        <v>82.95</v>
      </c>
      <c r="L2338" s="645" t="s">
        <v>801</v>
      </c>
      <c r="M2338" s="645" t="s">
        <v>1411</v>
      </c>
      <c r="N2338" s="646">
        <v>42824</v>
      </c>
      <c r="O2338" s="645" t="s">
        <v>71</v>
      </c>
      <c r="P2338" s="645" t="s">
        <v>801</v>
      </c>
    </row>
    <row r="2339" spans="1:16" x14ac:dyDescent="0.2">
      <c r="A2339" s="645" t="s">
        <v>390</v>
      </c>
      <c r="B2339" s="645" t="s">
        <v>1710</v>
      </c>
      <c r="C2339" s="645" t="s">
        <v>391</v>
      </c>
      <c r="D2339" s="645" t="s">
        <v>3302</v>
      </c>
      <c r="E2339" s="645" t="s">
        <v>3303</v>
      </c>
      <c r="F2339" s="645" t="s">
        <v>3304</v>
      </c>
      <c r="G2339" s="645" t="s">
        <v>8655</v>
      </c>
      <c r="H2339" s="646">
        <v>42817</v>
      </c>
      <c r="I2339" s="647">
        <v>139.97999999999999</v>
      </c>
      <c r="J2339" s="647">
        <v>1</v>
      </c>
      <c r="K2339" s="647">
        <f t="shared" si="36"/>
        <v>139.97999999999999</v>
      </c>
      <c r="L2339" s="645" t="s">
        <v>801</v>
      </c>
      <c r="M2339" s="645" t="s">
        <v>1129</v>
      </c>
      <c r="N2339" s="646">
        <v>42824</v>
      </c>
      <c r="O2339" s="645" t="s">
        <v>71</v>
      </c>
      <c r="P2339" s="645" t="s">
        <v>801</v>
      </c>
    </row>
    <row r="2340" spans="1:16" x14ac:dyDescent="0.2">
      <c r="A2340" s="645" t="s">
        <v>390</v>
      </c>
      <c r="B2340" s="645" t="s">
        <v>1710</v>
      </c>
      <c r="C2340" s="645" t="s">
        <v>391</v>
      </c>
      <c r="D2340" s="645" t="s">
        <v>3302</v>
      </c>
      <c r="E2340" s="645" t="s">
        <v>3303</v>
      </c>
      <c r="F2340" s="645" t="s">
        <v>3304</v>
      </c>
      <c r="G2340" s="645" t="s">
        <v>8656</v>
      </c>
      <c r="H2340" s="646">
        <v>42817</v>
      </c>
      <c r="I2340" s="647">
        <v>87.62</v>
      </c>
      <c r="J2340" s="647">
        <v>1</v>
      </c>
      <c r="K2340" s="647">
        <f t="shared" si="36"/>
        <v>87.62</v>
      </c>
      <c r="L2340" s="645" t="s">
        <v>801</v>
      </c>
      <c r="M2340" s="645" t="s">
        <v>3509</v>
      </c>
      <c r="N2340" s="646">
        <v>42824</v>
      </c>
      <c r="O2340" s="645" t="s">
        <v>71</v>
      </c>
      <c r="P2340" s="645" t="s">
        <v>801</v>
      </c>
    </row>
    <row r="2341" spans="1:16" x14ac:dyDescent="0.2">
      <c r="A2341" s="645" t="s">
        <v>390</v>
      </c>
      <c r="B2341" s="645" t="s">
        <v>1710</v>
      </c>
      <c r="C2341" s="645" t="s">
        <v>391</v>
      </c>
      <c r="D2341" s="645" t="s">
        <v>3302</v>
      </c>
      <c r="E2341" s="645" t="s">
        <v>3303</v>
      </c>
      <c r="F2341" s="645" t="s">
        <v>3304</v>
      </c>
      <c r="G2341" s="645" t="s">
        <v>8657</v>
      </c>
      <c r="H2341" s="646">
        <v>42817</v>
      </c>
      <c r="I2341" s="647">
        <v>12.4</v>
      </c>
      <c r="J2341" s="647">
        <v>1</v>
      </c>
      <c r="K2341" s="647">
        <f t="shared" si="36"/>
        <v>12.4</v>
      </c>
      <c r="L2341" s="645" t="s">
        <v>801</v>
      </c>
      <c r="M2341" s="645" t="s">
        <v>614</v>
      </c>
      <c r="N2341" s="646">
        <v>42824</v>
      </c>
      <c r="O2341" s="645" t="s">
        <v>71</v>
      </c>
      <c r="P2341" s="645" t="s">
        <v>801</v>
      </c>
    </row>
    <row r="2342" spans="1:16" x14ac:dyDescent="0.2">
      <c r="A2342" s="645" t="s">
        <v>390</v>
      </c>
      <c r="B2342" s="645" t="s">
        <v>1710</v>
      </c>
      <c r="C2342" s="645" t="s">
        <v>391</v>
      </c>
      <c r="D2342" s="645" t="s">
        <v>3302</v>
      </c>
      <c r="E2342" s="645" t="s">
        <v>3303</v>
      </c>
      <c r="F2342" s="645" t="s">
        <v>3304</v>
      </c>
      <c r="G2342" s="645" t="s">
        <v>8658</v>
      </c>
      <c r="H2342" s="646">
        <v>42817</v>
      </c>
      <c r="I2342" s="647">
        <v>12.4</v>
      </c>
      <c r="J2342" s="647">
        <v>1</v>
      </c>
      <c r="K2342" s="647">
        <f t="shared" si="36"/>
        <v>12.4</v>
      </c>
      <c r="L2342" s="645" t="s">
        <v>801</v>
      </c>
      <c r="M2342" s="645" t="s">
        <v>614</v>
      </c>
      <c r="N2342" s="646">
        <v>42824</v>
      </c>
      <c r="O2342" s="645" t="s">
        <v>71</v>
      </c>
      <c r="P2342" s="645" t="s">
        <v>801</v>
      </c>
    </row>
    <row r="2343" spans="1:16" x14ac:dyDescent="0.2">
      <c r="A2343" s="645" t="s">
        <v>390</v>
      </c>
      <c r="B2343" s="645" t="s">
        <v>1710</v>
      </c>
      <c r="C2343" s="645" t="s">
        <v>391</v>
      </c>
      <c r="D2343" s="645" t="s">
        <v>3302</v>
      </c>
      <c r="E2343" s="645" t="s">
        <v>3303</v>
      </c>
      <c r="F2343" s="645" t="s">
        <v>3304</v>
      </c>
      <c r="G2343" s="645" t="s">
        <v>8659</v>
      </c>
      <c r="H2343" s="646">
        <v>42817</v>
      </c>
      <c r="I2343" s="647">
        <v>188.69</v>
      </c>
      <c r="J2343" s="647">
        <v>1</v>
      </c>
      <c r="K2343" s="647">
        <f t="shared" si="36"/>
        <v>188.69</v>
      </c>
      <c r="L2343" s="645" t="s">
        <v>801</v>
      </c>
      <c r="M2343" s="645" t="s">
        <v>3076</v>
      </c>
      <c r="N2343" s="646">
        <v>42824</v>
      </c>
      <c r="O2343" s="645" t="s">
        <v>71</v>
      </c>
      <c r="P2343" s="645" t="s">
        <v>801</v>
      </c>
    </row>
    <row r="2344" spans="1:16" x14ac:dyDescent="0.2">
      <c r="A2344" s="645" t="s">
        <v>390</v>
      </c>
      <c r="B2344" s="645" t="s">
        <v>1710</v>
      </c>
      <c r="C2344" s="645" t="s">
        <v>391</v>
      </c>
      <c r="D2344" s="645" t="s">
        <v>3302</v>
      </c>
      <c r="E2344" s="645" t="s">
        <v>3303</v>
      </c>
      <c r="F2344" s="645" t="s">
        <v>3304</v>
      </c>
      <c r="G2344" s="645" t="s">
        <v>8660</v>
      </c>
      <c r="H2344" s="646">
        <v>42817</v>
      </c>
      <c r="I2344" s="647">
        <v>155.9</v>
      </c>
      <c r="J2344" s="647">
        <v>1</v>
      </c>
      <c r="K2344" s="647">
        <f t="shared" si="36"/>
        <v>155.9</v>
      </c>
      <c r="L2344" s="645" t="s">
        <v>801</v>
      </c>
      <c r="M2344" s="645" t="s">
        <v>3076</v>
      </c>
      <c r="N2344" s="646">
        <v>42824</v>
      </c>
      <c r="O2344" s="645" t="s">
        <v>71</v>
      </c>
      <c r="P2344" s="645" t="s">
        <v>801</v>
      </c>
    </row>
    <row r="2345" spans="1:16" x14ac:dyDescent="0.2">
      <c r="A2345" s="645" t="s">
        <v>390</v>
      </c>
      <c r="B2345" s="645" t="s">
        <v>1710</v>
      </c>
      <c r="C2345" s="645" t="s">
        <v>391</v>
      </c>
      <c r="D2345" s="645" t="s">
        <v>3302</v>
      </c>
      <c r="E2345" s="645" t="s">
        <v>3303</v>
      </c>
      <c r="F2345" s="645" t="s">
        <v>3304</v>
      </c>
      <c r="G2345" s="645" t="s">
        <v>8661</v>
      </c>
      <c r="H2345" s="646">
        <v>42817</v>
      </c>
      <c r="I2345" s="647">
        <v>425</v>
      </c>
      <c r="J2345" s="647">
        <v>1</v>
      </c>
      <c r="K2345" s="647">
        <f t="shared" si="36"/>
        <v>425</v>
      </c>
      <c r="L2345" s="645" t="s">
        <v>801</v>
      </c>
      <c r="M2345" s="645" t="s">
        <v>612</v>
      </c>
      <c r="N2345" s="646">
        <v>42824</v>
      </c>
      <c r="O2345" s="645" t="s">
        <v>71</v>
      </c>
      <c r="P2345" s="645" t="s">
        <v>801</v>
      </c>
    </row>
    <row r="2346" spans="1:16" x14ac:dyDescent="0.2">
      <c r="A2346" s="645" t="s">
        <v>390</v>
      </c>
      <c r="B2346" s="645" t="s">
        <v>1710</v>
      </c>
      <c r="C2346" s="645" t="s">
        <v>391</v>
      </c>
      <c r="D2346" s="645" t="s">
        <v>3302</v>
      </c>
      <c r="E2346" s="645" t="s">
        <v>3303</v>
      </c>
      <c r="F2346" s="645" t="s">
        <v>3304</v>
      </c>
      <c r="G2346" s="645" t="s">
        <v>8662</v>
      </c>
      <c r="H2346" s="646">
        <v>42817</v>
      </c>
      <c r="I2346" s="647">
        <v>146.41999999999999</v>
      </c>
      <c r="J2346" s="647">
        <v>1</v>
      </c>
      <c r="K2346" s="647">
        <f t="shared" si="36"/>
        <v>146.41999999999999</v>
      </c>
      <c r="L2346" s="645" t="s">
        <v>801</v>
      </c>
      <c r="M2346" s="645" t="s">
        <v>1147</v>
      </c>
      <c r="N2346" s="646">
        <v>42824</v>
      </c>
      <c r="O2346" s="645" t="s">
        <v>71</v>
      </c>
      <c r="P2346" s="645" t="s">
        <v>801</v>
      </c>
    </row>
    <row r="2347" spans="1:16" x14ac:dyDescent="0.2">
      <c r="A2347" s="645" t="s">
        <v>390</v>
      </c>
      <c r="B2347" s="645" t="s">
        <v>1710</v>
      </c>
      <c r="C2347" s="645" t="s">
        <v>391</v>
      </c>
      <c r="D2347" s="645" t="s">
        <v>3302</v>
      </c>
      <c r="E2347" s="645" t="s">
        <v>3303</v>
      </c>
      <c r="F2347" s="645" t="s">
        <v>3304</v>
      </c>
      <c r="G2347" s="645" t="s">
        <v>8663</v>
      </c>
      <c r="H2347" s="646">
        <v>42817</v>
      </c>
      <c r="I2347" s="647">
        <v>149.97999999999999</v>
      </c>
      <c r="J2347" s="647">
        <v>1</v>
      </c>
      <c r="K2347" s="647">
        <f t="shared" si="36"/>
        <v>149.97999999999999</v>
      </c>
      <c r="L2347" s="645" t="s">
        <v>801</v>
      </c>
      <c r="M2347" s="645" t="s">
        <v>575</v>
      </c>
      <c r="N2347" s="646">
        <v>42824</v>
      </c>
      <c r="O2347" s="645" t="s">
        <v>71</v>
      </c>
      <c r="P2347" s="645" t="s">
        <v>801</v>
      </c>
    </row>
    <row r="2348" spans="1:16" x14ac:dyDescent="0.2">
      <c r="A2348" s="645" t="s">
        <v>390</v>
      </c>
      <c r="B2348" s="645" t="s">
        <v>1710</v>
      </c>
      <c r="C2348" s="645" t="s">
        <v>391</v>
      </c>
      <c r="D2348" s="645" t="s">
        <v>3302</v>
      </c>
      <c r="E2348" s="645" t="s">
        <v>3303</v>
      </c>
      <c r="F2348" s="645" t="s">
        <v>3304</v>
      </c>
      <c r="G2348" s="645" t="s">
        <v>8664</v>
      </c>
      <c r="H2348" s="646">
        <v>42817</v>
      </c>
      <c r="I2348" s="647">
        <v>199.75</v>
      </c>
      <c r="J2348" s="647">
        <v>1</v>
      </c>
      <c r="K2348" s="647">
        <f t="shared" si="36"/>
        <v>199.75</v>
      </c>
      <c r="L2348" s="645" t="s">
        <v>801</v>
      </c>
      <c r="M2348" s="645" t="s">
        <v>623</v>
      </c>
      <c r="N2348" s="646">
        <v>42824</v>
      </c>
      <c r="O2348" s="645" t="s">
        <v>71</v>
      </c>
      <c r="P2348" s="645" t="s">
        <v>801</v>
      </c>
    </row>
    <row r="2349" spans="1:16" x14ac:dyDescent="0.2">
      <c r="A2349" s="645" t="s">
        <v>390</v>
      </c>
      <c r="B2349" s="645" t="s">
        <v>1710</v>
      </c>
      <c r="C2349" s="645" t="s">
        <v>391</v>
      </c>
      <c r="D2349" s="645" t="s">
        <v>3302</v>
      </c>
      <c r="E2349" s="645" t="s">
        <v>3303</v>
      </c>
      <c r="F2349" s="645" t="s">
        <v>3304</v>
      </c>
      <c r="G2349" s="645" t="s">
        <v>8665</v>
      </c>
      <c r="H2349" s="646">
        <v>42817</v>
      </c>
      <c r="I2349" s="647">
        <v>199.75</v>
      </c>
      <c r="J2349" s="647">
        <v>1</v>
      </c>
      <c r="K2349" s="647">
        <f t="shared" si="36"/>
        <v>199.75</v>
      </c>
      <c r="L2349" s="645" t="s">
        <v>801</v>
      </c>
      <c r="M2349" s="645" t="s">
        <v>623</v>
      </c>
      <c r="N2349" s="646">
        <v>42824</v>
      </c>
      <c r="O2349" s="645" t="s">
        <v>71</v>
      </c>
      <c r="P2349" s="645" t="s">
        <v>801</v>
      </c>
    </row>
    <row r="2350" spans="1:16" x14ac:dyDescent="0.2">
      <c r="A2350" s="645" t="s">
        <v>390</v>
      </c>
      <c r="B2350" s="645" t="s">
        <v>1710</v>
      </c>
      <c r="C2350" s="645" t="s">
        <v>391</v>
      </c>
      <c r="D2350" s="645" t="s">
        <v>3302</v>
      </c>
      <c r="E2350" s="645" t="s">
        <v>3303</v>
      </c>
      <c r="F2350" s="645" t="s">
        <v>3304</v>
      </c>
      <c r="G2350" s="645" t="s">
        <v>8666</v>
      </c>
      <c r="H2350" s="646">
        <v>42817</v>
      </c>
      <c r="I2350" s="647">
        <v>263.35000000000002</v>
      </c>
      <c r="J2350" s="647">
        <v>1</v>
      </c>
      <c r="K2350" s="647">
        <f t="shared" si="36"/>
        <v>263.35000000000002</v>
      </c>
      <c r="L2350" s="645" t="s">
        <v>801</v>
      </c>
      <c r="M2350" s="645" t="s">
        <v>671</v>
      </c>
      <c r="N2350" s="646">
        <v>42824</v>
      </c>
      <c r="O2350" s="645" t="s">
        <v>71</v>
      </c>
      <c r="P2350" s="645" t="s">
        <v>801</v>
      </c>
    </row>
    <row r="2351" spans="1:16" x14ac:dyDescent="0.2">
      <c r="A2351" s="645" t="s">
        <v>390</v>
      </c>
      <c r="B2351" s="645" t="s">
        <v>1710</v>
      </c>
      <c r="C2351" s="645" t="s">
        <v>391</v>
      </c>
      <c r="D2351" s="645" t="s">
        <v>3302</v>
      </c>
      <c r="E2351" s="645" t="s">
        <v>3303</v>
      </c>
      <c r="F2351" s="645" t="s">
        <v>3304</v>
      </c>
      <c r="G2351" s="645" t="s">
        <v>8667</v>
      </c>
      <c r="H2351" s="646">
        <v>42817</v>
      </c>
      <c r="I2351" s="647">
        <v>390</v>
      </c>
      <c r="J2351" s="647">
        <v>1</v>
      </c>
      <c r="K2351" s="647">
        <f t="shared" si="36"/>
        <v>390</v>
      </c>
      <c r="L2351" s="645" t="s">
        <v>801</v>
      </c>
      <c r="M2351" s="645" t="s">
        <v>1958</v>
      </c>
      <c r="N2351" s="646">
        <v>42824</v>
      </c>
      <c r="O2351" s="645" t="s">
        <v>71</v>
      </c>
      <c r="P2351" s="645" t="s">
        <v>801</v>
      </c>
    </row>
    <row r="2352" spans="1:16" x14ac:dyDescent="0.2">
      <c r="A2352" s="645" t="s">
        <v>390</v>
      </c>
      <c r="B2352" s="645" t="s">
        <v>1710</v>
      </c>
      <c r="C2352" s="645" t="s">
        <v>391</v>
      </c>
      <c r="D2352" s="645" t="s">
        <v>3302</v>
      </c>
      <c r="E2352" s="645" t="s">
        <v>3303</v>
      </c>
      <c r="F2352" s="645" t="s">
        <v>3304</v>
      </c>
      <c r="G2352" s="645" t="s">
        <v>8668</v>
      </c>
      <c r="H2352" s="646">
        <v>42817</v>
      </c>
      <c r="I2352" s="647">
        <v>330</v>
      </c>
      <c r="J2352" s="647">
        <v>1</v>
      </c>
      <c r="K2352" s="647">
        <f t="shared" si="36"/>
        <v>330</v>
      </c>
      <c r="L2352" s="645" t="s">
        <v>801</v>
      </c>
      <c r="M2352" s="645" t="s">
        <v>1958</v>
      </c>
      <c r="N2352" s="646">
        <v>42824</v>
      </c>
      <c r="O2352" s="645" t="s">
        <v>71</v>
      </c>
      <c r="P2352" s="645" t="s">
        <v>801</v>
      </c>
    </row>
    <row r="2353" spans="1:16" x14ac:dyDescent="0.2">
      <c r="A2353" s="645" t="s">
        <v>390</v>
      </c>
      <c r="B2353" s="645" t="s">
        <v>1710</v>
      </c>
      <c r="C2353" s="645" t="s">
        <v>391</v>
      </c>
      <c r="D2353" s="645" t="s">
        <v>3302</v>
      </c>
      <c r="E2353" s="645" t="s">
        <v>3303</v>
      </c>
      <c r="F2353" s="645" t="s">
        <v>3304</v>
      </c>
      <c r="G2353" s="645" t="s">
        <v>8669</v>
      </c>
      <c r="H2353" s="646">
        <v>42817</v>
      </c>
      <c r="I2353" s="647">
        <v>46.35</v>
      </c>
      <c r="J2353" s="647">
        <v>1</v>
      </c>
      <c r="K2353" s="647">
        <f t="shared" si="36"/>
        <v>46.35</v>
      </c>
      <c r="L2353" s="645" t="s">
        <v>801</v>
      </c>
      <c r="M2353" s="645" t="s">
        <v>258</v>
      </c>
      <c r="N2353" s="646">
        <v>42824</v>
      </c>
      <c r="O2353" s="645" t="s">
        <v>71</v>
      </c>
      <c r="P2353" s="645" t="s">
        <v>801</v>
      </c>
    </row>
    <row r="2354" spans="1:16" x14ac:dyDescent="0.2">
      <c r="A2354" s="645" t="s">
        <v>390</v>
      </c>
      <c r="B2354" s="645" t="s">
        <v>1710</v>
      </c>
      <c r="C2354" s="645" t="s">
        <v>391</v>
      </c>
      <c r="D2354" s="645" t="s">
        <v>3302</v>
      </c>
      <c r="E2354" s="645" t="s">
        <v>3303</v>
      </c>
      <c r="F2354" s="645" t="s">
        <v>3304</v>
      </c>
      <c r="G2354" s="645" t="s">
        <v>8670</v>
      </c>
      <c r="H2354" s="646">
        <v>42817</v>
      </c>
      <c r="I2354" s="647">
        <v>39.049999999999997</v>
      </c>
      <c r="J2354" s="647">
        <v>1</v>
      </c>
      <c r="K2354" s="647">
        <f t="shared" si="36"/>
        <v>39.049999999999997</v>
      </c>
      <c r="L2354" s="645" t="s">
        <v>801</v>
      </c>
      <c r="M2354" s="645" t="s">
        <v>258</v>
      </c>
      <c r="N2354" s="646">
        <v>42824</v>
      </c>
      <c r="O2354" s="645" t="s">
        <v>71</v>
      </c>
      <c r="P2354" s="645" t="s">
        <v>801</v>
      </c>
    </row>
    <row r="2355" spans="1:16" x14ac:dyDescent="0.2">
      <c r="A2355" s="645" t="s">
        <v>390</v>
      </c>
      <c r="B2355" s="645" t="s">
        <v>1710</v>
      </c>
      <c r="C2355" s="645" t="s">
        <v>391</v>
      </c>
      <c r="D2355" s="645" t="s">
        <v>3302</v>
      </c>
      <c r="E2355" s="645" t="s">
        <v>3303</v>
      </c>
      <c r="F2355" s="645" t="s">
        <v>3304</v>
      </c>
      <c r="G2355" s="645" t="s">
        <v>8672</v>
      </c>
      <c r="H2355" s="646">
        <v>42817</v>
      </c>
      <c r="I2355" s="647">
        <v>226.99</v>
      </c>
      <c r="J2355" s="647">
        <v>1</v>
      </c>
      <c r="K2355" s="647">
        <f t="shared" si="36"/>
        <v>226.99</v>
      </c>
      <c r="L2355" s="645" t="s">
        <v>801</v>
      </c>
      <c r="M2355" s="645" t="s">
        <v>3076</v>
      </c>
      <c r="N2355" s="646">
        <v>42824</v>
      </c>
      <c r="O2355" s="645" t="s">
        <v>71</v>
      </c>
      <c r="P2355" s="645" t="s">
        <v>801</v>
      </c>
    </row>
    <row r="2356" spans="1:16" x14ac:dyDescent="0.2">
      <c r="A2356" s="645" t="s">
        <v>390</v>
      </c>
      <c r="B2356" s="645" t="s">
        <v>1710</v>
      </c>
      <c r="C2356" s="645" t="s">
        <v>391</v>
      </c>
      <c r="D2356" s="645" t="s">
        <v>3302</v>
      </c>
      <c r="E2356" s="645" t="s">
        <v>3303</v>
      </c>
      <c r="F2356" s="645" t="s">
        <v>3304</v>
      </c>
      <c r="G2356" s="645" t="s">
        <v>8673</v>
      </c>
      <c r="H2356" s="646">
        <v>42817</v>
      </c>
      <c r="I2356" s="647">
        <v>90</v>
      </c>
      <c r="J2356" s="647">
        <v>1</v>
      </c>
      <c r="K2356" s="647">
        <f t="shared" si="36"/>
        <v>90</v>
      </c>
      <c r="L2356" s="645" t="s">
        <v>801</v>
      </c>
      <c r="M2356" s="645" t="s">
        <v>4998</v>
      </c>
      <c r="N2356" s="646">
        <v>42824</v>
      </c>
      <c r="O2356" s="645" t="s">
        <v>71</v>
      </c>
      <c r="P2356" s="645" t="s">
        <v>801</v>
      </c>
    </row>
    <row r="2357" spans="1:16" x14ac:dyDescent="0.2">
      <c r="A2357" s="645" t="s">
        <v>390</v>
      </c>
      <c r="B2357" s="645" t="s">
        <v>1710</v>
      </c>
      <c r="C2357" s="645" t="s">
        <v>391</v>
      </c>
      <c r="D2357" s="645" t="s">
        <v>3302</v>
      </c>
      <c r="E2357" s="645" t="s">
        <v>3303</v>
      </c>
      <c r="F2357" s="645" t="s">
        <v>3304</v>
      </c>
      <c r="G2357" s="645" t="s">
        <v>8674</v>
      </c>
      <c r="H2357" s="646">
        <v>42817</v>
      </c>
      <c r="I2357" s="647">
        <v>76.25</v>
      </c>
      <c r="J2357" s="647">
        <v>1</v>
      </c>
      <c r="K2357" s="647">
        <f t="shared" si="36"/>
        <v>76.25</v>
      </c>
      <c r="L2357" s="645" t="s">
        <v>801</v>
      </c>
      <c r="M2357" s="645" t="s">
        <v>1133</v>
      </c>
      <c r="N2357" s="646">
        <v>42824</v>
      </c>
      <c r="O2357" s="645" t="s">
        <v>71</v>
      </c>
      <c r="P2357" s="645" t="s">
        <v>801</v>
      </c>
    </row>
    <row r="2358" spans="1:16" x14ac:dyDescent="0.2">
      <c r="A2358" s="645" t="s">
        <v>390</v>
      </c>
      <c r="B2358" s="645" t="s">
        <v>1710</v>
      </c>
      <c r="C2358" s="645" t="s">
        <v>391</v>
      </c>
      <c r="D2358" s="645" t="s">
        <v>3302</v>
      </c>
      <c r="E2358" s="645" t="s">
        <v>3303</v>
      </c>
      <c r="F2358" s="645" t="s">
        <v>3304</v>
      </c>
      <c r="G2358" s="645" t="s">
        <v>8675</v>
      </c>
      <c r="H2358" s="646">
        <v>42817</v>
      </c>
      <c r="I2358" s="647">
        <v>76.25</v>
      </c>
      <c r="J2358" s="647">
        <v>1</v>
      </c>
      <c r="K2358" s="647">
        <f t="shared" si="36"/>
        <v>76.25</v>
      </c>
      <c r="L2358" s="645" t="s">
        <v>801</v>
      </c>
      <c r="M2358" s="645" t="s">
        <v>1133</v>
      </c>
      <c r="N2358" s="646">
        <v>42824</v>
      </c>
      <c r="O2358" s="645" t="s">
        <v>71</v>
      </c>
      <c r="P2358" s="645" t="s">
        <v>801</v>
      </c>
    </row>
    <row r="2359" spans="1:16" x14ac:dyDescent="0.2">
      <c r="A2359" s="645" t="s">
        <v>390</v>
      </c>
      <c r="B2359" s="645" t="s">
        <v>1710</v>
      </c>
      <c r="C2359" s="645" t="s">
        <v>391</v>
      </c>
      <c r="D2359" s="645" t="s">
        <v>3302</v>
      </c>
      <c r="E2359" s="645" t="s">
        <v>3303</v>
      </c>
      <c r="F2359" s="645" t="s">
        <v>3304</v>
      </c>
      <c r="G2359" s="645" t="s">
        <v>8676</v>
      </c>
      <c r="H2359" s="646">
        <v>42817</v>
      </c>
      <c r="I2359" s="647">
        <v>272</v>
      </c>
      <c r="J2359" s="647">
        <v>1</v>
      </c>
      <c r="K2359" s="647">
        <f t="shared" si="36"/>
        <v>272</v>
      </c>
      <c r="L2359" s="645" t="s">
        <v>801</v>
      </c>
      <c r="M2359" s="645" t="s">
        <v>575</v>
      </c>
      <c r="N2359" s="646">
        <v>42824</v>
      </c>
      <c r="O2359" s="645" t="s">
        <v>71</v>
      </c>
      <c r="P2359" s="645" t="s">
        <v>801</v>
      </c>
    </row>
    <row r="2360" spans="1:16" x14ac:dyDescent="0.2">
      <c r="A2360" s="645" t="s">
        <v>390</v>
      </c>
      <c r="B2360" s="645" t="s">
        <v>1710</v>
      </c>
      <c r="C2360" s="645" t="s">
        <v>391</v>
      </c>
      <c r="D2360" s="645" t="s">
        <v>3302</v>
      </c>
      <c r="E2360" s="645" t="s">
        <v>3303</v>
      </c>
      <c r="F2360" s="645" t="s">
        <v>3304</v>
      </c>
      <c r="G2360" s="645" t="s">
        <v>8677</v>
      </c>
      <c r="H2360" s="646">
        <v>42817</v>
      </c>
      <c r="I2360" s="647">
        <v>330</v>
      </c>
      <c r="J2360" s="647">
        <v>1</v>
      </c>
      <c r="K2360" s="647">
        <f t="shared" si="36"/>
        <v>330</v>
      </c>
      <c r="L2360" s="645" t="s">
        <v>801</v>
      </c>
      <c r="M2360" s="645" t="s">
        <v>666</v>
      </c>
      <c r="N2360" s="646">
        <v>42824</v>
      </c>
      <c r="O2360" s="645" t="s">
        <v>71</v>
      </c>
      <c r="P2360" s="645" t="s">
        <v>801</v>
      </c>
    </row>
    <row r="2361" spans="1:16" x14ac:dyDescent="0.2">
      <c r="A2361" s="645" t="s">
        <v>390</v>
      </c>
      <c r="B2361" s="645" t="s">
        <v>1710</v>
      </c>
      <c r="C2361" s="645" t="s">
        <v>391</v>
      </c>
      <c r="D2361" s="645" t="s">
        <v>3302</v>
      </c>
      <c r="E2361" s="645" t="s">
        <v>3303</v>
      </c>
      <c r="F2361" s="645" t="s">
        <v>3304</v>
      </c>
      <c r="G2361" s="645" t="s">
        <v>8678</v>
      </c>
      <c r="H2361" s="646">
        <v>42816</v>
      </c>
      <c r="I2361" s="647">
        <v>24</v>
      </c>
      <c r="J2361" s="647">
        <v>1</v>
      </c>
      <c r="K2361" s="647">
        <f t="shared" si="36"/>
        <v>24</v>
      </c>
      <c r="L2361" s="645" t="s">
        <v>801</v>
      </c>
      <c r="M2361" s="645" t="s">
        <v>1051</v>
      </c>
      <c r="N2361" s="646">
        <v>42824</v>
      </c>
      <c r="O2361" s="645" t="s">
        <v>71</v>
      </c>
      <c r="P2361" s="645" t="s">
        <v>801</v>
      </c>
    </row>
    <row r="2362" spans="1:16" x14ac:dyDescent="0.2">
      <c r="A2362" s="645" t="s">
        <v>390</v>
      </c>
      <c r="B2362" s="645" t="s">
        <v>1710</v>
      </c>
      <c r="C2362" s="645" t="s">
        <v>391</v>
      </c>
      <c r="D2362" s="645" t="s">
        <v>3302</v>
      </c>
      <c r="E2362" s="645" t="s">
        <v>3303</v>
      </c>
      <c r="F2362" s="645" t="s">
        <v>3304</v>
      </c>
      <c r="G2362" s="645" t="s">
        <v>8679</v>
      </c>
      <c r="H2362" s="646">
        <v>42816</v>
      </c>
      <c r="I2362" s="647">
        <v>194</v>
      </c>
      <c r="J2362" s="647">
        <v>1</v>
      </c>
      <c r="K2362" s="647">
        <f t="shared" si="36"/>
        <v>194</v>
      </c>
      <c r="L2362" s="645" t="s">
        <v>801</v>
      </c>
      <c r="M2362" s="645" t="s">
        <v>1051</v>
      </c>
      <c r="N2362" s="646">
        <v>42824</v>
      </c>
      <c r="O2362" s="645" t="s">
        <v>71</v>
      </c>
      <c r="P2362" s="645" t="s">
        <v>801</v>
      </c>
    </row>
    <row r="2363" spans="1:16" x14ac:dyDescent="0.2">
      <c r="A2363" s="645" t="s">
        <v>390</v>
      </c>
      <c r="B2363" s="645" t="s">
        <v>1710</v>
      </c>
      <c r="C2363" s="645" t="s">
        <v>391</v>
      </c>
      <c r="D2363" s="645" t="s">
        <v>3302</v>
      </c>
      <c r="E2363" s="645" t="s">
        <v>3303</v>
      </c>
      <c r="F2363" s="645" t="s">
        <v>3304</v>
      </c>
      <c r="G2363" s="645" t="s">
        <v>8680</v>
      </c>
      <c r="H2363" s="646">
        <v>42816</v>
      </c>
      <c r="I2363" s="647">
        <v>100</v>
      </c>
      <c r="J2363" s="647">
        <v>1</v>
      </c>
      <c r="K2363" s="647">
        <f t="shared" si="36"/>
        <v>100</v>
      </c>
      <c r="L2363" s="645" t="s">
        <v>801</v>
      </c>
      <c r="M2363" s="645" t="s">
        <v>1051</v>
      </c>
      <c r="N2363" s="646">
        <v>42824</v>
      </c>
      <c r="O2363" s="645" t="s">
        <v>71</v>
      </c>
      <c r="P2363" s="645" t="s">
        <v>801</v>
      </c>
    </row>
    <row r="2364" spans="1:16" x14ac:dyDescent="0.2">
      <c r="A2364" s="645" t="s">
        <v>390</v>
      </c>
      <c r="B2364" s="645" t="s">
        <v>1710</v>
      </c>
      <c r="C2364" s="645" t="s">
        <v>391</v>
      </c>
      <c r="D2364" s="645" t="s">
        <v>3302</v>
      </c>
      <c r="E2364" s="645" t="s">
        <v>3303</v>
      </c>
      <c r="F2364" s="645" t="s">
        <v>3304</v>
      </c>
      <c r="G2364" s="645" t="s">
        <v>8681</v>
      </c>
      <c r="H2364" s="646">
        <v>42816</v>
      </c>
      <c r="I2364" s="647">
        <v>194</v>
      </c>
      <c r="J2364" s="647">
        <v>1</v>
      </c>
      <c r="K2364" s="647">
        <f t="shared" si="36"/>
        <v>194</v>
      </c>
      <c r="L2364" s="645" t="s">
        <v>801</v>
      </c>
      <c r="M2364" s="645" t="s">
        <v>1051</v>
      </c>
      <c r="N2364" s="646">
        <v>42824</v>
      </c>
      <c r="O2364" s="645" t="s">
        <v>71</v>
      </c>
      <c r="P2364" s="645" t="s">
        <v>801</v>
      </c>
    </row>
    <row r="2365" spans="1:16" x14ac:dyDescent="0.2">
      <c r="A2365" s="645" t="s">
        <v>390</v>
      </c>
      <c r="B2365" s="645" t="s">
        <v>1710</v>
      </c>
      <c r="C2365" s="645" t="s">
        <v>391</v>
      </c>
      <c r="D2365" s="645" t="s">
        <v>3302</v>
      </c>
      <c r="E2365" s="645" t="s">
        <v>3303</v>
      </c>
      <c r="F2365" s="645" t="s">
        <v>3304</v>
      </c>
      <c r="G2365" s="645" t="s">
        <v>8682</v>
      </c>
      <c r="H2365" s="646">
        <v>42816</v>
      </c>
      <c r="I2365" s="647">
        <v>224</v>
      </c>
      <c r="J2365" s="647">
        <v>1</v>
      </c>
      <c r="K2365" s="647">
        <f t="shared" si="36"/>
        <v>224</v>
      </c>
      <c r="L2365" s="645" t="s">
        <v>801</v>
      </c>
      <c r="M2365" s="645" t="s">
        <v>1051</v>
      </c>
      <c r="N2365" s="646">
        <v>42824</v>
      </c>
      <c r="O2365" s="645" t="s">
        <v>71</v>
      </c>
      <c r="P2365" s="645" t="s">
        <v>801</v>
      </c>
    </row>
    <row r="2366" spans="1:16" x14ac:dyDescent="0.2">
      <c r="A2366" s="645" t="s">
        <v>390</v>
      </c>
      <c r="B2366" s="645" t="s">
        <v>1710</v>
      </c>
      <c r="C2366" s="645" t="s">
        <v>391</v>
      </c>
      <c r="D2366" s="645" t="s">
        <v>3302</v>
      </c>
      <c r="E2366" s="645" t="s">
        <v>3303</v>
      </c>
      <c r="F2366" s="645" t="s">
        <v>3304</v>
      </c>
      <c r="G2366" s="645" t="s">
        <v>8683</v>
      </c>
      <c r="H2366" s="646">
        <v>42816</v>
      </c>
      <c r="I2366" s="647">
        <v>124</v>
      </c>
      <c r="J2366" s="647">
        <v>1</v>
      </c>
      <c r="K2366" s="647">
        <f t="shared" si="36"/>
        <v>124</v>
      </c>
      <c r="L2366" s="645" t="s">
        <v>801</v>
      </c>
      <c r="M2366" s="645" t="s">
        <v>1051</v>
      </c>
      <c r="N2366" s="646">
        <v>42824</v>
      </c>
      <c r="O2366" s="645" t="s">
        <v>71</v>
      </c>
      <c r="P2366" s="645" t="s">
        <v>801</v>
      </c>
    </row>
    <row r="2367" spans="1:16" x14ac:dyDescent="0.2">
      <c r="A2367" s="645" t="s">
        <v>390</v>
      </c>
      <c r="B2367" s="645" t="s">
        <v>1710</v>
      </c>
      <c r="C2367" s="645" t="s">
        <v>391</v>
      </c>
      <c r="D2367" s="645" t="s">
        <v>3302</v>
      </c>
      <c r="E2367" s="645" t="s">
        <v>3303</v>
      </c>
      <c r="F2367" s="645" t="s">
        <v>3304</v>
      </c>
      <c r="G2367" s="645" t="s">
        <v>8684</v>
      </c>
      <c r="H2367" s="646">
        <v>42815</v>
      </c>
      <c r="I2367" s="647">
        <v>49.65</v>
      </c>
      <c r="J2367" s="647">
        <v>1</v>
      </c>
      <c r="K2367" s="647">
        <f t="shared" si="36"/>
        <v>49.65</v>
      </c>
      <c r="L2367" s="645" t="s">
        <v>801</v>
      </c>
      <c r="M2367" s="645" t="s">
        <v>623</v>
      </c>
      <c r="N2367" s="646">
        <v>42823</v>
      </c>
      <c r="O2367" s="645" t="s">
        <v>71</v>
      </c>
      <c r="P2367" s="645" t="s">
        <v>801</v>
      </c>
    </row>
    <row r="2368" spans="1:16" x14ac:dyDescent="0.2">
      <c r="A2368" s="645" t="s">
        <v>390</v>
      </c>
      <c r="B2368" s="645" t="s">
        <v>1710</v>
      </c>
      <c r="C2368" s="645" t="s">
        <v>391</v>
      </c>
      <c r="D2368" s="645" t="s">
        <v>3302</v>
      </c>
      <c r="E2368" s="645" t="s">
        <v>3303</v>
      </c>
      <c r="F2368" s="645" t="s">
        <v>3304</v>
      </c>
      <c r="G2368" s="645" t="s">
        <v>8685</v>
      </c>
      <c r="H2368" s="646">
        <v>42815</v>
      </c>
      <c r="I2368" s="647">
        <v>90</v>
      </c>
      <c r="J2368" s="647">
        <v>1</v>
      </c>
      <c r="K2368" s="647">
        <f t="shared" si="36"/>
        <v>90</v>
      </c>
      <c r="L2368" s="645" t="s">
        <v>801</v>
      </c>
      <c r="M2368" s="645" t="s">
        <v>4998</v>
      </c>
      <c r="N2368" s="646">
        <v>42822</v>
      </c>
      <c r="O2368" s="645" t="s">
        <v>71</v>
      </c>
      <c r="P2368" s="645" t="s">
        <v>801</v>
      </c>
    </row>
    <row r="2369" spans="1:16" x14ac:dyDescent="0.2">
      <c r="A2369" s="645" t="s">
        <v>390</v>
      </c>
      <c r="B2369" s="645" t="s">
        <v>1710</v>
      </c>
      <c r="C2369" s="645" t="s">
        <v>391</v>
      </c>
      <c r="D2369" s="645" t="s">
        <v>3302</v>
      </c>
      <c r="E2369" s="645" t="s">
        <v>3303</v>
      </c>
      <c r="F2369" s="645" t="s">
        <v>3304</v>
      </c>
      <c r="G2369" s="645" t="s">
        <v>8686</v>
      </c>
      <c r="H2369" s="646">
        <v>42815</v>
      </c>
      <c r="I2369" s="647">
        <v>52.01</v>
      </c>
      <c r="J2369" s="647">
        <v>1</v>
      </c>
      <c r="K2369" s="647">
        <f t="shared" si="36"/>
        <v>52.01</v>
      </c>
      <c r="L2369" s="645" t="s">
        <v>801</v>
      </c>
      <c r="M2369" s="645" t="s">
        <v>1858</v>
      </c>
      <c r="N2369" s="646">
        <v>42822</v>
      </c>
      <c r="O2369" s="645" t="s">
        <v>71</v>
      </c>
      <c r="P2369" s="645" t="s">
        <v>801</v>
      </c>
    </row>
    <row r="2370" spans="1:16" x14ac:dyDescent="0.2">
      <c r="A2370" s="645" t="s">
        <v>390</v>
      </c>
      <c r="B2370" s="645" t="s">
        <v>1710</v>
      </c>
      <c r="C2370" s="645" t="s">
        <v>391</v>
      </c>
      <c r="D2370" s="645" t="s">
        <v>3302</v>
      </c>
      <c r="E2370" s="645" t="s">
        <v>3303</v>
      </c>
      <c r="F2370" s="645" t="s">
        <v>3304</v>
      </c>
      <c r="G2370" s="645" t="s">
        <v>8687</v>
      </c>
      <c r="H2370" s="646">
        <v>42815</v>
      </c>
      <c r="I2370" s="647">
        <v>91.47</v>
      </c>
      <c r="J2370" s="647">
        <v>1</v>
      </c>
      <c r="K2370" s="647">
        <f t="shared" ref="K2370:K2433" si="37">I2370*J2370</f>
        <v>91.47</v>
      </c>
      <c r="L2370" s="645" t="s">
        <v>801</v>
      </c>
      <c r="M2370" s="645" t="s">
        <v>1858</v>
      </c>
      <c r="N2370" s="646">
        <v>42822</v>
      </c>
      <c r="O2370" s="645" t="s">
        <v>71</v>
      </c>
      <c r="P2370" s="645" t="s">
        <v>801</v>
      </c>
    </row>
    <row r="2371" spans="1:16" x14ac:dyDescent="0.2">
      <c r="A2371" s="645" t="s">
        <v>390</v>
      </c>
      <c r="B2371" s="645" t="s">
        <v>1710</v>
      </c>
      <c r="C2371" s="645" t="s">
        <v>391</v>
      </c>
      <c r="D2371" s="645" t="s">
        <v>3302</v>
      </c>
      <c r="E2371" s="645" t="s">
        <v>3303</v>
      </c>
      <c r="F2371" s="645" t="s">
        <v>3304</v>
      </c>
      <c r="G2371" s="645" t="s">
        <v>8688</v>
      </c>
      <c r="H2371" s="646">
        <v>42815</v>
      </c>
      <c r="I2371" s="647">
        <v>12810.91</v>
      </c>
      <c r="J2371" s="647">
        <v>1</v>
      </c>
      <c r="K2371" s="647">
        <f t="shared" si="37"/>
        <v>12810.91</v>
      </c>
      <c r="L2371" s="645" t="s">
        <v>801</v>
      </c>
      <c r="M2371" s="645" t="s">
        <v>474</v>
      </c>
      <c r="N2371" s="646">
        <v>42822</v>
      </c>
      <c r="O2371" s="645" t="s">
        <v>71</v>
      </c>
      <c r="P2371" s="645" t="s">
        <v>801</v>
      </c>
    </row>
    <row r="2372" spans="1:16" x14ac:dyDescent="0.2">
      <c r="A2372" s="645" t="s">
        <v>390</v>
      </c>
      <c r="B2372" s="645" t="s">
        <v>1710</v>
      </c>
      <c r="C2372" s="645" t="s">
        <v>391</v>
      </c>
      <c r="D2372" s="645" t="s">
        <v>3302</v>
      </c>
      <c r="E2372" s="645" t="s">
        <v>3303</v>
      </c>
      <c r="F2372" s="645" t="s">
        <v>3304</v>
      </c>
      <c r="G2372" s="645" t="s">
        <v>8689</v>
      </c>
      <c r="H2372" s="646">
        <v>42815</v>
      </c>
      <c r="I2372" s="647">
        <v>91.47</v>
      </c>
      <c r="J2372" s="647">
        <v>1</v>
      </c>
      <c r="K2372" s="647">
        <f t="shared" si="37"/>
        <v>91.47</v>
      </c>
      <c r="L2372" s="645" t="s">
        <v>801</v>
      </c>
      <c r="M2372" s="645" t="s">
        <v>1858</v>
      </c>
      <c r="N2372" s="646">
        <v>42822</v>
      </c>
      <c r="O2372" s="645" t="s">
        <v>71</v>
      </c>
      <c r="P2372" s="645" t="s">
        <v>801</v>
      </c>
    </row>
    <row r="2373" spans="1:16" x14ac:dyDescent="0.2">
      <c r="A2373" s="645" t="s">
        <v>390</v>
      </c>
      <c r="B2373" s="645" t="s">
        <v>1710</v>
      </c>
      <c r="C2373" s="645" t="s">
        <v>391</v>
      </c>
      <c r="D2373" s="645" t="s">
        <v>3302</v>
      </c>
      <c r="E2373" s="645" t="s">
        <v>3303</v>
      </c>
      <c r="F2373" s="645" t="s">
        <v>3304</v>
      </c>
      <c r="G2373" s="645" t="s">
        <v>8690</v>
      </c>
      <c r="H2373" s="646">
        <v>42815</v>
      </c>
      <c r="I2373" s="647">
        <v>198.22</v>
      </c>
      <c r="J2373" s="647">
        <v>1</v>
      </c>
      <c r="K2373" s="647">
        <f t="shared" si="37"/>
        <v>198.22</v>
      </c>
      <c r="L2373" s="645" t="s">
        <v>801</v>
      </c>
      <c r="M2373" s="645" t="s">
        <v>1133</v>
      </c>
      <c r="N2373" s="646">
        <v>42822</v>
      </c>
      <c r="O2373" s="645" t="s">
        <v>71</v>
      </c>
      <c r="P2373" s="645" t="s">
        <v>801</v>
      </c>
    </row>
    <row r="2374" spans="1:16" x14ac:dyDescent="0.2">
      <c r="A2374" s="645" t="s">
        <v>390</v>
      </c>
      <c r="B2374" s="645" t="s">
        <v>1710</v>
      </c>
      <c r="C2374" s="645" t="s">
        <v>391</v>
      </c>
      <c r="D2374" s="645" t="s">
        <v>3302</v>
      </c>
      <c r="E2374" s="645" t="s">
        <v>3303</v>
      </c>
      <c r="F2374" s="645" t="s">
        <v>3304</v>
      </c>
      <c r="G2374" s="645" t="s">
        <v>8691</v>
      </c>
      <c r="H2374" s="646">
        <v>42815</v>
      </c>
      <c r="I2374" s="647">
        <v>99.11</v>
      </c>
      <c r="J2374" s="647">
        <v>1</v>
      </c>
      <c r="K2374" s="647">
        <f t="shared" si="37"/>
        <v>99.11</v>
      </c>
      <c r="L2374" s="645" t="s">
        <v>801</v>
      </c>
      <c r="M2374" s="645" t="s">
        <v>1133</v>
      </c>
      <c r="N2374" s="646">
        <v>42822</v>
      </c>
      <c r="O2374" s="645" t="s">
        <v>71</v>
      </c>
      <c r="P2374" s="645" t="s">
        <v>801</v>
      </c>
    </row>
    <row r="2375" spans="1:16" x14ac:dyDescent="0.2">
      <c r="A2375" s="645" t="s">
        <v>390</v>
      </c>
      <c r="B2375" s="645" t="s">
        <v>1710</v>
      </c>
      <c r="C2375" s="645" t="s">
        <v>391</v>
      </c>
      <c r="D2375" s="645" t="s">
        <v>3302</v>
      </c>
      <c r="E2375" s="645" t="s">
        <v>3303</v>
      </c>
      <c r="F2375" s="645" t="s">
        <v>3304</v>
      </c>
      <c r="G2375" s="645" t="s">
        <v>8692</v>
      </c>
      <c r="H2375" s="646">
        <v>42815</v>
      </c>
      <c r="I2375" s="647">
        <v>87.66</v>
      </c>
      <c r="J2375" s="647">
        <v>1</v>
      </c>
      <c r="K2375" s="647">
        <f t="shared" si="37"/>
        <v>87.66</v>
      </c>
      <c r="L2375" s="645" t="s">
        <v>801</v>
      </c>
      <c r="M2375" s="645" t="s">
        <v>1858</v>
      </c>
      <c r="N2375" s="646">
        <v>42822</v>
      </c>
      <c r="O2375" s="645" t="s">
        <v>71</v>
      </c>
      <c r="P2375" s="645" t="s">
        <v>801</v>
      </c>
    </row>
    <row r="2376" spans="1:16" x14ac:dyDescent="0.2">
      <c r="A2376" s="645" t="s">
        <v>390</v>
      </c>
      <c r="B2376" s="645" t="s">
        <v>1710</v>
      </c>
      <c r="C2376" s="645" t="s">
        <v>391</v>
      </c>
      <c r="D2376" s="645" t="s">
        <v>3302</v>
      </c>
      <c r="E2376" s="645" t="s">
        <v>3303</v>
      </c>
      <c r="F2376" s="645" t="s">
        <v>3304</v>
      </c>
      <c r="G2376" s="645" t="s">
        <v>8693</v>
      </c>
      <c r="H2376" s="646">
        <v>42815</v>
      </c>
      <c r="I2376" s="647">
        <v>87.66</v>
      </c>
      <c r="J2376" s="647">
        <v>1</v>
      </c>
      <c r="K2376" s="647">
        <f t="shared" si="37"/>
        <v>87.66</v>
      </c>
      <c r="L2376" s="645" t="s">
        <v>801</v>
      </c>
      <c r="M2376" s="645" t="s">
        <v>1858</v>
      </c>
      <c r="N2376" s="646">
        <v>42822</v>
      </c>
      <c r="O2376" s="645" t="s">
        <v>71</v>
      </c>
      <c r="P2376" s="645" t="s">
        <v>801</v>
      </c>
    </row>
    <row r="2377" spans="1:16" x14ac:dyDescent="0.2">
      <c r="A2377" s="645" t="s">
        <v>390</v>
      </c>
      <c r="B2377" s="645" t="s">
        <v>1710</v>
      </c>
      <c r="C2377" s="645" t="s">
        <v>391</v>
      </c>
      <c r="D2377" s="645" t="s">
        <v>3302</v>
      </c>
      <c r="E2377" s="645" t="s">
        <v>3303</v>
      </c>
      <c r="F2377" s="645" t="s">
        <v>3304</v>
      </c>
      <c r="G2377" s="645" t="s">
        <v>8694</v>
      </c>
      <c r="H2377" s="646">
        <v>42815</v>
      </c>
      <c r="I2377" s="647">
        <v>58.75</v>
      </c>
      <c r="J2377" s="647">
        <v>1</v>
      </c>
      <c r="K2377" s="647">
        <f t="shared" si="37"/>
        <v>58.75</v>
      </c>
      <c r="L2377" s="645" t="s">
        <v>801</v>
      </c>
      <c r="M2377" s="645" t="s">
        <v>623</v>
      </c>
      <c r="N2377" s="646">
        <v>42822</v>
      </c>
      <c r="O2377" s="645" t="s">
        <v>71</v>
      </c>
      <c r="P2377" s="645" t="s">
        <v>801</v>
      </c>
    </row>
    <row r="2378" spans="1:16" x14ac:dyDescent="0.2">
      <c r="A2378" s="645" t="s">
        <v>390</v>
      </c>
      <c r="B2378" s="645" t="s">
        <v>1710</v>
      </c>
      <c r="C2378" s="645" t="s">
        <v>391</v>
      </c>
      <c r="D2378" s="645" t="s">
        <v>3302</v>
      </c>
      <c r="E2378" s="645" t="s">
        <v>3303</v>
      </c>
      <c r="F2378" s="645" t="s">
        <v>3304</v>
      </c>
      <c r="G2378" s="645" t="s">
        <v>8695</v>
      </c>
      <c r="H2378" s="646">
        <v>42815</v>
      </c>
      <c r="I2378" s="647">
        <v>45.2</v>
      </c>
      <c r="J2378" s="647">
        <v>1</v>
      </c>
      <c r="K2378" s="647">
        <f t="shared" si="37"/>
        <v>45.2</v>
      </c>
      <c r="L2378" s="645" t="s">
        <v>801</v>
      </c>
      <c r="M2378" s="645" t="s">
        <v>623</v>
      </c>
      <c r="N2378" s="646">
        <v>42822</v>
      </c>
      <c r="O2378" s="645" t="s">
        <v>71</v>
      </c>
      <c r="P2378" s="645" t="s">
        <v>801</v>
      </c>
    </row>
    <row r="2379" spans="1:16" x14ac:dyDescent="0.2">
      <c r="A2379" s="645" t="s">
        <v>390</v>
      </c>
      <c r="B2379" s="645" t="s">
        <v>1710</v>
      </c>
      <c r="C2379" s="645" t="s">
        <v>391</v>
      </c>
      <c r="D2379" s="645" t="s">
        <v>3302</v>
      </c>
      <c r="E2379" s="645" t="s">
        <v>3303</v>
      </c>
      <c r="F2379" s="645" t="s">
        <v>3304</v>
      </c>
      <c r="G2379" s="645" t="s">
        <v>8696</v>
      </c>
      <c r="H2379" s="646">
        <v>42815</v>
      </c>
      <c r="I2379" s="647">
        <v>128.25</v>
      </c>
      <c r="J2379" s="647">
        <v>1</v>
      </c>
      <c r="K2379" s="647">
        <f t="shared" si="37"/>
        <v>128.25</v>
      </c>
      <c r="L2379" s="645" t="s">
        <v>801</v>
      </c>
      <c r="M2379" s="645" t="s">
        <v>623</v>
      </c>
      <c r="N2379" s="646">
        <v>42822</v>
      </c>
      <c r="O2379" s="645" t="s">
        <v>71</v>
      </c>
      <c r="P2379" s="645" t="s">
        <v>801</v>
      </c>
    </row>
    <row r="2380" spans="1:16" x14ac:dyDescent="0.2">
      <c r="A2380" s="645" t="s">
        <v>390</v>
      </c>
      <c r="B2380" s="645" t="s">
        <v>1710</v>
      </c>
      <c r="C2380" s="645" t="s">
        <v>391</v>
      </c>
      <c r="D2380" s="645" t="s">
        <v>3302</v>
      </c>
      <c r="E2380" s="645" t="s">
        <v>3303</v>
      </c>
      <c r="F2380" s="645" t="s">
        <v>3304</v>
      </c>
      <c r="G2380" s="645" t="s">
        <v>8697</v>
      </c>
      <c r="H2380" s="646">
        <v>42815</v>
      </c>
      <c r="I2380" s="647">
        <v>97.85</v>
      </c>
      <c r="J2380" s="647">
        <v>1</v>
      </c>
      <c r="K2380" s="647">
        <f t="shared" si="37"/>
        <v>97.85</v>
      </c>
      <c r="L2380" s="645" t="s">
        <v>801</v>
      </c>
      <c r="M2380" s="645" t="s">
        <v>114</v>
      </c>
      <c r="N2380" s="646">
        <v>42823</v>
      </c>
      <c r="O2380" s="645" t="s">
        <v>71</v>
      </c>
      <c r="P2380" s="645" t="s">
        <v>801</v>
      </c>
    </row>
    <row r="2381" spans="1:16" x14ac:dyDescent="0.2">
      <c r="A2381" s="645" t="s">
        <v>390</v>
      </c>
      <c r="B2381" s="645" t="s">
        <v>1710</v>
      </c>
      <c r="C2381" s="645" t="s">
        <v>391</v>
      </c>
      <c r="D2381" s="645" t="s">
        <v>3302</v>
      </c>
      <c r="E2381" s="645" t="s">
        <v>3303</v>
      </c>
      <c r="F2381" s="645" t="s">
        <v>3304</v>
      </c>
      <c r="G2381" s="645" t="s">
        <v>8698</v>
      </c>
      <c r="H2381" s="646">
        <v>42815</v>
      </c>
      <c r="I2381" s="647">
        <v>128.25</v>
      </c>
      <c r="J2381" s="647">
        <v>1</v>
      </c>
      <c r="K2381" s="647">
        <f t="shared" si="37"/>
        <v>128.25</v>
      </c>
      <c r="L2381" s="645" t="s">
        <v>801</v>
      </c>
      <c r="M2381" s="645" t="s">
        <v>623</v>
      </c>
      <c r="N2381" s="646">
        <v>42822</v>
      </c>
      <c r="O2381" s="645" t="s">
        <v>71</v>
      </c>
      <c r="P2381" s="645" t="s">
        <v>801</v>
      </c>
    </row>
    <row r="2382" spans="1:16" x14ac:dyDescent="0.2">
      <c r="A2382" s="645" t="s">
        <v>390</v>
      </c>
      <c r="B2382" s="645" t="s">
        <v>1710</v>
      </c>
      <c r="C2382" s="645" t="s">
        <v>391</v>
      </c>
      <c r="D2382" s="645" t="s">
        <v>3302</v>
      </c>
      <c r="E2382" s="645" t="s">
        <v>3303</v>
      </c>
      <c r="F2382" s="645" t="s">
        <v>3304</v>
      </c>
      <c r="G2382" s="645" t="s">
        <v>8699</v>
      </c>
      <c r="H2382" s="646">
        <v>42815</v>
      </c>
      <c r="I2382" s="647">
        <v>97.85</v>
      </c>
      <c r="J2382" s="647">
        <v>1</v>
      </c>
      <c r="K2382" s="647">
        <f t="shared" si="37"/>
        <v>97.85</v>
      </c>
      <c r="L2382" s="645" t="s">
        <v>801</v>
      </c>
      <c r="M2382" s="645" t="s">
        <v>114</v>
      </c>
      <c r="N2382" s="646">
        <v>42822</v>
      </c>
      <c r="O2382" s="645" t="s">
        <v>71</v>
      </c>
      <c r="P2382" s="645" t="s">
        <v>801</v>
      </c>
    </row>
    <row r="2383" spans="1:16" x14ac:dyDescent="0.2">
      <c r="A2383" s="645" t="s">
        <v>390</v>
      </c>
      <c r="B2383" s="645" t="s">
        <v>1710</v>
      </c>
      <c r="C2383" s="645" t="s">
        <v>391</v>
      </c>
      <c r="D2383" s="645" t="s">
        <v>3302</v>
      </c>
      <c r="E2383" s="645" t="s">
        <v>3303</v>
      </c>
      <c r="F2383" s="645" t="s">
        <v>3304</v>
      </c>
      <c r="G2383" s="645" t="s">
        <v>8700</v>
      </c>
      <c r="H2383" s="646">
        <v>42815</v>
      </c>
      <c r="I2383" s="647">
        <v>44.76</v>
      </c>
      <c r="J2383" s="647">
        <v>1</v>
      </c>
      <c r="K2383" s="647">
        <f t="shared" si="37"/>
        <v>44.76</v>
      </c>
      <c r="L2383" s="645" t="s">
        <v>801</v>
      </c>
      <c r="M2383" s="645" t="s">
        <v>1129</v>
      </c>
      <c r="N2383" s="646">
        <v>42822</v>
      </c>
      <c r="O2383" s="645" t="s">
        <v>71</v>
      </c>
      <c r="P2383" s="645" t="s">
        <v>801</v>
      </c>
    </row>
    <row r="2384" spans="1:16" x14ac:dyDescent="0.2">
      <c r="A2384" s="645" t="s">
        <v>390</v>
      </c>
      <c r="B2384" s="645" t="s">
        <v>1710</v>
      </c>
      <c r="C2384" s="645" t="s">
        <v>391</v>
      </c>
      <c r="D2384" s="645" t="s">
        <v>3302</v>
      </c>
      <c r="E2384" s="645" t="s">
        <v>3303</v>
      </c>
      <c r="F2384" s="645" t="s">
        <v>3304</v>
      </c>
      <c r="G2384" s="645" t="s">
        <v>8701</v>
      </c>
      <c r="H2384" s="646">
        <v>42815</v>
      </c>
      <c r="I2384" s="647">
        <v>68.650000000000006</v>
      </c>
      <c r="J2384" s="647">
        <v>1</v>
      </c>
      <c r="K2384" s="647">
        <f t="shared" si="37"/>
        <v>68.650000000000006</v>
      </c>
      <c r="L2384" s="645" t="s">
        <v>801</v>
      </c>
      <c r="M2384" s="645" t="s">
        <v>1129</v>
      </c>
      <c r="N2384" s="646">
        <v>42822</v>
      </c>
      <c r="O2384" s="645" t="s">
        <v>71</v>
      </c>
      <c r="P2384" s="645" t="s">
        <v>801</v>
      </c>
    </row>
    <row r="2385" spans="1:16" x14ac:dyDescent="0.2">
      <c r="A2385" s="645" t="s">
        <v>390</v>
      </c>
      <c r="B2385" s="645" t="s">
        <v>1710</v>
      </c>
      <c r="C2385" s="645" t="s">
        <v>391</v>
      </c>
      <c r="D2385" s="645" t="s">
        <v>3302</v>
      </c>
      <c r="E2385" s="645" t="s">
        <v>3303</v>
      </c>
      <c r="F2385" s="645" t="s">
        <v>3304</v>
      </c>
      <c r="G2385" s="645" t="s">
        <v>8702</v>
      </c>
      <c r="H2385" s="646">
        <v>42815</v>
      </c>
      <c r="I2385" s="647">
        <v>66.75</v>
      </c>
      <c r="J2385" s="647">
        <v>1</v>
      </c>
      <c r="K2385" s="647">
        <f t="shared" si="37"/>
        <v>66.75</v>
      </c>
      <c r="L2385" s="645" t="s">
        <v>801</v>
      </c>
      <c r="M2385" s="645" t="s">
        <v>1129</v>
      </c>
      <c r="N2385" s="646">
        <v>42822</v>
      </c>
      <c r="O2385" s="645" t="s">
        <v>71</v>
      </c>
      <c r="P2385" s="645" t="s">
        <v>801</v>
      </c>
    </row>
    <row r="2386" spans="1:16" x14ac:dyDescent="0.2">
      <c r="A2386" s="645" t="s">
        <v>390</v>
      </c>
      <c r="B2386" s="645" t="s">
        <v>1710</v>
      </c>
      <c r="C2386" s="645" t="s">
        <v>391</v>
      </c>
      <c r="D2386" s="645" t="s">
        <v>3302</v>
      </c>
      <c r="E2386" s="645" t="s">
        <v>3303</v>
      </c>
      <c r="F2386" s="645" t="s">
        <v>3304</v>
      </c>
      <c r="G2386" s="645" t="s">
        <v>8703</v>
      </c>
      <c r="H2386" s="646">
        <v>42815</v>
      </c>
      <c r="I2386" s="647">
        <v>145.74</v>
      </c>
      <c r="J2386" s="647">
        <v>1</v>
      </c>
      <c r="K2386" s="647">
        <f t="shared" si="37"/>
        <v>145.74</v>
      </c>
      <c r="L2386" s="645" t="s">
        <v>801</v>
      </c>
      <c r="M2386" s="645" t="s">
        <v>474</v>
      </c>
      <c r="N2386" s="646">
        <v>42822</v>
      </c>
      <c r="O2386" s="645" t="s">
        <v>71</v>
      </c>
      <c r="P2386" s="645" t="s">
        <v>801</v>
      </c>
    </row>
    <row r="2387" spans="1:16" x14ac:dyDescent="0.2">
      <c r="A2387" s="645" t="s">
        <v>390</v>
      </c>
      <c r="B2387" s="645" t="s">
        <v>1710</v>
      </c>
      <c r="C2387" s="645" t="s">
        <v>391</v>
      </c>
      <c r="D2387" s="645" t="s">
        <v>3302</v>
      </c>
      <c r="E2387" s="645" t="s">
        <v>3303</v>
      </c>
      <c r="F2387" s="645" t="s">
        <v>3304</v>
      </c>
      <c r="G2387" s="645" t="s">
        <v>8704</v>
      </c>
      <c r="H2387" s="646">
        <v>42815</v>
      </c>
      <c r="I2387" s="647">
        <v>143.04</v>
      </c>
      <c r="J2387" s="647">
        <v>1</v>
      </c>
      <c r="K2387" s="647">
        <f t="shared" si="37"/>
        <v>143.04</v>
      </c>
      <c r="L2387" s="645" t="s">
        <v>801</v>
      </c>
      <c r="M2387" s="645" t="s">
        <v>887</v>
      </c>
      <c r="N2387" s="646">
        <v>42822</v>
      </c>
      <c r="O2387" s="645" t="s">
        <v>71</v>
      </c>
      <c r="P2387" s="645" t="s">
        <v>801</v>
      </c>
    </row>
    <row r="2388" spans="1:16" x14ac:dyDescent="0.2">
      <c r="A2388" s="645" t="s">
        <v>390</v>
      </c>
      <c r="B2388" s="645" t="s">
        <v>1710</v>
      </c>
      <c r="C2388" s="645" t="s">
        <v>391</v>
      </c>
      <c r="D2388" s="645" t="s">
        <v>3302</v>
      </c>
      <c r="E2388" s="645" t="s">
        <v>3303</v>
      </c>
      <c r="F2388" s="645" t="s">
        <v>3304</v>
      </c>
      <c r="G2388" s="645" t="s">
        <v>8705</v>
      </c>
      <c r="H2388" s="646">
        <v>42815</v>
      </c>
      <c r="I2388" s="647">
        <v>34.950000000000003</v>
      </c>
      <c r="J2388" s="647">
        <v>1</v>
      </c>
      <c r="K2388" s="647">
        <f t="shared" si="37"/>
        <v>34.950000000000003</v>
      </c>
      <c r="L2388" s="645" t="s">
        <v>801</v>
      </c>
      <c r="M2388" s="645" t="s">
        <v>611</v>
      </c>
      <c r="N2388" s="646">
        <v>42822</v>
      </c>
      <c r="O2388" s="645" t="s">
        <v>71</v>
      </c>
      <c r="P2388" s="645" t="s">
        <v>801</v>
      </c>
    </row>
    <row r="2389" spans="1:16" x14ac:dyDescent="0.2">
      <c r="A2389" s="645" t="s">
        <v>390</v>
      </c>
      <c r="B2389" s="645" t="s">
        <v>1710</v>
      </c>
      <c r="C2389" s="645" t="s">
        <v>391</v>
      </c>
      <c r="D2389" s="645" t="s">
        <v>3302</v>
      </c>
      <c r="E2389" s="645" t="s">
        <v>3303</v>
      </c>
      <c r="F2389" s="645" t="s">
        <v>3304</v>
      </c>
      <c r="G2389" s="645" t="s">
        <v>8706</v>
      </c>
      <c r="H2389" s="646">
        <v>42815</v>
      </c>
      <c r="I2389" s="647">
        <v>34.950000000000003</v>
      </c>
      <c r="J2389" s="647">
        <v>1</v>
      </c>
      <c r="K2389" s="647">
        <f t="shared" si="37"/>
        <v>34.950000000000003</v>
      </c>
      <c r="L2389" s="645" t="s">
        <v>801</v>
      </c>
      <c r="M2389" s="645" t="s">
        <v>611</v>
      </c>
      <c r="N2389" s="646">
        <v>42822</v>
      </c>
      <c r="O2389" s="645" t="s">
        <v>71</v>
      </c>
      <c r="P2389" s="645" t="s">
        <v>801</v>
      </c>
    </row>
    <row r="2390" spans="1:16" x14ac:dyDescent="0.2">
      <c r="A2390" s="645" t="s">
        <v>390</v>
      </c>
      <c r="B2390" s="645" t="s">
        <v>1710</v>
      </c>
      <c r="C2390" s="645" t="s">
        <v>391</v>
      </c>
      <c r="D2390" s="645" t="s">
        <v>3302</v>
      </c>
      <c r="E2390" s="645" t="s">
        <v>3303</v>
      </c>
      <c r="F2390" s="645" t="s">
        <v>3304</v>
      </c>
      <c r="G2390" s="645" t="s">
        <v>8708</v>
      </c>
      <c r="H2390" s="646">
        <v>42815</v>
      </c>
      <c r="I2390" s="647">
        <v>97.85</v>
      </c>
      <c r="J2390" s="647">
        <v>1</v>
      </c>
      <c r="K2390" s="647">
        <f t="shared" si="37"/>
        <v>97.85</v>
      </c>
      <c r="L2390" s="645" t="s">
        <v>801</v>
      </c>
      <c r="M2390" s="645" t="s">
        <v>612</v>
      </c>
      <c r="N2390" s="646">
        <v>42822</v>
      </c>
      <c r="O2390" s="645" t="s">
        <v>71</v>
      </c>
      <c r="P2390" s="645" t="s">
        <v>801</v>
      </c>
    </row>
    <row r="2391" spans="1:16" x14ac:dyDescent="0.2">
      <c r="A2391" s="645" t="s">
        <v>390</v>
      </c>
      <c r="B2391" s="645" t="s">
        <v>1710</v>
      </c>
      <c r="C2391" s="645" t="s">
        <v>391</v>
      </c>
      <c r="D2391" s="645" t="s">
        <v>3302</v>
      </c>
      <c r="E2391" s="645" t="s">
        <v>3303</v>
      </c>
      <c r="F2391" s="645" t="s">
        <v>3304</v>
      </c>
      <c r="G2391" s="645" t="s">
        <v>8709</v>
      </c>
      <c r="H2391" s="646">
        <v>42815</v>
      </c>
      <c r="I2391" s="647">
        <v>97.85</v>
      </c>
      <c r="J2391" s="647">
        <v>1</v>
      </c>
      <c r="K2391" s="647">
        <f t="shared" si="37"/>
        <v>97.85</v>
      </c>
      <c r="L2391" s="645" t="s">
        <v>801</v>
      </c>
      <c r="M2391" s="645" t="s">
        <v>612</v>
      </c>
      <c r="N2391" s="646">
        <v>42822</v>
      </c>
      <c r="O2391" s="645" t="s">
        <v>71</v>
      </c>
      <c r="P2391" s="645" t="s">
        <v>801</v>
      </c>
    </row>
    <row r="2392" spans="1:16" x14ac:dyDescent="0.2">
      <c r="A2392" s="645" t="s">
        <v>390</v>
      </c>
      <c r="B2392" s="645" t="s">
        <v>1710</v>
      </c>
      <c r="C2392" s="645" t="s">
        <v>391</v>
      </c>
      <c r="D2392" s="645" t="s">
        <v>3302</v>
      </c>
      <c r="E2392" s="645" t="s">
        <v>3303</v>
      </c>
      <c r="F2392" s="645" t="s">
        <v>3304</v>
      </c>
      <c r="G2392" s="645" t="s">
        <v>8710</v>
      </c>
      <c r="H2392" s="646">
        <v>42815</v>
      </c>
      <c r="I2392" s="647">
        <v>99</v>
      </c>
      <c r="J2392" s="647">
        <v>1</v>
      </c>
      <c r="K2392" s="647">
        <f t="shared" si="37"/>
        <v>99</v>
      </c>
      <c r="L2392" s="645" t="s">
        <v>801</v>
      </c>
      <c r="M2392" s="645" t="s">
        <v>1133</v>
      </c>
      <c r="N2392" s="646">
        <v>42822</v>
      </c>
      <c r="O2392" s="645" t="s">
        <v>71</v>
      </c>
      <c r="P2392" s="645" t="s">
        <v>801</v>
      </c>
    </row>
    <row r="2393" spans="1:16" x14ac:dyDescent="0.2">
      <c r="A2393" s="645" t="s">
        <v>390</v>
      </c>
      <c r="B2393" s="645" t="s">
        <v>1710</v>
      </c>
      <c r="C2393" s="645" t="s">
        <v>391</v>
      </c>
      <c r="D2393" s="645" t="s">
        <v>3302</v>
      </c>
      <c r="E2393" s="645" t="s">
        <v>3303</v>
      </c>
      <c r="F2393" s="645" t="s">
        <v>3304</v>
      </c>
      <c r="G2393" s="645" t="s">
        <v>8711</v>
      </c>
      <c r="H2393" s="646">
        <v>42815</v>
      </c>
      <c r="I2393" s="647">
        <v>285</v>
      </c>
      <c r="J2393" s="647">
        <v>1</v>
      </c>
      <c r="K2393" s="647">
        <f t="shared" si="37"/>
        <v>285</v>
      </c>
      <c r="L2393" s="645" t="s">
        <v>801</v>
      </c>
      <c r="M2393" s="645" t="s">
        <v>575</v>
      </c>
      <c r="N2393" s="646">
        <v>42822</v>
      </c>
      <c r="O2393" s="645" t="s">
        <v>71</v>
      </c>
      <c r="P2393" s="645" t="s">
        <v>801</v>
      </c>
    </row>
    <row r="2394" spans="1:16" x14ac:dyDescent="0.2">
      <c r="A2394" s="645" t="s">
        <v>390</v>
      </c>
      <c r="B2394" s="645" t="s">
        <v>1710</v>
      </c>
      <c r="C2394" s="645" t="s">
        <v>391</v>
      </c>
      <c r="D2394" s="645" t="s">
        <v>3302</v>
      </c>
      <c r="E2394" s="645" t="s">
        <v>3303</v>
      </c>
      <c r="F2394" s="645" t="s">
        <v>3304</v>
      </c>
      <c r="G2394" s="645" t="s">
        <v>8712</v>
      </c>
      <c r="H2394" s="646">
        <v>42815</v>
      </c>
      <c r="I2394" s="647">
        <v>30</v>
      </c>
      <c r="J2394" s="647">
        <v>1</v>
      </c>
      <c r="K2394" s="647">
        <f t="shared" si="37"/>
        <v>30</v>
      </c>
      <c r="L2394" s="645" t="s">
        <v>801</v>
      </c>
      <c r="M2394" s="645" t="s">
        <v>1320</v>
      </c>
      <c r="N2394" s="646">
        <v>42822</v>
      </c>
      <c r="O2394" s="645" t="s">
        <v>71</v>
      </c>
      <c r="P2394" s="645" t="s">
        <v>801</v>
      </c>
    </row>
    <row r="2395" spans="1:16" x14ac:dyDescent="0.2">
      <c r="A2395" s="645" t="s">
        <v>390</v>
      </c>
      <c r="B2395" s="645" t="s">
        <v>1710</v>
      </c>
      <c r="C2395" s="645" t="s">
        <v>391</v>
      </c>
      <c r="D2395" s="645" t="s">
        <v>3302</v>
      </c>
      <c r="E2395" s="645" t="s">
        <v>3303</v>
      </c>
      <c r="F2395" s="645" t="s">
        <v>3304</v>
      </c>
      <c r="G2395" s="645" t="s">
        <v>8713</v>
      </c>
      <c r="H2395" s="646">
        <v>42815</v>
      </c>
      <c r="I2395" s="647">
        <v>79.98</v>
      </c>
      <c r="J2395" s="647">
        <v>1</v>
      </c>
      <c r="K2395" s="647">
        <f t="shared" si="37"/>
        <v>79.98</v>
      </c>
      <c r="L2395" s="645" t="s">
        <v>801</v>
      </c>
      <c r="M2395" s="645" t="s">
        <v>1401</v>
      </c>
      <c r="N2395" s="646">
        <v>42822</v>
      </c>
      <c r="O2395" s="645" t="s">
        <v>71</v>
      </c>
      <c r="P2395" s="645" t="s">
        <v>801</v>
      </c>
    </row>
    <row r="2396" spans="1:16" x14ac:dyDescent="0.2">
      <c r="A2396" s="645" t="s">
        <v>390</v>
      </c>
      <c r="B2396" s="645" t="s">
        <v>1710</v>
      </c>
      <c r="C2396" s="645" t="s">
        <v>391</v>
      </c>
      <c r="D2396" s="645" t="s">
        <v>3302</v>
      </c>
      <c r="E2396" s="645" t="s">
        <v>3303</v>
      </c>
      <c r="F2396" s="645" t="s">
        <v>3304</v>
      </c>
      <c r="G2396" s="645" t="s">
        <v>8714</v>
      </c>
      <c r="H2396" s="646">
        <v>42815</v>
      </c>
      <c r="I2396" s="647">
        <v>42.83</v>
      </c>
      <c r="J2396" s="647">
        <v>1</v>
      </c>
      <c r="K2396" s="647">
        <f t="shared" si="37"/>
        <v>42.83</v>
      </c>
      <c r="L2396" s="645" t="s">
        <v>801</v>
      </c>
      <c r="M2396" s="645" t="s">
        <v>474</v>
      </c>
      <c r="N2396" s="646">
        <v>42822</v>
      </c>
      <c r="O2396" s="645" t="s">
        <v>71</v>
      </c>
      <c r="P2396" s="645" t="s">
        <v>801</v>
      </c>
    </row>
    <row r="2397" spans="1:16" x14ac:dyDescent="0.2">
      <c r="A2397" s="645" t="s">
        <v>390</v>
      </c>
      <c r="B2397" s="645" t="s">
        <v>1710</v>
      </c>
      <c r="C2397" s="645" t="s">
        <v>391</v>
      </c>
      <c r="D2397" s="645" t="s">
        <v>3302</v>
      </c>
      <c r="E2397" s="645" t="s">
        <v>3303</v>
      </c>
      <c r="F2397" s="645" t="s">
        <v>3304</v>
      </c>
      <c r="G2397" s="645" t="s">
        <v>8715</v>
      </c>
      <c r="H2397" s="646">
        <v>42815</v>
      </c>
      <c r="I2397" s="647">
        <v>42.83</v>
      </c>
      <c r="J2397" s="647">
        <v>1</v>
      </c>
      <c r="K2397" s="647">
        <f t="shared" si="37"/>
        <v>42.83</v>
      </c>
      <c r="L2397" s="645" t="s">
        <v>801</v>
      </c>
      <c r="M2397" s="645" t="s">
        <v>474</v>
      </c>
      <c r="N2397" s="646">
        <v>42822</v>
      </c>
      <c r="O2397" s="645" t="s">
        <v>71</v>
      </c>
      <c r="P2397" s="645" t="s">
        <v>801</v>
      </c>
    </row>
    <row r="2398" spans="1:16" x14ac:dyDescent="0.2">
      <c r="A2398" s="645" t="s">
        <v>390</v>
      </c>
      <c r="B2398" s="645" t="s">
        <v>1710</v>
      </c>
      <c r="C2398" s="645" t="s">
        <v>391</v>
      </c>
      <c r="D2398" s="645" t="s">
        <v>3302</v>
      </c>
      <c r="E2398" s="645" t="s">
        <v>3303</v>
      </c>
      <c r="F2398" s="645" t="s">
        <v>3304</v>
      </c>
      <c r="G2398" s="645" t="s">
        <v>8716</v>
      </c>
      <c r="H2398" s="646">
        <v>42815</v>
      </c>
      <c r="I2398" s="647">
        <v>82.95</v>
      </c>
      <c r="J2398" s="647">
        <v>1</v>
      </c>
      <c r="K2398" s="647">
        <f t="shared" si="37"/>
        <v>82.95</v>
      </c>
      <c r="L2398" s="645" t="s">
        <v>801</v>
      </c>
      <c r="M2398" s="645" t="s">
        <v>744</v>
      </c>
      <c r="N2398" s="646">
        <v>42822</v>
      </c>
      <c r="O2398" s="645" t="s">
        <v>71</v>
      </c>
      <c r="P2398" s="645" t="s">
        <v>801</v>
      </c>
    </row>
    <row r="2399" spans="1:16" x14ac:dyDescent="0.2">
      <c r="A2399" s="645" t="s">
        <v>390</v>
      </c>
      <c r="B2399" s="645" t="s">
        <v>1710</v>
      </c>
      <c r="C2399" s="645" t="s">
        <v>391</v>
      </c>
      <c r="D2399" s="645" t="s">
        <v>3302</v>
      </c>
      <c r="E2399" s="645" t="s">
        <v>3303</v>
      </c>
      <c r="F2399" s="645" t="s">
        <v>3304</v>
      </c>
      <c r="G2399" s="645" t="s">
        <v>8717</v>
      </c>
      <c r="H2399" s="646">
        <v>42815</v>
      </c>
      <c r="I2399" s="647">
        <v>82.95</v>
      </c>
      <c r="J2399" s="647">
        <v>1</v>
      </c>
      <c r="K2399" s="647">
        <f t="shared" si="37"/>
        <v>82.95</v>
      </c>
      <c r="L2399" s="645" t="s">
        <v>801</v>
      </c>
      <c r="M2399" s="645" t="s">
        <v>744</v>
      </c>
      <c r="N2399" s="646">
        <v>42822</v>
      </c>
      <c r="O2399" s="645" t="s">
        <v>71</v>
      </c>
      <c r="P2399" s="645" t="s">
        <v>801</v>
      </c>
    </row>
    <row r="2400" spans="1:16" x14ac:dyDescent="0.2">
      <c r="A2400" s="645" t="s">
        <v>390</v>
      </c>
      <c r="B2400" s="645" t="s">
        <v>1710</v>
      </c>
      <c r="C2400" s="645" t="s">
        <v>391</v>
      </c>
      <c r="D2400" s="645" t="s">
        <v>3302</v>
      </c>
      <c r="E2400" s="645" t="s">
        <v>3303</v>
      </c>
      <c r="F2400" s="645" t="s">
        <v>3304</v>
      </c>
      <c r="G2400" s="645" t="s">
        <v>8718</v>
      </c>
      <c r="H2400" s="646">
        <v>42815</v>
      </c>
      <c r="I2400" s="647">
        <v>129.97999999999999</v>
      </c>
      <c r="J2400" s="647">
        <v>1</v>
      </c>
      <c r="K2400" s="647">
        <f t="shared" si="37"/>
        <v>129.97999999999999</v>
      </c>
      <c r="L2400" s="645" t="s">
        <v>801</v>
      </c>
      <c r="M2400" s="645" t="s">
        <v>671</v>
      </c>
      <c r="N2400" s="646">
        <v>42822</v>
      </c>
      <c r="O2400" s="645" t="s">
        <v>71</v>
      </c>
      <c r="P2400" s="645" t="s">
        <v>801</v>
      </c>
    </row>
    <row r="2401" spans="1:16" x14ac:dyDescent="0.2">
      <c r="A2401" s="645" t="s">
        <v>390</v>
      </c>
      <c r="B2401" s="645" t="s">
        <v>1710</v>
      </c>
      <c r="C2401" s="645" t="s">
        <v>391</v>
      </c>
      <c r="D2401" s="645" t="s">
        <v>3302</v>
      </c>
      <c r="E2401" s="645" t="s">
        <v>3303</v>
      </c>
      <c r="F2401" s="645" t="s">
        <v>3304</v>
      </c>
      <c r="G2401" s="645" t="s">
        <v>8719</v>
      </c>
      <c r="H2401" s="646">
        <v>42815</v>
      </c>
      <c r="I2401" s="647">
        <v>44.99</v>
      </c>
      <c r="J2401" s="647">
        <v>1</v>
      </c>
      <c r="K2401" s="647">
        <f t="shared" si="37"/>
        <v>44.99</v>
      </c>
      <c r="L2401" s="645" t="s">
        <v>801</v>
      </c>
      <c r="M2401" s="645" t="s">
        <v>671</v>
      </c>
      <c r="N2401" s="646">
        <v>42822</v>
      </c>
      <c r="O2401" s="645" t="s">
        <v>71</v>
      </c>
      <c r="P2401" s="645" t="s">
        <v>801</v>
      </c>
    </row>
    <row r="2402" spans="1:16" x14ac:dyDescent="0.2">
      <c r="A2402" s="645" t="s">
        <v>390</v>
      </c>
      <c r="B2402" s="645" t="s">
        <v>1710</v>
      </c>
      <c r="C2402" s="645" t="s">
        <v>391</v>
      </c>
      <c r="D2402" s="645" t="s">
        <v>3302</v>
      </c>
      <c r="E2402" s="645" t="s">
        <v>3303</v>
      </c>
      <c r="F2402" s="645" t="s">
        <v>3304</v>
      </c>
      <c r="G2402" s="645" t="s">
        <v>8720</v>
      </c>
      <c r="H2402" s="646">
        <v>42815</v>
      </c>
      <c r="I2402" s="647">
        <v>418.95</v>
      </c>
      <c r="J2402" s="647">
        <v>1</v>
      </c>
      <c r="K2402" s="647">
        <f t="shared" si="37"/>
        <v>418.95</v>
      </c>
      <c r="L2402" s="645" t="s">
        <v>801</v>
      </c>
      <c r="M2402" s="645" t="s">
        <v>1744</v>
      </c>
      <c r="N2402" s="646">
        <v>42822</v>
      </c>
      <c r="O2402" s="645" t="s">
        <v>71</v>
      </c>
      <c r="P2402" s="645" t="s">
        <v>801</v>
      </c>
    </row>
    <row r="2403" spans="1:16" x14ac:dyDescent="0.2">
      <c r="A2403" s="645" t="s">
        <v>390</v>
      </c>
      <c r="B2403" s="645" t="s">
        <v>1710</v>
      </c>
      <c r="C2403" s="645" t="s">
        <v>391</v>
      </c>
      <c r="D2403" s="645" t="s">
        <v>3302</v>
      </c>
      <c r="E2403" s="645" t="s">
        <v>3303</v>
      </c>
      <c r="F2403" s="645" t="s">
        <v>3304</v>
      </c>
      <c r="G2403" s="645" t="s">
        <v>8721</v>
      </c>
      <c r="H2403" s="646">
        <v>42815</v>
      </c>
      <c r="I2403" s="647">
        <v>75</v>
      </c>
      <c r="J2403" s="647">
        <v>1</v>
      </c>
      <c r="K2403" s="647">
        <f t="shared" si="37"/>
        <v>75</v>
      </c>
      <c r="L2403" s="645" t="s">
        <v>801</v>
      </c>
      <c r="M2403" s="645" t="s">
        <v>575</v>
      </c>
      <c r="N2403" s="646">
        <v>42822</v>
      </c>
      <c r="O2403" s="645" t="s">
        <v>71</v>
      </c>
      <c r="P2403" s="645" t="s">
        <v>801</v>
      </c>
    </row>
    <row r="2404" spans="1:16" x14ac:dyDescent="0.2">
      <c r="A2404" s="645" t="s">
        <v>390</v>
      </c>
      <c r="B2404" s="645" t="s">
        <v>1710</v>
      </c>
      <c r="C2404" s="645" t="s">
        <v>391</v>
      </c>
      <c r="D2404" s="645" t="s">
        <v>3302</v>
      </c>
      <c r="E2404" s="645" t="s">
        <v>3303</v>
      </c>
      <c r="F2404" s="645" t="s">
        <v>3304</v>
      </c>
      <c r="G2404" s="645" t="s">
        <v>8722</v>
      </c>
      <c r="H2404" s="646">
        <v>42815</v>
      </c>
      <c r="I2404" s="647">
        <v>243</v>
      </c>
      <c r="J2404" s="647">
        <v>1</v>
      </c>
      <c r="K2404" s="647">
        <f t="shared" si="37"/>
        <v>243</v>
      </c>
      <c r="L2404" s="645" t="s">
        <v>801</v>
      </c>
      <c r="M2404" s="645" t="s">
        <v>613</v>
      </c>
      <c r="N2404" s="646">
        <v>42824</v>
      </c>
      <c r="O2404" s="645" t="s">
        <v>71</v>
      </c>
      <c r="P2404" s="645" t="s">
        <v>801</v>
      </c>
    </row>
    <row r="2405" spans="1:16" x14ac:dyDescent="0.2">
      <c r="A2405" s="645" t="s">
        <v>390</v>
      </c>
      <c r="B2405" s="645" t="s">
        <v>1710</v>
      </c>
      <c r="C2405" s="645" t="s">
        <v>391</v>
      </c>
      <c r="D2405" s="645" t="s">
        <v>3302</v>
      </c>
      <c r="E2405" s="645" t="s">
        <v>3303</v>
      </c>
      <c r="F2405" s="645" t="s">
        <v>3304</v>
      </c>
      <c r="G2405" s="645" t="s">
        <v>8723</v>
      </c>
      <c r="H2405" s="646">
        <v>42815</v>
      </c>
      <c r="I2405" s="647">
        <v>53.58</v>
      </c>
      <c r="J2405" s="647">
        <v>1</v>
      </c>
      <c r="K2405" s="647">
        <f t="shared" si="37"/>
        <v>53.58</v>
      </c>
      <c r="L2405" s="645" t="s">
        <v>801</v>
      </c>
      <c r="M2405" s="645" t="s">
        <v>262</v>
      </c>
      <c r="N2405" s="646">
        <v>42822</v>
      </c>
      <c r="O2405" s="645" t="s">
        <v>71</v>
      </c>
      <c r="P2405" s="645" t="s">
        <v>801</v>
      </c>
    </row>
    <row r="2406" spans="1:16" x14ac:dyDescent="0.2">
      <c r="A2406" s="645" t="s">
        <v>390</v>
      </c>
      <c r="B2406" s="645" t="s">
        <v>1710</v>
      </c>
      <c r="C2406" s="645" t="s">
        <v>391</v>
      </c>
      <c r="D2406" s="645" t="s">
        <v>3302</v>
      </c>
      <c r="E2406" s="645" t="s">
        <v>3303</v>
      </c>
      <c r="F2406" s="645" t="s">
        <v>3304</v>
      </c>
      <c r="G2406" s="645" t="s">
        <v>8724</v>
      </c>
      <c r="H2406" s="646">
        <v>42815</v>
      </c>
      <c r="I2406" s="647">
        <v>193.28</v>
      </c>
      <c r="J2406" s="647">
        <v>1</v>
      </c>
      <c r="K2406" s="647">
        <f t="shared" si="37"/>
        <v>193.28</v>
      </c>
      <c r="L2406" s="645" t="s">
        <v>801</v>
      </c>
      <c r="M2406" s="645" t="s">
        <v>1410</v>
      </c>
      <c r="N2406" s="646">
        <v>42822</v>
      </c>
      <c r="O2406" s="645" t="s">
        <v>71</v>
      </c>
      <c r="P2406" s="645" t="s">
        <v>801</v>
      </c>
    </row>
    <row r="2407" spans="1:16" x14ac:dyDescent="0.2">
      <c r="A2407" s="645" t="s">
        <v>390</v>
      </c>
      <c r="B2407" s="645" t="s">
        <v>1710</v>
      </c>
      <c r="C2407" s="645" t="s">
        <v>391</v>
      </c>
      <c r="D2407" s="645" t="s">
        <v>3302</v>
      </c>
      <c r="E2407" s="645" t="s">
        <v>3303</v>
      </c>
      <c r="F2407" s="645" t="s">
        <v>3304</v>
      </c>
      <c r="G2407" s="645" t="s">
        <v>8725</v>
      </c>
      <c r="H2407" s="646">
        <v>42816</v>
      </c>
      <c r="I2407" s="647">
        <v>200</v>
      </c>
      <c r="J2407" s="647">
        <v>1</v>
      </c>
      <c r="K2407" s="647">
        <f t="shared" si="37"/>
        <v>200</v>
      </c>
      <c r="L2407" s="645" t="s">
        <v>801</v>
      </c>
      <c r="M2407" s="645" t="s">
        <v>1281</v>
      </c>
      <c r="N2407" s="646">
        <v>42823</v>
      </c>
      <c r="O2407" s="645" t="s">
        <v>71</v>
      </c>
      <c r="P2407" s="645" t="s">
        <v>801</v>
      </c>
    </row>
    <row r="2408" spans="1:16" x14ac:dyDescent="0.2">
      <c r="A2408" s="645" t="s">
        <v>390</v>
      </c>
      <c r="B2408" s="645" t="s">
        <v>1710</v>
      </c>
      <c r="C2408" s="645" t="s">
        <v>391</v>
      </c>
      <c r="D2408" s="645" t="s">
        <v>3302</v>
      </c>
      <c r="E2408" s="645" t="s">
        <v>3303</v>
      </c>
      <c r="F2408" s="645" t="s">
        <v>3304</v>
      </c>
      <c r="G2408" s="645" t="s">
        <v>8726</v>
      </c>
      <c r="H2408" s="646">
        <v>42816</v>
      </c>
      <c r="I2408" s="647">
        <v>200</v>
      </c>
      <c r="J2408" s="647">
        <v>1</v>
      </c>
      <c r="K2408" s="647">
        <f t="shared" si="37"/>
        <v>200</v>
      </c>
      <c r="L2408" s="645" t="s">
        <v>801</v>
      </c>
      <c r="M2408" s="645" t="s">
        <v>748</v>
      </c>
      <c r="N2408" s="646">
        <v>42823</v>
      </c>
      <c r="O2408" s="645" t="s">
        <v>71</v>
      </c>
      <c r="P2408" s="645" t="s">
        <v>801</v>
      </c>
    </row>
    <row r="2409" spans="1:16" x14ac:dyDescent="0.2">
      <c r="A2409" s="645" t="s">
        <v>390</v>
      </c>
      <c r="B2409" s="645" t="s">
        <v>1710</v>
      </c>
      <c r="C2409" s="645" t="s">
        <v>391</v>
      </c>
      <c r="D2409" s="645" t="s">
        <v>3302</v>
      </c>
      <c r="E2409" s="645" t="s">
        <v>3303</v>
      </c>
      <c r="F2409" s="645" t="s">
        <v>3304</v>
      </c>
      <c r="G2409" s="645" t="s">
        <v>8727</v>
      </c>
      <c r="H2409" s="646">
        <v>42814</v>
      </c>
      <c r="I2409" s="647">
        <v>350</v>
      </c>
      <c r="J2409" s="647">
        <v>1</v>
      </c>
      <c r="K2409" s="647">
        <f t="shared" si="37"/>
        <v>350</v>
      </c>
      <c r="L2409" s="645" t="s">
        <v>801</v>
      </c>
      <c r="M2409" s="645" t="s">
        <v>744</v>
      </c>
      <c r="N2409" s="646">
        <v>42818</v>
      </c>
      <c r="O2409" s="645" t="s">
        <v>71</v>
      </c>
      <c r="P2409" s="645" t="s">
        <v>801</v>
      </c>
    </row>
    <row r="2410" spans="1:16" x14ac:dyDescent="0.2">
      <c r="A2410" s="645" t="s">
        <v>390</v>
      </c>
      <c r="B2410" s="645" t="s">
        <v>1710</v>
      </c>
      <c r="C2410" s="645" t="s">
        <v>391</v>
      </c>
      <c r="D2410" s="645" t="s">
        <v>3302</v>
      </c>
      <c r="E2410" s="645" t="s">
        <v>3303</v>
      </c>
      <c r="F2410" s="645" t="s">
        <v>3304</v>
      </c>
      <c r="G2410" s="645" t="s">
        <v>8728</v>
      </c>
      <c r="H2410" s="646">
        <v>42809</v>
      </c>
      <c r="I2410" s="647">
        <v>50</v>
      </c>
      <c r="J2410" s="647">
        <v>1</v>
      </c>
      <c r="K2410" s="647">
        <f t="shared" si="37"/>
        <v>50</v>
      </c>
      <c r="L2410" s="645" t="s">
        <v>801</v>
      </c>
      <c r="M2410" s="645" t="s">
        <v>748</v>
      </c>
      <c r="N2410" s="646">
        <v>42823</v>
      </c>
      <c r="O2410" s="645" t="s">
        <v>71</v>
      </c>
      <c r="P2410" s="645" t="s">
        <v>801</v>
      </c>
    </row>
    <row r="2411" spans="1:16" x14ac:dyDescent="0.2">
      <c r="A2411" s="645" t="s">
        <v>390</v>
      </c>
      <c r="B2411" s="645" t="s">
        <v>1710</v>
      </c>
      <c r="C2411" s="645" t="s">
        <v>391</v>
      </c>
      <c r="D2411" s="645" t="s">
        <v>3302</v>
      </c>
      <c r="E2411" s="645" t="s">
        <v>3303</v>
      </c>
      <c r="F2411" s="645" t="s">
        <v>3304</v>
      </c>
      <c r="G2411" s="645" t="s">
        <v>8729</v>
      </c>
      <c r="H2411" s="646">
        <v>42809</v>
      </c>
      <c r="I2411" s="647">
        <v>425</v>
      </c>
      <c r="J2411" s="647">
        <v>1</v>
      </c>
      <c r="K2411" s="647">
        <f t="shared" si="37"/>
        <v>425</v>
      </c>
      <c r="L2411" s="645" t="s">
        <v>801</v>
      </c>
      <c r="M2411" s="645" t="s">
        <v>748</v>
      </c>
      <c r="N2411" s="646">
        <v>42823</v>
      </c>
      <c r="O2411" s="645" t="s">
        <v>71</v>
      </c>
      <c r="P2411" s="645" t="s">
        <v>801</v>
      </c>
    </row>
    <row r="2412" spans="1:16" x14ac:dyDescent="0.2">
      <c r="A2412" s="645" t="s">
        <v>390</v>
      </c>
      <c r="B2412" s="645" t="s">
        <v>1710</v>
      </c>
      <c r="C2412" s="645" t="s">
        <v>391</v>
      </c>
      <c r="D2412" s="645" t="s">
        <v>3302</v>
      </c>
      <c r="E2412" s="645" t="s">
        <v>3303</v>
      </c>
      <c r="F2412" s="645" t="s">
        <v>3304</v>
      </c>
      <c r="G2412" s="645" t="s">
        <v>8730</v>
      </c>
      <c r="H2412" s="646">
        <v>42801</v>
      </c>
      <c r="I2412" s="647">
        <v>350</v>
      </c>
      <c r="J2412" s="647">
        <v>1</v>
      </c>
      <c r="K2412" s="647">
        <f t="shared" si="37"/>
        <v>350</v>
      </c>
      <c r="L2412" s="645" t="s">
        <v>801</v>
      </c>
      <c r="M2412" s="645" t="s">
        <v>540</v>
      </c>
      <c r="N2412" s="646">
        <v>42810</v>
      </c>
      <c r="O2412" s="645" t="s">
        <v>71</v>
      </c>
      <c r="P2412" s="645" t="s">
        <v>801</v>
      </c>
    </row>
    <row r="2413" spans="1:16" x14ac:dyDescent="0.2">
      <c r="A2413" s="645" t="s">
        <v>390</v>
      </c>
      <c r="B2413" s="645" t="s">
        <v>1710</v>
      </c>
      <c r="C2413" s="645" t="s">
        <v>391</v>
      </c>
      <c r="D2413" s="645" t="s">
        <v>3302</v>
      </c>
      <c r="E2413" s="645" t="s">
        <v>3303</v>
      </c>
      <c r="F2413" s="645" t="s">
        <v>3304</v>
      </c>
      <c r="G2413" s="645" t="s">
        <v>8731</v>
      </c>
      <c r="H2413" s="646">
        <v>42795</v>
      </c>
      <c r="I2413" s="647">
        <v>200</v>
      </c>
      <c r="J2413" s="647">
        <v>1</v>
      </c>
      <c r="K2413" s="647">
        <f t="shared" si="37"/>
        <v>200</v>
      </c>
      <c r="L2413" s="645" t="s">
        <v>801</v>
      </c>
      <c r="M2413" s="645" t="s">
        <v>540</v>
      </c>
      <c r="N2413" s="646">
        <v>42807</v>
      </c>
      <c r="O2413" s="645" t="s">
        <v>71</v>
      </c>
      <c r="P2413" s="645" t="s">
        <v>801</v>
      </c>
    </row>
    <row r="2414" spans="1:16" x14ac:dyDescent="0.2">
      <c r="A2414" s="645" t="s">
        <v>390</v>
      </c>
      <c r="B2414" s="645" t="s">
        <v>1710</v>
      </c>
      <c r="C2414" s="645" t="s">
        <v>391</v>
      </c>
      <c r="D2414" s="645" t="s">
        <v>3302</v>
      </c>
      <c r="E2414" s="645" t="s">
        <v>3303</v>
      </c>
      <c r="F2414" s="645" t="s">
        <v>3304</v>
      </c>
      <c r="G2414" s="645" t="s">
        <v>8732</v>
      </c>
      <c r="H2414" s="646">
        <v>42803</v>
      </c>
      <c r="I2414" s="647">
        <v>90</v>
      </c>
      <c r="J2414" s="647">
        <v>1</v>
      </c>
      <c r="K2414" s="647">
        <f t="shared" si="37"/>
        <v>90</v>
      </c>
      <c r="L2414" s="645" t="s">
        <v>801</v>
      </c>
      <c r="M2414" s="645" t="s">
        <v>85</v>
      </c>
      <c r="N2414" s="646">
        <v>42811</v>
      </c>
      <c r="O2414" s="645" t="s">
        <v>71</v>
      </c>
      <c r="P2414" s="645" t="s">
        <v>801</v>
      </c>
    </row>
    <row r="2415" spans="1:16" x14ac:dyDescent="0.2">
      <c r="A2415" s="645" t="s">
        <v>390</v>
      </c>
      <c r="B2415" s="645" t="s">
        <v>1710</v>
      </c>
      <c r="C2415" s="645" t="s">
        <v>391</v>
      </c>
      <c r="D2415" s="645" t="s">
        <v>8733</v>
      </c>
      <c r="E2415" s="645" t="s">
        <v>8734</v>
      </c>
      <c r="F2415" s="645" t="s">
        <v>8735</v>
      </c>
      <c r="G2415" s="645" t="s">
        <v>8736</v>
      </c>
      <c r="H2415" s="646">
        <v>42796</v>
      </c>
      <c r="I2415" s="647">
        <v>380</v>
      </c>
      <c r="J2415" s="647">
        <v>1</v>
      </c>
      <c r="K2415" s="647">
        <f t="shared" si="37"/>
        <v>380</v>
      </c>
      <c r="L2415" s="645" t="s">
        <v>801</v>
      </c>
      <c r="M2415" s="645" t="s">
        <v>8737</v>
      </c>
      <c r="N2415" s="646">
        <v>42825</v>
      </c>
      <c r="O2415" s="645" t="s">
        <v>71</v>
      </c>
      <c r="P2415" s="645" t="s">
        <v>801</v>
      </c>
    </row>
    <row r="2416" spans="1:16" x14ac:dyDescent="0.2">
      <c r="A2416" s="645" t="s">
        <v>390</v>
      </c>
      <c r="B2416" s="645" t="s">
        <v>1710</v>
      </c>
      <c r="C2416" s="645" t="s">
        <v>391</v>
      </c>
      <c r="D2416" s="645" t="s">
        <v>96</v>
      </c>
      <c r="E2416" s="645" t="s">
        <v>97</v>
      </c>
      <c r="F2416" s="645" t="s">
        <v>98</v>
      </c>
      <c r="G2416" s="645" t="s">
        <v>8738</v>
      </c>
      <c r="H2416" s="646">
        <v>42809</v>
      </c>
      <c r="I2416" s="647">
        <v>99</v>
      </c>
      <c r="J2416" s="647">
        <v>1</v>
      </c>
      <c r="K2416" s="647">
        <f t="shared" si="37"/>
        <v>99</v>
      </c>
      <c r="L2416" s="645" t="s">
        <v>801</v>
      </c>
      <c r="M2416" s="645" t="s">
        <v>86</v>
      </c>
      <c r="N2416" s="646">
        <v>42814</v>
      </c>
      <c r="O2416" s="645" t="s">
        <v>71</v>
      </c>
      <c r="P2416" s="645" t="s">
        <v>801</v>
      </c>
    </row>
    <row r="2417" spans="1:16" x14ac:dyDescent="0.2">
      <c r="A2417" s="645" t="s">
        <v>390</v>
      </c>
      <c r="B2417" s="645" t="s">
        <v>1710</v>
      </c>
      <c r="C2417" s="645" t="s">
        <v>391</v>
      </c>
      <c r="D2417" s="645" t="s">
        <v>96</v>
      </c>
      <c r="E2417" s="645" t="s">
        <v>97</v>
      </c>
      <c r="F2417" s="645" t="s">
        <v>98</v>
      </c>
      <c r="G2417" s="645" t="s">
        <v>8739</v>
      </c>
      <c r="H2417" s="646">
        <v>42818</v>
      </c>
      <c r="I2417" s="647">
        <v>627</v>
      </c>
      <c r="J2417" s="647">
        <v>1</v>
      </c>
      <c r="K2417" s="647">
        <f t="shared" si="37"/>
        <v>627</v>
      </c>
      <c r="L2417" s="645" t="s">
        <v>801</v>
      </c>
      <c r="M2417" s="645" t="s">
        <v>1592</v>
      </c>
      <c r="N2417" s="646">
        <v>42822</v>
      </c>
      <c r="O2417" s="645" t="s">
        <v>71</v>
      </c>
      <c r="P2417" s="645" t="s">
        <v>801</v>
      </c>
    </row>
    <row r="2418" spans="1:16" x14ac:dyDescent="0.2">
      <c r="A2418" s="645" t="s">
        <v>390</v>
      </c>
      <c r="B2418" s="645" t="s">
        <v>1710</v>
      </c>
      <c r="C2418" s="645" t="s">
        <v>391</v>
      </c>
      <c r="D2418" s="645" t="s">
        <v>96</v>
      </c>
      <c r="E2418" s="645" t="s">
        <v>97</v>
      </c>
      <c r="F2418" s="645" t="s">
        <v>98</v>
      </c>
      <c r="G2418" s="645" t="s">
        <v>8740</v>
      </c>
      <c r="H2418" s="646">
        <v>42807</v>
      </c>
      <c r="I2418" s="647">
        <v>89</v>
      </c>
      <c r="J2418" s="647">
        <v>1</v>
      </c>
      <c r="K2418" s="647">
        <f t="shared" si="37"/>
        <v>89</v>
      </c>
      <c r="L2418" s="645" t="s">
        <v>801</v>
      </c>
      <c r="M2418" s="645" t="s">
        <v>544</v>
      </c>
      <c r="N2418" s="646">
        <v>42808</v>
      </c>
      <c r="O2418" s="645" t="s">
        <v>71</v>
      </c>
      <c r="P2418" s="645" t="s">
        <v>801</v>
      </c>
    </row>
    <row r="2419" spans="1:16" x14ac:dyDescent="0.2">
      <c r="A2419" s="645" t="s">
        <v>390</v>
      </c>
      <c r="B2419" s="645" t="s">
        <v>1710</v>
      </c>
      <c r="C2419" s="645" t="s">
        <v>391</v>
      </c>
      <c r="D2419" s="645" t="s">
        <v>96</v>
      </c>
      <c r="E2419" s="645" t="s">
        <v>97</v>
      </c>
      <c r="F2419" s="645" t="s">
        <v>98</v>
      </c>
      <c r="G2419" s="645" t="s">
        <v>8741</v>
      </c>
      <c r="H2419" s="646">
        <v>42806</v>
      </c>
      <c r="I2419" s="647">
        <v>99</v>
      </c>
      <c r="J2419" s="647">
        <v>1</v>
      </c>
      <c r="K2419" s="647">
        <f t="shared" si="37"/>
        <v>99</v>
      </c>
      <c r="L2419" s="645" t="s">
        <v>801</v>
      </c>
      <c r="M2419" s="645" t="s">
        <v>86</v>
      </c>
      <c r="N2419" s="646">
        <v>42814</v>
      </c>
      <c r="O2419" s="645" t="s">
        <v>71</v>
      </c>
      <c r="P2419" s="645" t="s">
        <v>801</v>
      </c>
    </row>
    <row r="2420" spans="1:16" x14ac:dyDescent="0.2">
      <c r="A2420" s="645" t="s">
        <v>390</v>
      </c>
      <c r="B2420" s="645" t="s">
        <v>1710</v>
      </c>
      <c r="C2420" s="645" t="s">
        <v>391</v>
      </c>
      <c r="D2420" s="645" t="s">
        <v>8742</v>
      </c>
      <c r="E2420" s="645" t="s">
        <v>8743</v>
      </c>
      <c r="F2420" s="645" t="s">
        <v>8744</v>
      </c>
      <c r="G2420" s="645" t="s">
        <v>8745</v>
      </c>
      <c r="H2420" s="646">
        <v>42789</v>
      </c>
      <c r="I2420" s="647">
        <v>118</v>
      </c>
      <c r="J2420" s="647">
        <v>1</v>
      </c>
      <c r="K2420" s="647">
        <f t="shared" si="37"/>
        <v>118</v>
      </c>
      <c r="L2420" s="645" t="s">
        <v>801</v>
      </c>
      <c r="M2420" s="645" t="s">
        <v>680</v>
      </c>
      <c r="N2420" s="646">
        <v>42801</v>
      </c>
      <c r="O2420" s="645" t="s">
        <v>71</v>
      </c>
      <c r="P2420" s="645" t="s">
        <v>801</v>
      </c>
    </row>
    <row r="2421" spans="1:16" x14ac:dyDescent="0.2">
      <c r="A2421" s="645" t="s">
        <v>390</v>
      </c>
      <c r="B2421" s="645" t="s">
        <v>1710</v>
      </c>
      <c r="C2421" s="645" t="s">
        <v>391</v>
      </c>
      <c r="D2421" s="645" t="s">
        <v>92</v>
      </c>
      <c r="E2421" s="645" t="s">
        <v>93</v>
      </c>
      <c r="F2421" s="645" t="s">
        <v>94</v>
      </c>
      <c r="G2421" s="645" t="s">
        <v>8746</v>
      </c>
      <c r="H2421" s="646">
        <v>42796</v>
      </c>
      <c r="I2421" s="647">
        <v>143.99</v>
      </c>
      <c r="J2421" s="647">
        <v>1</v>
      </c>
      <c r="K2421" s="647">
        <f t="shared" si="37"/>
        <v>143.99</v>
      </c>
      <c r="L2421" s="645" t="s">
        <v>801</v>
      </c>
      <c r="M2421" s="645" t="s">
        <v>1051</v>
      </c>
      <c r="N2421" s="646">
        <v>42825</v>
      </c>
      <c r="O2421" s="645" t="s">
        <v>71</v>
      </c>
      <c r="P2421" s="645" t="s">
        <v>801</v>
      </c>
    </row>
    <row r="2422" spans="1:16" x14ac:dyDescent="0.2">
      <c r="A2422" s="645" t="s">
        <v>390</v>
      </c>
      <c r="B2422" s="645" t="s">
        <v>1710</v>
      </c>
      <c r="C2422" s="645" t="s">
        <v>391</v>
      </c>
      <c r="D2422" s="645" t="s">
        <v>92</v>
      </c>
      <c r="E2422" s="645" t="s">
        <v>93</v>
      </c>
      <c r="F2422" s="645" t="s">
        <v>94</v>
      </c>
      <c r="G2422" s="645" t="s">
        <v>8748</v>
      </c>
      <c r="H2422" s="646">
        <v>42811</v>
      </c>
      <c r="I2422" s="647">
        <v>36.42</v>
      </c>
      <c r="J2422" s="647">
        <v>1</v>
      </c>
      <c r="K2422" s="647">
        <f t="shared" si="37"/>
        <v>36.42</v>
      </c>
      <c r="L2422" s="645" t="s">
        <v>801</v>
      </c>
      <c r="M2422" s="645" t="s">
        <v>8749</v>
      </c>
      <c r="N2422" s="646">
        <v>42822</v>
      </c>
      <c r="O2422" s="645" t="s">
        <v>71</v>
      </c>
      <c r="P2422" s="645" t="s">
        <v>801</v>
      </c>
    </row>
    <row r="2423" spans="1:16" x14ac:dyDescent="0.2">
      <c r="A2423" s="645" t="s">
        <v>390</v>
      </c>
      <c r="B2423" s="645" t="s">
        <v>1710</v>
      </c>
      <c r="C2423" s="645" t="s">
        <v>391</v>
      </c>
      <c r="D2423" s="645" t="s">
        <v>92</v>
      </c>
      <c r="E2423" s="645" t="s">
        <v>93</v>
      </c>
      <c r="F2423" s="645" t="s">
        <v>94</v>
      </c>
      <c r="G2423" s="645" t="s">
        <v>8750</v>
      </c>
      <c r="H2423" s="646">
        <v>42807</v>
      </c>
      <c r="I2423" s="647">
        <v>70.180000000000007</v>
      </c>
      <c r="J2423" s="647">
        <v>1</v>
      </c>
      <c r="K2423" s="647">
        <f t="shared" si="37"/>
        <v>70.180000000000007</v>
      </c>
      <c r="L2423" s="645" t="s">
        <v>8751</v>
      </c>
      <c r="M2423" s="645" t="s">
        <v>543</v>
      </c>
      <c r="N2423" s="646">
        <v>42816</v>
      </c>
      <c r="O2423" s="645" t="s">
        <v>71</v>
      </c>
      <c r="P2423" s="645" t="s">
        <v>8752</v>
      </c>
    </row>
    <row r="2424" spans="1:16" x14ac:dyDescent="0.2">
      <c r="A2424" s="645" t="s">
        <v>390</v>
      </c>
      <c r="B2424" s="645" t="s">
        <v>1710</v>
      </c>
      <c r="C2424" s="645" t="s">
        <v>391</v>
      </c>
      <c r="D2424" s="645" t="s">
        <v>92</v>
      </c>
      <c r="E2424" s="645" t="s">
        <v>93</v>
      </c>
      <c r="F2424" s="645" t="s">
        <v>94</v>
      </c>
      <c r="G2424" s="645" t="s">
        <v>8753</v>
      </c>
      <c r="H2424" s="646">
        <v>42758</v>
      </c>
      <c r="I2424" s="647">
        <v>303.58999999999997</v>
      </c>
      <c r="J2424" s="647">
        <v>1</v>
      </c>
      <c r="K2424" s="647">
        <f t="shared" si="37"/>
        <v>303.58999999999997</v>
      </c>
      <c r="L2424" s="645" t="s">
        <v>801</v>
      </c>
      <c r="M2424" s="645" t="s">
        <v>278</v>
      </c>
      <c r="N2424" s="646">
        <v>42823</v>
      </c>
      <c r="O2424" s="645" t="s">
        <v>71</v>
      </c>
      <c r="P2424" s="645" t="s">
        <v>801</v>
      </c>
    </row>
    <row r="2425" spans="1:16" x14ac:dyDescent="0.2">
      <c r="A2425" s="645" t="s">
        <v>390</v>
      </c>
      <c r="B2425" s="645" t="s">
        <v>1710</v>
      </c>
      <c r="C2425" s="645" t="s">
        <v>391</v>
      </c>
      <c r="D2425" s="645" t="s">
        <v>92</v>
      </c>
      <c r="E2425" s="645" t="s">
        <v>93</v>
      </c>
      <c r="F2425" s="645" t="s">
        <v>94</v>
      </c>
      <c r="G2425" s="645" t="s">
        <v>8754</v>
      </c>
      <c r="H2425" s="646">
        <v>42755</v>
      </c>
      <c r="I2425" s="647">
        <v>36.299999999999997</v>
      </c>
      <c r="J2425" s="647">
        <v>1</v>
      </c>
      <c r="K2425" s="647">
        <f t="shared" si="37"/>
        <v>36.299999999999997</v>
      </c>
      <c r="L2425" s="645" t="s">
        <v>801</v>
      </c>
      <c r="M2425" s="645" t="s">
        <v>278</v>
      </c>
      <c r="N2425" s="646">
        <v>42823</v>
      </c>
      <c r="O2425" s="645" t="s">
        <v>71</v>
      </c>
      <c r="P2425" s="645" t="s">
        <v>801</v>
      </c>
    </row>
    <row r="2426" spans="1:16" x14ac:dyDescent="0.2">
      <c r="A2426" s="645" t="s">
        <v>390</v>
      </c>
      <c r="B2426" s="645" t="s">
        <v>1710</v>
      </c>
      <c r="C2426" s="645" t="s">
        <v>391</v>
      </c>
      <c r="D2426" s="645" t="s">
        <v>190</v>
      </c>
      <c r="E2426" s="645" t="s">
        <v>191</v>
      </c>
      <c r="F2426" s="645" t="s">
        <v>192</v>
      </c>
      <c r="G2426" s="645" t="s">
        <v>8755</v>
      </c>
      <c r="H2426" s="646">
        <v>42810</v>
      </c>
      <c r="I2426" s="647">
        <v>270.58</v>
      </c>
      <c r="J2426" s="647">
        <v>1</v>
      </c>
      <c r="K2426" s="647">
        <f t="shared" si="37"/>
        <v>270.58</v>
      </c>
      <c r="L2426" s="645" t="s">
        <v>8756</v>
      </c>
      <c r="M2426" s="645" t="s">
        <v>1150</v>
      </c>
      <c r="N2426" s="646">
        <v>42814</v>
      </c>
      <c r="O2426" s="645" t="s">
        <v>71</v>
      </c>
      <c r="P2426" s="645" t="s">
        <v>8757</v>
      </c>
    </row>
    <row r="2427" spans="1:16" x14ac:dyDescent="0.2">
      <c r="A2427" s="645" t="s">
        <v>390</v>
      </c>
      <c r="B2427" s="645" t="s">
        <v>1710</v>
      </c>
      <c r="C2427" s="645" t="s">
        <v>391</v>
      </c>
      <c r="D2427" s="645" t="s">
        <v>190</v>
      </c>
      <c r="E2427" s="645" t="s">
        <v>191</v>
      </c>
      <c r="F2427" s="645" t="s">
        <v>192</v>
      </c>
      <c r="G2427" s="645" t="s">
        <v>8758</v>
      </c>
      <c r="H2427" s="646">
        <v>42810</v>
      </c>
      <c r="I2427" s="647">
        <v>422.17</v>
      </c>
      <c r="J2427" s="647">
        <v>1</v>
      </c>
      <c r="K2427" s="647">
        <f t="shared" si="37"/>
        <v>422.17</v>
      </c>
      <c r="L2427" s="645" t="s">
        <v>8759</v>
      </c>
      <c r="M2427" s="645" t="s">
        <v>1467</v>
      </c>
      <c r="N2427" s="646">
        <v>42814</v>
      </c>
      <c r="O2427" s="645" t="s">
        <v>71</v>
      </c>
      <c r="P2427" s="645" t="s">
        <v>801</v>
      </c>
    </row>
    <row r="2428" spans="1:16" x14ac:dyDescent="0.2">
      <c r="A2428" s="645" t="s">
        <v>390</v>
      </c>
      <c r="B2428" s="645" t="s">
        <v>1710</v>
      </c>
      <c r="C2428" s="645" t="s">
        <v>391</v>
      </c>
      <c r="D2428" s="645" t="s">
        <v>190</v>
      </c>
      <c r="E2428" s="645" t="s">
        <v>191</v>
      </c>
      <c r="F2428" s="645" t="s">
        <v>192</v>
      </c>
      <c r="G2428" s="645" t="s">
        <v>8760</v>
      </c>
      <c r="H2428" s="646">
        <v>42794</v>
      </c>
      <c r="I2428" s="647">
        <v>3766.4</v>
      </c>
      <c r="J2428" s="647">
        <v>1</v>
      </c>
      <c r="K2428" s="647">
        <f t="shared" si="37"/>
        <v>3766.4</v>
      </c>
      <c r="L2428" s="645" t="s">
        <v>801</v>
      </c>
      <c r="M2428" s="645" t="s">
        <v>160</v>
      </c>
      <c r="N2428" s="646">
        <v>42804</v>
      </c>
      <c r="O2428" s="645" t="s">
        <v>71</v>
      </c>
      <c r="P2428" s="645" t="s">
        <v>801</v>
      </c>
    </row>
    <row r="2429" spans="1:16" x14ac:dyDescent="0.2">
      <c r="A2429" s="645" t="s">
        <v>390</v>
      </c>
      <c r="B2429" s="645" t="s">
        <v>1710</v>
      </c>
      <c r="C2429" s="645" t="s">
        <v>391</v>
      </c>
      <c r="D2429" s="645" t="s">
        <v>8761</v>
      </c>
      <c r="E2429" s="645" t="s">
        <v>8762</v>
      </c>
      <c r="F2429" s="645" t="s">
        <v>8763</v>
      </c>
      <c r="G2429" s="645" t="s">
        <v>8764</v>
      </c>
      <c r="H2429" s="646">
        <v>42776</v>
      </c>
      <c r="I2429" s="647">
        <v>390.5</v>
      </c>
      <c r="J2429" s="647">
        <v>1</v>
      </c>
      <c r="K2429" s="647">
        <f t="shared" si="37"/>
        <v>390.5</v>
      </c>
      <c r="L2429" s="645" t="s">
        <v>801</v>
      </c>
      <c r="M2429" s="645" t="s">
        <v>1592</v>
      </c>
      <c r="N2429" s="646">
        <v>42807</v>
      </c>
      <c r="O2429" s="645" t="s">
        <v>71</v>
      </c>
      <c r="P2429" s="645" t="s">
        <v>801</v>
      </c>
    </row>
    <row r="2430" spans="1:16" x14ac:dyDescent="0.2">
      <c r="A2430" s="645" t="s">
        <v>390</v>
      </c>
      <c r="B2430" s="645" t="s">
        <v>1710</v>
      </c>
      <c r="C2430" s="645" t="s">
        <v>391</v>
      </c>
      <c r="D2430" s="645" t="s">
        <v>8765</v>
      </c>
      <c r="E2430" s="645" t="s">
        <v>8766</v>
      </c>
      <c r="F2430" s="645" t="s">
        <v>8767</v>
      </c>
      <c r="G2430" s="645" t="s">
        <v>86</v>
      </c>
      <c r="H2430" s="646">
        <v>42807</v>
      </c>
      <c r="I2430" s="647">
        <v>532.4</v>
      </c>
      <c r="J2430" s="647">
        <v>1</v>
      </c>
      <c r="K2430" s="647">
        <f t="shared" si="37"/>
        <v>532.4</v>
      </c>
      <c r="L2430" s="645" t="s">
        <v>801</v>
      </c>
      <c r="M2430" s="645" t="s">
        <v>86</v>
      </c>
      <c r="N2430" s="646">
        <v>42815</v>
      </c>
      <c r="O2430" s="645" t="s">
        <v>71</v>
      </c>
      <c r="P2430" s="645" t="s">
        <v>801</v>
      </c>
    </row>
    <row r="2431" spans="1:16" x14ac:dyDescent="0.2">
      <c r="A2431" s="645" t="s">
        <v>390</v>
      </c>
      <c r="B2431" s="645" t="s">
        <v>1710</v>
      </c>
      <c r="C2431" s="645" t="s">
        <v>391</v>
      </c>
      <c r="D2431" s="645" t="s">
        <v>8765</v>
      </c>
      <c r="E2431" s="645" t="s">
        <v>8766</v>
      </c>
      <c r="F2431" s="645" t="s">
        <v>8767</v>
      </c>
      <c r="G2431" s="645" t="s">
        <v>8768</v>
      </c>
      <c r="H2431" s="646">
        <v>42810</v>
      </c>
      <c r="I2431" s="647">
        <v>72.599999999999994</v>
      </c>
      <c r="J2431" s="647">
        <v>1</v>
      </c>
      <c r="K2431" s="647">
        <f t="shared" si="37"/>
        <v>72.599999999999994</v>
      </c>
      <c r="L2431" s="645" t="s">
        <v>801</v>
      </c>
      <c r="M2431" s="645" t="s">
        <v>86</v>
      </c>
      <c r="N2431" s="646">
        <v>42815</v>
      </c>
      <c r="O2431" s="645" t="s">
        <v>71</v>
      </c>
      <c r="P2431" s="645" t="s">
        <v>801</v>
      </c>
    </row>
    <row r="2432" spans="1:16" x14ac:dyDescent="0.2">
      <c r="A2432" s="645" t="s">
        <v>390</v>
      </c>
      <c r="B2432" s="645" t="s">
        <v>1710</v>
      </c>
      <c r="C2432" s="645" t="s">
        <v>391</v>
      </c>
      <c r="D2432" s="645" t="s">
        <v>3573</v>
      </c>
      <c r="E2432" s="645" t="s">
        <v>3574</v>
      </c>
      <c r="F2432" s="645" t="s">
        <v>3575</v>
      </c>
      <c r="G2432" s="645" t="s">
        <v>8769</v>
      </c>
      <c r="H2432" s="646">
        <v>42802</v>
      </c>
      <c r="I2432" s="647">
        <v>582.54</v>
      </c>
      <c r="J2432" s="647">
        <v>1</v>
      </c>
      <c r="K2432" s="647">
        <f t="shared" si="37"/>
        <v>582.54</v>
      </c>
      <c r="L2432" s="645" t="s">
        <v>8770</v>
      </c>
      <c r="M2432" s="645" t="s">
        <v>114</v>
      </c>
      <c r="N2432" s="646">
        <v>42807</v>
      </c>
      <c r="O2432" s="645" t="s">
        <v>71</v>
      </c>
      <c r="P2432" s="645" t="s">
        <v>8771</v>
      </c>
    </row>
    <row r="2433" spans="1:16" x14ac:dyDescent="0.2">
      <c r="A2433" s="645" t="s">
        <v>390</v>
      </c>
      <c r="B2433" s="645" t="s">
        <v>1710</v>
      </c>
      <c r="C2433" s="645" t="s">
        <v>391</v>
      </c>
      <c r="D2433" s="645" t="s">
        <v>501</v>
      </c>
      <c r="E2433" s="645" t="s">
        <v>502</v>
      </c>
      <c r="F2433" s="645" t="s">
        <v>503</v>
      </c>
      <c r="G2433" s="645" t="s">
        <v>8776</v>
      </c>
      <c r="H2433" s="646">
        <v>42780</v>
      </c>
      <c r="I2433" s="647">
        <v>52.09</v>
      </c>
      <c r="J2433" s="647">
        <v>1</v>
      </c>
      <c r="K2433" s="647">
        <f t="shared" si="37"/>
        <v>52.09</v>
      </c>
      <c r="L2433" s="645" t="s">
        <v>801</v>
      </c>
      <c r="M2433" s="645" t="s">
        <v>614</v>
      </c>
      <c r="N2433" s="646">
        <v>42823</v>
      </c>
      <c r="O2433" s="645" t="s">
        <v>71</v>
      </c>
      <c r="P2433" s="645" t="s">
        <v>801</v>
      </c>
    </row>
    <row r="2434" spans="1:16" x14ac:dyDescent="0.2">
      <c r="A2434" s="645" t="s">
        <v>390</v>
      </c>
      <c r="B2434" s="645" t="s">
        <v>1710</v>
      </c>
      <c r="C2434" s="645" t="s">
        <v>391</v>
      </c>
      <c r="D2434" s="645" t="s">
        <v>8777</v>
      </c>
      <c r="E2434" s="645" t="s">
        <v>8778</v>
      </c>
      <c r="F2434" s="645" t="s">
        <v>8779</v>
      </c>
      <c r="G2434" s="645" t="s">
        <v>8780</v>
      </c>
      <c r="H2434" s="646">
        <v>42793</v>
      </c>
      <c r="I2434" s="647">
        <v>2662</v>
      </c>
      <c r="J2434" s="647">
        <v>1</v>
      </c>
      <c r="K2434" s="647">
        <f t="shared" ref="K2434:K2497" si="38">I2434*J2434</f>
        <v>2662</v>
      </c>
      <c r="L2434" s="645" t="s">
        <v>8781</v>
      </c>
      <c r="M2434" s="645" t="s">
        <v>614</v>
      </c>
      <c r="N2434" s="646">
        <v>42796</v>
      </c>
      <c r="O2434" s="645" t="s">
        <v>71</v>
      </c>
      <c r="P2434" s="645" t="s">
        <v>8782</v>
      </c>
    </row>
    <row r="2435" spans="1:16" x14ac:dyDescent="0.2">
      <c r="A2435" s="645" t="s">
        <v>390</v>
      </c>
      <c r="B2435" s="645" t="s">
        <v>1710</v>
      </c>
      <c r="C2435" s="645" t="s">
        <v>391</v>
      </c>
      <c r="D2435" s="645" t="s">
        <v>8783</v>
      </c>
      <c r="E2435" s="645" t="s">
        <v>8784</v>
      </c>
      <c r="F2435" s="645" t="s">
        <v>8785</v>
      </c>
      <c r="G2435" s="645" t="s">
        <v>8786</v>
      </c>
      <c r="H2435" s="646">
        <v>42792</v>
      </c>
      <c r="I2435" s="647">
        <v>220</v>
      </c>
      <c r="J2435" s="647">
        <v>1</v>
      </c>
      <c r="K2435" s="647">
        <f t="shared" si="38"/>
        <v>220</v>
      </c>
      <c r="L2435" s="645" t="s">
        <v>801</v>
      </c>
      <c r="M2435" s="645" t="s">
        <v>540</v>
      </c>
      <c r="N2435" s="646">
        <v>42801</v>
      </c>
      <c r="O2435" s="645" t="s">
        <v>71</v>
      </c>
      <c r="P2435" s="645" t="s">
        <v>801</v>
      </c>
    </row>
    <row r="2436" spans="1:16" x14ac:dyDescent="0.2">
      <c r="A2436" s="645" t="s">
        <v>390</v>
      </c>
      <c r="B2436" s="645" t="s">
        <v>1710</v>
      </c>
      <c r="C2436" s="645" t="s">
        <v>391</v>
      </c>
      <c r="D2436" s="645" t="s">
        <v>8787</v>
      </c>
      <c r="E2436" s="645" t="s">
        <v>8788</v>
      </c>
      <c r="F2436" s="645" t="s">
        <v>8789</v>
      </c>
      <c r="G2436" s="645" t="s">
        <v>4011</v>
      </c>
      <c r="H2436" s="646">
        <v>42817</v>
      </c>
      <c r="I2436" s="647">
        <v>900</v>
      </c>
      <c r="J2436" s="647">
        <v>1</v>
      </c>
      <c r="K2436" s="647">
        <f t="shared" si="38"/>
        <v>900</v>
      </c>
      <c r="L2436" s="645" t="s">
        <v>8790</v>
      </c>
      <c r="M2436" s="645" t="s">
        <v>542</v>
      </c>
      <c r="N2436" s="646">
        <v>42824</v>
      </c>
      <c r="O2436" s="645" t="s">
        <v>71</v>
      </c>
      <c r="P2436" s="645" t="s">
        <v>8791</v>
      </c>
    </row>
    <row r="2437" spans="1:16" x14ac:dyDescent="0.2">
      <c r="A2437" s="645" t="s">
        <v>390</v>
      </c>
      <c r="B2437" s="645" t="s">
        <v>1710</v>
      </c>
      <c r="C2437" s="645" t="s">
        <v>391</v>
      </c>
      <c r="D2437" s="645" t="s">
        <v>8787</v>
      </c>
      <c r="E2437" s="645" t="s">
        <v>8788</v>
      </c>
      <c r="F2437" s="645" t="s">
        <v>8789</v>
      </c>
      <c r="G2437" s="645" t="s">
        <v>2583</v>
      </c>
      <c r="H2437" s="646">
        <v>42817</v>
      </c>
      <c r="I2437" s="647">
        <v>900</v>
      </c>
      <c r="J2437" s="647">
        <v>1</v>
      </c>
      <c r="K2437" s="647">
        <f t="shared" si="38"/>
        <v>900</v>
      </c>
      <c r="L2437" s="645" t="s">
        <v>8792</v>
      </c>
      <c r="M2437" s="645" t="s">
        <v>542</v>
      </c>
      <c r="N2437" s="646">
        <v>42824</v>
      </c>
      <c r="O2437" s="645" t="s">
        <v>71</v>
      </c>
      <c r="P2437" s="645" t="s">
        <v>8793</v>
      </c>
    </row>
    <row r="2438" spans="1:16" x14ac:dyDescent="0.2">
      <c r="A2438" s="645" t="s">
        <v>390</v>
      </c>
      <c r="B2438" s="645" t="s">
        <v>1710</v>
      </c>
      <c r="C2438" s="645" t="s">
        <v>391</v>
      </c>
      <c r="D2438" s="645" t="s">
        <v>8794</v>
      </c>
      <c r="E2438" s="645" t="s">
        <v>8795</v>
      </c>
      <c r="F2438" s="645" t="s">
        <v>8796</v>
      </c>
      <c r="G2438" s="645" t="s">
        <v>8797</v>
      </c>
      <c r="H2438" s="646">
        <v>42810</v>
      </c>
      <c r="I2438" s="647">
        <v>494.85</v>
      </c>
      <c r="J2438" s="647">
        <v>1</v>
      </c>
      <c r="K2438" s="647">
        <f t="shared" si="38"/>
        <v>494.85</v>
      </c>
      <c r="L2438" s="645" t="s">
        <v>801</v>
      </c>
      <c r="M2438" s="645" t="s">
        <v>2539</v>
      </c>
      <c r="N2438" s="646">
        <v>42825</v>
      </c>
      <c r="O2438" s="645" t="s">
        <v>71</v>
      </c>
      <c r="P2438" s="645" t="s">
        <v>801</v>
      </c>
    </row>
    <row r="2439" spans="1:16" x14ac:dyDescent="0.2">
      <c r="A2439" s="645" t="s">
        <v>390</v>
      </c>
      <c r="B2439" s="645" t="s">
        <v>1710</v>
      </c>
      <c r="C2439" s="645" t="s">
        <v>391</v>
      </c>
      <c r="D2439" s="645" t="s">
        <v>1531</v>
      </c>
      <c r="E2439" s="645" t="s">
        <v>1532</v>
      </c>
      <c r="F2439" s="645" t="s">
        <v>1533</v>
      </c>
      <c r="G2439" s="645" t="s">
        <v>8798</v>
      </c>
      <c r="H2439" s="646">
        <v>42814</v>
      </c>
      <c r="I2439" s="647">
        <v>373.35</v>
      </c>
      <c r="J2439" s="647">
        <v>1</v>
      </c>
      <c r="K2439" s="647">
        <f t="shared" si="38"/>
        <v>373.35</v>
      </c>
      <c r="L2439" s="645" t="s">
        <v>8799</v>
      </c>
      <c r="M2439" s="645" t="s">
        <v>614</v>
      </c>
      <c r="N2439" s="646">
        <v>42817</v>
      </c>
      <c r="O2439" s="645" t="s">
        <v>71</v>
      </c>
      <c r="P2439" s="645" t="s">
        <v>8800</v>
      </c>
    </row>
    <row r="2440" spans="1:16" x14ac:dyDescent="0.2">
      <c r="A2440" s="645" t="s">
        <v>390</v>
      </c>
      <c r="B2440" s="645" t="s">
        <v>1710</v>
      </c>
      <c r="C2440" s="645" t="s">
        <v>391</v>
      </c>
      <c r="D2440" s="645" t="s">
        <v>1531</v>
      </c>
      <c r="E2440" s="645" t="s">
        <v>1532</v>
      </c>
      <c r="F2440" s="645" t="s">
        <v>1533</v>
      </c>
      <c r="G2440" s="645" t="s">
        <v>8801</v>
      </c>
      <c r="H2440" s="646">
        <v>42807</v>
      </c>
      <c r="I2440" s="647">
        <v>651.04</v>
      </c>
      <c r="J2440" s="647">
        <v>1</v>
      </c>
      <c r="K2440" s="647">
        <f t="shared" si="38"/>
        <v>651.04</v>
      </c>
      <c r="L2440" s="645" t="s">
        <v>8802</v>
      </c>
      <c r="M2440" s="645" t="s">
        <v>3876</v>
      </c>
      <c r="N2440" s="646">
        <v>42811</v>
      </c>
      <c r="O2440" s="645" t="s">
        <v>71</v>
      </c>
      <c r="P2440" s="645" t="s">
        <v>8803</v>
      </c>
    </row>
    <row r="2441" spans="1:16" x14ac:dyDescent="0.2">
      <c r="A2441" s="645" t="s">
        <v>390</v>
      </c>
      <c r="B2441" s="645" t="s">
        <v>1710</v>
      </c>
      <c r="C2441" s="645" t="s">
        <v>391</v>
      </c>
      <c r="D2441" s="645" t="s">
        <v>8804</v>
      </c>
      <c r="E2441" s="645" t="s">
        <v>8805</v>
      </c>
      <c r="F2441" s="645" t="s">
        <v>8806</v>
      </c>
      <c r="G2441" s="645" t="s">
        <v>8807</v>
      </c>
      <c r="H2441" s="646">
        <v>42794</v>
      </c>
      <c r="I2441" s="647">
        <v>1218.7</v>
      </c>
      <c r="J2441" s="647">
        <v>1</v>
      </c>
      <c r="K2441" s="647">
        <f t="shared" si="38"/>
        <v>1218.7</v>
      </c>
      <c r="L2441" s="645" t="s">
        <v>801</v>
      </c>
      <c r="M2441" s="645" t="s">
        <v>1180</v>
      </c>
      <c r="N2441" s="646">
        <v>42800</v>
      </c>
      <c r="O2441" s="645" t="s">
        <v>71</v>
      </c>
      <c r="P2441" s="645" t="s">
        <v>801</v>
      </c>
    </row>
    <row r="2442" spans="1:16" x14ac:dyDescent="0.2">
      <c r="A2442" s="645" t="s">
        <v>390</v>
      </c>
      <c r="B2442" s="645" t="s">
        <v>1710</v>
      </c>
      <c r="C2442" s="645" t="s">
        <v>391</v>
      </c>
      <c r="D2442" s="645" t="s">
        <v>8808</v>
      </c>
      <c r="E2442" s="645" t="s">
        <v>8809</v>
      </c>
      <c r="F2442" s="645" t="s">
        <v>8810</v>
      </c>
      <c r="G2442" s="645" t="s">
        <v>8811</v>
      </c>
      <c r="H2442" s="646">
        <v>42800</v>
      </c>
      <c r="I2442" s="647">
        <v>242</v>
      </c>
      <c r="J2442" s="647">
        <v>1</v>
      </c>
      <c r="K2442" s="647">
        <f t="shared" si="38"/>
        <v>242</v>
      </c>
      <c r="L2442" s="645" t="s">
        <v>8812</v>
      </c>
      <c r="M2442" s="645" t="s">
        <v>114</v>
      </c>
      <c r="N2442" s="646">
        <v>42804</v>
      </c>
      <c r="O2442" s="645" t="s">
        <v>71</v>
      </c>
      <c r="P2442" s="645" t="s">
        <v>8813</v>
      </c>
    </row>
    <row r="2443" spans="1:16" x14ac:dyDescent="0.2">
      <c r="A2443" s="645" t="s">
        <v>390</v>
      </c>
      <c r="B2443" s="645" t="s">
        <v>1710</v>
      </c>
      <c r="C2443" s="645" t="s">
        <v>391</v>
      </c>
      <c r="D2443" s="645" t="s">
        <v>2004</v>
      </c>
      <c r="E2443" s="645" t="s">
        <v>2005</v>
      </c>
      <c r="F2443" s="645" t="s">
        <v>2006</v>
      </c>
      <c r="G2443" s="645" t="s">
        <v>8814</v>
      </c>
      <c r="H2443" s="646">
        <v>42800</v>
      </c>
      <c r="I2443" s="647">
        <v>41.9</v>
      </c>
      <c r="J2443" s="647">
        <v>1</v>
      </c>
      <c r="K2443" s="647">
        <f t="shared" si="38"/>
        <v>41.9</v>
      </c>
      <c r="L2443" s="645" t="s">
        <v>801</v>
      </c>
      <c r="M2443" s="645" t="s">
        <v>1130</v>
      </c>
      <c r="N2443" s="646">
        <v>42804</v>
      </c>
      <c r="O2443" s="645" t="s">
        <v>71</v>
      </c>
      <c r="P2443" s="645" t="s">
        <v>801</v>
      </c>
    </row>
    <row r="2444" spans="1:16" x14ac:dyDescent="0.2">
      <c r="A2444" s="645" t="s">
        <v>390</v>
      </c>
      <c r="B2444" s="645" t="s">
        <v>1710</v>
      </c>
      <c r="C2444" s="645" t="s">
        <v>391</v>
      </c>
      <c r="D2444" s="645" t="s">
        <v>2007</v>
      </c>
      <c r="E2444" s="645" t="s">
        <v>2008</v>
      </c>
      <c r="F2444" s="645" t="s">
        <v>2009</v>
      </c>
      <c r="G2444" s="645" t="s">
        <v>8815</v>
      </c>
      <c r="H2444" s="646">
        <v>42779</v>
      </c>
      <c r="I2444" s="647">
        <v>44.2</v>
      </c>
      <c r="J2444" s="647">
        <v>1</v>
      </c>
      <c r="K2444" s="647">
        <f t="shared" si="38"/>
        <v>44.2</v>
      </c>
      <c r="L2444" s="645" t="s">
        <v>801</v>
      </c>
      <c r="M2444" s="645" t="s">
        <v>257</v>
      </c>
      <c r="N2444" s="646">
        <v>42807</v>
      </c>
      <c r="O2444" s="645" t="s">
        <v>71</v>
      </c>
      <c r="P2444" s="645" t="s">
        <v>801</v>
      </c>
    </row>
    <row r="2445" spans="1:16" x14ac:dyDescent="0.2">
      <c r="A2445" s="645" t="s">
        <v>390</v>
      </c>
      <c r="B2445" s="645" t="s">
        <v>1710</v>
      </c>
      <c r="C2445" s="645" t="s">
        <v>391</v>
      </c>
      <c r="D2445" s="645" t="s">
        <v>8816</v>
      </c>
      <c r="E2445" s="645" t="s">
        <v>8817</v>
      </c>
      <c r="F2445" s="645" t="s">
        <v>8818</v>
      </c>
      <c r="G2445" s="645" t="s">
        <v>8819</v>
      </c>
      <c r="H2445" s="646">
        <v>42756</v>
      </c>
      <c r="I2445" s="647">
        <v>300</v>
      </c>
      <c r="J2445" s="647">
        <v>1</v>
      </c>
      <c r="K2445" s="647">
        <f t="shared" si="38"/>
        <v>300</v>
      </c>
      <c r="L2445" s="645" t="s">
        <v>801</v>
      </c>
      <c r="M2445" s="645" t="s">
        <v>86</v>
      </c>
      <c r="N2445" s="646">
        <v>42804</v>
      </c>
      <c r="O2445" s="645" t="s">
        <v>71</v>
      </c>
      <c r="P2445" s="645" t="s">
        <v>801</v>
      </c>
    </row>
    <row r="2446" spans="1:16" x14ac:dyDescent="0.2">
      <c r="A2446" s="645" t="s">
        <v>390</v>
      </c>
      <c r="B2446" s="645" t="s">
        <v>1710</v>
      </c>
      <c r="C2446" s="645" t="s">
        <v>391</v>
      </c>
      <c r="D2446" s="645" t="s">
        <v>3581</v>
      </c>
      <c r="E2446" s="645" t="s">
        <v>3582</v>
      </c>
      <c r="F2446" s="645" t="s">
        <v>3583</v>
      </c>
      <c r="G2446" s="645" t="s">
        <v>4610</v>
      </c>
      <c r="H2446" s="646">
        <v>42781</v>
      </c>
      <c r="I2446" s="647">
        <v>4400</v>
      </c>
      <c r="J2446" s="647">
        <v>1</v>
      </c>
      <c r="K2446" s="647">
        <f t="shared" si="38"/>
        <v>4400</v>
      </c>
      <c r="L2446" s="645" t="s">
        <v>801</v>
      </c>
      <c r="M2446" s="645" t="s">
        <v>2539</v>
      </c>
      <c r="N2446" s="646">
        <v>42810</v>
      </c>
      <c r="O2446" s="645" t="s">
        <v>71</v>
      </c>
      <c r="P2446" s="645" t="s">
        <v>801</v>
      </c>
    </row>
    <row r="2447" spans="1:16" x14ac:dyDescent="0.2">
      <c r="A2447" s="645" t="s">
        <v>390</v>
      </c>
      <c r="B2447" s="645" t="s">
        <v>1710</v>
      </c>
      <c r="C2447" s="645" t="s">
        <v>391</v>
      </c>
      <c r="D2447" s="645" t="s">
        <v>3581</v>
      </c>
      <c r="E2447" s="645" t="s">
        <v>3582</v>
      </c>
      <c r="F2447" s="645" t="s">
        <v>3583</v>
      </c>
      <c r="G2447" s="645" t="s">
        <v>6629</v>
      </c>
      <c r="H2447" s="646">
        <v>42781</v>
      </c>
      <c r="I2447" s="647">
        <v>4700</v>
      </c>
      <c r="J2447" s="647">
        <v>1</v>
      </c>
      <c r="K2447" s="647">
        <f t="shared" si="38"/>
        <v>4700</v>
      </c>
      <c r="L2447" s="645" t="s">
        <v>801</v>
      </c>
      <c r="M2447" s="645" t="s">
        <v>2539</v>
      </c>
      <c r="N2447" s="646">
        <v>42810</v>
      </c>
      <c r="O2447" s="645" t="s">
        <v>71</v>
      </c>
      <c r="P2447" s="645" t="s">
        <v>801</v>
      </c>
    </row>
    <row r="2448" spans="1:16" x14ac:dyDescent="0.2">
      <c r="A2448" s="645" t="s">
        <v>390</v>
      </c>
      <c r="B2448" s="645" t="s">
        <v>1710</v>
      </c>
      <c r="C2448" s="645" t="s">
        <v>391</v>
      </c>
      <c r="D2448" s="645" t="s">
        <v>310</v>
      </c>
      <c r="E2448" s="645" t="s">
        <v>311</v>
      </c>
      <c r="F2448" s="645" t="s">
        <v>312</v>
      </c>
      <c r="G2448" s="645" t="s">
        <v>8820</v>
      </c>
      <c r="H2448" s="646">
        <v>42795</v>
      </c>
      <c r="I2448" s="647">
        <v>209.09</v>
      </c>
      <c r="J2448" s="647">
        <v>1</v>
      </c>
      <c r="K2448" s="647">
        <f t="shared" si="38"/>
        <v>209.09</v>
      </c>
      <c r="L2448" s="645" t="s">
        <v>801</v>
      </c>
      <c r="M2448" s="645" t="s">
        <v>257</v>
      </c>
      <c r="N2448" s="646">
        <v>42807</v>
      </c>
      <c r="O2448" s="645" t="s">
        <v>71</v>
      </c>
      <c r="P2448" s="645" t="s">
        <v>801</v>
      </c>
    </row>
    <row r="2449" spans="1:16" x14ac:dyDescent="0.2">
      <c r="A2449" s="645" t="s">
        <v>390</v>
      </c>
      <c r="B2449" s="645" t="s">
        <v>1710</v>
      </c>
      <c r="C2449" s="645" t="s">
        <v>391</v>
      </c>
      <c r="D2449" s="645" t="s">
        <v>310</v>
      </c>
      <c r="E2449" s="645" t="s">
        <v>311</v>
      </c>
      <c r="F2449" s="645" t="s">
        <v>312</v>
      </c>
      <c r="G2449" s="645" t="s">
        <v>8821</v>
      </c>
      <c r="H2449" s="646">
        <v>42790</v>
      </c>
      <c r="I2449" s="647">
        <v>198.08</v>
      </c>
      <c r="J2449" s="647">
        <v>1</v>
      </c>
      <c r="K2449" s="647">
        <f t="shared" si="38"/>
        <v>198.08</v>
      </c>
      <c r="L2449" s="645" t="s">
        <v>8822</v>
      </c>
      <c r="M2449" s="645" t="s">
        <v>257</v>
      </c>
      <c r="N2449" s="646">
        <v>42801</v>
      </c>
      <c r="O2449" s="645" t="s">
        <v>71</v>
      </c>
      <c r="P2449" s="645" t="s">
        <v>8823</v>
      </c>
    </row>
    <row r="2450" spans="1:16" x14ac:dyDescent="0.2">
      <c r="A2450" s="645" t="s">
        <v>390</v>
      </c>
      <c r="B2450" s="645" t="s">
        <v>1710</v>
      </c>
      <c r="C2450" s="645" t="s">
        <v>391</v>
      </c>
      <c r="D2450" s="645" t="s">
        <v>1228</v>
      </c>
      <c r="E2450" s="645" t="s">
        <v>1229</v>
      </c>
      <c r="F2450" s="645" t="s">
        <v>1230</v>
      </c>
      <c r="G2450" s="645" t="s">
        <v>8824</v>
      </c>
      <c r="H2450" s="646">
        <v>42793</v>
      </c>
      <c r="I2450" s="647">
        <v>334.84</v>
      </c>
      <c r="J2450" s="647">
        <v>1</v>
      </c>
      <c r="K2450" s="647">
        <f t="shared" si="38"/>
        <v>334.84</v>
      </c>
      <c r="L2450" s="645" t="s">
        <v>801</v>
      </c>
      <c r="M2450" s="645" t="s">
        <v>285</v>
      </c>
      <c r="N2450" s="646">
        <v>42822</v>
      </c>
      <c r="O2450" s="645" t="s">
        <v>71</v>
      </c>
      <c r="P2450" s="645" t="s">
        <v>801</v>
      </c>
    </row>
    <row r="2451" spans="1:16" x14ac:dyDescent="0.2">
      <c r="A2451" s="645" t="s">
        <v>390</v>
      </c>
      <c r="B2451" s="645" t="s">
        <v>1710</v>
      </c>
      <c r="C2451" s="645" t="s">
        <v>391</v>
      </c>
      <c r="D2451" s="645" t="s">
        <v>2337</v>
      </c>
      <c r="E2451" s="645" t="s">
        <v>2338</v>
      </c>
      <c r="F2451" s="645" t="s">
        <v>2339</v>
      </c>
      <c r="G2451" s="645" t="s">
        <v>8825</v>
      </c>
      <c r="H2451" s="646">
        <v>42810</v>
      </c>
      <c r="I2451" s="647">
        <v>112</v>
      </c>
      <c r="J2451" s="647">
        <v>1</v>
      </c>
      <c r="K2451" s="647">
        <f t="shared" si="38"/>
        <v>112</v>
      </c>
      <c r="L2451" s="645" t="s">
        <v>8826</v>
      </c>
      <c r="M2451" s="645" t="s">
        <v>1697</v>
      </c>
      <c r="N2451" s="646">
        <v>42814</v>
      </c>
      <c r="O2451" s="645" t="s">
        <v>71</v>
      </c>
      <c r="P2451" s="645" t="s">
        <v>8827</v>
      </c>
    </row>
    <row r="2452" spans="1:16" x14ac:dyDescent="0.2">
      <c r="A2452" s="645" t="s">
        <v>390</v>
      </c>
      <c r="B2452" s="645" t="s">
        <v>1710</v>
      </c>
      <c r="C2452" s="645" t="s">
        <v>391</v>
      </c>
      <c r="D2452" s="645" t="s">
        <v>2337</v>
      </c>
      <c r="E2452" s="645" t="s">
        <v>2338</v>
      </c>
      <c r="F2452" s="645" t="s">
        <v>2339</v>
      </c>
      <c r="G2452" s="645" t="s">
        <v>8828</v>
      </c>
      <c r="H2452" s="646">
        <v>42810</v>
      </c>
      <c r="I2452" s="647">
        <v>728</v>
      </c>
      <c r="J2452" s="647">
        <v>1</v>
      </c>
      <c r="K2452" s="647">
        <f t="shared" si="38"/>
        <v>728</v>
      </c>
      <c r="L2452" s="645" t="s">
        <v>8829</v>
      </c>
      <c r="M2452" s="645" t="s">
        <v>1697</v>
      </c>
      <c r="N2452" s="646">
        <v>42814</v>
      </c>
      <c r="O2452" s="645" t="s">
        <v>71</v>
      </c>
      <c r="P2452" s="645" t="s">
        <v>8830</v>
      </c>
    </row>
    <row r="2453" spans="1:16" x14ac:dyDescent="0.2">
      <c r="A2453" s="645" t="s">
        <v>390</v>
      </c>
      <c r="B2453" s="645" t="s">
        <v>1710</v>
      </c>
      <c r="C2453" s="645" t="s">
        <v>391</v>
      </c>
      <c r="D2453" s="645" t="s">
        <v>8832</v>
      </c>
      <c r="E2453" s="645" t="s">
        <v>8833</v>
      </c>
      <c r="F2453" s="645" t="s">
        <v>8834</v>
      </c>
      <c r="G2453" s="645" t="s">
        <v>8835</v>
      </c>
      <c r="H2453" s="646">
        <v>42800</v>
      </c>
      <c r="I2453" s="647">
        <v>132.5</v>
      </c>
      <c r="J2453" s="647">
        <v>1</v>
      </c>
      <c r="K2453" s="647">
        <f t="shared" si="38"/>
        <v>132.5</v>
      </c>
      <c r="L2453" s="645" t="s">
        <v>801</v>
      </c>
      <c r="M2453" s="645" t="s">
        <v>748</v>
      </c>
      <c r="N2453" s="646">
        <v>42804</v>
      </c>
      <c r="O2453" s="645" t="s">
        <v>71</v>
      </c>
      <c r="P2453" s="645" t="s">
        <v>801</v>
      </c>
    </row>
    <row r="2454" spans="1:16" x14ac:dyDescent="0.2">
      <c r="A2454" s="645" t="s">
        <v>390</v>
      </c>
      <c r="B2454" s="645" t="s">
        <v>1710</v>
      </c>
      <c r="C2454" s="645" t="s">
        <v>391</v>
      </c>
      <c r="D2454" s="645" t="s">
        <v>247</v>
      </c>
      <c r="E2454" s="645" t="s">
        <v>248</v>
      </c>
      <c r="F2454" s="645" t="s">
        <v>249</v>
      </c>
      <c r="G2454" s="645" t="s">
        <v>8836</v>
      </c>
      <c r="H2454" s="646">
        <v>42794</v>
      </c>
      <c r="I2454" s="647">
        <v>23.44</v>
      </c>
      <c r="J2454" s="647">
        <v>1</v>
      </c>
      <c r="K2454" s="647">
        <f t="shared" si="38"/>
        <v>23.44</v>
      </c>
      <c r="L2454" s="645" t="s">
        <v>801</v>
      </c>
      <c r="M2454" s="645" t="s">
        <v>1834</v>
      </c>
      <c r="N2454" s="646">
        <v>42804</v>
      </c>
      <c r="O2454" s="645" t="s">
        <v>71</v>
      </c>
      <c r="P2454" s="645" t="s">
        <v>801</v>
      </c>
    </row>
    <row r="2455" spans="1:16" x14ac:dyDescent="0.2">
      <c r="A2455" s="645" t="s">
        <v>390</v>
      </c>
      <c r="B2455" s="645" t="s">
        <v>1710</v>
      </c>
      <c r="C2455" s="645" t="s">
        <v>391</v>
      </c>
      <c r="D2455" s="645" t="s">
        <v>247</v>
      </c>
      <c r="E2455" s="645" t="s">
        <v>248</v>
      </c>
      <c r="F2455" s="645" t="s">
        <v>249</v>
      </c>
      <c r="G2455" s="645" t="s">
        <v>8837</v>
      </c>
      <c r="H2455" s="646">
        <v>42794</v>
      </c>
      <c r="I2455" s="647">
        <v>23.44</v>
      </c>
      <c r="J2455" s="647">
        <v>1</v>
      </c>
      <c r="K2455" s="647">
        <f t="shared" si="38"/>
        <v>23.44</v>
      </c>
      <c r="L2455" s="645" t="s">
        <v>8838</v>
      </c>
      <c r="M2455" s="645" t="s">
        <v>200</v>
      </c>
      <c r="N2455" s="646">
        <v>42796</v>
      </c>
      <c r="O2455" s="645" t="s">
        <v>71</v>
      </c>
      <c r="P2455" s="645" t="s">
        <v>801</v>
      </c>
    </row>
    <row r="2456" spans="1:16" x14ac:dyDescent="0.2">
      <c r="A2456" s="645" t="s">
        <v>390</v>
      </c>
      <c r="B2456" s="645" t="s">
        <v>1710</v>
      </c>
      <c r="C2456" s="645" t="s">
        <v>391</v>
      </c>
      <c r="D2456" s="645" t="s">
        <v>8839</v>
      </c>
      <c r="E2456" s="645" t="s">
        <v>8840</v>
      </c>
      <c r="F2456" s="645" t="s">
        <v>8841</v>
      </c>
      <c r="G2456" s="645" t="s">
        <v>8842</v>
      </c>
      <c r="H2456" s="646">
        <v>42797</v>
      </c>
      <c r="I2456" s="647">
        <v>82.75</v>
      </c>
      <c r="J2456" s="647">
        <v>1</v>
      </c>
      <c r="K2456" s="647">
        <f t="shared" si="38"/>
        <v>82.75</v>
      </c>
      <c r="L2456" s="645" t="s">
        <v>801</v>
      </c>
      <c r="M2456" s="645" t="s">
        <v>575</v>
      </c>
      <c r="N2456" s="646">
        <v>42825</v>
      </c>
      <c r="O2456" s="645" t="s">
        <v>71</v>
      </c>
      <c r="P2456" s="645" t="s">
        <v>801</v>
      </c>
    </row>
    <row r="2457" spans="1:16" x14ac:dyDescent="0.2">
      <c r="A2457" s="645" t="s">
        <v>390</v>
      </c>
      <c r="B2457" s="645" t="s">
        <v>1710</v>
      </c>
      <c r="C2457" s="645" t="s">
        <v>391</v>
      </c>
      <c r="D2457" s="645" t="s">
        <v>8843</v>
      </c>
      <c r="E2457" s="645" t="s">
        <v>8844</v>
      </c>
      <c r="F2457" s="645" t="s">
        <v>8845</v>
      </c>
      <c r="G2457" s="645" t="s">
        <v>8846</v>
      </c>
      <c r="H2457" s="646">
        <v>42817</v>
      </c>
      <c r="I2457" s="647">
        <v>152.46</v>
      </c>
      <c r="J2457" s="647">
        <v>1</v>
      </c>
      <c r="K2457" s="647">
        <f t="shared" si="38"/>
        <v>152.46</v>
      </c>
      <c r="L2457" s="645" t="s">
        <v>801</v>
      </c>
      <c r="M2457" s="645" t="s">
        <v>266</v>
      </c>
      <c r="N2457" s="646">
        <v>42824</v>
      </c>
      <c r="O2457" s="645" t="s">
        <v>71</v>
      </c>
      <c r="P2457" s="645" t="s">
        <v>801</v>
      </c>
    </row>
    <row r="2458" spans="1:16" x14ac:dyDescent="0.2">
      <c r="A2458" s="645" t="s">
        <v>390</v>
      </c>
      <c r="B2458" s="645" t="s">
        <v>1710</v>
      </c>
      <c r="C2458" s="645" t="s">
        <v>391</v>
      </c>
      <c r="D2458" s="645" t="s">
        <v>8843</v>
      </c>
      <c r="E2458" s="645" t="s">
        <v>8844</v>
      </c>
      <c r="F2458" s="645" t="s">
        <v>8845</v>
      </c>
      <c r="G2458" s="645" t="s">
        <v>8847</v>
      </c>
      <c r="H2458" s="646">
        <v>42817</v>
      </c>
      <c r="I2458" s="647">
        <v>80.099999999999994</v>
      </c>
      <c r="J2458" s="647">
        <v>1</v>
      </c>
      <c r="K2458" s="647">
        <f t="shared" si="38"/>
        <v>80.099999999999994</v>
      </c>
      <c r="L2458" s="645" t="s">
        <v>801</v>
      </c>
      <c r="M2458" s="645" t="s">
        <v>266</v>
      </c>
      <c r="N2458" s="646">
        <v>42824</v>
      </c>
      <c r="O2458" s="645" t="s">
        <v>71</v>
      </c>
      <c r="P2458" s="645" t="s">
        <v>801</v>
      </c>
    </row>
    <row r="2459" spans="1:16" x14ac:dyDescent="0.2">
      <c r="A2459" s="645" t="s">
        <v>390</v>
      </c>
      <c r="B2459" s="645" t="s">
        <v>1710</v>
      </c>
      <c r="C2459" s="645" t="s">
        <v>391</v>
      </c>
      <c r="D2459" s="645" t="s">
        <v>8848</v>
      </c>
      <c r="E2459" s="645" t="s">
        <v>8849</v>
      </c>
      <c r="F2459" s="645" t="s">
        <v>8850</v>
      </c>
      <c r="G2459" s="645" t="s">
        <v>8851</v>
      </c>
      <c r="H2459" s="646">
        <v>42810</v>
      </c>
      <c r="I2459" s="647">
        <v>5445</v>
      </c>
      <c r="J2459" s="647">
        <v>1</v>
      </c>
      <c r="K2459" s="647">
        <f t="shared" si="38"/>
        <v>5445</v>
      </c>
      <c r="L2459" s="645" t="s">
        <v>8852</v>
      </c>
      <c r="M2459" s="645" t="s">
        <v>180</v>
      </c>
      <c r="N2459" s="646">
        <v>42823</v>
      </c>
      <c r="O2459" s="645" t="s">
        <v>71</v>
      </c>
      <c r="P2459" s="645" t="s">
        <v>8853</v>
      </c>
    </row>
    <row r="2460" spans="1:16" x14ac:dyDescent="0.2">
      <c r="A2460" s="645" t="s">
        <v>390</v>
      </c>
      <c r="B2460" s="645" t="s">
        <v>1710</v>
      </c>
      <c r="C2460" s="645" t="s">
        <v>391</v>
      </c>
      <c r="D2460" s="645" t="s">
        <v>626</v>
      </c>
      <c r="E2460" s="645" t="s">
        <v>627</v>
      </c>
      <c r="F2460" s="645" t="s">
        <v>628</v>
      </c>
      <c r="G2460" s="645" t="s">
        <v>8854</v>
      </c>
      <c r="H2460" s="646">
        <v>42789</v>
      </c>
      <c r="I2460" s="647">
        <v>71.95</v>
      </c>
      <c r="J2460" s="647">
        <v>1</v>
      </c>
      <c r="K2460" s="647">
        <f t="shared" si="38"/>
        <v>71.95</v>
      </c>
      <c r="L2460" s="645" t="s">
        <v>801</v>
      </c>
      <c r="M2460" s="645" t="s">
        <v>671</v>
      </c>
      <c r="N2460" s="646">
        <v>42807</v>
      </c>
      <c r="O2460" s="645" t="s">
        <v>71</v>
      </c>
      <c r="P2460" s="645" t="s">
        <v>801</v>
      </c>
    </row>
    <row r="2461" spans="1:16" x14ac:dyDescent="0.2">
      <c r="A2461" s="645" t="s">
        <v>390</v>
      </c>
      <c r="B2461" s="645" t="s">
        <v>1710</v>
      </c>
      <c r="C2461" s="645" t="s">
        <v>391</v>
      </c>
      <c r="D2461" s="645" t="s">
        <v>2028</v>
      </c>
      <c r="E2461" s="645" t="s">
        <v>2029</v>
      </c>
      <c r="F2461" s="645" t="s">
        <v>2030</v>
      </c>
      <c r="G2461" s="645" t="s">
        <v>8855</v>
      </c>
      <c r="H2461" s="646">
        <v>42808</v>
      </c>
      <c r="I2461" s="647">
        <v>114.99</v>
      </c>
      <c r="J2461" s="647">
        <v>1</v>
      </c>
      <c r="K2461" s="647">
        <f t="shared" si="38"/>
        <v>114.99</v>
      </c>
      <c r="L2461" s="645" t="s">
        <v>801</v>
      </c>
      <c r="M2461" s="645" t="s">
        <v>540</v>
      </c>
      <c r="N2461" s="646">
        <v>42824</v>
      </c>
      <c r="O2461" s="645" t="s">
        <v>71</v>
      </c>
      <c r="P2461" s="645" t="s">
        <v>801</v>
      </c>
    </row>
    <row r="2462" spans="1:16" x14ac:dyDescent="0.2">
      <c r="A2462" s="645" t="s">
        <v>390</v>
      </c>
      <c r="B2462" s="645" t="s">
        <v>1710</v>
      </c>
      <c r="C2462" s="645" t="s">
        <v>391</v>
      </c>
      <c r="D2462" s="645" t="s">
        <v>2028</v>
      </c>
      <c r="E2462" s="645" t="s">
        <v>2029</v>
      </c>
      <c r="F2462" s="645" t="s">
        <v>2030</v>
      </c>
      <c r="G2462" s="645" t="s">
        <v>8856</v>
      </c>
      <c r="H2462" s="646">
        <v>42773</v>
      </c>
      <c r="I2462" s="647">
        <v>149.33000000000001</v>
      </c>
      <c r="J2462" s="647">
        <v>1</v>
      </c>
      <c r="K2462" s="647">
        <f t="shared" si="38"/>
        <v>149.33000000000001</v>
      </c>
      <c r="L2462" s="645" t="s">
        <v>801</v>
      </c>
      <c r="M2462" s="645" t="s">
        <v>543</v>
      </c>
      <c r="N2462" s="646">
        <v>42811</v>
      </c>
      <c r="O2462" s="645" t="s">
        <v>71</v>
      </c>
      <c r="P2462" s="645" t="s">
        <v>801</v>
      </c>
    </row>
    <row r="2463" spans="1:16" x14ac:dyDescent="0.2">
      <c r="A2463" s="645" t="s">
        <v>390</v>
      </c>
      <c r="B2463" s="645" t="s">
        <v>1710</v>
      </c>
      <c r="C2463" s="645" t="s">
        <v>391</v>
      </c>
      <c r="D2463" s="645" t="s">
        <v>2032</v>
      </c>
      <c r="E2463" s="645" t="s">
        <v>2033</v>
      </c>
      <c r="F2463" s="645" t="s">
        <v>2034</v>
      </c>
      <c r="G2463" s="645" t="s">
        <v>8857</v>
      </c>
      <c r="H2463" s="646">
        <v>42794</v>
      </c>
      <c r="I2463" s="647">
        <v>26.43</v>
      </c>
      <c r="J2463" s="647">
        <v>1</v>
      </c>
      <c r="K2463" s="647">
        <f t="shared" si="38"/>
        <v>26.43</v>
      </c>
      <c r="L2463" s="645" t="s">
        <v>801</v>
      </c>
      <c r="M2463" s="645" t="s">
        <v>114</v>
      </c>
      <c r="N2463" s="646">
        <v>42800</v>
      </c>
      <c r="O2463" s="645" t="s">
        <v>71</v>
      </c>
      <c r="P2463" s="645" t="s">
        <v>801</v>
      </c>
    </row>
    <row r="2464" spans="1:16" x14ac:dyDescent="0.2">
      <c r="A2464" s="645" t="s">
        <v>390</v>
      </c>
      <c r="B2464" s="645" t="s">
        <v>1710</v>
      </c>
      <c r="C2464" s="645" t="s">
        <v>391</v>
      </c>
      <c r="D2464" s="645" t="s">
        <v>2032</v>
      </c>
      <c r="E2464" s="645" t="s">
        <v>2033</v>
      </c>
      <c r="F2464" s="645" t="s">
        <v>2034</v>
      </c>
      <c r="G2464" s="645" t="s">
        <v>8858</v>
      </c>
      <c r="H2464" s="646">
        <v>42794</v>
      </c>
      <c r="I2464" s="647">
        <v>8.81</v>
      </c>
      <c r="J2464" s="647">
        <v>1</v>
      </c>
      <c r="K2464" s="647">
        <f t="shared" si="38"/>
        <v>8.81</v>
      </c>
      <c r="L2464" s="645" t="s">
        <v>801</v>
      </c>
      <c r="M2464" s="645" t="s">
        <v>114</v>
      </c>
      <c r="N2464" s="646">
        <v>42800</v>
      </c>
      <c r="O2464" s="645" t="s">
        <v>71</v>
      </c>
      <c r="P2464" s="645" t="s">
        <v>801</v>
      </c>
    </row>
    <row r="2465" spans="1:16" x14ac:dyDescent="0.2">
      <c r="A2465" s="645" t="s">
        <v>390</v>
      </c>
      <c r="B2465" s="645" t="s">
        <v>1710</v>
      </c>
      <c r="C2465" s="645" t="s">
        <v>391</v>
      </c>
      <c r="D2465" s="645" t="s">
        <v>2032</v>
      </c>
      <c r="E2465" s="645" t="s">
        <v>2033</v>
      </c>
      <c r="F2465" s="645" t="s">
        <v>2034</v>
      </c>
      <c r="G2465" s="645" t="s">
        <v>8859</v>
      </c>
      <c r="H2465" s="646">
        <v>42794</v>
      </c>
      <c r="I2465" s="647">
        <v>8.81</v>
      </c>
      <c r="J2465" s="647">
        <v>1</v>
      </c>
      <c r="K2465" s="647">
        <f t="shared" si="38"/>
        <v>8.81</v>
      </c>
      <c r="L2465" s="645" t="s">
        <v>801</v>
      </c>
      <c r="M2465" s="645" t="s">
        <v>114</v>
      </c>
      <c r="N2465" s="646">
        <v>42800</v>
      </c>
      <c r="O2465" s="645" t="s">
        <v>71</v>
      </c>
      <c r="P2465" s="645" t="s">
        <v>801</v>
      </c>
    </row>
    <row r="2466" spans="1:16" x14ac:dyDescent="0.2">
      <c r="A2466" s="645" t="s">
        <v>390</v>
      </c>
      <c r="B2466" s="645" t="s">
        <v>1710</v>
      </c>
      <c r="C2466" s="645" t="s">
        <v>391</v>
      </c>
      <c r="D2466" s="645" t="s">
        <v>2032</v>
      </c>
      <c r="E2466" s="645" t="s">
        <v>2033</v>
      </c>
      <c r="F2466" s="645" t="s">
        <v>2034</v>
      </c>
      <c r="G2466" s="645" t="s">
        <v>8860</v>
      </c>
      <c r="H2466" s="646">
        <v>42794</v>
      </c>
      <c r="I2466" s="647">
        <v>8.81</v>
      </c>
      <c r="J2466" s="647">
        <v>1</v>
      </c>
      <c r="K2466" s="647">
        <f t="shared" si="38"/>
        <v>8.81</v>
      </c>
      <c r="L2466" s="645" t="s">
        <v>801</v>
      </c>
      <c r="M2466" s="645" t="s">
        <v>114</v>
      </c>
      <c r="N2466" s="646">
        <v>42800</v>
      </c>
      <c r="O2466" s="645" t="s">
        <v>71</v>
      </c>
      <c r="P2466" s="645" t="s">
        <v>801</v>
      </c>
    </row>
    <row r="2467" spans="1:16" x14ac:dyDescent="0.2">
      <c r="A2467" s="645" t="s">
        <v>390</v>
      </c>
      <c r="B2467" s="645" t="s">
        <v>1710</v>
      </c>
      <c r="C2467" s="645" t="s">
        <v>391</v>
      </c>
      <c r="D2467" s="645" t="s">
        <v>2032</v>
      </c>
      <c r="E2467" s="645" t="s">
        <v>2033</v>
      </c>
      <c r="F2467" s="645" t="s">
        <v>2034</v>
      </c>
      <c r="G2467" s="645" t="s">
        <v>8861</v>
      </c>
      <c r="H2467" s="646">
        <v>42794</v>
      </c>
      <c r="I2467" s="647">
        <v>8.81</v>
      </c>
      <c r="J2467" s="647">
        <v>1</v>
      </c>
      <c r="K2467" s="647">
        <f t="shared" si="38"/>
        <v>8.81</v>
      </c>
      <c r="L2467" s="645" t="s">
        <v>801</v>
      </c>
      <c r="M2467" s="645" t="s">
        <v>114</v>
      </c>
      <c r="N2467" s="646">
        <v>42800</v>
      </c>
      <c r="O2467" s="645" t="s">
        <v>71</v>
      </c>
      <c r="P2467" s="645" t="s">
        <v>801</v>
      </c>
    </row>
    <row r="2468" spans="1:16" x14ac:dyDescent="0.2">
      <c r="A2468" s="645" t="s">
        <v>390</v>
      </c>
      <c r="B2468" s="645" t="s">
        <v>1710</v>
      </c>
      <c r="C2468" s="645" t="s">
        <v>391</v>
      </c>
      <c r="D2468" s="645" t="s">
        <v>81</v>
      </c>
      <c r="E2468" s="645" t="s">
        <v>82</v>
      </c>
      <c r="F2468" s="645" t="s">
        <v>83</v>
      </c>
      <c r="G2468" s="645" t="s">
        <v>8862</v>
      </c>
      <c r="H2468" s="646">
        <v>42809</v>
      </c>
      <c r="I2468" s="647">
        <v>3196.75</v>
      </c>
      <c r="J2468" s="647">
        <v>1</v>
      </c>
      <c r="K2468" s="647">
        <f t="shared" si="38"/>
        <v>3196.75</v>
      </c>
      <c r="L2468" s="645" t="s">
        <v>801</v>
      </c>
      <c r="M2468" s="645" t="s">
        <v>140</v>
      </c>
      <c r="N2468" s="646">
        <v>42814</v>
      </c>
      <c r="O2468" s="645" t="s">
        <v>71</v>
      </c>
      <c r="P2468" s="645" t="s">
        <v>801</v>
      </c>
    </row>
    <row r="2469" spans="1:16" x14ac:dyDescent="0.2">
      <c r="A2469" s="645" t="s">
        <v>390</v>
      </c>
      <c r="B2469" s="645" t="s">
        <v>1710</v>
      </c>
      <c r="C2469" s="645" t="s">
        <v>391</v>
      </c>
      <c r="D2469" s="645" t="s">
        <v>81</v>
      </c>
      <c r="E2469" s="645" t="s">
        <v>82</v>
      </c>
      <c r="F2469" s="645" t="s">
        <v>83</v>
      </c>
      <c r="G2469" s="645" t="s">
        <v>8863</v>
      </c>
      <c r="H2469" s="646">
        <v>42809</v>
      </c>
      <c r="I2469" s="647">
        <v>90.51</v>
      </c>
      <c r="J2469" s="647">
        <v>1</v>
      </c>
      <c r="K2469" s="647">
        <f t="shared" si="38"/>
        <v>90.51</v>
      </c>
      <c r="L2469" s="645" t="s">
        <v>8864</v>
      </c>
      <c r="M2469" s="645" t="s">
        <v>276</v>
      </c>
      <c r="N2469" s="646">
        <v>42814</v>
      </c>
      <c r="O2469" s="645" t="s">
        <v>71</v>
      </c>
      <c r="P2469" s="645" t="s">
        <v>8865</v>
      </c>
    </row>
    <row r="2470" spans="1:16" x14ac:dyDescent="0.2">
      <c r="A2470" s="645" t="s">
        <v>390</v>
      </c>
      <c r="B2470" s="645" t="s">
        <v>1710</v>
      </c>
      <c r="C2470" s="645" t="s">
        <v>391</v>
      </c>
      <c r="D2470" s="645" t="s">
        <v>81</v>
      </c>
      <c r="E2470" s="645" t="s">
        <v>82</v>
      </c>
      <c r="F2470" s="645" t="s">
        <v>83</v>
      </c>
      <c r="G2470" s="645" t="s">
        <v>8866</v>
      </c>
      <c r="H2470" s="646">
        <v>42809</v>
      </c>
      <c r="I2470" s="647">
        <v>272.08999999999997</v>
      </c>
      <c r="J2470" s="647">
        <v>1</v>
      </c>
      <c r="K2470" s="647">
        <f t="shared" si="38"/>
        <v>272.08999999999997</v>
      </c>
      <c r="L2470" s="645" t="s">
        <v>801</v>
      </c>
      <c r="M2470" s="645" t="s">
        <v>194</v>
      </c>
      <c r="N2470" s="646">
        <v>42814</v>
      </c>
      <c r="O2470" s="645" t="s">
        <v>71</v>
      </c>
      <c r="P2470" s="645" t="s">
        <v>801</v>
      </c>
    </row>
    <row r="2471" spans="1:16" x14ac:dyDescent="0.2">
      <c r="A2471" s="645" t="s">
        <v>390</v>
      </c>
      <c r="B2471" s="645" t="s">
        <v>1710</v>
      </c>
      <c r="C2471" s="645" t="s">
        <v>391</v>
      </c>
      <c r="D2471" s="645" t="s">
        <v>81</v>
      </c>
      <c r="E2471" s="645" t="s">
        <v>82</v>
      </c>
      <c r="F2471" s="645" t="s">
        <v>83</v>
      </c>
      <c r="G2471" s="645" t="s">
        <v>8867</v>
      </c>
      <c r="H2471" s="646">
        <v>42809</v>
      </c>
      <c r="I2471" s="647">
        <v>295.58999999999997</v>
      </c>
      <c r="J2471" s="647">
        <v>1</v>
      </c>
      <c r="K2471" s="647">
        <f t="shared" si="38"/>
        <v>295.58999999999997</v>
      </c>
      <c r="L2471" s="645" t="s">
        <v>801</v>
      </c>
      <c r="M2471" s="645" t="s">
        <v>194</v>
      </c>
      <c r="N2471" s="646">
        <v>42814</v>
      </c>
      <c r="O2471" s="645" t="s">
        <v>71</v>
      </c>
      <c r="P2471" s="645" t="s">
        <v>801</v>
      </c>
    </row>
    <row r="2472" spans="1:16" x14ac:dyDescent="0.2">
      <c r="A2472" s="645" t="s">
        <v>390</v>
      </c>
      <c r="B2472" s="645" t="s">
        <v>1710</v>
      </c>
      <c r="C2472" s="645" t="s">
        <v>391</v>
      </c>
      <c r="D2472" s="645" t="s">
        <v>81</v>
      </c>
      <c r="E2472" s="645" t="s">
        <v>82</v>
      </c>
      <c r="F2472" s="645" t="s">
        <v>83</v>
      </c>
      <c r="G2472" s="645" t="s">
        <v>8868</v>
      </c>
      <c r="H2472" s="646">
        <v>42809</v>
      </c>
      <c r="I2472" s="647">
        <v>181.62</v>
      </c>
      <c r="J2472" s="647">
        <v>1</v>
      </c>
      <c r="K2472" s="647">
        <f t="shared" si="38"/>
        <v>181.62</v>
      </c>
      <c r="L2472" s="645" t="s">
        <v>801</v>
      </c>
      <c r="M2472" s="645" t="s">
        <v>194</v>
      </c>
      <c r="N2472" s="646">
        <v>42814</v>
      </c>
      <c r="O2472" s="645" t="s">
        <v>71</v>
      </c>
      <c r="P2472" s="645" t="s">
        <v>801</v>
      </c>
    </row>
    <row r="2473" spans="1:16" x14ac:dyDescent="0.2">
      <c r="A2473" s="645" t="s">
        <v>390</v>
      </c>
      <c r="B2473" s="645" t="s">
        <v>1710</v>
      </c>
      <c r="C2473" s="645" t="s">
        <v>391</v>
      </c>
      <c r="D2473" s="645" t="s">
        <v>81</v>
      </c>
      <c r="E2473" s="645" t="s">
        <v>82</v>
      </c>
      <c r="F2473" s="645" t="s">
        <v>83</v>
      </c>
      <c r="G2473" s="645" t="s">
        <v>8869</v>
      </c>
      <c r="H2473" s="646">
        <v>42809</v>
      </c>
      <c r="I2473" s="647">
        <v>272.08999999999997</v>
      </c>
      <c r="J2473" s="647">
        <v>1</v>
      </c>
      <c r="K2473" s="647">
        <f t="shared" si="38"/>
        <v>272.08999999999997</v>
      </c>
      <c r="L2473" s="645" t="s">
        <v>801</v>
      </c>
      <c r="M2473" s="645" t="s">
        <v>140</v>
      </c>
      <c r="N2473" s="646">
        <v>42814</v>
      </c>
      <c r="O2473" s="645" t="s">
        <v>71</v>
      </c>
      <c r="P2473" s="645" t="s">
        <v>801</v>
      </c>
    </row>
    <row r="2474" spans="1:16" x14ac:dyDescent="0.2">
      <c r="A2474" s="645" t="s">
        <v>390</v>
      </c>
      <c r="B2474" s="645" t="s">
        <v>1710</v>
      </c>
      <c r="C2474" s="645" t="s">
        <v>391</v>
      </c>
      <c r="D2474" s="645" t="s">
        <v>81</v>
      </c>
      <c r="E2474" s="645" t="s">
        <v>82</v>
      </c>
      <c r="F2474" s="645" t="s">
        <v>83</v>
      </c>
      <c r="G2474" s="645" t="s">
        <v>8870</v>
      </c>
      <c r="H2474" s="646">
        <v>42809</v>
      </c>
      <c r="I2474" s="647">
        <v>544.17999999999995</v>
      </c>
      <c r="J2474" s="647">
        <v>1</v>
      </c>
      <c r="K2474" s="647">
        <f t="shared" si="38"/>
        <v>544.17999999999995</v>
      </c>
      <c r="L2474" s="645" t="s">
        <v>801</v>
      </c>
      <c r="M2474" s="645" t="s">
        <v>140</v>
      </c>
      <c r="N2474" s="646">
        <v>42814</v>
      </c>
      <c r="O2474" s="645" t="s">
        <v>71</v>
      </c>
      <c r="P2474" s="645" t="s">
        <v>801</v>
      </c>
    </row>
    <row r="2475" spans="1:16" x14ac:dyDescent="0.2">
      <c r="A2475" s="645" t="s">
        <v>390</v>
      </c>
      <c r="B2475" s="645" t="s">
        <v>1710</v>
      </c>
      <c r="C2475" s="645" t="s">
        <v>391</v>
      </c>
      <c r="D2475" s="645" t="s">
        <v>81</v>
      </c>
      <c r="E2475" s="645" t="s">
        <v>82</v>
      </c>
      <c r="F2475" s="645" t="s">
        <v>83</v>
      </c>
      <c r="G2475" s="645" t="s">
        <v>8871</v>
      </c>
      <c r="H2475" s="646">
        <v>42809</v>
      </c>
      <c r="I2475" s="647">
        <v>348.01</v>
      </c>
      <c r="J2475" s="647">
        <v>1</v>
      </c>
      <c r="K2475" s="647">
        <f t="shared" si="38"/>
        <v>348.01</v>
      </c>
      <c r="L2475" s="645" t="s">
        <v>801</v>
      </c>
      <c r="M2475" s="645" t="s">
        <v>194</v>
      </c>
      <c r="N2475" s="646">
        <v>42814</v>
      </c>
      <c r="O2475" s="645" t="s">
        <v>71</v>
      </c>
      <c r="P2475" s="645" t="s">
        <v>801</v>
      </c>
    </row>
    <row r="2476" spans="1:16" x14ac:dyDescent="0.2">
      <c r="A2476" s="645" t="s">
        <v>390</v>
      </c>
      <c r="B2476" s="645" t="s">
        <v>1710</v>
      </c>
      <c r="C2476" s="645" t="s">
        <v>391</v>
      </c>
      <c r="D2476" s="645" t="s">
        <v>81</v>
      </c>
      <c r="E2476" s="645" t="s">
        <v>82</v>
      </c>
      <c r="F2476" s="645" t="s">
        <v>83</v>
      </c>
      <c r="G2476" s="645" t="s">
        <v>8872</v>
      </c>
      <c r="H2476" s="646">
        <v>42809</v>
      </c>
      <c r="I2476" s="647">
        <v>543.04999999999995</v>
      </c>
      <c r="J2476" s="647">
        <v>1</v>
      </c>
      <c r="K2476" s="647">
        <f t="shared" si="38"/>
        <v>543.04999999999995</v>
      </c>
      <c r="L2476" s="645" t="s">
        <v>801</v>
      </c>
      <c r="M2476" s="645" t="s">
        <v>140</v>
      </c>
      <c r="N2476" s="646">
        <v>42814</v>
      </c>
      <c r="O2476" s="645" t="s">
        <v>71</v>
      </c>
      <c r="P2476" s="645" t="s">
        <v>801</v>
      </c>
    </row>
    <row r="2477" spans="1:16" x14ac:dyDescent="0.2">
      <c r="A2477" s="645" t="s">
        <v>390</v>
      </c>
      <c r="B2477" s="645" t="s">
        <v>1710</v>
      </c>
      <c r="C2477" s="645" t="s">
        <v>391</v>
      </c>
      <c r="D2477" s="645" t="s">
        <v>81</v>
      </c>
      <c r="E2477" s="645" t="s">
        <v>82</v>
      </c>
      <c r="F2477" s="645" t="s">
        <v>83</v>
      </c>
      <c r="G2477" s="645" t="s">
        <v>8873</v>
      </c>
      <c r="H2477" s="646">
        <v>42794</v>
      </c>
      <c r="I2477" s="647">
        <v>272.08999999999997</v>
      </c>
      <c r="J2477" s="647">
        <v>1</v>
      </c>
      <c r="K2477" s="647">
        <f t="shared" si="38"/>
        <v>272.08999999999997</v>
      </c>
      <c r="L2477" s="645" t="s">
        <v>801</v>
      </c>
      <c r="M2477" s="645" t="s">
        <v>140</v>
      </c>
      <c r="N2477" s="646">
        <v>42800</v>
      </c>
      <c r="O2477" s="645" t="s">
        <v>71</v>
      </c>
      <c r="P2477" s="645" t="s">
        <v>801</v>
      </c>
    </row>
    <row r="2478" spans="1:16" x14ac:dyDescent="0.2">
      <c r="A2478" s="645" t="s">
        <v>390</v>
      </c>
      <c r="B2478" s="645" t="s">
        <v>1710</v>
      </c>
      <c r="C2478" s="645" t="s">
        <v>391</v>
      </c>
      <c r="D2478" s="645" t="s">
        <v>81</v>
      </c>
      <c r="E2478" s="645" t="s">
        <v>82</v>
      </c>
      <c r="F2478" s="645" t="s">
        <v>83</v>
      </c>
      <c r="G2478" s="645" t="s">
        <v>8874</v>
      </c>
      <c r="H2478" s="646">
        <v>42794</v>
      </c>
      <c r="I2478" s="647">
        <v>295.58999999999997</v>
      </c>
      <c r="J2478" s="647">
        <v>1</v>
      </c>
      <c r="K2478" s="647">
        <f t="shared" si="38"/>
        <v>295.58999999999997</v>
      </c>
      <c r="L2478" s="645" t="s">
        <v>801</v>
      </c>
      <c r="M2478" s="645" t="s">
        <v>140</v>
      </c>
      <c r="N2478" s="646">
        <v>42800</v>
      </c>
      <c r="O2478" s="645" t="s">
        <v>71</v>
      </c>
      <c r="P2478" s="645" t="s">
        <v>801</v>
      </c>
    </row>
    <row r="2479" spans="1:16" x14ac:dyDescent="0.2">
      <c r="A2479" s="645" t="s">
        <v>390</v>
      </c>
      <c r="B2479" s="645" t="s">
        <v>1710</v>
      </c>
      <c r="C2479" s="645" t="s">
        <v>391</v>
      </c>
      <c r="D2479" s="645" t="s">
        <v>81</v>
      </c>
      <c r="E2479" s="645" t="s">
        <v>82</v>
      </c>
      <c r="F2479" s="645" t="s">
        <v>83</v>
      </c>
      <c r="G2479" s="645" t="s">
        <v>8875</v>
      </c>
      <c r="H2479" s="646">
        <v>42794</v>
      </c>
      <c r="I2479" s="647">
        <v>272.08999999999997</v>
      </c>
      <c r="J2479" s="647">
        <v>1</v>
      </c>
      <c r="K2479" s="647">
        <f t="shared" si="38"/>
        <v>272.08999999999997</v>
      </c>
      <c r="L2479" s="645" t="s">
        <v>801</v>
      </c>
      <c r="M2479" s="645" t="s">
        <v>140</v>
      </c>
      <c r="N2479" s="646">
        <v>42800</v>
      </c>
      <c r="O2479" s="645" t="s">
        <v>71</v>
      </c>
      <c r="P2479" s="645" t="s">
        <v>801</v>
      </c>
    </row>
    <row r="2480" spans="1:16" x14ac:dyDescent="0.2">
      <c r="A2480" s="645" t="s">
        <v>390</v>
      </c>
      <c r="B2480" s="645" t="s">
        <v>1710</v>
      </c>
      <c r="C2480" s="645" t="s">
        <v>391</v>
      </c>
      <c r="D2480" s="645" t="s">
        <v>81</v>
      </c>
      <c r="E2480" s="645" t="s">
        <v>82</v>
      </c>
      <c r="F2480" s="645" t="s">
        <v>83</v>
      </c>
      <c r="G2480" s="645" t="s">
        <v>8876</v>
      </c>
      <c r="H2480" s="646">
        <v>42794</v>
      </c>
      <c r="I2480" s="647">
        <v>78.23</v>
      </c>
      <c r="J2480" s="647">
        <v>1</v>
      </c>
      <c r="K2480" s="647">
        <f t="shared" si="38"/>
        <v>78.23</v>
      </c>
      <c r="L2480" s="645" t="s">
        <v>801</v>
      </c>
      <c r="M2480" s="645" t="s">
        <v>140</v>
      </c>
      <c r="N2480" s="646">
        <v>42800</v>
      </c>
      <c r="O2480" s="645" t="s">
        <v>71</v>
      </c>
      <c r="P2480" s="645" t="s">
        <v>801</v>
      </c>
    </row>
    <row r="2481" spans="1:16" x14ac:dyDescent="0.2">
      <c r="A2481" s="645" t="s">
        <v>390</v>
      </c>
      <c r="B2481" s="645" t="s">
        <v>1710</v>
      </c>
      <c r="C2481" s="645" t="s">
        <v>391</v>
      </c>
      <c r="D2481" s="645" t="s">
        <v>81</v>
      </c>
      <c r="E2481" s="645" t="s">
        <v>82</v>
      </c>
      <c r="F2481" s="645" t="s">
        <v>83</v>
      </c>
      <c r="G2481" s="645" t="s">
        <v>8877</v>
      </c>
      <c r="H2481" s="646">
        <v>42794</v>
      </c>
      <c r="I2481" s="647">
        <v>348.01</v>
      </c>
      <c r="J2481" s="647">
        <v>1</v>
      </c>
      <c r="K2481" s="647">
        <f t="shared" si="38"/>
        <v>348.01</v>
      </c>
      <c r="L2481" s="645" t="s">
        <v>801</v>
      </c>
      <c r="M2481" s="645" t="s">
        <v>140</v>
      </c>
      <c r="N2481" s="646">
        <v>42800</v>
      </c>
      <c r="O2481" s="645" t="s">
        <v>71</v>
      </c>
      <c r="P2481" s="645" t="s">
        <v>801</v>
      </c>
    </row>
    <row r="2482" spans="1:16" x14ac:dyDescent="0.2">
      <c r="A2482" s="645" t="s">
        <v>390</v>
      </c>
      <c r="B2482" s="645" t="s">
        <v>1710</v>
      </c>
      <c r="C2482" s="645" t="s">
        <v>391</v>
      </c>
      <c r="D2482" s="645" t="s">
        <v>81</v>
      </c>
      <c r="E2482" s="645" t="s">
        <v>82</v>
      </c>
      <c r="F2482" s="645" t="s">
        <v>83</v>
      </c>
      <c r="G2482" s="645" t="s">
        <v>8878</v>
      </c>
      <c r="H2482" s="646">
        <v>42794</v>
      </c>
      <c r="I2482" s="647">
        <v>348.01</v>
      </c>
      <c r="J2482" s="647">
        <v>1</v>
      </c>
      <c r="K2482" s="647">
        <f t="shared" si="38"/>
        <v>348.01</v>
      </c>
      <c r="L2482" s="645" t="s">
        <v>801</v>
      </c>
      <c r="M2482" s="645" t="s">
        <v>140</v>
      </c>
      <c r="N2482" s="646">
        <v>42800</v>
      </c>
      <c r="O2482" s="645" t="s">
        <v>71</v>
      </c>
      <c r="P2482" s="645" t="s">
        <v>801</v>
      </c>
    </row>
    <row r="2483" spans="1:16" x14ac:dyDescent="0.2">
      <c r="A2483" s="645" t="s">
        <v>390</v>
      </c>
      <c r="B2483" s="645" t="s">
        <v>1710</v>
      </c>
      <c r="C2483" s="645" t="s">
        <v>391</v>
      </c>
      <c r="D2483" s="645" t="s">
        <v>81</v>
      </c>
      <c r="E2483" s="645" t="s">
        <v>82</v>
      </c>
      <c r="F2483" s="645" t="s">
        <v>83</v>
      </c>
      <c r="G2483" s="645" t="s">
        <v>8879</v>
      </c>
      <c r="H2483" s="646">
        <v>42794</v>
      </c>
      <c r="I2483" s="647">
        <v>134.31</v>
      </c>
      <c r="J2483" s="647">
        <v>1</v>
      </c>
      <c r="K2483" s="647">
        <f t="shared" si="38"/>
        <v>134.31</v>
      </c>
      <c r="L2483" s="645" t="s">
        <v>801</v>
      </c>
      <c r="M2483" s="645" t="s">
        <v>262</v>
      </c>
      <c r="N2483" s="646">
        <v>42800</v>
      </c>
      <c r="O2483" s="645" t="s">
        <v>71</v>
      </c>
      <c r="P2483" s="645" t="s">
        <v>801</v>
      </c>
    </row>
    <row r="2484" spans="1:16" x14ac:dyDescent="0.2">
      <c r="A2484" s="645" t="s">
        <v>390</v>
      </c>
      <c r="B2484" s="645" t="s">
        <v>1710</v>
      </c>
      <c r="C2484" s="645" t="s">
        <v>391</v>
      </c>
      <c r="D2484" s="645" t="s">
        <v>81</v>
      </c>
      <c r="E2484" s="645" t="s">
        <v>82</v>
      </c>
      <c r="F2484" s="645" t="s">
        <v>83</v>
      </c>
      <c r="G2484" s="645" t="s">
        <v>8880</v>
      </c>
      <c r="H2484" s="646">
        <v>42794</v>
      </c>
      <c r="I2484" s="647">
        <v>14.29</v>
      </c>
      <c r="J2484" s="647">
        <v>1</v>
      </c>
      <c r="K2484" s="647">
        <f t="shared" si="38"/>
        <v>14.29</v>
      </c>
      <c r="L2484" s="645" t="s">
        <v>801</v>
      </c>
      <c r="M2484" s="645" t="s">
        <v>671</v>
      </c>
      <c r="N2484" s="646">
        <v>42800</v>
      </c>
      <c r="O2484" s="645" t="s">
        <v>71</v>
      </c>
      <c r="P2484" s="645" t="s">
        <v>801</v>
      </c>
    </row>
    <row r="2485" spans="1:16" x14ac:dyDescent="0.2">
      <c r="A2485" s="645" t="s">
        <v>390</v>
      </c>
      <c r="B2485" s="645" t="s">
        <v>1710</v>
      </c>
      <c r="C2485" s="645" t="s">
        <v>391</v>
      </c>
      <c r="D2485" s="645" t="s">
        <v>81</v>
      </c>
      <c r="E2485" s="645" t="s">
        <v>82</v>
      </c>
      <c r="F2485" s="645" t="s">
        <v>83</v>
      </c>
      <c r="G2485" s="645" t="s">
        <v>8881</v>
      </c>
      <c r="H2485" s="646">
        <v>42794</v>
      </c>
      <c r="I2485" s="647">
        <v>1362.89</v>
      </c>
      <c r="J2485" s="647">
        <v>1</v>
      </c>
      <c r="K2485" s="647">
        <f t="shared" si="38"/>
        <v>1362.89</v>
      </c>
      <c r="L2485" s="645" t="s">
        <v>801</v>
      </c>
      <c r="M2485" s="645" t="s">
        <v>273</v>
      </c>
      <c r="N2485" s="646">
        <v>42800</v>
      </c>
      <c r="O2485" s="645" t="s">
        <v>71</v>
      </c>
      <c r="P2485" s="645" t="s">
        <v>801</v>
      </c>
    </row>
    <row r="2486" spans="1:16" x14ac:dyDescent="0.2">
      <c r="A2486" s="645" t="s">
        <v>390</v>
      </c>
      <c r="B2486" s="645" t="s">
        <v>1710</v>
      </c>
      <c r="C2486" s="645" t="s">
        <v>391</v>
      </c>
      <c r="D2486" s="645" t="s">
        <v>81</v>
      </c>
      <c r="E2486" s="645" t="s">
        <v>82</v>
      </c>
      <c r="F2486" s="645" t="s">
        <v>83</v>
      </c>
      <c r="G2486" s="645" t="s">
        <v>8882</v>
      </c>
      <c r="H2486" s="646">
        <v>42794</v>
      </c>
      <c r="I2486" s="647">
        <v>81.31</v>
      </c>
      <c r="J2486" s="647">
        <v>1</v>
      </c>
      <c r="K2486" s="647">
        <f t="shared" si="38"/>
        <v>81.31</v>
      </c>
      <c r="L2486" s="645" t="s">
        <v>801</v>
      </c>
      <c r="M2486" s="645" t="s">
        <v>273</v>
      </c>
      <c r="N2486" s="646">
        <v>42800</v>
      </c>
      <c r="O2486" s="645" t="s">
        <v>71</v>
      </c>
      <c r="P2486" s="645" t="s">
        <v>801</v>
      </c>
    </row>
    <row r="2487" spans="1:16" x14ac:dyDescent="0.2">
      <c r="A2487" s="645" t="s">
        <v>390</v>
      </c>
      <c r="B2487" s="645" t="s">
        <v>1710</v>
      </c>
      <c r="C2487" s="645" t="s">
        <v>391</v>
      </c>
      <c r="D2487" s="645" t="s">
        <v>81</v>
      </c>
      <c r="E2487" s="645" t="s">
        <v>82</v>
      </c>
      <c r="F2487" s="645" t="s">
        <v>83</v>
      </c>
      <c r="G2487" s="645" t="s">
        <v>8883</v>
      </c>
      <c r="H2487" s="646">
        <v>42794</v>
      </c>
      <c r="I2487" s="647">
        <v>13.79</v>
      </c>
      <c r="J2487" s="647">
        <v>1</v>
      </c>
      <c r="K2487" s="647">
        <f t="shared" si="38"/>
        <v>13.79</v>
      </c>
      <c r="L2487" s="645" t="s">
        <v>801</v>
      </c>
      <c r="M2487" s="645" t="s">
        <v>140</v>
      </c>
      <c r="N2487" s="646">
        <v>42800</v>
      </c>
      <c r="O2487" s="645" t="s">
        <v>71</v>
      </c>
      <c r="P2487" s="645" t="s">
        <v>801</v>
      </c>
    </row>
    <row r="2488" spans="1:16" x14ac:dyDescent="0.2">
      <c r="A2488" s="645" t="s">
        <v>390</v>
      </c>
      <c r="B2488" s="645" t="s">
        <v>1710</v>
      </c>
      <c r="C2488" s="645" t="s">
        <v>391</v>
      </c>
      <c r="D2488" s="645" t="s">
        <v>81</v>
      </c>
      <c r="E2488" s="645" t="s">
        <v>82</v>
      </c>
      <c r="F2488" s="645" t="s">
        <v>83</v>
      </c>
      <c r="G2488" s="645" t="s">
        <v>8884</v>
      </c>
      <c r="H2488" s="646">
        <v>42794</v>
      </c>
      <c r="I2488" s="647">
        <v>27.1</v>
      </c>
      <c r="J2488" s="647">
        <v>1</v>
      </c>
      <c r="K2488" s="647">
        <f t="shared" si="38"/>
        <v>27.1</v>
      </c>
      <c r="L2488" s="645" t="s">
        <v>801</v>
      </c>
      <c r="M2488" s="645" t="s">
        <v>114</v>
      </c>
      <c r="N2488" s="646">
        <v>42800</v>
      </c>
      <c r="O2488" s="645" t="s">
        <v>71</v>
      </c>
      <c r="P2488" s="645" t="s">
        <v>8885</v>
      </c>
    </row>
    <row r="2489" spans="1:16" x14ac:dyDescent="0.2">
      <c r="A2489" s="645" t="s">
        <v>390</v>
      </c>
      <c r="B2489" s="645" t="s">
        <v>1710</v>
      </c>
      <c r="C2489" s="645" t="s">
        <v>391</v>
      </c>
      <c r="D2489" s="645" t="s">
        <v>81</v>
      </c>
      <c r="E2489" s="645" t="s">
        <v>82</v>
      </c>
      <c r="F2489" s="645" t="s">
        <v>83</v>
      </c>
      <c r="G2489" s="645" t="s">
        <v>8886</v>
      </c>
      <c r="H2489" s="646">
        <v>42794</v>
      </c>
      <c r="I2489" s="647">
        <v>54.21</v>
      </c>
      <c r="J2489" s="647">
        <v>1</v>
      </c>
      <c r="K2489" s="647">
        <f t="shared" si="38"/>
        <v>54.21</v>
      </c>
      <c r="L2489" s="645" t="s">
        <v>801</v>
      </c>
      <c r="M2489" s="645" t="s">
        <v>114</v>
      </c>
      <c r="N2489" s="646">
        <v>42800</v>
      </c>
      <c r="O2489" s="645" t="s">
        <v>71</v>
      </c>
      <c r="P2489" s="645" t="s">
        <v>8885</v>
      </c>
    </row>
    <row r="2490" spans="1:16" x14ac:dyDescent="0.2">
      <c r="A2490" s="645" t="s">
        <v>390</v>
      </c>
      <c r="B2490" s="645" t="s">
        <v>1710</v>
      </c>
      <c r="C2490" s="645" t="s">
        <v>391</v>
      </c>
      <c r="D2490" s="645" t="s">
        <v>81</v>
      </c>
      <c r="E2490" s="645" t="s">
        <v>82</v>
      </c>
      <c r="F2490" s="645" t="s">
        <v>83</v>
      </c>
      <c r="G2490" s="645" t="s">
        <v>8887</v>
      </c>
      <c r="H2490" s="646">
        <v>42794</v>
      </c>
      <c r="I2490" s="647">
        <v>13.55</v>
      </c>
      <c r="J2490" s="647">
        <v>1</v>
      </c>
      <c r="K2490" s="647">
        <f t="shared" si="38"/>
        <v>13.55</v>
      </c>
      <c r="L2490" s="645" t="s">
        <v>801</v>
      </c>
      <c r="M2490" s="645" t="s">
        <v>114</v>
      </c>
      <c r="N2490" s="646">
        <v>42800</v>
      </c>
      <c r="O2490" s="645" t="s">
        <v>71</v>
      </c>
      <c r="P2490" s="645" t="s">
        <v>8885</v>
      </c>
    </row>
    <row r="2491" spans="1:16" x14ac:dyDescent="0.2">
      <c r="A2491" s="645" t="s">
        <v>390</v>
      </c>
      <c r="B2491" s="645" t="s">
        <v>1710</v>
      </c>
      <c r="C2491" s="645" t="s">
        <v>391</v>
      </c>
      <c r="D2491" s="645" t="s">
        <v>81</v>
      </c>
      <c r="E2491" s="645" t="s">
        <v>82</v>
      </c>
      <c r="F2491" s="645" t="s">
        <v>83</v>
      </c>
      <c r="G2491" s="645" t="s">
        <v>8888</v>
      </c>
      <c r="H2491" s="646">
        <v>42794</v>
      </c>
      <c r="I2491" s="647">
        <v>27.1</v>
      </c>
      <c r="J2491" s="647">
        <v>1</v>
      </c>
      <c r="K2491" s="647">
        <f t="shared" si="38"/>
        <v>27.1</v>
      </c>
      <c r="L2491" s="645" t="s">
        <v>801</v>
      </c>
      <c r="M2491" s="645" t="s">
        <v>114</v>
      </c>
      <c r="N2491" s="646">
        <v>42800</v>
      </c>
      <c r="O2491" s="645" t="s">
        <v>71</v>
      </c>
      <c r="P2491" s="645" t="s">
        <v>8885</v>
      </c>
    </row>
    <row r="2492" spans="1:16" x14ac:dyDescent="0.2">
      <c r="A2492" s="645" t="s">
        <v>390</v>
      </c>
      <c r="B2492" s="645" t="s">
        <v>1710</v>
      </c>
      <c r="C2492" s="645" t="s">
        <v>391</v>
      </c>
      <c r="D2492" s="645" t="s">
        <v>81</v>
      </c>
      <c r="E2492" s="645" t="s">
        <v>82</v>
      </c>
      <c r="F2492" s="645" t="s">
        <v>83</v>
      </c>
      <c r="G2492" s="645" t="s">
        <v>8889</v>
      </c>
      <c r="H2492" s="646">
        <v>42794</v>
      </c>
      <c r="I2492" s="647">
        <v>71.45</v>
      </c>
      <c r="J2492" s="647">
        <v>1</v>
      </c>
      <c r="K2492" s="647">
        <f t="shared" si="38"/>
        <v>71.45</v>
      </c>
      <c r="L2492" s="645" t="s">
        <v>801</v>
      </c>
      <c r="M2492" s="645" t="s">
        <v>114</v>
      </c>
      <c r="N2492" s="646">
        <v>42800</v>
      </c>
      <c r="O2492" s="645" t="s">
        <v>71</v>
      </c>
      <c r="P2492" s="645" t="s">
        <v>8885</v>
      </c>
    </row>
    <row r="2493" spans="1:16" x14ac:dyDescent="0.2">
      <c r="A2493" s="645" t="s">
        <v>390</v>
      </c>
      <c r="B2493" s="645" t="s">
        <v>1710</v>
      </c>
      <c r="C2493" s="645" t="s">
        <v>391</v>
      </c>
      <c r="D2493" s="645" t="s">
        <v>81</v>
      </c>
      <c r="E2493" s="645" t="s">
        <v>82</v>
      </c>
      <c r="F2493" s="645" t="s">
        <v>83</v>
      </c>
      <c r="G2493" s="645" t="s">
        <v>8890</v>
      </c>
      <c r="H2493" s="646">
        <v>42794</v>
      </c>
      <c r="I2493" s="647">
        <v>182.95</v>
      </c>
      <c r="J2493" s="647">
        <v>1</v>
      </c>
      <c r="K2493" s="647">
        <f t="shared" si="38"/>
        <v>182.95</v>
      </c>
      <c r="L2493" s="645" t="s">
        <v>801</v>
      </c>
      <c r="M2493" s="645" t="s">
        <v>114</v>
      </c>
      <c r="N2493" s="646">
        <v>42800</v>
      </c>
      <c r="O2493" s="645" t="s">
        <v>71</v>
      </c>
      <c r="P2493" s="645" t="s">
        <v>8885</v>
      </c>
    </row>
    <row r="2494" spans="1:16" x14ac:dyDescent="0.2">
      <c r="A2494" s="645" t="s">
        <v>390</v>
      </c>
      <c r="B2494" s="645" t="s">
        <v>1710</v>
      </c>
      <c r="C2494" s="645" t="s">
        <v>391</v>
      </c>
      <c r="D2494" s="645" t="s">
        <v>81</v>
      </c>
      <c r="E2494" s="645" t="s">
        <v>82</v>
      </c>
      <c r="F2494" s="645" t="s">
        <v>83</v>
      </c>
      <c r="G2494" s="645" t="s">
        <v>8891</v>
      </c>
      <c r="H2494" s="646">
        <v>42794</v>
      </c>
      <c r="I2494" s="647">
        <v>27.1</v>
      </c>
      <c r="J2494" s="647">
        <v>1</v>
      </c>
      <c r="K2494" s="647">
        <f t="shared" si="38"/>
        <v>27.1</v>
      </c>
      <c r="L2494" s="645" t="s">
        <v>801</v>
      </c>
      <c r="M2494" s="645" t="s">
        <v>114</v>
      </c>
      <c r="N2494" s="646">
        <v>42800</v>
      </c>
      <c r="O2494" s="645" t="s">
        <v>71</v>
      </c>
      <c r="P2494" s="645" t="s">
        <v>8885</v>
      </c>
    </row>
    <row r="2495" spans="1:16" x14ac:dyDescent="0.2">
      <c r="A2495" s="645" t="s">
        <v>390</v>
      </c>
      <c r="B2495" s="645" t="s">
        <v>1710</v>
      </c>
      <c r="C2495" s="645" t="s">
        <v>391</v>
      </c>
      <c r="D2495" s="645" t="s">
        <v>81</v>
      </c>
      <c r="E2495" s="645" t="s">
        <v>82</v>
      </c>
      <c r="F2495" s="645" t="s">
        <v>83</v>
      </c>
      <c r="G2495" s="645" t="s">
        <v>8892</v>
      </c>
      <c r="H2495" s="646">
        <v>42794</v>
      </c>
      <c r="I2495" s="647">
        <v>216.42</v>
      </c>
      <c r="J2495" s="647">
        <v>1</v>
      </c>
      <c r="K2495" s="647">
        <f t="shared" si="38"/>
        <v>216.42</v>
      </c>
      <c r="L2495" s="645" t="s">
        <v>801</v>
      </c>
      <c r="M2495" s="645" t="s">
        <v>1122</v>
      </c>
      <c r="N2495" s="646">
        <v>42807</v>
      </c>
      <c r="O2495" s="645" t="s">
        <v>71</v>
      </c>
      <c r="P2495" s="645" t="s">
        <v>801</v>
      </c>
    </row>
    <row r="2496" spans="1:16" x14ac:dyDescent="0.2">
      <c r="A2496" s="645" t="s">
        <v>390</v>
      </c>
      <c r="B2496" s="645" t="s">
        <v>1710</v>
      </c>
      <c r="C2496" s="645" t="s">
        <v>391</v>
      </c>
      <c r="D2496" s="645" t="s">
        <v>81</v>
      </c>
      <c r="E2496" s="645" t="s">
        <v>82</v>
      </c>
      <c r="F2496" s="645" t="s">
        <v>83</v>
      </c>
      <c r="G2496" s="645" t="s">
        <v>8893</v>
      </c>
      <c r="H2496" s="646">
        <v>42794</v>
      </c>
      <c r="I2496" s="647">
        <v>40.659999999999997</v>
      </c>
      <c r="J2496" s="647">
        <v>1</v>
      </c>
      <c r="K2496" s="647">
        <f t="shared" si="38"/>
        <v>40.659999999999997</v>
      </c>
      <c r="L2496" s="645" t="s">
        <v>801</v>
      </c>
      <c r="M2496" s="645" t="s">
        <v>224</v>
      </c>
      <c r="N2496" s="646">
        <v>42800</v>
      </c>
      <c r="O2496" s="645" t="s">
        <v>71</v>
      </c>
      <c r="P2496" s="645" t="s">
        <v>801</v>
      </c>
    </row>
    <row r="2497" spans="1:16" x14ac:dyDescent="0.2">
      <c r="A2497" s="645" t="s">
        <v>390</v>
      </c>
      <c r="B2497" s="645" t="s">
        <v>1710</v>
      </c>
      <c r="C2497" s="645" t="s">
        <v>391</v>
      </c>
      <c r="D2497" s="645" t="s">
        <v>81</v>
      </c>
      <c r="E2497" s="645" t="s">
        <v>82</v>
      </c>
      <c r="F2497" s="645" t="s">
        <v>83</v>
      </c>
      <c r="G2497" s="645" t="s">
        <v>8894</v>
      </c>
      <c r="H2497" s="646">
        <v>42794</v>
      </c>
      <c r="I2497" s="647">
        <v>33.880000000000003</v>
      </c>
      <c r="J2497" s="647">
        <v>1</v>
      </c>
      <c r="K2497" s="647">
        <f t="shared" si="38"/>
        <v>33.880000000000003</v>
      </c>
      <c r="L2497" s="645" t="s">
        <v>801</v>
      </c>
      <c r="M2497" s="645" t="s">
        <v>176</v>
      </c>
      <c r="N2497" s="646">
        <v>42800</v>
      </c>
      <c r="O2497" s="645" t="s">
        <v>71</v>
      </c>
      <c r="P2497" s="645" t="s">
        <v>801</v>
      </c>
    </row>
    <row r="2498" spans="1:16" x14ac:dyDescent="0.2">
      <c r="A2498" s="645" t="s">
        <v>390</v>
      </c>
      <c r="B2498" s="645" t="s">
        <v>1710</v>
      </c>
      <c r="C2498" s="645" t="s">
        <v>391</v>
      </c>
      <c r="D2498" s="645" t="s">
        <v>81</v>
      </c>
      <c r="E2498" s="645" t="s">
        <v>82</v>
      </c>
      <c r="F2498" s="645" t="s">
        <v>83</v>
      </c>
      <c r="G2498" s="645" t="s">
        <v>8895</v>
      </c>
      <c r="H2498" s="646">
        <v>42794</v>
      </c>
      <c r="I2498" s="647">
        <v>20.329999999999998</v>
      </c>
      <c r="J2498" s="647">
        <v>1</v>
      </c>
      <c r="K2498" s="647">
        <f t="shared" ref="K2498:K2561" si="39">I2498*J2498</f>
        <v>20.329999999999998</v>
      </c>
      <c r="L2498" s="645" t="s">
        <v>801</v>
      </c>
      <c r="M2498" s="645" t="s">
        <v>114</v>
      </c>
      <c r="N2498" s="646">
        <v>42800</v>
      </c>
      <c r="O2498" s="645" t="s">
        <v>71</v>
      </c>
      <c r="P2498" s="645" t="s">
        <v>8885</v>
      </c>
    </row>
    <row r="2499" spans="1:16" x14ac:dyDescent="0.2">
      <c r="A2499" s="645" t="s">
        <v>390</v>
      </c>
      <c r="B2499" s="645" t="s">
        <v>1710</v>
      </c>
      <c r="C2499" s="645" t="s">
        <v>391</v>
      </c>
      <c r="D2499" s="645" t="s">
        <v>729</v>
      </c>
      <c r="E2499" s="645" t="s">
        <v>730</v>
      </c>
      <c r="F2499" s="645" t="s">
        <v>731</v>
      </c>
      <c r="G2499" s="645" t="s">
        <v>8896</v>
      </c>
      <c r="H2499" s="646">
        <v>42810</v>
      </c>
      <c r="I2499" s="647">
        <v>94.69</v>
      </c>
      <c r="J2499" s="647">
        <v>1</v>
      </c>
      <c r="K2499" s="647">
        <f t="shared" si="39"/>
        <v>94.69</v>
      </c>
      <c r="L2499" s="645" t="s">
        <v>801</v>
      </c>
      <c r="M2499" s="645" t="s">
        <v>266</v>
      </c>
      <c r="N2499" s="646">
        <v>42821</v>
      </c>
      <c r="O2499" s="645" t="s">
        <v>71</v>
      </c>
      <c r="P2499" s="645" t="s">
        <v>801</v>
      </c>
    </row>
    <row r="2500" spans="1:16" x14ac:dyDescent="0.2">
      <c r="A2500" s="645" t="s">
        <v>390</v>
      </c>
      <c r="B2500" s="645" t="s">
        <v>1710</v>
      </c>
      <c r="C2500" s="645" t="s">
        <v>391</v>
      </c>
      <c r="D2500" s="645" t="s">
        <v>729</v>
      </c>
      <c r="E2500" s="645" t="s">
        <v>730</v>
      </c>
      <c r="F2500" s="645" t="s">
        <v>731</v>
      </c>
      <c r="G2500" s="645" t="s">
        <v>8897</v>
      </c>
      <c r="H2500" s="646">
        <v>42782</v>
      </c>
      <c r="I2500" s="647">
        <v>94.69</v>
      </c>
      <c r="J2500" s="647">
        <v>1</v>
      </c>
      <c r="K2500" s="647">
        <f t="shared" si="39"/>
        <v>94.69</v>
      </c>
      <c r="L2500" s="645" t="s">
        <v>801</v>
      </c>
      <c r="M2500" s="645" t="s">
        <v>266</v>
      </c>
      <c r="N2500" s="646">
        <v>42803</v>
      </c>
      <c r="O2500" s="645" t="s">
        <v>71</v>
      </c>
      <c r="P2500" s="645" t="s">
        <v>801</v>
      </c>
    </row>
    <row r="2501" spans="1:16" x14ac:dyDescent="0.2">
      <c r="A2501" s="645" t="s">
        <v>390</v>
      </c>
      <c r="B2501" s="645" t="s">
        <v>1710</v>
      </c>
      <c r="C2501" s="645" t="s">
        <v>391</v>
      </c>
      <c r="D2501" s="645" t="s">
        <v>279</v>
      </c>
      <c r="E2501" s="645" t="s">
        <v>280</v>
      </c>
      <c r="F2501" s="645" t="s">
        <v>281</v>
      </c>
      <c r="G2501" s="645" t="s">
        <v>8898</v>
      </c>
      <c r="H2501" s="646">
        <v>42818</v>
      </c>
      <c r="I2501" s="647">
        <v>279.51</v>
      </c>
      <c r="J2501" s="647">
        <v>1</v>
      </c>
      <c r="K2501" s="647">
        <f t="shared" si="39"/>
        <v>279.51</v>
      </c>
      <c r="L2501" s="645" t="s">
        <v>8899</v>
      </c>
      <c r="M2501" s="645" t="s">
        <v>257</v>
      </c>
      <c r="N2501" s="646">
        <v>42824</v>
      </c>
      <c r="O2501" s="645" t="s">
        <v>71</v>
      </c>
      <c r="P2501" s="645" t="s">
        <v>8900</v>
      </c>
    </row>
    <row r="2502" spans="1:16" x14ac:dyDescent="0.2">
      <c r="A2502" s="645" t="s">
        <v>390</v>
      </c>
      <c r="B2502" s="645" t="s">
        <v>1710</v>
      </c>
      <c r="C2502" s="645" t="s">
        <v>391</v>
      </c>
      <c r="D2502" s="645" t="s">
        <v>279</v>
      </c>
      <c r="E2502" s="645" t="s">
        <v>280</v>
      </c>
      <c r="F2502" s="645" t="s">
        <v>281</v>
      </c>
      <c r="G2502" s="645" t="s">
        <v>8901</v>
      </c>
      <c r="H2502" s="646">
        <v>42811</v>
      </c>
      <c r="I2502" s="647">
        <v>347.09</v>
      </c>
      <c r="J2502" s="647">
        <v>1</v>
      </c>
      <c r="K2502" s="647">
        <f t="shared" si="39"/>
        <v>347.09</v>
      </c>
      <c r="L2502" s="645" t="s">
        <v>8902</v>
      </c>
      <c r="M2502" s="645" t="s">
        <v>887</v>
      </c>
      <c r="N2502" s="646">
        <v>42817</v>
      </c>
      <c r="O2502" s="645" t="s">
        <v>71</v>
      </c>
      <c r="P2502" s="645" t="s">
        <v>8903</v>
      </c>
    </row>
    <row r="2503" spans="1:16" x14ac:dyDescent="0.2">
      <c r="A2503" s="645" t="s">
        <v>390</v>
      </c>
      <c r="B2503" s="645" t="s">
        <v>1710</v>
      </c>
      <c r="C2503" s="645" t="s">
        <v>391</v>
      </c>
      <c r="D2503" s="645" t="s">
        <v>279</v>
      </c>
      <c r="E2503" s="645" t="s">
        <v>280</v>
      </c>
      <c r="F2503" s="645" t="s">
        <v>281</v>
      </c>
      <c r="G2503" s="645" t="s">
        <v>8904</v>
      </c>
      <c r="H2503" s="646">
        <v>42804</v>
      </c>
      <c r="I2503" s="647">
        <v>379.94</v>
      </c>
      <c r="J2503" s="647">
        <v>1</v>
      </c>
      <c r="K2503" s="647">
        <f t="shared" si="39"/>
        <v>379.94</v>
      </c>
      <c r="L2503" s="645" t="s">
        <v>8905</v>
      </c>
      <c r="M2503" s="645" t="s">
        <v>887</v>
      </c>
      <c r="N2503" s="646">
        <v>42811</v>
      </c>
      <c r="O2503" s="645" t="s">
        <v>71</v>
      </c>
      <c r="P2503" s="645" t="s">
        <v>801</v>
      </c>
    </row>
    <row r="2504" spans="1:16" x14ac:dyDescent="0.2">
      <c r="A2504" s="645" t="s">
        <v>390</v>
      </c>
      <c r="B2504" s="645" t="s">
        <v>1710</v>
      </c>
      <c r="C2504" s="645" t="s">
        <v>391</v>
      </c>
      <c r="D2504" s="645" t="s">
        <v>279</v>
      </c>
      <c r="E2504" s="645" t="s">
        <v>280</v>
      </c>
      <c r="F2504" s="645" t="s">
        <v>281</v>
      </c>
      <c r="G2504" s="645" t="s">
        <v>8906</v>
      </c>
      <c r="H2504" s="646">
        <v>42790</v>
      </c>
      <c r="I2504" s="647">
        <v>35.76</v>
      </c>
      <c r="J2504" s="647">
        <v>1</v>
      </c>
      <c r="K2504" s="647">
        <f t="shared" si="39"/>
        <v>35.76</v>
      </c>
      <c r="L2504" s="645" t="s">
        <v>8907</v>
      </c>
      <c r="M2504" s="645" t="s">
        <v>84</v>
      </c>
      <c r="N2504" s="646">
        <v>42797</v>
      </c>
      <c r="O2504" s="645" t="s">
        <v>71</v>
      </c>
      <c r="P2504" s="645" t="s">
        <v>8908</v>
      </c>
    </row>
    <row r="2505" spans="1:16" x14ac:dyDescent="0.2">
      <c r="A2505" s="645" t="s">
        <v>390</v>
      </c>
      <c r="B2505" s="645" t="s">
        <v>1710</v>
      </c>
      <c r="C2505" s="645" t="s">
        <v>391</v>
      </c>
      <c r="D2505" s="645" t="s">
        <v>8909</v>
      </c>
      <c r="E2505" s="645" t="s">
        <v>8910</v>
      </c>
      <c r="F2505" s="645" t="s">
        <v>8911</v>
      </c>
      <c r="G2505" s="645" t="s">
        <v>8912</v>
      </c>
      <c r="H2505" s="646">
        <v>42794</v>
      </c>
      <c r="I2505" s="647">
        <v>639.80999999999995</v>
      </c>
      <c r="J2505" s="647">
        <v>1</v>
      </c>
      <c r="K2505" s="647">
        <f t="shared" si="39"/>
        <v>639.80999999999995</v>
      </c>
      <c r="L2505" s="645" t="s">
        <v>8913</v>
      </c>
      <c r="M2505" s="645" t="s">
        <v>1122</v>
      </c>
      <c r="N2505" s="646">
        <v>42801</v>
      </c>
      <c r="O2505" s="645" t="s">
        <v>71</v>
      </c>
      <c r="P2505" s="645" t="s">
        <v>8914</v>
      </c>
    </row>
    <row r="2506" spans="1:16" x14ac:dyDescent="0.2">
      <c r="A2506" s="645" t="s">
        <v>390</v>
      </c>
      <c r="B2506" s="645" t="s">
        <v>1710</v>
      </c>
      <c r="C2506" s="645" t="s">
        <v>391</v>
      </c>
      <c r="D2506" s="645" t="s">
        <v>78</v>
      </c>
      <c r="E2506" s="645" t="s">
        <v>79</v>
      </c>
      <c r="F2506" s="645" t="s">
        <v>80</v>
      </c>
      <c r="G2506" s="645" t="s">
        <v>8915</v>
      </c>
      <c r="H2506" s="646">
        <v>42795</v>
      </c>
      <c r="I2506" s="647">
        <v>354.42</v>
      </c>
      <c r="J2506" s="647">
        <v>1</v>
      </c>
      <c r="K2506" s="647">
        <f t="shared" si="39"/>
        <v>354.42</v>
      </c>
      <c r="L2506" s="645" t="s">
        <v>801</v>
      </c>
      <c r="M2506" s="645" t="s">
        <v>180</v>
      </c>
      <c r="N2506" s="646">
        <v>42801</v>
      </c>
      <c r="O2506" s="645" t="s">
        <v>71</v>
      </c>
      <c r="P2506" s="645" t="s">
        <v>801</v>
      </c>
    </row>
    <row r="2507" spans="1:16" x14ac:dyDescent="0.2">
      <c r="A2507" s="645" t="s">
        <v>390</v>
      </c>
      <c r="B2507" s="645" t="s">
        <v>1710</v>
      </c>
      <c r="C2507" s="645" t="s">
        <v>391</v>
      </c>
      <c r="D2507" s="645" t="s">
        <v>3622</v>
      </c>
      <c r="E2507" s="645" t="s">
        <v>3623</v>
      </c>
      <c r="F2507" s="645" t="s">
        <v>3624</v>
      </c>
      <c r="G2507" s="645" t="s">
        <v>8916</v>
      </c>
      <c r="H2507" s="646">
        <v>42802</v>
      </c>
      <c r="I2507" s="647">
        <v>304.92</v>
      </c>
      <c r="J2507" s="647">
        <v>1</v>
      </c>
      <c r="K2507" s="647">
        <f t="shared" si="39"/>
        <v>304.92</v>
      </c>
      <c r="L2507" s="645" t="s">
        <v>801</v>
      </c>
      <c r="M2507" s="645" t="s">
        <v>1848</v>
      </c>
      <c r="N2507" s="646">
        <v>42807</v>
      </c>
      <c r="O2507" s="645" t="s">
        <v>71</v>
      </c>
      <c r="P2507" s="645" t="s">
        <v>801</v>
      </c>
    </row>
    <row r="2508" spans="1:16" x14ac:dyDescent="0.2">
      <c r="A2508" s="645" t="s">
        <v>390</v>
      </c>
      <c r="B2508" s="645" t="s">
        <v>1710</v>
      </c>
      <c r="C2508" s="645" t="s">
        <v>391</v>
      </c>
      <c r="D2508" s="645" t="s">
        <v>1570</v>
      </c>
      <c r="E2508" s="645" t="s">
        <v>1571</v>
      </c>
      <c r="F2508" s="645" t="s">
        <v>1572</v>
      </c>
      <c r="G2508" s="645" t="s">
        <v>8917</v>
      </c>
      <c r="H2508" s="646">
        <v>42821</v>
      </c>
      <c r="I2508" s="647">
        <v>95.4</v>
      </c>
      <c r="J2508" s="647">
        <v>1</v>
      </c>
      <c r="K2508" s="647">
        <f t="shared" si="39"/>
        <v>95.4</v>
      </c>
      <c r="L2508" s="645" t="s">
        <v>801</v>
      </c>
      <c r="M2508" s="645" t="s">
        <v>316</v>
      </c>
      <c r="N2508" s="646">
        <v>42823</v>
      </c>
      <c r="O2508" s="645" t="s">
        <v>71</v>
      </c>
      <c r="P2508" s="645" t="s">
        <v>801</v>
      </c>
    </row>
    <row r="2509" spans="1:16" x14ac:dyDescent="0.2">
      <c r="A2509" s="645" t="s">
        <v>390</v>
      </c>
      <c r="B2509" s="645" t="s">
        <v>1710</v>
      </c>
      <c r="C2509" s="645" t="s">
        <v>391</v>
      </c>
      <c r="D2509" s="645" t="s">
        <v>1570</v>
      </c>
      <c r="E2509" s="645" t="s">
        <v>1571</v>
      </c>
      <c r="F2509" s="645" t="s">
        <v>1572</v>
      </c>
      <c r="G2509" s="645" t="s">
        <v>8918</v>
      </c>
      <c r="H2509" s="646">
        <v>42817</v>
      </c>
      <c r="I2509" s="647">
        <v>161.19999999999999</v>
      </c>
      <c r="J2509" s="647">
        <v>1</v>
      </c>
      <c r="K2509" s="647">
        <f t="shared" si="39"/>
        <v>161.19999999999999</v>
      </c>
      <c r="L2509" s="645" t="s">
        <v>801</v>
      </c>
      <c r="M2509" s="645" t="s">
        <v>1122</v>
      </c>
      <c r="N2509" s="646">
        <v>42818</v>
      </c>
      <c r="O2509" s="645" t="s">
        <v>71</v>
      </c>
      <c r="P2509" s="645" t="s">
        <v>801</v>
      </c>
    </row>
    <row r="2510" spans="1:16" x14ac:dyDescent="0.2">
      <c r="A2510" s="645" t="s">
        <v>390</v>
      </c>
      <c r="B2510" s="645" t="s">
        <v>1710</v>
      </c>
      <c r="C2510" s="645" t="s">
        <v>391</v>
      </c>
      <c r="D2510" s="645" t="s">
        <v>1570</v>
      </c>
      <c r="E2510" s="645" t="s">
        <v>1571</v>
      </c>
      <c r="F2510" s="645" t="s">
        <v>1572</v>
      </c>
      <c r="G2510" s="645" t="s">
        <v>8919</v>
      </c>
      <c r="H2510" s="646">
        <v>42815</v>
      </c>
      <c r="I2510" s="647">
        <v>139.97999999999999</v>
      </c>
      <c r="J2510" s="647">
        <v>1</v>
      </c>
      <c r="K2510" s="647">
        <f t="shared" si="39"/>
        <v>139.97999999999999</v>
      </c>
      <c r="L2510" s="645" t="s">
        <v>8920</v>
      </c>
      <c r="M2510" s="645" t="s">
        <v>636</v>
      </c>
      <c r="N2510" s="646">
        <v>42817</v>
      </c>
      <c r="O2510" s="645" t="s">
        <v>71</v>
      </c>
      <c r="P2510" s="645" t="s">
        <v>8921</v>
      </c>
    </row>
    <row r="2511" spans="1:16" x14ac:dyDescent="0.2">
      <c r="A2511" s="645" t="s">
        <v>390</v>
      </c>
      <c r="B2511" s="645" t="s">
        <v>1710</v>
      </c>
      <c r="C2511" s="645" t="s">
        <v>391</v>
      </c>
      <c r="D2511" s="645" t="s">
        <v>1570</v>
      </c>
      <c r="E2511" s="645" t="s">
        <v>1571</v>
      </c>
      <c r="F2511" s="645" t="s">
        <v>1572</v>
      </c>
      <c r="G2511" s="645" t="s">
        <v>8922</v>
      </c>
      <c r="H2511" s="646">
        <v>42814</v>
      </c>
      <c r="I2511" s="647">
        <v>1270.5999999999999</v>
      </c>
      <c r="J2511" s="647">
        <v>1</v>
      </c>
      <c r="K2511" s="647">
        <f t="shared" si="39"/>
        <v>1270.5999999999999</v>
      </c>
      <c r="L2511" s="645" t="s">
        <v>8923</v>
      </c>
      <c r="M2511" s="645" t="s">
        <v>617</v>
      </c>
      <c r="N2511" s="646">
        <v>42816</v>
      </c>
      <c r="O2511" s="645" t="s">
        <v>71</v>
      </c>
      <c r="P2511" s="645" t="s">
        <v>8924</v>
      </c>
    </row>
    <row r="2512" spans="1:16" x14ac:dyDescent="0.2">
      <c r="A2512" s="645" t="s">
        <v>390</v>
      </c>
      <c r="B2512" s="645" t="s">
        <v>1710</v>
      </c>
      <c r="C2512" s="645" t="s">
        <v>391</v>
      </c>
      <c r="D2512" s="645" t="s">
        <v>8925</v>
      </c>
      <c r="E2512" s="645" t="s">
        <v>8926</v>
      </c>
      <c r="F2512" s="645" t="s">
        <v>8927</v>
      </c>
      <c r="G2512" s="645" t="s">
        <v>8928</v>
      </c>
      <c r="H2512" s="646">
        <v>42810</v>
      </c>
      <c r="I2512" s="647">
        <v>413.82</v>
      </c>
      <c r="J2512" s="647">
        <v>1</v>
      </c>
      <c r="K2512" s="647">
        <f t="shared" si="39"/>
        <v>413.82</v>
      </c>
      <c r="L2512" s="645" t="s">
        <v>8929</v>
      </c>
      <c r="M2512" s="645" t="s">
        <v>617</v>
      </c>
      <c r="N2512" s="646">
        <v>42814</v>
      </c>
      <c r="O2512" s="645" t="s">
        <v>71</v>
      </c>
      <c r="P2512" s="645" t="s">
        <v>8930</v>
      </c>
    </row>
    <row r="2513" spans="1:16" x14ac:dyDescent="0.2">
      <c r="A2513" s="645" t="s">
        <v>390</v>
      </c>
      <c r="B2513" s="645" t="s">
        <v>1710</v>
      </c>
      <c r="C2513" s="645" t="s">
        <v>391</v>
      </c>
      <c r="D2513" s="645" t="s">
        <v>5726</v>
      </c>
      <c r="E2513" s="645" t="s">
        <v>5727</v>
      </c>
      <c r="F2513" s="645" t="s">
        <v>5728</v>
      </c>
      <c r="G2513" s="645" t="s">
        <v>8931</v>
      </c>
      <c r="H2513" s="646">
        <v>42787</v>
      </c>
      <c r="I2513" s="647">
        <v>233.91</v>
      </c>
      <c r="J2513" s="647">
        <v>1</v>
      </c>
      <c r="K2513" s="647">
        <f t="shared" si="39"/>
        <v>233.91</v>
      </c>
      <c r="L2513" s="645" t="s">
        <v>801</v>
      </c>
      <c r="M2513" s="645" t="s">
        <v>266</v>
      </c>
      <c r="N2513" s="646">
        <v>42804</v>
      </c>
      <c r="O2513" s="645" t="s">
        <v>71</v>
      </c>
      <c r="P2513" s="645" t="s">
        <v>801</v>
      </c>
    </row>
    <row r="2514" spans="1:16" x14ac:dyDescent="0.2">
      <c r="A2514" s="645" t="s">
        <v>390</v>
      </c>
      <c r="B2514" s="645" t="s">
        <v>1710</v>
      </c>
      <c r="C2514" s="645" t="s">
        <v>391</v>
      </c>
      <c r="D2514" s="645" t="s">
        <v>5726</v>
      </c>
      <c r="E2514" s="645" t="s">
        <v>5727</v>
      </c>
      <c r="F2514" s="645" t="s">
        <v>5728</v>
      </c>
      <c r="G2514" s="645" t="s">
        <v>8932</v>
      </c>
      <c r="H2514" s="646">
        <v>42818</v>
      </c>
      <c r="I2514" s="647">
        <v>26.6</v>
      </c>
      <c r="J2514" s="647">
        <v>1</v>
      </c>
      <c r="K2514" s="647">
        <f t="shared" si="39"/>
        <v>26.6</v>
      </c>
      <c r="L2514" s="645" t="s">
        <v>801</v>
      </c>
      <c r="M2514" s="645" t="s">
        <v>543</v>
      </c>
      <c r="N2514" s="646">
        <v>42825</v>
      </c>
      <c r="O2514" s="645" t="s">
        <v>71</v>
      </c>
      <c r="P2514" s="645" t="s">
        <v>801</v>
      </c>
    </row>
    <row r="2515" spans="1:16" x14ac:dyDescent="0.2">
      <c r="A2515" s="645" t="s">
        <v>390</v>
      </c>
      <c r="B2515" s="645" t="s">
        <v>1710</v>
      </c>
      <c r="C2515" s="645" t="s">
        <v>391</v>
      </c>
      <c r="D2515" s="645" t="s">
        <v>2060</v>
      </c>
      <c r="E2515" s="645" t="s">
        <v>2061</v>
      </c>
      <c r="F2515" s="645" t="s">
        <v>2062</v>
      </c>
      <c r="G2515" s="645" t="s">
        <v>8933</v>
      </c>
      <c r="H2515" s="646">
        <v>42809</v>
      </c>
      <c r="I2515" s="647">
        <v>63.22</v>
      </c>
      <c r="J2515" s="647">
        <v>1</v>
      </c>
      <c r="K2515" s="647">
        <f t="shared" si="39"/>
        <v>63.22</v>
      </c>
      <c r="L2515" s="645" t="s">
        <v>8934</v>
      </c>
      <c r="M2515" s="645" t="s">
        <v>95</v>
      </c>
      <c r="N2515" s="646">
        <v>42815</v>
      </c>
      <c r="O2515" s="645" t="s">
        <v>71</v>
      </c>
      <c r="P2515" s="645" t="s">
        <v>8935</v>
      </c>
    </row>
    <row r="2516" spans="1:16" x14ac:dyDescent="0.2">
      <c r="A2516" s="645" t="s">
        <v>390</v>
      </c>
      <c r="B2516" s="645" t="s">
        <v>1710</v>
      </c>
      <c r="C2516" s="645" t="s">
        <v>391</v>
      </c>
      <c r="D2516" s="645" t="s">
        <v>8936</v>
      </c>
      <c r="E2516" s="645" t="s">
        <v>8937</v>
      </c>
      <c r="F2516" s="645" t="s">
        <v>8938</v>
      </c>
      <c r="G2516" s="645" t="s">
        <v>8939</v>
      </c>
      <c r="H2516" s="646">
        <v>42787</v>
      </c>
      <c r="I2516" s="647">
        <v>231.41</v>
      </c>
      <c r="J2516" s="647">
        <v>1</v>
      </c>
      <c r="K2516" s="647">
        <f t="shared" si="39"/>
        <v>231.41</v>
      </c>
      <c r="L2516" s="645" t="s">
        <v>8940</v>
      </c>
      <c r="M2516" s="645" t="s">
        <v>1320</v>
      </c>
      <c r="N2516" s="646">
        <v>42825</v>
      </c>
      <c r="O2516" s="645" t="s">
        <v>71</v>
      </c>
      <c r="P2516" s="645" t="s">
        <v>8941</v>
      </c>
    </row>
    <row r="2517" spans="1:16" x14ac:dyDescent="0.2">
      <c r="A2517" s="645" t="s">
        <v>390</v>
      </c>
      <c r="B2517" s="645" t="s">
        <v>1710</v>
      </c>
      <c r="C2517" s="645" t="s">
        <v>391</v>
      </c>
      <c r="D2517" s="645" t="s">
        <v>8936</v>
      </c>
      <c r="E2517" s="645" t="s">
        <v>8937</v>
      </c>
      <c r="F2517" s="645" t="s">
        <v>8938</v>
      </c>
      <c r="G2517" s="645" t="s">
        <v>8942</v>
      </c>
      <c r="H2517" s="646">
        <v>42781</v>
      </c>
      <c r="I2517" s="647">
        <v>6063.01</v>
      </c>
      <c r="J2517" s="647">
        <v>1</v>
      </c>
      <c r="K2517" s="647">
        <f t="shared" si="39"/>
        <v>6063.01</v>
      </c>
      <c r="L2517" s="645" t="s">
        <v>8943</v>
      </c>
      <c r="M2517" s="645" t="s">
        <v>1320</v>
      </c>
      <c r="N2517" s="646">
        <v>42825</v>
      </c>
      <c r="O2517" s="645" t="s">
        <v>71</v>
      </c>
      <c r="P2517" s="645" t="s">
        <v>8944</v>
      </c>
    </row>
    <row r="2518" spans="1:16" x14ac:dyDescent="0.2">
      <c r="A2518" s="645" t="s">
        <v>390</v>
      </c>
      <c r="B2518" s="645" t="s">
        <v>1710</v>
      </c>
      <c r="C2518" s="645" t="s">
        <v>391</v>
      </c>
      <c r="D2518" s="645" t="s">
        <v>8936</v>
      </c>
      <c r="E2518" s="645" t="s">
        <v>8937</v>
      </c>
      <c r="F2518" s="645" t="s">
        <v>8938</v>
      </c>
      <c r="G2518" s="645" t="s">
        <v>8945</v>
      </c>
      <c r="H2518" s="646">
        <v>42780</v>
      </c>
      <c r="I2518" s="647">
        <v>2809.9</v>
      </c>
      <c r="J2518" s="647">
        <v>1</v>
      </c>
      <c r="K2518" s="647">
        <f t="shared" si="39"/>
        <v>2809.9</v>
      </c>
      <c r="L2518" s="645" t="s">
        <v>801</v>
      </c>
      <c r="M2518" s="645" t="s">
        <v>1320</v>
      </c>
      <c r="N2518" s="646">
        <v>42825</v>
      </c>
      <c r="O2518" s="645" t="s">
        <v>71</v>
      </c>
      <c r="P2518" s="645" t="s">
        <v>801</v>
      </c>
    </row>
    <row r="2519" spans="1:16" x14ac:dyDescent="0.2">
      <c r="A2519" s="645" t="s">
        <v>390</v>
      </c>
      <c r="B2519" s="645" t="s">
        <v>1710</v>
      </c>
      <c r="C2519" s="645" t="s">
        <v>391</v>
      </c>
      <c r="D2519" s="645" t="s">
        <v>75</v>
      </c>
      <c r="E2519" s="645" t="s">
        <v>76</v>
      </c>
      <c r="F2519" s="645" t="s">
        <v>77</v>
      </c>
      <c r="G2519" s="645" t="s">
        <v>8946</v>
      </c>
      <c r="H2519" s="646">
        <v>42807</v>
      </c>
      <c r="I2519" s="647">
        <v>1030.69</v>
      </c>
      <c r="J2519" s="647">
        <v>1</v>
      </c>
      <c r="K2519" s="647">
        <f t="shared" si="39"/>
        <v>1030.69</v>
      </c>
      <c r="L2519" s="645" t="s">
        <v>801</v>
      </c>
      <c r="M2519" s="645" t="s">
        <v>1204</v>
      </c>
      <c r="N2519" s="646">
        <v>42809</v>
      </c>
      <c r="O2519" s="645" t="s">
        <v>71</v>
      </c>
      <c r="P2519" s="645" t="s">
        <v>801</v>
      </c>
    </row>
    <row r="2520" spans="1:16" x14ac:dyDescent="0.2">
      <c r="A2520" s="645" t="s">
        <v>390</v>
      </c>
      <c r="B2520" s="645" t="s">
        <v>1710</v>
      </c>
      <c r="C2520" s="645" t="s">
        <v>391</v>
      </c>
      <c r="D2520" s="645" t="s">
        <v>75</v>
      </c>
      <c r="E2520" s="645" t="s">
        <v>76</v>
      </c>
      <c r="F2520" s="645" t="s">
        <v>77</v>
      </c>
      <c r="G2520" s="645" t="s">
        <v>8947</v>
      </c>
      <c r="H2520" s="646">
        <v>42794</v>
      </c>
      <c r="I2520" s="647">
        <v>1892.22</v>
      </c>
      <c r="J2520" s="647">
        <v>1</v>
      </c>
      <c r="K2520" s="647">
        <f t="shared" si="39"/>
        <v>1892.22</v>
      </c>
      <c r="L2520" s="645" t="s">
        <v>801</v>
      </c>
      <c r="M2520" s="645" t="s">
        <v>8948</v>
      </c>
      <c r="N2520" s="646">
        <v>42797</v>
      </c>
      <c r="O2520" s="645" t="s">
        <v>71</v>
      </c>
      <c r="P2520" s="645" t="s">
        <v>801</v>
      </c>
    </row>
    <row r="2521" spans="1:16" x14ac:dyDescent="0.2">
      <c r="A2521" s="645" t="s">
        <v>390</v>
      </c>
      <c r="B2521" s="645" t="s">
        <v>1710</v>
      </c>
      <c r="C2521" s="645" t="s">
        <v>391</v>
      </c>
      <c r="D2521" s="645" t="s">
        <v>75</v>
      </c>
      <c r="E2521" s="645" t="s">
        <v>76</v>
      </c>
      <c r="F2521" s="645" t="s">
        <v>77</v>
      </c>
      <c r="G2521" s="645" t="s">
        <v>8949</v>
      </c>
      <c r="H2521" s="646">
        <v>42794</v>
      </c>
      <c r="I2521" s="647">
        <v>209.25</v>
      </c>
      <c r="J2521" s="647">
        <v>1</v>
      </c>
      <c r="K2521" s="647">
        <f t="shared" si="39"/>
        <v>209.25</v>
      </c>
      <c r="L2521" s="645" t="s">
        <v>801</v>
      </c>
      <c r="M2521" s="645" t="s">
        <v>114</v>
      </c>
      <c r="N2521" s="646">
        <v>42797</v>
      </c>
      <c r="O2521" s="645" t="s">
        <v>71</v>
      </c>
      <c r="P2521" s="645" t="s">
        <v>801</v>
      </c>
    </row>
    <row r="2522" spans="1:16" x14ac:dyDescent="0.2">
      <c r="A2522" s="645" t="s">
        <v>390</v>
      </c>
      <c r="B2522" s="645" t="s">
        <v>1710</v>
      </c>
      <c r="C2522" s="645" t="s">
        <v>391</v>
      </c>
      <c r="D2522" s="645" t="s">
        <v>75</v>
      </c>
      <c r="E2522" s="645" t="s">
        <v>76</v>
      </c>
      <c r="F2522" s="645" t="s">
        <v>77</v>
      </c>
      <c r="G2522" s="645" t="s">
        <v>8950</v>
      </c>
      <c r="H2522" s="646">
        <v>42794</v>
      </c>
      <c r="I2522" s="647">
        <v>149.68</v>
      </c>
      <c r="J2522" s="647">
        <v>1</v>
      </c>
      <c r="K2522" s="647">
        <f t="shared" si="39"/>
        <v>149.68</v>
      </c>
      <c r="L2522" s="645" t="s">
        <v>8951</v>
      </c>
      <c r="M2522" s="645" t="s">
        <v>114</v>
      </c>
      <c r="N2522" s="646">
        <v>42797</v>
      </c>
      <c r="O2522" s="645" t="s">
        <v>71</v>
      </c>
      <c r="P2522" s="645" t="s">
        <v>8952</v>
      </c>
    </row>
    <row r="2523" spans="1:16" x14ac:dyDescent="0.2">
      <c r="A2523" s="645" t="s">
        <v>390</v>
      </c>
      <c r="B2523" s="645" t="s">
        <v>1710</v>
      </c>
      <c r="C2523" s="645" t="s">
        <v>391</v>
      </c>
      <c r="D2523" s="645" t="s">
        <v>75</v>
      </c>
      <c r="E2523" s="645" t="s">
        <v>76</v>
      </c>
      <c r="F2523" s="645" t="s">
        <v>77</v>
      </c>
      <c r="G2523" s="645" t="s">
        <v>8953</v>
      </c>
      <c r="H2523" s="646">
        <v>42794</v>
      </c>
      <c r="I2523" s="647">
        <v>417.96</v>
      </c>
      <c r="J2523" s="647">
        <v>1</v>
      </c>
      <c r="K2523" s="647">
        <f t="shared" si="39"/>
        <v>417.96</v>
      </c>
      <c r="L2523" s="645" t="s">
        <v>801</v>
      </c>
      <c r="M2523" s="645" t="s">
        <v>114</v>
      </c>
      <c r="N2523" s="646">
        <v>42797</v>
      </c>
      <c r="O2523" s="645" t="s">
        <v>71</v>
      </c>
      <c r="P2523" s="645" t="s">
        <v>801</v>
      </c>
    </row>
    <row r="2524" spans="1:16" x14ac:dyDescent="0.2">
      <c r="A2524" s="645" t="s">
        <v>390</v>
      </c>
      <c r="B2524" s="645" t="s">
        <v>1710</v>
      </c>
      <c r="C2524" s="645" t="s">
        <v>391</v>
      </c>
      <c r="D2524" s="645" t="s">
        <v>8954</v>
      </c>
      <c r="E2524" s="645" t="s">
        <v>8955</v>
      </c>
      <c r="F2524" s="645" t="s">
        <v>8956</v>
      </c>
      <c r="G2524" s="645" t="s">
        <v>8957</v>
      </c>
      <c r="H2524" s="646">
        <v>42813</v>
      </c>
      <c r="I2524" s="647">
        <v>199.96</v>
      </c>
      <c r="J2524" s="647">
        <v>1</v>
      </c>
      <c r="K2524" s="647">
        <f t="shared" si="39"/>
        <v>199.96</v>
      </c>
      <c r="L2524" s="645" t="s">
        <v>801</v>
      </c>
      <c r="M2524" s="645" t="s">
        <v>1121</v>
      </c>
      <c r="N2524" s="646">
        <v>42824</v>
      </c>
      <c r="O2524" s="645" t="s">
        <v>71</v>
      </c>
      <c r="P2524" s="645" t="s">
        <v>801</v>
      </c>
    </row>
    <row r="2525" spans="1:16" x14ac:dyDescent="0.2">
      <c r="A2525" s="645" t="s">
        <v>390</v>
      </c>
      <c r="B2525" s="645" t="s">
        <v>1710</v>
      </c>
      <c r="C2525" s="645" t="s">
        <v>391</v>
      </c>
      <c r="D2525" s="645" t="s">
        <v>8954</v>
      </c>
      <c r="E2525" s="645" t="s">
        <v>8955</v>
      </c>
      <c r="F2525" s="645" t="s">
        <v>8956</v>
      </c>
      <c r="G2525" s="645" t="s">
        <v>8958</v>
      </c>
      <c r="H2525" s="646">
        <v>42813</v>
      </c>
      <c r="I2525" s="647">
        <v>207.42</v>
      </c>
      <c r="J2525" s="647">
        <v>1</v>
      </c>
      <c r="K2525" s="647">
        <f t="shared" si="39"/>
        <v>207.42</v>
      </c>
      <c r="L2525" s="645" t="s">
        <v>801</v>
      </c>
      <c r="M2525" s="645" t="s">
        <v>1121</v>
      </c>
      <c r="N2525" s="646">
        <v>42824</v>
      </c>
      <c r="O2525" s="645" t="s">
        <v>71</v>
      </c>
      <c r="P2525" s="645" t="s">
        <v>801</v>
      </c>
    </row>
    <row r="2526" spans="1:16" x14ac:dyDescent="0.2">
      <c r="A2526" s="645" t="s">
        <v>390</v>
      </c>
      <c r="B2526" s="645" t="s">
        <v>1710</v>
      </c>
      <c r="C2526" s="645" t="s">
        <v>391</v>
      </c>
      <c r="D2526" s="645" t="s">
        <v>8954</v>
      </c>
      <c r="E2526" s="645" t="s">
        <v>8955</v>
      </c>
      <c r="F2526" s="645" t="s">
        <v>8956</v>
      </c>
      <c r="G2526" s="645" t="s">
        <v>8959</v>
      </c>
      <c r="H2526" s="646">
        <v>42813</v>
      </c>
      <c r="I2526" s="647">
        <v>12.5</v>
      </c>
      <c r="J2526" s="647">
        <v>1</v>
      </c>
      <c r="K2526" s="647">
        <f t="shared" si="39"/>
        <v>12.5</v>
      </c>
      <c r="L2526" s="645" t="s">
        <v>801</v>
      </c>
      <c r="M2526" s="645" t="s">
        <v>1121</v>
      </c>
      <c r="N2526" s="646">
        <v>42824</v>
      </c>
      <c r="O2526" s="645" t="s">
        <v>71</v>
      </c>
      <c r="P2526" s="645" t="s">
        <v>801</v>
      </c>
    </row>
    <row r="2527" spans="1:16" x14ac:dyDescent="0.2">
      <c r="A2527" s="645" t="s">
        <v>390</v>
      </c>
      <c r="B2527" s="645" t="s">
        <v>1710</v>
      </c>
      <c r="C2527" s="645" t="s">
        <v>391</v>
      </c>
      <c r="D2527" s="645" t="s">
        <v>8960</v>
      </c>
      <c r="E2527" s="645" t="s">
        <v>8961</v>
      </c>
      <c r="F2527" s="645" t="s">
        <v>8962</v>
      </c>
      <c r="G2527" s="645" t="s">
        <v>8963</v>
      </c>
      <c r="H2527" s="646">
        <v>42814</v>
      </c>
      <c r="I2527" s="647">
        <v>319.36</v>
      </c>
      <c r="J2527" s="647">
        <v>1</v>
      </c>
      <c r="K2527" s="647">
        <f t="shared" si="39"/>
        <v>319.36</v>
      </c>
      <c r="L2527" s="645" t="s">
        <v>801</v>
      </c>
      <c r="M2527" s="645" t="s">
        <v>205</v>
      </c>
      <c r="N2527" s="646">
        <v>42825</v>
      </c>
      <c r="O2527" s="645" t="s">
        <v>71</v>
      </c>
      <c r="P2527" s="645" t="s">
        <v>801</v>
      </c>
    </row>
    <row r="2528" spans="1:16" x14ac:dyDescent="0.2">
      <c r="A2528" s="645" t="s">
        <v>390</v>
      </c>
      <c r="B2528" s="645" t="s">
        <v>1710</v>
      </c>
      <c r="C2528" s="645" t="s">
        <v>391</v>
      </c>
      <c r="D2528" s="645" t="s">
        <v>8964</v>
      </c>
      <c r="E2528" s="645" t="s">
        <v>8965</v>
      </c>
      <c r="F2528" s="645" t="s">
        <v>8966</v>
      </c>
      <c r="G2528" s="645" t="s">
        <v>8967</v>
      </c>
      <c r="H2528" s="646">
        <v>42804</v>
      </c>
      <c r="I2528" s="647">
        <v>594.96</v>
      </c>
      <c r="J2528" s="647">
        <v>1</v>
      </c>
      <c r="K2528" s="647">
        <f t="shared" si="39"/>
        <v>594.96</v>
      </c>
      <c r="L2528" s="645" t="s">
        <v>8968</v>
      </c>
      <c r="M2528" s="645" t="s">
        <v>114</v>
      </c>
      <c r="N2528" s="646">
        <v>42814</v>
      </c>
      <c r="O2528" s="645" t="s">
        <v>71</v>
      </c>
      <c r="P2528" s="645" t="s">
        <v>8969</v>
      </c>
    </row>
    <row r="2529" spans="1:16" x14ac:dyDescent="0.2">
      <c r="A2529" s="645" t="s">
        <v>390</v>
      </c>
      <c r="B2529" s="645" t="s">
        <v>1710</v>
      </c>
      <c r="C2529" s="645" t="s">
        <v>391</v>
      </c>
      <c r="D2529" s="645" t="s">
        <v>108</v>
      </c>
      <c r="E2529" s="645" t="s">
        <v>109</v>
      </c>
      <c r="F2529" s="645" t="s">
        <v>110</v>
      </c>
      <c r="G2529" s="645" t="s">
        <v>8970</v>
      </c>
      <c r="H2529" s="646">
        <v>42794</v>
      </c>
      <c r="I2529" s="647">
        <v>10.24</v>
      </c>
      <c r="J2529" s="647">
        <v>1</v>
      </c>
      <c r="K2529" s="647">
        <f t="shared" si="39"/>
        <v>10.24</v>
      </c>
      <c r="L2529" s="645" t="s">
        <v>801</v>
      </c>
      <c r="M2529" s="645" t="s">
        <v>114</v>
      </c>
      <c r="N2529" s="646">
        <v>42800</v>
      </c>
      <c r="O2529" s="645" t="s">
        <v>71</v>
      </c>
      <c r="P2529" s="645" t="s">
        <v>8971</v>
      </c>
    </row>
    <row r="2530" spans="1:16" x14ac:dyDescent="0.2">
      <c r="A2530" s="645" t="s">
        <v>390</v>
      </c>
      <c r="B2530" s="645" t="s">
        <v>1710</v>
      </c>
      <c r="C2530" s="645" t="s">
        <v>391</v>
      </c>
      <c r="D2530" s="645" t="s">
        <v>108</v>
      </c>
      <c r="E2530" s="645" t="s">
        <v>109</v>
      </c>
      <c r="F2530" s="645" t="s">
        <v>110</v>
      </c>
      <c r="G2530" s="645" t="s">
        <v>8972</v>
      </c>
      <c r="H2530" s="646">
        <v>42794</v>
      </c>
      <c r="I2530" s="647">
        <v>3.41</v>
      </c>
      <c r="J2530" s="647">
        <v>1</v>
      </c>
      <c r="K2530" s="647">
        <f t="shared" si="39"/>
        <v>3.41</v>
      </c>
      <c r="L2530" s="645" t="s">
        <v>801</v>
      </c>
      <c r="M2530" s="645" t="s">
        <v>114</v>
      </c>
      <c r="N2530" s="646">
        <v>42800</v>
      </c>
      <c r="O2530" s="645" t="s">
        <v>71</v>
      </c>
      <c r="P2530" s="645" t="s">
        <v>8971</v>
      </c>
    </row>
    <row r="2531" spans="1:16" x14ac:dyDescent="0.2">
      <c r="A2531" s="645" t="s">
        <v>390</v>
      </c>
      <c r="B2531" s="645" t="s">
        <v>1710</v>
      </c>
      <c r="C2531" s="645" t="s">
        <v>391</v>
      </c>
      <c r="D2531" s="645" t="s">
        <v>108</v>
      </c>
      <c r="E2531" s="645" t="s">
        <v>109</v>
      </c>
      <c r="F2531" s="645" t="s">
        <v>110</v>
      </c>
      <c r="G2531" s="645" t="s">
        <v>8973</v>
      </c>
      <c r="H2531" s="646">
        <v>42794</v>
      </c>
      <c r="I2531" s="647">
        <v>9.1</v>
      </c>
      <c r="J2531" s="647">
        <v>1</v>
      </c>
      <c r="K2531" s="647">
        <f t="shared" si="39"/>
        <v>9.1</v>
      </c>
      <c r="L2531" s="645" t="s">
        <v>801</v>
      </c>
      <c r="M2531" s="645" t="s">
        <v>114</v>
      </c>
      <c r="N2531" s="646">
        <v>42800</v>
      </c>
      <c r="O2531" s="645" t="s">
        <v>71</v>
      </c>
      <c r="P2531" s="645" t="s">
        <v>8971</v>
      </c>
    </row>
    <row r="2532" spans="1:16" x14ac:dyDescent="0.2">
      <c r="A2532" s="645" t="s">
        <v>390</v>
      </c>
      <c r="B2532" s="645" t="s">
        <v>1710</v>
      </c>
      <c r="C2532" s="645" t="s">
        <v>391</v>
      </c>
      <c r="D2532" s="645" t="s">
        <v>108</v>
      </c>
      <c r="E2532" s="645" t="s">
        <v>109</v>
      </c>
      <c r="F2532" s="645" t="s">
        <v>110</v>
      </c>
      <c r="G2532" s="645" t="s">
        <v>8974</v>
      </c>
      <c r="H2532" s="646">
        <v>42794</v>
      </c>
      <c r="I2532" s="647">
        <v>24.73</v>
      </c>
      <c r="J2532" s="647">
        <v>1</v>
      </c>
      <c r="K2532" s="647">
        <f t="shared" si="39"/>
        <v>24.73</v>
      </c>
      <c r="L2532" s="645" t="s">
        <v>801</v>
      </c>
      <c r="M2532" s="645" t="s">
        <v>1173</v>
      </c>
      <c r="N2532" s="646">
        <v>42800</v>
      </c>
      <c r="O2532" s="645" t="s">
        <v>71</v>
      </c>
      <c r="P2532" s="645" t="s">
        <v>801</v>
      </c>
    </row>
    <row r="2533" spans="1:16" x14ac:dyDescent="0.2">
      <c r="A2533" s="645" t="s">
        <v>390</v>
      </c>
      <c r="B2533" s="645" t="s">
        <v>1710</v>
      </c>
      <c r="C2533" s="645" t="s">
        <v>391</v>
      </c>
      <c r="D2533" s="645" t="s">
        <v>108</v>
      </c>
      <c r="E2533" s="645" t="s">
        <v>109</v>
      </c>
      <c r="F2533" s="645" t="s">
        <v>110</v>
      </c>
      <c r="G2533" s="645" t="s">
        <v>8975</v>
      </c>
      <c r="H2533" s="646">
        <v>42794</v>
      </c>
      <c r="I2533" s="647">
        <v>11.37</v>
      </c>
      <c r="J2533" s="647">
        <v>1</v>
      </c>
      <c r="K2533" s="647">
        <f t="shared" si="39"/>
        <v>11.37</v>
      </c>
      <c r="L2533" s="645" t="s">
        <v>801</v>
      </c>
      <c r="M2533" s="645" t="s">
        <v>114</v>
      </c>
      <c r="N2533" s="646">
        <v>42800</v>
      </c>
      <c r="O2533" s="645" t="s">
        <v>71</v>
      </c>
      <c r="P2533" s="645" t="s">
        <v>8971</v>
      </c>
    </row>
    <row r="2534" spans="1:16" x14ac:dyDescent="0.2">
      <c r="A2534" s="645" t="s">
        <v>390</v>
      </c>
      <c r="B2534" s="645" t="s">
        <v>1710</v>
      </c>
      <c r="C2534" s="645" t="s">
        <v>391</v>
      </c>
      <c r="D2534" s="645" t="s">
        <v>108</v>
      </c>
      <c r="E2534" s="645" t="s">
        <v>109</v>
      </c>
      <c r="F2534" s="645" t="s">
        <v>110</v>
      </c>
      <c r="G2534" s="645" t="s">
        <v>8976</v>
      </c>
      <c r="H2534" s="646">
        <v>42794</v>
      </c>
      <c r="I2534" s="647">
        <v>186.11</v>
      </c>
      <c r="J2534" s="647">
        <v>1</v>
      </c>
      <c r="K2534" s="647">
        <f t="shared" si="39"/>
        <v>186.11</v>
      </c>
      <c r="L2534" s="645" t="s">
        <v>801</v>
      </c>
      <c r="M2534" s="645" t="s">
        <v>282</v>
      </c>
      <c r="N2534" s="646">
        <v>42800</v>
      </c>
      <c r="O2534" s="645" t="s">
        <v>71</v>
      </c>
      <c r="P2534" s="645" t="s">
        <v>801</v>
      </c>
    </row>
    <row r="2535" spans="1:16" x14ac:dyDescent="0.2">
      <c r="A2535" s="645" t="s">
        <v>390</v>
      </c>
      <c r="B2535" s="645" t="s">
        <v>1710</v>
      </c>
      <c r="C2535" s="645" t="s">
        <v>391</v>
      </c>
      <c r="D2535" s="645" t="s">
        <v>108</v>
      </c>
      <c r="E2535" s="645" t="s">
        <v>109</v>
      </c>
      <c r="F2535" s="645" t="s">
        <v>110</v>
      </c>
      <c r="G2535" s="645" t="s">
        <v>8977</v>
      </c>
      <c r="H2535" s="646">
        <v>42794</v>
      </c>
      <c r="I2535" s="647">
        <v>3.41</v>
      </c>
      <c r="J2535" s="647">
        <v>1</v>
      </c>
      <c r="K2535" s="647">
        <f t="shared" si="39"/>
        <v>3.41</v>
      </c>
      <c r="L2535" s="645" t="s">
        <v>801</v>
      </c>
      <c r="M2535" s="645" t="s">
        <v>114</v>
      </c>
      <c r="N2535" s="646">
        <v>42800</v>
      </c>
      <c r="O2535" s="645" t="s">
        <v>71</v>
      </c>
      <c r="P2535" s="645" t="s">
        <v>8971</v>
      </c>
    </row>
    <row r="2536" spans="1:16" x14ac:dyDescent="0.2">
      <c r="A2536" s="645" t="s">
        <v>390</v>
      </c>
      <c r="B2536" s="645" t="s">
        <v>1710</v>
      </c>
      <c r="C2536" s="645" t="s">
        <v>391</v>
      </c>
      <c r="D2536" s="645" t="s">
        <v>108</v>
      </c>
      <c r="E2536" s="645" t="s">
        <v>109</v>
      </c>
      <c r="F2536" s="645" t="s">
        <v>110</v>
      </c>
      <c r="G2536" s="645" t="s">
        <v>8978</v>
      </c>
      <c r="H2536" s="646">
        <v>42794</v>
      </c>
      <c r="I2536" s="647">
        <v>4113.5200000000004</v>
      </c>
      <c r="J2536" s="647">
        <v>1</v>
      </c>
      <c r="K2536" s="647">
        <f t="shared" si="39"/>
        <v>4113.5200000000004</v>
      </c>
      <c r="L2536" s="645" t="s">
        <v>801</v>
      </c>
      <c r="M2536" s="645" t="s">
        <v>114</v>
      </c>
      <c r="N2536" s="646">
        <v>42800</v>
      </c>
      <c r="O2536" s="645" t="s">
        <v>71</v>
      </c>
      <c r="P2536" s="645" t="s">
        <v>8971</v>
      </c>
    </row>
    <row r="2537" spans="1:16" x14ac:dyDescent="0.2">
      <c r="A2537" s="645" t="s">
        <v>390</v>
      </c>
      <c r="B2537" s="645" t="s">
        <v>1710</v>
      </c>
      <c r="C2537" s="645" t="s">
        <v>391</v>
      </c>
      <c r="D2537" s="645" t="s">
        <v>108</v>
      </c>
      <c r="E2537" s="645" t="s">
        <v>109</v>
      </c>
      <c r="F2537" s="645" t="s">
        <v>110</v>
      </c>
      <c r="G2537" s="645" t="s">
        <v>8979</v>
      </c>
      <c r="H2537" s="646">
        <v>42794</v>
      </c>
      <c r="I2537" s="647">
        <v>45.5</v>
      </c>
      <c r="J2537" s="647">
        <v>1</v>
      </c>
      <c r="K2537" s="647">
        <f t="shared" si="39"/>
        <v>45.5</v>
      </c>
      <c r="L2537" s="645" t="s">
        <v>801</v>
      </c>
      <c r="M2537" s="645" t="s">
        <v>114</v>
      </c>
      <c r="N2537" s="646">
        <v>42800</v>
      </c>
      <c r="O2537" s="645" t="s">
        <v>71</v>
      </c>
      <c r="P2537" s="645" t="s">
        <v>8971</v>
      </c>
    </row>
    <row r="2538" spans="1:16" x14ac:dyDescent="0.2">
      <c r="A2538" s="645" t="s">
        <v>390</v>
      </c>
      <c r="B2538" s="645" t="s">
        <v>1710</v>
      </c>
      <c r="C2538" s="645" t="s">
        <v>391</v>
      </c>
      <c r="D2538" s="645" t="s">
        <v>108</v>
      </c>
      <c r="E2538" s="645" t="s">
        <v>109</v>
      </c>
      <c r="F2538" s="645" t="s">
        <v>110</v>
      </c>
      <c r="G2538" s="645" t="s">
        <v>8980</v>
      </c>
      <c r="H2538" s="646">
        <v>42794</v>
      </c>
      <c r="I2538" s="647">
        <v>153.87</v>
      </c>
      <c r="J2538" s="647">
        <v>1</v>
      </c>
      <c r="K2538" s="647">
        <f t="shared" si="39"/>
        <v>153.87</v>
      </c>
      <c r="L2538" s="645" t="s">
        <v>8981</v>
      </c>
      <c r="M2538" s="645" t="s">
        <v>475</v>
      </c>
      <c r="N2538" s="646">
        <v>42800</v>
      </c>
      <c r="O2538" s="645" t="s">
        <v>71</v>
      </c>
      <c r="P2538" s="645" t="s">
        <v>8982</v>
      </c>
    </row>
    <row r="2539" spans="1:16" x14ac:dyDescent="0.2">
      <c r="A2539" s="645" t="s">
        <v>390</v>
      </c>
      <c r="B2539" s="645" t="s">
        <v>1710</v>
      </c>
      <c r="C2539" s="645" t="s">
        <v>391</v>
      </c>
      <c r="D2539" s="645" t="s">
        <v>108</v>
      </c>
      <c r="E2539" s="645" t="s">
        <v>109</v>
      </c>
      <c r="F2539" s="645" t="s">
        <v>110</v>
      </c>
      <c r="G2539" s="645" t="s">
        <v>8983</v>
      </c>
      <c r="H2539" s="646">
        <v>42794</v>
      </c>
      <c r="I2539" s="647">
        <v>153.87</v>
      </c>
      <c r="J2539" s="647">
        <v>1</v>
      </c>
      <c r="K2539" s="647">
        <f t="shared" si="39"/>
        <v>153.87</v>
      </c>
      <c r="L2539" s="645" t="s">
        <v>801</v>
      </c>
      <c r="M2539" s="645" t="s">
        <v>277</v>
      </c>
      <c r="N2539" s="646">
        <v>42800</v>
      </c>
      <c r="O2539" s="645" t="s">
        <v>71</v>
      </c>
      <c r="P2539" s="645" t="s">
        <v>801</v>
      </c>
    </row>
    <row r="2540" spans="1:16" x14ac:dyDescent="0.2">
      <c r="A2540" s="645" t="s">
        <v>390</v>
      </c>
      <c r="B2540" s="645" t="s">
        <v>1710</v>
      </c>
      <c r="C2540" s="645" t="s">
        <v>391</v>
      </c>
      <c r="D2540" s="645" t="s">
        <v>1518</v>
      </c>
      <c r="E2540" s="645" t="s">
        <v>1519</v>
      </c>
      <c r="F2540" s="645" t="s">
        <v>1520</v>
      </c>
      <c r="G2540" s="645" t="s">
        <v>8984</v>
      </c>
      <c r="H2540" s="646">
        <v>42769</v>
      </c>
      <c r="I2540" s="647">
        <v>177.82</v>
      </c>
      <c r="J2540" s="647">
        <v>1</v>
      </c>
      <c r="K2540" s="647">
        <f t="shared" si="39"/>
        <v>177.82</v>
      </c>
      <c r="L2540" s="645" t="s">
        <v>1749</v>
      </c>
      <c r="M2540" s="645" t="s">
        <v>153</v>
      </c>
      <c r="N2540" s="646">
        <v>42822</v>
      </c>
      <c r="O2540" s="645" t="s">
        <v>71</v>
      </c>
      <c r="P2540" s="645" t="s">
        <v>4154</v>
      </c>
    </row>
    <row r="2541" spans="1:16" x14ac:dyDescent="0.2">
      <c r="A2541" s="645" t="s">
        <v>390</v>
      </c>
      <c r="B2541" s="645" t="s">
        <v>1710</v>
      </c>
      <c r="C2541" s="645" t="s">
        <v>391</v>
      </c>
      <c r="D2541" s="645" t="s">
        <v>1518</v>
      </c>
      <c r="E2541" s="645" t="s">
        <v>1519</v>
      </c>
      <c r="F2541" s="645" t="s">
        <v>1520</v>
      </c>
      <c r="G2541" s="645" t="s">
        <v>8985</v>
      </c>
      <c r="H2541" s="646">
        <v>42802</v>
      </c>
      <c r="I2541" s="647">
        <v>30.4</v>
      </c>
      <c r="J2541" s="647">
        <v>1</v>
      </c>
      <c r="K2541" s="647">
        <f t="shared" si="39"/>
        <v>30.4</v>
      </c>
      <c r="L2541" s="645" t="s">
        <v>801</v>
      </c>
      <c r="M2541" s="645" t="s">
        <v>1242</v>
      </c>
      <c r="N2541" s="646">
        <v>42808</v>
      </c>
      <c r="O2541" s="645" t="s">
        <v>71</v>
      </c>
      <c r="P2541" s="645" t="s">
        <v>801</v>
      </c>
    </row>
    <row r="2542" spans="1:16" x14ac:dyDescent="0.2">
      <c r="A2542" s="645" t="s">
        <v>390</v>
      </c>
      <c r="B2542" s="645" t="s">
        <v>1710</v>
      </c>
      <c r="C2542" s="645" t="s">
        <v>391</v>
      </c>
      <c r="D2542" s="645" t="s">
        <v>1317</v>
      </c>
      <c r="E2542" s="645" t="s">
        <v>1318</v>
      </c>
      <c r="F2542" s="645" t="s">
        <v>1319</v>
      </c>
      <c r="G2542" s="645" t="s">
        <v>8986</v>
      </c>
      <c r="H2542" s="646">
        <v>42804</v>
      </c>
      <c r="I2542" s="647">
        <v>64.38</v>
      </c>
      <c r="J2542" s="647">
        <v>1</v>
      </c>
      <c r="K2542" s="647">
        <f t="shared" si="39"/>
        <v>64.38</v>
      </c>
      <c r="L2542" s="645" t="s">
        <v>8987</v>
      </c>
      <c r="M2542" s="645" t="s">
        <v>1320</v>
      </c>
      <c r="N2542" s="646">
        <v>42814</v>
      </c>
      <c r="O2542" s="645" t="s">
        <v>71</v>
      </c>
      <c r="P2542" s="645" t="s">
        <v>8988</v>
      </c>
    </row>
    <row r="2543" spans="1:16" x14ac:dyDescent="0.2">
      <c r="A2543" s="645" t="s">
        <v>390</v>
      </c>
      <c r="B2543" s="645" t="s">
        <v>1710</v>
      </c>
      <c r="C2543" s="645" t="s">
        <v>391</v>
      </c>
      <c r="D2543" s="645" t="s">
        <v>1317</v>
      </c>
      <c r="E2543" s="645" t="s">
        <v>1318</v>
      </c>
      <c r="F2543" s="645" t="s">
        <v>1319</v>
      </c>
      <c r="G2543" s="645" t="s">
        <v>8989</v>
      </c>
      <c r="H2543" s="646">
        <v>42802</v>
      </c>
      <c r="I2543" s="647">
        <v>83.42</v>
      </c>
      <c r="J2543" s="647">
        <v>1</v>
      </c>
      <c r="K2543" s="647">
        <f t="shared" si="39"/>
        <v>83.42</v>
      </c>
      <c r="L2543" s="645" t="s">
        <v>3645</v>
      </c>
      <c r="M2543" s="645" t="s">
        <v>1320</v>
      </c>
      <c r="N2543" s="646">
        <v>42809</v>
      </c>
      <c r="O2543" s="645" t="s">
        <v>71</v>
      </c>
      <c r="P2543" s="645" t="s">
        <v>4467</v>
      </c>
    </row>
    <row r="2544" spans="1:16" x14ac:dyDescent="0.2">
      <c r="A2544" s="645" t="s">
        <v>390</v>
      </c>
      <c r="B2544" s="645" t="s">
        <v>1710</v>
      </c>
      <c r="C2544" s="645" t="s">
        <v>391</v>
      </c>
      <c r="D2544" s="645" t="s">
        <v>1317</v>
      </c>
      <c r="E2544" s="645" t="s">
        <v>1318</v>
      </c>
      <c r="F2544" s="645" t="s">
        <v>1319</v>
      </c>
      <c r="G2544" s="645" t="s">
        <v>8990</v>
      </c>
      <c r="H2544" s="646">
        <v>42788</v>
      </c>
      <c r="I2544" s="647">
        <v>592.07000000000005</v>
      </c>
      <c r="J2544" s="647">
        <v>1</v>
      </c>
      <c r="K2544" s="647">
        <f t="shared" si="39"/>
        <v>592.07000000000005</v>
      </c>
      <c r="L2544" s="645" t="s">
        <v>801</v>
      </c>
      <c r="M2544" s="645" t="s">
        <v>1122</v>
      </c>
      <c r="N2544" s="646">
        <v>42802</v>
      </c>
      <c r="O2544" s="645" t="s">
        <v>71</v>
      </c>
      <c r="P2544" s="645" t="s">
        <v>801</v>
      </c>
    </row>
    <row r="2545" spans="1:16" x14ac:dyDescent="0.2">
      <c r="A2545" s="645" t="s">
        <v>390</v>
      </c>
      <c r="B2545" s="645" t="s">
        <v>1710</v>
      </c>
      <c r="C2545" s="645" t="s">
        <v>391</v>
      </c>
      <c r="D2545" s="645" t="s">
        <v>1167</v>
      </c>
      <c r="E2545" s="645" t="s">
        <v>1168</v>
      </c>
      <c r="F2545" s="645" t="s">
        <v>1169</v>
      </c>
      <c r="G2545" s="645" t="s">
        <v>8991</v>
      </c>
      <c r="H2545" s="646">
        <v>42821</v>
      </c>
      <c r="I2545" s="647">
        <v>28.48</v>
      </c>
      <c r="J2545" s="647">
        <v>1</v>
      </c>
      <c r="K2545" s="647">
        <f t="shared" si="39"/>
        <v>28.48</v>
      </c>
      <c r="L2545" s="645" t="s">
        <v>8992</v>
      </c>
      <c r="M2545" s="645" t="s">
        <v>1170</v>
      </c>
      <c r="N2545" s="646">
        <v>42823</v>
      </c>
      <c r="O2545" s="645" t="s">
        <v>71</v>
      </c>
      <c r="P2545" s="645" t="s">
        <v>8993</v>
      </c>
    </row>
    <row r="2546" spans="1:16" x14ac:dyDescent="0.2">
      <c r="A2546" s="645" t="s">
        <v>390</v>
      </c>
      <c r="B2546" s="645" t="s">
        <v>1710</v>
      </c>
      <c r="C2546" s="645" t="s">
        <v>391</v>
      </c>
      <c r="D2546" s="645" t="s">
        <v>1167</v>
      </c>
      <c r="E2546" s="645" t="s">
        <v>1168</v>
      </c>
      <c r="F2546" s="645" t="s">
        <v>1169</v>
      </c>
      <c r="G2546" s="645" t="s">
        <v>8994</v>
      </c>
      <c r="H2546" s="646">
        <v>42821</v>
      </c>
      <c r="I2546" s="647">
        <v>53.55</v>
      </c>
      <c r="J2546" s="647">
        <v>1</v>
      </c>
      <c r="K2546" s="647">
        <f t="shared" si="39"/>
        <v>53.55</v>
      </c>
      <c r="L2546" s="645" t="s">
        <v>8995</v>
      </c>
      <c r="M2546" s="645" t="s">
        <v>1170</v>
      </c>
      <c r="N2546" s="646">
        <v>42823</v>
      </c>
      <c r="O2546" s="645" t="s">
        <v>71</v>
      </c>
      <c r="P2546" s="645" t="s">
        <v>8996</v>
      </c>
    </row>
    <row r="2547" spans="1:16" x14ac:dyDescent="0.2">
      <c r="A2547" s="645" t="s">
        <v>390</v>
      </c>
      <c r="B2547" s="645" t="s">
        <v>1710</v>
      </c>
      <c r="C2547" s="645" t="s">
        <v>391</v>
      </c>
      <c r="D2547" s="645" t="s">
        <v>8997</v>
      </c>
      <c r="E2547" s="645" t="s">
        <v>8998</v>
      </c>
      <c r="F2547" s="645" t="s">
        <v>8999</v>
      </c>
      <c r="G2547" s="645" t="s">
        <v>9000</v>
      </c>
      <c r="H2547" s="646">
        <v>42783</v>
      </c>
      <c r="I2547" s="647">
        <v>1694</v>
      </c>
      <c r="J2547" s="647">
        <v>1</v>
      </c>
      <c r="K2547" s="647">
        <f t="shared" si="39"/>
        <v>1694</v>
      </c>
      <c r="L2547" s="645" t="s">
        <v>9001</v>
      </c>
      <c r="M2547" s="645" t="s">
        <v>680</v>
      </c>
      <c r="N2547" s="646">
        <v>42801</v>
      </c>
      <c r="O2547" s="645" t="s">
        <v>490</v>
      </c>
      <c r="P2547" s="645" t="s">
        <v>9002</v>
      </c>
    </row>
    <row r="2548" spans="1:16" x14ac:dyDescent="0.2">
      <c r="A2548" s="645" t="s">
        <v>390</v>
      </c>
      <c r="B2548" s="645" t="s">
        <v>1710</v>
      </c>
      <c r="C2548" s="645" t="s">
        <v>391</v>
      </c>
      <c r="D2548" s="645" t="s">
        <v>2068</v>
      </c>
      <c r="E2548" s="645" t="s">
        <v>2069</v>
      </c>
      <c r="F2548" s="645" t="s">
        <v>2070</v>
      </c>
      <c r="G2548" s="645" t="s">
        <v>9003</v>
      </c>
      <c r="H2548" s="646">
        <v>42804</v>
      </c>
      <c r="I2548" s="647">
        <v>4443.12</v>
      </c>
      <c r="J2548" s="647">
        <v>1</v>
      </c>
      <c r="K2548" s="647">
        <f t="shared" si="39"/>
        <v>4443.12</v>
      </c>
      <c r="L2548" s="645" t="s">
        <v>9004</v>
      </c>
      <c r="M2548" s="645" t="s">
        <v>1121</v>
      </c>
      <c r="N2548" s="646">
        <v>42807</v>
      </c>
      <c r="O2548" s="645" t="s">
        <v>71</v>
      </c>
      <c r="P2548" s="645" t="s">
        <v>9005</v>
      </c>
    </row>
    <row r="2549" spans="1:16" x14ac:dyDescent="0.2">
      <c r="A2549" s="645" t="s">
        <v>390</v>
      </c>
      <c r="B2549" s="645" t="s">
        <v>1710</v>
      </c>
      <c r="C2549" s="645" t="s">
        <v>391</v>
      </c>
      <c r="D2549" s="645" t="s">
        <v>2755</v>
      </c>
      <c r="E2549" s="645" t="s">
        <v>2756</v>
      </c>
      <c r="F2549" s="645" t="s">
        <v>2757</v>
      </c>
      <c r="G2549" s="645" t="s">
        <v>9006</v>
      </c>
      <c r="H2549" s="646">
        <v>42822</v>
      </c>
      <c r="I2549" s="647">
        <v>31.29</v>
      </c>
      <c r="J2549" s="647">
        <v>1</v>
      </c>
      <c r="K2549" s="647">
        <f t="shared" si="39"/>
        <v>31.29</v>
      </c>
      <c r="L2549" s="645" t="s">
        <v>9007</v>
      </c>
      <c r="M2549" s="645" t="s">
        <v>189</v>
      </c>
      <c r="N2549" s="646">
        <v>42824</v>
      </c>
      <c r="O2549" s="645" t="s">
        <v>71</v>
      </c>
      <c r="P2549" s="645" t="s">
        <v>9008</v>
      </c>
    </row>
    <row r="2550" spans="1:16" x14ac:dyDescent="0.2">
      <c r="A2550" s="645" t="s">
        <v>390</v>
      </c>
      <c r="B2550" s="645" t="s">
        <v>1710</v>
      </c>
      <c r="C2550" s="645" t="s">
        <v>391</v>
      </c>
      <c r="D2550" s="645" t="s">
        <v>2755</v>
      </c>
      <c r="E2550" s="645" t="s">
        <v>2756</v>
      </c>
      <c r="F2550" s="645" t="s">
        <v>2757</v>
      </c>
      <c r="G2550" s="645" t="s">
        <v>9009</v>
      </c>
      <c r="H2550" s="646">
        <v>42815</v>
      </c>
      <c r="I2550" s="647">
        <v>31.29</v>
      </c>
      <c r="J2550" s="647">
        <v>1</v>
      </c>
      <c r="K2550" s="647">
        <f t="shared" si="39"/>
        <v>31.29</v>
      </c>
      <c r="L2550" s="645" t="s">
        <v>9010</v>
      </c>
      <c r="M2550" s="645" t="s">
        <v>86</v>
      </c>
      <c r="N2550" s="646">
        <v>42817</v>
      </c>
      <c r="O2550" s="645" t="s">
        <v>71</v>
      </c>
      <c r="P2550" s="645" t="s">
        <v>9011</v>
      </c>
    </row>
    <row r="2551" spans="1:16" x14ac:dyDescent="0.2">
      <c r="A2551" s="645" t="s">
        <v>390</v>
      </c>
      <c r="B2551" s="645" t="s">
        <v>1710</v>
      </c>
      <c r="C2551" s="645" t="s">
        <v>391</v>
      </c>
      <c r="D2551" s="645" t="s">
        <v>144</v>
      </c>
      <c r="E2551" s="645" t="s">
        <v>145</v>
      </c>
      <c r="F2551" s="645" t="s">
        <v>146</v>
      </c>
      <c r="G2551" s="645" t="s">
        <v>9012</v>
      </c>
      <c r="H2551" s="646">
        <v>42822</v>
      </c>
      <c r="I2551" s="647">
        <v>35.03</v>
      </c>
      <c r="J2551" s="647">
        <v>1</v>
      </c>
      <c r="K2551" s="647">
        <f t="shared" si="39"/>
        <v>35.03</v>
      </c>
      <c r="L2551" s="645" t="s">
        <v>9013</v>
      </c>
      <c r="M2551" s="645" t="s">
        <v>1139</v>
      </c>
      <c r="N2551" s="646">
        <v>42824</v>
      </c>
      <c r="O2551" s="645" t="s">
        <v>71</v>
      </c>
      <c r="P2551" s="645" t="s">
        <v>9014</v>
      </c>
    </row>
    <row r="2552" spans="1:16" x14ac:dyDescent="0.2">
      <c r="A2552" s="645" t="s">
        <v>390</v>
      </c>
      <c r="B2552" s="645" t="s">
        <v>1710</v>
      </c>
      <c r="C2552" s="645" t="s">
        <v>391</v>
      </c>
      <c r="D2552" s="645" t="s">
        <v>144</v>
      </c>
      <c r="E2552" s="645" t="s">
        <v>145</v>
      </c>
      <c r="F2552" s="645" t="s">
        <v>146</v>
      </c>
      <c r="G2552" s="645" t="s">
        <v>9015</v>
      </c>
      <c r="H2552" s="646">
        <v>42804</v>
      </c>
      <c r="I2552" s="647">
        <v>411.18</v>
      </c>
      <c r="J2552" s="647">
        <v>1</v>
      </c>
      <c r="K2552" s="647">
        <f t="shared" si="39"/>
        <v>411.18</v>
      </c>
      <c r="L2552" s="645" t="s">
        <v>801</v>
      </c>
      <c r="M2552" s="645" t="s">
        <v>475</v>
      </c>
      <c r="N2552" s="646">
        <v>42807</v>
      </c>
      <c r="O2552" s="645" t="s">
        <v>71</v>
      </c>
      <c r="P2552" s="645" t="s">
        <v>801</v>
      </c>
    </row>
    <row r="2553" spans="1:16" x14ac:dyDescent="0.2">
      <c r="A2553" s="645" t="s">
        <v>390</v>
      </c>
      <c r="B2553" s="645" t="s">
        <v>1710</v>
      </c>
      <c r="C2553" s="645" t="s">
        <v>391</v>
      </c>
      <c r="D2553" s="645" t="s">
        <v>144</v>
      </c>
      <c r="E2553" s="645" t="s">
        <v>145</v>
      </c>
      <c r="F2553" s="645" t="s">
        <v>146</v>
      </c>
      <c r="G2553" s="645" t="s">
        <v>9016</v>
      </c>
      <c r="H2553" s="646">
        <v>42823</v>
      </c>
      <c r="I2553" s="647">
        <v>106.21</v>
      </c>
      <c r="J2553" s="647">
        <v>1</v>
      </c>
      <c r="K2553" s="647">
        <f t="shared" si="39"/>
        <v>106.21</v>
      </c>
      <c r="L2553" s="645" t="s">
        <v>9017</v>
      </c>
      <c r="M2553" s="645" t="s">
        <v>257</v>
      </c>
      <c r="N2553" s="646">
        <v>42825</v>
      </c>
      <c r="O2553" s="645" t="s">
        <v>71</v>
      </c>
      <c r="P2553" s="645" t="s">
        <v>9018</v>
      </c>
    </row>
    <row r="2554" spans="1:16" x14ac:dyDescent="0.2">
      <c r="A2554" s="645" t="s">
        <v>390</v>
      </c>
      <c r="B2554" s="645" t="s">
        <v>1710</v>
      </c>
      <c r="C2554" s="645" t="s">
        <v>391</v>
      </c>
      <c r="D2554" s="645" t="s">
        <v>144</v>
      </c>
      <c r="E2554" s="645" t="s">
        <v>145</v>
      </c>
      <c r="F2554" s="645" t="s">
        <v>146</v>
      </c>
      <c r="G2554" s="645" t="s">
        <v>9019</v>
      </c>
      <c r="H2554" s="646">
        <v>42802</v>
      </c>
      <c r="I2554" s="647">
        <v>91.23</v>
      </c>
      <c r="J2554" s="647">
        <v>1</v>
      </c>
      <c r="K2554" s="647">
        <f t="shared" si="39"/>
        <v>91.23</v>
      </c>
      <c r="L2554" s="645" t="s">
        <v>9020</v>
      </c>
      <c r="M2554" s="645" t="s">
        <v>257</v>
      </c>
      <c r="N2554" s="646">
        <v>42804</v>
      </c>
      <c r="O2554" s="645" t="s">
        <v>71</v>
      </c>
      <c r="P2554" s="645" t="s">
        <v>9021</v>
      </c>
    </row>
    <row r="2555" spans="1:16" x14ac:dyDescent="0.2">
      <c r="A2555" s="645" t="s">
        <v>390</v>
      </c>
      <c r="B2555" s="645" t="s">
        <v>1710</v>
      </c>
      <c r="C2555" s="645" t="s">
        <v>391</v>
      </c>
      <c r="D2555" s="645" t="s">
        <v>144</v>
      </c>
      <c r="E2555" s="645" t="s">
        <v>145</v>
      </c>
      <c r="F2555" s="645" t="s">
        <v>146</v>
      </c>
      <c r="G2555" s="645" t="s">
        <v>9022</v>
      </c>
      <c r="H2555" s="646">
        <v>42794</v>
      </c>
      <c r="I2555" s="647">
        <v>539.66</v>
      </c>
      <c r="J2555" s="647">
        <v>1</v>
      </c>
      <c r="K2555" s="647">
        <f t="shared" si="39"/>
        <v>539.66</v>
      </c>
      <c r="L2555" s="645" t="s">
        <v>801</v>
      </c>
      <c r="M2555" s="645" t="s">
        <v>504</v>
      </c>
      <c r="N2555" s="646">
        <v>42803</v>
      </c>
      <c r="O2555" s="645" t="s">
        <v>71</v>
      </c>
      <c r="P2555" s="645" t="s">
        <v>801</v>
      </c>
    </row>
    <row r="2556" spans="1:16" x14ac:dyDescent="0.2">
      <c r="A2556" s="645" t="s">
        <v>390</v>
      </c>
      <c r="B2556" s="645" t="s">
        <v>1710</v>
      </c>
      <c r="C2556" s="645" t="s">
        <v>391</v>
      </c>
      <c r="D2556" s="645" t="s">
        <v>144</v>
      </c>
      <c r="E2556" s="645" t="s">
        <v>145</v>
      </c>
      <c r="F2556" s="645" t="s">
        <v>146</v>
      </c>
      <c r="G2556" s="645" t="s">
        <v>9023</v>
      </c>
      <c r="H2556" s="646">
        <v>42811</v>
      </c>
      <c r="I2556" s="647">
        <v>618.07000000000005</v>
      </c>
      <c r="J2556" s="647">
        <v>1</v>
      </c>
      <c r="K2556" s="647">
        <f t="shared" si="39"/>
        <v>618.07000000000005</v>
      </c>
      <c r="L2556" s="645" t="s">
        <v>9024</v>
      </c>
      <c r="M2556" s="645" t="s">
        <v>1051</v>
      </c>
      <c r="N2556" s="646">
        <v>42817</v>
      </c>
      <c r="O2556" s="645" t="s">
        <v>71</v>
      </c>
      <c r="P2556" s="645" t="s">
        <v>9025</v>
      </c>
    </row>
    <row r="2557" spans="1:16" x14ac:dyDescent="0.2">
      <c r="A2557" s="645" t="s">
        <v>390</v>
      </c>
      <c r="B2557" s="645" t="s">
        <v>1710</v>
      </c>
      <c r="C2557" s="645" t="s">
        <v>391</v>
      </c>
      <c r="D2557" s="645" t="s">
        <v>144</v>
      </c>
      <c r="E2557" s="645" t="s">
        <v>145</v>
      </c>
      <c r="F2557" s="645" t="s">
        <v>146</v>
      </c>
      <c r="G2557" s="645" t="s">
        <v>9026</v>
      </c>
      <c r="H2557" s="646">
        <v>42811</v>
      </c>
      <c r="I2557" s="647">
        <v>1894.09</v>
      </c>
      <c r="J2557" s="647">
        <v>1</v>
      </c>
      <c r="K2557" s="647">
        <f t="shared" si="39"/>
        <v>1894.09</v>
      </c>
      <c r="L2557" s="645" t="s">
        <v>801</v>
      </c>
      <c r="M2557" s="645" t="s">
        <v>131</v>
      </c>
      <c r="N2557" s="646">
        <v>42817</v>
      </c>
      <c r="O2557" s="645" t="s">
        <v>71</v>
      </c>
      <c r="P2557" s="645" t="s">
        <v>801</v>
      </c>
    </row>
    <row r="2558" spans="1:16" x14ac:dyDescent="0.2">
      <c r="A2558" s="645" t="s">
        <v>390</v>
      </c>
      <c r="B2558" s="645" t="s">
        <v>1710</v>
      </c>
      <c r="C2558" s="645" t="s">
        <v>391</v>
      </c>
      <c r="D2558" s="645" t="s">
        <v>154</v>
      </c>
      <c r="E2558" s="645" t="s">
        <v>583</v>
      </c>
      <c r="F2558" s="645" t="s">
        <v>155</v>
      </c>
      <c r="G2558" s="645" t="s">
        <v>9027</v>
      </c>
      <c r="H2558" s="646">
        <v>42794</v>
      </c>
      <c r="I2558" s="647">
        <v>1358.9</v>
      </c>
      <c r="J2558" s="647">
        <v>1</v>
      </c>
      <c r="K2558" s="647">
        <f t="shared" si="39"/>
        <v>1358.9</v>
      </c>
      <c r="L2558" s="645" t="s">
        <v>801</v>
      </c>
      <c r="M2558" s="645" t="s">
        <v>1109</v>
      </c>
      <c r="N2558" s="646">
        <v>42804</v>
      </c>
      <c r="O2558" s="645" t="s">
        <v>71</v>
      </c>
      <c r="P2558" s="645" t="s">
        <v>801</v>
      </c>
    </row>
    <row r="2559" spans="1:16" x14ac:dyDescent="0.2">
      <c r="A2559" s="645" t="s">
        <v>390</v>
      </c>
      <c r="B2559" s="645" t="s">
        <v>1710</v>
      </c>
      <c r="C2559" s="645" t="s">
        <v>391</v>
      </c>
      <c r="D2559" s="645" t="s">
        <v>154</v>
      </c>
      <c r="E2559" s="645" t="s">
        <v>583</v>
      </c>
      <c r="F2559" s="645" t="s">
        <v>155</v>
      </c>
      <c r="G2559" s="645" t="s">
        <v>9028</v>
      </c>
      <c r="H2559" s="646">
        <v>42794</v>
      </c>
      <c r="I2559" s="647">
        <v>1358.9</v>
      </c>
      <c r="J2559" s="647">
        <v>1</v>
      </c>
      <c r="K2559" s="647">
        <f t="shared" si="39"/>
        <v>1358.9</v>
      </c>
      <c r="L2559" s="645" t="s">
        <v>801</v>
      </c>
      <c r="M2559" s="645" t="s">
        <v>1109</v>
      </c>
      <c r="N2559" s="646">
        <v>42804</v>
      </c>
      <c r="O2559" s="645" t="s">
        <v>71</v>
      </c>
      <c r="P2559" s="645" t="s">
        <v>801</v>
      </c>
    </row>
    <row r="2560" spans="1:16" x14ac:dyDescent="0.2">
      <c r="A2560" s="645" t="s">
        <v>390</v>
      </c>
      <c r="B2560" s="645" t="s">
        <v>1710</v>
      </c>
      <c r="C2560" s="645" t="s">
        <v>391</v>
      </c>
      <c r="D2560" s="645" t="s">
        <v>154</v>
      </c>
      <c r="E2560" s="645" t="s">
        <v>583</v>
      </c>
      <c r="F2560" s="645" t="s">
        <v>155</v>
      </c>
      <c r="G2560" s="645" t="s">
        <v>9029</v>
      </c>
      <c r="H2560" s="646">
        <v>42780</v>
      </c>
      <c r="I2560" s="647">
        <v>1521.62</v>
      </c>
      <c r="J2560" s="647">
        <v>1</v>
      </c>
      <c r="K2560" s="647">
        <f t="shared" si="39"/>
        <v>1521.62</v>
      </c>
      <c r="L2560" s="645" t="s">
        <v>801</v>
      </c>
      <c r="M2560" s="645" t="s">
        <v>195</v>
      </c>
      <c r="N2560" s="646">
        <v>42804</v>
      </c>
      <c r="O2560" s="645" t="s">
        <v>71</v>
      </c>
      <c r="P2560" s="645" t="s">
        <v>801</v>
      </c>
    </row>
    <row r="2561" spans="1:16" x14ac:dyDescent="0.2">
      <c r="A2561" s="645" t="s">
        <v>390</v>
      </c>
      <c r="B2561" s="645" t="s">
        <v>1710</v>
      </c>
      <c r="C2561" s="645" t="s">
        <v>391</v>
      </c>
      <c r="D2561" s="645" t="s">
        <v>154</v>
      </c>
      <c r="E2561" s="645" t="s">
        <v>583</v>
      </c>
      <c r="F2561" s="645" t="s">
        <v>155</v>
      </c>
      <c r="G2561" s="645" t="s">
        <v>9030</v>
      </c>
      <c r="H2561" s="646">
        <v>42780</v>
      </c>
      <c r="I2561" s="647">
        <v>22438.880000000001</v>
      </c>
      <c r="J2561" s="647">
        <v>1</v>
      </c>
      <c r="K2561" s="647">
        <f t="shared" si="39"/>
        <v>22438.880000000001</v>
      </c>
      <c r="L2561" s="645" t="s">
        <v>801</v>
      </c>
      <c r="M2561" s="645" t="s">
        <v>195</v>
      </c>
      <c r="N2561" s="646">
        <v>42804</v>
      </c>
      <c r="O2561" s="645" t="s">
        <v>71</v>
      </c>
      <c r="P2561" s="645" t="s">
        <v>801</v>
      </c>
    </row>
    <row r="2562" spans="1:16" x14ac:dyDescent="0.2">
      <c r="A2562" s="645" t="s">
        <v>390</v>
      </c>
      <c r="B2562" s="645" t="s">
        <v>1710</v>
      </c>
      <c r="C2562" s="645" t="s">
        <v>391</v>
      </c>
      <c r="D2562" s="645" t="s">
        <v>154</v>
      </c>
      <c r="E2562" s="645" t="s">
        <v>583</v>
      </c>
      <c r="F2562" s="645" t="s">
        <v>155</v>
      </c>
      <c r="G2562" s="645" t="s">
        <v>9031</v>
      </c>
      <c r="H2562" s="646">
        <v>42780</v>
      </c>
      <c r="I2562" s="647">
        <v>13556.03</v>
      </c>
      <c r="J2562" s="647">
        <v>1</v>
      </c>
      <c r="K2562" s="647">
        <f t="shared" ref="K2562:K2625" si="40">I2562*J2562</f>
        <v>13556.03</v>
      </c>
      <c r="L2562" s="645" t="s">
        <v>801</v>
      </c>
      <c r="M2562" s="645" t="s">
        <v>195</v>
      </c>
      <c r="N2562" s="646">
        <v>42804</v>
      </c>
      <c r="O2562" s="645" t="s">
        <v>71</v>
      </c>
      <c r="P2562" s="645" t="s">
        <v>801</v>
      </c>
    </row>
    <row r="2563" spans="1:16" x14ac:dyDescent="0.2">
      <c r="A2563" s="645" t="s">
        <v>390</v>
      </c>
      <c r="B2563" s="645" t="s">
        <v>1710</v>
      </c>
      <c r="C2563" s="645" t="s">
        <v>391</v>
      </c>
      <c r="D2563" s="645" t="s">
        <v>154</v>
      </c>
      <c r="E2563" s="645" t="s">
        <v>583</v>
      </c>
      <c r="F2563" s="645" t="s">
        <v>155</v>
      </c>
      <c r="G2563" s="645" t="s">
        <v>9032</v>
      </c>
      <c r="H2563" s="646">
        <v>42780</v>
      </c>
      <c r="I2563" s="647">
        <v>521.47</v>
      </c>
      <c r="J2563" s="647">
        <v>1</v>
      </c>
      <c r="K2563" s="647">
        <f t="shared" si="40"/>
        <v>521.47</v>
      </c>
      <c r="L2563" s="645" t="s">
        <v>801</v>
      </c>
      <c r="M2563" s="645" t="s">
        <v>195</v>
      </c>
      <c r="N2563" s="646">
        <v>42804</v>
      </c>
      <c r="O2563" s="645" t="s">
        <v>71</v>
      </c>
      <c r="P2563" s="645" t="s">
        <v>801</v>
      </c>
    </row>
    <row r="2564" spans="1:16" x14ac:dyDescent="0.2">
      <c r="A2564" s="645" t="s">
        <v>390</v>
      </c>
      <c r="B2564" s="645" t="s">
        <v>1710</v>
      </c>
      <c r="C2564" s="645" t="s">
        <v>391</v>
      </c>
      <c r="D2564" s="645" t="s">
        <v>154</v>
      </c>
      <c r="E2564" s="645" t="s">
        <v>583</v>
      </c>
      <c r="F2564" s="645" t="s">
        <v>155</v>
      </c>
      <c r="G2564" s="645" t="s">
        <v>9033</v>
      </c>
      <c r="H2564" s="646">
        <v>42780</v>
      </c>
      <c r="I2564" s="647">
        <v>9352.1</v>
      </c>
      <c r="J2564" s="647">
        <v>1</v>
      </c>
      <c r="K2564" s="647">
        <f t="shared" si="40"/>
        <v>9352.1</v>
      </c>
      <c r="L2564" s="645" t="s">
        <v>801</v>
      </c>
      <c r="M2564" s="645" t="s">
        <v>195</v>
      </c>
      <c r="N2564" s="646">
        <v>42804</v>
      </c>
      <c r="O2564" s="645" t="s">
        <v>71</v>
      </c>
      <c r="P2564" s="645" t="s">
        <v>801</v>
      </c>
    </row>
    <row r="2565" spans="1:16" x14ac:dyDescent="0.2">
      <c r="A2565" s="645" t="s">
        <v>390</v>
      </c>
      <c r="B2565" s="645" t="s">
        <v>1710</v>
      </c>
      <c r="C2565" s="645" t="s">
        <v>391</v>
      </c>
      <c r="D2565" s="645" t="s">
        <v>123</v>
      </c>
      <c r="E2565" s="645" t="s">
        <v>124</v>
      </c>
      <c r="F2565" s="645" t="s">
        <v>125</v>
      </c>
      <c r="G2565" s="645" t="s">
        <v>9034</v>
      </c>
      <c r="H2565" s="646">
        <v>42775</v>
      </c>
      <c r="I2565" s="647">
        <v>31.56</v>
      </c>
      <c r="J2565" s="647">
        <v>1</v>
      </c>
      <c r="K2565" s="647">
        <f t="shared" si="40"/>
        <v>31.56</v>
      </c>
      <c r="L2565" s="645" t="s">
        <v>801</v>
      </c>
      <c r="M2565" s="645" t="s">
        <v>4598</v>
      </c>
      <c r="N2565" s="646">
        <v>42823</v>
      </c>
      <c r="O2565" s="645" t="s">
        <v>71</v>
      </c>
      <c r="P2565" s="645" t="s">
        <v>801</v>
      </c>
    </row>
    <row r="2566" spans="1:16" x14ac:dyDescent="0.2">
      <c r="A2566" s="645" t="s">
        <v>390</v>
      </c>
      <c r="B2566" s="645" t="s">
        <v>1710</v>
      </c>
      <c r="C2566" s="645" t="s">
        <v>391</v>
      </c>
      <c r="D2566" s="645" t="s">
        <v>123</v>
      </c>
      <c r="E2566" s="645" t="s">
        <v>124</v>
      </c>
      <c r="F2566" s="645" t="s">
        <v>125</v>
      </c>
      <c r="G2566" s="645" t="s">
        <v>9035</v>
      </c>
      <c r="H2566" s="646">
        <v>42787</v>
      </c>
      <c r="I2566" s="647">
        <v>77.430000000000007</v>
      </c>
      <c r="J2566" s="647">
        <v>1</v>
      </c>
      <c r="K2566" s="647">
        <f t="shared" si="40"/>
        <v>77.430000000000007</v>
      </c>
      <c r="L2566" s="645" t="s">
        <v>801</v>
      </c>
      <c r="M2566" s="645" t="s">
        <v>921</v>
      </c>
      <c r="N2566" s="646">
        <v>42824</v>
      </c>
      <c r="O2566" s="645" t="s">
        <v>71</v>
      </c>
      <c r="P2566" s="645" t="s">
        <v>801</v>
      </c>
    </row>
    <row r="2567" spans="1:16" x14ac:dyDescent="0.2">
      <c r="A2567" s="645" t="s">
        <v>390</v>
      </c>
      <c r="B2567" s="645" t="s">
        <v>1710</v>
      </c>
      <c r="C2567" s="645" t="s">
        <v>391</v>
      </c>
      <c r="D2567" s="645" t="s">
        <v>568</v>
      </c>
      <c r="E2567" s="645" t="s">
        <v>569</v>
      </c>
      <c r="F2567" s="645" t="s">
        <v>570</v>
      </c>
      <c r="G2567" s="645" t="s">
        <v>9036</v>
      </c>
      <c r="H2567" s="646">
        <v>42823</v>
      </c>
      <c r="I2567" s="647">
        <v>32.75</v>
      </c>
      <c r="J2567" s="647">
        <v>1</v>
      </c>
      <c r="K2567" s="647">
        <f t="shared" si="40"/>
        <v>32.75</v>
      </c>
      <c r="L2567" s="645" t="s">
        <v>801</v>
      </c>
      <c r="M2567" s="645" t="s">
        <v>1292</v>
      </c>
      <c r="N2567" s="646">
        <v>42825</v>
      </c>
      <c r="O2567" s="645" t="s">
        <v>71</v>
      </c>
      <c r="P2567" s="645" t="s">
        <v>801</v>
      </c>
    </row>
    <row r="2568" spans="1:16" x14ac:dyDescent="0.2">
      <c r="A2568" s="645" t="s">
        <v>390</v>
      </c>
      <c r="B2568" s="645" t="s">
        <v>1710</v>
      </c>
      <c r="C2568" s="645" t="s">
        <v>391</v>
      </c>
      <c r="D2568" s="645" t="s">
        <v>568</v>
      </c>
      <c r="E2568" s="645" t="s">
        <v>569</v>
      </c>
      <c r="F2568" s="645" t="s">
        <v>570</v>
      </c>
      <c r="G2568" s="645" t="s">
        <v>9037</v>
      </c>
      <c r="H2568" s="646">
        <v>42818</v>
      </c>
      <c r="I2568" s="647">
        <v>51.26</v>
      </c>
      <c r="J2568" s="647">
        <v>1</v>
      </c>
      <c r="K2568" s="647">
        <f t="shared" si="40"/>
        <v>51.26</v>
      </c>
      <c r="L2568" s="645" t="s">
        <v>9038</v>
      </c>
      <c r="M2568" s="645" t="s">
        <v>1402</v>
      </c>
      <c r="N2568" s="646">
        <v>42818</v>
      </c>
      <c r="O2568" s="645" t="s">
        <v>71</v>
      </c>
      <c r="P2568" s="645" t="s">
        <v>9039</v>
      </c>
    </row>
    <row r="2569" spans="1:16" x14ac:dyDescent="0.2">
      <c r="A2569" s="645" t="s">
        <v>390</v>
      </c>
      <c r="B2569" s="645" t="s">
        <v>1710</v>
      </c>
      <c r="C2569" s="645" t="s">
        <v>391</v>
      </c>
      <c r="D2569" s="645" t="s">
        <v>568</v>
      </c>
      <c r="E2569" s="645" t="s">
        <v>569</v>
      </c>
      <c r="F2569" s="645" t="s">
        <v>570</v>
      </c>
      <c r="G2569" s="645" t="s">
        <v>9043</v>
      </c>
      <c r="H2569" s="646">
        <v>42816</v>
      </c>
      <c r="I2569" s="647">
        <v>44.19</v>
      </c>
      <c r="J2569" s="647">
        <v>1</v>
      </c>
      <c r="K2569" s="647">
        <f t="shared" si="40"/>
        <v>44.19</v>
      </c>
      <c r="L2569" s="645" t="s">
        <v>9041</v>
      </c>
      <c r="M2569" s="645" t="s">
        <v>1407</v>
      </c>
      <c r="N2569" s="646">
        <v>42817</v>
      </c>
      <c r="O2569" s="645" t="s">
        <v>71</v>
      </c>
      <c r="P2569" s="645" t="s">
        <v>9042</v>
      </c>
    </row>
    <row r="2570" spans="1:16" x14ac:dyDescent="0.2">
      <c r="A2570" s="645" t="s">
        <v>390</v>
      </c>
      <c r="B2570" s="645" t="s">
        <v>1710</v>
      </c>
      <c r="C2570" s="645" t="s">
        <v>391</v>
      </c>
      <c r="D2570" s="645" t="s">
        <v>568</v>
      </c>
      <c r="E2570" s="645" t="s">
        <v>569</v>
      </c>
      <c r="F2570" s="645" t="s">
        <v>570</v>
      </c>
      <c r="G2570" s="645" t="s">
        <v>9044</v>
      </c>
      <c r="H2570" s="646">
        <v>42815</v>
      </c>
      <c r="I2570" s="647">
        <v>84.5</v>
      </c>
      <c r="J2570" s="647">
        <v>1</v>
      </c>
      <c r="K2570" s="647">
        <f t="shared" si="40"/>
        <v>84.5</v>
      </c>
      <c r="L2570" s="645" t="s">
        <v>9041</v>
      </c>
      <c r="M2570" s="645" t="s">
        <v>1407</v>
      </c>
      <c r="N2570" s="646">
        <v>42817</v>
      </c>
      <c r="O2570" s="645" t="s">
        <v>71</v>
      </c>
      <c r="P2570" s="645" t="s">
        <v>9042</v>
      </c>
    </row>
    <row r="2571" spans="1:16" x14ac:dyDescent="0.2">
      <c r="A2571" s="645" t="s">
        <v>390</v>
      </c>
      <c r="B2571" s="645" t="s">
        <v>1710</v>
      </c>
      <c r="C2571" s="645" t="s">
        <v>391</v>
      </c>
      <c r="D2571" s="645" t="s">
        <v>568</v>
      </c>
      <c r="E2571" s="645" t="s">
        <v>569</v>
      </c>
      <c r="F2571" s="645" t="s">
        <v>570</v>
      </c>
      <c r="G2571" s="645" t="s">
        <v>9045</v>
      </c>
      <c r="H2571" s="646">
        <v>42811</v>
      </c>
      <c r="I2571" s="647">
        <v>84.5</v>
      </c>
      <c r="J2571" s="647">
        <v>1</v>
      </c>
      <c r="K2571" s="647">
        <f t="shared" si="40"/>
        <v>84.5</v>
      </c>
      <c r="L2571" s="645" t="s">
        <v>9041</v>
      </c>
      <c r="M2571" s="645" t="s">
        <v>1407</v>
      </c>
      <c r="N2571" s="646">
        <v>42815</v>
      </c>
      <c r="O2571" s="645" t="s">
        <v>71</v>
      </c>
      <c r="P2571" s="645" t="s">
        <v>9042</v>
      </c>
    </row>
    <row r="2572" spans="1:16" x14ac:dyDescent="0.2">
      <c r="A2572" s="645" t="s">
        <v>390</v>
      </c>
      <c r="B2572" s="645" t="s">
        <v>1710</v>
      </c>
      <c r="C2572" s="645" t="s">
        <v>391</v>
      </c>
      <c r="D2572" s="645" t="s">
        <v>568</v>
      </c>
      <c r="E2572" s="645" t="s">
        <v>569</v>
      </c>
      <c r="F2572" s="645" t="s">
        <v>570</v>
      </c>
      <c r="G2572" s="645" t="s">
        <v>9046</v>
      </c>
      <c r="H2572" s="646">
        <v>42804</v>
      </c>
      <c r="I2572" s="647">
        <v>129.15</v>
      </c>
      <c r="J2572" s="647">
        <v>1</v>
      </c>
      <c r="K2572" s="647">
        <f t="shared" si="40"/>
        <v>129.15</v>
      </c>
      <c r="L2572" s="645" t="s">
        <v>9047</v>
      </c>
      <c r="M2572" s="645" t="s">
        <v>1402</v>
      </c>
      <c r="N2572" s="646">
        <v>42807</v>
      </c>
      <c r="O2572" s="645" t="s">
        <v>71</v>
      </c>
      <c r="P2572" s="645" t="s">
        <v>9048</v>
      </c>
    </row>
    <row r="2573" spans="1:16" x14ac:dyDescent="0.2">
      <c r="A2573" s="645" t="s">
        <v>390</v>
      </c>
      <c r="B2573" s="645" t="s">
        <v>1710</v>
      </c>
      <c r="C2573" s="645" t="s">
        <v>391</v>
      </c>
      <c r="D2573" s="645" t="s">
        <v>1027</v>
      </c>
      <c r="E2573" s="645" t="s">
        <v>1028</v>
      </c>
      <c r="F2573" s="645" t="s">
        <v>1029</v>
      </c>
      <c r="G2573" s="645" t="s">
        <v>9049</v>
      </c>
      <c r="H2573" s="646">
        <v>42794</v>
      </c>
      <c r="I2573" s="647">
        <v>264.55</v>
      </c>
      <c r="J2573" s="647">
        <v>1</v>
      </c>
      <c r="K2573" s="647">
        <f t="shared" si="40"/>
        <v>264.55</v>
      </c>
      <c r="L2573" s="645" t="s">
        <v>801</v>
      </c>
      <c r="M2573" s="645" t="s">
        <v>320</v>
      </c>
      <c r="N2573" s="646">
        <v>42803</v>
      </c>
      <c r="O2573" s="645" t="s">
        <v>71</v>
      </c>
      <c r="P2573" s="645" t="s">
        <v>801</v>
      </c>
    </row>
    <row r="2574" spans="1:16" x14ac:dyDescent="0.2">
      <c r="A2574" s="645" t="s">
        <v>390</v>
      </c>
      <c r="B2574" s="645" t="s">
        <v>1710</v>
      </c>
      <c r="C2574" s="645" t="s">
        <v>391</v>
      </c>
      <c r="D2574" s="645" t="s">
        <v>141</v>
      </c>
      <c r="E2574" s="645" t="s">
        <v>142</v>
      </c>
      <c r="F2574" s="645" t="s">
        <v>143</v>
      </c>
      <c r="G2574" s="645" t="s">
        <v>9050</v>
      </c>
      <c r="H2574" s="646">
        <v>42822</v>
      </c>
      <c r="I2574" s="647">
        <v>95.59</v>
      </c>
      <c r="J2574" s="647">
        <v>1</v>
      </c>
      <c r="K2574" s="647">
        <f t="shared" si="40"/>
        <v>95.59</v>
      </c>
      <c r="L2574" s="645" t="s">
        <v>9051</v>
      </c>
      <c r="M2574" s="645" t="s">
        <v>257</v>
      </c>
      <c r="N2574" s="646">
        <v>42824</v>
      </c>
      <c r="O2574" s="645" t="s">
        <v>71</v>
      </c>
      <c r="P2574" s="645" t="s">
        <v>9052</v>
      </c>
    </row>
    <row r="2575" spans="1:16" x14ac:dyDescent="0.2">
      <c r="A2575" s="645" t="s">
        <v>390</v>
      </c>
      <c r="B2575" s="645" t="s">
        <v>1710</v>
      </c>
      <c r="C2575" s="645" t="s">
        <v>391</v>
      </c>
      <c r="D2575" s="645" t="s">
        <v>141</v>
      </c>
      <c r="E2575" s="645" t="s">
        <v>142</v>
      </c>
      <c r="F2575" s="645" t="s">
        <v>143</v>
      </c>
      <c r="G2575" s="645" t="s">
        <v>9053</v>
      </c>
      <c r="H2575" s="646">
        <v>42821</v>
      </c>
      <c r="I2575" s="647">
        <v>568.70000000000005</v>
      </c>
      <c r="J2575" s="647">
        <v>1</v>
      </c>
      <c r="K2575" s="647">
        <f t="shared" si="40"/>
        <v>568.70000000000005</v>
      </c>
      <c r="L2575" s="645" t="s">
        <v>9054</v>
      </c>
      <c r="M2575" s="645" t="s">
        <v>1122</v>
      </c>
      <c r="N2575" s="646">
        <v>42823</v>
      </c>
      <c r="O2575" s="645" t="s">
        <v>71</v>
      </c>
      <c r="P2575" s="645" t="s">
        <v>9055</v>
      </c>
    </row>
    <row r="2576" spans="1:16" x14ac:dyDescent="0.2">
      <c r="A2576" s="645" t="s">
        <v>390</v>
      </c>
      <c r="B2576" s="645" t="s">
        <v>1710</v>
      </c>
      <c r="C2576" s="645" t="s">
        <v>391</v>
      </c>
      <c r="D2576" s="645" t="s">
        <v>141</v>
      </c>
      <c r="E2576" s="645" t="s">
        <v>142</v>
      </c>
      <c r="F2576" s="645" t="s">
        <v>143</v>
      </c>
      <c r="G2576" s="645" t="s">
        <v>9056</v>
      </c>
      <c r="H2576" s="646">
        <v>42821</v>
      </c>
      <c r="I2576" s="647">
        <v>344.85</v>
      </c>
      <c r="J2576" s="647">
        <v>1</v>
      </c>
      <c r="K2576" s="647">
        <f t="shared" si="40"/>
        <v>344.85</v>
      </c>
      <c r="L2576" s="645" t="s">
        <v>9057</v>
      </c>
      <c r="M2576" s="645" t="s">
        <v>1139</v>
      </c>
      <c r="N2576" s="646">
        <v>42823</v>
      </c>
      <c r="O2576" s="645" t="s">
        <v>71</v>
      </c>
      <c r="P2576" s="645" t="s">
        <v>9058</v>
      </c>
    </row>
    <row r="2577" spans="1:16" x14ac:dyDescent="0.2">
      <c r="A2577" s="645" t="s">
        <v>390</v>
      </c>
      <c r="B2577" s="645" t="s">
        <v>1710</v>
      </c>
      <c r="C2577" s="645" t="s">
        <v>391</v>
      </c>
      <c r="D2577" s="645" t="s">
        <v>141</v>
      </c>
      <c r="E2577" s="645" t="s">
        <v>142</v>
      </c>
      <c r="F2577" s="645" t="s">
        <v>143</v>
      </c>
      <c r="G2577" s="645" t="s">
        <v>9059</v>
      </c>
      <c r="H2577" s="646">
        <v>42818</v>
      </c>
      <c r="I2577" s="647">
        <v>1573.74</v>
      </c>
      <c r="J2577" s="647">
        <v>1</v>
      </c>
      <c r="K2577" s="647">
        <f t="shared" si="40"/>
        <v>1573.74</v>
      </c>
      <c r="L2577" s="645" t="s">
        <v>9060</v>
      </c>
      <c r="M2577" s="645" t="s">
        <v>114</v>
      </c>
      <c r="N2577" s="646">
        <v>42822</v>
      </c>
      <c r="O2577" s="645" t="s">
        <v>71</v>
      </c>
      <c r="P2577" s="645" t="s">
        <v>9061</v>
      </c>
    </row>
    <row r="2578" spans="1:16" x14ac:dyDescent="0.2">
      <c r="A2578" s="645" t="s">
        <v>390</v>
      </c>
      <c r="B2578" s="645" t="s">
        <v>1710</v>
      </c>
      <c r="C2578" s="645" t="s">
        <v>391</v>
      </c>
      <c r="D2578" s="645" t="s">
        <v>141</v>
      </c>
      <c r="E2578" s="645" t="s">
        <v>142</v>
      </c>
      <c r="F2578" s="645" t="s">
        <v>143</v>
      </c>
      <c r="G2578" s="645" t="s">
        <v>9062</v>
      </c>
      <c r="H2578" s="646">
        <v>42818</v>
      </c>
      <c r="I2578" s="647">
        <v>73.209999999999994</v>
      </c>
      <c r="J2578" s="647">
        <v>1</v>
      </c>
      <c r="K2578" s="647">
        <f t="shared" si="40"/>
        <v>73.209999999999994</v>
      </c>
      <c r="L2578" s="645" t="s">
        <v>9063</v>
      </c>
      <c r="M2578" s="645" t="s">
        <v>1051</v>
      </c>
      <c r="N2578" s="646">
        <v>42822</v>
      </c>
      <c r="O2578" s="645" t="s">
        <v>71</v>
      </c>
      <c r="P2578" s="645" t="s">
        <v>9064</v>
      </c>
    </row>
    <row r="2579" spans="1:16" x14ac:dyDescent="0.2">
      <c r="A2579" s="645" t="s">
        <v>390</v>
      </c>
      <c r="B2579" s="645" t="s">
        <v>1710</v>
      </c>
      <c r="C2579" s="645" t="s">
        <v>391</v>
      </c>
      <c r="D2579" s="645" t="s">
        <v>141</v>
      </c>
      <c r="E2579" s="645" t="s">
        <v>142</v>
      </c>
      <c r="F2579" s="645" t="s">
        <v>143</v>
      </c>
      <c r="G2579" s="645" t="s">
        <v>9065</v>
      </c>
      <c r="H2579" s="646">
        <v>42817</v>
      </c>
      <c r="I2579" s="647">
        <v>2524.06</v>
      </c>
      <c r="J2579" s="647">
        <v>1</v>
      </c>
      <c r="K2579" s="647">
        <f t="shared" si="40"/>
        <v>2524.06</v>
      </c>
      <c r="L2579" s="645" t="s">
        <v>9066</v>
      </c>
      <c r="M2579" s="645" t="s">
        <v>1139</v>
      </c>
      <c r="N2579" s="646">
        <v>42822</v>
      </c>
      <c r="O2579" s="645" t="s">
        <v>71</v>
      </c>
      <c r="P2579" s="645" t="s">
        <v>9067</v>
      </c>
    </row>
    <row r="2580" spans="1:16" x14ac:dyDescent="0.2">
      <c r="A2580" s="645" t="s">
        <v>390</v>
      </c>
      <c r="B2580" s="645" t="s">
        <v>1710</v>
      </c>
      <c r="C2580" s="645" t="s">
        <v>391</v>
      </c>
      <c r="D2580" s="645" t="s">
        <v>141</v>
      </c>
      <c r="E2580" s="645" t="s">
        <v>142</v>
      </c>
      <c r="F2580" s="645" t="s">
        <v>143</v>
      </c>
      <c r="G2580" s="645" t="s">
        <v>9068</v>
      </c>
      <c r="H2580" s="646">
        <v>42816</v>
      </c>
      <c r="I2580" s="647">
        <v>447.4</v>
      </c>
      <c r="J2580" s="647">
        <v>1</v>
      </c>
      <c r="K2580" s="647">
        <f t="shared" si="40"/>
        <v>447.4</v>
      </c>
      <c r="L2580" s="645" t="s">
        <v>9069</v>
      </c>
      <c r="M2580" s="645" t="s">
        <v>84</v>
      </c>
      <c r="N2580" s="646">
        <v>42818</v>
      </c>
      <c r="O2580" s="645" t="s">
        <v>71</v>
      </c>
      <c r="P2580" s="645" t="s">
        <v>9070</v>
      </c>
    </row>
    <row r="2581" spans="1:16" x14ac:dyDescent="0.2">
      <c r="A2581" s="645" t="s">
        <v>390</v>
      </c>
      <c r="B2581" s="645" t="s">
        <v>1710</v>
      </c>
      <c r="C2581" s="645" t="s">
        <v>391</v>
      </c>
      <c r="D2581" s="645" t="s">
        <v>141</v>
      </c>
      <c r="E2581" s="645" t="s">
        <v>142</v>
      </c>
      <c r="F2581" s="645" t="s">
        <v>143</v>
      </c>
      <c r="G2581" s="645" t="s">
        <v>9071</v>
      </c>
      <c r="H2581" s="646">
        <v>42815</v>
      </c>
      <c r="I2581" s="647">
        <v>262.57</v>
      </c>
      <c r="J2581" s="647">
        <v>1</v>
      </c>
      <c r="K2581" s="647">
        <f t="shared" si="40"/>
        <v>262.57</v>
      </c>
      <c r="L2581" s="645" t="s">
        <v>9072</v>
      </c>
      <c r="M2581" s="645" t="s">
        <v>1051</v>
      </c>
      <c r="N2581" s="646">
        <v>42817</v>
      </c>
      <c r="O2581" s="645" t="s">
        <v>71</v>
      </c>
      <c r="P2581" s="645" t="s">
        <v>9073</v>
      </c>
    </row>
    <row r="2582" spans="1:16" x14ac:dyDescent="0.2">
      <c r="A2582" s="645" t="s">
        <v>390</v>
      </c>
      <c r="B2582" s="645" t="s">
        <v>1710</v>
      </c>
      <c r="C2582" s="645" t="s">
        <v>391</v>
      </c>
      <c r="D2582" s="645" t="s">
        <v>141</v>
      </c>
      <c r="E2582" s="645" t="s">
        <v>142</v>
      </c>
      <c r="F2582" s="645" t="s">
        <v>143</v>
      </c>
      <c r="G2582" s="645" t="s">
        <v>9074</v>
      </c>
      <c r="H2582" s="646">
        <v>42814</v>
      </c>
      <c r="I2582" s="647">
        <v>1137.4000000000001</v>
      </c>
      <c r="J2582" s="647">
        <v>1</v>
      </c>
      <c r="K2582" s="647">
        <f t="shared" si="40"/>
        <v>1137.4000000000001</v>
      </c>
      <c r="L2582" s="645" t="s">
        <v>9075</v>
      </c>
      <c r="M2582" s="645" t="s">
        <v>1137</v>
      </c>
      <c r="N2582" s="646">
        <v>42817</v>
      </c>
      <c r="O2582" s="645" t="s">
        <v>71</v>
      </c>
      <c r="P2582" s="645" t="s">
        <v>9076</v>
      </c>
    </row>
    <row r="2583" spans="1:16" x14ac:dyDescent="0.2">
      <c r="A2583" s="645" t="s">
        <v>390</v>
      </c>
      <c r="B2583" s="645" t="s">
        <v>1710</v>
      </c>
      <c r="C2583" s="645" t="s">
        <v>391</v>
      </c>
      <c r="D2583" s="645" t="s">
        <v>141</v>
      </c>
      <c r="E2583" s="645" t="s">
        <v>142</v>
      </c>
      <c r="F2583" s="645" t="s">
        <v>143</v>
      </c>
      <c r="G2583" s="645" t="s">
        <v>9077</v>
      </c>
      <c r="H2583" s="646">
        <v>42814</v>
      </c>
      <c r="I2583" s="647">
        <v>246.84</v>
      </c>
      <c r="J2583" s="647">
        <v>1</v>
      </c>
      <c r="K2583" s="647">
        <f t="shared" si="40"/>
        <v>246.84</v>
      </c>
      <c r="L2583" s="645" t="s">
        <v>801</v>
      </c>
      <c r="M2583" s="645" t="s">
        <v>1137</v>
      </c>
      <c r="N2583" s="646">
        <v>42817</v>
      </c>
      <c r="O2583" s="645" t="s">
        <v>71</v>
      </c>
      <c r="P2583" s="645" t="s">
        <v>801</v>
      </c>
    </row>
    <row r="2584" spans="1:16" x14ac:dyDescent="0.2">
      <c r="A2584" s="645" t="s">
        <v>390</v>
      </c>
      <c r="B2584" s="645" t="s">
        <v>1710</v>
      </c>
      <c r="C2584" s="645" t="s">
        <v>391</v>
      </c>
      <c r="D2584" s="645" t="s">
        <v>141</v>
      </c>
      <c r="E2584" s="645" t="s">
        <v>142</v>
      </c>
      <c r="F2584" s="645" t="s">
        <v>143</v>
      </c>
      <c r="G2584" s="645" t="s">
        <v>9078</v>
      </c>
      <c r="H2584" s="646">
        <v>42813</v>
      </c>
      <c r="I2584" s="647">
        <v>533.61</v>
      </c>
      <c r="J2584" s="647">
        <v>1</v>
      </c>
      <c r="K2584" s="647">
        <f t="shared" si="40"/>
        <v>533.61</v>
      </c>
      <c r="L2584" s="645" t="s">
        <v>9079</v>
      </c>
      <c r="M2584" s="645" t="s">
        <v>1051</v>
      </c>
      <c r="N2584" s="646">
        <v>42815</v>
      </c>
      <c r="O2584" s="645" t="s">
        <v>71</v>
      </c>
      <c r="P2584" s="645" t="s">
        <v>9080</v>
      </c>
    </row>
    <row r="2585" spans="1:16" x14ac:dyDescent="0.2">
      <c r="A2585" s="645" t="s">
        <v>390</v>
      </c>
      <c r="B2585" s="645" t="s">
        <v>1710</v>
      </c>
      <c r="C2585" s="645" t="s">
        <v>391</v>
      </c>
      <c r="D2585" s="645" t="s">
        <v>141</v>
      </c>
      <c r="E2585" s="645" t="s">
        <v>142</v>
      </c>
      <c r="F2585" s="645" t="s">
        <v>143</v>
      </c>
      <c r="G2585" s="645" t="s">
        <v>9081</v>
      </c>
      <c r="H2585" s="646">
        <v>42809</v>
      </c>
      <c r="I2585" s="647">
        <v>2007.63</v>
      </c>
      <c r="J2585" s="647">
        <v>1</v>
      </c>
      <c r="K2585" s="647">
        <f t="shared" si="40"/>
        <v>2007.63</v>
      </c>
      <c r="L2585" s="645" t="s">
        <v>9082</v>
      </c>
      <c r="M2585" s="645" t="s">
        <v>1858</v>
      </c>
      <c r="N2585" s="646">
        <v>42811</v>
      </c>
      <c r="O2585" s="645" t="s">
        <v>71</v>
      </c>
      <c r="P2585" s="645" t="s">
        <v>9083</v>
      </c>
    </row>
    <row r="2586" spans="1:16" x14ac:dyDescent="0.2">
      <c r="A2586" s="645" t="s">
        <v>390</v>
      </c>
      <c r="B2586" s="645" t="s">
        <v>1710</v>
      </c>
      <c r="C2586" s="645" t="s">
        <v>391</v>
      </c>
      <c r="D2586" s="645" t="s">
        <v>141</v>
      </c>
      <c r="E2586" s="645" t="s">
        <v>142</v>
      </c>
      <c r="F2586" s="645" t="s">
        <v>143</v>
      </c>
      <c r="G2586" s="645" t="s">
        <v>9084</v>
      </c>
      <c r="H2586" s="646">
        <v>42809</v>
      </c>
      <c r="I2586" s="647">
        <v>407.77</v>
      </c>
      <c r="J2586" s="647">
        <v>1</v>
      </c>
      <c r="K2586" s="647">
        <f t="shared" si="40"/>
        <v>407.77</v>
      </c>
      <c r="L2586" s="645" t="s">
        <v>9085</v>
      </c>
      <c r="M2586" s="645" t="s">
        <v>1139</v>
      </c>
      <c r="N2586" s="646">
        <v>42811</v>
      </c>
      <c r="O2586" s="645" t="s">
        <v>71</v>
      </c>
      <c r="P2586" s="645" t="s">
        <v>9086</v>
      </c>
    </row>
    <row r="2587" spans="1:16" x14ac:dyDescent="0.2">
      <c r="A2587" s="645" t="s">
        <v>390</v>
      </c>
      <c r="B2587" s="645" t="s">
        <v>1710</v>
      </c>
      <c r="C2587" s="645" t="s">
        <v>391</v>
      </c>
      <c r="D2587" s="645" t="s">
        <v>141</v>
      </c>
      <c r="E2587" s="645" t="s">
        <v>142</v>
      </c>
      <c r="F2587" s="645" t="s">
        <v>143</v>
      </c>
      <c r="G2587" s="645" t="s">
        <v>9087</v>
      </c>
      <c r="H2587" s="646">
        <v>42803</v>
      </c>
      <c r="I2587" s="647">
        <v>559.83000000000004</v>
      </c>
      <c r="J2587" s="647">
        <v>1</v>
      </c>
      <c r="K2587" s="647">
        <f t="shared" si="40"/>
        <v>559.83000000000004</v>
      </c>
      <c r="L2587" s="645" t="s">
        <v>9088</v>
      </c>
      <c r="M2587" s="645" t="s">
        <v>257</v>
      </c>
      <c r="N2587" s="646">
        <v>42807</v>
      </c>
      <c r="O2587" s="645" t="s">
        <v>71</v>
      </c>
      <c r="P2587" s="645" t="s">
        <v>9089</v>
      </c>
    </row>
    <row r="2588" spans="1:16" x14ac:dyDescent="0.2">
      <c r="A2588" s="645" t="s">
        <v>390</v>
      </c>
      <c r="B2588" s="645" t="s">
        <v>1710</v>
      </c>
      <c r="C2588" s="645" t="s">
        <v>391</v>
      </c>
      <c r="D2588" s="645" t="s">
        <v>141</v>
      </c>
      <c r="E2588" s="645" t="s">
        <v>142</v>
      </c>
      <c r="F2588" s="645" t="s">
        <v>143</v>
      </c>
      <c r="G2588" s="645" t="s">
        <v>9090</v>
      </c>
      <c r="H2588" s="646">
        <v>42801</v>
      </c>
      <c r="I2588" s="647">
        <v>447.7</v>
      </c>
      <c r="J2588" s="647">
        <v>1</v>
      </c>
      <c r="K2588" s="647">
        <f t="shared" si="40"/>
        <v>447.7</v>
      </c>
      <c r="L2588" s="645" t="s">
        <v>9091</v>
      </c>
      <c r="M2588" s="645" t="s">
        <v>538</v>
      </c>
      <c r="N2588" s="646">
        <v>42804</v>
      </c>
      <c r="O2588" s="645" t="s">
        <v>71</v>
      </c>
      <c r="P2588" s="645" t="s">
        <v>9092</v>
      </c>
    </row>
    <row r="2589" spans="1:16" x14ac:dyDescent="0.2">
      <c r="A2589" s="645" t="s">
        <v>390</v>
      </c>
      <c r="B2589" s="645" t="s">
        <v>1710</v>
      </c>
      <c r="C2589" s="645" t="s">
        <v>391</v>
      </c>
      <c r="D2589" s="645" t="s">
        <v>141</v>
      </c>
      <c r="E2589" s="645" t="s">
        <v>142</v>
      </c>
      <c r="F2589" s="645" t="s">
        <v>143</v>
      </c>
      <c r="G2589" s="645" t="s">
        <v>9093</v>
      </c>
      <c r="H2589" s="646">
        <v>42800</v>
      </c>
      <c r="I2589" s="647">
        <v>1326.16</v>
      </c>
      <c r="J2589" s="647">
        <v>1</v>
      </c>
      <c r="K2589" s="647">
        <f t="shared" si="40"/>
        <v>1326.16</v>
      </c>
      <c r="L2589" s="645" t="s">
        <v>9091</v>
      </c>
      <c r="M2589" s="645" t="s">
        <v>538</v>
      </c>
      <c r="N2589" s="646">
        <v>42801</v>
      </c>
      <c r="O2589" s="645" t="s">
        <v>71</v>
      </c>
      <c r="P2589" s="645" t="s">
        <v>9092</v>
      </c>
    </row>
    <row r="2590" spans="1:16" x14ac:dyDescent="0.2">
      <c r="A2590" s="645" t="s">
        <v>390</v>
      </c>
      <c r="B2590" s="645" t="s">
        <v>1710</v>
      </c>
      <c r="C2590" s="645" t="s">
        <v>391</v>
      </c>
      <c r="D2590" s="645" t="s">
        <v>141</v>
      </c>
      <c r="E2590" s="645" t="s">
        <v>142</v>
      </c>
      <c r="F2590" s="645" t="s">
        <v>143</v>
      </c>
      <c r="G2590" s="645" t="s">
        <v>9094</v>
      </c>
      <c r="H2590" s="646">
        <v>42800</v>
      </c>
      <c r="I2590" s="647">
        <v>645.58000000000004</v>
      </c>
      <c r="J2590" s="647">
        <v>1</v>
      </c>
      <c r="K2590" s="647">
        <f t="shared" si="40"/>
        <v>645.58000000000004</v>
      </c>
      <c r="L2590" s="645" t="s">
        <v>9095</v>
      </c>
      <c r="M2590" s="645" t="s">
        <v>1051</v>
      </c>
      <c r="N2590" s="646">
        <v>42801</v>
      </c>
      <c r="O2590" s="645" t="s">
        <v>71</v>
      </c>
      <c r="P2590" s="645" t="s">
        <v>9096</v>
      </c>
    </row>
    <row r="2591" spans="1:16" x14ac:dyDescent="0.2">
      <c r="A2591" s="645" t="s">
        <v>390</v>
      </c>
      <c r="B2591" s="645" t="s">
        <v>1710</v>
      </c>
      <c r="C2591" s="645" t="s">
        <v>391</v>
      </c>
      <c r="D2591" s="645" t="s">
        <v>141</v>
      </c>
      <c r="E2591" s="645" t="s">
        <v>142</v>
      </c>
      <c r="F2591" s="645" t="s">
        <v>143</v>
      </c>
      <c r="G2591" s="645" t="s">
        <v>9097</v>
      </c>
      <c r="H2591" s="646">
        <v>42800</v>
      </c>
      <c r="I2591" s="647">
        <v>330.27</v>
      </c>
      <c r="J2591" s="647">
        <v>1</v>
      </c>
      <c r="K2591" s="647">
        <f t="shared" si="40"/>
        <v>330.27</v>
      </c>
      <c r="L2591" s="645" t="s">
        <v>9098</v>
      </c>
      <c r="M2591" s="645" t="s">
        <v>1051</v>
      </c>
      <c r="N2591" s="646">
        <v>42801</v>
      </c>
      <c r="O2591" s="645" t="s">
        <v>71</v>
      </c>
      <c r="P2591" s="645" t="s">
        <v>9099</v>
      </c>
    </row>
    <row r="2592" spans="1:16" x14ac:dyDescent="0.2">
      <c r="A2592" s="645" t="s">
        <v>390</v>
      </c>
      <c r="B2592" s="645" t="s">
        <v>1710</v>
      </c>
      <c r="C2592" s="645" t="s">
        <v>391</v>
      </c>
      <c r="D2592" s="645" t="s">
        <v>141</v>
      </c>
      <c r="E2592" s="645" t="s">
        <v>142</v>
      </c>
      <c r="F2592" s="645" t="s">
        <v>143</v>
      </c>
      <c r="G2592" s="645" t="s">
        <v>9100</v>
      </c>
      <c r="H2592" s="646">
        <v>42800</v>
      </c>
      <c r="I2592" s="647">
        <v>315.81</v>
      </c>
      <c r="J2592" s="647">
        <v>1</v>
      </c>
      <c r="K2592" s="647">
        <f t="shared" si="40"/>
        <v>315.81</v>
      </c>
      <c r="L2592" s="645" t="s">
        <v>9101</v>
      </c>
      <c r="M2592" s="645" t="s">
        <v>114</v>
      </c>
      <c r="N2592" s="646">
        <v>42801</v>
      </c>
      <c r="O2592" s="645" t="s">
        <v>71</v>
      </c>
      <c r="P2592" s="645" t="s">
        <v>9102</v>
      </c>
    </row>
    <row r="2593" spans="1:16" x14ac:dyDescent="0.2">
      <c r="A2593" s="645" t="s">
        <v>390</v>
      </c>
      <c r="B2593" s="645" t="s">
        <v>1710</v>
      </c>
      <c r="C2593" s="645" t="s">
        <v>391</v>
      </c>
      <c r="D2593" s="645" t="s">
        <v>141</v>
      </c>
      <c r="E2593" s="645" t="s">
        <v>142</v>
      </c>
      <c r="F2593" s="645" t="s">
        <v>143</v>
      </c>
      <c r="G2593" s="645" t="s">
        <v>9103</v>
      </c>
      <c r="H2593" s="646">
        <v>42800</v>
      </c>
      <c r="I2593" s="647">
        <v>457.38</v>
      </c>
      <c r="J2593" s="647">
        <v>1</v>
      </c>
      <c r="K2593" s="647">
        <f t="shared" si="40"/>
        <v>457.38</v>
      </c>
      <c r="L2593" s="645" t="s">
        <v>9104</v>
      </c>
      <c r="M2593" s="645" t="s">
        <v>1137</v>
      </c>
      <c r="N2593" s="646">
        <v>42801</v>
      </c>
      <c r="O2593" s="645" t="s">
        <v>71</v>
      </c>
      <c r="P2593" s="645" t="s">
        <v>9105</v>
      </c>
    </row>
    <row r="2594" spans="1:16" x14ac:dyDescent="0.2">
      <c r="A2594" s="645" t="s">
        <v>390</v>
      </c>
      <c r="B2594" s="645" t="s">
        <v>1710</v>
      </c>
      <c r="C2594" s="645" t="s">
        <v>391</v>
      </c>
      <c r="D2594" s="645" t="s">
        <v>141</v>
      </c>
      <c r="E2594" s="645" t="s">
        <v>142</v>
      </c>
      <c r="F2594" s="645" t="s">
        <v>143</v>
      </c>
      <c r="G2594" s="645" t="s">
        <v>9106</v>
      </c>
      <c r="H2594" s="646">
        <v>42800</v>
      </c>
      <c r="I2594" s="647">
        <v>485.82</v>
      </c>
      <c r="J2594" s="647">
        <v>1</v>
      </c>
      <c r="K2594" s="647">
        <f t="shared" si="40"/>
        <v>485.82</v>
      </c>
      <c r="L2594" s="645" t="s">
        <v>9107</v>
      </c>
      <c r="M2594" s="645" t="s">
        <v>262</v>
      </c>
      <c r="N2594" s="646">
        <v>42801</v>
      </c>
      <c r="O2594" s="645" t="s">
        <v>71</v>
      </c>
      <c r="P2594" s="645" t="s">
        <v>9108</v>
      </c>
    </row>
    <row r="2595" spans="1:16" x14ac:dyDescent="0.2">
      <c r="A2595" s="645" t="s">
        <v>390</v>
      </c>
      <c r="B2595" s="645" t="s">
        <v>1710</v>
      </c>
      <c r="C2595" s="645" t="s">
        <v>391</v>
      </c>
      <c r="D2595" s="645" t="s">
        <v>141</v>
      </c>
      <c r="E2595" s="645" t="s">
        <v>142</v>
      </c>
      <c r="F2595" s="645" t="s">
        <v>143</v>
      </c>
      <c r="G2595" s="645" t="s">
        <v>9109</v>
      </c>
      <c r="H2595" s="646">
        <v>42800</v>
      </c>
      <c r="I2595" s="647">
        <v>896.85</v>
      </c>
      <c r="J2595" s="647">
        <v>1</v>
      </c>
      <c r="K2595" s="647">
        <f t="shared" si="40"/>
        <v>896.85</v>
      </c>
      <c r="L2595" s="645" t="s">
        <v>9110</v>
      </c>
      <c r="M2595" s="645" t="s">
        <v>3022</v>
      </c>
      <c r="N2595" s="646">
        <v>42801</v>
      </c>
      <c r="O2595" s="645" t="s">
        <v>71</v>
      </c>
      <c r="P2595" s="645" t="s">
        <v>9111</v>
      </c>
    </row>
    <row r="2596" spans="1:16" x14ac:dyDescent="0.2">
      <c r="A2596" s="645" t="s">
        <v>390</v>
      </c>
      <c r="B2596" s="645" t="s">
        <v>1710</v>
      </c>
      <c r="C2596" s="645" t="s">
        <v>391</v>
      </c>
      <c r="D2596" s="645" t="s">
        <v>141</v>
      </c>
      <c r="E2596" s="645" t="s">
        <v>142</v>
      </c>
      <c r="F2596" s="645" t="s">
        <v>143</v>
      </c>
      <c r="G2596" s="645" t="s">
        <v>9112</v>
      </c>
      <c r="H2596" s="646">
        <v>42797</v>
      </c>
      <c r="I2596" s="647">
        <v>2297.79</v>
      </c>
      <c r="J2596" s="647">
        <v>1</v>
      </c>
      <c r="K2596" s="647">
        <f t="shared" si="40"/>
        <v>2297.79</v>
      </c>
      <c r="L2596" s="645" t="s">
        <v>9113</v>
      </c>
      <c r="M2596" s="645" t="s">
        <v>262</v>
      </c>
      <c r="N2596" s="646">
        <v>42801</v>
      </c>
      <c r="O2596" s="645" t="s">
        <v>71</v>
      </c>
      <c r="P2596" s="645" t="s">
        <v>9114</v>
      </c>
    </row>
    <row r="2597" spans="1:16" x14ac:dyDescent="0.2">
      <c r="A2597" s="645" t="s">
        <v>390</v>
      </c>
      <c r="B2597" s="645" t="s">
        <v>1710</v>
      </c>
      <c r="C2597" s="645" t="s">
        <v>391</v>
      </c>
      <c r="D2597" s="645" t="s">
        <v>141</v>
      </c>
      <c r="E2597" s="645" t="s">
        <v>142</v>
      </c>
      <c r="F2597" s="645" t="s">
        <v>143</v>
      </c>
      <c r="G2597" s="645" t="s">
        <v>9115</v>
      </c>
      <c r="H2597" s="646">
        <v>42797</v>
      </c>
      <c r="I2597" s="647">
        <v>1710.94</v>
      </c>
      <c r="J2597" s="647">
        <v>1</v>
      </c>
      <c r="K2597" s="647">
        <f t="shared" si="40"/>
        <v>1710.94</v>
      </c>
      <c r="L2597" s="645" t="s">
        <v>9116</v>
      </c>
      <c r="M2597" s="645" t="s">
        <v>266</v>
      </c>
      <c r="N2597" s="646">
        <v>42801</v>
      </c>
      <c r="O2597" s="645" t="s">
        <v>71</v>
      </c>
      <c r="P2597" s="645" t="s">
        <v>9117</v>
      </c>
    </row>
    <row r="2598" spans="1:16" x14ac:dyDescent="0.2">
      <c r="A2598" s="645" t="s">
        <v>390</v>
      </c>
      <c r="B2598" s="645" t="s">
        <v>1710</v>
      </c>
      <c r="C2598" s="645" t="s">
        <v>391</v>
      </c>
      <c r="D2598" s="645" t="s">
        <v>141</v>
      </c>
      <c r="E2598" s="645" t="s">
        <v>142</v>
      </c>
      <c r="F2598" s="645" t="s">
        <v>143</v>
      </c>
      <c r="G2598" s="645" t="s">
        <v>9118</v>
      </c>
      <c r="H2598" s="646">
        <v>42797</v>
      </c>
      <c r="I2598" s="647">
        <v>1727.69</v>
      </c>
      <c r="J2598" s="647">
        <v>1</v>
      </c>
      <c r="K2598" s="647">
        <f t="shared" si="40"/>
        <v>1727.69</v>
      </c>
      <c r="L2598" s="645" t="s">
        <v>1515</v>
      </c>
      <c r="M2598" s="645" t="s">
        <v>262</v>
      </c>
      <c r="N2598" s="646">
        <v>42801</v>
      </c>
      <c r="O2598" s="645" t="s">
        <v>71</v>
      </c>
      <c r="P2598" s="645" t="s">
        <v>9119</v>
      </c>
    </row>
    <row r="2599" spans="1:16" x14ac:dyDescent="0.2">
      <c r="A2599" s="645" t="s">
        <v>390</v>
      </c>
      <c r="B2599" s="645" t="s">
        <v>1710</v>
      </c>
      <c r="C2599" s="645" t="s">
        <v>391</v>
      </c>
      <c r="D2599" s="645" t="s">
        <v>141</v>
      </c>
      <c r="E2599" s="645" t="s">
        <v>142</v>
      </c>
      <c r="F2599" s="645" t="s">
        <v>143</v>
      </c>
      <c r="G2599" s="645" t="s">
        <v>9120</v>
      </c>
      <c r="H2599" s="646">
        <v>42796</v>
      </c>
      <c r="I2599" s="647">
        <v>943.8</v>
      </c>
      <c r="J2599" s="647">
        <v>1</v>
      </c>
      <c r="K2599" s="647">
        <f t="shared" si="40"/>
        <v>943.8</v>
      </c>
      <c r="L2599" s="645" t="s">
        <v>801</v>
      </c>
      <c r="M2599" s="645" t="s">
        <v>1333</v>
      </c>
      <c r="N2599" s="646">
        <v>42801</v>
      </c>
      <c r="O2599" s="645" t="s">
        <v>71</v>
      </c>
      <c r="P2599" s="645" t="s">
        <v>801</v>
      </c>
    </row>
    <row r="2600" spans="1:16" x14ac:dyDescent="0.2">
      <c r="A2600" s="645" t="s">
        <v>390</v>
      </c>
      <c r="B2600" s="645" t="s">
        <v>1710</v>
      </c>
      <c r="C2600" s="645" t="s">
        <v>391</v>
      </c>
      <c r="D2600" s="645" t="s">
        <v>141</v>
      </c>
      <c r="E2600" s="645" t="s">
        <v>142</v>
      </c>
      <c r="F2600" s="645" t="s">
        <v>143</v>
      </c>
      <c r="G2600" s="645" t="s">
        <v>9121</v>
      </c>
      <c r="H2600" s="646">
        <v>42796</v>
      </c>
      <c r="I2600" s="647">
        <v>1573.74</v>
      </c>
      <c r="J2600" s="647">
        <v>1</v>
      </c>
      <c r="K2600" s="647">
        <f t="shared" si="40"/>
        <v>1573.74</v>
      </c>
      <c r="L2600" s="645" t="s">
        <v>9122</v>
      </c>
      <c r="M2600" s="645" t="s">
        <v>114</v>
      </c>
      <c r="N2600" s="646">
        <v>42801</v>
      </c>
      <c r="O2600" s="645" t="s">
        <v>71</v>
      </c>
      <c r="P2600" s="645" t="s">
        <v>9123</v>
      </c>
    </row>
    <row r="2601" spans="1:16" x14ac:dyDescent="0.2">
      <c r="A2601" s="645" t="s">
        <v>390</v>
      </c>
      <c r="B2601" s="645" t="s">
        <v>1710</v>
      </c>
      <c r="C2601" s="645" t="s">
        <v>391</v>
      </c>
      <c r="D2601" s="645" t="s">
        <v>141</v>
      </c>
      <c r="E2601" s="645" t="s">
        <v>142</v>
      </c>
      <c r="F2601" s="645" t="s">
        <v>143</v>
      </c>
      <c r="G2601" s="645" t="s">
        <v>9124</v>
      </c>
      <c r="H2601" s="646">
        <v>42796</v>
      </c>
      <c r="I2601" s="647">
        <v>171.82</v>
      </c>
      <c r="J2601" s="647">
        <v>1</v>
      </c>
      <c r="K2601" s="647">
        <f t="shared" si="40"/>
        <v>171.82</v>
      </c>
      <c r="L2601" s="645" t="s">
        <v>9125</v>
      </c>
      <c r="M2601" s="645" t="s">
        <v>1137</v>
      </c>
      <c r="N2601" s="646">
        <v>42801</v>
      </c>
      <c r="O2601" s="645" t="s">
        <v>71</v>
      </c>
      <c r="P2601" s="645" t="s">
        <v>9126</v>
      </c>
    </row>
    <row r="2602" spans="1:16" x14ac:dyDescent="0.2">
      <c r="A2602" s="645" t="s">
        <v>390</v>
      </c>
      <c r="B2602" s="645" t="s">
        <v>1710</v>
      </c>
      <c r="C2602" s="645" t="s">
        <v>391</v>
      </c>
      <c r="D2602" s="645" t="s">
        <v>9127</v>
      </c>
      <c r="E2602" s="645" t="s">
        <v>9128</v>
      </c>
      <c r="F2602" s="645" t="s">
        <v>9129</v>
      </c>
      <c r="G2602" s="645" t="s">
        <v>9130</v>
      </c>
      <c r="H2602" s="646">
        <v>42807</v>
      </c>
      <c r="I2602" s="647">
        <v>222.04</v>
      </c>
      <c r="J2602" s="647">
        <v>1</v>
      </c>
      <c r="K2602" s="647">
        <f t="shared" si="40"/>
        <v>222.04</v>
      </c>
      <c r="L2602" s="645" t="s">
        <v>9131</v>
      </c>
      <c r="M2602" s="645" t="s">
        <v>1410</v>
      </c>
      <c r="N2602" s="646">
        <v>42814</v>
      </c>
      <c r="O2602" s="645" t="s">
        <v>71</v>
      </c>
      <c r="P2602" s="645" t="s">
        <v>9132</v>
      </c>
    </row>
    <row r="2603" spans="1:16" x14ac:dyDescent="0.2">
      <c r="A2603" s="645" t="s">
        <v>390</v>
      </c>
      <c r="B2603" s="645" t="s">
        <v>1710</v>
      </c>
      <c r="C2603" s="645" t="s">
        <v>391</v>
      </c>
      <c r="D2603" s="645" t="s">
        <v>150</v>
      </c>
      <c r="E2603" s="645" t="s">
        <v>151</v>
      </c>
      <c r="F2603" s="645" t="s">
        <v>152</v>
      </c>
      <c r="G2603" s="645" t="s">
        <v>9133</v>
      </c>
      <c r="H2603" s="646">
        <v>42783</v>
      </c>
      <c r="I2603" s="647">
        <v>1.1299999999999999</v>
      </c>
      <c r="J2603" s="647">
        <v>1</v>
      </c>
      <c r="K2603" s="647">
        <f t="shared" si="40"/>
        <v>1.1299999999999999</v>
      </c>
      <c r="L2603" s="645" t="s">
        <v>801</v>
      </c>
      <c r="M2603" s="645" t="s">
        <v>748</v>
      </c>
      <c r="N2603" s="646">
        <v>42823</v>
      </c>
      <c r="O2603" s="645" t="s">
        <v>71</v>
      </c>
      <c r="P2603" s="645" t="s">
        <v>801</v>
      </c>
    </row>
    <row r="2604" spans="1:16" x14ac:dyDescent="0.2">
      <c r="A2604" s="645" t="s">
        <v>390</v>
      </c>
      <c r="B2604" s="645" t="s">
        <v>1710</v>
      </c>
      <c r="C2604" s="645" t="s">
        <v>391</v>
      </c>
      <c r="D2604" s="645" t="s">
        <v>150</v>
      </c>
      <c r="E2604" s="645" t="s">
        <v>151</v>
      </c>
      <c r="F2604" s="645" t="s">
        <v>152</v>
      </c>
      <c r="G2604" s="645" t="s">
        <v>9134</v>
      </c>
      <c r="H2604" s="646">
        <v>42782</v>
      </c>
      <c r="I2604" s="647">
        <v>18.399999999999999</v>
      </c>
      <c r="J2604" s="647">
        <v>1</v>
      </c>
      <c r="K2604" s="647">
        <f t="shared" si="40"/>
        <v>18.399999999999999</v>
      </c>
      <c r="L2604" s="645" t="s">
        <v>801</v>
      </c>
      <c r="M2604" s="645" t="s">
        <v>748</v>
      </c>
      <c r="N2604" s="646">
        <v>42823</v>
      </c>
      <c r="O2604" s="645" t="s">
        <v>71</v>
      </c>
      <c r="P2604" s="645" t="s">
        <v>801</v>
      </c>
    </row>
    <row r="2605" spans="1:16" x14ac:dyDescent="0.2">
      <c r="A2605" s="645" t="s">
        <v>390</v>
      </c>
      <c r="B2605" s="645" t="s">
        <v>1710</v>
      </c>
      <c r="C2605" s="645" t="s">
        <v>391</v>
      </c>
      <c r="D2605" s="645" t="s">
        <v>150</v>
      </c>
      <c r="E2605" s="645" t="s">
        <v>151</v>
      </c>
      <c r="F2605" s="645" t="s">
        <v>152</v>
      </c>
      <c r="G2605" s="645" t="s">
        <v>9135</v>
      </c>
      <c r="H2605" s="646">
        <v>42794</v>
      </c>
      <c r="I2605" s="647">
        <v>174.89</v>
      </c>
      <c r="J2605" s="647">
        <v>1</v>
      </c>
      <c r="K2605" s="647">
        <f t="shared" si="40"/>
        <v>174.89</v>
      </c>
      <c r="L2605" s="645" t="s">
        <v>9136</v>
      </c>
      <c r="M2605" s="645" t="s">
        <v>107</v>
      </c>
      <c r="N2605" s="646">
        <v>42818</v>
      </c>
      <c r="O2605" s="645" t="s">
        <v>71</v>
      </c>
      <c r="P2605" s="645" t="s">
        <v>9137</v>
      </c>
    </row>
    <row r="2606" spans="1:16" x14ac:dyDescent="0.2">
      <c r="A2606" s="645" t="s">
        <v>390</v>
      </c>
      <c r="B2606" s="645" t="s">
        <v>1710</v>
      </c>
      <c r="C2606" s="645" t="s">
        <v>391</v>
      </c>
      <c r="D2606" s="645" t="s">
        <v>241</v>
      </c>
      <c r="E2606" s="645" t="s">
        <v>242</v>
      </c>
      <c r="F2606" s="645" t="s">
        <v>243</v>
      </c>
      <c r="G2606" s="645" t="s">
        <v>9138</v>
      </c>
      <c r="H2606" s="646">
        <v>42823</v>
      </c>
      <c r="I2606" s="647">
        <v>58.81</v>
      </c>
      <c r="J2606" s="647">
        <v>1</v>
      </c>
      <c r="K2606" s="647">
        <f t="shared" si="40"/>
        <v>58.81</v>
      </c>
      <c r="L2606" s="645" t="s">
        <v>9139</v>
      </c>
      <c r="M2606" s="645" t="s">
        <v>475</v>
      </c>
      <c r="N2606" s="646">
        <v>42825</v>
      </c>
      <c r="O2606" s="645" t="s">
        <v>71</v>
      </c>
      <c r="P2606" s="645" t="s">
        <v>9140</v>
      </c>
    </row>
    <row r="2607" spans="1:16" x14ac:dyDescent="0.2">
      <c r="A2607" s="645" t="s">
        <v>390</v>
      </c>
      <c r="B2607" s="645" t="s">
        <v>1710</v>
      </c>
      <c r="C2607" s="645" t="s">
        <v>391</v>
      </c>
      <c r="D2607" s="645" t="s">
        <v>241</v>
      </c>
      <c r="E2607" s="645" t="s">
        <v>242</v>
      </c>
      <c r="F2607" s="645" t="s">
        <v>243</v>
      </c>
      <c r="G2607" s="645" t="s">
        <v>9141</v>
      </c>
      <c r="H2607" s="646">
        <v>42823</v>
      </c>
      <c r="I2607" s="647">
        <v>46.59</v>
      </c>
      <c r="J2607" s="647">
        <v>1</v>
      </c>
      <c r="K2607" s="647">
        <f t="shared" si="40"/>
        <v>46.59</v>
      </c>
      <c r="L2607" s="645" t="s">
        <v>9142</v>
      </c>
      <c r="M2607" s="645" t="s">
        <v>245</v>
      </c>
      <c r="N2607" s="646">
        <v>42825</v>
      </c>
      <c r="O2607" s="645" t="s">
        <v>71</v>
      </c>
      <c r="P2607" s="645" t="s">
        <v>9143</v>
      </c>
    </row>
    <row r="2608" spans="1:16" x14ac:dyDescent="0.2">
      <c r="A2608" s="645" t="s">
        <v>390</v>
      </c>
      <c r="B2608" s="645" t="s">
        <v>1710</v>
      </c>
      <c r="C2608" s="645" t="s">
        <v>391</v>
      </c>
      <c r="D2608" s="645" t="s">
        <v>241</v>
      </c>
      <c r="E2608" s="645" t="s">
        <v>242</v>
      </c>
      <c r="F2608" s="645" t="s">
        <v>243</v>
      </c>
      <c r="G2608" s="645" t="s">
        <v>9144</v>
      </c>
      <c r="H2608" s="646">
        <v>42823</v>
      </c>
      <c r="I2608" s="647">
        <v>26.74</v>
      </c>
      <c r="J2608" s="647">
        <v>1</v>
      </c>
      <c r="K2608" s="647">
        <f t="shared" si="40"/>
        <v>26.74</v>
      </c>
      <c r="L2608" s="645" t="s">
        <v>9145</v>
      </c>
      <c r="M2608" s="645" t="s">
        <v>680</v>
      </c>
      <c r="N2608" s="646">
        <v>42825</v>
      </c>
      <c r="O2608" s="645" t="s">
        <v>71</v>
      </c>
      <c r="P2608" s="645" t="s">
        <v>9146</v>
      </c>
    </row>
    <row r="2609" spans="1:16" x14ac:dyDescent="0.2">
      <c r="A2609" s="645" t="s">
        <v>390</v>
      </c>
      <c r="B2609" s="645" t="s">
        <v>1710</v>
      </c>
      <c r="C2609" s="645" t="s">
        <v>391</v>
      </c>
      <c r="D2609" s="645" t="s">
        <v>241</v>
      </c>
      <c r="E2609" s="645" t="s">
        <v>242</v>
      </c>
      <c r="F2609" s="645" t="s">
        <v>243</v>
      </c>
      <c r="G2609" s="645" t="s">
        <v>9147</v>
      </c>
      <c r="H2609" s="646">
        <v>42823</v>
      </c>
      <c r="I2609" s="647">
        <v>194.31</v>
      </c>
      <c r="J2609" s="647">
        <v>1</v>
      </c>
      <c r="K2609" s="647">
        <f t="shared" si="40"/>
        <v>194.31</v>
      </c>
      <c r="L2609" s="645" t="s">
        <v>9148</v>
      </c>
      <c r="M2609" s="645" t="s">
        <v>680</v>
      </c>
      <c r="N2609" s="646">
        <v>42825</v>
      </c>
      <c r="O2609" s="645" t="s">
        <v>71</v>
      </c>
      <c r="P2609" s="645" t="s">
        <v>9149</v>
      </c>
    </row>
    <row r="2610" spans="1:16" x14ac:dyDescent="0.2">
      <c r="A2610" s="645" t="s">
        <v>390</v>
      </c>
      <c r="B2610" s="645" t="s">
        <v>1710</v>
      </c>
      <c r="C2610" s="645" t="s">
        <v>391</v>
      </c>
      <c r="D2610" s="645" t="s">
        <v>241</v>
      </c>
      <c r="E2610" s="645" t="s">
        <v>242</v>
      </c>
      <c r="F2610" s="645" t="s">
        <v>243</v>
      </c>
      <c r="G2610" s="645" t="s">
        <v>9150</v>
      </c>
      <c r="H2610" s="646">
        <v>42822</v>
      </c>
      <c r="I2610" s="647">
        <v>81.83</v>
      </c>
      <c r="J2610" s="647">
        <v>1</v>
      </c>
      <c r="K2610" s="647">
        <f t="shared" si="40"/>
        <v>81.83</v>
      </c>
      <c r="L2610" s="645" t="s">
        <v>9151</v>
      </c>
      <c r="M2610" s="645" t="s">
        <v>95</v>
      </c>
      <c r="N2610" s="646">
        <v>42824</v>
      </c>
      <c r="O2610" s="645" t="s">
        <v>71</v>
      </c>
      <c r="P2610" s="645" t="s">
        <v>9152</v>
      </c>
    </row>
    <row r="2611" spans="1:16" x14ac:dyDescent="0.2">
      <c r="A2611" s="645" t="s">
        <v>390</v>
      </c>
      <c r="B2611" s="645" t="s">
        <v>1710</v>
      </c>
      <c r="C2611" s="645" t="s">
        <v>391</v>
      </c>
      <c r="D2611" s="645" t="s">
        <v>241</v>
      </c>
      <c r="E2611" s="645" t="s">
        <v>242</v>
      </c>
      <c r="F2611" s="645" t="s">
        <v>243</v>
      </c>
      <c r="G2611" s="645" t="s">
        <v>9153</v>
      </c>
      <c r="H2611" s="646">
        <v>42817</v>
      </c>
      <c r="I2611" s="647">
        <v>101.62</v>
      </c>
      <c r="J2611" s="647">
        <v>1</v>
      </c>
      <c r="K2611" s="647">
        <f t="shared" si="40"/>
        <v>101.62</v>
      </c>
      <c r="L2611" s="645" t="s">
        <v>801</v>
      </c>
      <c r="M2611" s="645" t="s">
        <v>887</v>
      </c>
      <c r="N2611" s="646">
        <v>42818</v>
      </c>
      <c r="O2611" s="645" t="s">
        <v>71</v>
      </c>
      <c r="P2611" s="645" t="s">
        <v>801</v>
      </c>
    </row>
    <row r="2612" spans="1:16" x14ac:dyDescent="0.2">
      <c r="A2612" s="645" t="s">
        <v>390</v>
      </c>
      <c r="B2612" s="645" t="s">
        <v>1710</v>
      </c>
      <c r="C2612" s="645" t="s">
        <v>391</v>
      </c>
      <c r="D2612" s="645" t="s">
        <v>241</v>
      </c>
      <c r="E2612" s="645" t="s">
        <v>242</v>
      </c>
      <c r="F2612" s="645" t="s">
        <v>243</v>
      </c>
      <c r="G2612" s="645" t="s">
        <v>9154</v>
      </c>
      <c r="H2612" s="646">
        <v>42800</v>
      </c>
      <c r="I2612" s="647">
        <v>52.6</v>
      </c>
      <c r="J2612" s="647">
        <v>1</v>
      </c>
      <c r="K2612" s="647">
        <f t="shared" si="40"/>
        <v>52.6</v>
      </c>
      <c r="L2612" s="645" t="s">
        <v>9155</v>
      </c>
      <c r="M2612" s="645" t="s">
        <v>1133</v>
      </c>
      <c r="N2612" s="646">
        <v>42803</v>
      </c>
      <c r="O2612" s="645" t="s">
        <v>71</v>
      </c>
      <c r="P2612" s="645" t="s">
        <v>9156</v>
      </c>
    </row>
    <row r="2613" spans="1:16" x14ac:dyDescent="0.2">
      <c r="A2613" s="645" t="s">
        <v>390</v>
      </c>
      <c r="B2613" s="645" t="s">
        <v>1710</v>
      </c>
      <c r="C2613" s="645" t="s">
        <v>391</v>
      </c>
      <c r="D2613" s="645" t="s">
        <v>241</v>
      </c>
      <c r="E2613" s="645" t="s">
        <v>242</v>
      </c>
      <c r="F2613" s="645" t="s">
        <v>243</v>
      </c>
      <c r="G2613" s="645" t="s">
        <v>9157</v>
      </c>
      <c r="H2613" s="646">
        <v>42823</v>
      </c>
      <c r="I2613" s="647">
        <v>38.72</v>
      </c>
      <c r="J2613" s="647">
        <v>1</v>
      </c>
      <c r="K2613" s="647">
        <f t="shared" si="40"/>
        <v>38.72</v>
      </c>
      <c r="L2613" s="645" t="s">
        <v>9158</v>
      </c>
      <c r="M2613" s="645" t="s">
        <v>3060</v>
      </c>
      <c r="N2613" s="646">
        <v>42825</v>
      </c>
      <c r="O2613" s="645" t="s">
        <v>71</v>
      </c>
      <c r="P2613" s="645" t="s">
        <v>9159</v>
      </c>
    </row>
    <row r="2614" spans="1:16" x14ac:dyDescent="0.2">
      <c r="A2614" s="645" t="s">
        <v>390</v>
      </c>
      <c r="B2614" s="645" t="s">
        <v>1710</v>
      </c>
      <c r="C2614" s="645" t="s">
        <v>391</v>
      </c>
      <c r="D2614" s="645" t="s">
        <v>241</v>
      </c>
      <c r="E2614" s="645" t="s">
        <v>242</v>
      </c>
      <c r="F2614" s="645" t="s">
        <v>243</v>
      </c>
      <c r="G2614" s="645" t="s">
        <v>9160</v>
      </c>
      <c r="H2614" s="646">
        <v>42823</v>
      </c>
      <c r="I2614" s="647">
        <v>108.39</v>
      </c>
      <c r="J2614" s="647">
        <v>1</v>
      </c>
      <c r="K2614" s="647">
        <f t="shared" si="40"/>
        <v>108.39</v>
      </c>
      <c r="L2614" s="645" t="s">
        <v>801</v>
      </c>
      <c r="M2614" s="645" t="s">
        <v>9161</v>
      </c>
      <c r="N2614" s="646">
        <v>42825</v>
      </c>
      <c r="O2614" s="645" t="s">
        <v>71</v>
      </c>
      <c r="P2614" s="645" t="s">
        <v>801</v>
      </c>
    </row>
    <row r="2615" spans="1:16" x14ac:dyDescent="0.2">
      <c r="A2615" s="645" t="s">
        <v>390</v>
      </c>
      <c r="B2615" s="645" t="s">
        <v>1710</v>
      </c>
      <c r="C2615" s="645" t="s">
        <v>391</v>
      </c>
      <c r="D2615" s="645" t="s">
        <v>241</v>
      </c>
      <c r="E2615" s="645" t="s">
        <v>242</v>
      </c>
      <c r="F2615" s="645" t="s">
        <v>243</v>
      </c>
      <c r="G2615" s="645" t="s">
        <v>9162</v>
      </c>
      <c r="H2615" s="646">
        <v>42823</v>
      </c>
      <c r="I2615" s="647">
        <v>486.3</v>
      </c>
      <c r="J2615" s="647">
        <v>1</v>
      </c>
      <c r="K2615" s="647">
        <f t="shared" si="40"/>
        <v>486.3</v>
      </c>
      <c r="L2615" s="645" t="s">
        <v>9163</v>
      </c>
      <c r="M2615" s="645" t="s">
        <v>3060</v>
      </c>
      <c r="N2615" s="646">
        <v>42825</v>
      </c>
      <c r="O2615" s="645" t="s">
        <v>71</v>
      </c>
      <c r="P2615" s="645" t="s">
        <v>9164</v>
      </c>
    </row>
    <row r="2616" spans="1:16" x14ac:dyDescent="0.2">
      <c r="A2616" s="645" t="s">
        <v>390</v>
      </c>
      <c r="B2616" s="645" t="s">
        <v>1710</v>
      </c>
      <c r="C2616" s="645" t="s">
        <v>391</v>
      </c>
      <c r="D2616" s="645" t="s">
        <v>241</v>
      </c>
      <c r="E2616" s="645" t="s">
        <v>242</v>
      </c>
      <c r="F2616" s="645" t="s">
        <v>243</v>
      </c>
      <c r="G2616" s="645" t="s">
        <v>9165</v>
      </c>
      <c r="H2616" s="646">
        <v>42823</v>
      </c>
      <c r="I2616" s="647">
        <v>199.57</v>
      </c>
      <c r="J2616" s="647">
        <v>1</v>
      </c>
      <c r="K2616" s="647">
        <f t="shared" si="40"/>
        <v>199.57</v>
      </c>
      <c r="L2616" s="645" t="s">
        <v>801</v>
      </c>
      <c r="M2616" s="645" t="s">
        <v>1472</v>
      </c>
      <c r="N2616" s="646">
        <v>42825</v>
      </c>
      <c r="O2616" s="645" t="s">
        <v>71</v>
      </c>
      <c r="P2616" s="645" t="s">
        <v>801</v>
      </c>
    </row>
    <row r="2617" spans="1:16" x14ac:dyDescent="0.2">
      <c r="A2617" s="645" t="s">
        <v>390</v>
      </c>
      <c r="B2617" s="645" t="s">
        <v>1710</v>
      </c>
      <c r="C2617" s="645" t="s">
        <v>391</v>
      </c>
      <c r="D2617" s="645" t="s">
        <v>241</v>
      </c>
      <c r="E2617" s="645" t="s">
        <v>242</v>
      </c>
      <c r="F2617" s="645" t="s">
        <v>243</v>
      </c>
      <c r="G2617" s="645" t="s">
        <v>9166</v>
      </c>
      <c r="H2617" s="646">
        <v>42823</v>
      </c>
      <c r="I2617" s="647">
        <v>82.27</v>
      </c>
      <c r="J2617" s="647">
        <v>1</v>
      </c>
      <c r="K2617" s="647">
        <f t="shared" si="40"/>
        <v>82.27</v>
      </c>
      <c r="L2617" s="645" t="s">
        <v>801</v>
      </c>
      <c r="M2617" s="645" t="s">
        <v>9167</v>
      </c>
      <c r="N2617" s="646">
        <v>42825</v>
      </c>
      <c r="O2617" s="645" t="s">
        <v>71</v>
      </c>
      <c r="P2617" s="645" t="s">
        <v>801</v>
      </c>
    </row>
    <row r="2618" spans="1:16" x14ac:dyDescent="0.2">
      <c r="A2618" s="645" t="s">
        <v>390</v>
      </c>
      <c r="B2618" s="645" t="s">
        <v>1710</v>
      </c>
      <c r="C2618" s="645" t="s">
        <v>391</v>
      </c>
      <c r="D2618" s="645" t="s">
        <v>241</v>
      </c>
      <c r="E2618" s="645" t="s">
        <v>242</v>
      </c>
      <c r="F2618" s="645" t="s">
        <v>243</v>
      </c>
      <c r="G2618" s="645" t="s">
        <v>9168</v>
      </c>
      <c r="H2618" s="646">
        <v>42823</v>
      </c>
      <c r="I2618" s="647">
        <v>29.83</v>
      </c>
      <c r="J2618" s="647">
        <v>1</v>
      </c>
      <c r="K2618" s="647">
        <f t="shared" si="40"/>
        <v>29.83</v>
      </c>
      <c r="L2618" s="645" t="s">
        <v>801</v>
      </c>
      <c r="M2618" s="645" t="s">
        <v>9161</v>
      </c>
      <c r="N2618" s="646">
        <v>42825</v>
      </c>
      <c r="O2618" s="645" t="s">
        <v>71</v>
      </c>
      <c r="P2618" s="645" t="s">
        <v>801</v>
      </c>
    </row>
    <row r="2619" spans="1:16" x14ac:dyDescent="0.2">
      <c r="A2619" s="645" t="s">
        <v>390</v>
      </c>
      <c r="B2619" s="645" t="s">
        <v>1710</v>
      </c>
      <c r="C2619" s="645" t="s">
        <v>391</v>
      </c>
      <c r="D2619" s="645" t="s">
        <v>241</v>
      </c>
      <c r="E2619" s="645" t="s">
        <v>242</v>
      </c>
      <c r="F2619" s="645" t="s">
        <v>243</v>
      </c>
      <c r="G2619" s="645" t="s">
        <v>9169</v>
      </c>
      <c r="H2619" s="646">
        <v>42823</v>
      </c>
      <c r="I2619" s="647">
        <v>151.02000000000001</v>
      </c>
      <c r="J2619" s="647">
        <v>1</v>
      </c>
      <c r="K2619" s="647">
        <f t="shared" si="40"/>
        <v>151.02000000000001</v>
      </c>
      <c r="L2619" s="645" t="s">
        <v>801</v>
      </c>
      <c r="M2619" s="645" t="s">
        <v>1704</v>
      </c>
      <c r="N2619" s="646">
        <v>42825</v>
      </c>
      <c r="O2619" s="645" t="s">
        <v>71</v>
      </c>
      <c r="P2619" s="645" t="s">
        <v>801</v>
      </c>
    </row>
    <row r="2620" spans="1:16" x14ac:dyDescent="0.2">
      <c r="A2620" s="645" t="s">
        <v>390</v>
      </c>
      <c r="B2620" s="645" t="s">
        <v>1710</v>
      </c>
      <c r="C2620" s="645" t="s">
        <v>391</v>
      </c>
      <c r="D2620" s="645" t="s">
        <v>241</v>
      </c>
      <c r="E2620" s="645" t="s">
        <v>242</v>
      </c>
      <c r="F2620" s="645" t="s">
        <v>243</v>
      </c>
      <c r="G2620" s="645" t="s">
        <v>9170</v>
      </c>
      <c r="H2620" s="646">
        <v>42823</v>
      </c>
      <c r="I2620" s="647">
        <v>111.78</v>
      </c>
      <c r="J2620" s="647">
        <v>1</v>
      </c>
      <c r="K2620" s="647">
        <f t="shared" si="40"/>
        <v>111.78</v>
      </c>
      <c r="L2620" s="645" t="s">
        <v>801</v>
      </c>
      <c r="M2620" s="645" t="s">
        <v>492</v>
      </c>
      <c r="N2620" s="646">
        <v>42825</v>
      </c>
      <c r="O2620" s="645" t="s">
        <v>71</v>
      </c>
      <c r="P2620" s="645" t="s">
        <v>801</v>
      </c>
    </row>
    <row r="2621" spans="1:16" x14ac:dyDescent="0.2">
      <c r="A2621" s="645" t="s">
        <v>390</v>
      </c>
      <c r="B2621" s="645" t="s">
        <v>1710</v>
      </c>
      <c r="C2621" s="645" t="s">
        <v>391</v>
      </c>
      <c r="D2621" s="645" t="s">
        <v>3668</v>
      </c>
      <c r="E2621" s="645" t="s">
        <v>3669</v>
      </c>
      <c r="F2621" s="645" t="s">
        <v>3670</v>
      </c>
      <c r="G2621" s="645" t="s">
        <v>9171</v>
      </c>
      <c r="H2621" s="646">
        <v>42809</v>
      </c>
      <c r="I2621" s="647">
        <v>423.5</v>
      </c>
      <c r="J2621" s="647">
        <v>1</v>
      </c>
      <c r="K2621" s="647">
        <f t="shared" si="40"/>
        <v>423.5</v>
      </c>
      <c r="L2621" s="645" t="s">
        <v>801</v>
      </c>
      <c r="M2621" s="645" t="s">
        <v>4070</v>
      </c>
      <c r="N2621" s="646">
        <v>42822</v>
      </c>
      <c r="O2621" s="645" t="s">
        <v>71</v>
      </c>
      <c r="P2621" s="645" t="s">
        <v>801</v>
      </c>
    </row>
    <row r="2622" spans="1:16" x14ac:dyDescent="0.2">
      <c r="A2622" s="645" t="s">
        <v>390</v>
      </c>
      <c r="B2622" s="645" t="s">
        <v>1710</v>
      </c>
      <c r="C2622" s="645" t="s">
        <v>391</v>
      </c>
      <c r="D2622" s="645" t="s">
        <v>238</v>
      </c>
      <c r="E2622" s="645" t="s">
        <v>239</v>
      </c>
      <c r="F2622" s="645" t="s">
        <v>240</v>
      </c>
      <c r="G2622" s="645" t="s">
        <v>9172</v>
      </c>
      <c r="H2622" s="646">
        <v>42809</v>
      </c>
      <c r="I2622" s="647">
        <v>8.5</v>
      </c>
      <c r="J2622" s="647">
        <v>1</v>
      </c>
      <c r="K2622" s="647">
        <f t="shared" si="40"/>
        <v>8.5</v>
      </c>
      <c r="L2622" s="645" t="s">
        <v>801</v>
      </c>
      <c r="M2622" s="645" t="s">
        <v>600</v>
      </c>
      <c r="N2622" s="646">
        <v>42814</v>
      </c>
      <c r="O2622" s="645" t="s">
        <v>71</v>
      </c>
      <c r="P2622" s="645" t="s">
        <v>801</v>
      </c>
    </row>
    <row r="2623" spans="1:16" x14ac:dyDescent="0.2">
      <c r="A2623" s="645" t="s">
        <v>390</v>
      </c>
      <c r="B2623" s="645" t="s">
        <v>1710</v>
      </c>
      <c r="C2623" s="645" t="s">
        <v>391</v>
      </c>
      <c r="D2623" s="645" t="s">
        <v>103</v>
      </c>
      <c r="E2623" s="645" t="s">
        <v>104</v>
      </c>
      <c r="F2623" s="645" t="s">
        <v>105</v>
      </c>
      <c r="G2623" s="645" t="s">
        <v>9173</v>
      </c>
      <c r="H2623" s="646">
        <v>42816</v>
      </c>
      <c r="I2623" s="647">
        <v>865.39</v>
      </c>
      <c r="J2623" s="647">
        <v>1</v>
      </c>
      <c r="K2623" s="647">
        <f t="shared" si="40"/>
        <v>865.39</v>
      </c>
      <c r="L2623" s="645" t="s">
        <v>9174</v>
      </c>
      <c r="M2623" s="645" t="s">
        <v>131</v>
      </c>
      <c r="N2623" s="646">
        <v>42818</v>
      </c>
      <c r="O2623" s="645" t="s">
        <v>71</v>
      </c>
      <c r="P2623" s="645" t="s">
        <v>9175</v>
      </c>
    </row>
    <row r="2624" spans="1:16" x14ac:dyDescent="0.2">
      <c r="A2624" s="645" t="s">
        <v>390</v>
      </c>
      <c r="B2624" s="645" t="s">
        <v>1710</v>
      </c>
      <c r="C2624" s="645" t="s">
        <v>391</v>
      </c>
      <c r="D2624" s="645" t="s">
        <v>103</v>
      </c>
      <c r="E2624" s="645" t="s">
        <v>104</v>
      </c>
      <c r="F2624" s="645" t="s">
        <v>105</v>
      </c>
      <c r="G2624" s="645" t="s">
        <v>9176</v>
      </c>
      <c r="H2624" s="646">
        <v>42815</v>
      </c>
      <c r="I2624" s="647">
        <v>1466.52</v>
      </c>
      <c r="J2624" s="647">
        <v>1</v>
      </c>
      <c r="K2624" s="647">
        <f t="shared" si="40"/>
        <v>1466.52</v>
      </c>
      <c r="L2624" s="645" t="s">
        <v>9177</v>
      </c>
      <c r="M2624" s="645" t="s">
        <v>114</v>
      </c>
      <c r="N2624" s="646">
        <v>42817</v>
      </c>
      <c r="O2624" s="645" t="s">
        <v>71</v>
      </c>
      <c r="P2624" s="645" t="s">
        <v>9178</v>
      </c>
    </row>
    <row r="2625" spans="1:16" x14ac:dyDescent="0.2">
      <c r="A2625" s="645" t="s">
        <v>390</v>
      </c>
      <c r="B2625" s="645" t="s">
        <v>1710</v>
      </c>
      <c r="C2625" s="645" t="s">
        <v>391</v>
      </c>
      <c r="D2625" s="645" t="s">
        <v>103</v>
      </c>
      <c r="E2625" s="645" t="s">
        <v>104</v>
      </c>
      <c r="F2625" s="645" t="s">
        <v>105</v>
      </c>
      <c r="G2625" s="645" t="s">
        <v>9179</v>
      </c>
      <c r="H2625" s="646">
        <v>42810</v>
      </c>
      <c r="I2625" s="647">
        <v>13.31</v>
      </c>
      <c r="J2625" s="647">
        <v>1</v>
      </c>
      <c r="K2625" s="647">
        <f t="shared" si="40"/>
        <v>13.31</v>
      </c>
      <c r="L2625" s="645" t="s">
        <v>9180</v>
      </c>
      <c r="M2625" s="645" t="s">
        <v>1139</v>
      </c>
      <c r="N2625" s="646">
        <v>42814</v>
      </c>
      <c r="O2625" s="645" t="s">
        <v>71</v>
      </c>
      <c r="P2625" s="645" t="s">
        <v>9181</v>
      </c>
    </row>
    <row r="2626" spans="1:16" x14ac:dyDescent="0.2">
      <c r="A2626" s="645" t="s">
        <v>390</v>
      </c>
      <c r="B2626" s="645" t="s">
        <v>1710</v>
      </c>
      <c r="C2626" s="645" t="s">
        <v>391</v>
      </c>
      <c r="D2626" s="645" t="s">
        <v>103</v>
      </c>
      <c r="E2626" s="645" t="s">
        <v>104</v>
      </c>
      <c r="F2626" s="645" t="s">
        <v>105</v>
      </c>
      <c r="G2626" s="645" t="s">
        <v>9182</v>
      </c>
      <c r="H2626" s="646">
        <v>42809</v>
      </c>
      <c r="I2626" s="647">
        <v>324.27999999999997</v>
      </c>
      <c r="J2626" s="647">
        <v>1</v>
      </c>
      <c r="K2626" s="647">
        <f t="shared" ref="K2626:K2689" si="41">I2626*J2626</f>
        <v>324.27999999999997</v>
      </c>
      <c r="L2626" s="645" t="s">
        <v>9183</v>
      </c>
      <c r="M2626" s="645" t="s">
        <v>719</v>
      </c>
      <c r="N2626" s="646">
        <v>42811</v>
      </c>
      <c r="O2626" s="645" t="s">
        <v>71</v>
      </c>
      <c r="P2626" s="645" t="s">
        <v>9184</v>
      </c>
    </row>
    <row r="2627" spans="1:16" x14ac:dyDescent="0.2">
      <c r="A2627" s="645" t="s">
        <v>390</v>
      </c>
      <c r="B2627" s="645" t="s">
        <v>1710</v>
      </c>
      <c r="C2627" s="645" t="s">
        <v>391</v>
      </c>
      <c r="D2627" s="645" t="s">
        <v>103</v>
      </c>
      <c r="E2627" s="645" t="s">
        <v>104</v>
      </c>
      <c r="F2627" s="645" t="s">
        <v>105</v>
      </c>
      <c r="G2627" s="645" t="s">
        <v>9185</v>
      </c>
      <c r="H2627" s="646">
        <v>42809</v>
      </c>
      <c r="I2627" s="647">
        <v>257.73</v>
      </c>
      <c r="J2627" s="647">
        <v>1</v>
      </c>
      <c r="K2627" s="647">
        <f t="shared" si="41"/>
        <v>257.73</v>
      </c>
      <c r="L2627" s="645" t="s">
        <v>9186</v>
      </c>
      <c r="M2627" s="645" t="s">
        <v>1122</v>
      </c>
      <c r="N2627" s="646">
        <v>42811</v>
      </c>
      <c r="O2627" s="645" t="s">
        <v>71</v>
      </c>
      <c r="P2627" s="645" t="s">
        <v>9187</v>
      </c>
    </row>
    <row r="2628" spans="1:16" x14ac:dyDescent="0.2">
      <c r="A2628" s="645" t="s">
        <v>390</v>
      </c>
      <c r="B2628" s="645" t="s">
        <v>1710</v>
      </c>
      <c r="C2628" s="645" t="s">
        <v>391</v>
      </c>
      <c r="D2628" s="645" t="s">
        <v>103</v>
      </c>
      <c r="E2628" s="645" t="s">
        <v>104</v>
      </c>
      <c r="F2628" s="645" t="s">
        <v>105</v>
      </c>
      <c r="G2628" s="645" t="s">
        <v>9188</v>
      </c>
      <c r="H2628" s="646">
        <v>42808</v>
      </c>
      <c r="I2628" s="647">
        <v>220.22</v>
      </c>
      <c r="J2628" s="647">
        <v>1</v>
      </c>
      <c r="K2628" s="647">
        <f t="shared" si="41"/>
        <v>220.22</v>
      </c>
      <c r="L2628" s="645" t="s">
        <v>9189</v>
      </c>
      <c r="M2628" s="645" t="s">
        <v>719</v>
      </c>
      <c r="N2628" s="646">
        <v>42810</v>
      </c>
      <c r="O2628" s="645" t="s">
        <v>71</v>
      </c>
      <c r="P2628" s="645" t="s">
        <v>9190</v>
      </c>
    </row>
    <row r="2629" spans="1:16" x14ac:dyDescent="0.2">
      <c r="A2629" s="645" t="s">
        <v>390</v>
      </c>
      <c r="B2629" s="645" t="s">
        <v>1710</v>
      </c>
      <c r="C2629" s="645" t="s">
        <v>391</v>
      </c>
      <c r="D2629" s="645" t="s">
        <v>103</v>
      </c>
      <c r="E2629" s="645" t="s">
        <v>104</v>
      </c>
      <c r="F2629" s="645" t="s">
        <v>105</v>
      </c>
      <c r="G2629" s="645" t="s">
        <v>9191</v>
      </c>
      <c r="H2629" s="646">
        <v>42808</v>
      </c>
      <c r="I2629" s="647">
        <v>202.07</v>
      </c>
      <c r="J2629" s="647">
        <v>1</v>
      </c>
      <c r="K2629" s="647">
        <f t="shared" si="41"/>
        <v>202.07</v>
      </c>
      <c r="L2629" s="645" t="s">
        <v>801</v>
      </c>
      <c r="M2629" s="645" t="s">
        <v>1122</v>
      </c>
      <c r="N2629" s="646">
        <v>42810</v>
      </c>
      <c r="O2629" s="645" t="s">
        <v>71</v>
      </c>
      <c r="P2629" s="645" t="s">
        <v>801</v>
      </c>
    </row>
    <row r="2630" spans="1:16" x14ac:dyDescent="0.2">
      <c r="A2630" s="645" t="s">
        <v>390</v>
      </c>
      <c r="B2630" s="645" t="s">
        <v>1710</v>
      </c>
      <c r="C2630" s="645" t="s">
        <v>391</v>
      </c>
      <c r="D2630" s="645" t="s">
        <v>103</v>
      </c>
      <c r="E2630" s="645" t="s">
        <v>104</v>
      </c>
      <c r="F2630" s="645" t="s">
        <v>105</v>
      </c>
      <c r="G2630" s="645" t="s">
        <v>9192</v>
      </c>
      <c r="H2630" s="646">
        <v>42804</v>
      </c>
      <c r="I2630" s="647">
        <v>49.61</v>
      </c>
      <c r="J2630" s="647">
        <v>1</v>
      </c>
      <c r="K2630" s="647">
        <f t="shared" si="41"/>
        <v>49.61</v>
      </c>
      <c r="L2630" s="645" t="s">
        <v>801</v>
      </c>
      <c r="M2630" s="645" t="s">
        <v>1137</v>
      </c>
      <c r="N2630" s="646">
        <v>42808</v>
      </c>
      <c r="O2630" s="645" t="s">
        <v>71</v>
      </c>
      <c r="P2630" s="645" t="s">
        <v>801</v>
      </c>
    </row>
    <row r="2631" spans="1:16" x14ac:dyDescent="0.2">
      <c r="A2631" s="645" t="s">
        <v>390</v>
      </c>
      <c r="B2631" s="645" t="s">
        <v>1710</v>
      </c>
      <c r="C2631" s="645" t="s">
        <v>391</v>
      </c>
      <c r="D2631" s="645" t="s">
        <v>103</v>
      </c>
      <c r="E2631" s="645" t="s">
        <v>104</v>
      </c>
      <c r="F2631" s="645" t="s">
        <v>105</v>
      </c>
      <c r="G2631" s="645" t="s">
        <v>9193</v>
      </c>
      <c r="H2631" s="646">
        <v>42804</v>
      </c>
      <c r="I2631" s="647">
        <v>100.43</v>
      </c>
      <c r="J2631" s="647">
        <v>1</v>
      </c>
      <c r="K2631" s="647">
        <f t="shared" si="41"/>
        <v>100.43</v>
      </c>
      <c r="L2631" s="645" t="s">
        <v>801</v>
      </c>
      <c r="M2631" s="645" t="s">
        <v>1122</v>
      </c>
      <c r="N2631" s="646">
        <v>42808</v>
      </c>
      <c r="O2631" s="645" t="s">
        <v>71</v>
      </c>
      <c r="P2631" s="645" t="s">
        <v>801</v>
      </c>
    </row>
    <row r="2632" spans="1:16" x14ac:dyDescent="0.2">
      <c r="A2632" s="645" t="s">
        <v>390</v>
      </c>
      <c r="B2632" s="645" t="s">
        <v>1710</v>
      </c>
      <c r="C2632" s="645" t="s">
        <v>391</v>
      </c>
      <c r="D2632" s="645" t="s">
        <v>103</v>
      </c>
      <c r="E2632" s="645" t="s">
        <v>104</v>
      </c>
      <c r="F2632" s="645" t="s">
        <v>105</v>
      </c>
      <c r="G2632" s="645" t="s">
        <v>9194</v>
      </c>
      <c r="H2632" s="646">
        <v>42801</v>
      </c>
      <c r="I2632" s="647">
        <v>202.07</v>
      </c>
      <c r="J2632" s="647">
        <v>1</v>
      </c>
      <c r="K2632" s="647">
        <f t="shared" si="41"/>
        <v>202.07</v>
      </c>
      <c r="L2632" s="645" t="s">
        <v>801</v>
      </c>
      <c r="M2632" s="645" t="s">
        <v>1122</v>
      </c>
      <c r="N2632" s="646">
        <v>42804</v>
      </c>
      <c r="O2632" s="645" t="s">
        <v>71</v>
      </c>
      <c r="P2632" s="645" t="s">
        <v>801</v>
      </c>
    </row>
    <row r="2633" spans="1:16" x14ac:dyDescent="0.2">
      <c r="A2633" s="645" t="s">
        <v>390</v>
      </c>
      <c r="B2633" s="645" t="s">
        <v>1710</v>
      </c>
      <c r="C2633" s="645" t="s">
        <v>391</v>
      </c>
      <c r="D2633" s="645" t="s">
        <v>446</v>
      </c>
      <c r="E2633" s="645" t="s">
        <v>447</v>
      </c>
      <c r="F2633" s="645" t="s">
        <v>448</v>
      </c>
      <c r="G2633" s="645" t="s">
        <v>9195</v>
      </c>
      <c r="H2633" s="646">
        <v>42814</v>
      </c>
      <c r="I2633" s="647">
        <v>1167.6500000000001</v>
      </c>
      <c r="J2633" s="647">
        <v>1</v>
      </c>
      <c r="K2633" s="647">
        <f t="shared" si="41"/>
        <v>1167.6500000000001</v>
      </c>
      <c r="L2633" s="645" t="s">
        <v>9196</v>
      </c>
      <c r="M2633" s="645" t="s">
        <v>189</v>
      </c>
      <c r="N2633" s="646">
        <v>42818</v>
      </c>
      <c r="O2633" s="645" t="s">
        <v>71</v>
      </c>
      <c r="P2633" s="645" t="s">
        <v>9197</v>
      </c>
    </row>
    <row r="2634" spans="1:16" x14ac:dyDescent="0.2">
      <c r="A2634" s="645" t="s">
        <v>390</v>
      </c>
      <c r="B2634" s="645" t="s">
        <v>1710</v>
      </c>
      <c r="C2634" s="645" t="s">
        <v>391</v>
      </c>
      <c r="D2634" s="645" t="s">
        <v>446</v>
      </c>
      <c r="E2634" s="645" t="s">
        <v>447</v>
      </c>
      <c r="F2634" s="645" t="s">
        <v>448</v>
      </c>
      <c r="G2634" s="645" t="s">
        <v>9198</v>
      </c>
      <c r="H2634" s="646">
        <v>42794</v>
      </c>
      <c r="I2634" s="647">
        <v>196.14</v>
      </c>
      <c r="J2634" s="647">
        <v>1</v>
      </c>
      <c r="K2634" s="647">
        <f t="shared" si="41"/>
        <v>196.14</v>
      </c>
      <c r="L2634" s="645" t="s">
        <v>9199</v>
      </c>
      <c r="M2634" s="645" t="s">
        <v>257</v>
      </c>
      <c r="N2634" s="646">
        <v>42804</v>
      </c>
      <c r="O2634" s="645" t="s">
        <v>71</v>
      </c>
      <c r="P2634" s="645" t="s">
        <v>9200</v>
      </c>
    </row>
    <row r="2635" spans="1:16" x14ac:dyDescent="0.2">
      <c r="A2635" s="645" t="s">
        <v>390</v>
      </c>
      <c r="B2635" s="645" t="s">
        <v>1710</v>
      </c>
      <c r="C2635" s="645" t="s">
        <v>391</v>
      </c>
      <c r="D2635" s="645" t="s">
        <v>9201</v>
      </c>
      <c r="E2635" s="645" t="s">
        <v>9202</v>
      </c>
      <c r="F2635" s="645" t="s">
        <v>9203</v>
      </c>
      <c r="G2635" s="645" t="s">
        <v>9204</v>
      </c>
      <c r="H2635" s="646">
        <v>42817</v>
      </c>
      <c r="I2635" s="647">
        <v>4543.13</v>
      </c>
      <c r="J2635" s="647">
        <v>1</v>
      </c>
      <c r="K2635" s="647">
        <f t="shared" si="41"/>
        <v>4543.13</v>
      </c>
      <c r="L2635" s="645" t="s">
        <v>9205</v>
      </c>
      <c r="M2635" s="645" t="s">
        <v>1923</v>
      </c>
      <c r="N2635" s="646">
        <v>42822</v>
      </c>
      <c r="O2635" s="645" t="s">
        <v>71</v>
      </c>
      <c r="P2635" s="645" t="s">
        <v>9206</v>
      </c>
    </row>
    <row r="2636" spans="1:16" x14ac:dyDescent="0.2">
      <c r="A2636" s="645" t="s">
        <v>390</v>
      </c>
      <c r="B2636" s="645" t="s">
        <v>1710</v>
      </c>
      <c r="C2636" s="645" t="s">
        <v>391</v>
      </c>
      <c r="D2636" s="645" t="s">
        <v>1473</v>
      </c>
      <c r="E2636" s="645" t="s">
        <v>1474</v>
      </c>
      <c r="F2636" s="645" t="s">
        <v>1475</v>
      </c>
      <c r="G2636" s="645" t="s">
        <v>9207</v>
      </c>
      <c r="H2636" s="646">
        <v>42814</v>
      </c>
      <c r="I2636" s="647">
        <v>119.85</v>
      </c>
      <c r="J2636" s="647">
        <v>1</v>
      </c>
      <c r="K2636" s="647">
        <f t="shared" si="41"/>
        <v>119.85</v>
      </c>
      <c r="L2636" s="645" t="s">
        <v>9208</v>
      </c>
      <c r="M2636" s="645" t="s">
        <v>543</v>
      </c>
      <c r="N2636" s="646">
        <v>42823</v>
      </c>
      <c r="O2636" s="645" t="s">
        <v>71</v>
      </c>
      <c r="P2636" s="645" t="s">
        <v>9209</v>
      </c>
    </row>
    <row r="2637" spans="1:16" x14ac:dyDescent="0.2">
      <c r="A2637" s="645" t="s">
        <v>390</v>
      </c>
      <c r="B2637" s="645" t="s">
        <v>1710</v>
      </c>
      <c r="C2637" s="645" t="s">
        <v>391</v>
      </c>
      <c r="D2637" s="645" t="s">
        <v>1473</v>
      </c>
      <c r="E2637" s="645" t="s">
        <v>1474</v>
      </c>
      <c r="F2637" s="645" t="s">
        <v>1475</v>
      </c>
      <c r="G2637" s="645" t="s">
        <v>9210</v>
      </c>
      <c r="H2637" s="646">
        <v>42814</v>
      </c>
      <c r="I2637" s="647">
        <v>54.27</v>
      </c>
      <c r="J2637" s="647">
        <v>1</v>
      </c>
      <c r="K2637" s="647">
        <f t="shared" si="41"/>
        <v>54.27</v>
      </c>
      <c r="L2637" s="645" t="s">
        <v>801</v>
      </c>
      <c r="M2637" s="645" t="s">
        <v>2970</v>
      </c>
      <c r="N2637" s="646">
        <v>42823</v>
      </c>
      <c r="O2637" s="645" t="s">
        <v>71</v>
      </c>
      <c r="P2637" s="645" t="s">
        <v>801</v>
      </c>
    </row>
    <row r="2638" spans="1:16" x14ac:dyDescent="0.2">
      <c r="A2638" s="645" t="s">
        <v>390</v>
      </c>
      <c r="B2638" s="645" t="s">
        <v>1710</v>
      </c>
      <c r="C2638" s="645" t="s">
        <v>391</v>
      </c>
      <c r="D2638" s="645" t="s">
        <v>1473</v>
      </c>
      <c r="E2638" s="645" t="s">
        <v>1474</v>
      </c>
      <c r="F2638" s="645" t="s">
        <v>1475</v>
      </c>
      <c r="G2638" s="645" t="s">
        <v>9211</v>
      </c>
      <c r="H2638" s="646">
        <v>42814</v>
      </c>
      <c r="I2638" s="647">
        <v>32.56</v>
      </c>
      <c r="J2638" s="647">
        <v>1</v>
      </c>
      <c r="K2638" s="647">
        <f t="shared" si="41"/>
        <v>32.56</v>
      </c>
      <c r="L2638" s="645" t="s">
        <v>9212</v>
      </c>
      <c r="M2638" s="645" t="s">
        <v>1051</v>
      </c>
      <c r="N2638" s="646">
        <v>42823</v>
      </c>
      <c r="O2638" s="645" t="s">
        <v>71</v>
      </c>
      <c r="P2638" s="645" t="s">
        <v>9213</v>
      </c>
    </row>
    <row r="2639" spans="1:16" x14ac:dyDescent="0.2">
      <c r="A2639" s="645" t="s">
        <v>390</v>
      </c>
      <c r="B2639" s="645" t="s">
        <v>1710</v>
      </c>
      <c r="C2639" s="645" t="s">
        <v>391</v>
      </c>
      <c r="D2639" s="645" t="s">
        <v>1473</v>
      </c>
      <c r="E2639" s="645" t="s">
        <v>1474</v>
      </c>
      <c r="F2639" s="645" t="s">
        <v>1475</v>
      </c>
      <c r="G2639" s="645" t="s">
        <v>9214</v>
      </c>
      <c r="H2639" s="646">
        <v>42814</v>
      </c>
      <c r="I2639" s="647">
        <v>161.5</v>
      </c>
      <c r="J2639" s="647">
        <v>1</v>
      </c>
      <c r="K2639" s="647">
        <f t="shared" si="41"/>
        <v>161.5</v>
      </c>
      <c r="L2639" s="645" t="s">
        <v>9215</v>
      </c>
      <c r="M2639" s="645" t="s">
        <v>261</v>
      </c>
      <c r="N2639" s="646">
        <v>42817</v>
      </c>
      <c r="O2639" s="645" t="s">
        <v>71</v>
      </c>
      <c r="P2639" s="645" t="s">
        <v>9216</v>
      </c>
    </row>
    <row r="2640" spans="1:16" x14ac:dyDescent="0.2">
      <c r="A2640" s="645" t="s">
        <v>390</v>
      </c>
      <c r="B2640" s="645" t="s">
        <v>1710</v>
      </c>
      <c r="C2640" s="645" t="s">
        <v>391</v>
      </c>
      <c r="D2640" s="645" t="s">
        <v>1473</v>
      </c>
      <c r="E2640" s="645" t="s">
        <v>1474</v>
      </c>
      <c r="F2640" s="645" t="s">
        <v>1475</v>
      </c>
      <c r="G2640" s="645" t="s">
        <v>9217</v>
      </c>
      <c r="H2640" s="646">
        <v>42794</v>
      </c>
      <c r="I2640" s="647">
        <v>164.4</v>
      </c>
      <c r="J2640" s="647">
        <v>1</v>
      </c>
      <c r="K2640" s="647">
        <f t="shared" si="41"/>
        <v>164.4</v>
      </c>
      <c r="L2640" s="645" t="s">
        <v>9215</v>
      </c>
      <c r="M2640" s="645" t="s">
        <v>261</v>
      </c>
      <c r="N2640" s="646">
        <v>42801</v>
      </c>
      <c r="O2640" s="645" t="s">
        <v>71</v>
      </c>
      <c r="P2640" s="645" t="s">
        <v>9216</v>
      </c>
    </row>
    <row r="2641" spans="1:16" x14ac:dyDescent="0.2">
      <c r="A2641" s="645" t="s">
        <v>390</v>
      </c>
      <c r="B2641" s="645" t="s">
        <v>1710</v>
      </c>
      <c r="C2641" s="645" t="s">
        <v>391</v>
      </c>
      <c r="D2641" s="645" t="s">
        <v>1461</v>
      </c>
      <c r="E2641" s="645" t="s">
        <v>1462</v>
      </c>
      <c r="F2641" s="645" t="s">
        <v>1463</v>
      </c>
      <c r="G2641" s="645" t="s">
        <v>9218</v>
      </c>
      <c r="H2641" s="646">
        <v>42797</v>
      </c>
      <c r="I2641" s="647">
        <v>212.96</v>
      </c>
      <c r="J2641" s="647">
        <v>1</v>
      </c>
      <c r="K2641" s="647">
        <f t="shared" si="41"/>
        <v>212.96</v>
      </c>
      <c r="L2641" s="645" t="s">
        <v>9219</v>
      </c>
      <c r="M2641" s="645" t="s">
        <v>95</v>
      </c>
      <c r="N2641" s="646">
        <v>42807</v>
      </c>
      <c r="O2641" s="645" t="s">
        <v>71</v>
      </c>
      <c r="P2641" s="645" t="s">
        <v>9220</v>
      </c>
    </row>
    <row r="2642" spans="1:16" x14ac:dyDescent="0.2">
      <c r="A2642" s="645" t="s">
        <v>390</v>
      </c>
      <c r="B2642" s="645" t="s">
        <v>1710</v>
      </c>
      <c r="C2642" s="645" t="s">
        <v>391</v>
      </c>
      <c r="D2642" s="645" t="s">
        <v>9221</v>
      </c>
      <c r="E2642" s="645" t="s">
        <v>9222</v>
      </c>
      <c r="F2642" s="645" t="s">
        <v>9223</v>
      </c>
      <c r="G2642" s="645" t="s">
        <v>9224</v>
      </c>
      <c r="H2642" s="646">
        <v>42818</v>
      </c>
      <c r="I2642" s="647">
        <v>224.94</v>
      </c>
      <c r="J2642" s="647">
        <v>1</v>
      </c>
      <c r="K2642" s="647">
        <f t="shared" si="41"/>
        <v>224.94</v>
      </c>
      <c r="L2642" s="645" t="s">
        <v>801</v>
      </c>
      <c r="M2642" s="645" t="s">
        <v>3401</v>
      </c>
      <c r="N2642" s="646">
        <v>42822</v>
      </c>
      <c r="O2642" s="645" t="s">
        <v>71</v>
      </c>
      <c r="P2642" s="645" t="s">
        <v>801</v>
      </c>
    </row>
    <row r="2643" spans="1:16" x14ac:dyDescent="0.2">
      <c r="A2643" s="645" t="s">
        <v>390</v>
      </c>
      <c r="B2643" s="645" t="s">
        <v>1710</v>
      </c>
      <c r="C2643" s="645" t="s">
        <v>391</v>
      </c>
      <c r="D2643" s="645" t="s">
        <v>1351</v>
      </c>
      <c r="E2643" s="645" t="s">
        <v>1352</v>
      </c>
      <c r="F2643" s="645" t="s">
        <v>1353</v>
      </c>
      <c r="G2643" s="645" t="s">
        <v>9225</v>
      </c>
      <c r="H2643" s="646">
        <v>42794</v>
      </c>
      <c r="I2643" s="647">
        <v>41.89</v>
      </c>
      <c r="J2643" s="647">
        <v>1</v>
      </c>
      <c r="K2643" s="647">
        <f t="shared" si="41"/>
        <v>41.89</v>
      </c>
      <c r="L2643" s="645" t="s">
        <v>801</v>
      </c>
      <c r="M2643" s="645" t="s">
        <v>1697</v>
      </c>
      <c r="N2643" s="646">
        <v>42802</v>
      </c>
      <c r="O2643" s="645" t="s">
        <v>71</v>
      </c>
      <c r="P2643" s="645" t="s">
        <v>801</v>
      </c>
    </row>
    <row r="2644" spans="1:16" x14ac:dyDescent="0.2">
      <c r="A2644" s="645" t="s">
        <v>390</v>
      </c>
      <c r="B2644" s="645" t="s">
        <v>1710</v>
      </c>
      <c r="C2644" s="645" t="s">
        <v>391</v>
      </c>
      <c r="D2644" s="645" t="s">
        <v>1351</v>
      </c>
      <c r="E2644" s="645" t="s">
        <v>1352</v>
      </c>
      <c r="F2644" s="645" t="s">
        <v>1353</v>
      </c>
      <c r="G2644" s="645" t="s">
        <v>9226</v>
      </c>
      <c r="H2644" s="646">
        <v>42794</v>
      </c>
      <c r="I2644" s="647">
        <v>33.75</v>
      </c>
      <c r="J2644" s="647">
        <v>1</v>
      </c>
      <c r="K2644" s="647">
        <f t="shared" si="41"/>
        <v>33.75</v>
      </c>
      <c r="L2644" s="645" t="s">
        <v>801</v>
      </c>
      <c r="M2644" s="645" t="s">
        <v>1923</v>
      </c>
      <c r="N2644" s="646">
        <v>42802</v>
      </c>
      <c r="O2644" s="645" t="s">
        <v>71</v>
      </c>
      <c r="P2644" s="645" t="s">
        <v>801</v>
      </c>
    </row>
    <row r="2645" spans="1:16" x14ac:dyDescent="0.2">
      <c r="A2645" s="645" t="s">
        <v>390</v>
      </c>
      <c r="B2645" s="645" t="s">
        <v>1710</v>
      </c>
      <c r="C2645" s="645" t="s">
        <v>391</v>
      </c>
      <c r="D2645" s="645" t="s">
        <v>1351</v>
      </c>
      <c r="E2645" s="645" t="s">
        <v>1352</v>
      </c>
      <c r="F2645" s="645" t="s">
        <v>1353</v>
      </c>
      <c r="G2645" s="645" t="s">
        <v>9227</v>
      </c>
      <c r="H2645" s="646">
        <v>42794</v>
      </c>
      <c r="I2645" s="647">
        <v>6</v>
      </c>
      <c r="J2645" s="647">
        <v>1</v>
      </c>
      <c r="K2645" s="647">
        <f t="shared" si="41"/>
        <v>6</v>
      </c>
      <c r="L2645" s="645" t="s">
        <v>801</v>
      </c>
      <c r="M2645" s="645" t="s">
        <v>3090</v>
      </c>
      <c r="N2645" s="646">
        <v>42807</v>
      </c>
      <c r="O2645" s="645" t="s">
        <v>71</v>
      </c>
      <c r="P2645" s="645" t="s">
        <v>801</v>
      </c>
    </row>
    <row r="2646" spans="1:16" x14ac:dyDescent="0.2">
      <c r="A2646" s="645" t="s">
        <v>390</v>
      </c>
      <c r="B2646" s="645" t="s">
        <v>1710</v>
      </c>
      <c r="C2646" s="645" t="s">
        <v>391</v>
      </c>
      <c r="D2646" s="645" t="s">
        <v>1351</v>
      </c>
      <c r="E2646" s="645" t="s">
        <v>1352</v>
      </c>
      <c r="F2646" s="645" t="s">
        <v>1353</v>
      </c>
      <c r="G2646" s="645" t="s">
        <v>9228</v>
      </c>
      <c r="H2646" s="646">
        <v>42794</v>
      </c>
      <c r="I2646" s="647">
        <v>115.98</v>
      </c>
      <c r="J2646" s="647">
        <v>1</v>
      </c>
      <c r="K2646" s="647">
        <f t="shared" si="41"/>
        <v>115.98</v>
      </c>
      <c r="L2646" s="645" t="s">
        <v>801</v>
      </c>
      <c r="M2646" s="645" t="s">
        <v>1139</v>
      </c>
      <c r="N2646" s="646">
        <v>42802</v>
      </c>
      <c r="O2646" s="645" t="s">
        <v>71</v>
      </c>
      <c r="P2646" s="645" t="s">
        <v>801</v>
      </c>
    </row>
    <row r="2647" spans="1:16" x14ac:dyDescent="0.2">
      <c r="A2647" s="645" t="s">
        <v>390</v>
      </c>
      <c r="B2647" s="645" t="s">
        <v>1710</v>
      </c>
      <c r="C2647" s="645" t="s">
        <v>391</v>
      </c>
      <c r="D2647" s="645" t="s">
        <v>9230</v>
      </c>
      <c r="E2647" s="645" t="s">
        <v>9231</v>
      </c>
      <c r="F2647" s="645" t="s">
        <v>9232</v>
      </c>
      <c r="G2647" s="645" t="s">
        <v>9233</v>
      </c>
      <c r="H2647" s="646">
        <v>42803</v>
      </c>
      <c r="I2647" s="647">
        <v>616.57000000000005</v>
      </c>
      <c r="J2647" s="647">
        <v>1</v>
      </c>
      <c r="K2647" s="647">
        <f t="shared" si="41"/>
        <v>616.57000000000005</v>
      </c>
      <c r="L2647" s="645" t="s">
        <v>9234</v>
      </c>
      <c r="M2647" s="645" t="s">
        <v>1109</v>
      </c>
      <c r="N2647" s="646">
        <v>42807</v>
      </c>
      <c r="O2647" s="645" t="s">
        <v>71</v>
      </c>
      <c r="P2647" s="645" t="s">
        <v>9235</v>
      </c>
    </row>
    <row r="2648" spans="1:16" x14ac:dyDescent="0.2">
      <c r="A2648" s="645" t="s">
        <v>390</v>
      </c>
      <c r="B2648" s="645" t="s">
        <v>1710</v>
      </c>
      <c r="C2648" s="645" t="s">
        <v>391</v>
      </c>
      <c r="D2648" s="645" t="s">
        <v>1589</v>
      </c>
      <c r="E2648" s="645" t="s">
        <v>1590</v>
      </c>
      <c r="F2648" s="645" t="s">
        <v>1591</v>
      </c>
      <c r="G2648" s="645" t="s">
        <v>9236</v>
      </c>
      <c r="H2648" s="646">
        <v>42807</v>
      </c>
      <c r="I2648" s="647">
        <v>401.87</v>
      </c>
      <c r="J2648" s="647">
        <v>1</v>
      </c>
      <c r="K2648" s="647">
        <f t="shared" si="41"/>
        <v>401.87</v>
      </c>
      <c r="L2648" s="645" t="s">
        <v>9237</v>
      </c>
      <c r="M2648" s="645" t="s">
        <v>1969</v>
      </c>
      <c r="N2648" s="646">
        <v>42808</v>
      </c>
      <c r="O2648" s="645" t="s">
        <v>71</v>
      </c>
      <c r="P2648" s="645" t="s">
        <v>9238</v>
      </c>
    </row>
    <row r="2649" spans="1:16" x14ac:dyDescent="0.2">
      <c r="A2649" s="645" t="s">
        <v>390</v>
      </c>
      <c r="B2649" s="645" t="s">
        <v>1710</v>
      </c>
      <c r="C2649" s="645" t="s">
        <v>391</v>
      </c>
      <c r="D2649" s="645" t="s">
        <v>9239</v>
      </c>
      <c r="E2649" s="645" t="s">
        <v>9240</v>
      </c>
      <c r="F2649" s="645" t="s">
        <v>9241</v>
      </c>
      <c r="G2649" s="645" t="s">
        <v>9242</v>
      </c>
      <c r="H2649" s="646">
        <v>42811</v>
      </c>
      <c r="I2649" s="647">
        <v>849.42</v>
      </c>
      <c r="J2649" s="647">
        <v>1</v>
      </c>
      <c r="K2649" s="647">
        <f t="shared" si="41"/>
        <v>849.42</v>
      </c>
      <c r="L2649" s="645" t="s">
        <v>9243</v>
      </c>
      <c r="M2649" s="645" t="s">
        <v>1051</v>
      </c>
      <c r="N2649" s="646">
        <v>42817</v>
      </c>
      <c r="O2649" s="645" t="s">
        <v>71</v>
      </c>
      <c r="P2649" s="645" t="s">
        <v>9244</v>
      </c>
    </row>
    <row r="2650" spans="1:16" x14ac:dyDescent="0.2">
      <c r="A2650" s="645" t="s">
        <v>390</v>
      </c>
      <c r="B2650" s="645" t="s">
        <v>1710</v>
      </c>
      <c r="C2650" s="645" t="s">
        <v>391</v>
      </c>
      <c r="D2650" s="645" t="s">
        <v>9239</v>
      </c>
      <c r="E2650" s="645" t="s">
        <v>9240</v>
      </c>
      <c r="F2650" s="645" t="s">
        <v>9241</v>
      </c>
      <c r="G2650" s="645" t="s">
        <v>9245</v>
      </c>
      <c r="H2650" s="646">
        <v>42748</v>
      </c>
      <c r="I2650" s="647">
        <v>330.33</v>
      </c>
      <c r="J2650" s="647">
        <v>1</v>
      </c>
      <c r="K2650" s="647">
        <f t="shared" si="41"/>
        <v>330.33</v>
      </c>
      <c r="L2650" s="645" t="s">
        <v>801</v>
      </c>
      <c r="M2650" s="645" t="s">
        <v>1137</v>
      </c>
      <c r="N2650" s="646">
        <v>42822</v>
      </c>
      <c r="O2650" s="645" t="s">
        <v>71</v>
      </c>
      <c r="P2650" s="645" t="s">
        <v>801</v>
      </c>
    </row>
    <row r="2651" spans="1:16" x14ac:dyDescent="0.2">
      <c r="A2651" s="645" t="s">
        <v>390</v>
      </c>
      <c r="B2651" s="645" t="s">
        <v>1710</v>
      </c>
      <c r="C2651" s="645" t="s">
        <v>391</v>
      </c>
      <c r="D2651" s="645" t="s">
        <v>1551</v>
      </c>
      <c r="E2651" s="645" t="s">
        <v>1552</v>
      </c>
      <c r="F2651" s="645" t="s">
        <v>1553</v>
      </c>
      <c r="G2651" s="645" t="s">
        <v>9246</v>
      </c>
      <c r="H2651" s="646">
        <v>42817</v>
      </c>
      <c r="I2651" s="647">
        <v>43.89</v>
      </c>
      <c r="J2651" s="647">
        <v>1</v>
      </c>
      <c r="K2651" s="647">
        <f t="shared" si="41"/>
        <v>43.89</v>
      </c>
      <c r="L2651" s="645" t="s">
        <v>801</v>
      </c>
      <c r="M2651" s="645" t="s">
        <v>1138</v>
      </c>
      <c r="N2651" s="646">
        <v>42822</v>
      </c>
      <c r="O2651" s="645" t="s">
        <v>71</v>
      </c>
      <c r="P2651" s="645" t="s">
        <v>801</v>
      </c>
    </row>
    <row r="2652" spans="1:16" x14ac:dyDescent="0.2">
      <c r="A2652" s="645" t="s">
        <v>390</v>
      </c>
      <c r="B2652" s="645" t="s">
        <v>1710</v>
      </c>
      <c r="C2652" s="645" t="s">
        <v>391</v>
      </c>
      <c r="D2652" s="645" t="s">
        <v>1551</v>
      </c>
      <c r="E2652" s="645" t="s">
        <v>1552</v>
      </c>
      <c r="F2652" s="645" t="s">
        <v>1553</v>
      </c>
      <c r="G2652" s="645" t="s">
        <v>9247</v>
      </c>
      <c r="H2652" s="646">
        <v>42808</v>
      </c>
      <c r="I2652" s="647">
        <v>1023.88</v>
      </c>
      <c r="J2652" s="647">
        <v>1</v>
      </c>
      <c r="K2652" s="647">
        <f t="shared" si="41"/>
        <v>1023.88</v>
      </c>
      <c r="L2652" s="645" t="s">
        <v>801</v>
      </c>
      <c r="M2652" s="645" t="s">
        <v>122</v>
      </c>
      <c r="N2652" s="646">
        <v>42810</v>
      </c>
      <c r="O2652" s="645" t="s">
        <v>71</v>
      </c>
      <c r="P2652" s="645" t="s">
        <v>801</v>
      </c>
    </row>
    <row r="2653" spans="1:16" x14ac:dyDescent="0.2">
      <c r="A2653" s="645" t="s">
        <v>390</v>
      </c>
      <c r="B2653" s="645" t="s">
        <v>1710</v>
      </c>
      <c r="C2653" s="645" t="s">
        <v>391</v>
      </c>
      <c r="D2653" s="645" t="s">
        <v>1551</v>
      </c>
      <c r="E2653" s="645" t="s">
        <v>1552</v>
      </c>
      <c r="F2653" s="645" t="s">
        <v>1553</v>
      </c>
      <c r="G2653" s="645" t="s">
        <v>9248</v>
      </c>
      <c r="H2653" s="646">
        <v>42794</v>
      </c>
      <c r="I2653" s="647">
        <v>102.09</v>
      </c>
      <c r="J2653" s="647">
        <v>1</v>
      </c>
      <c r="K2653" s="647">
        <f t="shared" si="41"/>
        <v>102.09</v>
      </c>
      <c r="L2653" s="645" t="s">
        <v>801</v>
      </c>
      <c r="M2653" s="645" t="s">
        <v>102</v>
      </c>
      <c r="N2653" s="646">
        <v>42802</v>
      </c>
      <c r="O2653" s="645" t="s">
        <v>71</v>
      </c>
      <c r="P2653" s="645" t="s">
        <v>801</v>
      </c>
    </row>
    <row r="2654" spans="1:16" x14ac:dyDescent="0.2">
      <c r="A2654" s="645" t="s">
        <v>390</v>
      </c>
      <c r="B2654" s="645" t="s">
        <v>1710</v>
      </c>
      <c r="C2654" s="645" t="s">
        <v>391</v>
      </c>
      <c r="D2654" s="645" t="s">
        <v>1551</v>
      </c>
      <c r="E2654" s="645" t="s">
        <v>1552</v>
      </c>
      <c r="F2654" s="645" t="s">
        <v>1553</v>
      </c>
      <c r="G2654" s="645" t="s">
        <v>9249</v>
      </c>
      <c r="H2654" s="646">
        <v>42794</v>
      </c>
      <c r="I2654" s="647">
        <v>31.46</v>
      </c>
      <c r="J2654" s="647">
        <v>1</v>
      </c>
      <c r="K2654" s="647">
        <f t="shared" si="41"/>
        <v>31.46</v>
      </c>
      <c r="L2654" s="645" t="s">
        <v>801</v>
      </c>
      <c r="M2654" s="645" t="s">
        <v>538</v>
      </c>
      <c r="N2654" s="646">
        <v>42802</v>
      </c>
      <c r="O2654" s="645" t="s">
        <v>71</v>
      </c>
      <c r="P2654" s="645" t="s">
        <v>801</v>
      </c>
    </row>
    <row r="2655" spans="1:16" x14ac:dyDescent="0.2">
      <c r="A2655" s="645" t="s">
        <v>390</v>
      </c>
      <c r="B2655" s="645" t="s">
        <v>1710</v>
      </c>
      <c r="C2655" s="645" t="s">
        <v>391</v>
      </c>
      <c r="D2655" s="645" t="s">
        <v>1551</v>
      </c>
      <c r="E2655" s="645" t="s">
        <v>1552</v>
      </c>
      <c r="F2655" s="645" t="s">
        <v>1553</v>
      </c>
      <c r="G2655" s="645" t="s">
        <v>9250</v>
      </c>
      <c r="H2655" s="646">
        <v>42794</v>
      </c>
      <c r="I2655" s="647">
        <v>14.52</v>
      </c>
      <c r="J2655" s="647">
        <v>1</v>
      </c>
      <c r="K2655" s="647">
        <f t="shared" si="41"/>
        <v>14.52</v>
      </c>
      <c r="L2655" s="645" t="s">
        <v>801</v>
      </c>
      <c r="M2655" s="645" t="s">
        <v>140</v>
      </c>
      <c r="N2655" s="646">
        <v>42810</v>
      </c>
      <c r="O2655" s="645" t="s">
        <v>71</v>
      </c>
      <c r="P2655" s="645" t="s">
        <v>801</v>
      </c>
    </row>
    <row r="2656" spans="1:16" x14ac:dyDescent="0.2">
      <c r="A2656" s="645" t="s">
        <v>390</v>
      </c>
      <c r="B2656" s="645" t="s">
        <v>1710</v>
      </c>
      <c r="C2656" s="645" t="s">
        <v>391</v>
      </c>
      <c r="D2656" s="645" t="s">
        <v>9251</v>
      </c>
      <c r="E2656" s="645" t="s">
        <v>9252</v>
      </c>
      <c r="F2656" s="645" t="s">
        <v>9253</v>
      </c>
      <c r="G2656" s="645" t="s">
        <v>9254</v>
      </c>
      <c r="H2656" s="646">
        <v>42794</v>
      </c>
      <c r="I2656" s="647">
        <v>86.93</v>
      </c>
      <c r="J2656" s="647">
        <v>1</v>
      </c>
      <c r="K2656" s="647">
        <f t="shared" si="41"/>
        <v>86.93</v>
      </c>
      <c r="L2656" s="645" t="s">
        <v>801</v>
      </c>
      <c r="M2656" s="645" t="s">
        <v>1858</v>
      </c>
      <c r="N2656" s="646">
        <v>42801</v>
      </c>
      <c r="O2656" s="645" t="s">
        <v>71</v>
      </c>
      <c r="P2656" s="645" t="s">
        <v>801</v>
      </c>
    </row>
    <row r="2657" spans="1:16" x14ac:dyDescent="0.2">
      <c r="A2657" s="645" t="s">
        <v>390</v>
      </c>
      <c r="B2657" s="645" t="s">
        <v>1710</v>
      </c>
      <c r="C2657" s="645" t="s">
        <v>391</v>
      </c>
      <c r="D2657" s="645" t="s">
        <v>1257</v>
      </c>
      <c r="E2657" s="645" t="s">
        <v>1258</v>
      </c>
      <c r="F2657" s="645" t="s">
        <v>1259</v>
      </c>
      <c r="G2657" s="645" t="s">
        <v>9255</v>
      </c>
      <c r="H2657" s="646">
        <v>42818</v>
      </c>
      <c r="I2657" s="647">
        <v>727.45</v>
      </c>
      <c r="J2657" s="647">
        <v>1</v>
      </c>
      <c r="K2657" s="647">
        <f t="shared" si="41"/>
        <v>727.45</v>
      </c>
      <c r="L2657" s="645" t="s">
        <v>9256</v>
      </c>
      <c r="M2657" s="645" t="s">
        <v>1137</v>
      </c>
      <c r="N2657" s="646">
        <v>42822</v>
      </c>
      <c r="O2657" s="645" t="s">
        <v>71</v>
      </c>
      <c r="P2657" s="645" t="s">
        <v>9257</v>
      </c>
    </row>
    <row r="2658" spans="1:16" x14ac:dyDescent="0.2">
      <c r="A2658" s="645" t="s">
        <v>390</v>
      </c>
      <c r="B2658" s="645" t="s">
        <v>1710</v>
      </c>
      <c r="C2658" s="645" t="s">
        <v>391</v>
      </c>
      <c r="D2658" s="645" t="s">
        <v>1257</v>
      </c>
      <c r="E2658" s="645" t="s">
        <v>1258</v>
      </c>
      <c r="F2658" s="645" t="s">
        <v>1259</v>
      </c>
      <c r="G2658" s="645" t="s">
        <v>9258</v>
      </c>
      <c r="H2658" s="646">
        <v>42818</v>
      </c>
      <c r="I2658" s="647">
        <v>1095.78</v>
      </c>
      <c r="J2658" s="647">
        <v>1</v>
      </c>
      <c r="K2658" s="647">
        <f t="shared" si="41"/>
        <v>1095.78</v>
      </c>
      <c r="L2658" s="645" t="s">
        <v>9259</v>
      </c>
      <c r="M2658" s="645" t="s">
        <v>1051</v>
      </c>
      <c r="N2658" s="646">
        <v>42822</v>
      </c>
      <c r="O2658" s="645" t="s">
        <v>71</v>
      </c>
      <c r="P2658" s="645" t="s">
        <v>9260</v>
      </c>
    </row>
    <row r="2659" spans="1:16" x14ac:dyDescent="0.2">
      <c r="A2659" s="645" t="s">
        <v>390</v>
      </c>
      <c r="B2659" s="645" t="s">
        <v>1710</v>
      </c>
      <c r="C2659" s="645" t="s">
        <v>391</v>
      </c>
      <c r="D2659" s="645" t="s">
        <v>1257</v>
      </c>
      <c r="E2659" s="645" t="s">
        <v>1258</v>
      </c>
      <c r="F2659" s="645" t="s">
        <v>1259</v>
      </c>
      <c r="G2659" s="645" t="s">
        <v>9261</v>
      </c>
      <c r="H2659" s="646">
        <v>42818</v>
      </c>
      <c r="I2659" s="647">
        <v>84.85</v>
      </c>
      <c r="J2659" s="647">
        <v>1</v>
      </c>
      <c r="K2659" s="647">
        <f t="shared" si="41"/>
        <v>84.85</v>
      </c>
      <c r="L2659" s="645" t="s">
        <v>9262</v>
      </c>
      <c r="M2659" s="645" t="s">
        <v>1051</v>
      </c>
      <c r="N2659" s="646">
        <v>42822</v>
      </c>
      <c r="O2659" s="645" t="s">
        <v>71</v>
      </c>
      <c r="P2659" s="645" t="s">
        <v>9263</v>
      </c>
    </row>
    <row r="2660" spans="1:16" x14ac:dyDescent="0.2">
      <c r="A2660" s="645" t="s">
        <v>390</v>
      </c>
      <c r="B2660" s="645" t="s">
        <v>1710</v>
      </c>
      <c r="C2660" s="645" t="s">
        <v>391</v>
      </c>
      <c r="D2660" s="645" t="s">
        <v>1257</v>
      </c>
      <c r="E2660" s="645" t="s">
        <v>1258</v>
      </c>
      <c r="F2660" s="645" t="s">
        <v>1259</v>
      </c>
      <c r="G2660" s="645" t="s">
        <v>9264</v>
      </c>
      <c r="H2660" s="646">
        <v>42816</v>
      </c>
      <c r="I2660" s="647">
        <v>1185.78</v>
      </c>
      <c r="J2660" s="647">
        <v>1</v>
      </c>
      <c r="K2660" s="647">
        <f t="shared" si="41"/>
        <v>1185.78</v>
      </c>
      <c r="L2660" s="645" t="s">
        <v>9265</v>
      </c>
      <c r="M2660" s="645" t="s">
        <v>1139</v>
      </c>
      <c r="N2660" s="646">
        <v>42822</v>
      </c>
      <c r="O2660" s="645" t="s">
        <v>71</v>
      </c>
      <c r="P2660" s="645" t="s">
        <v>9266</v>
      </c>
    </row>
    <row r="2661" spans="1:16" x14ac:dyDescent="0.2">
      <c r="A2661" s="645" t="s">
        <v>390</v>
      </c>
      <c r="B2661" s="645" t="s">
        <v>1710</v>
      </c>
      <c r="C2661" s="645" t="s">
        <v>391</v>
      </c>
      <c r="D2661" s="645" t="s">
        <v>1257</v>
      </c>
      <c r="E2661" s="645" t="s">
        <v>1258</v>
      </c>
      <c r="F2661" s="645" t="s">
        <v>1259</v>
      </c>
      <c r="G2661" s="645" t="s">
        <v>9267</v>
      </c>
      <c r="H2661" s="646">
        <v>42816</v>
      </c>
      <c r="I2661" s="647">
        <v>454.67</v>
      </c>
      <c r="J2661" s="647">
        <v>1</v>
      </c>
      <c r="K2661" s="647">
        <f t="shared" si="41"/>
        <v>454.67</v>
      </c>
      <c r="L2661" s="645" t="s">
        <v>9268</v>
      </c>
      <c r="M2661" s="645" t="s">
        <v>1139</v>
      </c>
      <c r="N2661" s="646">
        <v>42822</v>
      </c>
      <c r="O2661" s="645" t="s">
        <v>71</v>
      </c>
      <c r="P2661" s="645" t="s">
        <v>9269</v>
      </c>
    </row>
    <row r="2662" spans="1:16" x14ac:dyDescent="0.2">
      <c r="A2662" s="645" t="s">
        <v>390</v>
      </c>
      <c r="B2662" s="645" t="s">
        <v>1710</v>
      </c>
      <c r="C2662" s="645" t="s">
        <v>391</v>
      </c>
      <c r="D2662" s="645" t="s">
        <v>1257</v>
      </c>
      <c r="E2662" s="645" t="s">
        <v>1258</v>
      </c>
      <c r="F2662" s="645" t="s">
        <v>1259</v>
      </c>
      <c r="G2662" s="645" t="s">
        <v>9270</v>
      </c>
      <c r="H2662" s="646">
        <v>42809</v>
      </c>
      <c r="I2662" s="647">
        <v>115</v>
      </c>
      <c r="J2662" s="647">
        <v>1</v>
      </c>
      <c r="K2662" s="647">
        <f t="shared" si="41"/>
        <v>115</v>
      </c>
      <c r="L2662" s="645" t="s">
        <v>9271</v>
      </c>
      <c r="M2662" s="645" t="s">
        <v>1137</v>
      </c>
      <c r="N2662" s="646">
        <v>42815</v>
      </c>
      <c r="O2662" s="645" t="s">
        <v>71</v>
      </c>
      <c r="P2662" s="645" t="s">
        <v>9272</v>
      </c>
    </row>
    <row r="2663" spans="1:16" x14ac:dyDescent="0.2">
      <c r="A2663" s="645" t="s">
        <v>390</v>
      </c>
      <c r="B2663" s="645" t="s">
        <v>1710</v>
      </c>
      <c r="C2663" s="645" t="s">
        <v>391</v>
      </c>
      <c r="D2663" s="645" t="s">
        <v>1257</v>
      </c>
      <c r="E2663" s="645" t="s">
        <v>1258</v>
      </c>
      <c r="F2663" s="645" t="s">
        <v>1259</v>
      </c>
      <c r="G2663" s="645" t="s">
        <v>9273</v>
      </c>
      <c r="H2663" s="646">
        <v>42809</v>
      </c>
      <c r="I2663" s="647">
        <v>225.45</v>
      </c>
      <c r="J2663" s="647">
        <v>1</v>
      </c>
      <c r="K2663" s="647">
        <f t="shared" si="41"/>
        <v>225.45</v>
      </c>
      <c r="L2663" s="645" t="s">
        <v>9274</v>
      </c>
      <c r="M2663" s="645" t="s">
        <v>1137</v>
      </c>
      <c r="N2663" s="646">
        <v>42815</v>
      </c>
      <c r="O2663" s="645" t="s">
        <v>71</v>
      </c>
      <c r="P2663" s="645" t="s">
        <v>9275</v>
      </c>
    </row>
    <row r="2664" spans="1:16" x14ac:dyDescent="0.2">
      <c r="A2664" s="645" t="s">
        <v>390</v>
      </c>
      <c r="B2664" s="645" t="s">
        <v>1710</v>
      </c>
      <c r="C2664" s="645" t="s">
        <v>391</v>
      </c>
      <c r="D2664" s="645" t="s">
        <v>1257</v>
      </c>
      <c r="E2664" s="645" t="s">
        <v>1258</v>
      </c>
      <c r="F2664" s="645" t="s">
        <v>1259</v>
      </c>
      <c r="G2664" s="645" t="s">
        <v>9276</v>
      </c>
      <c r="H2664" s="646">
        <v>42809</v>
      </c>
      <c r="I2664" s="647">
        <v>556</v>
      </c>
      <c r="J2664" s="647">
        <v>1</v>
      </c>
      <c r="K2664" s="647">
        <f t="shared" si="41"/>
        <v>556</v>
      </c>
      <c r="L2664" s="645" t="s">
        <v>9277</v>
      </c>
      <c r="M2664" s="645" t="s">
        <v>1137</v>
      </c>
      <c r="N2664" s="646">
        <v>42815</v>
      </c>
      <c r="O2664" s="645" t="s">
        <v>71</v>
      </c>
      <c r="P2664" s="645" t="s">
        <v>9278</v>
      </c>
    </row>
    <row r="2665" spans="1:16" x14ac:dyDescent="0.2">
      <c r="A2665" s="645" t="s">
        <v>390</v>
      </c>
      <c r="B2665" s="645" t="s">
        <v>1710</v>
      </c>
      <c r="C2665" s="645" t="s">
        <v>391</v>
      </c>
      <c r="D2665" s="645" t="s">
        <v>1257</v>
      </c>
      <c r="E2665" s="645" t="s">
        <v>1258</v>
      </c>
      <c r="F2665" s="645" t="s">
        <v>1259</v>
      </c>
      <c r="G2665" s="645" t="s">
        <v>9279</v>
      </c>
      <c r="H2665" s="646">
        <v>42808</v>
      </c>
      <c r="I2665" s="647">
        <v>614.15</v>
      </c>
      <c r="J2665" s="647">
        <v>1</v>
      </c>
      <c r="K2665" s="647">
        <f t="shared" si="41"/>
        <v>614.15</v>
      </c>
      <c r="L2665" s="645" t="s">
        <v>801</v>
      </c>
      <c r="M2665" s="645" t="s">
        <v>131</v>
      </c>
      <c r="N2665" s="646">
        <v>42815</v>
      </c>
      <c r="O2665" s="645" t="s">
        <v>71</v>
      </c>
      <c r="P2665" s="645" t="s">
        <v>801</v>
      </c>
    </row>
    <row r="2666" spans="1:16" x14ac:dyDescent="0.2">
      <c r="A2666" s="645" t="s">
        <v>390</v>
      </c>
      <c r="B2666" s="645" t="s">
        <v>1710</v>
      </c>
      <c r="C2666" s="645" t="s">
        <v>391</v>
      </c>
      <c r="D2666" s="645" t="s">
        <v>1257</v>
      </c>
      <c r="E2666" s="645" t="s">
        <v>1258</v>
      </c>
      <c r="F2666" s="645" t="s">
        <v>1259</v>
      </c>
      <c r="G2666" s="645" t="s">
        <v>9280</v>
      </c>
      <c r="H2666" s="646">
        <v>42802</v>
      </c>
      <c r="I2666" s="647">
        <v>262.08999999999997</v>
      </c>
      <c r="J2666" s="647">
        <v>1</v>
      </c>
      <c r="K2666" s="647">
        <f t="shared" si="41"/>
        <v>262.08999999999997</v>
      </c>
      <c r="L2666" s="645" t="s">
        <v>9281</v>
      </c>
      <c r="M2666" s="645" t="s">
        <v>1137</v>
      </c>
      <c r="N2666" s="646">
        <v>42815</v>
      </c>
      <c r="O2666" s="645" t="s">
        <v>71</v>
      </c>
      <c r="P2666" s="645" t="s">
        <v>9282</v>
      </c>
    </row>
    <row r="2667" spans="1:16" x14ac:dyDescent="0.2">
      <c r="A2667" s="645" t="s">
        <v>390</v>
      </c>
      <c r="B2667" s="645" t="s">
        <v>1710</v>
      </c>
      <c r="C2667" s="645" t="s">
        <v>391</v>
      </c>
      <c r="D2667" s="645" t="s">
        <v>1257</v>
      </c>
      <c r="E2667" s="645" t="s">
        <v>1258</v>
      </c>
      <c r="F2667" s="645" t="s">
        <v>1259</v>
      </c>
      <c r="G2667" s="645" t="s">
        <v>9283</v>
      </c>
      <c r="H2667" s="646">
        <v>42795</v>
      </c>
      <c r="I2667" s="647">
        <v>415.03</v>
      </c>
      <c r="J2667" s="647">
        <v>1</v>
      </c>
      <c r="K2667" s="647">
        <f t="shared" si="41"/>
        <v>415.03</v>
      </c>
      <c r="L2667" s="645" t="s">
        <v>801</v>
      </c>
      <c r="M2667" s="645" t="s">
        <v>1139</v>
      </c>
      <c r="N2667" s="646">
        <v>42801</v>
      </c>
      <c r="O2667" s="645" t="s">
        <v>71</v>
      </c>
      <c r="P2667" s="645" t="s">
        <v>801</v>
      </c>
    </row>
    <row r="2668" spans="1:16" x14ac:dyDescent="0.2">
      <c r="A2668" s="645" t="s">
        <v>390</v>
      </c>
      <c r="B2668" s="645" t="s">
        <v>1710</v>
      </c>
      <c r="C2668" s="645" t="s">
        <v>391</v>
      </c>
      <c r="D2668" s="645" t="s">
        <v>99</v>
      </c>
      <c r="E2668" s="645" t="s">
        <v>100</v>
      </c>
      <c r="F2668" s="645" t="s">
        <v>101</v>
      </c>
      <c r="G2668" s="645" t="s">
        <v>9284</v>
      </c>
      <c r="H2668" s="646">
        <v>42816</v>
      </c>
      <c r="I2668" s="647">
        <v>182.79</v>
      </c>
      <c r="J2668" s="647">
        <v>1</v>
      </c>
      <c r="K2668" s="647">
        <f t="shared" si="41"/>
        <v>182.79</v>
      </c>
      <c r="L2668" s="645" t="s">
        <v>9285</v>
      </c>
      <c r="M2668" s="645" t="s">
        <v>9286</v>
      </c>
      <c r="N2668" s="646">
        <v>42818</v>
      </c>
      <c r="O2668" s="645" t="s">
        <v>71</v>
      </c>
      <c r="P2668" s="645" t="s">
        <v>9287</v>
      </c>
    </row>
    <row r="2669" spans="1:16" x14ac:dyDescent="0.2">
      <c r="A2669" s="645" t="s">
        <v>390</v>
      </c>
      <c r="B2669" s="645" t="s">
        <v>1710</v>
      </c>
      <c r="C2669" s="645" t="s">
        <v>391</v>
      </c>
      <c r="D2669" s="645" t="s">
        <v>9288</v>
      </c>
      <c r="E2669" s="645" t="s">
        <v>9289</v>
      </c>
      <c r="F2669" s="645" t="s">
        <v>9290</v>
      </c>
      <c r="G2669" s="645" t="s">
        <v>9291</v>
      </c>
      <c r="H2669" s="646">
        <v>42794</v>
      </c>
      <c r="I2669" s="647">
        <v>355.01</v>
      </c>
      <c r="J2669" s="647">
        <v>1</v>
      </c>
      <c r="K2669" s="647">
        <f t="shared" si="41"/>
        <v>355.01</v>
      </c>
      <c r="L2669" s="645" t="s">
        <v>9292</v>
      </c>
      <c r="M2669" s="645" t="s">
        <v>106</v>
      </c>
      <c r="N2669" s="646">
        <v>42807</v>
      </c>
      <c r="O2669" s="645" t="s">
        <v>71</v>
      </c>
      <c r="P2669" s="645" t="s">
        <v>801</v>
      </c>
    </row>
    <row r="2670" spans="1:16" x14ac:dyDescent="0.2">
      <c r="A2670" s="645" t="s">
        <v>390</v>
      </c>
      <c r="B2670" s="645" t="s">
        <v>1710</v>
      </c>
      <c r="C2670" s="645" t="s">
        <v>391</v>
      </c>
      <c r="D2670" s="645" t="s">
        <v>9293</v>
      </c>
      <c r="E2670" s="645" t="s">
        <v>9294</v>
      </c>
      <c r="F2670" s="645" t="s">
        <v>9295</v>
      </c>
      <c r="G2670" s="645" t="s">
        <v>9296</v>
      </c>
      <c r="H2670" s="646">
        <v>42804</v>
      </c>
      <c r="I2670" s="647">
        <v>72.64</v>
      </c>
      <c r="J2670" s="647">
        <v>1</v>
      </c>
      <c r="K2670" s="647">
        <f t="shared" si="41"/>
        <v>72.64</v>
      </c>
      <c r="L2670" s="645" t="s">
        <v>801</v>
      </c>
      <c r="M2670" s="645" t="s">
        <v>258</v>
      </c>
      <c r="N2670" s="646">
        <v>42814</v>
      </c>
      <c r="O2670" s="645" t="s">
        <v>71</v>
      </c>
      <c r="P2670" s="645" t="s">
        <v>801</v>
      </c>
    </row>
    <row r="2671" spans="1:16" x14ac:dyDescent="0.2">
      <c r="A2671" s="645" t="s">
        <v>390</v>
      </c>
      <c r="B2671" s="645" t="s">
        <v>1710</v>
      </c>
      <c r="C2671" s="645" t="s">
        <v>391</v>
      </c>
      <c r="D2671" s="645" t="s">
        <v>630</v>
      </c>
      <c r="E2671" s="645" t="s">
        <v>631</v>
      </c>
      <c r="F2671" s="645" t="s">
        <v>632</v>
      </c>
      <c r="G2671" s="645" t="s">
        <v>9297</v>
      </c>
      <c r="H2671" s="646">
        <v>42808</v>
      </c>
      <c r="I2671" s="647">
        <v>64.25</v>
      </c>
      <c r="J2671" s="647">
        <v>1</v>
      </c>
      <c r="K2671" s="647">
        <f t="shared" si="41"/>
        <v>64.25</v>
      </c>
      <c r="L2671" s="645" t="s">
        <v>801</v>
      </c>
      <c r="M2671" s="645" t="s">
        <v>140</v>
      </c>
      <c r="N2671" s="646">
        <v>42811</v>
      </c>
      <c r="O2671" s="645" t="s">
        <v>71</v>
      </c>
      <c r="P2671" s="645" t="s">
        <v>801</v>
      </c>
    </row>
    <row r="2672" spans="1:16" x14ac:dyDescent="0.2">
      <c r="A2672" s="645" t="s">
        <v>390</v>
      </c>
      <c r="B2672" s="645" t="s">
        <v>1710</v>
      </c>
      <c r="C2672" s="645" t="s">
        <v>391</v>
      </c>
      <c r="D2672" s="645" t="s">
        <v>630</v>
      </c>
      <c r="E2672" s="645" t="s">
        <v>631</v>
      </c>
      <c r="F2672" s="645" t="s">
        <v>632</v>
      </c>
      <c r="G2672" s="645" t="s">
        <v>9298</v>
      </c>
      <c r="H2672" s="646">
        <v>42807</v>
      </c>
      <c r="I2672" s="647">
        <v>163.24</v>
      </c>
      <c r="J2672" s="647">
        <v>1</v>
      </c>
      <c r="K2672" s="647">
        <f t="shared" si="41"/>
        <v>163.24</v>
      </c>
      <c r="L2672" s="645" t="s">
        <v>801</v>
      </c>
      <c r="M2672" s="645" t="s">
        <v>194</v>
      </c>
      <c r="N2672" s="646">
        <v>42809</v>
      </c>
      <c r="O2672" s="645" t="s">
        <v>71</v>
      </c>
      <c r="P2672" s="645" t="s">
        <v>801</v>
      </c>
    </row>
    <row r="2673" spans="1:16" x14ac:dyDescent="0.2">
      <c r="A2673" s="645" t="s">
        <v>390</v>
      </c>
      <c r="B2673" s="645" t="s">
        <v>1710</v>
      </c>
      <c r="C2673" s="645" t="s">
        <v>391</v>
      </c>
      <c r="D2673" s="645" t="s">
        <v>1580</v>
      </c>
      <c r="E2673" s="645" t="s">
        <v>1581</v>
      </c>
      <c r="F2673" s="645" t="s">
        <v>1582</v>
      </c>
      <c r="G2673" s="645" t="s">
        <v>9299</v>
      </c>
      <c r="H2673" s="646">
        <v>42823</v>
      </c>
      <c r="I2673" s="647">
        <v>188.09</v>
      </c>
      <c r="J2673" s="647">
        <v>1</v>
      </c>
      <c r="K2673" s="647">
        <f t="shared" si="41"/>
        <v>188.09</v>
      </c>
      <c r="L2673" s="645" t="s">
        <v>9300</v>
      </c>
      <c r="M2673" s="645" t="s">
        <v>1051</v>
      </c>
      <c r="N2673" s="646">
        <v>42825</v>
      </c>
      <c r="O2673" s="645" t="s">
        <v>71</v>
      </c>
      <c r="P2673" s="645" t="s">
        <v>9301</v>
      </c>
    </row>
    <row r="2674" spans="1:16" x14ac:dyDescent="0.2">
      <c r="A2674" s="645" t="s">
        <v>390</v>
      </c>
      <c r="B2674" s="645" t="s">
        <v>1710</v>
      </c>
      <c r="C2674" s="645" t="s">
        <v>391</v>
      </c>
      <c r="D2674" s="645" t="s">
        <v>1580</v>
      </c>
      <c r="E2674" s="645" t="s">
        <v>1581</v>
      </c>
      <c r="F2674" s="645" t="s">
        <v>1582</v>
      </c>
      <c r="G2674" s="645" t="s">
        <v>9302</v>
      </c>
      <c r="H2674" s="646">
        <v>42816</v>
      </c>
      <c r="I2674" s="647">
        <v>108.9</v>
      </c>
      <c r="J2674" s="647">
        <v>1</v>
      </c>
      <c r="K2674" s="647">
        <f t="shared" si="41"/>
        <v>108.9</v>
      </c>
      <c r="L2674" s="645" t="s">
        <v>9303</v>
      </c>
      <c r="M2674" s="645" t="s">
        <v>1139</v>
      </c>
      <c r="N2674" s="646">
        <v>42817</v>
      </c>
      <c r="O2674" s="645" t="s">
        <v>71</v>
      </c>
      <c r="P2674" s="645" t="s">
        <v>9304</v>
      </c>
    </row>
    <row r="2675" spans="1:16" x14ac:dyDescent="0.2">
      <c r="A2675" s="645" t="s">
        <v>390</v>
      </c>
      <c r="B2675" s="645" t="s">
        <v>1710</v>
      </c>
      <c r="C2675" s="645" t="s">
        <v>391</v>
      </c>
      <c r="D2675" s="645" t="s">
        <v>1580</v>
      </c>
      <c r="E2675" s="645" t="s">
        <v>1581</v>
      </c>
      <c r="F2675" s="645" t="s">
        <v>1582</v>
      </c>
      <c r="G2675" s="645" t="s">
        <v>9305</v>
      </c>
      <c r="H2675" s="646">
        <v>42801</v>
      </c>
      <c r="I2675" s="647">
        <v>73.81</v>
      </c>
      <c r="J2675" s="647">
        <v>1</v>
      </c>
      <c r="K2675" s="647">
        <f t="shared" si="41"/>
        <v>73.81</v>
      </c>
      <c r="L2675" s="645" t="s">
        <v>801</v>
      </c>
      <c r="M2675" s="645" t="s">
        <v>1137</v>
      </c>
      <c r="N2675" s="646">
        <v>42804</v>
      </c>
      <c r="O2675" s="645" t="s">
        <v>71</v>
      </c>
      <c r="P2675" s="645" t="s">
        <v>801</v>
      </c>
    </row>
    <row r="2676" spans="1:16" x14ac:dyDescent="0.2">
      <c r="A2676" s="645" t="s">
        <v>390</v>
      </c>
      <c r="B2676" s="645" t="s">
        <v>1710</v>
      </c>
      <c r="C2676" s="645" t="s">
        <v>391</v>
      </c>
      <c r="D2676" s="645" t="s">
        <v>263</v>
      </c>
      <c r="E2676" s="645" t="s">
        <v>264</v>
      </c>
      <c r="F2676" s="645" t="s">
        <v>265</v>
      </c>
      <c r="G2676" s="645" t="s">
        <v>9306</v>
      </c>
      <c r="H2676" s="646">
        <v>42794</v>
      </c>
      <c r="I2676" s="647">
        <v>467.53</v>
      </c>
      <c r="J2676" s="647">
        <v>1</v>
      </c>
      <c r="K2676" s="647">
        <f t="shared" si="41"/>
        <v>467.53</v>
      </c>
      <c r="L2676" s="645" t="s">
        <v>9307</v>
      </c>
      <c r="M2676" s="645" t="s">
        <v>1051</v>
      </c>
      <c r="N2676" s="646">
        <v>42802</v>
      </c>
      <c r="O2676" s="645" t="s">
        <v>71</v>
      </c>
      <c r="P2676" s="645" t="s">
        <v>9308</v>
      </c>
    </row>
    <row r="2677" spans="1:16" x14ac:dyDescent="0.2">
      <c r="A2677" s="645" t="s">
        <v>390</v>
      </c>
      <c r="B2677" s="645" t="s">
        <v>1710</v>
      </c>
      <c r="C2677" s="645" t="s">
        <v>391</v>
      </c>
      <c r="D2677" s="645" t="s">
        <v>263</v>
      </c>
      <c r="E2677" s="645" t="s">
        <v>264</v>
      </c>
      <c r="F2677" s="645" t="s">
        <v>265</v>
      </c>
      <c r="G2677" s="645" t="s">
        <v>9309</v>
      </c>
      <c r="H2677" s="646">
        <v>42794</v>
      </c>
      <c r="I2677" s="647">
        <v>559.02</v>
      </c>
      <c r="J2677" s="647">
        <v>1</v>
      </c>
      <c r="K2677" s="647">
        <f t="shared" si="41"/>
        <v>559.02</v>
      </c>
      <c r="L2677" s="645" t="s">
        <v>3701</v>
      </c>
      <c r="M2677" s="645" t="s">
        <v>1139</v>
      </c>
      <c r="N2677" s="646">
        <v>42802</v>
      </c>
      <c r="O2677" s="645" t="s">
        <v>71</v>
      </c>
      <c r="P2677" s="645" t="s">
        <v>4477</v>
      </c>
    </row>
    <row r="2678" spans="1:16" x14ac:dyDescent="0.2">
      <c r="A2678" s="645" t="s">
        <v>390</v>
      </c>
      <c r="B2678" s="645" t="s">
        <v>1710</v>
      </c>
      <c r="C2678" s="645" t="s">
        <v>391</v>
      </c>
      <c r="D2678" s="645" t="s">
        <v>263</v>
      </c>
      <c r="E2678" s="645" t="s">
        <v>264</v>
      </c>
      <c r="F2678" s="645" t="s">
        <v>265</v>
      </c>
      <c r="G2678" s="645" t="s">
        <v>9310</v>
      </c>
      <c r="H2678" s="646">
        <v>42790</v>
      </c>
      <c r="I2678" s="647">
        <v>90.6</v>
      </c>
      <c r="J2678" s="647">
        <v>1</v>
      </c>
      <c r="K2678" s="647">
        <f t="shared" si="41"/>
        <v>90.6</v>
      </c>
      <c r="L2678" s="645" t="s">
        <v>801</v>
      </c>
      <c r="M2678" s="645" t="s">
        <v>1834</v>
      </c>
      <c r="N2678" s="646">
        <v>42796</v>
      </c>
      <c r="O2678" s="645" t="s">
        <v>71</v>
      </c>
      <c r="P2678" s="645" t="s">
        <v>801</v>
      </c>
    </row>
    <row r="2679" spans="1:16" x14ac:dyDescent="0.2">
      <c r="A2679" s="645" t="s">
        <v>390</v>
      </c>
      <c r="B2679" s="645" t="s">
        <v>1710</v>
      </c>
      <c r="C2679" s="645" t="s">
        <v>391</v>
      </c>
      <c r="D2679" s="645" t="s">
        <v>263</v>
      </c>
      <c r="E2679" s="645" t="s">
        <v>264</v>
      </c>
      <c r="F2679" s="645" t="s">
        <v>265</v>
      </c>
      <c r="G2679" s="645" t="s">
        <v>9311</v>
      </c>
      <c r="H2679" s="646">
        <v>42790</v>
      </c>
      <c r="I2679" s="647">
        <v>78.650000000000006</v>
      </c>
      <c r="J2679" s="647">
        <v>1</v>
      </c>
      <c r="K2679" s="647">
        <f t="shared" si="41"/>
        <v>78.650000000000006</v>
      </c>
      <c r="L2679" s="645" t="s">
        <v>9312</v>
      </c>
      <c r="M2679" s="645" t="s">
        <v>1139</v>
      </c>
      <c r="N2679" s="646">
        <v>42796</v>
      </c>
      <c r="O2679" s="645" t="s">
        <v>71</v>
      </c>
      <c r="P2679" s="645" t="s">
        <v>9313</v>
      </c>
    </row>
    <row r="2680" spans="1:16" x14ac:dyDescent="0.2">
      <c r="A2680" s="645" t="s">
        <v>390</v>
      </c>
      <c r="B2680" s="645" t="s">
        <v>1710</v>
      </c>
      <c r="C2680" s="645" t="s">
        <v>391</v>
      </c>
      <c r="D2680" s="645" t="s">
        <v>9314</v>
      </c>
      <c r="E2680" s="645" t="s">
        <v>9315</v>
      </c>
      <c r="F2680" s="645" t="s">
        <v>9316</v>
      </c>
      <c r="G2680" s="645" t="s">
        <v>9317</v>
      </c>
      <c r="H2680" s="646">
        <v>42807</v>
      </c>
      <c r="I2680" s="647">
        <v>1724.25</v>
      </c>
      <c r="J2680" s="647">
        <v>1</v>
      </c>
      <c r="K2680" s="647">
        <f t="shared" si="41"/>
        <v>1724.25</v>
      </c>
      <c r="L2680" s="645" t="s">
        <v>9318</v>
      </c>
      <c r="M2680" s="645" t="s">
        <v>1878</v>
      </c>
      <c r="N2680" s="646">
        <v>42814</v>
      </c>
      <c r="O2680" s="645" t="s">
        <v>71</v>
      </c>
      <c r="P2680" s="645" t="s">
        <v>9319</v>
      </c>
    </row>
    <row r="2681" spans="1:16" x14ac:dyDescent="0.2">
      <c r="A2681" s="645" t="s">
        <v>390</v>
      </c>
      <c r="B2681" s="645" t="s">
        <v>1710</v>
      </c>
      <c r="C2681" s="645" t="s">
        <v>391</v>
      </c>
      <c r="D2681" s="645" t="s">
        <v>505</v>
      </c>
      <c r="E2681" s="645" t="s">
        <v>810</v>
      </c>
      <c r="F2681" s="645" t="s">
        <v>506</v>
      </c>
      <c r="G2681" s="645" t="s">
        <v>9320</v>
      </c>
      <c r="H2681" s="646">
        <v>42802</v>
      </c>
      <c r="I2681" s="647">
        <v>730.84</v>
      </c>
      <c r="J2681" s="647">
        <v>1</v>
      </c>
      <c r="K2681" s="647">
        <f t="shared" si="41"/>
        <v>730.84</v>
      </c>
      <c r="L2681" s="645" t="s">
        <v>9321</v>
      </c>
      <c r="M2681" s="645" t="s">
        <v>267</v>
      </c>
      <c r="N2681" s="646">
        <v>42815</v>
      </c>
      <c r="O2681" s="645" t="s">
        <v>71</v>
      </c>
      <c r="P2681" s="645" t="s">
        <v>9322</v>
      </c>
    </row>
    <row r="2682" spans="1:16" x14ac:dyDescent="0.2">
      <c r="A2682" s="645" t="s">
        <v>390</v>
      </c>
      <c r="B2682" s="645" t="s">
        <v>1710</v>
      </c>
      <c r="C2682" s="645" t="s">
        <v>391</v>
      </c>
      <c r="D2682" s="645" t="s">
        <v>505</v>
      </c>
      <c r="E2682" s="645" t="s">
        <v>810</v>
      </c>
      <c r="F2682" s="645" t="s">
        <v>506</v>
      </c>
      <c r="G2682" s="645" t="s">
        <v>9323</v>
      </c>
      <c r="H2682" s="646">
        <v>42801</v>
      </c>
      <c r="I2682" s="647">
        <v>167.74</v>
      </c>
      <c r="J2682" s="647">
        <v>1</v>
      </c>
      <c r="K2682" s="647">
        <f t="shared" si="41"/>
        <v>167.74</v>
      </c>
      <c r="L2682" s="645" t="s">
        <v>9321</v>
      </c>
      <c r="M2682" s="645" t="s">
        <v>267</v>
      </c>
      <c r="N2682" s="646">
        <v>42811</v>
      </c>
      <c r="O2682" s="645" t="s">
        <v>71</v>
      </c>
      <c r="P2682" s="645" t="s">
        <v>9322</v>
      </c>
    </row>
    <row r="2683" spans="1:16" x14ac:dyDescent="0.2">
      <c r="A2683" s="645" t="s">
        <v>390</v>
      </c>
      <c r="B2683" s="645" t="s">
        <v>1710</v>
      </c>
      <c r="C2683" s="645" t="s">
        <v>391</v>
      </c>
      <c r="D2683" s="645" t="s">
        <v>505</v>
      </c>
      <c r="E2683" s="645" t="s">
        <v>810</v>
      </c>
      <c r="F2683" s="645" t="s">
        <v>506</v>
      </c>
      <c r="G2683" s="645" t="s">
        <v>9324</v>
      </c>
      <c r="H2683" s="646">
        <v>42794</v>
      </c>
      <c r="I2683" s="647">
        <v>393.23</v>
      </c>
      <c r="J2683" s="647">
        <v>1</v>
      </c>
      <c r="K2683" s="647">
        <f t="shared" si="41"/>
        <v>393.23</v>
      </c>
      <c r="L2683" s="645" t="s">
        <v>9325</v>
      </c>
      <c r="M2683" s="645" t="s">
        <v>114</v>
      </c>
      <c r="N2683" s="646">
        <v>42802</v>
      </c>
      <c r="O2683" s="645" t="s">
        <v>71</v>
      </c>
      <c r="P2683" s="645" t="s">
        <v>9326</v>
      </c>
    </row>
    <row r="2684" spans="1:16" x14ac:dyDescent="0.2">
      <c r="A2684" s="645" t="s">
        <v>390</v>
      </c>
      <c r="B2684" s="645" t="s">
        <v>1710</v>
      </c>
      <c r="C2684" s="645" t="s">
        <v>391</v>
      </c>
      <c r="D2684" s="645" t="s">
        <v>505</v>
      </c>
      <c r="E2684" s="645" t="s">
        <v>810</v>
      </c>
      <c r="F2684" s="645" t="s">
        <v>506</v>
      </c>
      <c r="G2684" s="645" t="s">
        <v>9327</v>
      </c>
      <c r="H2684" s="646">
        <v>42794</v>
      </c>
      <c r="I2684" s="647">
        <v>54.84</v>
      </c>
      <c r="J2684" s="647">
        <v>1</v>
      </c>
      <c r="K2684" s="647">
        <f t="shared" si="41"/>
        <v>54.84</v>
      </c>
      <c r="L2684" s="645" t="s">
        <v>9328</v>
      </c>
      <c r="M2684" s="645" t="s">
        <v>114</v>
      </c>
      <c r="N2684" s="646">
        <v>42801</v>
      </c>
      <c r="O2684" s="645" t="s">
        <v>71</v>
      </c>
      <c r="P2684" s="645" t="s">
        <v>9329</v>
      </c>
    </row>
    <row r="2685" spans="1:16" x14ac:dyDescent="0.2">
      <c r="A2685" s="645" t="s">
        <v>390</v>
      </c>
      <c r="B2685" s="645" t="s">
        <v>1710</v>
      </c>
      <c r="C2685" s="645" t="s">
        <v>391</v>
      </c>
      <c r="D2685" s="645" t="s">
        <v>72</v>
      </c>
      <c r="E2685" s="645" t="s">
        <v>73</v>
      </c>
      <c r="F2685" s="645" t="s">
        <v>74</v>
      </c>
      <c r="G2685" s="645" t="s">
        <v>9330</v>
      </c>
      <c r="H2685" s="646">
        <v>42794</v>
      </c>
      <c r="I2685" s="647">
        <v>91.36</v>
      </c>
      <c r="J2685" s="647">
        <v>1</v>
      </c>
      <c r="K2685" s="647">
        <f t="shared" si="41"/>
        <v>91.36</v>
      </c>
      <c r="L2685" s="645" t="s">
        <v>801</v>
      </c>
      <c r="M2685" s="645" t="s">
        <v>140</v>
      </c>
      <c r="N2685" s="646">
        <v>42797</v>
      </c>
      <c r="O2685" s="645" t="s">
        <v>71</v>
      </c>
      <c r="P2685" s="645" t="s">
        <v>801</v>
      </c>
    </row>
    <row r="2686" spans="1:16" x14ac:dyDescent="0.2">
      <c r="A2686" s="645" t="s">
        <v>390</v>
      </c>
      <c r="B2686" s="645" t="s">
        <v>1710</v>
      </c>
      <c r="C2686" s="645" t="s">
        <v>391</v>
      </c>
      <c r="D2686" s="645" t="s">
        <v>72</v>
      </c>
      <c r="E2686" s="645" t="s">
        <v>73</v>
      </c>
      <c r="F2686" s="645" t="s">
        <v>74</v>
      </c>
      <c r="G2686" s="645" t="s">
        <v>9331</v>
      </c>
      <c r="H2686" s="646">
        <v>42794</v>
      </c>
      <c r="I2686" s="647">
        <v>100.43</v>
      </c>
      <c r="J2686" s="647">
        <v>1</v>
      </c>
      <c r="K2686" s="647">
        <f t="shared" si="41"/>
        <v>100.43</v>
      </c>
      <c r="L2686" s="645" t="s">
        <v>801</v>
      </c>
      <c r="M2686" s="645" t="s">
        <v>324</v>
      </c>
      <c r="N2686" s="646">
        <v>42797</v>
      </c>
      <c r="O2686" s="645" t="s">
        <v>71</v>
      </c>
      <c r="P2686" s="645" t="s">
        <v>801</v>
      </c>
    </row>
    <row r="2687" spans="1:16" x14ac:dyDescent="0.2">
      <c r="A2687" s="645" t="s">
        <v>390</v>
      </c>
      <c r="B2687" s="645" t="s">
        <v>1710</v>
      </c>
      <c r="C2687" s="645" t="s">
        <v>391</v>
      </c>
      <c r="D2687" s="645" t="s">
        <v>72</v>
      </c>
      <c r="E2687" s="645" t="s">
        <v>73</v>
      </c>
      <c r="F2687" s="645" t="s">
        <v>74</v>
      </c>
      <c r="G2687" s="645" t="s">
        <v>9332</v>
      </c>
      <c r="H2687" s="646">
        <v>42794</v>
      </c>
      <c r="I2687" s="647">
        <v>101.29</v>
      </c>
      <c r="J2687" s="647">
        <v>1</v>
      </c>
      <c r="K2687" s="647">
        <f t="shared" si="41"/>
        <v>101.29</v>
      </c>
      <c r="L2687" s="645" t="s">
        <v>801</v>
      </c>
      <c r="M2687" s="645" t="s">
        <v>3090</v>
      </c>
      <c r="N2687" s="646">
        <v>42797</v>
      </c>
      <c r="O2687" s="645" t="s">
        <v>71</v>
      </c>
      <c r="P2687" s="645" t="s">
        <v>801</v>
      </c>
    </row>
    <row r="2688" spans="1:16" x14ac:dyDescent="0.2">
      <c r="A2688" s="645" t="s">
        <v>390</v>
      </c>
      <c r="B2688" s="645" t="s">
        <v>1710</v>
      </c>
      <c r="C2688" s="645" t="s">
        <v>391</v>
      </c>
      <c r="D2688" s="645" t="s">
        <v>72</v>
      </c>
      <c r="E2688" s="645" t="s">
        <v>73</v>
      </c>
      <c r="F2688" s="645" t="s">
        <v>74</v>
      </c>
      <c r="G2688" s="645" t="s">
        <v>9333</v>
      </c>
      <c r="H2688" s="646">
        <v>42794</v>
      </c>
      <c r="I2688" s="647">
        <v>66.55</v>
      </c>
      <c r="J2688" s="647">
        <v>1</v>
      </c>
      <c r="K2688" s="647">
        <f t="shared" si="41"/>
        <v>66.55</v>
      </c>
      <c r="L2688" s="645" t="s">
        <v>801</v>
      </c>
      <c r="M2688" s="645" t="s">
        <v>106</v>
      </c>
      <c r="N2688" s="646">
        <v>42797</v>
      </c>
      <c r="O2688" s="645" t="s">
        <v>71</v>
      </c>
      <c r="P2688" s="645" t="s">
        <v>801</v>
      </c>
    </row>
    <row r="2689" spans="1:16" x14ac:dyDescent="0.2">
      <c r="A2689" s="645" t="s">
        <v>390</v>
      </c>
      <c r="B2689" s="645" t="s">
        <v>1710</v>
      </c>
      <c r="C2689" s="645" t="s">
        <v>391</v>
      </c>
      <c r="D2689" s="645" t="s">
        <v>72</v>
      </c>
      <c r="E2689" s="645" t="s">
        <v>73</v>
      </c>
      <c r="F2689" s="645" t="s">
        <v>74</v>
      </c>
      <c r="G2689" s="645" t="s">
        <v>9334</v>
      </c>
      <c r="H2689" s="646">
        <v>42794</v>
      </c>
      <c r="I2689" s="647">
        <v>54.45</v>
      </c>
      <c r="J2689" s="647">
        <v>1</v>
      </c>
      <c r="K2689" s="647">
        <f t="shared" si="41"/>
        <v>54.45</v>
      </c>
      <c r="L2689" s="645" t="s">
        <v>801</v>
      </c>
      <c r="M2689" s="645" t="s">
        <v>5569</v>
      </c>
      <c r="N2689" s="646">
        <v>42797</v>
      </c>
      <c r="O2689" s="645" t="s">
        <v>71</v>
      </c>
      <c r="P2689" s="645" t="s">
        <v>801</v>
      </c>
    </row>
    <row r="2690" spans="1:16" x14ac:dyDescent="0.2">
      <c r="A2690" s="645" t="s">
        <v>390</v>
      </c>
      <c r="B2690" s="645" t="s">
        <v>1710</v>
      </c>
      <c r="C2690" s="645" t="s">
        <v>391</v>
      </c>
      <c r="D2690" s="645" t="s">
        <v>2390</v>
      </c>
      <c r="E2690" s="645" t="s">
        <v>2391</v>
      </c>
      <c r="F2690" s="645" t="s">
        <v>2392</v>
      </c>
      <c r="G2690" s="645" t="s">
        <v>9335</v>
      </c>
      <c r="H2690" s="646">
        <v>42794</v>
      </c>
      <c r="I2690" s="647">
        <v>211.39</v>
      </c>
      <c r="J2690" s="647">
        <v>1</v>
      </c>
      <c r="K2690" s="647">
        <f t="shared" ref="K2690:K2753" si="42">I2690*J2690</f>
        <v>211.39</v>
      </c>
      <c r="L2690" s="645" t="s">
        <v>801</v>
      </c>
      <c r="M2690" s="645" t="s">
        <v>9336</v>
      </c>
      <c r="N2690" s="646">
        <v>42801</v>
      </c>
      <c r="O2690" s="645" t="s">
        <v>71</v>
      </c>
      <c r="P2690" s="645" t="s">
        <v>801</v>
      </c>
    </row>
    <row r="2691" spans="1:16" x14ac:dyDescent="0.2">
      <c r="A2691" s="645" t="s">
        <v>390</v>
      </c>
      <c r="B2691" s="645" t="s">
        <v>1710</v>
      </c>
      <c r="C2691" s="645" t="s">
        <v>391</v>
      </c>
      <c r="D2691" s="645" t="s">
        <v>2390</v>
      </c>
      <c r="E2691" s="645" t="s">
        <v>2391</v>
      </c>
      <c r="F2691" s="645" t="s">
        <v>2392</v>
      </c>
      <c r="G2691" s="645" t="s">
        <v>9337</v>
      </c>
      <c r="H2691" s="646">
        <v>42794</v>
      </c>
      <c r="I2691" s="647">
        <v>34.56</v>
      </c>
      <c r="J2691" s="647">
        <v>1</v>
      </c>
      <c r="K2691" s="647">
        <f t="shared" si="42"/>
        <v>34.56</v>
      </c>
      <c r="L2691" s="645" t="s">
        <v>801</v>
      </c>
      <c r="M2691" s="645" t="s">
        <v>140</v>
      </c>
      <c r="N2691" s="646">
        <v>42801</v>
      </c>
      <c r="O2691" s="645" t="s">
        <v>71</v>
      </c>
      <c r="P2691" s="645" t="s">
        <v>801</v>
      </c>
    </row>
    <row r="2692" spans="1:16" x14ac:dyDescent="0.2">
      <c r="A2692" s="645" t="s">
        <v>390</v>
      </c>
      <c r="B2692" s="645" t="s">
        <v>1710</v>
      </c>
      <c r="C2692" s="645" t="s">
        <v>391</v>
      </c>
      <c r="D2692" s="645" t="s">
        <v>3712</v>
      </c>
      <c r="E2692" s="645" t="s">
        <v>3713</v>
      </c>
      <c r="F2692" s="645" t="s">
        <v>3714</v>
      </c>
      <c r="G2692" s="645" t="s">
        <v>9338</v>
      </c>
      <c r="H2692" s="646">
        <v>42796</v>
      </c>
      <c r="I2692" s="647">
        <v>457.11</v>
      </c>
      <c r="J2692" s="647">
        <v>1</v>
      </c>
      <c r="K2692" s="647">
        <f t="shared" si="42"/>
        <v>457.11</v>
      </c>
      <c r="L2692" s="645" t="s">
        <v>9339</v>
      </c>
      <c r="M2692" s="645" t="s">
        <v>538</v>
      </c>
      <c r="N2692" s="646">
        <v>42804</v>
      </c>
      <c r="O2692" s="645" t="s">
        <v>71</v>
      </c>
      <c r="P2692" s="645" t="s">
        <v>9340</v>
      </c>
    </row>
    <row r="2693" spans="1:16" x14ac:dyDescent="0.2">
      <c r="A2693" s="645" t="s">
        <v>390</v>
      </c>
      <c r="B2693" s="645" t="s">
        <v>1710</v>
      </c>
      <c r="C2693" s="645" t="s">
        <v>391</v>
      </c>
      <c r="D2693" s="645" t="s">
        <v>1497</v>
      </c>
      <c r="E2693" s="645" t="s">
        <v>1498</v>
      </c>
      <c r="F2693" s="645" t="s">
        <v>1499</v>
      </c>
      <c r="G2693" s="645" t="s">
        <v>9341</v>
      </c>
      <c r="H2693" s="646">
        <v>42811</v>
      </c>
      <c r="I2693" s="647">
        <v>269.13</v>
      </c>
      <c r="J2693" s="647">
        <v>1</v>
      </c>
      <c r="K2693" s="647">
        <f t="shared" si="42"/>
        <v>269.13</v>
      </c>
      <c r="L2693" s="645" t="s">
        <v>9342</v>
      </c>
      <c r="M2693" s="645" t="s">
        <v>114</v>
      </c>
      <c r="N2693" s="646">
        <v>42816</v>
      </c>
      <c r="O2693" s="645" t="s">
        <v>71</v>
      </c>
      <c r="P2693" s="645" t="s">
        <v>9343</v>
      </c>
    </row>
    <row r="2694" spans="1:16" x14ac:dyDescent="0.2">
      <c r="A2694" s="645" t="s">
        <v>390</v>
      </c>
      <c r="B2694" s="645" t="s">
        <v>1710</v>
      </c>
      <c r="C2694" s="645" t="s">
        <v>391</v>
      </c>
      <c r="D2694" s="645" t="s">
        <v>1497</v>
      </c>
      <c r="E2694" s="645" t="s">
        <v>1498</v>
      </c>
      <c r="F2694" s="645" t="s">
        <v>1499</v>
      </c>
      <c r="G2694" s="645" t="s">
        <v>9344</v>
      </c>
      <c r="H2694" s="646">
        <v>42810</v>
      </c>
      <c r="I2694" s="647">
        <v>1194.1500000000001</v>
      </c>
      <c r="J2694" s="647">
        <v>1</v>
      </c>
      <c r="K2694" s="647">
        <f t="shared" si="42"/>
        <v>1194.1500000000001</v>
      </c>
      <c r="L2694" s="645" t="s">
        <v>9345</v>
      </c>
      <c r="M2694" s="645" t="s">
        <v>114</v>
      </c>
      <c r="N2694" s="646">
        <v>42816</v>
      </c>
      <c r="O2694" s="645" t="s">
        <v>71</v>
      </c>
      <c r="P2694" s="645" t="s">
        <v>9346</v>
      </c>
    </row>
    <row r="2695" spans="1:16" x14ac:dyDescent="0.2">
      <c r="A2695" s="645" t="s">
        <v>390</v>
      </c>
      <c r="B2695" s="645" t="s">
        <v>1710</v>
      </c>
      <c r="C2695" s="645" t="s">
        <v>391</v>
      </c>
      <c r="D2695" s="645" t="s">
        <v>225</v>
      </c>
      <c r="E2695" s="645" t="s">
        <v>226</v>
      </c>
      <c r="F2695" s="645" t="s">
        <v>227</v>
      </c>
      <c r="G2695" s="645" t="s">
        <v>9347</v>
      </c>
      <c r="H2695" s="646">
        <v>42768</v>
      </c>
      <c r="I2695" s="647">
        <v>254.97</v>
      </c>
      <c r="J2695" s="647">
        <v>1</v>
      </c>
      <c r="K2695" s="647">
        <f t="shared" si="42"/>
        <v>254.97</v>
      </c>
      <c r="L2695" s="645" t="s">
        <v>801</v>
      </c>
      <c r="M2695" s="645" t="s">
        <v>102</v>
      </c>
      <c r="N2695" s="646">
        <v>42802</v>
      </c>
      <c r="O2695" s="645" t="s">
        <v>71</v>
      </c>
      <c r="P2695" s="645" t="s">
        <v>801</v>
      </c>
    </row>
    <row r="2696" spans="1:16" x14ac:dyDescent="0.2">
      <c r="A2696" s="645" t="s">
        <v>390</v>
      </c>
      <c r="B2696" s="645" t="s">
        <v>1710</v>
      </c>
      <c r="C2696" s="645" t="s">
        <v>391</v>
      </c>
      <c r="D2696" s="645" t="s">
        <v>225</v>
      </c>
      <c r="E2696" s="645" t="s">
        <v>226</v>
      </c>
      <c r="F2696" s="645" t="s">
        <v>227</v>
      </c>
      <c r="G2696" s="645" t="s">
        <v>9348</v>
      </c>
      <c r="H2696" s="646">
        <v>42768</v>
      </c>
      <c r="I2696" s="647">
        <v>39.869999999999997</v>
      </c>
      <c r="J2696" s="647">
        <v>1</v>
      </c>
      <c r="K2696" s="647">
        <f t="shared" si="42"/>
        <v>39.869999999999997</v>
      </c>
      <c r="L2696" s="645" t="s">
        <v>801</v>
      </c>
      <c r="M2696" s="645" t="s">
        <v>194</v>
      </c>
      <c r="N2696" s="646">
        <v>42802</v>
      </c>
      <c r="O2696" s="645" t="s">
        <v>71</v>
      </c>
      <c r="P2696" s="645" t="s">
        <v>801</v>
      </c>
    </row>
    <row r="2697" spans="1:16" x14ac:dyDescent="0.2">
      <c r="A2697" s="645" t="s">
        <v>390</v>
      </c>
      <c r="B2697" s="645" t="s">
        <v>1710</v>
      </c>
      <c r="C2697" s="645" t="s">
        <v>391</v>
      </c>
      <c r="D2697" s="645" t="s">
        <v>225</v>
      </c>
      <c r="E2697" s="645" t="s">
        <v>226</v>
      </c>
      <c r="F2697" s="645" t="s">
        <v>227</v>
      </c>
      <c r="G2697" s="645" t="s">
        <v>9349</v>
      </c>
      <c r="H2697" s="646">
        <v>42768</v>
      </c>
      <c r="I2697" s="647">
        <v>77.16</v>
      </c>
      <c r="J2697" s="647">
        <v>1</v>
      </c>
      <c r="K2697" s="647">
        <f t="shared" si="42"/>
        <v>77.16</v>
      </c>
      <c r="L2697" s="645" t="s">
        <v>801</v>
      </c>
      <c r="M2697" s="645" t="s">
        <v>194</v>
      </c>
      <c r="N2697" s="646">
        <v>42802</v>
      </c>
      <c r="O2697" s="645" t="s">
        <v>71</v>
      </c>
      <c r="P2697" s="645" t="s">
        <v>801</v>
      </c>
    </row>
    <row r="2698" spans="1:16" x14ac:dyDescent="0.2">
      <c r="A2698" s="645" t="s">
        <v>390</v>
      </c>
      <c r="B2698" s="645" t="s">
        <v>1710</v>
      </c>
      <c r="C2698" s="645" t="s">
        <v>391</v>
      </c>
      <c r="D2698" s="645" t="s">
        <v>1840</v>
      </c>
      <c r="E2698" s="645" t="s">
        <v>1841</v>
      </c>
      <c r="F2698" s="645" t="s">
        <v>1842</v>
      </c>
      <c r="G2698" s="645" t="s">
        <v>9350</v>
      </c>
      <c r="H2698" s="646">
        <v>42817</v>
      </c>
      <c r="I2698" s="647">
        <v>364.52</v>
      </c>
      <c r="J2698" s="647">
        <v>1</v>
      </c>
      <c r="K2698" s="647">
        <f t="shared" si="42"/>
        <v>364.52</v>
      </c>
      <c r="L2698" s="645" t="s">
        <v>9351</v>
      </c>
      <c r="M2698" s="645" t="s">
        <v>575</v>
      </c>
      <c r="N2698" s="646">
        <v>42822</v>
      </c>
      <c r="O2698" s="645" t="s">
        <v>71</v>
      </c>
      <c r="P2698" s="645" t="s">
        <v>9352</v>
      </c>
    </row>
    <row r="2699" spans="1:16" x14ac:dyDescent="0.2">
      <c r="A2699" s="645" t="s">
        <v>390</v>
      </c>
      <c r="B2699" s="645" t="s">
        <v>1710</v>
      </c>
      <c r="C2699" s="645" t="s">
        <v>391</v>
      </c>
      <c r="D2699" s="645" t="s">
        <v>1840</v>
      </c>
      <c r="E2699" s="645" t="s">
        <v>1841</v>
      </c>
      <c r="F2699" s="645" t="s">
        <v>1842</v>
      </c>
      <c r="G2699" s="645" t="s">
        <v>9353</v>
      </c>
      <c r="H2699" s="646">
        <v>42810</v>
      </c>
      <c r="I2699" s="647">
        <v>2702.64</v>
      </c>
      <c r="J2699" s="647">
        <v>1</v>
      </c>
      <c r="K2699" s="647">
        <f t="shared" si="42"/>
        <v>2702.64</v>
      </c>
      <c r="L2699" s="645" t="s">
        <v>9354</v>
      </c>
      <c r="M2699" s="645" t="s">
        <v>575</v>
      </c>
      <c r="N2699" s="646">
        <v>42815</v>
      </c>
      <c r="O2699" s="645" t="s">
        <v>71</v>
      </c>
      <c r="P2699" s="645" t="s">
        <v>9355</v>
      </c>
    </row>
    <row r="2700" spans="1:16" x14ac:dyDescent="0.2">
      <c r="A2700" s="645" t="s">
        <v>390</v>
      </c>
      <c r="B2700" s="645" t="s">
        <v>1710</v>
      </c>
      <c r="C2700" s="645" t="s">
        <v>391</v>
      </c>
      <c r="D2700" s="645" t="s">
        <v>321</v>
      </c>
      <c r="E2700" s="645" t="s">
        <v>322</v>
      </c>
      <c r="F2700" s="645" t="s">
        <v>323</v>
      </c>
      <c r="G2700" s="645" t="s">
        <v>9356</v>
      </c>
      <c r="H2700" s="646">
        <v>42823</v>
      </c>
      <c r="I2700" s="647">
        <v>310.73</v>
      </c>
      <c r="J2700" s="647">
        <v>1</v>
      </c>
      <c r="K2700" s="647">
        <f t="shared" si="42"/>
        <v>310.73</v>
      </c>
      <c r="L2700" s="645" t="s">
        <v>9357</v>
      </c>
      <c r="M2700" s="645" t="s">
        <v>1137</v>
      </c>
      <c r="N2700" s="646">
        <v>42825</v>
      </c>
      <c r="O2700" s="645" t="s">
        <v>71</v>
      </c>
      <c r="P2700" s="645" t="s">
        <v>9358</v>
      </c>
    </row>
    <row r="2701" spans="1:16" x14ac:dyDescent="0.2">
      <c r="A2701" s="645" t="s">
        <v>390</v>
      </c>
      <c r="B2701" s="645" t="s">
        <v>1710</v>
      </c>
      <c r="C2701" s="645" t="s">
        <v>391</v>
      </c>
      <c r="D2701" s="645" t="s">
        <v>321</v>
      </c>
      <c r="E2701" s="645" t="s">
        <v>322</v>
      </c>
      <c r="F2701" s="645" t="s">
        <v>323</v>
      </c>
      <c r="G2701" s="645" t="s">
        <v>9359</v>
      </c>
      <c r="H2701" s="646">
        <v>42821</v>
      </c>
      <c r="I2701" s="647">
        <v>46.61</v>
      </c>
      <c r="J2701" s="647">
        <v>1</v>
      </c>
      <c r="K2701" s="647">
        <f t="shared" si="42"/>
        <v>46.61</v>
      </c>
      <c r="L2701" s="645" t="s">
        <v>9360</v>
      </c>
      <c r="M2701" s="645" t="s">
        <v>1137</v>
      </c>
      <c r="N2701" s="646">
        <v>42822</v>
      </c>
      <c r="O2701" s="645" t="s">
        <v>71</v>
      </c>
      <c r="P2701" s="645" t="s">
        <v>9361</v>
      </c>
    </row>
    <row r="2702" spans="1:16" x14ac:dyDescent="0.2">
      <c r="A2702" s="645" t="s">
        <v>390</v>
      </c>
      <c r="B2702" s="645" t="s">
        <v>1710</v>
      </c>
      <c r="C2702" s="645" t="s">
        <v>391</v>
      </c>
      <c r="D2702" s="645" t="s">
        <v>321</v>
      </c>
      <c r="E2702" s="645" t="s">
        <v>322</v>
      </c>
      <c r="F2702" s="645" t="s">
        <v>323</v>
      </c>
      <c r="G2702" s="645" t="s">
        <v>9362</v>
      </c>
      <c r="H2702" s="646">
        <v>42821</v>
      </c>
      <c r="I2702" s="647">
        <v>208.12</v>
      </c>
      <c r="J2702" s="647">
        <v>1</v>
      </c>
      <c r="K2702" s="647">
        <f t="shared" si="42"/>
        <v>208.12</v>
      </c>
      <c r="L2702" s="645" t="s">
        <v>9363</v>
      </c>
      <c r="M2702" s="645" t="s">
        <v>1137</v>
      </c>
      <c r="N2702" s="646">
        <v>42822</v>
      </c>
      <c r="O2702" s="645" t="s">
        <v>71</v>
      </c>
      <c r="P2702" s="645" t="s">
        <v>9364</v>
      </c>
    </row>
    <row r="2703" spans="1:16" x14ac:dyDescent="0.2">
      <c r="A2703" s="645" t="s">
        <v>390</v>
      </c>
      <c r="B2703" s="645" t="s">
        <v>1710</v>
      </c>
      <c r="C2703" s="645" t="s">
        <v>391</v>
      </c>
      <c r="D2703" s="645" t="s">
        <v>321</v>
      </c>
      <c r="E2703" s="645" t="s">
        <v>322</v>
      </c>
      <c r="F2703" s="645" t="s">
        <v>323</v>
      </c>
      <c r="G2703" s="645" t="s">
        <v>9365</v>
      </c>
      <c r="H2703" s="646">
        <v>42818</v>
      </c>
      <c r="I2703" s="647">
        <v>135.31</v>
      </c>
      <c r="J2703" s="647">
        <v>1</v>
      </c>
      <c r="K2703" s="647">
        <f t="shared" si="42"/>
        <v>135.31</v>
      </c>
      <c r="L2703" s="645" t="s">
        <v>9366</v>
      </c>
      <c r="M2703" s="645" t="s">
        <v>1137</v>
      </c>
      <c r="N2703" s="646">
        <v>42822</v>
      </c>
      <c r="O2703" s="645" t="s">
        <v>71</v>
      </c>
      <c r="P2703" s="645" t="s">
        <v>9367</v>
      </c>
    </row>
    <row r="2704" spans="1:16" x14ac:dyDescent="0.2">
      <c r="A2704" s="645" t="s">
        <v>390</v>
      </c>
      <c r="B2704" s="645" t="s">
        <v>1710</v>
      </c>
      <c r="C2704" s="645" t="s">
        <v>391</v>
      </c>
      <c r="D2704" s="645" t="s">
        <v>321</v>
      </c>
      <c r="E2704" s="645" t="s">
        <v>322</v>
      </c>
      <c r="F2704" s="645" t="s">
        <v>323</v>
      </c>
      <c r="G2704" s="645" t="s">
        <v>9368</v>
      </c>
      <c r="H2704" s="646">
        <v>42815</v>
      </c>
      <c r="I2704" s="647">
        <v>928.07</v>
      </c>
      <c r="J2704" s="647">
        <v>1</v>
      </c>
      <c r="K2704" s="647">
        <f t="shared" si="42"/>
        <v>928.07</v>
      </c>
      <c r="L2704" s="645" t="s">
        <v>9369</v>
      </c>
      <c r="M2704" s="645" t="s">
        <v>1137</v>
      </c>
      <c r="N2704" s="646">
        <v>42817</v>
      </c>
      <c r="O2704" s="645" t="s">
        <v>71</v>
      </c>
      <c r="P2704" s="645" t="s">
        <v>9370</v>
      </c>
    </row>
    <row r="2705" spans="1:16" x14ac:dyDescent="0.2">
      <c r="A2705" s="645" t="s">
        <v>390</v>
      </c>
      <c r="B2705" s="645" t="s">
        <v>1710</v>
      </c>
      <c r="C2705" s="645" t="s">
        <v>391</v>
      </c>
      <c r="D2705" s="645" t="s">
        <v>321</v>
      </c>
      <c r="E2705" s="645" t="s">
        <v>322</v>
      </c>
      <c r="F2705" s="645" t="s">
        <v>323</v>
      </c>
      <c r="G2705" s="645" t="s">
        <v>9371</v>
      </c>
      <c r="H2705" s="646">
        <v>42794</v>
      </c>
      <c r="I2705" s="647">
        <v>343.7</v>
      </c>
      <c r="J2705" s="647">
        <v>1</v>
      </c>
      <c r="K2705" s="647">
        <f t="shared" si="42"/>
        <v>343.7</v>
      </c>
      <c r="L2705" s="645" t="s">
        <v>9372</v>
      </c>
      <c r="M2705" s="645" t="s">
        <v>1137</v>
      </c>
      <c r="N2705" s="646">
        <v>42796</v>
      </c>
      <c r="O2705" s="645" t="s">
        <v>71</v>
      </c>
      <c r="P2705" s="645" t="s">
        <v>9373</v>
      </c>
    </row>
    <row r="2706" spans="1:16" x14ac:dyDescent="0.2">
      <c r="A2706" s="645" t="s">
        <v>390</v>
      </c>
      <c r="B2706" s="645" t="s">
        <v>1710</v>
      </c>
      <c r="C2706" s="645" t="s">
        <v>391</v>
      </c>
      <c r="D2706" s="645" t="s">
        <v>321</v>
      </c>
      <c r="E2706" s="645" t="s">
        <v>322</v>
      </c>
      <c r="F2706" s="645" t="s">
        <v>323</v>
      </c>
      <c r="G2706" s="645" t="s">
        <v>9374</v>
      </c>
      <c r="H2706" s="646">
        <v>42794</v>
      </c>
      <c r="I2706" s="647">
        <v>270.63</v>
      </c>
      <c r="J2706" s="647">
        <v>1</v>
      </c>
      <c r="K2706" s="647">
        <f t="shared" si="42"/>
        <v>270.63</v>
      </c>
      <c r="L2706" s="645" t="s">
        <v>801</v>
      </c>
      <c r="M2706" s="645" t="s">
        <v>1137</v>
      </c>
      <c r="N2706" s="646">
        <v>42796</v>
      </c>
      <c r="O2706" s="645" t="s">
        <v>71</v>
      </c>
      <c r="P2706" s="645" t="s">
        <v>801</v>
      </c>
    </row>
    <row r="2707" spans="1:16" x14ac:dyDescent="0.2">
      <c r="A2707" s="645" t="s">
        <v>390</v>
      </c>
      <c r="B2707" s="645" t="s">
        <v>1710</v>
      </c>
      <c r="C2707" s="645" t="s">
        <v>391</v>
      </c>
      <c r="D2707" s="645" t="s">
        <v>289</v>
      </c>
      <c r="E2707" s="645" t="s">
        <v>290</v>
      </c>
      <c r="F2707" s="645" t="s">
        <v>291</v>
      </c>
      <c r="G2707" s="645" t="s">
        <v>9375</v>
      </c>
      <c r="H2707" s="646">
        <v>42798</v>
      </c>
      <c r="I2707" s="647">
        <v>25.19</v>
      </c>
      <c r="J2707" s="647">
        <v>1</v>
      </c>
      <c r="K2707" s="647">
        <f t="shared" si="42"/>
        <v>25.19</v>
      </c>
      <c r="L2707" s="645" t="s">
        <v>801</v>
      </c>
      <c r="M2707" s="645" t="s">
        <v>484</v>
      </c>
      <c r="N2707" s="646">
        <v>42810</v>
      </c>
      <c r="O2707" s="645" t="s">
        <v>71</v>
      </c>
      <c r="P2707" s="645" t="s">
        <v>801</v>
      </c>
    </row>
    <row r="2708" spans="1:16" x14ac:dyDescent="0.2">
      <c r="A2708" s="645" t="s">
        <v>390</v>
      </c>
      <c r="B2708" s="645" t="s">
        <v>1710</v>
      </c>
      <c r="C2708" s="645" t="s">
        <v>391</v>
      </c>
      <c r="D2708" s="645" t="s">
        <v>289</v>
      </c>
      <c r="E2708" s="645" t="s">
        <v>290</v>
      </c>
      <c r="F2708" s="645" t="s">
        <v>291</v>
      </c>
      <c r="G2708" s="645" t="s">
        <v>9376</v>
      </c>
      <c r="H2708" s="646">
        <v>42815</v>
      </c>
      <c r="I2708" s="647">
        <v>1196.69</v>
      </c>
      <c r="J2708" s="647">
        <v>1</v>
      </c>
      <c r="K2708" s="647">
        <f t="shared" si="42"/>
        <v>1196.69</v>
      </c>
      <c r="L2708" s="645" t="s">
        <v>9377</v>
      </c>
      <c r="M2708" s="645" t="s">
        <v>575</v>
      </c>
      <c r="N2708" s="646">
        <v>42818</v>
      </c>
      <c r="O2708" s="645" t="s">
        <v>71</v>
      </c>
      <c r="P2708" s="645" t="s">
        <v>9378</v>
      </c>
    </row>
    <row r="2709" spans="1:16" x14ac:dyDescent="0.2">
      <c r="A2709" s="645" t="s">
        <v>390</v>
      </c>
      <c r="B2709" s="645" t="s">
        <v>1710</v>
      </c>
      <c r="C2709" s="645" t="s">
        <v>391</v>
      </c>
      <c r="D2709" s="645" t="s">
        <v>289</v>
      </c>
      <c r="E2709" s="645" t="s">
        <v>290</v>
      </c>
      <c r="F2709" s="645" t="s">
        <v>291</v>
      </c>
      <c r="G2709" s="645" t="s">
        <v>9379</v>
      </c>
      <c r="H2709" s="646">
        <v>42815</v>
      </c>
      <c r="I2709" s="647">
        <v>894.19</v>
      </c>
      <c r="J2709" s="647">
        <v>1</v>
      </c>
      <c r="K2709" s="647">
        <f t="shared" si="42"/>
        <v>894.19</v>
      </c>
      <c r="L2709" s="645" t="s">
        <v>9380</v>
      </c>
      <c r="M2709" s="645" t="s">
        <v>246</v>
      </c>
      <c r="N2709" s="646">
        <v>42818</v>
      </c>
      <c r="O2709" s="645" t="s">
        <v>71</v>
      </c>
      <c r="P2709" s="645" t="s">
        <v>9381</v>
      </c>
    </row>
    <row r="2710" spans="1:16" x14ac:dyDescent="0.2">
      <c r="A2710" s="645" t="s">
        <v>390</v>
      </c>
      <c r="B2710" s="645" t="s">
        <v>1710</v>
      </c>
      <c r="C2710" s="645" t="s">
        <v>391</v>
      </c>
      <c r="D2710" s="645" t="s">
        <v>633</v>
      </c>
      <c r="E2710" s="645" t="s">
        <v>634</v>
      </c>
      <c r="F2710" s="645" t="s">
        <v>635</v>
      </c>
      <c r="G2710" s="645" t="s">
        <v>9382</v>
      </c>
      <c r="H2710" s="646">
        <v>42808</v>
      </c>
      <c r="I2710" s="647">
        <v>297.89999999999998</v>
      </c>
      <c r="J2710" s="647">
        <v>1</v>
      </c>
      <c r="K2710" s="647">
        <f t="shared" si="42"/>
        <v>297.89999999999998</v>
      </c>
      <c r="L2710" s="645" t="s">
        <v>801</v>
      </c>
      <c r="M2710" s="645" t="s">
        <v>3016</v>
      </c>
      <c r="N2710" s="646">
        <v>42809</v>
      </c>
      <c r="O2710" s="645" t="s">
        <v>71</v>
      </c>
      <c r="P2710" s="645" t="s">
        <v>801</v>
      </c>
    </row>
    <row r="2711" spans="1:16" x14ac:dyDescent="0.2">
      <c r="A2711" s="645" t="s">
        <v>390</v>
      </c>
      <c r="B2711" s="645" t="s">
        <v>1710</v>
      </c>
      <c r="C2711" s="645" t="s">
        <v>391</v>
      </c>
      <c r="D2711" s="645" t="s">
        <v>1478</v>
      </c>
      <c r="E2711" s="645" t="s">
        <v>1479</v>
      </c>
      <c r="F2711" s="645" t="s">
        <v>1480</v>
      </c>
      <c r="G2711" s="645" t="s">
        <v>9383</v>
      </c>
      <c r="H2711" s="646">
        <v>42816</v>
      </c>
      <c r="I2711" s="647">
        <v>34.79</v>
      </c>
      <c r="J2711" s="647">
        <v>1</v>
      </c>
      <c r="K2711" s="647">
        <f t="shared" si="42"/>
        <v>34.79</v>
      </c>
      <c r="L2711" s="645" t="s">
        <v>801</v>
      </c>
      <c r="M2711" s="645" t="s">
        <v>1139</v>
      </c>
      <c r="N2711" s="646">
        <v>42823</v>
      </c>
      <c r="O2711" s="645" t="s">
        <v>71</v>
      </c>
      <c r="P2711" s="645" t="s">
        <v>801</v>
      </c>
    </row>
    <row r="2712" spans="1:16" x14ac:dyDescent="0.2">
      <c r="A2712" s="645" t="s">
        <v>390</v>
      </c>
      <c r="B2712" s="645" t="s">
        <v>1710</v>
      </c>
      <c r="C2712" s="645" t="s">
        <v>391</v>
      </c>
      <c r="D2712" s="645" t="s">
        <v>1478</v>
      </c>
      <c r="E2712" s="645" t="s">
        <v>1479</v>
      </c>
      <c r="F2712" s="645" t="s">
        <v>1480</v>
      </c>
      <c r="G2712" s="645" t="s">
        <v>9384</v>
      </c>
      <c r="H2712" s="646">
        <v>42814</v>
      </c>
      <c r="I2712" s="647">
        <v>56.18</v>
      </c>
      <c r="J2712" s="647">
        <v>1</v>
      </c>
      <c r="K2712" s="647">
        <f t="shared" si="42"/>
        <v>56.18</v>
      </c>
      <c r="L2712" s="645" t="s">
        <v>9385</v>
      </c>
      <c r="M2712" s="645" t="s">
        <v>1355</v>
      </c>
      <c r="N2712" s="646">
        <v>42818</v>
      </c>
      <c r="O2712" s="645" t="s">
        <v>71</v>
      </c>
      <c r="P2712" s="645" t="s">
        <v>9386</v>
      </c>
    </row>
    <row r="2713" spans="1:16" x14ac:dyDescent="0.2">
      <c r="A2713" s="645" t="s">
        <v>390</v>
      </c>
      <c r="B2713" s="645" t="s">
        <v>1710</v>
      </c>
      <c r="C2713" s="645" t="s">
        <v>391</v>
      </c>
      <c r="D2713" s="645" t="s">
        <v>1478</v>
      </c>
      <c r="E2713" s="645" t="s">
        <v>1479</v>
      </c>
      <c r="F2713" s="645" t="s">
        <v>1480</v>
      </c>
      <c r="G2713" s="645" t="s">
        <v>9387</v>
      </c>
      <c r="H2713" s="646">
        <v>42803</v>
      </c>
      <c r="I2713" s="647">
        <v>504.57</v>
      </c>
      <c r="J2713" s="647">
        <v>1</v>
      </c>
      <c r="K2713" s="647">
        <f t="shared" si="42"/>
        <v>504.57</v>
      </c>
      <c r="L2713" s="645" t="s">
        <v>9388</v>
      </c>
      <c r="M2713" s="645" t="s">
        <v>1139</v>
      </c>
      <c r="N2713" s="646">
        <v>42808</v>
      </c>
      <c r="O2713" s="645" t="s">
        <v>71</v>
      </c>
      <c r="P2713" s="645" t="s">
        <v>9389</v>
      </c>
    </row>
    <row r="2714" spans="1:16" x14ac:dyDescent="0.2">
      <c r="A2714" s="645" t="s">
        <v>390</v>
      </c>
      <c r="B2714" s="645" t="s">
        <v>1710</v>
      </c>
      <c r="C2714" s="645" t="s">
        <v>391</v>
      </c>
      <c r="D2714" s="645" t="s">
        <v>119</v>
      </c>
      <c r="E2714" s="645" t="s">
        <v>120</v>
      </c>
      <c r="F2714" s="645" t="s">
        <v>121</v>
      </c>
      <c r="G2714" s="645" t="s">
        <v>9390</v>
      </c>
      <c r="H2714" s="646">
        <v>42823</v>
      </c>
      <c r="I2714" s="647">
        <v>345.85</v>
      </c>
      <c r="J2714" s="647">
        <v>1</v>
      </c>
      <c r="K2714" s="647">
        <f t="shared" si="42"/>
        <v>345.85</v>
      </c>
      <c r="L2714" s="645" t="s">
        <v>9391</v>
      </c>
      <c r="M2714" s="645" t="s">
        <v>475</v>
      </c>
      <c r="N2714" s="646">
        <v>42825</v>
      </c>
      <c r="O2714" s="645" t="s">
        <v>71</v>
      </c>
      <c r="P2714" s="645" t="s">
        <v>9392</v>
      </c>
    </row>
    <row r="2715" spans="1:16" x14ac:dyDescent="0.2">
      <c r="A2715" s="645" t="s">
        <v>390</v>
      </c>
      <c r="B2715" s="645" t="s">
        <v>1710</v>
      </c>
      <c r="C2715" s="645" t="s">
        <v>391</v>
      </c>
      <c r="D2715" s="645" t="s">
        <v>119</v>
      </c>
      <c r="E2715" s="645" t="s">
        <v>120</v>
      </c>
      <c r="F2715" s="645" t="s">
        <v>121</v>
      </c>
      <c r="G2715" s="645" t="s">
        <v>9393</v>
      </c>
      <c r="H2715" s="646">
        <v>42823</v>
      </c>
      <c r="I2715" s="647">
        <v>105.27</v>
      </c>
      <c r="J2715" s="647">
        <v>1</v>
      </c>
      <c r="K2715" s="647">
        <f t="shared" si="42"/>
        <v>105.27</v>
      </c>
      <c r="L2715" s="645" t="s">
        <v>9391</v>
      </c>
      <c r="M2715" s="645" t="s">
        <v>475</v>
      </c>
      <c r="N2715" s="646">
        <v>42825</v>
      </c>
      <c r="O2715" s="645" t="s">
        <v>71</v>
      </c>
      <c r="P2715" s="645" t="s">
        <v>9392</v>
      </c>
    </row>
    <row r="2716" spans="1:16" x14ac:dyDescent="0.2">
      <c r="A2716" s="645" t="s">
        <v>390</v>
      </c>
      <c r="B2716" s="645" t="s">
        <v>1710</v>
      </c>
      <c r="C2716" s="645" t="s">
        <v>391</v>
      </c>
      <c r="D2716" s="645" t="s">
        <v>119</v>
      </c>
      <c r="E2716" s="645" t="s">
        <v>120</v>
      </c>
      <c r="F2716" s="645" t="s">
        <v>121</v>
      </c>
      <c r="G2716" s="645" t="s">
        <v>9394</v>
      </c>
      <c r="H2716" s="646">
        <v>42823</v>
      </c>
      <c r="I2716" s="647">
        <v>349.21</v>
      </c>
      <c r="J2716" s="647">
        <v>1</v>
      </c>
      <c r="K2716" s="647">
        <f t="shared" si="42"/>
        <v>349.21</v>
      </c>
      <c r="L2716" s="645" t="s">
        <v>9391</v>
      </c>
      <c r="M2716" s="645" t="s">
        <v>475</v>
      </c>
      <c r="N2716" s="646">
        <v>42825</v>
      </c>
      <c r="O2716" s="645" t="s">
        <v>71</v>
      </c>
      <c r="P2716" s="645" t="s">
        <v>9392</v>
      </c>
    </row>
    <row r="2717" spans="1:16" x14ac:dyDescent="0.2">
      <c r="A2717" s="645" t="s">
        <v>390</v>
      </c>
      <c r="B2717" s="645" t="s">
        <v>1710</v>
      </c>
      <c r="C2717" s="645" t="s">
        <v>391</v>
      </c>
      <c r="D2717" s="645" t="s">
        <v>119</v>
      </c>
      <c r="E2717" s="645" t="s">
        <v>120</v>
      </c>
      <c r="F2717" s="645" t="s">
        <v>121</v>
      </c>
      <c r="G2717" s="645" t="s">
        <v>9395</v>
      </c>
      <c r="H2717" s="646">
        <v>42823</v>
      </c>
      <c r="I2717" s="647">
        <v>366.7</v>
      </c>
      <c r="J2717" s="647">
        <v>1</v>
      </c>
      <c r="K2717" s="647">
        <f t="shared" si="42"/>
        <v>366.7</v>
      </c>
      <c r="L2717" s="645" t="s">
        <v>9396</v>
      </c>
      <c r="M2717" s="645" t="s">
        <v>1137</v>
      </c>
      <c r="N2717" s="646">
        <v>42825</v>
      </c>
      <c r="O2717" s="645" t="s">
        <v>71</v>
      </c>
      <c r="P2717" s="645" t="s">
        <v>9397</v>
      </c>
    </row>
    <row r="2718" spans="1:16" x14ac:dyDescent="0.2">
      <c r="A2718" s="645" t="s">
        <v>390</v>
      </c>
      <c r="B2718" s="645" t="s">
        <v>1710</v>
      </c>
      <c r="C2718" s="645" t="s">
        <v>391</v>
      </c>
      <c r="D2718" s="645" t="s">
        <v>119</v>
      </c>
      <c r="E2718" s="645" t="s">
        <v>120</v>
      </c>
      <c r="F2718" s="645" t="s">
        <v>121</v>
      </c>
      <c r="G2718" s="645" t="s">
        <v>9398</v>
      </c>
      <c r="H2718" s="646">
        <v>42823</v>
      </c>
      <c r="I2718" s="647">
        <v>393.86</v>
      </c>
      <c r="J2718" s="647">
        <v>1</v>
      </c>
      <c r="K2718" s="647">
        <f t="shared" si="42"/>
        <v>393.86</v>
      </c>
      <c r="L2718" s="645" t="s">
        <v>9396</v>
      </c>
      <c r="M2718" s="645" t="s">
        <v>1137</v>
      </c>
      <c r="N2718" s="646">
        <v>42825</v>
      </c>
      <c r="O2718" s="645" t="s">
        <v>71</v>
      </c>
      <c r="P2718" s="645" t="s">
        <v>9397</v>
      </c>
    </row>
    <row r="2719" spans="1:16" x14ac:dyDescent="0.2">
      <c r="A2719" s="645" t="s">
        <v>390</v>
      </c>
      <c r="B2719" s="645" t="s">
        <v>1710</v>
      </c>
      <c r="C2719" s="645" t="s">
        <v>391</v>
      </c>
      <c r="D2719" s="645" t="s">
        <v>119</v>
      </c>
      <c r="E2719" s="645" t="s">
        <v>120</v>
      </c>
      <c r="F2719" s="645" t="s">
        <v>121</v>
      </c>
      <c r="G2719" s="645" t="s">
        <v>9399</v>
      </c>
      <c r="H2719" s="646">
        <v>42822</v>
      </c>
      <c r="I2719" s="647">
        <v>244.18</v>
      </c>
      <c r="J2719" s="647">
        <v>1</v>
      </c>
      <c r="K2719" s="647">
        <f t="shared" si="42"/>
        <v>244.18</v>
      </c>
      <c r="L2719" s="645" t="s">
        <v>801</v>
      </c>
      <c r="M2719" s="645" t="s">
        <v>538</v>
      </c>
      <c r="N2719" s="646">
        <v>42824</v>
      </c>
      <c r="O2719" s="645" t="s">
        <v>71</v>
      </c>
      <c r="P2719" s="645" t="s">
        <v>801</v>
      </c>
    </row>
    <row r="2720" spans="1:16" x14ac:dyDescent="0.2">
      <c r="A2720" s="645" t="s">
        <v>390</v>
      </c>
      <c r="B2720" s="645" t="s">
        <v>1710</v>
      </c>
      <c r="C2720" s="645" t="s">
        <v>391</v>
      </c>
      <c r="D2720" s="645" t="s">
        <v>119</v>
      </c>
      <c r="E2720" s="645" t="s">
        <v>120</v>
      </c>
      <c r="F2720" s="645" t="s">
        <v>121</v>
      </c>
      <c r="G2720" s="645" t="s">
        <v>9400</v>
      </c>
      <c r="H2720" s="646">
        <v>42822</v>
      </c>
      <c r="I2720" s="647">
        <v>16.09</v>
      </c>
      <c r="J2720" s="647">
        <v>1</v>
      </c>
      <c r="K2720" s="647">
        <f t="shared" si="42"/>
        <v>16.09</v>
      </c>
      <c r="L2720" s="645" t="s">
        <v>9401</v>
      </c>
      <c r="M2720" s="645" t="s">
        <v>84</v>
      </c>
      <c r="N2720" s="646">
        <v>42824</v>
      </c>
      <c r="O2720" s="645" t="s">
        <v>71</v>
      </c>
      <c r="P2720" s="645" t="s">
        <v>9402</v>
      </c>
    </row>
    <row r="2721" spans="1:16" x14ac:dyDescent="0.2">
      <c r="A2721" s="645" t="s">
        <v>390</v>
      </c>
      <c r="B2721" s="645" t="s">
        <v>1710</v>
      </c>
      <c r="C2721" s="645" t="s">
        <v>391</v>
      </c>
      <c r="D2721" s="645" t="s">
        <v>119</v>
      </c>
      <c r="E2721" s="645" t="s">
        <v>120</v>
      </c>
      <c r="F2721" s="645" t="s">
        <v>121</v>
      </c>
      <c r="G2721" s="645" t="s">
        <v>9403</v>
      </c>
      <c r="H2721" s="646">
        <v>42822</v>
      </c>
      <c r="I2721" s="647">
        <v>7.44</v>
      </c>
      <c r="J2721" s="647">
        <v>1</v>
      </c>
      <c r="K2721" s="647">
        <f t="shared" si="42"/>
        <v>7.44</v>
      </c>
      <c r="L2721" s="645" t="s">
        <v>9404</v>
      </c>
      <c r="M2721" s="645" t="s">
        <v>84</v>
      </c>
      <c r="N2721" s="646">
        <v>42824</v>
      </c>
      <c r="O2721" s="645" t="s">
        <v>71</v>
      </c>
      <c r="P2721" s="645" t="s">
        <v>9405</v>
      </c>
    </row>
    <row r="2722" spans="1:16" x14ac:dyDescent="0.2">
      <c r="A2722" s="645" t="s">
        <v>390</v>
      </c>
      <c r="B2722" s="645" t="s">
        <v>1710</v>
      </c>
      <c r="C2722" s="645" t="s">
        <v>391</v>
      </c>
      <c r="D2722" s="645" t="s">
        <v>119</v>
      </c>
      <c r="E2722" s="645" t="s">
        <v>120</v>
      </c>
      <c r="F2722" s="645" t="s">
        <v>121</v>
      </c>
      <c r="G2722" s="645" t="s">
        <v>9406</v>
      </c>
      <c r="H2722" s="646">
        <v>42822</v>
      </c>
      <c r="I2722" s="647">
        <v>20.51</v>
      </c>
      <c r="J2722" s="647">
        <v>1</v>
      </c>
      <c r="K2722" s="647">
        <f t="shared" si="42"/>
        <v>20.51</v>
      </c>
      <c r="L2722" s="645" t="s">
        <v>9404</v>
      </c>
      <c r="M2722" s="645" t="s">
        <v>84</v>
      </c>
      <c r="N2722" s="646">
        <v>42824</v>
      </c>
      <c r="O2722" s="645" t="s">
        <v>71</v>
      </c>
      <c r="P2722" s="645" t="s">
        <v>9405</v>
      </c>
    </row>
    <row r="2723" spans="1:16" x14ac:dyDescent="0.2">
      <c r="A2723" s="645" t="s">
        <v>390</v>
      </c>
      <c r="B2723" s="645" t="s">
        <v>1710</v>
      </c>
      <c r="C2723" s="645" t="s">
        <v>391</v>
      </c>
      <c r="D2723" s="645" t="s">
        <v>119</v>
      </c>
      <c r="E2723" s="645" t="s">
        <v>120</v>
      </c>
      <c r="F2723" s="645" t="s">
        <v>121</v>
      </c>
      <c r="G2723" s="645" t="s">
        <v>9407</v>
      </c>
      <c r="H2723" s="646">
        <v>42822</v>
      </c>
      <c r="I2723" s="647">
        <v>510.62</v>
      </c>
      <c r="J2723" s="647">
        <v>1</v>
      </c>
      <c r="K2723" s="647">
        <f t="shared" si="42"/>
        <v>510.62</v>
      </c>
      <c r="L2723" s="645" t="s">
        <v>801</v>
      </c>
      <c r="M2723" s="645" t="s">
        <v>475</v>
      </c>
      <c r="N2723" s="646">
        <v>42824</v>
      </c>
      <c r="O2723" s="645" t="s">
        <v>71</v>
      </c>
      <c r="P2723" s="645" t="s">
        <v>801</v>
      </c>
    </row>
    <row r="2724" spans="1:16" x14ac:dyDescent="0.2">
      <c r="A2724" s="645" t="s">
        <v>390</v>
      </c>
      <c r="B2724" s="645" t="s">
        <v>1710</v>
      </c>
      <c r="C2724" s="645" t="s">
        <v>391</v>
      </c>
      <c r="D2724" s="645" t="s">
        <v>119</v>
      </c>
      <c r="E2724" s="645" t="s">
        <v>120</v>
      </c>
      <c r="F2724" s="645" t="s">
        <v>121</v>
      </c>
      <c r="G2724" s="645" t="s">
        <v>9408</v>
      </c>
      <c r="H2724" s="646">
        <v>42818</v>
      </c>
      <c r="I2724" s="647">
        <v>1399.97</v>
      </c>
      <c r="J2724" s="647">
        <v>1</v>
      </c>
      <c r="K2724" s="647">
        <f t="shared" si="42"/>
        <v>1399.97</v>
      </c>
      <c r="L2724" s="645" t="s">
        <v>801</v>
      </c>
      <c r="M2724" s="645" t="s">
        <v>543</v>
      </c>
      <c r="N2724" s="646">
        <v>42822</v>
      </c>
      <c r="O2724" s="645" t="s">
        <v>71</v>
      </c>
      <c r="P2724" s="645" t="s">
        <v>801</v>
      </c>
    </row>
    <row r="2725" spans="1:16" x14ac:dyDescent="0.2">
      <c r="A2725" s="645" t="s">
        <v>390</v>
      </c>
      <c r="B2725" s="645" t="s">
        <v>1710</v>
      </c>
      <c r="C2725" s="645" t="s">
        <v>391</v>
      </c>
      <c r="D2725" s="645" t="s">
        <v>119</v>
      </c>
      <c r="E2725" s="645" t="s">
        <v>120</v>
      </c>
      <c r="F2725" s="645" t="s">
        <v>121</v>
      </c>
      <c r="G2725" s="645" t="s">
        <v>9409</v>
      </c>
      <c r="H2725" s="646">
        <v>42818</v>
      </c>
      <c r="I2725" s="647">
        <v>87.1</v>
      </c>
      <c r="J2725" s="647">
        <v>1</v>
      </c>
      <c r="K2725" s="647">
        <f t="shared" si="42"/>
        <v>87.1</v>
      </c>
      <c r="L2725" s="645" t="s">
        <v>9410</v>
      </c>
      <c r="M2725" s="645" t="s">
        <v>887</v>
      </c>
      <c r="N2725" s="646">
        <v>42822</v>
      </c>
      <c r="O2725" s="645" t="s">
        <v>71</v>
      </c>
      <c r="P2725" s="645" t="s">
        <v>9411</v>
      </c>
    </row>
    <row r="2726" spans="1:16" x14ac:dyDescent="0.2">
      <c r="A2726" s="645" t="s">
        <v>390</v>
      </c>
      <c r="B2726" s="645" t="s">
        <v>1710</v>
      </c>
      <c r="C2726" s="645" t="s">
        <v>391</v>
      </c>
      <c r="D2726" s="645" t="s">
        <v>119</v>
      </c>
      <c r="E2726" s="645" t="s">
        <v>120</v>
      </c>
      <c r="F2726" s="645" t="s">
        <v>121</v>
      </c>
      <c r="G2726" s="645" t="s">
        <v>9412</v>
      </c>
      <c r="H2726" s="646">
        <v>42818</v>
      </c>
      <c r="I2726" s="647">
        <v>61.03</v>
      </c>
      <c r="J2726" s="647">
        <v>1</v>
      </c>
      <c r="K2726" s="647">
        <f t="shared" si="42"/>
        <v>61.03</v>
      </c>
      <c r="L2726" s="645" t="s">
        <v>9413</v>
      </c>
      <c r="M2726" s="645" t="s">
        <v>122</v>
      </c>
      <c r="N2726" s="646">
        <v>42822</v>
      </c>
      <c r="O2726" s="645" t="s">
        <v>71</v>
      </c>
      <c r="P2726" s="645" t="s">
        <v>9414</v>
      </c>
    </row>
    <row r="2727" spans="1:16" x14ac:dyDescent="0.2">
      <c r="A2727" s="645" t="s">
        <v>390</v>
      </c>
      <c r="B2727" s="645" t="s">
        <v>1710</v>
      </c>
      <c r="C2727" s="645" t="s">
        <v>391</v>
      </c>
      <c r="D2727" s="645" t="s">
        <v>119</v>
      </c>
      <c r="E2727" s="645" t="s">
        <v>120</v>
      </c>
      <c r="F2727" s="645" t="s">
        <v>121</v>
      </c>
      <c r="G2727" s="645" t="s">
        <v>9415</v>
      </c>
      <c r="H2727" s="646">
        <v>42818</v>
      </c>
      <c r="I2727" s="647">
        <v>61.75</v>
      </c>
      <c r="J2727" s="647">
        <v>1</v>
      </c>
      <c r="K2727" s="647">
        <f t="shared" si="42"/>
        <v>61.75</v>
      </c>
      <c r="L2727" s="645" t="s">
        <v>9416</v>
      </c>
      <c r="M2727" s="645" t="s">
        <v>1139</v>
      </c>
      <c r="N2727" s="646">
        <v>42822</v>
      </c>
      <c r="O2727" s="645" t="s">
        <v>71</v>
      </c>
      <c r="P2727" s="645" t="s">
        <v>9417</v>
      </c>
    </row>
    <row r="2728" spans="1:16" x14ac:dyDescent="0.2">
      <c r="A2728" s="645" t="s">
        <v>390</v>
      </c>
      <c r="B2728" s="645" t="s">
        <v>1710</v>
      </c>
      <c r="C2728" s="645" t="s">
        <v>391</v>
      </c>
      <c r="D2728" s="645" t="s">
        <v>119</v>
      </c>
      <c r="E2728" s="645" t="s">
        <v>120</v>
      </c>
      <c r="F2728" s="645" t="s">
        <v>121</v>
      </c>
      <c r="G2728" s="645" t="s">
        <v>9418</v>
      </c>
      <c r="H2728" s="646">
        <v>42818</v>
      </c>
      <c r="I2728" s="647">
        <v>152.46</v>
      </c>
      <c r="J2728" s="647">
        <v>1</v>
      </c>
      <c r="K2728" s="647">
        <f t="shared" si="42"/>
        <v>152.46</v>
      </c>
      <c r="L2728" s="645" t="s">
        <v>9416</v>
      </c>
      <c r="M2728" s="645" t="s">
        <v>1139</v>
      </c>
      <c r="N2728" s="646">
        <v>42822</v>
      </c>
      <c r="O2728" s="645" t="s">
        <v>71</v>
      </c>
      <c r="P2728" s="645" t="s">
        <v>9417</v>
      </c>
    </row>
    <row r="2729" spans="1:16" x14ac:dyDescent="0.2">
      <c r="A2729" s="645" t="s">
        <v>390</v>
      </c>
      <c r="B2729" s="645" t="s">
        <v>1710</v>
      </c>
      <c r="C2729" s="645" t="s">
        <v>391</v>
      </c>
      <c r="D2729" s="645" t="s">
        <v>119</v>
      </c>
      <c r="E2729" s="645" t="s">
        <v>120</v>
      </c>
      <c r="F2729" s="645" t="s">
        <v>121</v>
      </c>
      <c r="G2729" s="645" t="s">
        <v>9419</v>
      </c>
      <c r="H2729" s="646">
        <v>42818</v>
      </c>
      <c r="I2729" s="647">
        <v>349.64</v>
      </c>
      <c r="J2729" s="647">
        <v>1</v>
      </c>
      <c r="K2729" s="647">
        <f t="shared" si="42"/>
        <v>349.64</v>
      </c>
      <c r="L2729" s="645" t="s">
        <v>9420</v>
      </c>
      <c r="M2729" s="645" t="s">
        <v>538</v>
      </c>
      <c r="N2729" s="646">
        <v>42822</v>
      </c>
      <c r="O2729" s="645" t="s">
        <v>71</v>
      </c>
      <c r="P2729" s="645" t="s">
        <v>9421</v>
      </c>
    </row>
    <row r="2730" spans="1:16" x14ac:dyDescent="0.2">
      <c r="A2730" s="645" t="s">
        <v>390</v>
      </c>
      <c r="B2730" s="645" t="s">
        <v>1710</v>
      </c>
      <c r="C2730" s="645" t="s">
        <v>391</v>
      </c>
      <c r="D2730" s="645" t="s">
        <v>119</v>
      </c>
      <c r="E2730" s="645" t="s">
        <v>120</v>
      </c>
      <c r="F2730" s="645" t="s">
        <v>121</v>
      </c>
      <c r="G2730" s="645" t="s">
        <v>9422</v>
      </c>
      <c r="H2730" s="646">
        <v>42818</v>
      </c>
      <c r="I2730" s="647">
        <v>65.22</v>
      </c>
      <c r="J2730" s="647">
        <v>1</v>
      </c>
      <c r="K2730" s="647">
        <f t="shared" si="42"/>
        <v>65.22</v>
      </c>
      <c r="L2730" s="645" t="s">
        <v>9423</v>
      </c>
      <c r="M2730" s="645" t="s">
        <v>257</v>
      </c>
      <c r="N2730" s="646">
        <v>42822</v>
      </c>
      <c r="O2730" s="645" t="s">
        <v>71</v>
      </c>
      <c r="P2730" s="645" t="s">
        <v>9424</v>
      </c>
    </row>
    <row r="2731" spans="1:16" x14ac:dyDescent="0.2">
      <c r="A2731" s="645" t="s">
        <v>390</v>
      </c>
      <c r="B2731" s="645" t="s">
        <v>1710</v>
      </c>
      <c r="C2731" s="645" t="s">
        <v>391</v>
      </c>
      <c r="D2731" s="645" t="s">
        <v>119</v>
      </c>
      <c r="E2731" s="645" t="s">
        <v>120</v>
      </c>
      <c r="F2731" s="645" t="s">
        <v>121</v>
      </c>
      <c r="G2731" s="645" t="s">
        <v>9425</v>
      </c>
      <c r="H2731" s="646">
        <v>42818</v>
      </c>
      <c r="I2731" s="647">
        <v>154.28</v>
      </c>
      <c r="J2731" s="647">
        <v>1</v>
      </c>
      <c r="K2731" s="647">
        <f t="shared" si="42"/>
        <v>154.28</v>
      </c>
      <c r="L2731" s="645" t="s">
        <v>9426</v>
      </c>
      <c r="M2731" s="645" t="s">
        <v>475</v>
      </c>
      <c r="N2731" s="646">
        <v>42822</v>
      </c>
      <c r="O2731" s="645" t="s">
        <v>71</v>
      </c>
      <c r="P2731" s="645" t="s">
        <v>9427</v>
      </c>
    </row>
    <row r="2732" spans="1:16" x14ac:dyDescent="0.2">
      <c r="A2732" s="645" t="s">
        <v>390</v>
      </c>
      <c r="B2732" s="645" t="s">
        <v>1710</v>
      </c>
      <c r="C2732" s="645" t="s">
        <v>391</v>
      </c>
      <c r="D2732" s="645" t="s">
        <v>119</v>
      </c>
      <c r="E2732" s="645" t="s">
        <v>120</v>
      </c>
      <c r="F2732" s="645" t="s">
        <v>121</v>
      </c>
      <c r="G2732" s="645" t="s">
        <v>9428</v>
      </c>
      <c r="H2732" s="646">
        <v>42817</v>
      </c>
      <c r="I2732" s="647">
        <v>739.5</v>
      </c>
      <c r="J2732" s="647">
        <v>1</v>
      </c>
      <c r="K2732" s="647">
        <f t="shared" si="42"/>
        <v>739.5</v>
      </c>
      <c r="L2732" s="645" t="s">
        <v>9429</v>
      </c>
      <c r="M2732" s="645" t="s">
        <v>475</v>
      </c>
      <c r="N2732" s="646">
        <v>42818</v>
      </c>
      <c r="O2732" s="645" t="s">
        <v>71</v>
      </c>
      <c r="P2732" s="645" t="s">
        <v>9430</v>
      </c>
    </row>
    <row r="2733" spans="1:16" x14ac:dyDescent="0.2">
      <c r="A2733" s="645" t="s">
        <v>390</v>
      </c>
      <c r="B2733" s="645" t="s">
        <v>1710</v>
      </c>
      <c r="C2733" s="645" t="s">
        <v>391</v>
      </c>
      <c r="D2733" s="645" t="s">
        <v>119</v>
      </c>
      <c r="E2733" s="645" t="s">
        <v>120</v>
      </c>
      <c r="F2733" s="645" t="s">
        <v>121</v>
      </c>
      <c r="G2733" s="645" t="s">
        <v>9431</v>
      </c>
      <c r="H2733" s="646">
        <v>42816</v>
      </c>
      <c r="I2733" s="647">
        <v>40.409999999999997</v>
      </c>
      <c r="J2733" s="647">
        <v>1</v>
      </c>
      <c r="K2733" s="647">
        <f t="shared" si="42"/>
        <v>40.409999999999997</v>
      </c>
      <c r="L2733" s="645" t="s">
        <v>9432</v>
      </c>
      <c r="M2733" s="645" t="s">
        <v>114</v>
      </c>
      <c r="N2733" s="646">
        <v>42818</v>
      </c>
      <c r="O2733" s="645" t="s">
        <v>71</v>
      </c>
      <c r="P2733" s="645" t="s">
        <v>9433</v>
      </c>
    </row>
    <row r="2734" spans="1:16" x14ac:dyDescent="0.2">
      <c r="A2734" s="645" t="s">
        <v>390</v>
      </c>
      <c r="B2734" s="645" t="s">
        <v>1710</v>
      </c>
      <c r="C2734" s="645" t="s">
        <v>391</v>
      </c>
      <c r="D2734" s="645" t="s">
        <v>119</v>
      </c>
      <c r="E2734" s="645" t="s">
        <v>120</v>
      </c>
      <c r="F2734" s="645" t="s">
        <v>121</v>
      </c>
      <c r="G2734" s="645" t="s">
        <v>9434</v>
      </c>
      <c r="H2734" s="646">
        <v>42816</v>
      </c>
      <c r="I2734" s="647">
        <v>250.11</v>
      </c>
      <c r="J2734" s="647">
        <v>1</v>
      </c>
      <c r="K2734" s="647">
        <f t="shared" si="42"/>
        <v>250.11</v>
      </c>
      <c r="L2734" s="645" t="s">
        <v>9432</v>
      </c>
      <c r="M2734" s="645" t="s">
        <v>114</v>
      </c>
      <c r="N2734" s="646">
        <v>42818</v>
      </c>
      <c r="O2734" s="645" t="s">
        <v>71</v>
      </c>
      <c r="P2734" s="645" t="s">
        <v>9433</v>
      </c>
    </row>
    <row r="2735" spans="1:16" x14ac:dyDescent="0.2">
      <c r="A2735" s="645" t="s">
        <v>390</v>
      </c>
      <c r="B2735" s="645" t="s">
        <v>1710</v>
      </c>
      <c r="C2735" s="645" t="s">
        <v>391</v>
      </c>
      <c r="D2735" s="645" t="s">
        <v>119</v>
      </c>
      <c r="E2735" s="645" t="s">
        <v>120</v>
      </c>
      <c r="F2735" s="645" t="s">
        <v>121</v>
      </c>
      <c r="G2735" s="645" t="s">
        <v>9435</v>
      </c>
      <c r="H2735" s="646">
        <v>42816</v>
      </c>
      <c r="I2735" s="647">
        <v>143.31</v>
      </c>
      <c r="J2735" s="647">
        <v>1</v>
      </c>
      <c r="K2735" s="647">
        <f t="shared" si="42"/>
        <v>143.31</v>
      </c>
      <c r="L2735" s="645" t="s">
        <v>9436</v>
      </c>
      <c r="M2735" s="645" t="s">
        <v>131</v>
      </c>
      <c r="N2735" s="646">
        <v>42818</v>
      </c>
      <c r="O2735" s="645" t="s">
        <v>71</v>
      </c>
      <c r="P2735" s="645" t="s">
        <v>9437</v>
      </c>
    </row>
    <row r="2736" spans="1:16" x14ac:dyDescent="0.2">
      <c r="A2736" s="645" t="s">
        <v>390</v>
      </c>
      <c r="B2736" s="645" t="s">
        <v>1710</v>
      </c>
      <c r="C2736" s="645" t="s">
        <v>391</v>
      </c>
      <c r="D2736" s="645" t="s">
        <v>119</v>
      </c>
      <c r="E2736" s="645" t="s">
        <v>120</v>
      </c>
      <c r="F2736" s="645" t="s">
        <v>121</v>
      </c>
      <c r="G2736" s="645" t="s">
        <v>9438</v>
      </c>
      <c r="H2736" s="646">
        <v>42810</v>
      </c>
      <c r="I2736" s="647">
        <v>20.350000000000001</v>
      </c>
      <c r="J2736" s="647">
        <v>1</v>
      </c>
      <c r="K2736" s="647">
        <f t="shared" si="42"/>
        <v>20.350000000000001</v>
      </c>
      <c r="L2736" s="645" t="s">
        <v>9439</v>
      </c>
      <c r="M2736" s="645" t="s">
        <v>1139</v>
      </c>
      <c r="N2736" s="646">
        <v>42814</v>
      </c>
      <c r="O2736" s="645" t="s">
        <v>71</v>
      </c>
      <c r="P2736" s="645" t="s">
        <v>9440</v>
      </c>
    </row>
    <row r="2737" spans="1:16" x14ac:dyDescent="0.2">
      <c r="A2737" s="645" t="s">
        <v>390</v>
      </c>
      <c r="B2737" s="645" t="s">
        <v>1710</v>
      </c>
      <c r="C2737" s="645" t="s">
        <v>391</v>
      </c>
      <c r="D2737" s="645" t="s">
        <v>119</v>
      </c>
      <c r="E2737" s="645" t="s">
        <v>120</v>
      </c>
      <c r="F2737" s="645" t="s">
        <v>121</v>
      </c>
      <c r="G2737" s="645" t="s">
        <v>9441</v>
      </c>
      <c r="H2737" s="646">
        <v>42810</v>
      </c>
      <c r="I2737" s="647">
        <v>36.659999999999997</v>
      </c>
      <c r="J2737" s="647">
        <v>1</v>
      </c>
      <c r="K2737" s="647">
        <f t="shared" si="42"/>
        <v>36.659999999999997</v>
      </c>
      <c r="L2737" s="645" t="s">
        <v>801</v>
      </c>
      <c r="M2737" s="645" t="s">
        <v>220</v>
      </c>
      <c r="N2737" s="646">
        <v>42814</v>
      </c>
      <c r="O2737" s="645" t="s">
        <v>71</v>
      </c>
      <c r="P2737" s="645" t="s">
        <v>801</v>
      </c>
    </row>
    <row r="2738" spans="1:16" x14ac:dyDescent="0.2">
      <c r="A2738" s="645" t="s">
        <v>390</v>
      </c>
      <c r="B2738" s="645" t="s">
        <v>1710</v>
      </c>
      <c r="C2738" s="645" t="s">
        <v>391</v>
      </c>
      <c r="D2738" s="645" t="s">
        <v>119</v>
      </c>
      <c r="E2738" s="645" t="s">
        <v>120</v>
      </c>
      <c r="F2738" s="645" t="s">
        <v>121</v>
      </c>
      <c r="G2738" s="645" t="s">
        <v>9442</v>
      </c>
      <c r="H2738" s="646">
        <v>42810</v>
      </c>
      <c r="I2738" s="647">
        <v>358.64</v>
      </c>
      <c r="J2738" s="647">
        <v>1</v>
      </c>
      <c r="K2738" s="647">
        <f t="shared" si="42"/>
        <v>358.64</v>
      </c>
      <c r="L2738" s="645" t="s">
        <v>801</v>
      </c>
      <c r="M2738" s="645" t="s">
        <v>220</v>
      </c>
      <c r="N2738" s="646">
        <v>42814</v>
      </c>
      <c r="O2738" s="645" t="s">
        <v>71</v>
      </c>
      <c r="P2738" s="645" t="s">
        <v>801</v>
      </c>
    </row>
    <row r="2739" spans="1:16" x14ac:dyDescent="0.2">
      <c r="A2739" s="645" t="s">
        <v>390</v>
      </c>
      <c r="B2739" s="645" t="s">
        <v>1710</v>
      </c>
      <c r="C2739" s="645" t="s">
        <v>391</v>
      </c>
      <c r="D2739" s="645" t="s">
        <v>119</v>
      </c>
      <c r="E2739" s="645" t="s">
        <v>120</v>
      </c>
      <c r="F2739" s="645" t="s">
        <v>121</v>
      </c>
      <c r="G2739" s="645" t="s">
        <v>9443</v>
      </c>
      <c r="H2739" s="646">
        <v>42809</v>
      </c>
      <c r="I2739" s="647">
        <v>80.31</v>
      </c>
      <c r="J2739" s="647">
        <v>1</v>
      </c>
      <c r="K2739" s="647">
        <f t="shared" si="42"/>
        <v>80.31</v>
      </c>
      <c r="L2739" s="645" t="s">
        <v>9444</v>
      </c>
      <c r="M2739" s="645" t="s">
        <v>114</v>
      </c>
      <c r="N2739" s="646">
        <v>42811</v>
      </c>
      <c r="O2739" s="645" t="s">
        <v>71</v>
      </c>
      <c r="P2739" s="645" t="s">
        <v>9445</v>
      </c>
    </row>
    <row r="2740" spans="1:16" x14ac:dyDescent="0.2">
      <c r="A2740" s="645" t="s">
        <v>390</v>
      </c>
      <c r="B2740" s="645" t="s">
        <v>1710</v>
      </c>
      <c r="C2740" s="645" t="s">
        <v>391</v>
      </c>
      <c r="D2740" s="645" t="s">
        <v>119</v>
      </c>
      <c r="E2740" s="645" t="s">
        <v>120</v>
      </c>
      <c r="F2740" s="645" t="s">
        <v>121</v>
      </c>
      <c r="G2740" s="645" t="s">
        <v>9446</v>
      </c>
      <c r="H2740" s="646">
        <v>42809</v>
      </c>
      <c r="I2740" s="647">
        <v>14.52</v>
      </c>
      <c r="J2740" s="647">
        <v>1</v>
      </c>
      <c r="K2740" s="647">
        <f t="shared" si="42"/>
        <v>14.52</v>
      </c>
      <c r="L2740" s="645" t="s">
        <v>9447</v>
      </c>
      <c r="M2740" s="645" t="s">
        <v>504</v>
      </c>
      <c r="N2740" s="646">
        <v>42811</v>
      </c>
      <c r="O2740" s="645" t="s">
        <v>71</v>
      </c>
      <c r="P2740" s="645" t="s">
        <v>9448</v>
      </c>
    </row>
    <row r="2741" spans="1:16" x14ac:dyDescent="0.2">
      <c r="A2741" s="645" t="s">
        <v>390</v>
      </c>
      <c r="B2741" s="645" t="s">
        <v>1710</v>
      </c>
      <c r="C2741" s="645" t="s">
        <v>391</v>
      </c>
      <c r="D2741" s="645" t="s">
        <v>119</v>
      </c>
      <c r="E2741" s="645" t="s">
        <v>120</v>
      </c>
      <c r="F2741" s="645" t="s">
        <v>121</v>
      </c>
      <c r="G2741" s="645" t="s">
        <v>9449</v>
      </c>
      <c r="H2741" s="646">
        <v>42808</v>
      </c>
      <c r="I2741" s="647">
        <v>196.02</v>
      </c>
      <c r="J2741" s="647">
        <v>1</v>
      </c>
      <c r="K2741" s="647">
        <f t="shared" si="42"/>
        <v>196.02</v>
      </c>
      <c r="L2741" s="645" t="s">
        <v>9450</v>
      </c>
      <c r="M2741" s="645" t="s">
        <v>257</v>
      </c>
      <c r="N2741" s="646">
        <v>42810</v>
      </c>
      <c r="O2741" s="645" t="s">
        <v>71</v>
      </c>
      <c r="P2741" s="645" t="s">
        <v>9451</v>
      </c>
    </row>
    <row r="2742" spans="1:16" x14ac:dyDescent="0.2">
      <c r="A2742" s="645" t="s">
        <v>390</v>
      </c>
      <c r="B2742" s="645" t="s">
        <v>1710</v>
      </c>
      <c r="C2742" s="645" t="s">
        <v>391</v>
      </c>
      <c r="D2742" s="645" t="s">
        <v>119</v>
      </c>
      <c r="E2742" s="645" t="s">
        <v>120</v>
      </c>
      <c r="F2742" s="645" t="s">
        <v>121</v>
      </c>
      <c r="G2742" s="645" t="s">
        <v>9452</v>
      </c>
      <c r="H2742" s="646">
        <v>42808</v>
      </c>
      <c r="I2742" s="647">
        <v>377.04</v>
      </c>
      <c r="J2742" s="647">
        <v>1</v>
      </c>
      <c r="K2742" s="647">
        <f t="shared" si="42"/>
        <v>377.04</v>
      </c>
      <c r="L2742" s="645" t="s">
        <v>9453</v>
      </c>
      <c r="M2742" s="645" t="s">
        <v>1051</v>
      </c>
      <c r="N2742" s="646">
        <v>42810</v>
      </c>
      <c r="O2742" s="645" t="s">
        <v>71</v>
      </c>
      <c r="P2742" s="645" t="s">
        <v>9454</v>
      </c>
    </row>
    <row r="2743" spans="1:16" x14ac:dyDescent="0.2">
      <c r="A2743" s="645" t="s">
        <v>390</v>
      </c>
      <c r="B2743" s="645" t="s">
        <v>1710</v>
      </c>
      <c r="C2743" s="645" t="s">
        <v>391</v>
      </c>
      <c r="D2743" s="645" t="s">
        <v>119</v>
      </c>
      <c r="E2743" s="645" t="s">
        <v>120</v>
      </c>
      <c r="F2743" s="645" t="s">
        <v>121</v>
      </c>
      <c r="G2743" s="645" t="s">
        <v>9455</v>
      </c>
      <c r="H2743" s="646">
        <v>42808</v>
      </c>
      <c r="I2743" s="647">
        <v>66.55</v>
      </c>
      <c r="J2743" s="647">
        <v>1</v>
      </c>
      <c r="K2743" s="647">
        <f t="shared" si="42"/>
        <v>66.55</v>
      </c>
      <c r="L2743" s="645" t="s">
        <v>801</v>
      </c>
      <c r="M2743" s="645" t="s">
        <v>220</v>
      </c>
      <c r="N2743" s="646">
        <v>42810</v>
      </c>
      <c r="O2743" s="645" t="s">
        <v>71</v>
      </c>
      <c r="P2743" s="645" t="s">
        <v>801</v>
      </c>
    </row>
    <row r="2744" spans="1:16" x14ac:dyDescent="0.2">
      <c r="A2744" s="645" t="s">
        <v>390</v>
      </c>
      <c r="B2744" s="645" t="s">
        <v>1710</v>
      </c>
      <c r="C2744" s="645" t="s">
        <v>391</v>
      </c>
      <c r="D2744" s="645" t="s">
        <v>119</v>
      </c>
      <c r="E2744" s="645" t="s">
        <v>120</v>
      </c>
      <c r="F2744" s="645" t="s">
        <v>121</v>
      </c>
      <c r="G2744" s="645" t="s">
        <v>9456</v>
      </c>
      <c r="H2744" s="646">
        <v>42808</v>
      </c>
      <c r="I2744" s="647">
        <v>56.17</v>
      </c>
      <c r="J2744" s="647">
        <v>1</v>
      </c>
      <c r="K2744" s="647">
        <f t="shared" si="42"/>
        <v>56.17</v>
      </c>
      <c r="L2744" s="645" t="s">
        <v>9457</v>
      </c>
      <c r="M2744" s="645" t="s">
        <v>543</v>
      </c>
      <c r="N2744" s="646">
        <v>42810</v>
      </c>
      <c r="O2744" s="645" t="s">
        <v>71</v>
      </c>
      <c r="P2744" s="645" t="s">
        <v>9458</v>
      </c>
    </row>
    <row r="2745" spans="1:16" x14ac:dyDescent="0.2">
      <c r="A2745" s="645" t="s">
        <v>390</v>
      </c>
      <c r="B2745" s="645" t="s">
        <v>1710</v>
      </c>
      <c r="C2745" s="645" t="s">
        <v>391</v>
      </c>
      <c r="D2745" s="645" t="s">
        <v>119</v>
      </c>
      <c r="E2745" s="645" t="s">
        <v>120</v>
      </c>
      <c r="F2745" s="645" t="s">
        <v>121</v>
      </c>
      <c r="G2745" s="645" t="s">
        <v>9459</v>
      </c>
      <c r="H2745" s="646">
        <v>42808</v>
      </c>
      <c r="I2745" s="647">
        <v>21.5</v>
      </c>
      <c r="J2745" s="647">
        <v>1</v>
      </c>
      <c r="K2745" s="647">
        <f t="shared" si="42"/>
        <v>21.5</v>
      </c>
      <c r="L2745" s="645" t="s">
        <v>9460</v>
      </c>
      <c r="M2745" s="645" t="s">
        <v>1139</v>
      </c>
      <c r="N2745" s="646">
        <v>42810</v>
      </c>
      <c r="O2745" s="645" t="s">
        <v>71</v>
      </c>
      <c r="P2745" s="645" t="s">
        <v>9461</v>
      </c>
    </row>
    <row r="2746" spans="1:16" x14ac:dyDescent="0.2">
      <c r="A2746" s="645" t="s">
        <v>390</v>
      </c>
      <c r="B2746" s="645" t="s">
        <v>1710</v>
      </c>
      <c r="C2746" s="645" t="s">
        <v>391</v>
      </c>
      <c r="D2746" s="645" t="s">
        <v>119</v>
      </c>
      <c r="E2746" s="645" t="s">
        <v>120</v>
      </c>
      <c r="F2746" s="645" t="s">
        <v>121</v>
      </c>
      <c r="G2746" s="645" t="s">
        <v>9462</v>
      </c>
      <c r="H2746" s="646">
        <v>42807</v>
      </c>
      <c r="I2746" s="647">
        <v>419.99</v>
      </c>
      <c r="J2746" s="647">
        <v>1</v>
      </c>
      <c r="K2746" s="647">
        <f t="shared" si="42"/>
        <v>419.99</v>
      </c>
      <c r="L2746" s="645" t="s">
        <v>9463</v>
      </c>
      <c r="M2746" s="645" t="s">
        <v>257</v>
      </c>
      <c r="N2746" s="646">
        <v>42809</v>
      </c>
      <c r="O2746" s="645" t="s">
        <v>71</v>
      </c>
      <c r="P2746" s="645" t="s">
        <v>9464</v>
      </c>
    </row>
    <row r="2747" spans="1:16" x14ac:dyDescent="0.2">
      <c r="A2747" s="645" t="s">
        <v>390</v>
      </c>
      <c r="B2747" s="645" t="s">
        <v>1710</v>
      </c>
      <c r="C2747" s="645" t="s">
        <v>391</v>
      </c>
      <c r="D2747" s="645" t="s">
        <v>119</v>
      </c>
      <c r="E2747" s="645" t="s">
        <v>120</v>
      </c>
      <c r="F2747" s="645" t="s">
        <v>121</v>
      </c>
      <c r="G2747" s="645" t="s">
        <v>9465</v>
      </c>
      <c r="H2747" s="646">
        <v>42807</v>
      </c>
      <c r="I2747" s="647">
        <v>335.9</v>
      </c>
      <c r="J2747" s="647">
        <v>1</v>
      </c>
      <c r="K2747" s="647">
        <f t="shared" si="42"/>
        <v>335.9</v>
      </c>
      <c r="L2747" s="645" t="s">
        <v>9429</v>
      </c>
      <c r="M2747" s="645" t="s">
        <v>475</v>
      </c>
      <c r="N2747" s="646">
        <v>42809</v>
      </c>
      <c r="O2747" s="645" t="s">
        <v>71</v>
      </c>
      <c r="P2747" s="645" t="s">
        <v>9430</v>
      </c>
    </row>
    <row r="2748" spans="1:16" x14ac:dyDescent="0.2">
      <c r="A2748" s="645" t="s">
        <v>390</v>
      </c>
      <c r="B2748" s="645" t="s">
        <v>1710</v>
      </c>
      <c r="C2748" s="645" t="s">
        <v>391</v>
      </c>
      <c r="D2748" s="645" t="s">
        <v>119</v>
      </c>
      <c r="E2748" s="645" t="s">
        <v>120</v>
      </c>
      <c r="F2748" s="645" t="s">
        <v>121</v>
      </c>
      <c r="G2748" s="645" t="s">
        <v>9466</v>
      </c>
      <c r="H2748" s="646">
        <v>42807</v>
      </c>
      <c r="I2748" s="647">
        <v>659.45</v>
      </c>
      <c r="J2748" s="647">
        <v>1</v>
      </c>
      <c r="K2748" s="647">
        <f t="shared" si="42"/>
        <v>659.45</v>
      </c>
      <c r="L2748" s="645" t="s">
        <v>9429</v>
      </c>
      <c r="M2748" s="645" t="s">
        <v>475</v>
      </c>
      <c r="N2748" s="646">
        <v>42809</v>
      </c>
      <c r="O2748" s="645" t="s">
        <v>71</v>
      </c>
      <c r="P2748" s="645" t="s">
        <v>9430</v>
      </c>
    </row>
    <row r="2749" spans="1:16" x14ac:dyDescent="0.2">
      <c r="A2749" s="645" t="s">
        <v>390</v>
      </c>
      <c r="B2749" s="645" t="s">
        <v>1710</v>
      </c>
      <c r="C2749" s="645" t="s">
        <v>391</v>
      </c>
      <c r="D2749" s="645" t="s">
        <v>119</v>
      </c>
      <c r="E2749" s="645" t="s">
        <v>120</v>
      </c>
      <c r="F2749" s="645" t="s">
        <v>121</v>
      </c>
      <c r="G2749" s="645" t="s">
        <v>9467</v>
      </c>
      <c r="H2749" s="646">
        <v>42804</v>
      </c>
      <c r="I2749" s="647">
        <v>292.22000000000003</v>
      </c>
      <c r="J2749" s="647">
        <v>1</v>
      </c>
      <c r="K2749" s="647">
        <f t="shared" si="42"/>
        <v>292.22000000000003</v>
      </c>
      <c r="L2749" s="645" t="s">
        <v>9468</v>
      </c>
      <c r="M2749" s="645" t="s">
        <v>887</v>
      </c>
      <c r="N2749" s="646">
        <v>42808</v>
      </c>
      <c r="O2749" s="645" t="s">
        <v>71</v>
      </c>
      <c r="P2749" s="645" t="s">
        <v>9469</v>
      </c>
    </row>
    <row r="2750" spans="1:16" x14ac:dyDescent="0.2">
      <c r="A2750" s="645" t="s">
        <v>390</v>
      </c>
      <c r="B2750" s="645" t="s">
        <v>1710</v>
      </c>
      <c r="C2750" s="645" t="s">
        <v>391</v>
      </c>
      <c r="D2750" s="645" t="s">
        <v>119</v>
      </c>
      <c r="E2750" s="645" t="s">
        <v>120</v>
      </c>
      <c r="F2750" s="645" t="s">
        <v>121</v>
      </c>
      <c r="G2750" s="645" t="s">
        <v>9470</v>
      </c>
      <c r="H2750" s="646">
        <v>42804</v>
      </c>
      <c r="I2750" s="647">
        <v>125.24</v>
      </c>
      <c r="J2750" s="647">
        <v>1</v>
      </c>
      <c r="K2750" s="647">
        <f t="shared" si="42"/>
        <v>125.24</v>
      </c>
      <c r="L2750" s="645" t="s">
        <v>9471</v>
      </c>
      <c r="M2750" s="645" t="s">
        <v>257</v>
      </c>
      <c r="N2750" s="646">
        <v>42808</v>
      </c>
      <c r="O2750" s="645" t="s">
        <v>71</v>
      </c>
      <c r="P2750" s="645" t="s">
        <v>9472</v>
      </c>
    </row>
    <row r="2751" spans="1:16" x14ac:dyDescent="0.2">
      <c r="A2751" s="645" t="s">
        <v>390</v>
      </c>
      <c r="B2751" s="645" t="s">
        <v>1710</v>
      </c>
      <c r="C2751" s="645" t="s">
        <v>391</v>
      </c>
      <c r="D2751" s="645" t="s">
        <v>119</v>
      </c>
      <c r="E2751" s="645" t="s">
        <v>120</v>
      </c>
      <c r="F2751" s="645" t="s">
        <v>121</v>
      </c>
      <c r="G2751" s="645" t="s">
        <v>9473</v>
      </c>
      <c r="H2751" s="646">
        <v>42804</v>
      </c>
      <c r="I2751" s="647">
        <v>36.659999999999997</v>
      </c>
      <c r="J2751" s="647">
        <v>1</v>
      </c>
      <c r="K2751" s="647">
        <f t="shared" si="42"/>
        <v>36.659999999999997</v>
      </c>
      <c r="L2751" s="645" t="s">
        <v>9429</v>
      </c>
      <c r="M2751" s="645" t="s">
        <v>475</v>
      </c>
      <c r="N2751" s="646">
        <v>42808</v>
      </c>
      <c r="O2751" s="645" t="s">
        <v>71</v>
      </c>
      <c r="P2751" s="645" t="s">
        <v>9430</v>
      </c>
    </row>
    <row r="2752" spans="1:16" x14ac:dyDescent="0.2">
      <c r="A2752" s="645" t="s">
        <v>390</v>
      </c>
      <c r="B2752" s="645" t="s">
        <v>1710</v>
      </c>
      <c r="C2752" s="645" t="s">
        <v>391</v>
      </c>
      <c r="D2752" s="645" t="s">
        <v>119</v>
      </c>
      <c r="E2752" s="645" t="s">
        <v>120</v>
      </c>
      <c r="F2752" s="645" t="s">
        <v>121</v>
      </c>
      <c r="G2752" s="645" t="s">
        <v>9474</v>
      </c>
      <c r="H2752" s="646">
        <v>42804</v>
      </c>
      <c r="I2752" s="647">
        <v>176.06</v>
      </c>
      <c r="J2752" s="647">
        <v>1</v>
      </c>
      <c r="K2752" s="647">
        <f t="shared" si="42"/>
        <v>176.06</v>
      </c>
      <c r="L2752" s="645" t="s">
        <v>9475</v>
      </c>
      <c r="M2752" s="645" t="s">
        <v>115</v>
      </c>
      <c r="N2752" s="646">
        <v>42808</v>
      </c>
      <c r="O2752" s="645" t="s">
        <v>71</v>
      </c>
      <c r="P2752" s="645" t="s">
        <v>9476</v>
      </c>
    </row>
    <row r="2753" spans="1:16" x14ac:dyDescent="0.2">
      <c r="A2753" s="645" t="s">
        <v>390</v>
      </c>
      <c r="B2753" s="645" t="s">
        <v>1710</v>
      </c>
      <c r="C2753" s="645" t="s">
        <v>391</v>
      </c>
      <c r="D2753" s="645" t="s">
        <v>119</v>
      </c>
      <c r="E2753" s="645" t="s">
        <v>120</v>
      </c>
      <c r="F2753" s="645" t="s">
        <v>121</v>
      </c>
      <c r="G2753" s="645" t="s">
        <v>9477</v>
      </c>
      <c r="H2753" s="646">
        <v>42804</v>
      </c>
      <c r="I2753" s="647">
        <v>366.7</v>
      </c>
      <c r="J2753" s="647">
        <v>1</v>
      </c>
      <c r="K2753" s="647">
        <f t="shared" si="42"/>
        <v>366.7</v>
      </c>
      <c r="L2753" s="645" t="s">
        <v>801</v>
      </c>
      <c r="M2753" s="645" t="s">
        <v>1137</v>
      </c>
      <c r="N2753" s="646">
        <v>42808</v>
      </c>
      <c r="O2753" s="645" t="s">
        <v>71</v>
      </c>
      <c r="P2753" s="645" t="s">
        <v>801</v>
      </c>
    </row>
    <row r="2754" spans="1:16" x14ac:dyDescent="0.2">
      <c r="A2754" s="645" t="s">
        <v>390</v>
      </c>
      <c r="B2754" s="645" t="s">
        <v>1710</v>
      </c>
      <c r="C2754" s="645" t="s">
        <v>391</v>
      </c>
      <c r="D2754" s="645" t="s">
        <v>119</v>
      </c>
      <c r="E2754" s="645" t="s">
        <v>120</v>
      </c>
      <c r="F2754" s="645" t="s">
        <v>121</v>
      </c>
      <c r="G2754" s="645" t="s">
        <v>9478</v>
      </c>
      <c r="H2754" s="646">
        <v>42803</v>
      </c>
      <c r="I2754" s="647">
        <v>146.11000000000001</v>
      </c>
      <c r="J2754" s="647">
        <v>1</v>
      </c>
      <c r="K2754" s="647">
        <f t="shared" ref="K2754:K2817" si="43">I2754*J2754</f>
        <v>146.11000000000001</v>
      </c>
      <c r="L2754" s="645" t="s">
        <v>9479</v>
      </c>
      <c r="M2754" s="645" t="s">
        <v>1137</v>
      </c>
      <c r="N2754" s="646">
        <v>42807</v>
      </c>
      <c r="O2754" s="645" t="s">
        <v>71</v>
      </c>
      <c r="P2754" s="645" t="s">
        <v>9480</v>
      </c>
    </row>
    <row r="2755" spans="1:16" x14ac:dyDescent="0.2">
      <c r="A2755" s="645" t="s">
        <v>390</v>
      </c>
      <c r="B2755" s="645" t="s">
        <v>1710</v>
      </c>
      <c r="C2755" s="645" t="s">
        <v>391</v>
      </c>
      <c r="D2755" s="645" t="s">
        <v>119</v>
      </c>
      <c r="E2755" s="645" t="s">
        <v>120</v>
      </c>
      <c r="F2755" s="645" t="s">
        <v>121</v>
      </c>
      <c r="G2755" s="645" t="s">
        <v>9481</v>
      </c>
      <c r="H2755" s="646">
        <v>42803</v>
      </c>
      <c r="I2755" s="647">
        <v>99.58</v>
      </c>
      <c r="J2755" s="647">
        <v>1</v>
      </c>
      <c r="K2755" s="647">
        <f t="shared" si="43"/>
        <v>99.58</v>
      </c>
      <c r="L2755" s="645" t="s">
        <v>801</v>
      </c>
      <c r="M2755" s="645" t="s">
        <v>1333</v>
      </c>
      <c r="N2755" s="646">
        <v>42807</v>
      </c>
      <c r="O2755" s="645" t="s">
        <v>71</v>
      </c>
      <c r="P2755" s="645" t="s">
        <v>801</v>
      </c>
    </row>
    <row r="2756" spans="1:16" x14ac:dyDescent="0.2">
      <c r="A2756" s="645" t="s">
        <v>390</v>
      </c>
      <c r="B2756" s="645" t="s">
        <v>1710</v>
      </c>
      <c r="C2756" s="645" t="s">
        <v>391</v>
      </c>
      <c r="D2756" s="645" t="s">
        <v>119</v>
      </c>
      <c r="E2756" s="645" t="s">
        <v>120</v>
      </c>
      <c r="F2756" s="645" t="s">
        <v>121</v>
      </c>
      <c r="G2756" s="645" t="s">
        <v>9482</v>
      </c>
      <c r="H2756" s="646">
        <v>42803</v>
      </c>
      <c r="I2756" s="647">
        <v>1024.02</v>
      </c>
      <c r="J2756" s="647">
        <v>1</v>
      </c>
      <c r="K2756" s="647">
        <f t="shared" si="43"/>
        <v>1024.02</v>
      </c>
      <c r="L2756" s="645" t="s">
        <v>9483</v>
      </c>
      <c r="M2756" s="645" t="s">
        <v>84</v>
      </c>
      <c r="N2756" s="646">
        <v>42807</v>
      </c>
      <c r="O2756" s="645" t="s">
        <v>71</v>
      </c>
      <c r="P2756" s="645" t="s">
        <v>9484</v>
      </c>
    </row>
    <row r="2757" spans="1:16" x14ac:dyDescent="0.2">
      <c r="A2757" s="645" t="s">
        <v>390</v>
      </c>
      <c r="B2757" s="645" t="s">
        <v>1710</v>
      </c>
      <c r="C2757" s="645" t="s">
        <v>391</v>
      </c>
      <c r="D2757" s="645" t="s">
        <v>119</v>
      </c>
      <c r="E2757" s="645" t="s">
        <v>120</v>
      </c>
      <c r="F2757" s="645" t="s">
        <v>121</v>
      </c>
      <c r="G2757" s="645" t="s">
        <v>9485</v>
      </c>
      <c r="H2757" s="646">
        <v>42803</v>
      </c>
      <c r="I2757" s="647">
        <v>179.82</v>
      </c>
      <c r="J2757" s="647">
        <v>1</v>
      </c>
      <c r="K2757" s="647">
        <f t="shared" si="43"/>
        <v>179.82</v>
      </c>
      <c r="L2757" s="645" t="s">
        <v>9429</v>
      </c>
      <c r="M2757" s="645" t="s">
        <v>475</v>
      </c>
      <c r="N2757" s="646">
        <v>42807</v>
      </c>
      <c r="O2757" s="645" t="s">
        <v>71</v>
      </c>
      <c r="P2757" s="645" t="s">
        <v>9430</v>
      </c>
    </row>
    <row r="2758" spans="1:16" x14ac:dyDescent="0.2">
      <c r="A2758" s="645" t="s">
        <v>390</v>
      </c>
      <c r="B2758" s="645" t="s">
        <v>1710</v>
      </c>
      <c r="C2758" s="645" t="s">
        <v>391</v>
      </c>
      <c r="D2758" s="645" t="s">
        <v>119</v>
      </c>
      <c r="E2758" s="645" t="s">
        <v>120</v>
      </c>
      <c r="F2758" s="645" t="s">
        <v>121</v>
      </c>
      <c r="G2758" s="645" t="s">
        <v>9486</v>
      </c>
      <c r="H2758" s="646">
        <v>42802</v>
      </c>
      <c r="I2758" s="647">
        <v>389.44</v>
      </c>
      <c r="J2758" s="647">
        <v>1</v>
      </c>
      <c r="K2758" s="647">
        <f t="shared" si="43"/>
        <v>389.44</v>
      </c>
      <c r="L2758" s="645" t="s">
        <v>9487</v>
      </c>
      <c r="M2758" s="645" t="s">
        <v>1122</v>
      </c>
      <c r="N2758" s="646">
        <v>42803</v>
      </c>
      <c r="O2758" s="645" t="s">
        <v>71</v>
      </c>
      <c r="P2758" s="645" t="s">
        <v>9488</v>
      </c>
    </row>
    <row r="2759" spans="1:16" x14ac:dyDescent="0.2">
      <c r="A2759" s="645" t="s">
        <v>390</v>
      </c>
      <c r="B2759" s="645" t="s">
        <v>1710</v>
      </c>
      <c r="C2759" s="645" t="s">
        <v>391</v>
      </c>
      <c r="D2759" s="645" t="s">
        <v>119</v>
      </c>
      <c r="E2759" s="645" t="s">
        <v>120</v>
      </c>
      <c r="F2759" s="645" t="s">
        <v>121</v>
      </c>
      <c r="G2759" s="645" t="s">
        <v>9489</v>
      </c>
      <c r="H2759" s="646">
        <v>42801</v>
      </c>
      <c r="I2759" s="647">
        <v>50.09</v>
      </c>
      <c r="J2759" s="647">
        <v>1</v>
      </c>
      <c r="K2759" s="647">
        <f t="shared" si="43"/>
        <v>50.09</v>
      </c>
      <c r="L2759" s="645" t="s">
        <v>9490</v>
      </c>
      <c r="M2759" s="645" t="s">
        <v>680</v>
      </c>
      <c r="N2759" s="646">
        <v>42802</v>
      </c>
      <c r="O2759" s="645" t="s">
        <v>71</v>
      </c>
      <c r="P2759" s="645" t="s">
        <v>9491</v>
      </c>
    </row>
    <row r="2760" spans="1:16" x14ac:dyDescent="0.2">
      <c r="A2760" s="645" t="s">
        <v>390</v>
      </c>
      <c r="B2760" s="645" t="s">
        <v>1710</v>
      </c>
      <c r="C2760" s="645" t="s">
        <v>391</v>
      </c>
      <c r="D2760" s="645" t="s">
        <v>119</v>
      </c>
      <c r="E2760" s="645" t="s">
        <v>120</v>
      </c>
      <c r="F2760" s="645" t="s">
        <v>121</v>
      </c>
      <c r="G2760" s="645" t="s">
        <v>9492</v>
      </c>
      <c r="H2760" s="646">
        <v>42801</v>
      </c>
      <c r="I2760" s="647">
        <v>162.02000000000001</v>
      </c>
      <c r="J2760" s="647">
        <v>1</v>
      </c>
      <c r="K2760" s="647">
        <f t="shared" si="43"/>
        <v>162.02000000000001</v>
      </c>
      <c r="L2760" s="645" t="s">
        <v>9493</v>
      </c>
      <c r="M2760" s="645" t="s">
        <v>115</v>
      </c>
      <c r="N2760" s="646">
        <v>42802</v>
      </c>
      <c r="O2760" s="645" t="s">
        <v>71</v>
      </c>
      <c r="P2760" s="645" t="s">
        <v>9494</v>
      </c>
    </row>
    <row r="2761" spans="1:16" x14ac:dyDescent="0.2">
      <c r="A2761" s="645" t="s">
        <v>390</v>
      </c>
      <c r="B2761" s="645" t="s">
        <v>1710</v>
      </c>
      <c r="C2761" s="645" t="s">
        <v>391</v>
      </c>
      <c r="D2761" s="645" t="s">
        <v>119</v>
      </c>
      <c r="E2761" s="645" t="s">
        <v>120</v>
      </c>
      <c r="F2761" s="645" t="s">
        <v>121</v>
      </c>
      <c r="G2761" s="645" t="s">
        <v>9495</v>
      </c>
      <c r="H2761" s="646">
        <v>42797</v>
      </c>
      <c r="I2761" s="647">
        <v>181.26</v>
      </c>
      <c r="J2761" s="647">
        <v>1</v>
      </c>
      <c r="K2761" s="647">
        <f t="shared" si="43"/>
        <v>181.26</v>
      </c>
      <c r="L2761" s="645" t="s">
        <v>9496</v>
      </c>
      <c r="M2761" s="645" t="s">
        <v>475</v>
      </c>
      <c r="N2761" s="646">
        <v>42801</v>
      </c>
      <c r="O2761" s="645" t="s">
        <v>71</v>
      </c>
      <c r="P2761" s="645" t="s">
        <v>9497</v>
      </c>
    </row>
    <row r="2762" spans="1:16" x14ac:dyDescent="0.2">
      <c r="A2762" s="645" t="s">
        <v>390</v>
      </c>
      <c r="B2762" s="645" t="s">
        <v>1710</v>
      </c>
      <c r="C2762" s="645" t="s">
        <v>391</v>
      </c>
      <c r="D2762" s="645" t="s">
        <v>119</v>
      </c>
      <c r="E2762" s="645" t="s">
        <v>120</v>
      </c>
      <c r="F2762" s="645" t="s">
        <v>121</v>
      </c>
      <c r="G2762" s="645" t="s">
        <v>9498</v>
      </c>
      <c r="H2762" s="646">
        <v>42796</v>
      </c>
      <c r="I2762" s="647">
        <v>135.52000000000001</v>
      </c>
      <c r="J2762" s="647">
        <v>1</v>
      </c>
      <c r="K2762" s="647">
        <f t="shared" si="43"/>
        <v>135.52000000000001</v>
      </c>
      <c r="L2762" s="645" t="s">
        <v>9499</v>
      </c>
      <c r="M2762" s="645" t="s">
        <v>86</v>
      </c>
      <c r="N2762" s="646">
        <v>42801</v>
      </c>
      <c r="O2762" s="645" t="s">
        <v>71</v>
      </c>
      <c r="P2762" s="645" t="s">
        <v>9500</v>
      </c>
    </row>
    <row r="2763" spans="1:16" x14ac:dyDescent="0.2">
      <c r="A2763" s="645" t="s">
        <v>390</v>
      </c>
      <c r="B2763" s="645" t="s">
        <v>1710</v>
      </c>
      <c r="C2763" s="645" t="s">
        <v>391</v>
      </c>
      <c r="D2763" s="645" t="s">
        <v>119</v>
      </c>
      <c r="E2763" s="645" t="s">
        <v>120</v>
      </c>
      <c r="F2763" s="645" t="s">
        <v>121</v>
      </c>
      <c r="G2763" s="645" t="s">
        <v>9501</v>
      </c>
      <c r="H2763" s="646">
        <v>42796</v>
      </c>
      <c r="I2763" s="647">
        <v>45.25</v>
      </c>
      <c r="J2763" s="647">
        <v>1</v>
      </c>
      <c r="K2763" s="647">
        <f t="shared" si="43"/>
        <v>45.25</v>
      </c>
      <c r="L2763" s="645" t="s">
        <v>801</v>
      </c>
      <c r="M2763" s="645" t="s">
        <v>1137</v>
      </c>
      <c r="N2763" s="646">
        <v>42801</v>
      </c>
      <c r="O2763" s="645" t="s">
        <v>71</v>
      </c>
      <c r="P2763" s="645" t="s">
        <v>801</v>
      </c>
    </row>
    <row r="2764" spans="1:16" x14ac:dyDescent="0.2">
      <c r="A2764" s="645" t="s">
        <v>390</v>
      </c>
      <c r="B2764" s="645" t="s">
        <v>1710</v>
      </c>
      <c r="C2764" s="645" t="s">
        <v>391</v>
      </c>
      <c r="D2764" s="645" t="s">
        <v>119</v>
      </c>
      <c r="E2764" s="645" t="s">
        <v>120</v>
      </c>
      <c r="F2764" s="645" t="s">
        <v>121</v>
      </c>
      <c r="G2764" s="645" t="s">
        <v>9502</v>
      </c>
      <c r="H2764" s="646">
        <v>42796</v>
      </c>
      <c r="I2764" s="647">
        <v>272.73</v>
      </c>
      <c r="J2764" s="647">
        <v>1</v>
      </c>
      <c r="K2764" s="647">
        <f t="shared" si="43"/>
        <v>272.73</v>
      </c>
      <c r="L2764" s="645" t="s">
        <v>9503</v>
      </c>
      <c r="M2764" s="645" t="s">
        <v>85</v>
      </c>
      <c r="N2764" s="646">
        <v>42801</v>
      </c>
      <c r="O2764" s="645" t="s">
        <v>71</v>
      </c>
      <c r="P2764" s="645" t="s">
        <v>9504</v>
      </c>
    </row>
    <row r="2765" spans="1:16" x14ac:dyDescent="0.2">
      <c r="A2765" s="645" t="s">
        <v>390</v>
      </c>
      <c r="B2765" s="645" t="s">
        <v>1710</v>
      </c>
      <c r="C2765" s="645" t="s">
        <v>391</v>
      </c>
      <c r="D2765" s="645" t="s">
        <v>119</v>
      </c>
      <c r="E2765" s="645" t="s">
        <v>120</v>
      </c>
      <c r="F2765" s="645" t="s">
        <v>121</v>
      </c>
      <c r="G2765" s="645" t="s">
        <v>9505</v>
      </c>
      <c r="H2765" s="646">
        <v>42795</v>
      </c>
      <c r="I2765" s="647">
        <v>246.84</v>
      </c>
      <c r="J2765" s="647">
        <v>1</v>
      </c>
      <c r="K2765" s="647">
        <f t="shared" si="43"/>
        <v>246.84</v>
      </c>
      <c r="L2765" s="645" t="s">
        <v>9506</v>
      </c>
      <c r="M2765" s="645" t="s">
        <v>504</v>
      </c>
      <c r="N2765" s="646">
        <v>42801</v>
      </c>
      <c r="O2765" s="645" t="s">
        <v>71</v>
      </c>
      <c r="P2765" s="645" t="s">
        <v>9507</v>
      </c>
    </row>
    <row r="2766" spans="1:16" x14ac:dyDescent="0.2">
      <c r="A2766" s="645" t="s">
        <v>390</v>
      </c>
      <c r="B2766" s="645" t="s">
        <v>1710</v>
      </c>
      <c r="C2766" s="645" t="s">
        <v>391</v>
      </c>
      <c r="D2766" s="645" t="s">
        <v>116</v>
      </c>
      <c r="E2766" s="645" t="s">
        <v>117</v>
      </c>
      <c r="F2766" s="645" t="s">
        <v>118</v>
      </c>
      <c r="G2766" s="645" t="s">
        <v>9508</v>
      </c>
      <c r="H2766" s="646">
        <v>42807</v>
      </c>
      <c r="I2766" s="647">
        <v>2850.76</v>
      </c>
      <c r="J2766" s="647">
        <v>1</v>
      </c>
      <c r="K2766" s="647">
        <f t="shared" si="43"/>
        <v>2850.76</v>
      </c>
      <c r="L2766" s="645" t="s">
        <v>9509</v>
      </c>
      <c r="M2766" s="645" t="s">
        <v>617</v>
      </c>
      <c r="N2766" s="646">
        <v>42815</v>
      </c>
      <c r="O2766" s="645" t="s">
        <v>71</v>
      </c>
      <c r="P2766" s="645" t="s">
        <v>9510</v>
      </c>
    </row>
    <row r="2767" spans="1:16" x14ac:dyDescent="0.2">
      <c r="A2767" s="645" t="s">
        <v>390</v>
      </c>
      <c r="B2767" s="645" t="s">
        <v>1710</v>
      </c>
      <c r="C2767" s="645" t="s">
        <v>391</v>
      </c>
      <c r="D2767" s="645" t="s">
        <v>116</v>
      </c>
      <c r="E2767" s="645" t="s">
        <v>117</v>
      </c>
      <c r="F2767" s="645" t="s">
        <v>118</v>
      </c>
      <c r="G2767" s="645" t="s">
        <v>9511</v>
      </c>
      <c r="H2767" s="646">
        <v>42807</v>
      </c>
      <c r="I2767" s="647">
        <v>106.48</v>
      </c>
      <c r="J2767" s="647">
        <v>1</v>
      </c>
      <c r="K2767" s="647">
        <f t="shared" si="43"/>
        <v>106.48</v>
      </c>
      <c r="L2767" s="645" t="s">
        <v>9512</v>
      </c>
      <c r="M2767" s="645" t="s">
        <v>636</v>
      </c>
      <c r="N2767" s="646">
        <v>42815</v>
      </c>
      <c r="O2767" s="645" t="s">
        <v>71</v>
      </c>
      <c r="P2767" s="645" t="s">
        <v>9513</v>
      </c>
    </row>
    <row r="2768" spans="1:16" x14ac:dyDescent="0.2">
      <c r="A2768" s="645" t="s">
        <v>390</v>
      </c>
      <c r="B2768" s="645" t="s">
        <v>1710</v>
      </c>
      <c r="C2768" s="645" t="s">
        <v>391</v>
      </c>
      <c r="D2768" s="645" t="s">
        <v>116</v>
      </c>
      <c r="E2768" s="645" t="s">
        <v>117</v>
      </c>
      <c r="F2768" s="645" t="s">
        <v>118</v>
      </c>
      <c r="G2768" s="645" t="s">
        <v>9514</v>
      </c>
      <c r="H2768" s="646">
        <v>42803</v>
      </c>
      <c r="I2768" s="647">
        <v>2635.38</v>
      </c>
      <c r="J2768" s="647">
        <v>1</v>
      </c>
      <c r="K2768" s="647">
        <f t="shared" si="43"/>
        <v>2635.38</v>
      </c>
      <c r="L2768" s="645" t="s">
        <v>9515</v>
      </c>
      <c r="M2768" s="645" t="s">
        <v>636</v>
      </c>
      <c r="N2768" s="646">
        <v>42808</v>
      </c>
      <c r="O2768" s="645" t="s">
        <v>71</v>
      </c>
      <c r="P2768" s="645" t="s">
        <v>9516</v>
      </c>
    </row>
    <row r="2769" spans="1:16" x14ac:dyDescent="0.2">
      <c r="A2769" s="645" t="s">
        <v>390</v>
      </c>
      <c r="B2769" s="645" t="s">
        <v>1710</v>
      </c>
      <c r="C2769" s="645" t="s">
        <v>391</v>
      </c>
      <c r="D2769" s="645" t="s">
        <v>116</v>
      </c>
      <c r="E2769" s="645" t="s">
        <v>117</v>
      </c>
      <c r="F2769" s="645" t="s">
        <v>118</v>
      </c>
      <c r="G2769" s="645" t="s">
        <v>9517</v>
      </c>
      <c r="H2769" s="646">
        <v>42797</v>
      </c>
      <c r="I2769" s="647">
        <v>3050.41</v>
      </c>
      <c r="J2769" s="647">
        <v>1</v>
      </c>
      <c r="K2769" s="647">
        <f t="shared" si="43"/>
        <v>3050.41</v>
      </c>
      <c r="L2769" s="645" t="s">
        <v>9518</v>
      </c>
      <c r="M2769" s="645" t="s">
        <v>748</v>
      </c>
      <c r="N2769" s="646">
        <v>42807</v>
      </c>
      <c r="O2769" s="645" t="s">
        <v>71</v>
      </c>
      <c r="P2769" s="645" t="s">
        <v>9519</v>
      </c>
    </row>
    <row r="2770" spans="1:16" x14ac:dyDescent="0.2">
      <c r="A2770" s="645" t="s">
        <v>390</v>
      </c>
      <c r="B2770" s="645" t="s">
        <v>1710</v>
      </c>
      <c r="C2770" s="645" t="s">
        <v>391</v>
      </c>
      <c r="D2770" s="645" t="s">
        <v>116</v>
      </c>
      <c r="E2770" s="645" t="s">
        <v>117</v>
      </c>
      <c r="F2770" s="645" t="s">
        <v>118</v>
      </c>
      <c r="G2770" s="645" t="s">
        <v>9520</v>
      </c>
      <c r="H2770" s="646">
        <v>42797</v>
      </c>
      <c r="I2770" s="647">
        <v>918.39</v>
      </c>
      <c r="J2770" s="647">
        <v>1</v>
      </c>
      <c r="K2770" s="647">
        <f t="shared" si="43"/>
        <v>918.39</v>
      </c>
      <c r="L2770" s="645" t="s">
        <v>9521</v>
      </c>
      <c r="M2770" s="645" t="s">
        <v>296</v>
      </c>
      <c r="N2770" s="646">
        <v>42807</v>
      </c>
      <c r="O2770" s="645" t="s">
        <v>71</v>
      </c>
      <c r="P2770" s="645" t="s">
        <v>801</v>
      </c>
    </row>
    <row r="2771" spans="1:16" x14ac:dyDescent="0.2">
      <c r="A2771" s="645" t="s">
        <v>390</v>
      </c>
      <c r="B2771" s="645" t="s">
        <v>1710</v>
      </c>
      <c r="C2771" s="645" t="s">
        <v>391</v>
      </c>
      <c r="D2771" s="645" t="s">
        <v>116</v>
      </c>
      <c r="E2771" s="645" t="s">
        <v>117</v>
      </c>
      <c r="F2771" s="645" t="s">
        <v>118</v>
      </c>
      <c r="G2771" s="645" t="s">
        <v>6640</v>
      </c>
      <c r="H2771" s="646">
        <v>42745</v>
      </c>
      <c r="I2771" s="647">
        <v>531.19000000000005</v>
      </c>
      <c r="J2771" s="647">
        <v>1</v>
      </c>
      <c r="K2771" s="647">
        <f t="shared" si="43"/>
        <v>531.19000000000005</v>
      </c>
      <c r="L2771" s="645" t="s">
        <v>9522</v>
      </c>
      <c r="M2771" s="645" t="s">
        <v>205</v>
      </c>
      <c r="N2771" s="646">
        <v>42804</v>
      </c>
      <c r="O2771" s="645" t="s">
        <v>71</v>
      </c>
      <c r="P2771" s="645" t="s">
        <v>9523</v>
      </c>
    </row>
    <row r="2772" spans="1:16" x14ac:dyDescent="0.2">
      <c r="A2772" s="645" t="s">
        <v>390</v>
      </c>
      <c r="B2772" s="645" t="s">
        <v>1710</v>
      </c>
      <c r="C2772" s="645" t="s">
        <v>391</v>
      </c>
      <c r="D2772" s="645" t="s">
        <v>116</v>
      </c>
      <c r="E2772" s="645" t="s">
        <v>117</v>
      </c>
      <c r="F2772" s="645" t="s">
        <v>118</v>
      </c>
      <c r="G2772" s="645" t="s">
        <v>9524</v>
      </c>
      <c r="H2772" s="646">
        <v>42817</v>
      </c>
      <c r="I2772" s="647">
        <v>1343.1</v>
      </c>
      <c r="J2772" s="647">
        <v>1</v>
      </c>
      <c r="K2772" s="647">
        <f t="shared" si="43"/>
        <v>1343.1</v>
      </c>
      <c r="L2772" s="645" t="s">
        <v>9525</v>
      </c>
      <c r="M2772" s="645" t="s">
        <v>207</v>
      </c>
      <c r="N2772" s="646">
        <v>42822</v>
      </c>
      <c r="O2772" s="645" t="s">
        <v>71</v>
      </c>
      <c r="P2772" s="645" t="s">
        <v>9526</v>
      </c>
    </row>
    <row r="2773" spans="1:16" x14ac:dyDescent="0.2">
      <c r="A2773" s="645" t="s">
        <v>390</v>
      </c>
      <c r="B2773" s="645" t="s">
        <v>1710</v>
      </c>
      <c r="C2773" s="645" t="s">
        <v>391</v>
      </c>
      <c r="D2773" s="645" t="s">
        <v>132</v>
      </c>
      <c r="E2773" s="645" t="s">
        <v>360</v>
      </c>
      <c r="F2773" s="645" t="s">
        <v>133</v>
      </c>
      <c r="G2773" s="645" t="s">
        <v>9527</v>
      </c>
      <c r="H2773" s="646">
        <v>42823</v>
      </c>
      <c r="I2773" s="647">
        <v>249.14</v>
      </c>
      <c r="J2773" s="647">
        <v>1</v>
      </c>
      <c r="K2773" s="647">
        <f t="shared" si="43"/>
        <v>249.14</v>
      </c>
      <c r="L2773" s="645" t="s">
        <v>801</v>
      </c>
      <c r="M2773" s="645" t="s">
        <v>1834</v>
      </c>
      <c r="N2773" s="646">
        <v>42825</v>
      </c>
      <c r="O2773" s="645" t="s">
        <v>71</v>
      </c>
      <c r="P2773" s="645" t="s">
        <v>801</v>
      </c>
    </row>
    <row r="2774" spans="1:16" x14ac:dyDescent="0.2">
      <c r="A2774" s="645" t="s">
        <v>390</v>
      </c>
      <c r="B2774" s="645" t="s">
        <v>1710</v>
      </c>
      <c r="C2774" s="645" t="s">
        <v>391</v>
      </c>
      <c r="D2774" s="645" t="s">
        <v>132</v>
      </c>
      <c r="E2774" s="645" t="s">
        <v>360</v>
      </c>
      <c r="F2774" s="645" t="s">
        <v>133</v>
      </c>
      <c r="G2774" s="645" t="s">
        <v>9528</v>
      </c>
      <c r="H2774" s="646">
        <v>42823</v>
      </c>
      <c r="I2774" s="647">
        <v>129.36000000000001</v>
      </c>
      <c r="J2774" s="647">
        <v>1</v>
      </c>
      <c r="K2774" s="647">
        <f t="shared" si="43"/>
        <v>129.36000000000001</v>
      </c>
      <c r="L2774" s="645" t="s">
        <v>801</v>
      </c>
      <c r="M2774" s="645" t="s">
        <v>278</v>
      </c>
      <c r="N2774" s="646">
        <v>42825</v>
      </c>
      <c r="O2774" s="645" t="s">
        <v>71</v>
      </c>
      <c r="P2774" s="645" t="s">
        <v>801</v>
      </c>
    </row>
    <row r="2775" spans="1:16" x14ac:dyDescent="0.2">
      <c r="A2775" s="645" t="s">
        <v>390</v>
      </c>
      <c r="B2775" s="645" t="s">
        <v>1710</v>
      </c>
      <c r="C2775" s="645" t="s">
        <v>391</v>
      </c>
      <c r="D2775" s="645" t="s">
        <v>132</v>
      </c>
      <c r="E2775" s="645" t="s">
        <v>360</v>
      </c>
      <c r="F2775" s="645" t="s">
        <v>133</v>
      </c>
      <c r="G2775" s="645" t="s">
        <v>9529</v>
      </c>
      <c r="H2775" s="646">
        <v>42816</v>
      </c>
      <c r="I2775" s="647">
        <v>269.91000000000003</v>
      </c>
      <c r="J2775" s="647">
        <v>1</v>
      </c>
      <c r="K2775" s="647">
        <f t="shared" si="43"/>
        <v>269.91000000000003</v>
      </c>
      <c r="L2775" s="645" t="s">
        <v>9530</v>
      </c>
      <c r="M2775" s="645" t="s">
        <v>1051</v>
      </c>
      <c r="N2775" s="646">
        <v>42817</v>
      </c>
      <c r="O2775" s="645" t="s">
        <v>71</v>
      </c>
      <c r="P2775" s="645" t="s">
        <v>9531</v>
      </c>
    </row>
    <row r="2776" spans="1:16" x14ac:dyDescent="0.2">
      <c r="A2776" s="645" t="s">
        <v>390</v>
      </c>
      <c r="B2776" s="645" t="s">
        <v>1710</v>
      </c>
      <c r="C2776" s="645" t="s">
        <v>391</v>
      </c>
      <c r="D2776" s="645" t="s">
        <v>132</v>
      </c>
      <c r="E2776" s="645" t="s">
        <v>360</v>
      </c>
      <c r="F2776" s="645" t="s">
        <v>133</v>
      </c>
      <c r="G2776" s="645" t="s">
        <v>9532</v>
      </c>
      <c r="H2776" s="646">
        <v>42802</v>
      </c>
      <c r="I2776" s="647">
        <v>885.55</v>
      </c>
      <c r="J2776" s="647">
        <v>1</v>
      </c>
      <c r="K2776" s="647">
        <f t="shared" si="43"/>
        <v>885.55</v>
      </c>
      <c r="L2776" s="645" t="s">
        <v>9533</v>
      </c>
      <c r="M2776" s="645" t="s">
        <v>114</v>
      </c>
      <c r="N2776" s="646">
        <v>42804</v>
      </c>
      <c r="O2776" s="645" t="s">
        <v>71</v>
      </c>
      <c r="P2776" s="645" t="s">
        <v>9534</v>
      </c>
    </row>
    <row r="2777" spans="1:16" x14ac:dyDescent="0.2">
      <c r="A2777" s="645" t="s">
        <v>390</v>
      </c>
      <c r="B2777" s="645" t="s">
        <v>1710</v>
      </c>
      <c r="C2777" s="645" t="s">
        <v>391</v>
      </c>
      <c r="D2777" s="645" t="s">
        <v>132</v>
      </c>
      <c r="E2777" s="645" t="s">
        <v>360</v>
      </c>
      <c r="F2777" s="645" t="s">
        <v>133</v>
      </c>
      <c r="G2777" s="645" t="s">
        <v>9535</v>
      </c>
      <c r="H2777" s="646">
        <v>42802</v>
      </c>
      <c r="I2777" s="647">
        <v>209.55</v>
      </c>
      <c r="J2777" s="647">
        <v>1</v>
      </c>
      <c r="K2777" s="647">
        <f t="shared" si="43"/>
        <v>209.55</v>
      </c>
      <c r="L2777" s="645" t="s">
        <v>9536</v>
      </c>
      <c r="M2777" s="645" t="s">
        <v>1051</v>
      </c>
      <c r="N2777" s="646">
        <v>42804</v>
      </c>
      <c r="O2777" s="645" t="s">
        <v>71</v>
      </c>
      <c r="P2777" s="645" t="s">
        <v>9537</v>
      </c>
    </row>
    <row r="2778" spans="1:16" x14ac:dyDescent="0.2">
      <c r="A2778" s="645" t="s">
        <v>390</v>
      </c>
      <c r="B2778" s="645" t="s">
        <v>1710</v>
      </c>
      <c r="C2778" s="645" t="s">
        <v>391</v>
      </c>
      <c r="D2778" s="645" t="s">
        <v>132</v>
      </c>
      <c r="E2778" s="645" t="s">
        <v>360</v>
      </c>
      <c r="F2778" s="645" t="s">
        <v>133</v>
      </c>
      <c r="G2778" s="645" t="s">
        <v>9538</v>
      </c>
      <c r="H2778" s="646">
        <v>42795</v>
      </c>
      <c r="I2778" s="647">
        <v>4410.51</v>
      </c>
      <c r="J2778" s="647">
        <v>1</v>
      </c>
      <c r="K2778" s="647">
        <f t="shared" si="43"/>
        <v>4410.51</v>
      </c>
      <c r="L2778" s="645" t="s">
        <v>9539</v>
      </c>
      <c r="M2778" s="645" t="s">
        <v>719</v>
      </c>
      <c r="N2778" s="646">
        <v>42800</v>
      </c>
      <c r="O2778" s="645" t="s">
        <v>71</v>
      </c>
      <c r="P2778" s="645" t="s">
        <v>9540</v>
      </c>
    </row>
    <row r="2779" spans="1:16" x14ac:dyDescent="0.2">
      <c r="A2779" s="645" t="s">
        <v>390</v>
      </c>
      <c r="B2779" s="645" t="s">
        <v>1710</v>
      </c>
      <c r="C2779" s="645" t="s">
        <v>391</v>
      </c>
      <c r="D2779" s="645" t="s">
        <v>132</v>
      </c>
      <c r="E2779" s="645" t="s">
        <v>360</v>
      </c>
      <c r="F2779" s="645" t="s">
        <v>133</v>
      </c>
      <c r="G2779" s="645" t="s">
        <v>9541</v>
      </c>
      <c r="H2779" s="646">
        <v>42795</v>
      </c>
      <c r="I2779" s="647">
        <v>132.91999999999999</v>
      </c>
      <c r="J2779" s="647">
        <v>1</v>
      </c>
      <c r="K2779" s="647">
        <f t="shared" si="43"/>
        <v>132.91999999999999</v>
      </c>
      <c r="L2779" s="645" t="s">
        <v>801</v>
      </c>
      <c r="M2779" s="645" t="s">
        <v>1834</v>
      </c>
      <c r="N2779" s="646">
        <v>42800</v>
      </c>
      <c r="O2779" s="645" t="s">
        <v>71</v>
      </c>
      <c r="P2779" s="645" t="s">
        <v>801</v>
      </c>
    </row>
    <row r="2780" spans="1:16" x14ac:dyDescent="0.2">
      <c r="A2780" s="645" t="s">
        <v>390</v>
      </c>
      <c r="B2780" s="645" t="s">
        <v>1710</v>
      </c>
      <c r="C2780" s="645" t="s">
        <v>391</v>
      </c>
      <c r="D2780" s="645" t="s">
        <v>128</v>
      </c>
      <c r="E2780" s="645" t="s">
        <v>129</v>
      </c>
      <c r="F2780" s="645" t="s">
        <v>130</v>
      </c>
      <c r="G2780" s="645" t="s">
        <v>9542</v>
      </c>
      <c r="H2780" s="646">
        <v>42809</v>
      </c>
      <c r="I2780" s="647">
        <v>1087.3499999999999</v>
      </c>
      <c r="J2780" s="647">
        <v>1</v>
      </c>
      <c r="K2780" s="647">
        <f t="shared" si="43"/>
        <v>1087.3499999999999</v>
      </c>
      <c r="L2780" s="645" t="s">
        <v>801</v>
      </c>
      <c r="M2780" s="645" t="s">
        <v>220</v>
      </c>
      <c r="N2780" s="646">
        <v>42818</v>
      </c>
      <c r="O2780" s="645" t="s">
        <v>71</v>
      </c>
      <c r="P2780" s="645" t="s">
        <v>801</v>
      </c>
    </row>
    <row r="2781" spans="1:16" x14ac:dyDescent="0.2">
      <c r="A2781" s="645" t="s">
        <v>390</v>
      </c>
      <c r="B2781" s="645" t="s">
        <v>1710</v>
      </c>
      <c r="C2781" s="645" t="s">
        <v>391</v>
      </c>
      <c r="D2781" s="645" t="s">
        <v>128</v>
      </c>
      <c r="E2781" s="645" t="s">
        <v>129</v>
      </c>
      <c r="F2781" s="645" t="s">
        <v>130</v>
      </c>
      <c r="G2781" s="645" t="s">
        <v>9543</v>
      </c>
      <c r="H2781" s="646">
        <v>42809</v>
      </c>
      <c r="I2781" s="647">
        <v>430.76</v>
      </c>
      <c r="J2781" s="647">
        <v>1</v>
      </c>
      <c r="K2781" s="647">
        <f t="shared" si="43"/>
        <v>430.76</v>
      </c>
      <c r="L2781" s="645" t="s">
        <v>801</v>
      </c>
      <c r="M2781" s="645" t="s">
        <v>85</v>
      </c>
      <c r="N2781" s="646">
        <v>42818</v>
      </c>
      <c r="O2781" s="645" t="s">
        <v>71</v>
      </c>
      <c r="P2781" s="645" t="s">
        <v>801</v>
      </c>
    </row>
    <row r="2782" spans="1:16" x14ac:dyDescent="0.2">
      <c r="A2782" s="645" t="s">
        <v>390</v>
      </c>
      <c r="B2782" s="645" t="s">
        <v>1710</v>
      </c>
      <c r="C2782" s="645" t="s">
        <v>391</v>
      </c>
      <c r="D2782" s="645" t="s">
        <v>128</v>
      </c>
      <c r="E2782" s="645" t="s">
        <v>129</v>
      </c>
      <c r="F2782" s="645" t="s">
        <v>130</v>
      </c>
      <c r="G2782" s="645" t="s">
        <v>9544</v>
      </c>
      <c r="H2782" s="646">
        <v>42800</v>
      </c>
      <c r="I2782" s="647">
        <v>67.81</v>
      </c>
      <c r="J2782" s="647">
        <v>1</v>
      </c>
      <c r="K2782" s="647">
        <f t="shared" si="43"/>
        <v>67.81</v>
      </c>
      <c r="L2782" s="645" t="s">
        <v>801</v>
      </c>
      <c r="M2782" s="645" t="s">
        <v>131</v>
      </c>
      <c r="N2782" s="646">
        <v>42817</v>
      </c>
      <c r="O2782" s="645" t="s">
        <v>71</v>
      </c>
      <c r="P2782" s="645" t="s">
        <v>801</v>
      </c>
    </row>
    <row r="2783" spans="1:16" x14ac:dyDescent="0.2">
      <c r="A2783" s="645" t="s">
        <v>390</v>
      </c>
      <c r="B2783" s="645" t="s">
        <v>1710</v>
      </c>
      <c r="C2783" s="645" t="s">
        <v>391</v>
      </c>
      <c r="D2783" s="645" t="s">
        <v>128</v>
      </c>
      <c r="E2783" s="645" t="s">
        <v>129</v>
      </c>
      <c r="F2783" s="645" t="s">
        <v>130</v>
      </c>
      <c r="G2783" s="645" t="s">
        <v>9545</v>
      </c>
      <c r="H2783" s="646">
        <v>42797</v>
      </c>
      <c r="I2783" s="647">
        <v>110.11</v>
      </c>
      <c r="J2783" s="647">
        <v>1</v>
      </c>
      <c r="K2783" s="647">
        <f t="shared" si="43"/>
        <v>110.11</v>
      </c>
      <c r="L2783" s="645" t="s">
        <v>9546</v>
      </c>
      <c r="M2783" s="645" t="s">
        <v>1122</v>
      </c>
      <c r="N2783" s="646">
        <v>42817</v>
      </c>
      <c r="O2783" s="645" t="s">
        <v>71</v>
      </c>
      <c r="P2783" s="645" t="s">
        <v>9547</v>
      </c>
    </row>
    <row r="2784" spans="1:16" x14ac:dyDescent="0.2">
      <c r="A2784" s="645" t="s">
        <v>390</v>
      </c>
      <c r="B2784" s="645" t="s">
        <v>1710</v>
      </c>
      <c r="C2784" s="645" t="s">
        <v>391</v>
      </c>
      <c r="D2784" s="645" t="s">
        <v>128</v>
      </c>
      <c r="E2784" s="645" t="s">
        <v>129</v>
      </c>
      <c r="F2784" s="645" t="s">
        <v>130</v>
      </c>
      <c r="G2784" s="645" t="s">
        <v>9548</v>
      </c>
      <c r="H2784" s="646">
        <v>42797</v>
      </c>
      <c r="I2784" s="647">
        <v>194.93</v>
      </c>
      <c r="J2784" s="647">
        <v>1</v>
      </c>
      <c r="K2784" s="647">
        <f t="shared" si="43"/>
        <v>194.93</v>
      </c>
      <c r="L2784" s="645" t="s">
        <v>801</v>
      </c>
      <c r="M2784" s="645" t="s">
        <v>1137</v>
      </c>
      <c r="N2784" s="646">
        <v>42817</v>
      </c>
      <c r="O2784" s="645" t="s">
        <v>71</v>
      </c>
      <c r="P2784" s="645" t="s">
        <v>801</v>
      </c>
    </row>
    <row r="2785" spans="1:16" x14ac:dyDescent="0.2">
      <c r="A2785" s="645" t="s">
        <v>390</v>
      </c>
      <c r="B2785" s="645" t="s">
        <v>1710</v>
      </c>
      <c r="C2785" s="645" t="s">
        <v>391</v>
      </c>
      <c r="D2785" s="645" t="s">
        <v>128</v>
      </c>
      <c r="E2785" s="645" t="s">
        <v>129</v>
      </c>
      <c r="F2785" s="645" t="s">
        <v>130</v>
      </c>
      <c r="G2785" s="645" t="s">
        <v>9549</v>
      </c>
      <c r="H2785" s="646">
        <v>42795</v>
      </c>
      <c r="I2785" s="647">
        <v>125.6</v>
      </c>
      <c r="J2785" s="647">
        <v>1</v>
      </c>
      <c r="K2785" s="647">
        <f t="shared" si="43"/>
        <v>125.6</v>
      </c>
      <c r="L2785" s="645" t="s">
        <v>9550</v>
      </c>
      <c r="M2785" s="645" t="s">
        <v>475</v>
      </c>
      <c r="N2785" s="646">
        <v>42817</v>
      </c>
      <c r="O2785" s="645" t="s">
        <v>71</v>
      </c>
      <c r="P2785" s="645" t="s">
        <v>9551</v>
      </c>
    </row>
    <row r="2786" spans="1:16" x14ac:dyDescent="0.2">
      <c r="A2786" s="645" t="s">
        <v>390</v>
      </c>
      <c r="B2786" s="645" t="s">
        <v>1710</v>
      </c>
      <c r="C2786" s="645" t="s">
        <v>391</v>
      </c>
      <c r="D2786" s="645" t="s">
        <v>128</v>
      </c>
      <c r="E2786" s="645" t="s">
        <v>129</v>
      </c>
      <c r="F2786" s="645" t="s">
        <v>130</v>
      </c>
      <c r="G2786" s="645" t="s">
        <v>9552</v>
      </c>
      <c r="H2786" s="646">
        <v>42790</v>
      </c>
      <c r="I2786" s="647">
        <v>188.4</v>
      </c>
      <c r="J2786" s="647">
        <v>1</v>
      </c>
      <c r="K2786" s="647">
        <f t="shared" si="43"/>
        <v>188.4</v>
      </c>
      <c r="L2786" s="645" t="s">
        <v>801</v>
      </c>
      <c r="M2786" s="645" t="s">
        <v>475</v>
      </c>
      <c r="N2786" s="646">
        <v>42803</v>
      </c>
      <c r="O2786" s="645" t="s">
        <v>71</v>
      </c>
      <c r="P2786" s="645" t="s">
        <v>801</v>
      </c>
    </row>
    <row r="2787" spans="1:16" x14ac:dyDescent="0.2">
      <c r="A2787" s="645" t="s">
        <v>390</v>
      </c>
      <c r="B2787" s="645" t="s">
        <v>1710</v>
      </c>
      <c r="C2787" s="645" t="s">
        <v>391</v>
      </c>
      <c r="D2787" s="645" t="s">
        <v>128</v>
      </c>
      <c r="E2787" s="645" t="s">
        <v>129</v>
      </c>
      <c r="F2787" s="645" t="s">
        <v>130</v>
      </c>
      <c r="G2787" s="645" t="s">
        <v>9553</v>
      </c>
      <c r="H2787" s="646">
        <v>42789</v>
      </c>
      <c r="I2787" s="647">
        <v>215.38</v>
      </c>
      <c r="J2787" s="647">
        <v>1</v>
      </c>
      <c r="K2787" s="647">
        <f t="shared" si="43"/>
        <v>215.38</v>
      </c>
      <c r="L2787" s="645" t="s">
        <v>9554</v>
      </c>
      <c r="M2787" s="645" t="s">
        <v>1139</v>
      </c>
      <c r="N2787" s="646">
        <v>42803</v>
      </c>
      <c r="O2787" s="645" t="s">
        <v>71</v>
      </c>
      <c r="P2787" s="645" t="s">
        <v>9555</v>
      </c>
    </row>
    <row r="2788" spans="1:16" x14ac:dyDescent="0.2">
      <c r="A2788" s="645" t="s">
        <v>390</v>
      </c>
      <c r="B2788" s="645" t="s">
        <v>1710</v>
      </c>
      <c r="C2788" s="645" t="s">
        <v>391</v>
      </c>
      <c r="D2788" s="645" t="s">
        <v>128</v>
      </c>
      <c r="E2788" s="645" t="s">
        <v>129</v>
      </c>
      <c r="F2788" s="645" t="s">
        <v>130</v>
      </c>
      <c r="G2788" s="645" t="s">
        <v>9556</v>
      </c>
      <c r="H2788" s="646">
        <v>42787</v>
      </c>
      <c r="I2788" s="647">
        <v>130.53</v>
      </c>
      <c r="J2788" s="647">
        <v>1</v>
      </c>
      <c r="K2788" s="647">
        <f t="shared" si="43"/>
        <v>130.53</v>
      </c>
      <c r="L2788" s="645" t="s">
        <v>6465</v>
      </c>
      <c r="M2788" s="645" t="s">
        <v>1051</v>
      </c>
      <c r="N2788" s="646">
        <v>42803</v>
      </c>
      <c r="O2788" s="645" t="s">
        <v>71</v>
      </c>
      <c r="P2788" s="645" t="s">
        <v>6466</v>
      </c>
    </row>
    <row r="2789" spans="1:16" x14ac:dyDescent="0.2">
      <c r="A2789" s="645" t="s">
        <v>390</v>
      </c>
      <c r="B2789" s="645" t="s">
        <v>1710</v>
      </c>
      <c r="C2789" s="645" t="s">
        <v>391</v>
      </c>
      <c r="D2789" s="645" t="s">
        <v>128</v>
      </c>
      <c r="E2789" s="645" t="s">
        <v>129</v>
      </c>
      <c r="F2789" s="645" t="s">
        <v>130</v>
      </c>
      <c r="G2789" s="645" t="s">
        <v>3740</v>
      </c>
      <c r="H2789" s="646">
        <v>42787</v>
      </c>
      <c r="I2789" s="647">
        <v>238.37</v>
      </c>
      <c r="J2789" s="647">
        <v>1</v>
      </c>
      <c r="K2789" s="647">
        <f t="shared" si="43"/>
        <v>238.37</v>
      </c>
      <c r="L2789" s="645" t="s">
        <v>9557</v>
      </c>
      <c r="M2789" s="645" t="s">
        <v>1122</v>
      </c>
      <c r="N2789" s="646">
        <v>42804</v>
      </c>
      <c r="O2789" s="645" t="s">
        <v>71</v>
      </c>
      <c r="P2789" s="645" t="s">
        <v>9558</v>
      </c>
    </row>
    <row r="2790" spans="1:16" x14ac:dyDescent="0.2">
      <c r="A2790" s="645" t="s">
        <v>390</v>
      </c>
      <c r="B2790" s="645" t="s">
        <v>1710</v>
      </c>
      <c r="C2790" s="645" t="s">
        <v>391</v>
      </c>
      <c r="D2790" s="645" t="s">
        <v>128</v>
      </c>
      <c r="E2790" s="645" t="s">
        <v>129</v>
      </c>
      <c r="F2790" s="645" t="s">
        <v>130</v>
      </c>
      <c r="G2790" s="645" t="s">
        <v>9559</v>
      </c>
      <c r="H2790" s="646">
        <v>42783</v>
      </c>
      <c r="I2790" s="647">
        <v>234.3</v>
      </c>
      <c r="J2790" s="647">
        <v>1</v>
      </c>
      <c r="K2790" s="647">
        <f t="shared" si="43"/>
        <v>234.3</v>
      </c>
      <c r="L2790" s="645" t="s">
        <v>9560</v>
      </c>
      <c r="M2790" s="645" t="s">
        <v>1051</v>
      </c>
      <c r="N2790" s="646">
        <v>42803</v>
      </c>
      <c r="O2790" s="645" t="s">
        <v>71</v>
      </c>
      <c r="P2790" s="645" t="s">
        <v>9561</v>
      </c>
    </row>
    <row r="2791" spans="1:16" x14ac:dyDescent="0.2">
      <c r="A2791" s="645" t="s">
        <v>390</v>
      </c>
      <c r="B2791" s="645" t="s">
        <v>1710</v>
      </c>
      <c r="C2791" s="645" t="s">
        <v>391</v>
      </c>
      <c r="D2791" s="645" t="s">
        <v>128</v>
      </c>
      <c r="E2791" s="645" t="s">
        <v>129</v>
      </c>
      <c r="F2791" s="645" t="s">
        <v>130</v>
      </c>
      <c r="G2791" s="645" t="s">
        <v>9562</v>
      </c>
      <c r="H2791" s="646">
        <v>42780</v>
      </c>
      <c r="I2791" s="647">
        <v>597.55999999999995</v>
      </c>
      <c r="J2791" s="647">
        <v>1</v>
      </c>
      <c r="K2791" s="647">
        <f t="shared" si="43"/>
        <v>597.55999999999995</v>
      </c>
      <c r="L2791" s="645" t="s">
        <v>9563</v>
      </c>
      <c r="M2791" s="645" t="s">
        <v>1137</v>
      </c>
      <c r="N2791" s="646">
        <v>42803</v>
      </c>
      <c r="O2791" s="645" t="s">
        <v>71</v>
      </c>
      <c r="P2791" s="645" t="s">
        <v>9564</v>
      </c>
    </row>
    <row r="2792" spans="1:16" x14ac:dyDescent="0.2">
      <c r="A2792" s="645" t="s">
        <v>390</v>
      </c>
      <c r="B2792" s="645" t="s">
        <v>1710</v>
      </c>
      <c r="C2792" s="645" t="s">
        <v>391</v>
      </c>
      <c r="D2792" s="645" t="s">
        <v>128</v>
      </c>
      <c r="E2792" s="645" t="s">
        <v>129</v>
      </c>
      <c r="F2792" s="645" t="s">
        <v>130</v>
      </c>
      <c r="G2792" s="645" t="s">
        <v>6474</v>
      </c>
      <c r="H2792" s="646">
        <v>42775</v>
      </c>
      <c r="I2792" s="647">
        <v>318.58</v>
      </c>
      <c r="J2792" s="647">
        <v>1</v>
      </c>
      <c r="K2792" s="647">
        <f t="shared" si="43"/>
        <v>318.58</v>
      </c>
      <c r="L2792" s="645" t="s">
        <v>9565</v>
      </c>
      <c r="M2792" s="645" t="s">
        <v>257</v>
      </c>
      <c r="N2792" s="646">
        <v>42816</v>
      </c>
      <c r="O2792" s="645" t="s">
        <v>71</v>
      </c>
      <c r="P2792" s="645" t="s">
        <v>9566</v>
      </c>
    </row>
    <row r="2793" spans="1:16" x14ac:dyDescent="0.2">
      <c r="A2793" s="645" t="s">
        <v>390</v>
      </c>
      <c r="B2793" s="645" t="s">
        <v>1710</v>
      </c>
      <c r="C2793" s="645" t="s">
        <v>391</v>
      </c>
      <c r="D2793" s="645" t="s">
        <v>128</v>
      </c>
      <c r="E2793" s="645" t="s">
        <v>129</v>
      </c>
      <c r="F2793" s="645" t="s">
        <v>130</v>
      </c>
      <c r="G2793" s="645" t="s">
        <v>9567</v>
      </c>
      <c r="H2793" s="646">
        <v>42775</v>
      </c>
      <c r="I2793" s="647">
        <v>197.58</v>
      </c>
      <c r="J2793" s="647">
        <v>1</v>
      </c>
      <c r="K2793" s="647">
        <f t="shared" si="43"/>
        <v>197.58</v>
      </c>
      <c r="L2793" s="645" t="s">
        <v>9568</v>
      </c>
      <c r="M2793" s="645" t="s">
        <v>475</v>
      </c>
      <c r="N2793" s="646">
        <v>42816</v>
      </c>
      <c r="O2793" s="645" t="s">
        <v>71</v>
      </c>
      <c r="P2793" s="645" t="s">
        <v>801</v>
      </c>
    </row>
    <row r="2794" spans="1:16" x14ac:dyDescent="0.2">
      <c r="A2794" s="645" t="s">
        <v>390</v>
      </c>
      <c r="B2794" s="645" t="s">
        <v>1710</v>
      </c>
      <c r="C2794" s="645" t="s">
        <v>391</v>
      </c>
      <c r="D2794" s="645" t="s">
        <v>128</v>
      </c>
      <c r="E2794" s="645" t="s">
        <v>129</v>
      </c>
      <c r="F2794" s="645" t="s">
        <v>130</v>
      </c>
      <c r="G2794" s="645" t="s">
        <v>9569</v>
      </c>
      <c r="H2794" s="646">
        <v>42775</v>
      </c>
      <c r="I2794" s="647">
        <v>244.42</v>
      </c>
      <c r="J2794" s="647">
        <v>1</v>
      </c>
      <c r="K2794" s="647">
        <f t="shared" si="43"/>
        <v>244.42</v>
      </c>
      <c r="L2794" s="645" t="s">
        <v>9570</v>
      </c>
      <c r="M2794" s="645" t="s">
        <v>204</v>
      </c>
      <c r="N2794" s="646">
        <v>42816</v>
      </c>
      <c r="O2794" s="645" t="s">
        <v>71</v>
      </c>
      <c r="P2794" s="645" t="s">
        <v>801</v>
      </c>
    </row>
    <row r="2795" spans="1:16" x14ac:dyDescent="0.2">
      <c r="A2795" s="645" t="s">
        <v>390</v>
      </c>
      <c r="B2795" s="645" t="s">
        <v>1710</v>
      </c>
      <c r="C2795" s="645" t="s">
        <v>391</v>
      </c>
      <c r="D2795" s="645" t="s">
        <v>128</v>
      </c>
      <c r="E2795" s="645" t="s">
        <v>129</v>
      </c>
      <c r="F2795" s="645" t="s">
        <v>130</v>
      </c>
      <c r="G2795" s="645" t="s">
        <v>3653</v>
      </c>
      <c r="H2795" s="646">
        <v>42774</v>
      </c>
      <c r="I2795" s="647">
        <v>21.57</v>
      </c>
      <c r="J2795" s="647">
        <v>1</v>
      </c>
      <c r="K2795" s="647">
        <f t="shared" si="43"/>
        <v>21.57</v>
      </c>
      <c r="L2795" s="645" t="s">
        <v>801</v>
      </c>
      <c r="M2795" s="645" t="s">
        <v>533</v>
      </c>
      <c r="N2795" s="646">
        <v>42816</v>
      </c>
      <c r="O2795" s="645" t="s">
        <v>71</v>
      </c>
      <c r="P2795" s="645" t="s">
        <v>801</v>
      </c>
    </row>
    <row r="2796" spans="1:16" x14ac:dyDescent="0.2">
      <c r="A2796" s="645" t="s">
        <v>390</v>
      </c>
      <c r="B2796" s="645" t="s">
        <v>1710</v>
      </c>
      <c r="C2796" s="645" t="s">
        <v>391</v>
      </c>
      <c r="D2796" s="645" t="s">
        <v>128</v>
      </c>
      <c r="E2796" s="645" t="s">
        <v>129</v>
      </c>
      <c r="F2796" s="645" t="s">
        <v>130</v>
      </c>
      <c r="G2796" s="645" t="s">
        <v>9571</v>
      </c>
      <c r="H2796" s="646">
        <v>42772</v>
      </c>
      <c r="I2796" s="647">
        <v>181.29</v>
      </c>
      <c r="J2796" s="647">
        <v>1</v>
      </c>
      <c r="K2796" s="647">
        <f t="shared" si="43"/>
        <v>181.29</v>
      </c>
      <c r="L2796" s="645" t="s">
        <v>9565</v>
      </c>
      <c r="M2796" s="645" t="s">
        <v>257</v>
      </c>
      <c r="N2796" s="646">
        <v>42816</v>
      </c>
      <c r="O2796" s="645" t="s">
        <v>71</v>
      </c>
      <c r="P2796" s="645" t="s">
        <v>9566</v>
      </c>
    </row>
    <row r="2797" spans="1:16" x14ac:dyDescent="0.2">
      <c r="A2797" s="645" t="s">
        <v>390</v>
      </c>
      <c r="B2797" s="645" t="s">
        <v>1710</v>
      </c>
      <c r="C2797" s="645" t="s">
        <v>391</v>
      </c>
      <c r="D2797" s="645" t="s">
        <v>128</v>
      </c>
      <c r="E2797" s="645" t="s">
        <v>129</v>
      </c>
      <c r="F2797" s="645" t="s">
        <v>130</v>
      </c>
      <c r="G2797" s="645" t="s">
        <v>9572</v>
      </c>
      <c r="H2797" s="646">
        <v>42768</v>
      </c>
      <c r="I2797" s="647">
        <v>552.97</v>
      </c>
      <c r="J2797" s="647">
        <v>1</v>
      </c>
      <c r="K2797" s="647">
        <f t="shared" si="43"/>
        <v>552.97</v>
      </c>
      <c r="L2797" s="645" t="s">
        <v>9573</v>
      </c>
      <c r="M2797" s="645" t="s">
        <v>204</v>
      </c>
      <c r="N2797" s="646">
        <v>42816</v>
      </c>
      <c r="O2797" s="645" t="s">
        <v>71</v>
      </c>
      <c r="P2797" s="645" t="s">
        <v>801</v>
      </c>
    </row>
    <row r="2798" spans="1:16" x14ac:dyDescent="0.2">
      <c r="A2798" s="645" t="s">
        <v>390</v>
      </c>
      <c r="B2798" s="645" t="s">
        <v>1710</v>
      </c>
      <c r="C2798" s="645" t="s">
        <v>391</v>
      </c>
      <c r="D2798" s="645" t="s">
        <v>128</v>
      </c>
      <c r="E2798" s="645" t="s">
        <v>129</v>
      </c>
      <c r="F2798" s="645" t="s">
        <v>130</v>
      </c>
      <c r="G2798" s="645" t="s">
        <v>9574</v>
      </c>
      <c r="H2798" s="646">
        <v>42768</v>
      </c>
      <c r="I2798" s="647">
        <v>1475.55</v>
      </c>
      <c r="J2798" s="647">
        <v>1</v>
      </c>
      <c r="K2798" s="647">
        <f t="shared" si="43"/>
        <v>1475.55</v>
      </c>
      <c r="L2798" s="645" t="s">
        <v>801</v>
      </c>
      <c r="M2798" s="645" t="s">
        <v>1130</v>
      </c>
      <c r="N2798" s="646">
        <v>42816</v>
      </c>
      <c r="O2798" s="645" t="s">
        <v>71</v>
      </c>
      <c r="P2798" s="645" t="s">
        <v>801</v>
      </c>
    </row>
    <row r="2799" spans="1:16" x14ac:dyDescent="0.2">
      <c r="A2799" s="645" t="s">
        <v>390</v>
      </c>
      <c r="B2799" s="645" t="s">
        <v>1710</v>
      </c>
      <c r="C2799" s="645" t="s">
        <v>391</v>
      </c>
      <c r="D2799" s="645" t="s">
        <v>128</v>
      </c>
      <c r="E2799" s="645" t="s">
        <v>129</v>
      </c>
      <c r="F2799" s="645" t="s">
        <v>130</v>
      </c>
      <c r="G2799" s="645" t="s">
        <v>9575</v>
      </c>
      <c r="H2799" s="646">
        <v>42767</v>
      </c>
      <c r="I2799" s="647">
        <v>552.97</v>
      </c>
      <c r="J2799" s="647">
        <v>1</v>
      </c>
      <c r="K2799" s="647">
        <f t="shared" si="43"/>
        <v>552.97</v>
      </c>
      <c r="L2799" s="645" t="s">
        <v>801</v>
      </c>
      <c r="M2799" s="645" t="s">
        <v>278</v>
      </c>
      <c r="N2799" s="646">
        <v>42816</v>
      </c>
      <c r="O2799" s="645" t="s">
        <v>71</v>
      </c>
      <c r="P2799" s="645" t="s">
        <v>801</v>
      </c>
    </row>
    <row r="2800" spans="1:16" x14ac:dyDescent="0.2">
      <c r="A2800" s="645" t="s">
        <v>390</v>
      </c>
      <c r="B2800" s="645" t="s">
        <v>1710</v>
      </c>
      <c r="C2800" s="645" t="s">
        <v>391</v>
      </c>
      <c r="D2800" s="645" t="s">
        <v>128</v>
      </c>
      <c r="E2800" s="645" t="s">
        <v>129</v>
      </c>
      <c r="F2800" s="645" t="s">
        <v>130</v>
      </c>
      <c r="G2800" s="645" t="s">
        <v>9576</v>
      </c>
      <c r="H2800" s="646">
        <v>42767</v>
      </c>
      <c r="I2800" s="647">
        <v>112.53</v>
      </c>
      <c r="J2800" s="647">
        <v>1</v>
      </c>
      <c r="K2800" s="647">
        <f t="shared" si="43"/>
        <v>112.53</v>
      </c>
      <c r="L2800" s="645" t="s">
        <v>9577</v>
      </c>
      <c r="M2800" s="645" t="s">
        <v>1051</v>
      </c>
      <c r="N2800" s="646">
        <v>42811</v>
      </c>
      <c r="O2800" s="645" t="s">
        <v>71</v>
      </c>
      <c r="P2800" s="645" t="s">
        <v>9578</v>
      </c>
    </row>
    <row r="2801" spans="1:16" x14ac:dyDescent="0.2">
      <c r="A2801" s="645" t="s">
        <v>390</v>
      </c>
      <c r="B2801" s="645" t="s">
        <v>1710</v>
      </c>
      <c r="C2801" s="645" t="s">
        <v>391</v>
      </c>
      <c r="D2801" s="645" t="s">
        <v>9579</v>
      </c>
      <c r="E2801" s="645" t="s">
        <v>9580</v>
      </c>
      <c r="F2801" s="645" t="s">
        <v>9581</v>
      </c>
      <c r="G2801" s="645" t="s">
        <v>9582</v>
      </c>
      <c r="H2801" s="646">
        <v>42821</v>
      </c>
      <c r="I2801" s="647">
        <v>495</v>
      </c>
      <c r="J2801" s="647">
        <v>1</v>
      </c>
      <c r="K2801" s="647">
        <f t="shared" si="43"/>
        <v>495</v>
      </c>
      <c r="L2801" s="645" t="s">
        <v>801</v>
      </c>
      <c r="M2801" s="645" t="s">
        <v>1303</v>
      </c>
      <c r="N2801" s="646">
        <v>42823</v>
      </c>
      <c r="O2801" s="645" t="s">
        <v>71</v>
      </c>
      <c r="P2801" s="645" t="s">
        <v>801</v>
      </c>
    </row>
    <row r="2802" spans="1:16" x14ac:dyDescent="0.2">
      <c r="A2802" s="645" t="s">
        <v>390</v>
      </c>
      <c r="B2802" s="645" t="s">
        <v>1710</v>
      </c>
      <c r="C2802" s="645" t="s">
        <v>391</v>
      </c>
      <c r="D2802" s="645" t="s">
        <v>453</v>
      </c>
      <c r="E2802" s="645" t="s">
        <v>454</v>
      </c>
      <c r="F2802" s="645" t="s">
        <v>455</v>
      </c>
      <c r="G2802" s="645" t="s">
        <v>9583</v>
      </c>
      <c r="H2802" s="646">
        <v>42800</v>
      </c>
      <c r="I2802" s="647">
        <v>170.07</v>
      </c>
      <c r="J2802" s="647">
        <v>1</v>
      </c>
      <c r="K2802" s="647">
        <f t="shared" si="43"/>
        <v>170.07</v>
      </c>
      <c r="L2802" s="645" t="s">
        <v>9584</v>
      </c>
      <c r="M2802" s="645" t="s">
        <v>257</v>
      </c>
      <c r="N2802" s="646">
        <v>42808</v>
      </c>
      <c r="O2802" s="645" t="s">
        <v>71</v>
      </c>
      <c r="P2802" s="645" t="s">
        <v>9585</v>
      </c>
    </row>
    <row r="2803" spans="1:16" x14ac:dyDescent="0.2">
      <c r="A2803" s="645" t="s">
        <v>390</v>
      </c>
      <c r="B2803" s="645" t="s">
        <v>1710</v>
      </c>
      <c r="C2803" s="645" t="s">
        <v>391</v>
      </c>
      <c r="D2803" s="645" t="s">
        <v>221</v>
      </c>
      <c r="E2803" s="645" t="s">
        <v>222</v>
      </c>
      <c r="F2803" s="645" t="s">
        <v>223</v>
      </c>
      <c r="G2803" s="645" t="s">
        <v>9586</v>
      </c>
      <c r="H2803" s="646">
        <v>42818</v>
      </c>
      <c r="I2803" s="647">
        <v>399.81</v>
      </c>
      <c r="J2803" s="647">
        <v>1</v>
      </c>
      <c r="K2803" s="647">
        <f t="shared" si="43"/>
        <v>399.81</v>
      </c>
      <c r="L2803" s="645" t="s">
        <v>801</v>
      </c>
      <c r="M2803" s="645" t="s">
        <v>135</v>
      </c>
      <c r="N2803" s="646">
        <v>42823</v>
      </c>
      <c r="O2803" s="645" t="s">
        <v>71</v>
      </c>
      <c r="P2803" s="645" t="s">
        <v>801</v>
      </c>
    </row>
    <row r="2804" spans="1:16" x14ac:dyDescent="0.2">
      <c r="A2804" s="645" t="s">
        <v>390</v>
      </c>
      <c r="B2804" s="645" t="s">
        <v>1710</v>
      </c>
      <c r="C2804" s="645" t="s">
        <v>391</v>
      </c>
      <c r="D2804" s="645" t="s">
        <v>221</v>
      </c>
      <c r="E2804" s="645" t="s">
        <v>222</v>
      </c>
      <c r="F2804" s="645" t="s">
        <v>223</v>
      </c>
      <c r="G2804" s="645" t="s">
        <v>9587</v>
      </c>
      <c r="H2804" s="646">
        <v>42815</v>
      </c>
      <c r="I2804" s="647">
        <v>446.84</v>
      </c>
      <c r="J2804" s="647">
        <v>1</v>
      </c>
      <c r="K2804" s="647">
        <f t="shared" si="43"/>
        <v>446.84</v>
      </c>
      <c r="L2804" s="645" t="s">
        <v>801</v>
      </c>
      <c r="M2804" s="645" t="s">
        <v>135</v>
      </c>
      <c r="N2804" s="646">
        <v>42823</v>
      </c>
      <c r="O2804" s="645" t="s">
        <v>71</v>
      </c>
      <c r="P2804" s="645" t="s">
        <v>801</v>
      </c>
    </row>
    <row r="2805" spans="1:16" x14ac:dyDescent="0.2">
      <c r="A2805" s="645" t="s">
        <v>390</v>
      </c>
      <c r="B2805" s="645" t="s">
        <v>1710</v>
      </c>
      <c r="C2805" s="645" t="s">
        <v>391</v>
      </c>
      <c r="D2805" s="645" t="s">
        <v>221</v>
      </c>
      <c r="E2805" s="645" t="s">
        <v>222</v>
      </c>
      <c r="F2805" s="645" t="s">
        <v>223</v>
      </c>
      <c r="G2805" s="645" t="s">
        <v>9588</v>
      </c>
      <c r="H2805" s="646">
        <v>42816</v>
      </c>
      <c r="I2805" s="647">
        <v>297</v>
      </c>
      <c r="J2805" s="647">
        <v>1</v>
      </c>
      <c r="K2805" s="647">
        <f t="shared" si="43"/>
        <v>297</v>
      </c>
      <c r="L2805" s="645" t="s">
        <v>801</v>
      </c>
      <c r="M2805" s="645" t="s">
        <v>303</v>
      </c>
      <c r="N2805" s="646">
        <v>42823</v>
      </c>
      <c r="O2805" s="645" t="s">
        <v>71</v>
      </c>
      <c r="P2805" s="645" t="s">
        <v>801</v>
      </c>
    </row>
    <row r="2806" spans="1:16" x14ac:dyDescent="0.2">
      <c r="A2806" s="645" t="s">
        <v>390</v>
      </c>
      <c r="B2806" s="645" t="s">
        <v>1710</v>
      </c>
      <c r="C2806" s="645" t="s">
        <v>391</v>
      </c>
      <c r="D2806" s="645" t="s">
        <v>221</v>
      </c>
      <c r="E2806" s="645" t="s">
        <v>222</v>
      </c>
      <c r="F2806" s="645" t="s">
        <v>223</v>
      </c>
      <c r="G2806" s="645" t="s">
        <v>9589</v>
      </c>
      <c r="H2806" s="646">
        <v>42816</v>
      </c>
      <c r="I2806" s="647">
        <v>510.75</v>
      </c>
      <c r="J2806" s="647">
        <v>1</v>
      </c>
      <c r="K2806" s="647">
        <f t="shared" si="43"/>
        <v>510.75</v>
      </c>
      <c r="L2806" s="645" t="s">
        <v>801</v>
      </c>
      <c r="M2806" s="645" t="s">
        <v>303</v>
      </c>
      <c r="N2806" s="646">
        <v>42823</v>
      </c>
      <c r="O2806" s="645" t="s">
        <v>71</v>
      </c>
      <c r="P2806" s="645" t="s">
        <v>801</v>
      </c>
    </row>
    <row r="2807" spans="1:16" x14ac:dyDescent="0.2">
      <c r="A2807" s="645" t="s">
        <v>390</v>
      </c>
      <c r="B2807" s="645" t="s">
        <v>1710</v>
      </c>
      <c r="C2807" s="645" t="s">
        <v>391</v>
      </c>
      <c r="D2807" s="645" t="s">
        <v>221</v>
      </c>
      <c r="E2807" s="645" t="s">
        <v>222</v>
      </c>
      <c r="F2807" s="645" t="s">
        <v>223</v>
      </c>
      <c r="G2807" s="645" t="s">
        <v>9590</v>
      </c>
      <c r="H2807" s="646">
        <v>42815</v>
      </c>
      <c r="I2807" s="647">
        <v>236.32</v>
      </c>
      <c r="J2807" s="647">
        <v>1</v>
      </c>
      <c r="K2807" s="647">
        <f t="shared" si="43"/>
        <v>236.32</v>
      </c>
      <c r="L2807" s="645" t="s">
        <v>801</v>
      </c>
      <c r="M2807" s="645" t="s">
        <v>320</v>
      </c>
      <c r="N2807" s="646">
        <v>42823</v>
      </c>
      <c r="O2807" s="645" t="s">
        <v>71</v>
      </c>
      <c r="P2807" s="645" t="s">
        <v>801</v>
      </c>
    </row>
    <row r="2808" spans="1:16" x14ac:dyDescent="0.2">
      <c r="A2808" s="645" t="s">
        <v>390</v>
      </c>
      <c r="B2808" s="645" t="s">
        <v>1710</v>
      </c>
      <c r="C2808" s="645" t="s">
        <v>391</v>
      </c>
      <c r="D2808" s="645" t="s">
        <v>221</v>
      </c>
      <c r="E2808" s="645" t="s">
        <v>222</v>
      </c>
      <c r="F2808" s="645" t="s">
        <v>223</v>
      </c>
      <c r="G2808" s="645" t="s">
        <v>9591</v>
      </c>
      <c r="H2808" s="646">
        <v>42815</v>
      </c>
      <c r="I2808" s="647">
        <v>541.97</v>
      </c>
      <c r="J2808" s="647">
        <v>1</v>
      </c>
      <c r="K2808" s="647">
        <f t="shared" si="43"/>
        <v>541.97</v>
      </c>
      <c r="L2808" s="645" t="s">
        <v>801</v>
      </c>
      <c r="M2808" s="645" t="s">
        <v>303</v>
      </c>
      <c r="N2808" s="646">
        <v>42823</v>
      </c>
      <c r="O2808" s="645" t="s">
        <v>71</v>
      </c>
      <c r="P2808" s="645" t="s">
        <v>801</v>
      </c>
    </row>
    <row r="2809" spans="1:16" x14ac:dyDescent="0.2">
      <c r="A2809" s="645" t="s">
        <v>390</v>
      </c>
      <c r="B2809" s="645" t="s">
        <v>1710</v>
      </c>
      <c r="C2809" s="645" t="s">
        <v>391</v>
      </c>
      <c r="D2809" s="645" t="s">
        <v>221</v>
      </c>
      <c r="E2809" s="645" t="s">
        <v>222</v>
      </c>
      <c r="F2809" s="645" t="s">
        <v>223</v>
      </c>
      <c r="G2809" s="645" t="s">
        <v>9592</v>
      </c>
      <c r="H2809" s="646">
        <v>42815</v>
      </c>
      <c r="I2809" s="647">
        <v>297</v>
      </c>
      <c r="J2809" s="647">
        <v>1</v>
      </c>
      <c r="K2809" s="647">
        <f t="shared" si="43"/>
        <v>297</v>
      </c>
      <c r="L2809" s="645" t="s">
        <v>801</v>
      </c>
      <c r="M2809" s="645" t="s">
        <v>303</v>
      </c>
      <c r="N2809" s="646">
        <v>42823</v>
      </c>
      <c r="O2809" s="645" t="s">
        <v>71</v>
      </c>
      <c r="P2809" s="645" t="s">
        <v>801</v>
      </c>
    </row>
    <row r="2810" spans="1:16" x14ac:dyDescent="0.2">
      <c r="A2810" s="645" t="s">
        <v>390</v>
      </c>
      <c r="B2810" s="645" t="s">
        <v>1710</v>
      </c>
      <c r="C2810" s="645" t="s">
        <v>391</v>
      </c>
      <c r="D2810" s="645" t="s">
        <v>221</v>
      </c>
      <c r="E2810" s="645" t="s">
        <v>222</v>
      </c>
      <c r="F2810" s="645" t="s">
        <v>223</v>
      </c>
      <c r="G2810" s="645" t="s">
        <v>9593</v>
      </c>
      <c r="H2810" s="646">
        <v>42794</v>
      </c>
      <c r="I2810" s="647">
        <v>423.32</v>
      </c>
      <c r="J2810" s="647">
        <v>1</v>
      </c>
      <c r="K2810" s="647">
        <f t="shared" si="43"/>
        <v>423.32</v>
      </c>
      <c r="L2810" s="645" t="s">
        <v>801</v>
      </c>
      <c r="M2810" s="645" t="s">
        <v>135</v>
      </c>
      <c r="N2810" s="646">
        <v>42816</v>
      </c>
      <c r="O2810" s="645" t="s">
        <v>71</v>
      </c>
      <c r="P2810" s="645" t="s">
        <v>801</v>
      </c>
    </row>
    <row r="2811" spans="1:16" x14ac:dyDescent="0.2">
      <c r="A2811" s="645" t="s">
        <v>390</v>
      </c>
      <c r="B2811" s="645" t="s">
        <v>1710</v>
      </c>
      <c r="C2811" s="645" t="s">
        <v>391</v>
      </c>
      <c r="D2811" s="645" t="s">
        <v>221</v>
      </c>
      <c r="E2811" s="645" t="s">
        <v>222</v>
      </c>
      <c r="F2811" s="645" t="s">
        <v>223</v>
      </c>
      <c r="G2811" s="645" t="s">
        <v>9594</v>
      </c>
      <c r="H2811" s="646">
        <v>42794</v>
      </c>
      <c r="I2811" s="647">
        <v>245.76</v>
      </c>
      <c r="J2811" s="647">
        <v>1</v>
      </c>
      <c r="K2811" s="647">
        <f t="shared" si="43"/>
        <v>245.76</v>
      </c>
      <c r="L2811" s="645" t="s">
        <v>801</v>
      </c>
      <c r="M2811" s="645" t="s">
        <v>303</v>
      </c>
      <c r="N2811" s="646">
        <v>42816</v>
      </c>
      <c r="O2811" s="645" t="s">
        <v>71</v>
      </c>
      <c r="P2811" s="645" t="s">
        <v>801</v>
      </c>
    </row>
    <row r="2812" spans="1:16" x14ac:dyDescent="0.2">
      <c r="A2812" s="645" t="s">
        <v>390</v>
      </c>
      <c r="B2812" s="645" t="s">
        <v>1710</v>
      </c>
      <c r="C2812" s="645" t="s">
        <v>391</v>
      </c>
      <c r="D2812" s="645" t="s">
        <v>221</v>
      </c>
      <c r="E2812" s="645" t="s">
        <v>222</v>
      </c>
      <c r="F2812" s="645" t="s">
        <v>223</v>
      </c>
      <c r="G2812" s="645" t="s">
        <v>9595</v>
      </c>
      <c r="H2812" s="646">
        <v>42794</v>
      </c>
      <c r="I2812" s="647">
        <v>297</v>
      </c>
      <c r="J2812" s="647">
        <v>1</v>
      </c>
      <c r="K2812" s="647">
        <f t="shared" si="43"/>
        <v>297</v>
      </c>
      <c r="L2812" s="645" t="s">
        <v>801</v>
      </c>
      <c r="M2812" s="645" t="s">
        <v>303</v>
      </c>
      <c r="N2812" s="646">
        <v>42816</v>
      </c>
      <c r="O2812" s="645" t="s">
        <v>71</v>
      </c>
      <c r="P2812" s="645" t="s">
        <v>801</v>
      </c>
    </row>
    <row r="2813" spans="1:16" x14ac:dyDescent="0.2">
      <c r="A2813" s="645" t="s">
        <v>390</v>
      </c>
      <c r="B2813" s="645" t="s">
        <v>1710</v>
      </c>
      <c r="C2813" s="645" t="s">
        <v>391</v>
      </c>
      <c r="D2813" s="645" t="s">
        <v>221</v>
      </c>
      <c r="E2813" s="645" t="s">
        <v>222</v>
      </c>
      <c r="F2813" s="645" t="s">
        <v>223</v>
      </c>
      <c r="G2813" s="645" t="s">
        <v>9596</v>
      </c>
      <c r="H2813" s="646">
        <v>42794</v>
      </c>
      <c r="I2813" s="647">
        <v>236.32</v>
      </c>
      <c r="J2813" s="647">
        <v>1</v>
      </c>
      <c r="K2813" s="647">
        <f t="shared" si="43"/>
        <v>236.32</v>
      </c>
      <c r="L2813" s="645" t="s">
        <v>801</v>
      </c>
      <c r="M2813" s="645" t="s">
        <v>320</v>
      </c>
      <c r="N2813" s="646">
        <v>42816</v>
      </c>
      <c r="O2813" s="645" t="s">
        <v>71</v>
      </c>
      <c r="P2813" s="645" t="s">
        <v>801</v>
      </c>
    </row>
    <row r="2814" spans="1:16" x14ac:dyDescent="0.2">
      <c r="A2814" s="645" t="s">
        <v>390</v>
      </c>
      <c r="B2814" s="645" t="s">
        <v>1710</v>
      </c>
      <c r="C2814" s="645" t="s">
        <v>391</v>
      </c>
      <c r="D2814" s="645" t="s">
        <v>1193</v>
      </c>
      <c r="E2814" s="645" t="s">
        <v>1194</v>
      </c>
      <c r="F2814" s="645" t="s">
        <v>1195</v>
      </c>
      <c r="G2814" s="645" t="s">
        <v>9597</v>
      </c>
      <c r="H2814" s="646">
        <v>42773</v>
      </c>
      <c r="I2814" s="647">
        <v>380</v>
      </c>
      <c r="J2814" s="647">
        <v>1</v>
      </c>
      <c r="K2814" s="647">
        <f t="shared" si="43"/>
        <v>380</v>
      </c>
      <c r="L2814" s="645" t="s">
        <v>801</v>
      </c>
      <c r="M2814" s="645" t="s">
        <v>1139</v>
      </c>
      <c r="N2814" s="646">
        <v>42804</v>
      </c>
      <c r="O2814" s="645" t="s">
        <v>71</v>
      </c>
      <c r="P2814" s="645" t="s">
        <v>801</v>
      </c>
    </row>
    <row r="2815" spans="1:16" x14ac:dyDescent="0.2">
      <c r="A2815" s="645" t="s">
        <v>390</v>
      </c>
      <c r="B2815" s="645" t="s">
        <v>1710</v>
      </c>
      <c r="C2815" s="645" t="s">
        <v>391</v>
      </c>
      <c r="D2815" s="645" t="s">
        <v>637</v>
      </c>
      <c r="E2815" s="645" t="s">
        <v>638</v>
      </c>
      <c r="F2815" s="645" t="s">
        <v>639</v>
      </c>
      <c r="G2815" s="645" t="s">
        <v>9598</v>
      </c>
      <c r="H2815" s="646">
        <v>42818</v>
      </c>
      <c r="I2815" s="647">
        <v>1004.3</v>
      </c>
      <c r="J2815" s="647">
        <v>1</v>
      </c>
      <c r="K2815" s="647">
        <f t="shared" si="43"/>
        <v>1004.3</v>
      </c>
      <c r="L2815" s="645" t="s">
        <v>9599</v>
      </c>
      <c r="M2815" s="645" t="s">
        <v>1467</v>
      </c>
      <c r="N2815" s="646">
        <v>42822</v>
      </c>
      <c r="O2815" s="645" t="s">
        <v>71</v>
      </c>
      <c r="P2815" s="645" t="s">
        <v>801</v>
      </c>
    </row>
    <row r="2816" spans="1:16" x14ac:dyDescent="0.2">
      <c r="A2816" s="645" t="s">
        <v>390</v>
      </c>
      <c r="B2816" s="645" t="s">
        <v>1710</v>
      </c>
      <c r="C2816" s="645" t="s">
        <v>391</v>
      </c>
      <c r="D2816" s="645" t="s">
        <v>274</v>
      </c>
      <c r="E2816" s="645" t="s">
        <v>468</v>
      </c>
      <c r="F2816" s="645" t="s">
        <v>275</v>
      </c>
      <c r="G2816" s="645" t="s">
        <v>9600</v>
      </c>
      <c r="H2816" s="646">
        <v>42775</v>
      </c>
      <c r="I2816" s="647">
        <v>23.9</v>
      </c>
      <c r="J2816" s="647">
        <v>1</v>
      </c>
      <c r="K2816" s="647">
        <f t="shared" si="43"/>
        <v>23.9</v>
      </c>
      <c r="L2816" s="645" t="s">
        <v>801</v>
      </c>
      <c r="M2816" s="645" t="s">
        <v>1207</v>
      </c>
      <c r="N2816" s="646">
        <v>42823</v>
      </c>
      <c r="O2816" s="645" t="s">
        <v>71</v>
      </c>
      <c r="P2816" s="645" t="s">
        <v>801</v>
      </c>
    </row>
    <row r="2817" spans="1:16" x14ac:dyDescent="0.2">
      <c r="A2817" s="645" t="s">
        <v>390</v>
      </c>
      <c r="B2817" s="645" t="s">
        <v>1710</v>
      </c>
      <c r="C2817" s="645" t="s">
        <v>391</v>
      </c>
      <c r="D2817" s="645" t="s">
        <v>9601</v>
      </c>
      <c r="E2817" s="645" t="s">
        <v>9602</v>
      </c>
      <c r="F2817" s="645" t="s">
        <v>9603</v>
      </c>
      <c r="G2817" s="645" t="s">
        <v>9604</v>
      </c>
      <c r="H2817" s="646">
        <v>42809</v>
      </c>
      <c r="I2817" s="647">
        <v>84.7</v>
      </c>
      <c r="J2817" s="647">
        <v>1</v>
      </c>
      <c r="K2817" s="647">
        <f t="shared" si="43"/>
        <v>84.7</v>
      </c>
      <c r="L2817" s="645" t="s">
        <v>9605</v>
      </c>
      <c r="M2817" s="645" t="s">
        <v>102</v>
      </c>
      <c r="N2817" s="646">
        <v>42823</v>
      </c>
      <c r="O2817" s="645" t="s">
        <v>71</v>
      </c>
      <c r="P2817" s="645" t="s">
        <v>9606</v>
      </c>
    </row>
    <row r="2818" spans="1:16" x14ac:dyDescent="0.2">
      <c r="A2818" s="645" t="s">
        <v>390</v>
      </c>
      <c r="B2818" s="645" t="s">
        <v>1710</v>
      </c>
      <c r="C2818" s="645" t="s">
        <v>391</v>
      </c>
      <c r="D2818" s="645" t="s">
        <v>111</v>
      </c>
      <c r="E2818" s="645" t="s">
        <v>112</v>
      </c>
      <c r="F2818" s="645" t="s">
        <v>113</v>
      </c>
      <c r="G2818" s="645" t="s">
        <v>9607</v>
      </c>
      <c r="H2818" s="646">
        <v>42817</v>
      </c>
      <c r="I2818" s="647">
        <v>100.9</v>
      </c>
      <c r="J2818" s="647">
        <v>1</v>
      </c>
      <c r="K2818" s="647">
        <f t="shared" ref="K2818:K2881" si="44">I2818*J2818</f>
        <v>100.9</v>
      </c>
      <c r="L2818" s="645" t="s">
        <v>9608</v>
      </c>
      <c r="M2818" s="645" t="s">
        <v>1941</v>
      </c>
      <c r="N2818" s="646">
        <v>42823</v>
      </c>
      <c r="O2818" s="645" t="s">
        <v>71</v>
      </c>
      <c r="P2818" s="645" t="s">
        <v>9609</v>
      </c>
    </row>
    <row r="2819" spans="1:16" x14ac:dyDescent="0.2">
      <c r="A2819" s="645" t="s">
        <v>390</v>
      </c>
      <c r="B2819" s="645" t="s">
        <v>1710</v>
      </c>
      <c r="C2819" s="645" t="s">
        <v>391</v>
      </c>
      <c r="D2819" s="645" t="s">
        <v>111</v>
      </c>
      <c r="E2819" s="645" t="s">
        <v>112</v>
      </c>
      <c r="F2819" s="645" t="s">
        <v>113</v>
      </c>
      <c r="G2819" s="645" t="s">
        <v>9610</v>
      </c>
      <c r="H2819" s="646">
        <v>42800</v>
      </c>
      <c r="I2819" s="647">
        <v>38.72</v>
      </c>
      <c r="J2819" s="647">
        <v>1</v>
      </c>
      <c r="K2819" s="647">
        <f t="shared" si="44"/>
        <v>38.72</v>
      </c>
      <c r="L2819" s="645" t="s">
        <v>801</v>
      </c>
      <c r="M2819" s="645" t="s">
        <v>1200</v>
      </c>
      <c r="N2819" s="646">
        <v>42810</v>
      </c>
      <c r="O2819" s="645" t="s">
        <v>71</v>
      </c>
      <c r="P2819" s="645" t="s">
        <v>801</v>
      </c>
    </row>
    <row r="2820" spans="1:16" x14ac:dyDescent="0.2">
      <c r="A2820" s="645" t="s">
        <v>390</v>
      </c>
      <c r="B2820" s="645" t="s">
        <v>1710</v>
      </c>
      <c r="C2820" s="645" t="s">
        <v>391</v>
      </c>
      <c r="D2820" s="645" t="s">
        <v>111</v>
      </c>
      <c r="E2820" s="645" t="s">
        <v>112</v>
      </c>
      <c r="F2820" s="645" t="s">
        <v>113</v>
      </c>
      <c r="G2820" s="645" t="s">
        <v>9611</v>
      </c>
      <c r="H2820" s="646">
        <v>42793</v>
      </c>
      <c r="I2820" s="647">
        <v>326.77</v>
      </c>
      <c r="J2820" s="647">
        <v>1</v>
      </c>
      <c r="K2820" s="647">
        <f t="shared" si="44"/>
        <v>326.77</v>
      </c>
      <c r="L2820" s="645" t="s">
        <v>801</v>
      </c>
      <c r="M2820" s="645" t="s">
        <v>887</v>
      </c>
      <c r="N2820" s="646">
        <v>42801</v>
      </c>
      <c r="O2820" s="645" t="s">
        <v>71</v>
      </c>
      <c r="P2820" s="645" t="s">
        <v>801</v>
      </c>
    </row>
    <row r="2821" spans="1:16" x14ac:dyDescent="0.2">
      <c r="A2821" s="645" t="s">
        <v>390</v>
      </c>
      <c r="B2821" s="645" t="s">
        <v>1710</v>
      </c>
      <c r="C2821" s="645" t="s">
        <v>391</v>
      </c>
      <c r="D2821" s="645" t="s">
        <v>9612</v>
      </c>
      <c r="E2821" s="645" t="s">
        <v>9613</v>
      </c>
      <c r="F2821" s="645" t="s">
        <v>9614</v>
      </c>
      <c r="G2821" s="645" t="s">
        <v>9615</v>
      </c>
      <c r="H2821" s="646">
        <v>42811</v>
      </c>
      <c r="I2821" s="647">
        <v>66.430000000000007</v>
      </c>
      <c r="J2821" s="647">
        <v>1</v>
      </c>
      <c r="K2821" s="647">
        <f t="shared" si="44"/>
        <v>66.430000000000007</v>
      </c>
      <c r="L2821" s="645" t="s">
        <v>9616</v>
      </c>
      <c r="M2821" s="645" t="s">
        <v>320</v>
      </c>
      <c r="N2821" s="646">
        <v>42815</v>
      </c>
      <c r="O2821" s="645" t="s">
        <v>71</v>
      </c>
      <c r="P2821" s="645" t="s">
        <v>9617</v>
      </c>
    </row>
    <row r="2822" spans="1:16" x14ac:dyDescent="0.2">
      <c r="A2822" s="645" t="s">
        <v>390</v>
      </c>
      <c r="B2822" s="645" t="s">
        <v>1710</v>
      </c>
      <c r="C2822" s="645" t="s">
        <v>391</v>
      </c>
      <c r="D2822" s="645" t="s">
        <v>2402</v>
      </c>
      <c r="E2822" s="645" t="s">
        <v>2403</v>
      </c>
      <c r="F2822" s="645" t="s">
        <v>2404</v>
      </c>
      <c r="G2822" s="645" t="s">
        <v>9618</v>
      </c>
      <c r="H2822" s="646">
        <v>42809</v>
      </c>
      <c r="I2822" s="647">
        <v>96.68</v>
      </c>
      <c r="J2822" s="647">
        <v>1</v>
      </c>
      <c r="K2822" s="647">
        <f t="shared" si="44"/>
        <v>96.68</v>
      </c>
      <c r="L2822" s="645" t="s">
        <v>9619</v>
      </c>
      <c r="M2822" s="645" t="s">
        <v>257</v>
      </c>
      <c r="N2822" s="646">
        <v>42816</v>
      </c>
      <c r="O2822" s="645" t="s">
        <v>71</v>
      </c>
      <c r="P2822" s="645" t="s">
        <v>9620</v>
      </c>
    </row>
    <row r="2823" spans="1:16" x14ac:dyDescent="0.2">
      <c r="A2823" s="645" t="s">
        <v>390</v>
      </c>
      <c r="B2823" s="645" t="s">
        <v>1710</v>
      </c>
      <c r="C2823" s="645" t="s">
        <v>391</v>
      </c>
      <c r="D2823" s="645" t="s">
        <v>2402</v>
      </c>
      <c r="E2823" s="645" t="s">
        <v>2403</v>
      </c>
      <c r="F2823" s="645" t="s">
        <v>2404</v>
      </c>
      <c r="G2823" s="645" t="s">
        <v>9621</v>
      </c>
      <c r="H2823" s="646">
        <v>42748</v>
      </c>
      <c r="I2823" s="647">
        <v>21.78</v>
      </c>
      <c r="J2823" s="647">
        <v>1</v>
      </c>
      <c r="K2823" s="647">
        <f t="shared" si="44"/>
        <v>21.78</v>
      </c>
      <c r="L2823" s="645" t="s">
        <v>801</v>
      </c>
      <c r="M2823" s="645" t="s">
        <v>1157</v>
      </c>
      <c r="N2823" s="646">
        <v>42807</v>
      </c>
      <c r="O2823" s="645" t="s">
        <v>71</v>
      </c>
      <c r="P2823" s="645" t="s">
        <v>801</v>
      </c>
    </row>
    <row r="2824" spans="1:16" x14ac:dyDescent="0.2">
      <c r="A2824" s="645" t="s">
        <v>390</v>
      </c>
      <c r="B2824" s="645" t="s">
        <v>1710</v>
      </c>
      <c r="C2824" s="645" t="s">
        <v>391</v>
      </c>
      <c r="D2824" s="645" t="s">
        <v>2138</v>
      </c>
      <c r="E2824" s="645" t="s">
        <v>2139</v>
      </c>
      <c r="F2824" s="645" t="s">
        <v>2140</v>
      </c>
      <c r="G2824" s="645" t="s">
        <v>9622</v>
      </c>
      <c r="H2824" s="646">
        <v>42818</v>
      </c>
      <c r="I2824" s="647">
        <v>235.12</v>
      </c>
      <c r="J2824" s="647">
        <v>1</v>
      </c>
      <c r="K2824" s="647">
        <f t="shared" si="44"/>
        <v>235.12</v>
      </c>
      <c r="L2824" s="645" t="s">
        <v>9623</v>
      </c>
      <c r="M2824" s="645" t="s">
        <v>131</v>
      </c>
      <c r="N2824" s="646">
        <v>42823</v>
      </c>
      <c r="O2824" s="645" t="s">
        <v>71</v>
      </c>
      <c r="P2824" s="645" t="s">
        <v>9624</v>
      </c>
    </row>
    <row r="2825" spans="1:16" x14ac:dyDescent="0.2">
      <c r="A2825" s="645" t="s">
        <v>390</v>
      </c>
      <c r="B2825" s="645" t="s">
        <v>1710</v>
      </c>
      <c r="C2825" s="645" t="s">
        <v>391</v>
      </c>
      <c r="D2825" s="645" t="s">
        <v>2138</v>
      </c>
      <c r="E2825" s="645" t="s">
        <v>2139</v>
      </c>
      <c r="F2825" s="645" t="s">
        <v>2140</v>
      </c>
      <c r="G2825" s="645" t="s">
        <v>9625</v>
      </c>
      <c r="H2825" s="646">
        <v>42811</v>
      </c>
      <c r="I2825" s="647">
        <v>361.27</v>
      </c>
      <c r="J2825" s="647">
        <v>1</v>
      </c>
      <c r="K2825" s="647">
        <f t="shared" si="44"/>
        <v>361.27</v>
      </c>
      <c r="L2825" s="645" t="s">
        <v>9626</v>
      </c>
      <c r="M2825" s="645" t="s">
        <v>114</v>
      </c>
      <c r="N2825" s="646">
        <v>42814</v>
      </c>
      <c r="O2825" s="645" t="s">
        <v>71</v>
      </c>
      <c r="P2825" s="645" t="s">
        <v>9627</v>
      </c>
    </row>
    <row r="2826" spans="1:16" x14ac:dyDescent="0.2">
      <c r="A2826" s="645" t="s">
        <v>390</v>
      </c>
      <c r="B2826" s="645" t="s">
        <v>1710</v>
      </c>
      <c r="C2826" s="645" t="s">
        <v>391</v>
      </c>
      <c r="D2826" s="645" t="s">
        <v>9628</v>
      </c>
      <c r="E2826" s="645" t="s">
        <v>9629</v>
      </c>
      <c r="F2826" s="645" t="s">
        <v>9630</v>
      </c>
      <c r="G2826" s="645" t="s">
        <v>9631</v>
      </c>
      <c r="H2826" s="646">
        <v>42751</v>
      </c>
      <c r="I2826" s="647">
        <v>153</v>
      </c>
      <c r="J2826" s="647">
        <v>1</v>
      </c>
      <c r="K2826" s="647">
        <f t="shared" si="44"/>
        <v>153</v>
      </c>
      <c r="L2826" s="645" t="s">
        <v>801</v>
      </c>
      <c r="M2826" s="645" t="s">
        <v>1242</v>
      </c>
      <c r="N2826" s="646">
        <v>42822</v>
      </c>
      <c r="O2826" s="645" t="s">
        <v>71</v>
      </c>
      <c r="P2826" s="645" t="s">
        <v>801</v>
      </c>
    </row>
    <row r="2827" spans="1:16" x14ac:dyDescent="0.2">
      <c r="A2827" s="645" t="s">
        <v>390</v>
      </c>
      <c r="B2827" s="645" t="s">
        <v>1710</v>
      </c>
      <c r="C2827" s="645" t="s">
        <v>391</v>
      </c>
      <c r="D2827" s="645" t="s">
        <v>794</v>
      </c>
      <c r="E2827" s="645" t="s">
        <v>795</v>
      </c>
      <c r="F2827" s="645" t="s">
        <v>796</v>
      </c>
      <c r="G2827" s="645" t="s">
        <v>9632</v>
      </c>
      <c r="H2827" s="646">
        <v>42797</v>
      </c>
      <c r="I2827" s="647">
        <v>101.12</v>
      </c>
      <c r="J2827" s="647">
        <v>1</v>
      </c>
      <c r="K2827" s="647">
        <f t="shared" si="44"/>
        <v>101.12</v>
      </c>
      <c r="L2827" s="645" t="s">
        <v>3757</v>
      </c>
      <c r="M2827" s="645" t="s">
        <v>701</v>
      </c>
      <c r="N2827" s="646">
        <v>42801</v>
      </c>
      <c r="O2827" s="645" t="s">
        <v>71</v>
      </c>
      <c r="P2827" s="645" t="s">
        <v>4489</v>
      </c>
    </row>
    <row r="2828" spans="1:16" x14ac:dyDescent="0.2">
      <c r="A2828" s="645" t="s">
        <v>390</v>
      </c>
      <c r="B2828" s="645" t="s">
        <v>1710</v>
      </c>
      <c r="C2828" s="645" t="s">
        <v>391</v>
      </c>
      <c r="D2828" s="645" t="s">
        <v>1201</v>
      </c>
      <c r="E2828" s="645" t="s">
        <v>1202</v>
      </c>
      <c r="F2828" s="645" t="s">
        <v>1203</v>
      </c>
      <c r="G2828" s="645" t="s">
        <v>9633</v>
      </c>
      <c r="H2828" s="646">
        <v>42823</v>
      </c>
      <c r="I2828" s="647">
        <v>24.5</v>
      </c>
      <c r="J2828" s="647">
        <v>1</v>
      </c>
      <c r="K2828" s="647">
        <f t="shared" si="44"/>
        <v>24.5</v>
      </c>
      <c r="L2828" s="645" t="s">
        <v>801</v>
      </c>
      <c r="M2828" s="645" t="s">
        <v>1056</v>
      </c>
      <c r="N2828" s="646">
        <v>42825</v>
      </c>
      <c r="O2828" s="645" t="s">
        <v>71</v>
      </c>
      <c r="P2828" s="645" t="s">
        <v>801</v>
      </c>
    </row>
    <row r="2829" spans="1:16" x14ac:dyDescent="0.2">
      <c r="A2829" s="645" t="s">
        <v>390</v>
      </c>
      <c r="B2829" s="645" t="s">
        <v>1710</v>
      </c>
      <c r="C2829" s="645" t="s">
        <v>391</v>
      </c>
      <c r="D2829" s="645" t="s">
        <v>1201</v>
      </c>
      <c r="E2829" s="645" t="s">
        <v>1202</v>
      </c>
      <c r="F2829" s="645" t="s">
        <v>1203</v>
      </c>
      <c r="G2829" s="645" t="s">
        <v>9634</v>
      </c>
      <c r="H2829" s="646">
        <v>42823</v>
      </c>
      <c r="I2829" s="647">
        <v>234.98</v>
      </c>
      <c r="J2829" s="647">
        <v>1</v>
      </c>
      <c r="K2829" s="647">
        <f t="shared" si="44"/>
        <v>234.98</v>
      </c>
      <c r="L2829" s="645" t="s">
        <v>801</v>
      </c>
      <c r="M2829" s="645" t="s">
        <v>484</v>
      </c>
      <c r="N2829" s="646">
        <v>42825</v>
      </c>
      <c r="O2829" s="645" t="s">
        <v>71</v>
      </c>
      <c r="P2829" s="645" t="s">
        <v>801</v>
      </c>
    </row>
    <row r="2830" spans="1:16" x14ac:dyDescent="0.2">
      <c r="A2830" s="645" t="s">
        <v>390</v>
      </c>
      <c r="B2830" s="645" t="s">
        <v>1710</v>
      </c>
      <c r="C2830" s="645" t="s">
        <v>391</v>
      </c>
      <c r="D2830" s="645" t="s">
        <v>1201</v>
      </c>
      <c r="E2830" s="645" t="s">
        <v>1202</v>
      </c>
      <c r="F2830" s="645" t="s">
        <v>1203</v>
      </c>
      <c r="G2830" s="645" t="s">
        <v>9635</v>
      </c>
      <c r="H2830" s="646">
        <v>42823</v>
      </c>
      <c r="I2830" s="647">
        <v>222.36</v>
      </c>
      <c r="J2830" s="647">
        <v>1</v>
      </c>
      <c r="K2830" s="647">
        <f t="shared" si="44"/>
        <v>222.36</v>
      </c>
      <c r="L2830" s="645" t="s">
        <v>801</v>
      </c>
      <c r="M2830" s="645" t="s">
        <v>1138</v>
      </c>
      <c r="N2830" s="646">
        <v>42825</v>
      </c>
      <c r="O2830" s="645" t="s">
        <v>71</v>
      </c>
      <c r="P2830" s="645" t="s">
        <v>801</v>
      </c>
    </row>
    <row r="2831" spans="1:16" x14ac:dyDescent="0.2">
      <c r="A2831" s="645" t="s">
        <v>390</v>
      </c>
      <c r="B2831" s="645" t="s">
        <v>1710</v>
      </c>
      <c r="C2831" s="645" t="s">
        <v>391</v>
      </c>
      <c r="D2831" s="645" t="s">
        <v>1201</v>
      </c>
      <c r="E2831" s="645" t="s">
        <v>1202</v>
      </c>
      <c r="F2831" s="645" t="s">
        <v>1203</v>
      </c>
      <c r="G2831" s="645" t="s">
        <v>9636</v>
      </c>
      <c r="H2831" s="646">
        <v>42823</v>
      </c>
      <c r="I2831" s="647">
        <v>198.8</v>
      </c>
      <c r="J2831" s="647">
        <v>1</v>
      </c>
      <c r="K2831" s="647">
        <f t="shared" si="44"/>
        <v>198.8</v>
      </c>
      <c r="L2831" s="645" t="s">
        <v>801</v>
      </c>
      <c r="M2831" s="645" t="s">
        <v>1481</v>
      </c>
      <c r="N2831" s="646">
        <v>42825</v>
      </c>
      <c r="O2831" s="645" t="s">
        <v>71</v>
      </c>
      <c r="P2831" s="645" t="s">
        <v>801</v>
      </c>
    </row>
    <row r="2832" spans="1:16" x14ac:dyDescent="0.2">
      <c r="A2832" s="645" t="s">
        <v>390</v>
      </c>
      <c r="B2832" s="645" t="s">
        <v>1710</v>
      </c>
      <c r="C2832" s="645" t="s">
        <v>391</v>
      </c>
      <c r="D2832" s="645" t="s">
        <v>1201</v>
      </c>
      <c r="E2832" s="645" t="s">
        <v>1202</v>
      </c>
      <c r="F2832" s="645" t="s">
        <v>1203</v>
      </c>
      <c r="G2832" s="645" t="s">
        <v>9637</v>
      </c>
      <c r="H2832" s="646">
        <v>42794</v>
      </c>
      <c r="I2832" s="647">
        <v>213.69</v>
      </c>
      <c r="J2832" s="647">
        <v>1</v>
      </c>
      <c r="K2832" s="647">
        <f t="shared" si="44"/>
        <v>213.69</v>
      </c>
      <c r="L2832" s="645" t="s">
        <v>801</v>
      </c>
      <c r="M2832" s="645" t="s">
        <v>484</v>
      </c>
      <c r="N2832" s="646">
        <v>42796</v>
      </c>
      <c r="O2832" s="645" t="s">
        <v>71</v>
      </c>
      <c r="P2832" s="645" t="s">
        <v>801</v>
      </c>
    </row>
    <row r="2833" spans="1:16" x14ac:dyDescent="0.2">
      <c r="A2833" s="645" t="s">
        <v>390</v>
      </c>
      <c r="B2833" s="645" t="s">
        <v>1710</v>
      </c>
      <c r="C2833" s="645" t="s">
        <v>391</v>
      </c>
      <c r="D2833" s="645" t="s">
        <v>513</v>
      </c>
      <c r="E2833" s="645" t="s">
        <v>514</v>
      </c>
      <c r="F2833" s="645" t="s">
        <v>515</v>
      </c>
      <c r="G2833" s="645" t="s">
        <v>9638</v>
      </c>
      <c r="H2833" s="646">
        <v>42797</v>
      </c>
      <c r="I2833" s="647">
        <v>79.900000000000006</v>
      </c>
      <c r="J2833" s="647">
        <v>1</v>
      </c>
      <c r="K2833" s="647">
        <f t="shared" si="44"/>
        <v>79.900000000000006</v>
      </c>
      <c r="L2833" s="645" t="s">
        <v>801</v>
      </c>
      <c r="M2833" s="645" t="s">
        <v>1320</v>
      </c>
      <c r="N2833" s="646">
        <v>42808</v>
      </c>
      <c r="O2833" s="645" t="s">
        <v>71</v>
      </c>
      <c r="P2833" s="645" t="s">
        <v>801</v>
      </c>
    </row>
    <row r="2834" spans="1:16" x14ac:dyDescent="0.2">
      <c r="A2834" s="645" t="s">
        <v>390</v>
      </c>
      <c r="B2834" s="645" t="s">
        <v>1710</v>
      </c>
      <c r="C2834" s="645" t="s">
        <v>391</v>
      </c>
      <c r="D2834" s="645" t="s">
        <v>513</v>
      </c>
      <c r="E2834" s="645" t="s">
        <v>514</v>
      </c>
      <c r="F2834" s="645" t="s">
        <v>515</v>
      </c>
      <c r="G2834" s="645" t="s">
        <v>9639</v>
      </c>
      <c r="H2834" s="646">
        <v>42794</v>
      </c>
      <c r="I2834" s="647">
        <v>149.97</v>
      </c>
      <c r="J2834" s="647">
        <v>1</v>
      </c>
      <c r="K2834" s="647">
        <f t="shared" si="44"/>
        <v>149.97</v>
      </c>
      <c r="L2834" s="645" t="s">
        <v>801</v>
      </c>
      <c r="M2834" s="645" t="s">
        <v>1763</v>
      </c>
      <c r="N2834" s="646">
        <v>42808</v>
      </c>
      <c r="O2834" s="645" t="s">
        <v>71</v>
      </c>
      <c r="P2834" s="645" t="s">
        <v>801</v>
      </c>
    </row>
    <row r="2835" spans="1:16" x14ac:dyDescent="0.2">
      <c r="A2835" s="645" t="s">
        <v>390</v>
      </c>
      <c r="B2835" s="645" t="s">
        <v>1710</v>
      </c>
      <c r="C2835" s="645" t="s">
        <v>391</v>
      </c>
      <c r="D2835" s="645" t="s">
        <v>513</v>
      </c>
      <c r="E2835" s="645" t="s">
        <v>514</v>
      </c>
      <c r="F2835" s="645" t="s">
        <v>515</v>
      </c>
      <c r="G2835" s="645" t="s">
        <v>9640</v>
      </c>
      <c r="H2835" s="646">
        <v>42794</v>
      </c>
      <c r="I2835" s="647">
        <v>68.239999999999995</v>
      </c>
      <c r="J2835" s="647">
        <v>1</v>
      </c>
      <c r="K2835" s="647">
        <f t="shared" si="44"/>
        <v>68.239999999999995</v>
      </c>
      <c r="L2835" s="645" t="s">
        <v>801</v>
      </c>
      <c r="M2835" s="645" t="s">
        <v>224</v>
      </c>
      <c r="N2835" s="646">
        <v>42808</v>
      </c>
      <c r="O2835" s="645" t="s">
        <v>71</v>
      </c>
      <c r="P2835" s="645" t="s">
        <v>801</v>
      </c>
    </row>
    <row r="2836" spans="1:16" x14ac:dyDescent="0.2">
      <c r="A2836" s="645" t="s">
        <v>390</v>
      </c>
      <c r="B2836" s="645" t="s">
        <v>1710</v>
      </c>
      <c r="C2836" s="645" t="s">
        <v>391</v>
      </c>
      <c r="D2836" s="645" t="s">
        <v>513</v>
      </c>
      <c r="E2836" s="645" t="s">
        <v>514</v>
      </c>
      <c r="F2836" s="645" t="s">
        <v>515</v>
      </c>
      <c r="G2836" s="645" t="s">
        <v>9641</v>
      </c>
      <c r="H2836" s="646">
        <v>42794</v>
      </c>
      <c r="I2836" s="647">
        <v>130.38</v>
      </c>
      <c r="J2836" s="647">
        <v>1</v>
      </c>
      <c r="K2836" s="647">
        <f t="shared" si="44"/>
        <v>130.38</v>
      </c>
      <c r="L2836" s="645" t="s">
        <v>801</v>
      </c>
      <c r="M2836" s="645" t="s">
        <v>224</v>
      </c>
      <c r="N2836" s="646">
        <v>42808</v>
      </c>
      <c r="O2836" s="645" t="s">
        <v>71</v>
      </c>
      <c r="P2836" s="645" t="s">
        <v>801</v>
      </c>
    </row>
    <row r="2837" spans="1:16" x14ac:dyDescent="0.2">
      <c r="A2837" s="645" t="s">
        <v>390</v>
      </c>
      <c r="B2837" s="645" t="s">
        <v>1710</v>
      </c>
      <c r="C2837" s="645" t="s">
        <v>391</v>
      </c>
      <c r="D2837" s="645" t="s">
        <v>513</v>
      </c>
      <c r="E2837" s="645" t="s">
        <v>514</v>
      </c>
      <c r="F2837" s="645" t="s">
        <v>515</v>
      </c>
      <c r="G2837" s="645" t="s">
        <v>9642</v>
      </c>
      <c r="H2837" s="646">
        <v>42794</v>
      </c>
      <c r="I2837" s="647">
        <v>212.65</v>
      </c>
      <c r="J2837" s="647">
        <v>1</v>
      </c>
      <c r="K2837" s="647">
        <f t="shared" si="44"/>
        <v>212.65</v>
      </c>
      <c r="L2837" s="645" t="s">
        <v>801</v>
      </c>
      <c r="M2837" s="645" t="s">
        <v>224</v>
      </c>
      <c r="N2837" s="646">
        <v>42808</v>
      </c>
      <c r="O2837" s="645" t="s">
        <v>71</v>
      </c>
      <c r="P2837" s="645" t="s">
        <v>801</v>
      </c>
    </row>
    <row r="2838" spans="1:16" x14ac:dyDescent="0.2">
      <c r="A2838" s="645" t="s">
        <v>390</v>
      </c>
      <c r="B2838" s="645" t="s">
        <v>1710</v>
      </c>
      <c r="C2838" s="645" t="s">
        <v>391</v>
      </c>
      <c r="D2838" s="645" t="s">
        <v>513</v>
      </c>
      <c r="E2838" s="645" t="s">
        <v>514</v>
      </c>
      <c r="F2838" s="645" t="s">
        <v>515</v>
      </c>
      <c r="G2838" s="645" t="s">
        <v>9643</v>
      </c>
      <c r="H2838" s="646">
        <v>42794</v>
      </c>
      <c r="I2838" s="647">
        <v>61.15</v>
      </c>
      <c r="J2838" s="647">
        <v>1</v>
      </c>
      <c r="K2838" s="647">
        <f t="shared" si="44"/>
        <v>61.15</v>
      </c>
      <c r="L2838" s="645" t="s">
        <v>801</v>
      </c>
      <c r="M2838" s="645" t="s">
        <v>224</v>
      </c>
      <c r="N2838" s="646">
        <v>42808</v>
      </c>
      <c r="O2838" s="645" t="s">
        <v>71</v>
      </c>
      <c r="P2838" s="645" t="s">
        <v>801</v>
      </c>
    </row>
    <row r="2839" spans="1:16" x14ac:dyDescent="0.2">
      <c r="A2839" s="645" t="s">
        <v>390</v>
      </c>
      <c r="B2839" s="645" t="s">
        <v>1710</v>
      </c>
      <c r="C2839" s="645" t="s">
        <v>391</v>
      </c>
      <c r="D2839" s="645" t="s">
        <v>513</v>
      </c>
      <c r="E2839" s="645" t="s">
        <v>514</v>
      </c>
      <c r="F2839" s="645" t="s">
        <v>515</v>
      </c>
      <c r="G2839" s="645" t="s">
        <v>9644</v>
      </c>
      <c r="H2839" s="646">
        <v>42794</v>
      </c>
      <c r="I2839" s="647">
        <v>46.22</v>
      </c>
      <c r="J2839" s="647">
        <v>1</v>
      </c>
      <c r="K2839" s="647">
        <f t="shared" si="44"/>
        <v>46.22</v>
      </c>
      <c r="L2839" s="645" t="s">
        <v>801</v>
      </c>
      <c r="M2839" s="645" t="s">
        <v>9645</v>
      </c>
      <c r="N2839" s="646">
        <v>42808</v>
      </c>
      <c r="O2839" s="645" t="s">
        <v>71</v>
      </c>
      <c r="P2839" s="645" t="s">
        <v>801</v>
      </c>
    </row>
    <row r="2840" spans="1:16" x14ac:dyDescent="0.2">
      <c r="A2840" s="645" t="s">
        <v>390</v>
      </c>
      <c r="B2840" s="645" t="s">
        <v>1710</v>
      </c>
      <c r="C2840" s="645" t="s">
        <v>391</v>
      </c>
      <c r="D2840" s="645" t="s">
        <v>513</v>
      </c>
      <c r="E2840" s="645" t="s">
        <v>514</v>
      </c>
      <c r="F2840" s="645" t="s">
        <v>515</v>
      </c>
      <c r="G2840" s="645" t="s">
        <v>9646</v>
      </c>
      <c r="H2840" s="646">
        <v>42794</v>
      </c>
      <c r="I2840" s="647">
        <v>34.9</v>
      </c>
      <c r="J2840" s="647">
        <v>1</v>
      </c>
      <c r="K2840" s="647">
        <f t="shared" si="44"/>
        <v>34.9</v>
      </c>
      <c r="L2840" s="645" t="s">
        <v>801</v>
      </c>
      <c r="M2840" s="645" t="s">
        <v>224</v>
      </c>
      <c r="N2840" s="646">
        <v>42808</v>
      </c>
      <c r="O2840" s="645" t="s">
        <v>71</v>
      </c>
      <c r="P2840" s="645" t="s">
        <v>801</v>
      </c>
    </row>
    <row r="2841" spans="1:16" x14ac:dyDescent="0.2">
      <c r="A2841" s="645" t="s">
        <v>390</v>
      </c>
      <c r="B2841" s="645" t="s">
        <v>1710</v>
      </c>
      <c r="C2841" s="645" t="s">
        <v>391</v>
      </c>
      <c r="D2841" s="645" t="s">
        <v>513</v>
      </c>
      <c r="E2841" s="645" t="s">
        <v>514</v>
      </c>
      <c r="F2841" s="645" t="s">
        <v>515</v>
      </c>
      <c r="G2841" s="645" t="s">
        <v>9647</v>
      </c>
      <c r="H2841" s="646">
        <v>42794</v>
      </c>
      <c r="I2841" s="647">
        <v>190.9</v>
      </c>
      <c r="J2841" s="647">
        <v>1</v>
      </c>
      <c r="K2841" s="647">
        <f t="shared" si="44"/>
        <v>190.9</v>
      </c>
      <c r="L2841" s="645" t="s">
        <v>801</v>
      </c>
      <c r="M2841" s="645" t="s">
        <v>224</v>
      </c>
      <c r="N2841" s="646">
        <v>42808</v>
      </c>
      <c r="O2841" s="645" t="s">
        <v>71</v>
      </c>
      <c r="P2841" s="645" t="s">
        <v>801</v>
      </c>
    </row>
    <row r="2842" spans="1:16" x14ac:dyDescent="0.2">
      <c r="A2842" s="645" t="s">
        <v>390</v>
      </c>
      <c r="B2842" s="645" t="s">
        <v>1710</v>
      </c>
      <c r="C2842" s="645" t="s">
        <v>391</v>
      </c>
      <c r="D2842" s="645" t="s">
        <v>3771</v>
      </c>
      <c r="E2842" s="645" t="s">
        <v>3772</v>
      </c>
      <c r="F2842" s="645" t="s">
        <v>3773</v>
      </c>
      <c r="G2842" s="645" t="s">
        <v>9648</v>
      </c>
      <c r="H2842" s="646">
        <v>42810</v>
      </c>
      <c r="I2842" s="647">
        <v>308.55</v>
      </c>
      <c r="J2842" s="647">
        <v>1</v>
      </c>
      <c r="K2842" s="647">
        <f t="shared" si="44"/>
        <v>308.55</v>
      </c>
      <c r="L2842" s="645" t="s">
        <v>9649</v>
      </c>
      <c r="M2842" s="645" t="s">
        <v>538</v>
      </c>
      <c r="N2842" s="646">
        <v>42821</v>
      </c>
      <c r="O2842" s="645" t="s">
        <v>71</v>
      </c>
      <c r="P2842" s="645" t="s">
        <v>9650</v>
      </c>
    </row>
    <row r="2843" spans="1:16" x14ac:dyDescent="0.2">
      <c r="A2843" s="645" t="s">
        <v>390</v>
      </c>
      <c r="B2843" s="645" t="s">
        <v>1710</v>
      </c>
      <c r="C2843" s="645" t="s">
        <v>391</v>
      </c>
      <c r="D2843" s="645" t="s">
        <v>1159</v>
      </c>
      <c r="E2843" s="645" t="s">
        <v>1160</v>
      </c>
      <c r="F2843" s="645" t="s">
        <v>1161</v>
      </c>
      <c r="G2843" s="645" t="s">
        <v>9651</v>
      </c>
      <c r="H2843" s="646">
        <v>42809</v>
      </c>
      <c r="I2843" s="647">
        <v>84.7</v>
      </c>
      <c r="J2843" s="647">
        <v>1</v>
      </c>
      <c r="K2843" s="647">
        <f t="shared" si="44"/>
        <v>84.7</v>
      </c>
      <c r="L2843" s="645" t="s">
        <v>9652</v>
      </c>
      <c r="M2843" s="645" t="s">
        <v>114</v>
      </c>
      <c r="N2843" s="646">
        <v>42814</v>
      </c>
      <c r="O2843" s="645" t="s">
        <v>71</v>
      </c>
      <c r="P2843" s="645" t="s">
        <v>9653</v>
      </c>
    </row>
    <row r="2844" spans="1:16" x14ac:dyDescent="0.2">
      <c r="A2844" s="645" t="s">
        <v>390</v>
      </c>
      <c r="B2844" s="645" t="s">
        <v>1710</v>
      </c>
      <c r="C2844" s="645" t="s">
        <v>391</v>
      </c>
      <c r="D2844" s="645" t="s">
        <v>1159</v>
      </c>
      <c r="E2844" s="645" t="s">
        <v>1160</v>
      </c>
      <c r="F2844" s="645" t="s">
        <v>1161</v>
      </c>
      <c r="G2844" s="645" t="s">
        <v>9654</v>
      </c>
      <c r="H2844" s="646">
        <v>42809</v>
      </c>
      <c r="I2844" s="647">
        <v>968.97</v>
      </c>
      <c r="J2844" s="647">
        <v>1</v>
      </c>
      <c r="K2844" s="647">
        <f t="shared" si="44"/>
        <v>968.97</v>
      </c>
      <c r="L2844" s="645" t="s">
        <v>9655</v>
      </c>
      <c r="M2844" s="645" t="s">
        <v>114</v>
      </c>
      <c r="N2844" s="646">
        <v>42814</v>
      </c>
      <c r="O2844" s="645" t="s">
        <v>71</v>
      </c>
      <c r="P2844" s="645" t="s">
        <v>9656</v>
      </c>
    </row>
    <row r="2845" spans="1:16" x14ac:dyDescent="0.2">
      <c r="A2845" s="645" t="s">
        <v>390</v>
      </c>
      <c r="B2845" s="645" t="s">
        <v>1710</v>
      </c>
      <c r="C2845" s="645" t="s">
        <v>391</v>
      </c>
      <c r="D2845" s="645" t="s">
        <v>1159</v>
      </c>
      <c r="E2845" s="645" t="s">
        <v>1160</v>
      </c>
      <c r="F2845" s="645" t="s">
        <v>1161</v>
      </c>
      <c r="G2845" s="645" t="s">
        <v>9657</v>
      </c>
      <c r="H2845" s="646">
        <v>42809</v>
      </c>
      <c r="I2845" s="647">
        <v>232.73</v>
      </c>
      <c r="J2845" s="647">
        <v>1</v>
      </c>
      <c r="K2845" s="647">
        <f t="shared" si="44"/>
        <v>232.73</v>
      </c>
      <c r="L2845" s="645" t="s">
        <v>9658</v>
      </c>
      <c r="M2845" s="645" t="s">
        <v>114</v>
      </c>
      <c r="N2845" s="646">
        <v>42814</v>
      </c>
      <c r="O2845" s="645" t="s">
        <v>71</v>
      </c>
      <c r="P2845" s="645" t="s">
        <v>9659</v>
      </c>
    </row>
    <row r="2846" spans="1:16" x14ac:dyDescent="0.2">
      <c r="A2846" s="645" t="s">
        <v>390</v>
      </c>
      <c r="B2846" s="645" t="s">
        <v>1710</v>
      </c>
      <c r="C2846" s="645" t="s">
        <v>391</v>
      </c>
      <c r="D2846" s="645" t="s">
        <v>1159</v>
      </c>
      <c r="E2846" s="645" t="s">
        <v>1160</v>
      </c>
      <c r="F2846" s="645" t="s">
        <v>1161</v>
      </c>
      <c r="G2846" s="645" t="s">
        <v>9660</v>
      </c>
      <c r="H2846" s="646">
        <v>42809</v>
      </c>
      <c r="I2846" s="647">
        <v>16.63</v>
      </c>
      <c r="J2846" s="647">
        <v>1</v>
      </c>
      <c r="K2846" s="647">
        <f t="shared" si="44"/>
        <v>16.63</v>
      </c>
      <c r="L2846" s="645" t="s">
        <v>9661</v>
      </c>
      <c r="M2846" s="645" t="s">
        <v>114</v>
      </c>
      <c r="N2846" s="646">
        <v>42814</v>
      </c>
      <c r="O2846" s="645" t="s">
        <v>71</v>
      </c>
      <c r="P2846" s="645" t="s">
        <v>9662</v>
      </c>
    </row>
    <row r="2847" spans="1:16" x14ac:dyDescent="0.2">
      <c r="A2847" s="645" t="s">
        <v>390</v>
      </c>
      <c r="B2847" s="645" t="s">
        <v>1710</v>
      </c>
      <c r="C2847" s="645" t="s">
        <v>391</v>
      </c>
      <c r="D2847" s="645" t="s">
        <v>1159</v>
      </c>
      <c r="E2847" s="645" t="s">
        <v>1160</v>
      </c>
      <c r="F2847" s="645" t="s">
        <v>1161</v>
      </c>
      <c r="G2847" s="645" t="s">
        <v>9663</v>
      </c>
      <c r="H2847" s="646">
        <v>42809</v>
      </c>
      <c r="I2847" s="647">
        <v>265.29000000000002</v>
      </c>
      <c r="J2847" s="647">
        <v>1</v>
      </c>
      <c r="K2847" s="647">
        <f t="shared" si="44"/>
        <v>265.29000000000002</v>
      </c>
      <c r="L2847" s="645" t="s">
        <v>9664</v>
      </c>
      <c r="M2847" s="645" t="s">
        <v>114</v>
      </c>
      <c r="N2847" s="646">
        <v>42814</v>
      </c>
      <c r="O2847" s="645" t="s">
        <v>71</v>
      </c>
      <c r="P2847" s="645" t="s">
        <v>9665</v>
      </c>
    </row>
    <row r="2848" spans="1:16" x14ac:dyDescent="0.2">
      <c r="A2848" s="645" t="s">
        <v>390</v>
      </c>
      <c r="B2848" s="645" t="s">
        <v>1710</v>
      </c>
      <c r="C2848" s="645" t="s">
        <v>391</v>
      </c>
      <c r="D2848" s="645" t="s">
        <v>1159</v>
      </c>
      <c r="E2848" s="645" t="s">
        <v>1160</v>
      </c>
      <c r="F2848" s="645" t="s">
        <v>1161</v>
      </c>
      <c r="G2848" s="645" t="s">
        <v>9666</v>
      </c>
      <c r="H2848" s="646">
        <v>42809</v>
      </c>
      <c r="I2848" s="647">
        <v>276.55</v>
      </c>
      <c r="J2848" s="647">
        <v>1</v>
      </c>
      <c r="K2848" s="647">
        <f t="shared" si="44"/>
        <v>276.55</v>
      </c>
      <c r="L2848" s="645" t="s">
        <v>9667</v>
      </c>
      <c r="M2848" s="645" t="s">
        <v>114</v>
      </c>
      <c r="N2848" s="646">
        <v>42814</v>
      </c>
      <c r="O2848" s="645" t="s">
        <v>71</v>
      </c>
      <c r="P2848" s="645" t="s">
        <v>9668</v>
      </c>
    </row>
    <row r="2849" spans="1:16" x14ac:dyDescent="0.2">
      <c r="A2849" s="645" t="s">
        <v>390</v>
      </c>
      <c r="B2849" s="645" t="s">
        <v>1710</v>
      </c>
      <c r="C2849" s="645" t="s">
        <v>391</v>
      </c>
      <c r="D2849" s="645" t="s">
        <v>9669</v>
      </c>
      <c r="E2849" s="645" t="s">
        <v>9670</v>
      </c>
      <c r="F2849" s="645" t="s">
        <v>9671</v>
      </c>
      <c r="G2849" s="645" t="s">
        <v>9672</v>
      </c>
      <c r="H2849" s="646">
        <v>42794</v>
      </c>
      <c r="I2849" s="647">
        <v>883.3</v>
      </c>
      <c r="J2849" s="647">
        <v>1</v>
      </c>
      <c r="K2849" s="647">
        <f t="shared" si="44"/>
        <v>883.3</v>
      </c>
      <c r="L2849" s="645" t="s">
        <v>9673</v>
      </c>
      <c r="M2849" s="645" t="s">
        <v>114</v>
      </c>
      <c r="N2849" s="646">
        <v>42796</v>
      </c>
      <c r="O2849" s="645" t="s">
        <v>71</v>
      </c>
      <c r="P2849" s="645" t="s">
        <v>9674</v>
      </c>
    </row>
    <row r="2850" spans="1:16" x14ac:dyDescent="0.2">
      <c r="A2850" s="645" t="s">
        <v>390</v>
      </c>
      <c r="B2850" s="645" t="s">
        <v>1710</v>
      </c>
      <c r="C2850" s="645" t="s">
        <v>391</v>
      </c>
      <c r="D2850" s="645" t="s">
        <v>2142</v>
      </c>
      <c r="E2850" s="645" t="s">
        <v>2143</v>
      </c>
      <c r="F2850" s="645" t="s">
        <v>2144</v>
      </c>
      <c r="G2850" s="645" t="s">
        <v>9675</v>
      </c>
      <c r="H2850" s="646">
        <v>42816</v>
      </c>
      <c r="I2850" s="647">
        <v>468.34</v>
      </c>
      <c r="J2850" s="647">
        <v>1</v>
      </c>
      <c r="K2850" s="647">
        <f t="shared" si="44"/>
        <v>468.34</v>
      </c>
      <c r="L2850" s="645" t="s">
        <v>9676</v>
      </c>
      <c r="M2850" s="645" t="s">
        <v>1564</v>
      </c>
      <c r="N2850" s="646">
        <v>42817</v>
      </c>
      <c r="O2850" s="645" t="s">
        <v>71</v>
      </c>
      <c r="P2850" s="645" t="s">
        <v>801</v>
      </c>
    </row>
    <row r="2851" spans="1:16" x14ac:dyDescent="0.2">
      <c r="A2851" s="645" t="s">
        <v>390</v>
      </c>
      <c r="B2851" s="645" t="s">
        <v>1710</v>
      </c>
      <c r="C2851" s="645" t="s">
        <v>391</v>
      </c>
      <c r="D2851" s="645" t="s">
        <v>2413</v>
      </c>
      <c r="E2851" s="645" t="s">
        <v>2414</v>
      </c>
      <c r="F2851" s="645" t="s">
        <v>2415</v>
      </c>
      <c r="G2851" s="645" t="s">
        <v>9677</v>
      </c>
      <c r="H2851" s="646">
        <v>42794</v>
      </c>
      <c r="I2851" s="647">
        <v>86.15</v>
      </c>
      <c r="J2851" s="647">
        <v>1</v>
      </c>
      <c r="K2851" s="647">
        <f t="shared" si="44"/>
        <v>86.15</v>
      </c>
      <c r="L2851" s="645" t="s">
        <v>801</v>
      </c>
      <c r="M2851" s="645" t="s">
        <v>1402</v>
      </c>
      <c r="N2851" s="646">
        <v>42801</v>
      </c>
      <c r="O2851" s="645" t="s">
        <v>71</v>
      </c>
      <c r="P2851" s="645" t="s">
        <v>801</v>
      </c>
    </row>
    <row r="2852" spans="1:16" x14ac:dyDescent="0.2">
      <c r="A2852" s="645" t="s">
        <v>390</v>
      </c>
      <c r="B2852" s="645" t="s">
        <v>1710</v>
      </c>
      <c r="C2852" s="645" t="s">
        <v>391</v>
      </c>
      <c r="D2852" s="645" t="s">
        <v>607</v>
      </c>
      <c r="E2852" s="645" t="s">
        <v>608</v>
      </c>
      <c r="F2852" s="645" t="s">
        <v>609</v>
      </c>
      <c r="G2852" s="645" t="s">
        <v>9678</v>
      </c>
      <c r="H2852" s="646">
        <v>42817</v>
      </c>
      <c r="I2852" s="647">
        <v>340.57</v>
      </c>
      <c r="J2852" s="647">
        <v>1</v>
      </c>
      <c r="K2852" s="647">
        <f t="shared" si="44"/>
        <v>340.57</v>
      </c>
      <c r="L2852" s="645" t="s">
        <v>9679</v>
      </c>
      <c r="M2852" s="645" t="s">
        <v>1051</v>
      </c>
      <c r="N2852" s="646">
        <v>42821</v>
      </c>
      <c r="O2852" s="645" t="s">
        <v>71</v>
      </c>
      <c r="P2852" s="645" t="s">
        <v>9680</v>
      </c>
    </row>
    <row r="2853" spans="1:16" x14ac:dyDescent="0.2">
      <c r="A2853" s="645" t="s">
        <v>390</v>
      </c>
      <c r="B2853" s="645" t="s">
        <v>1710</v>
      </c>
      <c r="C2853" s="645" t="s">
        <v>391</v>
      </c>
      <c r="D2853" s="645" t="s">
        <v>607</v>
      </c>
      <c r="E2853" s="645" t="s">
        <v>608</v>
      </c>
      <c r="F2853" s="645" t="s">
        <v>609</v>
      </c>
      <c r="G2853" s="645" t="s">
        <v>9681</v>
      </c>
      <c r="H2853" s="646">
        <v>42803</v>
      </c>
      <c r="I2853" s="647">
        <v>119.79</v>
      </c>
      <c r="J2853" s="647">
        <v>1</v>
      </c>
      <c r="K2853" s="647">
        <f t="shared" si="44"/>
        <v>119.79</v>
      </c>
      <c r="L2853" s="645" t="s">
        <v>9682</v>
      </c>
      <c r="M2853" s="645" t="s">
        <v>1051</v>
      </c>
      <c r="N2853" s="646">
        <v>42807</v>
      </c>
      <c r="O2853" s="645" t="s">
        <v>71</v>
      </c>
      <c r="P2853" s="645" t="s">
        <v>9683</v>
      </c>
    </row>
    <row r="2854" spans="1:16" x14ac:dyDescent="0.2">
      <c r="A2854" s="645" t="s">
        <v>390</v>
      </c>
      <c r="B2854" s="645" t="s">
        <v>1710</v>
      </c>
      <c r="C2854" s="645" t="s">
        <v>391</v>
      </c>
      <c r="D2854" s="645" t="s">
        <v>607</v>
      </c>
      <c r="E2854" s="645" t="s">
        <v>608</v>
      </c>
      <c r="F2854" s="645" t="s">
        <v>609</v>
      </c>
      <c r="G2854" s="645" t="s">
        <v>9684</v>
      </c>
      <c r="H2854" s="646">
        <v>42797</v>
      </c>
      <c r="I2854" s="647">
        <v>119.79</v>
      </c>
      <c r="J2854" s="647">
        <v>1</v>
      </c>
      <c r="K2854" s="647">
        <f t="shared" si="44"/>
        <v>119.79</v>
      </c>
      <c r="L2854" s="645" t="s">
        <v>9685</v>
      </c>
      <c r="M2854" s="645" t="s">
        <v>1051</v>
      </c>
      <c r="N2854" s="646">
        <v>42801</v>
      </c>
      <c r="O2854" s="645" t="s">
        <v>71</v>
      </c>
      <c r="P2854" s="645" t="s">
        <v>9686</v>
      </c>
    </row>
    <row r="2855" spans="1:16" x14ac:dyDescent="0.2">
      <c r="A2855" s="645" t="s">
        <v>390</v>
      </c>
      <c r="B2855" s="645" t="s">
        <v>1710</v>
      </c>
      <c r="C2855" s="645" t="s">
        <v>391</v>
      </c>
      <c r="D2855" s="645" t="s">
        <v>352</v>
      </c>
      <c r="E2855" s="645" t="s">
        <v>353</v>
      </c>
      <c r="F2855" s="645" t="s">
        <v>354</v>
      </c>
      <c r="G2855" s="645" t="s">
        <v>9687</v>
      </c>
      <c r="H2855" s="646">
        <v>42814</v>
      </c>
      <c r="I2855" s="647">
        <v>2048.5300000000002</v>
      </c>
      <c r="J2855" s="647">
        <v>1</v>
      </c>
      <c r="K2855" s="647">
        <f t="shared" si="44"/>
        <v>2048.5300000000002</v>
      </c>
      <c r="L2855" s="645" t="s">
        <v>9688</v>
      </c>
      <c r="M2855" s="645" t="s">
        <v>1977</v>
      </c>
      <c r="N2855" s="646">
        <v>42817</v>
      </c>
      <c r="O2855" s="645" t="s">
        <v>71</v>
      </c>
      <c r="P2855" s="645" t="s">
        <v>9689</v>
      </c>
    </row>
    <row r="2856" spans="1:16" x14ac:dyDescent="0.2">
      <c r="A2856" s="645" t="s">
        <v>390</v>
      </c>
      <c r="B2856" s="645" t="s">
        <v>1710</v>
      </c>
      <c r="C2856" s="645" t="s">
        <v>391</v>
      </c>
      <c r="D2856" s="645" t="s">
        <v>516</v>
      </c>
      <c r="E2856" s="645" t="s">
        <v>517</v>
      </c>
      <c r="F2856" s="645" t="s">
        <v>518</v>
      </c>
      <c r="G2856" s="645" t="s">
        <v>9690</v>
      </c>
      <c r="H2856" s="646">
        <v>42809</v>
      </c>
      <c r="I2856" s="647">
        <v>85.56</v>
      </c>
      <c r="J2856" s="647">
        <v>1</v>
      </c>
      <c r="K2856" s="647">
        <f t="shared" si="44"/>
        <v>85.56</v>
      </c>
      <c r="L2856" s="645" t="s">
        <v>801</v>
      </c>
      <c r="M2856" s="645" t="s">
        <v>1400</v>
      </c>
      <c r="N2856" s="646">
        <v>42817</v>
      </c>
      <c r="O2856" s="645" t="s">
        <v>71</v>
      </c>
      <c r="P2856" s="645" t="s">
        <v>801</v>
      </c>
    </row>
    <row r="2857" spans="1:16" x14ac:dyDescent="0.2">
      <c r="A2857" s="645" t="s">
        <v>390</v>
      </c>
      <c r="B2857" s="645" t="s">
        <v>1710</v>
      </c>
      <c r="C2857" s="645" t="s">
        <v>391</v>
      </c>
      <c r="D2857" s="645" t="s">
        <v>1404</v>
      </c>
      <c r="E2857" s="645" t="s">
        <v>1405</v>
      </c>
      <c r="F2857" s="645" t="s">
        <v>1406</v>
      </c>
      <c r="G2857" s="645" t="s">
        <v>9691</v>
      </c>
      <c r="H2857" s="646">
        <v>42823</v>
      </c>
      <c r="I2857" s="647">
        <v>90.99</v>
      </c>
      <c r="J2857" s="647">
        <v>1</v>
      </c>
      <c r="K2857" s="647">
        <f t="shared" si="44"/>
        <v>90.99</v>
      </c>
      <c r="L2857" s="645" t="s">
        <v>801</v>
      </c>
      <c r="M2857" s="645" t="s">
        <v>1091</v>
      </c>
      <c r="N2857" s="646">
        <v>42825</v>
      </c>
      <c r="O2857" s="645" t="s">
        <v>71</v>
      </c>
      <c r="P2857" s="645" t="s">
        <v>801</v>
      </c>
    </row>
    <row r="2858" spans="1:16" x14ac:dyDescent="0.2">
      <c r="A2858" s="645" t="s">
        <v>390</v>
      </c>
      <c r="B2858" s="645" t="s">
        <v>1710</v>
      </c>
      <c r="C2858" s="645" t="s">
        <v>391</v>
      </c>
      <c r="D2858" s="645" t="s">
        <v>1404</v>
      </c>
      <c r="E2858" s="645" t="s">
        <v>1405</v>
      </c>
      <c r="F2858" s="645" t="s">
        <v>1406</v>
      </c>
      <c r="G2858" s="645" t="s">
        <v>9692</v>
      </c>
      <c r="H2858" s="646">
        <v>42822</v>
      </c>
      <c r="I2858" s="647">
        <v>18.63</v>
      </c>
      <c r="J2858" s="647">
        <v>1</v>
      </c>
      <c r="K2858" s="647">
        <f t="shared" si="44"/>
        <v>18.63</v>
      </c>
      <c r="L2858" s="645" t="s">
        <v>9693</v>
      </c>
      <c r="M2858" s="645" t="s">
        <v>1133</v>
      </c>
      <c r="N2858" s="646">
        <v>42824</v>
      </c>
      <c r="O2858" s="645" t="s">
        <v>71</v>
      </c>
      <c r="P2858" s="645" t="s">
        <v>9694</v>
      </c>
    </row>
    <row r="2859" spans="1:16" x14ac:dyDescent="0.2">
      <c r="A2859" s="645" t="s">
        <v>390</v>
      </c>
      <c r="B2859" s="645" t="s">
        <v>1710</v>
      </c>
      <c r="C2859" s="645" t="s">
        <v>391</v>
      </c>
      <c r="D2859" s="645" t="s">
        <v>1404</v>
      </c>
      <c r="E2859" s="645" t="s">
        <v>1405</v>
      </c>
      <c r="F2859" s="645" t="s">
        <v>1406</v>
      </c>
      <c r="G2859" s="645" t="s">
        <v>9695</v>
      </c>
      <c r="H2859" s="646">
        <v>42822</v>
      </c>
      <c r="I2859" s="647">
        <v>152.85</v>
      </c>
      <c r="J2859" s="647">
        <v>1</v>
      </c>
      <c r="K2859" s="647">
        <f t="shared" si="44"/>
        <v>152.85</v>
      </c>
      <c r="L2859" s="645" t="s">
        <v>9696</v>
      </c>
      <c r="M2859" s="645" t="s">
        <v>1133</v>
      </c>
      <c r="N2859" s="646">
        <v>42824</v>
      </c>
      <c r="O2859" s="645" t="s">
        <v>71</v>
      </c>
      <c r="P2859" s="645" t="s">
        <v>9697</v>
      </c>
    </row>
    <row r="2860" spans="1:16" x14ac:dyDescent="0.2">
      <c r="A2860" s="645" t="s">
        <v>390</v>
      </c>
      <c r="B2860" s="645" t="s">
        <v>1710</v>
      </c>
      <c r="C2860" s="645" t="s">
        <v>391</v>
      </c>
      <c r="D2860" s="645" t="s">
        <v>1404</v>
      </c>
      <c r="E2860" s="645" t="s">
        <v>1405</v>
      </c>
      <c r="F2860" s="645" t="s">
        <v>1406</v>
      </c>
      <c r="G2860" s="645" t="s">
        <v>9698</v>
      </c>
      <c r="H2860" s="646">
        <v>42822</v>
      </c>
      <c r="I2860" s="647">
        <v>7.83</v>
      </c>
      <c r="J2860" s="647">
        <v>1</v>
      </c>
      <c r="K2860" s="647">
        <f t="shared" si="44"/>
        <v>7.83</v>
      </c>
      <c r="L2860" s="645" t="s">
        <v>9699</v>
      </c>
      <c r="M2860" s="645" t="s">
        <v>1133</v>
      </c>
      <c r="N2860" s="646">
        <v>42824</v>
      </c>
      <c r="O2860" s="645" t="s">
        <v>71</v>
      </c>
      <c r="P2860" s="645" t="s">
        <v>9700</v>
      </c>
    </row>
    <row r="2861" spans="1:16" x14ac:dyDescent="0.2">
      <c r="A2861" s="645" t="s">
        <v>390</v>
      </c>
      <c r="B2861" s="645" t="s">
        <v>1710</v>
      </c>
      <c r="C2861" s="645" t="s">
        <v>391</v>
      </c>
      <c r="D2861" s="645" t="s">
        <v>1404</v>
      </c>
      <c r="E2861" s="645" t="s">
        <v>1405</v>
      </c>
      <c r="F2861" s="645" t="s">
        <v>1406</v>
      </c>
      <c r="G2861" s="645" t="s">
        <v>9701</v>
      </c>
      <c r="H2861" s="646">
        <v>42822</v>
      </c>
      <c r="I2861" s="647">
        <v>494.97</v>
      </c>
      <c r="J2861" s="647">
        <v>1</v>
      </c>
      <c r="K2861" s="647">
        <f t="shared" si="44"/>
        <v>494.97</v>
      </c>
      <c r="L2861" s="645" t="s">
        <v>9702</v>
      </c>
      <c r="M2861" s="645" t="s">
        <v>1133</v>
      </c>
      <c r="N2861" s="646">
        <v>42824</v>
      </c>
      <c r="O2861" s="645" t="s">
        <v>71</v>
      </c>
      <c r="P2861" s="645" t="s">
        <v>9703</v>
      </c>
    </row>
    <row r="2862" spans="1:16" x14ac:dyDescent="0.2">
      <c r="A2862" s="645" t="s">
        <v>390</v>
      </c>
      <c r="B2862" s="645" t="s">
        <v>1710</v>
      </c>
      <c r="C2862" s="645" t="s">
        <v>391</v>
      </c>
      <c r="D2862" s="645" t="s">
        <v>1404</v>
      </c>
      <c r="E2862" s="645" t="s">
        <v>1405</v>
      </c>
      <c r="F2862" s="645" t="s">
        <v>1406</v>
      </c>
      <c r="G2862" s="645" t="s">
        <v>9704</v>
      </c>
      <c r="H2862" s="646">
        <v>42818</v>
      </c>
      <c r="I2862" s="647">
        <v>170.85</v>
      </c>
      <c r="J2862" s="647">
        <v>1</v>
      </c>
      <c r="K2862" s="647">
        <f t="shared" si="44"/>
        <v>170.85</v>
      </c>
      <c r="L2862" s="645" t="s">
        <v>801</v>
      </c>
      <c r="M2862" s="645" t="s">
        <v>1133</v>
      </c>
      <c r="N2862" s="646">
        <v>42822</v>
      </c>
      <c r="O2862" s="645" t="s">
        <v>71</v>
      </c>
      <c r="P2862" s="645" t="s">
        <v>801</v>
      </c>
    </row>
    <row r="2863" spans="1:16" x14ac:dyDescent="0.2">
      <c r="A2863" s="645" t="s">
        <v>390</v>
      </c>
      <c r="B2863" s="645" t="s">
        <v>1710</v>
      </c>
      <c r="C2863" s="645" t="s">
        <v>391</v>
      </c>
      <c r="D2863" s="645" t="s">
        <v>1404</v>
      </c>
      <c r="E2863" s="645" t="s">
        <v>1405</v>
      </c>
      <c r="F2863" s="645" t="s">
        <v>1406</v>
      </c>
      <c r="G2863" s="645" t="s">
        <v>9705</v>
      </c>
      <c r="H2863" s="646">
        <v>42818</v>
      </c>
      <c r="I2863" s="647">
        <v>43.68</v>
      </c>
      <c r="J2863" s="647">
        <v>1</v>
      </c>
      <c r="K2863" s="647">
        <f t="shared" si="44"/>
        <v>43.68</v>
      </c>
      <c r="L2863" s="645" t="s">
        <v>801</v>
      </c>
      <c r="M2863" s="645" t="s">
        <v>1133</v>
      </c>
      <c r="N2863" s="646">
        <v>42822</v>
      </c>
      <c r="O2863" s="645" t="s">
        <v>71</v>
      </c>
      <c r="P2863" s="645" t="s">
        <v>801</v>
      </c>
    </row>
    <row r="2864" spans="1:16" x14ac:dyDescent="0.2">
      <c r="A2864" s="645" t="s">
        <v>390</v>
      </c>
      <c r="B2864" s="645" t="s">
        <v>1710</v>
      </c>
      <c r="C2864" s="645" t="s">
        <v>391</v>
      </c>
      <c r="D2864" s="645" t="s">
        <v>1404</v>
      </c>
      <c r="E2864" s="645" t="s">
        <v>1405</v>
      </c>
      <c r="F2864" s="645" t="s">
        <v>1406</v>
      </c>
      <c r="G2864" s="645" t="s">
        <v>9706</v>
      </c>
      <c r="H2864" s="646">
        <v>42815</v>
      </c>
      <c r="I2864" s="647">
        <v>70.28</v>
      </c>
      <c r="J2864" s="647">
        <v>1</v>
      </c>
      <c r="K2864" s="647">
        <f t="shared" si="44"/>
        <v>70.28</v>
      </c>
      <c r="L2864" s="645" t="s">
        <v>9707</v>
      </c>
      <c r="M2864" s="645" t="s">
        <v>1133</v>
      </c>
      <c r="N2864" s="646">
        <v>42817</v>
      </c>
      <c r="O2864" s="645" t="s">
        <v>71</v>
      </c>
      <c r="P2864" s="645" t="s">
        <v>9708</v>
      </c>
    </row>
    <row r="2865" spans="1:16" x14ac:dyDescent="0.2">
      <c r="A2865" s="645" t="s">
        <v>390</v>
      </c>
      <c r="B2865" s="645" t="s">
        <v>1710</v>
      </c>
      <c r="C2865" s="645" t="s">
        <v>391</v>
      </c>
      <c r="D2865" s="645" t="s">
        <v>208</v>
      </c>
      <c r="E2865" s="645" t="s">
        <v>209</v>
      </c>
      <c r="F2865" s="645" t="s">
        <v>210</v>
      </c>
      <c r="G2865" s="645" t="s">
        <v>9709</v>
      </c>
      <c r="H2865" s="646">
        <v>42811</v>
      </c>
      <c r="I2865" s="647">
        <v>14.41</v>
      </c>
      <c r="J2865" s="647">
        <v>1</v>
      </c>
      <c r="K2865" s="647">
        <f t="shared" si="44"/>
        <v>14.41</v>
      </c>
      <c r="L2865" s="645" t="s">
        <v>9710</v>
      </c>
      <c r="M2865" s="645" t="s">
        <v>86</v>
      </c>
      <c r="N2865" s="646">
        <v>42816</v>
      </c>
      <c r="O2865" s="645" t="s">
        <v>71</v>
      </c>
      <c r="P2865" s="645" t="s">
        <v>9711</v>
      </c>
    </row>
    <row r="2866" spans="1:16" x14ac:dyDescent="0.2">
      <c r="A2866" s="645" t="s">
        <v>390</v>
      </c>
      <c r="B2866" s="645" t="s">
        <v>1710</v>
      </c>
      <c r="C2866" s="645" t="s">
        <v>391</v>
      </c>
      <c r="D2866" s="645" t="s">
        <v>208</v>
      </c>
      <c r="E2866" s="645" t="s">
        <v>209</v>
      </c>
      <c r="F2866" s="645" t="s">
        <v>210</v>
      </c>
      <c r="G2866" s="645" t="s">
        <v>9712</v>
      </c>
      <c r="H2866" s="646">
        <v>42811</v>
      </c>
      <c r="I2866" s="647">
        <v>82.28</v>
      </c>
      <c r="J2866" s="647">
        <v>1</v>
      </c>
      <c r="K2866" s="647">
        <f t="shared" si="44"/>
        <v>82.28</v>
      </c>
      <c r="L2866" s="645" t="s">
        <v>801</v>
      </c>
      <c r="M2866" s="645" t="s">
        <v>538</v>
      </c>
      <c r="N2866" s="646">
        <v>42816</v>
      </c>
      <c r="O2866" s="645" t="s">
        <v>71</v>
      </c>
      <c r="P2866" s="645" t="s">
        <v>801</v>
      </c>
    </row>
    <row r="2867" spans="1:16" x14ac:dyDescent="0.2">
      <c r="A2867" s="645" t="s">
        <v>390</v>
      </c>
      <c r="B2867" s="645" t="s">
        <v>1710</v>
      </c>
      <c r="C2867" s="645" t="s">
        <v>391</v>
      </c>
      <c r="D2867" s="645" t="s">
        <v>208</v>
      </c>
      <c r="E2867" s="645" t="s">
        <v>209</v>
      </c>
      <c r="F2867" s="645" t="s">
        <v>210</v>
      </c>
      <c r="G2867" s="645" t="s">
        <v>9713</v>
      </c>
      <c r="H2867" s="646">
        <v>42811</v>
      </c>
      <c r="I2867" s="647">
        <v>16.940000000000001</v>
      </c>
      <c r="J2867" s="647">
        <v>1</v>
      </c>
      <c r="K2867" s="647">
        <f t="shared" si="44"/>
        <v>16.940000000000001</v>
      </c>
      <c r="L2867" s="645" t="s">
        <v>9714</v>
      </c>
      <c r="M2867" s="645" t="s">
        <v>95</v>
      </c>
      <c r="N2867" s="646">
        <v>42816</v>
      </c>
      <c r="O2867" s="645" t="s">
        <v>71</v>
      </c>
      <c r="P2867" s="645" t="s">
        <v>9715</v>
      </c>
    </row>
    <row r="2868" spans="1:16" x14ac:dyDescent="0.2">
      <c r="A2868" s="645" t="s">
        <v>390</v>
      </c>
      <c r="B2868" s="645" t="s">
        <v>1710</v>
      </c>
      <c r="C2868" s="645" t="s">
        <v>391</v>
      </c>
      <c r="D2868" s="645" t="s">
        <v>208</v>
      </c>
      <c r="E2868" s="645" t="s">
        <v>209</v>
      </c>
      <c r="F2868" s="645" t="s">
        <v>210</v>
      </c>
      <c r="G2868" s="645" t="s">
        <v>9716</v>
      </c>
      <c r="H2868" s="646">
        <v>42811</v>
      </c>
      <c r="I2868" s="647">
        <v>328.81</v>
      </c>
      <c r="J2868" s="647">
        <v>1</v>
      </c>
      <c r="K2868" s="647">
        <f t="shared" si="44"/>
        <v>328.81</v>
      </c>
      <c r="L2868" s="645" t="s">
        <v>9717</v>
      </c>
      <c r="M2868" s="645" t="s">
        <v>1333</v>
      </c>
      <c r="N2868" s="646">
        <v>42816</v>
      </c>
      <c r="O2868" s="645" t="s">
        <v>71</v>
      </c>
      <c r="P2868" s="645" t="s">
        <v>9718</v>
      </c>
    </row>
    <row r="2869" spans="1:16" x14ac:dyDescent="0.2">
      <c r="A2869" s="645" t="s">
        <v>390</v>
      </c>
      <c r="B2869" s="645" t="s">
        <v>1710</v>
      </c>
      <c r="C2869" s="645" t="s">
        <v>391</v>
      </c>
      <c r="D2869" s="645" t="s">
        <v>208</v>
      </c>
      <c r="E2869" s="645" t="s">
        <v>209</v>
      </c>
      <c r="F2869" s="645" t="s">
        <v>210</v>
      </c>
      <c r="G2869" s="645" t="s">
        <v>9719</v>
      </c>
      <c r="H2869" s="646">
        <v>42810</v>
      </c>
      <c r="I2869" s="647">
        <v>271.04000000000002</v>
      </c>
      <c r="J2869" s="647">
        <v>1</v>
      </c>
      <c r="K2869" s="647">
        <f t="shared" si="44"/>
        <v>271.04000000000002</v>
      </c>
      <c r="L2869" s="645" t="s">
        <v>9720</v>
      </c>
      <c r="M2869" s="645" t="s">
        <v>114</v>
      </c>
      <c r="N2869" s="646">
        <v>42816</v>
      </c>
      <c r="O2869" s="645" t="s">
        <v>71</v>
      </c>
      <c r="P2869" s="645" t="s">
        <v>9721</v>
      </c>
    </row>
    <row r="2870" spans="1:16" x14ac:dyDescent="0.2">
      <c r="A2870" s="645" t="s">
        <v>390</v>
      </c>
      <c r="B2870" s="645" t="s">
        <v>1710</v>
      </c>
      <c r="C2870" s="645" t="s">
        <v>391</v>
      </c>
      <c r="D2870" s="645" t="s">
        <v>208</v>
      </c>
      <c r="E2870" s="645" t="s">
        <v>209</v>
      </c>
      <c r="F2870" s="645" t="s">
        <v>210</v>
      </c>
      <c r="G2870" s="645" t="s">
        <v>9722</v>
      </c>
      <c r="H2870" s="646">
        <v>42810</v>
      </c>
      <c r="I2870" s="647">
        <v>24.81</v>
      </c>
      <c r="J2870" s="647">
        <v>1</v>
      </c>
      <c r="K2870" s="647">
        <f t="shared" si="44"/>
        <v>24.81</v>
      </c>
      <c r="L2870" s="645" t="s">
        <v>9710</v>
      </c>
      <c r="M2870" s="645" t="s">
        <v>86</v>
      </c>
      <c r="N2870" s="646">
        <v>42816</v>
      </c>
      <c r="O2870" s="645" t="s">
        <v>71</v>
      </c>
      <c r="P2870" s="645" t="s">
        <v>9711</v>
      </c>
    </row>
    <row r="2871" spans="1:16" x14ac:dyDescent="0.2">
      <c r="A2871" s="645" t="s">
        <v>390</v>
      </c>
      <c r="B2871" s="645" t="s">
        <v>1710</v>
      </c>
      <c r="C2871" s="645" t="s">
        <v>391</v>
      </c>
      <c r="D2871" s="645" t="s">
        <v>208</v>
      </c>
      <c r="E2871" s="645" t="s">
        <v>209</v>
      </c>
      <c r="F2871" s="645" t="s">
        <v>210</v>
      </c>
      <c r="G2871" s="645" t="s">
        <v>9723</v>
      </c>
      <c r="H2871" s="646">
        <v>42810</v>
      </c>
      <c r="I2871" s="647">
        <v>263.58999999999997</v>
      </c>
      <c r="J2871" s="647">
        <v>1</v>
      </c>
      <c r="K2871" s="647">
        <f t="shared" si="44"/>
        <v>263.58999999999997</v>
      </c>
      <c r="L2871" s="645" t="s">
        <v>9724</v>
      </c>
      <c r="M2871" s="645" t="s">
        <v>1139</v>
      </c>
      <c r="N2871" s="646">
        <v>42816</v>
      </c>
      <c r="O2871" s="645" t="s">
        <v>71</v>
      </c>
      <c r="P2871" s="645" t="s">
        <v>9725</v>
      </c>
    </row>
    <row r="2872" spans="1:16" x14ac:dyDescent="0.2">
      <c r="A2872" s="645" t="s">
        <v>390</v>
      </c>
      <c r="B2872" s="645" t="s">
        <v>1710</v>
      </c>
      <c r="C2872" s="645" t="s">
        <v>391</v>
      </c>
      <c r="D2872" s="645" t="s">
        <v>208</v>
      </c>
      <c r="E2872" s="645" t="s">
        <v>209</v>
      </c>
      <c r="F2872" s="645" t="s">
        <v>210</v>
      </c>
      <c r="G2872" s="645" t="s">
        <v>9726</v>
      </c>
      <c r="H2872" s="646">
        <v>42804</v>
      </c>
      <c r="I2872" s="647">
        <v>75.540000000000006</v>
      </c>
      <c r="J2872" s="647">
        <v>1</v>
      </c>
      <c r="K2872" s="647">
        <f t="shared" si="44"/>
        <v>75.540000000000006</v>
      </c>
      <c r="L2872" s="645" t="s">
        <v>9727</v>
      </c>
      <c r="M2872" s="645" t="s">
        <v>86</v>
      </c>
      <c r="N2872" s="646">
        <v>42810</v>
      </c>
      <c r="O2872" s="645" t="s">
        <v>71</v>
      </c>
      <c r="P2872" s="645" t="s">
        <v>9728</v>
      </c>
    </row>
    <row r="2873" spans="1:16" x14ac:dyDescent="0.2">
      <c r="A2873" s="645" t="s">
        <v>390</v>
      </c>
      <c r="B2873" s="645" t="s">
        <v>1710</v>
      </c>
      <c r="C2873" s="645" t="s">
        <v>391</v>
      </c>
      <c r="D2873" s="645" t="s">
        <v>208</v>
      </c>
      <c r="E2873" s="645" t="s">
        <v>209</v>
      </c>
      <c r="F2873" s="645" t="s">
        <v>210</v>
      </c>
      <c r="G2873" s="645" t="s">
        <v>9729</v>
      </c>
      <c r="H2873" s="646">
        <v>42804</v>
      </c>
      <c r="I2873" s="647">
        <v>77.709999999999994</v>
      </c>
      <c r="J2873" s="647">
        <v>1</v>
      </c>
      <c r="K2873" s="647">
        <f t="shared" si="44"/>
        <v>77.709999999999994</v>
      </c>
      <c r="L2873" s="645" t="s">
        <v>9730</v>
      </c>
      <c r="M2873" s="645" t="s">
        <v>114</v>
      </c>
      <c r="N2873" s="646">
        <v>42810</v>
      </c>
      <c r="O2873" s="645" t="s">
        <v>71</v>
      </c>
      <c r="P2873" s="645" t="s">
        <v>9731</v>
      </c>
    </row>
    <row r="2874" spans="1:16" x14ac:dyDescent="0.2">
      <c r="A2874" s="645" t="s">
        <v>390</v>
      </c>
      <c r="B2874" s="645" t="s">
        <v>1710</v>
      </c>
      <c r="C2874" s="645" t="s">
        <v>391</v>
      </c>
      <c r="D2874" s="645" t="s">
        <v>208</v>
      </c>
      <c r="E2874" s="645" t="s">
        <v>209</v>
      </c>
      <c r="F2874" s="645" t="s">
        <v>210</v>
      </c>
      <c r="G2874" s="645" t="s">
        <v>9732</v>
      </c>
      <c r="H2874" s="646">
        <v>42804</v>
      </c>
      <c r="I2874" s="647">
        <v>298.87</v>
      </c>
      <c r="J2874" s="647">
        <v>1</v>
      </c>
      <c r="K2874" s="647">
        <f t="shared" si="44"/>
        <v>298.87</v>
      </c>
      <c r="L2874" s="645" t="s">
        <v>9733</v>
      </c>
      <c r="M2874" s="645" t="s">
        <v>1139</v>
      </c>
      <c r="N2874" s="646">
        <v>42810</v>
      </c>
      <c r="O2874" s="645" t="s">
        <v>71</v>
      </c>
      <c r="P2874" s="645" t="s">
        <v>9734</v>
      </c>
    </row>
    <row r="2875" spans="1:16" x14ac:dyDescent="0.2">
      <c r="A2875" s="645" t="s">
        <v>390</v>
      </c>
      <c r="B2875" s="645" t="s">
        <v>1710</v>
      </c>
      <c r="C2875" s="645" t="s">
        <v>391</v>
      </c>
      <c r="D2875" s="645" t="s">
        <v>208</v>
      </c>
      <c r="E2875" s="645" t="s">
        <v>209</v>
      </c>
      <c r="F2875" s="645" t="s">
        <v>210</v>
      </c>
      <c r="G2875" s="645" t="s">
        <v>9735</v>
      </c>
      <c r="H2875" s="646">
        <v>42804</v>
      </c>
      <c r="I2875" s="647">
        <v>65.34</v>
      </c>
      <c r="J2875" s="647">
        <v>1</v>
      </c>
      <c r="K2875" s="647">
        <f t="shared" si="44"/>
        <v>65.34</v>
      </c>
      <c r="L2875" s="645" t="s">
        <v>9736</v>
      </c>
      <c r="M2875" s="645" t="s">
        <v>1137</v>
      </c>
      <c r="N2875" s="646">
        <v>42810</v>
      </c>
      <c r="O2875" s="645" t="s">
        <v>71</v>
      </c>
      <c r="P2875" s="645" t="s">
        <v>9737</v>
      </c>
    </row>
    <row r="2876" spans="1:16" x14ac:dyDescent="0.2">
      <c r="A2876" s="645" t="s">
        <v>390</v>
      </c>
      <c r="B2876" s="645" t="s">
        <v>1710</v>
      </c>
      <c r="C2876" s="645" t="s">
        <v>391</v>
      </c>
      <c r="D2876" s="645" t="s">
        <v>208</v>
      </c>
      <c r="E2876" s="645" t="s">
        <v>209</v>
      </c>
      <c r="F2876" s="645" t="s">
        <v>210</v>
      </c>
      <c r="G2876" s="645" t="s">
        <v>9738</v>
      </c>
      <c r="H2876" s="646">
        <v>42804</v>
      </c>
      <c r="I2876" s="647">
        <v>10.59</v>
      </c>
      <c r="J2876" s="647">
        <v>1</v>
      </c>
      <c r="K2876" s="647">
        <f t="shared" si="44"/>
        <v>10.59</v>
      </c>
      <c r="L2876" s="645" t="s">
        <v>9739</v>
      </c>
      <c r="M2876" s="645" t="s">
        <v>1137</v>
      </c>
      <c r="N2876" s="646">
        <v>42810</v>
      </c>
      <c r="O2876" s="645" t="s">
        <v>71</v>
      </c>
      <c r="P2876" s="645" t="s">
        <v>9740</v>
      </c>
    </row>
    <row r="2877" spans="1:16" x14ac:dyDescent="0.2">
      <c r="A2877" s="645" t="s">
        <v>390</v>
      </c>
      <c r="B2877" s="645" t="s">
        <v>1710</v>
      </c>
      <c r="C2877" s="645" t="s">
        <v>391</v>
      </c>
      <c r="D2877" s="645" t="s">
        <v>208</v>
      </c>
      <c r="E2877" s="645" t="s">
        <v>209</v>
      </c>
      <c r="F2877" s="645" t="s">
        <v>210</v>
      </c>
      <c r="G2877" s="645" t="s">
        <v>9741</v>
      </c>
      <c r="H2877" s="646">
        <v>42804</v>
      </c>
      <c r="I2877" s="647">
        <v>22.99</v>
      </c>
      <c r="J2877" s="647">
        <v>1</v>
      </c>
      <c r="K2877" s="647">
        <f t="shared" si="44"/>
        <v>22.99</v>
      </c>
      <c r="L2877" s="645" t="s">
        <v>9742</v>
      </c>
      <c r="M2877" s="645" t="s">
        <v>114</v>
      </c>
      <c r="N2877" s="646">
        <v>42810</v>
      </c>
      <c r="O2877" s="645" t="s">
        <v>71</v>
      </c>
      <c r="P2877" s="645" t="s">
        <v>9743</v>
      </c>
    </row>
    <row r="2878" spans="1:16" x14ac:dyDescent="0.2">
      <c r="A2878" s="645" t="s">
        <v>390</v>
      </c>
      <c r="B2878" s="645" t="s">
        <v>1710</v>
      </c>
      <c r="C2878" s="645" t="s">
        <v>391</v>
      </c>
      <c r="D2878" s="645" t="s">
        <v>208</v>
      </c>
      <c r="E2878" s="645" t="s">
        <v>209</v>
      </c>
      <c r="F2878" s="645" t="s">
        <v>210</v>
      </c>
      <c r="G2878" s="645" t="s">
        <v>9744</v>
      </c>
      <c r="H2878" s="646">
        <v>42804</v>
      </c>
      <c r="I2878" s="647">
        <v>135.52000000000001</v>
      </c>
      <c r="J2878" s="647">
        <v>1</v>
      </c>
      <c r="K2878" s="647">
        <f t="shared" si="44"/>
        <v>135.52000000000001</v>
      </c>
      <c r="L2878" s="645" t="s">
        <v>9745</v>
      </c>
      <c r="M2878" s="645" t="s">
        <v>114</v>
      </c>
      <c r="N2878" s="646">
        <v>42810</v>
      </c>
      <c r="O2878" s="645" t="s">
        <v>71</v>
      </c>
      <c r="P2878" s="645" t="s">
        <v>9746</v>
      </c>
    </row>
    <row r="2879" spans="1:16" x14ac:dyDescent="0.2">
      <c r="A2879" s="645" t="s">
        <v>390</v>
      </c>
      <c r="B2879" s="645" t="s">
        <v>1710</v>
      </c>
      <c r="C2879" s="645" t="s">
        <v>391</v>
      </c>
      <c r="D2879" s="645" t="s">
        <v>208</v>
      </c>
      <c r="E2879" s="645" t="s">
        <v>209</v>
      </c>
      <c r="F2879" s="645" t="s">
        <v>210</v>
      </c>
      <c r="G2879" s="645" t="s">
        <v>9747</v>
      </c>
      <c r="H2879" s="646">
        <v>42804</v>
      </c>
      <c r="I2879" s="647">
        <v>151.25</v>
      </c>
      <c r="J2879" s="647">
        <v>1</v>
      </c>
      <c r="K2879" s="647">
        <f t="shared" si="44"/>
        <v>151.25</v>
      </c>
      <c r="L2879" s="645" t="s">
        <v>9748</v>
      </c>
      <c r="M2879" s="645" t="s">
        <v>114</v>
      </c>
      <c r="N2879" s="646">
        <v>42810</v>
      </c>
      <c r="O2879" s="645" t="s">
        <v>71</v>
      </c>
      <c r="P2879" s="645" t="s">
        <v>9749</v>
      </c>
    </row>
    <row r="2880" spans="1:16" x14ac:dyDescent="0.2">
      <c r="A2880" s="645" t="s">
        <v>390</v>
      </c>
      <c r="B2880" s="645" t="s">
        <v>1710</v>
      </c>
      <c r="C2880" s="645" t="s">
        <v>391</v>
      </c>
      <c r="D2880" s="645" t="s">
        <v>208</v>
      </c>
      <c r="E2880" s="645" t="s">
        <v>209</v>
      </c>
      <c r="F2880" s="645" t="s">
        <v>210</v>
      </c>
      <c r="G2880" s="645" t="s">
        <v>9750</v>
      </c>
      <c r="H2880" s="646">
        <v>42804</v>
      </c>
      <c r="I2880" s="647">
        <v>151.25</v>
      </c>
      <c r="J2880" s="647">
        <v>1</v>
      </c>
      <c r="K2880" s="647">
        <f t="shared" si="44"/>
        <v>151.25</v>
      </c>
      <c r="L2880" s="645" t="s">
        <v>9751</v>
      </c>
      <c r="M2880" s="645" t="s">
        <v>114</v>
      </c>
      <c r="N2880" s="646">
        <v>42810</v>
      </c>
      <c r="O2880" s="645" t="s">
        <v>71</v>
      </c>
      <c r="P2880" s="645" t="s">
        <v>9752</v>
      </c>
    </row>
    <row r="2881" spans="1:16" x14ac:dyDescent="0.2">
      <c r="A2881" s="645" t="s">
        <v>390</v>
      </c>
      <c r="B2881" s="645" t="s">
        <v>1710</v>
      </c>
      <c r="C2881" s="645" t="s">
        <v>391</v>
      </c>
      <c r="D2881" s="645" t="s">
        <v>208</v>
      </c>
      <c r="E2881" s="645" t="s">
        <v>209</v>
      </c>
      <c r="F2881" s="645" t="s">
        <v>210</v>
      </c>
      <c r="G2881" s="645" t="s">
        <v>9753</v>
      </c>
      <c r="H2881" s="646">
        <v>42804</v>
      </c>
      <c r="I2881" s="647">
        <v>289.8</v>
      </c>
      <c r="J2881" s="647">
        <v>1</v>
      </c>
      <c r="K2881" s="647">
        <f t="shared" si="44"/>
        <v>289.8</v>
      </c>
      <c r="L2881" s="645" t="s">
        <v>9754</v>
      </c>
      <c r="M2881" s="645" t="s">
        <v>278</v>
      </c>
      <c r="N2881" s="646">
        <v>42810</v>
      </c>
      <c r="O2881" s="645" t="s">
        <v>71</v>
      </c>
      <c r="P2881" s="645" t="s">
        <v>9755</v>
      </c>
    </row>
    <row r="2882" spans="1:16" x14ac:dyDescent="0.2">
      <c r="A2882" s="645" t="s">
        <v>390</v>
      </c>
      <c r="B2882" s="645" t="s">
        <v>1710</v>
      </c>
      <c r="C2882" s="645" t="s">
        <v>391</v>
      </c>
      <c r="D2882" s="645" t="s">
        <v>208</v>
      </c>
      <c r="E2882" s="645" t="s">
        <v>209</v>
      </c>
      <c r="F2882" s="645" t="s">
        <v>210</v>
      </c>
      <c r="G2882" s="645" t="s">
        <v>9756</v>
      </c>
      <c r="H2882" s="646">
        <v>42804</v>
      </c>
      <c r="I2882" s="647">
        <v>15.97</v>
      </c>
      <c r="J2882" s="647">
        <v>1</v>
      </c>
      <c r="K2882" s="647">
        <f t="shared" ref="K2882:K2945" si="45">I2882*J2882</f>
        <v>15.97</v>
      </c>
      <c r="L2882" s="645" t="s">
        <v>9757</v>
      </c>
      <c r="M2882" s="645" t="s">
        <v>680</v>
      </c>
      <c r="N2882" s="646">
        <v>42810</v>
      </c>
      <c r="O2882" s="645" t="s">
        <v>71</v>
      </c>
      <c r="P2882" s="645" t="s">
        <v>9758</v>
      </c>
    </row>
    <row r="2883" spans="1:16" x14ac:dyDescent="0.2">
      <c r="A2883" s="645" t="s">
        <v>390</v>
      </c>
      <c r="B2883" s="645" t="s">
        <v>1710</v>
      </c>
      <c r="C2883" s="645" t="s">
        <v>391</v>
      </c>
      <c r="D2883" s="645" t="s">
        <v>208</v>
      </c>
      <c r="E2883" s="645" t="s">
        <v>209</v>
      </c>
      <c r="F2883" s="645" t="s">
        <v>210</v>
      </c>
      <c r="G2883" s="645" t="s">
        <v>9759</v>
      </c>
      <c r="H2883" s="646">
        <v>42804</v>
      </c>
      <c r="I2883" s="647">
        <v>45.98</v>
      </c>
      <c r="J2883" s="647">
        <v>1</v>
      </c>
      <c r="K2883" s="647">
        <f t="shared" si="45"/>
        <v>45.98</v>
      </c>
      <c r="L2883" s="645" t="s">
        <v>9760</v>
      </c>
      <c r="M2883" s="645" t="s">
        <v>1051</v>
      </c>
      <c r="N2883" s="646">
        <v>42810</v>
      </c>
      <c r="O2883" s="645" t="s">
        <v>71</v>
      </c>
      <c r="P2883" s="645" t="s">
        <v>9761</v>
      </c>
    </row>
    <row r="2884" spans="1:16" x14ac:dyDescent="0.2">
      <c r="A2884" s="645" t="s">
        <v>390</v>
      </c>
      <c r="B2884" s="645" t="s">
        <v>1710</v>
      </c>
      <c r="C2884" s="645" t="s">
        <v>391</v>
      </c>
      <c r="D2884" s="645" t="s">
        <v>208</v>
      </c>
      <c r="E2884" s="645" t="s">
        <v>209</v>
      </c>
      <c r="F2884" s="645" t="s">
        <v>210</v>
      </c>
      <c r="G2884" s="645" t="s">
        <v>9762</v>
      </c>
      <c r="H2884" s="646">
        <v>42804</v>
      </c>
      <c r="I2884" s="647">
        <v>283.26</v>
      </c>
      <c r="J2884" s="647">
        <v>1</v>
      </c>
      <c r="K2884" s="647">
        <f t="shared" si="45"/>
        <v>283.26</v>
      </c>
      <c r="L2884" s="645" t="s">
        <v>9763</v>
      </c>
      <c r="M2884" s="645" t="s">
        <v>1051</v>
      </c>
      <c r="N2884" s="646">
        <v>42810</v>
      </c>
      <c r="O2884" s="645" t="s">
        <v>71</v>
      </c>
      <c r="P2884" s="645" t="s">
        <v>9764</v>
      </c>
    </row>
    <row r="2885" spans="1:16" x14ac:dyDescent="0.2">
      <c r="A2885" s="645" t="s">
        <v>390</v>
      </c>
      <c r="B2885" s="645" t="s">
        <v>1710</v>
      </c>
      <c r="C2885" s="645" t="s">
        <v>391</v>
      </c>
      <c r="D2885" s="645" t="s">
        <v>208</v>
      </c>
      <c r="E2885" s="645" t="s">
        <v>209</v>
      </c>
      <c r="F2885" s="645" t="s">
        <v>210</v>
      </c>
      <c r="G2885" s="645" t="s">
        <v>9765</v>
      </c>
      <c r="H2885" s="646">
        <v>42804</v>
      </c>
      <c r="I2885" s="647">
        <v>283.77</v>
      </c>
      <c r="J2885" s="647">
        <v>1</v>
      </c>
      <c r="K2885" s="647">
        <f t="shared" si="45"/>
        <v>283.77</v>
      </c>
      <c r="L2885" s="645" t="s">
        <v>9766</v>
      </c>
      <c r="M2885" s="645" t="s">
        <v>1051</v>
      </c>
      <c r="N2885" s="646">
        <v>42810</v>
      </c>
      <c r="O2885" s="645" t="s">
        <v>71</v>
      </c>
      <c r="P2885" s="645" t="s">
        <v>9767</v>
      </c>
    </row>
    <row r="2886" spans="1:16" x14ac:dyDescent="0.2">
      <c r="A2886" s="645" t="s">
        <v>390</v>
      </c>
      <c r="B2886" s="645" t="s">
        <v>1710</v>
      </c>
      <c r="C2886" s="645" t="s">
        <v>391</v>
      </c>
      <c r="D2886" s="645" t="s">
        <v>208</v>
      </c>
      <c r="E2886" s="645" t="s">
        <v>209</v>
      </c>
      <c r="F2886" s="645" t="s">
        <v>210</v>
      </c>
      <c r="G2886" s="645" t="s">
        <v>9768</v>
      </c>
      <c r="H2886" s="646">
        <v>42804</v>
      </c>
      <c r="I2886" s="647">
        <v>101.64</v>
      </c>
      <c r="J2886" s="647">
        <v>1</v>
      </c>
      <c r="K2886" s="647">
        <f t="shared" si="45"/>
        <v>101.64</v>
      </c>
      <c r="L2886" s="645" t="s">
        <v>9769</v>
      </c>
      <c r="M2886" s="645" t="s">
        <v>1139</v>
      </c>
      <c r="N2886" s="646">
        <v>42810</v>
      </c>
      <c r="O2886" s="645" t="s">
        <v>71</v>
      </c>
      <c r="P2886" s="645" t="s">
        <v>9770</v>
      </c>
    </row>
    <row r="2887" spans="1:16" x14ac:dyDescent="0.2">
      <c r="A2887" s="645" t="s">
        <v>390</v>
      </c>
      <c r="B2887" s="645" t="s">
        <v>1710</v>
      </c>
      <c r="C2887" s="645" t="s">
        <v>391</v>
      </c>
      <c r="D2887" s="645" t="s">
        <v>208</v>
      </c>
      <c r="E2887" s="645" t="s">
        <v>209</v>
      </c>
      <c r="F2887" s="645" t="s">
        <v>210</v>
      </c>
      <c r="G2887" s="645" t="s">
        <v>9771</v>
      </c>
      <c r="H2887" s="646">
        <v>42804</v>
      </c>
      <c r="I2887" s="647">
        <v>90.75</v>
      </c>
      <c r="J2887" s="647">
        <v>1</v>
      </c>
      <c r="K2887" s="647">
        <f t="shared" si="45"/>
        <v>90.75</v>
      </c>
      <c r="L2887" s="645" t="s">
        <v>9772</v>
      </c>
      <c r="M2887" s="645" t="s">
        <v>1139</v>
      </c>
      <c r="N2887" s="646">
        <v>42810</v>
      </c>
      <c r="O2887" s="645" t="s">
        <v>71</v>
      </c>
      <c r="P2887" s="645" t="s">
        <v>9773</v>
      </c>
    </row>
    <row r="2888" spans="1:16" x14ac:dyDescent="0.2">
      <c r="A2888" s="645" t="s">
        <v>390</v>
      </c>
      <c r="B2888" s="645" t="s">
        <v>1710</v>
      </c>
      <c r="C2888" s="645" t="s">
        <v>391</v>
      </c>
      <c r="D2888" s="645" t="s">
        <v>208</v>
      </c>
      <c r="E2888" s="645" t="s">
        <v>209</v>
      </c>
      <c r="F2888" s="645" t="s">
        <v>210</v>
      </c>
      <c r="G2888" s="645" t="s">
        <v>9774</v>
      </c>
      <c r="H2888" s="646">
        <v>42804</v>
      </c>
      <c r="I2888" s="647">
        <v>156.47999999999999</v>
      </c>
      <c r="J2888" s="647">
        <v>1</v>
      </c>
      <c r="K2888" s="647">
        <f t="shared" si="45"/>
        <v>156.47999999999999</v>
      </c>
      <c r="L2888" s="645" t="s">
        <v>9775</v>
      </c>
      <c r="M2888" s="645" t="s">
        <v>719</v>
      </c>
      <c r="N2888" s="646">
        <v>42810</v>
      </c>
      <c r="O2888" s="645" t="s">
        <v>71</v>
      </c>
      <c r="P2888" s="645" t="s">
        <v>9776</v>
      </c>
    </row>
    <row r="2889" spans="1:16" x14ac:dyDescent="0.2">
      <c r="A2889" s="645" t="s">
        <v>390</v>
      </c>
      <c r="B2889" s="645" t="s">
        <v>1710</v>
      </c>
      <c r="C2889" s="645" t="s">
        <v>391</v>
      </c>
      <c r="D2889" s="645" t="s">
        <v>208</v>
      </c>
      <c r="E2889" s="645" t="s">
        <v>209</v>
      </c>
      <c r="F2889" s="645" t="s">
        <v>210</v>
      </c>
      <c r="G2889" s="645" t="s">
        <v>9777</v>
      </c>
      <c r="H2889" s="646">
        <v>42804</v>
      </c>
      <c r="I2889" s="647">
        <v>50.82</v>
      </c>
      <c r="J2889" s="647">
        <v>1</v>
      </c>
      <c r="K2889" s="647">
        <f t="shared" si="45"/>
        <v>50.82</v>
      </c>
      <c r="L2889" s="645" t="s">
        <v>9778</v>
      </c>
      <c r="M2889" s="645" t="s">
        <v>475</v>
      </c>
      <c r="N2889" s="646">
        <v>42810</v>
      </c>
      <c r="O2889" s="645" t="s">
        <v>71</v>
      </c>
      <c r="P2889" s="645" t="s">
        <v>9779</v>
      </c>
    </row>
    <row r="2890" spans="1:16" x14ac:dyDescent="0.2">
      <c r="A2890" s="645" t="s">
        <v>390</v>
      </c>
      <c r="B2890" s="645" t="s">
        <v>1710</v>
      </c>
      <c r="C2890" s="645" t="s">
        <v>391</v>
      </c>
      <c r="D2890" s="645" t="s">
        <v>208</v>
      </c>
      <c r="E2890" s="645" t="s">
        <v>209</v>
      </c>
      <c r="F2890" s="645" t="s">
        <v>210</v>
      </c>
      <c r="G2890" s="645" t="s">
        <v>9780</v>
      </c>
      <c r="H2890" s="646">
        <v>42794</v>
      </c>
      <c r="I2890" s="647">
        <v>106.48</v>
      </c>
      <c r="J2890" s="647">
        <v>1</v>
      </c>
      <c r="K2890" s="647">
        <f t="shared" si="45"/>
        <v>106.48</v>
      </c>
      <c r="L2890" s="645" t="s">
        <v>9781</v>
      </c>
      <c r="M2890" s="645" t="s">
        <v>257</v>
      </c>
      <c r="N2890" s="646">
        <v>42797</v>
      </c>
      <c r="O2890" s="645" t="s">
        <v>71</v>
      </c>
      <c r="P2890" s="645" t="s">
        <v>801</v>
      </c>
    </row>
    <row r="2891" spans="1:16" x14ac:dyDescent="0.2">
      <c r="A2891" s="645" t="s">
        <v>390</v>
      </c>
      <c r="B2891" s="645" t="s">
        <v>1710</v>
      </c>
      <c r="C2891" s="645" t="s">
        <v>391</v>
      </c>
      <c r="D2891" s="645" t="s">
        <v>208</v>
      </c>
      <c r="E2891" s="645" t="s">
        <v>209</v>
      </c>
      <c r="F2891" s="645" t="s">
        <v>210</v>
      </c>
      <c r="G2891" s="645" t="s">
        <v>9782</v>
      </c>
      <c r="H2891" s="646">
        <v>42794</v>
      </c>
      <c r="I2891" s="647">
        <v>487.45</v>
      </c>
      <c r="J2891" s="647">
        <v>1</v>
      </c>
      <c r="K2891" s="647">
        <f t="shared" si="45"/>
        <v>487.45</v>
      </c>
      <c r="L2891" s="645" t="s">
        <v>9757</v>
      </c>
      <c r="M2891" s="645" t="s">
        <v>680</v>
      </c>
      <c r="N2891" s="646">
        <v>42797</v>
      </c>
      <c r="O2891" s="645" t="s">
        <v>71</v>
      </c>
      <c r="P2891" s="645" t="s">
        <v>9758</v>
      </c>
    </row>
    <row r="2892" spans="1:16" x14ac:dyDescent="0.2">
      <c r="A2892" s="645" t="s">
        <v>390</v>
      </c>
      <c r="B2892" s="645" t="s">
        <v>1710</v>
      </c>
      <c r="C2892" s="645" t="s">
        <v>391</v>
      </c>
      <c r="D2892" s="645" t="s">
        <v>208</v>
      </c>
      <c r="E2892" s="645" t="s">
        <v>209</v>
      </c>
      <c r="F2892" s="645" t="s">
        <v>210</v>
      </c>
      <c r="G2892" s="645" t="s">
        <v>9783</v>
      </c>
      <c r="H2892" s="646">
        <v>42794</v>
      </c>
      <c r="I2892" s="647">
        <v>106.48</v>
      </c>
      <c r="J2892" s="647">
        <v>1</v>
      </c>
      <c r="K2892" s="647">
        <f t="shared" si="45"/>
        <v>106.48</v>
      </c>
      <c r="L2892" s="645" t="s">
        <v>3811</v>
      </c>
      <c r="M2892" s="645" t="s">
        <v>475</v>
      </c>
      <c r="N2892" s="646">
        <v>42797</v>
      </c>
      <c r="O2892" s="645" t="s">
        <v>71</v>
      </c>
      <c r="P2892" s="645" t="s">
        <v>4500</v>
      </c>
    </row>
    <row r="2893" spans="1:16" x14ac:dyDescent="0.2">
      <c r="A2893" s="645" t="s">
        <v>390</v>
      </c>
      <c r="B2893" s="645" t="s">
        <v>1710</v>
      </c>
      <c r="C2893" s="645" t="s">
        <v>391</v>
      </c>
      <c r="D2893" s="645" t="s">
        <v>208</v>
      </c>
      <c r="E2893" s="645" t="s">
        <v>209</v>
      </c>
      <c r="F2893" s="645" t="s">
        <v>210</v>
      </c>
      <c r="G2893" s="645" t="s">
        <v>9784</v>
      </c>
      <c r="H2893" s="646">
        <v>42823</v>
      </c>
      <c r="I2893" s="647">
        <v>511.04</v>
      </c>
      <c r="J2893" s="647">
        <v>1</v>
      </c>
      <c r="K2893" s="647">
        <f t="shared" si="45"/>
        <v>511.04</v>
      </c>
      <c r="L2893" s="645" t="s">
        <v>9785</v>
      </c>
      <c r="M2893" s="645" t="s">
        <v>887</v>
      </c>
      <c r="N2893" s="646">
        <v>42825</v>
      </c>
      <c r="O2893" s="645" t="s">
        <v>490</v>
      </c>
      <c r="P2893" s="645" t="s">
        <v>9786</v>
      </c>
    </row>
    <row r="2894" spans="1:16" x14ac:dyDescent="0.2">
      <c r="A2894" s="645" t="s">
        <v>390</v>
      </c>
      <c r="B2894" s="645" t="s">
        <v>1710</v>
      </c>
      <c r="C2894" s="645" t="s">
        <v>391</v>
      </c>
      <c r="D2894" s="645" t="s">
        <v>9787</v>
      </c>
      <c r="E2894" s="645" t="s">
        <v>9788</v>
      </c>
      <c r="F2894" s="645" t="s">
        <v>9789</v>
      </c>
      <c r="G2894" s="645" t="s">
        <v>9790</v>
      </c>
      <c r="H2894" s="646">
        <v>42814</v>
      </c>
      <c r="I2894" s="647">
        <v>900</v>
      </c>
      <c r="J2894" s="647">
        <v>1</v>
      </c>
      <c r="K2894" s="647">
        <f t="shared" si="45"/>
        <v>900</v>
      </c>
      <c r="L2894" s="645" t="s">
        <v>801</v>
      </c>
      <c r="M2894" s="645" t="s">
        <v>542</v>
      </c>
      <c r="N2894" s="646">
        <v>42822</v>
      </c>
      <c r="O2894" s="645" t="s">
        <v>71</v>
      </c>
      <c r="P2894" s="645" t="s">
        <v>801</v>
      </c>
    </row>
    <row r="2895" spans="1:16" x14ac:dyDescent="0.2">
      <c r="A2895" s="645" t="s">
        <v>390</v>
      </c>
      <c r="B2895" s="645" t="s">
        <v>1710</v>
      </c>
      <c r="C2895" s="645" t="s">
        <v>391</v>
      </c>
      <c r="D2895" s="645" t="s">
        <v>286</v>
      </c>
      <c r="E2895" s="645" t="s">
        <v>287</v>
      </c>
      <c r="F2895" s="645" t="s">
        <v>288</v>
      </c>
      <c r="G2895" s="645" t="s">
        <v>9791</v>
      </c>
      <c r="H2895" s="646">
        <v>42794</v>
      </c>
      <c r="I2895" s="647">
        <v>66.599999999999994</v>
      </c>
      <c r="J2895" s="647">
        <v>1</v>
      </c>
      <c r="K2895" s="647">
        <f t="shared" si="45"/>
        <v>66.599999999999994</v>
      </c>
      <c r="L2895" s="645" t="s">
        <v>9792</v>
      </c>
      <c r="M2895" s="645" t="s">
        <v>2768</v>
      </c>
      <c r="N2895" s="646">
        <v>42808</v>
      </c>
      <c r="O2895" s="645" t="s">
        <v>71</v>
      </c>
      <c r="P2895" s="645" t="s">
        <v>9793</v>
      </c>
    </row>
    <row r="2896" spans="1:16" x14ac:dyDescent="0.2">
      <c r="A2896" s="645" t="s">
        <v>390</v>
      </c>
      <c r="B2896" s="645" t="s">
        <v>1710</v>
      </c>
      <c r="C2896" s="645" t="s">
        <v>391</v>
      </c>
      <c r="D2896" s="645" t="s">
        <v>286</v>
      </c>
      <c r="E2896" s="645" t="s">
        <v>287</v>
      </c>
      <c r="F2896" s="645" t="s">
        <v>288</v>
      </c>
      <c r="G2896" s="645" t="s">
        <v>9794</v>
      </c>
      <c r="H2896" s="646">
        <v>42793</v>
      </c>
      <c r="I2896" s="647">
        <v>90</v>
      </c>
      <c r="J2896" s="647">
        <v>1</v>
      </c>
      <c r="K2896" s="647">
        <f t="shared" si="45"/>
        <v>90</v>
      </c>
      <c r="L2896" s="645" t="s">
        <v>9795</v>
      </c>
      <c r="M2896" s="645" t="s">
        <v>1410</v>
      </c>
      <c r="N2896" s="646">
        <v>42808</v>
      </c>
      <c r="O2896" s="645" t="s">
        <v>71</v>
      </c>
      <c r="P2896" s="645" t="s">
        <v>9796</v>
      </c>
    </row>
    <row r="2897" spans="1:16" x14ac:dyDescent="0.2">
      <c r="A2897" s="645" t="s">
        <v>390</v>
      </c>
      <c r="B2897" s="645" t="s">
        <v>1710</v>
      </c>
      <c r="C2897" s="645" t="s">
        <v>391</v>
      </c>
      <c r="D2897" s="645" t="s">
        <v>286</v>
      </c>
      <c r="E2897" s="645" t="s">
        <v>287</v>
      </c>
      <c r="F2897" s="645" t="s">
        <v>288</v>
      </c>
      <c r="G2897" s="645" t="s">
        <v>9797</v>
      </c>
      <c r="H2897" s="646">
        <v>42793</v>
      </c>
      <c r="I2897" s="647">
        <v>55.71</v>
      </c>
      <c r="J2897" s="647">
        <v>1</v>
      </c>
      <c r="K2897" s="647">
        <f t="shared" si="45"/>
        <v>55.71</v>
      </c>
      <c r="L2897" s="645" t="s">
        <v>9798</v>
      </c>
      <c r="M2897" s="645" t="s">
        <v>1410</v>
      </c>
      <c r="N2897" s="646">
        <v>42808</v>
      </c>
      <c r="O2897" s="645" t="s">
        <v>71</v>
      </c>
      <c r="P2897" s="645" t="s">
        <v>9799</v>
      </c>
    </row>
    <row r="2898" spans="1:16" x14ac:dyDescent="0.2">
      <c r="A2898" s="645" t="s">
        <v>390</v>
      </c>
      <c r="B2898" s="645" t="s">
        <v>1710</v>
      </c>
      <c r="C2898" s="645" t="s">
        <v>391</v>
      </c>
      <c r="D2898" s="645" t="s">
        <v>286</v>
      </c>
      <c r="E2898" s="645" t="s">
        <v>287</v>
      </c>
      <c r="F2898" s="645" t="s">
        <v>288</v>
      </c>
      <c r="G2898" s="645" t="s">
        <v>9800</v>
      </c>
      <c r="H2898" s="646">
        <v>42793</v>
      </c>
      <c r="I2898" s="647">
        <v>40.590000000000003</v>
      </c>
      <c r="J2898" s="647">
        <v>1</v>
      </c>
      <c r="K2898" s="647">
        <f t="shared" si="45"/>
        <v>40.590000000000003</v>
      </c>
      <c r="L2898" s="645" t="s">
        <v>9801</v>
      </c>
      <c r="M2898" s="645" t="s">
        <v>1410</v>
      </c>
      <c r="N2898" s="646">
        <v>42808</v>
      </c>
      <c r="O2898" s="645" t="s">
        <v>71</v>
      </c>
      <c r="P2898" s="645" t="s">
        <v>9802</v>
      </c>
    </row>
    <row r="2899" spans="1:16" x14ac:dyDescent="0.2">
      <c r="A2899" s="645" t="s">
        <v>390</v>
      </c>
      <c r="B2899" s="645" t="s">
        <v>1710</v>
      </c>
      <c r="C2899" s="645" t="s">
        <v>391</v>
      </c>
      <c r="D2899" s="645" t="s">
        <v>286</v>
      </c>
      <c r="E2899" s="645" t="s">
        <v>287</v>
      </c>
      <c r="F2899" s="645" t="s">
        <v>288</v>
      </c>
      <c r="G2899" s="645" t="s">
        <v>9803</v>
      </c>
      <c r="H2899" s="646">
        <v>42786</v>
      </c>
      <c r="I2899" s="647">
        <v>106.31</v>
      </c>
      <c r="J2899" s="647">
        <v>1</v>
      </c>
      <c r="K2899" s="647">
        <f t="shared" si="45"/>
        <v>106.31</v>
      </c>
      <c r="L2899" s="645" t="s">
        <v>801</v>
      </c>
      <c r="M2899" s="645" t="s">
        <v>246</v>
      </c>
      <c r="N2899" s="646">
        <v>42808</v>
      </c>
      <c r="O2899" s="645" t="s">
        <v>71</v>
      </c>
      <c r="P2899" s="645" t="s">
        <v>801</v>
      </c>
    </row>
    <row r="2900" spans="1:16" x14ac:dyDescent="0.2">
      <c r="A2900" s="645" t="s">
        <v>390</v>
      </c>
      <c r="B2900" s="645" t="s">
        <v>1710</v>
      </c>
      <c r="C2900" s="645" t="s">
        <v>391</v>
      </c>
      <c r="D2900" s="645" t="s">
        <v>286</v>
      </c>
      <c r="E2900" s="645" t="s">
        <v>287</v>
      </c>
      <c r="F2900" s="645" t="s">
        <v>288</v>
      </c>
      <c r="G2900" s="645" t="s">
        <v>9804</v>
      </c>
      <c r="H2900" s="646">
        <v>42786</v>
      </c>
      <c r="I2900" s="647">
        <v>80.150000000000006</v>
      </c>
      <c r="J2900" s="647">
        <v>1</v>
      </c>
      <c r="K2900" s="647">
        <f t="shared" si="45"/>
        <v>80.150000000000006</v>
      </c>
      <c r="L2900" s="645" t="s">
        <v>801</v>
      </c>
      <c r="M2900" s="645" t="s">
        <v>246</v>
      </c>
      <c r="N2900" s="646">
        <v>42808</v>
      </c>
      <c r="O2900" s="645" t="s">
        <v>71</v>
      </c>
      <c r="P2900" s="645" t="s">
        <v>801</v>
      </c>
    </row>
    <row r="2901" spans="1:16" x14ac:dyDescent="0.2">
      <c r="A2901" s="645" t="s">
        <v>390</v>
      </c>
      <c r="B2901" s="645" t="s">
        <v>1710</v>
      </c>
      <c r="C2901" s="645" t="s">
        <v>391</v>
      </c>
      <c r="D2901" s="645" t="s">
        <v>286</v>
      </c>
      <c r="E2901" s="645" t="s">
        <v>287</v>
      </c>
      <c r="F2901" s="645" t="s">
        <v>288</v>
      </c>
      <c r="G2901" s="645" t="s">
        <v>9805</v>
      </c>
      <c r="H2901" s="646">
        <v>42786</v>
      </c>
      <c r="I2901" s="647">
        <v>106.02</v>
      </c>
      <c r="J2901" s="647">
        <v>1</v>
      </c>
      <c r="K2901" s="647">
        <f t="shared" si="45"/>
        <v>106.02</v>
      </c>
      <c r="L2901" s="645" t="s">
        <v>801</v>
      </c>
      <c r="M2901" s="645" t="s">
        <v>246</v>
      </c>
      <c r="N2901" s="646">
        <v>42808</v>
      </c>
      <c r="O2901" s="645" t="s">
        <v>71</v>
      </c>
      <c r="P2901" s="645" t="s">
        <v>801</v>
      </c>
    </row>
    <row r="2902" spans="1:16" x14ac:dyDescent="0.2">
      <c r="A2902" s="645" t="s">
        <v>390</v>
      </c>
      <c r="B2902" s="645" t="s">
        <v>1710</v>
      </c>
      <c r="C2902" s="645" t="s">
        <v>391</v>
      </c>
      <c r="D2902" s="645" t="s">
        <v>286</v>
      </c>
      <c r="E2902" s="645" t="s">
        <v>287</v>
      </c>
      <c r="F2902" s="645" t="s">
        <v>288</v>
      </c>
      <c r="G2902" s="645" t="s">
        <v>9806</v>
      </c>
      <c r="H2902" s="646">
        <v>42765</v>
      </c>
      <c r="I2902" s="647">
        <v>152.1</v>
      </c>
      <c r="J2902" s="647">
        <v>1</v>
      </c>
      <c r="K2902" s="647">
        <f t="shared" si="45"/>
        <v>152.1</v>
      </c>
      <c r="L2902" s="645" t="s">
        <v>9807</v>
      </c>
      <c r="M2902" s="645" t="s">
        <v>1410</v>
      </c>
      <c r="N2902" s="646">
        <v>42808</v>
      </c>
      <c r="O2902" s="645" t="s">
        <v>71</v>
      </c>
      <c r="P2902" s="645" t="s">
        <v>9808</v>
      </c>
    </row>
    <row r="2903" spans="1:16" x14ac:dyDescent="0.2">
      <c r="A2903" s="645" t="s">
        <v>390</v>
      </c>
      <c r="B2903" s="645" t="s">
        <v>1710</v>
      </c>
      <c r="C2903" s="645" t="s">
        <v>391</v>
      </c>
      <c r="D2903" s="645" t="s">
        <v>286</v>
      </c>
      <c r="E2903" s="645" t="s">
        <v>287</v>
      </c>
      <c r="F2903" s="645" t="s">
        <v>288</v>
      </c>
      <c r="G2903" s="645" t="s">
        <v>9809</v>
      </c>
      <c r="H2903" s="646">
        <v>42765</v>
      </c>
      <c r="I2903" s="647">
        <v>142.12</v>
      </c>
      <c r="J2903" s="647">
        <v>1</v>
      </c>
      <c r="K2903" s="647">
        <f t="shared" si="45"/>
        <v>142.12</v>
      </c>
      <c r="L2903" s="645" t="s">
        <v>9810</v>
      </c>
      <c r="M2903" s="645" t="s">
        <v>1410</v>
      </c>
      <c r="N2903" s="646">
        <v>42808</v>
      </c>
      <c r="O2903" s="645" t="s">
        <v>71</v>
      </c>
      <c r="P2903" s="645" t="s">
        <v>9811</v>
      </c>
    </row>
    <row r="2904" spans="1:16" x14ac:dyDescent="0.2">
      <c r="A2904" s="645" t="s">
        <v>390</v>
      </c>
      <c r="B2904" s="645" t="s">
        <v>1710</v>
      </c>
      <c r="C2904" s="645" t="s">
        <v>391</v>
      </c>
      <c r="D2904" s="645" t="s">
        <v>286</v>
      </c>
      <c r="E2904" s="645" t="s">
        <v>287</v>
      </c>
      <c r="F2904" s="645" t="s">
        <v>288</v>
      </c>
      <c r="G2904" s="645" t="s">
        <v>9812</v>
      </c>
      <c r="H2904" s="646">
        <v>42765</v>
      </c>
      <c r="I2904" s="647">
        <v>90</v>
      </c>
      <c r="J2904" s="647">
        <v>1</v>
      </c>
      <c r="K2904" s="647">
        <f t="shared" si="45"/>
        <v>90</v>
      </c>
      <c r="L2904" s="645" t="s">
        <v>9813</v>
      </c>
      <c r="M2904" s="645" t="s">
        <v>1410</v>
      </c>
      <c r="N2904" s="646">
        <v>42808</v>
      </c>
      <c r="O2904" s="645" t="s">
        <v>71</v>
      </c>
      <c r="P2904" s="645" t="s">
        <v>9814</v>
      </c>
    </row>
    <row r="2905" spans="1:16" x14ac:dyDescent="0.2">
      <c r="A2905" s="645" t="s">
        <v>390</v>
      </c>
      <c r="B2905" s="645" t="s">
        <v>1710</v>
      </c>
      <c r="C2905" s="645" t="s">
        <v>391</v>
      </c>
      <c r="D2905" s="645" t="s">
        <v>286</v>
      </c>
      <c r="E2905" s="645" t="s">
        <v>287</v>
      </c>
      <c r="F2905" s="645" t="s">
        <v>288</v>
      </c>
      <c r="G2905" s="645" t="s">
        <v>9815</v>
      </c>
      <c r="H2905" s="646">
        <v>42765</v>
      </c>
      <c r="I2905" s="647">
        <v>35.72</v>
      </c>
      <c r="J2905" s="647">
        <v>1</v>
      </c>
      <c r="K2905" s="647">
        <f t="shared" si="45"/>
        <v>35.72</v>
      </c>
      <c r="L2905" s="645" t="s">
        <v>9816</v>
      </c>
      <c r="M2905" s="645" t="s">
        <v>614</v>
      </c>
      <c r="N2905" s="646">
        <v>42808</v>
      </c>
      <c r="O2905" s="645" t="s">
        <v>71</v>
      </c>
      <c r="P2905" s="645" t="s">
        <v>9817</v>
      </c>
    </row>
    <row r="2906" spans="1:16" x14ac:dyDescent="0.2">
      <c r="A2906" s="645" t="s">
        <v>390</v>
      </c>
      <c r="B2906" s="645" t="s">
        <v>1710</v>
      </c>
      <c r="C2906" s="645" t="s">
        <v>391</v>
      </c>
      <c r="D2906" s="645" t="s">
        <v>286</v>
      </c>
      <c r="E2906" s="645" t="s">
        <v>287</v>
      </c>
      <c r="F2906" s="645" t="s">
        <v>288</v>
      </c>
      <c r="G2906" s="645" t="s">
        <v>9818</v>
      </c>
      <c r="H2906" s="646">
        <v>42765</v>
      </c>
      <c r="I2906" s="647">
        <v>472.04</v>
      </c>
      <c r="J2906" s="647">
        <v>1</v>
      </c>
      <c r="K2906" s="647">
        <f t="shared" si="45"/>
        <v>472.04</v>
      </c>
      <c r="L2906" s="645" t="s">
        <v>9819</v>
      </c>
      <c r="M2906" s="645" t="s">
        <v>285</v>
      </c>
      <c r="N2906" s="646">
        <v>42808</v>
      </c>
      <c r="O2906" s="645" t="s">
        <v>71</v>
      </c>
      <c r="P2906" s="645" t="s">
        <v>9820</v>
      </c>
    </row>
    <row r="2907" spans="1:16" x14ac:dyDescent="0.2">
      <c r="A2907" s="645" t="s">
        <v>390</v>
      </c>
      <c r="B2907" s="645" t="s">
        <v>1710</v>
      </c>
      <c r="C2907" s="645" t="s">
        <v>391</v>
      </c>
      <c r="D2907" s="645" t="s">
        <v>286</v>
      </c>
      <c r="E2907" s="645" t="s">
        <v>287</v>
      </c>
      <c r="F2907" s="645" t="s">
        <v>288</v>
      </c>
      <c r="G2907" s="645" t="s">
        <v>9821</v>
      </c>
      <c r="H2907" s="646">
        <v>42758</v>
      </c>
      <c r="I2907" s="647">
        <v>152.1</v>
      </c>
      <c r="J2907" s="647">
        <v>1</v>
      </c>
      <c r="K2907" s="647">
        <f t="shared" si="45"/>
        <v>152.1</v>
      </c>
      <c r="L2907" s="645" t="s">
        <v>9822</v>
      </c>
      <c r="M2907" s="645" t="s">
        <v>207</v>
      </c>
      <c r="N2907" s="646">
        <v>42808</v>
      </c>
      <c r="O2907" s="645" t="s">
        <v>71</v>
      </c>
      <c r="P2907" s="645" t="s">
        <v>9823</v>
      </c>
    </row>
    <row r="2908" spans="1:16" x14ac:dyDescent="0.2">
      <c r="A2908" s="645" t="s">
        <v>390</v>
      </c>
      <c r="B2908" s="645" t="s">
        <v>1710</v>
      </c>
      <c r="C2908" s="645" t="s">
        <v>391</v>
      </c>
      <c r="D2908" s="645" t="s">
        <v>286</v>
      </c>
      <c r="E2908" s="645" t="s">
        <v>287</v>
      </c>
      <c r="F2908" s="645" t="s">
        <v>288</v>
      </c>
      <c r="G2908" s="645" t="s">
        <v>9824</v>
      </c>
      <c r="H2908" s="646">
        <v>42758</v>
      </c>
      <c r="I2908" s="647">
        <v>160.19999999999999</v>
      </c>
      <c r="J2908" s="647">
        <v>1</v>
      </c>
      <c r="K2908" s="647">
        <f t="shared" si="45"/>
        <v>160.19999999999999</v>
      </c>
      <c r="L2908" s="645" t="s">
        <v>9825</v>
      </c>
      <c r="M2908" s="645" t="s">
        <v>1410</v>
      </c>
      <c r="N2908" s="646">
        <v>42808</v>
      </c>
      <c r="O2908" s="645" t="s">
        <v>71</v>
      </c>
      <c r="P2908" s="645" t="s">
        <v>9826</v>
      </c>
    </row>
    <row r="2909" spans="1:16" x14ac:dyDescent="0.2">
      <c r="A2909" s="645" t="s">
        <v>390</v>
      </c>
      <c r="B2909" s="645" t="s">
        <v>1710</v>
      </c>
      <c r="C2909" s="645" t="s">
        <v>391</v>
      </c>
      <c r="D2909" s="645" t="s">
        <v>286</v>
      </c>
      <c r="E2909" s="645" t="s">
        <v>287</v>
      </c>
      <c r="F2909" s="645" t="s">
        <v>288</v>
      </c>
      <c r="G2909" s="645" t="s">
        <v>9827</v>
      </c>
      <c r="H2909" s="646">
        <v>42758</v>
      </c>
      <c r="I2909" s="647">
        <v>120.03</v>
      </c>
      <c r="J2909" s="647">
        <v>1</v>
      </c>
      <c r="K2909" s="647">
        <f t="shared" si="45"/>
        <v>120.03</v>
      </c>
      <c r="L2909" s="645" t="s">
        <v>9807</v>
      </c>
      <c r="M2909" s="645" t="s">
        <v>1410</v>
      </c>
      <c r="N2909" s="646">
        <v>42808</v>
      </c>
      <c r="O2909" s="645" t="s">
        <v>71</v>
      </c>
      <c r="P2909" s="645" t="s">
        <v>9808</v>
      </c>
    </row>
    <row r="2910" spans="1:16" x14ac:dyDescent="0.2">
      <c r="A2910" s="645" t="s">
        <v>390</v>
      </c>
      <c r="B2910" s="645" t="s">
        <v>1710</v>
      </c>
      <c r="C2910" s="645" t="s">
        <v>391</v>
      </c>
      <c r="D2910" s="645" t="s">
        <v>286</v>
      </c>
      <c r="E2910" s="645" t="s">
        <v>287</v>
      </c>
      <c r="F2910" s="645" t="s">
        <v>288</v>
      </c>
      <c r="G2910" s="645" t="s">
        <v>9828</v>
      </c>
      <c r="H2910" s="646">
        <v>42758</v>
      </c>
      <c r="I2910" s="647">
        <v>65.61</v>
      </c>
      <c r="J2910" s="647">
        <v>1</v>
      </c>
      <c r="K2910" s="647">
        <f t="shared" si="45"/>
        <v>65.61</v>
      </c>
      <c r="L2910" s="645" t="s">
        <v>9829</v>
      </c>
      <c r="M2910" s="645" t="s">
        <v>1410</v>
      </c>
      <c r="N2910" s="646">
        <v>42808</v>
      </c>
      <c r="O2910" s="645" t="s">
        <v>71</v>
      </c>
      <c r="P2910" s="645" t="s">
        <v>9830</v>
      </c>
    </row>
    <row r="2911" spans="1:16" x14ac:dyDescent="0.2">
      <c r="A2911" s="645" t="s">
        <v>390</v>
      </c>
      <c r="B2911" s="645" t="s">
        <v>1710</v>
      </c>
      <c r="C2911" s="645" t="s">
        <v>391</v>
      </c>
      <c r="D2911" s="645" t="s">
        <v>286</v>
      </c>
      <c r="E2911" s="645" t="s">
        <v>287</v>
      </c>
      <c r="F2911" s="645" t="s">
        <v>288</v>
      </c>
      <c r="G2911" s="645" t="s">
        <v>9831</v>
      </c>
      <c r="H2911" s="646">
        <v>42758</v>
      </c>
      <c r="I2911" s="647">
        <v>182.7</v>
      </c>
      <c r="J2911" s="647">
        <v>1</v>
      </c>
      <c r="K2911" s="647">
        <f t="shared" si="45"/>
        <v>182.7</v>
      </c>
      <c r="L2911" s="645" t="s">
        <v>2420</v>
      </c>
      <c r="M2911" s="645" t="s">
        <v>1083</v>
      </c>
      <c r="N2911" s="646">
        <v>42808</v>
      </c>
      <c r="O2911" s="645" t="s">
        <v>71</v>
      </c>
      <c r="P2911" s="645" t="s">
        <v>4252</v>
      </c>
    </row>
    <row r="2912" spans="1:16" x14ac:dyDescent="0.2">
      <c r="A2912" s="645" t="s">
        <v>390</v>
      </c>
      <c r="B2912" s="645" t="s">
        <v>1710</v>
      </c>
      <c r="C2912" s="645" t="s">
        <v>391</v>
      </c>
      <c r="D2912" s="645" t="s">
        <v>286</v>
      </c>
      <c r="E2912" s="645" t="s">
        <v>287</v>
      </c>
      <c r="F2912" s="645" t="s">
        <v>288</v>
      </c>
      <c r="G2912" s="645" t="s">
        <v>9832</v>
      </c>
      <c r="H2912" s="646">
        <v>42758</v>
      </c>
      <c r="I2912" s="647">
        <v>395.15</v>
      </c>
      <c r="J2912" s="647">
        <v>1</v>
      </c>
      <c r="K2912" s="647">
        <f t="shared" si="45"/>
        <v>395.15</v>
      </c>
      <c r="L2912" s="645" t="s">
        <v>9833</v>
      </c>
      <c r="M2912" s="645" t="s">
        <v>285</v>
      </c>
      <c r="N2912" s="646">
        <v>42808</v>
      </c>
      <c r="O2912" s="645" t="s">
        <v>71</v>
      </c>
      <c r="P2912" s="645" t="s">
        <v>9834</v>
      </c>
    </row>
    <row r="2913" spans="1:16" x14ac:dyDescent="0.2">
      <c r="A2913" s="645" t="s">
        <v>390</v>
      </c>
      <c r="B2913" s="645" t="s">
        <v>1710</v>
      </c>
      <c r="C2913" s="645" t="s">
        <v>391</v>
      </c>
      <c r="D2913" s="645" t="s">
        <v>286</v>
      </c>
      <c r="E2913" s="645" t="s">
        <v>287</v>
      </c>
      <c r="F2913" s="645" t="s">
        <v>288</v>
      </c>
      <c r="G2913" s="645" t="s">
        <v>9835</v>
      </c>
      <c r="H2913" s="646">
        <v>42748</v>
      </c>
      <c r="I2913" s="647">
        <v>40.96</v>
      </c>
      <c r="J2913" s="647">
        <v>1</v>
      </c>
      <c r="K2913" s="647">
        <f t="shared" si="45"/>
        <v>40.96</v>
      </c>
      <c r="L2913" s="645" t="s">
        <v>2426</v>
      </c>
      <c r="M2913" s="645" t="s">
        <v>584</v>
      </c>
      <c r="N2913" s="646">
        <v>42808</v>
      </c>
      <c r="O2913" s="645" t="s">
        <v>71</v>
      </c>
      <c r="P2913" s="645" t="s">
        <v>9836</v>
      </c>
    </row>
    <row r="2914" spans="1:16" x14ac:dyDescent="0.2">
      <c r="A2914" s="645" t="s">
        <v>390</v>
      </c>
      <c r="B2914" s="645" t="s">
        <v>1710</v>
      </c>
      <c r="C2914" s="645" t="s">
        <v>391</v>
      </c>
      <c r="D2914" s="645" t="s">
        <v>286</v>
      </c>
      <c r="E2914" s="645" t="s">
        <v>287</v>
      </c>
      <c r="F2914" s="645" t="s">
        <v>288</v>
      </c>
      <c r="G2914" s="645" t="s">
        <v>9837</v>
      </c>
      <c r="H2914" s="646">
        <v>42748</v>
      </c>
      <c r="I2914" s="647">
        <v>78.290000000000006</v>
      </c>
      <c r="J2914" s="647">
        <v>1</v>
      </c>
      <c r="K2914" s="647">
        <f t="shared" si="45"/>
        <v>78.290000000000006</v>
      </c>
      <c r="L2914" s="645" t="s">
        <v>2424</v>
      </c>
      <c r="M2914" s="645" t="s">
        <v>584</v>
      </c>
      <c r="N2914" s="646">
        <v>42808</v>
      </c>
      <c r="O2914" s="645" t="s">
        <v>71</v>
      </c>
      <c r="P2914" s="645" t="s">
        <v>9838</v>
      </c>
    </row>
    <row r="2915" spans="1:16" x14ac:dyDescent="0.2">
      <c r="A2915" s="645" t="s">
        <v>390</v>
      </c>
      <c r="B2915" s="645" t="s">
        <v>1710</v>
      </c>
      <c r="C2915" s="645" t="s">
        <v>391</v>
      </c>
      <c r="D2915" s="645" t="s">
        <v>415</v>
      </c>
      <c r="E2915" s="645" t="s">
        <v>416</v>
      </c>
      <c r="F2915" s="645" t="s">
        <v>417</v>
      </c>
      <c r="G2915" s="645" t="s">
        <v>9839</v>
      </c>
      <c r="H2915" s="646">
        <v>42789</v>
      </c>
      <c r="I2915" s="647">
        <v>220.99</v>
      </c>
      <c r="J2915" s="647">
        <v>1</v>
      </c>
      <c r="K2915" s="647">
        <f t="shared" si="45"/>
        <v>220.99</v>
      </c>
      <c r="L2915" s="645" t="s">
        <v>9840</v>
      </c>
      <c r="M2915" s="645" t="s">
        <v>86</v>
      </c>
      <c r="N2915" s="646">
        <v>42802</v>
      </c>
      <c r="O2915" s="645" t="s">
        <v>71</v>
      </c>
      <c r="P2915" s="645" t="s">
        <v>9841</v>
      </c>
    </row>
    <row r="2916" spans="1:16" x14ac:dyDescent="0.2">
      <c r="A2916" s="645" t="s">
        <v>390</v>
      </c>
      <c r="B2916" s="645" t="s">
        <v>1710</v>
      </c>
      <c r="C2916" s="645" t="s">
        <v>391</v>
      </c>
      <c r="D2916" s="645" t="s">
        <v>1246</v>
      </c>
      <c r="E2916" s="645" t="s">
        <v>1247</v>
      </c>
      <c r="F2916" s="645" t="s">
        <v>1248</v>
      </c>
      <c r="G2916" s="645" t="s">
        <v>9842</v>
      </c>
      <c r="H2916" s="646">
        <v>42814</v>
      </c>
      <c r="I2916" s="647">
        <v>271.04000000000002</v>
      </c>
      <c r="J2916" s="647">
        <v>1</v>
      </c>
      <c r="K2916" s="647">
        <f t="shared" si="45"/>
        <v>271.04000000000002</v>
      </c>
      <c r="L2916" s="645" t="s">
        <v>801</v>
      </c>
      <c r="M2916" s="645" t="s">
        <v>282</v>
      </c>
      <c r="N2916" s="646">
        <v>42815</v>
      </c>
      <c r="O2916" s="645" t="s">
        <v>71</v>
      </c>
      <c r="P2916" s="645" t="s">
        <v>801</v>
      </c>
    </row>
    <row r="2917" spans="1:16" x14ac:dyDescent="0.2">
      <c r="A2917" s="645" t="s">
        <v>390</v>
      </c>
      <c r="B2917" s="645" t="s">
        <v>1710</v>
      </c>
      <c r="C2917" s="645" t="s">
        <v>391</v>
      </c>
      <c r="D2917" s="645" t="s">
        <v>1246</v>
      </c>
      <c r="E2917" s="645" t="s">
        <v>1247</v>
      </c>
      <c r="F2917" s="645" t="s">
        <v>1248</v>
      </c>
      <c r="G2917" s="645" t="s">
        <v>9843</v>
      </c>
      <c r="H2917" s="646">
        <v>42795</v>
      </c>
      <c r="I2917" s="647">
        <v>350.9</v>
      </c>
      <c r="J2917" s="647">
        <v>1</v>
      </c>
      <c r="K2917" s="647">
        <f t="shared" si="45"/>
        <v>350.9</v>
      </c>
      <c r="L2917" s="645" t="s">
        <v>801</v>
      </c>
      <c r="M2917" s="645" t="s">
        <v>282</v>
      </c>
      <c r="N2917" s="646">
        <v>42802</v>
      </c>
      <c r="O2917" s="645" t="s">
        <v>71</v>
      </c>
      <c r="P2917" s="645" t="s">
        <v>801</v>
      </c>
    </row>
    <row r="2918" spans="1:16" x14ac:dyDescent="0.2">
      <c r="A2918" s="645" t="s">
        <v>390</v>
      </c>
      <c r="B2918" s="645" t="s">
        <v>1710</v>
      </c>
      <c r="C2918" s="645" t="s">
        <v>391</v>
      </c>
      <c r="D2918" s="645" t="s">
        <v>181</v>
      </c>
      <c r="E2918" s="645" t="s">
        <v>182</v>
      </c>
      <c r="F2918" s="645" t="s">
        <v>183</v>
      </c>
      <c r="G2918" s="645" t="s">
        <v>9844</v>
      </c>
      <c r="H2918" s="646">
        <v>42809</v>
      </c>
      <c r="I2918" s="647">
        <v>125.6</v>
      </c>
      <c r="J2918" s="647">
        <v>1</v>
      </c>
      <c r="K2918" s="647">
        <f t="shared" si="45"/>
        <v>125.6</v>
      </c>
      <c r="L2918" s="645" t="s">
        <v>801</v>
      </c>
      <c r="M2918" s="645" t="s">
        <v>1147</v>
      </c>
      <c r="N2918" s="646">
        <v>42811</v>
      </c>
      <c r="O2918" s="645" t="s">
        <v>71</v>
      </c>
      <c r="P2918" s="645" t="s">
        <v>801</v>
      </c>
    </row>
    <row r="2919" spans="1:16" x14ac:dyDescent="0.2">
      <c r="A2919" s="645" t="s">
        <v>390</v>
      </c>
      <c r="B2919" s="645" t="s">
        <v>1710</v>
      </c>
      <c r="C2919" s="645" t="s">
        <v>391</v>
      </c>
      <c r="D2919" s="645" t="s">
        <v>181</v>
      </c>
      <c r="E2919" s="645" t="s">
        <v>182</v>
      </c>
      <c r="F2919" s="645" t="s">
        <v>183</v>
      </c>
      <c r="G2919" s="645" t="s">
        <v>9845</v>
      </c>
      <c r="H2919" s="646">
        <v>42807</v>
      </c>
      <c r="I2919" s="647">
        <v>62.55</v>
      </c>
      <c r="J2919" s="647">
        <v>1</v>
      </c>
      <c r="K2919" s="647">
        <f t="shared" si="45"/>
        <v>62.55</v>
      </c>
      <c r="L2919" s="645" t="s">
        <v>801</v>
      </c>
      <c r="M2919" s="645" t="s">
        <v>611</v>
      </c>
      <c r="N2919" s="646">
        <v>42811</v>
      </c>
      <c r="O2919" s="645" t="s">
        <v>71</v>
      </c>
      <c r="P2919" s="645" t="s">
        <v>801</v>
      </c>
    </row>
    <row r="2920" spans="1:16" x14ac:dyDescent="0.2">
      <c r="A2920" s="645" t="s">
        <v>390</v>
      </c>
      <c r="B2920" s="645" t="s">
        <v>1710</v>
      </c>
      <c r="C2920" s="645" t="s">
        <v>391</v>
      </c>
      <c r="D2920" s="645" t="s">
        <v>181</v>
      </c>
      <c r="E2920" s="645" t="s">
        <v>182</v>
      </c>
      <c r="F2920" s="645" t="s">
        <v>183</v>
      </c>
      <c r="G2920" s="645" t="s">
        <v>9846</v>
      </c>
      <c r="H2920" s="646">
        <v>42804</v>
      </c>
      <c r="I2920" s="647">
        <v>161</v>
      </c>
      <c r="J2920" s="647">
        <v>1</v>
      </c>
      <c r="K2920" s="647">
        <f t="shared" si="45"/>
        <v>161</v>
      </c>
      <c r="L2920" s="645" t="s">
        <v>801</v>
      </c>
      <c r="M2920" s="645" t="s">
        <v>9847</v>
      </c>
      <c r="N2920" s="646">
        <v>42811</v>
      </c>
      <c r="O2920" s="645" t="s">
        <v>71</v>
      </c>
      <c r="P2920" s="645" t="s">
        <v>801</v>
      </c>
    </row>
    <row r="2921" spans="1:16" x14ac:dyDescent="0.2">
      <c r="A2921" s="645" t="s">
        <v>390</v>
      </c>
      <c r="B2921" s="645" t="s">
        <v>1710</v>
      </c>
      <c r="C2921" s="645" t="s">
        <v>391</v>
      </c>
      <c r="D2921" s="645" t="s">
        <v>181</v>
      </c>
      <c r="E2921" s="645" t="s">
        <v>182</v>
      </c>
      <c r="F2921" s="645" t="s">
        <v>183</v>
      </c>
      <c r="G2921" s="645" t="s">
        <v>9848</v>
      </c>
      <c r="H2921" s="646">
        <v>42804</v>
      </c>
      <c r="I2921" s="647">
        <v>210</v>
      </c>
      <c r="J2921" s="647">
        <v>1</v>
      </c>
      <c r="K2921" s="647">
        <f t="shared" si="45"/>
        <v>210</v>
      </c>
      <c r="L2921" s="645" t="s">
        <v>801</v>
      </c>
      <c r="M2921" s="645" t="s">
        <v>1303</v>
      </c>
      <c r="N2921" s="646">
        <v>42811</v>
      </c>
      <c r="O2921" s="645" t="s">
        <v>71</v>
      </c>
      <c r="P2921" s="645" t="s">
        <v>801</v>
      </c>
    </row>
    <row r="2922" spans="1:16" x14ac:dyDescent="0.2">
      <c r="A2922" s="645" t="s">
        <v>390</v>
      </c>
      <c r="B2922" s="645" t="s">
        <v>1710</v>
      </c>
      <c r="C2922" s="645" t="s">
        <v>391</v>
      </c>
      <c r="D2922" s="645" t="s">
        <v>181</v>
      </c>
      <c r="E2922" s="645" t="s">
        <v>182</v>
      </c>
      <c r="F2922" s="645" t="s">
        <v>183</v>
      </c>
      <c r="G2922" s="645" t="s">
        <v>9849</v>
      </c>
      <c r="H2922" s="646">
        <v>42804</v>
      </c>
      <c r="I2922" s="647">
        <v>46.75</v>
      </c>
      <c r="J2922" s="647">
        <v>1</v>
      </c>
      <c r="K2922" s="647">
        <f t="shared" si="45"/>
        <v>46.75</v>
      </c>
      <c r="L2922" s="645" t="s">
        <v>801</v>
      </c>
      <c r="M2922" s="645" t="s">
        <v>9850</v>
      </c>
      <c r="N2922" s="646">
        <v>42811</v>
      </c>
      <c r="O2922" s="645" t="s">
        <v>71</v>
      </c>
      <c r="P2922" s="645" t="s">
        <v>801</v>
      </c>
    </row>
    <row r="2923" spans="1:16" x14ac:dyDescent="0.2">
      <c r="A2923" s="645" t="s">
        <v>390</v>
      </c>
      <c r="B2923" s="645" t="s">
        <v>1710</v>
      </c>
      <c r="C2923" s="645" t="s">
        <v>391</v>
      </c>
      <c r="D2923" s="645" t="s">
        <v>181</v>
      </c>
      <c r="E2923" s="645" t="s">
        <v>182</v>
      </c>
      <c r="F2923" s="645" t="s">
        <v>183</v>
      </c>
      <c r="G2923" s="645" t="s">
        <v>9851</v>
      </c>
      <c r="H2923" s="646">
        <v>42804</v>
      </c>
      <c r="I2923" s="647">
        <v>133.25</v>
      </c>
      <c r="J2923" s="647">
        <v>1</v>
      </c>
      <c r="K2923" s="647">
        <f t="shared" si="45"/>
        <v>133.25</v>
      </c>
      <c r="L2923" s="645" t="s">
        <v>801</v>
      </c>
      <c r="M2923" s="645" t="s">
        <v>3065</v>
      </c>
      <c r="N2923" s="646">
        <v>42811</v>
      </c>
      <c r="O2923" s="645" t="s">
        <v>71</v>
      </c>
      <c r="P2923" s="645" t="s">
        <v>801</v>
      </c>
    </row>
    <row r="2924" spans="1:16" x14ac:dyDescent="0.2">
      <c r="A2924" s="645" t="s">
        <v>390</v>
      </c>
      <c r="B2924" s="645" t="s">
        <v>1710</v>
      </c>
      <c r="C2924" s="645" t="s">
        <v>391</v>
      </c>
      <c r="D2924" s="645" t="s">
        <v>181</v>
      </c>
      <c r="E2924" s="645" t="s">
        <v>182</v>
      </c>
      <c r="F2924" s="645" t="s">
        <v>183</v>
      </c>
      <c r="G2924" s="645" t="s">
        <v>9852</v>
      </c>
      <c r="H2924" s="646">
        <v>42804</v>
      </c>
      <c r="I2924" s="647">
        <v>110</v>
      </c>
      <c r="J2924" s="647">
        <v>1</v>
      </c>
      <c r="K2924" s="647">
        <f t="shared" si="45"/>
        <v>110</v>
      </c>
      <c r="L2924" s="645" t="s">
        <v>801</v>
      </c>
      <c r="M2924" s="645" t="s">
        <v>611</v>
      </c>
      <c r="N2924" s="646">
        <v>42811</v>
      </c>
      <c r="O2924" s="645" t="s">
        <v>71</v>
      </c>
      <c r="P2924" s="645" t="s">
        <v>801</v>
      </c>
    </row>
    <row r="2925" spans="1:16" x14ac:dyDescent="0.2">
      <c r="A2925" s="645" t="s">
        <v>390</v>
      </c>
      <c r="B2925" s="645" t="s">
        <v>1710</v>
      </c>
      <c r="C2925" s="645" t="s">
        <v>391</v>
      </c>
      <c r="D2925" s="645" t="s">
        <v>181</v>
      </c>
      <c r="E2925" s="645" t="s">
        <v>182</v>
      </c>
      <c r="F2925" s="645" t="s">
        <v>183</v>
      </c>
      <c r="G2925" s="645" t="s">
        <v>9853</v>
      </c>
      <c r="H2925" s="646">
        <v>42821</v>
      </c>
      <c r="I2925" s="647">
        <v>60.5</v>
      </c>
      <c r="J2925" s="647">
        <v>1</v>
      </c>
      <c r="K2925" s="647">
        <f t="shared" si="45"/>
        <v>60.5</v>
      </c>
      <c r="L2925" s="645" t="s">
        <v>801</v>
      </c>
      <c r="M2925" s="645" t="s">
        <v>1207</v>
      </c>
      <c r="N2925" s="646">
        <v>42822</v>
      </c>
      <c r="O2925" s="645" t="s">
        <v>71</v>
      </c>
      <c r="P2925" s="645" t="s">
        <v>801</v>
      </c>
    </row>
    <row r="2926" spans="1:16" x14ac:dyDescent="0.2">
      <c r="A2926" s="645" t="s">
        <v>390</v>
      </c>
      <c r="B2926" s="645" t="s">
        <v>1710</v>
      </c>
      <c r="C2926" s="645" t="s">
        <v>391</v>
      </c>
      <c r="D2926" s="645" t="s">
        <v>181</v>
      </c>
      <c r="E2926" s="645" t="s">
        <v>182</v>
      </c>
      <c r="F2926" s="645" t="s">
        <v>183</v>
      </c>
      <c r="G2926" s="645" t="s">
        <v>9854</v>
      </c>
      <c r="H2926" s="646">
        <v>42811</v>
      </c>
      <c r="I2926" s="647">
        <v>121</v>
      </c>
      <c r="J2926" s="647">
        <v>1</v>
      </c>
      <c r="K2926" s="647">
        <f t="shared" si="45"/>
        <v>121</v>
      </c>
      <c r="L2926" s="645" t="s">
        <v>801</v>
      </c>
      <c r="M2926" s="645" t="s">
        <v>480</v>
      </c>
      <c r="N2926" s="646">
        <v>42814</v>
      </c>
      <c r="O2926" s="645" t="s">
        <v>71</v>
      </c>
      <c r="P2926" s="645" t="s">
        <v>801</v>
      </c>
    </row>
    <row r="2927" spans="1:16" x14ac:dyDescent="0.2">
      <c r="A2927" s="645" t="s">
        <v>390</v>
      </c>
      <c r="B2927" s="645" t="s">
        <v>1710</v>
      </c>
      <c r="C2927" s="645" t="s">
        <v>391</v>
      </c>
      <c r="D2927" s="645" t="s">
        <v>181</v>
      </c>
      <c r="E2927" s="645" t="s">
        <v>182</v>
      </c>
      <c r="F2927" s="645" t="s">
        <v>183</v>
      </c>
      <c r="G2927" s="645" t="s">
        <v>9855</v>
      </c>
      <c r="H2927" s="646">
        <v>42800</v>
      </c>
      <c r="I2927" s="647">
        <v>32.909999999999997</v>
      </c>
      <c r="J2927" s="647">
        <v>1</v>
      </c>
      <c r="K2927" s="647">
        <f t="shared" si="45"/>
        <v>32.909999999999997</v>
      </c>
      <c r="L2927" s="645" t="s">
        <v>801</v>
      </c>
      <c r="M2927" s="645" t="s">
        <v>3065</v>
      </c>
      <c r="N2927" s="646">
        <v>42802</v>
      </c>
      <c r="O2927" s="645" t="s">
        <v>71</v>
      </c>
      <c r="P2927" s="645" t="s">
        <v>801</v>
      </c>
    </row>
    <row r="2928" spans="1:16" x14ac:dyDescent="0.2">
      <c r="A2928" s="645" t="s">
        <v>390</v>
      </c>
      <c r="B2928" s="645" t="s">
        <v>1710</v>
      </c>
      <c r="C2928" s="645" t="s">
        <v>391</v>
      </c>
      <c r="D2928" s="645" t="s">
        <v>181</v>
      </c>
      <c r="E2928" s="645" t="s">
        <v>182</v>
      </c>
      <c r="F2928" s="645" t="s">
        <v>183</v>
      </c>
      <c r="G2928" s="645" t="s">
        <v>9856</v>
      </c>
      <c r="H2928" s="646">
        <v>42800</v>
      </c>
      <c r="I2928" s="647">
        <v>2.69</v>
      </c>
      <c r="J2928" s="647">
        <v>1</v>
      </c>
      <c r="K2928" s="647">
        <f t="shared" si="45"/>
        <v>2.69</v>
      </c>
      <c r="L2928" s="645" t="s">
        <v>801</v>
      </c>
      <c r="M2928" s="645" t="s">
        <v>744</v>
      </c>
      <c r="N2928" s="646">
        <v>42802</v>
      </c>
      <c r="O2928" s="645" t="s">
        <v>71</v>
      </c>
      <c r="P2928" s="645" t="s">
        <v>801</v>
      </c>
    </row>
    <row r="2929" spans="1:16" x14ac:dyDescent="0.2">
      <c r="A2929" s="645" t="s">
        <v>390</v>
      </c>
      <c r="B2929" s="645" t="s">
        <v>1710</v>
      </c>
      <c r="C2929" s="645" t="s">
        <v>391</v>
      </c>
      <c r="D2929" s="645" t="s">
        <v>181</v>
      </c>
      <c r="E2929" s="645" t="s">
        <v>182</v>
      </c>
      <c r="F2929" s="645" t="s">
        <v>183</v>
      </c>
      <c r="G2929" s="645" t="s">
        <v>9857</v>
      </c>
      <c r="H2929" s="646">
        <v>42800</v>
      </c>
      <c r="I2929" s="647">
        <v>91.39</v>
      </c>
      <c r="J2929" s="647">
        <v>1</v>
      </c>
      <c r="K2929" s="647">
        <f t="shared" si="45"/>
        <v>91.39</v>
      </c>
      <c r="L2929" s="645" t="s">
        <v>801</v>
      </c>
      <c r="M2929" s="645" t="s">
        <v>744</v>
      </c>
      <c r="N2929" s="646">
        <v>42802</v>
      </c>
      <c r="O2929" s="645" t="s">
        <v>71</v>
      </c>
      <c r="P2929" s="645" t="s">
        <v>801</v>
      </c>
    </row>
    <row r="2930" spans="1:16" x14ac:dyDescent="0.2">
      <c r="A2930" s="645" t="s">
        <v>390</v>
      </c>
      <c r="B2930" s="645" t="s">
        <v>1710</v>
      </c>
      <c r="C2930" s="645" t="s">
        <v>391</v>
      </c>
      <c r="D2930" s="645" t="s">
        <v>181</v>
      </c>
      <c r="E2930" s="645" t="s">
        <v>182</v>
      </c>
      <c r="F2930" s="645" t="s">
        <v>183</v>
      </c>
      <c r="G2930" s="645" t="s">
        <v>9858</v>
      </c>
      <c r="H2930" s="646">
        <v>42800</v>
      </c>
      <c r="I2930" s="647">
        <v>15.13</v>
      </c>
      <c r="J2930" s="647">
        <v>1</v>
      </c>
      <c r="K2930" s="647">
        <f t="shared" si="45"/>
        <v>15.13</v>
      </c>
      <c r="L2930" s="645" t="s">
        <v>801</v>
      </c>
      <c r="M2930" s="645" t="s">
        <v>744</v>
      </c>
      <c r="N2930" s="646">
        <v>42802</v>
      </c>
      <c r="O2930" s="645" t="s">
        <v>71</v>
      </c>
      <c r="P2930" s="645" t="s">
        <v>801</v>
      </c>
    </row>
    <row r="2931" spans="1:16" x14ac:dyDescent="0.2">
      <c r="A2931" s="645" t="s">
        <v>390</v>
      </c>
      <c r="B2931" s="645" t="s">
        <v>1710</v>
      </c>
      <c r="C2931" s="645" t="s">
        <v>391</v>
      </c>
      <c r="D2931" s="645" t="s">
        <v>181</v>
      </c>
      <c r="E2931" s="645" t="s">
        <v>182</v>
      </c>
      <c r="F2931" s="645" t="s">
        <v>183</v>
      </c>
      <c r="G2931" s="645" t="s">
        <v>9859</v>
      </c>
      <c r="H2931" s="646">
        <v>42800</v>
      </c>
      <c r="I2931" s="647">
        <v>84.28</v>
      </c>
      <c r="J2931" s="647">
        <v>1</v>
      </c>
      <c r="K2931" s="647">
        <f t="shared" si="45"/>
        <v>84.28</v>
      </c>
      <c r="L2931" s="645" t="s">
        <v>801</v>
      </c>
      <c r="M2931" s="645" t="s">
        <v>582</v>
      </c>
      <c r="N2931" s="646">
        <v>42802</v>
      </c>
      <c r="O2931" s="645" t="s">
        <v>71</v>
      </c>
      <c r="P2931" s="645" t="s">
        <v>801</v>
      </c>
    </row>
    <row r="2932" spans="1:16" x14ac:dyDescent="0.2">
      <c r="A2932" s="645" t="s">
        <v>390</v>
      </c>
      <c r="B2932" s="645" t="s">
        <v>1710</v>
      </c>
      <c r="C2932" s="645" t="s">
        <v>391</v>
      </c>
      <c r="D2932" s="645" t="s">
        <v>181</v>
      </c>
      <c r="E2932" s="645" t="s">
        <v>182</v>
      </c>
      <c r="F2932" s="645" t="s">
        <v>183</v>
      </c>
      <c r="G2932" s="645" t="s">
        <v>9860</v>
      </c>
      <c r="H2932" s="646">
        <v>42800</v>
      </c>
      <c r="I2932" s="647">
        <v>13.31</v>
      </c>
      <c r="J2932" s="647">
        <v>1</v>
      </c>
      <c r="K2932" s="647">
        <f t="shared" si="45"/>
        <v>13.31</v>
      </c>
      <c r="L2932" s="645" t="s">
        <v>801</v>
      </c>
      <c r="M2932" s="645" t="s">
        <v>582</v>
      </c>
      <c r="N2932" s="646">
        <v>42802</v>
      </c>
      <c r="O2932" s="645" t="s">
        <v>71</v>
      </c>
      <c r="P2932" s="645" t="s">
        <v>801</v>
      </c>
    </row>
    <row r="2933" spans="1:16" x14ac:dyDescent="0.2">
      <c r="A2933" s="645" t="s">
        <v>390</v>
      </c>
      <c r="B2933" s="645" t="s">
        <v>1710</v>
      </c>
      <c r="C2933" s="645" t="s">
        <v>391</v>
      </c>
      <c r="D2933" s="645" t="s">
        <v>181</v>
      </c>
      <c r="E2933" s="645" t="s">
        <v>182</v>
      </c>
      <c r="F2933" s="645" t="s">
        <v>183</v>
      </c>
      <c r="G2933" s="645" t="s">
        <v>9861</v>
      </c>
      <c r="H2933" s="646">
        <v>42800</v>
      </c>
      <c r="I2933" s="647">
        <v>276.42</v>
      </c>
      <c r="J2933" s="647">
        <v>1</v>
      </c>
      <c r="K2933" s="647">
        <f t="shared" si="45"/>
        <v>276.42</v>
      </c>
      <c r="L2933" s="645" t="s">
        <v>801</v>
      </c>
      <c r="M2933" s="645" t="s">
        <v>744</v>
      </c>
      <c r="N2933" s="646">
        <v>42802</v>
      </c>
      <c r="O2933" s="645" t="s">
        <v>71</v>
      </c>
      <c r="P2933" s="645" t="s">
        <v>801</v>
      </c>
    </row>
    <row r="2934" spans="1:16" x14ac:dyDescent="0.2">
      <c r="A2934" s="645" t="s">
        <v>390</v>
      </c>
      <c r="B2934" s="645" t="s">
        <v>1710</v>
      </c>
      <c r="C2934" s="645" t="s">
        <v>391</v>
      </c>
      <c r="D2934" s="645" t="s">
        <v>181</v>
      </c>
      <c r="E2934" s="645" t="s">
        <v>182</v>
      </c>
      <c r="F2934" s="645" t="s">
        <v>183</v>
      </c>
      <c r="G2934" s="645" t="s">
        <v>9862</v>
      </c>
      <c r="H2934" s="646">
        <v>42797</v>
      </c>
      <c r="I2934" s="647">
        <v>65.819999999999993</v>
      </c>
      <c r="J2934" s="647">
        <v>1</v>
      </c>
      <c r="K2934" s="647">
        <f t="shared" si="45"/>
        <v>65.819999999999993</v>
      </c>
      <c r="L2934" s="645" t="s">
        <v>801</v>
      </c>
      <c r="M2934" s="645" t="s">
        <v>1207</v>
      </c>
      <c r="N2934" s="646">
        <v>42802</v>
      </c>
      <c r="O2934" s="645" t="s">
        <v>71</v>
      </c>
      <c r="P2934" s="645" t="s">
        <v>801</v>
      </c>
    </row>
    <row r="2935" spans="1:16" x14ac:dyDescent="0.2">
      <c r="A2935" s="645" t="s">
        <v>390</v>
      </c>
      <c r="B2935" s="645" t="s">
        <v>1710</v>
      </c>
      <c r="C2935" s="645" t="s">
        <v>391</v>
      </c>
      <c r="D2935" s="645" t="s">
        <v>181</v>
      </c>
      <c r="E2935" s="645" t="s">
        <v>182</v>
      </c>
      <c r="F2935" s="645" t="s">
        <v>183</v>
      </c>
      <c r="G2935" s="645" t="s">
        <v>9863</v>
      </c>
      <c r="H2935" s="646">
        <v>42797</v>
      </c>
      <c r="I2935" s="647">
        <v>85.31</v>
      </c>
      <c r="J2935" s="647">
        <v>1</v>
      </c>
      <c r="K2935" s="647">
        <f t="shared" si="45"/>
        <v>85.31</v>
      </c>
      <c r="L2935" s="645" t="s">
        <v>801</v>
      </c>
      <c r="M2935" s="645" t="s">
        <v>260</v>
      </c>
      <c r="N2935" s="646">
        <v>42802</v>
      </c>
      <c r="O2935" s="645" t="s">
        <v>71</v>
      </c>
      <c r="P2935" s="645" t="s">
        <v>801</v>
      </c>
    </row>
    <row r="2936" spans="1:16" x14ac:dyDescent="0.2">
      <c r="A2936" s="645" t="s">
        <v>390</v>
      </c>
      <c r="B2936" s="645" t="s">
        <v>1710</v>
      </c>
      <c r="C2936" s="645" t="s">
        <v>391</v>
      </c>
      <c r="D2936" s="645" t="s">
        <v>181</v>
      </c>
      <c r="E2936" s="645" t="s">
        <v>182</v>
      </c>
      <c r="F2936" s="645" t="s">
        <v>183</v>
      </c>
      <c r="G2936" s="645" t="s">
        <v>9864</v>
      </c>
      <c r="H2936" s="646">
        <v>42797</v>
      </c>
      <c r="I2936" s="647">
        <v>57.9</v>
      </c>
      <c r="J2936" s="647">
        <v>1</v>
      </c>
      <c r="K2936" s="647">
        <f t="shared" si="45"/>
        <v>57.9</v>
      </c>
      <c r="L2936" s="645" t="s">
        <v>801</v>
      </c>
      <c r="M2936" s="645" t="s">
        <v>2362</v>
      </c>
      <c r="N2936" s="646">
        <v>42802</v>
      </c>
      <c r="O2936" s="645" t="s">
        <v>71</v>
      </c>
      <c r="P2936" s="645" t="s">
        <v>801</v>
      </c>
    </row>
    <row r="2937" spans="1:16" x14ac:dyDescent="0.2">
      <c r="A2937" s="645" t="s">
        <v>390</v>
      </c>
      <c r="B2937" s="645" t="s">
        <v>1710</v>
      </c>
      <c r="C2937" s="645" t="s">
        <v>391</v>
      </c>
      <c r="D2937" s="645" t="s">
        <v>181</v>
      </c>
      <c r="E2937" s="645" t="s">
        <v>182</v>
      </c>
      <c r="F2937" s="645" t="s">
        <v>183</v>
      </c>
      <c r="G2937" s="645" t="s">
        <v>9865</v>
      </c>
      <c r="H2937" s="646">
        <v>42797</v>
      </c>
      <c r="I2937" s="647">
        <v>37.03</v>
      </c>
      <c r="J2937" s="647">
        <v>1</v>
      </c>
      <c r="K2937" s="647">
        <f t="shared" si="45"/>
        <v>37.03</v>
      </c>
      <c r="L2937" s="645" t="s">
        <v>801</v>
      </c>
      <c r="M2937" s="645" t="s">
        <v>1207</v>
      </c>
      <c r="N2937" s="646">
        <v>42802</v>
      </c>
      <c r="O2937" s="645" t="s">
        <v>71</v>
      </c>
      <c r="P2937" s="645" t="s">
        <v>801</v>
      </c>
    </row>
    <row r="2938" spans="1:16" x14ac:dyDescent="0.2">
      <c r="A2938" s="645" t="s">
        <v>390</v>
      </c>
      <c r="B2938" s="645" t="s">
        <v>1710</v>
      </c>
      <c r="C2938" s="645" t="s">
        <v>391</v>
      </c>
      <c r="D2938" s="645" t="s">
        <v>181</v>
      </c>
      <c r="E2938" s="645" t="s">
        <v>182</v>
      </c>
      <c r="F2938" s="645" t="s">
        <v>183</v>
      </c>
      <c r="G2938" s="645" t="s">
        <v>9866</v>
      </c>
      <c r="H2938" s="646">
        <v>42797</v>
      </c>
      <c r="I2938" s="647">
        <v>28.86</v>
      </c>
      <c r="J2938" s="647">
        <v>1</v>
      </c>
      <c r="K2938" s="647">
        <f t="shared" si="45"/>
        <v>28.86</v>
      </c>
      <c r="L2938" s="645" t="s">
        <v>801</v>
      </c>
      <c r="M2938" s="645" t="s">
        <v>1207</v>
      </c>
      <c r="N2938" s="646">
        <v>42802</v>
      </c>
      <c r="O2938" s="645" t="s">
        <v>71</v>
      </c>
      <c r="P2938" s="645" t="s">
        <v>801</v>
      </c>
    </row>
    <row r="2939" spans="1:16" x14ac:dyDescent="0.2">
      <c r="A2939" s="645" t="s">
        <v>390</v>
      </c>
      <c r="B2939" s="645" t="s">
        <v>1710</v>
      </c>
      <c r="C2939" s="645" t="s">
        <v>391</v>
      </c>
      <c r="D2939" s="645" t="s">
        <v>181</v>
      </c>
      <c r="E2939" s="645" t="s">
        <v>182</v>
      </c>
      <c r="F2939" s="645" t="s">
        <v>183</v>
      </c>
      <c r="G2939" s="645" t="s">
        <v>9867</v>
      </c>
      <c r="H2939" s="646">
        <v>42797</v>
      </c>
      <c r="I2939" s="647">
        <v>29.43</v>
      </c>
      <c r="J2939" s="647">
        <v>1</v>
      </c>
      <c r="K2939" s="647">
        <f t="shared" si="45"/>
        <v>29.43</v>
      </c>
      <c r="L2939" s="645" t="s">
        <v>801</v>
      </c>
      <c r="M2939" s="645" t="s">
        <v>1207</v>
      </c>
      <c r="N2939" s="646">
        <v>42802</v>
      </c>
      <c r="O2939" s="645" t="s">
        <v>71</v>
      </c>
      <c r="P2939" s="645" t="s">
        <v>801</v>
      </c>
    </row>
    <row r="2940" spans="1:16" x14ac:dyDescent="0.2">
      <c r="A2940" s="645" t="s">
        <v>390</v>
      </c>
      <c r="B2940" s="645" t="s">
        <v>1710</v>
      </c>
      <c r="C2940" s="645" t="s">
        <v>391</v>
      </c>
      <c r="D2940" s="645" t="s">
        <v>181</v>
      </c>
      <c r="E2940" s="645" t="s">
        <v>182</v>
      </c>
      <c r="F2940" s="645" t="s">
        <v>183</v>
      </c>
      <c r="G2940" s="645" t="s">
        <v>9868</v>
      </c>
      <c r="H2940" s="646">
        <v>42796</v>
      </c>
      <c r="I2940" s="647">
        <v>70.180000000000007</v>
      </c>
      <c r="J2940" s="647">
        <v>1</v>
      </c>
      <c r="K2940" s="647">
        <f t="shared" si="45"/>
        <v>70.180000000000007</v>
      </c>
      <c r="L2940" s="645" t="s">
        <v>801</v>
      </c>
      <c r="M2940" s="645" t="s">
        <v>1207</v>
      </c>
      <c r="N2940" s="646">
        <v>42802</v>
      </c>
      <c r="O2940" s="645" t="s">
        <v>71</v>
      </c>
      <c r="P2940" s="645" t="s">
        <v>801</v>
      </c>
    </row>
    <row r="2941" spans="1:16" x14ac:dyDescent="0.2">
      <c r="A2941" s="645" t="s">
        <v>390</v>
      </c>
      <c r="B2941" s="645" t="s">
        <v>1710</v>
      </c>
      <c r="C2941" s="645" t="s">
        <v>391</v>
      </c>
      <c r="D2941" s="645" t="s">
        <v>181</v>
      </c>
      <c r="E2941" s="645" t="s">
        <v>182</v>
      </c>
      <c r="F2941" s="645" t="s">
        <v>183</v>
      </c>
      <c r="G2941" s="645" t="s">
        <v>9869</v>
      </c>
      <c r="H2941" s="646">
        <v>42795</v>
      </c>
      <c r="I2941" s="647">
        <v>50.34</v>
      </c>
      <c r="J2941" s="647">
        <v>1</v>
      </c>
      <c r="K2941" s="647">
        <f t="shared" si="45"/>
        <v>50.34</v>
      </c>
      <c r="L2941" s="645" t="s">
        <v>801</v>
      </c>
      <c r="M2941" s="645" t="s">
        <v>1231</v>
      </c>
      <c r="N2941" s="646">
        <v>42802</v>
      </c>
      <c r="O2941" s="645" t="s">
        <v>71</v>
      </c>
      <c r="P2941" s="645" t="s">
        <v>801</v>
      </c>
    </row>
    <row r="2942" spans="1:16" x14ac:dyDescent="0.2">
      <c r="A2942" s="645" t="s">
        <v>390</v>
      </c>
      <c r="B2942" s="645" t="s">
        <v>1710</v>
      </c>
      <c r="C2942" s="645" t="s">
        <v>391</v>
      </c>
      <c r="D2942" s="645" t="s">
        <v>181</v>
      </c>
      <c r="E2942" s="645" t="s">
        <v>182</v>
      </c>
      <c r="F2942" s="645" t="s">
        <v>183</v>
      </c>
      <c r="G2942" s="645" t="s">
        <v>9870</v>
      </c>
      <c r="H2942" s="646">
        <v>42795</v>
      </c>
      <c r="I2942" s="647">
        <v>245.1</v>
      </c>
      <c r="J2942" s="647">
        <v>1</v>
      </c>
      <c r="K2942" s="647">
        <f t="shared" si="45"/>
        <v>245.1</v>
      </c>
      <c r="L2942" s="645" t="s">
        <v>801</v>
      </c>
      <c r="M2942" s="645" t="s">
        <v>614</v>
      </c>
      <c r="N2942" s="646">
        <v>42802</v>
      </c>
      <c r="O2942" s="645" t="s">
        <v>71</v>
      </c>
      <c r="P2942" s="645" t="s">
        <v>801</v>
      </c>
    </row>
    <row r="2943" spans="1:16" x14ac:dyDescent="0.2">
      <c r="A2943" s="645" t="s">
        <v>390</v>
      </c>
      <c r="B2943" s="645" t="s">
        <v>1710</v>
      </c>
      <c r="C2943" s="645" t="s">
        <v>391</v>
      </c>
      <c r="D2943" s="645" t="s">
        <v>181</v>
      </c>
      <c r="E2943" s="645" t="s">
        <v>182</v>
      </c>
      <c r="F2943" s="645" t="s">
        <v>183</v>
      </c>
      <c r="G2943" s="645" t="s">
        <v>9871</v>
      </c>
      <c r="H2943" s="646">
        <v>42816</v>
      </c>
      <c r="I2943" s="647">
        <v>300</v>
      </c>
      <c r="J2943" s="647">
        <v>1</v>
      </c>
      <c r="K2943" s="647">
        <f t="shared" si="45"/>
        <v>300</v>
      </c>
      <c r="L2943" s="645" t="s">
        <v>801</v>
      </c>
      <c r="M2943" s="645" t="s">
        <v>205</v>
      </c>
      <c r="N2943" s="646">
        <v>42817</v>
      </c>
      <c r="O2943" s="645" t="s">
        <v>71</v>
      </c>
      <c r="P2943" s="645" t="s">
        <v>801</v>
      </c>
    </row>
    <row r="2944" spans="1:16" x14ac:dyDescent="0.2">
      <c r="A2944" s="645" t="s">
        <v>390</v>
      </c>
      <c r="B2944" s="645" t="s">
        <v>1710</v>
      </c>
      <c r="C2944" s="645" t="s">
        <v>391</v>
      </c>
      <c r="D2944" s="645" t="s">
        <v>181</v>
      </c>
      <c r="E2944" s="645" t="s">
        <v>182</v>
      </c>
      <c r="F2944" s="645" t="s">
        <v>183</v>
      </c>
      <c r="G2944" s="645" t="s">
        <v>9872</v>
      </c>
      <c r="H2944" s="646">
        <v>42815</v>
      </c>
      <c r="I2944" s="647">
        <v>280</v>
      </c>
      <c r="J2944" s="647">
        <v>1</v>
      </c>
      <c r="K2944" s="647">
        <f t="shared" si="45"/>
        <v>280</v>
      </c>
      <c r="L2944" s="645" t="s">
        <v>801</v>
      </c>
      <c r="M2944" s="645" t="s">
        <v>205</v>
      </c>
      <c r="N2944" s="646">
        <v>42817</v>
      </c>
      <c r="O2944" s="645" t="s">
        <v>71</v>
      </c>
      <c r="P2944" s="645" t="s">
        <v>801</v>
      </c>
    </row>
    <row r="2945" spans="1:16" x14ac:dyDescent="0.2">
      <c r="A2945" s="645" t="s">
        <v>390</v>
      </c>
      <c r="B2945" s="645" t="s">
        <v>1710</v>
      </c>
      <c r="C2945" s="645" t="s">
        <v>391</v>
      </c>
      <c r="D2945" s="645" t="s">
        <v>181</v>
      </c>
      <c r="E2945" s="645" t="s">
        <v>182</v>
      </c>
      <c r="F2945" s="645" t="s">
        <v>183</v>
      </c>
      <c r="G2945" s="645" t="s">
        <v>9873</v>
      </c>
      <c r="H2945" s="646">
        <v>42814</v>
      </c>
      <c r="I2945" s="647">
        <v>36.299999999999997</v>
      </c>
      <c r="J2945" s="647">
        <v>1</v>
      </c>
      <c r="K2945" s="647">
        <f t="shared" si="45"/>
        <v>36.299999999999997</v>
      </c>
      <c r="L2945" s="645" t="s">
        <v>801</v>
      </c>
      <c r="M2945" s="645" t="s">
        <v>1150</v>
      </c>
      <c r="N2945" s="646">
        <v>42816</v>
      </c>
      <c r="O2945" s="645" t="s">
        <v>71</v>
      </c>
      <c r="P2945" s="645" t="s">
        <v>801</v>
      </c>
    </row>
    <row r="2946" spans="1:16" x14ac:dyDescent="0.2">
      <c r="A2946" s="645" t="s">
        <v>390</v>
      </c>
      <c r="B2946" s="645" t="s">
        <v>1710</v>
      </c>
      <c r="C2946" s="645" t="s">
        <v>391</v>
      </c>
      <c r="D2946" s="645" t="s">
        <v>181</v>
      </c>
      <c r="E2946" s="645" t="s">
        <v>182</v>
      </c>
      <c r="F2946" s="645" t="s">
        <v>183</v>
      </c>
      <c r="G2946" s="645" t="s">
        <v>9874</v>
      </c>
      <c r="H2946" s="646">
        <v>42808</v>
      </c>
      <c r="I2946" s="647">
        <v>17.28</v>
      </c>
      <c r="J2946" s="647">
        <v>1</v>
      </c>
      <c r="K2946" s="647">
        <f t="shared" ref="K2946:K3009" si="46">I2946*J2946</f>
        <v>17.28</v>
      </c>
      <c r="L2946" s="645" t="s">
        <v>801</v>
      </c>
      <c r="M2946" s="645" t="s">
        <v>612</v>
      </c>
      <c r="N2946" s="646">
        <v>42814</v>
      </c>
      <c r="O2946" s="645" t="s">
        <v>71</v>
      </c>
      <c r="P2946" s="645" t="s">
        <v>801</v>
      </c>
    </row>
    <row r="2947" spans="1:16" x14ac:dyDescent="0.2">
      <c r="A2947" s="645" t="s">
        <v>390</v>
      </c>
      <c r="B2947" s="645" t="s">
        <v>1710</v>
      </c>
      <c r="C2947" s="645" t="s">
        <v>391</v>
      </c>
      <c r="D2947" s="645" t="s">
        <v>181</v>
      </c>
      <c r="E2947" s="645" t="s">
        <v>182</v>
      </c>
      <c r="F2947" s="645" t="s">
        <v>183</v>
      </c>
      <c r="G2947" s="645" t="s">
        <v>9875</v>
      </c>
      <c r="H2947" s="646">
        <v>42808</v>
      </c>
      <c r="I2947" s="647">
        <v>83.01</v>
      </c>
      <c r="J2947" s="647">
        <v>1</v>
      </c>
      <c r="K2947" s="647">
        <f t="shared" si="46"/>
        <v>83.01</v>
      </c>
      <c r="L2947" s="645" t="s">
        <v>801</v>
      </c>
      <c r="M2947" s="645" t="s">
        <v>1632</v>
      </c>
      <c r="N2947" s="646">
        <v>42814</v>
      </c>
      <c r="O2947" s="645" t="s">
        <v>71</v>
      </c>
      <c r="P2947" s="645" t="s">
        <v>801</v>
      </c>
    </row>
    <row r="2948" spans="1:16" x14ac:dyDescent="0.2">
      <c r="A2948" s="645" t="s">
        <v>390</v>
      </c>
      <c r="B2948" s="645" t="s">
        <v>1710</v>
      </c>
      <c r="C2948" s="645" t="s">
        <v>391</v>
      </c>
      <c r="D2948" s="645" t="s">
        <v>181</v>
      </c>
      <c r="E2948" s="645" t="s">
        <v>182</v>
      </c>
      <c r="F2948" s="645" t="s">
        <v>183</v>
      </c>
      <c r="G2948" s="645" t="s">
        <v>9876</v>
      </c>
      <c r="H2948" s="646">
        <v>42808</v>
      </c>
      <c r="I2948" s="647">
        <v>1.82</v>
      </c>
      <c r="J2948" s="647">
        <v>1</v>
      </c>
      <c r="K2948" s="647">
        <f t="shared" si="46"/>
        <v>1.82</v>
      </c>
      <c r="L2948" s="645" t="s">
        <v>801</v>
      </c>
      <c r="M2948" s="645" t="s">
        <v>153</v>
      </c>
      <c r="N2948" s="646">
        <v>42814</v>
      </c>
      <c r="O2948" s="645" t="s">
        <v>71</v>
      </c>
      <c r="P2948" s="645" t="s">
        <v>801</v>
      </c>
    </row>
    <row r="2949" spans="1:16" x14ac:dyDescent="0.2">
      <c r="A2949" s="645" t="s">
        <v>390</v>
      </c>
      <c r="B2949" s="645" t="s">
        <v>1710</v>
      </c>
      <c r="C2949" s="645" t="s">
        <v>391</v>
      </c>
      <c r="D2949" s="645" t="s">
        <v>181</v>
      </c>
      <c r="E2949" s="645" t="s">
        <v>182</v>
      </c>
      <c r="F2949" s="645" t="s">
        <v>183</v>
      </c>
      <c r="G2949" s="645" t="s">
        <v>9877</v>
      </c>
      <c r="H2949" s="646">
        <v>42808</v>
      </c>
      <c r="I2949" s="647">
        <v>35.94</v>
      </c>
      <c r="J2949" s="647">
        <v>1</v>
      </c>
      <c r="K2949" s="647">
        <f t="shared" si="46"/>
        <v>35.94</v>
      </c>
      <c r="L2949" s="645" t="s">
        <v>801</v>
      </c>
      <c r="M2949" s="645" t="s">
        <v>205</v>
      </c>
      <c r="N2949" s="646">
        <v>42814</v>
      </c>
      <c r="O2949" s="645" t="s">
        <v>71</v>
      </c>
      <c r="P2949" s="645" t="s">
        <v>801</v>
      </c>
    </row>
    <row r="2950" spans="1:16" x14ac:dyDescent="0.2">
      <c r="A2950" s="645" t="s">
        <v>390</v>
      </c>
      <c r="B2950" s="645" t="s">
        <v>1710</v>
      </c>
      <c r="C2950" s="645" t="s">
        <v>391</v>
      </c>
      <c r="D2950" s="645" t="s">
        <v>181</v>
      </c>
      <c r="E2950" s="645" t="s">
        <v>182</v>
      </c>
      <c r="F2950" s="645" t="s">
        <v>183</v>
      </c>
      <c r="G2950" s="645" t="s">
        <v>9878</v>
      </c>
      <c r="H2950" s="646">
        <v>42808</v>
      </c>
      <c r="I2950" s="647">
        <v>24.33</v>
      </c>
      <c r="J2950" s="647">
        <v>1</v>
      </c>
      <c r="K2950" s="647">
        <f t="shared" si="46"/>
        <v>24.33</v>
      </c>
      <c r="L2950" s="645" t="s">
        <v>801</v>
      </c>
      <c r="M2950" s="645" t="s">
        <v>207</v>
      </c>
      <c r="N2950" s="646">
        <v>42814</v>
      </c>
      <c r="O2950" s="645" t="s">
        <v>71</v>
      </c>
      <c r="P2950" s="645" t="s">
        <v>801</v>
      </c>
    </row>
    <row r="2951" spans="1:16" x14ac:dyDescent="0.2">
      <c r="A2951" s="645" t="s">
        <v>390</v>
      </c>
      <c r="B2951" s="645" t="s">
        <v>1710</v>
      </c>
      <c r="C2951" s="645" t="s">
        <v>391</v>
      </c>
      <c r="D2951" s="645" t="s">
        <v>181</v>
      </c>
      <c r="E2951" s="645" t="s">
        <v>182</v>
      </c>
      <c r="F2951" s="645" t="s">
        <v>183</v>
      </c>
      <c r="G2951" s="645" t="s">
        <v>9879</v>
      </c>
      <c r="H2951" s="646">
        <v>42808</v>
      </c>
      <c r="I2951" s="647">
        <v>16</v>
      </c>
      <c r="J2951" s="647">
        <v>1</v>
      </c>
      <c r="K2951" s="647">
        <f t="shared" si="46"/>
        <v>16</v>
      </c>
      <c r="L2951" s="645" t="s">
        <v>801</v>
      </c>
      <c r="M2951" s="645" t="s">
        <v>205</v>
      </c>
      <c r="N2951" s="646">
        <v>42814</v>
      </c>
      <c r="O2951" s="645" t="s">
        <v>71</v>
      </c>
      <c r="P2951" s="645" t="s">
        <v>801</v>
      </c>
    </row>
    <row r="2952" spans="1:16" x14ac:dyDescent="0.2">
      <c r="A2952" s="645" t="s">
        <v>390</v>
      </c>
      <c r="B2952" s="645" t="s">
        <v>1710</v>
      </c>
      <c r="C2952" s="645" t="s">
        <v>391</v>
      </c>
      <c r="D2952" s="645" t="s">
        <v>181</v>
      </c>
      <c r="E2952" s="645" t="s">
        <v>182</v>
      </c>
      <c r="F2952" s="645" t="s">
        <v>183</v>
      </c>
      <c r="G2952" s="645" t="s">
        <v>9880</v>
      </c>
      <c r="H2952" s="646">
        <v>42808</v>
      </c>
      <c r="I2952" s="647">
        <v>36.299999999999997</v>
      </c>
      <c r="J2952" s="647">
        <v>1</v>
      </c>
      <c r="K2952" s="647">
        <f t="shared" si="46"/>
        <v>36.299999999999997</v>
      </c>
      <c r="L2952" s="645" t="s">
        <v>801</v>
      </c>
      <c r="M2952" s="645" t="s">
        <v>205</v>
      </c>
      <c r="N2952" s="646">
        <v>42814</v>
      </c>
      <c r="O2952" s="645" t="s">
        <v>71</v>
      </c>
      <c r="P2952" s="645" t="s">
        <v>801</v>
      </c>
    </row>
    <row r="2953" spans="1:16" x14ac:dyDescent="0.2">
      <c r="A2953" s="645" t="s">
        <v>390</v>
      </c>
      <c r="B2953" s="645" t="s">
        <v>1710</v>
      </c>
      <c r="C2953" s="645" t="s">
        <v>391</v>
      </c>
      <c r="D2953" s="645" t="s">
        <v>181</v>
      </c>
      <c r="E2953" s="645" t="s">
        <v>182</v>
      </c>
      <c r="F2953" s="645" t="s">
        <v>183</v>
      </c>
      <c r="G2953" s="645" t="s">
        <v>9881</v>
      </c>
      <c r="H2953" s="646">
        <v>42808</v>
      </c>
      <c r="I2953" s="647">
        <v>38.72</v>
      </c>
      <c r="J2953" s="647">
        <v>1</v>
      </c>
      <c r="K2953" s="647">
        <f t="shared" si="46"/>
        <v>38.72</v>
      </c>
      <c r="L2953" s="645" t="s">
        <v>801</v>
      </c>
      <c r="M2953" s="645" t="s">
        <v>205</v>
      </c>
      <c r="N2953" s="646">
        <v>42814</v>
      </c>
      <c r="O2953" s="645" t="s">
        <v>71</v>
      </c>
      <c r="P2953" s="645" t="s">
        <v>801</v>
      </c>
    </row>
    <row r="2954" spans="1:16" x14ac:dyDescent="0.2">
      <c r="A2954" s="645" t="s">
        <v>390</v>
      </c>
      <c r="B2954" s="645" t="s">
        <v>1710</v>
      </c>
      <c r="C2954" s="645" t="s">
        <v>391</v>
      </c>
      <c r="D2954" s="645" t="s">
        <v>181</v>
      </c>
      <c r="E2954" s="645" t="s">
        <v>182</v>
      </c>
      <c r="F2954" s="645" t="s">
        <v>183</v>
      </c>
      <c r="G2954" s="645" t="s">
        <v>9882</v>
      </c>
      <c r="H2954" s="646">
        <v>42808</v>
      </c>
      <c r="I2954" s="647">
        <v>3</v>
      </c>
      <c r="J2954" s="647">
        <v>1</v>
      </c>
      <c r="K2954" s="647">
        <f t="shared" si="46"/>
        <v>3</v>
      </c>
      <c r="L2954" s="645" t="s">
        <v>801</v>
      </c>
      <c r="M2954" s="645" t="s">
        <v>1031</v>
      </c>
      <c r="N2954" s="646">
        <v>42814</v>
      </c>
      <c r="O2954" s="645" t="s">
        <v>71</v>
      </c>
      <c r="P2954" s="645" t="s">
        <v>801</v>
      </c>
    </row>
    <row r="2955" spans="1:16" x14ac:dyDescent="0.2">
      <c r="A2955" s="645" t="s">
        <v>390</v>
      </c>
      <c r="B2955" s="645" t="s">
        <v>1710</v>
      </c>
      <c r="C2955" s="645" t="s">
        <v>391</v>
      </c>
      <c r="D2955" s="645" t="s">
        <v>181</v>
      </c>
      <c r="E2955" s="645" t="s">
        <v>182</v>
      </c>
      <c r="F2955" s="645" t="s">
        <v>183</v>
      </c>
      <c r="G2955" s="645" t="s">
        <v>9883</v>
      </c>
      <c r="H2955" s="646">
        <v>42808</v>
      </c>
      <c r="I2955" s="647">
        <v>43.56</v>
      </c>
      <c r="J2955" s="647">
        <v>1</v>
      </c>
      <c r="K2955" s="647">
        <f t="shared" si="46"/>
        <v>43.56</v>
      </c>
      <c r="L2955" s="645" t="s">
        <v>801</v>
      </c>
      <c r="M2955" s="645" t="s">
        <v>205</v>
      </c>
      <c r="N2955" s="646">
        <v>42814</v>
      </c>
      <c r="O2955" s="645" t="s">
        <v>71</v>
      </c>
      <c r="P2955" s="645" t="s">
        <v>801</v>
      </c>
    </row>
    <row r="2956" spans="1:16" x14ac:dyDescent="0.2">
      <c r="A2956" s="645" t="s">
        <v>390</v>
      </c>
      <c r="B2956" s="645" t="s">
        <v>1710</v>
      </c>
      <c r="C2956" s="645" t="s">
        <v>391</v>
      </c>
      <c r="D2956" s="645" t="s">
        <v>181</v>
      </c>
      <c r="E2956" s="645" t="s">
        <v>182</v>
      </c>
      <c r="F2956" s="645" t="s">
        <v>183</v>
      </c>
      <c r="G2956" s="645" t="s">
        <v>9884</v>
      </c>
      <c r="H2956" s="646">
        <v>42794</v>
      </c>
      <c r="I2956" s="647">
        <v>13</v>
      </c>
      <c r="J2956" s="647">
        <v>1</v>
      </c>
      <c r="K2956" s="647">
        <f t="shared" si="46"/>
        <v>13</v>
      </c>
      <c r="L2956" s="645" t="s">
        <v>801</v>
      </c>
      <c r="M2956" s="645" t="s">
        <v>2169</v>
      </c>
      <c r="N2956" s="646">
        <v>42796</v>
      </c>
      <c r="O2956" s="645" t="s">
        <v>71</v>
      </c>
      <c r="P2956" s="645" t="s">
        <v>801</v>
      </c>
    </row>
    <row r="2957" spans="1:16" x14ac:dyDescent="0.2">
      <c r="A2957" s="645" t="s">
        <v>390</v>
      </c>
      <c r="B2957" s="645" t="s">
        <v>1710</v>
      </c>
      <c r="C2957" s="645" t="s">
        <v>391</v>
      </c>
      <c r="D2957" s="645" t="s">
        <v>9885</v>
      </c>
      <c r="E2957" s="645" t="s">
        <v>9886</v>
      </c>
      <c r="F2957" s="645" t="s">
        <v>9887</v>
      </c>
      <c r="G2957" s="645" t="s">
        <v>9888</v>
      </c>
      <c r="H2957" s="646">
        <v>42794</v>
      </c>
      <c r="I2957" s="647">
        <v>1188</v>
      </c>
      <c r="J2957" s="647">
        <v>1</v>
      </c>
      <c r="K2957" s="647">
        <f t="shared" si="46"/>
        <v>1188</v>
      </c>
      <c r="L2957" s="645" t="s">
        <v>801</v>
      </c>
      <c r="M2957" s="645" t="s">
        <v>9889</v>
      </c>
      <c r="N2957" s="646">
        <v>42801</v>
      </c>
      <c r="O2957" s="645" t="s">
        <v>71</v>
      </c>
      <c r="P2957" s="645" t="s">
        <v>801</v>
      </c>
    </row>
    <row r="2958" spans="1:16" x14ac:dyDescent="0.2">
      <c r="A2958" s="645" t="s">
        <v>390</v>
      </c>
      <c r="B2958" s="645" t="s">
        <v>1710</v>
      </c>
      <c r="C2958" s="645" t="s">
        <v>391</v>
      </c>
      <c r="D2958" s="645" t="s">
        <v>3854</v>
      </c>
      <c r="E2958" s="645" t="s">
        <v>3855</v>
      </c>
      <c r="F2958" s="645" t="s">
        <v>3856</v>
      </c>
      <c r="G2958" s="645" t="s">
        <v>9890</v>
      </c>
      <c r="H2958" s="646">
        <v>42814</v>
      </c>
      <c r="I2958" s="647">
        <v>297.66000000000003</v>
      </c>
      <c r="J2958" s="647">
        <v>1</v>
      </c>
      <c r="K2958" s="647">
        <f t="shared" si="46"/>
        <v>297.66000000000003</v>
      </c>
      <c r="L2958" s="645" t="s">
        <v>9891</v>
      </c>
      <c r="M2958" s="645" t="s">
        <v>1137</v>
      </c>
      <c r="N2958" s="646">
        <v>42818</v>
      </c>
      <c r="O2958" s="645" t="s">
        <v>71</v>
      </c>
      <c r="P2958" s="645" t="s">
        <v>9892</v>
      </c>
    </row>
    <row r="2959" spans="1:16" x14ac:dyDescent="0.2">
      <c r="A2959" s="645" t="s">
        <v>390</v>
      </c>
      <c r="B2959" s="645" t="s">
        <v>1710</v>
      </c>
      <c r="C2959" s="645" t="s">
        <v>391</v>
      </c>
      <c r="D2959" s="645" t="s">
        <v>3854</v>
      </c>
      <c r="E2959" s="645" t="s">
        <v>3855</v>
      </c>
      <c r="F2959" s="645" t="s">
        <v>3856</v>
      </c>
      <c r="G2959" s="645" t="s">
        <v>9893</v>
      </c>
      <c r="H2959" s="646">
        <v>42814</v>
      </c>
      <c r="I2959" s="647">
        <v>332.75</v>
      </c>
      <c r="J2959" s="647">
        <v>1</v>
      </c>
      <c r="K2959" s="647">
        <f t="shared" si="46"/>
        <v>332.75</v>
      </c>
      <c r="L2959" s="645" t="s">
        <v>9894</v>
      </c>
      <c r="M2959" s="645" t="s">
        <v>1137</v>
      </c>
      <c r="N2959" s="646">
        <v>42818</v>
      </c>
      <c r="O2959" s="645" t="s">
        <v>71</v>
      </c>
      <c r="P2959" s="645" t="s">
        <v>9895</v>
      </c>
    </row>
    <row r="2960" spans="1:16" x14ac:dyDescent="0.2">
      <c r="A2960" s="645" t="s">
        <v>390</v>
      </c>
      <c r="B2960" s="645" t="s">
        <v>1710</v>
      </c>
      <c r="C2960" s="645" t="s">
        <v>391</v>
      </c>
      <c r="D2960" s="645" t="s">
        <v>1008</v>
      </c>
      <c r="E2960" s="645" t="s">
        <v>1009</v>
      </c>
      <c r="F2960" s="645" t="s">
        <v>1010</v>
      </c>
      <c r="G2960" s="645" t="s">
        <v>9896</v>
      </c>
      <c r="H2960" s="646">
        <v>42814</v>
      </c>
      <c r="I2960" s="647">
        <v>1512.5</v>
      </c>
      <c r="J2960" s="647">
        <v>1</v>
      </c>
      <c r="K2960" s="647">
        <f t="shared" si="46"/>
        <v>1512.5</v>
      </c>
      <c r="L2960" s="645" t="s">
        <v>9897</v>
      </c>
      <c r="M2960" s="645" t="s">
        <v>1051</v>
      </c>
      <c r="N2960" s="646">
        <v>42816</v>
      </c>
      <c r="O2960" s="645" t="s">
        <v>71</v>
      </c>
      <c r="P2960" s="645" t="s">
        <v>9898</v>
      </c>
    </row>
    <row r="2961" spans="1:16" x14ac:dyDescent="0.2">
      <c r="A2961" s="645" t="s">
        <v>390</v>
      </c>
      <c r="B2961" s="645" t="s">
        <v>1710</v>
      </c>
      <c r="C2961" s="645" t="s">
        <v>391</v>
      </c>
      <c r="D2961" s="645" t="s">
        <v>1008</v>
      </c>
      <c r="E2961" s="645" t="s">
        <v>1009</v>
      </c>
      <c r="F2961" s="645" t="s">
        <v>1010</v>
      </c>
      <c r="G2961" s="645" t="s">
        <v>9899</v>
      </c>
      <c r="H2961" s="646">
        <v>42795</v>
      </c>
      <c r="I2961" s="647">
        <v>49.01</v>
      </c>
      <c r="J2961" s="647">
        <v>1</v>
      </c>
      <c r="K2961" s="647">
        <f t="shared" si="46"/>
        <v>49.01</v>
      </c>
      <c r="L2961" s="645" t="s">
        <v>801</v>
      </c>
      <c r="M2961" s="645" t="s">
        <v>1137</v>
      </c>
      <c r="N2961" s="646">
        <v>42797</v>
      </c>
      <c r="O2961" s="645" t="s">
        <v>71</v>
      </c>
      <c r="P2961" s="645" t="s">
        <v>801</v>
      </c>
    </row>
    <row r="2962" spans="1:16" x14ac:dyDescent="0.2">
      <c r="A2962" s="645" t="s">
        <v>390</v>
      </c>
      <c r="B2962" s="645" t="s">
        <v>1710</v>
      </c>
      <c r="C2962" s="645" t="s">
        <v>391</v>
      </c>
      <c r="D2962" s="645" t="s">
        <v>9900</v>
      </c>
      <c r="E2962" s="645" t="s">
        <v>9901</v>
      </c>
      <c r="F2962" s="645" t="s">
        <v>9902</v>
      </c>
      <c r="G2962" s="645" t="s">
        <v>9903</v>
      </c>
      <c r="H2962" s="646">
        <v>42767</v>
      </c>
      <c r="I2962" s="647">
        <v>1835.74</v>
      </c>
      <c r="J2962" s="647">
        <v>1</v>
      </c>
      <c r="K2962" s="647">
        <f t="shared" si="46"/>
        <v>1835.74</v>
      </c>
      <c r="L2962" s="645" t="s">
        <v>9904</v>
      </c>
      <c r="M2962" s="645" t="s">
        <v>257</v>
      </c>
      <c r="N2962" s="646">
        <v>42808</v>
      </c>
      <c r="O2962" s="645" t="s">
        <v>71</v>
      </c>
      <c r="P2962" s="645" t="s">
        <v>9905</v>
      </c>
    </row>
    <row r="2963" spans="1:16" x14ac:dyDescent="0.2">
      <c r="A2963" s="645" t="s">
        <v>390</v>
      </c>
      <c r="B2963" s="645" t="s">
        <v>1710</v>
      </c>
      <c r="C2963" s="645" t="s">
        <v>391</v>
      </c>
      <c r="D2963" s="645" t="s">
        <v>9906</v>
      </c>
      <c r="E2963" s="645" t="s">
        <v>9907</v>
      </c>
      <c r="F2963" s="645" t="s">
        <v>9908</v>
      </c>
      <c r="G2963" s="645" t="s">
        <v>9909</v>
      </c>
      <c r="H2963" s="646">
        <v>42810</v>
      </c>
      <c r="I2963" s="647">
        <v>246.84</v>
      </c>
      <c r="J2963" s="647">
        <v>1</v>
      </c>
      <c r="K2963" s="647">
        <f t="shared" si="46"/>
        <v>246.84</v>
      </c>
      <c r="L2963" s="645" t="s">
        <v>9910</v>
      </c>
      <c r="M2963" s="645" t="s">
        <v>2737</v>
      </c>
      <c r="N2963" s="646">
        <v>42821</v>
      </c>
      <c r="O2963" s="645" t="s">
        <v>71</v>
      </c>
      <c r="P2963" s="645" t="s">
        <v>9911</v>
      </c>
    </row>
    <row r="2964" spans="1:16" x14ac:dyDescent="0.2">
      <c r="A2964" s="645" t="s">
        <v>390</v>
      </c>
      <c r="B2964" s="645" t="s">
        <v>1710</v>
      </c>
      <c r="C2964" s="645" t="s">
        <v>391</v>
      </c>
      <c r="D2964" s="645" t="s">
        <v>9912</v>
      </c>
      <c r="E2964" s="645" t="s">
        <v>9913</v>
      </c>
      <c r="F2964" s="645" t="s">
        <v>9914</v>
      </c>
      <c r="G2964" s="645" t="s">
        <v>9915</v>
      </c>
      <c r="H2964" s="646">
        <v>42810</v>
      </c>
      <c r="I2964" s="647">
        <v>298.2</v>
      </c>
      <c r="J2964" s="647">
        <v>1</v>
      </c>
      <c r="K2964" s="647">
        <f t="shared" si="46"/>
        <v>298.2</v>
      </c>
      <c r="L2964" s="645" t="s">
        <v>9916</v>
      </c>
      <c r="M2964" s="645" t="s">
        <v>9917</v>
      </c>
      <c r="N2964" s="646">
        <v>42823</v>
      </c>
      <c r="O2964" s="645" t="s">
        <v>71</v>
      </c>
      <c r="P2964" s="645" t="s">
        <v>9918</v>
      </c>
    </row>
    <row r="2965" spans="1:16" x14ac:dyDescent="0.2">
      <c r="A2965" s="645" t="s">
        <v>390</v>
      </c>
      <c r="B2965" s="645" t="s">
        <v>1710</v>
      </c>
      <c r="C2965" s="645" t="s">
        <v>391</v>
      </c>
      <c r="D2965" s="645" t="s">
        <v>640</v>
      </c>
      <c r="E2965" s="645" t="s">
        <v>641</v>
      </c>
      <c r="F2965" s="645" t="s">
        <v>642</v>
      </c>
      <c r="G2965" s="645" t="s">
        <v>9919</v>
      </c>
      <c r="H2965" s="646">
        <v>42801</v>
      </c>
      <c r="I2965" s="647">
        <v>252.67</v>
      </c>
      <c r="J2965" s="647">
        <v>1</v>
      </c>
      <c r="K2965" s="647">
        <f t="shared" si="46"/>
        <v>252.67</v>
      </c>
      <c r="L2965" s="645" t="s">
        <v>9920</v>
      </c>
      <c r="M2965" s="645" t="s">
        <v>220</v>
      </c>
      <c r="N2965" s="646">
        <v>42818</v>
      </c>
      <c r="O2965" s="645" t="s">
        <v>71</v>
      </c>
      <c r="P2965" s="645" t="s">
        <v>9921</v>
      </c>
    </row>
    <row r="2966" spans="1:16" x14ac:dyDescent="0.2">
      <c r="A2966" s="645" t="s">
        <v>390</v>
      </c>
      <c r="B2966" s="645" t="s">
        <v>1710</v>
      </c>
      <c r="C2966" s="645" t="s">
        <v>391</v>
      </c>
      <c r="D2966" s="645" t="s">
        <v>9922</v>
      </c>
      <c r="E2966" s="645" t="s">
        <v>9923</v>
      </c>
      <c r="F2966" s="645" t="s">
        <v>9924</v>
      </c>
      <c r="G2966" s="645" t="s">
        <v>9925</v>
      </c>
      <c r="H2966" s="646">
        <v>42815</v>
      </c>
      <c r="I2966" s="647">
        <v>406.45</v>
      </c>
      <c r="J2966" s="647">
        <v>1</v>
      </c>
      <c r="K2966" s="647">
        <f t="shared" si="46"/>
        <v>406.45</v>
      </c>
      <c r="L2966" s="645" t="s">
        <v>9926</v>
      </c>
      <c r="M2966" s="645" t="s">
        <v>1923</v>
      </c>
      <c r="N2966" s="646">
        <v>42821</v>
      </c>
      <c r="O2966" s="645" t="s">
        <v>71</v>
      </c>
      <c r="P2966" s="645" t="s">
        <v>9927</v>
      </c>
    </row>
    <row r="2967" spans="1:16" x14ac:dyDescent="0.2">
      <c r="A2967" s="645" t="s">
        <v>390</v>
      </c>
      <c r="B2967" s="645" t="s">
        <v>1710</v>
      </c>
      <c r="C2967" s="645" t="s">
        <v>391</v>
      </c>
      <c r="D2967" s="645" t="s">
        <v>1422</v>
      </c>
      <c r="E2967" s="645" t="s">
        <v>1423</v>
      </c>
      <c r="F2967" s="645" t="s">
        <v>1424</v>
      </c>
      <c r="G2967" s="645" t="s">
        <v>9928</v>
      </c>
      <c r="H2967" s="646">
        <v>42809</v>
      </c>
      <c r="I2967" s="647">
        <v>258.5</v>
      </c>
      <c r="J2967" s="647">
        <v>1</v>
      </c>
      <c r="K2967" s="647">
        <f t="shared" si="46"/>
        <v>258.5</v>
      </c>
      <c r="L2967" s="645" t="s">
        <v>801</v>
      </c>
      <c r="M2967" s="645" t="s">
        <v>91</v>
      </c>
      <c r="N2967" s="646">
        <v>42814</v>
      </c>
      <c r="O2967" s="645" t="s">
        <v>71</v>
      </c>
      <c r="P2967" s="645" t="s">
        <v>801</v>
      </c>
    </row>
    <row r="2968" spans="1:16" x14ac:dyDescent="0.2">
      <c r="A2968" s="645" t="s">
        <v>390</v>
      </c>
      <c r="B2968" s="645" t="s">
        <v>1710</v>
      </c>
      <c r="C2968" s="645" t="s">
        <v>391</v>
      </c>
      <c r="D2968" s="645" t="s">
        <v>1422</v>
      </c>
      <c r="E2968" s="645" t="s">
        <v>1423</v>
      </c>
      <c r="F2968" s="645" t="s">
        <v>1424</v>
      </c>
      <c r="G2968" s="645" t="s">
        <v>9929</v>
      </c>
      <c r="H2968" s="646">
        <v>42804</v>
      </c>
      <c r="I2968" s="647">
        <v>87.75</v>
      </c>
      <c r="J2968" s="647">
        <v>1</v>
      </c>
      <c r="K2968" s="647">
        <f t="shared" si="46"/>
        <v>87.75</v>
      </c>
      <c r="L2968" s="645" t="s">
        <v>801</v>
      </c>
      <c r="M2968" s="645" t="s">
        <v>131</v>
      </c>
      <c r="N2968" s="646">
        <v>42809</v>
      </c>
      <c r="O2968" s="645" t="s">
        <v>71</v>
      </c>
      <c r="P2968" s="645" t="s">
        <v>801</v>
      </c>
    </row>
    <row r="2969" spans="1:16" x14ac:dyDescent="0.2">
      <c r="A2969" s="645" t="s">
        <v>390</v>
      </c>
      <c r="B2969" s="645" t="s">
        <v>1710</v>
      </c>
      <c r="C2969" s="645" t="s">
        <v>391</v>
      </c>
      <c r="D2969" s="645" t="s">
        <v>317</v>
      </c>
      <c r="E2969" s="645" t="s">
        <v>318</v>
      </c>
      <c r="F2969" s="645" t="s">
        <v>319</v>
      </c>
      <c r="G2969" s="645" t="s">
        <v>9930</v>
      </c>
      <c r="H2969" s="646">
        <v>42809</v>
      </c>
      <c r="I2969" s="647">
        <v>1087.19</v>
      </c>
      <c r="J2969" s="647">
        <v>1</v>
      </c>
      <c r="K2969" s="647">
        <f t="shared" si="46"/>
        <v>1087.19</v>
      </c>
      <c r="L2969" s="645" t="s">
        <v>9931</v>
      </c>
      <c r="M2969" s="645" t="s">
        <v>114</v>
      </c>
      <c r="N2969" s="646">
        <v>42814</v>
      </c>
      <c r="O2969" s="645" t="s">
        <v>71</v>
      </c>
      <c r="P2969" s="645" t="s">
        <v>9932</v>
      </c>
    </row>
    <row r="2970" spans="1:16" x14ac:dyDescent="0.2">
      <c r="A2970" s="645" t="s">
        <v>390</v>
      </c>
      <c r="B2970" s="645" t="s">
        <v>1710</v>
      </c>
      <c r="C2970" s="645" t="s">
        <v>391</v>
      </c>
      <c r="D2970" s="645" t="s">
        <v>317</v>
      </c>
      <c r="E2970" s="645" t="s">
        <v>318</v>
      </c>
      <c r="F2970" s="645" t="s">
        <v>319</v>
      </c>
      <c r="G2970" s="645" t="s">
        <v>9933</v>
      </c>
      <c r="H2970" s="646">
        <v>42794</v>
      </c>
      <c r="I2970" s="647">
        <v>834.9</v>
      </c>
      <c r="J2970" s="647">
        <v>1</v>
      </c>
      <c r="K2970" s="647">
        <f t="shared" si="46"/>
        <v>834.9</v>
      </c>
      <c r="L2970" s="645" t="s">
        <v>9934</v>
      </c>
      <c r="M2970" s="645" t="s">
        <v>3792</v>
      </c>
      <c r="N2970" s="646">
        <v>42800</v>
      </c>
      <c r="O2970" s="645" t="s">
        <v>71</v>
      </c>
      <c r="P2970" s="645" t="s">
        <v>9935</v>
      </c>
    </row>
    <row r="2971" spans="1:16" x14ac:dyDescent="0.2">
      <c r="A2971" s="645" t="s">
        <v>390</v>
      </c>
      <c r="B2971" s="645" t="s">
        <v>1710</v>
      </c>
      <c r="C2971" s="645" t="s">
        <v>391</v>
      </c>
      <c r="D2971" s="645" t="s">
        <v>1378</v>
      </c>
      <c r="E2971" s="645" t="s">
        <v>1379</v>
      </c>
      <c r="F2971" s="645" t="s">
        <v>1380</v>
      </c>
      <c r="G2971" s="645" t="s">
        <v>9936</v>
      </c>
      <c r="H2971" s="646">
        <v>42818</v>
      </c>
      <c r="I2971" s="647">
        <v>114.95</v>
      </c>
      <c r="J2971" s="647">
        <v>1</v>
      </c>
      <c r="K2971" s="647">
        <f t="shared" si="46"/>
        <v>114.95</v>
      </c>
      <c r="L2971" s="645" t="s">
        <v>9937</v>
      </c>
      <c r="M2971" s="645" t="s">
        <v>1139</v>
      </c>
      <c r="N2971" s="646">
        <v>42822</v>
      </c>
      <c r="O2971" s="645" t="s">
        <v>71</v>
      </c>
      <c r="P2971" s="645" t="s">
        <v>9938</v>
      </c>
    </row>
    <row r="2972" spans="1:16" x14ac:dyDescent="0.2">
      <c r="A2972" s="645" t="s">
        <v>390</v>
      </c>
      <c r="B2972" s="645" t="s">
        <v>1710</v>
      </c>
      <c r="C2972" s="645" t="s">
        <v>391</v>
      </c>
      <c r="D2972" s="645" t="s">
        <v>1378</v>
      </c>
      <c r="E2972" s="645" t="s">
        <v>1379</v>
      </c>
      <c r="F2972" s="645" t="s">
        <v>1380</v>
      </c>
      <c r="G2972" s="645" t="s">
        <v>9939</v>
      </c>
      <c r="H2972" s="646">
        <v>42810</v>
      </c>
      <c r="I2972" s="647">
        <v>1442.32</v>
      </c>
      <c r="J2972" s="647">
        <v>1</v>
      </c>
      <c r="K2972" s="647">
        <f t="shared" si="46"/>
        <v>1442.32</v>
      </c>
      <c r="L2972" s="645" t="s">
        <v>9940</v>
      </c>
      <c r="M2972" s="645" t="s">
        <v>1139</v>
      </c>
      <c r="N2972" s="646">
        <v>42814</v>
      </c>
      <c r="O2972" s="645" t="s">
        <v>71</v>
      </c>
      <c r="P2972" s="645" t="s">
        <v>9941</v>
      </c>
    </row>
    <row r="2973" spans="1:16" x14ac:dyDescent="0.2">
      <c r="A2973" s="645" t="s">
        <v>390</v>
      </c>
      <c r="B2973" s="645" t="s">
        <v>1710</v>
      </c>
      <c r="C2973" s="645" t="s">
        <v>391</v>
      </c>
      <c r="D2973" s="645" t="s">
        <v>9942</v>
      </c>
      <c r="E2973" s="645" t="s">
        <v>9943</v>
      </c>
      <c r="F2973" s="645" t="s">
        <v>9944</v>
      </c>
      <c r="G2973" s="645" t="s">
        <v>9945</v>
      </c>
      <c r="H2973" s="646">
        <v>42816</v>
      </c>
      <c r="I2973" s="647">
        <v>1173.7</v>
      </c>
      <c r="J2973" s="647">
        <v>1</v>
      </c>
      <c r="K2973" s="647">
        <f t="shared" si="46"/>
        <v>1173.7</v>
      </c>
      <c r="L2973" s="645" t="s">
        <v>9946</v>
      </c>
      <c r="M2973" s="645" t="s">
        <v>1969</v>
      </c>
      <c r="N2973" s="646">
        <v>42822</v>
      </c>
      <c r="O2973" s="645" t="s">
        <v>71</v>
      </c>
      <c r="P2973" s="645" t="s">
        <v>9947</v>
      </c>
    </row>
    <row r="2974" spans="1:16" x14ac:dyDescent="0.2">
      <c r="A2974" s="645" t="s">
        <v>390</v>
      </c>
      <c r="B2974" s="645" t="s">
        <v>1710</v>
      </c>
      <c r="C2974" s="645" t="s">
        <v>391</v>
      </c>
      <c r="D2974" s="645" t="s">
        <v>643</v>
      </c>
      <c r="E2974" s="645" t="s">
        <v>644</v>
      </c>
      <c r="F2974" s="645" t="s">
        <v>645</v>
      </c>
      <c r="G2974" s="645" t="s">
        <v>9948</v>
      </c>
      <c r="H2974" s="646">
        <v>42802</v>
      </c>
      <c r="I2974" s="647">
        <v>3267.38</v>
      </c>
      <c r="J2974" s="647">
        <v>1</v>
      </c>
      <c r="K2974" s="647">
        <f t="shared" si="46"/>
        <v>3267.38</v>
      </c>
      <c r="L2974" s="645" t="s">
        <v>9949</v>
      </c>
      <c r="M2974" s="645" t="s">
        <v>114</v>
      </c>
      <c r="N2974" s="646">
        <v>42817</v>
      </c>
      <c r="O2974" s="645" t="s">
        <v>71</v>
      </c>
      <c r="P2974" s="645" t="s">
        <v>9950</v>
      </c>
    </row>
    <row r="2975" spans="1:16" x14ac:dyDescent="0.2">
      <c r="A2975" s="645" t="s">
        <v>390</v>
      </c>
      <c r="B2975" s="645" t="s">
        <v>1710</v>
      </c>
      <c r="C2975" s="645" t="s">
        <v>391</v>
      </c>
      <c r="D2975" s="645" t="s">
        <v>643</v>
      </c>
      <c r="E2975" s="645" t="s">
        <v>644</v>
      </c>
      <c r="F2975" s="645" t="s">
        <v>645</v>
      </c>
      <c r="G2975" s="645" t="s">
        <v>9951</v>
      </c>
      <c r="H2975" s="646">
        <v>42802</v>
      </c>
      <c r="I2975" s="647">
        <v>102.63</v>
      </c>
      <c r="J2975" s="647">
        <v>1</v>
      </c>
      <c r="K2975" s="647">
        <f t="shared" si="46"/>
        <v>102.63</v>
      </c>
      <c r="L2975" s="645" t="s">
        <v>9952</v>
      </c>
      <c r="M2975" s="645" t="s">
        <v>114</v>
      </c>
      <c r="N2975" s="646">
        <v>42804</v>
      </c>
      <c r="O2975" s="645" t="s">
        <v>71</v>
      </c>
      <c r="P2975" s="645" t="s">
        <v>9953</v>
      </c>
    </row>
    <row r="2976" spans="1:16" x14ac:dyDescent="0.2">
      <c r="A2976" s="645" t="s">
        <v>390</v>
      </c>
      <c r="B2976" s="645" t="s">
        <v>1710</v>
      </c>
      <c r="C2976" s="645" t="s">
        <v>391</v>
      </c>
      <c r="D2976" s="645" t="s">
        <v>88</v>
      </c>
      <c r="E2976" s="645" t="s">
        <v>89</v>
      </c>
      <c r="F2976" s="645" t="s">
        <v>90</v>
      </c>
      <c r="G2976" s="645" t="s">
        <v>9958</v>
      </c>
      <c r="H2976" s="646">
        <v>42821</v>
      </c>
      <c r="I2976" s="647">
        <v>42.35</v>
      </c>
      <c r="J2976" s="647">
        <v>1</v>
      </c>
      <c r="K2976" s="647">
        <f t="shared" si="46"/>
        <v>42.35</v>
      </c>
      <c r="L2976" s="645" t="s">
        <v>9959</v>
      </c>
      <c r="M2976" s="645" t="s">
        <v>575</v>
      </c>
      <c r="N2976" s="646">
        <v>42824</v>
      </c>
      <c r="O2976" s="645" t="s">
        <v>71</v>
      </c>
      <c r="P2976" s="645" t="s">
        <v>9960</v>
      </c>
    </row>
    <row r="2977" spans="1:16" x14ac:dyDescent="0.2">
      <c r="A2977" s="645" t="s">
        <v>390</v>
      </c>
      <c r="B2977" s="645" t="s">
        <v>1710</v>
      </c>
      <c r="C2977" s="645" t="s">
        <v>391</v>
      </c>
      <c r="D2977" s="645" t="s">
        <v>88</v>
      </c>
      <c r="E2977" s="645" t="s">
        <v>89</v>
      </c>
      <c r="F2977" s="645" t="s">
        <v>90</v>
      </c>
      <c r="G2977" s="645" t="s">
        <v>9964</v>
      </c>
      <c r="H2977" s="646">
        <v>42821</v>
      </c>
      <c r="I2977" s="647">
        <v>73.209999999999994</v>
      </c>
      <c r="J2977" s="647">
        <v>1</v>
      </c>
      <c r="K2977" s="647">
        <f t="shared" si="46"/>
        <v>73.209999999999994</v>
      </c>
      <c r="L2977" s="645" t="s">
        <v>801</v>
      </c>
      <c r="M2977" s="645" t="s">
        <v>205</v>
      </c>
      <c r="N2977" s="646">
        <v>42824</v>
      </c>
      <c r="O2977" s="645" t="s">
        <v>71</v>
      </c>
      <c r="P2977" s="645" t="s">
        <v>801</v>
      </c>
    </row>
    <row r="2978" spans="1:16" x14ac:dyDescent="0.2">
      <c r="A2978" s="645" t="s">
        <v>390</v>
      </c>
      <c r="B2978" s="645" t="s">
        <v>1710</v>
      </c>
      <c r="C2978" s="645" t="s">
        <v>391</v>
      </c>
      <c r="D2978" s="645" t="s">
        <v>88</v>
      </c>
      <c r="E2978" s="645" t="s">
        <v>89</v>
      </c>
      <c r="F2978" s="645" t="s">
        <v>90</v>
      </c>
      <c r="G2978" s="645" t="s">
        <v>9965</v>
      </c>
      <c r="H2978" s="646">
        <v>42821</v>
      </c>
      <c r="I2978" s="647">
        <v>80.11</v>
      </c>
      <c r="J2978" s="647">
        <v>1</v>
      </c>
      <c r="K2978" s="647">
        <f t="shared" si="46"/>
        <v>80.11</v>
      </c>
      <c r="L2978" s="645" t="s">
        <v>9966</v>
      </c>
      <c r="M2978" s="645" t="s">
        <v>1079</v>
      </c>
      <c r="N2978" s="646">
        <v>42824</v>
      </c>
      <c r="O2978" s="645" t="s">
        <v>71</v>
      </c>
      <c r="P2978" s="645" t="s">
        <v>9967</v>
      </c>
    </row>
    <row r="2979" spans="1:16" x14ac:dyDescent="0.2">
      <c r="A2979" s="645" t="s">
        <v>390</v>
      </c>
      <c r="B2979" s="645" t="s">
        <v>1710</v>
      </c>
      <c r="C2979" s="645" t="s">
        <v>391</v>
      </c>
      <c r="D2979" s="645" t="s">
        <v>88</v>
      </c>
      <c r="E2979" s="645" t="s">
        <v>89</v>
      </c>
      <c r="F2979" s="645" t="s">
        <v>90</v>
      </c>
      <c r="G2979" s="645" t="s">
        <v>9968</v>
      </c>
      <c r="H2979" s="646">
        <v>42817</v>
      </c>
      <c r="I2979" s="647">
        <v>73.92</v>
      </c>
      <c r="J2979" s="647">
        <v>1</v>
      </c>
      <c r="K2979" s="647">
        <f t="shared" si="46"/>
        <v>73.92</v>
      </c>
      <c r="L2979" s="645" t="s">
        <v>9969</v>
      </c>
      <c r="M2979" s="645" t="s">
        <v>1355</v>
      </c>
      <c r="N2979" s="646">
        <v>42822</v>
      </c>
      <c r="O2979" s="645" t="s">
        <v>71</v>
      </c>
      <c r="P2979" s="645" t="s">
        <v>9970</v>
      </c>
    </row>
    <row r="2980" spans="1:16" x14ac:dyDescent="0.2">
      <c r="A2980" s="645" t="s">
        <v>390</v>
      </c>
      <c r="B2980" s="645" t="s">
        <v>1710</v>
      </c>
      <c r="C2980" s="645" t="s">
        <v>391</v>
      </c>
      <c r="D2980" s="645" t="s">
        <v>88</v>
      </c>
      <c r="E2980" s="645" t="s">
        <v>89</v>
      </c>
      <c r="F2980" s="645" t="s">
        <v>90</v>
      </c>
      <c r="G2980" s="645" t="s">
        <v>9971</v>
      </c>
      <c r="H2980" s="646">
        <v>42817</v>
      </c>
      <c r="I2980" s="647">
        <v>147.22</v>
      </c>
      <c r="J2980" s="647">
        <v>1</v>
      </c>
      <c r="K2980" s="647">
        <f t="shared" si="46"/>
        <v>147.22</v>
      </c>
      <c r="L2980" s="645" t="s">
        <v>9972</v>
      </c>
      <c r="M2980" s="645" t="s">
        <v>636</v>
      </c>
      <c r="N2980" s="646">
        <v>42822</v>
      </c>
      <c r="O2980" s="645" t="s">
        <v>71</v>
      </c>
      <c r="P2980" s="645" t="s">
        <v>9973</v>
      </c>
    </row>
    <row r="2981" spans="1:16" x14ac:dyDescent="0.2">
      <c r="A2981" s="645" t="s">
        <v>390</v>
      </c>
      <c r="B2981" s="645" t="s">
        <v>1710</v>
      </c>
      <c r="C2981" s="645" t="s">
        <v>391</v>
      </c>
      <c r="D2981" s="645" t="s">
        <v>88</v>
      </c>
      <c r="E2981" s="645" t="s">
        <v>89</v>
      </c>
      <c r="F2981" s="645" t="s">
        <v>90</v>
      </c>
      <c r="G2981" s="645" t="s">
        <v>9974</v>
      </c>
      <c r="H2981" s="646">
        <v>42809</v>
      </c>
      <c r="I2981" s="647">
        <v>133.63</v>
      </c>
      <c r="J2981" s="647">
        <v>1</v>
      </c>
      <c r="K2981" s="647">
        <f t="shared" si="46"/>
        <v>133.63</v>
      </c>
      <c r="L2981" s="645" t="s">
        <v>9975</v>
      </c>
      <c r="M2981" s="645" t="s">
        <v>3876</v>
      </c>
      <c r="N2981" s="646">
        <v>42814</v>
      </c>
      <c r="O2981" s="645" t="s">
        <v>71</v>
      </c>
      <c r="P2981" s="645" t="s">
        <v>9976</v>
      </c>
    </row>
    <row r="2982" spans="1:16" x14ac:dyDescent="0.2">
      <c r="A2982" s="645" t="s">
        <v>390</v>
      </c>
      <c r="B2982" s="645" t="s">
        <v>1710</v>
      </c>
      <c r="C2982" s="645" t="s">
        <v>391</v>
      </c>
      <c r="D2982" s="645" t="s">
        <v>88</v>
      </c>
      <c r="E2982" s="645" t="s">
        <v>89</v>
      </c>
      <c r="F2982" s="645" t="s">
        <v>90</v>
      </c>
      <c r="G2982" s="645" t="s">
        <v>9983</v>
      </c>
      <c r="H2982" s="646">
        <v>42794</v>
      </c>
      <c r="I2982" s="647">
        <v>426.83</v>
      </c>
      <c r="J2982" s="647">
        <v>1</v>
      </c>
      <c r="K2982" s="647">
        <f t="shared" si="46"/>
        <v>426.83</v>
      </c>
      <c r="L2982" s="645" t="s">
        <v>9984</v>
      </c>
      <c r="M2982" s="645" t="s">
        <v>5625</v>
      </c>
      <c r="N2982" s="646">
        <v>42797</v>
      </c>
      <c r="O2982" s="645" t="s">
        <v>71</v>
      </c>
      <c r="P2982" s="645" t="s">
        <v>9985</v>
      </c>
    </row>
    <row r="2983" spans="1:16" x14ac:dyDescent="0.2">
      <c r="A2983" s="645" t="s">
        <v>390</v>
      </c>
      <c r="B2983" s="645" t="s">
        <v>1710</v>
      </c>
      <c r="C2983" s="645" t="s">
        <v>391</v>
      </c>
      <c r="D2983" s="645" t="s">
        <v>88</v>
      </c>
      <c r="E2983" s="645" t="s">
        <v>89</v>
      </c>
      <c r="F2983" s="645" t="s">
        <v>90</v>
      </c>
      <c r="G2983" s="645" t="s">
        <v>9986</v>
      </c>
      <c r="H2983" s="646">
        <v>42794</v>
      </c>
      <c r="I2983" s="647">
        <v>1120.8</v>
      </c>
      <c r="J2983" s="647">
        <v>1</v>
      </c>
      <c r="K2983" s="647">
        <f t="shared" si="46"/>
        <v>1120.8</v>
      </c>
      <c r="L2983" s="645" t="s">
        <v>9987</v>
      </c>
      <c r="M2983" s="645" t="s">
        <v>3875</v>
      </c>
      <c r="N2983" s="646">
        <v>42809</v>
      </c>
      <c r="O2983" s="645" t="s">
        <v>71</v>
      </c>
      <c r="P2983" s="645" t="s">
        <v>9988</v>
      </c>
    </row>
    <row r="2984" spans="1:16" x14ac:dyDescent="0.2">
      <c r="A2984" s="645" t="s">
        <v>390</v>
      </c>
      <c r="B2984" s="645" t="s">
        <v>1710</v>
      </c>
      <c r="C2984" s="645" t="s">
        <v>391</v>
      </c>
      <c r="D2984" s="645" t="s">
        <v>88</v>
      </c>
      <c r="E2984" s="645" t="s">
        <v>89</v>
      </c>
      <c r="F2984" s="645" t="s">
        <v>90</v>
      </c>
      <c r="G2984" s="645" t="s">
        <v>9989</v>
      </c>
      <c r="H2984" s="646">
        <v>42794</v>
      </c>
      <c r="I2984" s="647">
        <v>97.08</v>
      </c>
      <c r="J2984" s="647">
        <v>1</v>
      </c>
      <c r="K2984" s="647">
        <f t="shared" si="46"/>
        <v>97.08</v>
      </c>
      <c r="L2984" s="645" t="s">
        <v>9990</v>
      </c>
      <c r="M2984" s="645" t="s">
        <v>9991</v>
      </c>
      <c r="N2984" s="646">
        <v>42797</v>
      </c>
      <c r="O2984" s="645" t="s">
        <v>71</v>
      </c>
      <c r="P2984" s="645" t="s">
        <v>9992</v>
      </c>
    </row>
    <row r="2985" spans="1:16" x14ac:dyDescent="0.2">
      <c r="A2985" s="645" t="s">
        <v>390</v>
      </c>
      <c r="B2985" s="645" t="s">
        <v>1710</v>
      </c>
      <c r="C2985" s="645" t="s">
        <v>391</v>
      </c>
      <c r="D2985" s="645" t="s">
        <v>88</v>
      </c>
      <c r="E2985" s="645" t="s">
        <v>89</v>
      </c>
      <c r="F2985" s="645" t="s">
        <v>90</v>
      </c>
      <c r="G2985" s="645" t="s">
        <v>9993</v>
      </c>
      <c r="H2985" s="646">
        <v>42794</v>
      </c>
      <c r="I2985" s="647">
        <v>31.67</v>
      </c>
      <c r="J2985" s="647">
        <v>1</v>
      </c>
      <c r="K2985" s="647">
        <f t="shared" si="46"/>
        <v>31.67</v>
      </c>
      <c r="L2985" s="645" t="s">
        <v>9994</v>
      </c>
      <c r="M2985" s="645" t="s">
        <v>9991</v>
      </c>
      <c r="N2985" s="646">
        <v>42797</v>
      </c>
      <c r="O2985" s="645" t="s">
        <v>71</v>
      </c>
      <c r="P2985" s="645" t="s">
        <v>9995</v>
      </c>
    </row>
    <row r="2986" spans="1:16" x14ac:dyDescent="0.2">
      <c r="A2986" s="645" t="s">
        <v>390</v>
      </c>
      <c r="B2986" s="645" t="s">
        <v>1710</v>
      </c>
      <c r="C2986" s="645" t="s">
        <v>391</v>
      </c>
      <c r="D2986" s="645" t="s">
        <v>88</v>
      </c>
      <c r="E2986" s="645" t="s">
        <v>89</v>
      </c>
      <c r="F2986" s="645" t="s">
        <v>90</v>
      </c>
      <c r="G2986" s="645" t="s">
        <v>9996</v>
      </c>
      <c r="H2986" s="646">
        <v>42794</v>
      </c>
      <c r="I2986" s="647">
        <v>183.29</v>
      </c>
      <c r="J2986" s="647">
        <v>1</v>
      </c>
      <c r="K2986" s="647">
        <f t="shared" si="46"/>
        <v>183.29</v>
      </c>
      <c r="L2986" s="645" t="s">
        <v>9997</v>
      </c>
      <c r="M2986" s="645" t="s">
        <v>1133</v>
      </c>
      <c r="N2986" s="646">
        <v>42797</v>
      </c>
      <c r="O2986" s="645" t="s">
        <v>71</v>
      </c>
      <c r="P2986" s="645" t="s">
        <v>9998</v>
      </c>
    </row>
    <row r="2987" spans="1:16" x14ac:dyDescent="0.2">
      <c r="A2987" s="645" t="s">
        <v>390</v>
      </c>
      <c r="B2987" s="645" t="s">
        <v>1710</v>
      </c>
      <c r="C2987" s="645" t="s">
        <v>391</v>
      </c>
      <c r="D2987" s="645" t="s">
        <v>88</v>
      </c>
      <c r="E2987" s="645" t="s">
        <v>89</v>
      </c>
      <c r="F2987" s="645" t="s">
        <v>90</v>
      </c>
      <c r="G2987" s="645" t="s">
        <v>9999</v>
      </c>
      <c r="H2987" s="646">
        <v>42794</v>
      </c>
      <c r="I2987" s="647">
        <v>10.63</v>
      </c>
      <c r="J2987" s="647">
        <v>1</v>
      </c>
      <c r="K2987" s="647">
        <f t="shared" si="46"/>
        <v>10.63</v>
      </c>
      <c r="L2987" s="645" t="s">
        <v>10000</v>
      </c>
      <c r="M2987" s="645" t="s">
        <v>1133</v>
      </c>
      <c r="N2987" s="646">
        <v>42797</v>
      </c>
      <c r="O2987" s="645" t="s">
        <v>71</v>
      </c>
      <c r="P2987" s="645" t="s">
        <v>10001</v>
      </c>
    </row>
    <row r="2988" spans="1:16" x14ac:dyDescent="0.2">
      <c r="A2988" s="645" t="s">
        <v>390</v>
      </c>
      <c r="B2988" s="645" t="s">
        <v>1710</v>
      </c>
      <c r="C2988" s="645" t="s">
        <v>391</v>
      </c>
      <c r="D2988" s="645" t="s">
        <v>88</v>
      </c>
      <c r="E2988" s="645" t="s">
        <v>89</v>
      </c>
      <c r="F2988" s="645" t="s">
        <v>90</v>
      </c>
      <c r="G2988" s="645" t="s">
        <v>10002</v>
      </c>
      <c r="H2988" s="646">
        <v>42794</v>
      </c>
      <c r="I2988" s="647">
        <v>130.68</v>
      </c>
      <c r="J2988" s="647">
        <v>1</v>
      </c>
      <c r="K2988" s="647">
        <f t="shared" si="46"/>
        <v>130.68</v>
      </c>
      <c r="L2988" s="645" t="s">
        <v>801</v>
      </c>
      <c r="M2988" s="645" t="s">
        <v>1401</v>
      </c>
      <c r="N2988" s="646">
        <v>42797</v>
      </c>
      <c r="O2988" s="645" t="s">
        <v>71</v>
      </c>
      <c r="P2988" s="645" t="s">
        <v>801</v>
      </c>
    </row>
    <row r="2989" spans="1:16" x14ac:dyDescent="0.2">
      <c r="A2989" s="645" t="s">
        <v>390</v>
      </c>
      <c r="B2989" s="645" t="s">
        <v>1710</v>
      </c>
      <c r="C2989" s="645" t="s">
        <v>391</v>
      </c>
      <c r="D2989" s="645" t="s">
        <v>88</v>
      </c>
      <c r="E2989" s="645" t="s">
        <v>89</v>
      </c>
      <c r="F2989" s="645" t="s">
        <v>90</v>
      </c>
      <c r="G2989" s="645" t="s">
        <v>10003</v>
      </c>
      <c r="H2989" s="646">
        <v>42794</v>
      </c>
      <c r="I2989" s="647">
        <v>40.24</v>
      </c>
      <c r="J2989" s="647">
        <v>1</v>
      </c>
      <c r="K2989" s="647">
        <f t="shared" si="46"/>
        <v>40.24</v>
      </c>
      <c r="L2989" s="645" t="s">
        <v>10004</v>
      </c>
      <c r="M2989" s="645" t="s">
        <v>625</v>
      </c>
      <c r="N2989" s="646">
        <v>42797</v>
      </c>
      <c r="O2989" s="645" t="s">
        <v>71</v>
      </c>
      <c r="P2989" s="645" t="s">
        <v>10005</v>
      </c>
    </row>
    <row r="2990" spans="1:16" x14ac:dyDescent="0.2">
      <c r="A2990" s="645" t="s">
        <v>390</v>
      </c>
      <c r="B2990" s="645" t="s">
        <v>1710</v>
      </c>
      <c r="C2990" s="645" t="s">
        <v>391</v>
      </c>
      <c r="D2990" s="645" t="s">
        <v>88</v>
      </c>
      <c r="E2990" s="645" t="s">
        <v>89</v>
      </c>
      <c r="F2990" s="645" t="s">
        <v>90</v>
      </c>
      <c r="G2990" s="645" t="s">
        <v>10006</v>
      </c>
      <c r="H2990" s="646">
        <v>42794</v>
      </c>
      <c r="I2990" s="647">
        <v>258.64999999999998</v>
      </c>
      <c r="J2990" s="647">
        <v>1</v>
      </c>
      <c r="K2990" s="647">
        <f t="shared" si="46"/>
        <v>258.64999999999998</v>
      </c>
      <c r="L2990" s="645" t="s">
        <v>10007</v>
      </c>
      <c r="M2990" s="645" t="s">
        <v>114</v>
      </c>
      <c r="N2990" s="646">
        <v>42797</v>
      </c>
      <c r="O2990" s="645" t="s">
        <v>71</v>
      </c>
      <c r="P2990" s="645" t="s">
        <v>10008</v>
      </c>
    </row>
    <row r="2991" spans="1:16" x14ac:dyDescent="0.2">
      <c r="A2991" s="645" t="s">
        <v>390</v>
      </c>
      <c r="B2991" s="645" t="s">
        <v>1710</v>
      </c>
      <c r="C2991" s="645" t="s">
        <v>391</v>
      </c>
      <c r="D2991" s="645" t="s">
        <v>88</v>
      </c>
      <c r="E2991" s="645" t="s">
        <v>89</v>
      </c>
      <c r="F2991" s="645" t="s">
        <v>90</v>
      </c>
      <c r="G2991" s="645" t="s">
        <v>10009</v>
      </c>
      <c r="H2991" s="646">
        <v>42794</v>
      </c>
      <c r="I2991" s="647">
        <v>211.37</v>
      </c>
      <c r="J2991" s="647">
        <v>1</v>
      </c>
      <c r="K2991" s="647">
        <f t="shared" si="46"/>
        <v>211.37</v>
      </c>
      <c r="L2991" s="645" t="s">
        <v>10010</v>
      </c>
      <c r="M2991" s="645" t="s">
        <v>114</v>
      </c>
      <c r="N2991" s="646">
        <v>42797</v>
      </c>
      <c r="O2991" s="645" t="s">
        <v>71</v>
      </c>
      <c r="P2991" s="645" t="s">
        <v>10011</v>
      </c>
    </row>
    <row r="2992" spans="1:16" x14ac:dyDescent="0.2">
      <c r="A2992" s="645" t="s">
        <v>390</v>
      </c>
      <c r="B2992" s="645" t="s">
        <v>1710</v>
      </c>
      <c r="C2992" s="645" t="s">
        <v>391</v>
      </c>
      <c r="D2992" s="645" t="s">
        <v>88</v>
      </c>
      <c r="E2992" s="645" t="s">
        <v>89</v>
      </c>
      <c r="F2992" s="645" t="s">
        <v>90</v>
      </c>
      <c r="G2992" s="645" t="s">
        <v>10012</v>
      </c>
      <c r="H2992" s="646">
        <v>42794</v>
      </c>
      <c r="I2992" s="647">
        <v>146.41</v>
      </c>
      <c r="J2992" s="647">
        <v>1</v>
      </c>
      <c r="K2992" s="647">
        <f t="shared" si="46"/>
        <v>146.41</v>
      </c>
      <c r="L2992" s="645" t="s">
        <v>10013</v>
      </c>
      <c r="M2992" s="645" t="s">
        <v>114</v>
      </c>
      <c r="N2992" s="646">
        <v>42797</v>
      </c>
      <c r="O2992" s="645" t="s">
        <v>71</v>
      </c>
      <c r="P2992" s="645" t="s">
        <v>10014</v>
      </c>
    </row>
    <row r="2993" spans="1:16" x14ac:dyDescent="0.2">
      <c r="A2993" s="645" t="s">
        <v>390</v>
      </c>
      <c r="B2993" s="645" t="s">
        <v>1710</v>
      </c>
      <c r="C2993" s="645" t="s">
        <v>391</v>
      </c>
      <c r="D2993" s="645" t="s">
        <v>88</v>
      </c>
      <c r="E2993" s="645" t="s">
        <v>89</v>
      </c>
      <c r="F2993" s="645" t="s">
        <v>90</v>
      </c>
      <c r="G2993" s="645" t="s">
        <v>10015</v>
      </c>
      <c r="H2993" s="646">
        <v>42794</v>
      </c>
      <c r="I2993" s="647">
        <v>40.1</v>
      </c>
      <c r="J2993" s="647">
        <v>1</v>
      </c>
      <c r="K2993" s="647">
        <f t="shared" si="46"/>
        <v>40.1</v>
      </c>
      <c r="L2993" s="645" t="s">
        <v>10016</v>
      </c>
      <c r="M2993" s="645" t="s">
        <v>114</v>
      </c>
      <c r="N2993" s="646">
        <v>42797</v>
      </c>
      <c r="O2993" s="645" t="s">
        <v>71</v>
      </c>
      <c r="P2993" s="645" t="s">
        <v>10017</v>
      </c>
    </row>
    <row r="2994" spans="1:16" x14ac:dyDescent="0.2">
      <c r="A2994" s="645" t="s">
        <v>390</v>
      </c>
      <c r="B2994" s="645" t="s">
        <v>1710</v>
      </c>
      <c r="C2994" s="645" t="s">
        <v>391</v>
      </c>
      <c r="D2994" s="645" t="s">
        <v>88</v>
      </c>
      <c r="E2994" s="645" t="s">
        <v>89</v>
      </c>
      <c r="F2994" s="645" t="s">
        <v>90</v>
      </c>
      <c r="G2994" s="645" t="s">
        <v>10018</v>
      </c>
      <c r="H2994" s="646">
        <v>42794</v>
      </c>
      <c r="I2994" s="647">
        <v>14.91</v>
      </c>
      <c r="J2994" s="647">
        <v>1</v>
      </c>
      <c r="K2994" s="647">
        <f t="shared" si="46"/>
        <v>14.91</v>
      </c>
      <c r="L2994" s="645" t="s">
        <v>10019</v>
      </c>
      <c r="M2994" s="645" t="s">
        <v>114</v>
      </c>
      <c r="N2994" s="646">
        <v>42797</v>
      </c>
      <c r="O2994" s="645" t="s">
        <v>71</v>
      </c>
      <c r="P2994" s="645" t="s">
        <v>10020</v>
      </c>
    </row>
    <row r="2995" spans="1:16" x14ac:dyDescent="0.2">
      <c r="A2995" s="645" t="s">
        <v>390</v>
      </c>
      <c r="B2995" s="645" t="s">
        <v>1710</v>
      </c>
      <c r="C2995" s="645" t="s">
        <v>391</v>
      </c>
      <c r="D2995" s="645" t="s">
        <v>88</v>
      </c>
      <c r="E2995" s="645" t="s">
        <v>89</v>
      </c>
      <c r="F2995" s="645" t="s">
        <v>90</v>
      </c>
      <c r="G2995" s="645" t="s">
        <v>10021</v>
      </c>
      <c r="H2995" s="646">
        <v>42794</v>
      </c>
      <c r="I2995" s="647">
        <v>2.13</v>
      </c>
      <c r="J2995" s="647">
        <v>1</v>
      </c>
      <c r="K2995" s="647">
        <f t="shared" si="46"/>
        <v>2.13</v>
      </c>
      <c r="L2995" s="645" t="s">
        <v>10019</v>
      </c>
      <c r="M2995" s="645" t="s">
        <v>114</v>
      </c>
      <c r="N2995" s="646">
        <v>42797</v>
      </c>
      <c r="O2995" s="645" t="s">
        <v>71</v>
      </c>
      <c r="P2995" s="645" t="s">
        <v>10020</v>
      </c>
    </row>
    <row r="2996" spans="1:16" x14ac:dyDescent="0.2">
      <c r="A2996" s="645" t="s">
        <v>390</v>
      </c>
      <c r="B2996" s="645" t="s">
        <v>1710</v>
      </c>
      <c r="C2996" s="645" t="s">
        <v>391</v>
      </c>
      <c r="D2996" s="645" t="s">
        <v>88</v>
      </c>
      <c r="E2996" s="645" t="s">
        <v>89</v>
      </c>
      <c r="F2996" s="645" t="s">
        <v>90</v>
      </c>
      <c r="G2996" s="645" t="s">
        <v>10022</v>
      </c>
      <c r="H2996" s="646">
        <v>42794</v>
      </c>
      <c r="I2996" s="647">
        <v>499.73</v>
      </c>
      <c r="J2996" s="647">
        <v>1</v>
      </c>
      <c r="K2996" s="647">
        <f t="shared" si="46"/>
        <v>499.73</v>
      </c>
      <c r="L2996" s="645" t="s">
        <v>10023</v>
      </c>
      <c r="M2996" s="645" t="s">
        <v>1742</v>
      </c>
      <c r="N2996" s="646">
        <v>42797</v>
      </c>
      <c r="O2996" s="645" t="s">
        <v>71</v>
      </c>
      <c r="P2996" s="645" t="s">
        <v>10024</v>
      </c>
    </row>
    <row r="2997" spans="1:16" x14ac:dyDescent="0.2">
      <c r="A2997" s="645" t="s">
        <v>390</v>
      </c>
      <c r="B2997" s="645" t="s">
        <v>1710</v>
      </c>
      <c r="C2997" s="645" t="s">
        <v>391</v>
      </c>
      <c r="D2997" s="645" t="s">
        <v>88</v>
      </c>
      <c r="E2997" s="645" t="s">
        <v>89</v>
      </c>
      <c r="F2997" s="645" t="s">
        <v>90</v>
      </c>
      <c r="G2997" s="645" t="s">
        <v>10025</v>
      </c>
      <c r="H2997" s="646">
        <v>42794</v>
      </c>
      <c r="I2997" s="647">
        <v>299.83999999999997</v>
      </c>
      <c r="J2997" s="647">
        <v>1</v>
      </c>
      <c r="K2997" s="647">
        <f t="shared" si="46"/>
        <v>299.83999999999997</v>
      </c>
      <c r="L2997" s="645" t="s">
        <v>10023</v>
      </c>
      <c r="M2997" s="645" t="s">
        <v>1742</v>
      </c>
      <c r="N2997" s="646">
        <v>42797</v>
      </c>
      <c r="O2997" s="645" t="s">
        <v>71</v>
      </c>
      <c r="P2997" s="645" t="s">
        <v>10024</v>
      </c>
    </row>
    <row r="2998" spans="1:16" x14ac:dyDescent="0.2">
      <c r="A2998" s="645" t="s">
        <v>390</v>
      </c>
      <c r="B2998" s="645" t="s">
        <v>1710</v>
      </c>
      <c r="C2998" s="645" t="s">
        <v>391</v>
      </c>
      <c r="D2998" s="645" t="s">
        <v>88</v>
      </c>
      <c r="E2998" s="645" t="s">
        <v>89</v>
      </c>
      <c r="F2998" s="645" t="s">
        <v>90</v>
      </c>
      <c r="G2998" s="645" t="s">
        <v>10026</v>
      </c>
      <c r="H2998" s="646">
        <v>42794</v>
      </c>
      <c r="I2998" s="647">
        <v>66.28</v>
      </c>
      <c r="J2998" s="647">
        <v>1</v>
      </c>
      <c r="K2998" s="647">
        <f t="shared" si="46"/>
        <v>66.28</v>
      </c>
      <c r="L2998" s="645" t="s">
        <v>10027</v>
      </c>
      <c r="M2998" s="645" t="s">
        <v>1133</v>
      </c>
      <c r="N2998" s="646">
        <v>42797</v>
      </c>
      <c r="O2998" s="645" t="s">
        <v>71</v>
      </c>
      <c r="P2998" s="645" t="s">
        <v>10028</v>
      </c>
    </row>
    <row r="2999" spans="1:16" x14ac:dyDescent="0.2">
      <c r="A2999" s="645" t="s">
        <v>390</v>
      </c>
      <c r="B2999" s="645" t="s">
        <v>1710</v>
      </c>
      <c r="C2999" s="645" t="s">
        <v>391</v>
      </c>
      <c r="D2999" s="645" t="s">
        <v>88</v>
      </c>
      <c r="E2999" s="645" t="s">
        <v>89</v>
      </c>
      <c r="F2999" s="645" t="s">
        <v>90</v>
      </c>
      <c r="G2999" s="645" t="s">
        <v>10029</v>
      </c>
      <c r="H2999" s="646">
        <v>42794</v>
      </c>
      <c r="I2999" s="647">
        <v>39.6</v>
      </c>
      <c r="J2999" s="647">
        <v>1</v>
      </c>
      <c r="K2999" s="647">
        <f t="shared" si="46"/>
        <v>39.6</v>
      </c>
      <c r="L2999" s="645" t="s">
        <v>801</v>
      </c>
      <c r="M2999" s="645" t="s">
        <v>278</v>
      </c>
      <c r="N2999" s="646">
        <v>42797</v>
      </c>
      <c r="O2999" s="645" t="s">
        <v>71</v>
      </c>
      <c r="P2999" s="645" t="s">
        <v>801</v>
      </c>
    </row>
    <row r="3000" spans="1:16" x14ac:dyDescent="0.2">
      <c r="A3000" s="645" t="s">
        <v>390</v>
      </c>
      <c r="B3000" s="645" t="s">
        <v>1710</v>
      </c>
      <c r="C3000" s="645" t="s">
        <v>391</v>
      </c>
      <c r="D3000" s="645" t="s">
        <v>88</v>
      </c>
      <c r="E3000" s="645" t="s">
        <v>89</v>
      </c>
      <c r="F3000" s="645" t="s">
        <v>90</v>
      </c>
      <c r="G3000" s="645" t="s">
        <v>10030</v>
      </c>
      <c r="H3000" s="646">
        <v>42794</v>
      </c>
      <c r="I3000" s="647">
        <v>156.09</v>
      </c>
      <c r="J3000" s="647">
        <v>1</v>
      </c>
      <c r="K3000" s="647">
        <f t="shared" si="46"/>
        <v>156.09</v>
      </c>
      <c r="L3000" s="645" t="s">
        <v>801</v>
      </c>
      <c r="M3000" s="645" t="s">
        <v>1200</v>
      </c>
      <c r="N3000" s="646">
        <v>42797</v>
      </c>
      <c r="O3000" s="645" t="s">
        <v>71</v>
      </c>
      <c r="P3000" s="645" t="s">
        <v>801</v>
      </c>
    </row>
    <row r="3001" spans="1:16" x14ac:dyDescent="0.2">
      <c r="A3001" s="645" t="s">
        <v>390</v>
      </c>
      <c r="B3001" s="645" t="s">
        <v>1710</v>
      </c>
      <c r="C3001" s="645" t="s">
        <v>391</v>
      </c>
      <c r="D3001" s="645" t="s">
        <v>88</v>
      </c>
      <c r="E3001" s="645" t="s">
        <v>89</v>
      </c>
      <c r="F3001" s="645" t="s">
        <v>90</v>
      </c>
      <c r="G3001" s="645" t="s">
        <v>10031</v>
      </c>
      <c r="H3001" s="646">
        <v>42794</v>
      </c>
      <c r="I3001" s="647">
        <v>159.80000000000001</v>
      </c>
      <c r="J3001" s="647">
        <v>1</v>
      </c>
      <c r="K3001" s="647">
        <f t="shared" si="46"/>
        <v>159.80000000000001</v>
      </c>
      <c r="L3001" s="645" t="s">
        <v>801</v>
      </c>
      <c r="M3001" s="645" t="s">
        <v>1139</v>
      </c>
      <c r="N3001" s="646">
        <v>42797</v>
      </c>
      <c r="O3001" s="645" t="s">
        <v>71</v>
      </c>
      <c r="P3001" s="645" t="s">
        <v>801</v>
      </c>
    </row>
    <row r="3002" spans="1:16" x14ac:dyDescent="0.2">
      <c r="A3002" s="645" t="s">
        <v>390</v>
      </c>
      <c r="B3002" s="645" t="s">
        <v>1710</v>
      </c>
      <c r="C3002" s="645" t="s">
        <v>391</v>
      </c>
      <c r="D3002" s="645" t="s">
        <v>88</v>
      </c>
      <c r="E3002" s="645" t="s">
        <v>89</v>
      </c>
      <c r="F3002" s="645" t="s">
        <v>90</v>
      </c>
      <c r="G3002" s="645" t="s">
        <v>10032</v>
      </c>
      <c r="H3002" s="646">
        <v>42794</v>
      </c>
      <c r="I3002" s="647">
        <v>100.58</v>
      </c>
      <c r="J3002" s="647">
        <v>1</v>
      </c>
      <c r="K3002" s="647">
        <f t="shared" si="46"/>
        <v>100.58</v>
      </c>
      <c r="L3002" s="645" t="s">
        <v>10033</v>
      </c>
      <c r="M3002" s="645" t="s">
        <v>1139</v>
      </c>
      <c r="N3002" s="646">
        <v>42797</v>
      </c>
      <c r="O3002" s="645" t="s">
        <v>71</v>
      </c>
      <c r="P3002" s="645" t="s">
        <v>10034</v>
      </c>
    </row>
    <row r="3003" spans="1:16" x14ac:dyDescent="0.2">
      <c r="A3003" s="645" t="s">
        <v>390</v>
      </c>
      <c r="B3003" s="645" t="s">
        <v>1710</v>
      </c>
      <c r="C3003" s="645" t="s">
        <v>391</v>
      </c>
      <c r="D3003" s="645" t="s">
        <v>88</v>
      </c>
      <c r="E3003" s="645" t="s">
        <v>89</v>
      </c>
      <c r="F3003" s="645" t="s">
        <v>90</v>
      </c>
      <c r="G3003" s="645" t="s">
        <v>10035</v>
      </c>
      <c r="H3003" s="646">
        <v>42794</v>
      </c>
      <c r="I3003" s="647">
        <v>112.81</v>
      </c>
      <c r="J3003" s="647">
        <v>1</v>
      </c>
      <c r="K3003" s="647">
        <f t="shared" si="46"/>
        <v>112.81</v>
      </c>
      <c r="L3003" s="645" t="s">
        <v>10036</v>
      </c>
      <c r="M3003" s="645" t="s">
        <v>258</v>
      </c>
      <c r="N3003" s="646">
        <v>42797</v>
      </c>
      <c r="O3003" s="645" t="s">
        <v>71</v>
      </c>
      <c r="P3003" s="645" t="s">
        <v>10037</v>
      </c>
    </row>
    <row r="3004" spans="1:16" x14ac:dyDescent="0.2">
      <c r="A3004" s="645" t="s">
        <v>390</v>
      </c>
      <c r="B3004" s="645" t="s">
        <v>1710</v>
      </c>
      <c r="C3004" s="645" t="s">
        <v>391</v>
      </c>
      <c r="D3004" s="645" t="s">
        <v>88</v>
      </c>
      <c r="E3004" s="645" t="s">
        <v>89</v>
      </c>
      <c r="F3004" s="645" t="s">
        <v>90</v>
      </c>
      <c r="G3004" s="645" t="s">
        <v>10038</v>
      </c>
      <c r="H3004" s="646">
        <v>42794</v>
      </c>
      <c r="I3004" s="647">
        <v>268.77999999999997</v>
      </c>
      <c r="J3004" s="647">
        <v>1</v>
      </c>
      <c r="K3004" s="647">
        <f t="shared" si="46"/>
        <v>268.77999999999997</v>
      </c>
      <c r="L3004" s="645" t="s">
        <v>10039</v>
      </c>
      <c r="M3004" s="645" t="s">
        <v>180</v>
      </c>
      <c r="N3004" s="646">
        <v>42797</v>
      </c>
      <c r="O3004" s="645" t="s">
        <v>71</v>
      </c>
      <c r="P3004" s="645" t="s">
        <v>10040</v>
      </c>
    </row>
    <row r="3005" spans="1:16" x14ac:dyDescent="0.2">
      <c r="A3005" s="645" t="s">
        <v>390</v>
      </c>
      <c r="B3005" s="645" t="s">
        <v>1710</v>
      </c>
      <c r="C3005" s="645" t="s">
        <v>391</v>
      </c>
      <c r="D3005" s="645" t="s">
        <v>88</v>
      </c>
      <c r="E3005" s="645" t="s">
        <v>89</v>
      </c>
      <c r="F3005" s="645" t="s">
        <v>90</v>
      </c>
      <c r="G3005" s="645" t="s">
        <v>10041</v>
      </c>
      <c r="H3005" s="646">
        <v>42794</v>
      </c>
      <c r="I3005" s="647">
        <v>106.48</v>
      </c>
      <c r="J3005" s="647">
        <v>1</v>
      </c>
      <c r="K3005" s="647">
        <f t="shared" si="46"/>
        <v>106.48</v>
      </c>
      <c r="L3005" s="645" t="s">
        <v>10042</v>
      </c>
      <c r="M3005" s="645" t="s">
        <v>160</v>
      </c>
      <c r="N3005" s="646">
        <v>42797</v>
      </c>
      <c r="O3005" s="645" t="s">
        <v>71</v>
      </c>
      <c r="P3005" s="645" t="s">
        <v>10043</v>
      </c>
    </row>
    <row r="3006" spans="1:16" x14ac:dyDescent="0.2">
      <c r="A3006" s="645" t="s">
        <v>390</v>
      </c>
      <c r="B3006" s="645" t="s">
        <v>1710</v>
      </c>
      <c r="C3006" s="645" t="s">
        <v>391</v>
      </c>
      <c r="D3006" s="645" t="s">
        <v>88</v>
      </c>
      <c r="E3006" s="645" t="s">
        <v>89</v>
      </c>
      <c r="F3006" s="645" t="s">
        <v>90</v>
      </c>
      <c r="G3006" s="645" t="s">
        <v>10044</v>
      </c>
      <c r="H3006" s="646">
        <v>42794</v>
      </c>
      <c r="I3006" s="647">
        <v>43.68</v>
      </c>
      <c r="J3006" s="647">
        <v>1</v>
      </c>
      <c r="K3006" s="647">
        <f t="shared" si="46"/>
        <v>43.68</v>
      </c>
      <c r="L3006" s="645" t="s">
        <v>10045</v>
      </c>
      <c r="M3006" s="645" t="s">
        <v>160</v>
      </c>
      <c r="N3006" s="646">
        <v>42797</v>
      </c>
      <c r="O3006" s="645" t="s">
        <v>71</v>
      </c>
      <c r="P3006" s="645" t="s">
        <v>10046</v>
      </c>
    </row>
    <row r="3007" spans="1:16" x14ac:dyDescent="0.2">
      <c r="A3007" s="645" t="s">
        <v>390</v>
      </c>
      <c r="B3007" s="645" t="s">
        <v>1710</v>
      </c>
      <c r="C3007" s="645" t="s">
        <v>391</v>
      </c>
      <c r="D3007" s="645" t="s">
        <v>88</v>
      </c>
      <c r="E3007" s="645" t="s">
        <v>89</v>
      </c>
      <c r="F3007" s="645" t="s">
        <v>90</v>
      </c>
      <c r="G3007" s="645" t="s">
        <v>10047</v>
      </c>
      <c r="H3007" s="646">
        <v>42794</v>
      </c>
      <c r="I3007" s="647">
        <v>43.68</v>
      </c>
      <c r="J3007" s="647">
        <v>1</v>
      </c>
      <c r="K3007" s="647">
        <f t="shared" si="46"/>
        <v>43.68</v>
      </c>
      <c r="L3007" s="645" t="s">
        <v>10045</v>
      </c>
      <c r="M3007" s="645" t="s">
        <v>160</v>
      </c>
      <c r="N3007" s="646">
        <v>42797</v>
      </c>
      <c r="O3007" s="645" t="s">
        <v>71</v>
      </c>
      <c r="P3007" s="645" t="s">
        <v>10046</v>
      </c>
    </row>
    <row r="3008" spans="1:16" x14ac:dyDescent="0.2">
      <c r="A3008" s="645" t="s">
        <v>390</v>
      </c>
      <c r="B3008" s="645" t="s">
        <v>1710</v>
      </c>
      <c r="C3008" s="645" t="s">
        <v>391</v>
      </c>
      <c r="D3008" s="645" t="s">
        <v>88</v>
      </c>
      <c r="E3008" s="645" t="s">
        <v>89</v>
      </c>
      <c r="F3008" s="645" t="s">
        <v>90</v>
      </c>
      <c r="G3008" s="645" t="s">
        <v>10048</v>
      </c>
      <c r="H3008" s="646">
        <v>42794</v>
      </c>
      <c r="I3008" s="647">
        <v>18.940000000000001</v>
      </c>
      <c r="J3008" s="647">
        <v>1</v>
      </c>
      <c r="K3008" s="647">
        <f t="shared" si="46"/>
        <v>18.940000000000001</v>
      </c>
      <c r="L3008" s="645" t="s">
        <v>10049</v>
      </c>
      <c r="M3008" s="645" t="s">
        <v>5644</v>
      </c>
      <c r="N3008" s="646">
        <v>42797</v>
      </c>
      <c r="O3008" s="645" t="s">
        <v>71</v>
      </c>
      <c r="P3008" s="645" t="s">
        <v>10050</v>
      </c>
    </row>
    <row r="3009" spans="1:16" x14ac:dyDescent="0.2">
      <c r="A3009" s="645" t="s">
        <v>390</v>
      </c>
      <c r="B3009" s="645" t="s">
        <v>1710</v>
      </c>
      <c r="C3009" s="645" t="s">
        <v>391</v>
      </c>
      <c r="D3009" s="645" t="s">
        <v>88</v>
      </c>
      <c r="E3009" s="645" t="s">
        <v>89</v>
      </c>
      <c r="F3009" s="645" t="s">
        <v>90</v>
      </c>
      <c r="G3009" s="645" t="s">
        <v>10051</v>
      </c>
      <c r="H3009" s="646">
        <v>42794</v>
      </c>
      <c r="I3009" s="647">
        <v>228.58</v>
      </c>
      <c r="J3009" s="647">
        <v>1</v>
      </c>
      <c r="K3009" s="647">
        <f t="shared" si="46"/>
        <v>228.58</v>
      </c>
      <c r="L3009" s="645" t="s">
        <v>10052</v>
      </c>
      <c r="M3009" s="645" t="s">
        <v>488</v>
      </c>
      <c r="N3009" s="646">
        <v>42797</v>
      </c>
      <c r="O3009" s="645" t="s">
        <v>71</v>
      </c>
      <c r="P3009" s="645" t="s">
        <v>10053</v>
      </c>
    </row>
    <row r="3010" spans="1:16" x14ac:dyDescent="0.2">
      <c r="A3010" s="645" t="s">
        <v>390</v>
      </c>
      <c r="B3010" s="645" t="s">
        <v>1710</v>
      </c>
      <c r="C3010" s="645" t="s">
        <v>391</v>
      </c>
      <c r="D3010" s="645" t="s">
        <v>88</v>
      </c>
      <c r="E3010" s="645" t="s">
        <v>89</v>
      </c>
      <c r="F3010" s="645" t="s">
        <v>90</v>
      </c>
      <c r="G3010" s="645" t="s">
        <v>10054</v>
      </c>
      <c r="H3010" s="646">
        <v>42794</v>
      </c>
      <c r="I3010" s="647">
        <v>223.45</v>
      </c>
      <c r="J3010" s="647">
        <v>1</v>
      </c>
      <c r="K3010" s="647">
        <f t="shared" ref="K3010:K3073" si="47">I3010*J3010</f>
        <v>223.45</v>
      </c>
      <c r="L3010" s="645" t="s">
        <v>9981</v>
      </c>
      <c r="M3010" s="645" t="s">
        <v>1697</v>
      </c>
      <c r="N3010" s="646">
        <v>42797</v>
      </c>
      <c r="O3010" s="645" t="s">
        <v>71</v>
      </c>
      <c r="P3010" s="645" t="s">
        <v>9982</v>
      </c>
    </row>
    <row r="3011" spans="1:16" x14ac:dyDescent="0.2">
      <c r="A3011" s="645" t="s">
        <v>390</v>
      </c>
      <c r="B3011" s="645" t="s">
        <v>1710</v>
      </c>
      <c r="C3011" s="645" t="s">
        <v>391</v>
      </c>
      <c r="D3011" s="645" t="s">
        <v>88</v>
      </c>
      <c r="E3011" s="645" t="s">
        <v>89</v>
      </c>
      <c r="F3011" s="645" t="s">
        <v>90</v>
      </c>
      <c r="G3011" s="645" t="s">
        <v>10055</v>
      </c>
      <c r="H3011" s="646">
        <v>42794</v>
      </c>
      <c r="I3011" s="647">
        <v>121.28</v>
      </c>
      <c r="J3011" s="647">
        <v>1</v>
      </c>
      <c r="K3011" s="647">
        <f t="shared" si="47"/>
        <v>121.28</v>
      </c>
      <c r="L3011" s="645" t="s">
        <v>10056</v>
      </c>
      <c r="M3011" s="645" t="s">
        <v>1923</v>
      </c>
      <c r="N3011" s="646">
        <v>42797</v>
      </c>
      <c r="O3011" s="645" t="s">
        <v>71</v>
      </c>
      <c r="P3011" s="645" t="s">
        <v>10057</v>
      </c>
    </row>
    <row r="3012" spans="1:16" x14ac:dyDescent="0.2">
      <c r="A3012" s="645" t="s">
        <v>390</v>
      </c>
      <c r="B3012" s="645" t="s">
        <v>1710</v>
      </c>
      <c r="C3012" s="645" t="s">
        <v>391</v>
      </c>
      <c r="D3012" s="645" t="s">
        <v>88</v>
      </c>
      <c r="E3012" s="645" t="s">
        <v>89</v>
      </c>
      <c r="F3012" s="645" t="s">
        <v>90</v>
      </c>
      <c r="G3012" s="645" t="s">
        <v>10058</v>
      </c>
      <c r="H3012" s="646">
        <v>42794</v>
      </c>
      <c r="I3012" s="647">
        <v>20.57</v>
      </c>
      <c r="J3012" s="647">
        <v>1</v>
      </c>
      <c r="K3012" s="647">
        <f t="shared" si="47"/>
        <v>20.57</v>
      </c>
      <c r="L3012" s="645" t="s">
        <v>9981</v>
      </c>
      <c r="M3012" s="645" t="s">
        <v>1697</v>
      </c>
      <c r="N3012" s="646">
        <v>42797</v>
      </c>
      <c r="O3012" s="645" t="s">
        <v>71</v>
      </c>
      <c r="P3012" s="645" t="s">
        <v>9982</v>
      </c>
    </row>
    <row r="3013" spans="1:16" x14ac:dyDescent="0.2">
      <c r="A3013" s="645" t="s">
        <v>390</v>
      </c>
      <c r="B3013" s="645" t="s">
        <v>1710</v>
      </c>
      <c r="C3013" s="645" t="s">
        <v>391</v>
      </c>
      <c r="D3013" s="645" t="s">
        <v>201</v>
      </c>
      <c r="E3013" s="645" t="s">
        <v>202</v>
      </c>
      <c r="F3013" s="645" t="s">
        <v>203</v>
      </c>
      <c r="G3013" s="645" t="s">
        <v>2778</v>
      </c>
      <c r="H3013" s="646">
        <v>42822</v>
      </c>
      <c r="I3013" s="647">
        <v>623.15</v>
      </c>
      <c r="J3013" s="647">
        <v>1</v>
      </c>
      <c r="K3013" s="647">
        <f t="shared" si="47"/>
        <v>623.15</v>
      </c>
      <c r="L3013" s="645" t="s">
        <v>10059</v>
      </c>
      <c r="M3013" s="645" t="s">
        <v>131</v>
      </c>
      <c r="N3013" s="646">
        <v>42825</v>
      </c>
      <c r="O3013" s="645" t="s">
        <v>71</v>
      </c>
      <c r="P3013" s="645" t="s">
        <v>10060</v>
      </c>
    </row>
    <row r="3014" spans="1:16" x14ac:dyDescent="0.2">
      <c r="A3014" s="645" t="s">
        <v>390</v>
      </c>
      <c r="B3014" s="645" t="s">
        <v>1710</v>
      </c>
      <c r="C3014" s="645" t="s">
        <v>391</v>
      </c>
      <c r="D3014" s="645" t="s">
        <v>201</v>
      </c>
      <c r="E3014" s="645" t="s">
        <v>202</v>
      </c>
      <c r="F3014" s="645" t="s">
        <v>203</v>
      </c>
      <c r="G3014" s="645" t="s">
        <v>10061</v>
      </c>
      <c r="H3014" s="646">
        <v>42821</v>
      </c>
      <c r="I3014" s="647">
        <v>344.85</v>
      </c>
      <c r="J3014" s="647">
        <v>1</v>
      </c>
      <c r="K3014" s="647">
        <f t="shared" si="47"/>
        <v>344.85</v>
      </c>
      <c r="L3014" s="645" t="s">
        <v>10062</v>
      </c>
      <c r="M3014" s="645" t="s">
        <v>1139</v>
      </c>
      <c r="N3014" s="646">
        <v>42822</v>
      </c>
      <c r="O3014" s="645" t="s">
        <v>71</v>
      </c>
      <c r="P3014" s="645" t="s">
        <v>10063</v>
      </c>
    </row>
    <row r="3015" spans="1:16" x14ac:dyDescent="0.2">
      <c r="A3015" s="645" t="s">
        <v>390</v>
      </c>
      <c r="B3015" s="645" t="s">
        <v>1710</v>
      </c>
      <c r="C3015" s="645" t="s">
        <v>391</v>
      </c>
      <c r="D3015" s="645" t="s">
        <v>201</v>
      </c>
      <c r="E3015" s="645" t="s">
        <v>202</v>
      </c>
      <c r="F3015" s="645" t="s">
        <v>203</v>
      </c>
      <c r="G3015" s="645" t="s">
        <v>10064</v>
      </c>
      <c r="H3015" s="646">
        <v>42821</v>
      </c>
      <c r="I3015" s="647">
        <v>344.85</v>
      </c>
      <c r="J3015" s="647">
        <v>1</v>
      </c>
      <c r="K3015" s="647">
        <f t="shared" si="47"/>
        <v>344.85</v>
      </c>
      <c r="L3015" s="645" t="s">
        <v>10065</v>
      </c>
      <c r="M3015" s="645" t="s">
        <v>1137</v>
      </c>
      <c r="N3015" s="646">
        <v>42822</v>
      </c>
      <c r="O3015" s="645" t="s">
        <v>71</v>
      </c>
      <c r="P3015" s="645" t="s">
        <v>10066</v>
      </c>
    </row>
    <row r="3016" spans="1:16" x14ac:dyDescent="0.2">
      <c r="A3016" s="645" t="s">
        <v>390</v>
      </c>
      <c r="B3016" s="645" t="s">
        <v>1710</v>
      </c>
      <c r="C3016" s="645" t="s">
        <v>391</v>
      </c>
      <c r="D3016" s="645" t="s">
        <v>201</v>
      </c>
      <c r="E3016" s="645" t="s">
        <v>202</v>
      </c>
      <c r="F3016" s="645" t="s">
        <v>203</v>
      </c>
      <c r="G3016" s="645" t="s">
        <v>10067</v>
      </c>
      <c r="H3016" s="646">
        <v>42816</v>
      </c>
      <c r="I3016" s="647">
        <v>87.12</v>
      </c>
      <c r="J3016" s="647">
        <v>1</v>
      </c>
      <c r="K3016" s="647">
        <f t="shared" si="47"/>
        <v>87.12</v>
      </c>
      <c r="L3016" s="645" t="s">
        <v>10068</v>
      </c>
      <c r="M3016" s="645" t="s">
        <v>1051</v>
      </c>
      <c r="N3016" s="646">
        <v>42817</v>
      </c>
      <c r="O3016" s="645" t="s">
        <v>71</v>
      </c>
      <c r="P3016" s="645" t="s">
        <v>10069</v>
      </c>
    </row>
    <row r="3017" spans="1:16" x14ac:dyDescent="0.2">
      <c r="A3017" s="645" t="s">
        <v>390</v>
      </c>
      <c r="B3017" s="645" t="s">
        <v>1710</v>
      </c>
      <c r="C3017" s="645" t="s">
        <v>391</v>
      </c>
      <c r="D3017" s="645" t="s">
        <v>201</v>
      </c>
      <c r="E3017" s="645" t="s">
        <v>202</v>
      </c>
      <c r="F3017" s="645" t="s">
        <v>203</v>
      </c>
      <c r="G3017" s="645" t="s">
        <v>10070</v>
      </c>
      <c r="H3017" s="646">
        <v>42809</v>
      </c>
      <c r="I3017" s="647">
        <v>415.03</v>
      </c>
      <c r="J3017" s="647">
        <v>1</v>
      </c>
      <c r="K3017" s="647">
        <f t="shared" si="47"/>
        <v>415.03</v>
      </c>
      <c r="L3017" s="645" t="s">
        <v>10071</v>
      </c>
      <c r="M3017" s="645" t="s">
        <v>131</v>
      </c>
      <c r="N3017" s="646">
        <v>42811</v>
      </c>
      <c r="O3017" s="645" t="s">
        <v>71</v>
      </c>
      <c r="P3017" s="645" t="s">
        <v>10072</v>
      </c>
    </row>
    <row r="3018" spans="1:16" x14ac:dyDescent="0.2">
      <c r="A3018" s="645" t="s">
        <v>390</v>
      </c>
      <c r="B3018" s="645" t="s">
        <v>1710</v>
      </c>
      <c r="C3018" s="645" t="s">
        <v>391</v>
      </c>
      <c r="D3018" s="645" t="s">
        <v>1628</v>
      </c>
      <c r="E3018" s="645" t="s">
        <v>1629</v>
      </c>
      <c r="F3018" s="645" t="s">
        <v>1630</v>
      </c>
      <c r="G3018" s="645" t="s">
        <v>10073</v>
      </c>
      <c r="H3018" s="646">
        <v>42816</v>
      </c>
      <c r="I3018" s="647">
        <v>423.5</v>
      </c>
      <c r="J3018" s="647">
        <v>1</v>
      </c>
      <c r="K3018" s="647">
        <f t="shared" si="47"/>
        <v>423.5</v>
      </c>
      <c r="L3018" s="645" t="s">
        <v>10074</v>
      </c>
      <c r="M3018" s="645" t="s">
        <v>84</v>
      </c>
      <c r="N3018" s="646">
        <v>42823</v>
      </c>
      <c r="O3018" s="645" t="s">
        <v>71</v>
      </c>
      <c r="P3018" s="645" t="s">
        <v>10075</v>
      </c>
    </row>
    <row r="3019" spans="1:16" x14ac:dyDescent="0.2">
      <c r="A3019" s="645" t="s">
        <v>390</v>
      </c>
      <c r="B3019" s="645" t="s">
        <v>1710</v>
      </c>
      <c r="C3019" s="645" t="s">
        <v>391</v>
      </c>
      <c r="D3019" s="645" t="s">
        <v>177</v>
      </c>
      <c r="E3019" s="645" t="s">
        <v>178</v>
      </c>
      <c r="F3019" s="645" t="s">
        <v>179</v>
      </c>
      <c r="G3019" s="645" t="s">
        <v>10076</v>
      </c>
      <c r="H3019" s="646">
        <v>42801</v>
      </c>
      <c r="I3019" s="647">
        <v>39.6</v>
      </c>
      <c r="J3019" s="647">
        <v>1</v>
      </c>
      <c r="K3019" s="647">
        <f t="shared" si="47"/>
        <v>39.6</v>
      </c>
      <c r="L3019" s="645" t="s">
        <v>801</v>
      </c>
      <c r="M3019" s="645" t="s">
        <v>719</v>
      </c>
      <c r="N3019" s="646">
        <v>42817</v>
      </c>
      <c r="O3019" s="645" t="s">
        <v>71</v>
      </c>
      <c r="P3019" s="645" t="s">
        <v>801</v>
      </c>
    </row>
    <row r="3020" spans="1:16" x14ac:dyDescent="0.2">
      <c r="A3020" s="645" t="s">
        <v>390</v>
      </c>
      <c r="B3020" s="645" t="s">
        <v>1710</v>
      </c>
      <c r="C3020" s="645" t="s">
        <v>391</v>
      </c>
      <c r="D3020" s="645" t="s">
        <v>177</v>
      </c>
      <c r="E3020" s="645" t="s">
        <v>178</v>
      </c>
      <c r="F3020" s="645" t="s">
        <v>179</v>
      </c>
      <c r="G3020" s="645" t="s">
        <v>10077</v>
      </c>
      <c r="H3020" s="646">
        <v>42802</v>
      </c>
      <c r="I3020" s="647">
        <v>78.3</v>
      </c>
      <c r="J3020" s="647">
        <v>1</v>
      </c>
      <c r="K3020" s="647">
        <f t="shared" si="47"/>
        <v>78.3</v>
      </c>
      <c r="L3020" s="645" t="s">
        <v>801</v>
      </c>
      <c r="M3020" s="645" t="s">
        <v>135</v>
      </c>
      <c r="N3020" s="646">
        <v>42817</v>
      </c>
      <c r="O3020" s="645" t="s">
        <v>71</v>
      </c>
      <c r="P3020" s="645" t="s">
        <v>801</v>
      </c>
    </row>
    <row r="3021" spans="1:16" x14ac:dyDescent="0.2">
      <c r="A3021" s="645" t="s">
        <v>390</v>
      </c>
      <c r="B3021" s="645" t="s">
        <v>1710</v>
      </c>
      <c r="C3021" s="645" t="s">
        <v>391</v>
      </c>
      <c r="D3021" s="645" t="s">
        <v>177</v>
      </c>
      <c r="E3021" s="645" t="s">
        <v>178</v>
      </c>
      <c r="F3021" s="645" t="s">
        <v>179</v>
      </c>
      <c r="G3021" s="645" t="s">
        <v>10078</v>
      </c>
      <c r="H3021" s="646">
        <v>42808</v>
      </c>
      <c r="I3021" s="647">
        <v>114.61</v>
      </c>
      <c r="J3021" s="647">
        <v>1</v>
      </c>
      <c r="K3021" s="647">
        <f t="shared" si="47"/>
        <v>114.61</v>
      </c>
      <c r="L3021" s="645" t="s">
        <v>801</v>
      </c>
      <c r="M3021" s="645" t="s">
        <v>542</v>
      </c>
      <c r="N3021" s="646">
        <v>42811</v>
      </c>
      <c r="O3021" s="645" t="s">
        <v>71</v>
      </c>
      <c r="P3021" s="645" t="s">
        <v>801</v>
      </c>
    </row>
    <row r="3022" spans="1:16" x14ac:dyDescent="0.2">
      <c r="A3022" s="645" t="s">
        <v>390</v>
      </c>
      <c r="B3022" s="645" t="s">
        <v>1710</v>
      </c>
      <c r="C3022" s="645" t="s">
        <v>391</v>
      </c>
      <c r="D3022" s="645" t="s">
        <v>177</v>
      </c>
      <c r="E3022" s="645" t="s">
        <v>178</v>
      </c>
      <c r="F3022" s="645" t="s">
        <v>179</v>
      </c>
      <c r="G3022" s="645" t="s">
        <v>10079</v>
      </c>
      <c r="H3022" s="646">
        <v>42808</v>
      </c>
      <c r="I3022" s="647">
        <v>300</v>
      </c>
      <c r="J3022" s="647">
        <v>1</v>
      </c>
      <c r="K3022" s="647">
        <f t="shared" si="47"/>
        <v>300</v>
      </c>
      <c r="L3022" s="645" t="s">
        <v>801</v>
      </c>
      <c r="M3022" s="645" t="s">
        <v>1079</v>
      </c>
      <c r="N3022" s="646">
        <v>42811</v>
      </c>
      <c r="O3022" s="645" t="s">
        <v>71</v>
      </c>
      <c r="P3022" s="645" t="s">
        <v>801</v>
      </c>
    </row>
    <row r="3023" spans="1:16" x14ac:dyDescent="0.2">
      <c r="A3023" s="645" t="s">
        <v>390</v>
      </c>
      <c r="B3023" s="645" t="s">
        <v>1710</v>
      </c>
      <c r="C3023" s="645" t="s">
        <v>391</v>
      </c>
      <c r="D3023" s="645" t="s">
        <v>177</v>
      </c>
      <c r="E3023" s="645" t="s">
        <v>178</v>
      </c>
      <c r="F3023" s="645" t="s">
        <v>179</v>
      </c>
      <c r="G3023" s="645" t="s">
        <v>10080</v>
      </c>
      <c r="H3023" s="646">
        <v>42803</v>
      </c>
      <c r="I3023" s="647">
        <v>16.52</v>
      </c>
      <c r="J3023" s="647">
        <v>1</v>
      </c>
      <c r="K3023" s="647">
        <f t="shared" si="47"/>
        <v>16.52</v>
      </c>
      <c r="L3023" s="645" t="s">
        <v>801</v>
      </c>
      <c r="M3023" s="645" t="s">
        <v>194</v>
      </c>
      <c r="N3023" s="646">
        <v>42811</v>
      </c>
      <c r="O3023" s="645" t="s">
        <v>71</v>
      </c>
      <c r="P3023" s="645" t="s">
        <v>801</v>
      </c>
    </row>
    <row r="3024" spans="1:16" x14ac:dyDescent="0.2">
      <c r="A3024" s="645" t="s">
        <v>390</v>
      </c>
      <c r="B3024" s="645" t="s">
        <v>1710</v>
      </c>
      <c r="C3024" s="645" t="s">
        <v>391</v>
      </c>
      <c r="D3024" s="645" t="s">
        <v>177</v>
      </c>
      <c r="E3024" s="645" t="s">
        <v>178</v>
      </c>
      <c r="F3024" s="645" t="s">
        <v>179</v>
      </c>
      <c r="G3024" s="645" t="s">
        <v>10081</v>
      </c>
      <c r="H3024" s="646">
        <v>42802</v>
      </c>
      <c r="I3024" s="647">
        <v>16.7</v>
      </c>
      <c r="J3024" s="647">
        <v>1</v>
      </c>
      <c r="K3024" s="647">
        <f t="shared" si="47"/>
        <v>16.7</v>
      </c>
      <c r="L3024" s="645" t="s">
        <v>801</v>
      </c>
      <c r="M3024" s="645" t="s">
        <v>194</v>
      </c>
      <c r="N3024" s="646">
        <v>42811</v>
      </c>
      <c r="O3024" s="645" t="s">
        <v>71</v>
      </c>
      <c r="P3024" s="645" t="s">
        <v>801</v>
      </c>
    </row>
    <row r="3025" spans="1:16" x14ac:dyDescent="0.2">
      <c r="A3025" s="645" t="s">
        <v>390</v>
      </c>
      <c r="B3025" s="645" t="s">
        <v>1710</v>
      </c>
      <c r="C3025" s="645" t="s">
        <v>391</v>
      </c>
      <c r="D3025" s="645" t="s">
        <v>177</v>
      </c>
      <c r="E3025" s="645" t="s">
        <v>178</v>
      </c>
      <c r="F3025" s="645" t="s">
        <v>179</v>
      </c>
      <c r="G3025" s="645" t="s">
        <v>10082</v>
      </c>
      <c r="H3025" s="646">
        <v>42802</v>
      </c>
      <c r="I3025" s="647">
        <v>51.65</v>
      </c>
      <c r="J3025" s="647">
        <v>1</v>
      </c>
      <c r="K3025" s="647">
        <f t="shared" si="47"/>
        <v>51.65</v>
      </c>
      <c r="L3025" s="645" t="s">
        <v>801</v>
      </c>
      <c r="M3025" s="645" t="s">
        <v>140</v>
      </c>
      <c r="N3025" s="646">
        <v>42811</v>
      </c>
      <c r="O3025" s="645" t="s">
        <v>71</v>
      </c>
      <c r="P3025" s="645" t="s">
        <v>801</v>
      </c>
    </row>
    <row r="3026" spans="1:16" x14ac:dyDescent="0.2">
      <c r="A3026" s="645" t="s">
        <v>390</v>
      </c>
      <c r="B3026" s="645" t="s">
        <v>1710</v>
      </c>
      <c r="C3026" s="645" t="s">
        <v>391</v>
      </c>
      <c r="D3026" s="645" t="s">
        <v>177</v>
      </c>
      <c r="E3026" s="645" t="s">
        <v>178</v>
      </c>
      <c r="F3026" s="645" t="s">
        <v>179</v>
      </c>
      <c r="G3026" s="645" t="s">
        <v>10083</v>
      </c>
      <c r="H3026" s="646">
        <v>42802</v>
      </c>
      <c r="I3026" s="647">
        <v>17.13</v>
      </c>
      <c r="J3026" s="647">
        <v>1</v>
      </c>
      <c r="K3026" s="647">
        <f t="shared" si="47"/>
        <v>17.13</v>
      </c>
      <c r="L3026" s="645" t="s">
        <v>801</v>
      </c>
      <c r="M3026" s="645" t="s">
        <v>140</v>
      </c>
      <c r="N3026" s="646">
        <v>42811</v>
      </c>
      <c r="O3026" s="645" t="s">
        <v>71</v>
      </c>
      <c r="P3026" s="645" t="s">
        <v>801</v>
      </c>
    </row>
    <row r="3027" spans="1:16" x14ac:dyDescent="0.2">
      <c r="A3027" s="645" t="s">
        <v>390</v>
      </c>
      <c r="B3027" s="645" t="s">
        <v>1710</v>
      </c>
      <c r="C3027" s="645" t="s">
        <v>391</v>
      </c>
      <c r="D3027" s="645" t="s">
        <v>177</v>
      </c>
      <c r="E3027" s="645" t="s">
        <v>178</v>
      </c>
      <c r="F3027" s="645" t="s">
        <v>179</v>
      </c>
      <c r="G3027" s="645" t="s">
        <v>10084</v>
      </c>
      <c r="H3027" s="646">
        <v>42802</v>
      </c>
      <c r="I3027" s="647">
        <v>122.71</v>
      </c>
      <c r="J3027" s="647">
        <v>1</v>
      </c>
      <c r="K3027" s="647">
        <f t="shared" si="47"/>
        <v>122.71</v>
      </c>
      <c r="L3027" s="645" t="s">
        <v>801</v>
      </c>
      <c r="M3027" s="645" t="s">
        <v>2194</v>
      </c>
      <c r="N3027" s="646">
        <v>42816</v>
      </c>
      <c r="O3027" s="645" t="s">
        <v>71</v>
      </c>
      <c r="P3027" s="645" t="s">
        <v>801</v>
      </c>
    </row>
    <row r="3028" spans="1:16" x14ac:dyDescent="0.2">
      <c r="A3028" s="645" t="s">
        <v>390</v>
      </c>
      <c r="B3028" s="645" t="s">
        <v>1710</v>
      </c>
      <c r="C3028" s="645" t="s">
        <v>391</v>
      </c>
      <c r="D3028" s="645" t="s">
        <v>177</v>
      </c>
      <c r="E3028" s="645" t="s">
        <v>178</v>
      </c>
      <c r="F3028" s="645" t="s">
        <v>179</v>
      </c>
      <c r="G3028" s="645" t="s">
        <v>10085</v>
      </c>
      <c r="H3028" s="646">
        <v>42802</v>
      </c>
      <c r="I3028" s="647">
        <v>92.65</v>
      </c>
      <c r="J3028" s="647">
        <v>1</v>
      </c>
      <c r="K3028" s="647">
        <f t="shared" si="47"/>
        <v>92.65</v>
      </c>
      <c r="L3028" s="645" t="s">
        <v>801</v>
      </c>
      <c r="M3028" s="645" t="s">
        <v>2194</v>
      </c>
      <c r="N3028" s="646">
        <v>42816</v>
      </c>
      <c r="O3028" s="645" t="s">
        <v>71</v>
      </c>
      <c r="P3028" s="645" t="s">
        <v>801</v>
      </c>
    </row>
    <row r="3029" spans="1:16" x14ac:dyDescent="0.2">
      <c r="A3029" s="645" t="s">
        <v>390</v>
      </c>
      <c r="B3029" s="645" t="s">
        <v>1710</v>
      </c>
      <c r="C3029" s="645" t="s">
        <v>391</v>
      </c>
      <c r="D3029" s="645" t="s">
        <v>177</v>
      </c>
      <c r="E3029" s="645" t="s">
        <v>178</v>
      </c>
      <c r="F3029" s="645" t="s">
        <v>179</v>
      </c>
      <c r="G3029" s="645" t="s">
        <v>10086</v>
      </c>
      <c r="H3029" s="646">
        <v>42802</v>
      </c>
      <c r="I3029" s="647">
        <v>3.91</v>
      </c>
      <c r="J3029" s="647">
        <v>1</v>
      </c>
      <c r="K3029" s="647">
        <f t="shared" si="47"/>
        <v>3.91</v>
      </c>
      <c r="L3029" s="645" t="s">
        <v>801</v>
      </c>
      <c r="M3029" s="645" t="s">
        <v>647</v>
      </c>
      <c r="N3029" s="646">
        <v>42816</v>
      </c>
      <c r="O3029" s="645" t="s">
        <v>71</v>
      </c>
      <c r="P3029" s="645" t="s">
        <v>801</v>
      </c>
    </row>
    <row r="3030" spans="1:16" x14ac:dyDescent="0.2">
      <c r="A3030" s="645" t="s">
        <v>390</v>
      </c>
      <c r="B3030" s="645" t="s">
        <v>1710</v>
      </c>
      <c r="C3030" s="645" t="s">
        <v>391</v>
      </c>
      <c r="D3030" s="645" t="s">
        <v>177</v>
      </c>
      <c r="E3030" s="645" t="s">
        <v>178</v>
      </c>
      <c r="F3030" s="645" t="s">
        <v>179</v>
      </c>
      <c r="G3030" s="645" t="s">
        <v>10087</v>
      </c>
      <c r="H3030" s="646">
        <v>42802</v>
      </c>
      <c r="I3030" s="647">
        <v>1.74</v>
      </c>
      <c r="J3030" s="647">
        <v>1</v>
      </c>
      <c r="K3030" s="647">
        <f t="shared" si="47"/>
        <v>1.74</v>
      </c>
      <c r="L3030" s="645" t="s">
        <v>801</v>
      </c>
      <c r="M3030" s="645" t="s">
        <v>647</v>
      </c>
      <c r="N3030" s="646">
        <v>42816</v>
      </c>
      <c r="O3030" s="645" t="s">
        <v>71</v>
      </c>
      <c r="P3030" s="645" t="s">
        <v>801</v>
      </c>
    </row>
    <row r="3031" spans="1:16" x14ac:dyDescent="0.2">
      <c r="A3031" s="645" t="s">
        <v>390</v>
      </c>
      <c r="B3031" s="645" t="s">
        <v>1710</v>
      </c>
      <c r="C3031" s="645" t="s">
        <v>391</v>
      </c>
      <c r="D3031" s="645" t="s">
        <v>177</v>
      </c>
      <c r="E3031" s="645" t="s">
        <v>178</v>
      </c>
      <c r="F3031" s="645" t="s">
        <v>179</v>
      </c>
      <c r="G3031" s="645" t="s">
        <v>3837</v>
      </c>
      <c r="H3031" s="646">
        <v>42802</v>
      </c>
      <c r="I3031" s="647">
        <v>46.8</v>
      </c>
      <c r="J3031" s="647">
        <v>1</v>
      </c>
      <c r="K3031" s="647">
        <f t="shared" si="47"/>
        <v>46.8</v>
      </c>
      <c r="L3031" s="645" t="s">
        <v>801</v>
      </c>
      <c r="M3031" s="645" t="s">
        <v>647</v>
      </c>
      <c r="N3031" s="646">
        <v>42816</v>
      </c>
      <c r="O3031" s="645" t="s">
        <v>71</v>
      </c>
      <c r="P3031" s="645" t="s">
        <v>801</v>
      </c>
    </row>
    <row r="3032" spans="1:16" x14ac:dyDescent="0.2">
      <c r="A3032" s="645" t="s">
        <v>390</v>
      </c>
      <c r="B3032" s="645" t="s">
        <v>1710</v>
      </c>
      <c r="C3032" s="645" t="s">
        <v>391</v>
      </c>
      <c r="D3032" s="645" t="s">
        <v>177</v>
      </c>
      <c r="E3032" s="645" t="s">
        <v>178</v>
      </c>
      <c r="F3032" s="645" t="s">
        <v>179</v>
      </c>
      <c r="G3032" s="645" t="s">
        <v>10088</v>
      </c>
      <c r="H3032" s="646">
        <v>42802</v>
      </c>
      <c r="I3032" s="647">
        <v>4.1100000000000003</v>
      </c>
      <c r="J3032" s="647">
        <v>1</v>
      </c>
      <c r="K3032" s="647">
        <f t="shared" si="47"/>
        <v>4.1100000000000003</v>
      </c>
      <c r="L3032" s="645" t="s">
        <v>801</v>
      </c>
      <c r="M3032" s="645" t="s">
        <v>646</v>
      </c>
      <c r="N3032" s="646">
        <v>42816</v>
      </c>
      <c r="O3032" s="645" t="s">
        <v>71</v>
      </c>
      <c r="P3032" s="645" t="s">
        <v>801</v>
      </c>
    </row>
    <row r="3033" spans="1:16" x14ac:dyDescent="0.2">
      <c r="A3033" s="645" t="s">
        <v>390</v>
      </c>
      <c r="B3033" s="645" t="s">
        <v>1710</v>
      </c>
      <c r="C3033" s="645" t="s">
        <v>391</v>
      </c>
      <c r="D3033" s="645" t="s">
        <v>177</v>
      </c>
      <c r="E3033" s="645" t="s">
        <v>178</v>
      </c>
      <c r="F3033" s="645" t="s">
        <v>179</v>
      </c>
      <c r="G3033" s="645" t="s">
        <v>10089</v>
      </c>
      <c r="H3033" s="646">
        <v>42802</v>
      </c>
      <c r="I3033" s="647">
        <v>7.97</v>
      </c>
      <c r="J3033" s="647">
        <v>1</v>
      </c>
      <c r="K3033" s="647">
        <f t="shared" si="47"/>
        <v>7.97</v>
      </c>
      <c r="L3033" s="645" t="s">
        <v>801</v>
      </c>
      <c r="M3033" s="645" t="s">
        <v>740</v>
      </c>
      <c r="N3033" s="646">
        <v>42816</v>
      </c>
      <c r="O3033" s="645" t="s">
        <v>71</v>
      </c>
      <c r="P3033" s="645" t="s">
        <v>801</v>
      </c>
    </row>
    <row r="3034" spans="1:16" x14ac:dyDescent="0.2">
      <c r="A3034" s="645" t="s">
        <v>390</v>
      </c>
      <c r="B3034" s="645" t="s">
        <v>1710</v>
      </c>
      <c r="C3034" s="645" t="s">
        <v>391</v>
      </c>
      <c r="D3034" s="645" t="s">
        <v>177</v>
      </c>
      <c r="E3034" s="645" t="s">
        <v>178</v>
      </c>
      <c r="F3034" s="645" t="s">
        <v>179</v>
      </c>
      <c r="G3034" s="645" t="s">
        <v>10090</v>
      </c>
      <c r="H3034" s="646">
        <v>42802</v>
      </c>
      <c r="I3034" s="647">
        <v>25.12</v>
      </c>
      <c r="J3034" s="647">
        <v>1</v>
      </c>
      <c r="K3034" s="647">
        <f t="shared" si="47"/>
        <v>25.12</v>
      </c>
      <c r="L3034" s="645" t="s">
        <v>801</v>
      </c>
      <c r="M3034" s="645" t="s">
        <v>540</v>
      </c>
      <c r="N3034" s="646">
        <v>42816</v>
      </c>
      <c r="O3034" s="645" t="s">
        <v>71</v>
      </c>
      <c r="P3034" s="645" t="s">
        <v>801</v>
      </c>
    </row>
    <row r="3035" spans="1:16" x14ac:dyDescent="0.2">
      <c r="A3035" s="645" t="s">
        <v>390</v>
      </c>
      <c r="B3035" s="645" t="s">
        <v>1710</v>
      </c>
      <c r="C3035" s="645" t="s">
        <v>391</v>
      </c>
      <c r="D3035" s="645" t="s">
        <v>177</v>
      </c>
      <c r="E3035" s="645" t="s">
        <v>178</v>
      </c>
      <c r="F3035" s="645" t="s">
        <v>179</v>
      </c>
      <c r="G3035" s="645" t="s">
        <v>10091</v>
      </c>
      <c r="H3035" s="646">
        <v>42802</v>
      </c>
      <c r="I3035" s="647">
        <v>5.12</v>
      </c>
      <c r="J3035" s="647">
        <v>1</v>
      </c>
      <c r="K3035" s="647">
        <f t="shared" si="47"/>
        <v>5.12</v>
      </c>
      <c r="L3035" s="645" t="s">
        <v>801</v>
      </c>
      <c r="M3035" s="645" t="s">
        <v>135</v>
      </c>
      <c r="N3035" s="646">
        <v>42816</v>
      </c>
      <c r="O3035" s="645" t="s">
        <v>71</v>
      </c>
      <c r="P3035" s="645" t="s">
        <v>801</v>
      </c>
    </row>
    <row r="3036" spans="1:16" x14ac:dyDescent="0.2">
      <c r="A3036" s="645" t="s">
        <v>390</v>
      </c>
      <c r="B3036" s="645" t="s">
        <v>1710</v>
      </c>
      <c r="C3036" s="645" t="s">
        <v>391</v>
      </c>
      <c r="D3036" s="645" t="s">
        <v>177</v>
      </c>
      <c r="E3036" s="645" t="s">
        <v>178</v>
      </c>
      <c r="F3036" s="645" t="s">
        <v>179</v>
      </c>
      <c r="G3036" s="645" t="s">
        <v>10092</v>
      </c>
      <c r="H3036" s="646">
        <v>42802</v>
      </c>
      <c r="I3036" s="647">
        <v>22.28</v>
      </c>
      <c r="J3036" s="647">
        <v>1</v>
      </c>
      <c r="K3036" s="647">
        <f t="shared" si="47"/>
        <v>22.28</v>
      </c>
      <c r="L3036" s="645" t="s">
        <v>801</v>
      </c>
      <c r="M3036" s="645" t="s">
        <v>114</v>
      </c>
      <c r="N3036" s="646">
        <v>42816</v>
      </c>
      <c r="O3036" s="645" t="s">
        <v>71</v>
      </c>
      <c r="P3036" s="645" t="s">
        <v>801</v>
      </c>
    </row>
    <row r="3037" spans="1:16" x14ac:dyDescent="0.2">
      <c r="A3037" s="645" t="s">
        <v>390</v>
      </c>
      <c r="B3037" s="645" t="s">
        <v>1710</v>
      </c>
      <c r="C3037" s="645" t="s">
        <v>391</v>
      </c>
      <c r="D3037" s="645" t="s">
        <v>177</v>
      </c>
      <c r="E3037" s="645" t="s">
        <v>178</v>
      </c>
      <c r="F3037" s="645" t="s">
        <v>179</v>
      </c>
      <c r="G3037" s="645" t="s">
        <v>10093</v>
      </c>
      <c r="H3037" s="646">
        <v>42802</v>
      </c>
      <c r="I3037" s="647">
        <v>133</v>
      </c>
      <c r="J3037" s="647">
        <v>1</v>
      </c>
      <c r="K3037" s="647">
        <f t="shared" si="47"/>
        <v>133</v>
      </c>
      <c r="L3037" s="645" t="s">
        <v>801</v>
      </c>
      <c r="M3037" s="645" t="s">
        <v>3453</v>
      </c>
      <c r="N3037" s="646">
        <v>42817</v>
      </c>
      <c r="O3037" s="645" t="s">
        <v>71</v>
      </c>
      <c r="P3037" s="645" t="s">
        <v>801</v>
      </c>
    </row>
    <row r="3038" spans="1:16" x14ac:dyDescent="0.2">
      <c r="A3038" s="645" t="s">
        <v>390</v>
      </c>
      <c r="B3038" s="645" t="s">
        <v>1710</v>
      </c>
      <c r="C3038" s="645" t="s">
        <v>391</v>
      </c>
      <c r="D3038" s="645" t="s">
        <v>177</v>
      </c>
      <c r="E3038" s="645" t="s">
        <v>178</v>
      </c>
      <c r="F3038" s="645" t="s">
        <v>179</v>
      </c>
      <c r="G3038" s="645" t="s">
        <v>10094</v>
      </c>
      <c r="H3038" s="646">
        <v>42802</v>
      </c>
      <c r="I3038" s="647">
        <v>105.55</v>
      </c>
      <c r="J3038" s="647">
        <v>1</v>
      </c>
      <c r="K3038" s="647">
        <f t="shared" si="47"/>
        <v>105.55</v>
      </c>
      <c r="L3038" s="645" t="s">
        <v>801</v>
      </c>
      <c r="M3038" s="645" t="s">
        <v>3453</v>
      </c>
      <c r="N3038" s="646">
        <v>42817</v>
      </c>
      <c r="O3038" s="645" t="s">
        <v>71</v>
      </c>
      <c r="P3038" s="645" t="s">
        <v>801</v>
      </c>
    </row>
    <row r="3039" spans="1:16" x14ac:dyDescent="0.2">
      <c r="A3039" s="645" t="s">
        <v>390</v>
      </c>
      <c r="B3039" s="645" t="s">
        <v>1710</v>
      </c>
      <c r="C3039" s="645" t="s">
        <v>391</v>
      </c>
      <c r="D3039" s="645" t="s">
        <v>177</v>
      </c>
      <c r="E3039" s="645" t="s">
        <v>178</v>
      </c>
      <c r="F3039" s="645" t="s">
        <v>179</v>
      </c>
      <c r="G3039" s="645" t="s">
        <v>10095</v>
      </c>
      <c r="H3039" s="646">
        <v>42802</v>
      </c>
      <c r="I3039" s="647">
        <v>63.65</v>
      </c>
      <c r="J3039" s="647">
        <v>1</v>
      </c>
      <c r="K3039" s="647">
        <f t="shared" si="47"/>
        <v>63.65</v>
      </c>
      <c r="L3039" s="645" t="s">
        <v>801</v>
      </c>
      <c r="M3039" s="645" t="s">
        <v>3453</v>
      </c>
      <c r="N3039" s="646">
        <v>42817</v>
      </c>
      <c r="O3039" s="645" t="s">
        <v>71</v>
      </c>
      <c r="P3039" s="645" t="s">
        <v>801</v>
      </c>
    </row>
    <row r="3040" spans="1:16" x14ac:dyDescent="0.2">
      <c r="A3040" s="645" t="s">
        <v>390</v>
      </c>
      <c r="B3040" s="645" t="s">
        <v>1710</v>
      </c>
      <c r="C3040" s="645" t="s">
        <v>391</v>
      </c>
      <c r="D3040" s="645" t="s">
        <v>177</v>
      </c>
      <c r="E3040" s="645" t="s">
        <v>178</v>
      </c>
      <c r="F3040" s="645" t="s">
        <v>179</v>
      </c>
      <c r="G3040" s="645" t="s">
        <v>10096</v>
      </c>
      <c r="H3040" s="646">
        <v>42802</v>
      </c>
      <c r="I3040" s="647">
        <v>37.96</v>
      </c>
      <c r="J3040" s="647">
        <v>1</v>
      </c>
      <c r="K3040" s="647">
        <f t="shared" si="47"/>
        <v>37.96</v>
      </c>
      <c r="L3040" s="645" t="s">
        <v>801</v>
      </c>
      <c r="M3040" s="645" t="s">
        <v>646</v>
      </c>
      <c r="N3040" s="646">
        <v>42817</v>
      </c>
      <c r="O3040" s="645" t="s">
        <v>71</v>
      </c>
      <c r="P3040" s="645" t="s">
        <v>801</v>
      </c>
    </row>
    <row r="3041" spans="1:16" x14ac:dyDescent="0.2">
      <c r="A3041" s="645" t="s">
        <v>390</v>
      </c>
      <c r="B3041" s="645" t="s">
        <v>1710</v>
      </c>
      <c r="C3041" s="645" t="s">
        <v>391</v>
      </c>
      <c r="D3041" s="645" t="s">
        <v>177</v>
      </c>
      <c r="E3041" s="645" t="s">
        <v>178</v>
      </c>
      <c r="F3041" s="645" t="s">
        <v>179</v>
      </c>
      <c r="G3041" s="645" t="s">
        <v>10097</v>
      </c>
      <c r="H3041" s="646">
        <v>42802</v>
      </c>
      <c r="I3041" s="647">
        <v>219.6</v>
      </c>
      <c r="J3041" s="647">
        <v>1</v>
      </c>
      <c r="K3041" s="647">
        <f t="shared" si="47"/>
        <v>219.6</v>
      </c>
      <c r="L3041" s="645" t="s">
        <v>801</v>
      </c>
      <c r="M3041" s="645" t="s">
        <v>3453</v>
      </c>
      <c r="N3041" s="646">
        <v>42817</v>
      </c>
      <c r="O3041" s="645" t="s">
        <v>71</v>
      </c>
      <c r="P3041" s="645" t="s">
        <v>801</v>
      </c>
    </row>
    <row r="3042" spans="1:16" x14ac:dyDescent="0.2">
      <c r="A3042" s="645" t="s">
        <v>390</v>
      </c>
      <c r="B3042" s="645" t="s">
        <v>1710</v>
      </c>
      <c r="C3042" s="645" t="s">
        <v>391</v>
      </c>
      <c r="D3042" s="645" t="s">
        <v>177</v>
      </c>
      <c r="E3042" s="645" t="s">
        <v>178</v>
      </c>
      <c r="F3042" s="645" t="s">
        <v>179</v>
      </c>
      <c r="G3042" s="645" t="s">
        <v>10098</v>
      </c>
      <c r="H3042" s="646">
        <v>42802</v>
      </c>
      <c r="I3042" s="647">
        <v>12.62</v>
      </c>
      <c r="J3042" s="647">
        <v>1</v>
      </c>
      <c r="K3042" s="647">
        <f t="shared" si="47"/>
        <v>12.62</v>
      </c>
      <c r="L3042" s="645" t="s">
        <v>801</v>
      </c>
      <c r="M3042" s="645" t="s">
        <v>3453</v>
      </c>
      <c r="N3042" s="646">
        <v>42817</v>
      </c>
      <c r="O3042" s="645" t="s">
        <v>71</v>
      </c>
      <c r="P3042" s="645" t="s">
        <v>801</v>
      </c>
    </row>
    <row r="3043" spans="1:16" x14ac:dyDescent="0.2">
      <c r="A3043" s="645" t="s">
        <v>390</v>
      </c>
      <c r="B3043" s="645" t="s">
        <v>1710</v>
      </c>
      <c r="C3043" s="645" t="s">
        <v>391</v>
      </c>
      <c r="D3043" s="645" t="s">
        <v>177</v>
      </c>
      <c r="E3043" s="645" t="s">
        <v>178</v>
      </c>
      <c r="F3043" s="645" t="s">
        <v>179</v>
      </c>
      <c r="G3043" s="645" t="s">
        <v>10099</v>
      </c>
      <c r="H3043" s="646">
        <v>42802</v>
      </c>
      <c r="I3043" s="647">
        <v>17.100000000000001</v>
      </c>
      <c r="J3043" s="647">
        <v>1</v>
      </c>
      <c r="K3043" s="647">
        <f t="shared" si="47"/>
        <v>17.100000000000001</v>
      </c>
      <c r="L3043" s="645" t="s">
        <v>801</v>
      </c>
      <c r="M3043" s="645" t="s">
        <v>1204</v>
      </c>
      <c r="N3043" s="646">
        <v>42817</v>
      </c>
      <c r="O3043" s="645" t="s">
        <v>71</v>
      </c>
      <c r="P3043" s="645" t="s">
        <v>801</v>
      </c>
    </row>
    <row r="3044" spans="1:16" x14ac:dyDescent="0.2">
      <c r="A3044" s="645" t="s">
        <v>390</v>
      </c>
      <c r="B3044" s="645" t="s">
        <v>1710</v>
      </c>
      <c r="C3044" s="645" t="s">
        <v>391</v>
      </c>
      <c r="D3044" s="645" t="s">
        <v>177</v>
      </c>
      <c r="E3044" s="645" t="s">
        <v>178</v>
      </c>
      <c r="F3044" s="645" t="s">
        <v>179</v>
      </c>
      <c r="G3044" s="645" t="s">
        <v>10100</v>
      </c>
      <c r="H3044" s="646">
        <v>42802</v>
      </c>
      <c r="I3044" s="647">
        <v>2.5499999999999998</v>
      </c>
      <c r="J3044" s="647">
        <v>1</v>
      </c>
      <c r="K3044" s="647">
        <f t="shared" si="47"/>
        <v>2.5499999999999998</v>
      </c>
      <c r="L3044" s="645" t="s">
        <v>801</v>
      </c>
      <c r="M3044" s="645" t="s">
        <v>740</v>
      </c>
      <c r="N3044" s="646">
        <v>42817</v>
      </c>
      <c r="O3044" s="645" t="s">
        <v>71</v>
      </c>
      <c r="P3044" s="645" t="s">
        <v>801</v>
      </c>
    </row>
    <row r="3045" spans="1:16" x14ac:dyDescent="0.2">
      <c r="A3045" s="645" t="s">
        <v>390</v>
      </c>
      <c r="B3045" s="645" t="s">
        <v>1710</v>
      </c>
      <c r="C3045" s="645" t="s">
        <v>391</v>
      </c>
      <c r="D3045" s="645" t="s">
        <v>177</v>
      </c>
      <c r="E3045" s="645" t="s">
        <v>178</v>
      </c>
      <c r="F3045" s="645" t="s">
        <v>179</v>
      </c>
      <c r="G3045" s="645" t="s">
        <v>10101</v>
      </c>
      <c r="H3045" s="646">
        <v>42801</v>
      </c>
      <c r="I3045" s="647">
        <v>7.09</v>
      </c>
      <c r="J3045" s="647">
        <v>1</v>
      </c>
      <c r="K3045" s="647">
        <f t="shared" si="47"/>
        <v>7.09</v>
      </c>
      <c r="L3045" s="645" t="s">
        <v>801</v>
      </c>
      <c r="M3045" s="645" t="s">
        <v>114</v>
      </c>
      <c r="N3045" s="646">
        <v>42817</v>
      </c>
      <c r="O3045" s="645" t="s">
        <v>71</v>
      </c>
      <c r="P3045" s="645" t="s">
        <v>801</v>
      </c>
    </row>
    <row r="3046" spans="1:16" x14ac:dyDescent="0.2">
      <c r="A3046" s="645" t="s">
        <v>390</v>
      </c>
      <c r="B3046" s="645" t="s">
        <v>1710</v>
      </c>
      <c r="C3046" s="645" t="s">
        <v>391</v>
      </c>
      <c r="D3046" s="645" t="s">
        <v>177</v>
      </c>
      <c r="E3046" s="645" t="s">
        <v>178</v>
      </c>
      <c r="F3046" s="645" t="s">
        <v>179</v>
      </c>
      <c r="G3046" s="645" t="s">
        <v>10102</v>
      </c>
      <c r="H3046" s="646">
        <v>42801</v>
      </c>
      <c r="I3046" s="647">
        <v>3.75</v>
      </c>
      <c r="J3046" s="647">
        <v>1</v>
      </c>
      <c r="K3046" s="647">
        <f t="shared" si="47"/>
        <v>3.75</v>
      </c>
      <c r="L3046" s="645" t="s">
        <v>801</v>
      </c>
      <c r="M3046" s="645" t="s">
        <v>646</v>
      </c>
      <c r="N3046" s="646">
        <v>42817</v>
      </c>
      <c r="O3046" s="645" t="s">
        <v>71</v>
      </c>
      <c r="P3046" s="645" t="s">
        <v>801</v>
      </c>
    </row>
    <row r="3047" spans="1:16" x14ac:dyDescent="0.2">
      <c r="A3047" s="645" t="s">
        <v>390</v>
      </c>
      <c r="B3047" s="645" t="s">
        <v>1710</v>
      </c>
      <c r="C3047" s="645" t="s">
        <v>391</v>
      </c>
      <c r="D3047" s="645" t="s">
        <v>177</v>
      </c>
      <c r="E3047" s="645" t="s">
        <v>178</v>
      </c>
      <c r="F3047" s="645" t="s">
        <v>179</v>
      </c>
      <c r="G3047" s="645" t="s">
        <v>10103</v>
      </c>
      <c r="H3047" s="646">
        <v>42801</v>
      </c>
      <c r="I3047" s="647">
        <v>37.049999999999997</v>
      </c>
      <c r="J3047" s="647">
        <v>1</v>
      </c>
      <c r="K3047" s="647">
        <f t="shared" si="47"/>
        <v>37.049999999999997</v>
      </c>
      <c r="L3047" s="645" t="s">
        <v>801</v>
      </c>
      <c r="M3047" s="645" t="s">
        <v>646</v>
      </c>
      <c r="N3047" s="646">
        <v>42817</v>
      </c>
      <c r="O3047" s="645" t="s">
        <v>71</v>
      </c>
      <c r="P3047" s="645" t="s">
        <v>801</v>
      </c>
    </row>
    <row r="3048" spans="1:16" x14ac:dyDescent="0.2">
      <c r="A3048" s="645" t="s">
        <v>390</v>
      </c>
      <c r="B3048" s="645" t="s">
        <v>1710</v>
      </c>
      <c r="C3048" s="645" t="s">
        <v>391</v>
      </c>
      <c r="D3048" s="645" t="s">
        <v>177</v>
      </c>
      <c r="E3048" s="645" t="s">
        <v>178</v>
      </c>
      <c r="F3048" s="645" t="s">
        <v>179</v>
      </c>
      <c r="G3048" s="645" t="s">
        <v>10104</v>
      </c>
      <c r="H3048" s="646">
        <v>42801</v>
      </c>
      <c r="I3048" s="647">
        <v>15.31</v>
      </c>
      <c r="J3048" s="647">
        <v>1</v>
      </c>
      <c r="K3048" s="647">
        <f t="shared" si="47"/>
        <v>15.31</v>
      </c>
      <c r="L3048" s="645" t="s">
        <v>801</v>
      </c>
      <c r="M3048" s="645" t="s">
        <v>646</v>
      </c>
      <c r="N3048" s="646">
        <v>42817</v>
      </c>
      <c r="O3048" s="645" t="s">
        <v>71</v>
      </c>
      <c r="P3048" s="645" t="s">
        <v>801</v>
      </c>
    </row>
    <row r="3049" spans="1:16" x14ac:dyDescent="0.2">
      <c r="A3049" s="645" t="s">
        <v>390</v>
      </c>
      <c r="B3049" s="645" t="s">
        <v>1710</v>
      </c>
      <c r="C3049" s="645" t="s">
        <v>391</v>
      </c>
      <c r="D3049" s="645" t="s">
        <v>177</v>
      </c>
      <c r="E3049" s="645" t="s">
        <v>178</v>
      </c>
      <c r="F3049" s="645" t="s">
        <v>179</v>
      </c>
      <c r="G3049" s="645" t="s">
        <v>10105</v>
      </c>
      <c r="H3049" s="646">
        <v>42801</v>
      </c>
      <c r="I3049" s="647">
        <v>355.74</v>
      </c>
      <c r="J3049" s="647">
        <v>1</v>
      </c>
      <c r="K3049" s="647">
        <f t="shared" si="47"/>
        <v>355.74</v>
      </c>
      <c r="L3049" s="645" t="s">
        <v>801</v>
      </c>
      <c r="M3049" s="645" t="s">
        <v>646</v>
      </c>
      <c r="N3049" s="646">
        <v>42817</v>
      </c>
      <c r="O3049" s="645" t="s">
        <v>71</v>
      </c>
      <c r="P3049" s="645" t="s">
        <v>801</v>
      </c>
    </row>
    <row r="3050" spans="1:16" x14ac:dyDescent="0.2">
      <c r="A3050" s="645" t="s">
        <v>390</v>
      </c>
      <c r="B3050" s="645" t="s">
        <v>1710</v>
      </c>
      <c r="C3050" s="645" t="s">
        <v>391</v>
      </c>
      <c r="D3050" s="645" t="s">
        <v>177</v>
      </c>
      <c r="E3050" s="645" t="s">
        <v>178</v>
      </c>
      <c r="F3050" s="645" t="s">
        <v>179</v>
      </c>
      <c r="G3050" s="645" t="s">
        <v>10106</v>
      </c>
      <c r="H3050" s="646">
        <v>42801</v>
      </c>
      <c r="I3050" s="647">
        <v>2.4</v>
      </c>
      <c r="J3050" s="647">
        <v>1</v>
      </c>
      <c r="K3050" s="647">
        <f t="shared" si="47"/>
        <v>2.4</v>
      </c>
      <c r="L3050" s="645" t="s">
        <v>801</v>
      </c>
      <c r="M3050" s="645" t="s">
        <v>647</v>
      </c>
      <c r="N3050" s="646">
        <v>42817</v>
      </c>
      <c r="O3050" s="645" t="s">
        <v>71</v>
      </c>
      <c r="P3050" s="645" t="s">
        <v>801</v>
      </c>
    </row>
    <row r="3051" spans="1:16" x14ac:dyDescent="0.2">
      <c r="A3051" s="645" t="s">
        <v>390</v>
      </c>
      <c r="B3051" s="645" t="s">
        <v>1710</v>
      </c>
      <c r="C3051" s="645" t="s">
        <v>391</v>
      </c>
      <c r="D3051" s="645" t="s">
        <v>177</v>
      </c>
      <c r="E3051" s="645" t="s">
        <v>178</v>
      </c>
      <c r="F3051" s="645" t="s">
        <v>179</v>
      </c>
      <c r="G3051" s="645" t="s">
        <v>10107</v>
      </c>
      <c r="H3051" s="646">
        <v>42801</v>
      </c>
      <c r="I3051" s="647">
        <v>72.25</v>
      </c>
      <c r="J3051" s="647">
        <v>1</v>
      </c>
      <c r="K3051" s="647">
        <f t="shared" si="47"/>
        <v>72.25</v>
      </c>
      <c r="L3051" s="645" t="s">
        <v>801</v>
      </c>
      <c r="M3051" s="645" t="s">
        <v>647</v>
      </c>
      <c r="N3051" s="646">
        <v>42817</v>
      </c>
      <c r="O3051" s="645" t="s">
        <v>71</v>
      </c>
      <c r="P3051" s="645" t="s">
        <v>801</v>
      </c>
    </row>
    <row r="3052" spans="1:16" x14ac:dyDescent="0.2">
      <c r="A3052" s="645" t="s">
        <v>390</v>
      </c>
      <c r="B3052" s="645" t="s">
        <v>1710</v>
      </c>
      <c r="C3052" s="645" t="s">
        <v>391</v>
      </c>
      <c r="D3052" s="645" t="s">
        <v>177</v>
      </c>
      <c r="E3052" s="645" t="s">
        <v>178</v>
      </c>
      <c r="F3052" s="645" t="s">
        <v>179</v>
      </c>
      <c r="G3052" s="645" t="s">
        <v>10108</v>
      </c>
      <c r="H3052" s="646">
        <v>42801</v>
      </c>
      <c r="I3052" s="647">
        <v>16</v>
      </c>
      <c r="J3052" s="647">
        <v>1</v>
      </c>
      <c r="K3052" s="647">
        <f t="shared" si="47"/>
        <v>16</v>
      </c>
      <c r="L3052" s="645" t="s">
        <v>801</v>
      </c>
      <c r="M3052" s="645" t="s">
        <v>3453</v>
      </c>
      <c r="N3052" s="646">
        <v>42817</v>
      </c>
      <c r="O3052" s="645" t="s">
        <v>71</v>
      </c>
      <c r="P3052" s="645" t="s">
        <v>801</v>
      </c>
    </row>
    <row r="3053" spans="1:16" x14ac:dyDescent="0.2">
      <c r="A3053" s="645" t="s">
        <v>390</v>
      </c>
      <c r="B3053" s="645" t="s">
        <v>1710</v>
      </c>
      <c r="C3053" s="645" t="s">
        <v>391</v>
      </c>
      <c r="D3053" s="645" t="s">
        <v>177</v>
      </c>
      <c r="E3053" s="645" t="s">
        <v>178</v>
      </c>
      <c r="F3053" s="645" t="s">
        <v>179</v>
      </c>
      <c r="G3053" s="645" t="s">
        <v>10109</v>
      </c>
      <c r="H3053" s="646">
        <v>42801</v>
      </c>
      <c r="I3053" s="647">
        <v>23.3</v>
      </c>
      <c r="J3053" s="647">
        <v>1</v>
      </c>
      <c r="K3053" s="647">
        <f t="shared" si="47"/>
        <v>23.3</v>
      </c>
      <c r="L3053" s="645" t="s">
        <v>801</v>
      </c>
      <c r="M3053" s="645" t="s">
        <v>3453</v>
      </c>
      <c r="N3053" s="646">
        <v>42817</v>
      </c>
      <c r="O3053" s="645" t="s">
        <v>71</v>
      </c>
      <c r="P3053" s="645" t="s">
        <v>801</v>
      </c>
    </row>
    <row r="3054" spans="1:16" x14ac:dyDescent="0.2">
      <c r="A3054" s="645" t="s">
        <v>390</v>
      </c>
      <c r="B3054" s="645" t="s">
        <v>1710</v>
      </c>
      <c r="C3054" s="645" t="s">
        <v>391</v>
      </c>
      <c r="D3054" s="645" t="s">
        <v>177</v>
      </c>
      <c r="E3054" s="645" t="s">
        <v>178</v>
      </c>
      <c r="F3054" s="645" t="s">
        <v>179</v>
      </c>
      <c r="G3054" s="645" t="s">
        <v>10110</v>
      </c>
      <c r="H3054" s="646">
        <v>42801</v>
      </c>
      <c r="I3054" s="647">
        <v>15.5</v>
      </c>
      <c r="J3054" s="647">
        <v>1</v>
      </c>
      <c r="K3054" s="647">
        <f t="shared" si="47"/>
        <v>15.5</v>
      </c>
      <c r="L3054" s="645" t="s">
        <v>801</v>
      </c>
      <c r="M3054" s="645" t="s">
        <v>3453</v>
      </c>
      <c r="N3054" s="646">
        <v>42817</v>
      </c>
      <c r="O3054" s="645" t="s">
        <v>71</v>
      </c>
      <c r="P3054" s="645" t="s">
        <v>801</v>
      </c>
    </row>
    <row r="3055" spans="1:16" x14ac:dyDescent="0.2">
      <c r="A3055" s="645" t="s">
        <v>390</v>
      </c>
      <c r="B3055" s="645" t="s">
        <v>1710</v>
      </c>
      <c r="C3055" s="645" t="s">
        <v>391</v>
      </c>
      <c r="D3055" s="645" t="s">
        <v>177</v>
      </c>
      <c r="E3055" s="645" t="s">
        <v>178</v>
      </c>
      <c r="F3055" s="645" t="s">
        <v>179</v>
      </c>
      <c r="G3055" s="645" t="s">
        <v>10111</v>
      </c>
      <c r="H3055" s="646">
        <v>42801</v>
      </c>
      <c r="I3055" s="647">
        <v>8</v>
      </c>
      <c r="J3055" s="647">
        <v>1</v>
      </c>
      <c r="K3055" s="647">
        <f t="shared" si="47"/>
        <v>8</v>
      </c>
      <c r="L3055" s="645" t="s">
        <v>801</v>
      </c>
      <c r="M3055" s="645" t="s">
        <v>3453</v>
      </c>
      <c r="N3055" s="646">
        <v>42817</v>
      </c>
      <c r="O3055" s="645" t="s">
        <v>71</v>
      </c>
      <c r="P3055" s="645" t="s">
        <v>801</v>
      </c>
    </row>
    <row r="3056" spans="1:16" x14ac:dyDescent="0.2">
      <c r="A3056" s="645" t="s">
        <v>390</v>
      </c>
      <c r="B3056" s="645" t="s">
        <v>1710</v>
      </c>
      <c r="C3056" s="645" t="s">
        <v>391</v>
      </c>
      <c r="D3056" s="645" t="s">
        <v>177</v>
      </c>
      <c r="E3056" s="645" t="s">
        <v>178</v>
      </c>
      <c r="F3056" s="645" t="s">
        <v>179</v>
      </c>
      <c r="G3056" s="645" t="s">
        <v>10112</v>
      </c>
      <c r="H3056" s="646">
        <v>42801</v>
      </c>
      <c r="I3056" s="647">
        <v>61.79</v>
      </c>
      <c r="J3056" s="647">
        <v>1</v>
      </c>
      <c r="K3056" s="647">
        <f t="shared" si="47"/>
        <v>61.79</v>
      </c>
      <c r="L3056" s="645" t="s">
        <v>801</v>
      </c>
      <c r="M3056" s="645" t="s">
        <v>3453</v>
      </c>
      <c r="N3056" s="646">
        <v>42817</v>
      </c>
      <c r="O3056" s="645" t="s">
        <v>71</v>
      </c>
      <c r="P3056" s="645" t="s">
        <v>801</v>
      </c>
    </row>
    <row r="3057" spans="1:16" x14ac:dyDescent="0.2">
      <c r="A3057" s="645" t="s">
        <v>390</v>
      </c>
      <c r="B3057" s="645" t="s">
        <v>1710</v>
      </c>
      <c r="C3057" s="645" t="s">
        <v>391</v>
      </c>
      <c r="D3057" s="645" t="s">
        <v>177</v>
      </c>
      <c r="E3057" s="645" t="s">
        <v>178</v>
      </c>
      <c r="F3057" s="645" t="s">
        <v>179</v>
      </c>
      <c r="G3057" s="645" t="s">
        <v>10113</v>
      </c>
      <c r="H3057" s="646">
        <v>42801</v>
      </c>
      <c r="I3057" s="647">
        <v>36.36</v>
      </c>
      <c r="J3057" s="647">
        <v>1</v>
      </c>
      <c r="K3057" s="647">
        <f t="shared" si="47"/>
        <v>36.36</v>
      </c>
      <c r="L3057" s="645" t="s">
        <v>801</v>
      </c>
      <c r="M3057" s="645" t="s">
        <v>258</v>
      </c>
      <c r="N3057" s="646">
        <v>42816</v>
      </c>
      <c r="O3057" s="645" t="s">
        <v>71</v>
      </c>
      <c r="P3057" s="645" t="s">
        <v>801</v>
      </c>
    </row>
    <row r="3058" spans="1:16" x14ac:dyDescent="0.2">
      <c r="A3058" s="645" t="s">
        <v>390</v>
      </c>
      <c r="B3058" s="645" t="s">
        <v>1710</v>
      </c>
      <c r="C3058" s="645" t="s">
        <v>391</v>
      </c>
      <c r="D3058" s="645" t="s">
        <v>177</v>
      </c>
      <c r="E3058" s="645" t="s">
        <v>178</v>
      </c>
      <c r="F3058" s="645" t="s">
        <v>179</v>
      </c>
      <c r="G3058" s="645" t="s">
        <v>10114</v>
      </c>
      <c r="H3058" s="646">
        <v>42801</v>
      </c>
      <c r="I3058" s="647">
        <v>7.26</v>
      </c>
      <c r="J3058" s="647">
        <v>1</v>
      </c>
      <c r="K3058" s="647">
        <f t="shared" si="47"/>
        <v>7.26</v>
      </c>
      <c r="L3058" s="645" t="s">
        <v>801</v>
      </c>
      <c r="M3058" s="645" t="s">
        <v>5625</v>
      </c>
      <c r="N3058" s="646">
        <v>42816</v>
      </c>
      <c r="O3058" s="645" t="s">
        <v>71</v>
      </c>
      <c r="P3058" s="645" t="s">
        <v>801</v>
      </c>
    </row>
    <row r="3059" spans="1:16" x14ac:dyDescent="0.2">
      <c r="A3059" s="645" t="s">
        <v>390</v>
      </c>
      <c r="B3059" s="645" t="s">
        <v>1710</v>
      </c>
      <c r="C3059" s="645" t="s">
        <v>391</v>
      </c>
      <c r="D3059" s="645" t="s">
        <v>177</v>
      </c>
      <c r="E3059" s="645" t="s">
        <v>178</v>
      </c>
      <c r="F3059" s="645" t="s">
        <v>179</v>
      </c>
      <c r="G3059" s="645" t="s">
        <v>10115</v>
      </c>
      <c r="H3059" s="646">
        <v>42801</v>
      </c>
      <c r="I3059" s="647">
        <v>2.96</v>
      </c>
      <c r="J3059" s="647">
        <v>1</v>
      </c>
      <c r="K3059" s="647">
        <f t="shared" si="47"/>
        <v>2.96</v>
      </c>
      <c r="L3059" s="645" t="s">
        <v>801</v>
      </c>
      <c r="M3059" s="645" t="s">
        <v>1878</v>
      </c>
      <c r="N3059" s="646">
        <v>42816</v>
      </c>
      <c r="O3059" s="645" t="s">
        <v>71</v>
      </c>
      <c r="P3059" s="645" t="s">
        <v>801</v>
      </c>
    </row>
    <row r="3060" spans="1:16" x14ac:dyDescent="0.2">
      <c r="A3060" s="645" t="s">
        <v>390</v>
      </c>
      <c r="B3060" s="645" t="s">
        <v>1710</v>
      </c>
      <c r="C3060" s="645" t="s">
        <v>391</v>
      </c>
      <c r="D3060" s="645" t="s">
        <v>177</v>
      </c>
      <c r="E3060" s="645" t="s">
        <v>178</v>
      </c>
      <c r="F3060" s="645" t="s">
        <v>179</v>
      </c>
      <c r="G3060" s="645" t="s">
        <v>10116</v>
      </c>
      <c r="H3060" s="646">
        <v>42801</v>
      </c>
      <c r="I3060" s="647">
        <v>69.55</v>
      </c>
      <c r="J3060" s="647">
        <v>1</v>
      </c>
      <c r="K3060" s="647">
        <f t="shared" si="47"/>
        <v>69.55</v>
      </c>
      <c r="L3060" s="645" t="s">
        <v>801</v>
      </c>
      <c r="M3060" s="645" t="s">
        <v>1878</v>
      </c>
      <c r="N3060" s="646">
        <v>42816</v>
      </c>
      <c r="O3060" s="645" t="s">
        <v>71</v>
      </c>
      <c r="P3060" s="645" t="s">
        <v>801</v>
      </c>
    </row>
    <row r="3061" spans="1:16" x14ac:dyDescent="0.2">
      <c r="A3061" s="645" t="s">
        <v>390</v>
      </c>
      <c r="B3061" s="645" t="s">
        <v>1710</v>
      </c>
      <c r="C3061" s="645" t="s">
        <v>391</v>
      </c>
      <c r="D3061" s="645" t="s">
        <v>177</v>
      </c>
      <c r="E3061" s="645" t="s">
        <v>178</v>
      </c>
      <c r="F3061" s="645" t="s">
        <v>179</v>
      </c>
      <c r="G3061" s="645" t="s">
        <v>10117</v>
      </c>
      <c r="H3061" s="646">
        <v>42801</v>
      </c>
      <c r="I3061" s="647">
        <v>12.29</v>
      </c>
      <c r="J3061" s="647">
        <v>1</v>
      </c>
      <c r="K3061" s="647">
        <f t="shared" si="47"/>
        <v>12.29</v>
      </c>
      <c r="L3061" s="645" t="s">
        <v>801</v>
      </c>
      <c r="M3061" s="645" t="s">
        <v>258</v>
      </c>
      <c r="N3061" s="646">
        <v>42816</v>
      </c>
      <c r="O3061" s="645" t="s">
        <v>71</v>
      </c>
      <c r="P3061" s="645" t="s">
        <v>801</v>
      </c>
    </row>
    <row r="3062" spans="1:16" x14ac:dyDescent="0.2">
      <c r="A3062" s="645" t="s">
        <v>390</v>
      </c>
      <c r="B3062" s="645" t="s">
        <v>1710</v>
      </c>
      <c r="C3062" s="645" t="s">
        <v>391</v>
      </c>
      <c r="D3062" s="645" t="s">
        <v>177</v>
      </c>
      <c r="E3062" s="645" t="s">
        <v>178</v>
      </c>
      <c r="F3062" s="645" t="s">
        <v>179</v>
      </c>
      <c r="G3062" s="645" t="s">
        <v>10118</v>
      </c>
      <c r="H3062" s="646">
        <v>42801</v>
      </c>
      <c r="I3062" s="647">
        <v>11.5</v>
      </c>
      <c r="J3062" s="647">
        <v>1</v>
      </c>
      <c r="K3062" s="647">
        <f t="shared" si="47"/>
        <v>11.5</v>
      </c>
      <c r="L3062" s="645" t="s">
        <v>801</v>
      </c>
      <c r="M3062" s="645" t="s">
        <v>1402</v>
      </c>
      <c r="N3062" s="646">
        <v>42816</v>
      </c>
      <c r="O3062" s="645" t="s">
        <v>71</v>
      </c>
      <c r="P3062" s="645" t="s">
        <v>801</v>
      </c>
    </row>
    <row r="3063" spans="1:16" x14ac:dyDescent="0.2">
      <c r="A3063" s="645" t="s">
        <v>390</v>
      </c>
      <c r="B3063" s="645" t="s">
        <v>1710</v>
      </c>
      <c r="C3063" s="645" t="s">
        <v>391</v>
      </c>
      <c r="D3063" s="645" t="s">
        <v>177</v>
      </c>
      <c r="E3063" s="645" t="s">
        <v>178</v>
      </c>
      <c r="F3063" s="645" t="s">
        <v>179</v>
      </c>
      <c r="G3063" s="645" t="s">
        <v>10119</v>
      </c>
      <c r="H3063" s="646">
        <v>42801</v>
      </c>
      <c r="I3063" s="647">
        <v>91.61</v>
      </c>
      <c r="J3063" s="647">
        <v>1</v>
      </c>
      <c r="K3063" s="647">
        <f t="shared" si="47"/>
        <v>91.61</v>
      </c>
      <c r="L3063" s="645" t="s">
        <v>801</v>
      </c>
      <c r="M3063" s="645" t="s">
        <v>1402</v>
      </c>
      <c r="N3063" s="646">
        <v>42816</v>
      </c>
      <c r="O3063" s="645" t="s">
        <v>71</v>
      </c>
      <c r="P3063" s="645" t="s">
        <v>801</v>
      </c>
    </row>
    <row r="3064" spans="1:16" x14ac:dyDescent="0.2">
      <c r="A3064" s="645" t="s">
        <v>390</v>
      </c>
      <c r="B3064" s="645" t="s">
        <v>1710</v>
      </c>
      <c r="C3064" s="645" t="s">
        <v>391</v>
      </c>
      <c r="D3064" s="645" t="s">
        <v>177</v>
      </c>
      <c r="E3064" s="645" t="s">
        <v>178</v>
      </c>
      <c r="F3064" s="645" t="s">
        <v>179</v>
      </c>
      <c r="G3064" s="645" t="s">
        <v>10120</v>
      </c>
      <c r="H3064" s="646">
        <v>42801</v>
      </c>
      <c r="I3064" s="647">
        <v>81.97</v>
      </c>
      <c r="J3064" s="647">
        <v>1</v>
      </c>
      <c r="K3064" s="647">
        <f t="shared" si="47"/>
        <v>81.97</v>
      </c>
      <c r="L3064" s="645" t="s">
        <v>801</v>
      </c>
      <c r="M3064" s="645" t="s">
        <v>492</v>
      </c>
      <c r="N3064" s="646">
        <v>42816</v>
      </c>
      <c r="O3064" s="645" t="s">
        <v>71</v>
      </c>
      <c r="P3064" s="645" t="s">
        <v>801</v>
      </c>
    </row>
    <row r="3065" spans="1:16" x14ac:dyDescent="0.2">
      <c r="A3065" s="645" t="s">
        <v>390</v>
      </c>
      <c r="B3065" s="645" t="s">
        <v>1710</v>
      </c>
      <c r="C3065" s="645" t="s">
        <v>391</v>
      </c>
      <c r="D3065" s="645" t="s">
        <v>177</v>
      </c>
      <c r="E3065" s="645" t="s">
        <v>178</v>
      </c>
      <c r="F3065" s="645" t="s">
        <v>179</v>
      </c>
      <c r="G3065" s="645" t="s">
        <v>10121</v>
      </c>
      <c r="H3065" s="646">
        <v>42801</v>
      </c>
      <c r="I3065" s="647">
        <v>63.98</v>
      </c>
      <c r="J3065" s="647">
        <v>1</v>
      </c>
      <c r="K3065" s="647">
        <f t="shared" si="47"/>
        <v>63.98</v>
      </c>
      <c r="L3065" s="645" t="s">
        <v>801</v>
      </c>
      <c r="M3065" s="645" t="s">
        <v>1878</v>
      </c>
      <c r="N3065" s="646">
        <v>42816</v>
      </c>
      <c r="O3065" s="645" t="s">
        <v>71</v>
      </c>
      <c r="P3065" s="645" t="s">
        <v>801</v>
      </c>
    </row>
    <row r="3066" spans="1:16" x14ac:dyDescent="0.2">
      <c r="A3066" s="645" t="s">
        <v>390</v>
      </c>
      <c r="B3066" s="645" t="s">
        <v>1710</v>
      </c>
      <c r="C3066" s="645" t="s">
        <v>391</v>
      </c>
      <c r="D3066" s="645" t="s">
        <v>177</v>
      </c>
      <c r="E3066" s="645" t="s">
        <v>178</v>
      </c>
      <c r="F3066" s="645" t="s">
        <v>179</v>
      </c>
      <c r="G3066" s="645" t="s">
        <v>10122</v>
      </c>
      <c r="H3066" s="646">
        <v>42801</v>
      </c>
      <c r="I3066" s="647">
        <v>41.25</v>
      </c>
      <c r="J3066" s="647">
        <v>1</v>
      </c>
      <c r="K3066" s="647">
        <f t="shared" si="47"/>
        <v>41.25</v>
      </c>
      <c r="L3066" s="645" t="s">
        <v>801</v>
      </c>
      <c r="M3066" s="645" t="s">
        <v>680</v>
      </c>
      <c r="N3066" s="646">
        <v>42817</v>
      </c>
      <c r="O3066" s="645" t="s">
        <v>71</v>
      </c>
      <c r="P3066" s="645" t="s">
        <v>801</v>
      </c>
    </row>
    <row r="3067" spans="1:16" x14ac:dyDescent="0.2">
      <c r="A3067" s="645" t="s">
        <v>390</v>
      </c>
      <c r="B3067" s="645" t="s">
        <v>1710</v>
      </c>
      <c r="C3067" s="645" t="s">
        <v>391</v>
      </c>
      <c r="D3067" s="645" t="s">
        <v>177</v>
      </c>
      <c r="E3067" s="645" t="s">
        <v>178</v>
      </c>
      <c r="F3067" s="645" t="s">
        <v>179</v>
      </c>
      <c r="G3067" s="645" t="s">
        <v>10123</v>
      </c>
      <c r="H3067" s="646">
        <v>42801</v>
      </c>
      <c r="I3067" s="647">
        <v>211.25</v>
      </c>
      <c r="J3067" s="647">
        <v>1</v>
      </c>
      <c r="K3067" s="647">
        <f t="shared" si="47"/>
        <v>211.25</v>
      </c>
      <c r="L3067" s="645" t="s">
        <v>801</v>
      </c>
      <c r="M3067" s="645" t="s">
        <v>1649</v>
      </c>
      <c r="N3067" s="646">
        <v>42817</v>
      </c>
      <c r="O3067" s="645" t="s">
        <v>71</v>
      </c>
      <c r="P3067" s="645" t="s">
        <v>801</v>
      </c>
    </row>
    <row r="3068" spans="1:16" x14ac:dyDescent="0.2">
      <c r="A3068" s="645" t="s">
        <v>390</v>
      </c>
      <c r="B3068" s="645" t="s">
        <v>1710</v>
      </c>
      <c r="C3068" s="645" t="s">
        <v>391</v>
      </c>
      <c r="D3068" s="645" t="s">
        <v>177</v>
      </c>
      <c r="E3068" s="645" t="s">
        <v>178</v>
      </c>
      <c r="F3068" s="645" t="s">
        <v>179</v>
      </c>
      <c r="G3068" s="645" t="s">
        <v>10124</v>
      </c>
      <c r="H3068" s="646">
        <v>42801</v>
      </c>
      <c r="I3068" s="647">
        <v>127.64</v>
      </c>
      <c r="J3068" s="647">
        <v>1</v>
      </c>
      <c r="K3068" s="647">
        <f t="shared" si="47"/>
        <v>127.64</v>
      </c>
      <c r="L3068" s="645" t="s">
        <v>801</v>
      </c>
      <c r="M3068" s="645" t="s">
        <v>1640</v>
      </c>
      <c r="N3068" s="646">
        <v>42817</v>
      </c>
      <c r="O3068" s="645" t="s">
        <v>71</v>
      </c>
      <c r="P3068" s="645" t="s">
        <v>801</v>
      </c>
    </row>
    <row r="3069" spans="1:16" x14ac:dyDescent="0.2">
      <c r="A3069" s="645" t="s">
        <v>390</v>
      </c>
      <c r="B3069" s="645" t="s">
        <v>1710</v>
      </c>
      <c r="C3069" s="645" t="s">
        <v>391</v>
      </c>
      <c r="D3069" s="645" t="s">
        <v>177</v>
      </c>
      <c r="E3069" s="645" t="s">
        <v>178</v>
      </c>
      <c r="F3069" s="645" t="s">
        <v>179</v>
      </c>
      <c r="G3069" s="645" t="s">
        <v>10125</v>
      </c>
      <c r="H3069" s="646">
        <v>42801</v>
      </c>
      <c r="I3069" s="647">
        <v>53</v>
      </c>
      <c r="J3069" s="647">
        <v>1</v>
      </c>
      <c r="K3069" s="647">
        <f t="shared" si="47"/>
        <v>53</v>
      </c>
      <c r="L3069" s="645" t="s">
        <v>801</v>
      </c>
      <c r="M3069" s="645" t="s">
        <v>10126</v>
      </c>
      <c r="N3069" s="646">
        <v>42817</v>
      </c>
      <c r="O3069" s="645" t="s">
        <v>71</v>
      </c>
      <c r="P3069" s="645" t="s">
        <v>801</v>
      </c>
    </row>
    <row r="3070" spans="1:16" x14ac:dyDescent="0.2">
      <c r="A3070" s="645" t="s">
        <v>390</v>
      </c>
      <c r="B3070" s="645" t="s">
        <v>1710</v>
      </c>
      <c r="C3070" s="645" t="s">
        <v>391</v>
      </c>
      <c r="D3070" s="645" t="s">
        <v>177</v>
      </c>
      <c r="E3070" s="645" t="s">
        <v>178</v>
      </c>
      <c r="F3070" s="645" t="s">
        <v>179</v>
      </c>
      <c r="G3070" s="645" t="s">
        <v>10127</v>
      </c>
      <c r="H3070" s="646">
        <v>42801</v>
      </c>
      <c r="I3070" s="647">
        <v>143.13</v>
      </c>
      <c r="J3070" s="647">
        <v>1</v>
      </c>
      <c r="K3070" s="647">
        <f t="shared" si="47"/>
        <v>143.13</v>
      </c>
      <c r="L3070" s="645" t="s">
        <v>801</v>
      </c>
      <c r="M3070" s="645" t="s">
        <v>258</v>
      </c>
      <c r="N3070" s="646">
        <v>42817</v>
      </c>
      <c r="O3070" s="645" t="s">
        <v>71</v>
      </c>
      <c r="P3070" s="645" t="s">
        <v>801</v>
      </c>
    </row>
    <row r="3071" spans="1:16" x14ac:dyDescent="0.2">
      <c r="A3071" s="645" t="s">
        <v>390</v>
      </c>
      <c r="B3071" s="645" t="s">
        <v>1710</v>
      </c>
      <c r="C3071" s="645" t="s">
        <v>391</v>
      </c>
      <c r="D3071" s="645" t="s">
        <v>177</v>
      </c>
      <c r="E3071" s="645" t="s">
        <v>178</v>
      </c>
      <c r="F3071" s="645" t="s">
        <v>179</v>
      </c>
      <c r="G3071" s="645" t="s">
        <v>10128</v>
      </c>
      <c r="H3071" s="646">
        <v>42801</v>
      </c>
      <c r="I3071" s="647">
        <v>6.1</v>
      </c>
      <c r="J3071" s="647">
        <v>1</v>
      </c>
      <c r="K3071" s="647">
        <f t="shared" si="47"/>
        <v>6.1</v>
      </c>
      <c r="L3071" s="645" t="s">
        <v>801</v>
      </c>
      <c r="M3071" s="645" t="s">
        <v>114</v>
      </c>
      <c r="N3071" s="646">
        <v>42816</v>
      </c>
      <c r="O3071" s="645" t="s">
        <v>71</v>
      </c>
      <c r="P3071" s="645" t="s">
        <v>801</v>
      </c>
    </row>
    <row r="3072" spans="1:16" x14ac:dyDescent="0.2">
      <c r="A3072" s="645" t="s">
        <v>390</v>
      </c>
      <c r="B3072" s="645" t="s">
        <v>1710</v>
      </c>
      <c r="C3072" s="645" t="s">
        <v>391</v>
      </c>
      <c r="D3072" s="645" t="s">
        <v>177</v>
      </c>
      <c r="E3072" s="645" t="s">
        <v>178</v>
      </c>
      <c r="F3072" s="645" t="s">
        <v>179</v>
      </c>
      <c r="G3072" s="645" t="s">
        <v>10129</v>
      </c>
      <c r="H3072" s="646">
        <v>42801</v>
      </c>
      <c r="I3072" s="647">
        <v>119.45</v>
      </c>
      <c r="J3072" s="647">
        <v>1</v>
      </c>
      <c r="K3072" s="647">
        <f t="shared" si="47"/>
        <v>119.45</v>
      </c>
      <c r="L3072" s="645" t="s">
        <v>801</v>
      </c>
      <c r="M3072" s="645" t="s">
        <v>140</v>
      </c>
      <c r="N3072" s="646">
        <v>42816</v>
      </c>
      <c r="O3072" s="645" t="s">
        <v>71</v>
      </c>
      <c r="P3072" s="645" t="s">
        <v>801</v>
      </c>
    </row>
    <row r="3073" spans="1:16" x14ac:dyDescent="0.2">
      <c r="A3073" s="645" t="s">
        <v>390</v>
      </c>
      <c r="B3073" s="645" t="s">
        <v>1710</v>
      </c>
      <c r="C3073" s="645" t="s">
        <v>391</v>
      </c>
      <c r="D3073" s="645" t="s">
        <v>177</v>
      </c>
      <c r="E3073" s="645" t="s">
        <v>178</v>
      </c>
      <c r="F3073" s="645" t="s">
        <v>179</v>
      </c>
      <c r="G3073" s="645" t="s">
        <v>10130</v>
      </c>
      <c r="H3073" s="646">
        <v>42800</v>
      </c>
      <c r="I3073" s="647">
        <v>360.58</v>
      </c>
      <c r="J3073" s="647">
        <v>1</v>
      </c>
      <c r="K3073" s="647">
        <f t="shared" si="47"/>
        <v>360.58</v>
      </c>
      <c r="L3073" s="645" t="s">
        <v>801</v>
      </c>
      <c r="M3073" s="645" t="s">
        <v>1121</v>
      </c>
      <c r="N3073" s="646">
        <v>42807</v>
      </c>
      <c r="O3073" s="645" t="s">
        <v>71</v>
      </c>
      <c r="P3073" s="645" t="s">
        <v>801</v>
      </c>
    </row>
    <row r="3074" spans="1:16" x14ac:dyDescent="0.2">
      <c r="A3074" s="645" t="s">
        <v>390</v>
      </c>
      <c r="B3074" s="645" t="s">
        <v>1710</v>
      </c>
      <c r="C3074" s="645" t="s">
        <v>391</v>
      </c>
      <c r="D3074" s="645" t="s">
        <v>177</v>
      </c>
      <c r="E3074" s="645" t="s">
        <v>178</v>
      </c>
      <c r="F3074" s="645" t="s">
        <v>179</v>
      </c>
      <c r="G3074" s="645" t="s">
        <v>3675</v>
      </c>
      <c r="H3074" s="646">
        <v>42800</v>
      </c>
      <c r="I3074" s="647">
        <v>202.07</v>
      </c>
      <c r="J3074" s="647">
        <v>1</v>
      </c>
      <c r="K3074" s="647">
        <f t="shared" ref="K3074:K3137" si="48">I3074*J3074</f>
        <v>202.07</v>
      </c>
      <c r="L3074" s="645" t="s">
        <v>801</v>
      </c>
      <c r="M3074" s="645" t="s">
        <v>258</v>
      </c>
      <c r="N3074" s="646">
        <v>42807</v>
      </c>
      <c r="O3074" s="645" t="s">
        <v>71</v>
      </c>
      <c r="P3074" s="645" t="s">
        <v>801</v>
      </c>
    </row>
    <row r="3075" spans="1:16" x14ac:dyDescent="0.2">
      <c r="A3075" s="645" t="s">
        <v>390</v>
      </c>
      <c r="B3075" s="645" t="s">
        <v>1710</v>
      </c>
      <c r="C3075" s="645" t="s">
        <v>391</v>
      </c>
      <c r="D3075" s="645" t="s">
        <v>177</v>
      </c>
      <c r="E3075" s="645" t="s">
        <v>178</v>
      </c>
      <c r="F3075" s="645" t="s">
        <v>179</v>
      </c>
      <c r="G3075" s="645" t="s">
        <v>10131</v>
      </c>
      <c r="H3075" s="646">
        <v>42794</v>
      </c>
      <c r="I3075" s="647">
        <v>158.82</v>
      </c>
      <c r="J3075" s="647">
        <v>1</v>
      </c>
      <c r="K3075" s="647">
        <f t="shared" si="48"/>
        <v>158.82</v>
      </c>
      <c r="L3075" s="645" t="s">
        <v>801</v>
      </c>
      <c r="M3075" s="645" t="s">
        <v>1402</v>
      </c>
      <c r="N3075" s="646">
        <v>42800</v>
      </c>
      <c r="O3075" s="645" t="s">
        <v>71</v>
      </c>
      <c r="P3075" s="645" t="s">
        <v>801</v>
      </c>
    </row>
    <row r="3076" spans="1:16" x14ac:dyDescent="0.2">
      <c r="A3076" s="645" t="s">
        <v>390</v>
      </c>
      <c r="B3076" s="645" t="s">
        <v>1710</v>
      </c>
      <c r="C3076" s="645" t="s">
        <v>391</v>
      </c>
      <c r="D3076" s="645" t="s">
        <v>177</v>
      </c>
      <c r="E3076" s="645" t="s">
        <v>178</v>
      </c>
      <c r="F3076" s="645" t="s">
        <v>179</v>
      </c>
      <c r="G3076" s="645" t="s">
        <v>10132</v>
      </c>
      <c r="H3076" s="646">
        <v>42790</v>
      </c>
      <c r="I3076" s="647">
        <v>519.70000000000005</v>
      </c>
      <c r="J3076" s="647">
        <v>1</v>
      </c>
      <c r="K3076" s="647">
        <f t="shared" si="48"/>
        <v>519.70000000000005</v>
      </c>
      <c r="L3076" s="645" t="s">
        <v>801</v>
      </c>
      <c r="M3076" s="645" t="s">
        <v>258</v>
      </c>
      <c r="N3076" s="646">
        <v>42800</v>
      </c>
      <c r="O3076" s="645" t="s">
        <v>71</v>
      </c>
      <c r="P3076" s="645" t="s">
        <v>801</v>
      </c>
    </row>
    <row r="3077" spans="1:16" x14ac:dyDescent="0.2">
      <c r="A3077" s="645" t="s">
        <v>390</v>
      </c>
      <c r="B3077" s="645" t="s">
        <v>1710</v>
      </c>
      <c r="C3077" s="645" t="s">
        <v>391</v>
      </c>
      <c r="D3077" s="645" t="s">
        <v>177</v>
      </c>
      <c r="E3077" s="645" t="s">
        <v>178</v>
      </c>
      <c r="F3077" s="645" t="s">
        <v>179</v>
      </c>
      <c r="G3077" s="645" t="s">
        <v>10133</v>
      </c>
      <c r="H3077" s="646">
        <v>42788</v>
      </c>
      <c r="I3077" s="647">
        <v>166.16</v>
      </c>
      <c r="J3077" s="647">
        <v>1</v>
      </c>
      <c r="K3077" s="647">
        <f t="shared" si="48"/>
        <v>166.16</v>
      </c>
      <c r="L3077" s="645" t="s">
        <v>801</v>
      </c>
      <c r="M3077" s="645" t="s">
        <v>140</v>
      </c>
      <c r="N3077" s="646">
        <v>42800</v>
      </c>
      <c r="O3077" s="645" t="s">
        <v>71</v>
      </c>
      <c r="P3077" s="645" t="s">
        <v>801</v>
      </c>
    </row>
    <row r="3078" spans="1:16" x14ac:dyDescent="0.2">
      <c r="A3078" s="645" t="s">
        <v>390</v>
      </c>
      <c r="B3078" s="645" t="s">
        <v>1710</v>
      </c>
      <c r="C3078" s="645" t="s">
        <v>391</v>
      </c>
      <c r="D3078" s="645" t="s">
        <v>177</v>
      </c>
      <c r="E3078" s="645" t="s">
        <v>178</v>
      </c>
      <c r="F3078" s="645" t="s">
        <v>179</v>
      </c>
      <c r="G3078" s="645" t="s">
        <v>10134</v>
      </c>
      <c r="H3078" s="646">
        <v>42783</v>
      </c>
      <c r="I3078" s="647">
        <v>54.45</v>
      </c>
      <c r="J3078" s="647">
        <v>1</v>
      </c>
      <c r="K3078" s="647">
        <f t="shared" si="48"/>
        <v>54.45</v>
      </c>
      <c r="L3078" s="645" t="s">
        <v>801</v>
      </c>
      <c r="M3078" s="645" t="s">
        <v>258</v>
      </c>
      <c r="N3078" s="646">
        <v>42800</v>
      </c>
      <c r="O3078" s="645" t="s">
        <v>71</v>
      </c>
      <c r="P3078" s="645" t="s">
        <v>801</v>
      </c>
    </row>
    <row r="3079" spans="1:16" x14ac:dyDescent="0.2">
      <c r="A3079" s="645" t="s">
        <v>390</v>
      </c>
      <c r="B3079" s="645" t="s">
        <v>1710</v>
      </c>
      <c r="C3079" s="645" t="s">
        <v>391</v>
      </c>
      <c r="D3079" s="645" t="s">
        <v>177</v>
      </c>
      <c r="E3079" s="645" t="s">
        <v>178</v>
      </c>
      <c r="F3079" s="645" t="s">
        <v>179</v>
      </c>
      <c r="G3079" s="645" t="s">
        <v>10135</v>
      </c>
      <c r="H3079" s="646">
        <v>42781</v>
      </c>
      <c r="I3079" s="647">
        <v>75.989999999999995</v>
      </c>
      <c r="J3079" s="647">
        <v>1</v>
      </c>
      <c r="K3079" s="647">
        <f t="shared" si="48"/>
        <v>75.989999999999995</v>
      </c>
      <c r="L3079" s="645" t="s">
        <v>801</v>
      </c>
      <c r="M3079" s="645" t="s">
        <v>1640</v>
      </c>
      <c r="N3079" s="646">
        <v>42800</v>
      </c>
      <c r="O3079" s="645" t="s">
        <v>71</v>
      </c>
      <c r="P3079" s="645" t="s">
        <v>801</v>
      </c>
    </row>
    <row r="3080" spans="1:16" x14ac:dyDescent="0.2">
      <c r="A3080" s="645" t="s">
        <v>390</v>
      </c>
      <c r="B3080" s="645" t="s">
        <v>1710</v>
      </c>
      <c r="C3080" s="645" t="s">
        <v>391</v>
      </c>
      <c r="D3080" s="645" t="s">
        <v>177</v>
      </c>
      <c r="E3080" s="645" t="s">
        <v>178</v>
      </c>
      <c r="F3080" s="645" t="s">
        <v>179</v>
      </c>
      <c r="G3080" s="645" t="s">
        <v>10136</v>
      </c>
      <c r="H3080" s="646">
        <v>42780</v>
      </c>
      <c r="I3080" s="647">
        <v>69.38</v>
      </c>
      <c r="J3080" s="647">
        <v>1</v>
      </c>
      <c r="K3080" s="647">
        <f t="shared" si="48"/>
        <v>69.38</v>
      </c>
      <c r="L3080" s="645" t="s">
        <v>801</v>
      </c>
      <c r="M3080" s="645" t="s">
        <v>194</v>
      </c>
      <c r="N3080" s="646">
        <v>42800</v>
      </c>
      <c r="O3080" s="645" t="s">
        <v>71</v>
      </c>
      <c r="P3080" s="645" t="s">
        <v>801</v>
      </c>
    </row>
    <row r="3081" spans="1:16" x14ac:dyDescent="0.2">
      <c r="A3081" s="645" t="s">
        <v>390</v>
      </c>
      <c r="B3081" s="645" t="s">
        <v>1710</v>
      </c>
      <c r="C3081" s="645" t="s">
        <v>391</v>
      </c>
      <c r="D3081" s="645" t="s">
        <v>177</v>
      </c>
      <c r="E3081" s="645" t="s">
        <v>178</v>
      </c>
      <c r="F3081" s="645" t="s">
        <v>179</v>
      </c>
      <c r="G3081" s="645" t="s">
        <v>10137</v>
      </c>
      <c r="H3081" s="646">
        <v>42780</v>
      </c>
      <c r="I3081" s="647">
        <v>6</v>
      </c>
      <c r="J3081" s="647">
        <v>1</v>
      </c>
      <c r="K3081" s="647">
        <f t="shared" si="48"/>
        <v>6</v>
      </c>
      <c r="L3081" s="645" t="s">
        <v>801</v>
      </c>
      <c r="M3081" s="645" t="s">
        <v>671</v>
      </c>
      <c r="N3081" s="646">
        <v>42800</v>
      </c>
      <c r="O3081" s="645" t="s">
        <v>71</v>
      </c>
      <c r="P3081" s="645" t="s">
        <v>801</v>
      </c>
    </row>
    <row r="3082" spans="1:16" x14ac:dyDescent="0.2">
      <c r="A3082" s="645" t="s">
        <v>390</v>
      </c>
      <c r="B3082" s="645" t="s">
        <v>1710</v>
      </c>
      <c r="C3082" s="645" t="s">
        <v>391</v>
      </c>
      <c r="D3082" s="645" t="s">
        <v>177</v>
      </c>
      <c r="E3082" s="645" t="s">
        <v>178</v>
      </c>
      <c r="F3082" s="645" t="s">
        <v>179</v>
      </c>
      <c r="G3082" s="645" t="s">
        <v>10138</v>
      </c>
      <c r="H3082" s="646">
        <v>42779</v>
      </c>
      <c r="I3082" s="647">
        <v>13.92</v>
      </c>
      <c r="J3082" s="647">
        <v>1</v>
      </c>
      <c r="K3082" s="647">
        <f t="shared" si="48"/>
        <v>13.92</v>
      </c>
      <c r="L3082" s="645" t="s">
        <v>801</v>
      </c>
      <c r="M3082" s="645" t="s">
        <v>379</v>
      </c>
      <c r="N3082" s="646">
        <v>42800</v>
      </c>
      <c r="O3082" s="645" t="s">
        <v>71</v>
      </c>
      <c r="P3082" s="645" t="s">
        <v>801</v>
      </c>
    </row>
    <row r="3083" spans="1:16" x14ac:dyDescent="0.2">
      <c r="A3083" s="645" t="s">
        <v>390</v>
      </c>
      <c r="B3083" s="645" t="s">
        <v>1710</v>
      </c>
      <c r="C3083" s="645" t="s">
        <v>391</v>
      </c>
      <c r="D3083" s="645" t="s">
        <v>177</v>
      </c>
      <c r="E3083" s="645" t="s">
        <v>178</v>
      </c>
      <c r="F3083" s="645" t="s">
        <v>179</v>
      </c>
      <c r="G3083" s="645" t="s">
        <v>10139</v>
      </c>
      <c r="H3083" s="646">
        <v>42779</v>
      </c>
      <c r="I3083" s="647">
        <v>27.2</v>
      </c>
      <c r="J3083" s="647">
        <v>1</v>
      </c>
      <c r="K3083" s="647">
        <f t="shared" si="48"/>
        <v>27.2</v>
      </c>
      <c r="L3083" s="645" t="s">
        <v>801</v>
      </c>
      <c r="M3083" s="645" t="s">
        <v>194</v>
      </c>
      <c r="N3083" s="646">
        <v>42800</v>
      </c>
      <c r="O3083" s="645" t="s">
        <v>71</v>
      </c>
      <c r="P3083" s="645" t="s">
        <v>801</v>
      </c>
    </row>
    <row r="3084" spans="1:16" x14ac:dyDescent="0.2">
      <c r="A3084" s="645" t="s">
        <v>390</v>
      </c>
      <c r="B3084" s="645" t="s">
        <v>1710</v>
      </c>
      <c r="C3084" s="645" t="s">
        <v>391</v>
      </c>
      <c r="D3084" s="645" t="s">
        <v>177</v>
      </c>
      <c r="E3084" s="645" t="s">
        <v>178</v>
      </c>
      <c r="F3084" s="645" t="s">
        <v>179</v>
      </c>
      <c r="G3084" s="645" t="s">
        <v>10140</v>
      </c>
      <c r="H3084" s="646">
        <v>42776</v>
      </c>
      <c r="I3084" s="647">
        <v>19.899999999999999</v>
      </c>
      <c r="J3084" s="647">
        <v>1</v>
      </c>
      <c r="K3084" s="647">
        <f t="shared" si="48"/>
        <v>19.899999999999999</v>
      </c>
      <c r="L3084" s="645" t="s">
        <v>801</v>
      </c>
      <c r="M3084" s="645" t="s">
        <v>1204</v>
      </c>
      <c r="N3084" s="646">
        <v>42802</v>
      </c>
      <c r="O3084" s="645" t="s">
        <v>71</v>
      </c>
      <c r="P3084" s="645" t="s">
        <v>801</v>
      </c>
    </row>
    <row r="3085" spans="1:16" x14ac:dyDescent="0.2">
      <c r="A3085" s="645" t="s">
        <v>390</v>
      </c>
      <c r="B3085" s="645" t="s">
        <v>1710</v>
      </c>
      <c r="C3085" s="645" t="s">
        <v>391</v>
      </c>
      <c r="D3085" s="645" t="s">
        <v>177</v>
      </c>
      <c r="E3085" s="645" t="s">
        <v>178</v>
      </c>
      <c r="F3085" s="645" t="s">
        <v>179</v>
      </c>
      <c r="G3085" s="645" t="s">
        <v>10141</v>
      </c>
      <c r="H3085" s="646">
        <v>42776</v>
      </c>
      <c r="I3085" s="647">
        <v>134.19</v>
      </c>
      <c r="J3085" s="647">
        <v>1</v>
      </c>
      <c r="K3085" s="647">
        <f t="shared" si="48"/>
        <v>134.19</v>
      </c>
      <c r="L3085" s="645" t="s">
        <v>801</v>
      </c>
      <c r="M3085" s="645" t="s">
        <v>10142</v>
      </c>
      <c r="N3085" s="646">
        <v>42802</v>
      </c>
      <c r="O3085" s="645" t="s">
        <v>71</v>
      </c>
      <c r="P3085" s="645" t="s">
        <v>801</v>
      </c>
    </row>
    <row r="3086" spans="1:16" x14ac:dyDescent="0.2">
      <c r="A3086" s="645" t="s">
        <v>390</v>
      </c>
      <c r="B3086" s="645" t="s">
        <v>1710</v>
      </c>
      <c r="C3086" s="645" t="s">
        <v>391</v>
      </c>
      <c r="D3086" s="645" t="s">
        <v>177</v>
      </c>
      <c r="E3086" s="645" t="s">
        <v>178</v>
      </c>
      <c r="F3086" s="645" t="s">
        <v>179</v>
      </c>
      <c r="G3086" s="645" t="s">
        <v>10143</v>
      </c>
      <c r="H3086" s="646">
        <v>42776</v>
      </c>
      <c r="I3086" s="647">
        <v>13.29</v>
      </c>
      <c r="J3086" s="647">
        <v>1</v>
      </c>
      <c r="K3086" s="647">
        <f t="shared" si="48"/>
        <v>13.29</v>
      </c>
      <c r="L3086" s="645" t="s">
        <v>801</v>
      </c>
      <c r="M3086" s="645" t="s">
        <v>646</v>
      </c>
      <c r="N3086" s="646">
        <v>42802</v>
      </c>
      <c r="O3086" s="645" t="s">
        <v>71</v>
      </c>
      <c r="P3086" s="645" t="s">
        <v>801</v>
      </c>
    </row>
    <row r="3087" spans="1:16" x14ac:dyDescent="0.2">
      <c r="A3087" s="645" t="s">
        <v>390</v>
      </c>
      <c r="B3087" s="645" t="s">
        <v>1710</v>
      </c>
      <c r="C3087" s="645" t="s">
        <v>391</v>
      </c>
      <c r="D3087" s="645" t="s">
        <v>177</v>
      </c>
      <c r="E3087" s="645" t="s">
        <v>178</v>
      </c>
      <c r="F3087" s="645" t="s">
        <v>179</v>
      </c>
      <c r="G3087" s="645" t="s">
        <v>10144</v>
      </c>
      <c r="H3087" s="646">
        <v>42776</v>
      </c>
      <c r="I3087" s="647">
        <v>5.24</v>
      </c>
      <c r="J3087" s="647">
        <v>1</v>
      </c>
      <c r="K3087" s="647">
        <f t="shared" si="48"/>
        <v>5.24</v>
      </c>
      <c r="L3087" s="645" t="s">
        <v>801</v>
      </c>
      <c r="M3087" s="645" t="s">
        <v>278</v>
      </c>
      <c r="N3087" s="646">
        <v>42801</v>
      </c>
      <c r="O3087" s="645" t="s">
        <v>71</v>
      </c>
      <c r="P3087" s="645" t="s">
        <v>801</v>
      </c>
    </row>
    <row r="3088" spans="1:16" x14ac:dyDescent="0.2">
      <c r="A3088" s="645" t="s">
        <v>390</v>
      </c>
      <c r="B3088" s="645" t="s">
        <v>1710</v>
      </c>
      <c r="C3088" s="645" t="s">
        <v>391</v>
      </c>
      <c r="D3088" s="645" t="s">
        <v>177</v>
      </c>
      <c r="E3088" s="645" t="s">
        <v>178</v>
      </c>
      <c r="F3088" s="645" t="s">
        <v>179</v>
      </c>
      <c r="G3088" s="645" t="s">
        <v>10145</v>
      </c>
      <c r="H3088" s="646">
        <v>42776</v>
      </c>
      <c r="I3088" s="647">
        <v>27.7</v>
      </c>
      <c r="J3088" s="647">
        <v>1</v>
      </c>
      <c r="K3088" s="647">
        <f t="shared" si="48"/>
        <v>27.7</v>
      </c>
      <c r="L3088" s="645" t="s">
        <v>801</v>
      </c>
      <c r="M3088" s="645" t="s">
        <v>647</v>
      </c>
      <c r="N3088" s="646">
        <v>42801</v>
      </c>
      <c r="O3088" s="645" t="s">
        <v>71</v>
      </c>
      <c r="P3088" s="645" t="s">
        <v>801</v>
      </c>
    </row>
    <row r="3089" spans="1:16" x14ac:dyDescent="0.2">
      <c r="A3089" s="645" t="s">
        <v>390</v>
      </c>
      <c r="B3089" s="645" t="s">
        <v>1710</v>
      </c>
      <c r="C3089" s="645" t="s">
        <v>391</v>
      </c>
      <c r="D3089" s="645" t="s">
        <v>177</v>
      </c>
      <c r="E3089" s="645" t="s">
        <v>178</v>
      </c>
      <c r="F3089" s="645" t="s">
        <v>179</v>
      </c>
      <c r="G3089" s="645" t="s">
        <v>10146</v>
      </c>
      <c r="H3089" s="646">
        <v>42776</v>
      </c>
      <c r="I3089" s="647">
        <v>4.5999999999999996</v>
      </c>
      <c r="J3089" s="647">
        <v>1</v>
      </c>
      <c r="K3089" s="647">
        <f t="shared" si="48"/>
        <v>4.5999999999999996</v>
      </c>
      <c r="L3089" s="645" t="s">
        <v>801</v>
      </c>
      <c r="M3089" s="645" t="s">
        <v>647</v>
      </c>
      <c r="N3089" s="646">
        <v>42801</v>
      </c>
      <c r="O3089" s="645" t="s">
        <v>71</v>
      </c>
      <c r="P3089" s="645" t="s">
        <v>801</v>
      </c>
    </row>
    <row r="3090" spans="1:16" x14ac:dyDescent="0.2">
      <c r="A3090" s="645" t="s">
        <v>390</v>
      </c>
      <c r="B3090" s="645" t="s">
        <v>1710</v>
      </c>
      <c r="C3090" s="645" t="s">
        <v>391</v>
      </c>
      <c r="D3090" s="645" t="s">
        <v>177</v>
      </c>
      <c r="E3090" s="645" t="s">
        <v>178</v>
      </c>
      <c r="F3090" s="645" t="s">
        <v>179</v>
      </c>
      <c r="G3090" s="645" t="s">
        <v>10147</v>
      </c>
      <c r="H3090" s="646">
        <v>42776</v>
      </c>
      <c r="I3090" s="647">
        <v>21.63</v>
      </c>
      <c r="J3090" s="647">
        <v>1</v>
      </c>
      <c r="K3090" s="647">
        <f t="shared" si="48"/>
        <v>21.63</v>
      </c>
      <c r="L3090" s="645" t="s">
        <v>801</v>
      </c>
      <c r="M3090" s="645" t="s">
        <v>647</v>
      </c>
      <c r="N3090" s="646">
        <v>42801</v>
      </c>
      <c r="O3090" s="645" t="s">
        <v>71</v>
      </c>
      <c r="P3090" s="645" t="s">
        <v>801</v>
      </c>
    </row>
    <row r="3091" spans="1:16" x14ac:dyDescent="0.2">
      <c r="A3091" s="645" t="s">
        <v>390</v>
      </c>
      <c r="B3091" s="645" t="s">
        <v>1710</v>
      </c>
      <c r="C3091" s="645" t="s">
        <v>391</v>
      </c>
      <c r="D3091" s="645" t="s">
        <v>177</v>
      </c>
      <c r="E3091" s="645" t="s">
        <v>178</v>
      </c>
      <c r="F3091" s="645" t="s">
        <v>179</v>
      </c>
      <c r="G3091" s="645" t="s">
        <v>2161</v>
      </c>
      <c r="H3091" s="646">
        <v>42776</v>
      </c>
      <c r="I3091" s="647">
        <v>39.549999999999997</v>
      </c>
      <c r="J3091" s="647">
        <v>1</v>
      </c>
      <c r="K3091" s="647">
        <f t="shared" si="48"/>
        <v>39.549999999999997</v>
      </c>
      <c r="L3091" s="645" t="s">
        <v>801</v>
      </c>
      <c r="M3091" s="645" t="s">
        <v>647</v>
      </c>
      <c r="N3091" s="646">
        <v>42801</v>
      </c>
      <c r="O3091" s="645" t="s">
        <v>71</v>
      </c>
      <c r="P3091" s="645" t="s">
        <v>801</v>
      </c>
    </row>
    <row r="3092" spans="1:16" x14ac:dyDescent="0.2">
      <c r="A3092" s="645" t="s">
        <v>390</v>
      </c>
      <c r="B3092" s="645" t="s">
        <v>1710</v>
      </c>
      <c r="C3092" s="645" t="s">
        <v>391</v>
      </c>
      <c r="D3092" s="645" t="s">
        <v>177</v>
      </c>
      <c r="E3092" s="645" t="s">
        <v>178</v>
      </c>
      <c r="F3092" s="645" t="s">
        <v>179</v>
      </c>
      <c r="G3092" s="645" t="s">
        <v>10148</v>
      </c>
      <c r="H3092" s="646">
        <v>42776</v>
      </c>
      <c r="I3092" s="647">
        <v>5.81</v>
      </c>
      <c r="J3092" s="647">
        <v>1</v>
      </c>
      <c r="K3092" s="647">
        <f t="shared" si="48"/>
        <v>5.81</v>
      </c>
      <c r="L3092" s="645" t="s">
        <v>801</v>
      </c>
      <c r="M3092" s="645" t="s">
        <v>1204</v>
      </c>
      <c r="N3092" s="646">
        <v>42801</v>
      </c>
      <c r="O3092" s="645" t="s">
        <v>71</v>
      </c>
      <c r="P3092" s="645" t="s">
        <v>801</v>
      </c>
    </row>
    <row r="3093" spans="1:16" x14ac:dyDescent="0.2">
      <c r="A3093" s="645" t="s">
        <v>390</v>
      </c>
      <c r="B3093" s="645" t="s">
        <v>1710</v>
      </c>
      <c r="C3093" s="645" t="s">
        <v>391</v>
      </c>
      <c r="D3093" s="645" t="s">
        <v>177</v>
      </c>
      <c r="E3093" s="645" t="s">
        <v>178</v>
      </c>
      <c r="F3093" s="645" t="s">
        <v>179</v>
      </c>
      <c r="G3093" s="645" t="s">
        <v>10149</v>
      </c>
      <c r="H3093" s="646">
        <v>42776</v>
      </c>
      <c r="I3093" s="647">
        <v>0.83</v>
      </c>
      <c r="J3093" s="647">
        <v>1</v>
      </c>
      <c r="K3093" s="647">
        <f t="shared" si="48"/>
        <v>0.83</v>
      </c>
      <c r="L3093" s="645" t="s">
        <v>801</v>
      </c>
      <c r="M3093" s="645" t="s">
        <v>1204</v>
      </c>
      <c r="N3093" s="646">
        <v>42801</v>
      </c>
      <c r="O3093" s="645" t="s">
        <v>71</v>
      </c>
      <c r="P3093" s="645" t="s">
        <v>801</v>
      </c>
    </row>
    <row r="3094" spans="1:16" x14ac:dyDescent="0.2">
      <c r="A3094" s="645" t="s">
        <v>390</v>
      </c>
      <c r="B3094" s="645" t="s">
        <v>1710</v>
      </c>
      <c r="C3094" s="645" t="s">
        <v>391</v>
      </c>
      <c r="D3094" s="645" t="s">
        <v>177</v>
      </c>
      <c r="E3094" s="645" t="s">
        <v>178</v>
      </c>
      <c r="F3094" s="645" t="s">
        <v>179</v>
      </c>
      <c r="G3094" s="645" t="s">
        <v>10150</v>
      </c>
      <c r="H3094" s="646">
        <v>42776</v>
      </c>
      <c r="I3094" s="647">
        <v>175</v>
      </c>
      <c r="J3094" s="647">
        <v>1</v>
      </c>
      <c r="K3094" s="647">
        <f t="shared" si="48"/>
        <v>175</v>
      </c>
      <c r="L3094" s="645" t="s">
        <v>801</v>
      </c>
      <c r="M3094" s="645" t="s">
        <v>194</v>
      </c>
      <c r="N3094" s="646">
        <v>42802</v>
      </c>
      <c r="O3094" s="645" t="s">
        <v>71</v>
      </c>
      <c r="P3094" s="645" t="s">
        <v>801</v>
      </c>
    </row>
    <row r="3095" spans="1:16" x14ac:dyDescent="0.2">
      <c r="A3095" s="645" t="s">
        <v>390</v>
      </c>
      <c r="B3095" s="645" t="s">
        <v>1710</v>
      </c>
      <c r="C3095" s="645" t="s">
        <v>391</v>
      </c>
      <c r="D3095" s="645" t="s">
        <v>177</v>
      </c>
      <c r="E3095" s="645" t="s">
        <v>178</v>
      </c>
      <c r="F3095" s="645" t="s">
        <v>179</v>
      </c>
      <c r="G3095" s="645" t="s">
        <v>10151</v>
      </c>
      <c r="H3095" s="646">
        <v>42776</v>
      </c>
      <c r="I3095" s="647">
        <v>14.8</v>
      </c>
      <c r="J3095" s="647">
        <v>1</v>
      </c>
      <c r="K3095" s="647">
        <f t="shared" si="48"/>
        <v>14.8</v>
      </c>
      <c r="L3095" s="645" t="s">
        <v>801</v>
      </c>
      <c r="M3095" s="645" t="s">
        <v>646</v>
      </c>
      <c r="N3095" s="646">
        <v>42801</v>
      </c>
      <c r="O3095" s="645" t="s">
        <v>71</v>
      </c>
      <c r="P3095" s="645" t="s">
        <v>801</v>
      </c>
    </row>
    <row r="3096" spans="1:16" x14ac:dyDescent="0.2">
      <c r="A3096" s="645" t="s">
        <v>390</v>
      </c>
      <c r="B3096" s="645" t="s">
        <v>1710</v>
      </c>
      <c r="C3096" s="645" t="s">
        <v>391</v>
      </c>
      <c r="D3096" s="645" t="s">
        <v>177</v>
      </c>
      <c r="E3096" s="645" t="s">
        <v>178</v>
      </c>
      <c r="F3096" s="645" t="s">
        <v>179</v>
      </c>
      <c r="G3096" s="645" t="s">
        <v>10152</v>
      </c>
      <c r="H3096" s="646">
        <v>42776</v>
      </c>
      <c r="I3096" s="647">
        <v>76.05</v>
      </c>
      <c r="J3096" s="647">
        <v>1</v>
      </c>
      <c r="K3096" s="647">
        <f t="shared" si="48"/>
        <v>76.05</v>
      </c>
      <c r="L3096" s="645" t="s">
        <v>801</v>
      </c>
      <c r="M3096" s="645" t="s">
        <v>646</v>
      </c>
      <c r="N3096" s="646">
        <v>42801</v>
      </c>
      <c r="O3096" s="645" t="s">
        <v>71</v>
      </c>
      <c r="P3096" s="645" t="s">
        <v>801</v>
      </c>
    </row>
    <row r="3097" spans="1:16" x14ac:dyDescent="0.2">
      <c r="A3097" s="645" t="s">
        <v>390</v>
      </c>
      <c r="B3097" s="645" t="s">
        <v>1710</v>
      </c>
      <c r="C3097" s="645" t="s">
        <v>391</v>
      </c>
      <c r="D3097" s="645" t="s">
        <v>177</v>
      </c>
      <c r="E3097" s="645" t="s">
        <v>178</v>
      </c>
      <c r="F3097" s="645" t="s">
        <v>179</v>
      </c>
      <c r="G3097" s="645" t="s">
        <v>10153</v>
      </c>
      <c r="H3097" s="646">
        <v>42776</v>
      </c>
      <c r="I3097" s="647">
        <v>14.6</v>
      </c>
      <c r="J3097" s="647">
        <v>1</v>
      </c>
      <c r="K3097" s="647">
        <f t="shared" si="48"/>
        <v>14.6</v>
      </c>
      <c r="L3097" s="645" t="s">
        <v>801</v>
      </c>
      <c r="M3097" s="645" t="s">
        <v>647</v>
      </c>
      <c r="N3097" s="646">
        <v>42801</v>
      </c>
      <c r="O3097" s="645" t="s">
        <v>71</v>
      </c>
      <c r="P3097" s="645" t="s">
        <v>801</v>
      </c>
    </row>
    <row r="3098" spans="1:16" x14ac:dyDescent="0.2">
      <c r="A3098" s="645" t="s">
        <v>390</v>
      </c>
      <c r="B3098" s="645" t="s">
        <v>1710</v>
      </c>
      <c r="C3098" s="645" t="s">
        <v>391</v>
      </c>
      <c r="D3098" s="645" t="s">
        <v>177</v>
      </c>
      <c r="E3098" s="645" t="s">
        <v>178</v>
      </c>
      <c r="F3098" s="645" t="s">
        <v>179</v>
      </c>
      <c r="G3098" s="645" t="s">
        <v>10154</v>
      </c>
      <c r="H3098" s="646">
        <v>42776</v>
      </c>
      <c r="I3098" s="647">
        <v>19.11</v>
      </c>
      <c r="J3098" s="647">
        <v>1</v>
      </c>
      <c r="K3098" s="647">
        <f t="shared" si="48"/>
        <v>19.11</v>
      </c>
      <c r="L3098" s="645" t="s">
        <v>801</v>
      </c>
      <c r="M3098" s="645" t="s">
        <v>647</v>
      </c>
      <c r="N3098" s="646">
        <v>42801</v>
      </c>
      <c r="O3098" s="645" t="s">
        <v>71</v>
      </c>
      <c r="P3098" s="645" t="s">
        <v>801</v>
      </c>
    </row>
    <row r="3099" spans="1:16" x14ac:dyDescent="0.2">
      <c r="A3099" s="645" t="s">
        <v>390</v>
      </c>
      <c r="B3099" s="645" t="s">
        <v>1710</v>
      </c>
      <c r="C3099" s="645" t="s">
        <v>391</v>
      </c>
      <c r="D3099" s="645" t="s">
        <v>177</v>
      </c>
      <c r="E3099" s="645" t="s">
        <v>178</v>
      </c>
      <c r="F3099" s="645" t="s">
        <v>179</v>
      </c>
      <c r="G3099" s="645" t="s">
        <v>10155</v>
      </c>
      <c r="H3099" s="646">
        <v>42775</v>
      </c>
      <c r="I3099" s="647">
        <v>195.92</v>
      </c>
      <c r="J3099" s="647">
        <v>1</v>
      </c>
      <c r="K3099" s="647">
        <f t="shared" si="48"/>
        <v>195.92</v>
      </c>
      <c r="L3099" s="645" t="s">
        <v>801</v>
      </c>
      <c r="M3099" s="645" t="s">
        <v>492</v>
      </c>
      <c r="N3099" s="646">
        <v>42802</v>
      </c>
      <c r="O3099" s="645" t="s">
        <v>71</v>
      </c>
      <c r="P3099" s="645" t="s">
        <v>801</v>
      </c>
    </row>
    <row r="3100" spans="1:16" x14ac:dyDescent="0.2">
      <c r="A3100" s="645" t="s">
        <v>390</v>
      </c>
      <c r="B3100" s="645" t="s">
        <v>1710</v>
      </c>
      <c r="C3100" s="645" t="s">
        <v>391</v>
      </c>
      <c r="D3100" s="645" t="s">
        <v>177</v>
      </c>
      <c r="E3100" s="645" t="s">
        <v>178</v>
      </c>
      <c r="F3100" s="645" t="s">
        <v>179</v>
      </c>
      <c r="G3100" s="645" t="s">
        <v>10156</v>
      </c>
      <c r="H3100" s="646">
        <v>42775</v>
      </c>
      <c r="I3100" s="647">
        <v>56.06</v>
      </c>
      <c r="J3100" s="647">
        <v>1</v>
      </c>
      <c r="K3100" s="647">
        <f t="shared" si="48"/>
        <v>56.06</v>
      </c>
      <c r="L3100" s="645" t="s">
        <v>801</v>
      </c>
      <c r="M3100" s="645" t="s">
        <v>719</v>
      </c>
      <c r="N3100" s="646">
        <v>42801</v>
      </c>
      <c r="O3100" s="645" t="s">
        <v>71</v>
      </c>
      <c r="P3100" s="645" t="s">
        <v>801</v>
      </c>
    </row>
    <row r="3101" spans="1:16" x14ac:dyDescent="0.2">
      <c r="A3101" s="645" t="s">
        <v>390</v>
      </c>
      <c r="B3101" s="645" t="s">
        <v>1710</v>
      </c>
      <c r="C3101" s="645" t="s">
        <v>391</v>
      </c>
      <c r="D3101" s="645" t="s">
        <v>177</v>
      </c>
      <c r="E3101" s="645" t="s">
        <v>178</v>
      </c>
      <c r="F3101" s="645" t="s">
        <v>179</v>
      </c>
      <c r="G3101" s="645" t="s">
        <v>10157</v>
      </c>
      <c r="H3101" s="646">
        <v>42772</v>
      </c>
      <c r="I3101" s="647">
        <v>152.86000000000001</v>
      </c>
      <c r="J3101" s="647">
        <v>1</v>
      </c>
      <c r="K3101" s="647">
        <f t="shared" si="48"/>
        <v>152.86000000000001</v>
      </c>
      <c r="L3101" s="645" t="s">
        <v>801</v>
      </c>
      <c r="M3101" s="645" t="s">
        <v>492</v>
      </c>
      <c r="N3101" s="646">
        <v>42800</v>
      </c>
      <c r="O3101" s="645" t="s">
        <v>71</v>
      </c>
      <c r="P3101" s="645" t="s">
        <v>801</v>
      </c>
    </row>
    <row r="3102" spans="1:16" x14ac:dyDescent="0.2">
      <c r="A3102" s="645" t="s">
        <v>390</v>
      </c>
      <c r="B3102" s="645" t="s">
        <v>1710</v>
      </c>
      <c r="C3102" s="645" t="s">
        <v>391</v>
      </c>
      <c r="D3102" s="645" t="s">
        <v>177</v>
      </c>
      <c r="E3102" s="645" t="s">
        <v>178</v>
      </c>
      <c r="F3102" s="645" t="s">
        <v>179</v>
      </c>
      <c r="G3102" s="645" t="s">
        <v>10158</v>
      </c>
      <c r="H3102" s="646">
        <v>42772</v>
      </c>
      <c r="I3102" s="647">
        <v>6.96</v>
      </c>
      <c r="J3102" s="647">
        <v>1</v>
      </c>
      <c r="K3102" s="647">
        <f t="shared" si="48"/>
        <v>6.96</v>
      </c>
      <c r="L3102" s="645" t="s">
        <v>801</v>
      </c>
      <c r="M3102" s="645" t="s">
        <v>258</v>
      </c>
      <c r="N3102" s="646">
        <v>42800</v>
      </c>
      <c r="O3102" s="645" t="s">
        <v>71</v>
      </c>
      <c r="P3102" s="645" t="s">
        <v>801</v>
      </c>
    </row>
    <row r="3103" spans="1:16" x14ac:dyDescent="0.2">
      <c r="A3103" s="645" t="s">
        <v>390</v>
      </c>
      <c r="B3103" s="645" t="s">
        <v>1710</v>
      </c>
      <c r="C3103" s="645" t="s">
        <v>391</v>
      </c>
      <c r="D3103" s="645" t="s">
        <v>177</v>
      </c>
      <c r="E3103" s="645" t="s">
        <v>178</v>
      </c>
      <c r="F3103" s="645" t="s">
        <v>179</v>
      </c>
      <c r="G3103" s="645" t="s">
        <v>10159</v>
      </c>
      <c r="H3103" s="646">
        <v>42772</v>
      </c>
      <c r="I3103" s="647">
        <v>4.07</v>
      </c>
      <c r="J3103" s="647">
        <v>1</v>
      </c>
      <c r="K3103" s="647">
        <f t="shared" si="48"/>
        <v>4.07</v>
      </c>
      <c r="L3103" s="645" t="s">
        <v>801</v>
      </c>
      <c r="M3103" s="645" t="s">
        <v>258</v>
      </c>
      <c r="N3103" s="646">
        <v>42800</v>
      </c>
      <c r="O3103" s="645" t="s">
        <v>71</v>
      </c>
      <c r="P3103" s="645" t="s">
        <v>801</v>
      </c>
    </row>
    <row r="3104" spans="1:16" x14ac:dyDescent="0.2">
      <c r="A3104" s="645" t="s">
        <v>390</v>
      </c>
      <c r="B3104" s="645" t="s">
        <v>1710</v>
      </c>
      <c r="C3104" s="645" t="s">
        <v>391</v>
      </c>
      <c r="D3104" s="645" t="s">
        <v>6652</v>
      </c>
      <c r="E3104" s="645" t="s">
        <v>6653</v>
      </c>
      <c r="F3104" s="645" t="s">
        <v>6654</v>
      </c>
      <c r="G3104" s="645" t="s">
        <v>10160</v>
      </c>
      <c r="H3104" s="646">
        <v>42818</v>
      </c>
      <c r="I3104" s="647">
        <v>336.32</v>
      </c>
      <c r="J3104" s="647">
        <v>1</v>
      </c>
      <c r="K3104" s="647">
        <f t="shared" si="48"/>
        <v>336.32</v>
      </c>
      <c r="L3104" s="645" t="s">
        <v>6656</v>
      </c>
      <c r="M3104" s="645" t="s">
        <v>267</v>
      </c>
      <c r="N3104" s="646">
        <v>42825</v>
      </c>
      <c r="O3104" s="645" t="s">
        <v>71</v>
      </c>
      <c r="P3104" s="645" t="s">
        <v>6657</v>
      </c>
    </row>
    <row r="3105" spans="1:16" x14ac:dyDescent="0.2">
      <c r="A3105" s="645" t="s">
        <v>390</v>
      </c>
      <c r="B3105" s="645" t="s">
        <v>1710</v>
      </c>
      <c r="C3105" s="645" t="s">
        <v>391</v>
      </c>
      <c r="D3105" s="645" t="s">
        <v>6652</v>
      </c>
      <c r="E3105" s="645" t="s">
        <v>6653</v>
      </c>
      <c r="F3105" s="645" t="s">
        <v>6654</v>
      </c>
      <c r="G3105" s="645" t="s">
        <v>10161</v>
      </c>
      <c r="H3105" s="646">
        <v>42802</v>
      </c>
      <c r="I3105" s="647">
        <v>858.25</v>
      </c>
      <c r="J3105" s="647">
        <v>1</v>
      </c>
      <c r="K3105" s="647">
        <f t="shared" si="48"/>
        <v>858.25</v>
      </c>
      <c r="L3105" s="645" t="s">
        <v>10162</v>
      </c>
      <c r="M3105" s="645" t="s">
        <v>114</v>
      </c>
      <c r="N3105" s="646">
        <v>42809</v>
      </c>
      <c r="O3105" s="645" t="s">
        <v>71</v>
      </c>
      <c r="P3105" s="645" t="s">
        <v>10163</v>
      </c>
    </row>
    <row r="3106" spans="1:16" x14ac:dyDescent="0.2">
      <c r="A3106" s="645" t="s">
        <v>390</v>
      </c>
      <c r="B3106" s="645" t="s">
        <v>1710</v>
      </c>
      <c r="C3106" s="645" t="s">
        <v>391</v>
      </c>
      <c r="D3106" s="645" t="s">
        <v>2209</v>
      </c>
      <c r="E3106" s="645" t="s">
        <v>2210</v>
      </c>
      <c r="F3106" s="645" t="s">
        <v>2211</v>
      </c>
      <c r="G3106" s="645" t="s">
        <v>10164</v>
      </c>
      <c r="H3106" s="646">
        <v>42821</v>
      </c>
      <c r="I3106" s="647">
        <v>1225.73</v>
      </c>
      <c r="J3106" s="647">
        <v>1</v>
      </c>
      <c r="K3106" s="647">
        <f t="shared" si="48"/>
        <v>1225.73</v>
      </c>
      <c r="L3106" s="645" t="s">
        <v>10165</v>
      </c>
      <c r="M3106" s="645" t="s">
        <v>266</v>
      </c>
      <c r="N3106" s="646">
        <v>42822</v>
      </c>
      <c r="O3106" s="645" t="s">
        <v>71</v>
      </c>
      <c r="P3106" s="645" t="s">
        <v>10166</v>
      </c>
    </row>
    <row r="3107" spans="1:16" x14ac:dyDescent="0.2">
      <c r="A3107" s="645" t="s">
        <v>390</v>
      </c>
      <c r="B3107" s="645" t="s">
        <v>1710</v>
      </c>
      <c r="C3107" s="645" t="s">
        <v>391</v>
      </c>
      <c r="D3107" s="645" t="s">
        <v>2209</v>
      </c>
      <c r="E3107" s="645" t="s">
        <v>2210</v>
      </c>
      <c r="F3107" s="645" t="s">
        <v>2211</v>
      </c>
      <c r="G3107" s="645" t="s">
        <v>10167</v>
      </c>
      <c r="H3107" s="646">
        <v>42817</v>
      </c>
      <c r="I3107" s="647">
        <v>640.09</v>
      </c>
      <c r="J3107" s="647">
        <v>1</v>
      </c>
      <c r="K3107" s="647">
        <f t="shared" si="48"/>
        <v>640.09</v>
      </c>
      <c r="L3107" s="645" t="s">
        <v>801</v>
      </c>
      <c r="M3107" s="645" t="s">
        <v>719</v>
      </c>
      <c r="N3107" s="646">
        <v>42822</v>
      </c>
      <c r="O3107" s="645" t="s">
        <v>71</v>
      </c>
      <c r="P3107" s="645" t="s">
        <v>801</v>
      </c>
    </row>
    <row r="3108" spans="1:16" x14ac:dyDescent="0.2">
      <c r="A3108" s="645" t="s">
        <v>390</v>
      </c>
      <c r="B3108" s="645" t="s">
        <v>1710</v>
      </c>
      <c r="C3108" s="645" t="s">
        <v>391</v>
      </c>
      <c r="D3108" s="645" t="s">
        <v>2209</v>
      </c>
      <c r="E3108" s="645" t="s">
        <v>2210</v>
      </c>
      <c r="F3108" s="645" t="s">
        <v>2211</v>
      </c>
      <c r="G3108" s="645" t="s">
        <v>10168</v>
      </c>
      <c r="H3108" s="646">
        <v>42801</v>
      </c>
      <c r="I3108" s="647">
        <v>204.49</v>
      </c>
      <c r="J3108" s="647">
        <v>1</v>
      </c>
      <c r="K3108" s="647">
        <f t="shared" si="48"/>
        <v>204.49</v>
      </c>
      <c r="L3108" s="645" t="s">
        <v>801</v>
      </c>
      <c r="M3108" s="645" t="s">
        <v>278</v>
      </c>
      <c r="N3108" s="646">
        <v>42804</v>
      </c>
      <c r="O3108" s="645" t="s">
        <v>71</v>
      </c>
      <c r="P3108" s="645" t="s">
        <v>801</v>
      </c>
    </row>
    <row r="3109" spans="1:16" x14ac:dyDescent="0.2">
      <c r="A3109" s="645" t="s">
        <v>390</v>
      </c>
      <c r="B3109" s="645" t="s">
        <v>1710</v>
      </c>
      <c r="C3109" s="645" t="s">
        <v>391</v>
      </c>
      <c r="D3109" s="645" t="s">
        <v>2209</v>
      </c>
      <c r="E3109" s="645" t="s">
        <v>2210</v>
      </c>
      <c r="F3109" s="645" t="s">
        <v>2211</v>
      </c>
      <c r="G3109" s="645" t="s">
        <v>10169</v>
      </c>
      <c r="H3109" s="646">
        <v>42800</v>
      </c>
      <c r="I3109" s="647">
        <v>1164.02</v>
      </c>
      <c r="J3109" s="647">
        <v>1</v>
      </c>
      <c r="K3109" s="647">
        <f t="shared" si="48"/>
        <v>1164.02</v>
      </c>
      <c r="L3109" s="645" t="s">
        <v>801</v>
      </c>
      <c r="M3109" s="645" t="s">
        <v>278</v>
      </c>
      <c r="N3109" s="646">
        <v>42804</v>
      </c>
      <c r="O3109" s="645" t="s">
        <v>71</v>
      </c>
      <c r="P3109" s="645" t="s">
        <v>801</v>
      </c>
    </row>
    <row r="3110" spans="1:16" x14ac:dyDescent="0.2">
      <c r="A3110" s="645" t="s">
        <v>390</v>
      </c>
      <c r="B3110" s="645" t="s">
        <v>1710</v>
      </c>
      <c r="C3110" s="645" t="s">
        <v>391</v>
      </c>
      <c r="D3110" s="645" t="s">
        <v>2209</v>
      </c>
      <c r="E3110" s="645" t="s">
        <v>2210</v>
      </c>
      <c r="F3110" s="645" t="s">
        <v>2211</v>
      </c>
      <c r="G3110" s="645" t="s">
        <v>10170</v>
      </c>
      <c r="H3110" s="646">
        <v>42796</v>
      </c>
      <c r="I3110" s="647">
        <v>406.56</v>
      </c>
      <c r="J3110" s="647">
        <v>1</v>
      </c>
      <c r="K3110" s="647">
        <f t="shared" si="48"/>
        <v>406.56</v>
      </c>
      <c r="L3110" s="645" t="s">
        <v>10171</v>
      </c>
      <c r="M3110" s="645" t="s">
        <v>475</v>
      </c>
      <c r="N3110" s="646">
        <v>42803</v>
      </c>
      <c r="O3110" s="645" t="s">
        <v>71</v>
      </c>
      <c r="P3110" s="645" t="s">
        <v>10172</v>
      </c>
    </row>
    <row r="3111" spans="1:16" x14ac:dyDescent="0.2">
      <c r="A3111" s="645" t="s">
        <v>390</v>
      </c>
      <c r="B3111" s="645" t="s">
        <v>1710</v>
      </c>
      <c r="C3111" s="645" t="s">
        <v>391</v>
      </c>
      <c r="D3111" s="645" t="s">
        <v>2209</v>
      </c>
      <c r="E3111" s="645" t="s">
        <v>2210</v>
      </c>
      <c r="F3111" s="645" t="s">
        <v>2211</v>
      </c>
      <c r="G3111" s="645" t="s">
        <v>10173</v>
      </c>
      <c r="H3111" s="646">
        <v>42794</v>
      </c>
      <c r="I3111" s="647">
        <v>412.61</v>
      </c>
      <c r="J3111" s="647">
        <v>1</v>
      </c>
      <c r="K3111" s="647">
        <f t="shared" si="48"/>
        <v>412.61</v>
      </c>
      <c r="L3111" s="645" t="s">
        <v>10174</v>
      </c>
      <c r="M3111" s="645" t="s">
        <v>1139</v>
      </c>
      <c r="N3111" s="646">
        <v>42800</v>
      </c>
      <c r="O3111" s="645" t="s">
        <v>71</v>
      </c>
      <c r="P3111" s="645" t="s">
        <v>10175</v>
      </c>
    </row>
    <row r="3112" spans="1:16" x14ac:dyDescent="0.2">
      <c r="A3112" s="645" t="s">
        <v>390</v>
      </c>
      <c r="B3112" s="645" t="s">
        <v>1710</v>
      </c>
      <c r="C3112" s="645" t="s">
        <v>391</v>
      </c>
      <c r="D3112" s="645" t="s">
        <v>187</v>
      </c>
      <c r="E3112" s="645" t="s">
        <v>808</v>
      </c>
      <c r="F3112" s="645" t="s">
        <v>188</v>
      </c>
      <c r="G3112" s="645" t="s">
        <v>10179</v>
      </c>
      <c r="H3112" s="646">
        <v>42761</v>
      </c>
      <c r="I3112" s="647">
        <v>1118.52</v>
      </c>
      <c r="J3112" s="647">
        <v>1</v>
      </c>
      <c r="K3112" s="647">
        <f t="shared" si="48"/>
        <v>1118.52</v>
      </c>
      <c r="L3112" s="645" t="s">
        <v>2460</v>
      </c>
      <c r="M3112" s="645" t="s">
        <v>140</v>
      </c>
      <c r="N3112" s="646">
        <v>42801</v>
      </c>
      <c r="O3112" s="645" t="s">
        <v>71</v>
      </c>
      <c r="P3112" s="645" t="s">
        <v>10180</v>
      </c>
    </row>
    <row r="3113" spans="1:16" x14ac:dyDescent="0.2">
      <c r="A3113" s="645" t="s">
        <v>390</v>
      </c>
      <c r="B3113" s="645" t="s">
        <v>1710</v>
      </c>
      <c r="C3113" s="645" t="s">
        <v>391</v>
      </c>
      <c r="D3113" s="645" t="s">
        <v>187</v>
      </c>
      <c r="E3113" s="645" t="s">
        <v>808</v>
      </c>
      <c r="F3113" s="645" t="s">
        <v>188</v>
      </c>
      <c r="G3113" s="645" t="s">
        <v>10181</v>
      </c>
      <c r="H3113" s="646">
        <v>42752</v>
      </c>
      <c r="I3113" s="647">
        <v>820.63</v>
      </c>
      <c r="J3113" s="647">
        <v>1</v>
      </c>
      <c r="K3113" s="647">
        <f t="shared" si="48"/>
        <v>820.63</v>
      </c>
      <c r="L3113" s="645" t="s">
        <v>6758</v>
      </c>
      <c r="M3113" s="645" t="s">
        <v>6759</v>
      </c>
      <c r="N3113" s="646">
        <v>42814</v>
      </c>
      <c r="O3113" s="645" t="s">
        <v>71</v>
      </c>
      <c r="P3113" s="645" t="s">
        <v>6760</v>
      </c>
    </row>
    <row r="3114" spans="1:16" x14ac:dyDescent="0.2">
      <c r="A3114" s="645" t="s">
        <v>390</v>
      </c>
      <c r="B3114" s="645" t="s">
        <v>1710</v>
      </c>
      <c r="C3114" s="645" t="s">
        <v>391</v>
      </c>
      <c r="D3114" s="645" t="s">
        <v>10182</v>
      </c>
      <c r="E3114" s="645" t="s">
        <v>10183</v>
      </c>
      <c r="F3114" s="645" t="s">
        <v>10184</v>
      </c>
      <c r="G3114" s="645" t="s">
        <v>10185</v>
      </c>
      <c r="H3114" s="646">
        <v>42818</v>
      </c>
      <c r="I3114" s="647">
        <v>762.3</v>
      </c>
      <c r="J3114" s="647">
        <v>1</v>
      </c>
      <c r="K3114" s="647">
        <f t="shared" si="48"/>
        <v>762.3</v>
      </c>
      <c r="L3114" s="645" t="s">
        <v>10186</v>
      </c>
      <c r="M3114" s="645" t="s">
        <v>266</v>
      </c>
      <c r="N3114" s="646">
        <v>42822</v>
      </c>
      <c r="O3114" s="645" t="s">
        <v>71</v>
      </c>
      <c r="P3114" s="645" t="s">
        <v>10187</v>
      </c>
    </row>
    <row r="3115" spans="1:16" x14ac:dyDescent="0.2">
      <c r="A3115" s="645" t="s">
        <v>390</v>
      </c>
      <c r="B3115" s="645" t="s">
        <v>1710</v>
      </c>
      <c r="C3115" s="645" t="s">
        <v>391</v>
      </c>
      <c r="D3115" s="645" t="s">
        <v>300</v>
      </c>
      <c r="E3115" s="645" t="s">
        <v>301</v>
      </c>
      <c r="F3115" s="645" t="s">
        <v>302</v>
      </c>
      <c r="G3115" s="645" t="s">
        <v>10188</v>
      </c>
      <c r="H3115" s="646">
        <v>42818</v>
      </c>
      <c r="I3115" s="647">
        <v>673.97</v>
      </c>
      <c r="J3115" s="647">
        <v>1</v>
      </c>
      <c r="K3115" s="647">
        <f t="shared" si="48"/>
        <v>673.97</v>
      </c>
      <c r="L3115" s="645" t="s">
        <v>10189</v>
      </c>
      <c r="M3115" s="645" t="s">
        <v>276</v>
      </c>
      <c r="N3115" s="646">
        <v>42823</v>
      </c>
      <c r="O3115" s="645" t="s">
        <v>71</v>
      </c>
      <c r="P3115" s="645" t="s">
        <v>10190</v>
      </c>
    </row>
    <row r="3116" spans="1:16" x14ac:dyDescent="0.2">
      <c r="A3116" s="645" t="s">
        <v>390</v>
      </c>
      <c r="B3116" s="645" t="s">
        <v>1710</v>
      </c>
      <c r="C3116" s="645" t="s">
        <v>391</v>
      </c>
      <c r="D3116" s="645" t="s">
        <v>300</v>
      </c>
      <c r="E3116" s="645" t="s">
        <v>301</v>
      </c>
      <c r="F3116" s="645" t="s">
        <v>302</v>
      </c>
      <c r="G3116" s="645" t="s">
        <v>10191</v>
      </c>
      <c r="H3116" s="646">
        <v>42818</v>
      </c>
      <c r="I3116" s="647">
        <v>27.61</v>
      </c>
      <c r="J3116" s="647">
        <v>1</v>
      </c>
      <c r="K3116" s="647">
        <f t="shared" si="48"/>
        <v>27.61</v>
      </c>
      <c r="L3116" s="645" t="s">
        <v>10192</v>
      </c>
      <c r="M3116" s="645" t="s">
        <v>276</v>
      </c>
      <c r="N3116" s="646">
        <v>42823</v>
      </c>
      <c r="O3116" s="645" t="s">
        <v>71</v>
      </c>
      <c r="P3116" s="645" t="s">
        <v>10193</v>
      </c>
    </row>
    <row r="3117" spans="1:16" x14ac:dyDescent="0.2">
      <c r="A3117" s="645" t="s">
        <v>390</v>
      </c>
      <c r="B3117" s="645" t="s">
        <v>1710</v>
      </c>
      <c r="C3117" s="645" t="s">
        <v>391</v>
      </c>
      <c r="D3117" s="645" t="s">
        <v>300</v>
      </c>
      <c r="E3117" s="645" t="s">
        <v>301</v>
      </c>
      <c r="F3117" s="645" t="s">
        <v>302</v>
      </c>
      <c r="G3117" s="645" t="s">
        <v>10194</v>
      </c>
      <c r="H3117" s="646">
        <v>42818</v>
      </c>
      <c r="I3117" s="647">
        <v>63.94</v>
      </c>
      <c r="J3117" s="647">
        <v>1</v>
      </c>
      <c r="K3117" s="647">
        <f t="shared" si="48"/>
        <v>63.94</v>
      </c>
      <c r="L3117" s="645" t="s">
        <v>10195</v>
      </c>
      <c r="M3117" s="645" t="s">
        <v>276</v>
      </c>
      <c r="N3117" s="646">
        <v>42823</v>
      </c>
      <c r="O3117" s="645" t="s">
        <v>71</v>
      </c>
      <c r="P3117" s="645" t="s">
        <v>10196</v>
      </c>
    </row>
    <row r="3118" spans="1:16" x14ac:dyDescent="0.2">
      <c r="A3118" s="645" t="s">
        <v>390</v>
      </c>
      <c r="B3118" s="645" t="s">
        <v>1710</v>
      </c>
      <c r="C3118" s="645" t="s">
        <v>391</v>
      </c>
      <c r="D3118" s="645" t="s">
        <v>300</v>
      </c>
      <c r="E3118" s="645" t="s">
        <v>301</v>
      </c>
      <c r="F3118" s="645" t="s">
        <v>302</v>
      </c>
      <c r="G3118" s="645" t="s">
        <v>10197</v>
      </c>
      <c r="H3118" s="646">
        <v>42818</v>
      </c>
      <c r="I3118" s="647">
        <v>513.62</v>
      </c>
      <c r="J3118" s="647">
        <v>1</v>
      </c>
      <c r="K3118" s="647">
        <f t="shared" si="48"/>
        <v>513.62</v>
      </c>
      <c r="L3118" s="645" t="s">
        <v>10189</v>
      </c>
      <c r="M3118" s="645" t="s">
        <v>276</v>
      </c>
      <c r="N3118" s="646">
        <v>42823</v>
      </c>
      <c r="O3118" s="645" t="s">
        <v>71</v>
      </c>
      <c r="P3118" s="645" t="s">
        <v>10190</v>
      </c>
    </row>
    <row r="3119" spans="1:16" x14ac:dyDescent="0.2">
      <c r="A3119" s="645" t="s">
        <v>390</v>
      </c>
      <c r="B3119" s="645" t="s">
        <v>1710</v>
      </c>
      <c r="C3119" s="645" t="s">
        <v>391</v>
      </c>
      <c r="D3119" s="645" t="s">
        <v>300</v>
      </c>
      <c r="E3119" s="645" t="s">
        <v>301</v>
      </c>
      <c r="F3119" s="645" t="s">
        <v>302</v>
      </c>
      <c r="G3119" s="645" t="s">
        <v>10198</v>
      </c>
      <c r="H3119" s="646">
        <v>42811</v>
      </c>
      <c r="I3119" s="647">
        <v>280.33</v>
      </c>
      <c r="J3119" s="647">
        <v>1</v>
      </c>
      <c r="K3119" s="647">
        <f t="shared" si="48"/>
        <v>280.33</v>
      </c>
      <c r="L3119" s="645" t="s">
        <v>10192</v>
      </c>
      <c r="M3119" s="645" t="s">
        <v>276</v>
      </c>
      <c r="N3119" s="646">
        <v>42815</v>
      </c>
      <c r="O3119" s="645" t="s">
        <v>71</v>
      </c>
      <c r="P3119" s="645" t="s">
        <v>10193</v>
      </c>
    </row>
    <row r="3120" spans="1:16" x14ac:dyDescent="0.2">
      <c r="A3120" s="645" t="s">
        <v>390</v>
      </c>
      <c r="B3120" s="645" t="s">
        <v>1710</v>
      </c>
      <c r="C3120" s="645" t="s">
        <v>391</v>
      </c>
      <c r="D3120" s="645" t="s">
        <v>3914</v>
      </c>
      <c r="E3120" s="645" t="s">
        <v>3915</v>
      </c>
      <c r="F3120" s="645" t="s">
        <v>3916</v>
      </c>
      <c r="G3120" s="645" t="s">
        <v>10199</v>
      </c>
      <c r="H3120" s="646">
        <v>42822</v>
      </c>
      <c r="I3120" s="647">
        <v>50.82</v>
      </c>
      <c r="J3120" s="647">
        <v>1</v>
      </c>
      <c r="K3120" s="647">
        <f t="shared" si="48"/>
        <v>50.82</v>
      </c>
      <c r="L3120" s="645" t="s">
        <v>10200</v>
      </c>
      <c r="M3120" s="645" t="s">
        <v>2737</v>
      </c>
      <c r="N3120" s="646">
        <v>42824</v>
      </c>
      <c r="O3120" s="645" t="s">
        <v>71</v>
      </c>
      <c r="P3120" s="645" t="s">
        <v>10201</v>
      </c>
    </row>
    <row r="3121" spans="1:16" x14ac:dyDescent="0.2">
      <c r="A3121" s="645" t="s">
        <v>390</v>
      </c>
      <c r="B3121" s="645" t="s">
        <v>1710</v>
      </c>
      <c r="C3121" s="645" t="s">
        <v>391</v>
      </c>
      <c r="D3121" s="645" t="s">
        <v>3914</v>
      </c>
      <c r="E3121" s="645" t="s">
        <v>3915</v>
      </c>
      <c r="F3121" s="645" t="s">
        <v>3916</v>
      </c>
      <c r="G3121" s="645" t="s">
        <v>10202</v>
      </c>
      <c r="H3121" s="646">
        <v>42822</v>
      </c>
      <c r="I3121" s="647">
        <v>151.77000000000001</v>
      </c>
      <c r="J3121" s="647">
        <v>1</v>
      </c>
      <c r="K3121" s="647">
        <f t="shared" si="48"/>
        <v>151.77000000000001</v>
      </c>
      <c r="L3121" s="645" t="s">
        <v>10203</v>
      </c>
      <c r="M3121" s="645" t="s">
        <v>2737</v>
      </c>
      <c r="N3121" s="646">
        <v>42824</v>
      </c>
      <c r="O3121" s="645" t="s">
        <v>71</v>
      </c>
      <c r="P3121" s="645" t="s">
        <v>10204</v>
      </c>
    </row>
    <row r="3122" spans="1:16" x14ac:dyDescent="0.2">
      <c r="A3122" s="645" t="s">
        <v>390</v>
      </c>
      <c r="B3122" s="645" t="s">
        <v>1710</v>
      </c>
      <c r="C3122" s="645" t="s">
        <v>391</v>
      </c>
      <c r="D3122" s="645" t="s">
        <v>3914</v>
      </c>
      <c r="E3122" s="645" t="s">
        <v>3915</v>
      </c>
      <c r="F3122" s="645" t="s">
        <v>3916</v>
      </c>
      <c r="G3122" s="645" t="s">
        <v>10205</v>
      </c>
      <c r="H3122" s="646">
        <v>42810</v>
      </c>
      <c r="I3122" s="647">
        <v>91.9</v>
      </c>
      <c r="J3122" s="647">
        <v>1</v>
      </c>
      <c r="K3122" s="647">
        <f t="shared" si="48"/>
        <v>91.9</v>
      </c>
      <c r="L3122" s="645" t="s">
        <v>10206</v>
      </c>
      <c r="M3122" s="645" t="s">
        <v>2737</v>
      </c>
      <c r="N3122" s="646">
        <v>42814</v>
      </c>
      <c r="O3122" s="645" t="s">
        <v>71</v>
      </c>
      <c r="P3122" s="645" t="s">
        <v>10207</v>
      </c>
    </row>
    <row r="3123" spans="1:16" x14ac:dyDescent="0.2">
      <c r="A3123" s="645" t="s">
        <v>390</v>
      </c>
      <c r="B3123" s="645" t="s">
        <v>1710</v>
      </c>
      <c r="C3123" s="645" t="s">
        <v>391</v>
      </c>
      <c r="D3123" s="645" t="s">
        <v>3914</v>
      </c>
      <c r="E3123" s="645" t="s">
        <v>3915</v>
      </c>
      <c r="F3123" s="645" t="s">
        <v>3916</v>
      </c>
      <c r="G3123" s="645" t="s">
        <v>10208</v>
      </c>
      <c r="H3123" s="646">
        <v>42810</v>
      </c>
      <c r="I3123" s="647">
        <v>33.880000000000003</v>
      </c>
      <c r="J3123" s="647">
        <v>1</v>
      </c>
      <c r="K3123" s="647">
        <f t="shared" si="48"/>
        <v>33.880000000000003</v>
      </c>
      <c r="L3123" s="645" t="s">
        <v>10209</v>
      </c>
      <c r="M3123" s="645" t="s">
        <v>2737</v>
      </c>
      <c r="N3123" s="646">
        <v>42814</v>
      </c>
      <c r="O3123" s="645" t="s">
        <v>71</v>
      </c>
      <c r="P3123" s="645" t="s">
        <v>10210</v>
      </c>
    </row>
    <row r="3124" spans="1:16" x14ac:dyDescent="0.2">
      <c r="A3124" s="645" t="s">
        <v>390</v>
      </c>
      <c r="B3124" s="645" t="s">
        <v>1710</v>
      </c>
      <c r="C3124" s="645" t="s">
        <v>391</v>
      </c>
      <c r="D3124" s="645" t="s">
        <v>3914</v>
      </c>
      <c r="E3124" s="645" t="s">
        <v>3915</v>
      </c>
      <c r="F3124" s="645" t="s">
        <v>3916</v>
      </c>
      <c r="G3124" s="645" t="s">
        <v>10211</v>
      </c>
      <c r="H3124" s="646">
        <v>42808</v>
      </c>
      <c r="I3124" s="647">
        <v>16.940000000000001</v>
      </c>
      <c r="J3124" s="647">
        <v>1</v>
      </c>
      <c r="K3124" s="647">
        <f t="shared" si="48"/>
        <v>16.940000000000001</v>
      </c>
      <c r="L3124" s="645" t="s">
        <v>10212</v>
      </c>
      <c r="M3124" s="645" t="s">
        <v>2737</v>
      </c>
      <c r="N3124" s="646">
        <v>42810</v>
      </c>
      <c r="O3124" s="645" t="s">
        <v>71</v>
      </c>
      <c r="P3124" s="645" t="s">
        <v>10213</v>
      </c>
    </row>
    <row r="3125" spans="1:16" x14ac:dyDescent="0.2">
      <c r="A3125" s="645" t="s">
        <v>390</v>
      </c>
      <c r="B3125" s="645" t="s">
        <v>1710</v>
      </c>
      <c r="C3125" s="645" t="s">
        <v>391</v>
      </c>
      <c r="D3125" s="645" t="s">
        <v>3914</v>
      </c>
      <c r="E3125" s="645" t="s">
        <v>3915</v>
      </c>
      <c r="F3125" s="645" t="s">
        <v>3916</v>
      </c>
      <c r="G3125" s="645" t="s">
        <v>10214</v>
      </c>
      <c r="H3125" s="646">
        <v>42808</v>
      </c>
      <c r="I3125" s="647">
        <v>33.880000000000003</v>
      </c>
      <c r="J3125" s="647">
        <v>1</v>
      </c>
      <c r="K3125" s="647">
        <f t="shared" si="48"/>
        <v>33.880000000000003</v>
      </c>
      <c r="L3125" s="645" t="s">
        <v>10215</v>
      </c>
      <c r="M3125" s="645" t="s">
        <v>2737</v>
      </c>
      <c r="N3125" s="646">
        <v>42810</v>
      </c>
      <c r="O3125" s="645" t="s">
        <v>71</v>
      </c>
      <c r="P3125" s="645" t="s">
        <v>10216</v>
      </c>
    </row>
    <row r="3126" spans="1:16" x14ac:dyDescent="0.2">
      <c r="A3126" s="645" t="s">
        <v>390</v>
      </c>
      <c r="B3126" s="645" t="s">
        <v>1710</v>
      </c>
      <c r="C3126" s="645" t="s">
        <v>391</v>
      </c>
      <c r="D3126" s="645" t="s">
        <v>3914</v>
      </c>
      <c r="E3126" s="645" t="s">
        <v>3915</v>
      </c>
      <c r="F3126" s="645" t="s">
        <v>3916</v>
      </c>
      <c r="G3126" s="645" t="s">
        <v>10217</v>
      </c>
      <c r="H3126" s="646">
        <v>42803</v>
      </c>
      <c r="I3126" s="647">
        <v>97.41</v>
      </c>
      <c r="J3126" s="647">
        <v>1</v>
      </c>
      <c r="K3126" s="647">
        <f t="shared" si="48"/>
        <v>97.41</v>
      </c>
      <c r="L3126" s="645" t="s">
        <v>10218</v>
      </c>
      <c r="M3126" s="645" t="s">
        <v>2737</v>
      </c>
      <c r="N3126" s="646">
        <v>42807</v>
      </c>
      <c r="O3126" s="645" t="s">
        <v>71</v>
      </c>
      <c r="P3126" s="645" t="s">
        <v>10219</v>
      </c>
    </row>
    <row r="3127" spans="1:16" x14ac:dyDescent="0.2">
      <c r="A3127" s="645" t="s">
        <v>390</v>
      </c>
      <c r="B3127" s="645" t="s">
        <v>1710</v>
      </c>
      <c r="C3127" s="645" t="s">
        <v>391</v>
      </c>
      <c r="D3127" s="645" t="s">
        <v>197</v>
      </c>
      <c r="E3127" s="645" t="s">
        <v>198</v>
      </c>
      <c r="F3127" s="645" t="s">
        <v>199</v>
      </c>
      <c r="G3127" s="645" t="s">
        <v>10220</v>
      </c>
      <c r="H3127" s="646">
        <v>42816</v>
      </c>
      <c r="I3127" s="647">
        <v>13.65</v>
      </c>
      <c r="J3127" s="647">
        <v>1</v>
      </c>
      <c r="K3127" s="647">
        <f t="shared" si="48"/>
        <v>13.65</v>
      </c>
      <c r="L3127" s="645" t="s">
        <v>10221</v>
      </c>
      <c r="M3127" s="645" t="s">
        <v>1139</v>
      </c>
      <c r="N3127" s="646">
        <v>42822</v>
      </c>
      <c r="O3127" s="645" t="s">
        <v>71</v>
      </c>
      <c r="P3127" s="645" t="s">
        <v>10222</v>
      </c>
    </row>
    <row r="3128" spans="1:16" x14ac:dyDescent="0.2">
      <c r="A3128" s="645" t="s">
        <v>390</v>
      </c>
      <c r="B3128" s="645" t="s">
        <v>1710</v>
      </c>
      <c r="C3128" s="645" t="s">
        <v>391</v>
      </c>
      <c r="D3128" s="645" t="s">
        <v>197</v>
      </c>
      <c r="E3128" s="645" t="s">
        <v>198</v>
      </c>
      <c r="F3128" s="645" t="s">
        <v>199</v>
      </c>
      <c r="G3128" s="645" t="s">
        <v>10223</v>
      </c>
      <c r="H3128" s="646">
        <v>42815</v>
      </c>
      <c r="I3128" s="647">
        <v>46.6</v>
      </c>
      <c r="J3128" s="647">
        <v>1</v>
      </c>
      <c r="K3128" s="647">
        <f t="shared" si="48"/>
        <v>46.6</v>
      </c>
      <c r="L3128" s="645" t="s">
        <v>10224</v>
      </c>
      <c r="M3128" s="645" t="s">
        <v>614</v>
      </c>
      <c r="N3128" s="646">
        <v>42822</v>
      </c>
      <c r="O3128" s="645" t="s">
        <v>71</v>
      </c>
      <c r="P3128" s="645" t="s">
        <v>10225</v>
      </c>
    </row>
    <row r="3129" spans="1:16" x14ac:dyDescent="0.2">
      <c r="A3129" s="645" t="s">
        <v>390</v>
      </c>
      <c r="B3129" s="645" t="s">
        <v>1710</v>
      </c>
      <c r="C3129" s="645" t="s">
        <v>391</v>
      </c>
      <c r="D3129" s="645" t="s">
        <v>197</v>
      </c>
      <c r="E3129" s="645" t="s">
        <v>198</v>
      </c>
      <c r="F3129" s="645" t="s">
        <v>199</v>
      </c>
      <c r="G3129" s="645" t="s">
        <v>10226</v>
      </c>
      <c r="H3129" s="646">
        <v>42815</v>
      </c>
      <c r="I3129" s="647">
        <v>280.41000000000003</v>
      </c>
      <c r="J3129" s="647">
        <v>1</v>
      </c>
      <c r="K3129" s="647">
        <f t="shared" si="48"/>
        <v>280.41000000000003</v>
      </c>
      <c r="L3129" s="645" t="s">
        <v>10227</v>
      </c>
      <c r="M3129" s="645" t="s">
        <v>1858</v>
      </c>
      <c r="N3129" s="646">
        <v>42822</v>
      </c>
      <c r="O3129" s="645" t="s">
        <v>71</v>
      </c>
      <c r="P3129" s="645" t="s">
        <v>10228</v>
      </c>
    </row>
    <row r="3130" spans="1:16" x14ac:dyDescent="0.2">
      <c r="A3130" s="645" t="s">
        <v>390</v>
      </c>
      <c r="B3130" s="645" t="s">
        <v>1710</v>
      </c>
      <c r="C3130" s="645" t="s">
        <v>391</v>
      </c>
      <c r="D3130" s="645" t="s">
        <v>197</v>
      </c>
      <c r="E3130" s="645" t="s">
        <v>198</v>
      </c>
      <c r="F3130" s="645" t="s">
        <v>199</v>
      </c>
      <c r="G3130" s="645" t="s">
        <v>10229</v>
      </c>
      <c r="H3130" s="646">
        <v>42810</v>
      </c>
      <c r="I3130" s="647">
        <v>140.22999999999999</v>
      </c>
      <c r="J3130" s="647">
        <v>1</v>
      </c>
      <c r="K3130" s="647">
        <f t="shared" si="48"/>
        <v>140.22999999999999</v>
      </c>
      <c r="L3130" s="645" t="s">
        <v>10230</v>
      </c>
      <c r="M3130" s="645" t="s">
        <v>114</v>
      </c>
      <c r="N3130" s="646">
        <v>42817</v>
      </c>
      <c r="O3130" s="645" t="s">
        <v>71</v>
      </c>
      <c r="P3130" s="645" t="s">
        <v>10231</v>
      </c>
    </row>
    <row r="3131" spans="1:16" x14ac:dyDescent="0.2">
      <c r="A3131" s="645" t="s">
        <v>390</v>
      </c>
      <c r="B3131" s="645" t="s">
        <v>1710</v>
      </c>
      <c r="C3131" s="645" t="s">
        <v>391</v>
      </c>
      <c r="D3131" s="645" t="s">
        <v>197</v>
      </c>
      <c r="E3131" s="645" t="s">
        <v>198</v>
      </c>
      <c r="F3131" s="645" t="s">
        <v>199</v>
      </c>
      <c r="G3131" s="645" t="s">
        <v>10232</v>
      </c>
      <c r="H3131" s="646">
        <v>42808</v>
      </c>
      <c r="I3131" s="647">
        <v>216.81</v>
      </c>
      <c r="J3131" s="647">
        <v>1</v>
      </c>
      <c r="K3131" s="647">
        <f t="shared" si="48"/>
        <v>216.81</v>
      </c>
      <c r="L3131" s="645" t="s">
        <v>10233</v>
      </c>
      <c r="M3131" s="645" t="s">
        <v>475</v>
      </c>
      <c r="N3131" s="646">
        <v>42814</v>
      </c>
      <c r="O3131" s="645" t="s">
        <v>71</v>
      </c>
      <c r="P3131" s="645" t="s">
        <v>10234</v>
      </c>
    </row>
    <row r="3132" spans="1:16" x14ac:dyDescent="0.2">
      <c r="A3132" s="645" t="s">
        <v>390</v>
      </c>
      <c r="B3132" s="645" t="s">
        <v>1710</v>
      </c>
      <c r="C3132" s="645" t="s">
        <v>391</v>
      </c>
      <c r="D3132" s="645" t="s">
        <v>197</v>
      </c>
      <c r="E3132" s="645" t="s">
        <v>198</v>
      </c>
      <c r="F3132" s="645" t="s">
        <v>199</v>
      </c>
      <c r="G3132" s="645" t="s">
        <v>10235</v>
      </c>
      <c r="H3132" s="646">
        <v>42776</v>
      </c>
      <c r="I3132" s="647">
        <v>310.63</v>
      </c>
      <c r="J3132" s="647">
        <v>1</v>
      </c>
      <c r="K3132" s="647">
        <f t="shared" si="48"/>
        <v>310.63</v>
      </c>
      <c r="L3132" s="645" t="s">
        <v>801</v>
      </c>
      <c r="M3132" s="645" t="s">
        <v>257</v>
      </c>
      <c r="N3132" s="646">
        <v>42808</v>
      </c>
      <c r="O3132" s="645" t="s">
        <v>71</v>
      </c>
      <c r="P3132" s="645" t="s">
        <v>801</v>
      </c>
    </row>
    <row r="3133" spans="1:16" x14ac:dyDescent="0.2">
      <c r="A3133" s="645" t="s">
        <v>390</v>
      </c>
      <c r="B3133" s="645" t="s">
        <v>1710</v>
      </c>
      <c r="C3133" s="645" t="s">
        <v>391</v>
      </c>
      <c r="D3133" s="645" t="s">
        <v>2958</v>
      </c>
      <c r="E3133" s="645" t="s">
        <v>2959</v>
      </c>
      <c r="F3133" s="645" t="s">
        <v>2960</v>
      </c>
      <c r="G3133" s="645" t="s">
        <v>10236</v>
      </c>
      <c r="H3133" s="646">
        <v>42803</v>
      </c>
      <c r="I3133" s="647">
        <v>4236.21</v>
      </c>
      <c r="J3133" s="647">
        <v>1</v>
      </c>
      <c r="K3133" s="647">
        <f t="shared" si="48"/>
        <v>4236.21</v>
      </c>
      <c r="L3133" s="645" t="s">
        <v>10237</v>
      </c>
      <c r="M3133" s="645" t="s">
        <v>1130</v>
      </c>
      <c r="N3133" s="646">
        <v>42814</v>
      </c>
      <c r="O3133" s="645" t="s">
        <v>71</v>
      </c>
      <c r="P3133" s="645" t="s">
        <v>10238</v>
      </c>
    </row>
    <row r="3134" spans="1:16" x14ac:dyDescent="0.2">
      <c r="A3134" s="645" t="s">
        <v>390</v>
      </c>
      <c r="B3134" s="645" t="s">
        <v>1710</v>
      </c>
      <c r="C3134" s="645" t="s">
        <v>391</v>
      </c>
      <c r="D3134" s="645" t="s">
        <v>10239</v>
      </c>
      <c r="E3134" s="645" t="s">
        <v>10240</v>
      </c>
      <c r="F3134" s="645" t="s">
        <v>10241</v>
      </c>
      <c r="G3134" s="645" t="s">
        <v>10242</v>
      </c>
      <c r="H3134" s="646">
        <v>42814</v>
      </c>
      <c r="I3134" s="647">
        <v>32.22</v>
      </c>
      <c r="J3134" s="647">
        <v>1</v>
      </c>
      <c r="K3134" s="647">
        <f t="shared" si="48"/>
        <v>32.22</v>
      </c>
      <c r="L3134" s="645" t="s">
        <v>10243</v>
      </c>
      <c r="M3134" s="645" t="s">
        <v>122</v>
      </c>
      <c r="N3134" s="646">
        <v>42823</v>
      </c>
      <c r="O3134" s="645" t="s">
        <v>71</v>
      </c>
      <c r="P3134" s="645" t="s">
        <v>10244</v>
      </c>
    </row>
    <row r="3135" spans="1:16" x14ac:dyDescent="0.2">
      <c r="A3135" s="645" t="s">
        <v>390</v>
      </c>
      <c r="B3135" s="645" t="s">
        <v>1710</v>
      </c>
      <c r="C3135" s="645" t="s">
        <v>391</v>
      </c>
      <c r="D3135" s="645" t="s">
        <v>10245</v>
      </c>
      <c r="E3135" s="645" t="s">
        <v>10246</v>
      </c>
      <c r="F3135" s="645" t="s">
        <v>10247</v>
      </c>
      <c r="G3135" s="645" t="s">
        <v>10248</v>
      </c>
      <c r="H3135" s="646">
        <v>42782</v>
      </c>
      <c r="I3135" s="647">
        <v>840.95</v>
      </c>
      <c r="J3135" s="647">
        <v>1</v>
      </c>
      <c r="K3135" s="647">
        <f t="shared" si="48"/>
        <v>840.95</v>
      </c>
      <c r="L3135" s="645" t="s">
        <v>801</v>
      </c>
      <c r="M3135" s="645" t="s">
        <v>538</v>
      </c>
      <c r="N3135" s="646">
        <v>42801</v>
      </c>
      <c r="O3135" s="645" t="s">
        <v>71</v>
      </c>
      <c r="P3135" s="645" t="s">
        <v>801</v>
      </c>
    </row>
    <row r="3136" spans="1:16" x14ac:dyDescent="0.2">
      <c r="A3136" s="645" t="s">
        <v>390</v>
      </c>
      <c r="B3136" s="645" t="s">
        <v>1710</v>
      </c>
      <c r="C3136" s="645" t="s">
        <v>391</v>
      </c>
      <c r="D3136" s="645" t="s">
        <v>1489</v>
      </c>
      <c r="E3136" s="645" t="s">
        <v>1490</v>
      </c>
      <c r="F3136" s="645" t="s">
        <v>1491</v>
      </c>
      <c r="G3136" s="645" t="s">
        <v>10249</v>
      </c>
      <c r="H3136" s="646">
        <v>42800</v>
      </c>
      <c r="I3136" s="647">
        <v>205.06</v>
      </c>
      <c r="J3136" s="647">
        <v>1</v>
      </c>
      <c r="K3136" s="647">
        <f t="shared" si="48"/>
        <v>205.06</v>
      </c>
      <c r="L3136" s="645" t="s">
        <v>801</v>
      </c>
      <c r="M3136" s="645" t="s">
        <v>1878</v>
      </c>
      <c r="N3136" s="646">
        <v>42807</v>
      </c>
      <c r="O3136" s="645" t="s">
        <v>71</v>
      </c>
      <c r="P3136" s="645" t="s">
        <v>801</v>
      </c>
    </row>
    <row r="3137" spans="1:16" x14ac:dyDescent="0.2">
      <c r="A3137" s="645" t="s">
        <v>390</v>
      </c>
      <c r="B3137" s="645" t="s">
        <v>1710</v>
      </c>
      <c r="C3137" s="645" t="s">
        <v>391</v>
      </c>
      <c r="D3137" s="645" t="s">
        <v>1489</v>
      </c>
      <c r="E3137" s="645" t="s">
        <v>1490</v>
      </c>
      <c r="F3137" s="645" t="s">
        <v>1491</v>
      </c>
      <c r="G3137" s="645" t="s">
        <v>10250</v>
      </c>
      <c r="H3137" s="646">
        <v>42800</v>
      </c>
      <c r="I3137" s="647">
        <v>79.86</v>
      </c>
      <c r="J3137" s="647">
        <v>1</v>
      </c>
      <c r="K3137" s="647">
        <f t="shared" si="48"/>
        <v>79.86</v>
      </c>
      <c r="L3137" s="645" t="s">
        <v>801</v>
      </c>
      <c r="M3137" s="645" t="s">
        <v>1878</v>
      </c>
      <c r="N3137" s="646">
        <v>42807</v>
      </c>
      <c r="O3137" s="645" t="s">
        <v>71</v>
      </c>
      <c r="P3137" s="645" t="s">
        <v>801</v>
      </c>
    </row>
    <row r="3138" spans="1:16" x14ac:dyDescent="0.2">
      <c r="A3138" s="645" t="s">
        <v>390</v>
      </c>
      <c r="B3138" s="645" t="s">
        <v>1710</v>
      </c>
      <c r="C3138" s="645" t="s">
        <v>391</v>
      </c>
      <c r="D3138" s="645" t="s">
        <v>875</v>
      </c>
      <c r="E3138" s="645" t="s">
        <v>876</v>
      </c>
      <c r="F3138" s="645" t="s">
        <v>877</v>
      </c>
      <c r="G3138" s="645" t="s">
        <v>10251</v>
      </c>
      <c r="H3138" s="646">
        <v>42816</v>
      </c>
      <c r="I3138" s="647">
        <v>170.61</v>
      </c>
      <c r="J3138" s="647">
        <v>1</v>
      </c>
      <c r="K3138" s="647">
        <f t="shared" ref="K3138:K3201" si="49">I3138*J3138</f>
        <v>170.61</v>
      </c>
      <c r="L3138" s="645" t="s">
        <v>10252</v>
      </c>
      <c r="M3138" s="645" t="s">
        <v>114</v>
      </c>
      <c r="N3138" s="646">
        <v>42818</v>
      </c>
      <c r="O3138" s="645" t="s">
        <v>71</v>
      </c>
      <c r="P3138" s="645" t="s">
        <v>10253</v>
      </c>
    </row>
    <row r="3139" spans="1:16" x14ac:dyDescent="0.2">
      <c r="A3139" s="645" t="s">
        <v>390</v>
      </c>
      <c r="B3139" s="645" t="s">
        <v>1710</v>
      </c>
      <c r="C3139" s="645" t="s">
        <v>391</v>
      </c>
      <c r="D3139" s="645" t="s">
        <v>875</v>
      </c>
      <c r="E3139" s="645" t="s">
        <v>876</v>
      </c>
      <c r="F3139" s="645" t="s">
        <v>877</v>
      </c>
      <c r="G3139" s="645" t="s">
        <v>10254</v>
      </c>
      <c r="H3139" s="646">
        <v>42811</v>
      </c>
      <c r="I3139" s="647">
        <v>662.37</v>
      </c>
      <c r="J3139" s="647">
        <v>1</v>
      </c>
      <c r="K3139" s="647">
        <f t="shared" si="49"/>
        <v>662.37</v>
      </c>
      <c r="L3139" s="645" t="s">
        <v>10255</v>
      </c>
      <c r="M3139" s="645" t="s">
        <v>114</v>
      </c>
      <c r="N3139" s="646">
        <v>42815</v>
      </c>
      <c r="O3139" s="645" t="s">
        <v>71</v>
      </c>
      <c r="P3139" s="645" t="s">
        <v>10256</v>
      </c>
    </row>
    <row r="3140" spans="1:16" x14ac:dyDescent="0.2">
      <c r="A3140" s="645" t="s">
        <v>390</v>
      </c>
      <c r="B3140" s="645" t="s">
        <v>1710</v>
      </c>
      <c r="C3140" s="645" t="s">
        <v>391</v>
      </c>
      <c r="D3140" s="645" t="s">
        <v>875</v>
      </c>
      <c r="E3140" s="645" t="s">
        <v>876</v>
      </c>
      <c r="F3140" s="645" t="s">
        <v>877</v>
      </c>
      <c r="G3140" s="645" t="s">
        <v>10257</v>
      </c>
      <c r="H3140" s="646">
        <v>42810</v>
      </c>
      <c r="I3140" s="647">
        <v>297.85000000000002</v>
      </c>
      <c r="J3140" s="647">
        <v>1</v>
      </c>
      <c r="K3140" s="647">
        <f t="shared" si="49"/>
        <v>297.85000000000002</v>
      </c>
      <c r="L3140" s="645" t="s">
        <v>10255</v>
      </c>
      <c r="M3140" s="645" t="s">
        <v>114</v>
      </c>
      <c r="N3140" s="646">
        <v>42814</v>
      </c>
      <c r="O3140" s="645" t="s">
        <v>71</v>
      </c>
      <c r="P3140" s="645" t="s">
        <v>10256</v>
      </c>
    </row>
    <row r="3141" spans="1:16" x14ac:dyDescent="0.2">
      <c r="A3141" s="645" t="s">
        <v>390</v>
      </c>
      <c r="B3141" s="645" t="s">
        <v>1710</v>
      </c>
      <c r="C3141" s="645" t="s">
        <v>391</v>
      </c>
      <c r="D3141" s="645" t="s">
        <v>875</v>
      </c>
      <c r="E3141" s="645" t="s">
        <v>876</v>
      </c>
      <c r="F3141" s="645" t="s">
        <v>877</v>
      </c>
      <c r="G3141" s="645" t="s">
        <v>10258</v>
      </c>
      <c r="H3141" s="646">
        <v>42810</v>
      </c>
      <c r="I3141" s="647">
        <v>3906.46</v>
      </c>
      <c r="J3141" s="647">
        <v>1</v>
      </c>
      <c r="K3141" s="647">
        <f t="shared" si="49"/>
        <v>3906.46</v>
      </c>
      <c r="L3141" s="645" t="s">
        <v>10255</v>
      </c>
      <c r="M3141" s="645" t="s">
        <v>114</v>
      </c>
      <c r="N3141" s="646">
        <v>42814</v>
      </c>
      <c r="O3141" s="645" t="s">
        <v>71</v>
      </c>
      <c r="P3141" s="645" t="s">
        <v>10256</v>
      </c>
    </row>
    <row r="3142" spans="1:16" x14ac:dyDescent="0.2">
      <c r="A3142" s="645" t="s">
        <v>390</v>
      </c>
      <c r="B3142" s="645" t="s">
        <v>1710</v>
      </c>
      <c r="C3142" s="645" t="s">
        <v>391</v>
      </c>
      <c r="D3142" s="645" t="s">
        <v>875</v>
      </c>
      <c r="E3142" s="645" t="s">
        <v>876</v>
      </c>
      <c r="F3142" s="645" t="s">
        <v>877</v>
      </c>
      <c r="G3142" s="645" t="s">
        <v>10259</v>
      </c>
      <c r="H3142" s="646">
        <v>42804</v>
      </c>
      <c r="I3142" s="647">
        <v>237.16</v>
      </c>
      <c r="J3142" s="647">
        <v>1</v>
      </c>
      <c r="K3142" s="647">
        <f t="shared" si="49"/>
        <v>237.16</v>
      </c>
      <c r="L3142" s="645" t="s">
        <v>801</v>
      </c>
      <c r="M3142" s="645" t="s">
        <v>1137</v>
      </c>
      <c r="N3142" s="646">
        <v>42808</v>
      </c>
      <c r="O3142" s="645" t="s">
        <v>71</v>
      </c>
      <c r="P3142" s="645" t="s">
        <v>801</v>
      </c>
    </row>
    <row r="3143" spans="1:16" x14ac:dyDescent="0.2">
      <c r="A3143" s="645" t="s">
        <v>390</v>
      </c>
      <c r="B3143" s="645" t="s">
        <v>1710</v>
      </c>
      <c r="C3143" s="645" t="s">
        <v>391</v>
      </c>
      <c r="D3143" s="645" t="s">
        <v>875</v>
      </c>
      <c r="E3143" s="645" t="s">
        <v>876</v>
      </c>
      <c r="F3143" s="645" t="s">
        <v>877</v>
      </c>
      <c r="G3143" s="645" t="s">
        <v>10260</v>
      </c>
      <c r="H3143" s="646">
        <v>42804</v>
      </c>
      <c r="I3143" s="647">
        <v>843.25</v>
      </c>
      <c r="J3143" s="647">
        <v>1</v>
      </c>
      <c r="K3143" s="647">
        <f t="shared" si="49"/>
        <v>843.25</v>
      </c>
      <c r="L3143" s="645" t="s">
        <v>10261</v>
      </c>
      <c r="M3143" s="645" t="s">
        <v>115</v>
      </c>
      <c r="N3143" s="646">
        <v>42808</v>
      </c>
      <c r="O3143" s="645" t="s">
        <v>71</v>
      </c>
      <c r="P3143" s="645" t="s">
        <v>10262</v>
      </c>
    </row>
    <row r="3144" spans="1:16" x14ac:dyDescent="0.2">
      <c r="A3144" s="645" t="s">
        <v>390</v>
      </c>
      <c r="B3144" s="645" t="s">
        <v>1710</v>
      </c>
      <c r="C3144" s="645" t="s">
        <v>391</v>
      </c>
      <c r="D3144" s="645" t="s">
        <v>875</v>
      </c>
      <c r="E3144" s="645" t="s">
        <v>876</v>
      </c>
      <c r="F3144" s="645" t="s">
        <v>877</v>
      </c>
      <c r="G3144" s="645" t="s">
        <v>10263</v>
      </c>
      <c r="H3144" s="646">
        <v>42802</v>
      </c>
      <c r="I3144" s="647">
        <v>2636.59</v>
      </c>
      <c r="J3144" s="647">
        <v>1</v>
      </c>
      <c r="K3144" s="647">
        <f t="shared" si="49"/>
        <v>2636.59</v>
      </c>
      <c r="L3144" s="645" t="s">
        <v>10264</v>
      </c>
      <c r="M3144" s="645" t="s">
        <v>1051</v>
      </c>
      <c r="N3144" s="646">
        <v>42807</v>
      </c>
      <c r="O3144" s="645" t="s">
        <v>71</v>
      </c>
      <c r="P3144" s="645" t="s">
        <v>10265</v>
      </c>
    </row>
    <row r="3145" spans="1:16" x14ac:dyDescent="0.2">
      <c r="A3145" s="645" t="s">
        <v>390</v>
      </c>
      <c r="B3145" s="645" t="s">
        <v>1710</v>
      </c>
      <c r="C3145" s="645" t="s">
        <v>391</v>
      </c>
      <c r="D3145" s="645" t="s">
        <v>875</v>
      </c>
      <c r="E3145" s="645" t="s">
        <v>876</v>
      </c>
      <c r="F3145" s="645" t="s">
        <v>877</v>
      </c>
      <c r="G3145" s="645" t="s">
        <v>10266</v>
      </c>
      <c r="H3145" s="646">
        <v>42798</v>
      </c>
      <c r="I3145" s="647">
        <v>378.13</v>
      </c>
      <c r="J3145" s="647">
        <v>1</v>
      </c>
      <c r="K3145" s="647">
        <f t="shared" si="49"/>
        <v>378.13</v>
      </c>
      <c r="L3145" s="645" t="s">
        <v>801</v>
      </c>
      <c r="M3145" s="645" t="s">
        <v>1137</v>
      </c>
      <c r="N3145" s="646">
        <v>42801</v>
      </c>
      <c r="O3145" s="645" t="s">
        <v>71</v>
      </c>
      <c r="P3145" s="645" t="s">
        <v>801</v>
      </c>
    </row>
    <row r="3146" spans="1:16" x14ac:dyDescent="0.2">
      <c r="A3146" s="645" t="s">
        <v>390</v>
      </c>
      <c r="B3146" s="645" t="s">
        <v>1710</v>
      </c>
      <c r="C3146" s="645" t="s">
        <v>391</v>
      </c>
      <c r="D3146" s="645" t="s">
        <v>875</v>
      </c>
      <c r="E3146" s="645" t="s">
        <v>876</v>
      </c>
      <c r="F3146" s="645" t="s">
        <v>877</v>
      </c>
      <c r="G3146" s="645" t="s">
        <v>10267</v>
      </c>
      <c r="H3146" s="646">
        <v>42798</v>
      </c>
      <c r="I3146" s="647">
        <v>382.36</v>
      </c>
      <c r="J3146" s="647">
        <v>1</v>
      </c>
      <c r="K3146" s="647">
        <f t="shared" si="49"/>
        <v>382.36</v>
      </c>
      <c r="L3146" s="645" t="s">
        <v>10268</v>
      </c>
      <c r="M3146" s="645" t="s">
        <v>1137</v>
      </c>
      <c r="N3146" s="646">
        <v>42804</v>
      </c>
      <c r="O3146" s="645" t="s">
        <v>71</v>
      </c>
      <c r="P3146" s="645" t="s">
        <v>10269</v>
      </c>
    </row>
    <row r="3147" spans="1:16" x14ac:dyDescent="0.2">
      <c r="A3147" s="645" t="s">
        <v>390</v>
      </c>
      <c r="B3147" s="645" t="s">
        <v>1710</v>
      </c>
      <c r="C3147" s="645" t="s">
        <v>391</v>
      </c>
      <c r="D3147" s="645" t="s">
        <v>875</v>
      </c>
      <c r="E3147" s="645" t="s">
        <v>876</v>
      </c>
      <c r="F3147" s="645" t="s">
        <v>877</v>
      </c>
      <c r="G3147" s="645" t="s">
        <v>10270</v>
      </c>
      <c r="H3147" s="646">
        <v>42797</v>
      </c>
      <c r="I3147" s="647">
        <v>3529.69</v>
      </c>
      <c r="J3147" s="647">
        <v>1</v>
      </c>
      <c r="K3147" s="647">
        <f t="shared" si="49"/>
        <v>3529.69</v>
      </c>
      <c r="L3147" s="645" t="s">
        <v>10271</v>
      </c>
      <c r="M3147" s="645" t="s">
        <v>1051</v>
      </c>
      <c r="N3147" s="646">
        <v>42803</v>
      </c>
      <c r="O3147" s="645" t="s">
        <v>71</v>
      </c>
      <c r="P3147" s="645" t="s">
        <v>10272</v>
      </c>
    </row>
    <row r="3148" spans="1:16" x14ac:dyDescent="0.2">
      <c r="A3148" s="645" t="s">
        <v>390</v>
      </c>
      <c r="B3148" s="645" t="s">
        <v>1710</v>
      </c>
      <c r="C3148" s="645" t="s">
        <v>391</v>
      </c>
      <c r="D3148" s="645" t="s">
        <v>3922</v>
      </c>
      <c r="E3148" s="645" t="s">
        <v>3923</v>
      </c>
      <c r="F3148" s="645" t="s">
        <v>3924</v>
      </c>
      <c r="G3148" s="645" t="s">
        <v>10273</v>
      </c>
      <c r="H3148" s="646">
        <v>42803</v>
      </c>
      <c r="I3148" s="647">
        <v>3757.05</v>
      </c>
      <c r="J3148" s="647">
        <v>1</v>
      </c>
      <c r="K3148" s="647">
        <f t="shared" si="49"/>
        <v>3757.05</v>
      </c>
      <c r="L3148" s="645" t="s">
        <v>10274</v>
      </c>
      <c r="M3148" s="645" t="s">
        <v>2737</v>
      </c>
      <c r="N3148" s="646">
        <v>42808</v>
      </c>
      <c r="O3148" s="645" t="s">
        <v>71</v>
      </c>
      <c r="P3148" s="645" t="s">
        <v>10275</v>
      </c>
    </row>
    <row r="3149" spans="1:16" x14ac:dyDescent="0.2">
      <c r="A3149" s="645" t="s">
        <v>390</v>
      </c>
      <c r="B3149" s="645" t="s">
        <v>1710</v>
      </c>
      <c r="C3149" s="645" t="s">
        <v>391</v>
      </c>
      <c r="D3149" s="645" t="s">
        <v>10276</v>
      </c>
      <c r="E3149" s="645" t="s">
        <v>10277</v>
      </c>
      <c r="F3149" s="645" t="s">
        <v>10278</v>
      </c>
      <c r="G3149" s="645" t="s">
        <v>10279</v>
      </c>
      <c r="H3149" s="646">
        <v>42800</v>
      </c>
      <c r="I3149" s="647">
        <v>100</v>
      </c>
      <c r="J3149" s="647">
        <v>1</v>
      </c>
      <c r="K3149" s="647">
        <f t="shared" si="49"/>
        <v>100</v>
      </c>
      <c r="L3149" s="645" t="s">
        <v>801</v>
      </c>
      <c r="M3149" s="645" t="s">
        <v>1131</v>
      </c>
      <c r="N3149" s="646">
        <v>42803</v>
      </c>
      <c r="O3149" s="645" t="s">
        <v>71</v>
      </c>
      <c r="P3149" s="645" t="s">
        <v>801</v>
      </c>
    </row>
    <row r="3150" spans="1:16" x14ac:dyDescent="0.2">
      <c r="A3150" s="645" t="s">
        <v>390</v>
      </c>
      <c r="B3150" s="645" t="s">
        <v>1710</v>
      </c>
      <c r="C3150" s="645" t="s">
        <v>391</v>
      </c>
      <c r="D3150" s="645" t="s">
        <v>2222</v>
      </c>
      <c r="E3150" s="645" t="s">
        <v>2223</v>
      </c>
      <c r="F3150" s="645" t="s">
        <v>2224</v>
      </c>
      <c r="G3150" s="645" t="s">
        <v>10280</v>
      </c>
      <c r="H3150" s="646">
        <v>42768</v>
      </c>
      <c r="I3150" s="647">
        <v>200</v>
      </c>
      <c r="J3150" s="647">
        <v>1</v>
      </c>
      <c r="K3150" s="647">
        <f t="shared" si="49"/>
        <v>200</v>
      </c>
      <c r="L3150" s="645" t="s">
        <v>801</v>
      </c>
      <c r="M3150" s="645" t="s">
        <v>575</v>
      </c>
      <c r="N3150" s="646">
        <v>42802</v>
      </c>
      <c r="O3150" s="645" t="s">
        <v>71</v>
      </c>
      <c r="P3150" s="645" t="s">
        <v>801</v>
      </c>
    </row>
    <row r="3151" spans="1:16" x14ac:dyDescent="0.2">
      <c r="A3151" s="645" t="s">
        <v>390</v>
      </c>
      <c r="B3151" s="645" t="s">
        <v>1710</v>
      </c>
      <c r="C3151" s="645" t="s">
        <v>391</v>
      </c>
      <c r="D3151" s="645" t="s">
        <v>10281</v>
      </c>
      <c r="E3151" s="645" t="s">
        <v>10282</v>
      </c>
      <c r="F3151" s="645" t="s">
        <v>10283</v>
      </c>
      <c r="G3151" s="645" t="s">
        <v>10284</v>
      </c>
      <c r="H3151" s="646">
        <v>42807</v>
      </c>
      <c r="I3151" s="647">
        <v>181.5</v>
      </c>
      <c r="J3151" s="647">
        <v>1</v>
      </c>
      <c r="K3151" s="647">
        <f t="shared" si="49"/>
        <v>181.5</v>
      </c>
      <c r="L3151" s="645" t="s">
        <v>801</v>
      </c>
      <c r="M3151" s="645" t="s">
        <v>86</v>
      </c>
      <c r="N3151" s="646">
        <v>42811</v>
      </c>
      <c r="O3151" s="645" t="s">
        <v>71</v>
      </c>
      <c r="P3151" s="645" t="s">
        <v>801</v>
      </c>
    </row>
    <row r="3152" spans="1:16" x14ac:dyDescent="0.2">
      <c r="A3152" s="645" t="s">
        <v>390</v>
      </c>
      <c r="B3152" s="645" t="s">
        <v>1710</v>
      </c>
      <c r="C3152" s="645" t="s">
        <v>391</v>
      </c>
      <c r="D3152" s="645" t="s">
        <v>418</v>
      </c>
      <c r="E3152" s="645" t="s">
        <v>419</v>
      </c>
      <c r="F3152" s="645" t="s">
        <v>420</v>
      </c>
      <c r="G3152" s="645" t="s">
        <v>10285</v>
      </c>
      <c r="H3152" s="646">
        <v>42796</v>
      </c>
      <c r="I3152" s="647">
        <v>222.99</v>
      </c>
      <c r="J3152" s="647">
        <v>1</v>
      </c>
      <c r="K3152" s="647">
        <f t="shared" si="49"/>
        <v>222.99</v>
      </c>
      <c r="L3152" s="645" t="s">
        <v>10286</v>
      </c>
      <c r="M3152" s="645" t="s">
        <v>262</v>
      </c>
      <c r="N3152" s="646">
        <v>42801</v>
      </c>
      <c r="O3152" s="645" t="s">
        <v>71</v>
      </c>
      <c r="P3152" s="645" t="s">
        <v>10287</v>
      </c>
    </row>
    <row r="3153" spans="1:16" x14ac:dyDescent="0.2">
      <c r="A3153" s="645" t="s">
        <v>390</v>
      </c>
      <c r="B3153" s="645" t="s">
        <v>1710</v>
      </c>
      <c r="C3153" s="645" t="s">
        <v>391</v>
      </c>
      <c r="D3153" s="645" t="s">
        <v>648</v>
      </c>
      <c r="E3153" s="645" t="s">
        <v>649</v>
      </c>
      <c r="F3153" s="645" t="s">
        <v>650</v>
      </c>
      <c r="G3153" s="645" t="s">
        <v>10288</v>
      </c>
      <c r="H3153" s="646">
        <v>42821</v>
      </c>
      <c r="I3153" s="647">
        <v>424.67</v>
      </c>
      <c r="J3153" s="647">
        <v>1</v>
      </c>
      <c r="K3153" s="647">
        <f t="shared" si="49"/>
        <v>424.67</v>
      </c>
      <c r="L3153" s="645" t="s">
        <v>3930</v>
      </c>
      <c r="M3153" s="645" t="s">
        <v>541</v>
      </c>
      <c r="N3153" s="646">
        <v>42825</v>
      </c>
      <c r="O3153" s="645" t="s">
        <v>71</v>
      </c>
      <c r="P3153" s="645" t="s">
        <v>10289</v>
      </c>
    </row>
    <row r="3154" spans="1:16" x14ac:dyDescent="0.2">
      <c r="A3154" s="645" t="s">
        <v>390</v>
      </c>
      <c r="B3154" s="645" t="s">
        <v>1710</v>
      </c>
      <c r="C3154" s="645" t="s">
        <v>391</v>
      </c>
      <c r="D3154" s="645" t="s">
        <v>648</v>
      </c>
      <c r="E3154" s="645" t="s">
        <v>649</v>
      </c>
      <c r="F3154" s="645" t="s">
        <v>650</v>
      </c>
      <c r="G3154" s="645" t="s">
        <v>3036</v>
      </c>
      <c r="H3154" s="646">
        <v>42821</v>
      </c>
      <c r="I3154" s="647">
        <v>1181.5899999999999</v>
      </c>
      <c r="J3154" s="647">
        <v>1</v>
      </c>
      <c r="K3154" s="647">
        <f t="shared" si="49"/>
        <v>1181.5899999999999</v>
      </c>
      <c r="L3154" s="645" t="s">
        <v>3929</v>
      </c>
      <c r="M3154" s="645" t="s">
        <v>541</v>
      </c>
      <c r="N3154" s="646">
        <v>42825</v>
      </c>
      <c r="O3154" s="645" t="s">
        <v>71</v>
      </c>
      <c r="P3154" s="645" t="s">
        <v>10290</v>
      </c>
    </row>
    <row r="3155" spans="1:16" x14ac:dyDescent="0.2">
      <c r="A3155" s="645" t="s">
        <v>390</v>
      </c>
      <c r="B3155" s="645" t="s">
        <v>1710</v>
      </c>
      <c r="C3155" s="645" t="s">
        <v>391</v>
      </c>
      <c r="D3155" s="645" t="s">
        <v>1699</v>
      </c>
      <c r="E3155" s="645" t="s">
        <v>1700</v>
      </c>
      <c r="F3155" s="645" t="s">
        <v>1701</v>
      </c>
      <c r="G3155" s="645" t="s">
        <v>10291</v>
      </c>
      <c r="H3155" s="646">
        <v>42783</v>
      </c>
      <c r="I3155" s="647">
        <v>19.5</v>
      </c>
      <c r="J3155" s="647">
        <v>1</v>
      </c>
      <c r="K3155" s="647">
        <f t="shared" si="49"/>
        <v>19.5</v>
      </c>
      <c r="L3155" s="645" t="s">
        <v>801</v>
      </c>
      <c r="M3155" s="645" t="s">
        <v>258</v>
      </c>
      <c r="N3155" s="646">
        <v>42822</v>
      </c>
      <c r="O3155" s="645" t="s">
        <v>71</v>
      </c>
      <c r="P3155" s="645" t="s">
        <v>801</v>
      </c>
    </row>
    <row r="3156" spans="1:16" x14ac:dyDescent="0.2">
      <c r="A3156" s="645" t="s">
        <v>390</v>
      </c>
      <c r="B3156" s="645" t="s">
        <v>1710</v>
      </c>
      <c r="C3156" s="645" t="s">
        <v>391</v>
      </c>
      <c r="D3156" s="645" t="s">
        <v>1699</v>
      </c>
      <c r="E3156" s="645" t="s">
        <v>1700</v>
      </c>
      <c r="F3156" s="645" t="s">
        <v>1701</v>
      </c>
      <c r="G3156" s="645" t="s">
        <v>10292</v>
      </c>
      <c r="H3156" s="646">
        <v>42746</v>
      </c>
      <c r="I3156" s="647">
        <v>25</v>
      </c>
      <c r="J3156" s="647">
        <v>1</v>
      </c>
      <c r="K3156" s="647">
        <f t="shared" si="49"/>
        <v>25</v>
      </c>
      <c r="L3156" s="645" t="s">
        <v>801</v>
      </c>
      <c r="M3156" s="645" t="s">
        <v>258</v>
      </c>
      <c r="N3156" s="646">
        <v>42822</v>
      </c>
      <c r="O3156" s="645" t="s">
        <v>71</v>
      </c>
      <c r="P3156" s="645" t="s">
        <v>801</v>
      </c>
    </row>
    <row r="3157" spans="1:16" x14ac:dyDescent="0.2">
      <c r="A3157" s="645" t="s">
        <v>390</v>
      </c>
      <c r="B3157" s="645" t="s">
        <v>1710</v>
      </c>
      <c r="C3157" s="645" t="s">
        <v>391</v>
      </c>
      <c r="D3157" s="645" t="s">
        <v>68</v>
      </c>
      <c r="E3157" s="645" t="s">
        <v>69</v>
      </c>
      <c r="F3157" s="645" t="s">
        <v>70</v>
      </c>
      <c r="G3157" s="645" t="s">
        <v>10293</v>
      </c>
      <c r="H3157" s="646">
        <v>42822</v>
      </c>
      <c r="I3157" s="647">
        <v>6005.45</v>
      </c>
      <c r="J3157" s="647">
        <v>1</v>
      </c>
      <c r="K3157" s="647">
        <f t="shared" si="49"/>
        <v>6005.45</v>
      </c>
      <c r="L3157" s="645" t="s">
        <v>801</v>
      </c>
      <c r="M3157" s="645" t="s">
        <v>266</v>
      </c>
      <c r="N3157" s="646">
        <v>42824</v>
      </c>
      <c r="O3157" s="645" t="s">
        <v>71</v>
      </c>
      <c r="P3157" s="645" t="s">
        <v>801</v>
      </c>
    </row>
    <row r="3158" spans="1:16" x14ac:dyDescent="0.2">
      <c r="A3158" s="645" t="s">
        <v>390</v>
      </c>
      <c r="B3158" s="645" t="s">
        <v>1710</v>
      </c>
      <c r="C3158" s="645" t="s">
        <v>391</v>
      </c>
      <c r="D3158" s="645" t="s">
        <v>68</v>
      </c>
      <c r="E3158" s="645" t="s">
        <v>69</v>
      </c>
      <c r="F3158" s="645" t="s">
        <v>70</v>
      </c>
      <c r="G3158" s="645" t="s">
        <v>10294</v>
      </c>
      <c r="H3158" s="646">
        <v>42815</v>
      </c>
      <c r="I3158" s="647">
        <v>163.35</v>
      </c>
      <c r="J3158" s="647">
        <v>1</v>
      </c>
      <c r="K3158" s="647">
        <f t="shared" si="49"/>
        <v>163.35</v>
      </c>
      <c r="L3158" s="645" t="s">
        <v>801</v>
      </c>
      <c r="M3158" s="645" t="s">
        <v>1834</v>
      </c>
      <c r="N3158" s="646">
        <v>42817</v>
      </c>
      <c r="O3158" s="645" t="s">
        <v>71</v>
      </c>
      <c r="P3158" s="645" t="s">
        <v>801</v>
      </c>
    </row>
    <row r="3159" spans="1:16" x14ac:dyDescent="0.2">
      <c r="A3159" s="645" t="s">
        <v>390</v>
      </c>
      <c r="B3159" s="645" t="s">
        <v>1710</v>
      </c>
      <c r="C3159" s="645" t="s">
        <v>391</v>
      </c>
      <c r="D3159" s="645" t="s">
        <v>68</v>
      </c>
      <c r="E3159" s="645" t="s">
        <v>69</v>
      </c>
      <c r="F3159" s="645" t="s">
        <v>70</v>
      </c>
      <c r="G3159" s="645" t="s">
        <v>10295</v>
      </c>
      <c r="H3159" s="646">
        <v>42815</v>
      </c>
      <c r="I3159" s="647">
        <v>163.35</v>
      </c>
      <c r="J3159" s="647">
        <v>1</v>
      </c>
      <c r="K3159" s="647">
        <f t="shared" si="49"/>
        <v>163.35</v>
      </c>
      <c r="L3159" s="645" t="s">
        <v>801</v>
      </c>
      <c r="M3159" s="645" t="s">
        <v>1051</v>
      </c>
      <c r="N3159" s="646">
        <v>42817</v>
      </c>
      <c r="O3159" s="645" t="s">
        <v>71</v>
      </c>
      <c r="P3159" s="645" t="s">
        <v>801</v>
      </c>
    </row>
    <row r="3160" spans="1:16" x14ac:dyDescent="0.2">
      <c r="A3160" s="645" t="s">
        <v>390</v>
      </c>
      <c r="B3160" s="645" t="s">
        <v>1710</v>
      </c>
      <c r="C3160" s="645" t="s">
        <v>391</v>
      </c>
      <c r="D3160" s="645" t="s">
        <v>68</v>
      </c>
      <c r="E3160" s="645" t="s">
        <v>69</v>
      </c>
      <c r="F3160" s="645" t="s">
        <v>70</v>
      </c>
      <c r="G3160" s="645" t="s">
        <v>10296</v>
      </c>
      <c r="H3160" s="646">
        <v>42808</v>
      </c>
      <c r="I3160" s="647">
        <v>341.83</v>
      </c>
      <c r="J3160" s="647">
        <v>1</v>
      </c>
      <c r="K3160" s="647">
        <f t="shared" si="49"/>
        <v>341.83</v>
      </c>
      <c r="L3160" s="645" t="s">
        <v>801</v>
      </c>
      <c r="M3160" s="645" t="s">
        <v>540</v>
      </c>
      <c r="N3160" s="646">
        <v>42809</v>
      </c>
      <c r="O3160" s="645" t="s">
        <v>71</v>
      </c>
      <c r="P3160" s="645" t="s">
        <v>801</v>
      </c>
    </row>
    <row r="3161" spans="1:16" x14ac:dyDescent="0.2">
      <c r="A3161" s="645" t="s">
        <v>390</v>
      </c>
      <c r="B3161" s="645" t="s">
        <v>1710</v>
      </c>
      <c r="C3161" s="645" t="s">
        <v>391</v>
      </c>
      <c r="D3161" s="645" t="s">
        <v>68</v>
      </c>
      <c r="E3161" s="645" t="s">
        <v>69</v>
      </c>
      <c r="F3161" s="645" t="s">
        <v>70</v>
      </c>
      <c r="G3161" s="645" t="s">
        <v>10297</v>
      </c>
      <c r="H3161" s="646">
        <v>42797</v>
      </c>
      <c r="I3161" s="647">
        <v>26620</v>
      </c>
      <c r="J3161" s="647">
        <v>1</v>
      </c>
      <c r="K3161" s="647">
        <f t="shared" si="49"/>
        <v>26620</v>
      </c>
      <c r="L3161" s="645" t="s">
        <v>801</v>
      </c>
      <c r="M3161" s="645" t="s">
        <v>107</v>
      </c>
      <c r="N3161" s="646">
        <v>42803</v>
      </c>
      <c r="O3161" s="645" t="s">
        <v>71</v>
      </c>
      <c r="P3161" s="645" t="s">
        <v>801</v>
      </c>
    </row>
    <row r="3162" spans="1:16" x14ac:dyDescent="0.2">
      <c r="A3162" s="645" t="s">
        <v>390</v>
      </c>
      <c r="B3162" s="645" t="s">
        <v>1710</v>
      </c>
      <c r="C3162" s="645" t="s">
        <v>391</v>
      </c>
      <c r="D3162" s="645" t="s">
        <v>268</v>
      </c>
      <c r="E3162" s="645" t="s">
        <v>269</v>
      </c>
      <c r="F3162" s="645" t="s">
        <v>270</v>
      </c>
      <c r="G3162" s="645" t="s">
        <v>10298</v>
      </c>
      <c r="H3162" s="646">
        <v>42808</v>
      </c>
      <c r="I3162" s="647">
        <v>930</v>
      </c>
      <c r="J3162" s="647">
        <v>1</v>
      </c>
      <c r="K3162" s="647">
        <f t="shared" si="49"/>
        <v>930</v>
      </c>
      <c r="L3162" s="645" t="s">
        <v>801</v>
      </c>
      <c r="M3162" s="645" t="s">
        <v>1091</v>
      </c>
      <c r="N3162" s="646">
        <v>42814</v>
      </c>
      <c r="O3162" s="645" t="s">
        <v>71</v>
      </c>
      <c r="P3162" s="645" t="s">
        <v>801</v>
      </c>
    </row>
    <row r="3163" spans="1:16" x14ac:dyDescent="0.2">
      <c r="A3163" s="645" t="s">
        <v>390</v>
      </c>
      <c r="B3163" s="645" t="s">
        <v>1710</v>
      </c>
      <c r="C3163" s="645" t="s">
        <v>391</v>
      </c>
      <c r="D3163" s="645" t="s">
        <v>10299</v>
      </c>
      <c r="E3163" s="645" t="s">
        <v>10300</v>
      </c>
      <c r="F3163" s="645" t="s">
        <v>10301</v>
      </c>
      <c r="G3163" s="645" t="s">
        <v>10302</v>
      </c>
      <c r="H3163" s="646">
        <v>42765</v>
      </c>
      <c r="I3163" s="647">
        <v>4000</v>
      </c>
      <c r="J3163" s="647">
        <v>1</v>
      </c>
      <c r="K3163" s="647">
        <f t="shared" si="49"/>
        <v>4000</v>
      </c>
      <c r="L3163" s="645" t="s">
        <v>801</v>
      </c>
      <c r="M3163" s="645" t="s">
        <v>1604</v>
      </c>
      <c r="N3163" s="646">
        <v>42802</v>
      </c>
      <c r="O3163" s="645" t="s">
        <v>71</v>
      </c>
      <c r="P3163" s="645" t="s">
        <v>801</v>
      </c>
    </row>
    <row r="3164" spans="1:16" x14ac:dyDescent="0.2">
      <c r="A3164" s="645" t="s">
        <v>390</v>
      </c>
      <c r="B3164" s="645" t="s">
        <v>1710</v>
      </c>
      <c r="C3164" s="645" t="s">
        <v>391</v>
      </c>
      <c r="D3164" s="645" t="s">
        <v>136</v>
      </c>
      <c r="E3164" s="645" t="s">
        <v>137</v>
      </c>
      <c r="F3164" s="645" t="s">
        <v>138</v>
      </c>
      <c r="G3164" s="645" t="s">
        <v>10303</v>
      </c>
      <c r="H3164" s="646">
        <v>42823</v>
      </c>
      <c r="I3164" s="647">
        <v>5.63</v>
      </c>
      <c r="J3164" s="647">
        <v>1</v>
      </c>
      <c r="K3164" s="647">
        <f t="shared" si="49"/>
        <v>5.63</v>
      </c>
      <c r="L3164" s="645" t="s">
        <v>801</v>
      </c>
      <c r="M3164" s="645" t="s">
        <v>623</v>
      </c>
      <c r="N3164" s="646">
        <v>42825</v>
      </c>
      <c r="O3164" s="645" t="s">
        <v>71</v>
      </c>
      <c r="P3164" s="645" t="s">
        <v>801</v>
      </c>
    </row>
    <row r="3165" spans="1:16" x14ac:dyDescent="0.2">
      <c r="A3165" s="645" t="s">
        <v>390</v>
      </c>
      <c r="B3165" s="645" t="s">
        <v>1710</v>
      </c>
      <c r="C3165" s="645" t="s">
        <v>391</v>
      </c>
      <c r="D3165" s="645" t="s">
        <v>136</v>
      </c>
      <c r="E3165" s="645" t="s">
        <v>137</v>
      </c>
      <c r="F3165" s="645" t="s">
        <v>138</v>
      </c>
      <c r="G3165" s="645" t="s">
        <v>10304</v>
      </c>
      <c r="H3165" s="646">
        <v>42823</v>
      </c>
      <c r="I3165" s="647">
        <v>12.22</v>
      </c>
      <c r="J3165" s="647">
        <v>1</v>
      </c>
      <c r="K3165" s="647">
        <f t="shared" si="49"/>
        <v>12.22</v>
      </c>
      <c r="L3165" s="645" t="s">
        <v>801</v>
      </c>
      <c r="M3165" s="645" t="s">
        <v>1834</v>
      </c>
      <c r="N3165" s="646">
        <v>42825</v>
      </c>
      <c r="O3165" s="645" t="s">
        <v>71</v>
      </c>
      <c r="P3165" s="645" t="s">
        <v>801</v>
      </c>
    </row>
    <row r="3166" spans="1:16" x14ac:dyDescent="0.2">
      <c r="A3166" s="645" t="s">
        <v>390</v>
      </c>
      <c r="B3166" s="645" t="s">
        <v>1710</v>
      </c>
      <c r="C3166" s="645" t="s">
        <v>391</v>
      </c>
      <c r="D3166" s="645" t="s">
        <v>136</v>
      </c>
      <c r="E3166" s="645" t="s">
        <v>137</v>
      </c>
      <c r="F3166" s="645" t="s">
        <v>138</v>
      </c>
      <c r="G3166" s="645" t="s">
        <v>10305</v>
      </c>
      <c r="H3166" s="646">
        <v>42823</v>
      </c>
      <c r="I3166" s="647">
        <v>47.14</v>
      </c>
      <c r="J3166" s="647">
        <v>1</v>
      </c>
      <c r="K3166" s="647">
        <f t="shared" si="49"/>
        <v>47.14</v>
      </c>
      <c r="L3166" s="645" t="s">
        <v>10306</v>
      </c>
      <c r="M3166" s="645" t="s">
        <v>278</v>
      </c>
      <c r="N3166" s="646">
        <v>42825</v>
      </c>
      <c r="O3166" s="645" t="s">
        <v>71</v>
      </c>
      <c r="P3166" s="645" t="s">
        <v>10307</v>
      </c>
    </row>
    <row r="3167" spans="1:16" x14ac:dyDescent="0.2">
      <c r="A3167" s="645" t="s">
        <v>390</v>
      </c>
      <c r="B3167" s="645" t="s">
        <v>1710</v>
      </c>
      <c r="C3167" s="645" t="s">
        <v>391</v>
      </c>
      <c r="D3167" s="645" t="s">
        <v>136</v>
      </c>
      <c r="E3167" s="645" t="s">
        <v>137</v>
      </c>
      <c r="F3167" s="645" t="s">
        <v>138</v>
      </c>
      <c r="G3167" s="645" t="s">
        <v>10308</v>
      </c>
      <c r="H3167" s="646">
        <v>42823</v>
      </c>
      <c r="I3167" s="647">
        <v>63.86</v>
      </c>
      <c r="J3167" s="647">
        <v>1</v>
      </c>
      <c r="K3167" s="647">
        <f t="shared" si="49"/>
        <v>63.86</v>
      </c>
      <c r="L3167" s="645" t="s">
        <v>10309</v>
      </c>
      <c r="M3167" s="645" t="s">
        <v>278</v>
      </c>
      <c r="N3167" s="646">
        <v>42825</v>
      </c>
      <c r="O3167" s="645" t="s">
        <v>71</v>
      </c>
      <c r="P3167" s="645" t="s">
        <v>10310</v>
      </c>
    </row>
    <row r="3168" spans="1:16" x14ac:dyDescent="0.2">
      <c r="A3168" s="645" t="s">
        <v>390</v>
      </c>
      <c r="B3168" s="645" t="s">
        <v>1710</v>
      </c>
      <c r="C3168" s="645" t="s">
        <v>391</v>
      </c>
      <c r="D3168" s="645" t="s">
        <v>136</v>
      </c>
      <c r="E3168" s="645" t="s">
        <v>137</v>
      </c>
      <c r="F3168" s="645" t="s">
        <v>138</v>
      </c>
      <c r="G3168" s="645" t="s">
        <v>10311</v>
      </c>
      <c r="H3168" s="646">
        <v>42823</v>
      </c>
      <c r="I3168" s="647">
        <v>104.67</v>
      </c>
      <c r="J3168" s="647">
        <v>1</v>
      </c>
      <c r="K3168" s="647">
        <f t="shared" si="49"/>
        <v>104.67</v>
      </c>
      <c r="L3168" s="645" t="s">
        <v>801</v>
      </c>
      <c r="M3168" s="645" t="s">
        <v>1834</v>
      </c>
      <c r="N3168" s="646">
        <v>42825</v>
      </c>
      <c r="O3168" s="645" t="s">
        <v>71</v>
      </c>
      <c r="P3168" s="645" t="s">
        <v>801</v>
      </c>
    </row>
    <row r="3169" spans="1:16" x14ac:dyDescent="0.2">
      <c r="A3169" s="645" t="s">
        <v>390</v>
      </c>
      <c r="B3169" s="645" t="s">
        <v>1710</v>
      </c>
      <c r="C3169" s="645" t="s">
        <v>391</v>
      </c>
      <c r="D3169" s="645" t="s">
        <v>136</v>
      </c>
      <c r="E3169" s="645" t="s">
        <v>137</v>
      </c>
      <c r="F3169" s="645" t="s">
        <v>138</v>
      </c>
      <c r="G3169" s="645" t="s">
        <v>10312</v>
      </c>
      <c r="H3169" s="646">
        <v>42823</v>
      </c>
      <c r="I3169" s="647">
        <v>159.12</v>
      </c>
      <c r="J3169" s="647">
        <v>1</v>
      </c>
      <c r="K3169" s="647">
        <f t="shared" si="49"/>
        <v>159.12</v>
      </c>
      <c r="L3169" s="645" t="s">
        <v>10313</v>
      </c>
      <c r="M3169" s="645" t="s">
        <v>200</v>
      </c>
      <c r="N3169" s="646">
        <v>42825</v>
      </c>
      <c r="O3169" s="645" t="s">
        <v>71</v>
      </c>
      <c r="P3169" s="645" t="s">
        <v>10314</v>
      </c>
    </row>
    <row r="3170" spans="1:16" x14ac:dyDescent="0.2">
      <c r="A3170" s="645" t="s">
        <v>390</v>
      </c>
      <c r="B3170" s="645" t="s">
        <v>1710</v>
      </c>
      <c r="C3170" s="645" t="s">
        <v>391</v>
      </c>
      <c r="D3170" s="645" t="s">
        <v>136</v>
      </c>
      <c r="E3170" s="645" t="s">
        <v>137</v>
      </c>
      <c r="F3170" s="645" t="s">
        <v>138</v>
      </c>
      <c r="G3170" s="645" t="s">
        <v>10315</v>
      </c>
      <c r="H3170" s="646">
        <v>42823</v>
      </c>
      <c r="I3170" s="647">
        <v>398.03</v>
      </c>
      <c r="J3170" s="647">
        <v>1</v>
      </c>
      <c r="K3170" s="647">
        <f t="shared" si="49"/>
        <v>398.03</v>
      </c>
      <c r="L3170" s="645" t="s">
        <v>10316</v>
      </c>
      <c r="M3170" s="645" t="s">
        <v>200</v>
      </c>
      <c r="N3170" s="646">
        <v>42825</v>
      </c>
      <c r="O3170" s="645" t="s">
        <v>71</v>
      </c>
      <c r="P3170" s="645" t="s">
        <v>10317</v>
      </c>
    </row>
    <row r="3171" spans="1:16" x14ac:dyDescent="0.2">
      <c r="A3171" s="645" t="s">
        <v>390</v>
      </c>
      <c r="B3171" s="645" t="s">
        <v>1710</v>
      </c>
      <c r="C3171" s="645" t="s">
        <v>391</v>
      </c>
      <c r="D3171" s="645" t="s">
        <v>136</v>
      </c>
      <c r="E3171" s="645" t="s">
        <v>137</v>
      </c>
      <c r="F3171" s="645" t="s">
        <v>138</v>
      </c>
      <c r="G3171" s="645" t="s">
        <v>10318</v>
      </c>
      <c r="H3171" s="646">
        <v>42822</v>
      </c>
      <c r="I3171" s="647">
        <v>102.21</v>
      </c>
      <c r="J3171" s="647">
        <v>1</v>
      </c>
      <c r="K3171" s="647">
        <f t="shared" si="49"/>
        <v>102.21</v>
      </c>
      <c r="L3171" s="645" t="s">
        <v>10319</v>
      </c>
      <c r="M3171" s="645" t="s">
        <v>1051</v>
      </c>
      <c r="N3171" s="646">
        <v>42824</v>
      </c>
      <c r="O3171" s="645" t="s">
        <v>71</v>
      </c>
      <c r="P3171" s="645" t="s">
        <v>10320</v>
      </c>
    </row>
    <row r="3172" spans="1:16" x14ac:dyDescent="0.2">
      <c r="A3172" s="645" t="s">
        <v>390</v>
      </c>
      <c r="B3172" s="645" t="s">
        <v>1710</v>
      </c>
      <c r="C3172" s="645" t="s">
        <v>391</v>
      </c>
      <c r="D3172" s="645" t="s">
        <v>136</v>
      </c>
      <c r="E3172" s="645" t="s">
        <v>137</v>
      </c>
      <c r="F3172" s="645" t="s">
        <v>138</v>
      </c>
      <c r="G3172" s="645" t="s">
        <v>10321</v>
      </c>
      <c r="H3172" s="646">
        <v>42822</v>
      </c>
      <c r="I3172" s="647">
        <v>82.98</v>
      </c>
      <c r="J3172" s="647">
        <v>1</v>
      </c>
      <c r="K3172" s="647">
        <f t="shared" si="49"/>
        <v>82.98</v>
      </c>
      <c r="L3172" s="645" t="s">
        <v>801</v>
      </c>
      <c r="M3172" s="645" t="s">
        <v>1521</v>
      </c>
      <c r="N3172" s="646">
        <v>42824</v>
      </c>
      <c r="O3172" s="645" t="s">
        <v>71</v>
      </c>
      <c r="P3172" s="645" t="s">
        <v>801</v>
      </c>
    </row>
    <row r="3173" spans="1:16" x14ac:dyDescent="0.2">
      <c r="A3173" s="645" t="s">
        <v>390</v>
      </c>
      <c r="B3173" s="645" t="s">
        <v>1710</v>
      </c>
      <c r="C3173" s="645" t="s">
        <v>391</v>
      </c>
      <c r="D3173" s="645" t="s">
        <v>136</v>
      </c>
      <c r="E3173" s="645" t="s">
        <v>137</v>
      </c>
      <c r="F3173" s="645" t="s">
        <v>138</v>
      </c>
      <c r="G3173" s="645" t="s">
        <v>10322</v>
      </c>
      <c r="H3173" s="646">
        <v>42822</v>
      </c>
      <c r="I3173" s="647">
        <v>907.48</v>
      </c>
      <c r="J3173" s="647">
        <v>1</v>
      </c>
      <c r="K3173" s="647">
        <f t="shared" si="49"/>
        <v>907.48</v>
      </c>
      <c r="L3173" s="645" t="s">
        <v>801</v>
      </c>
      <c r="M3173" s="645" t="s">
        <v>114</v>
      </c>
      <c r="N3173" s="646">
        <v>42825</v>
      </c>
      <c r="O3173" s="645" t="s">
        <v>71</v>
      </c>
      <c r="P3173" s="645" t="s">
        <v>801</v>
      </c>
    </row>
    <row r="3174" spans="1:16" x14ac:dyDescent="0.2">
      <c r="A3174" s="645" t="s">
        <v>390</v>
      </c>
      <c r="B3174" s="645" t="s">
        <v>1710</v>
      </c>
      <c r="C3174" s="645" t="s">
        <v>391</v>
      </c>
      <c r="D3174" s="645" t="s">
        <v>136</v>
      </c>
      <c r="E3174" s="645" t="s">
        <v>137</v>
      </c>
      <c r="F3174" s="645" t="s">
        <v>138</v>
      </c>
      <c r="G3174" s="645" t="s">
        <v>10323</v>
      </c>
      <c r="H3174" s="646">
        <v>42821</v>
      </c>
      <c r="I3174" s="647">
        <v>32.67</v>
      </c>
      <c r="J3174" s="647">
        <v>1</v>
      </c>
      <c r="K3174" s="647">
        <f t="shared" si="49"/>
        <v>32.67</v>
      </c>
      <c r="L3174" s="645" t="s">
        <v>801</v>
      </c>
      <c r="M3174" s="645" t="s">
        <v>1521</v>
      </c>
      <c r="N3174" s="646">
        <v>42823</v>
      </c>
      <c r="O3174" s="645" t="s">
        <v>71</v>
      </c>
      <c r="P3174" s="645" t="s">
        <v>801</v>
      </c>
    </row>
    <row r="3175" spans="1:16" x14ac:dyDescent="0.2">
      <c r="A3175" s="645" t="s">
        <v>390</v>
      </c>
      <c r="B3175" s="645" t="s">
        <v>1710</v>
      </c>
      <c r="C3175" s="645" t="s">
        <v>391</v>
      </c>
      <c r="D3175" s="645" t="s">
        <v>136</v>
      </c>
      <c r="E3175" s="645" t="s">
        <v>137</v>
      </c>
      <c r="F3175" s="645" t="s">
        <v>138</v>
      </c>
      <c r="G3175" s="645" t="s">
        <v>10324</v>
      </c>
      <c r="H3175" s="646">
        <v>42821</v>
      </c>
      <c r="I3175" s="647">
        <v>317.63</v>
      </c>
      <c r="J3175" s="647">
        <v>1</v>
      </c>
      <c r="K3175" s="647">
        <f t="shared" si="49"/>
        <v>317.63</v>
      </c>
      <c r="L3175" s="645" t="s">
        <v>10325</v>
      </c>
      <c r="M3175" s="645" t="s">
        <v>114</v>
      </c>
      <c r="N3175" s="646">
        <v>42823</v>
      </c>
      <c r="O3175" s="645" t="s">
        <v>71</v>
      </c>
      <c r="P3175" s="645" t="s">
        <v>801</v>
      </c>
    </row>
    <row r="3176" spans="1:16" x14ac:dyDescent="0.2">
      <c r="A3176" s="645" t="s">
        <v>390</v>
      </c>
      <c r="B3176" s="645" t="s">
        <v>1710</v>
      </c>
      <c r="C3176" s="645" t="s">
        <v>391</v>
      </c>
      <c r="D3176" s="645" t="s">
        <v>136</v>
      </c>
      <c r="E3176" s="645" t="s">
        <v>137</v>
      </c>
      <c r="F3176" s="645" t="s">
        <v>138</v>
      </c>
      <c r="G3176" s="645" t="s">
        <v>10326</v>
      </c>
      <c r="H3176" s="646">
        <v>42821</v>
      </c>
      <c r="I3176" s="647">
        <v>417.45</v>
      </c>
      <c r="J3176" s="647">
        <v>1</v>
      </c>
      <c r="K3176" s="647">
        <f t="shared" si="49"/>
        <v>417.45</v>
      </c>
      <c r="L3176" s="645" t="s">
        <v>10327</v>
      </c>
      <c r="M3176" s="645" t="s">
        <v>114</v>
      </c>
      <c r="N3176" s="646">
        <v>42823</v>
      </c>
      <c r="O3176" s="645" t="s">
        <v>71</v>
      </c>
      <c r="P3176" s="645" t="s">
        <v>801</v>
      </c>
    </row>
    <row r="3177" spans="1:16" x14ac:dyDescent="0.2">
      <c r="A3177" s="645" t="s">
        <v>390</v>
      </c>
      <c r="B3177" s="645" t="s">
        <v>1710</v>
      </c>
      <c r="C3177" s="645" t="s">
        <v>391</v>
      </c>
      <c r="D3177" s="645" t="s">
        <v>136</v>
      </c>
      <c r="E3177" s="645" t="s">
        <v>137</v>
      </c>
      <c r="F3177" s="645" t="s">
        <v>138</v>
      </c>
      <c r="G3177" s="645" t="s">
        <v>10328</v>
      </c>
      <c r="H3177" s="646">
        <v>42818</v>
      </c>
      <c r="I3177" s="647">
        <v>59.59</v>
      </c>
      <c r="J3177" s="647">
        <v>1</v>
      </c>
      <c r="K3177" s="647">
        <f t="shared" si="49"/>
        <v>59.59</v>
      </c>
      <c r="L3177" s="645" t="s">
        <v>10329</v>
      </c>
      <c r="M3177" s="645" t="s">
        <v>114</v>
      </c>
      <c r="N3177" s="646">
        <v>42822</v>
      </c>
      <c r="O3177" s="645" t="s">
        <v>71</v>
      </c>
      <c r="P3177" s="645" t="s">
        <v>801</v>
      </c>
    </row>
    <row r="3178" spans="1:16" x14ac:dyDescent="0.2">
      <c r="A3178" s="645" t="s">
        <v>390</v>
      </c>
      <c r="B3178" s="645" t="s">
        <v>1710</v>
      </c>
      <c r="C3178" s="645" t="s">
        <v>391</v>
      </c>
      <c r="D3178" s="645" t="s">
        <v>136</v>
      </c>
      <c r="E3178" s="645" t="s">
        <v>137</v>
      </c>
      <c r="F3178" s="645" t="s">
        <v>138</v>
      </c>
      <c r="G3178" s="645" t="s">
        <v>10330</v>
      </c>
      <c r="H3178" s="646">
        <v>42818</v>
      </c>
      <c r="I3178" s="647">
        <v>103.64</v>
      </c>
      <c r="J3178" s="647">
        <v>1</v>
      </c>
      <c r="K3178" s="647">
        <f t="shared" si="49"/>
        <v>103.64</v>
      </c>
      <c r="L3178" s="645" t="s">
        <v>801</v>
      </c>
      <c r="M3178" s="645" t="s">
        <v>538</v>
      </c>
      <c r="N3178" s="646">
        <v>42822</v>
      </c>
      <c r="O3178" s="645" t="s">
        <v>71</v>
      </c>
      <c r="P3178" s="645" t="s">
        <v>801</v>
      </c>
    </row>
    <row r="3179" spans="1:16" x14ac:dyDescent="0.2">
      <c r="A3179" s="645" t="s">
        <v>390</v>
      </c>
      <c r="B3179" s="645" t="s">
        <v>1710</v>
      </c>
      <c r="C3179" s="645" t="s">
        <v>391</v>
      </c>
      <c r="D3179" s="645" t="s">
        <v>136</v>
      </c>
      <c r="E3179" s="645" t="s">
        <v>137</v>
      </c>
      <c r="F3179" s="645" t="s">
        <v>138</v>
      </c>
      <c r="G3179" s="645" t="s">
        <v>10331</v>
      </c>
      <c r="H3179" s="646">
        <v>42818</v>
      </c>
      <c r="I3179" s="647">
        <v>3.1</v>
      </c>
      <c r="J3179" s="647">
        <v>1</v>
      </c>
      <c r="K3179" s="647">
        <f t="shared" si="49"/>
        <v>3.1</v>
      </c>
      <c r="L3179" s="645" t="s">
        <v>801</v>
      </c>
      <c r="M3179" s="645" t="s">
        <v>543</v>
      </c>
      <c r="N3179" s="646">
        <v>42822</v>
      </c>
      <c r="O3179" s="645" t="s">
        <v>71</v>
      </c>
      <c r="P3179" s="645" t="s">
        <v>801</v>
      </c>
    </row>
    <row r="3180" spans="1:16" x14ac:dyDescent="0.2">
      <c r="A3180" s="645" t="s">
        <v>390</v>
      </c>
      <c r="B3180" s="645" t="s">
        <v>1710</v>
      </c>
      <c r="C3180" s="645" t="s">
        <v>391</v>
      </c>
      <c r="D3180" s="645" t="s">
        <v>136</v>
      </c>
      <c r="E3180" s="645" t="s">
        <v>137</v>
      </c>
      <c r="F3180" s="645" t="s">
        <v>138</v>
      </c>
      <c r="G3180" s="645" t="s">
        <v>10332</v>
      </c>
      <c r="H3180" s="646">
        <v>42818</v>
      </c>
      <c r="I3180" s="647">
        <v>3.04</v>
      </c>
      <c r="J3180" s="647">
        <v>1</v>
      </c>
      <c r="K3180" s="647">
        <f t="shared" si="49"/>
        <v>3.04</v>
      </c>
      <c r="L3180" s="645" t="s">
        <v>801</v>
      </c>
      <c r="M3180" s="645" t="s">
        <v>1834</v>
      </c>
      <c r="N3180" s="646">
        <v>42822</v>
      </c>
      <c r="O3180" s="645" t="s">
        <v>71</v>
      </c>
      <c r="P3180" s="645" t="s">
        <v>801</v>
      </c>
    </row>
    <row r="3181" spans="1:16" x14ac:dyDescent="0.2">
      <c r="A3181" s="645" t="s">
        <v>390</v>
      </c>
      <c r="B3181" s="645" t="s">
        <v>1710</v>
      </c>
      <c r="C3181" s="645" t="s">
        <v>391</v>
      </c>
      <c r="D3181" s="645" t="s">
        <v>136</v>
      </c>
      <c r="E3181" s="645" t="s">
        <v>137</v>
      </c>
      <c r="F3181" s="645" t="s">
        <v>138</v>
      </c>
      <c r="G3181" s="645" t="s">
        <v>10333</v>
      </c>
      <c r="H3181" s="646">
        <v>42818</v>
      </c>
      <c r="I3181" s="647">
        <v>2.61</v>
      </c>
      <c r="J3181" s="647">
        <v>1</v>
      </c>
      <c r="K3181" s="647">
        <f t="shared" si="49"/>
        <v>2.61</v>
      </c>
      <c r="L3181" s="645" t="s">
        <v>10334</v>
      </c>
      <c r="M3181" s="645" t="s">
        <v>114</v>
      </c>
      <c r="N3181" s="646">
        <v>42822</v>
      </c>
      <c r="O3181" s="645" t="s">
        <v>71</v>
      </c>
      <c r="P3181" s="645" t="s">
        <v>801</v>
      </c>
    </row>
    <row r="3182" spans="1:16" x14ac:dyDescent="0.2">
      <c r="A3182" s="645" t="s">
        <v>390</v>
      </c>
      <c r="B3182" s="645" t="s">
        <v>1710</v>
      </c>
      <c r="C3182" s="645" t="s">
        <v>391</v>
      </c>
      <c r="D3182" s="645" t="s">
        <v>136</v>
      </c>
      <c r="E3182" s="645" t="s">
        <v>137</v>
      </c>
      <c r="F3182" s="645" t="s">
        <v>138</v>
      </c>
      <c r="G3182" s="645" t="s">
        <v>10335</v>
      </c>
      <c r="H3182" s="646">
        <v>42817</v>
      </c>
      <c r="I3182" s="647">
        <v>4994.0200000000004</v>
      </c>
      <c r="J3182" s="647">
        <v>1</v>
      </c>
      <c r="K3182" s="647">
        <f t="shared" si="49"/>
        <v>4994.0200000000004</v>
      </c>
      <c r="L3182" s="645" t="s">
        <v>801</v>
      </c>
      <c r="M3182" s="645" t="s">
        <v>169</v>
      </c>
      <c r="N3182" s="646">
        <v>42821</v>
      </c>
      <c r="O3182" s="645" t="s">
        <v>71</v>
      </c>
      <c r="P3182" s="645" t="s">
        <v>801</v>
      </c>
    </row>
    <row r="3183" spans="1:16" x14ac:dyDescent="0.2">
      <c r="A3183" s="645" t="s">
        <v>390</v>
      </c>
      <c r="B3183" s="645" t="s">
        <v>1710</v>
      </c>
      <c r="C3183" s="645" t="s">
        <v>391</v>
      </c>
      <c r="D3183" s="645" t="s">
        <v>136</v>
      </c>
      <c r="E3183" s="645" t="s">
        <v>137</v>
      </c>
      <c r="F3183" s="645" t="s">
        <v>138</v>
      </c>
      <c r="G3183" s="645" t="s">
        <v>10336</v>
      </c>
      <c r="H3183" s="646">
        <v>42817</v>
      </c>
      <c r="I3183" s="647">
        <v>19401.02</v>
      </c>
      <c r="J3183" s="647">
        <v>1</v>
      </c>
      <c r="K3183" s="647">
        <f t="shared" si="49"/>
        <v>19401.02</v>
      </c>
      <c r="L3183" s="645" t="s">
        <v>801</v>
      </c>
      <c r="M3183" s="645" t="s">
        <v>169</v>
      </c>
      <c r="N3183" s="646">
        <v>42821</v>
      </c>
      <c r="O3183" s="645" t="s">
        <v>71</v>
      </c>
      <c r="P3183" s="645" t="s">
        <v>801</v>
      </c>
    </row>
    <row r="3184" spans="1:16" x14ac:dyDescent="0.2">
      <c r="A3184" s="645" t="s">
        <v>390</v>
      </c>
      <c r="B3184" s="645" t="s">
        <v>1710</v>
      </c>
      <c r="C3184" s="645" t="s">
        <v>391</v>
      </c>
      <c r="D3184" s="645" t="s">
        <v>136</v>
      </c>
      <c r="E3184" s="645" t="s">
        <v>137</v>
      </c>
      <c r="F3184" s="645" t="s">
        <v>138</v>
      </c>
      <c r="G3184" s="645" t="s">
        <v>10337</v>
      </c>
      <c r="H3184" s="646">
        <v>42816</v>
      </c>
      <c r="I3184" s="647">
        <v>231.38</v>
      </c>
      <c r="J3184" s="647">
        <v>1</v>
      </c>
      <c r="K3184" s="647">
        <f t="shared" si="49"/>
        <v>231.38</v>
      </c>
      <c r="L3184" s="645" t="s">
        <v>801</v>
      </c>
      <c r="M3184" s="645" t="s">
        <v>169</v>
      </c>
      <c r="N3184" s="646">
        <v>42817</v>
      </c>
      <c r="O3184" s="645" t="s">
        <v>71</v>
      </c>
      <c r="P3184" s="645" t="s">
        <v>801</v>
      </c>
    </row>
    <row r="3185" spans="1:16" x14ac:dyDescent="0.2">
      <c r="A3185" s="645" t="s">
        <v>390</v>
      </c>
      <c r="B3185" s="645" t="s">
        <v>1710</v>
      </c>
      <c r="C3185" s="645" t="s">
        <v>391</v>
      </c>
      <c r="D3185" s="645" t="s">
        <v>136</v>
      </c>
      <c r="E3185" s="645" t="s">
        <v>137</v>
      </c>
      <c r="F3185" s="645" t="s">
        <v>138</v>
      </c>
      <c r="G3185" s="645" t="s">
        <v>10338</v>
      </c>
      <c r="H3185" s="646">
        <v>42816</v>
      </c>
      <c r="I3185" s="647">
        <v>541.17999999999995</v>
      </c>
      <c r="J3185" s="647">
        <v>1</v>
      </c>
      <c r="K3185" s="647">
        <f t="shared" si="49"/>
        <v>541.17999999999995</v>
      </c>
      <c r="L3185" s="645" t="s">
        <v>801</v>
      </c>
      <c r="M3185" s="645" t="s">
        <v>1521</v>
      </c>
      <c r="N3185" s="646">
        <v>42817</v>
      </c>
      <c r="O3185" s="645" t="s">
        <v>71</v>
      </c>
      <c r="P3185" s="645" t="s">
        <v>801</v>
      </c>
    </row>
    <row r="3186" spans="1:16" x14ac:dyDescent="0.2">
      <c r="A3186" s="645" t="s">
        <v>390</v>
      </c>
      <c r="B3186" s="645" t="s">
        <v>1710</v>
      </c>
      <c r="C3186" s="645" t="s">
        <v>391</v>
      </c>
      <c r="D3186" s="645" t="s">
        <v>136</v>
      </c>
      <c r="E3186" s="645" t="s">
        <v>137</v>
      </c>
      <c r="F3186" s="645" t="s">
        <v>138</v>
      </c>
      <c r="G3186" s="645" t="s">
        <v>10339</v>
      </c>
      <c r="H3186" s="646">
        <v>42814</v>
      </c>
      <c r="I3186" s="647">
        <v>16.02</v>
      </c>
      <c r="J3186" s="647">
        <v>1</v>
      </c>
      <c r="K3186" s="647">
        <f t="shared" si="49"/>
        <v>16.02</v>
      </c>
      <c r="L3186" s="645" t="s">
        <v>10340</v>
      </c>
      <c r="M3186" s="645" t="s">
        <v>114</v>
      </c>
      <c r="N3186" s="646">
        <v>42817</v>
      </c>
      <c r="O3186" s="645" t="s">
        <v>71</v>
      </c>
      <c r="P3186" s="645" t="s">
        <v>801</v>
      </c>
    </row>
    <row r="3187" spans="1:16" x14ac:dyDescent="0.2">
      <c r="A3187" s="645" t="s">
        <v>390</v>
      </c>
      <c r="B3187" s="645" t="s">
        <v>1710</v>
      </c>
      <c r="C3187" s="645" t="s">
        <v>391</v>
      </c>
      <c r="D3187" s="645" t="s">
        <v>136</v>
      </c>
      <c r="E3187" s="645" t="s">
        <v>137</v>
      </c>
      <c r="F3187" s="645" t="s">
        <v>138</v>
      </c>
      <c r="G3187" s="645" t="s">
        <v>10341</v>
      </c>
      <c r="H3187" s="646">
        <v>42808</v>
      </c>
      <c r="I3187" s="647">
        <v>853.78</v>
      </c>
      <c r="J3187" s="647">
        <v>1</v>
      </c>
      <c r="K3187" s="647">
        <f t="shared" si="49"/>
        <v>853.78</v>
      </c>
      <c r="L3187" s="645" t="s">
        <v>801</v>
      </c>
      <c r="M3187" s="645" t="s">
        <v>1834</v>
      </c>
      <c r="N3187" s="646">
        <v>42809</v>
      </c>
      <c r="O3187" s="645" t="s">
        <v>71</v>
      </c>
      <c r="P3187" s="645" t="s">
        <v>801</v>
      </c>
    </row>
    <row r="3188" spans="1:16" x14ac:dyDescent="0.2">
      <c r="A3188" s="645" t="s">
        <v>390</v>
      </c>
      <c r="B3188" s="645" t="s">
        <v>1710</v>
      </c>
      <c r="C3188" s="645" t="s">
        <v>391</v>
      </c>
      <c r="D3188" s="645" t="s">
        <v>136</v>
      </c>
      <c r="E3188" s="645" t="s">
        <v>137</v>
      </c>
      <c r="F3188" s="645" t="s">
        <v>138</v>
      </c>
      <c r="G3188" s="645" t="s">
        <v>10342</v>
      </c>
      <c r="H3188" s="646">
        <v>42808</v>
      </c>
      <c r="I3188" s="647">
        <v>1393.18</v>
      </c>
      <c r="J3188" s="647">
        <v>1</v>
      </c>
      <c r="K3188" s="647">
        <f t="shared" si="49"/>
        <v>1393.18</v>
      </c>
      <c r="L3188" s="645" t="s">
        <v>801</v>
      </c>
      <c r="M3188" s="645" t="s">
        <v>1051</v>
      </c>
      <c r="N3188" s="646">
        <v>42809</v>
      </c>
      <c r="O3188" s="645" t="s">
        <v>71</v>
      </c>
      <c r="P3188" s="645" t="s">
        <v>801</v>
      </c>
    </row>
    <row r="3189" spans="1:16" x14ac:dyDescent="0.2">
      <c r="A3189" s="645" t="s">
        <v>390</v>
      </c>
      <c r="B3189" s="645" t="s">
        <v>1710</v>
      </c>
      <c r="C3189" s="645" t="s">
        <v>391</v>
      </c>
      <c r="D3189" s="645" t="s">
        <v>136</v>
      </c>
      <c r="E3189" s="645" t="s">
        <v>137</v>
      </c>
      <c r="F3189" s="645" t="s">
        <v>138</v>
      </c>
      <c r="G3189" s="645" t="s">
        <v>10343</v>
      </c>
      <c r="H3189" s="646">
        <v>42801</v>
      </c>
      <c r="I3189" s="647">
        <v>390.83</v>
      </c>
      <c r="J3189" s="647">
        <v>1</v>
      </c>
      <c r="K3189" s="647">
        <f t="shared" si="49"/>
        <v>390.83</v>
      </c>
      <c r="L3189" s="645" t="s">
        <v>801</v>
      </c>
      <c r="M3189" s="645" t="s">
        <v>623</v>
      </c>
      <c r="N3189" s="646">
        <v>42802</v>
      </c>
      <c r="O3189" s="645" t="s">
        <v>71</v>
      </c>
      <c r="P3189" s="645" t="s">
        <v>801</v>
      </c>
    </row>
    <row r="3190" spans="1:16" x14ac:dyDescent="0.2">
      <c r="A3190" s="645" t="s">
        <v>390</v>
      </c>
      <c r="B3190" s="645" t="s">
        <v>1710</v>
      </c>
      <c r="C3190" s="645" t="s">
        <v>391</v>
      </c>
      <c r="D3190" s="645" t="s">
        <v>136</v>
      </c>
      <c r="E3190" s="645" t="s">
        <v>137</v>
      </c>
      <c r="F3190" s="645" t="s">
        <v>138</v>
      </c>
      <c r="G3190" s="645" t="s">
        <v>10344</v>
      </c>
      <c r="H3190" s="646">
        <v>42797</v>
      </c>
      <c r="I3190" s="647">
        <v>174.68</v>
      </c>
      <c r="J3190" s="647">
        <v>1</v>
      </c>
      <c r="K3190" s="647">
        <f t="shared" si="49"/>
        <v>174.68</v>
      </c>
      <c r="L3190" s="645" t="s">
        <v>801</v>
      </c>
      <c r="M3190" s="645" t="s">
        <v>1137</v>
      </c>
      <c r="N3190" s="646">
        <v>42802</v>
      </c>
      <c r="O3190" s="645" t="s">
        <v>71</v>
      </c>
      <c r="P3190" s="645" t="s">
        <v>801</v>
      </c>
    </row>
    <row r="3191" spans="1:16" x14ac:dyDescent="0.2">
      <c r="A3191" s="645" t="s">
        <v>390</v>
      </c>
      <c r="B3191" s="645" t="s">
        <v>1710</v>
      </c>
      <c r="C3191" s="645" t="s">
        <v>391</v>
      </c>
      <c r="D3191" s="645" t="s">
        <v>136</v>
      </c>
      <c r="E3191" s="645" t="s">
        <v>137</v>
      </c>
      <c r="F3191" s="645" t="s">
        <v>138</v>
      </c>
      <c r="G3191" s="645" t="s">
        <v>10345</v>
      </c>
      <c r="H3191" s="646">
        <v>42797</v>
      </c>
      <c r="I3191" s="647">
        <v>533.73</v>
      </c>
      <c r="J3191" s="647">
        <v>1</v>
      </c>
      <c r="K3191" s="647">
        <f t="shared" si="49"/>
        <v>533.73</v>
      </c>
      <c r="L3191" s="645" t="s">
        <v>801</v>
      </c>
      <c r="M3191" s="645" t="s">
        <v>1137</v>
      </c>
      <c r="N3191" s="646">
        <v>42802</v>
      </c>
      <c r="O3191" s="645" t="s">
        <v>71</v>
      </c>
      <c r="P3191" s="645" t="s">
        <v>801</v>
      </c>
    </row>
    <row r="3192" spans="1:16" x14ac:dyDescent="0.2">
      <c r="A3192" s="645" t="s">
        <v>390</v>
      </c>
      <c r="B3192" s="645" t="s">
        <v>1710</v>
      </c>
      <c r="C3192" s="645" t="s">
        <v>391</v>
      </c>
      <c r="D3192" s="645" t="s">
        <v>136</v>
      </c>
      <c r="E3192" s="645" t="s">
        <v>137</v>
      </c>
      <c r="F3192" s="645" t="s">
        <v>138</v>
      </c>
      <c r="G3192" s="645" t="s">
        <v>10346</v>
      </c>
      <c r="H3192" s="646">
        <v>42795</v>
      </c>
      <c r="I3192" s="647">
        <v>21.13</v>
      </c>
      <c r="J3192" s="647">
        <v>1</v>
      </c>
      <c r="K3192" s="647">
        <f t="shared" si="49"/>
        <v>21.13</v>
      </c>
      <c r="L3192" s="645" t="s">
        <v>801</v>
      </c>
      <c r="M3192" s="645" t="s">
        <v>1834</v>
      </c>
      <c r="N3192" s="646">
        <v>42800</v>
      </c>
      <c r="O3192" s="645" t="s">
        <v>71</v>
      </c>
      <c r="P3192" s="645" t="s">
        <v>801</v>
      </c>
    </row>
    <row r="3193" spans="1:16" x14ac:dyDescent="0.2">
      <c r="A3193" s="645" t="s">
        <v>390</v>
      </c>
      <c r="B3193" s="645" t="s">
        <v>1710</v>
      </c>
      <c r="C3193" s="645" t="s">
        <v>391</v>
      </c>
      <c r="D3193" s="645" t="s">
        <v>136</v>
      </c>
      <c r="E3193" s="645" t="s">
        <v>137</v>
      </c>
      <c r="F3193" s="645" t="s">
        <v>138</v>
      </c>
      <c r="G3193" s="645" t="s">
        <v>10347</v>
      </c>
      <c r="H3193" s="646">
        <v>42794</v>
      </c>
      <c r="I3193" s="647">
        <v>20.79</v>
      </c>
      <c r="J3193" s="647">
        <v>1</v>
      </c>
      <c r="K3193" s="647">
        <f t="shared" si="49"/>
        <v>20.79</v>
      </c>
      <c r="L3193" s="645" t="s">
        <v>801</v>
      </c>
      <c r="M3193" s="645" t="s">
        <v>1521</v>
      </c>
      <c r="N3193" s="646">
        <v>42800</v>
      </c>
      <c r="O3193" s="645" t="s">
        <v>71</v>
      </c>
      <c r="P3193" s="645" t="s">
        <v>801</v>
      </c>
    </row>
    <row r="3194" spans="1:16" x14ac:dyDescent="0.2">
      <c r="A3194" s="645" t="s">
        <v>390</v>
      </c>
      <c r="B3194" s="645" t="s">
        <v>1710</v>
      </c>
      <c r="C3194" s="645" t="s">
        <v>391</v>
      </c>
      <c r="D3194" s="645" t="s">
        <v>136</v>
      </c>
      <c r="E3194" s="645" t="s">
        <v>137</v>
      </c>
      <c r="F3194" s="645" t="s">
        <v>138</v>
      </c>
      <c r="G3194" s="645" t="s">
        <v>10348</v>
      </c>
      <c r="H3194" s="646">
        <v>42794</v>
      </c>
      <c r="I3194" s="647">
        <v>35.83</v>
      </c>
      <c r="J3194" s="647">
        <v>1</v>
      </c>
      <c r="K3194" s="647">
        <f t="shared" si="49"/>
        <v>35.83</v>
      </c>
      <c r="L3194" s="645" t="s">
        <v>801</v>
      </c>
      <c r="M3194" s="645" t="s">
        <v>1521</v>
      </c>
      <c r="N3194" s="646">
        <v>42800</v>
      </c>
      <c r="O3194" s="645" t="s">
        <v>71</v>
      </c>
      <c r="P3194" s="645" t="s">
        <v>801</v>
      </c>
    </row>
    <row r="3195" spans="1:16" x14ac:dyDescent="0.2">
      <c r="A3195" s="645" t="s">
        <v>390</v>
      </c>
      <c r="B3195" s="645" t="s">
        <v>1710</v>
      </c>
      <c r="C3195" s="645" t="s">
        <v>391</v>
      </c>
      <c r="D3195" s="645" t="s">
        <v>136</v>
      </c>
      <c r="E3195" s="645" t="s">
        <v>137</v>
      </c>
      <c r="F3195" s="645" t="s">
        <v>138</v>
      </c>
      <c r="G3195" s="645" t="s">
        <v>10349</v>
      </c>
      <c r="H3195" s="646">
        <v>42794</v>
      </c>
      <c r="I3195" s="647">
        <v>286.77</v>
      </c>
      <c r="J3195" s="647">
        <v>1</v>
      </c>
      <c r="K3195" s="647">
        <f t="shared" si="49"/>
        <v>286.77</v>
      </c>
      <c r="L3195" s="645" t="s">
        <v>10350</v>
      </c>
      <c r="M3195" s="645" t="s">
        <v>114</v>
      </c>
      <c r="N3195" s="646">
        <v>42800</v>
      </c>
      <c r="O3195" s="645" t="s">
        <v>71</v>
      </c>
      <c r="P3195" s="645" t="s">
        <v>801</v>
      </c>
    </row>
    <row r="3196" spans="1:16" x14ac:dyDescent="0.2">
      <c r="A3196" s="645" t="s">
        <v>390</v>
      </c>
      <c r="B3196" s="645" t="s">
        <v>1710</v>
      </c>
      <c r="C3196" s="645" t="s">
        <v>391</v>
      </c>
      <c r="D3196" s="645" t="s">
        <v>136</v>
      </c>
      <c r="E3196" s="645" t="s">
        <v>137</v>
      </c>
      <c r="F3196" s="645" t="s">
        <v>138</v>
      </c>
      <c r="G3196" s="645" t="s">
        <v>10351</v>
      </c>
      <c r="H3196" s="646">
        <v>42794</v>
      </c>
      <c r="I3196" s="647">
        <v>17</v>
      </c>
      <c r="J3196" s="647">
        <v>1</v>
      </c>
      <c r="K3196" s="647">
        <f t="shared" si="49"/>
        <v>17</v>
      </c>
      <c r="L3196" s="645" t="s">
        <v>801</v>
      </c>
      <c r="M3196" s="645" t="s">
        <v>1521</v>
      </c>
      <c r="N3196" s="646">
        <v>42800</v>
      </c>
      <c r="O3196" s="645" t="s">
        <v>71</v>
      </c>
      <c r="P3196" s="645" t="s">
        <v>801</v>
      </c>
    </row>
    <row r="3197" spans="1:16" x14ac:dyDescent="0.2">
      <c r="A3197" s="645" t="s">
        <v>390</v>
      </c>
      <c r="B3197" s="645" t="s">
        <v>1710</v>
      </c>
      <c r="C3197" s="645" t="s">
        <v>391</v>
      </c>
      <c r="D3197" s="645" t="s">
        <v>136</v>
      </c>
      <c r="E3197" s="645" t="s">
        <v>137</v>
      </c>
      <c r="F3197" s="645" t="s">
        <v>138</v>
      </c>
      <c r="G3197" s="645" t="s">
        <v>10352</v>
      </c>
      <c r="H3197" s="646">
        <v>42794</v>
      </c>
      <c r="I3197" s="647">
        <v>31.9</v>
      </c>
      <c r="J3197" s="647">
        <v>1</v>
      </c>
      <c r="K3197" s="647">
        <f t="shared" si="49"/>
        <v>31.9</v>
      </c>
      <c r="L3197" s="645" t="s">
        <v>801</v>
      </c>
      <c r="M3197" s="645" t="s">
        <v>623</v>
      </c>
      <c r="N3197" s="646">
        <v>42800</v>
      </c>
      <c r="O3197" s="645" t="s">
        <v>71</v>
      </c>
      <c r="P3197" s="645" t="s">
        <v>801</v>
      </c>
    </row>
    <row r="3198" spans="1:16" x14ac:dyDescent="0.2">
      <c r="A3198" s="645" t="s">
        <v>390</v>
      </c>
      <c r="B3198" s="645" t="s">
        <v>1710</v>
      </c>
      <c r="C3198" s="645" t="s">
        <v>391</v>
      </c>
      <c r="D3198" s="645" t="s">
        <v>136</v>
      </c>
      <c r="E3198" s="645" t="s">
        <v>137</v>
      </c>
      <c r="F3198" s="645" t="s">
        <v>138</v>
      </c>
      <c r="G3198" s="645" t="s">
        <v>10353</v>
      </c>
      <c r="H3198" s="646">
        <v>42794</v>
      </c>
      <c r="I3198" s="647">
        <v>5.17</v>
      </c>
      <c r="J3198" s="647">
        <v>1</v>
      </c>
      <c r="K3198" s="647">
        <f t="shared" si="49"/>
        <v>5.17</v>
      </c>
      <c r="L3198" s="645" t="s">
        <v>801</v>
      </c>
      <c r="M3198" s="645" t="s">
        <v>1834</v>
      </c>
      <c r="N3198" s="646">
        <v>42807</v>
      </c>
      <c r="O3198" s="645" t="s">
        <v>71</v>
      </c>
      <c r="P3198" s="645" t="s">
        <v>801</v>
      </c>
    </row>
    <row r="3199" spans="1:16" x14ac:dyDescent="0.2">
      <c r="A3199" s="645" t="s">
        <v>390</v>
      </c>
      <c r="B3199" s="645" t="s">
        <v>1710</v>
      </c>
      <c r="C3199" s="645" t="s">
        <v>391</v>
      </c>
      <c r="D3199" s="645" t="s">
        <v>136</v>
      </c>
      <c r="E3199" s="645" t="s">
        <v>137</v>
      </c>
      <c r="F3199" s="645" t="s">
        <v>138</v>
      </c>
      <c r="G3199" s="645" t="s">
        <v>10354</v>
      </c>
      <c r="H3199" s="646">
        <v>42794</v>
      </c>
      <c r="I3199" s="647">
        <v>4.71</v>
      </c>
      <c r="J3199" s="647">
        <v>1</v>
      </c>
      <c r="K3199" s="647">
        <f t="shared" si="49"/>
        <v>4.71</v>
      </c>
      <c r="L3199" s="645" t="s">
        <v>801</v>
      </c>
      <c r="M3199" s="645" t="s">
        <v>1834</v>
      </c>
      <c r="N3199" s="646">
        <v>42800</v>
      </c>
      <c r="O3199" s="645" t="s">
        <v>71</v>
      </c>
      <c r="P3199" s="645" t="s">
        <v>801</v>
      </c>
    </row>
    <row r="3200" spans="1:16" x14ac:dyDescent="0.2">
      <c r="A3200" s="645" t="s">
        <v>390</v>
      </c>
      <c r="B3200" s="645" t="s">
        <v>1710</v>
      </c>
      <c r="C3200" s="645" t="s">
        <v>391</v>
      </c>
      <c r="D3200" s="645" t="s">
        <v>136</v>
      </c>
      <c r="E3200" s="645" t="s">
        <v>137</v>
      </c>
      <c r="F3200" s="645" t="s">
        <v>138</v>
      </c>
      <c r="G3200" s="645" t="s">
        <v>10355</v>
      </c>
      <c r="H3200" s="646">
        <v>42794</v>
      </c>
      <c r="I3200" s="647">
        <v>7.62</v>
      </c>
      <c r="J3200" s="647">
        <v>1</v>
      </c>
      <c r="K3200" s="647">
        <f t="shared" si="49"/>
        <v>7.62</v>
      </c>
      <c r="L3200" s="645" t="s">
        <v>10356</v>
      </c>
      <c r="M3200" s="645" t="s">
        <v>114</v>
      </c>
      <c r="N3200" s="646">
        <v>42800</v>
      </c>
      <c r="O3200" s="645" t="s">
        <v>71</v>
      </c>
      <c r="P3200" s="645" t="s">
        <v>801</v>
      </c>
    </row>
    <row r="3201" spans="1:16" x14ac:dyDescent="0.2">
      <c r="A3201" s="645" t="s">
        <v>390</v>
      </c>
      <c r="B3201" s="645" t="s">
        <v>1710</v>
      </c>
      <c r="C3201" s="645" t="s">
        <v>391</v>
      </c>
      <c r="D3201" s="645" t="s">
        <v>136</v>
      </c>
      <c r="E3201" s="645" t="s">
        <v>137</v>
      </c>
      <c r="F3201" s="645" t="s">
        <v>138</v>
      </c>
      <c r="G3201" s="645" t="s">
        <v>10357</v>
      </c>
      <c r="H3201" s="646">
        <v>42794</v>
      </c>
      <c r="I3201" s="647">
        <v>41.68</v>
      </c>
      <c r="J3201" s="647">
        <v>1</v>
      </c>
      <c r="K3201" s="647">
        <f t="shared" si="49"/>
        <v>41.68</v>
      </c>
      <c r="L3201" s="645" t="s">
        <v>10358</v>
      </c>
      <c r="M3201" s="645" t="s">
        <v>114</v>
      </c>
      <c r="N3201" s="646">
        <v>42800</v>
      </c>
      <c r="O3201" s="645" t="s">
        <v>71</v>
      </c>
      <c r="P3201" s="645" t="s">
        <v>801</v>
      </c>
    </row>
    <row r="3202" spans="1:16" x14ac:dyDescent="0.2">
      <c r="A3202" s="645" t="s">
        <v>390</v>
      </c>
      <c r="B3202" s="645" t="s">
        <v>1710</v>
      </c>
      <c r="C3202" s="645" t="s">
        <v>391</v>
      </c>
      <c r="D3202" s="645" t="s">
        <v>136</v>
      </c>
      <c r="E3202" s="645" t="s">
        <v>137</v>
      </c>
      <c r="F3202" s="645" t="s">
        <v>138</v>
      </c>
      <c r="G3202" s="645" t="s">
        <v>10359</v>
      </c>
      <c r="H3202" s="646">
        <v>42794</v>
      </c>
      <c r="I3202" s="647">
        <v>42.47</v>
      </c>
      <c r="J3202" s="647">
        <v>1</v>
      </c>
      <c r="K3202" s="647">
        <f t="shared" ref="K3202:K3261" si="50">I3202*J3202</f>
        <v>42.47</v>
      </c>
      <c r="L3202" s="645" t="s">
        <v>10360</v>
      </c>
      <c r="M3202" s="645" t="s">
        <v>114</v>
      </c>
      <c r="N3202" s="646">
        <v>42800</v>
      </c>
      <c r="O3202" s="645" t="s">
        <v>71</v>
      </c>
      <c r="P3202" s="645" t="s">
        <v>801</v>
      </c>
    </row>
    <row r="3203" spans="1:16" x14ac:dyDescent="0.2">
      <c r="A3203" s="645" t="s">
        <v>390</v>
      </c>
      <c r="B3203" s="645" t="s">
        <v>1710</v>
      </c>
      <c r="C3203" s="645" t="s">
        <v>391</v>
      </c>
      <c r="D3203" s="645" t="s">
        <v>136</v>
      </c>
      <c r="E3203" s="645" t="s">
        <v>137</v>
      </c>
      <c r="F3203" s="645" t="s">
        <v>138</v>
      </c>
      <c r="G3203" s="645" t="s">
        <v>10361</v>
      </c>
      <c r="H3203" s="646">
        <v>42794</v>
      </c>
      <c r="I3203" s="647">
        <v>89.48</v>
      </c>
      <c r="J3203" s="647">
        <v>1</v>
      </c>
      <c r="K3203" s="647">
        <f t="shared" si="50"/>
        <v>89.48</v>
      </c>
      <c r="L3203" s="645" t="s">
        <v>10362</v>
      </c>
      <c r="M3203" s="645" t="s">
        <v>114</v>
      </c>
      <c r="N3203" s="646">
        <v>42800</v>
      </c>
      <c r="O3203" s="645" t="s">
        <v>71</v>
      </c>
      <c r="P3203" s="645" t="s">
        <v>801</v>
      </c>
    </row>
    <row r="3204" spans="1:16" x14ac:dyDescent="0.2">
      <c r="A3204" s="645" t="s">
        <v>390</v>
      </c>
      <c r="B3204" s="645" t="s">
        <v>1710</v>
      </c>
      <c r="C3204" s="645" t="s">
        <v>391</v>
      </c>
      <c r="D3204" s="645" t="s">
        <v>136</v>
      </c>
      <c r="E3204" s="645" t="s">
        <v>137</v>
      </c>
      <c r="F3204" s="645" t="s">
        <v>138</v>
      </c>
      <c r="G3204" s="645" t="s">
        <v>10363</v>
      </c>
      <c r="H3204" s="646">
        <v>42794</v>
      </c>
      <c r="I3204" s="647">
        <v>372.15</v>
      </c>
      <c r="J3204" s="647">
        <v>1</v>
      </c>
      <c r="K3204" s="647">
        <f t="shared" si="50"/>
        <v>372.15</v>
      </c>
      <c r="L3204" s="645" t="s">
        <v>10364</v>
      </c>
      <c r="M3204" s="645" t="s">
        <v>114</v>
      </c>
      <c r="N3204" s="646">
        <v>42800</v>
      </c>
      <c r="O3204" s="645" t="s">
        <v>71</v>
      </c>
      <c r="P3204" s="645" t="s">
        <v>801</v>
      </c>
    </row>
    <row r="3205" spans="1:16" x14ac:dyDescent="0.2">
      <c r="A3205" s="645" t="s">
        <v>390</v>
      </c>
      <c r="B3205" s="645" t="s">
        <v>1710</v>
      </c>
      <c r="C3205" s="645" t="s">
        <v>391</v>
      </c>
      <c r="D3205" s="645" t="s">
        <v>136</v>
      </c>
      <c r="E3205" s="645" t="s">
        <v>137</v>
      </c>
      <c r="F3205" s="645" t="s">
        <v>138</v>
      </c>
      <c r="G3205" s="645" t="s">
        <v>10365</v>
      </c>
      <c r="H3205" s="646">
        <v>42794</v>
      </c>
      <c r="I3205" s="647">
        <v>918.15</v>
      </c>
      <c r="J3205" s="647">
        <v>1</v>
      </c>
      <c r="K3205" s="647">
        <f t="shared" si="50"/>
        <v>918.15</v>
      </c>
      <c r="L3205" s="645" t="s">
        <v>10366</v>
      </c>
      <c r="M3205" s="645" t="s">
        <v>114</v>
      </c>
      <c r="N3205" s="646">
        <v>42800</v>
      </c>
      <c r="O3205" s="645" t="s">
        <v>71</v>
      </c>
      <c r="P3205" s="645" t="s">
        <v>801</v>
      </c>
    </row>
    <row r="3206" spans="1:16" x14ac:dyDescent="0.2">
      <c r="A3206" s="645" t="s">
        <v>390</v>
      </c>
      <c r="B3206" s="645" t="s">
        <v>1710</v>
      </c>
      <c r="C3206" s="645" t="s">
        <v>391</v>
      </c>
      <c r="D3206" s="645" t="s">
        <v>136</v>
      </c>
      <c r="E3206" s="645" t="s">
        <v>137</v>
      </c>
      <c r="F3206" s="645" t="s">
        <v>138</v>
      </c>
      <c r="G3206" s="645" t="s">
        <v>10367</v>
      </c>
      <c r="H3206" s="646">
        <v>42794</v>
      </c>
      <c r="I3206" s="647">
        <v>15.2</v>
      </c>
      <c r="J3206" s="647">
        <v>1</v>
      </c>
      <c r="K3206" s="647">
        <f t="shared" si="50"/>
        <v>15.2</v>
      </c>
      <c r="L3206" s="645" t="s">
        <v>10368</v>
      </c>
      <c r="M3206" s="645" t="s">
        <v>114</v>
      </c>
      <c r="N3206" s="646">
        <v>42800</v>
      </c>
      <c r="O3206" s="645" t="s">
        <v>71</v>
      </c>
      <c r="P3206" s="645" t="s">
        <v>801</v>
      </c>
    </row>
    <row r="3207" spans="1:16" x14ac:dyDescent="0.2">
      <c r="A3207" s="645" t="s">
        <v>390</v>
      </c>
      <c r="B3207" s="645" t="s">
        <v>1710</v>
      </c>
      <c r="C3207" s="645" t="s">
        <v>391</v>
      </c>
      <c r="D3207" s="645" t="s">
        <v>136</v>
      </c>
      <c r="E3207" s="645" t="s">
        <v>137</v>
      </c>
      <c r="F3207" s="645" t="s">
        <v>138</v>
      </c>
      <c r="G3207" s="645" t="s">
        <v>10319</v>
      </c>
      <c r="H3207" s="646">
        <v>42811</v>
      </c>
      <c r="I3207" s="647">
        <v>283.77999999999997</v>
      </c>
      <c r="J3207" s="647">
        <v>1</v>
      </c>
      <c r="K3207" s="647">
        <f t="shared" si="50"/>
        <v>283.77999999999997</v>
      </c>
      <c r="L3207" s="645" t="s">
        <v>801</v>
      </c>
      <c r="M3207" s="645" t="s">
        <v>1521</v>
      </c>
      <c r="N3207" s="646">
        <v>42815</v>
      </c>
      <c r="O3207" s="645" t="s">
        <v>71</v>
      </c>
      <c r="P3207" s="645" t="s">
        <v>801</v>
      </c>
    </row>
    <row r="3208" spans="1:16" x14ac:dyDescent="0.2">
      <c r="A3208" s="645" t="s">
        <v>390</v>
      </c>
      <c r="B3208" s="645" t="s">
        <v>1710</v>
      </c>
      <c r="C3208" s="645" t="s">
        <v>391</v>
      </c>
      <c r="D3208" s="645" t="s">
        <v>297</v>
      </c>
      <c r="E3208" s="645" t="s">
        <v>298</v>
      </c>
      <c r="F3208" s="645" t="s">
        <v>299</v>
      </c>
      <c r="G3208" s="645" t="s">
        <v>10370</v>
      </c>
      <c r="H3208" s="646">
        <v>42812</v>
      </c>
      <c r="I3208" s="647">
        <v>343.99</v>
      </c>
      <c r="J3208" s="647">
        <v>1</v>
      </c>
      <c r="K3208" s="647">
        <f t="shared" si="50"/>
        <v>343.99</v>
      </c>
      <c r="L3208" s="645" t="s">
        <v>801</v>
      </c>
      <c r="M3208" s="645" t="s">
        <v>1131</v>
      </c>
      <c r="N3208" s="646">
        <v>42818</v>
      </c>
      <c r="O3208" s="645" t="s">
        <v>71</v>
      </c>
      <c r="P3208" s="645" t="s">
        <v>801</v>
      </c>
    </row>
    <row r="3209" spans="1:16" x14ac:dyDescent="0.2">
      <c r="A3209" s="645" t="s">
        <v>390</v>
      </c>
      <c r="B3209" s="645" t="s">
        <v>1710</v>
      </c>
      <c r="C3209" s="645" t="s">
        <v>391</v>
      </c>
      <c r="D3209" s="645" t="s">
        <v>297</v>
      </c>
      <c r="E3209" s="645" t="s">
        <v>298</v>
      </c>
      <c r="F3209" s="645" t="s">
        <v>299</v>
      </c>
      <c r="G3209" s="645" t="s">
        <v>10371</v>
      </c>
      <c r="H3209" s="646">
        <v>42804</v>
      </c>
      <c r="I3209" s="647">
        <v>43</v>
      </c>
      <c r="J3209" s="647">
        <v>1</v>
      </c>
      <c r="K3209" s="647">
        <f t="shared" si="50"/>
        <v>43</v>
      </c>
      <c r="L3209" s="645" t="s">
        <v>801</v>
      </c>
      <c r="M3209" s="645" t="s">
        <v>86</v>
      </c>
      <c r="N3209" s="646">
        <v>42811</v>
      </c>
      <c r="O3209" s="645" t="s">
        <v>71</v>
      </c>
      <c r="P3209" s="645" t="s">
        <v>801</v>
      </c>
    </row>
    <row r="3210" spans="1:16" x14ac:dyDescent="0.2">
      <c r="A3210" s="645" t="s">
        <v>390</v>
      </c>
      <c r="B3210" s="645" t="s">
        <v>395</v>
      </c>
      <c r="C3210" s="645" t="s">
        <v>391</v>
      </c>
      <c r="D3210" s="645" t="s">
        <v>10372</v>
      </c>
      <c r="E3210" s="645" t="s">
        <v>10373</v>
      </c>
      <c r="F3210" s="645" t="s">
        <v>10374</v>
      </c>
      <c r="G3210" s="645" t="s">
        <v>10375</v>
      </c>
      <c r="H3210" s="646">
        <v>42698</v>
      </c>
      <c r="I3210" s="647">
        <v>1500</v>
      </c>
      <c r="J3210" s="647">
        <v>1</v>
      </c>
      <c r="K3210" s="647">
        <f t="shared" si="50"/>
        <v>1500</v>
      </c>
      <c r="L3210" s="645" t="s">
        <v>801</v>
      </c>
      <c r="M3210" s="645" t="s">
        <v>809</v>
      </c>
      <c r="N3210" s="646">
        <v>42823</v>
      </c>
      <c r="O3210" s="645" t="s">
        <v>71</v>
      </c>
      <c r="P3210" s="645" t="s">
        <v>801</v>
      </c>
    </row>
    <row r="3211" spans="1:16" x14ac:dyDescent="0.2">
      <c r="A3211" s="645" t="s">
        <v>390</v>
      </c>
      <c r="B3211" s="645" t="s">
        <v>395</v>
      </c>
      <c r="C3211" s="645" t="s">
        <v>391</v>
      </c>
      <c r="D3211" s="645" t="s">
        <v>10376</v>
      </c>
      <c r="E3211" s="645" t="s">
        <v>10377</v>
      </c>
      <c r="F3211" s="645" t="s">
        <v>10378</v>
      </c>
      <c r="G3211" s="645" t="s">
        <v>10379</v>
      </c>
      <c r="H3211" s="646">
        <v>42732</v>
      </c>
      <c r="I3211" s="647">
        <v>250</v>
      </c>
      <c r="J3211" s="647">
        <v>1</v>
      </c>
      <c r="K3211" s="647">
        <f t="shared" si="50"/>
        <v>250</v>
      </c>
      <c r="L3211" s="645" t="s">
        <v>801</v>
      </c>
      <c r="M3211" s="645" t="s">
        <v>320</v>
      </c>
      <c r="N3211" s="646">
        <v>42822</v>
      </c>
      <c r="O3211" s="645" t="s">
        <v>71</v>
      </c>
      <c r="P3211" s="645" t="s">
        <v>801</v>
      </c>
    </row>
    <row r="3212" spans="1:16" x14ac:dyDescent="0.2">
      <c r="A3212" s="645" t="s">
        <v>390</v>
      </c>
      <c r="B3212" s="645" t="s">
        <v>395</v>
      </c>
      <c r="C3212" s="645" t="s">
        <v>391</v>
      </c>
      <c r="D3212" s="645" t="s">
        <v>10380</v>
      </c>
      <c r="E3212" s="645" t="s">
        <v>10381</v>
      </c>
      <c r="F3212" s="645" t="s">
        <v>10382</v>
      </c>
      <c r="G3212" s="645" t="s">
        <v>10383</v>
      </c>
      <c r="H3212" s="646">
        <v>42735</v>
      </c>
      <c r="I3212" s="647">
        <v>250</v>
      </c>
      <c r="J3212" s="647">
        <v>1</v>
      </c>
      <c r="K3212" s="647">
        <f t="shared" si="50"/>
        <v>250</v>
      </c>
      <c r="L3212" s="645" t="s">
        <v>801</v>
      </c>
      <c r="M3212" s="645" t="s">
        <v>320</v>
      </c>
      <c r="N3212" s="646">
        <v>42822</v>
      </c>
      <c r="O3212" s="645" t="s">
        <v>71</v>
      </c>
      <c r="P3212" s="645" t="s">
        <v>801</v>
      </c>
    </row>
    <row r="3213" spans="1:16" x14ac:dyDescent="0.2">
      <c r="A3213" s="645" t="s">
        <v>390</v>
      </c>
      <c r="B3213" s="645" t="s">
        <v>395</v>
      </c>
      <c r="C3213" s="645" t="s">
        <v>391</v>
      </c>
      <c r="D3213" s="645" t="s">
        <v>10384</v>
      </c>
      <c r="E3213" s="645" t="s">
        <v>10385</v>
      </c>
      <c r="F3213" s="645" t="s">
        <v>10386</v>
      </c>
      <c r="G3213" s="645" t="s">
        <v>10387</v>
      </c>
      <c r="H3213" s="646">
        <v>42735</v>
      </c>
      <c r="I3213" s="647">
        <v>302.5</v>
      </c>
      <c r="J3213" s="647">
        <v>1</v>
      </c>
      <c r="K3213" s="647">
        <f t="shared" si="50"/>
        <v>302.5</v>
      </c>
      <c r="L3213" s="645" t="s">
        <v>801</v>
      </c>
      <c r="M3213" s="645" t="s">
        <v>320</v>
      </c>
      <c r="N3213" s="646">
        <v>42822</v>
      </c>
      <c r="O3213" s="645" t="s">
        <v>71</v>
      </c>
      <c r="P3213" s="645" t="s">
        <v>801</v>
      </c>
    </row>
    <row r="3214" spans="1:16" x14ac:dyDescent="0.2">
      <c r="A3214" s="645" t="s">
        <v>390</v>
      </c>
      <c r="B3214" s="645" t="s">
        <v>395</v>
      </c>
      <c r="C3214" s="645" t="s">
        <v>391</v>
      </c>
      <c r="D3214" s="645" t="s">
        <v>10388</v>
      </c>
      <c r="E3214" s="645" t="s">
        <v>10389</v>
      </c>
      <c r="F3214" s="645" t="s">
        <v>10390</v>
      </c>
      <c r="G3214" s="645" t="s">
        <v>10391</v>
      </c>
      <c r="H3214" s="646">
        <v>42734</v>
      </c>
      <c r="I3214" s="647">
        <v>302.5</v>
      </c>
      <c r="J3214" s="647">
        <v>1</v>
      </c>
      <c r="K3214" s="647">
        <f t="shared" si="50"/>
        <v>302.5</v>
      </c>
      <c r="L3214" s="645" t="s">
        <v>801</v>
      </c>
      <c r="M3214" s="645" t="s">
        <v>320</v>
      </c>
      <c r="N3214" s="646">
        <v>42822</v>
      </c>
      <c r="O3214" s="645" t="s">
        <v>71</v>
      </c>
      <c r="P3214" s="645" t="s">
        <v>801</v>
      </c>
    </row>
    <row r="3215" spans="1:16" x14ac:dyDescent="0.2">
      <c r="A3215" s="645" t="s">
        <v>390</v>
      </c>
      <c r="B3215" s="645" t="s">
        <v>395</v>
      </c>
      <c r="C3215" s="645" t="s">
        <v>391</v>
      </c>
      <c r="D3215" s="645" t="s">
        <v>10392</v>
      </c>
      <c r="E3215" s="645" t="s">
        <v>10393</v>
      </c>
      <c r="F3215" s="645" t="s">
        <v>10394</v>
      </c>
      <c r="G3215" s="645" t="s">
        <v>1386</v>
      </c>
      <c r="H3215" s="646">
        <v>42732</v>
      </c>
      <c r="I3215" s="647">
        <v>250</v>
      </c>
      <c r="J3215" s="647">
        <v>1</v>
      </c>
      <c r="K3215" s="647">
        <f t="shared" si="50"/>
        <v>250</v>
      </c>
      <c r="L3215" s="645" t="s">
        <v>801</v>
      </c>
      <c r="M3215" s="645" t="s">
        <v>320</v>
      </c>
      <c r="N3215" s="646">
        <v>42822</v>
      </c>
      <c r="O3215" s="645" t="s">
        <v>71</v>
      </c>
      <c r="P3215" s="645" t="s">
        <v>801</v>
      </c>
    </row>
    <row r="3216" spans="1:16" x14ac:dyDescent="0.2">
      <c r="A3216" s="645" t="s">
        <v>390</v>
      </c>
      <c r="B3216" s="645" t="s">
        <v>395</v>
      </c>
      <c r="C3216" s="645" t="s">
        <v>391</v>
      </c>
      <c r="D3216" s="645" t="s">
        <v>10395</v>
      </c>
      <c r="E3216" s="645" t="s">
        <v>10396</v>
      </c>
      <c r="F3216" s="645" t="s">
        <v>10397</v>
      </c>
      <c r="G3216" s="645" t="s">
        <v>10398</v>
      </c>
      <c r="H3216" s="646">
        <v>42657</v>
      </c>
      <c r="I3216" s="647">
        <v>300</v>
      </c>
      <c r="J3216" s="647">
        <v>1</v>
      </c>
      <c r="K3216" s="647">
        <f t="shared" si="50"/>
        <v>300</v>
      </c>
      <c r="L3216" s="645" t="s">
        <v>801</v>
      </c>
      <c r="M3216" s="645" t="s">
        <v>1401</v>
      </c>
      <c r="N3216" s="646">
        <v>42823</v>
      </c>
      <c r="O3216" s="645" t="s">
        <v>71</v>
      </c>
      <c r="P3216" s="645" t="s">
        <v>801</v>
      </c>
    </row>
    <row r="3217" spans="1:16" x14ac:dyDescent="0.2">
      <c r="A3217" s="645" t="s">
        <v>390</v>
      </c>
      <c r="B3217" s="645" t="s">
        <v>395</v>
      </c>
      <c r="C3217" s="645" t="s">
        <v>391</v>
      </c>
      <c r="D3217" s="645" t="s">
        <v>10399</v>
      </c>
      <c r="E3217" s="645" t="s">
        <v>10400</v>
      </c>
      <c r="F3217" s="645" t="s">
        <v>10401</v>
      </c>
      <c r="G3217" s="645" t="s">
        <v>10402</v>
      </c>
      <c r="H3217" s="646">
        <v>42702</v>
      </c>
      <c r="I3217" s="647">
        <v>54.45</v>
      </c>
      <c r="J3217" s="647">
        <v>1</v>
      </c>
      <c r="K3217" s="647">
        <f t="shared" si="50"/>
        <v>54.45</v>
      </c>
      <c r="L3217" s="645" t="s">
        <v>801</v>
      </c>
      <c r="M3217" s="645" t="s">
        <v>234</v>
      </c>
      <c r="N3217" s="646">
        <v>42818</v>
      </c>
      <c r="O3217" s="645" t="s">
        <v>71</v>
      </c>
      <c r="P3217" s="645" t="s">
        <v>801</v>
      </c>
    </row>
    <row r="3218" spans="1:16" x14ac:dyDescent="0.2">
      <c r="A3218" s="645" t="s">
        <v>390</v>
      </c>
      <c r="B3218" s="645" t="s">
        <v>395</v>
      </c>
      <c r="C3218" s="645" t="s">
        <v>391</v>
      </c>
      <c r="D3218" s="645" t="s">
        <v>10403</v>
      </c>
      <c r="E3218" s="645" t="s">
        <v>10404</v>
      </c>
      <c r="F3218" s="645" t="s">
        <v>10405</v>
      </c>
      <c r="G3218" s="645" t="s">
        <v>10406</v>
      </c>
      <c r="H3218" s="646">
        <v>42524</v>
      </c>
      <c r="I3218" s="647">
        <v>2400</v>
      </c>
      <c r="J3218" s="647">
        <v>1</v>
      </c>
      <c r="K3218" s="647">
        <f t="shared" si="50"/>
        <v>2400</v>
      </c>
      <c r="L3218" s="645" t="s">
        <v>801</v>
      </c>
      <c r="M3218" s="645" t="s">
        <v>258</v>
      </c>
      <c r="N3218" s="646">
        <v>42823</v>
      </c>
      <c r="O3218" s="645" t="s">
        <v>71</v>
      </c>
      <c r="P3218" s="645" t="s">
        <v>801</v>
      </c>
    </row>
    <row r="3219" spans="1:16" x14ac:dyDescent="0.2">
      <c r="A3219" s="645" t="s">
        <v>390</v>
      </c>
      <c r="B3219" s="645" t="s">
        <v>395</v>
      </c>
      <c r="C3219" s="645" t="s">
        <v>391</v>
      </c>
      <c r="D3219" s="645" t="s">
        <v>10407</v>
      </c>
      <c r="E3219" s="645" t="s">
        <v>10408</v>
      </c>
      <c r="F3219" s="645" t="s">
        <v>801</v>
      </c>
      <c r="G3219" s="645" t="s">
        <v>10409</v>
      </c>
      <c r="H3219" s="646">
        <v>42684</v>
      </c>
      <c r="I3219" s="647">
        <v>615.70000000000005</v>
      </c>
      <c r="J3219" s="647">
        <v>1</v>
      </c>
      <c r="K3219" s="647">
        <f t="shared" si="50"/>
        <v>615.70000000000005</v>
      </c>
      <c r="L3219" s="645" t="s">
        <v>801</v>
      </c>
      <c r="M3219" s="645" t="s">
        <v>1564</v>
      </c>
      <c r="N3219" s="646">
        <v>42824</v>
      </c>
      <c r="O3219" s="645" t="s">
        <v>71</v>
      </c>
      <c r="P3219" s="645" t="s">
        <v>801</v>
      </c>
    </row>
    <row r="3220" spans="1:16" x14ac:dyDescent="0.2">
      <c r="A3220" s="645" t="s">
        <v>390</v>
      </c>
      <c r="B3220" s="645" t="s">
        <v>395</v>
      </c>
      <c r="C3220" s="645" t="s">
        <v>391</v>
      </c>
      <c r="D3220" s="645" t="s">
        <v>10410</v>
      </c>
      <c r="E3220" s="645" t="s">
        <v>10411</v>
      </c>
      <c r="F3220" s="645" t="s">
        <v>801</v>
      </c>
      <c r="G3220" s="645" t="s">
        <v>10412</v>
      </c>
      <c r="H3220" s="646">
        <v>42719</v>
      </c>
      <c r="I3220" s="647">
        <v>9066.32</v>
      </c>
      <c r="J3220" s="647">
        <v>1</v>
      </c>
      <c r="K3220" s="647">
        <f t="shared" si="50"/>
        <v>9066.32</v>
      </c>
      <c r="L3220" s="645" t="s">
        <v>801</v>
      </c>
      <c r="M3220" s="645" t="s">
        <v>474</v>
      </c>
      <c r="N3220" s="646">
        <v>42823</v>
      </c>
      <c r="O3220" s="645" t="s">
        <v>71</v>
      </c>
      <c r="P3220" s="645" t="s">
        <v>801</v>
      </c>
    </row>
    <row r="3221" spans="1:16" x14ac:dyDescent="0.2">
      <c r="A3221" s="645" t="s">
        <v>390</v>
      </c>
      <c r="B3221" s="645" t="s">
        <v>395</v>
      </c>
      <c r="C3221" s="645" t="s">
        <v>391</v>
      </c>
      <c r="D3221" s="645" t="s">
        <v>594</v>
      </c>
      <c r="E3221" s="645" t="s">
        <v>595</v>
      </c>
      <c r="F3221" s="645" t="s">
        <v>596</v>
      </c>
      <c r="G3221" s="645" t="s">
        <v>10413</v>
      </c>
      <c r="H3221" s="646">
        <v>42709</v>
      </c>
      <c r="I3221" s="647">
        <v>431.6</v>
      </c>
      <c r="J3221" s="647">
        <v>1</v>
      </c>
      <c r="K3221" s="647">
        <f t="shared" si="50"/>
        <v>431.6</v>
      </c>
      <c r="L3221" s="645" t="s">
        <v>10414</v>
      </c>
      <c r="M3221" s="645" t="s">
        <v>1401</v>
      </c>
      <c r="N3221" s="646">
        <v>42809</v>
      </c>
      <c r="O3221" s="645" t="s">
        <v>71</v>
      </c>
      <c r="P3221" s="645" t="s">
        <v>10415</v>
      </c>
    </row>
    <row r="3222" spans="1:16" x14ac:dyDescent="0.2">
      <c r="A3222" s="645" t="s">
        <v>390</v>
      </c>
      <c r="B3222" s="645" t="s">
        <v>395</v>
      </c>
      <c r="C3222" s="645" t="s">
        <v>391</v>
      </c>
      <c r="D3222" s="645" t="s">
        <v>1048</v>
      </c>
      <c r="E3222" s="645" t="s">
        <v>1049</v>
      </c>
      <c r="F3222" s="645" t="s">
        <v>1050</v>
      </c>
      <c r="G3222" s="645" t="s">
        <v>10416</v>
      </c>
      <c r="H3222" s="646">
        <v>42727</v>
      </c>
      <c r="I3222" s="647">
        <v>600</v>
      </c>
      <c r="J3222" s="647">
        <v>1</v>
      </c>
      <c r="K3222" s="647">
        <f t="shared" si="50"/>
        <v>600</v>
      </c>
      <c r="L3222" s="645" t="s">
        <v>801</v>
      </c>
      <c r="M3222" s="645" t="s">
        <v>744</v>
      </c>
      <c r="N3222" s="646">
        <v>42814</v>
      </c>
      <c r="O3222" s="645" t="s">
        <v>71</v>
      </c>
      <c r="P3222" s="645" t="s">
        <v>801</v>
      </c>
    </row>
    <row r="3223" spans="1:16" x14ac:dyDescent="0.2">
      <c r="A3223" s="645" t="s">
        <v>390</v>
      </c>
      <c r="B3223" s="645" t="s">
        <v>395</v>
      </c>
      <c r="C3223" s="645" t="s">
        <v>391</v>
      </c>
      <c r="D3223" s="645" t="s">
        <v>950</v>
      </c>
      <c r="E3223" s="645" t="s">
        <v>951</v>
      </c>
      <c r="F3223" s="645" t="s">
        <v>952</v>
      </c>
      <c r="G3223" s="645" t="s">
        <v>10417</v>
      </c>
      <c r="H3223" s="646">
        <v>42733</v>
      </c>
      <c r="I3223" s="647">
        <v>471.05</v>
      </c>
      <c r="J3223" s="647">
        <v>1</v>
      </c>
      <c r="K3223" s="647">
        <f t="shared" si="50"/>
        <v>471.05</v>
      </c>
      <c r="L3223" s="645" t="s">
        <v>801</v>
      </c>
      <c r="M3223" s="645" t="s">
        <v>613</v>
      </c>
      <c r="N3223" s="646">
        <v>42803</v>
      </c>
      <c r="O3223" s="645" t="s">
        <v>71</v>
      </c>
      <c r="P3223" s="645" t="s">
        <v>801</v>
      </c>
    </row>
    <row r="3224" spans="1:16" x14ac:dyDescent="0.2">
      <c r="A3224" s="645" t="s">
        <v>390</v>
      </c>
      <c r="B3224" s="645" t="s">
        <v>395</v>
      </c>
      <c r="C3224" s="645" t="s">
        <v>391</v>
      </c>
      <c r="D3224" s="645" t="s">
        <v>758</v>
      </c>
      <c r="E3224" s="645" t="s">
        <v>759</v>
      </c>
      <c r="F3224" s="645" t="s">
        <v>760</v>
      </c>
      <c r="G3224" s="645" t="s">
        <v>10418</v>
      </c>
      <c r="H3224" s="646">
        <v>42720</v>
      </c>
      <c r="I3224" s="647">
        <v>89.05</v>
      </c>
      <c r="J3224" s="647">
        <v>1</v>
      </c>
      <c r="K3224" s="647">
        <f t="shared" si="50"/>
        <v>89.05</v>
      </c>
      <c r="L3224" s="645" t="s">
        <v>762</v>
      </c>
      <c r="M3224" s="645" t="s">
        <v>519</v>
      </c>
      <c r="N3224" s="646">
        <v>42808</v>
      </c>
      <c r="O3224" s="645" t="s">
        <v>71</v>
      </c>
      <c r="P3224" s="645" t="s">
        <v>4066</v>
      </c>
    </row>
    <row r="3225" spans="1:16" x14ac:dyDescent="0.2">
      <c r="A3225" s="645" t="s">
        <v>390</v>
      </c>
      <c r="B3225" s="645" t="s">
        <v>395</v>
      </c>
      <c r="C3225" s="645" t="s">
        <v>391</v>
      </c>
      <c r="D3225" s="645" t="s">
        <v>10419</v>
      </c>
      <c r="E3225" s="645" t="s">
        <v>10420</v>
      </c>
      <c r="F3225" s="645" t="s">
        <v>801</v>
      </c>
      <c r="G3225" s="645" t="s">
        <v>3970</v>
      </c>
      <c r="H3225" s="646">
        <v>42709</v>
      </c>
      <c r="I3225" s="647">
        <v>3280.4</v>
      </c>
      <c r="J3225" s="647">
        <v>1</v>
      </c>
      <c r="K3225" s="647">
        <f t="shared" si="50"/>
        <v>3280.4</v>
      </c>
      <c r="L3225" s="645" t="s">
        <v>801</v>
      </c>
      <c r="M3225" s="645" t="s">
        <v>175</v>
      </c>
      <c r="N3225" s="646">
        <v>42822</v>
      </c>
      <c r="O3225" s="645" t="s">
        <v>71</v>
      </c>
      <c r="P3225" s="645" t="s">
        <v>801</v>
      </c>
    </row>
    <row r="3226" spans="1:16" x14ac:dyDescent="0.2">
      <c r="A3226" s="645" t="s">
        <v>390</v>
      </c>
      <c r="B3226" s="645" t="s">
        <v>395</v>
      </c>
      <c r="C3226" s="645" t="s">
        <v>391</v>
      </c>
      <c r="D3226" s="645" t="s">
        <v>10421</v>
      </c>
      <c r="E3226" s="645" t="s">
        <v>10422</v>
      </c>
      <c r="F3226" s="645" t="s">
        <v>801</v>
      </c>
      <c r="G3226" s="645" t="s">
        <v>10423</v>
      </c>
      <c r="H3226" s="646">
        <v>42606</v>
      </c>
      <c r="I3226" s="647">
        <v>2067.85</v>
      </c>
      <c r="J3226" s="647">
        <v>1</v>
      </c>
      <c r="K3226" s="647">
        <f t="shared" si="50"/>
        <v>2067.85</v>
      </c>
      <c r="L3226" s="645" t="s">
        <v>801</v>
      </c>
      <c r="M3226" s="645" t="s">
        <v>474</v>
      </c>
      <c r="N3226" s="646">
        <v>42825</v>
      </c>
      <c r="O3226" s="645" t="s">
        <v>71</v>
      </c>
      <c r="P3226" s="645" t="s">
        <v>801</v>
      </c>
    </row>
    <row r="3227" spans="1:16" x14ac:dyDescent="0.2">
      <c r="A3227" s="645" t="s">
        <v>390</v>
      </c>
      <c r="B3227" s="645" t="s">
        <v>395</v>
      </c>
      <c r="C3227" s="645" t="s">
        <v>391</v>
      </c>
      <c r="D3227" s="645" t="s">
        <v>10424</v>
      </c>
      <c r="E3227" s="645" t="s">
        <v>10425</v>
      </c>
      <c r="F3227" s="645" t="s">
        <v>801</v>
      </c>
      <c r="G3227" s="645" t="s">
        <v>3970</v>
      </c>
      <c r="H3227" s="646">
        <v>42709</v>
      </c>
      <c r="I3227" s="647">
        <v>3280.4</v>
      </c>
      <c r="J3227" s="647">
        <v>1</v>
      </c>
      <c r="K3227" s="647">
        <f t="shared" si="50"/>
        <v>3280.4</v>
      </c>
      <c r="L3227" s="645" t="s">
        <v>801</v>
      </c>
      <c r="M3227" s="645" t="s">
        <v>474</v>
      </c>
      <c r="N3227" s="646">
        <v>42808</v>
      </c>
      <c r="O3227" s="645" t="s">
        <v>71</v>
      </c>
      <c r="P3227" s="645" t="s">
        <v>801</v>
      </c>
    </row>
    <row r="3228" spans="1:16" x14ac:dyDescent="0.2">
      <c r="A3228" s="645" t="s">
        <v>390</v>
      </c>
      <c r="B3228" s="645" t="s">
        <v>395</v>
      </c>
      <c r="C3228" s="645" t="s">
        <v>391</v>
      </c>
      <c r="D3228" s="645" t="s">
        <v>10426</v>
      </c>
      <c r="E3228" s="645" t="s">
        <v>10427</v>
      </c>
      <c r="F3228" s="645" t="s">
        <v>801</v>
      </c>
      <c r="G3228" s="645" t="s">
        <v>10428</v>
      </c>
      <c r="H3228" s="646">
        <v>42719</v>
      </c>
      <c r="I3228" s="647">
        <v>3506.4</v>
      </c>
      <c r="J3228" s="647">
        <v>1</v>
      </c>
      <c r="K3228" s="647">
        <f t="shared" si="50"/>
        <v>3506.4</v>
      </c>
      <c r="L3228" s="645" t="s">
        <v>801</v>
      </c>
      <c r="M3228" s="645" t="s">
        <v>474</v>
      </c>
      <c r="N3228" s="646">
        <v>42823</v>
      </c>
      <c r="O3228" s="645" t="s">
        <v>71</v>
      </c>
      <c r="P3228" s="645" t="s">
        <v>801</v>
      </c>
    </row>
    <row r="3229" spans="1:16" x14ac:dyDescent="0.2">
      <c r="A3229" s="645" t="s">
        <v>390</v>
      </c>
      <c r="B3229" s="645" t="s">
        <v>395</v>
      </c>
      <c r="C3229" s="645" t="s">
        <v>391</v>
      </c>
      <c r="D3229" s="645" t="s">
        <v>10429</v>
      </c>
      <c r="E3229" s="645" t="s">
        <v>10430</v>
      </c>
      <c r="F3229" s="645" t="s">
        <v>801</v>
      </c>
      <c r="G3229" s="645" t="s">
        <v>10431</v>
      </c>
      <c r="H3229" s="646">
        <v>42696</v>
      </c>
      <c r="I3229" s="647">
        <v>1246</v>
      </c>
      <c r="J3229" s="647">
        <v>1</v>
      </c>
      <c r="K3229" s="647">
        <f t="shared" si="50"/>
        <v>1246</v>
      </c>
      <c r="L3229" s="645" t="s">
        <v>10432</v>
      </c>
      <c r="M3229" s="645" t="s">
        <v>1051</v>
      </c>
      <c r="N3229" s="646">
        <v>42815</v>
      </c>
      <c r="O3229" s="645" t="s">
        <v>71</v>
      </c>
      <c r="P3229" s="645" t="s">
        <v>10433</v>
      </c>
    </row>
    <row r="3230" spans="1:16" x14ac:dyDescent="0.2">
      <c r="A3230" s="645" t="s">
        <v>390</v>
      </c>
      <c r="B3230" s="645" t="s">
        <v>395</v>
      </c>
      <c r="C3230" s="645" t="s">
        <v>391</v>
      </c>
      <c r="D3230" s="645" t="s">
        <v>10434</v>
      </c>
      <c r="E3230" s="645" t="s">
        <v>10435</v>
      </c>
      <c r="F3230" s="645" t="s">
        <v>801</v>
      </c>
      <c r="G3230" s="645" t="s">
        <v>10436</v>
      </c>
      <c r="H3230" s="646">
        <v>42717</v>
      </c>
      <c r="I3230" s="647">
        <v>2076.71</v>
      </c>
      <c r="J3230" s="647">
        <v>1</v>
      </c>
      <c r="K3230" s="647">
        <f t="shared" si="50"/>
        <v>2076.71</v>
      </c>
      <c r="L3230" s="645" t="s">
        <v>801</v>
      </c>
      <c r="M3230" s="645" t="s">
        <v>474</v>
      </c>
      <c r="N3230" s="646">
        <v>42823</v>
      </c>
      <c r="O3230" s="645" t="s">
        <v>71</v>
      </c>
      <c r="P3230" s="645" t="s">
        <v>801</v>
      </c>
    </row>
    <row r="3231" spans="1:16" x14ac:dyDescent="0.2">
      <c r="A3231" s="645" t="s">
        <v>390</v>
      </c>
      <c r="B3231" s="645" t="s">
        <v>395</v>
      </c>
      <c r="C3231" s="645" t="s">
        <v>391</v>
      </c>
      <c r="D3231" s="645" t="s">
        <v>7346</v>
      </c>
      <c r="E3231" s="645" t="s">
        <v>7347</v>
      </c>
      <c r="F3231" s="645" t="s">
        <v>801</v>
      </c>
      <c r="G3231" s="645" t="s">
        <v>10437</v>
      </c>
      <c r="H3231" s="646">
        <v>42719</v>
      </c>
      <c r="I3231" s="647">
        <v>866.36</v>
      </c>
      <c r="J3231" s="647">
        <v>1</v>
      </c>
      <c r="K3231" s="647">
        <f t="shared" si="50"/>
        <v>866.36</v>
      </c>
      <c r="L3231" s="645" t="s">
        <v>801</v>
      </c>
      <c r="M3231" s="645" t="s">
        <v>474</v>
      </c>
      <c r="N3231" s="646">
        <v>42823</v>
      </c>
      <c r="O3231" s="645" t="s">
        <v>71</v>
      </c>
      <c r="P3231" s="645" t="s">
        <v>801</v>
      </c>
    </row>
    <row r="3232" spans="1:16" x14ac:dyDescent="0.2">
      <c r="A3232" s="645" t="s">
        <v>390</v>
      </c>
      <c r="B3232" s="645" t="s">
        <v>395</v>
      </c>
      <c r="C3232" s="645" t="s">
        <v>391</v>
      </c>
      <c r="D3232" s="645" t="s">
        <v>10438</v>
      </c>
      <c r="E3232" s="645" t="s">
        <v>10439</v>
      </c>
      <c r="F3232" s="645" t="s">
        <v>10440</v>
      </c>
      <c r="G3232" s="645" t="s">
        <v>10441</v>
      </c>
      <c r="H3232" s="646">
        <v>42721</v>
      </c>
      <c r="I3232" s="647">
        <v>199.99</v>
      </c>
      <c r="J3232" s="647">
        <v>1</v>
      </c>
      <c r="K3232" s="647">
        <f t="shared" si="50"/>
        <v>199.99</v>
      </c>
      <c r="L3232" s="645" t="s">
        <v>801</v>
      </c>
      <c r="M3232" s="645" t="s">
        <v>271</v>
      </c>
      <c r="N3232" s="646">
        <v>42823</v>
      </c>
      <c r="O3232" s="645" t="s">
        <v>71</v>
      </c>
      <c r="P3232" s="645" t="s">
        <v>801</v>
      </c>
    </row>
    <row r="3233" spans="1:16" x14ac:dyDescent="0.2">
      <c r="A3233" s="645" t="s">
        <v>390</v>
      </c>
      <c r="B3233" s="645" t="s">
        <v>395</v>
      </c>
      <c r="C3233" s="645" t="s">
        <v>391</v>
      </c>
      <c r="D3233" s="645" t="s">
        <v>10442</v>
      </c>
      <c r="E3233" s="645" t="s">
        <v>10443</v>
      </c>
      <c r="F3233" s="645" t="s">
        <v>10444</v>
      </c>
      <c r="G3233" s="645" t="s">
        <v>10445</v>
      </c>
      <c r="H3233" s="646">
        <v>42702</v>
      </c>
      <c r="I3233" s="647">
        <v>235.67</v>
      </c>
      <c r="J3233" s="647">
        <v>1</v>
      </c>
      <c r="K3233" s="647">
        <f t="shared" si="50"/>
        <v>235.67</v>
      </c>
      <c r="L3233" s="645" t="s">
        <v>801</v>
      </c>
      <c r="M3233" s="645" t="s">
        <v>680</v>
      </c>
      <c r="N3233" s="646">
        <v>42825</v>
      </c>
      <c r="O3233" s="645" t="s">
        <v>71</v>
      </c>
      <c r="P3233" s="645" t="s">
        <v>801</v>
      </c>
    </row>
    <row r="3234" spans="1:16" x14ac:dyDescent="0.2">
      <c r="A3234" s="645" t="s">
        <v>390</v>
      </c>
      <c r="B3234" s="645" t="s">
        <v>395</v>
      </c>
      <c r="C3234" s="645" t="s">
        <v>391</v>
      </c>
      <c r="D3234" s="645" t="s">
        <v>2477</v>
      </c>
      <c r="E3234" s="645" t="s">
        <v>2478</v>
      </c>
      <c r="F3234" s="645" t="s">
        <v>2479</v>
      </c>
      <c r="G3234" s="645" t="s">
        <v>2480</v>
      </c>
      <c r="H3234" s="646">
        <v>42681</v>
      </c>
      <c r="I3234" s="647">
        <v>55</v>
      </c>
      <c r="J3234" s="647">
        <v>1</v>
      </c>
      <c r="K3234" s="647">
        <f t="shared" si="50"/>
        <v>55</v>
      </c>
      <c r="L3234" s="645" t="s">
        <v>801</v>
      </c>
      <c r="M3234" s="645" t="s">
        <v>1281</v>
      </c>
      <c r="N3234" s="646">
        <v>42824</v>
      </c>
      <c r="O3234" s="645" t="s">
        <v>71</v>
      </c>
      <c r="P3234" s="645" t="s">
        <v>801</v>
      </c>
    </row>
    <row r="3235" spans="1:16" x14ac:dyDescent="0.2">
      <c r="A3235" s="645" t="s">
        <v>390</v>
      </c>
      <c r="B3235" s="645" t="s">
        <v>395</v>
      </c>
      <c r="C3235" s="645" t="s">
        <v>391</v>
      </c>
      <c r="D3235" s="645" t="s">
        <v>10446</v>
      </c>
      <c r="E3235" s="645" t="s">
        <v>10447</v>
      </c>
      <c r="F3235" s="645" t="s">
        <v>10448</v>
      </c>
      <c r="G3235" s="645" t="s">
        <v>10449</v>
      </c>
      <c r="H3235" s="646">
        <v>42622</v>
      </c>
      <c r="I3235" s="647">
        <v>78.900000000000006</v>
      </c>
      <c r="J3235" s="647">
        <v>1</v>
      </c>
      <c r="K3235" s="647">
        <f t="shared" si="50"/>
        <v>78.900000000000006</v>
      </c>
      <c r="L3235" s="645" t="s">
        <v>801</v>
      </c>
      <c r="M3235" s="645" t="s">
        <v>271</v>
      </c>
      <c r="N3235" s="646">
        <v>42801</v>
      </c>
      <c r="O3235" s="645" t="s">
        <v>71</v>
      </c>
      <c r="P3235" s="645" t="s">
        <v>801</v>
      </c>
    </row>
    <row r="3236" spans="1:16" x14ac:dyDescent="0.2">
      <c r="A3236" s="645" t="s">
        <v>390</v>
      </c>
      <c r="B3236" s="645" t="s">
        <v>395</v>
      </c>
      <c r="C3236" s="645" t="s">
        <v>391</v>
      </c>
      <c r="D3236" s="645" t="s">
        <v>10446</v>
      </c>
      <c r="E3236" s="645" t="s">
        <v>10447</v>
      </c>
      <c r="F3236" s="645" t="s">
        <v>10448</v>
      </c>
      <c r="G3236" s="645" t="s">
        <v>10450</v>
      </c>
      <c r="H3236" s="646">
        <v>42622</v>
      </c>
      <c r="I3236" s="647">
        <v>78.900000000000006</v>
      </c>
      <c r="J3236" s="647">
        <v>1</v>
      </c>
      <c r="K3236" s="647">
        <f t="shared" si="50"/>
        <v>78.900000000000006</v>
      </c>
      <c r="L3236" s="645" t="s">
        <v>801</v>
      </c>
      <c r="M3236" s="645" t="s">
        <v>10142</v>
      </c>
      <c r="N3236" s="646">
        <v>42822</v>
      </c>
      <c r="O3236" s="645" t="s">
        <v>71</v>
      </c>
      <c r="P3236" s="645" t="s">
        <v>801</v>
      </c>
    </row>
    <row r="3237" spans="1:16" x14ac:dyDescent="0.2">
      <c r="A3237" s="645" t="s">
        <v>390</v>
      </c>
      <c r="B3237" s="645" t="s">
        <v>395</v>
      </c>
      <c r="C3237" s="645" t="s">
        <v>391</v>
      </c>
      <c r="D3237" s="645" t="s">
        <v>10451</v>
      </c>
      <c r="E3237" s="645" t="s">
        <v>10452</v>
      </c>
      <c r="F3237" s="645" t="s">
        <v>10453</v>
      </c>
      <c r="G3237" s="645" t="s">
        <v>10454</v>
      </c>
      <c r="H3237" s="646">
        <v>42705</v>
      </c>
      <c r="I3237" s="647">
        <v>381.05</v>
      </c>
      <c r="J3237" s="647">
        <v>1</v>
      </c>
      <c r="K3237" s="647">
        <f t="shared" si="50"/>
        <v>381.05</v>
      </c>
      <c r="L3237" s="645" t="s">
        <v>801</v>
      </c>
      <c r="M3237" s="645" t="s">
        <v>7441</v>
      </c>
      <c r="N3237" s="646">
        <v>42822</v>
      </c>
      <c r="O3237" s="645" t="s">
        <v>71</v>
      </c>
      <c r="P3237" s="645" t="s">
        <v>801</v>
      </c>
    </row>
    <row r="3238" spans="1:16" x14ac:dyDescent="0.2">
      <c r="A3238" s="645" t="s">
        <v>390</v>
      </c>
      <c r="B3238" s="645" t="s">
        <v>395</v>
      </c>
      <c r="C3238" s="645" t="s">
        <v>391</v>
      </c>
      <c r="D3238" s="645" t="s">
        <v>10455</v>
      </c>
      <c r="E3238" s="645" t="s">
        <v>10456</v>
      </c>
      <c r="F3238" s="645" t="s">
        <v>10457</v>
      </c>
      <c r="G3238" s="645" t="s">
        <v>10458</v>
      </c>
      <c r="H3238" s="646">
        <v>42720</v>
      </c>
      <c r="I3238" s="647">
        <v>191</v>
      </c>
      <c r="J3238" s="647">
        <v>1</v>
      </c>
      <c r="K3238" s="647">
        <f t="shared" si="50"/>
        <v>191</v>
      </c>
      <c r="L3238" s="645" t="s">
        <v>801</v>
      </c>
      <c r="M3238" s="645" t="s">
        <v>1204</v>
      </c>
      <c r="N3238" s="646">
        <v>42814</v>
      </c>
      <c r="O3238" s="645" t="s">
        <v>71</v>
      </c>
      <c r="P3238" s="645" t="s">
        <v>801</v>
      </c>
    </row>
    <row r="3239" spans="1:16" x14ac:dyDescent="0.2">
      <c r="A3239" s="645" t="s">
        <v>390</v>
      </c>
      <c r="B3239" s="645" t="s">
        <v>395</v>
      </c>
      <c r="C3239" s="645" t="s">
        <v>391</v>
      </c>
      <c r="D3239" s="645" t="s">
        <v>10459</v>
      </c>
      <c r="E3239" s="645" t="s">
        <v>10460</v>
      </c>
      <c r="F3239" s="645" t="s">
        <v>10461</v>
      </c>
      <c r="G3239" s="645" t="s">
        <v>10462</v>
      </c>
      <c r="H3239" s="646">
        <v>42703</v>
      </c>
      <c r="I3239" s="647">
        <v>179.08</v>
      </c>
      <c r="J3239" s="647">
        <v>1</v>
      </c>
      <c r="K3239" s="647">
        <f t="shared" si="50"/>
        <v>179.08</v>
      </c>
      <c r="L3239" s="645" t="s">
        <v>10463</v>
      </c>
      <c r="M3239" s="645" t="s">
        <v>445</v>
      </c>
      <c r="N3239" s="646">
        <v>42823</v>
      </c>
      <c r="O3239" s="645" t="s">
        <v>71</v>
      </c>
      <c r="P3239" s="645" t="s">
        <v>10464</v>
      </c>
    </row>
    <row r="3240" spans="1:16" x14ac:dyDescent="0.2">
      <c r="A3240" s="645" t="s">
        <v>390</v>
      </c>
      <c r="B3240" s="645" t="s">
        <v>395</v>
      </c>
      <c r="C3240" s="645" t="s">
        <v>391</v>
      </c>
      <c r="D3240" s="645" t="s">
        <v>2013</v>
      </c>
      <c r="E3240" s="645" t="s">
        <v>2014</v>
      </c>
      <c r="F3240" s="645" t="s">
        <v>2015</v>
      </c>
      <c r="G3240" s="645" t="s">
        <v>10465</v>
      </c>
      <c r="H3240" s="646">
        <v>42642</v>
      </c>
      <c r="I3240" s="647">
        <v>501.01</v>
      </c>
      <c r="J3240" s="647">
        <v>1</v>
      </c>
      <c r="K3240" s="647">
        <f t="shared" si="50"/>
        <v>501.01</v>
      </c>
      <c r="L3240" s="645" t="s">
        <v>801</v>
      </c>
      <c r="M3240" s="645" t="s">
        <v>1788</v>
      </c>
      <c r="N3240" s="646">
        <v>42814</v>
      </c>
      <c r="O3240" s="645" t="s">
        <v>71</v>
      </c>
      <c r="P3240" s="645" t="s">
        <v>801</v>
      </c>
    </row>
    <row r="3241" spans="1:16" x14ac:dyDescent="0.2">
      <c r="A3241" s="645" t="s">
        <v>390</v>
      </c>
      <c r="B3241" s="645" t="s">
        <v>395</v>
      </c>
      <c r="C3241" s="645" t="s">
        <v>391</v>
      </c>
      <c r="D3241" s="645" t="s">
        <v>81</v>
      </c>
      <c r="E3241" s="645" t="s">
        <v>82</v>
      </c>
      <c r="F3241" s="645" t="s">
        <v>83</v>
      </c>
      <c r="G3241" s="645" t="s">
        <v>10466</v>
      </c>
      <c r="H3241" s="646">
        <v>42704</v>
      </c>
      <c r="I3241" s="647">
        <v>269.27999999999997</v>
      </c>
      <c r="J3241" s="647">
        <v>1</v>
      </c>
      <c r="K3241" s="647">
        <f t="shared" si="50"/>
        <v>269.27999999999997</v>
      </c>
      <c r="L3241" s="645" t="s">
        <v>801</v>
      </c>
      <c r="M3241" s="645" t="s">
        <v>262</v>
      </c>
      <c r="N3241" s="646">
        <v>42804</v>
      </c>
      <c r="O3241" s="645" t="s">
        <v>71</v>
      </c>
      <c r="P3241" s="645" t="s">
        <v>801</v>
      </c>
    </row>
    <row r="3242" spans="1:16" x14ac:dyDescent="0.2">
      <c r="A3242" s="645" t="s">
        <v>390</v>
      </c>
      <c r="B3242" s="645" t="s">
        <v>395</v>
      </c>
      <c r="C3242" s="645" t="s">
        <v>391</v>
      </c>
      <c r="D3242" s="645" t="s">
        <v>10467</v>
      </c>
      <c r="E3242" s="645" t="s">
        <v>10468</v>
      </c>
      <c r="F3242" s="645" t="s">
        <v>10469</v>
      </c>
      <c r="G3242" s="645" t="s">
        <v>10470</v>
      </c>
      <c r="H3242" s="646">
        <v>42731</v>
      </c>
      <c r="I3242" s="647">
        <v>95</v>
      </c>
      <c r="J3242" s="647">
        <v>1</v>
      </c>
      <c r="K3242" s="647">
        <f t="shared" si="50"/>
        <v>95</v>
      </c>
      <c r="L3242" s="645" t="s">
        <v>801</v>
      </c>
      <c r="M3242" s="645" t="s">
        <v>540</v>
      </c>
      <c r="N3242" s="646">
        <v>42816</v>
      </c>
      <c r="O3242" s="645" t="s">
        <v>71</v>
      </c>
      <c r="P3242" s="645" t="s">
        <v>801</v>
      </c>
    </row>
    <row r="3243" spans="1:16" x14ac:dyDescent="0.2">
      <c r="A3243" s="645" t="s">
        <v>390</v>
      </c>
      <c r="B3243" s="645" t="s">
        <v>395</v>
      </c>
      <c r="C3243" s="645" t="s">
        <v>391</v>
      </c>
      <c r="D3243" s="645" t="s">
        <v>568</v>
      </c>
      <c r="E3243" s="645" t="s">
        <v>569</v>
      </c>
      <c r="F3243" s="645" t="s">
        <v>570</v>
      </c>
      <c r="G3243" s="645" t="s">
        <v>10471</v>
      </c>
      <c r="H3243" s="646">
        <v>42711</v>
      </c>
      <c r="I3243" s="647">
        <v>14</v>
      </c>
      <c r="J3243" s="647">
        <v>1</v>
      </c>
      <c r="K3243" s="647">
        <f t="shared" si="50"/>
        <v>14</v>
      </c>
      <c r="L3243" s="645" t="s">
        <v>10472</v>
      </c>
      <c r="M3243" s="645" t="s">
        <v>10473</v>
      </c>
      <c r="N3243" s="646">
        <v>42817</v>
      </c>
      <c r="O3243" s="645" t="s">
        <v>71</v>
      </c>
      <c r="P3243" s="645" t="s">
        <v>10474</v>
      </c>
    </row>
    <row r="3244" spans="1:16" x14ac:dyDescent="0.2">
      <c r="A3244" s="645" t="s">
        <v>390</v>
      </c>
      <c r="B3244" s="645" t="s">
        <v>395</v>
      </c>
      <c r="C3244" s="645" t="s">
        <v>391</v>
      </c>
      <c r="D3244" s="645" t="s">
        <v>1351</v>
      </c>
      <c r="E3244" s="645" t="s">
        <v>1352</v>
      </c>
      <c r="F3244" s="645" t="s">
        <v>1353</v>
      </c>
      <c r="G3244" s="645" t="s">
        <v>10475</v>
      </c>
      <c r="H3244" s="646">
        <v>42704</v>
      </c>
      <c r="I3244" s="647">
        <v>50.69</v>
      </c>
      <c r="J3244" s="647">
        <v>1</v>
      </c>
      <c r="K3244" s="647">
        <f t="shared" si="50"/>
        <v>50.69</v>
      </c>
      <c r="L3244" s="645" t="s">
        <v>801</v>
      </c>
      <c r="M3244" s="645" t="s">
        <v>1923</v>
      </c>
      <c r="N3244" s="646">
        <v>42797</v>
      </c>
      <c r="O3244" s="645" t="s">
        <v>71</v>
      </c>
      <c r="P3244" s="645" t="s">
        <v>801</v>
      </c>
    </row>
    <row r="3245" spans="1:16" x14ac:dyDescent="0.2">
      <c r="A3245" s="645" t="s">
        <v>390</v>
      </c>
      <c r="B3245" s="645" t="s">
        <v>395</v>
      </c>
      <c r="C3245" s="645" t="s">
        <v>391</v>
      </c>
      <c r="D3245" s="645" t="s">
        <v>1351</v>
      </c>
      <c r="E3245" s="645" t="s">
        <v>1352</v>
      </c>
      <c r="F3245" s="645" t="s">
        <v>1353</v>
      </c>
      <c r="G3245" s="645" t="s">
        <v>10476</v>
      </c>
      <c r="H3245" s="646">
        <v>42674</v>
      </c>
      <c r="I3245" s="647">
        <v>32.92</v>
      </c>
      <c r="J3245" s="647">
        <v>1</v>
      </c>
      <c r="K3245" s="647">
        <f t="shared" si="50"/>
        <v>32.92</v>
      </c>
      <c r="L3245" s="645" t="s">
        <v>801</v>
      </c>
      <c r="M3245" s="645" t="s">
        <v>1923</v>
      </c>
      <c r="N3245" s="646">
        <v>42797</v>
      </c>
      <c r="O3245" s="645" t="s">
        <v>71</v>
      </c>
      <c r="P3245" s="645" t="s">
        <v>801</v>
      </c>
    </row>
    <row r="3246" spans="1:16" x14ac:dyDescent="0.2">
      <c r="A3246" s="645" t="s">
        <v>390</v>
      </c>
      <c r="B3246" s="645" t="s">
        <v>395</v>
      </c>
      <c r="C3246" s="645" t="s">
        <v>391</v>
      </c>
      <c r="D3246" s="645" t="s">
        <v>1351</v>
      </c>
      <c r="E3246" s="645" t="s">
        <v>1352</v>
      </c>
      <c r="F3246" s="645" t="s">
        <v>1353</v>
      </c>
      <c r="G3246" s="645" t="s">
        <v>10477</v>
      </c>
      <c r="H3246" s="646">
        <v>42674</v>
      </c>
      <c r="I3246" s="647">
        <v>45.2</v>
      </c>
      <c r="J3246" s="647">
        <v>1</v>
      </c>
      <c r="K3246" s="647">
        <f t="shared" si="50"/>
        <v>45.2</v>
      </c>
      <c r="L3246" s="645" t="s">
        <v>801</v>
      </c>
      <c r="M3246" s="645" t="s">
        <v>1172</v>
      </c>
      <c r="N3246" s="646">
        <v>42808</v>
      </c>
      <c r="O3246" s="645" t="s">
        <v>71</v>
      </c>
      <c r="P3246" s="645" t="s">
        <v>801</v>
      </c>
    </row>
    <row r="3247" spans="1:16" x14ac:dyDescent="0.2">
      <c r="A3247" s="645" t="s">
        <v>390</v>
      </c>
      <c r="B3247" s="645" t="s">
        <v>395</v>
      </c>
      <c r="C3247" s="645" t="s">
        <v>391</v>
      </c>
      <c r="D3247" s="645" t="s">
        <v>1351</v>
      </c>
      <c r="E3247" s="645" t="s">
        <v>1352</v>
      </c>
      <c r="F3247" s="645" t="s">
        <v>1353</v>
      </c>
      <c r="G3247" s="645" t="s">
        <v>10478</v>
      </c>
      <c r="H3247" s="646">
        <v>42643</v>
      </c>
      <c r="I3247" s="647">
        <v>32.92</v>
      </c>
      <c r="J3247" s="647">
        <v>1</v>
      </c>
      <c r="K3247" s="647">
        <f t="shared" si="50"/>
        <v>32.92</v>
      </c>
      <c r="L3247" s="645" t="s">
        <v>801</v>
      </c>
      <c r="M3247" s="645" t="s">
        <v>1923</v>
      </c>
      <c r="N3247" s="646">
        <v>42797</v>
      </c>
      <c r="O3247" s="645" t="s">
        <v>71</v>
      </c>
      <c r="P3247" s="645" t="s">
        <v>801</v>
      </c>
    </row>
    <row r="3248" spans="1:16" x14ac:dyDescent="0.2">
      <c r="A3248" s="645" t="s">
        <v>390</v>
      </c>
      <c r="B3248" s="645" t="s">
        <v>395</v>
      </c>
      <c r="C3248" s="645" t="s">
        <v>391</v>
      </c>
      <c r="D3248" s="645" t="s">
        <v>1351</v>
      </c>
      <c r="E3248" s="645" t="s">
        <v>1352</v>
      </c>
      <c r="F3248" s="645" t="s">
        <v>1353</v>
      </c>
      <c r="G3248" s="645" t="s">
        <v>10479</v>
      </c>
      <c r="H3248" s="646">
        <v>42643</v>
      </c>
      <c r="I3248" s="647">
        <v>70.58</v>
      </c>
      <c r="J3248" s="647">
        <v>1</v>
      </c>
      <c r="K3248" s="647">
        <f t="shared" si="50"/>
        <v>70.58</v>
      </c>
      <c r="L3248" s="645" t="s">
        <v>801</v>
      </c>
      <c r="M3248" s="645" t="s">
        <v>7732</v>
      </c>
      <c r="N3248" s="646">
        <v>42807</v>
      </c>
      <c r="O3248" s="645" t="s">
        <v>71</v>
      </c>
      <c r="P3248" s="645" t="s">
        <v>801</v>
      </c>
    </row>
    <row r="3249" spans="1:16" x14ac:dyDescent="0.2">
      <c r="A3249" s="645" t="s">
        <v>390</v>
      </c>
      <c r="B3249" s="645" t="s">
        <v>395</v>
      </c>
      <c r="C3249" s="645" t="s">
        <v>391</v>
      </c>
      <c r="D3249" s="645" t="s">
        <v>72</v>
      </c>
      <c r="E3249" s="645" t="s">
        <v>73</v>
      </c>
      <c r="F3249" s="645" t="s">
        <v>74</v>
      </c>
      <c r="G3249" s="645" t="s">
        <v>10480</v>
      </c>
      <c r="H3249" s="646">
        <v>42615</v>
      </c>
      <c r="I3249" s="647">
        <v>99.83</v>
      </c>
      <c r="J3249" s="647">
        <v>1</v>
      </c>
      <c r="K3249" s="647">
        <f t="shared" si="50"/>
        <v>99.83</v>
      </c>
      <c r="L3249" s="645" t="s">
        <v>801</v>
      </c>
      <c r="M3249" s="645" t="s">
        <v>85</v>
      </c>
      <c r="N3249" s="646">
        <v>42818</v>
      </c>
      <c r="O3249" s="645" t="s">
        <v>71</v>
      </c>
      <c r="P3249" s="645" t="s">
        <v>801</v>
      </c>
    </row>
    <row r="3250" spans="1:16" x14ac:dyDescent="0.2">
      <c r="A3250" s="645" t="s">
        <v>390</v>
      </c>
      <c r="B3250" s="645" t="s">
        <v>395</v>
      </c>
      <c r="C3250" s="645" t="s">
        <v>391</v>
      </c>
      <c r="D3250" s="645" t="s">
        <v>119</v>
      </c>
      <c r="E3250" s="645" t="s">
        <v>120</v>
      </c>
      <c r="F3250" s="645" t="s">
        <v>121</v>
      </c>
      <c r="G3250" s="645" t="s">
        <v>10481</v>
      </c>
      <c r="H3250" s="646">
        <v>42599</v>
      </c>
      <c r="I3250" s="647">
        <v>102.85</v>
      </c>
      <c r="J3250" s="647">
        <v>1</v>
      </c>
      <c r="K3250" s="647">
        <f t="shared" si="50"/>
        <v>102.85</v>
      </c>
      <c r="L3250" s="645" t="s">
        <v>801</v>
      </c>
      <c r="M3250" s="645" t="s">
        <v>153</v>
      </c>
      <c r="N3250" s="646">
        <v>42803</v>
      </c>
      <c r="O3250" s="645" t="s">
        <v>71</v>
      </c>
      <c r="P3250" s="645" t="s">
        <v>801</v>
      </c>
    </row>
    <row r="3251" spans="1:16" x14ac:dyDescent="0.2">
      <c r="A3251" s="645" t="s">
        <v>390</v>
      </c>
      <c r="B3251" s="645" t="s">
        <v>395</v>
      </c>
      <c r="C3251" s="645" t="s">
        <v>391</v>
      </c>
      <c r="D3251" s="645" t="s">
        <v>119</v>
      </c>
      <c r="E3251" s="645" t="s">
        <v>120</v>
      </c>
      <c r="F3251" s="645" t="s">
        <v>121</v>
      </c>
      <c r="G3251" s="645" t="s">
        <v>10482</v>
      </c>
      <c r="H3251" s="646">
        <v>42598</v>
      </c>
      <c r="I3251" s="647">
        <v>93.29</v>
      </c>
      <c r="J3251" s="647">
        <v>1</v>
      </c>
      <c r="K3251" s="647">
        <f t="shared" si="50"/>
        <v>93.29</v>
      </c>
      <c r="L3251" s="645" t="s">
        <v>801</v>
      </c>
      <c r="M3251" s="645" t="s">
        <v>153</v>
      </c>
      <c r="N3251" s="646">
        <v>42803</v>
      </c>
      <c r="O3251" s="645" t="s">
        <v>71</v>
      </c>
      <c r="P3251" s="645" t="s">
        <v>801</v>
      </c>
    </row>
    <row r="3252" spans="1:16" x14ac:dyDescent="0.2">
      <c r="A3252" s="645" t="s">
        <v>390</v>
      </c>
      <c r="B3252" s="645" t="s">
        <v>395</v>
      </c>
      <c r="C3252" s="645" t="s">
        <v>391</v>
      </c>
      <c r="D3252" s="645" t="s">
        <v>119</v>
      </c>
      <c r="E3252" s="645" t="s">
        <v>120</v>
      </c>
      <c r="F3252" s="645" t="s">
        <v>121</v>
      </c>
      <c r="G3252" s="645" t="s">
        <v>10483</v>
      </c>
      <c r="H3252" s="646">
        <v>42704</v>
      </c>
      <c r="I3252" s="647">
        <v>277.08999999999997</v>
      </c>
      <c r="J3252" s="647">
        <v>1</v>
      </c>
      <c r="K3252" s="647">
        <f t="shared" si="50"/>
        <v>277.08999999999997</v>
      </c>
      <c r="L3252" s="645" t="s">
        <v>801</v>
      </c>
      <c r="M3252" s="645" t="s">
        <v>475</v>
      </c>
      <c r="N3252" s="646">
        <v>42803</v>
      </c>
      <c r="O3252" s="645" t="s">
        <v>71</v>
      </c>
      <c r="P3252" s="645" t="s">
        <v>801</v>
      </c>
    </row>
    <row r="3253" spans="1:16" x14ac:dyDescent="0.2">
      <c r="A3253" s="645" t="s">
        <v>390</v>
      </c>
      <c r="B3253" s="645" t="s">
        <v>395</v>
      </c>
      <c r="C3253" s="645" t="s">
        <v>391</v>
      </c>
      <c r="D3253" s="645" t="s">
        <v>10484</v>
      </c>
      <c r="E3253" s="645" t="s">
        <v>10485</v>
      </c>
      <c r="F3253" s="645" t="s">
        <v>10486</v>
      </c>
      <c r="G3253" s="645" t="s">
        <v>10487</v>
      </c>
      <c r="H3253" s="646">
        <v>42566</v>
      </c>
      <c r="I3253" s="647">
        <v>26.68</v>
      </c>
      <c r="J3253" s="647">
        <v>1</v>
      </c>
      <c r="K3253" s="647">
        <f t="shared" si="50"/>
        <v>26.68</v>
      </c>
      <c r="L3253" s="645" t="s">
        <v>801</v>
      </c>
      <c r="M3253" s="645" t="s">
        <v>475</v>
      </c>
      <c r="N3253" s="646">
        <v>42824</v>
      </c>
      <c r="O3253" s="645" t="s">
        <v>71</v>
      </c>
      <c r="P3253" s="645" t="s">
        <v>801</v>
      </c>
    </row>
    <row r="3254" spans="1:16" x14ac:dyDescent="0.2">
      <c r="A3254" s="645" t="s">
        <v>390</v>
      </c>
      <c r="B3254" s="645" t="s">
        <v>395</v>
      </c>
      <c r="C3254" s="645" t="s">
        <v>391</v>
      </c>
      <c r="D3254" s="645" t="s">
        <v>208</v>
      </c>
      <c r="E3254" s="645" t="s">
        <v>209</v>
      </c>
      <c r="F3254" s="645" t="s">
        <v>210</v>
      </c>
      <c r="G3254" s="645" t="s">
        <v>10488</v>
      </c>
      <c r="H3254" s="646">
        <v>42726</v>
      </c>
      <c r="I3254" s="647">
        <v>51.79</v>
      </c>
      <c r="J3254" s="647">
        <v>1</v>
      </c>
      <c r="K3254" s="647">
        <f t="shared" si="50"/>
        <v>51.79</v>
      </c>
      <c r="L3254" s="645" t="s">
        <v>10489</v>
      </c>
      <c r="M3254" s="645" t="s">
        <v>140</v>
      </c>
      <c r="N3254" s="646">
        <v>42803</v>
      </c>
      <c r="O3254" s="645" t="s">
        <v>71</v>
      </c>
      <c r="P3254" s="645" t="s">
        <v>10490</v>
      </c>
    </row>
    <row r="3255" spans="1:16" x14ac:dyDescent="0.2">
      <c r="A3255" s="645" t="s">
        <v>390</v>
      </c>
      <c r="B3255" s="645" t="s">
        <v>395</v>
      </c>
      <c r="C3255" s="645" t="s">
        <v>391</v>
      </c>
      <c r="D3255" s="645" t="s">
        <v>208</v>
      </c>
      <c r="E3255" s="645" t="s">
        <v>209</v>
      </c>
      <c r="F3255" s="645" t="s">
        <v>210</v>
      </c>
      <c r="G3255" s="645" t="s">
        <v>10491</v>
      </c>
      <c r="H3255" s="646">
        <v>42726</v>
      </c>
      <c r="I3255" s="647">
        <v>232.25</v>
      </c>
      <c r="J3255" s="647">
        <v>1</v>
      </c>
      <c r="K3255" s="647">
        <f t="shared" si="50"/>
        <v>232.25</v>
      </c>
      <c r="L3255" s="645" t="s">
        <v>10489</v>
      </c>
      <c r="M3255" s="645" t="s">
        <v>140</v>
      </c>
      <c r="N3255" s="646">
        <v>42803</v>
      </c>
      <c r="O3255" s="645" t="s">
        <v>71</v>
      </c>
      <c r="P3255" s="645" t="s">
        <v>10490</v>
      </c>
    </row>
    <row r="3256" spans="1:16" x14ac:dyDescent="0.2">
      <c r="A3256" s="645" t="s">
        <v>390</v>
      </c>
      <c r="B3256" s="645" t="s">
        <v>395</v>
      </c>
      <c r="C3256" s="645" t="s">
        <v>391</v>
      </c>
      <c r="D3256" s="645" t="s">
        <v>10492</v>
      </c>
      <c r="E3256" s="645" t="s">
        <v>10493</v>
      </c>
      <c r="F3256" s="645" t="s">
        <v>10494</v>
      </c>
      <c r="G3256" s="645" t="s">
        <v>10495</v>
      </c>
      <c r="H3256" s="646">
        <v>42705</v>
      </c>
      <c r="I3256" s="647">
        <v>605</v>
      </c>
      <c r="J3256" s="647">
        <v>1</v>
      </c>
      <c r="K3256" s="647">
        <f t="shared" si="50"/>
        <v>605</v>
      </c>
      <c r="L3256" s="645" t="s">
        <v>801</v>
      </c>
      <c r="M3256" s="645" t="s">
        <v>445</v>
      </c>
      <c r="N3256" s="646">
        <v>42821</v>
      </c>
      <c r="O3256" s="645" t="s">
        <v>71</v>
      </c>
      <c r="P3256" s="645" t="s">
        <v>801</v>
      </c>
    </row>
    <row r="3257" spans="1:16" x14ac:dyDescent="0.2">
      <c r="A3257" s="645" t="s">
        <v>390</v>
      </c>
      <c r="B3257" s="645" t="s">
        <v>395</v>
      </c>
      <c r="C3257" s="645" t="s">
        <v>391</v>
      </c>
      <c r="D3257" s="645" t="s">
        <v>88</v>
      </c>
      <c r="E3257" s="645" t="s">
        <v>89</v>
      </c>
      <c r="F3257" s="645" t="s">
        <v>90</v>
      </c>
      <c r="G3257" s="645" t="s">
        <v>10496</v>
      </c>
      <c r="H3257" s="646">
        <v>42668</v>
      </c>
      <c r="I3257" s="647">
        <v>257.67</v>
      </c>
      <c r="J3257" s="647">
        <v>1</v>
      </c>
      <c r="K3257" s="647">
        <f t="shared" si="50"/>
        <v>257.67</v>
      </c>
      <c r="L3257" s="645" t="s">
        <v>10497</v>
      </c>
      <c r="M3257" s="645" t="s">
        <v>1294</v>
      </c>
      <c r="N3257" s="646">
        <v>42822</v>
      </c>
      <c r="O3257" s="645" t="s">
        <v>71</v>
      </c>
      <c r="P3257" s="645" t="s">
        <v>10498</v>
      </c>
    </row>
    <row r="3258" spans="1:16" x14ac:dyDescent="0.2">
      <c r="A3258" s="645" t="s">
        <v>390</v>
      </c>
      <c r="B3258" s="645" t="s">
        <v>395</v>
      </c>
      <c r="C3258" s="645" t="s">
        <v>391</v>
      </c>
      <c r="D3258" s="645" t="s">
        <v>10499</v>
      </c>
      <c r="E3258" s="645" t="s">
        <v>10500</v>
      </c>
      <c r="F3258" s="645" t="s">
        <v>10501</v>
      </c>
      <c r="G3258" s="645" t="s">
        <v>10502</v>
      </c>
      <c r="H3258" s="646">
        <v>42717</v>
      </c>
      <c r="I3258" s="647">
        <v>1380.88</v>
      </c>
      <c r="J3258" s="647">
        <v>1</v>
      </c>
      <c r="K3258" s="647">
        <f t="shared" si="50"/>
        <v>1380.88</v>
      </c>
      <c r="L3258" s="645" t="s">
        <v>801</v>
      </c>
      <c r="M3258" s="645" t="s">
        <v>10503</v>
      </c>
      <c r="N3258" s="646">
        <v>42824</v>
      </c>
      <c r="O3258" s="645" t="s">
        <v>71</v>
      </c>
      <c r="P3258" s="645" t="s">
        <v>801</v>
      </c>
    </row>
    <row r="3259" spans="1:16" x14ac:dyDescent="0.2">
      <c r="A3259" s="645" t="s">
        <v>390</v>
      </c>
      <c r="B3259" s="645" t="s">
        <v>395</v>
      </c>
      <c r="C3259" s="645" t="s">
        <v>391</v>
      </c>
      <c r="D3259" s="645" t="s">
        <v>197</v>
      </c>
      <c r="E3259" s="645" t="s">
        <v>198</v>
      </c>
      <c r="F3259" s="645" t="s">
        <v>199</v>
      </c>
      <c r="G3259" s="645" t="s">
        <v>10504</v>
      </c>
      <c r="H3259" s="646">
        <v>42702</v>
      </c>
      <c r="I3259" s="647">
        <v>127.44</v>
      </c>
      <c r="J3259" s="647">
        <v>1</v>
      </c>
      <c r="K3259" s="647">
        <f t="shared" si="50"/>
        <v>127.44</v>
      </c>
      <c r="L3259" s="645" t="s">
        <v>10505</v>
      </c>
      <c r="M3259" s="645" t="s">
        <v>140</v>
      </c>
      <c r="N3259" s="646">
        <v>42804</v>
      </c>
      <c r="O3259" s="645" t="s">
        <v>71</v>
      </c>
      <c r="P3259" s="645" t="s">
        <v>10506</v>
      </c>
    </row>
    <row r="3260" spans="1:16" x14ac:dyDescent="0.2">
      <c r="A3260" s="645" t="s">
        <v>390</v>
      </c>
      <c r="B3260" s="645" t="s">
        <v>395</v>
      </c>
      <c r="C3260" s="645" t="s">
        <v>391</v>
      </c>
      <c r="D3260" s="645" t="s">
        <v>875</v>
      </c>
      <c r="E3260" s="645" t="s">
        <v>876</v>
      </c>
      <c r="F3260" s="645" t="s">
        <v>877</v>
      </c>
      <c r="G3260" s="645" t="s">
        <v>10507</v>
      </c>
      <c r="H3260" s="646">
        <v>42490</v>
      </c>
      <c r="I3260" s="647">
        <v>2411.5300000000002</v>
      </c>
      <c r="J3260" s="647">
        <v>1</v>
      </c>
      <c r="K3260" s="647">
        <f t="shared" si="50"/>
        <v>2411.5300000000002</v>
      </c>
      <c r="L3260" s="645" t="s">
        <v>801</v>
      </c>
      <c r="M3260" s="645" t="s">
        <v>114</v>
      </c>
      <c r="N3260" s="646">
        <v>42825</v>
      </c>
      <c r="O3260" s="645" t="s">
        <v>71</v>
      </c>
      <c r="P3260" s="645" t="s">
        <v>801</v>
      </c>
    </row>
    <row r="3261" spans="1:16" x14ac:dyDescent="0.2">
      <c r="A3261" s="645" t="s">
        <v>390</v>
      </c>
      <c r="B3261" s="645" t="s">
        <v>87</v>
      </c>
      <c r="C3261" s="645" t="s">
        <v>391</v>
      </c>
      <c r="D3261" s="645" t="s">
        <v>88</v>
      </c>
      <c r="E3261" s="645" t="s">
        <v>89</v>
      </c>
      <c r="F3261" s="645" t="s">
        <v>90</v>
      </c>
      <c r="G3261" s="645" t="s">
        <v>10508</v>
      </c>
      <c r="H3261" s="646">
        <v>41973</v>
      </c>
      <c r="I3261" s="647">
        <v>221.62</v>
      </c>
      <c r="J3261" s="647">
        <v>1</v>
      </c>
      <c r="K3261" s="647">
        <f t="shared" si="50"/>
        <v>221.62</v>
      </c>
      <c r="L3261" s="645" t="s">
        <v>10509</v>
      </c>
      <c r="M3261" s="645" t="s">
        <v>234</v>
      </c>
      <c r="N3261" s="646">
        <v>42811</v>
      </c>
      <c r="O3261" s="645" t="s">
        <v>71</v>
      </c>
      <c r="P3261" s="645" t="s">
        <v>10510</v>
      </c>
    </row>
    <row r="3262" spans="1:16" x14ac:dyDescent="0.2">
      <c r="K3262" s="648">
        <f>SUM(K2:K3261)</f>
        <v>2303990.7900000019</v>
      </c>
    </row>
  </sheetData>
  <sortState ref="A2:P3262">
    <sortCondition ref="C2:C3261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8"/>
  <dimension ref="A1:M205"/>
  <sheetViews>
    <sheetView workbookViewId="0">
      <selection activeCell="I2" sqref="I2"/>
    </sheetView>
  </sheetViews>
  <sheetFormatPr defaultColWidth="11.42578125" defaultRowHeight="12.75" x14ac:dyDescent="0.2"/>
  <cols>
    <col min="1" max="1" width="8.28515625" customWidth="1"/>
    <col min="2" max="2" width="10.42578125" customWidth="1"/>
    <col min="3" max="3" width="4.5703125" customWidth="1"/>
    <col min="4" max="4" width="7" customWidth="1"/>
    <col min="9" max="9" width="11.42578125" style="100"/>
    <col min="10" max="10" width="23.42578125" customWidth="1"/>
  </cols>
  <sheetData>
    <row r="1" spans="1:13" x14ac:dyDescent="0.2">
      <c r="A1" s="323" t="s">
        <v>388</v>
      </c>
      <c r="B1" s="323" t="s">
        <v>0</v>
      </c>
      <c r="C1" s="323" t="s">
        <v>389</v>
      </c>
      <c r="D1" s="323" t="s">
        <v>1</v>
      </c>
      <c r="E1" s="323" t="s">
        <v>31</v>
      </c>
      <c r="F1" s="323" t="s">
        <v>32</v>
      </c>
      <c r="G1" s="323" t="s">
        <v>40</v>
      </c>
      <c r="H1" s="323" t="s">
        <v>33</v>
      </c>
      <c r="I1" s="321" t="s">
        <v>2</v>
      </c>
      <c r="J1" s="323" t="s">
        <v>36</v>
      </c>
      <c r="K1" s="323" t="s">
        <v>3</v>
      </c>
      <c r="L1" s="323" t="s">
        <v>34</v>
      </c>
      <c r="M1" s="323" t="s">
        <v>35</v>
      </c>
    </row>
    <row r="2" spans="1:13" x14ac:dyDescent="0.2">
      <c r="A2" s="177"/>
      <c r="B2" s="177"/>
      <c r="C2" s="177"/>
      <c r="D2" s="177"/>
      <c r="E2" s="178"/>
      <c r="F2" s="176"/>
      <c r="G2" s="177"/>
      <c r="H2" s="177"/>
      <c r="I2" s="246"/>
      <c r="J2" s="177"/>
    </row>
    <row r="3" spans="1:13" x14ac:dyDescent="0.2">
      <c r="A3" s="177"/>
      <c r="B3" s="177"/>
      <c r="C3" s="177"/>
      <c r="D3" s="177"/>
      <c r="E3" s="178"/>
      <c r="F3" s="176"/>
      <c r="G3" s="177"/>
      <c r="H3" s="177"/>
      <c r="I3" s="322"/>
      <c r="J3" s="177"/>
    </row>
    <row r="4" spans="1:13" x14ac:dyDescent="0.2">
      <c r="A4" s="177"/>
      <c r="B4" s="177"/>
      <c r="C4" s="177"/>
      <c r="D4" s="177"/>
      <c r="E4" s="178"/>
      <c r="F4" s="176"/>
      <c r="G4" s="177"/>
      <c r="H4" s="177"/>
      <c r="I4" s="322"/>
      <c r="J4" s="177"/>
    </row>
    <row r="5" spans="1:13" x14ac:dyDescent="0.2">
      <c r="A5" s="177"/>
      <c r="B5" s="177"/>
      <c r="C5" s="177"/>
      <c r="D5" s="177"/>
      <c r="E5" s="178"/>
      <c r="F5" s="176"/>
      <c r="G5" s="177"/>
      <c r="H5" s="177"/>
      <c r="I5" s="322"/>
      <c r="J5" s="177"/>
    </row>
    <row r="6" spans="1:13" x14ac:dyDescent="0.2">
      <c r="A6" s="177"/>
      <c r="B6" s="177"/>
      <c r="C6" s="177"/>
      <c r="D6" s="177"/>
      <c r="E6" s="178"/>
      <c r="F6" s="176"/>
      <c r="G6" s="177"/>
      <c r="H6" s="177"/>
      <c r="I6" s="322"/>
      <c r="J6" s="177"/>
    </row>
    <row r="7" spans="1:13" x14ac:dyDescent="0.2">
      <c r="A7" s="177"/>
      <c r="B7" s="177"/>
      <c r="C7" s="177"/>
      <c r="D7" s="177"/>
      <c r="E7" s="178"/>
      <c r="F7" s="176"/>
      <c r="G7" s="177"/>
      <c r="H7" s="177"/>
      <c r="I7" s="322"/>
      <c r="J7" s="177"/>
    </row>
    <row r="8" spans="1:13" x14ac:dyDescent="0.2">
      <c r="A8" s="385"/>
      <c r="B8" s="385"/>
      <c r="C8" s="385"/>
      <c r="D8" s="385"/>
      <c r="E8" s="385"/>
      <c r="F8" s="385"/>
      <c r="G8" s="385"/>
      <c r="H8" s="386"/>
      <c r="I8" s="387"/>
      <c r="J8" s="385"/>
      <c r="K8" s="385"/>
      <c r="L8" s="386"/>
      <c r="M8" s="385"/>
    </row>
    <row r="9" spans="1:13" x14ac:dyDescent="0.2">
      <c r="A9" s="385"/>
      <c r="B9" s="385"/>
      <c r="C9" s="385"/>
      <c r="D9" s="385"/>
      <c r="E9" s="385"/>
      <c r="F9" s="385"/>
      <c r="G9" s="385"/>
      <c r="H9" s="386"/>
      <c r="I9" s="387"/>
      <c r="J9" s="385"/>
      <c r="K9" s="385"/>
      <c r="L9" s="386"/>
      <c r="M9" s="385"/>
    </row>
    <row r="10" spans="1:13" x14ac:dyDescent="0.2">
      <c r="A10" s="177"/>
      <c r="B10" s="177"/>
      <c r="C10" s="177"/>
      <c r="D10" s="177"/>
      <c r="E10" s="178"/>
      <c r="F10" s="176"/>
      <c r="G10" s="177"/>
      <c r="H10" s="177"/>
      <c r="I10" s="322"/>
      <c r="J10" s="177"/>
    </row>
    <row r="11" spans="1:13" x14ac:dyDescent="0.2">
      <c r="A11" s="177"/>
      <c r="B11" s="177"/>
      <c r="C11" s="177"/>
      <c r="D11" s="177"/>
      <c r="E11" s="178"/>
      <c r="F11" s="176"/>
      <c r="G11" s="177"/>
      <c r="H11" s="177"/>
      <c r="I11" s="322"/>
      <c r="J11" s="177"/>
    </row>
    <row r="12" spans="1:13" x14ac:dyDescent="0.2">
      <c r="A12" s="177"/>
      <c r="B12" s="177"/>
      <c r="C12" s="177"/>
      <c r="D12" s="177"/>
      <c r="E12" s="178"/>
      <c r="F12" s="176"/>
      <c r="G12" s="177"/>
      <c r="H12" s="177"/>
      <c r="I12" s="322"/>
      <c r="J12" s="177"/>
    </row>
    <row r="13" spans="1:13" x14ac:dyDescent="0.2">
      <c r="A13" s="177"/>
      <c r="B13" s="177"/>
      <c r="C13" s="177"/>
      <c r="D13" s="177"/>
      <c r="E13" s="178"/>
      <c r="F13" s="176"/>
      <c r="G13" s="177"/>
      <c r="H13" s="177"/>
      <c r="I13" s="322"/>
      <c r="J13" s="177"/>
    </row>
    <row r="14" spans="1:13" x14ac:dyDescent="0.2">
      <c r="A14" s="177"/>
      <c r="B14" s="177"/>
      <c r="C14" s="177"/>
      <c r="D14" s="177"/>
      <c r="E14" s="178"/>
      <c r="F14" s="176"/>
      <c r="G14" s="177"/>
      <c r="H14" s="177"/>
      <c r="I14" s="322"/>
      <c r="J14" s="177"/>
    </row>
    <row r="15" spans="1:13" x14ac:dyDescent="0.2">
      <c r="A15" s="177"/>
      <c r="B15" s="177"/>
      <c r="C15" s="177"/>
      <c r="D15" s="177"/>
      <c r="E15" s="178"/>
      <c r="F15" s="176"/>
      <c r="G15" s="177"/>
      <c r="H15" s="177"/>
      <c r="I15" s="322"/>
      <c r="J15" s="177"/>
    </row>
    <row r="16" spans="1:13" x14ac:dyDescent="0.2">
      <c r="A16" s="177"/>
      <c r="B16" s="177"/>
      <c r="C16" s="177"/>
      <c r="D16" s="177"/>
      <c r="E16" s="178"/>
      <c r="F16" s="176"/>
      <c r="G16" s="177"/>
      <c r="H16" s="177"/>
      <c r="I16" s="322"/>
      <c r="J16" s="177"/>
    </row>
    <row r="17" spans="1:10" x14ac:dyDescent="0.2">
      <c r="A17" s="177"/>
      <c r="B17" s="177"/>
      <c r="C17" s="177"/>
      <c r="D17" s="177"/>
      <c r="E17" s="178"/>
      <c r="F17" s="176"/>
      <c r="G17" s="177"/>
      <c r="H17" s="177"/>
      <c r="I17" s="322"/>
      <c r="J17" s="177"/>
    </row>
    <row r="18" spans="1:10" x14ac:dyDescent="0.2">
      <c r="A18" s="177"/>
      <c r="B18" s="177"/>
      <c r="C18" s="177"/>
      <c r="D18" s="177"/>
      <c r="E18" s="178"/>
      <c r="F18" s="176"/>
      <c r="G18" s="177"/>
      <c r="H18" s="177"/>
      <c r="I18" s="322"/>
      <c r="J18" s="177"/>
    </row>
    <row r="19" spans="1:10" x14ac:dyDescent="0.2">
      <c r="A19" s="177"/>
      <c r="B19" s="177"/>
      <c r="C19" s="177"/>
      <c r="D19" s="177"/>
      <c r="E19" s="178"/>
      <c r="F19" s="176"/>
      <c r="G19" s="177"/>
      <c r="H19" s="177"/>
      <c r="I19" s="322"/>
      <c r="J19" s="177"/>
    </row>
    <row r="20" spans="1:10" x14ac:dyDescent="0.2">
      <c r="A20" s="177"/>
      <c r="B20" s="177"/>
      <c r="C20" s="177"/>
      <c r="D20" s="177"/>
      <c r="E20" s="178"/>
      <c r="F20" s="176"/>
      <c r="G20" s="177"/>
      <c r="H20" s="177"/>
      <c r="I20" s="322"/>
      <c r="J20" s="177"/>
    </row>
    <row r="21" spans="1:10" x14ac:dyDescent="0.2">
      <c r="A21" s="177"/>
      <c r="B21" s="177"/>
      <c r="C21" s="177"/>
      <c r="D21" s="177"/>
      <c r="E21" s="178"/>
      <c r="F21" s="176"/>
      <c r="G21" s="177"/>
      <c r="H21" s="177"/>
      <c r="I21" s="322"/>
      <c r="J21" s="177"/>
    </row>
    <row r="22" spans="1:10" x14ac:dyDescent="0.2">
      <c r="A22" s="177"/>
      <c r="B22" s="177"/>
      <c r="C22" s="177"/>
      <c r="D22" s="177"/>
      <c r="E22" s="178"/>
      <c r="F22" s="176"/>
      <c r="G22" s="177"/>
      <c r="H22" s="177"/>
      <c r="I22" s="322"/>
      <c r="J22" s="177"/>
    </row>
    <row r="23" spans="1:10" x14ac:dyDescent="0.2">
      <c r="A23" s="177"/>
      <c r="B23" s="177"/>
      <c r="C23" s="177"/>
      <c r="D23" s="177"/>
      <c r="E23" s="178"/>
      <c r="F23" s="176"/>
      <c r="G23" s="177"/>
      <c r="H23" s="177"/>
      <c r="I23" s="322"/>
      <c r="J23" s="177"/>
    </row>
    <row r="24" spans="1:10" x14ac:dyDescent="0.2">
      <c r="A24" s="177"/>
      <c r="B24" s="177"/>
      <c r="C24" s="177"/>
      <c r="D24" s="177"/>
      <c r="E24" s="178"/>
      <c r="F24" s="176"/>
      <c r="G24" s="177"/>
      <c r="H24" s="177"/>
      <c r="I24" s="322"/>
      <c r="J24" s="177"/>
    </row>
    <row r="25" spans="1:10" x14ac:dyDescent="0.2">
      <c r="A25" s="177"/>
      <c r="B25" s="177"/>
      <c r="C25" s="177"/>
      <c r="D25" s="177"/>
      <c r="E25" s="178"/>
      <c r="F25" s="176"/>
      <c r="G25" s="177"/>
      <c r="H25" s="177"/>
      <c r="I25" s="322"/>
      <c r="J25" s="177"/>
    </row>
    <row r="26" spans="1:10" x14ac:dyDescent="0.2">
      <c r="A26" s="177"/>
      <c r="B26" s="177"/>
      <c r="C26" s="177"/>
      <c r="D26" s="177"/>
      <c r="E26" s="178"/>
      <c r="F26" s="176"/>
      <c r="G26" s="177"/>
      <c r="H26" s="177"/>
      <c r="I26" s="322"/>
      <c r="J26" s="177"/>
    </row>
    <row r="27" spans="1:10" x14ac:dyDescent="0.2">
      <c r="A27" s="177"/>
      <c r="B27" s="177"/>
      <c r="C27" s="177"/>
      <c r="D27" s="177"/>
      <c r="E27" s="178"/>
      <c r="F27" s="176"/>
      <c r="G27" s="177"/>
      <c r="H27" s="177"/>
      <c r="I27" s="322"/>
      <c r="J27" s="177"/>
    </row>
    <row r="28" spans="1:10" x14ac:dyDescent="0.2">
      <c r="A28" s="177"/>
      <c r="B28" s="177"/>
      <c r="C28" s="177"/>
      <c r="D28" s="177"/>
      <c r="E28" s="178"/>
      <c r="F28" s="176"/>
      <c r="G28" s="177"/>
      <c r="H28" s="177"/>
      <c r="I28" s="322"/>
      <c r="J28" s="177"/>
    </row>
    <row r="29" spans="1:10" x14ac:dyDescent="0.2">
      <c r="A29" s="177"/>
      <c r="B29" s="177"/>
      <c r="C29" s="177"/>
      <c r="D29" s="177"/>
      <c r="E29" s="178"/>
      <c r="F29" s="176"/>
      <c r="G29" s="177"/>
      <c r="H29" s="177"/>
      <c r="I29" s="322"/>
      <c r="J29" s="177"/>
    </row>
    <row r="30" spans="1:10" x14ac:dyDescent="0.2">
      <c r="A30" s="177"/>
      <c r="B30" s="177"/>
      <c r="C30" s="177"/>
      <c r="D30" s="177"/>
      <c r="E30" s="178"/>
      <c r="F30" s="176"/>
      <c r="G30" s="177"/>
      <c r="H30" s="177"/>
      <c r="I30" s="322"/>
      <c r="J30" s="177"/>
    </row>
    <row r="31" spans="1:10" x14ac:dyDescent="0.2">
      <c r="A31" s="177"/>
      <c r="B31" s="177"/>
      <c r="C31" s="177"/>
      <c r="D31" s="177"/>
      <c r="E31" s="178"/>
      <c r="F31" s="176"/>
      <c r="G31" s="177"/>
      <c r="H31" s="177"/>
      <c r="I31" s="322"/>
      <c r="J31" s="177"/>
    </row>
    <row r="32" spans="1:10" x14ac:dyDescent="0.2">
      <c r="A32" s="177"/>
      <c r="B32" s="177"/>
      <c r="C32" s="177"/>
      <c r="D32" s="177"/>
      <c r="E32" s="178"/>
      <c r="F32" s="176"/>
      <c r="G32" s="177"/>
      <c r="H32" s="177"/>
      <c r="I32" s="322"/>
      <c r="J32" s="177"/>
    </row>
    <row r="33" spans="1:10" x14ac:dyDescent="0.2">
      <c r="A33" s="177"/>
      <c r="B33" s="177"/>
      <c r="C33" s="177"/>
      <c r="D33" s="177"/>
      <c r="E33" s="178"/>
      <c r="F33" s="176"/>
      <c r="G33" s="177"/>
      <c r="H33" s="177"/>
      <c r="I33" s="322"/>
      <c r="J33" s="177"/>
    </row>
    <row r="34" spans="1:10" x14ac:dyDescent="0.2">
      <c r="A34" s="177"/>
      <c r="B34" s="177"/>
      <c r="C34" s="177"/>
      <c r="D34" s="177"/>
      <c r="E34" s="178"/>
      <c r="F34" s="176"/>
      <c r="G34" s="177"/>
      <c r="H34" s="177"/>
      <c r="I34" s="322"/>
      <c r="J34" s="177"/>
    </row>
    <row r="35" spans="1:10" x14ac:dyDescent="0.2">
      <c r="A35" s="177"/>
      <c r="B35" s="177"/>
      <c r="C35" s="177"/>
      <c r="D35" s="177"/>
      <c r="E35" s="178"/>
      <c r="F35" s="176"/>
      <c r="G35" s="177"/>
      <c r="H35" s="177"/>
      <c r="I35" s="322"/>
      <c r="J35" s="177"/>
    </row>
    <row r="36" spans="1:10" x14ac:dyDescent="0.2">
      <c r="A36" s="177"/>
      <c r="B36" s="177"/>
      <c r="C36" s="177"/>
      <c r="D36" s="177"/>
      <c r="E36" s="178"/>
      <c r="F36" s="176"/>
      <c r="G36" s="177"/>
      <c r="H36" s="177"/>
      <c r="I36" s="322"/>
      <c r="J36" s="177"/>
    </row>
    <row r="37" spans="1:10" x14ac:dyDescent="0.2">
      <c r="A37" s="177"/>
      <c r="B37" s="177"/>
      <c r="C37" s="177"/>
      <c r="D37" s="177"/>
      <c r="E37" s="178"/>
      <c r="F37" s="176"/>
      <c r="G37" s="177"/>
      <c r="H37" s="177"/>
      <c r="I37" s="322"/>
      <c r="J37" s="177"/>
    </row>
    <row r="38" spans="1:10" x14ac:dyDescent="0.2">
      <c r="A38" s="177"/>
      <c r="B38" s="177"/>
      <c r="C38" s="177"/>
      <c r="D38" s="177"/>
      <c r="E38" s="178"/>
      <c r="F38" s="176"/>
      <c r="G38" s="177"/>
      <c r="H38" s="177"/>
      <c r="I38" s="322"/>
      <c r="J38" s="177"/>
    </row>
    <row r="39" spans="1:10" x14ac:dyDescent="0.2">
      <c r="A39" s="177"/>
      <c r="B39" s="177"/>
      <c r="C39" s="177"/>
      <c r="D39" s="177"/>
      <c r="E39" s="178"/>
      <c r="F39" s="176"/>
      <c r="G39" s="177"/>
      <c r="H39" s="177"/>
      <c r="I39" s="322"/>
      <c r="J39" s="177"/>
    </row>
    <row r="40" spans="1:10" x14ac:dyDescent="0.2">
      <c r="A40" s="177"/>
      <c r="B40" s="177"/>
      <c r="C40" s="177"/>
      <c r="D40" s="177"/>
      <c r="E40" s="178"/>
      <c r="F40" s="176"/>
      <c r="G40" s="177"/>
      <c r="H40" s="177"/>
      <c r="I40" s="322"/>
      <c r="J40" s="177"/>
    </row>
    <row r="41" spans="1:10" x14ac:dyDescent="0.2">
      <c r="A41" s="177"/>
      <c r="B41" s="177"/>
      <c r="C41" s="177"/>
      <c r="D41" s="177"/>
      <c r="E41" s="178"/>
      <c r="F41" s="176"/>
      <c r="G41" s="177"/>
      <c r="H41" s="177"/>
      <c r="I41" s="322"/>
      <c r="J41" s="177"/>
    </row>
    <row r="42" spans="1:10" x14ac:dyDescent="0.2">
      <c r="A42" s="177"/>
      <c r="B42" s="177"/>
      <c r="C42" s="177"/>
      <c r="D42" s="177"/>
      <c r="E42" s="178"/>
      <c r="F42" s="176"/>
      <c r="G42" s="177"/>
      <c r="H42" s="177"/>
      <c r="I42" s="322"/>
      <c r="J42" s="177"/>
    </row>
    <row r="43" spans="1:10" x14ac:dyDescent="0.2">
      <c r="A43" s="177"/>
      <c r="B43" s="177"/>
      <c r="C43" s="177"/>
      <c r="D43" s="177"/>
      <c r="E43" s="178"/>
      <c r="F43" s="176"/>
      <c r="G43" s="177"/>
      <c r="H43" s="177"/>
      <c r="I43" s="322"/>
      <c r="J43" s="177"/>
    </row>
    <row r="44" spans="1:10" x14ac:dyDescent="0.2">
      <c r="A44" s="177"/>
      <c r="B44" s="177"/>
      <c r="C44" s="177"/>
      <c r="D44" s="177"/>
      <c r="E44" s="178"/>
      <c r="F44" s="176"/>
      <c r="G44" s="177"/>
      <c r="H44" s="177"/>
      <c r="I44" s="322"/>
      <c r="J44" s="177"/>
    </row>
    <row r="45" spans="1:10" x14ac:dyDescent="0.2">
      <c r="A45" s="177"/>
      <c r="B45" s="177"/>
      <c r="C45" s="177"/>
      <c r="D45" s="177"/>
      <c r="E45" s="178"/>
      <c r="F45" s="176"/>
      <c r="G45" s="177"/>
      <c r="H45" s="177"/>
      <c r="I45" s="322"/>
      <c r="J45" s="177"/>
    </row>
    <row r="46" spans="1:10" x14ac:dyDescent="0.2">
      <c r="A46" s="177"/>
      <c r="B46" s="177"/>
      <c r="C46" s="177"/>
      <c r="D46" s="177"/>
      <c r="E46" s="178"/>
      <c r="F46" s="176"/>
      <c r="G46" s="177"/>
      <c r="H46" s="177"/>
      <c r="I46" s="322"/>
      <c r="J46" s="177"/>
    </row>
    <row r="47" spans="1:10" x14ac:dyDescent="0.2">
      <c r="A47" s="177"/>
      <c r="B47" s="177"/>
      <c r="C47" s="177"/>
      <c r="D47" s="177"/>
      <c r="E47" s="178"/>
      <c r="F47" s="176"/>
      <c r="G47" s="177"/>
      <c r="H47" s="177"/>
      <c r="I47" s="322"/>
      <c r="J47" s="177"/>
    </row>
    <row r="48" spans="1:10" x14ac:dyDescent="0.2">
      <c r="A48" s="177"/>
      <c r="B48" s="177"/>
      <c r="C48" s="177"/>
      <c r="D48" s="177"/>
      <c r="E48" s="178"/>
      <c r="F48" s="176"/>
      <c r="G48" s="177"/>
      <c r="H48" s="177"/>
      <c r="I48" s="322"/>
      <c r="J48" s="177"/>
    </row>
    <row r="49" spans="1:10" x14ac:dyDescent="0.2">
      <c r="A49" s="177"/>
      <c r="B49" s="177"/>
      <c r="C49" s="177"/>
      <c r="D49" s="177"/>
      <c r="E49" s="178"/>
      <c r="F49" s="176"/>
      <c r="G49" s="177"/>
      <c r="H49" s="177"/>
      <c r="I49" s="322"/>
      <c r="J49" s="177"/>
    </row>
    <row r="50" spans="1:10" x14ac:dyDescent="0.2">
      <c r="A50" s="177"/>
      <c r="B50" s="177"/>
      <c r="C50" s="177"/>
      <c r="D50" s="177"/>
      <c r="E50" s="178"/>
      <c r="F50" s="176"/>
      <c r="G50" s="177"/>
      <c r="H50" s="177"/>
      <c r="I50" s="322"/>
      <c r="J50" s="177"/>
    </row>
    <row r="51" spans="1:10" x14ac:dyDescent="0.2">
      <c r="A51" s="177"/>
      <c r="B51" s="177"/>
      <c r="C51" s="177"/>
      <c r="D51" s="177"/>
      <c r="E51" s="178"/>
      <c r="F51" s="176"/>
      <c r="G51" s="177"/>
      <c r="H51" s="177"/>
      <c r="I51" s="322"/>
      <c r="J51" s="177"/>
    </row>
    <row r="52" spans="1:10" x14ac:dyDescent="0.2">
      <c r="A52" s="177"/>
      <c r="B52" s="177"/>
      <c r="C52" s="177"/>
      <c r="D52" s="177"/>
      <c r="E52" s="178"/>
      <c r="F52" s="176"/>
      <c r="G52" s="177"/>
      <c r="H52" s="177"/>
      <c r="I52" s="322"/>
      <c r="J52" s="177"/>
    </row>
    <row r="53" spans="1:10" x14ac:dyDescent="0.2">
      <c r="A53" s="177"/>
      <c r="B53" s="177"/>
      <c r="C53" s="177"/>
      <c r="D53" s="177"/>
      <c r="E53" s="178"/>
      <c r="F53" s="176"/>
      <c r="G53" s="177"/>
      <c r="H53" s="177"/>
      <c r="I53" s="322"/>
      <c r="J53" s="177"/>
    </row>
    <row r="54" spans="1:10" x14ac:dyDescent="0.2">
      <c r="A54" s="177"/>
      <c r="B54" s="177"/>
      <c r="C54" s="177"/>
      <c r="D54" s="177"/>
      <c r="E54" s="178"/>
      <c r="F54" s="176"/>
      <c r="G54" s="177"/>
      <c r="H54" s="177"/>
      <c r="I54" s="322"/>
      <c r="J54" s="177"/>
    </row>
    <row r="55" spans="1:10" x14ac:dyDescent="0.2">
      <c r="A55" s="177"/>
      <c r="B55" s="177"/>
      <c r="C55" s="177"/>
      <c r="D55" s="177"/>
      <c r="E55" s="178"/>
      <c r="F55" s="176"/>
      <c r="G55" s="177"/>
      <c r="H55" s="177"/>
      <c r="I55" s="322"/>
      <c r="J55" s="177"/>
    </row>
    <row r="56" spans="1:10" x14ac:dyDescent="0.2">
      <c r="A56" s="177"/>
      <c r="B56" s="177"/>
      <c r="C56" s="177"/>
      <c r="D56" s="177"/>
      <c r="E56" s="178"/>
      <c r="F56" s="176"/>
      <c r="G56" s="177"/>
      <c r="H56" s="177"/>
      <c r="I56" s="322"/>
      <c r="J56" s="177"/>
    </row>
    <row r="57" spans="1:10" x14ac:dyDescent="0.2">
      <c r="A57" s="177"/>
      <c r="B57" s="177"/>
      <c r="C57" s="177"/>
      <c r="D57" s="177"/>
      <c r="E57" s="178"/>
      <c r="F57" s="176"/>
      <c r="G57" s="177"/>
      <c r="H57" s="177"/>
      <c r="I57" s="322"/>
      <c r="J57" s="177"/>
    </row>
    <row r="58" spans="1:10" x14ac:dyDescent="0.2">
      <c r="A58" s="177"/>
      <c r="B58" s="177"/>
      <c r="C58" s="177"/>
      <c r="D58" s="177"/>
      <c r="E58" s="178"/>
      <c r="F58" s="176"/>
      <c r="G58" s="177"/>
      <c r="H58" s="177"/>
      <c r="I58" s="322"/>
      <c r="J58" s="177"/>
    </row>
    <row r="59" spans="1:10" x14ac:dyDescent="0.2">
      <c r="A59" s="177"/>
      <c r="B59" s="177"/>
      <c r="C59" s="177"/>
      <c r="D59" s="177"/>
      <c r="E59" s="178"/>
      <c r="F59" s="176"/>
      <c r="G59" s="177"/>
      <c r="H59" s="177"/>
      <c r="I59" s="322"/>
      <c r="J59" s="177"/>
    </row>
    <row r="60" spans="1:10" x14ac:dyDescent="0.2">
      <c r="A60" s="177"/>
      <c r="B60" s="177"/>
      <c r="C60" s="177"/>
      <c r="D60" s="177"/>
      <c r="E60" s="178"/>
      <c r="F60" s="176"/>
      <c r="G60" s="177"/>
      <c r="H60" s="177"/>
      <c r="I60" s="322"/>
      <c r="J60" s="177"/>
    </row>
    <row r="61" spans="1:10" x14ac:dyDescent="0.2">
      <c r="A61" s="177"/>
      <c r="B61" s="177"/>
      <c r="C61" s="177"/>
      <c r="D61" s="177"/>
      <c r="E61" s="178"/>
      <c r="F61" s="176"/>
      <c r="G61" s="177"/>
      <c r="H61" s="177"/>
      <c r="I61" s="322"/>
      <c r="J61" s="177"/>
    </row>
    <row r="62" spans="1:10" x14ac:dyDescent="0.2">
      <c r="A62" s="177"/>
      <c r="B62" s="177"/>
      <c r="C62" s="177"/>
      <c r="D62" s="177"/>
      <c r="E62" s="178"/>
      <c r="F62" s="176"/>
      <c r="G62" s="177"/>
      <c r="H62" s="177"/>
      <c r="I62" s="322"/>
      <c r="J62" s="177"/>
    </row>
    <row r="63" spans="1:10" x14ac:dyDescent="0.2">
      <c r="A63" s="177"/>
      <c r="B63" s="177"/>
      <c r="C63" s="177"/>
      <c r="D63" s="177"/>
      <c r="E63" s="178"/>
      <c r="F63" s="176"/>
      <c r="G63" s="177"/>
      <c r="H63" s="177"/>
      <c r="I63" s="322"/>
      <c r="J63" s="177"/>
    </row>
    <row r="64" spans="1:10" x14ac:dyDescent="0.2">
      <c r="A64" s="177"/>
      <c r="B64" s="177"/>
      <c r="C64" s="177"/>
      <c r="D64" s="177"/>
      <c r="E64" s="178"/>
      <c r="F64" s="176"/>
      <c r="G64" s="177"/>
      <c r="H64" s="177"/>
      <c r="I64" s="322"/>
      <c r="J64" s="177"/>
    </row>
    <row r="65" spans="1:10" x14ac:dyDescent="0.2">
      <c r="A65" s="177"/>
      <c r="B65" s="177"/>
      <c r="C65" s="177"/>
      <c r="D65" s="177"/>
      <c r="E65" s="178"/>
      <c r="F65" s="176"/>
      <c r="G65" s="177"/>
      <c r="H65" s="177"/>
      <c r="I65" s="322"/>
      <c r="J65" s="177"/>
    </row>
    <row r="66" spans="1:10" x14ac:dyDescent="0.2">
      <c r="A66" s="177"/>
      <c r="B66" s="177"/>
      <c r="C66" s="177"/>
      <c r="D66" s="177"/>
      <c r="E66" s="178"/>
      <c r="F66" s="176"/>
      <c r="G66" s="177"/>
      <c r="H66" s="177"/>
      <c r="I66" s="322"/>
      <c r="J66" s="177"/>
    </row>
    <row r="67" spans="1:10" x14ac:dyDescent="0.2">
      <c r="A67" s="177"/>
      <c r="B67" s="177"/>
      <c r="C67" s="177"/>
      <c r="D67" s="177"/>
      <c r="E67" s="178"/>
      <c r="F67" s="176"/>
      <c r="G67" s="177"/>
      <c r="H67" s="177"/>
      <c r="I67" s="322"/>
      <c r="J67" s="177"/>
    </row>
    <row r="68" spans="1:10" x14ac:dyDescent="0.2">
      <c r="A68" s="177"/>
      <c r="B68" s="177"/>
      <c r="C68" s="177"/>
      <c r="D68" s="177"/>
      <c r="E68" s="178"/>
      <c r="F68" s="176"/>
      <c r="G68" s="177"/>
      <c r="H68" s="177"/>
      <c r="I68" s="322"/>
      <c r="J68" s="177"/>
    </row>
    <row r="69" spans="1:10" x14ac:dyDescent="0.2">
      <c r="A69" s="177"/>
      <c r="B69" s="177"/>
      <c r="C69" s="177"/>
      <c r="D69" s="177"/>
      <c r="E69" s="178"/>
      <c r="F69" s="176"/>
      <c r="G69" s="177"/>
      <c r="H69" s="177"/>
      <c r="I69" s="322"/>
      <c r="J69" s="177"/>
    </row>
    <row r="70" spans="1:10" x14ac:dyDescent="0.2">
      <c r="A70" s="177"/>
      <c r="B70" s="177"/>
      <c r="C70" s="177"/>
      <c r="D70" s="177"/>
      <c r="E70" s="178"/>
      <c r="F70" s="176"/>
      <c r="G70" s="177"/>
      <c r="H70" s="177"/>
      <c r="I70" s="322"/>
      <c r="J70" s="177"/>
    </row>
    <row r="71" spans="1:10" x14ac:dyDescent="0.2">
      <c r="A71" s="177"/>
      <c r="B71" s="177"/>
      <c r="C71" s="177"/>
      <c r="D71" s="177"/>
      <c r="E71" s="178"/>
      <c r="F71" s="176"/>
      <c r="G71" s="177"/>
      <c r="H71" s="177"/>
      <c r="I71" s="322"/>
      <c r="J71" s="177"/>
    </row>
    <row r="72" spans="1:10" x14ac:dyDescent="0.2">
      <c r="A72" s="177"/>
      <c r="B72" s="177"/>
      <c r="C72" s="177"/>
      <c r="D72" s="177"/>
      <c r="E72" s="178"/>
      <c r="F72" s="176"/>
      <c r="G72" s="177"/>
      <c r="H72" s="177"/>
      <c r="I72" s="322"/>
      <c r="J72" s="177"/>
    </row>
    <row r="73" spans="1:10" x14ac:dyDescent="0.2">
      <c r="A73" s="177"/>
      <c r="B73" s="177"/>
      <c r="C73" s="177"/>
      <c r="D73" s="177"/>
      <c r="E73" s="178"/>
      <c r="F73" s="176"/>
      <c r="G73" s="177"/>
      <c r="H73" s="177"/>
      <c r="I73" s="322"/>
      <c r="J73" s="177"/>
    </row>
    <row r="74" spans="1:10" x14ac:dyDescent="0.2">
      <c r="A74" s="177"/>
      <c r="B74" s="177"/>
      <c r="C74" s="177"/>
      <c r="D74" s="177"/>
      <c r="E74" s="178"/>
      <c r="F74" s="176"/>
      <c r="G74" s="177"/>
      <c r="H74" s="177"/>
      <c r="I74" s="322"/>
      <c r="J74" s="177"/>
    </row>
    <row r="75" spans="1:10" x14ac:dyDescent="0.2">
      <c r="A75" s="177"/>
      <c r="B75" s="177"/>
      <c r="C75" s="177"/>
      <c r="D75" s="177"/>
      <c r="E75" s="178"/>
      <c r="F75" s="176"/>
      <c r="G75" s="177"/>
      <c r="H75" s="177"/>
      <c r="I75" s="322"/>
      <c r="J75" s="177"/>
    </row>
    <row r="76" spans="1:10" x14ac:dyDescent="0.2">
      <c r="A76" s="177"/>
      <c r="B76" s="177"/>
      <c r="C76" s="177"/>
      <c r="D76" s="177"/>
      <c r="E76" s="178"/>
      <c r="F76" s="176"/>
      <c r="G76" s="177"/>
      <c r="H76" s="177"/>
      <c r="I76" s="322"/>
      <c r="J76" s="177"/>
    </row>
    <row r="77" spans="1:10" x14ac:dyDescent="0.2">
      <c r="A77" s="177"/>
      <c r="B77" s="177"/>
      <c r="C77" s="177"/>
      <c r="D77" s="177"/>
      <c r="E77" s="178"/>
      <c r="F77" s="176"/>
      <c r="G77" s="177"/>
      <c r="H77" s="177"/>
      <c r="I77" s="322"/>
      <c r="J77" s="177"/>
    </row>
    <row r="78" spans="1:10" x14ac:dyDescent="0.2">
      <c r="A78" s="177"/>
      <c r="B78" s="177"/>
      <c r="C78" s="177"/>
      <c r="D78" s="177"/>
      <c r="E78" s="178"/>
      <c r="F78" s="176"/>
      <c r="G78" s="177"/>
      <c r="H78" s="177"/>
      <c r="I78" s="322"/>
      <c r="J78" s="177"/>
    </row>
    <row r="79" spans="1:10" x14ac:dyDescent="0.2">
      <c r="A79" s="177"/>
      <c r="B79" s="177"/>
      <c r="C79" s="177"/>
      <c r="D79" s="177"/>
      <c r="E79" s="178"/>
      <c r="F79" s="176"/>
      <c r="G79" s="177"/>
      <c r="H79" s="177"/>
      <c r="I79" s="322"/>
      <c r="J79" s="177"/>
    </row>
    <row r="80" spans="1:10" x14ac:dyDescent="0.2">
      <c r="A80" s="177"/>
      <c r="B80" s="177"/>
      <c r="C80" s="177"/>
      <c r="D80" s="177"/>
      <c r="E80" s="178"/>
      <c r="F80" s="176"/>
      <c r="G80" s="177"/>
      <c r="H80" s="177"/>
      <c r="I80" s="322"/>
      <c r="J80" s="177"/>
    </row>
    <row r="81" spans="1:10" x14ac:dyDescent="0.2">
      <c r="A81" s="177"/>
      <c r="B81" s="177"/>
      <c r="C81" s="177"/>
      <c r="D81" s="177"/>
      <c r="E81" s="178"/>
      <c r="F81" s="176"/>
      <c r="G81" s="177"/>
      <c r="H81" s="177"/>
      <c r="I81" s="322"/>
      <c r="J81" s="177"/>
    </row>
    <row r="82" spans="1:10" x14ac:dyDescent="0.2">
      <c r="A82" s="177"/>
      <c r="B82" s="177"/>
      <c r="C82" s="177"/>
      <c r="D82" s="177"/>
      <c r="E82" s="178"/>
      <c r="F82" s="176"/>
      <c r="G82" s="177"/>
      <c r="H82" s="177"/>
      <c r="I82" s="322"/>
      <c r="J82" s="177"/>
    </row>
    <row r="83" spans="1:10" x14ac:dyDescent="0.2">
      <c r="A83" s="177"/>
      <c r="B83" s="177"/>
      <c r="C83" s="177"/>
      <c r="D83" s="177"/>
      <c r="E83" s="178"/>
      <c r="F83" s="176"/>
      <c r="G83" s="177"/>
      <c r="H83" s="177"/>
      <c r="I83" s="322"/>
      <c r="J83" s="177"/>
    </row>
    <row r="84" spans="1:10" x14ac:dyDescent="0.2">
      <c r="A84" s="177"/>
      <c r="B84" s="177"/>
      <c r="C84" s="177"/>
      <c r="D84" s="177"/>
      <c r="E84" s="178"/>
      <c r="F84" s="176"/>
      <c r="G84" s="177"/>
      <c r="H84" s="177"/>
      <c r="I84" s="322"/>
      <c r="J84" s="177"/>
    </row>
    <row r="85" spans="1:10" x14ac:dyDescent="0.2">
      <c r="A85" s="177"/>
      <c r="B85" s="177"/>
      <c r="C85" s="177"/>
      <c r="D85" s="177"/>
      <c r="E85" s="178"/>
      <c r="F85" s="176"/>
      <c r="G85" s="177"/>
      <c r="H85" s="177"/>
      <c r="I85" s="322"/>
      <c r="J85" s="177"/>
    </row>
    <row r="86" spans="1:10" x14ac:dyDescent="0.2">
      <c r="A86" s="177"/>
      <c r="B86" s="177"/>
      <c r="C86" s="177"/>
      <c r="D86" s="177"/>
      <c r="E86" s="178"/>
      <c r="F86" s="176"/>
      <c r="G86" s="177"/>
      <c r="H86" s="177"/>
      <c r="I86" s="322"/>
      <c r="J86" s="177"/>
    </row>
    <row r="87" spans="1:10" x14ac:dyDescent="0.2">
      <c r="A87" s="177"/>
      <c r="B87" s="177"/>
      <c r="C87" s="177"/>
      <c r="D87" s="177"/>
      <c r="E87" s="178"/>
      <c r="F87" s="176"/>
      <c r="G87" s="177"/>
      <c r="H87" s="177"/>
      <c r="I87" s="322"/>
      <c r="J87" s="177"/>
    </row>
    <row r="88" spans="1:10" x14ac:dyDescent="0.2">
      <c r="A88" s="177"/>
      <c r="B88" s="177"/>
      <c r="C88" s="177"/>
      <c r="D88" s="177"/>
      <c r="E88" s="178"/>
      <c r="F88" s="176"/>
      <c r="G88" s="177"/>
      <c r="H88" s="177"/>
      <c r="I88" s="322"/>
      <c r="J88" s="177"/>
    </row>
    <row r="89" spans="1:10" x14ac:dyDescent="0.2">
      <c r="A89" s="177"/>
      <c r="B89" s="177"/>
      <c r="C89" s="177"/>
      <c r="D89" s="177"/>
      <c r="E89" s="178"/>
      <c r="F89" s="176"/>
      <c r="G89" s="177"/>
      <c r="H89" s="177"/>
      <c r="I89" s="322"/>
      <c r="J89" s="177"/>
    </row>
    <row r="90" spans="1:10" x14ac:dyDescent="0.2">
      <c r="A90" s="177"/>
      <c r="B90" s="177"/>
      <c r="C90" s="177"/>
      <c r="D90" s="177"/>
      <c r="E90" s="178"/>
      <c r="F90" s="176"/>
      <c r="G90" s="177"/>
      <c r="H90" s="177"/>
      <c r="I90" s="322"/>
      <c r="J90" s="177"/>
    </row>
    <row r="91" spans="1:10" x14ac:dyDescent="0.2">
      <c r="A91" s="177"/>
      <c r="B91" s="177"/>
      <c r="C91" s="177"/>
      <c r="D91" s="177"/>
      <c r="E91" s="178"/>
      <c r="F91" s="176"/>
      <c r="G91" s="177"/>
      <c r="H91" s="177"/>
      <c r="I91" s="322"/>
      <c r="J91" s="177"/>
    </row>
    <row r="92" spans="1:10" x14ac:dyDescent="0.2">
      <c r="A92" s="177"/>
      <c r="B92" s="177"/>
      <c r="C92" s="177"/>
      <c r="D92" s="177"/>
      <c r="E92" s="178"/>
      <c r="F92" s="176"/>
      <c r="G92" s="177"/>
      <c r="H92" s="177"/>
      <c r="I92" s="322"/>
      <c r="J92" s="177"/>
    </row>
    <row r="93" spans="1:10" x14ac:dyDescent="0.2">
      <c r="A93" s="177"/>
      <c r="B93" s="177"/>
      <c r="C93" s="177"/>
      <c r="D93" s="177"/>
      <c r="E93" s="178"/>
      <c r="F93" s="176"/>
      <c r="G93" s="177"/>
      <c r="H93" s="177"/>
      <c r="I93" s="322"/>
      <c r="J93" s="177"/>
    </row>
    <row r="94" spans="1:10" x14ac:dyDescent="0.2">
      <c r="A94" s="177"/>
      <c r="B94" s="177"/>
      <c r="C94" s="177"/>
      <c r="D94" s="177"/>
      <c r="E94" s="178"/>
      <c r="F94" s="176"/>
      <c r="G94" s="177"/>
      <c r="H94" s="177"/>
      <c r="I94" s="322"/>
      <c r="J94" s="177"/>
    </row>
    <row r="95" spans="1:10" x14ac:dyDescent="0.2">
      <c r="A95" s="177"/>
      <c r="B95" s="177"/>
      <c r="C95" s="177"/>
      <c r="D95" s="177"/>
      <c r="E95" s="178"/>
      <c r="F95" s="176"/>
      <c r="G95" s="177"/>
      <c r="H95" s="177"/>
      <c r="I95" s="322"/>
      <c r="J95" s="177"/>
    </row>
    <row r="96" spans="1:10" x14ac:dyDescent="0.2">
      <c r="A96" s="177"/>
      <c r="B96" s="177"/>
      <c r="C96" s="177"/>
      <c r="D96" s="177"/>
      <c r="E96" s="178"/>
      <c r="F96" s="176"/>
      <c r="G96" s="177"/>
      <c r="H96" s="177"/>
      <c r="I96" s="322"/>
      <c r="J96" s="177"/>
    </row>
    <row r="97" spans="1:10" x14ac:dyDescent="0.2">
      <c r="A97" s="177"/>
      <c r="B97" s="177"/>
      <c r="C97" s="177"/>
      <c r="D97" s="177"/>
      <c r="E97" s="178"/>
      <c r="F97" s="176"/>
      <c r="G97" s="177"/>
      <c r="H97" s="177"/>
      <c r="I97" s="322"/>
      <c r="J97" s="177"/>
    </row>
    <row r="98" spans="1:10" x14ac:dyDescent="0.2">
      <c r="A98" s="177"/>
      <c r="B98" s="177"/>
      <c r="C98" s="177"/>
      <c r="D98" s="177"/>
      <c r="E98" s="178"/>
      <c r="F98" s="176"/>
      <c r="G98" s="177"/>
      <c r="H98" s="177"/>
      <c r="I98" s="322"/>
      <c r="J98" s="177"/>
    </row>
    <row r="99" spans="1:10" x14ac:dyDescent="0.2">
      <c r="A99" s="177"/>
      <c r="B99" s="177"/>
      <c r="C99" s="177"/>
      <c r="D99" s="177"/>
      <c r="E99" s="178"/>
      <c r="F99" s="176"/>
      <c r="G99" s="177"/>
      <c r="H99" s="177"/>
      <c r="I99" s="322"/>
      <c r="J99" s="177"/>
    </row>
    <row r="100" spans="1:10" x14ac:dyDescent="0.2">
      <c r="A100" s="177"/>
      <c r="B100" s="177"/>
      <c r="C100" s="177"/>
      <c r="D100" s="177"/>
      <c r="E100" s="178"/>
      <c r="F100" s="176"/>
      <c r="G100" s="177"/>
      <c r="H100" s="177"/>
      <c r="I100" s="322"/>
      <c r="J100" s="177"/>
    </row>
    <row r="101" spans="1:10" x14ac:dyDescent="0.2">
      <c r="A101" s="177"/>
      <c r="B101" s="177"/>
      <c r="C101" s="177"/>
      <c r="D101" s="177"/>
      <c r="E101" s="178"/>
      <c r="F101" s="176"/>
      <c r="G101" s="177"/>
      <c r="H101" s="177"/>
      <c r="I101" s="322"/>
      <c r="J101" s="177"/>
    </row>
    <row r="102" spans="1:10" x14ac:dyDescent="0.2">
      <c r="A102" s="177"/>
      <c r="B102" s="177"/>
      <c r="C102" s="177"/>
      <c r="D102" s="177"/>
      <c r="E102" s="178"/>
      <c r="F102" s="176"/>
      <c r="G102" s="177"/>
      <c r="H102" s="177"/>
      <c r="I102" s="322"/>
      <c r="J102" s="177"/>
    </row>
    <row r="103" spans="1:10" x14ac:dyDescent="0.2">
      <c r="A103" s="177"/>
      <c r="B103" s="177"/>
      <c r="C103" s="177"/>
      <c r="D103" s="177"/>
      <c r="E103" s="178"/>
      <c r="F103" s="176"/>
      <c r="G103" s="177"/>
      <c r="H103" s="177"/>
      <c r="I103" s="322"/>
      <c r="J103" s="177"/>
    </row>
    <row r="104" spans="1:10" x14ac:dyDescent="0.2">
      <c r="A104" s="177"/>
      <c r="B104" s="177"/>
      <c r="C104" s="177"/>
      <c r="D104" s="177"/>
      <c r="E104" s="178"/>
      <c r="F104" s="176"/>
      <c r="G104" s="177"/>
      <c r="H104" s="177"/>
      <c r="I104" s="322"/>
      <c r="J104" s="177"/>
    </row>
    <row r="105" spans="1:10" x14ac:dyDescent="0.2">
      <c r="A105" s="177"/>
      <c r="B105" s="177"/>
      <c r="C105" s="177"/>
      <c r="D105" s="177"/>
      <c r="E105" s="178"/>
      <c r="F105" s="176"/>
      <c r="G105" s="177"/>
      <c r="H105" s="177"/>
      <c r="I105" s="322"/>
      <c r="J105" s="177"/>
    </row>
    <row r="106" spans="1:10" x14ac:dyDescent="0.2">
      <c r="A106" s="177"/>
      <c r="B106" s="177"/>
      <c r="C106" s="177"/>
      <c r="D106" s="177"/>
      <c r="E106" s="178"/>
      <c r="F106" s="176"/>
      <c r="G106" s="177"/>
      <c r="H106" s="177"/>
      <c r="I106" s="322"/>
      <c r="J106" s="177"/>
    </row>
    <row r="107" spans="1:10" x14ac:dyDescent="0.2">
      <c r="A107" s="177"/>
      <c r="B107" s="177"/>
      <c r="C107" s="177"/>
      <c r="D107" s="177"/>
      <c r="E107" s="178"/>
      <c r="F107" s="176"/>
      <c r="G107" s="177"/>
      <c r="H107" s="177"/>
      <c r="I107" s="322"/>
      <c r="J107" s="177"/>
    </row>
    <row r="108" spans="1:10" x14ac:dyDescent="0.2">
      <c r="A108" s="177"/>
      <c r="B108" s="177"/>
      <c r="C108" s="177"/>
      <c r="D108" s="177"/>
      <c r="E108" s="178"/>
      <c r="F108" s="176"/>
      <c r="G108" s="177"/>
      <c r="H108" s="177"/>
      <c r="I108" s="322"/>
      <c r="J108" s="177"/>
    </row>
    <row r="109" spans="1:10" x14ac:dyDescent="0.2">
      <c r="A109" s="177"/>
      <c r="B109" s="177"/>
      <c r="C109" s="177"/>
      <c r="D109" s="177"/>
      <c r="E109" s="178"/>
      <c r="F109" s="176"/>
      <c r="G109" s="177"/>
      <c r="H109" s="177"/>
      <c r="I109" s="322"/>
      <c r="J109" s="177"/>
    </row>
    <row r="110" spans="1:10" x14ac:dyDescent="0.2">
      <c r="A110" s="177"/>
      <c r="B110" s="177"/>
      <c r="C110" s="177"/>
      <c r="D110" s="177"/>
      <c r="E110" s="178"/>
      <c r="F110" s="176"/>
      <c r="G110" s="177"/>
      <c r="H110" s="177"/>
      <c r="I110" s="322"/>
      <c r="J110" s="177"/>
    </row>
    <row r="111" spans="1:10" x14ac:dyDescent="0.2">
      <c r="A111" s="177"/>
      <c r="B111" s="177"/>
      <c r="C111" s="177"/>
      <c r="D111" s="177"/>
      <c r="E111" s="178"/>
      <c r="F111" s="176"/>
      <c r="G111" s="177"/>
      <c r="H111" s="177"/>
      <c r="I111" s="322"/>
      <c r="J111" s="177"/>
    </row>
    <row r="112" spans="1:10" x14ac:dyDescent="0.2">
      <c r="A112" s="177"/>
      <c r="B112" s="177"/>
      <c r="C112" s="177"/>
      <c r="D112" s="177"/>
      <c r="E112" s="178"/>
      <c r="F112" s="176"/>
      <c r="G112" s="177"/>
      <c r="H112" s="177"/>
      <c r="I112" s="322"/>
      <c r="J112" s="177"/>
    </row>
    <row r="113" spans="1:10" x14ac:dyDescent="0.2">
      <c r="A113" s="177"/>
      <c r="B113" s="177"/>
      <c r="C113" s="177"/>
      <c r="D113" s="177"/>
      <c r="E113" s="178"/>
      <c r="F113" s="176"/>
      <c r="G113" s="177"/>
      <c r="H113" s="177"/>
      <c r="I113" s="322"/>
      <c r="J113" s="177"/>
    </row>
    <row r="114" spans="1:10" x14ac:dyDescent="0.2">
      <c r="A114" s="177"/>
      <c r="B114" s="177"/>
      <c r="C114" s="177"/>
      <c r="D114" s="177"/>
      <c r="E114" s="178"/>
      <c r="F114" s="176"/>
      <c r="G114" s="177"/>
      <c r="H114" s="177"/>
      <c r="I114" s="322"/>
      <c r="J114" s="177"/>
    </row>
    <row r="115" spans="1:10" x14ac:dyDescent="0.2">
      <c r="A115" s="177"/>
      <c r="B115" s="177"/>
      <c r="C115" s="177"/>
      <c r="D115" s="177"/>
      <c r="E115" s="178"/>
      <c r="F115" s="176"/>
      <c r="G115" s="177"/>
      <c r="H115" s="177"/>
      <c r="I115" s="322"/>
      <c r="J115" s="177"/>
    </row>
    <row r="116" spans="1:10" x14ac:dyDescent="0.2">
      <c r="A116" s="177"/>
      <c r="B116" s="177"/>
      <c r="C116" s="177"/>
      <c r="D116" s="177"/>
      <c r="E116" s="178"/>
      <c r="F116" s="176"/>
      <c r="G116" s="177"/>
      <c r="H116" s="177"/>
      <c r="I116" s="322"/>
      <c r="J116" s="177"/>
    </row>
    <row r="117" spans="1:10" x14ac:dyDescent="0.2">
      <c r="A117" s="177"/>
      <c r="B117" s="177"/>
      <c r="C117" s="177"/>
      <c r="D117" s="177"/>
      <c r="E117" s="178"/>
      <c r="F117" s="176"/>
      <c r="G117" s="177"/>
      <c r="H117" s="177"/>
      <c r="I117" s="322"/>
      <c r="J117" s="177"/>
    </row>
    <row r="118" spans="1:10" x14ac:dyDescent="0.2">
      <c r="A118" s="177"/>
      <c r="B118" s="177"/>
      <c r="C118" s="177"/>
      <c r="D118" s="177"/>
      <c r="E118" s="178"/>
      <c r="F118" s="176"/>
      <c r="G118" s="177"/>
      <c r="H118" s="177"/>
      <c r="I118" s="322"/>
      <c r="J118" s="177"/>
    </row>
    <row r="119" spans="1:10" x14ac:dyDescent="0.2">
      <c r="A119" s="177"/>
      <c r="B119" s="177"/>
      <c r="C119" s="177"/>
      <c r="D119" s="177"/>
      <c r="E119" s="178"/>
      <c r="F119" s="176"/>
      <c r="G119" s="177"/>
      <c r="H119" s="177"/>
      <c r="I119" s="322"/>
      <c r="J119" s="177"/>
    </row>
    <row r="120" spans="1:10" x14ac:dyDescent="0.2">
      <c r="A120" s="177"/>
      <c r="B120" s="177"/>
      <c r="C120" s="177"/>
      <c r="D120" s="177"/>
      <c r="E120" s="178"/>
      <c r="F120" s="176"/>
      <c r="G120" s="177"/>
      <c r="H120" s="177"/>
      <c r="I120" s="322"/>
      <c r="J120" s="177"/>
    </row>
    <row r="121" spans="1:10" x14ac:dyDescent="0.2">
      <c r="A121" s="177"/>
      <c r="B121" s="177"/>
      <c r="C121" s="177"/>
      <c r="D121" s="177"/>
      <c r="E121" s="178"/>
      <c r="F121" s="176"/>
      <c r="G121" s="177"/>
      <c r="H121" s="177"/>
      <c r="I121" s="322"/>
      <c r="J121" s="177"/>
    </row>
    <row r="122" spans="1:10" x14ac:dyDescent="0.2">
      <c r="A122" s="177"/>
      <c r="B122" s="177"/>
      <c r="C122" s="177"/>
      <c r="D122" s="177"/>
      <c r="E122" s="178"/>
      <c r="F122" s="176"/>
      <c r="G122" s="177"/>
      <c r="H122" s="177"/>
      <c r="I122" s="322"/>
      <c r="J122" s="177"/>
    </row>
    <row r="123" spans="1:10" x14ac:dyDescent="0.2">
      <c r="A123" s="177"/>
      <c r="B123" s="177"/>
      <c r="C123" s="177"/>
      <c r="D123" s="177"/>
      <c r="E123" s="178"/>
      <c r="F123" s="176"/>
      <c r="G123" s="177"/>
      <c r="H123" s="177"/>
      <c r="I123" s="322"/>
      <c r="J123" s="177"/>
    </row>
    <row r="124" spans="1:10" x14ac:dyDescent="0.2">
      <c r="A124" s="177"/>
      <c r="B124" s="177"/>
      <c r="C124" s="177"/>
      <c r="D124" s="177"/>
      <c r="E124" s="178"/>
      <c r="F124" s="176"/>
      <c r="G124" s="177"/>
      <c r="H124" s="177"/>
      <c r="I124" s="322"/>
      <c r="J124" s="177"/>
    </row>
    <row r="125" spans="1:10" x14ac:dyDescent="0.2">
      <c r="A125" s="177"/>
      <c r="B125" s="177"/>
      <c r="C125" s="177"/>
      <c r="D125" s="177"/>
      <c r="E125" s="178"/>
      <c r="F125" s="176"/>
      <c r="G125" s="177"/>
      <c r="H125" s="177"/>
      <c r="I125" s="322"/>
      <c r="J125" s="177"/>
    </row>
    <row r="126" spans="1:10" x14ac:dyDescent="0.2">
      <c r="A126" s="177"/>
      <c r="B126" s="177"/>
      <c r="C126" s="177"/>
      <c r="D126" s="177"/>
      <c r="E126" s="178"/>
      <c r="F126" s="176"/>
      <c r="G126" s="177"/>
      <c r="H126" s="177"/>
      <c r="I126" s="322"/>
      <c r="J126" s="177"/>
    </row>
    <row r="127" spans="1:10" x14ac:dyDescent="0.2">
      <c r="A127" s="177"/>
      <c r="B127" s="177"/>
      <c r="C127" s="177"/>
      <c r="D127" s="177"/>
      <c r="E127" s="178"/>
      <c r="F127" s="176"/>
      <c r="G127" s="177"/>
      <c r="H127" s="177"/>
      <c r="I127" s="322"/>
      <c r="J127" s="177"/>
    </row>
    <row r="128" spans="1:10" x14ac:dyDescent="0.2">
      <c r="A128" s="177"/>
      <c r="B128" s="177"/>
      <c r="C128" s="177"/>
      <c r="D128" s="177"/>
      <c r="E128" s="178"/>
      <c r="F128" s="176"/>
      <c r="G128" s="177"/>
      <c r="H128" s="177"/>
      <c r="I128" s="322"/>
      <c r="J128" s="177"/>
    </row>
    <row r="129" spans="1:10" x14ac:dyDescent="0.2">
      <c r="A129" s="177"/>
      <c r="B129" s="177"/>
      <c r="C129" s="177"/>
      <c r="D129" s="177"/>
      <c r="E129" s="178"/>
      <c r="F129" s="176"/>
      <c r="G129" s="177"/>
      <c r="H129" s="177"/>
      <c r="I129" s="322"/>
      <c r="J129" s="177"/>
    </row>
    <row r="130" spans="1:10" x14ac:dyDescent="0.2">
      <c r="A130" s="177"/>
      <c r="B130" s="177"/>
      <c r="C130" s="177"/>
      <c r="D130" s="177"/>
      <c r="E130" s="178"/>
      <c r="F130" s="176"/>
      <c r="G130" s="177"/>
      <c r="H130" s="177"/>
      <c r="I130" s="322"/>
      <c r="J130" s="177"/>
    </row>
    <row r="131" spans="1:10" x14ac:dyDescent="0.2">
      <c r="A131" s="177"/>
      <c r="B131" s="177"/>
      <c r="C131" s="177"/>
      <c r="D131" s="177"/>
      <c r="E131" s="178"/>
      <c r="F131" s="176"/>
      <c r="G131" s="177"/>
      <c r="H131" s="177"/>
      <c r="I131" s="322"/>
      <c r="J131" s="177"/>
    </row>
    <row r="132" spans="1:10" x14ac:dyDescent="0.2">
      <c r="A132" s="177"/>
      <c r="B132" s="177"/>
      <c r="C132" s="177"/>
      <c r="D132" s="177"/>
      <c r="E132" s="178"/>
      <c r="F132" s="176"/>
      <c r="G132" s="177"/>
      <c r="H132" s="177"/>
      <c r="I132" s="322"/>
      <c r="J132" s="177"/>
    </row>
    <row r="133" spans="1:10" x14ac:dyDescent="0.2">
      <c r="A133" s="177"/>
      <c r="B133" s="177"/>
      <c r="C133" s="177"/>
      <c r="D133" s="177"/>
      <c r="E133" s="178"/>
      <c r="F133" s="176"/>
      <c r="G133" s="177"/>
      <c r="H133" s="177"/>
      <c r="I133" s="322"/>
      <c r="J133" s="177"/>
    </row>
    <row r="134" spans="1:10" x14ac:dyDescent="0.2">
      <c r="A134" s="177"/>
      <c r="B134" s="177"/>
      <c r="C134" s="177"/>
      <c r="D134" s="177"/>
      <c r="E134" s="178"/>
      <c r="F134" s="176"/>
      <c r="G134" s="177"/>
      <c r="H134" s="177"/>
      <c r="I134" s="322"/>
      <c r="J134" s="177"/>
    </row>
    <row r="135" spans="1:10" x14ac:dyDescent="0.2">
      <c r="A135" s="177"/>
      <c r="B135" s="177"/>
      <c r="C135" s="177"/>
      <c r="D135" s="177"/>
      <c r="E135" s="178"/>
      <c r="F135" s="176"/>
      <c r="G135" s="177"/>
      <c r="H135" s="177"/>
      <c r="I135" s="322"/>
      <c r="J135" s="177"/>
    </row>
    <row r="136" spans="1:10" x14ac:dyDescent="0.2">
      <c r="A136" s="177"/>
      <c r="B136" s="177"/>
      <c r="C136" s="177"/>
      <c r="D136" s="177"/>
      <c r="E136" s="178"/>
      <c r="F136" s="176"/>
      <c r="G136" s="177"/>
      <c r="H136" s="177"/>
      <c r="I136" s="322"/>
      <c r="J136" s="177"/>
    </row>
    <row r="137" spans="1:10" x14ac:dyDescent="0.2">
      <c r="A137" s="177"/>
      <c r="B137" s="177"/>
      <c r="C137" s="177"/>
      <c r="D137" s="177"/>
      <c r="E137" s="178"/>
      <c r="F137" s="176"/>
      <c r="G137" s="177"/>
      <c r="H137" s="177"/>
      <c r="I137" s="322"/>
      <c r="J137" s="177"/>
    </row>
    <row r="138" spans="1:10" x14ac:dyDescent="0.2">
      <c r="A138" s="177"/>
      <c r="B138" s="177"/>
      <c r="C138" s="177"/>
      <c r="D138" s="177"/>
      <c r="E138" s="178"/>
      <c r="F138" s="176"/>
      <c r="G138" s="177"/>
      <c r="H138" s="177"/>
      <c r="I138" s="322"/>
      <c r="J138" s="177"/>
    </row>
    <row r="139" spans="1:10" x14ac:dyDescent="0.2">
      <c r="A139" s="177"/>
      <c r="B139" s="177"/>
      <c r="C139" s="177"/>
      <c r="D139" s="177"/>
      <c r="E139" s="178"/>
      <c r="F139" s="176"/>
      <c r="G139" s="177"/>
      <c r="H139" s="177"/>
      <c r="I139" s="322"/>
      <c r="J139" s="177"/>
    </row>
    <row r="140" spans="1:10" x14ac:dyDescent="0.2">
      <c r="A140" s="177"/>
      <c r="B140" s="177"/>
      <c r="C140" s="177"/>
      <c r="D140" s="177"/>
      <c r="E140" s="178"/>
      <c r="F140" s="176"/>
      <c r="G140" s="177"/>
      <c r="H140" s="177"/>
      <c r="I140" s="322"/>
      <c r="J140" s="177"/>
    </row>
    <row r="141" spans="1:10" x14ac:dyDescent="0.2">
      <c r="A141" s="177"/>
      <c r="B141" s="177"/>
      <c r="C141" s="177"/>
      <c r="D141" s="177"/>
      <c r="E141" s="178"/>
      <c r="F141" s="176"/>
      <c r="G141" s="177"/>
      <c r="H141" s="177"/>
      <c r="I141" s="322"/>
      <c r="J141" s="177"/>
    </row>
    <row r="142" spans="1:10" x14ac:dyDescent="0.2">
      <c r="A142" s="177"/>
      <c r="B142" s="177"/>
      <c r="C142" s="177"/>
      <c r="D142" s="177"/>
      <c r="E142" s="178"/>
      <c r="F142" s="176"/>
      <c r="G142" s="177"/>
      <c r="H142" s="177"/>
      <c r="I142" s="322"/>
      <c r="J142" s="177"/>
    </row>
    <row r="143" spans="1:10" x14ac:dyDescent="0.2">
      <c r="A143" s="177"/>
      <c r="B143" s="177"/>
      <c r="C143" s="177"/>
      <c r="D143" s="177"/>
      <c r="E143" s="178"/>
      <c r="F143" s="176"/>
      <c r="G143" s="177"/>
      <c r="H143" s="177"/>
      <c r="I143" s="322"/>
      <c r="J143" s="177"/>
    </row>
    <row r="144" spans="1:10" x14ac:dyDescent="0.2">
      <c r="A144" s="177"/>
      <c r="B144" s="177"/>
      <c r="C144" s="177"/>
      <c r="D144" s="177"/>
      <c r="E144" s="178"/>
      <c r="F144" s="176"/>
      <c r="G144" s="177"/>
      <c r="H144" s="177"/>
      <c r="I144" s="322"/>
      <c r="J144" s="177"/>
    </row>
    <row r="145" spans="1:10" x14ac:dyDescent="0.2">
      <c r="A145" s="177"/>
      <c r="B145" s="177"/>
      <c r="C145" s="177"/>
      <c r="D145" s="177"/>
      <c r="E145" s="178"/>
      <c r="F145" s="176"/>
      <c r="G145" s="177"/>
      <c r="H145" s="177"/>
      <c r="I145" s="322"/>
      <c r="J145" s="177"/>
    </row>
    <row r="146" spans="1:10" x14ac:dyDescent="0.2">
      <c r="A146" s="177"/>
      <c r="B146" s="177"/>
      <c r="C146" s="177"/>
      <c r="D146" s="177"/>
      <c r="E146" s="178"/>
      <c r="F146" s="176"/>
      <c r="G146" s="177"/>
      <c r="H146" s="177"/>
      <c r="I146" s="322"/>
      <c r="J146" s="177"/>
    </row>
    <row r="147" spans="1:10" x14ac:dyDescent="0.2">
      <c r="A147" s="177"/>
      <c r="B147" s="177"/>
      <c r="C147" s="177"/>
      <c r="D147" s="177"/>
      <c r="E147" s="178"/>
      <c r="F147" s="176"/>
      <c r="G147" s="177"/>
      <c r="H147" s="177"/>
      <c r="I147" s="322"/>
      <c r="J147" s="177"/>
    </row>
    <row r="148" spans="1:10" x14ac:dyDescent="0.2">
      <c r="A148" s="177"/>
      <c r="B148" s="177"/>
      <c r="C148" s="177"/>
      <c r="D148" s="177"/>
      <c r="E148" s="178"/>
      <c r="F148" s="176"/>
      <c r="G148" s="177"/>
      <c r="H148" s="177"/>
      <c r="I148" s="322"/>
      <c r="J148" s="177"/>
    </row>
    <row r="149" spans="1:10" x14ac:dyDescent="0.2">
      <c r="A149" s="177"/>
      <c r="B149" s="177"/>
      <c r="C149" s="177"/>
      <c r="D149" s="177"/>
      <c r="E149" s="178"/>
      <c r="F149" s="176"/>
      <c r="G149" s="177"/>
      <c r="H149" s="177"/>
      <c r="I149" s="322"/>
      <c r="J149" s="177"/>
    </row>
    <row r="150" spans="1:10" x14ac:dyDescent="0.2">
      <c r="A150" s="177"/>
      <c r="B150" s="177"/>
      <c r="C150" s="177"/>
      <c r="D150" s="177"/>
      <c r="E150" s="178"/>
      <c r="F150" s="176"/>
      <c r="G150" s="177"/>
      <c r="H150" s="177"/>
      <c r="I150" s="322"/>
      <c r="J150" s="177"/>
    </row>
    <row r="151" spans="1:10" x14ac:dyDescent="0.2">
      <c r="A151" s="177"/>
      <c r="B151" s="177"/>
      <c r="C151" s="177"/>
      <c r="D151" s="177"/>
      <c r="E151" s="178"/>
      <c r="F151" s="176"/>
      <c r="G151" s="177"/>
      <c r="H151" s="177"/>
      <c r="I151" s="322"/>
      <c r="J151" s="177"/>
    </row>
    <row r="152" spans="1:10" x14ac:dyDescent="0.2">
      <c r="A152" s="177"/>
      <c r="B152" s="177"/>
      <c r="C152" s="177"/>
      <c r="D152" s="177"/>
      <c r="E152" s="178"/>
      <c r="F152" s="176"/>
      <c r="G152" s="177"/>
      <c r="H152" s="177"/>
      <c r="I152" s="322"/>
      <c r="J152" s="177"/>
    </row>
    <row r="153" spans="1:10" x14ac:dyDescent="0.2">
      <c r="A153" s="177"/>
      <c r="B153" s="177"/>
      <c r="C153" s="177"/>
      <c r="D153" s="177"/>
      <c r="E153" s="178"/>
      <c r="F153" s="176"/>
      <c r="G153" s="177"/>
      <c r="H153" s="177"/>
      <c r="I153" s="322"/>
      <c r="J153" s="177"/>
    </row>
    <row r="154" spans="1:10" x14ac:dyDescent="0.2">
      <c r="A154" s="177"/>
      <c r="B154" s="177"/>
      <c r="C154" s="177"/>
      <c r="D154" s="177"/>
      <c r="E154" s="178"/>
      <c r="F154" s="176"/>
      <c r="G154" s="177"/>
      <c r="H154" s="177"/>
      <c r="I154" s="322"/>
      <c r="J154" s="177"/>
    </row>
    <row r="155" spans="1:10" x14ac:dyDescent="0.2">
      <c r="A155" s="177"/>
      <c r="B155" s="177"/>
      <c r="C155" s="177"/>
      <c r="D155" s="177"/>
      <c r="E155" s="178"/>
      <c r="F155" s="176"/>
      <c r="G155" s="177"/>
      <c r="H155" s="177"/>
      <c r="I155" s="322"/>
      <c r="J155" s="177"/>
    </row>
    <row r="156" spans="1:10" x14ac:dyDescent="0.2">
      <c r="A156" s="177"/>
      <c r="B156" s="177"/>
      <c r="C156" s="177"/>
      <c r="D156" s="177"/>
      <c r="E156" s="178"/>
      <c r="F156" s="176"/>
      <c r="G156" s="177"/>
      <c r="H156" s="177"/>
      <c r="I156" s="322"/>
      <c r="J156" s="177"/>
    </row>
    <row r="157" spans="1:10" x14ac:dyDescent="0.2">
      <c r="A157" s="177"/>
      <c r="B157" s="177"/>
      <c r="C157" s="177"/>
      <c r="D157" s="177"/>
      <c r="E157" s="178"/>
      <c r="F157" s="176"/>
      <c r="G157" s="177"/>
      <c r="H157" s="177"/>
      <c r="I157" s="322"/>
      <c r="J157" s="177"/>
    </row>
    <row r="158" spans="1:10" x14ac:dyDescent="0.2">
      <c r="A158" s="177"/>
      <c r="B158" s="177"/>
      <c r="C158" s="177"/>
      <c r="D158" s="177"/>
      <c r="E158" s="178"/>
      <c r="F158" s="176"/>
      <c r="G158" s="177"/>
      <c r="H158" s="177"/>
      <c r="I158" s="322"/>
      <c r="J158" s="177"/>
    </row>
    <row r="159" spans="1:10" x14ac:dyDescent="0.2">
      <c r="A159" s="177"/>
      <c r="B159" s="177"/>
      <c r="C159" s="177"/>
      <c r="D159" s="177"/>
      <c r="E159" s="178"/>
      <c r="F159" s="176"/>
      <c r="G159" s="177"/>
      <c r="H159" s="177"/>
      <c r="I159" s="322"/>
      <c r="J159" s="177"/>
    </row>
    <row r="160" spans="1:10" x14ac:dyDescent="0.2">
      <c r="A160" s="177"/>
      <c r="B160" s="177"/>
      <c r="C160" s="177"/>
      <c r="D160" s="177"/>
      <c r="E160" s="178"/>
      <c r="F160" s="176"/>
      <c r="G160" s="177"/>
      <c r="H160" s="177"/>
      <c r="I160" s="322"/>
      <c r="J160" s="177"/>
    </row>
    <row r="161" spans="1:10" x14ac:dyDescent="0.2">
      <c r="A161" s="177"/>
      <c r="B161" s="177"/>
      <c r="C161" s="177"/>
      <c r="D161" s="177"/>
      <c r="E161" s="178"/>
      <c r="F161" s="176"/>
      <c r="G161" s="177"/>
      <c r="H161" s="177"/>
      <c r="I161" s="322"/>
      <c r="J161" s="177"/>
    </row>
    <row r="162" spans="1:10" x14ac:dyDescent="0.2">
      <c r="A162" s="177"/>
      <c r="B162" s="177"/>
      <c r="C162" s="177"/>
      <c r="D162" s="177"/>
      <c r="E162" s="178"/>
      <c r="F162" s="176"/>
      <c r="G162" s="177"/>
      <c r="H162" s="177"/>
      <c r="I162" s="322"/>
      <c r="J162" s="177"/>
    </row>
    <row r="163" spans="1:10" x14ac:dyDescent="0.2">
      <c r="A163" s="177"/>
      <c r="B163" s="177"/>
      <c r="C163" s="177"/>
      <c r="D163" s="177"/>
      <c r="E163" s="178"/>
      <c r="F163" s="176"/>
      <c r="G163" s="177"/>
      <c r="H163" s="177"/>
      <c r="I163" s="322"/>
      <c r="J163" s="177"/>
    </row>
    <row r="164" spans="1:10" x14ac:dyDescent="0.2">
      <c r="A164" s="177"/>
      <c r="B164" s="177"/>
      <c r="C164" s="177"/>
      <c r="D164" s="177"/>
      <c r="E164" s="178"/>
      <c r="F164" s="176"/>
      <c r="G164" s="177"/>
      <c r="H164" s="177"/>
      <c r="I164" s="322"/>
      <c r="J164" s="177"/>
    </row>
    <row r="165" spans="1:10" x14ac:dyDescent="0.2">
      <c r="A165" s="177"/>
      <c r="B165" s="177"/>
      <c r="C165" s="177"/>
      <c r="D165" s="177"/>
      <c r="E165" s="178"/>
      <c r="F165" s="176"/>
      <c r="G165" s="177"/>
      <c r="H165" s="177"/>
      <c r="I165" s="322"/>
      <c r="J165" s="177"/>
    </row>
    <row r="166" spans="1:10" x14ac:dyDescent="0.2">
      <c r="A166" s="177"/>
      <c r="B166" s="177"/>
      <c r="C166" s="177"/>
      <c r="D166" s="177"/>
      <c r="E166" s="178"/>
      <c r="F166" s="176"/>
      <c r="G166" s="177"/>
      <c r="H166" s="177"/>
      <c r="I166" s="322"/>
      <c r="J166" s="177"/>
    </row>
    <row r="167" spans="1:10" x14ac:dyDescent="0.2">
      <c r="A167" s="177"/>
      <c r="B167" s="177"/>
      <c r="C167" s="177"/>
      <c r="D167" s="177"/>
      <c r="E167" s="178"/>
      <c r="F167" s="176"/>
      <c r="G167" s="177"/>
      <c r="H167" s="177"/>
      <c r="I167" s="322"/>
      <c r="J167" s="177"/>
    </row>
    <row r="168" spans="1:10" x14ac:dyDescent="0.2">
      <c r="A168" s="177"/>
      <c r="B168" s="177"/>
      <c r="C168" s="177"/>
      <c r="D168" s="177"/>
      <c r="E168" s="178"/>
      <c r="F168" s="176"/>
      <c r="G168" s="177"/>
      <c r="H168" s="177"/>
      <c r="I168" s="322"/>
      <c r="J168" s="177"/>
    </row>
    <row r="169" spans="1:10" x14ac:dyDescent="0.2">
      <c r="A169" s="177"/>
      <c r="B169" s="177"/>
      <c r="C169" s="177"/>
      <c r="D169" s="177"/>
      <c r="E169" s="178"/>
      <c r="F169" s="176"/>
      <c r="G169" s="177"/>
      <c r="H169" s="177"/>
      <c r="I169" s="322"/>
      <c r="J169" s="177"/>
    </row>
    <row r="170" spans="1:10" x14ac:dyDescent="0.2">
      <c r="A170" s="177"/>
      <c r="B170" s="177"/>
      <c r="C170" s="177"/>
      <c r="D170" s="177"/>
      <c r="E170" s="178"/>
      <c r="F170" s="176"/>
      <c r="G170" s="177"/>
      <c r="H170" s="177"/>
      <c r="I170" s="322"/>
      <c r="J170" s="177"/>
    </row>
    <row r="171" spans="1:10" x14ac:dyDescent="0.2">
      <c r="A171" s="177"/>
      <c r="B171" s="177"/>
      <c r="C171" s="177"/>
      <c r="D171" s="177"/>
      <c r="E171" s="178"/>
      <c r="F171" s="176"/>
      <c r="G171" s="177"/>
      <c r="H171" s="177"/>
      <c r="I171" s="322"/>
      <c r="J171" s="177"/>
    </row>
    <row r="172" spans="1:10" x14ac:dyDescent="0.2">
      <c r="A172" s="177"/>
      <c r="B172" s="177"/>
      <c r="C172" s="177"/>
      <c r="D172" s="177"/>
      <c r="E172" s="178"/>
      <c r="F172" s="176"/>
      <c r="G172" s="177"/>
      <c r="H172" s="177"/>
      <c r="I172" s="322"/>
      <c r="J172" s="177"/>
    </row>
    <row r="173" spans="1:10" x14ac:dyDescent="0.2">
      <c r="A173" s="177"/>
      <c r="B173" s="177"/>
      <c r="C173" s="177"/>
      <c r="D173" s="177"/>
      <c r="E173" s="178"/>
      <c r="F173" s="176"/>
      <c r="G173" s="177"/>
      <c r="H173" s="177"/>
      <c r="I173" s="322"/>
      <c r="J173" s="177"/>
    </row>
    <row r="174" spans="1:10" x14ac:dyDescent="0.2">
      <c r="A174" s="177"/>
      <c r="B174" s="177"/>
      <c r="C174" s="177"/>
      <c r="D174" s="177"/>
      <c r="E174" s="178"/>
      <c r="F174" s="176"/>
      <c r="G174" s="177"/>
      <c r="H174" s="177"/>
      <c r="I174" s="322"/>
      <c r="J174" s="177"/>
    </row>
    <row r="175" spans="1:10" x14ac:dyDescent="0.2">
      <c r="A175" s="177"/>
      <c r="B175" s="177"/>
      <c r="C175" s="177"/>
      <c r="D175" s="177"/>
      <c r="E175" s="178"/>
      <c r="F175" s="176"/>
      <c r="G175" s="177"/>
      <c r="H175" s="177"/>
      <c r="I175" s="322"/>
      <c r="J175" s="177"/>
    </row>
    <row r="176" spans="1:10" x14ac:dyDescent="0.2">
      <c r="A176" s="177"/>
      <c r="B176" s="177"/>
      <c r="C176" s="177"/>
      <c r="D176" s="177"/>
      <c r="E176" s="178"/>
      <c r="F176" s="176"/>
      <c r="G176" s="177"/>
      <c r="H176" s="177"/>
      <c r="I176" s="322"/>
      <c r="J176" s="177"/>
    </row>
    <row r="177" spans="1:10" x14ac:dyDescent="0.2">
      <c r="A177" s="177"/>
      <c r="B177" s="177"/>
      <c r="C177" s="177"/>
      <c r="D177" s="177"/>
      <c r="E177" s="178"/>
      <c r="F177" s="176"/>
      <c r="G177" s="177"/>
      <c r="H177" s="177"/>
      <c r="I177" s="322"/>
      <c r="J177" s="177"/>
    </row>
    <row r="178" spans="1:10" x14ac:dyDescent="0.2">
      <c r="A178" s="177"/>
      <c r="B178" s="177"/>
      <c r="C178" s="177"/>
      <c r="D178" s="177"/>
      <c r="E178" s="178"/>
      <c r="F178" s="176"/>
      <c r="G178" s="177"/>
      <c r="H178" s="177"/>
      <c r="I178" s="322"/>
      <c r="J178" s="177"/>
    </row>
    <row r="179" spans="1:10" x14ac:dyDescent="0.2">
      <c r="A179" s="177"/>
      <c r="B179" s="177"/>
      <c r="C179" s="177"/>
      <c r="D179" s="177"/>
      <c r="E179" s="178"/>
      <c r="F179" s="176"/>
      <c r="G179" s="177"/>
      <c r="H179" s="177"/>
      <c r="I179" s="322"/>
      <c r="J179" s="177"/>
    </row>
    <row r="180" spans="1:10" x14ac:dyDescent="0.2">
      <c r="A180" s="177"/>
      <c r="B180" s="177"/>
      <c r="C180" s="177"/>
      <c r="D180" s="177"/>
      <c r="E180" s="178"/>
      <c r="F180" s="176"/>
      <c r="G180" s="177"/>
      <c r="H180" s="177"/>
      <c r="I180" s="322"/>
      <c r="J180" s="177"/>
    </row>
    <row r="181" spans="1:10" x14ac:dyDescent="0.2">
      <c r="A181" s="177"/>
      <c r="B181" s="177"/>
      <c r="C181" s="177"/>
      <c r="D181" s="177"/>
      <c r="E181" s="178"/>
      <c r="F181" s="176"/>
      <c r="G181" s="177"/>
      <c r="H181" s="177"/>
      <c r="I181" s="322"/>
      <c r="J181" s="177"/>
    </row>
    <row r="182" spans="1:10" x14ac:dyDescent="0.2">
      <c r="A182" s="177"/>
      <c r="B182" s="177"/>
      <c r="C182" s="177"/>
      <c r="D182" s="177"/>
      <c r="E182" s="178"/>
      <c r="F182" s="176"/>
      <c r="G182" s="177"/>
      <c r="H182" s="177"/>
      <c r="I182" s="322"/>
      <c r="J182" s="177"/>
    </row>
    <row r="183" spans="1:10" x14ac:dyDescent="0.2">
      <c r="A183" s="177"/>
      <c r="B183" s="177"/>
      <c r="C183" s="177"/>
      <c r="D183" s="177"/>
      <c r="E183" s="178"/>
      <c r="F183" s="176"/>
      <c r="G183" s="177"/>
      <c r="H183" s="177"/>
      <c r="I183" s="322"/>
      <c r="J183" s="177"/>
    </row>
    <row r="184" spans="1:10" x14ac:dyDescent="0.2">
      <c r="A184" s="177"/>
      <c r="B184" s="177"/>
      <c r="C184" s="177"/>
      <c r="D184" s="177"/>
      <c r="E184" s="178"/>
      <c r="F184" s="176"/>
      <c r="G184" s="177"/>
      <c r="H184" s="177"/>
      <c r="I184" s="322"/>
      <c r="J184" s="177"/>
    </row>
    <row r="185" spans="1:10" x14ac:dyDescent="0.2">
      <c r="A185" s="177"/>
      <c r="B185" s="177"/>
      <c r="C185" s="177"/>
      <c r="D185" s="177"/>
      <c r="E185" s="178"/>
      <c r="F185" s="176"/>
      <c r="G185" s="177"/>
      <c r="H185" s="177"/>
      <c r="I185" s="322"/>
      <c r="J185" s="177"/>
    </row>
    <row r="186" spans="1:10" x14ac:dyDescent="0.2">
      <c r="A186" s="177"/>
      <c r="B186" s="177"/>
      <c r="C186" s="177"/>
      <c r="D186" s="177"/>
      <c r="E186" s="178"/>
      <c r="F186" s="176"/>
      <c r="G186" s="177"/>
      <c r="H186" s="177"/>
      <c r="I186" s="322"/>
      <c r="J186" s="177"/>
    </row>
    <row r="187" spans="1:10" x14ac:dyDescent="0.2">
      <c r="A187" s="177"/>
      <c r="B187" s="177"/>
      <c r="C187" s="177"/>
      <c r="D187" s="177"/>
      <c r="E187" s="178"/>
      <c r="F187" s="176"/>
      <c r="G187" s="177"/>
      <c r="H187" s="177"/>
      <c r="I187" s="322"/>
      <c r="J187" s="177"/>
    </row>
    <row r="188" spans="1:10" x14ac:dyDescent="0.2">
      <c r="A188" s="177"/>
      <c r="B188" s="177"/>
      <c r="C188" s="177"/>
      <c r="D188" s="177"/>
      <c r="E188" s="178"/>
      <c r="F188" s="176"/>
      <c r="G188" s="177"/>
      <c r="H188" s="177"/>
      <c r="I188" s="322"/>
      <c r="J188" s="177"/>
    </row>
    <row r="189" spans="1:10" x14ac:dyDescent="0.2">
      <c r="A189" s="177"/>
      <c r="B189" s="177"/>
      <c r="C189" s="177"/>
      <c r="D189" s="177"/>
      <c r="E189" s="178"/>
      <c r="F189" s="176"/>
      <c r="G189" s="177"/>
      <c r="H189" s="177"/>
      <c r="I189" s="322"/>
      <c r="J189" s="177"/>
    </row>
    <row r="190" spans="1:10" x14ac:dyDescent="0.2">
      <c r="A190" s="177"/>
      <c r="B190" s="177"/>
      <c r="C190" s="177"/>
      <c r="D190" s="177"/>
      <c r="E190" s="178"/>
      <c r="F190" s="176"/>
      <c r="G190" s="177"/>
      <c r="H190" s="177"/>
      <c r="I190" s="322"/>
      <c r="J190" s="177"/>
    </row>
    <row r="191" spans="1:10" x14ac:dyDescent="0.2">
      <c r="A191" s="177"/>
      <c r="B191" s="177"/>
      <c r="C191" s="177"/>
      <c r="D191" s="177"/>
      <c r="E191" s="178"/>
      <c r="F191" s="176"/>
      <c r="G191" s="177"/>
      <c r="H191" s="177"/>
      <c r="I191" s="322"/>
      <c r="J191" s="177"/>
    </row>
    <row r="192" spans="1:10" x14ac:dyDescent="0.2">
      <c r="A192" s="177"/>
      <c r="B192" s="177"/>
      <c r="C192" s="177"/>
      <c r="D192" s="177"/>
      <c r="E192" s="178"/>
      <c r="F192" s="176"/>
      <c r="G192" s="177"/>
      <c r="H192" s="177"/>
      <c r="I192" s="322"/>
      <c r="J192" s="177"/>
    </row>
    <row r="193" spans="1:10" x14ac:dyDescent="0.2">
      <c r="A193" s="177"/>
      <c r="B193" s="177"/>
      <c r="C193" s="177"/>
      <c r="D193" s="177"/>
      <c r="E193" s="178"/>
      <c r="F193" s="176"/>
      <c r="G193" s="177"/>
      <c r="H193" s="177"/>
      <c r="I193" s="322"/>
      <c r="J193" s="177"/>
    </row>
    <row r="194" spans="1:10" x14ac:dyDescent="0.2">
      <c r="A194" s="177"/>
      <c r="B194" s="177"/>
      <c r="C194" s="177"/>
      <c r="D194" s="177"/>
      <c r="E194" s="178"/>
      <c r="F194" s="176"/>
      <c r="G194" s="177"/>
      <c r="H194" s="177"/>
      <c r="I194" s="322"/>
      <c r="J194" s="177"/>
    </row>
    <row r="195" spans="1:10" x14ac:dyDescent="0.2">
      <c r="A195" s="177"/>
      <c r="B195" s="177"/>
      <c r="C195" s="177"/>
      <c r="D195" s="177"/>
      <c r="E195" s="178"/>
      <c r="F195" s="176"/>
      <c r="G195" s="177"/>
      <c r="H195" s="177"/>
      <c r="I195" s="322"/>
      <c r="J195" s="177"/>
    </row>
    <row r="196" spans="1:10" x14ac:dyDescent="0.2">
      <c r="A196" s="177"/>
      <c r="B196" s="177"/>
      <c r="C196" s="177"/>
      <c r="D196" s="177"/>
      <c r="E196" s="178"/>
      <c r="F196" s="176"/>
      <c r="G196" s="177"/>
      <c r="H196" s="177"/>
      <c r="I196" s="322"/>
      <c r="J196" s="177"/>
    </row>
    <row r="197" spans="1:10" x14ac:dyDescent="0.2">
      <c r="A197" s="177"/>
      <c r="B197" s="177"/>
      <c r="C197" s="177"/>
      <c r="D197" s="177"/>
      <c r="E197" s="178"/>
      <c r="F197" s="176"/>
      <c r="G197" s="177"/>
      <c r="H197" s="177"/>
      <c r="I197" s="322"/>
      <c r="J197" s="177"/>
    </row>
    <row r="198" spans="1:10" x14ac:dyDescent="0.2">
      <c r="A198" s="177"/>
      <c r="B198" s="177"/>
      <c r="C198" s="177"/>
      <c r="D198" s="177"/>
      <c r="E198" s="178"/>
      <c r="F198" s="176"/>
      <c r="G198" s="177"/>
      <c r="H198" s="177"/>
      <c r="I198" s="322"/>
      <c r="J198" s="177"/>
    </row>
    <row r="199" spans="1:10" x14ac:dyDescent="0.2">
      <c r="A199" s="177"/>
      <c r="B199" s="177"/>
      <c r="C199" s="177"/>
      <c r="D199" s="177"/>
      <c r="E199" s="178"/>
      <c r="F199" s="176"/>
      <c r="G199" s="177"/>
      <c r="H199" s="177"/>
      <c r="I199" s="322"/>
      <c r="J199" s="177"/>
    </row>
    <row r="200" spans="1:10" x14ac:dyDescent="0.2">
      <c r="A200" s="177"/>
      <c r="B200" s="177"/>
      <c r="C200" s="177"/>
      <c r="D200" s="177"/>
      <c r="E200" s="178"/>
      <c r="F200" s="176"/>
      <c r="G200" s="177"/>
      <c r="H200" s="177"/>
      <c r="I200" s="322"/>
      <c r="J200" s="177"/>
    </row>
    <row r="201" spans="1:10" x14ac:dyDescent="0.2">
      <c r="A201" s="177"/>
      <c r="B201" s="177"/>
      <c r="C201" s="177"/>
      <c r="D201" s="177"/>
      <c r="E201" s="178"/>
      <c r="F201" s="176"/>
      <c r="G201" s="177"/>
      <c r="H201" s="177"/>
      <c r="I201" s="322"/>
      <c r="J201" s="177"/>
    </row>
    <row r="202" spans="1:10" x14ac:dyDescent="0.2">
      <c r="A202" s="177"/>
      <c r="B202" s="177"/>
      <c r="C202" s="177"/>
      <c r="D202" s="177"/>
      <c r="E202" s="178"/>
      <c r="F202" s="176"/>
      <c r="G202" s="177"/>
      <c r="H202" s="177"/>
      <c r="I202" s="322"/>
      <c r="J202" s="177"/>
    </row>
    <row r="203" spans="1:10" x14ac:dyDescent="0.2">
      <c r="A203" s="177"/>
      <c r="B203" s="177"/>
      <c r="C203" s="177"/>
      <c r="D203" s="177"/>
      <c r="E203" s="178"/>
      <c r="F203" s="176"/>
      <c r="G203" s="177"/>
      <c r="H203" s="177"/>
      <c r="I203" s="322"/>
      <c r="J203" s="177"/>
    </row>
    <row r="204" spans="1:10" x14ac:dyDescent="0.2">
      <c r="A204" s="177"/>
      <c r="B204" s="177"/>
      <c r="C204" s="177"/>
      <c r="D204" s="177"/>
      <c r="E204" s="178"/>
      <c r="F204" s="176"/>
      <c r="G204" s="177"/>
      <c r="H204" s="177"/>
      <c r="I204" s="322"/>
      <c r="J204" s="177"/>
    </row>
    <row r="205" spans="1:10" x14ac:dyDescent="0.2">
      <c r="F205" s="62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5"/>
  <sheetViews>
    <sheetView topLeftCell="A232" workbookViewId="0">
      <selection activeCell="E86" sqref="E86"/>
    </sheetView>
  </sheetViews>
  <sheetFormatPr defaultColWidth="9.140625" defaultRowHeight="12.75" x14ac:dyDescent="0.2"/>
  <cols>
    <col min="1" max="1" width="13" style="645" bestFit="1" customWidth="1"/>
    <col min="2" max="2" width="10" style="645" bestFit="1" customWidth="1"/>
    <col min="3" max="3" width="14" style="645" bestFit="1" customWidth="1"/>
    <col min="4" max="4" width="10" style="645" bestFit="1" customWidth="1"/>
    <col min="5" max="5" width="37" style="645" bestFit="1" customWidth="1"/>
    <col min="6" max="6" width="11" style="645" bestFit="1" customWidth="1"/>
    <col min="7" max="7" width="16" style="645" bestFit="1" customWidth="1"/>
    <col min="8" max="8" width="15" style="645" bestFit="1" customWidth="1"/>
    <col min="9" max="9" width="11" style="645" bestFit="1" customWidth="1"/>
    <col min="10" max="10" width="21" style="645" bestFit="1" customWidth="1"/>
    <col min="11" max="11" width="16" style="645" bestFit="1" customWidth="1"/>
    <col min="12" max="12" width="13" style="645" bestFit="1" customWidth="1"/>
    <col min="13" max="13" width="14" style="645" bestFit="1" customWidth="1"/>
    <col min="14" max="14" width="19" style="645" bestFit="1" customWidth="1"/>
    <col min="15" max="16384" width="9.140625" style="645"/>
  </cols>
  <sheetData>
    <row r="1" spans="1:14" ht="25.5" x14ac:dyDescent="0.2">
      <c r="A1" s="650" t="s">
        <v>388</v>
      </c>
      <c r="B1" s="650" t="s">
        <v>0</v>
      </c>
      <c r="C1" s="651" t="s">
        <v>389</v>
      </c>
      <c r="D1" s="650" t="s">
        <v>1</v>
      </c>
      <c r="E1" s="650" t="s">
        <v>31</v>
      </c>
      <c r="F1" s="651" t="s">
        <v>32</v>
      </c>
      <c r="G1" s="650" t="s">
        <v>40</v>
      </c>
      <c r="H1" s="650" t="s">
        <v>33</v>
      </c>
      <c r="I1" s="650" t="s">
        <v>2</v>
      </c>
      <c r="J1" s="650" t="s">
        <v>36</v>
      </c>
      <c r="K1" s="650" t="s">
        <v>3</v>
      </c>
      <c r="L1" s="651" t="s">
        <v>34</v>
      </c>
      <c r="M1" s="651" t="s">
        <v>35</v>
      </c>
      <c r="N1" s="650" t="s">
        <v>4267</v>
      </c>
    </row>
    <row r="2" spans="1:14" x14ac:dyDescent="0.2">
      <c r="A2" s="645" t="s">
        <v>390</v>
      </c>
      <c r="B2" s="645" t="s">
        <v>1710</v>
      </c>
      <c r="C2" s="645" t="s">
        <v>391</v>
      </c>
      <c r="D2" s="645" t="s">
        <v>10849</v>
      </c>
      <c r="E2" s="645" t="s">
        <v>10850</v>
      </c>
      <c r="F2" s="645" t="s">
        <v>10851</v>
      </c>
      <c r="G2" s="645" t="s">
        <v>10852</v>
      </c>
      <c r="H2" s="646">
        <v>42811</v>
      </c>
      <c r="I2" s="647">
        <v>48.82</v>
      </c>
      <c r="J2" s="645" t="s">
        <v>801</v>
      </c>
      <c r="K2" s="645" t="s">
        <v>169</v>
      </c>
      <c r="L2" s="646">
        <v>42822</v>
      </c>
      <c r="M2" s="645" t="s">
        <v>4</v>
      </c>
      <c r="N2" s="645" t="s">
        <v>801</v>
      </c>
    </row>
    <row r="3" spans="1:14" x14ac:dyDescent="0.2">
      <c r="A3" s="645" t="s">
        <v>393</v>
      </c>
      <c r="B3" s="645" t="s">
        <v>1710</v>
      </c>
      <c r="C3" s="645" t="s">
        <v>391</v>
      </c>
      <c r="D3" s="645" t="s">
        <v>10511</v>
      </c>
      <c r="E3" s="645" t="s">
        <v>10512</v>
      </c>
      <c r="F3" s="645" t="s">
        <v>10513</v>
      </c>
      <c r="G3" s="645" t="s">
        <v>10514</v>
      </c>
      <c r="H3" s="646">
        <v>42766</v>
      </c>
      <c r="I3" s="647">
        <v>223.24</v>
      </c>
      <c r="J3" s="645" t="s">
        <v>10515</v>
      </c>
      <c r="K3" s="645" t="s">
        <v>195</v>
      </c>
      <c r="L3" s="646">
        <v>42808</v>
      </c>
      <c r="M3" s="645" t="s">
        <v>4</v>
      </c>
      <c r="N3" s="645" t="s">
        <v>801</v>
      </c>
    </row>
    <row r="4" spans="1:14" x14ac:dyDescent="0.2">
      <c r="A4" s="645" t="s">
        <v>393</v>
      </c>
      <c r="B4" s="645" t="s">
        <v>1710</v>
      </c>
      <c r="C4" s="645" t="s">
        <v>391</v>
      </c>
      <c r="D4" s="645" t="s">
        <v>10511</v>
      </c>
      <c r="E4" s="645" t="s">
        <v>10512</v>
      </c>
      <c r="F4" s="645" t="s">
        <v>10513</v>
      </c>
      <c r="G4" s="645" t="s">
        <v>10516</v>
      </c>
      <c r="H4" s="646">
        <v>42766</v>
      </c>
      <c r="I4" s="647">
        <v>1042.96</v>
      </c>
      <c r="J4" s="645" t="s">
        <v>10515</v>
      </c>
      <c r="K4" s="645" t="s">
        <v>195</v>
      </c>
      <c r="L4" s="646">
        <v>42808</v>
      </c>
      <c r="M4" s="645" t="s">
        <v>4</v>
      </c>
      <c r="N4" s="645" t="s">
        <v>801</v>
      </c>
    </row>
    <row r="5" spans="1:14" x14ac:dyDescent="0.2">
      <c r="A5" s="645" t="s">
        <v>393</v>
      </c>
      <c r="B5" s="645" t="s">
        <v>1710</v>
      </c>
      <c r="C5" s="645" t="s">
        <v>391</v>
      </c>
      <c r="D5" s="645" t="s">
        <v>10511</v>
      </c>
      <c r="E5" s="645" t="s">
        <v>10512</v>
      </c>
      <c r="F5" s="645" t="s">
        <v>10513</v>
      </c>
      <c r="G5" s="645" t="s">
        <v>10517</v>
      </c>
      <c r="H5" s="646">
        <v>42766</v>
      </c>
      <c r="I5" s="647">
        <v>309.88</v>
      </c>
      <c r="J5" s="645" t="s">
        <v>10515</v>
      </c>
      <c r="K5" s="645" t="s">
        <v>195</v>
      </c>
      <c r="L5" s="646">
        <v>42808</v>
      </c>
      <c r="M5" s="645" t="s">
        <v>4</v>
      </c>
      <c r="N5" s="645" t="s">
        <v>801</v>
      </c>
    </row>
    <row r="6" spans="1:14" x14ac:dyDescent="0.2">
      <c r="A6" s="645" t="s">
        <v>393</v>
      </c>
      <c r="B6" s="645" t="s">
        <v>1710</v>
      </c>
      <c r="C6" s="645" t="s">
        <v>391</v>
      </c>
      <c r="D6" s="645" t="s">
        <v>10511</v>
      </c>
      <c r="E6" s="645" t="s">
        <v>10512</v>
      </c>
      <c r="F6" s="645" t="s">
        <v>10513</v>
      </c>
      <c r="G6" s="645" t="s">
        <v>10518</v>
      </c>
      <c r="H6" s="646">
        <v>42766</v>
      </c>
      <c r="I6" s="647">
        <v>868.06</v>
      </c>
      <c r="J6" s="645" t="s">
        <v>10515</v>
      </c>
      <c r="K6" s="645" t="s">
        <v>195</v>
      </c>
      <c r="L6" s="646">
        <v>42808</v>
      </c>
      <c r="M6" s="645" t="s">
        <v>4</v>
      </c>
      <c r="N6" s="645" t="s">
        <v>801</v>
      </c>
    </row>
    <row r="7" spans="1:14" x14ac:dyDescent="0.2">
      <c r="A7" s="645" t="s">
        <v>393</v>
      </c>
      <c r="B7" s="645" t="s">
        <v>1710</v>
      </c>
      <c r="C7" s="645" t="s">
        <v>391</v>
      </c>
      <c r="D7" s="645" t="s">
        <v>10511</v>
      </c>
      <c r="E7" s="645" t="s">
        <v>10512</v>
      </c>
      <c r="F7" s="645" t="s">
        <v>10513</v>
      </c>
      <c r="G7" s="645" t="s">
        <v>10519</v>
      </c>
      <c r="H7" s="646">
        <v>42766</v>
      </c>
      <c r="I7" s="647">
        <v>4444.7299999999996</v>
      </c>
      <c r="J7" s="645" t="s">
        <v>10515</v>
      </c>
      <c r="K7" s="645" t="s">
        <v>195</v>
      </c>
      <c r="L7" s="646">
        <v>42808</v>
      </c>
      <c r="M7" s="645" t="s">
        <v>4</v>
      </c>
      <c r="N7" s="645" t="s">
        <v>801</v>
      </c>
    </row>
    <row r="8" spans="1:14" x14ac:dyDescent="0.2">
      <c r="A8" s="645" t="s">
        <v>393</v>
      </c>
      <c r="B8" s="645" t="s">
        <v>1710</v>
      </c>
      <c r="C8" s="645" t="s">
        <v>391</v>
      </c>
      <c r="D8" s="645" t="s">
        <v>10511</v>
      </c>
      <c r="E8" s="645" t="s">
        <v>10512</v>
      </c>
      <c r="F8" s="645" t="s">
        <v>10513</v>
      </c>
      <c r="G8" s="645" t="s">
        <v>10520</v>
      </c>
      <c r="H8" s="646">
        <v>42766</v>
      </c>
      <c r="I8" s="647">
        <v>1254.2</v>
      </c>
      <c r="J8" s="645" t="s">
        <v>10515</v>
      </c>
      <c r="K8" s="645" t="s">
        <v>195</v>
      </c>
      <c r="L8" s="646">
        <v>42808</v>
      </c>
      <c r="M8" s="645" t="s">
        <v>4</v>
      </c>
      <c r="N8" s="645" t="s">
        <v>801</v>
      </c>
    </row>
    <row r="9" spans="1:14" x14ac:dyDescent="0.2">
      <c r="A9" s="645" t="s">
        <v>393</v>
      </c>
      <c r="B9" s="645" t="s">
        <v>1710</v>
      </c>
      <c r="C9" s="645" t="s">
        <v>391</v>
      </c>
      <c r="D9" s="645" t="s">
        <v>10511</v>
      </c>
      <c r="E9" s="645" t="s">
        <v>10512</v>
      </c>
      <c r="F9" s="645" t="s">
        <v>10513</v>
      </c>
      <c r="G9" s="645" t="s">
        <v>10521</v>
      </c>
      <c r="H9" s="646">
        <v>42766</v>
      </c>
      <c r="I9" s="647">
        <v>863.06</v>
      </c>
      <c r="J9" s="645" t="s">
        <v>10515</v>
      </c>
      <c r="K9" s="645" t="s">
        <v>195</v>
      </c>
      <c r="L9" s="646">
        <v>42808</v>
      </c>
      <c r="M9" s="645" t="s">
        <v>4</v>
      </c>
      <c r="N9" s="645" t="s">
        <v>801</v>
      </c>
    </row>
    <row r="10" spans="1:14" x14ac:dyDescent="0.2">
      <c r="A10" s="645" t="s">
        <v>393</v>
      </c>
      <c r="B10" s="645" t="s">
        <v>1710</v>
      </c>
      <c r="C10" s="645" t="s">
        <v>391</v>
      </c>
      <c r="D10" s="645" t="s">
        <v>10511</v>
      </c>
      <c r="E10" s="645" t="s">
        <v>10512</v>
      </c>
      <c r="F10" s="645" t="s">
        <v>10513</v>
      </c>
      <c r="G10" s="645" t="s">
        <v>10522</v>
      </c>
      <c r="H10" s="646">
        <v>42766</v>
      </c>
      <c r="I10" s="647">
        <v>1941.67</v>
      </c>
      <c r="J10" s="645" t="s">
        <v>10515</v>
      </c>
      <c r="K10" s="645" t="s">
        <v>195</v>
      </c>
      <c r="L10" s="646">
        <v>42808</v>
      </c>
      <c r="M10" s="645" t="s">
        <v>4</v>
      </c>
      <c r="N10" s="645" t="s">
        <v>801</v>
      </c>
    </row>
    <row r="11" spans="1:14" x14ac:dyDescent="0.2">
      <c r="A11" s="645" t="s">
        <v>393</v>
      </c>
      <c r="B11" s="645" t="s">
        <v>1710</v>
      </c>
      <c r="C11" s="645" t="s">
        <v>391</v>
      </c>
      <c r="D11" s="645" t="s">
        <v>10511</v>
      </c>
      <c r="E11" s="645" t="s">
        <v>10512</v>
      </c>
      <c r="F11" s="645" t="s">
        <v>10513</v>
      </c>
      <c r="G11" s="645" t="s">
        <v>10523</v>
      </c>
      <c r="H11" s="646">
        <v>42766</v>
      </c>
      <c r="I11" s="647">
        <v>3021.12</v>
      </c>
      <c r="J11" s="645" t="s">
        <v>10515</v>
      </c>
      <c r="K11" s="645" t="s">
        <v>195</v>
      </c>
      <c r="L11" s="646">
        <v>42808</v>
      </c>
      <c r="M11" s="645" t="s">
        <v>4</v>
      </c>
      <c r="N11" s="645" t="s">
        <v>801</v>
      </c>
    </row>
    <row r="12" spans="1:14" x14ac:dyDescent="0.2">
      <c r="A12" s="645" t="s">
        <v>393</v>
      </c>
      <c r="B12" s="645" t="s">
        <v>1710</v>
      </c>
      <c r="C12" s="645" t="s">
        <v>391</v>
      </c>
      <c r="D12" s="645" t="s">
        <v>10511</v>
      </c>
      <c r="E12" s="645" t="s">
        <v>10512</v>
      </c>
      <c r="F12" s="645" t="s">
        <v>10513</v>
      </c>
      <c r="G12" s="645" t="s">
        <v>10524</v>
      </c>
      <c r="H12" s="646">
        <v>42766</v>
      </c>
      <c r="I12" s="647">
        <v>2713.09</v>
      </c>
      <c r="J12" s="645" t="s">
        <v>10515</v>
      </c>
      <c r="K12" s="645" t="s">
        <v>195</v>
      </c>
      <c r="L12" s="646">
        <v>42808</v>
      </c>
      <c r="M12" s="645" t="s">
        <v>4</v>
      </c>
      <c r="N12" s="645" t="s">
        <v>801</v>
      </c>
    </row>
    <row r="13" spans="1:14" x14ac:dyDescent="0.2">
      <c r="A13" s="645" t="s">
        <v>393</v>
      </c>
      <c r="B13" s="645" t="s">
        <v>1710</v>
      </c>
      <c r="C13" s="645" t="s">
        <v>391</v>
      </c>
      <c r="D13" s="645" t="s">
        <v>10511</v>
      </c>
      <c r="E13" s="645" t="s">
        <v>10512</v>
      </c>
      <c r="F13" s="645" t="s">
        <v>10513</v>
      </c>
      <c r="G13" s="645" t="s">
        <v>10525</v>
      </c>
      <c r="H13" s="646">
        <v>42766</v>
      </c>
      <c r="I13" s="647">
        <v>791.08</v>
      </c>
      <c r="J13" s="645" t="s">
        <v>10515</v>
      </c>
      <c r="K13" s="645" t="s">
        <v>195</v>
      </c>
      <c r="L13" s="646">
        <v>42808</v>
      </c>
      <c r="M13" s="645" t="s">
        <v>4</v>
      </c>
      <c r="N13" s="645" t="s">
        <v>801</v>
      </c>
    </row>
    <row r="14" spans="1:14" x14ac:dyDescent="0.2">
      <c r="A14" s="645" t="s">
        <v>393</v>
      </c>
      <c r="B14" s="645" t="s">
        <v>1710</v>
      </c>
      <c r="C14" s="645" t="s">
        <v>391</v>
      </c>
      <c r="D14" s="645" t="s">
        <v>10511</v>
      </c>
      <c r="E14" s="645" t="s">
        <v>10512</v>
      </c>
      <c r="F14" s="645" t="s">
        <v>10513</v>
      </c>
      <c r="G14" s="645" t="s">
        <v>10526</v>
      </c>
      <c r="H14" s="646">
        <v>42766</v>
      </c>
      <c r="I14" s="647">
        <v>378.58</v>
      </c>
      <c r="J14" s="645" t="s">
        <v>10515</v>
      </c>
      <c r="K14" s="645" t="s">
        <v>195</v>
      </c>
      <c r="L14" s="646">
        <v>42808</v>
      </c>
      <c r="M14" s="645" t="s">
        <v>4</v>
      </c>
      <c r="N14" s="645" t="s">
        <v>801</v>
      </c>
    </row>
    <row r="15" spans="1:14" x14ac:dyDescent="0.2">
      <c r="A15" s="645" t="s">
        <v>393</v>
      </c>
      <c r="B15" s="645" t="s">
        <v>1710</v>
      </c>
      <c r="C15" s="645" t="s">
        <v>391</v>
      </c>
      <c r="D15" s="645" t="s">
        <v>10511</v>
      </c>
      <c r="E15" s="645" t="s">
        <v>10512</v>
      </c>
      <c r="F15" s="645" t="s">
        <v>10513</v>
      </c>
      <c r="G15" s="645" t="s">
        <v>10527</v>
      </c>
      <c r="H15" s="646">
        <v>42766</v>
      </c>
      <c r="I15" s="647">
        <v>2747.99</v>
      </c>
      <c r="J15" s="645" t="s">
        <v>10515</v>
      </c>
      <c r="K15" s="645" t="s">
        <v>195</v>
      </c>
      <c r="L15" s="646">
        <v>42808</v>
      </c>
      <c r="M15" s="645" t="s">
        <v>4</v>
      </c>
      <c r="N15" s="645" t="s">
        <v>801</v>
      </c>
    </row>
    <row r="16" spans="1:14" x14ac:dyDescent="0.2">
      <c r="A16" s="645" t="s">
        <v>393</v>
      </c>
      <c r="B16" s="645" t="s">
        <v>1710</v>
      </c>
      <c r="C16" s="645" t="s">
        <v>391</v>
      </c>
      <c r="D16" s="645" t="s">
        <v>10511</v>
      </c>
      <c r="E16" s="645" t="s">
        <v>10512</v>
      </c>
      <c r="F16" s="645" t="s">
        <v>10513</v>
      </c>
      <c r="G16" s="645" t="s">
        <v>10528</v>
      </c>
      <c r="H16" s="646">
        <v>42766</v>
      </c>
      <c r="I16" s="647">
        <v>4117.0200000000004</v>
      </c>
      <c r="J16" s="645" t="s">
        <v>10515</v>
      </c>
      <c r="K16" s="645" t="s">
        <v>195</v>
      </c>
      <c r="L16" s="646">
        <v>42808</v>
      </c>
      <c r="M16" s="645" t="s">
        <v>4</v>
      </c>
      <c r="N16" s="645" t="s">
        <v>801</v>
      </c>
    </row>
    <row r="17" spans="1:14" x14ac:dyDescent="0.2">
      <c r="A17" s="645" t="s">
        <v>393</v>
      </c>
      <c r="B17" s="645" t="s">
        <v>1710</v>
      </c>
      <c r="C17" s="645" t="s">
        <v>391</v>
      </c>
      <c r="D17" s="645" t="s">
        <v>10511</v>
      </c>
      <c r="E17" s="645" t="s">
        <v>10512</v>
      </c>
      <c r="F17" s="645" t="s">
        <v>10513</v>
      </c>
      <c r="G17" s="645" t="s">
        <v>10529</v>
      </c>
      <c r="H17" s="646">
        <v>42766</v>
      </c>
      <c r="I17" s="647">
        <v>1366.08</v>
      </c>
      <c r="J17" s="645" t="s">
        <v>10515</v>
      </c>
      <c r="K17" s="645" t="s">
        <v>195</v>
      </c>
      <c r="L17" s="646">
        <v>42808</v>
      </c>
      <c r="M17" s="645" t="s">
        <v>4</v>
      </c>
      <c r="N17" s="645" t="s">
        <v>801</v>
      </c>
    </row>
    <row r="18" spans="1:14" x14ac:dyDescent="0.2">
      <c r="A18" s="645" t="s">
        <v>393</v>
      </c>
      <c r="B18" s="645" t="s">
        <v>1710</v>
      </c>
      <c r="C18" s="645" t="s">
        <v>391</v>
      </c>
      <c r="D18" s="645" t="s">
        <v>10511</v>
      </c>
      <c r="E18" s="645" t="s">
        <v>10512</v>
      </c>
      <c r="F18" s="645" t="s">
        <v>10513</v>
      </c>
      <c r="G18" s="645" t="s">
        <v>10530</v>
      </c>
      <c r="H18" s="646">
        <v>42766</v>
      </c>
      <c r="I18" s="647">
        <v>454.5</v>
      </c>
      <c r="J18" s="645" t="s">
        <v>10515</v>
      </c>
      <c r="K18" s="645" t="s">
        <v>195</v>
      </c>
      <c r="L18" s="646">
        <v>42808</v>
      </c>
      <c r="M18" s="645" t="s">
        <v>4</v>
      </c>
      <c r="N18" s="645" t="s">
        <v>801</v>
      </c>
    </row>
    <row r="19" spans="1:14" x14ac:dyDescent="0.2">
      <c r="A19" s="645" t="s">
        <v>393</v>
      </c>
      <c r="B19" s="645" t="s">
        <v>1710</v>
      </c>
      <c r="C19" s="645" t="s">
        <v>391</v>
      </c>
      <c r="D19" s="645" t="s">
        <v>10511</v>
      </c>
      <c r="E19" s="645" t="s">
        <v>10512</v>
      </c>
      <c r="F19" s="645" t="s">
        <v>10513</v>
      </c>
      <c r="G19" s="645" t="s">
        <v>10531</v>
      </c>
      <c r="H19" s="646">
        <v>42766</v>
      </c>
      <c r="I19" s="647">
        <v>1158.04</v>
      </c>
      <c r="J19" s="645" t="s">
        <v>10515</v>
      </c>
      <c r="K19" s="645" t="s">
        <v>195</v>
      </c>
      <c r="L19" s="646">
        <v>42808</v>
      </c>
      <c r="M19" s="645" t="s">
        <v>4</v>
      </c>
      <c r="N19" s="645" t="s">
        <v>801</v>
      </c>
    </row>
    <row r="20" spans="1:14" x14ac:dyDescent="0.2">
      <c r="A20" s="645" t="s">
        <v>393</v>
      </c>
      <c r="B20" s="645" t="s">
        <v>1710</v>
      </c>
      <c r="C20" s="645" t="s">
        <v>391</v>
      </c>
      <c r="D20" s="645" t="s">
        <v>10511</v>
      </c>
      <c r="E20" s="645" t="s">
        <v>10512</v>
      </c>
      <c r="F20" s="645" t="s">
        <v>10513</v>
      </c>
      <c r="G20" s="645" t="s">
        <v>10532</v>
      </c>
      <c r="H20" s="646">
        <v>42766</v>
      </c>
      <c r="I20" s="647">
        <v>2246.79</v>
      </c>
      <c r="J20" s="645" t="s">
        <v>10515</v>
      </c>
      <c r="K20" s="645" t="s">
        <v>921</v>
      </c>
      <c r="L20" s="646">
        <v>42808</v>
      </c>
      <c r="M20" s="645" t="s">
        <v>4</v>
      </c>
      <c r="N20" s="645" t="s">
        <v>801</v>
      </c>
    </row>
    <row r="21" spans="1:14" x14ac:dyDescent="0.2">
      <c r="A21" s="645" t="s">
        <v>393</v>
      </c>
      <c r="B21" s="645" t="s">
        <v>1710</v>
      </c>
      <c r="C21" s="645" t="s">
        <v>391</v>
      </c>
      <c r="D21" s="645" t="s">
        <v>10511</v>
      </c>
      <c r="E21" s="645" t="s">
        <v>10512</v>
      </c>
      <c r="F21" s="645" t="s">
        <v>10513</v>
      </c>
      <c r="G21" s="645" t="s">
        <v>10533</v>
      </c>
      <c r="H21" s="646">
        <v>42766</v>
      </c>
      <c r="I21" s="647">
        <v>325.69</v>
      </c>
      <c r="J21" s="645" t="s">
        <v>10515</v>
      </c>
      <c r="K21" s="645" t="s">
        <v>195</v>
      </c>
      <c r="L21" s="646">
        <v>42808</v>
      </c>
      <c r="M21" s="645" t="s">
        <v>4</v>
      </c>
      <c r="N21" s="645" t="s">
        <v>801</v>
      </c>
    </row>
    <row r="22" spans="1:14" x14ac:dyDescent="0.2">
      <c r="A22" s="645" t="s">
        <v>393</v>
      </c>
      <c r="B22" s="645" t="s">
        <v>1710</v>
      </c>
      <c r="C22" s="645" t="s">
        <v>391</v>
      </c>
      <c r="D22" s="645" t="s">
        <v>10511</v>
      </c>
      <c r="E22" s="645" t="s">
        <v>10512</v>
      </c>
      <c r="F22" s="645" t="s">
        <v>10513</v>
      </c>
      <c r="G22" s="645" t="s">
        <v>10534</v>
      </c>
      <c r="H22" s="646">
        <v>42766</v>
      </c>
      <c r="I22" s="647">
        <v>861.94</v>
      </c>
      <c r="J22" s="645" t="s">
        <v>10515</v>
      </c>
      <c r="K22" s="645" t="s">
        <v>195</v>
      </c>
      <c r="L22" s="646">
        <v>42808</v>
      </c>
      <c r="M22" s="645" t="s">
        <v>4</v>
      </c>
      <c r="N22" s="645" t="s">
        <v>801</v>
      </c>
    </row>
    <row r="23" spans="1:14" x14ac:dyDescent="0.2">
      <c r="A23" s="645" t="s">
        <v>393</v>
      </c>
      <c r="B23" s="645" t="s">
        <v>1710</v>
      </c>
      <c r="C23" s="645" t="s">
        <v>391</v>
      </c>
      <c r="D23" s="645" t="s">
        <v>10511</v>
      </c>
      <c r="E23" s="645" t="s">
        <v>10512</v>
      </c>
      <c r="F23" s="645" t="s">
        <v>10513</v>
      </c>
      <c r="G23" s="645" t="s">
        <v>10535</v>
      </c>
      <c r="H23" s="646">
        <v>42766</v>
      </c>
      <c r="I23" s="647">
        <v>355.89</v>
      </c>
      <c r="J23" s="645" t="s">
        <v>10515</v>
      </c>
      <c r="K23" s="645" t="s">
        <v>195</v>
      </c>
      <c r="L23" s="646">
        <v>42808</v>
      </c>
      <c r="M23" s="645" t="s">
        <v>4</v>
      </c>
      <c r="N23" s="645" t="s">
        <v>801</v>
      </c>
    </row>
    <row r="24" spans="1:14" x14ac:dyDescent="0.2">
      <c r="A24" s="645" t="s">
        <v>393</v>
      </c>
      <c r="B24" s="645" t="s">
        <v>1710</v>
      </c>
      <c r="C24" s="645" t="s">
        <v>391</v>
      </c>
      <c r="D24" s="645" t="s">
        <v>10511</v>
      </c>
      <c r="E24" s="645" t="s">
        <v>10512</v>
      </c>
      <c r="F24" s="645" t="s">
        <v>10513</v>
      </c>
      <c r="G24" s="645" t="s">
        <v>10536</v>
      </c>
      <c r="H24" s="646">
        <v>42766</v>
      </c>
      <c r="I24" s="647">
        <v>894.85</v>
      </c>
      <c r="J24" s="645" t="s">
        <v>10515</v>
      </c>
      <c r="K24" s="645" t="s">
        <v>195</v>
      </c>
      <c r="L24" s="646">
        <v>42808</v>
      </c>
      <c r="M24" s="645" t="s">
        <v>4</v>
      </c>
      <c r="N24" s="645" t="s">
        <v>801</v>
      </c>
    </row>
    <row r="25" spans="1:14" x14ac:dyDescent="0.2">
      <c r="A25" s="645" t="s">
        <v>393</v>
      </c>
      <c r="B25" s="645" t="s">
        <v>1710</v>
      </c>
      <c r="C25" s="645" t="s">
        <v>391</v>
      </c>
      <c r="D25" s="645" t="s">
        <v>10511</v>
      </c>
      <c r="E25" s="645" t="s">
        <v>10512</v>
      </c>
      <c r="F25" s="645" t="s">
        <v>10513</v>
      </c>
      <c r="G25" s="645" t="s">
        <v>10537</v>
      </c>
      <c r="H25" s="646">
        <v>42766</v>
      </c>
      <c r="I25" s="647">
        <v>2807.84</v>
      </c>
      <c r="J25" s="645" t="s">
        <v>10515</v>
      </c>
      <c r="K25" s="645" t="s">
        <v>195</v>
      </c>
      <c r="L25" s="646">
        <v>42808</v>
      </c>
      <c r="M25" s="645" t="s">
        <v>4</v>
      </c>
      <c r="N25" s="645" t="s">
        <v>801</v>
      </c>
    </row>
    <row r="26" spans="1:14" x14ac:dyDescent="0.2">
      <c r="A26" s="645" t="s">
        <v>393</v>
      </c>
      <c r="B26" s="645" t="s">
        <v>1710</v>
      </c>
      <c r="C26" s="645" t="s">
        <v>391</v>
      </c>
      <c r="D26" s="645" t="s">
        <v>10511</v>
      </c>
      <c r="E26" s="645" t="s">
        <v>10512</v>
      </c>
      <c r="F26" s="645" t="s">
        <v>10513</v>
      </c>
      <c r="G26" s="645" t="s">
        <v>10538</v>
      </c>
      <c r="H26" s="646">
        <v>42766</v>
      </c>
      <c r="I26" s="647">
        <v>1510.56</v>
      </c>
      <c r="J26" s="645" t="s">
        <v>10515</v>
      </c>
      <c r="K26" s="645" t="s">
        <v>195</v>
      </c>
      <c r="L26" s="646">
        <v>42808</v>
      </c>
      <c r="M26" s="645" t="s">
        <v>4</v>
      </c>
      <c r="N26" s="645" t="s">
        <v>801</v>
      </c>
    </row>
    <row r="27" spans="1:14" x14ac:dyDescent="0.2">
      <c r="A27" s="645" t="s">
        <v>393</v>
      </c>
      <c r="B27" s="645" t="s">
        <v>1710</v>
      </c>
      <c r="C27" s="645" t="s">
        <v>391</v>
      </c>
      <c r="D27" s="645" t="s">
        <v>10511</v>
      </c>
      <c r="E27" s="645" t="s">
        <v>10512</v>
      </c>
      <c r="F27" s="645" t="s">
        <v>10513</v>
      </c>
      <c r="G27" s="645" t="s">
        <v>10539</v>
      </c>
      <c r="H27" s="646">
        <v>42766</v>
      </c>
      <c r="I27" s="647">
        <v>93.46</v>
      </c>
      <c r="J27" s="645" t="s">
        <v>10515</v>
      </c>
      <c r="K27" s="645" t="s">
        <v>195</v>
      </c>
      <c r="L27" s="646">
        <v>42808</v>
      </c>
      <c r="M27" s="645" t="s">
        <v>4</v>
      </c>
      <c r="N27" s="645" t="s">
        <v>801</v>
      </c>
    </row>
    <row r="28" spans="1:14" x14ac:dyDescent="0.2">
      <c r="A28" s="645" t="s">
        <v>393</v>
      </c>
      <c r="B28" s="645" t="s">
        <v>1710</v>
      </c>
      <c r="C28" s="645" t="s">
        <v>391</v>
      </c>
      <c r="D28" s="645" t="s">
        <v>10511</v>
      </c>
      <c r="E28" s="645" t="s">
        <v>10512</v>
      </c>
      <c r="F28" s="645" t="s">
        <v>10513</v>
      </c>
      <c r="G28" s="645" t="s">
        <v>10540</v>
      </c>
      <c r="H28" s="646">
        <v>42766</v>
      </c>
      <c r="I28" s="647">
        <v>772.03</v>
      </c>
      <c r="J28" s="645" t="s">
        <v>10515</v>
      </c>
      <c r="K28" s="645" t="s">
        <v>195</v>
      </c>
      <c r="L28" s="646">
        <v>42808</v>
      </c>
      <c r="M28" s="645" t="s">
        <v>4</v>
      </c>
      <c r="N28" s="645" t="s">
        <v>801</v>
      </c>
    </row>
    <row r="29" spans="1:14" x14ac:dyDescent="0.2">
      <c r="A29" s="645" t="s">
        <v>393</v>
      </c>
      <c r="B29" s="645" t="s">
        <v>1710</v>
      </c>
      <c r="C29" s="645" t="s">
        <v>391</v>
      </c>
      <c r="D29" s="645" t="s">
        <v>10511</v>
      </c>
      <c r="E29" s="645" t="s">
        <v>10512</v>
      </c>
      <c r="F29" s="645" t="s">
        <v>10513</v>
      </c>
      <c r="G29" s="645" t="s">
        <v>10541</v>
      </c>
      <c r="H29" s="646">
        <v>42766</v>
      </c>
      <c r="I29" s="647">
        <v>984.41</v>
      </c>
      <c r="J29" s="645" t="s">
        <v>10515</v>
      </c>
      <c r="K29" s="645" t="s">
        <v>195</v>
      </c>
      <c r="L29" s="646">
        <v>42808</v>
      </c>
      <c r="M29" s="645" t="s">
        <v>4</v>
      </c>
      <c r="N29" s="645" t="s">
        <v>801</v>
      </c>
    </row>
    <row r="30" spans="1:14" x14ac:dyDescent="0.2">
      <c r="A30" s="645" t="s">
        <v>393</v>
      </c>
      <c r="B30" s="645" t="s">
        <v>1710</v>
      </c>
      <c r="C30" s="645" t="s">
        <v>391</v>
      </c>
      <c r="D30" s="645" t="s">
        <v>10511</v>
      </c>
      <c r="E30" s="645" t="s">
        <v>10512</v>
      </c>
      <c r="F30" s="645" t="s">
        <v>10513</v>
      </c>
      <c r="G30" s="645" t="s">
        <v>10542</v>
      </c>
      <c r="H30" s="646">
        <v>42766</v>
      </c>
      <c r="I30" s="647">
        <v>961.64</v>
      </c>
      <c r="J30" s="645" t="s">
        <v>10515</v>
      </c>
      <c r="K30" s="645" t="s">
        <v>195</v>
      </c>
      <c r="L30" s="646">
        <v>42808</v>
      </c>
      <c r="M30" s="645" t="s">
        <v>4</v>
      </c>
      <c r="N30" s="645" t="s">
        <v>801</v>
      </c>
    </row>
    <row r="31" spans="1:14" x14ac:dyDescent="0.2">
      <c r="A31" s="645" t="s">
        <v>393</v>
      </c>
      <c r="B31" s="645" t="s">
        <v>1710</v>
      </c>
      <c r="C31" s="645" t="s">
        <v>391</v>
      </c>
      <c r="D31" s="645" t="s">
        <v>10511</v>
      </c>
      <c r="E31" s="645" t="s">
        <v>10512</v>
      </c>
      <c r="F31" s="645" t="s">
        <v>10513</v>
      </c>
      <c r="G31" s="645" t="s">
        <v>10543</v>
      </c>
      <c r="H31" s="646">
        <v>42766</v>
      </c>
      <c r="I31" s="647">
        <v>401.36</v>
      </c>
      <c r="J31" s="645" t="s">
        <v>10515</v>
      </c>
      <c r="K31" s="645" t="s">
        <v>195</v>
      </c>
      <c r="L31" s="646">
        <v>42808</v>
      </c>
      <c r="M31" s="645" t="s">
        <v>4</v>
      </c>
      <c r="N31" s="645" t="s">
        <v>801</v>
      </c>
    </row>
    <row r="32" spans="1:14" x14ac:dyDescent="0.2">
      <c r="A32" s="645" t="s">
        <v>393</v>
      </c>
      <c r="B32" s="645" t="s">
        <v>1710</v>
      </c>
      <c r="C32" s="645" t="s">
        <v>391</v>
      </c>
      <c r="D32" s="645" t="s">
        <v>10511</v>
      </c>
      <c r="E32" s="645" t="s">
        <v>10512</v>
      </c>
      <c r="F32" s="645" t="s">
        <v>10513</v>
      </c>
      <c r="G32" s="645" t="s">
        <v>10544</v>
      </c>
      <c r="H32" s="646">
        <v>42766</v>
      </c>
      <c r="I32" s="647">
        <v>108.18</v>
      </c>
      <c r="J32" s="645" t="s">
        <v>10515</v>
      </c>
      <c r="K32" s="645" t="s">
        <v>195</v>
      </c>
      <c r="L32" s="646">
        <v>42808</v>
      </c>
      <c r="M32" s="645" t="s">
        <v>4</v>
      </c>
      <c r="N32" s="645" t="s">
        <v>801</v>
      </c>
    </row>
    <row r="33" spans="1:14" x14ac:dyDescent="0.2">
      <c r="A33" s="645" t="s">
        <v>393</v>
      </c>
      <c r="B33" s="645" t="s">
        <v>1710</v>
      </c>
      <c r="C33" s="645" t="s">
        <v>391</v>
      </c>
      <c r="D33" s="645" t="s">
        <v>10511</v>
      </c>
      <c r="E33" s="645" t="s">
        <v>10512</v>
      </c>
      <c r="F33" s="645" t="s">
        <v>10513</v>
      </c>
      <c r="G33" s="645" t="s">
        <v>10545</v>
      </c>
      <c r="H33" s="646">
        <v>42766</v>
      </c>
      <c r="I33" s="647">
        <v>1165.57</v>
      </c>
      <c r="J33" s="645" t="s">
        <v>10515</v>
      </c>
      <c r="K33" s="645" t="s">
        <v>195</v>
      </c>
      <c r="L33" s="646">
        <v>42808</v>
      </c>
      <c r="M33" s="645" t="s">
        <v>4</v>
      </c>
      <c r="N33" s="645" t="s">
        <v>801</v>
      </c>
    </row>
    <row r="34" spans="1:14" x14ac:dyDescent="0.2">
      <c r="A34" s="645" t="s">
        <v>393</v>
      </c>
      <c r="B34" s="645" t="s">
        <v>1710</v>
      </c>
      <c r="C34" s="645" t="s">
        <v>391</v>
      </c>
      <c r="D34" s="645" t="s">
        <v>10511</v>
      </c>
      <c r="E34" s="645" t="s">
        <v>10512</v>
      </c>
      <c r="F34" s="645" t="s">
        <v>10513</v>
      </c>
      <c r="G34" s="645" t="s">
        <v>10546</v>
      </c>
      <c r="H34" s="646">
        <v>42766</v>
      </c>
      <c r="I34" s="647">
        <v>371.88</v>
      </c>
      <c r="J34" s="645" t="s">
        <v>10515</v>
      </c>
      <c r="K34" s="645" t="s">
        <v>195</v>
      </c>
      <c r="L34" s="646">
        <v>42808</v>
      </c>
      <c r="M34" s="645" t="s">
        <v>4</v>
      </c>
      <c r="N34" s="645" t="s">
        <v>801</v>
      </c>
    </row>
    <row r="35" spans="1:14" x14ac:dyDescent="0.2">
      <c r="A35" s="645" t="s">
        <v>393</v>
      </c>
      <c r="B35" s="645" t="s">
        <v>1710</v>
      </c>
      <c r="C35" s="645" t="s">
        <v>391</v>
      </c>
      <c r="D35" s="645" t="s">
        <v>10511</v>
      </c>
      <c r="E35" s="645" t="s">
        <v>10512</v>
      </c>
      <c r="F35" s="645" t="s">
        <v>10513</v>
      </c>
      <c r="G35" s="645" t="s">
        <v>10547</v>
      </c>
      <c r="H35" s="646">
        <v>42766</v>
      </c>
      <c r="I35" s="647">
        <v>1740.03</v>
      </c>
      <c r="J35" s="645" t="s">
        <v>10515</v>
      </c>
      <c r="K35" s="645" t="s">
        <v>195</v>
      </c>
      <c r="L35" s="646">
        <v>42808</v>
      </c>
      <c r="M35" s="645" t="s">
        <v>4</v>
      </c>
      <c r="N35" s="645" t="s">
        <v>801</v>
      </c>
    </row>
    <row r="36" spans="1:14" x14ac:dyDescent="0.2">
      <c r="A36" s="645" t="s">
        <v>393</v>
      </c>
      <c r="B36" s="645" t="s">
        <v>1710</v>
      </c>
      <c r="C36" s="645" t="s">
        <v>391</v>
      </c>
      <c r="D36" s="645" t="s">
        <v>10511</v>
      </c>
      <c r="E36" s="645" t="s">
        <v>10512</v>
      </c>
      <c r="F36" s="645" t="s">
        <v>10513</v>
      </c>
      <c r="G36" s="645" t="s">
        <v>10548</v>
      </c>
      <c r="H36" s="646">
        <v>42766</v>
      </c>
      <c r="I36" s="647">
        <v>1067.51</v>
      </c>
      <c r="J36" s="645" t="s">
        <v>10515</v>
      </c>
      <c r="K36" s="645" t="s">
        <v>195</v>
      </c>
      <c r="L36" s="646">
        <v>42808</v>
      </c>
      <c r="M36" s="645" t="s">
        <v>4</v>
      </c>
      <c r="N36" s="645" t="s">
        <v>801</v>
      </c>
    </row>
    <row r="37" spans="1:14" x14ac:dyDescent="0.2">
      <c r="A37" s="645" t="s">
        <v>393</v>
      </c>
      <c r="B37" s="645" t="s">
        <v>1710</v>
      </c>
      <c r="C37" s="645" t="s">
        <v>391</v>
      </c>
      <c r="D37" s="645" t="s">
        <v>10511</v>
      </c>
      <c r="E37" s="645" t="s">
        <v>10512</v>
      </c>
      <c r="F37" s="645" t="s">
        <v>10513</v>
      </c>
      <c r="G37" s="645" t="s">
        <v>10549</v>
      </c>
      <c r="H37" s="646">
        <v>42766</v>
      </c>
      <c r="I37" s="647">
        <v>256.11</v>
      </c>
      <c r="J37" s="645" t="s">
        <v>10515</v>
      </c>
      <c r="K37" s="645" t="s">
        <v>195</v>
      </c>
      <c r="L37" s="646">
        <v>42808</v>
      </c>
      <c r="M37" s="645" t="s">
        <v>4</v>
      </c>
      <c r="N37" s="645" t="s">
        <v>801</v>
      </c>
    </row>
    <row r="38" spans="1:14" x14ac:dyDescent="0.2">
      <c r="A38" s="645" t="s">
        <v>393</v>
      </c>
      <c r="B38" s="645" t="s">
        <v>1710</v>
      </c>
      <c r="C38" s="645" t="s">
        <v>391</v>
      </c>
      <c r="D38" s="645" t="s">
        <v>10511</v>
      </c>
      <c r="E38" s="645" t="s">
        <v>10512</v>
      </c>
      <c r="F38" s="645" t="s">
        <v>10513</v>
      </c>
      <c r="G38" s="645" t="s">
        <v>10550</v>
      </c>
      <c r="H38" s="646">
        <v>42766</v>
      </c>
      <c r="I38" s="647">
        <v>573.53</v>
      </c>
      <c r="J38" s="645" t="s">
        <v>10515</v>
      </c>
      <c r="K38" s="645" t="s">
        <v>195</v>
      </c>
      <c r="L38" s="646">
        <v>42808</v>
      </c>
      <c r="M38" s="645" t="s">
        <v>4</v>
      </c>
      <c r="N38" s="645" t="s">
        <v>801</v>
      </c>
    </row>
    <row r="39" spans="1:14" x14ac:dyDescent="0.2">
      <c r="A39" s="645" t="s">
        <v>393</v>
      </c>
      <c r="B39" s="645" t="s">
        <v>1710</v>
      </c>
      <c r="C39" s="645" t="s">
        <v>391</v>
      </c>
      <c r="D39" s="645" t="s">
        <v>10511</v>
      </c>
      <c r="E39" s="645" t="s">
        <v>10512</v>
      </c>
      <c r="F39" s="645" t="s">
        <v>10513</v>
      </c>
      <c r="G39" s="645" t="s">
        <v>10551</v>
      </c>
      <c r="H39" s="646">
        <v>42766</v>
      </c>
      <c r="I39" s="647">
        <v>562.35</v>
      </c>
      <c r="J39" s="645" t="s">
        <v>10515</v>
      </c>
      <c r="K39" s="645" t="s">
        <v>195</v>
      </c>
      <c r="L39" s="646">
        <v>42808</v>
      </c>
      <c r="M39" s="645" t="s">
        <v>4</v>
      </c>
      <c r="N39" s="645" t="s">
        <v>801</v>
      </c>
    </row>
    <row r="40" spans="1:14" x14ac:dyDescent="0.2">
      <c r="A40" s="645" t="s">
        <v>393</v>
      </c>
      <c r="B40" s="645" t="s">
        <v>1710</v>
      </c>
      <c r="C40" s="645" t="s">
        <v>391</v>
      </c>
      <c r="D40" s="645" t="s">
        <v>10511</v>
      </c>
      <c r="E40" s="645" t="s">
        <v>10512</v>
      </c>
      <c r="F40" s="645" t="s">
        <v>10513</v>
      </c>
      <c r="G40" s="645" t="s">
        <v>10552</v>
      </c>
      <c r="H40" s="646">
        <v>42766</v>
      </c>
      <c r="I40" s="647">
        <v>2824.14</v>
      </c>
      <c r="J40" s="645" t="s">
        <v>10515</v>
      </c>
      <c r="K40" s="645" t="s">
        <v>195</v>
      </c>
      <c r="L40" s="646">
        <v>42808</v>
      </c>
      <c r="M40" s="645" t="s">
        <v>4</v>
      </c>
      <c r="N40" s="645" t="s">
        <v>801</v>
      </c>
    </row>
    <row r="41" spans="1:14" x14ac:dyDescent="0.2">
      <c r="A41" s="645" t="s">
        <v>393</v>
      </c>
      <c r="B41" s="645" t="s">
        <v>1710</v>
      </c>
      <c r="C41" s="645" t="s">
        <v>391</v>
      </c>
      <c r="D41" s="645" t="s">
        <v>10511</v>
      </c>
      <c r="E41" s="645" t="s">
        <v>10512</v>
      </c>
      <c r="F41" s="645" t="s">
        <v>10513</v>
      </c>
      <c r="G41" s="645" t="s">
        <v>10553</v>
      </c>
      <c r="H41" s="646">
        <v>42766</v>
      </c>
      <c r="I41" s="647">
        <v>973.3</v>
      </c>
      <c r="J41" s="645" t="s">
        <v>10515</v>
      </c>
      <c r="K41" s="645" t="s">
        <v>195</v>
      </c>
      <c r="L41" s="646">
        <v>42808</v>
      </c>
      <c r="M41" s="645" t="s">
        <v>4</v>
      </c>
      <c r="N41" s="645" t="s">
        <v>801</v>
      </c>
    </row>
    <row r="42" spans="1:14" x14ac:dyDescent="0.2">
      <c r="A42" s="645" t="s">
        <v>393</v>
      </c>
      <c r="B42" s="645" t="s">
        <v>1710</v>
      </c>
      <c r="C42" s="645" t="s">
        <v>391</v>
      </c>
      <c r="D42" s="645" t="s">
        <v>10511</v>
      </c>
      <c r="E42" s="645" t="s">
        <v>10512</v>
      </c>
      <c r="F42" s="645" t="s">
        <v>10513</v>
      </c>
      <c r="G42" s="645" t="s">
        <v>10554</v>
      </c>
      <c r="H42" s="646">
        <v>42766</v>
      </c>
      <c r="I42" s="647">
        <v>545.26</v>
      </c>
      <c r="J42" s="645" t="s">
        <v>10515</v>
      </c>
      <c r="K42" s="645" t="s">
        <v>195</v>
      </c>
      <c r="L42" s="646">
        <v>42808</v>
      </c>
      <c r="M42" s="645" t="s">
        <v>4</v>
      </c>
      <c r="N42" s="645" t="s">
        <v>801</v>
      </c>
    </row>
    <row r="43" spans="1:14" x14ac:dyDescent="0.2">
      <c r="A43" s="645" t="s">
        <v>393</v>
      </c>
      <c r="B43" s="645" t="s">
        <v>1710</v>
      </c>
      <c r="C43" s="645" t="s">
        <v>391</v>
      </c>
      <c r="D43" s="645" t="s">
        <v>10511</v>
      </c>
      <c r="E43" s="645" t="s">
        <v>10512</v>
      </c>
      <c r="F43" s="645" t="s">
        <v>10513</v>
      </c>
      <c r="G43" s="645" t="s">
        <v>10555</v>
      </c>
      <c r="H43" s="646">
        <v>42766</v>
      </c>
      <c r="I43" s="647">
        <v>57.76</v>
      </c>
      <c r="J43" s="645" t="s">
        <v>10515</v>
      </c>
      <c r="K43" s="645" t="s">
        <v>195</v>
      </c>
      <c r="L43" s="646">
        <v>42808</v>
      </c>
      <c r="M43" s="645" t="s">
        <v>4</v>
      </c>
      <c r="N43" s="645" t="s">
        <v>801</v>
      </c>
    </row>
    <row r="44" spans="1:14" x14ac:dyDescent="0.2">
      <c r="A44" s="645" t="s">
        <v>393</v>
      </c>
      <c r="B44" s="645" t="s">
        <v>1710</v>
      </c>
      <c r="C44" s="645" t="s">
        <v>391</v>
      </c>
      <c r="D44" s="645" t="s">
        <v>10511</v>
      </c>
      <c r="E44" s="645" t="s">
        <v>10512</v>
      </c>
      <c r="F44" s="645" t="s">
        <v>10513</v>
      </c>
      <c r="G44" s="645" t="s">
        <v>10556</v>
      </c>
      <c r="H44" s="646">
        <v>42766</v>
      </c>
      <c r="I44" s="647">
        <v>2318.4499999999998</v>
      </c>
      <c r="J44" s="645" t="s">
        <v>10515</v>
      </c>
      <c r="K44" s="645" t="s">
        <v>195</v>
      </c>
      <c r="L44" s="646">
        <v>42808</v>
      </c>
      <c r="M44" s="645" t="s">
        <v>4</v>
      </c>
      <c r="N44" s="645" t="s">
        <v>801</v>
      </c>
    </row>
    <row r="45" spans="1:14" x14ac:dyDescent="0.2">
      <c r="A45" s="645" t="s">
        <v>393</v>
      </c>
      <c r="B45" s="645" t="s">
        <v>1710</v>
      </c>
      <c r="C45" s="645" t="s">
        <v>391</v>
      </c>
      <c r="D45" s="645" t="s">
        <v>10511</v>
      </c>
      <c r="E45" s="645" t="s">
        <v>10512</v>
      </c>
      <c r="F45" s="645" t="s">
        <v>10513</v>
      </c>
      <c r="G45" s="645" t="s">
        <v>10557</v>
      </c>
      <c r="H45" s="646">
        <v>42766</v>
      </c>
      <c r="I45" s="647">
        <v>1303.6199999999999</v>
      </c>
      <c r="J45" s="645" t="s">
        <v>10515</v>
      </c>
      <c r="K45" s="645" t="s">
        <v>195</v>
      </c>
      <c r="L45" s="646">
        <v>42808</v>
      </c>
      <c r="M45" s="645" t="s">
        <v>4</v>
      </c>
      <c r="N45" s="645" t="s">
        <v>801</v>
      </c>
    </row>
    <row r="46" spans="1:14" x14ac:dyDescent="0.2">
      <c r="A46" s="645" t="s">
        <v>393</v>
      </c>
      <c r="B46" s="645" t="s">
        <v>1710</v>
      </c>
      <c r="C46" s="645" t="s">
        <v>391</v>
      </c>
      <c r="D46" s="645" t="s">
        <v>10511</v>
      </c>
      <c r="E46" s="645" t="s">
        <v>10512</v>
      </c>
      <c r="F46" s="645" t="s">
        <v>10513</v>
      </c>
      <c r="G46" s="645" t="s">
        <v>10558</v>
      </c>
      <c r="H46" s="646">
        <v>42766</v>
      </c>
      <c r="I46" s="647">
        <v>2157.61</v>
      </c>
      <c r="J46" s="645" t="s">
        <v>10515</v>
      </c>
      <c r="K46" s="645" t="s">
        <v>195</v>
      </c>
      <c r="L46" s="646">
        <v>42808</v>
      </c>
      <c r="M46" s="645" t="s">
        <v>4</v>
      </c>
      <c r="N46" s="645" t="s">
        <v>801</v>
      </c>
    </row>
    <row r="47" spans="1:14" x14ac:dyDescent="0.2">
      <c r="A47" s="645" t="s">
        <v>393</v>
      </c>
      <c r="B47" s="645" t="s">
        <v>1710</v>
      </c>
      <c r="C47" s="645" t="s">
        <v>391</v>
      </c>
      <c r="D47" s="645" t="s">
        <v>10511</v>
      </c>
      <c r="E47" s="645" t="s">
        <v>10512</v>
      </c>
      <c r="F47" s="645" t="s">
        <v>10513</v>
      </c>
      <c r="G47" s="645" t="s">
        <v>10559</v>
      </c>
      <c r="H47" s="646">
        <v>42766</v>
      </c>
      <c r="I47" s="647">
        <v>5649.34</v>
      </c>
      <c r="J47" s="645" t="s">
        <v>10515</v>
      </c>
      <c r="K47" s="645" t="s">
        <v>195</v>
      </c>
      <c r="L47" s="646">
        <v>42808</v>
      </c>
      <c r="M47" s="645" t="s">
        <v>4</v>
      </c>
      <c r="N47" s="645" t="s">
        <v>801</v>
      </c>
    </row>
    <row r="48" spans="1:14" x14ac:dyDescent="0.2">
      <c r="A48" s="645" t="s">
        <v>393</v>
      </c>
      <c r="B48" s="645" t="s">
        <v>1710</v>
      </c>
      <c r="C48" s="645" t="s">
        <v>391</v>
      </c>
      <c r="D48" s="645" t="s">
        <v>10511</v>
      </c>
      <c r="E48" s="645" t="s">
        <v>10512</v>
      </c>
      <c r="F48" s="645" t="s">
        <v>10513</v>
      </c>
      <c r="G48" s="645" t="s">
        <v>10560</v>
      </c>
      <c r="H48" s="646">
        <v>42766</v>
      </c>
      <c r="I48" s="647">
        <v>1882.74</v>
      </c>
      <c r="J48" s="645" t="s">
        <v>10515</v>
      </c>
      <c r="K48" s="645" t="s">
        <v>195</v>
      </c>
      <c r="L48" s="646">
        <v>42808</v>
      </c>
      <c r="M48" s="645" t="s">
        <v>4</v>
      </c>
      <c r="N48" s="645" t="s">
        <v>801</v>
      </c>
    </row>
    <row r="49" spans="1:14" x14ac:dyDescent="0.2">
      <c r="A49" s="645" t="s">
        <v>393</v>
      </c>
      <c r="B49" s="645" t="s">
        <v>1710</v>
      </c>
      <c r="C49" s="645" t="s">
        <v>391</v>
      </c>
      <c r="D49" s="645" t="s">
        <v>10511</v>
      </c>
      <c r="E49" s="645" t="s">
        <v>10512</v>
      </c>
      <c r="F49" s="645" t="s">
        <v>10513</v>
      </c>
      <c r="G49" s="645" t="s">
        <v>10561</v>
      </c>
      <c r="H49" s="646">
        <v>42766</v>
      </c>
      <c r="I49" s="647">
        <v>1300.8800000000001</v>
      </c>
      <c r="J49" s="645" t="s">
        <v>10515</v>
      </c>
      <c r="K49" s="645" t="s">
        <v>195</v>
      </c>
      <c r="L49" s="646">
        <v>42808</v>
      </c>
      <c r="M49" s="645" t="s">
        <v>4</v>
      </c>
      <c r="N49" s="645" t="s">
        <v>801</v>
      </c>
    </row>
    <row r="50" spans="1:14" x14ac:dyDescent="0.2">
      <c r="A50" s="645" t="s">
        <v>393</v>
      </c>
      <c r="B50" s="645" t="s">
        <v>1710</v>
      </c>
      <c r="C50" s="645" t="s">
        <v>391</v>
      </c>
      <c r="D50" s="645" t="s">
        <v>10511</v>
      </c>
      <c r="E50" s="645" t="s">
        <v>10512</v>
      </c>
      <c r="F50" s="645" t="s">
        <v>10513</v>
      </c>
      <c r="G50" s="645" t="s">
        <v>10562</v>
      </c>
      <c r="H50" s="646">
        <v>42766</v>
      </c>
      <c r="I50" s="647">
        <v>2604.6999999999998</v>
      </c>
      <c r="J50" s="645" t="s">
        <v>10515</v>
      </c>
      <c r="K50" s="645" t="s">
        <v>195</v>
      </c>
      <c r="L50" s="646">
        <v>42808</v>
      </c>
      <c r="M50" s="645" t="s">
        <v>4</v>
      </c>
      <c r="N50" s="645" t="s">
        <v>801</v>
      </c>
    </row>
    <row r="51" spans="1:14" x14ac:dyDescent="0.2">
      <c r="A51" s="645" t="s">
        <v>393</v>
      </c>
      <c r="B51" s="645" t="s">
        <v>1710</v>
      </c>
      <c r="C51" s="645" t="s">
        <v>391</v>
      </c>
      <c r="D51" s="645" t="s">
        <v>10511</v>
      </c>
      <c r="E51" s="645" t="s">
        <v>10512</v>
      </c>
      <c r="F51" s="645" t="s">
        <v>10513</v>
      </c>
      <c r="G51" s="645" t="s">
        <v>10563</v>
      </c>
      <c r="H51" s="646">
        <v>42766</v>
      </c>
      <c r="I51" s="647">
        <v>1910.26</v>
      </c>
      <c r="J51" s="645" t="s">
        <v>10515</v>
      </c>
      <c r="K51" s="645" t="s">
        <v>195</v>
      </c>
      <c r="L51" s="646">
        <v>42808</v>
      </c>
      <c r="M51" s="645" t="s">
        <v>4</v>
      </c>
      <c r="N51" s="645" t="s">
        <v>801</v>
      </c>
    </row>
    <row r="52" spans="1:14" x14ac:dyDescent="0.2">
      <c r="A52" s="645" t="s">
        <v>393</v>
      </c>
      <c r="B52" s="645" t="s">
        <v>1710</v>
      </c>
      <c r="C52" s="645" t="s">
        <v>391</v>
      </c>
      <c r="D52" s="645" t="s">
        <v>10511</v>
      </c>
      <c r="E52" s="645" t="s">
        <v>10512</v>
      </c>
      <c r="F52" s="645" t="s">
        <v>10513</v>
      </c>
      <c r="G52" s="645" t="s">
        <v>10564</v>
      </c>
      <c r="H52" s="646">
        <v>42766</v>
      </c>
      <c r="I52" s="647">
        <v>3598.84</v>
      </c>
      <c r="J52" s="645" t="s">
        <v>10515</v>
      </c>
      <c r="K52" s="645" t="s">
        <v>195</v>
      </c>
      <c r="L52" s="646">
        <v>42808</v>
      </c>
      <c r="M52" s="645" t="s">
        <v>4</v>
      </c>
      <c r="N52" s="645" t="s">
        <v>801</v>
      </c>
    </row>
    <row r="53" spans="1:14" x14ac:dyDescent="0.2">
      <c r="A53" s="645" t="s">
        <v>393</v>
      </c>
      <c r="B53" s="645" t="s">
        <v>1710</v>
      </c>
      <c r="C53" s="645" t="s">
        <v>391</v>
      </c>
      <c r="D53" s="645" t="s">
        <v>10511</v>
      </c>
      <c r="E53" s="645" t="s">
        <v>10512</v>
      </c>
      <c r="F53" s="645" t="s">
        <v>10513</v>
      </c>
      <c r="G53" s="645" t="s">
        <v>10565</v>
      </c>
      <c r="H53" s="646">
        <v>42766</v>
      </c>
      <c r="I53" s="647">
        <v>1089.71</v>
      </c>
      <c r="J53" s="645" t="s">
        <v>10515</v>
      </c>
      <c r="K53" s="645" t="s">
        <v>195</v>
      </c>
      <c r="L53" s="646">
        <v>42808</v>
      </c>
      <c r="M53" s="645" t="s">
        <v>4</v>
      </c>
      <c r="N53" s="645" t="s">
        <v>801</v>
      </c>
    </row>
    <row r="54" spans="1:14" x14ac:dyDescent="0.2">
      <c r="A54" s="645" t="s">
        <v>393</v>
      </c>
      <c r="B54" s="645" t="s">
        <v>1710</v>
      </c>
      <c r="C54" s="645" t="s">
        <v>391</v>
      </c>
      <c r="D54" s="645" t="s">
        <v>10511</v>
      </c>
      <c r="E54" s="645" t="s">
        <v>10512</v>
      </c>
      <c r="F54" s="645" t="s">
        <v>10513</v>
      </c>
      <c r="G54" s="645" t="s">
        <v>10566</v>
      </c>
      <c r="H54" s="646">
        <v>42766</v>
      </c>
      <c r="I54" s="647">
        <v>434.26</v>
      </c>
      <c r="J54" s="645" t="s">
        <v>10515</v>
      </c>
      <c r="K54" s="645" t="s">
        <v>195</v>
      </c>
      <c r="L54" s="646">
        <v>42808</v>
      </c>
      <c r="M54" s="645" t="s">
        <v>4</v>
      </c>
      <c r="N54" s="645" t="s">
        <v>801</v>
      </c>
    </row>
    <row r="55" spans="1:14" x14ac:dyDescent="0.2">
      <c r="A55" s="645" t="s">
        <v>393</v>
      </c>
      <c r="B55" s="645" t="s">
        <v>1710</v>
      </c>
      <c r="C55" s="645" t="s">
        <v>391</v>
      </c>
      <c r="D55" s="645" t="s">
        <v>10511</v>
      </c>
      <c r="E55" s="645" t="s">
        <v>10512</v>
      </c>
      <c r="F55" s="645" t="s">
        <v>10513</v>
      </c>
      <c r="G55" s="645" t="s">
        <v>10567</v>
      </c>
      <c r="H55" s="646">
        <v>42766</v>
      </c>
      <c r="I55" s="647">
        <v>1486.24</v>
      </c>
      <c r="J55" s="645" t="s">
        <v>10515</v>
      </c>
      <c r="K55" s="645" t="s">
        <v>195</v>
      </c>
      <c r="L55" s="646">
        <v>42808</v>
      </c>
      <c r="M55" s="645" t="s">
        <v>4</v>
      </c>
      <c r="N55" s="645" t="s">
        <v>801</v>
      </c>
    </row>
    <row r="56" spans="1:14" x14ac:dyDescent="0.2">
      <c r="A56" s="645" t="s">
        <v>393</v>
      </c>
      <c r="B56" s="645" t="s">
        <v>1710</v>
      </c>
      <c r="C56" s="645" t="s">
        <v>391</v>
      </c>
      <c r="D56" s="645" t="s">
        <v>10511</v>
      </c>
      <c r="E56" s="645" t="s">
        <v>10512</v>
      </c>
      <c r="F56" s="645" t="s">
        <v>10513</v>
      </c>
      <c r="G56" s="645" t="s">
        <v>10568</v>
      </c>
      <c r="H56" s="646">
        <v>42766</v>
      </c>
      <c r="I56" s="647">
        <v>4992.6400000000003</v>
      </c>
      <c r="J56" s="645" t="s">
        <v>10515</v>
      </c>
      <c r="K56" s="645" t="s">
        <v>195</v>
      </c>
      <c r="L56" s="646">
        <v>42808</v>
      </c>
      <c r="M56" s="645" t="s">
        <v>4</v>
      </c>
      <c r="N56" s="645" t="s">
        <v>801</v>
      </c>
    </row>
    <row r="57" spans="1:14" x14ac:dyDescent="0.2">
      <c r="A57" s="645" t="s">
        <v>393</v>
      </c>
      <c r="B57" s="645" t="s">
        <v>1710</v>
      </c>
      <c r="C57" s="645" t="s">
        <v>391</v>
      </c>
      <c r="D57" s="645" t="s">
        <v>10511</v>
      </c>
      <c r="E57" s="645" t="s">
        <v>10512</v>
      </c>
      <c r="F57" s="645" t="s">
        <v>10513</v>
      </c>
      <c r="G57" s="645" t="s">
        <v>10569</v>
      </c>
      <c r="H57" s="646">
        <v>42766</v>
      </c>
      <c r="I57" s="647">
        <v>2160.65</v>
      </c>
      <c r="J57" s="645" t="s">
        <v>10515</v>
      </c>
      <c r="K57" s="645" t="s">
        <v>195</v>
      </c>
      <c r="L57" s="646">
        <v>42808</v>
      </c>
      <c r="M57" s="645" t="s">
        <v>4</v>
      </c>
      <c r="N57" s="645" t="s">
        <v>801</v>
      </c>
    </row>
    <row r="58" spans="1:14" x14ac:dyDescent="0.2">
      <c r="A58" s="645" t="s">
        <v>393</v>
      </c>
      <c r="B58" s="645" t="s">
        <v>1710</v>
      </c>
      <c r="C58" s="645" t="s">
        <v>391</v>
      </c>
      <c r="D58" s="645" t="s">
        <v>10511</v>
      </c>
      <c r="E58" s="645" t="s">
        <v>10512</v>
      </c>
      <c r="F58" s="645" t="s">
        <v>10513</v>
      </c>
      <c r="G58" s="645" t="s">
        <v>10570</v>
      </c>
      <c r="H58" s="646">
        <v>42766</v>
      </c>
      <c r="I58" s="647">
        <v>570.9</v>
      </c>
      <c r="J58" s="645" t="s">
        <v>10515</v>
      </c>
      <c r="K58" s="645" t="s">
        <v>195</v>
      </c>
      <c r="L58" s="646">
        <v>42808</v>
      </c>
      <c r="M58" s="645" t="s">
        <v>4</v>
      </c>
      <c r="N58" s="645" t="s">
        <v>801</v>
      </c>
    </row>
    <row r="59" spans="1:14" x14ac:dyDescent="0.2">
      <c r="A59" s="645" t="s">
        <v>393</v>
      </c>
      <c r="B59" s="645" t="s">
        <v>1710</v>
      </c>
      <c r="C59" s="645" t="s">
        <v>391</v>
      </c>
      <c r="D59" s="645" t="s">
        <v>10511</v>
      </c>
      <c r="E59" s="645" t="s">
        <v>10512</v>
      </c>
      <c r="F59" s="645" t="s">
        <v>10513</v>
      </c>
      <c r="G59" s="645" t="s">
        <v>10571</v>
      </c>
      <c r="H59" s="646">
        <v>42766</v>
      </c>
      <c r="I59" s="647">
        <v>2022.08</v>
      </c>
      <c r="J59" s="645" t="s">
        <v>10515</v>
      </c>
      <c r="K59" s="645" t="s">
        <v>195</v>
      </c>
      <c r="L59" s="646">
        <v>42808</v>
      </c>
      <c r="M59" s="645" t="s">
        <v>4</v>
      </c>
      <c r="N59" s="645" t="s">
        <v>801</v>
      </c>
    </row>
    <row r="60" spans="1:14" x14ac:dyDescent="0.2">
      <c r="A60" s="645" t="s">
        <v>393</v>
      </c>
      <c r="B60" s="645" t="s">
        <v>1710</v>
      </c>
      <c r="C60" s="645" t="s">
        <v>391</v>
      </c>
      <c r="D60" s="645" t="s">
        <v>10511</v>
      </c>
      <c r="E60" s="645" t="s">
        <v>10512</v>
      </c>
      <c r="F60" s="645" t="s">
        <v>10513</v>
      </c>
      <c r="G60" s="645" t="s">
        <v>10572</v>
      </c>
      <c r="H60" s="646">
        <v>42766</v>
      </c>
      <c r="I60" s="647">
        <v>2229.06</v>
      </c>
      <c r="J60" s="645" t="s">
        <v>10515</v>
      </c>
      <c r="K60" s="645" t="s">
        <v>195</v>
      </c>
      <c r="L60" s="646">
        <v>42808</v>
      </c>
      <c r="M60" s="645" t="s">
        <v>4</v>
      </c>
      <c r="N60" s="645" t="s">
        <v>801</v>
      </c>
    </row>
    <row r="61" spans="1:14" x14ac:dyDescent="0.2">
      <c r="A61" s="645" t="s">
        <v>393</v>
      </c>
      <c r="B61" s="645" t="s">
        <v>1710</v>
      </c>
      <c r="C61" s="645" t="s">
        <v>391</v>
      </c>
      <c r="D61" s="645" t="s">
        <v>10511</v>
      </c>
      <c r="E61" s="645" t="s">
        <v>10512</v>
      </c>
      <c r="F61" s="645" t="s">
        <v>10513</v>
      </c>
      <c r="G61" s="645" t="s">
        <v>10573</v>
      </c>
      <c r="H61" s="646">
        <v>42766</v>
      </c>
      <c r="I61" s="647">
        <v>325.69</v>
      </c>
      <c r="J61" s="645" t="s">
        <v>10515</v>
      </c>
      <c r="K61" s="645" t="s">
        <v>195</v>
      </c>
      <c r="L61" s="646">
        <v>42808</v>
      </c>
      <c r="M61" s="645" t="s">
        <v>4</v>
      </c>
      <c r="N61" s="645" t="s">
        <v>801</v>
      </c>
    </row>
    <row r="62" spans="1:14" x14ac:dyDescent="0.2">
      <c r="A62" s="645" t="s">
        <v>393</v>
      </c>
      <c r="B62" s="645" t="s">
        <v>1710</v>
      </c>
      <c r="C62" s="645" t="s">
        <v>391</v>
      </c>
      <c r="D62" s="645" t="s">
        <v>10511</v>
      </c>
      <c r="E62" s="645" t="s">
        <v>10512</v>
      </c>
      <c r="F62" s="645" t="s">
        <v>10513</v>
      </c>
      <c r="G62" s="645" t="s">
        <v>10574</v>
      </c>
      <c r="H62" s="646">
        <v>42766</v>
      </c>
      <c r="I62" s="647">
        <v>1034.03</v>
      </c>
      <c r="J62" s="645" t="s">
        <v>10515</v>
      </c>
      <c r="K62" s="645" t="s">
        <v>195</v>
      </c>
      <c r="L62" s="646">
        <v>42808</v>
      </c>
      <c r="M62" s="645" t="s">
        <v>4</v>
      </c>
      <c r="N62" s="645" t="s">
        <v>801</v>
      </c>
    </row>
    <row r="63" spans="1:14" x14ac:dyDescent="0.2">
      <c r="A63" s="645" t="s">
        <v>393</v>
      </c>
      <c r="B63" s="645" t="s">
        <v>1710</v>
      </c>
      <c r="C63" s="645" t="s">
        <v>391</v>
      </c>
      <c r="D63" s="645" t="s">
        <v>10511</v>
      </c>
      <c r="E63" s="645" t="s">
        <v>10512</v>
      </c>
      <c r="F63" s="645" t="s">
        <v>10513</v>
      </c>
      <c r="G63" s="645" t="s">
        <v>10575</v>
      </c>
      <c r="H63" s="646">
        <v>42766</v>
      </c>
      <c r="I63" s="647">
        <v>515.33000000000004</v>
      </c>
      <c r="J63" s="645" t="s">
        <v>10515</v>
      </c>
      <c r="K63" s="645" t="s">
        <v>195</v>
      </c>
      <c r="L63" s="646">
        <v>42808</v>
      </c>
      <c r="M63" s="645" t="s">
        <v>4</v>
      </c>
      <c r="N63" s="645" t="s">
        <v>801</v>
      </c>
    </row>
    <row r="64" spans="1:14" x14ac:dyDescent="0.2">
      <c r="A64" s="645" t="s">
        <v>393</v>
      </c>
      <c r="B64" s="645" t="s">
        <v>1710</v>
      </c>
      <c r="C64" s="645" t="s">
        <v>391</v>
      </c>
      <c r="D64" s="645" t="s">
        <v>10511</v>
      </c>
      <c r="E64" s="645" t="s">
        <v>10512</v>
      </c>
      <c r="F64" s="645" t="s">
        <v>10513</v>
      </c>
      <c r="G64" s="645" t="s">
        <v>10576</v>
      </c>
      <c r="H64" s="646">
        <v>42766</v>
      </c>
      <c r="I64" s="647">
        <v>955.58</v>
      </c>
      <c r="J64" s="645" t="s">
        <v>10515</v>
      </c>
      <c r="K64" s="645" t="s">
        <v>195</v>
      </c>
      <c r="L64" s="646">
        <v>42808</v>
      </c>
      <c r="M64" s="645" t="s">
        <v>4</v>
      </c>
      <c r="N64" s="645" t="s">
        <v>801</v>
      </c>
    </row>
    <row r="65" spans="1:14" x14ac:dyDescent="0.2">
      <c r="A65" s="645" t="s">
        <v>393</v>
      </c>
      <c r="B65" s="645" t="s">
        <v>1710</v>
      </c>
      <c r="C65" s="645" t="s">
        <v>391</v>
      </c>
      <c r="D65" s="645" t="s">
        <v>10511</v>
      </c>
      <c r="E65" s="645" t="s">
        <v>10512</v>
      </c>
      <c r="F65" s="645" t="s">
        <v>10513</v>
      </c>
      <c r="G65" s="645" t="s">
        <v>10577</v>
      </c>
      <c r="H65" s="646">
        <v>42766</v>
      </c>
      <c r="I65" s="647">
        <v>3815.81</v>
      </c>
      <c r="J65" s="645" t="s">
        <v>10515</v>
      </c>
      <c r="K65" s="645" t="s">
        <v>195</v>
      </c>
      <c r="L65" s="646">
        <v>42808</v>
      </c>
      <c r="M65" s="645" t="s">
        <v>4</v>
      </c>
      <c r="N65" s="645" t="s">
        <v>801</v>
      </c>
    </row>
    <row r="66" spans="1:14" x14ac:dyDescent="0.2">
      <c r="A66" s="645" t="s">
        <v>390</v>
      </c>
      <c r="B66" s="645" t="s">
        <v>1710</v>
      </c>
      <c r="C66" s="645" t="s">
        <v>391</v>
      </c>
      <c r="D66" s="645" t="s">
        <v>10752</v>
      </c>
      <c r="E66" s="645" t="s">
        <v>10753</v>
      </c>
      <c r="F66" s="645" t="s">
        <v>10754</v>
      </c>
      <c r="G66" s="645" t="s">
        <v>10755</v>
      </c>
      <c r="H66" s="646">
        <v>42768</v>
      </c>
      <c r="I66" s="647">
        <v>1210</v>
      </c>
      <c r="J66" s="645" t="s">
        <v>801</v>
      </c>
      <c r="K66" s="645" t="s">
        <v>1303</v>
      </c>
      <c r="L66" s="646">
        <v>42822</v>
      </c>
      <c r="M66" s="645" t="s">
        <v>4</v>
      </c>
      <c r="N66" s="645" t="s">
        <v>801</v>
      </c>
    </row>
    <row r="67" spans="1:14" x14ac:dyDescent="0.2">
      <c r="A67" s="645" t="s">
        <v>390</v>
      </c>
      <c r="B67" s="645" t="s">
        <v>1710</v>
      </c>
      <c r="C67" s="645" t="s">
        <v>391</v>
      </c>
      <c r="D67" s="645" t="s">
        <v>1745</v>
      </c>
      <c r="E67" s="645" t="s">
        <v>1746</v>
      </c>
      <c r="F67" s="645" t="s">
        <v>1747</v>
      </c>
      <c r="G67" s="645" t="s">
        <v>10853</v>
      </c>
      <c r="H67" s="646">
        <v>42811</v>
      </c>
      <c r="I67" s="647">
        <v>130.80000000000001</v>
      </c>
      <c r="J67" s="645" t="s">
        <v>10854</v>
      </c>
      <c r="K67" s="645" t="s">
        <v>1333</v>
      </c>
      <c r="L67" s="646">
        <v>42822</v>
      </c>
      <c r="M67" s="645" t="s">
        <v>4</v>
      </c>
      <c r="N67" s="645" t="s">
        <v>10855</v>
      </c>
    </row>
    <row r="68" spans="1:14" x14ac:dyDescent="0.2">
      <c r="A68" s="645" t="s">
        <v>393</v>
      </c>
      <c r="B68" s="645" t="s">
        <v>1710</v>
      </c>
      <c r="C68" s="645" t="s">
        <v>391</v>
      </c>
      <c r="D68" s="645" t="s">
        <v>1371</v>
      </c>
      <c r="E68" s="645" t="s">
        <v>1372</v>
      </c>
      <c r="F68" s="645" t="s">
        <v>1373</v>
      </c>
      <c r="G68" s="645" t="s">
        <v>10628</v>
      </c>
      <c r="H68" s="646">
        <v>42809</v>
      </c>
      <c r="I68" s="647">
        <v>1639.55</v>
      </c>
      <c r="J68" s="645" t="s">
        <v>10629</v>
      </c>
      <c r="K68" s="645" t="s">
        <v>887</v>
      </c>
      <c r="L68" s="646">
        <v>42809</v>
      </c>
      <c r="M68" s="645" t="s">
        <v>4</v>
      </c>
      <c r="N68" s="645" t="s">
        <v>10630</v>
      </c>
    </row>
    <row r="69" spans="1:14" x14ac:dyDescent="0.2">
      <c r="A69" s="645" t="s">
        <v>390</v>
      </c>
      <c r="B69" s="645" t="s">
        <v>1710</v>
      </c>
      <c r="C69" s="645" t="s">
        <v>391</v>
      </c>
      <c r="D69" s="645" t="s">
        <v>10840</v>
      </c>
      <c r="E69" s="645" t="s">
        <v>10841</v>
      </c>
      <c r="F69" s="645" t="s">
        <v>10842</v>
      </c>
      <c r="G69" s="645" t="s">
        <v>10843</v>
      </c>
      <c r="H69" s="646">
        <v>42776</v>
      </c>
      <c r="I69" s="647">
        <v>1210</v>
      </c>
      <c r="J69" s="645" t="s">
        <v>801</v>
      </c>
      <c r="K69" s="645" t="s">
        <v>488</v>
      </c>
      <c r="L69" s="646">
        <v>42817</v>
      </c>
      <c r="M69" s="645" t="s">
        <v>4</v>
      </c>
      <c r="N69" s="645" t="s">
        <v>801</v>
      </c>
    </row>
    <row r="70" spans="1:14" x14ac:dyDescent="0.2">
      <c r="A70" s="645" t="s">
        <v>390</v>
      </c>
      <c r="B70" s="645" t="s">
        <v>1710</v>
      </c>
      <c r="C70" s="645" t="s">
        <v>391</v>
      </c>
      <c r="D70" s="645" t="s">
        <v>10840</v>
      </c>
      <c r="E70" s="645" t="s">
        <v>10841</v>
      </c>
      <c r="F70" s="645" t="s">
        <v>10842</v>
      </c>
      <c r="G70" s="645" t="s">
        <v>10844</v>
      </c>
      <c r="H70" s="646">
        <v>42808</v>
      </c>
      <c r="I70" s="647">
        <v>499.99</v>
      </c>
      <c r="J70" s="645" t="s">
        <v>801</v>
      </c>
      <c r="K70" s="645" t="s">
        <v>1130</v>
      </c>
      <c r="L70" s="646">
        <v>42817</v>
      </c>
      <c r="M70" s="645" t="s">
        <v>4</v>
      </c>
      <c r="N70" s="645" t="s">
        <v>801</v>
      </c>
    </row>
    <row r="71" spans="1:14" x14ac:dyDescent="0.2">
      <c r="A71" s="645" t="s">
        <v>390</v>
      </c>
      <c r="B71" s="645" t="s">
        <v>1710</v>
      </c>
      <c r="C71" s="645" t="s">
        <v>391</v>
      </c>
      <c r="D71" s="645" t="s">
        <v>3227</v>
      </c>
      <c r="E71" s="645" t="s">
        <v>3228</v>
      </c>
      <c r="F71" s="645" t="s">
        <v>801</v>
      </c>
      <c r="G71" s="645" t="s">
        <v>10749</v>
      </c>
      <c r="H71" s="646">
        <v>42804</v>
      </c>
      <c r="I71" s="647">
        <v>287</v>
      </c>
      <c r="J71" s="645" t="s">
        <v>10750</v>
      </c>
      <c r="K71" s="645" t="s">
        <v>538</v>
      </c>
      <c r="L71" s="646">
        <v>42816</v>
      </c>
      <c r="M71" s="645" t="s">
        <v>4</v>
      </c>
      <c r="N71" s="645" t="s">
        <v>10751</v>
      </c>
    </row>
    <row r="72" spans="1:14" x14ac:dyDescent="0.2">
      <c r="A72" s="645" t="s">
        <v>393</v>
      </c>
      <c r="B72" s="645" t="s">
        <v>1710</v>
      </c>
      <c r="C72" s="645" t="s">
        <v>391</v>
      </c>
      <c r="D72" s="645" t="s">
        <v>4674</v>
      </c>
      <c r="E72" s="645" t="s">
        <v>4675</v>
      </c>
      <c r="F72" s="645" t="s">
        <v>4676</v>
      </c>
      <c r="G72" s="645" t="s">
        <v>10578</v>
      </c>
      <c r="H72" s="646">
        <v>42823</v>
      </c>
      <c r="I72" s="647">
        <v>199.65</v>
      </c>
      <c r="J72" s="645" t="s">
        <v>10579</v>
      </c>
      <c r="K72" s="645" t="s">
        <v>1110</v>
      </c>
      <c r="L72" s="646">
        <v>42823</v>
      </c>
      <c r="M72" s="645" t="s">
        <v>4</v>
      </c>
      <c r="N72" s="645" t="s">
        <v>10580</v>
      </c>
    </row>
    <row r="73" spans="1:14" x14ac:dyDescent="0.2">
      <c r="A73" s="645" t="s">
        <v>393</v>
      </c>
      <c r="B73" s="645" t="s">
        <v>1710</v>
      </c>
      <c r="C73" s="645" t="s">
        <v>391</v>
      </c>
      <c r="D73" s="645" t="s">
        <v>4674</v>
      </c>
      <c r="E73" s="645" t="s">
        <v>4675</v>
      </c>
      <c r="F73" s="645" t="s">
        <v>4676</v>
      </c>
      <c r="G73" s="645" t="s">
        <v>3763</v>
      </c>
      <c r="H73" s="646">
        <v>42817</v>
      </c>
      <c r="I73" s="647">
        <v>90.75</v>
      </c>
      <c r="J73" s="645" t="s">
        <v>10581</v>
      </c>
      <c r="K73" s="645" t="s">
        <v>1110</v>
      </c>
      <c r="L73" s="646">
        <v>42817</v>
      </c>
      <c r="M73" s="645" t="s">
        <v>4</v>
      </c>
      <c r="N73" s="645" t="s">
        <v>10582</v>
      </c>
    </row>
    <row r="74" spans="1:14" x14ac:dyDescent="0.2">
      <c r="A74" s="645" t="s">
        <v>393</v>
      </c>
      <c r="B74" s="645" t="s">
        <v>1710</v>
      </c>
      <c r="C74" s="645" t="s">
        <v>391</v>
      </c>
      <c r="D74" s="645" t="s">
        <v>10698</v>
      </c>
      <c r="E74" s="645" t="s">
        <v>10699</v>
      </c>
      <c r="F74" s="645" t="s">
        <v>10700</v>
      </c>
      <c r="G74" s="645" t="s">
        <v>10701</v>
      </c>
      <c r="H74" s="646">
        <v>42804</v>
      </c>
      <c r="I74" s="647">
        <v>17785.79</v>
      </c>
      <c r="J74" s="645" t="s">
        <v>10702</v>
      </c>
      <c r="K74" s="645" t="s">
        <v>180</v>
      </c>
      <c r="L74" s="646">
        <v>42804</v>
      </c>
      <c r="M74" s="645" t="s">
        <v>4</v>
      </c>
      <c r="N74" s="645" t="s">
        <v>10703</v>
      </c>
    </row>
    <row r="75" spans="1:14" x14ac:dyDescent="0.2">
      <c r="A75" s="645" t="s">
        <v>390</v>
      </c>
      <c r="B75" s="645" t="s">
        <v>395</v>
      </c>
      <c r="C75" s="645" t="s">
        <v>391</v>
      </c>
      <c r="D75" s="645" t="s">
        <v>10908</v>
      </c>
      <c r="E75" s="645" t="s">
        <v>10909</v>
      </c>
      <c r="F75" s="645" t="s">
        <v>801</v>
      </c>
      <c r="G75" s="645" t="s">
        <v>10910</v>
      </c>
      <c r="H75" s="646">
        <v>42677</v>
      </c>
      <c r="I75" s="647">
        <v>357</v>
      </c>
      <c r="J75" s="645" t="s">
        <v>801</v>
      </c>
      <c r="K75" s="645" t="s">
        <v>1069</v>
      </c>
      <c r="L75" s="646">
        <v>42818</v>
      </c>
      <c r="M75" s="645" t="s">
        <v>4</v>
      </c>
      <c r="N75" s="645" t="s">
        <v>10911</v>
      </c>
    </row>
    <row r="76" spans="1:14" x14ac:dyDescent="0.2">
      <c r="A76" s="645" t="s">
        <v>393</v>
      </c>
      <c r="B76" s="645" t="s">
        <v>1710</v>
      </c>
      <c r="C76" s="645" t="s">
        <v>391</v>
      </c>
      <c r="D76" s="645" t="s">
        <v>123</v>
      </c>
      <c r="E76" s="645" t="s">
        <v>124</v>
      </c>
      <c r="F76" s="645" t="s">
        <v>125</v>
      </c>
      <c r="G76" s="645" t="s">
        <v>10631</v>
      </c>
      <c r="H76" s="646">
        <v>42803</v>
      </c>
      <c r="I76" s="647">
        <v>172.91</v>
      </c>
      <c r="J76" s="645" t="s">
        <v>10632</v>
      </c>
      <c r="K76" s="645" t="s">
        <v>271</v>
      </c>
      <c r="L76" s="646">
        <v>42823</v>
      </c>
      <c r="M76" s="645" t="s">
        <v>4</v>
      </c>
      <c r="N76" s="645" t="s">
        <v>10633</v>
      </c>
    </row>
    <row r="77" spans="1:14" x14ac:dyDescent="0.2">
      <c r="A77" s="645" t="s">
        <v>393</v>
      </c>
      <c r="B77" s="645" t="s">
        <v>1710</v>
      </c>
      <c r="C77" s="645" t="s">
        <v>391</v>
      </c>
      <c r="D77" s="645" t="s">
        <v>123</v>
      </c>
      <c r="E77" s="645" t="s">
        <v>124</v>
      </c>
      <c r="F77" s="645" t="s">
        <v>125</v>
      </c>
      <c r="G77" s="645" t="s">
        <v>10634</v>
      </c>
      <c r="H77" s="646">
        <v>42800</v>
      </c>
      <c r="I77" s="647">
        <v>182.56</v>
      </c>
      <c r="J77" s="645" t="s">
        <v>801</v>
      </c>
      <c r="K77" s="645" t="s">
        <v>2362</v>
      </c>
      <c r="L77" s="646">
        <v>42804</v>
      </c>
      <c r="M77" s="645" t="s">
        <v>4</v>
      </c>
      <c r="N77" s="645" t="s">
        <v>801</v>
      </c>
    </row>
    <row r="78" spans="1:14" x14ac:dyDescent="0.2">
      <c r="A78" s="645" t="s">
        <v>658</v>
      </c>
      <c r="B78" s="645" t="s">
        <v>395</v>
      </c>
      <c r="C78" s="645" t="s">
        <v>391</v>
      </c>
      <c r="D78" s="645" t="s">
        <v>10912</v>
      </c>
      <c r="E78" s="645" t="s">
        <v>10913</v>
      </c>
      <c r="F78" s="645" t="s">
        <v>10914</v>
      </c>
      <c r="G78" s="645" t="s">
        <v>10915</v>
      </c>
      <c r="H78" s="646">
        <v>42661</v>
      </c>
      <c r="I78" s="647">
        <v>1845.76</v>
      </c>
      <c r="J78" s="645" t="s">
        <v>801</v>
      </c>
      <c r="K78" s="645" t="s">
        <v>10916</v>
      </c>
      <c r="L78" s="646">
        <v>42801</v>
      </c>
      <c r="M78" s="645" t="s">
        <v>4</v>
      </c>
      <c r="N78" s="645" t="s">
        <v>801</v>
      </c>
    </row>
    <row r="79" spans="1:14" x14ac:dyDescent="0.2">
      <c r="A79" s="645" t="s">
        <v>393</v>
      </c>
      <c r="B79" s="645" t="s">
        <v>1710</v>
      </c>
      <c r="C79" s="645" t="s">
        <v>391</v>
      </c>
      <c r="D79" s="645" t="s">
        <v>313</v>
      </c>
      <c r="E79" s="645" t="s">
        <v>314</v>
      </c>
      <c r="F79" s="645" t="s">
        <v>315</v>
      </c>
      <c r="G79" s="645" t="s">
        <v>10604</v>
      </c>
      <c r="H79" s="646">
        <v>42824</v>
      </c>
      <c r="I79" s="647">
        <v>8168.51</v>
      </c>
      <c r="J79" s="645" t="s">
        <v>10605</v>
      </c>
      <c r="K79" s="645" t="s">
        <v>195</v>
      </c>
      <c r="L79" s="646">
        <v>42824</v>
      </c>
      <c r="M79" s="645" t="s">
        <v>4</v>
      </c>
      <c r="N79" s="645" t="s">
        <v>801</v>
      </c>
    </row>
    <row r="80" spans="1:14" x14ac:dyDescent="0.2">
      <c r="A80" s="645" t="s">
        <v>390</v>
      </c>
      <c r="B80" s="645" t="s">
        <v>1710</v>
      </c>
      <c r="C80" s="645" t="s">
        <v>391</v>
      </c>
      <c r="D80" s="645" t="s">
        <v>10724</v>
      </c>
      <c r="E80" s="645" t="s">
        <v>10725</v>
      </c>
      <c r="F80" s="645" t="s">
        <v>10726</v>
      </c>
      <c r="G80" s="645" t="s">
        <v>7003</v>
      </c>
      <c r="H80" s="646">
        <v>42788</v>
      </c>
      <c r="I80" s="647">
        <v>50</v>
      </c>
      <c r="J80" s="645" t="s">
        <v>801</v>
      </c>
      <c r="K80" s="645" t="s">
        <v>3076</v>
      </c>
      <c r="L80" s="646">
        <v>42808</v>
      </c>
      <c r="M80" s="645" t="s">
        <v>4</v>
      </c>
      <c r="N80" s="645" t="s">
        <v>801</v>
      </c>
    </row>
    <row r="81" spans="1:14" x14ac:dyDescent="0.2">
      <c r="A81" s="645" t="s">
        <v>390</v>
      </c>
      <c r="B81" s="645" t="s">
        <v>1710</v>
      </c>
      <c r="C81" s="645" t="s">
        <v>391</v>
      </c>
      <c r="D81" s="645" t="s">
        <v>238</v>
      </c>
      <c r="E81" s="645" t="s">
        <v>239</v>
      </c>
      <c r="F81" s="645" t="s">
        <v>240</v>
      </c>
      <c r="G81" s="645" t="s">
        <v>10873</v>
      </c>
      <c r="H81" s="646">
        <v>42816</v>
      </c>
      <c r="I81" s="647">
        <v>247</v>
      </c>
      <c r="J81" s="645" t="s">
        <v>10874</v>
      </c>
      <c r="K81" s="645" t="s">
        <v>1204</v>
      </c>
      <c r="L81" s="646">
        <v>42822</v>
      </c>
      <c r="M81" s="645" t="s">
        <v>4</v>
      </c>
      <c r="N81" s="645" t="s">
        <v>10875</v>
      </c>
    </row>
    <row r="82" spans="1:14" x14ac:dyDescent="0.2">
      <c r="A82" s="645" t="s">
        <v>393</v>
      </c>
      <c r="B82" s="645" t="s">
        <v>1710</v>
      </c>
      <c r="C82" s="645" t="s">
        <v>391</v>
      </c>
      <c r="D82" s="645" t="s">
        <v>823</v>
      </c>
      <c r="E82" s="645" t="s">
        <v>824</v>
      </c>
      <c r="F82" s="645" t="s">
        <v>825</v>
      </c>
      <c r="G82" s="645" t="s">
        <v>10641</v>
      </c>
      <c r="H82" s="646">
        <v>42795</v>
      </c>
      <c r="I82" s="647">
        <v>16610.830000000002</v>
      </c>
      <c r="J82" s="645" t="s">
        <v>6378</v>
      </c>
      <c r="K82" s="645" t="s">
        <v>195</v>
      </c>
      <c r="L82" s="646">
        <v>42816</v>
      </c>
      <c r="M82" s="645" t="s">
        <v>4</v>
      </c>
      <c r="N82" s="645" t="s">
        <v>801</v>
      </c>
    </row>
    <row r="83" spans="1:14" x14ac:dyDescent="0.2">
      <c r="A83" s="645" t="s">
        <v>393</v>
      </c>
      <c r="B83" s="645" t="s">
        <v>1710</v>
      </c>
      <c r="C83" s="645" t="s">
        <v>391</v>
      </c>
      <c r="D83" s="645" t="s">
        <v>823</v>
      </c>
      <c r="E83" s="645" t="s">
        <v>824</v>
      </c>
      <c r="F83" s="645" t="s">
        <v>825</v>
      </c>
      <c r="G83" s="645" t="s">
        <v>10642</v>
      </c>
      <c r="H83" s="646">
        <v>42795</v>
      </c>
      <c r="I83" s="647">
        <v>10263.89</v>
      </c>
      <c r="J83" s="645" t="s">
        <v>6378</v>
      </c>
      <c r="K83" s="645" t="s">
        <v>195</v>
      </c>
      <c r="L83" s="646">
        <v>42816</v>
      </c>
      <c r="M83" s="645" t="s">
        <v>4</v>
      </c>
      <c r="N83" s="645" t="s">
        <v>801</v>
      </c>
    </row>
    <row r="84" spans="1:14" x14ac:dyDescent="0.2">
      <c r="A84" s="645" t="s">
        <v>393</v>
      </c>
      <c r="B84" s="645" t="s">
        <v>1710</v>
      </c>
      <c r="C84" s="645" t="s">
        <v>391</v>
      </c>
      <c r="D84" s="645" t="s">
        <v>823</v>
      </c>
      <c r="E84" s="645" t="s">
        <v>824</v>
      </c>
      <c r="F84" s="645" t="s">
        <v>825</v>
      </c>
      <c r="G84" s="645" t="s">
        <v>10643</v>
      </c>
      <c r="H84" s="646">
        <v>42795</v>
      </c>
      <c r="I84" s="647">
        <v>40061.019999999997</v>
      </c>
      <c r="J84" s="645" t="s">
        <v>6378</v>
      </c>
      <c r="K84" s="645" t="s">
        <v>195</v>
      </c>
      <c r="L84" s="646">
        <v>42816</v>
      </c>
      <c r="M84" s="645" t="s">
        <v>4</v>
      </c>
      <c r="N84" s="645" t="s">
        <v>801</v>
      </c>
    </row>
    <row r="85" spans="1:14" x14ac:dyDescent="0.2">
      <c r="A85" s="645" t="s">
        <v>393</v>
      </c>
      <c r="B85" s="645" t="s">
        <v>1710</v>
      </c>
      <c r="C85" s="645" t="s">
        <v>391</v>
      </c>
      <c r="D85" s="645" t="s">
        <v>823</v>
      </c>
      <c r="E85" s="645" t="s">
        <v>824</v>
      </c>
      <c r="F85" s="645" t="s">
        <v>825</v>
      </c>
      <c r="G85" s="645" t="s">
        <v>10644</v>
      </c>
      <c r="H85" s="646">
        <v>42795</v>
      </c>
      <c r="I85" s="647">
        <v>25095.18</v>
      </c>
      <c r="J85" s="645" t="s">
        <v>6378</v>
      </c>
      <c r="K85" s="645" t="s">
        <v>195</v>
      </c>
      <c r="L85" s="646">
        <v>42816</v>
      </c>
      <c r="M85" s="645" t="s">
        <v>4</v>
      </c>
      <c r="N85" s="645" t="s">
        <v>801</v>
      </c>
    </row>
    <row r="86" spans="1:14" x14ac:dyDescent="0.2">
      <c r="A86" s="645" t="s">
        <v>393</v>
      </c>
      <c r="B86" s="645" t="s">
        <v>1710</v>
      </c>
      <c r="C86" s="645" t="s">
        <v>391</v>
      </c>
      <c r="D86" s="645" t="s">
        <v>823</v>
      </c>
      <c r="E86" s="645" t="s">
        <v>824</v>
      </c>
      <c r="F86" s="645" t="s">
        <v>825</v>
      </c>
      <c r="G86" s="645" t="s">
        <v>10645</v>
      </c>
      <c r="H86" s="646">
        <v>42795</v>
      </c>
      <c r="I86" s="647">
        <v>25061.8</v>
      </c>
      <c r="J86" s="645" t="s">
        <v>6378</v>
      </c>
      <c r="K86" s="645" t="s">
        <v>195</v>
      </c>
      <c r="L86" s="646">
        <v>42816</v>
      </c>
      <c r="M86" s="645" t="s">
        <v>4</v>
      </c>
      <c r="N86" s="645" t="s">
        <v>801</v>
      </c>
    </row>
    <row r="87" spans="1:14" x14ac:dyDescent="0.2">
      <c r="A87" s="645" t="s">
        <v>393</v>
      </c>
      <c r="B87" s="645" t="s">
        <v>1710</v>
      </c>
      <c r="C87" s="645" t="s">
        <v>391</v>
      </c>
      <c r="D87" s="645" t="s">
        <v>823</v>
      </c>
      <c r="E87" s="645" t="s">
        <v>824</v>
      </c>
      <c r="F87" s="645" t="s">
        <v>825</v>
      </c>
      <c r="G87" s="645" t="s">
        <v>10646</v>
      </c>
      <c r="H87" s="646">
        <v>42795</v>
      </c>
      <c r="I87" s="647">
        <v>26340.53</v>
      </c>
      <c r="J87" s="645" t="s">
        <v>6378</v>
      </c>
      <c r="K87" s="645" t="s">
        <v>195</v>
      </c>
      <c r="L87" s="646">
        <v>42815</v>
      </c>
      <c r="M87" s="645" t="s">
        <v>4</v>
      </c>
      <c r="N87" s="645" t="s">
        <v>801</v>
      </c>
    </row>
    <row r="88" spans="1:14" x14ac:dyDescent="0.2">
      <c r="A88" s="645" t="s">
        <v>393</v>
      </c>
      <c r="B88" s="645" t="s">
        <v>1710</v>
      </c>
      <c r="C88" s="645" t="s">
        <v>391</v>
      </c>
      <c r="D88" s="645" t="s">
        <v>823</v>
      </c>
      <c r="E88" s="645" t="s">
        <v>824</v>
      </c>
      <c r="F88" s="645" t="s">
        <v>825</v>
      </c>
      <c r="G88" s="645" t="s">
        <v>10647</v>
      </c>
      <c r="H88" s="646">
        <v>42795</v>
      </c>
      <c r="I88" s="647">
        <v>38604.550000000003</v>
      </c>
      <c r="J88" s="645" t="s">
        <v>6378</v>
      </c>
      <c r="K88" s="645" t="s">
        <v>195</v>
      </c>
      <c r="L88" s="646">
        <v>42816</v>
      </c>
      <c r="M88" s="645" t="s">
        <v>4</v>
      </c>
      <c r="N88" s="645" t="s">
        <v>801</v>
      </c>
    </row>
    <row r="89" spans="1:14" x14ac:dyDescent="0.2">
      <c r="A89" s="645" t="s">
        <v>393</v>
      </c>
      <c r="B89" s="645" t="s">
        <v>1710</v>
      </c>
      <c r="C89" s="645" t="s">
        <v>391</v>
      </c>
      <c r="D89" s="645" t="s">
        <v>823</v>
      </c>
      <c r="E89" s="645" t="s">
        <v>824</v>
      </c>
      <c r="F89" s="645" t="s">
        <v>825</v>
      </c>
      <c r="G89" s="645" t="s">
        <v>10648</v>
      </c>
      <c r="H89" s="646">
        <v>42795</v>
      </c>
      <c r="I89" s="647">
        <v>163020.94</v>
      </c>
      <c r="J89" s="645" t="s">
        <v>6378</v>
      </c>
      <c r="K89" s="645" t="s">
        <v>195</v>
      </c>
      <c r="L89" s="646">
        <v>42816</v>
      </c>
      <c r="M89" s="645" t="s">
        <v>4</v>
      </c>
      <c r="N89" s="645" t="s">
        <v>801</v>
      </c>
    </row>
    <row r="90" spans="1:14" x14ac:dyDescent="0.2">
      <c r="A90" s="645" t="s">
        <v>393</v>
      </c>
      <c r="B90" s="645" t="s">
        <v>1710</v>
      </c>
      <c r="C90" s="645" t="s">
        <v>391</v>
      </c>
      <c r="D90" s="645" t="s">
        <v>823</v>
      </c>
      <c r="E90" s="645" t="s">
        <v>824</v>
      </c>
      <c r="F90" s="645" t="s">
        <v>825</v>
      </c>
      <c r="G90" s="645" t="s">
        <v>10649</v>
      </c>
      <c r="H90" s="646">
        <v>42797</v>
      </c>
      <c r="I90" s="647">
        <v>2.82</v>
      </c>
      <c r="J90" s="645" t="s">
        <v>6380</v>
      </c>
      <c r="K90" s="645" t="s">
        <v>195</v>
      </c>
      <c r="L90" s="646">
        <v>42816</v>
      </c>
      <c r="M90" s="645" t="s">
        <v>4</v>
      </c>
      <c r="N90" s="645" t="s">
        <v>801</v>
      </c>
    </row>
    <row r="91" spans="1:14" x14ac:dyDescent="0.2">
      <c r="A91" s="645" t="s">
        <v>393</v>
      </c>
      <c r="B91" s="645" t="s">
        <v>1710</v>
      </c>
      <c r="C91" s="645" t="s">
        <v>391</v>
      </c>
      <c r="D91" s="645" t="s">
        <v>823</v>
      </c>
      <c r="E91" s="645" t="s">
        <v>824</v>
      </c>
      <c r="F91" s="645" t="s">
        <v>825</v>
      </c>
      <c r="G91" s="645" t="s">
        <v>10650</v>
      </c>
      <c r="H91" s="646">
        <v>42804</v>
      </c>
      <c r="I91" s="647">
        <v>7454.41</v>
      </c>
      <c r="J91" s="645" t="s">
        <v>6380</v>
      </c>
      <c r="K91" s="645" t="s">
        <v>195</v>
      </c>
      <c r="L91" s="646">
        <v>42816</v>
      </c>
      <c r="M91" s="645" t="s">
        <v>4</v>
      </c>
      <c r="N91" s="645" t="s">
        <v>801</v>
      </c>
    </row>
    <row r="92" spans="1:14" x14ac:dyDescent="0.2">
      <c r="A92" s="645" t="s">
        <v>393</v>
      </c>
      <c r="B92" s="645" t="s">
        <v>1710</v>
      </c>
      <c r="C92" s="645" t="s">
        <v>391</v>
      </c>
      <c r="D92" s="645" t="s">
        <v>823</v>
      </c>
      <c r="E92" s="645" t="s">
        <v>824</v>
      </c>
      <c r="F92" s="645" t="s">
        <v>825</v>
      </c>
      <c r="G92" s="645" t="s">
        <v>10651</v>
      </c>
      <c r="H92" s="646">
        <v>42804</v>
      </c>
      <c r="I92" s="647">
        <v>5361.56</v>
      </c>
      <c r="J92" s="645" t="s">
        <v>6380</v>
      </c>
      <c r="K92" s="645" t="s">
        <v>195</v>
      </c>
      <c r="L92" s="646">
        <v>42816</v>
      </c>
      <c r="M92" s="645" t="s">
        <v>4</v>
      </c>
      <c r="N92" s="645" t="s">
        <v>801</v>
      </c>
    </row>
    <row r="93" spans="1:14" x14ac:dyDescent="0.2">
      <c r="A93" s="645" t="s">
        <v>393</v>
      </c>
      <c r="B93" s="645" t="s">
        <v>1710</v>
      </c>
      <c r="C93" s="645" t="s">
        <v>391</v>
      </c>
      <c r="D93" s="645" t="s">
        <v>823</v>
      </c>
      <c r="E93" s="645" t="s">
        <v>824</v>
      </c>
      <c r="F93" s="645" t="s">
        <v>825</v>
      </c>
      <c r="G93" s="645" t="s">
        <v>10652</v>
      </c>
      <c r="H93" s="646">
        <v>42804</v>
      </c>
      <c r="I93" s="647">
        <v>5705.07</v>
      </c>
      <c r="J93" s="645" t="s">
        <v>6380</v>
      </c>
      <c r="K93" s="645" t="s">
        <v>195</v>
      </c>
      <c r="L93" s="646">
        <v>42816</v>
      </c>
      <c r="M93" s="645" t="s">
        <v>4</v>
      </c>
      <c r="N93" s="645" t="s">
        <v>801</v>
      </c>
    </row>
    <row r="94" spans="1:14" x14ac:dyDescent="0.2">
      <c r="A94" s="645" t="s">
        <v>393</v>
      </c>
      <c r="B94" s="645" t="s">
        <v>1710</v>
      </c>
      <c r="C94" s="645" t="s">
        <v>391</v>
      </c>
      <c r="D94" s="645" t="s">
        <v>823</v>
      </c>
      <c r="E94" s="645" t="s">
        <v>824</v>
      </c>
      <c r="F94" s="645" t="s">
        <v>825</v>
      </c>
      <c r="G94" s="645" t="s">
        <v>10653</v>
      </c>
      <c r="H94" s="646">
        <v>42804</v>
      </c>
      <c r="I94" s="647">
        <v>5755.11</v>
      </c>
      <c r="J94" s="645" t="s">
        <v>6380</v>
      </c>
      <c r="K94" s="645" t="s">
        <v>195</v>
      </c>
      <c r="L94" s="646">
        <v>42816</v>
      </c>
      <c r="M94" s="645" t="s">
        <v>4</v>
      </c>
      <c r="N94" s="645" t="s">
        <v>801</v>
      </c>
    </row>
    <row r="95" spans="1:14" x14ac:dyDescent="0.2">
      <c r="A95" s="645" t="s">
        <v>393</v>
      </c>
      <c r="B95" s="645" t="s">
        <v>1710</v>
      </c>
      <c r="C95" s="645" t="s">
        <v>391</v>
      </c>
      <c r="D95" s="645" t="s">
        <v>823</v>
      </c>
      <c r="E95" s="645" t="s">
        <v>824</v>
      </c>
      <c r="F95" s="645" t="s">
        <v>825</v>
      </c>
      <c r="G95" s="645" t="s">
        <v>10654</v>
      </c>
      <c r="H95" s="646">
        <v>42803</v>
      </c>
      <c r="I95" s="647">
        <v>3127.62</v>
      </c>
      <c r="J95" s="645" t="s">
        <v>6380</v>
      </c>
      <c r="K95" s="645" t="s">
        <v>195</v>
      </c>
      <c r="L95" s="646">
        <v>42816</v>
      </c>
      <c r="M95" s="645" t="s">
        <v>4</v>
      </c>
      <c r="N95" s="645" t="s">
        <v>801</v>
      </c>
    </row>
    <row r="96" spans="1:14" x14ac:dyDescent="0.2">
      <c r="A96" s="645" t="s">
        <v>393</v>
      </c>
      <c r="B96" s="645" t="s">
        <v>1710</v>
      </c>
      <c r="C96" s="645" t="s">
        <v>391</v>
      </c>
      <c r="D96" s="645" t="s">
        <v>823</v>
      </c>
      <c r="E96" s="645" t="s">
        <v>824</v>
      </c>
      <c r="F96" s="645" t="s">
        <v>825</v>
      </c>
      <c r="G96" s="645" t="s">
        <v>10655</v>
      </c>
      <c r="H96" s="646">
        <v>42803</v>
      </c>
      <c r="I96" s="647">
        <v>1699.41</v>
      </c>
      <c r="J96" s="645" t="s">
        <v>6380</v>
      </c>
      <c r="K96" s="645" t="s">
        <v>195</v>
      </c>
      <c r="L96" s="646">
        <v>42816</v>
      </c>
      <c r="M96" s="645" t="s">
        <v>4</v>
      </c>
      <c r="N96" s="645" t="s">
        <v>801</v>
      </c>
    </row>
    <row r="97" spans="1:14" x14ac:dyDescent="0.2">
      <c r="A97" s="645" t="s">
        <v>393</v>
      </c>
      <c r="B97" s="645" t="s">
        <v>1710</v>
      </c>
      <c r="C97" s="645" t="s">
        <v>391</v>
      </c>
      <c r="D97" s="645" t="s">
        <v>823</v>
      </c>
      <c r="E97" s="645" t="s">
        <v>824</v>
      </c>
      <c r="F97" s="645" t="s">
        <v>825</v>
      </c>
      <c r="G97" s="645" t="s">
        <v>10656</v>
      </c>
      <c r="H97" s="646">
        <v>42803</v>
      </c>
      <c r="I97" s="647">
        <v>4667.93</v>
      </c>
      <c r="J97" s="645" t="s">
        <v>6380</v>
      </c>
      <c r="K97" s="645" t="s">
        <v>195</v>
      </c>
      <c r="L97" s="646">
        <v>42816</v>
      </c>
      <c r="M97" s="645" t="s">
        <v>4</v>
      </c>
      <c r="N97" s="645" t="s">
        <v>801</v>
      </c>
    </row>
    <row r="98" spans="1:14" x14ac:dyDescent="0.2">
      <c r="A98" s="645" t="s">
        <v>393</v>
      </c>
      <c r="B98" s="645" t="s">
        <v>1710</v>
      </c>
      <c r="C98" s="645" t="s">
        <v>391</v>
      </c>
      <c r="D98" s="645" t="s">
        <v>823</v>
      </c>
      <c r="E98" s="645" t="s">
        <v>824</v>
      </c>
      <c r="F98" s="645" t="s">
        <v>825</v>
      </c>
      <c r="G98" s="645" t="s">
        <v>10657</v>
      </c>
      <c r="H98" s="646">
        <v>42803</v>
      </c>
      <c r="I98" s="647">
        <v>4041.59</v>
      </c>
      <c r="J98" s="645" t="s">
        <v>6380</v>
      </c>
      <c r="K98" s="645" t="s">
        <v>195</v>
      </c>
      <c r="L98" s="646">
        <v>42816</v>
      </c>
      <c r="M98" s="645" t="s">
        <v>4</v>
      </c>
      <c r="N98" s="645" t="s">
        <v>801</v>
      </c>
    </row>
    <row r="99" spans="1:14" x14ac:dyDescent="0.2">
      <c r="A99" s="645" t="s">
        <v>393</v>
      </c>
      <c r="B99" s="645" t="s">
        <v>1710</v>
      </c>
      <c r="C99" s="645" t="s">
        <v>391</v>
      </c>
      <c r="D99" s="645" t="s">
        <v>823</v>
      </c>
      <c r="E99" s="645" t="s">
        <v>824</v>
      </c>
      <c r="F99" s="645" t="s">
        <v>825</v>
      </c>
      <c r="G99" s="645" t="s">
        <v>10658</v>
      </c>
      <c r="H99" s="646">
        <v>42803</v>
      </c>
      <c r="I99" s="647">
        <v>1486.58</v>
      </c>
      <c r="J99" s="645" t="s">
        <v>6380</v>
      </c>
      <c r="K99" s="645" t="s">
        <v>195</v>
      </c>
      <c r="L99" s="646">
        <v>42816</v>
      </c>
      <c r="M99" s="645" t="s">
        <v>4</v>
      </c>
      <c r="N99" s="645" t="s">
        <v>801</v>
      </c>
    </row>
    <row r="100" spans="1:14" x14ac:dyDescent="0.2">
      <c r="A100" s="645" t="s">
        <v>393</v>
      </c>
      <c r="B100" s="645" t="s">
        <v>1710</v>
      </c>
      <c r="C100" s="645" t="s">
        <v>391</v>
      </c>
      <c r="D100" s="645" t="s">
        <v>823</v>
      </c>
      <c r="E100" s="645" t="s">
        <v>824</v>
      </c>
      <c r="F100" s="645" t="s">
        <v>825</v>
      </c>
      <c r="G100" s="645" t="s">
        <v>10659</v>
      </c>
      <c r="H100" s="646">
        <v>42803</v>
      </c>
      <c r="I100" s="647">
        <v>3285.21</v>
      </c>
      <c r="J100" s="645" t="s">
        <v>6380</v>
      </c>
      <c r="K100" s="645" t="s">
        <v>195</v>
      </c>
      <c r="L100" s="646">
        <v>42816</v>
      </c>
      <c r="M100" s="645" t="s">
        <v>4</v>
      </c>
      <c r="N100" s="645" t="s">
        <v>801</v>
      </c>
    </row>
    <row r="101" spans="1:14" x14ac:dyDescent="0.2">
      <c r="A101" s="645" t="s">
        <v>393</v>
      </c>
      <c r="B101" s="645" t="s">
        <v>1710</v>
      </c>
      <c r="C101" s="645" t="s">
        <v>391</v>
      </c>
      <c r="D101" s="645" t="s">
        <v>823</v>
      </c>
      <c r="E101" s="645" t="s">
        <v>824</v>
      </c>
      <c r="F101" s="645" t="s">
        <v>825</v>
      </c>
      <c r="G101" s="645" t="s">
        <v>10660</v>
      </c>
      <c r="H101" s="646">
        <v>42803</v>
      </c>
      <c r="I101" s="647">
        <v>1215.93</v>
      </c>
      <c r="J101" s="645" t="s">
        <v>6380</v>
      </c>
      <c r="K101" s="645" t="s">
        <v>195</v>
      </c>
      <c r="L101" s="646">
        <v>42816</v>
      </c>
      <c r="M101" s="645" t="s">
        <v>4</v>
      </c>
      <c r="N101" s="645" t="s">
        <v>801</v>
      </c>
    </row>
    <row r="102" spans="1:14" x14ac:dyDescent="0.2">
      <c r="A102" s="645" t="s">
        <v>393</v>
      </c>
      <c r="B102" s="645" t="s">
        <v>1710</v>
      </c>
      <c r="C102" s="645" t="s">
        <v>391</v>
      </c>
      <c r="D102" s="645" t="s">
        <v>823</v>
      </c>
      <c r="E102" s="645" t="s">
        <v>824</v>
      </c>
      <c r="F102" s="645" t="s">
        <v>825</v>
      </c>
      <c r="G102" s="645" t="s">
        <v>10661</v>
      </c>
      <c r="H102" s="646">
        <v>42803</v>
      </c>
      <c r="I102" s="647">
        <v>2087.12</v>
      </c>
      <c r="J102" s="645" t="s">
        <v>6380</v>
      </c>
      <c r="K102" s="645" t="s">
        <v>195</v>
      </c>
      <c r="L102" s="646">
        <v>42816</v>
      </c>
      <c r="M102" s="645" t="s">
        <v>4</v>
      </c>
      <c r="N102" s="645" t="s">
        <v>801</v>
      </c>
    </row>
    <row r="103" spans="1:14" x14ac:dyDescent="0.2">
      <c r="A103" s="645" t="s">
        <v>393</v>
      </c>
      <c r="B103" s="645" t="s">
        <v>1710</v>
      </c>
      <c r="C103" s="645" t="s">
        <v>391</v>
      </c>
      <c r="D103" s="645" t="s">
        <v>823</v>
      </c>
      <c r="E103" s="645" t="s">
        <v>824</v>
      </c>
      <c r="F103" s="645" t="s">
        <v>825</v>
      </c>
      <c r="G103" s="645" t="s">
        <v>10662</v>
      </c>
      <c r="H103" s="646">
        <v>42803</v>
      </c>
      <c r="I103" s="647">
        <v>3732.77</v>
      </c>
      <c r="J103" s="645" t="s">
        <v>6380</v>
      </c>
      <c r="K103" s="645" t="s">
        <v>195</v>
      </c>
      <c r="L103" s="646">
        <v>42816</v>
      </c>
      <c r="M103" s="645" t="s">
        <v>4</v>
      </c>
      <c r="N103" s="645" t="s">
        <v>801</v>
      </c>
    </row>
    <row r="104" spans="1:14" x14ac:dyDescent="0.2">
      <c r="A104" s="645" t="s">
        <v>393</v>
      </c>
      <c r="B104" s="645" t="s">
        <v>1710</v>
      </c>
      <c r="C104" s="645" t="s">
        <v>391</v>
      </c>
      <c r="D104" s="645" t="s">
        <v>823</v>
      </c>
      <c r="E104" s="645" t="s">
        <v>824</v>
      </c>
      <c r="F104" s="645" t="s">
        <v>825</v>
      </c>
      <c r="G104" s="645" t="s">
        <v>10663</v>
      </c>
      <c r="H104" s="646">
        <v>42803</v>
      </c>
      <c r="I104" s="647">
        <v>2400.4899999999998</v>
      </c>
      <c r="J104" s="645" t="s">
        <v>6380</v>
      </c>
      <c r="K104" s="645" t="s">
        <v>195</v>
      </c>
      <c r="L104" s="646">
        <v>42816</v>
      </c>
      <c r="M104" s="645" t="s">
        <v>4</v>
      </c>
      <c r="N104" s="645" t="s">
        <v>801</v>
      </c>
    </row>
    <row r="105" spans="1:14" x14ac:dyDescent="0.2">
      <c r="A105" s="645" t="s">
        <v>393</v>
      </c>
      <c r="B105" s="645" t="s">
        <v>1710</v>
      </c>
      <c r="C105" s="645" t="s">
        <v>391</v>
      </c>
      <c r="D105" s="645" t="s">
        <v>823</v>
      </c>
      <c r="E105" s="645" t="s">
        <v>824</v>
      </c>
      <c r="F105" s="645" t="s">
        <v>825</v>
      </c>
      <c r="G105" s="645" t="s">
        <v>10664</v>
      </c>
      <c r="H105" s="646">
        <v>42803</v>
      </c>
      <c r="I105" s="647">
        <v>2112.15</v>
      </c>
      <c r="J105" s="645" t="s">
        <v>6380</v>
      </c>
      <c r="K105" s="645" t="s">
        <v>195</v>
      </c>
      <c r="L105" s="646">
        <v>42816</v>
      </c>
      <c r="M105" s="645" t="s">
        <v>4</v>
      </c>
      <c r="N105" s="645" t="s">
        <v>801</v>
      </c>
    </row>
    <row r="106" spans="1:14" x14ac:dyDescent="0.2">
      <c r="A106" s="645" t="s">
        <v>393</v>
      </c>
      <c r="B106" s="645" t="s">
        <v>1710</v>
      </c>
      <c r="C106" s="645" t="s">
        <v>391</v>
      </c>
      <c r="D106" s="645" t="s">
        <v>823</v>
      </c>
      <c r="E106" s="645" t="s">
        <v>824</v>
      </c>
      <c r="F106" s="645" t="s">
        <v>825</v>
      </c>
      <c r="G106" s="645" t="s">
        <v>10665</v>
      </c>
      <c r="H106" s="646">
        <v>42803</v>
      </c>
      <c r="I106" s="647">
        <v>4788.78</v>
      </c>
      <c r="J106" s="645" t="s">
        <v>6380</v>
      </c>
      <c r="K106" s="645" t="s">
        <v>195</v>
      </c>
      <c r="L106" s="646">
        <v>42816</v>
      </c>
      <c r="M106" s="645" t="s">
        <v>4</v>
      </c>
      <c r="N106" s="645" t="s">
        <v>801</v>
      </c>
    </row>
    <row r="107" spans="1:14" x14ac:dyDescent="0.2">
      <c r="A107" s="645" t="s">
        <v>393</v>
      </c>
      <c r="B107" s="645" t="s">
        <v>1710</v>
      </c>
      <c r="C107" s="645" t="s">
        <v>391</v>
      </c>
      <c r="D107" s="645" t="s">
        <v>823</v>
      </c>
      <c r="E107" s="645" t="s">
        <v>824</v>
      </c>
      <c r="F107" s="645" t="s">
        <v>825</v>
      </c>
      <c r="G107" s="645" t="s">
        <v>10666</v>
      </c>
      <c r="H107" s="646">
        <v>42803</v>
      </c>
      <c r="I107" s="647">
        <v>1077.6600000000001</v>
      </c>
      <c r="J107" s="645" t="s">
        <v>6380</v>
      </c>
      <c r="K107" s="645" t="s">
        <v>195</v>
      </c>
      <c r="L107" s="646">
        <v>42816</v>
      </c>
      <c r="M107" s="645" t="s">
        <v>4</v>
      </c>
      <c r="N107" s="645" t="s">
        <v>801</v>
      </c>
    </row>
    <row r="108" spans="1:14" x14ac:dyDescent="0.2">
      <c r="A108" s="645" t="s">
        <v>393</v>
      </c>
      <c r="B108" s="645" t="s">
        <v>1710</v>
      </c>
      <c r="C108" s="645" t="s">
        <v>391</v>
      </c>
      <c r="D108" s="645" t="s">
        <v>823</v>
      </c>
      <c r="E108" s="645" t="s">
        <v>824</v>
      </c>
      <c r="F108" s="645" t="s">
        <v>825</v>
      </c>
      <c r="G108" s="645" t="s">
        <v>10667</v>
      </c>
      <c r="H108" s="646">
        <v>42803</v>
      </c>
      <c r="I108" s="647">
        <v>2173.7800000000002</v>
      </c>
      <c r="J108" s="645" t="s">
        <v>6380</v>
      </c>
      <c r="K108" s="645" t="s">
        <v>195</v>
      </c>
      <c r="L108" s="646">
        <v>42816</v>
      </c>
      <c r="M108" s="645" t="s">
        <v>4</v>
      </c>
      <c r="N108" s="645" t="s">
        <v>801</v>
      </c>
    </row>
    <row r="109" spans="1:14" x14ac:dyDescent="0.2">
      <c r="A109" s="645" t="s">
        <v>393</v>
      </c>
      <c r="B109" s="645" t="s">
        <v>1710</v>
      </c>
      <c r="C109" s="645" t="s">
        <v>391</v>
      </c>
      <c r="D109" s="645" t="s">
        <v>823</v>
      </c>
      <c r="E109" s="645" t="s">
        <v>824</v>
      </c>
      <c r="F109" s="645" t="s">
        <v>825</v>
      </c>
      <c r="G109" s="645" t="s">
        <v>10668</v>
      </c>
      <c r="H109" s="646">
        <v>42803</v>
      </c>
      <c r="I109" s="647">
        <v>723.97</v>
      </c>
      <c r="J109" s="645" t="s">
        <v>6380</v>
      </c>
      <c r="K109" s="645" t="s">
        <v>195</v>
      </c>
      <c r="L109" s="646">
        <v>42816</v>
      </c>
      <c r="M109" s="645" t="s">
        <v>4</v>
      </c>
      <c r="N109" s="645" t="s">
        <v>801</v>
      </c>
    </row>
    <row r="110" spans="1:14" x14ac:dyDescent="0.2">
      <c r="A110" s="645" t="s">
        <v>393</v>
      </c>
      <c r="B110" s="645" t="s">
        <v>1710</v>
      </c>
      <c r="C110" s="645" t="s">
        <v>391</v>
      </c>
      <c r="D110" s="645" t="s">
        <v>823</v>
      </c>
      <c r="E110" s="645" t="s">
        <v>824</v>
      </c>
      <c r="F110" s="645" t="s">
        <v>825</v>
      </c>
      <c r="G110" s="645" t="s">
        <v>10669</v>
      </c>
      <c r="H110" s="646">
        <v>42803</v>
      </c>
      <c r="I110" s="647">
        <v>1825.56</v>
      </c>
      <c r="J110" s="645" t="s">
        <v>6380</v>
      </c>
      <c r="K110" s="645" t="s">
        <v>195</v>
      </c>
      <c r="L110" s="646">
        <v>42816</v>
      </c>
      <c r="M110" s="645" t="s">
        <v>4</v>
      </c>
      <c r="N110" s="645" t="s">
        <v>801</v>
      </c>
    </row>
    <row r="111" spans="1:14" x14ac:dyDescent="0.2">
      <c r="A111" s="645" t="s">
        <v>393</v>
      </c>
      <c r="B111" s="645" t="s">
        <v>1710</v>
      </c>
      <c r="C111" s="645" t="s">
        <v>391</v>
      </c>
      <c r="D111" s="645" t="s">
        <v>823</v>
      </c>
      <c r="E111" s="645" t="s">
        <v>824</v>
      </c>
      <c r="F111" s="645" t="s">
        <v>825</v>
      </c>
      <c r="G111" s="645" t="s">
        <v>10670</v>
      </c>
      <c r="H111" s="646">
        <v>42803</v>
      </c>
      <c r="I111" s="647">
        <v>705.33</v>
      </c>
      <c r="J111" s="645" t="s">
        <v>6380</v>
      </c>
      <c r="K111" s="645" t="s">
        <v>195</v>
      </c>
      <c r="L111" s="646">
        <v>42816</v>
      </c>
      <c r="M111" s="645" t="s">
        <v>4</v>
      </c>
      <c r="N111" s="645" t="s">
        <v>801</v>
      </c>
    </row>
    <row r="112" spans="1:14" x14ac:dyDescent="0.2">
      <c r="A112" s="645" t="s">
        <v>393</v>
      </c>
      <c r="B112" s="645" t="s">
        <v>1710</v>
      </c>
      <c r="C112" s="645" t="s">
        <v>391</v>
      </c>
      <c r="D112" s="645" t="s">
        <v>823</v>
      </c>
      <c r="E112" s="645" t="s">
        <v>824</v>
      </c>
      <c r="F112" s="645" t="s">
        <v>825</v>
      </c>
      <c r="G112" s="645" t="s">
        <v>10671</v>
      </c>
      <c r="H112" s="646">
        <v>42803</v>
      </c>
      <c r="I112" s="647">
        <v>3340.21</v>
      </c>
      <c r="J112" s="645" t="s">
        <v>6380</v>
      </c>
      <c r="K112" s="645" t="s">
        <v>195</v>
      </c>
      <c r="L112" s="646">
        <v>42816</v>
      </c>
      <c r="M112" s="645" t="s">
        <v>4</v>
      </c>
      <c r="N112" s="645" t="s">
        <v>801</v>
      </c>
    </row>
    <row r="113" spans="1:14" x14ac:dyDescent="0.2">
      <c r="A113" s="645" t="s">
        <v>393</v>
      </c>
      <c r="B113" s="645" t="s">
        <v>1710</v>
      </c>
      <c r="C113" s="645" t="s">
        <v>391</v>
      </c>
      <c r="D113" s="645" t="s">
        <v>823</v>
      </c>
      <c r="E113" s="645" t="s">
        <v>824</v>
      </c>
      <c r="F113" s="645" t="s">
        <v>825</v>
      </c>
      <c r="G113" s="645" t="s">
        <v>10672</v>
      </c>
      <c r="H113" s="646">
        <v>42803</v>
      </c>
      <c r="I113" s="647">
        <v>3455.32</v>
      </c>
      <c r="J113" s="645" t="s">
        <v>6380</v>
      </c>
      <c r="K113" s="645" t="s">
        <v>195</v>
      </c>
      <c r="L113" s="646">
        <v>42816</v>
      </c>
      <c r="M113" s="645" t="s">
        <v>4</v>
      </c>
      <c r="N113" s="645" t="s">
        <v>801</v>
      </c>
    </row>
    <row r="114" spans="1:14" x14ac:dyDescent="0.2">
      <c r="A114" s="645" t="s">
        <v>393</v>
      </c>
      <c r="B114" s="645" t="s">
        <v>1710</v>
      </c>
      <c r="C114" s="645" t="s">
        <v>391</v>
      </c>
      <c r="D114" s="645" t="s">
        <v>823</v>
      </c>
      <c r="E114" s="645" t="s">
        <v>824</v>
      </c>
      <c r="F114" s="645" t="s">
        <v>825</v>
      </c>
      <c r="G114" s="645" t="s">
        <v>10673</v>
      </c>
      <c r="H114" s="646">
        <v>42803</v>
      </c>
      <c r="I114" s="647">
        <v>4825.6099999999997</v>
      </c>
      <c r="J114" s="645" t="s">
        <v>6380</v>
      </c>
      <c r="K114" s="645" t="s">
        <v>195</v>
      </c>
      <c r="L114" s="646">
        <v>42816</v>
      </c>
      <c r="M114" s="645" t="s">
        <v>4</v>
      </c>
      <c r="N114" s="645" t="s">
        <v>801</v>
      </c>
    </row>
    <row r="115" spans="1:14" x14ac:dyDescent="0.2">
      <c r="A115" s="645" t="s">
        <v>393</v>
      </c>
      <c r="B115" s="645" t="s">
        <v>1710</v>
      </c>
      <c r="C115" s="645" t="s">
        <v>391</v>
      </c>
      <c r="D115" s="645" t="s">
        <v>823</v>
      </c>
      <c r="E115" s="645" t="s">
        <v>824</v>
      </c>
      <c r="F115" s="645" t="s">
        <v>825</v>
      </c>
      <c r="G115" s="645" t="s">
        <v>10674</v>
      </c>
      <c r="H115" s="646">
        <v>42803</v>
      </c>
      <c r="I115" s="647">
        <v>884.8</v>
      </c>
      <c r="J115" s="645" t="s">
        <v>6380</v>
      </c>
      <c r="K115" s="645" t="s">
        <v>195</v>
      </c>
      <c r="L115" s="646">
        <v>42816</v>
      </c>
      <c r="M115" s="645" t="s">
        <v>4</v>
      </c>
      <c r="N115" s="645" t="s">
        <v>801</v>
      </c>
    </row>
    <row r="116" spans="1:14" x14ac:dyDescent="0.2">
      <c r="A116" s="645" t="s">
        <v>393</v>
      </c>
      <c r="B116" s="645" t="s">
        <v>1710</v>
      </c>
      <c r="C116" s="645" t="s">
        <v>391</v>
      </c>
      <c r="D116" s="645" t="s">
        <v>823</v>
      </c>
      <c r="E116" s="645" t="s">
        <v>824</v>
      </c>
      <c r="F116" s="645" t="s">
        <v>825</v>
      </c>
      <c r="G116" s="645" t="s">
        <v>10675</v>
      </c>
      <c r="H116" s="646">
        <v>42803</v>
      </c>
      <c r="I116" s="647">
        <v>1978.24</v>
      </c>
      <c r="J116" s="645" t="s">
        <v>6380</v>
      </c>
      <c r="K116" s="645" t="s">
        <v>195</v>
      </c>
      <c r="L116" s="646">
        <v>42816</v>
      </c>
      <c r="M116" s="645" t="s">
        <v>4</v>
      </c>
      <c r="N116" s="645" t="s">
        <v>801</v>
      </c>
    </row>
    <row r="117" spans="1:14" x14ac:dyDescent="0.2">
      <c r="A117" s="645" t="s">
        <v>393</v>
      </c>
      <c r="B117" s="645" t="s">
        <v>1710</v>
      </c>
      <c r="C117" s="645" t="s">
        <v>391</v>
      </c>
      <c r="D117" s="645" t="s">
        <v>823</v>
      </c>
      <c r="E117" s="645" t="s">
        <v>824</v>
      </c>
      <c r="F117" s="645" t="s">
        <v>825</v>
      </c>
      <c r="G117" s="645" t="s">
        <v>10676</v>
      </c>
      <c r="H117" s="646">
        <v>42803</v>
      </c>
      <c r="I117" s="647">
        <v>298.19</v>
      </c>
      <c r="J117" s="645" t="s">
        <v>6380</v>
      </c>
      <c r="K117" s="645" t="s">
        <v>195</v>
      </c>
      <c r="L117" s="646">
        <v>42816</v>
      </c>
      <c r="M117" s="645" t="s">
        <v>4</v>
      </c>
      <c r="N117" s="645" t="s">
        <v>801</v>
      </c>
    </row>
    <row r="118" spans="1:14" x14ac:dyDescent="0.2">
      <c r="A118" s="645" t="s">
        <v>393</v>
      </c>
      <c r="B118" s="645" t="s">
        <v>1710</v>
      </c>
      <c r="C118" s="645" t="s">
        <v>391</v>
      </c>
      <c r="D118" s="645" t="s">
        <v>823</v>
      </c>
      <c r="E118" s="645" t="s">
        <v>824</v>
      </c>
      <c r="F118" s="645" t="s">
        <v>825</v>
      </c>
      <c r="G118" s="645" t="s">
        <v>10677</v>
      </c>
      <c r="H118" s="646">
        <v>42803</v>
      </c>
      <c r="I118" s="647">
        <v>1756.29</v>
      </c>
      <c r="J118" s="645" t="s">
        <v>6380</v>
      </c>
      <c r="K118" s="645" t="s">
        <v>195</v>
      </c>
      <c r="L118" s="646">
        <v>42816</v>
      </c>
      <c r="M118" s="645" t="s">
        <v>4</v>
      </c>
      <c r="N118" s="645" t="s">
        <v>801</v>
      </c>
    </row>
    <row r="119" spans="1:14" x14ac:dyDescent="0.2">
      <c r="A119" s="645" t="s">
        <v>393</v>
      </c>
      <c r="B119" s="645" t="s">
        <v>1710</v>
      </c>
      <c r="C119" s="645" t="s">
        <v>391</v>
      </c>
      <c r="D119" s="645" t="s">
        <v>823</v>
      </c>
      <c r="E119" s="645" t="s">
        <v>824</v>
      </c>
      <c r="F119" s="645" t="s">
        <v>825</v>
      </c>
      <c r="G119" s="645" t="s">
        <v>10678</v>
      </c>
      <c r="H119" s="646">
        <v>42803</v>
      </c>
      <c r="I119" s="647">
        <v>159.88</v>
      </c>
      <c r="J119" s="645" t="s">
        <v>6380</v>
      </c>
      <c r="K119" s="645" t="s">
        <v>195</v>
      </c>
      <c r="L119" s="646">
        <v>42816</v>
      </c>
      <c r="M119" s="645" t="s">
        <v>4</v>
      </c>
      <c r="N119" s="645" t="s">
        <v>801</v>
      </c>
    </row>
    <row r="120" spans="1:14" x14ac:dyDescent="0.2">
      <c r="A120" s="645" t="s">
        <v>393</v>
      </c>
      <c r="B120" s="645" t="s">
        <v>1710</v>
      </c>
      <c r="C120" s="645" t="s">
        <v>391</v>
      </c>
      <c r="D120" s="645" t="s">
        <v>823</v>
      </c>
      <c r="E120" s="645" t="s">
        <v>824</v>
      </c>
      <c r="F120" s="645" t="s">
        <v>825</v>
      </c>
      <c r="G120" s="645" t="s">
        <v>10679</v>
      </c>
      <c r="H120" s="646">
        <v>42793</v>
      </c>
      <c r="I120" s="647">
        <v>939.81</v>
      </c>
      <c r="J120" s="645" t="s">
        <v>6380</v>
      </c>
      <c r="K120" s="645" t="s">
        <v>195</v>
      </c>
      <c r="L120" s="646">
        <v>42816</v>
      </c>
      <c r="M120" s="645" t="s">
        <v>4</v>
      </c>
      <c r="N120" s="645" t="s">
        <v>801</v>
      </c>
    </row>
    <row r="121" spans="1:14" x14ac:dyDescent="0.2">
      <c r="A121" s="645" t="s">
        <v>393</v>
      </c>
      <c r="B121" s="645" t="s">
        <v>1710</v>
      </c>
      <c r="C121" s="645" t="s">
        <v>391</v>
      </c>
      <c r="D121" s="645" t="s">
        <v>823</v>
      </c>
      <c r="E121" s="645" t="s">
        <v>824</v>
      </c>
      <c r="F121" s="645" t="s">
        <v>825</v>
      </c>
      <c r="G121" s="645" t="s">
        <v>10680</v>
      </c>
      <c r="H121" s="646">
        <v>42793</v>
      </c>
      <c r="I121" s="647">
        <v>3021.58</v>
      </c>
      <c r="J121" s="645" t="s">
        <v>6380</v>
      </c>
      <c r="K121" s="645" t="s">
        <v>195</v>
      </c>
      <c r="L121" s="646">
        <v>42816</v>
      </c>
      <c r="M121" s="645" t="s">
        <v>4</v>
      </c>
      <c r="N121" s="645" t="s">
        <v>801</v>
      </c>
    </row>
    <row r="122" spans="1:14" x14ac:dyDescent="0.2">
      <c r="A122" s="645" t="s">
        <v>393</v>
      </c>
      <c r="B122" s="645" t="s">
        <v>1710</v>
      </c>
      <c r="C122" s="645" t="s">
        <v>391</v>
      </c>
      <c r="D122" s="645" t="s">
        <v>823</v>
      </c>
      <c r="E122" s="645" t="s">
        <v>824</v>
      </c>
      <c r="F122" s="645" t="s">
        <v>825</v>
      </c>
      <c r="G122" s="645" t="s">
        <v>10681</v>
      </c>
      <c r="H122" s="646">
        <v>42744</v>
      </c>
      <c r="I122" s="647">
        <v>25666.27</v>
      </c>
      <c r="J122" s="645" t="s">
        <v>6378</v>
      </c>
      <c r="K122" s="645" t="s">
        <v>195</v>
      </c>
      <c r="L122" s="646">
        <v>42815</v>
      </c>
      <c r="M122" s="645" t="s">
        <v>4</v>
      </c>
      <c r="N122" s="645" t="s">
        <v>801</v>
      </c>
    </row>
    <row r="123" spans="1:14" x14ac:dyDescent="0.2">
      <c r="A123" s="645" t="s">
        <v>393</v>
      </c>
      <c r="B123" s="645" t="s">
        <v>1710</v>
      </c>
      <c r="C123" s="645" t="s">
        <v>391</v>
      </c>
      <c r="D123" s="645" t="s">
        <v>10691</v>
      </c>
      <c r="E123" s="645" t="s">
        <v>10692</v>
      </c>
      <c r="F123" s="645" t="s">
        <v>10693</v>
      </c>
      <c r="G123" s="645" t="s">
        <v>10694</v>
      </c>
      <c r="H123" s="646">
        <v>42801</v>
      </c>
      <c r="I123" s="647">
        <v>107.58</v>
      </c>
      <c r="J123" s="645" t="s">
        <v>10695</v>
      </c>
      <c r="K123" s="645" t="s">
        <v>195</v>
      </c>
      <c r="L123" s="646">
        <v>42816</v>
      </c>
      <c r="M123" s="645" t="s">
        <v>4</v>
      </c>
      <c r="N123" s="645" t="s">
        <v>801</v>
      </c>
    </row>
    <row r="124" spans="1:14" x14ac:dyDescent="0.2">
      <c r="A124" s="645" t="s">
        <v>393</v>
      </c>
      <c r="B124" s="645" t="s">
        <v>1710</v>
      </c>
      <c r="C124" s="645" t="s">
        <v>391</v>
      </c>
      <c r="D124" s="645" t="s">
        <v>10691</v>
      </c>
      <c r="E124" s="645" t="s">
        <v>10692</v>
      </c>
      <c r="F124" s="645" t="s">
        <v>10693</v>
      </c>
      <c r="G124" s="645" t="s">
        <v>10696</v>
      </c>
      <c r="H124" s="646">
        <v>42773</v>
      </c>
      <c r="I124" s="647">
        <v>133.86000000000001</v>
      </c>
      <c r="J124" s="645" t="s">
        <v>10695</v>
      </c>
      <c r="K124" s="645" t="s">
        <v>195</v>
      </c>
      <c r="L124" s="646">
        <v>42816</v>
      </c>
      <c r="M124" s="645" t="s">
        <v>4</v>
      </c>
      <c r="N124" s="645" t="s">
        <v>801</v>
      </c>
    </row>
    <row r="125" spans="1:14" x14ac:dyDescent="0.2">
      <c r="A125" s="645" t="s">
        <v>393</v>
      </c>
      <c r="B125" s="645" t="s">
        <v>1710</v>
      </c>
      <c r="C125" s="645" t="s">
        <v>391</v>
      </c>
      <c r="D125" s="645" t="s">
        <v>10691</v>
      </c>
      <c r="E125" s="645" t="s">
        <v>10692</v>
      </c>
      <c r="F125" s="645" t="s">
        <v>10693</v>
      </c>
      <c r="G125" s="645" t="s">
        <v>10697</v>
      </c>
      <c r="H125" s="646">
        <v>42740</v>
      </c>
      <c r="I125" s="647">
        <v>116</v>
      </c>
      <c r="J125" s="645" t="s">
        <v>10695</v>
      </c>
      <c r="K125" s="645" t="s">
        <v>195</v>
      </c>
      <c r="L125" s="646">
        <v>42816</v>
      </c>
      <c r="M125" s="645" t="s">
        <v>4</v>
      </c>
      <c r="N125" s="645" t="s">
        <v>801</v>
      </c>
    </row>
    <row r="126" spans="1:14" x14ac:dyDescent="0.2">
      <c r="A126" s="645" t="s">
        <v>390</v>
      </c>
      <c r="B126" s="645" t="s">
        <v>1710</v>
      </c>
      <c r="C126" s="645" t="s">
        <v>391</v>
      </c>
      <c r="D126" s="645" t="s">
        <v>10877</v>
      </c>
      <c r="E126" s="645" t="s">
        <v>10878</v>
      </c>
      <c r="F126" s="645" t="s">
        <v>10879</v>
      </c>
      <c r="G126" s="645" t="s">
        <v>10880</v>
      </c>
      <c r="H126" s="646">
        <v>42804</v>
      </c>
      <c r="I126" s="647">
        <v>4684.82</v>
      </c>
      <c r="J126" s="645" t="s">
        <v>10881</v>
      </c>
      <c r="K126" s="645" t="s">
        <v>1180</v>
      </c>
      <c r="L126" s="646">
        <v>42817</v>
      </c>
      <c r="M126" s="645" t="s">
        <v>4</v>
      </c>
      <c r="N126" s="645" t="s">
        <v>10882</v>
      </c>
    </row>
    <row r="127" spans="1:14" x14ac:dyDescent="0.2">
      <c r="A127" s="645" t="s">
        <v>390</v>
      </c>
      <c r="B127" s="645" t="s">
        <v>1710</v>
      </c>
      <c r="C127" s="645" t="s">
        <v>391</v>
      </c>
      <c r="D127" s="645" t="s">
        <v>161</v>
      </c>
      <c r="E127" s="645" t="s">
        <v>162</v>
      </c>
      <c r="F127" s="645" t="s">
        <v>163</v>
      </c>
      <c r="G127" s="645" t="s">
        <v>10722</v>
      </c>
      <c r="H127" s="646">
        <v>42795</v>
      </c>
      <c r="I127" s="647">
        <v>54.95</v>
      </c>
      <c r="J127" s="645" t="s">
        <v>801</v>
      </c>
      <c r="K127" s="645" t="s">
        <v>611</v>
      </c>
      <c r="L127" s="646">
        <v>42800</v>
      </c>
      <c r="M127" s="645" t="s">
        <v>4</v>
      </c>
      <c r="N127" s="645" t="s">
        <v>801</v>
      </c>
    </row>
    <row r="128" spans="1:14" x14ac:dyDescent="0.2">
      <c r="A128" s="645" t="s">
        <v>390</v>
      </c>
      <c r="B128" s="645" t="s">
        <v>1710</v>
      </c>
      <c r="C128" s="645" t="s">
        <v>391</v>
      </c>
      <c r="D128" s="645" t="s">
        <v>161</v>
      </c>
      <c r="E128" s="645" t="s">
        <v>162</v>
      </c>
      <c r="F128" s="645" t="s">
        <v>163</v>
      </c>
      <c r="G128" s="645" t="s">
        <v>10723</v>
      </c>
      <c r="H128" s="646">
        <v>42795</v>
      </c>
      <c r="I128" s="647">
        <v>7.26</v>
      </c>
      <c r="J128" s="645" t="s">
        <v>801</v>
      </c>
      <c r="K128" s="645" t="s">
        <v>271</v>
      </c>
      <c r="L128" s="646">
        <v>42800</v>
      </c>
      <c r="M128" s="645" t="s">
        <v>4</v>
      </c>
      <c r="N128" s="645" t="s">
        <v>801</v>
      </c>
    </row>
    <row r="129" spans="1:14" x14ac:dyDescent="0.2">
      <c r="A129" s="645" t="s">
        <v>393</v>
      </c>
      <c r="B129" s="645" t="s">
        <v>1710</v>
      </c>
      <c r="C129" s="645" t="s">
        <v>391</v>
      </c>
      <c r="D129" s="645" t="s">
        <v>187</v>
      </c>
      <c r="E129" s="645" t="s">
        <v>808</v>
      </c>
      <c r="F129" s="645" t="s">
        <v>188</v>
      </c>
      <c r="G129" s="645" t="s">
        <v>10690</v>
      </c>
      <c r="H129" s="646">
        <v>42800</v>
      </c>
      <c r="I129" s="647">
        <v>93.29</v>
      </c>
      <c r="J129" s="645" t="s">
        <v>801</v>
      </c>
      <c r="K129" s="645" t="s">
        <v>887</v>
      </c>
      <c r="L129" s="646">
        <v>42807</v>
      </c>
      <c r="M129" s="645" t="s">
        <v>4</v>
      </c>
      <c r="N129" s="645" t="s">
        <v>801</v>
      </c>
    </row>
    <row r="130" spans="1:14" x14ac:dyDescent="0.2">
      <c r="A130" s="645" t="s">
        <v>390</v>
      </c>
      <c r="B130" s="645" t="s">
        <v>1710</v>
      </c>
      <c r="C130" s="645" t="s">
        <v>392</v>
      </c>
      <c r="D130" s="645" t="s">
        <v>136</v>
      </c>
      <c r="E130" s="645" t="s">
        <v>137</v>
      </c>
      <c r="F130" s="645" t="s">
        <v>138</v>
      </c>
      <c r="G130" s="645" t="s">
        <v>10906</v>
      </c>
      <c r="H130" s="646">
        <v>42800</v>
      </c>
      <c r="I130" s="647">
        <f>17.36*-1</f>
        <v>-17.36</v>
      </c>
      <c r="J130" s="645" t="s">
        <v>801</v>
      </c>
      <c r="K130" s="645" t="s">
        <v>1834</v>
      </c>
      <c r="L130" s="646">
        <v>42802</v>
      </c>
      <c r="M130" s="645" t="s">
        <v>4</v>
      </c>
      <c r="N130" s="645" t="s">
        <v>801</v>
      </c>
    </row>
    <row r="131" spans="1:14" x14ac:dyDescent="0.2">
      <c r="A131" s="645" t="s">
        <v>390</v>
      </c>
      <c r="B131" s="645" t="s">
        <v>1710</v>
      </c>
      <c r="C131" s="645" t="s">
        <v>392</v>
      </c>
      <c r="D131" s="645" t="s">
        <v>136</v>
      </c>
      <c r="E131" s="645" t="s">
        <v>137</v>
      </c>
      <c r="F131" s="645" t="s">
        <v>138</v>
      </c>
      <c r="G131" s="645" t="s">
        <v>10907</v>
      </c>
      <c r="H131" s="646">
        <v>42794</v>
      </c>
      <c r="I131" s="647">
        <f>4.56*-1</f>
        <v>-4.5599999999999996</v>
      </c>
      <c r="J131" s="645" t="s">
        <v>801</v>
      </c>
      <c r="K131" s="645" t="s">
        <v>1834</v>
      </c>
      <c r="L131" s="646">
        <v>42800</v>
      </c>
      <c r="M131" s="645" t="s">
        <v>4</v>
      </c>
      <c r="N131" s="645" t="s">
        <v>801</v>
      </c>
    </row>
    <row r="132" spans="1:14" x14ac:dyDescent="0.2">
      <c r="A132" s="645" t="s">
        <v>658</v>
      </c>
      <c r="B132" s="645" t="s">
        <v>395</v>
      </c>
      <c r="C132" s="645" t="s">
        <v>391</v>
      </c>
      <c r="D132" s="645" t="s">
        <v>568</v>
      </c>
      <c r="E132" s="645" t="s">
        <v>569</v>
      </c>
      <c r="F132" s="645" t="s">
        <v>570</v>
      </c>
      <c r="G132" s="645" t="s">
        <v>10917</v>
      </c>
      <c r="H132" s="646">
        <v>42496</v>
      </c>
      <c r="I132" s="647">
        <v>45</v>
      </c>
      <c r="J132" s="645" t="s">
        <v>801</v>
      </c>
      <c r="K132" s="645" t="s">
        <v>10918</v>
      </c>
      <c r="L132" s="646">
        <v>42816</v>
      </c>
      <c r="M132" s="645" t="s">
        <v>4</v>
      </c>
      <c r="N132" s="645" t="s">
        <v>801</v>
      </c>
    </row>
    <row r="133" spans="1:14" x14ac:dyDescent="0.2">
      <c r="A133" s="645" t="s">
        <v>390</v>
      </c>
      <c r="B133" s="645" t="s">
        <v>1710</v>
      </c>
      <c r="C133" s="645" t="s">
        <v>391</v>
      </c>
      <c r="D133" s="645" t="s">
        <v>10716</v>
      </c>
      <c r="E133" s="645" t="s">
        <v>10717</v>
      </c>
      <c r="F133" s="645" t="s">
        <v>10718</v>
      </c>
      <c r="G133" s="645" t="s">
        <v>10719</v>
      </c>
      <c r="H133" s="646">
        <v>42822</v>
      </c>
      <c r="I133" s="647">
        <v>50.11</v>
      </c>
      <c r="J133" s="645" t="s">
        <v>10720</v>
      </c>
      <c r="K133" s="645" t="s">
        <v>246</v>
      </c>
      <c r="L133" s="646">
        <v>42825</v>
      </c>
      <c r="M133" s="645" t="s">
        <v>4</v>
      </c>
      <c r="N133" s="645" t="s">
        <v>10721</v>
      </c>
    </row>
    <row r="134" spans="1:14" x14ac:dyDescent="0.2">
      <c r="A134" s="645" t="s">
        <v>393</v>
      </c>
      <c r="B134" s="645" t="s">
        <v>1710</v>
      </c>
      <c r="C134" s="645" t="s">
        <v>391</v>
      </c>
      <c r="D134" s="645" t="s">
        <v>1531</v>
      </c>
      <c r="E134" s="645" t="s">
        <v>1532</v>
      </c>
      <c r="F134" s="645" t="s">
        <v>1533</v>
      </c>
      <c r="G134" s="645" t="s">
        <v>10601</v>
      </c>
      <c r="H134" s="646">
        <v>42795</v>
      </c>
      <c r="I134" s="647">
        <v>7048.69</v>
      </c>
      <c r="J134" s="645" t="s">
        <v>10602</v>
      </c>
      <c r="K134" s="645" t="s">
        <v>1344</v>
      </c>
      <c r="L134" s="646">
        <v>42796</v>
      </c>
      <c r="M134" s="645" t="s">
        <v>4</v>
      </c>
      <c r="N134" s="645" t="s">
        <v>10603</v>
      </c>
    </row>
    <row r="135" spans="1:14" x14ac:dyDescent="0.2">
      <c r="A135" s="645" t="s">
        <v>390</v>
      </c>
      <c r="B135" s="645" t="s">
        <v>1710</v>
      </c>
      <c r="C135" s="645" t="s">
        <v>391</v>
      </c>
      <c r="D135" s="645" t="s">
        <v>1531</v>
      </c>
      <c r="E135" s="645" t="s">
        <v>1532</v>
      </c>
      <c r="F135" s="645" t="s">
        <v>1533</v>
      </c>
      <c r="G135" s="645" t="s">
        <v>10837</v>
      </c>
      <c r="H135" s="646">
        <v>42780</v>
      </c>
      <c r="I135" s="647">
        <v>346.1</v>
      </c>
      <c r="J135" s="645" t="s">
        <v>10838</v>
      </c>
      <c r="K135" s="645" t="s">
        <v>582</v>
      </c>
      <c r="L135" s="646">
        <v>42809</v>
      </c>
      <c r="M135" s="645" t="s">
        <v>4</v>
      </c>
      <c r="N135" s="645" t="s">
        <v>10839</v>
      </c>
    </row>
    <row r="136" spans="1:14" x14ac:dyDescent="0.2">
      <c r="A136" s="645" t="s">
        <v>390</v>
      </c>
      <c r="B136" s="645" t="s">
        <v>1710</v>
      </c>
      <c r="C136" s="645" t="s">
        <v>391</v>
      </c>
      <c r="D136" s="645" t="s">
        <v>134</v>
      </c>
      <c r="E136" s="645" t="s">
        <v>385</v>
      </c>
      <c r="F136" s="645" t="s">
        <v>801</v>
      </c>
      <c r="G136" s="645" t="s">
        <v>10732</v>
      </c>
      <c r="H136" s="646">
        <v>42810</v>
      </c>
      <c r="I136" s="647">
        <v>72.17</v>
      </c>
      <c r="J136" s="645" t="s">
        <v>10733</v>
      </c>
      <c r="K136" s="645" t="s">
        <v>10734</v>
      </c>
      <c r="L136" s="646">
        <v>42816</v>
      </c>
      <c r="M136" s="645" t="s">
        <v>4</v>
      </c>
      <c r="N136" s="645" t="s">
        <v>10735</v>
      </c>
    </row>
    <row r="137" spans="1:14" x14ac:dyDescent="0.2">
      <c r="A137" s="645" t="s">
        <v>390</v>
      </c>
      <c r="B137" s="645" t="s">
        <v>1710</v>
      </c>
      <c r="C137" s="645" t="s">
        <v>391</v>
      </c>
      <c r="D137" s="645" t="s">
        <v>134</v>
      </c>
      <c r="E137" s="645" t="s">
        <v>385</v>
      </c>
      <c r="F137" s="645" t="s">
        <v>801</v>
      </c>
      <c r="G137" s="645" t="s">
        <v>10736</v>
      </c>
      <c r="H137" s="646">
        <v>42796</v>
      </c>
      <c r="I137" s="647">
        <v>72.17</v>
      </c>
      <c r="J137" s="645" t="s">
        <v>10737</v>
      </c>
      <c r="K137" s="645" t="s">
        <v>10734</v>
      </c>
      <c r="L137" s="646">
        <v>42807</v>
      </c>
      <c r="M137" s="645" t="s">
        <v>4</v>
      </c>
      <c r="N137" s="645" t="s">
        <v>10738</v>
      </c>
    </row>
    <row r="138" spans="1:14" x14ac:dyDescent="0.2">
      <c r="A138" s="645" t="s">
        <v>390</v>
      </c>
      <c r="B138" s="645" t="s">
        <v>1710</v>
      </c>
      <c r="C138" s="645" t="s">
        <v>391</v>
      </c>
      <c r="D138" s="645" t="s">
        <v>10756</v>
      </c>
      <c r="E138" s="645" t="s">
        <v>10757</v>
      </c>
      <c r="F138" s="645" t="s">
        <v>10758</v>
      </c>
      <c r="G138" s="645" t="s">
        <v>10759</v>
      </c>
      <c r="H138" s="646">
        <v>42782</v>
      </c>
      <c r="I138" s="647">
        <v>36</v>
      </c>
      <c r="J138" s="645" t="s">
        <v>801</v>
      </c>
      <c r="K138" s="645" t="s">
        <v>1977</v>
      </c>
      <c r="L138" s="646">
        <v>42796</v>
      </c>
      <c r="M138" s="645" t="s">
        <v>4</v>
      </c>
      <c r="N138" s="645" t="s">
        <v>801</v>
      </c>
    </row>
    <row r="139" spans="1:14" x14ac:dyDescent="0.2">
      <c r="A139" s="645" t="s">
        <v>390</v>
      </c>
      <c r="B139" s="645" t="s">
        <v>1710</v>
      </c>
      <c r="C139" s="645" t="s">
        <v>391</v>
      </c>
      <c r="D139" s="645" t="s">
        <v>144</v>
      </c>
      <c r="E139" s="645" t="s">
        <v>145</v>
      </c>
      <c r="F139" s="645" t="s">
        <v>146</v>
      </c>
      <c r="G139" s="645" t="s">
        <v>10856</v>
      </c>
      <c r="H139" s="646">
        <v>42793</v>
      </c>
      <c r="I139" s="647">
        <v>804.09</v>
      </c>
      <c r="J139" s="645" t="s">
        <v>10857</v>
      </c>
      <c r="K139" s="645" t="s">
        <v>1051</v>
      </c>
      <c r="L139" s="646">
        <v>42810</v>
      </c>
      <c r="M139" s="645" t="s">
        <v>4</v>
      </c>
      <c r="N139" s="645" t="s">
        <v>10858</v>
      </c>
    </row>
    <row r="140" spans="1:14" x14ac:dyDescent="0.2">
      <c r="A140" s="645" t="s">
        <v>390</v>
      </c>
      <c r="B140" s="645" t="s">
        <v>1710</v>
      </c>
      <c r="C140" s="645" t="s">
        <v>391</v>
      </c>
      <c r="D140" s="645" t="s">
        <v>241</v>
      </c>
      <c r="E140" s="645" t="s">
        <v>242</v>
      </c>
      <c r="F140" s="645" t="s">
        <v>243</v>
      </c>
      <c r="G140" s="645" t="s">
        <v>10859</v>
      </c>
      <c r="H140" s="646">
        <v>42822</v>
      </c>
      <c r="I140" s="647">
        <v>261.02</v>
      </c>
      <c r="J140" s="645" t="s">
        <v>10860</v>
      </c>
      <c r="K140" s="645" t="s">
        <v>266</v>
      </c>
      <c r="L140" s="646">
        <v>42824</v>
      </c>
      <c r="M140" s="645" t="s">
        <v>4</v>
      </c>
      <c r="N140" s="645" t="s">
        <v>10861</v>
      </c>
    </row>
    <row r="141" spans="1:14" x14ac:dyDescent="0.2">
      <c r="A141" s="645" t="s">
        <v>390</v>
      </c>
      <c r="B141" s="645" t="s">
        <v>1710</v>
      </c>
      <c r="C141" s="645" t="s">
        <v>391</v>
      </c>
      <c r="D141" s="645" t="s">
        <v>241</v>
      </c>
      <c r="E141" s="645" t="s">
        <v>242</v>
      </c>
      <c r="F141" s="645" t="s">
        <v>243</v>
      </c>
      <c r="G141" s="645" t="s">
        <v>10862</v>
      </c>
      <c r="H141" s="646">
        <v>42822</v>
      </c>
      <c r="I141" s="647">
        <v>207.43</v>
      </c>
      <c r="J141" s="645" t="s">
        <v>10863</v>
      </c>
      <c r="K141" s="645" t="s">
        <v>266</v>
      </c>
      <c r="L141" s="646">
        <v>42824</v>
      </c>
      <c r="M141" s="645" t="s">
        <v>4</v>
      </c>
      <c r="N141" s="645" t="s">
        <v>10864</v>
      </c>
    </row>
    <row r="142" spans="1:14" x14ac:dyDescent="0.2">
      <c r="A142" s="645" t="s">
        <v>390</v>
      </c>
      <c r="B142" s="645" t="s">
        <v>1710</v>
      </c>
      <c r="C142" s="645" t="s">
        <v>391</v>
      </c>
      <c r="D142" s="645" t="s">
        <v>241</v>
      </c>
      <c r="E142" s="645" t="s">
        <v>242</v>
      </c>
      <c r="F142" s="645" t="s">
        <v>243</v>
      </c>
      <c r="G142" s="645" t="s">
        <v>10865</v>
      </c>
      <c r="H142" s="646">
        <v>42822</v>
      </c>
      <c r="I142" s="647">
        <v>34.11</v>
      </c>
      <c r="J142" s="645" t="s">
        <v>10866</v>
      </c>
      <c r="K142" s="645" t="s">
        <v>266</v>
      </c>
      <c r="L142" s="646">
        <v>42824</v>
      </c>
      <c r="M142" s="645" t="s">
        <v>4</v>
      </c>
      <c r="N142" s="645" t="s">
        <v>10867</v>
      </c>
    </row>
    <row r="143" spans="1:14" x14ac:dyDescent="0.2">
      <c r="A143" s="645" t="s">
        <v>390</v>
      </c>
      <c r="B143" s="645" t="s">
        <v>1710</v>
      </c>
      <c r="C143" s="645" t="s">
        <v>391</v>
      </c>
      <c r="D143" s="645" t="s">
        <v>241</v>
      </c>
      <c r="E143" s="645" t="s">
        <v>242</v>
      </c>
      <c r="F143" s="645" t="s">
        <v>243</v>
      </c>
      <c r="G143" s="645" t="s">
        <v>10868</v>
      </c>
      <c r="H143" s="646">
        <v>42822</v>
      </c>
      <c r="I143" s="647">
        <v>14.73</v>
      </c>
      <c r="J143" s="645" t="s">
        <v>10869</v>
      </c>
      <c r="K143" s="645" t="s">
        <v>887</v>
      </c>
      <c r="L143" s="646">
        <v>42824</v>
      </c>
      <c r="M143" s="645" t="s">
        <v>4</v>
      </c>
      <c r="N143" s="645" t="s">
        <v>10870</v>
      </c>
    </row>
    <row r="144" spans="1:14" x14ac:dyDescent="0.2">
      <c r="A144" s="645" t="s">
        <v>390</v>
      </c>
      <c r="B144" s="645" t="s">
        <v>1710</v>
      </c>
      <c r="C144" s="645" t="s">
        <v>391</v>
      </c>
      <c r="D144" s="645" t="s">
        <v>241</v>
      </c>
      <c r="E144" s="645" t="s">
        <v>242</v>
      </c>
      <c r="F144" s="645" t="s">
        <v>243</v>
      </c>
      <c r="G144" s="645" t="s">
        <v>10871</v>
      </c>
      <c r="H144" s="646">
        <v>42817</v>
      </c>
      <c r="I144" s="647">
        <v>22.71</v>
      </c>
      <c r="J144" s="645" t="s">
        <v>801</v>
      </c>
      <c r="K144" s="645" t="s">
        <v>266</v>
      </c>
      <c r="L144" s="646">
        <v>42818</v>
      </c>
      <c r="M144" s="645" t="s">
        <v>4</v>
      </c>
      <c r="N144" s="645" t="s">
        <v>10872</v>
      </c>
    </row>
    <row r="145" spans="1:14" x14ac:dyDescent="0.2">
      <c r="A145" s="645" t="s">
        <v>393</v>
      </c>
      <c r="B145" s="645" t="s">
        <v>1710</v>
      </c>
      <c r="C145" s="645" t="s">
        <v>391</v>
      </c>
      <c r="D145" s="645" t="s">
        <v>103</v>
      </c>
      <c r="E145" s="645" t="s">
        <v>104</v>
      </c>
      <c r="F145" s="645" t="s">
        <v>105</v>
      </c>
      <c r="G145" s="645" t="s">
        <v>10635</v>
      </c>
      <c r="H145" s="646">
        <v>42816</v>
      </c>
      <c r="I145" s="647">
        <v>10.36</v>
      </c>
      <c r="J145" s="645" t="s">
        <v>10636</v>
      </c>
      <c r="K145" s="645" t="s">
        <v>623</v>
      </c>
      <c r="L145" s="646">
        <v>42816</v>
      </c>
      <c r="M145" s="645" t="s">
        <v>4</v>
      </c>
      <c r="N145" s="645" t="s">
        <v>10637</v>
      </c>
    </row>
    <row r="146" spans="1:14" x14ac:dyDescent="0.2">
      <c r="A146" s="645" t="s">
        <v>393</v>
      </c>
      <c r="B146" s="645" t="s">
        <v>1710</v>
      </c>
      <c r="C146" s="645" t="s">
        <v>391</v>
      </c>
      <c r="D146" s="645" t="s">
        <v>103</v>
      </c>
      <c r="E146" s="645" t="s">
        <v>104</v>
      </c>
      <c r="F146" s="645" t="s">
        <v>105</v>
      </c>
      <c r="G146" s="645" t="s">
        <v>10638</v>
      </c>
      <c r="H146" s="646">
        <v>42816</v>
      </c>
      <c r="I146" s="647">
        <v>77.680000000000007</v>
      </c>
      <c r="J146" s="645" t="s">
        <v>10639</v>
      </c>
      <c r="K146" s="645" t="s">
        <v>623</v>
      </c>
      <c r="L146" s="646">
        <v>42816</v>
      </c>
      <c r="M146" s="645" t="s">
        <v>4</v>
      </c>
      <c r="N146" s="645" t="s">
        <v>10640</v>
      </c>
    </row>
    <row r="147" spans="1:14" x14ac:dyDescent="0.2">
      <c r="A147" s="645" t="s">
        <v>390</v>
      </c>
      <c r="B147" s="645" t="s">
        <v>1710</v>
      </c>
      <c r="C147" s="645" t="s">
        <v>391</v>
      </c>
      <c r="D147" s="645" t="s">
        <v>3225</v>
      </c>
      <c r="E147" s="645" t="s">
        <v>4447</v>
      </c>
      <c r="F147" s="645" t="s">
        <v>801</v>
      </c>
      <c r="G147" s="645" t="s">
        <v>10748</v>
      </c>
      <c r="H147" s="646">
        <v>42744</v>
      </c>
      <c r="I147" s="647">
        <v>3225.09</v>
      </c>
      <c r="J147" s="645" t="s">
        <v>801</v>
      </c>
      <c r="K147" s="645" t="s">
        <v>1867</v>
      </c>
      <c r="L147" s="646">
        <v>42810</v>
      </c>
      <c r="M147" s="645" t="s">
        <v>4</v>
      </c>
      <c r="N147" s="645" t="s">
        <v>801</v>
      </c>
    </row>
    <row r="148" spans="1:14" x14ac:dyDescent="0.2">
      <c r="A148" s="645" t="s">
        <v>390</v>
      </c>
      <c r="B148" s="645" t="s">
        <v>1710</v>
      </c>
      <c r="C148" s="645" t="s">
        <v>391</v>
      </c>
      <c r="D148" s="645" t="s">
        <v>345</v>
      </c>
      <c r="E148" s="645" t="s">
        <v>346</v>
      </c>
      <c r="F148" s="645" t="s">
        <v>347</v>
      </c>
      <c r="G148" s="645" t="s">
        <v>10712</v>
      </c>
      <c r="H148" s="646">
        <v>42823</v>
      </c>
      <c r="I148" s="647">
        <v>90.87</v>
      </c>
      <c r="J148" s="645" t="s">
        <v>10713</v>
      </c>
      <c r="K148" s="645" t="s">
        <v>678</v>
      </c>
      <c r="L148" s="646">
        <v>42825</v>
      </c>
      <c r="M148" s="645" t="s">
        <v>4</v>
      </c>
      <c r="N148" s="645" t="s">
        <v>10714</v>
      </c>
    </row>
    <row r="149" spans="1:14" x14ac:dyDescent="0.2">
      <c r="A149" s="645" t="s">
        <v>390</v>
      </c>
      <c r="B149" s="645" t="s">
        <v>1710</v>
      </c>
      <c r="C149" s="645" t="s">
        <v>391</v>
      </c>
      <c r="D149" s="645" t="s">
        <v>345</v>
      </c>
      <c r="E149" s="645" t="s">
        <v>346</v>
      </c>
      <c r="F149" s="645" t="s">
        <v>347</v>
      </c>
      <c r="G149" s="645" t="s">
        <v>10715</v>
      </c>
      <c r="H149" s="646">
        <v>42801</v>
      </c>
      <c r="I149" s="647">
        <v>138</v>
      </c>
      <c r="J149" s="645" t="s">
        <v>801</v>
      </c>
      <c r="K149" s="645" t="s">
        <v>678</v>
      </c>
      <c r="L149" s="646">
        <v>42804</v>
      </c>
      <c r="M149" s="645" t="s">
        <v>4</v>
      </c>
      <c r="N149" s="645" t="s">
        <v>801</v>
      </c>
    </row>
    <row r="150" spans="1:14" x14ac:dyDescent="0.2">
      <c r="A150" s="645" t="s">
        <v>393</v>
      </c>
      <c r="B150" s="645" t="s">
        <v>1710</v>
      </c>
      <c r="C150" s="645" t="s">
        <v>391</v>
      </c>
      <c r="D150" s="645" t="s">
        <v>827</v>
      </c>
      <c r="E150" s="645" t="s">
        <v>828</v>
      </c>
      <c r="F150" s="645" t="s">
        <v>829</v>
      </c>
      <c r="G150" s="645" t="s">
        <v>10684</v>
      </c>
      <c r="H150" s="646">
        <v>42801</v>
      </c>
      <c r="I150" s="647">
        <v>1254.77</v>
      </c>
      <c r="J150" s="645" t="s">
        <v>10685</v>
      </c>
      <c r="K150" s="645" t="s">
        <v>2539</v>
      </c>
      <c r="L150" s="646">
        <v>42801</v>
      </c>
      <c r="M150" s="645" t="s">
        <v>4</v>
      </c>
      <c r="N150" s="645" t="s">
        <v>10686</v>
      </c>
    </row>
    <row r="151" spans="1:14" x14ac:dyDescent="0.2">
      <c r="A151" s="645" t="s">
        <v>390</v>
      </c>
      <c r="B151" s="645" t="s">
        <v>1710</v>
      </c>
      <c r="C151" s="645" t="s">
        <v>391</v>
      </c>
      <c r="D151" s="645" t="s">
        <v>10745</v>
      </c>
      <c r="E151" s="645" t="s">
        <v>10746</v>
      </c>
      <c r="F151" s="645" t="s">
        <v>801</v>
      </c>
      <c r="G151" s="645" t="s">
        <v>10747</v>
      </c>
      <c r="H151" s="646">
        <v>42821</v>
      </c>
      <c r="I151" s="647">
        <v>580</v>
      </c>
      <c r="J151" s="645" t="s">
        <v>801</v>
      </c>
      <c r="K151" s="645" t="s">
        <v>623</v>
      </c>
      <c r="L151" s="646">
        <v>42825</v>
      </c>
      <c r="M151" s="645" t="s">
        <v>4</v>
      </c>
      <c r="N151" s="645" t="s">
        <v>801</v>
      </c>
    </row>
    <row r="152" spans="1:14" x14ac:dyDescent="0.2">
      <c r="A152" s="645" t="s">
        <v>390</v>
      </c>
      <c r="B152" s="645" t="s">
        <v>1710</v>
      </c>
      <c r="C152" s="645" t="s">
        <v>391</v>
      </c>
      <c r="D152" s="645" t="s">
        <v>10708</v>
      </c>
      <c r="E152" s="645" t="s">
        <v>10709</v>
      </c>
      <c r="F152" s="645" t="s">
        <v>10710</v>
      </c>
      <c r="G152" s="645" t="s">
        <v>10711</v>
      </c>
      <c r="H152" s="646">
        <v>42796</v>
      </c>
      <c r="I152" s="647">
        <v>2420</v>
      </c>
      <c r="J152" s="645" t="s">
        <v>801</v>
      </c>
      <c r="K152" s="645" t="s">
        <v>2539</v>
      </c>
      <c r="L152" s="646">
        <v>42802</v>
      </c>
      <c r="M152" s="645" t="s">
        <v>4</v>
      </c>
      <c r="N152" s="645" t="s">
        <v>801</v>
      </c>
    </row>
    <row r="153" spans="1:14" x14ac:dyDescent="0.2">
      <c r="A153" s="645" t="s">
        <v>390</v>
      </c>
      <c r="B153" s="645" t="s">
        <v>1710</v>
      </c>
      <c r="C153" s="645" t="s">
        <v>391</v>
      </c>
      <c r="D153" s="645" t="s">
        <v>181</v>
      </c>
      <c r="E153" s="645" t="s">
        <v>182</v>
      </c>
      <c r="F153" s="645" t="s">
        <v>183</v>
      </c>
      <c r="G153" s="645" t="s">
        <v>10892</v>
      </c>
      <c r="H153" s="646">
        <v>42808</v>
      </c>
      <c r="I153" s="647">
        <v>39.75</v>
      </c>
      <c r="J153" s="645" t="s">
        <v>801</v>
      </c>
      <c r="K153" s="645" t="s">
        <v>207</v>
      </c>
      <c r="L153" s="646">
        <v>42814</v>
      </c>
      <c r="M153" s="645" t="s">
        <v>4</v>
      </c>
      <c r="N153" s="645" t="s">
        <v>801</v>
      </c>
    </row>
    <row r="154" spans="1:14" x14ac:dyDescent="0.2">
      <c r="A154" s="645" t="s">
        <v>393</v>
      </c>
      <c r="B154" s="645" t="s">
        <v>1710</v>
      </c>
      <c r="C154" s="645" t="s">
        <v>391</v>
      </c>
      <c r="D154" s="645" t="s">
        <v>214</v>
      </c>
      <c r="E154" s="645" t="s">
        <v>215</v>
      </c>
      <c r="F154" s="645" t="s">
        <v>216</v>
      </c>
      <c r="G154" s="645" t="s">
        <v>10687</v>
      </c>
      <c r="H154" s="646">
        <v>42823</v>
      </c>
      <c r="I154" s="647">
        <v>53.24</v>
      </c>
      <c r="J154" s="645" t="s">
        <v>10688</v>
      </c>
      <c r="K154" s="645" t="s">
        <v>623</v>
      </c>
      <c r="L154" s="646">
        <v>42824</v>
      </c>
      <c r="M154" s="645" t="s">
        <v>4</v>
      </c>
      <c r="N154" s="645" t="s">
        <v>10689</v>
      </c>
    </row>
    <row r="155" spans="1:14" x14ac:dyDescent="0.2">
      <c r="A155" s="645" t="s">
        <v>390</v>
      </c>
      <c r="B155" s="645" t="s">
        <v>1710</v>
      </c>
      <c r="C155" s="645" t="s">
        <v>392</v>
      </c>
      <c r="D155" s="645" t="s">
        <v>88</v>
      </c>
      <c r="E155" s="645" t="s">
        <v>89</v>
      </c>
      <c r="F155" s="645" t="s">
        <v>90</v>
      </c>
      <c r="G155" s="645" t="s">
        <v>10893</v>
      </c>
      <c r="H155" s="646">
        <v>42821</v>
      </c>
      <c r="I155" s="647">
        <f>101.63*-1</f>
        <v>-101.63</v>
      </c>
      <c r="J155" s="645" t="s">
        <v>10894</v>
      </c>
      <c r="K155" s="645" t="s">
        <v>10895</v>
      </c>
      <c r="L155" s="646">
        <v>42824</v>
      </c>
      <c r="M155" s="645" t="s">
        <v>4</v>
      </c>
      <c r="N155" s="645" t="s">
        <v>10896</v>
      </c>
    </row>
    <row r="156" spans="1:14" x14ac:dyDescent="0.2">
      <c r="A156" s="645" t="s">
        <v>393</v>
      </c>
      <c r="B156" s="645" t="s">
        <v>1710</v>
      </c>
      <c r="C156" s="645" t="s">
        <v>392</v>
      </c>
      <c r="D156" s="645" t="s">
        <v>5535</v>
      </c>
      <c r="E156" s="645" t="s">
        <v>5536</v>
      </c>
      <c r="F156" s="645" t="s">
        <v>5537</v>
      </c>
      <c r="G156" s="645" t="s">
        <v>1868</v>
      </c>
      <c r="H156" s="646">
        <v>42814</v>
      </c>
      <c r="I156" s="647">
        <f>1633.5*-1</f>
        <v>-1633.5</v>
      </c>
      <c r="J156" s="645" t="s">
        <v>10606</v>
      </c>
      <c r="K156" s="645" t="s">
        <v>180</v>
      </c>
      <c r="L156" s="646">
        <v>42823</v>
      </c>
      <c r="M156" s="645" t="s">
        <v>4</v>
      </c>
      <c r="N156" s="645" t="s">
        <v>10607</v>
      </c>
    </row>
    <row r="157" spans="1:14" x14ac:dyDescent="0.2">
      <c r="A157" s="645" t="s">
        <v>393</v>
      </c>
      <c r="B157" s="645" t="s">
        <v>1710</v>
      </c>
      <c r="C157" s="645" t="s">
        <v>391</v>
      </c>
      <c r="D157" s="645" t="s">
        <v>1804</v>
      </c>
      <c r="E157" s="645" t="s">
        <v>1805</v>
      </c>
      <c r="F157" s="645" t="s">
        <v>1806</v>
      </c>
      <c r="G157" s="645" t="s">
        <v>10682</v>
      </c>
      <c r="H157" s="646">
        <v>42818</v>
      </c>
      <c r="I157" s="647">
        <v>146.6</v>
      </c>
      <c r="J157" s="645" t="s">
        <v>10683</v>
      </c>
      <c r="K157" s="645" t="s">
        <v>220</v>
      </c>
      <c r="L157" s="646">
        <v>42821</v>
      </c>
      <c r="M157" s="645" t="s">
        <v>4</v>
      </c>
      <c r="N157" s="645" t="s">
        <v>801</v>
      </c>
    </row>
    <row r="158" spans="1:14" x14ac:dyDescent="0.2">
      <c r="A158" s="645" t="s">
        <v>390</v>
      </c>
      <c r="B158" s="645" t="s">
        <v>1710</v>
      </c>
      <c r="C158" s="645" t="s">
        <v>391</v>
      </c>
      <c r="D158" s="645" t="s">
        <v>10704</v>
      </c>
      <c r="E158" s="645" t="s">
        <v>10705</v>
      </c>
      <c r="F158" s="645" t="s">
        <v>10706</v>
      </c>
      <c r="G158" s="645" t="s">
        <v>935</v>
      </c>
      <c r="H158" s="646">
        <v>42786</v>
      </c>
      <c r="I158" s="647">
        <v>125</v>
      </c>
      <c r="J158" s="645" t="s">
        <v>801</v>
      </c>
      <c r="K158" s="645" t="s">
        <v>488</v>
      </c>
      <c r="L158" s="646">
        <v>42802</v>
      </c>
      <c r="M158" s="645" t="s">
        <v>4</v>
      </c>
      <c r="N158" s="645" t="s">
        <v>801</v>
      </c>
    </row>
    <row r="159" spans="1:14" x14ac:dyDescent="0.2">
      <c r="A159" s="645" t="s">
        <v>390</v>
      </c>
      <c r="B159" s="645" t="s">
        <v>1710</v>
      </c>
      <c r="C159" s="645" t="s">
        <v>391</v>
      </c>
      <c r="D159" s="645" t="s">
        <v>10883</v>
      </c>
      <c r="E159" s="645" t="s">
        <v>10884</v>
      </c>
      <c r="F159" s="645" t="s">
        <v>10885</v>
      </c>
      <c r="G159" s="645" t="s">
        <v>10886</v>
      </c>
      <c r="H159" s="646">
        <v>42787</v>
      </c>
      <c r="I159" s="647">
        <v>94.38</v>
      </c>
      <c r="J159" s="645" t="s">
        <v>801</v>
      </c>
      <c r="K159" s="645" t="s">
        <v>207</v>
      </c>
      <c r="L159" s="646">
        <v>42816</v>
      </c>
      <c r="M159" s="645" t="s">
        <v>4</v>
      </c>
      <c r="N159" s="645" t="s">
        <v>801</v>
      </c>
    </row>
    <row r="160" spans="1:14" x14ac:dyDescent="0.2">
      <c r="A160" s="645" t="s">
        <v>390</v>
      </c>
      <c r="B160" s="645" t="s">
        <v>1710</v>
      </c>
      <c r="C160" s="645" t="s">
        <v>391</v>
      </c>
      <c r="D160" s="645" t="s">
        <v>10845</v>
      </c>
      <c r="E160" s="645" t="s">
        <v>10846</v>
      </c>
      <c r="F160" s="645" t="s">
        <v>10847</v>
      </c>
      <c r="G160" s="645" t="s">
        <v>10848</v>
      </c>
      <c r="H160" s="646">
        <v>42816</v>
      </c>
      <c r="I160" s="647">
        <v>1588.5</v>
      </c>
      <c r="J160" s="645" t="s">
        <v>801</v>
      </c>
      <c r="K160" s="645" t="s">
        <v>2539</v>
      </c>
      <c r="L160" s="646">
        <v>42825</v>
      </c>
      <c r="M160" s="645" t="s">
        <v>4</v>
      </c>
      <c r="N160" s="645" t="s">
        <v>801</v>
      </c>
    </row>
    <row r="161" spans="1:14" x14ac:dyDescent="0.2">
      <c r="A161" s="645" t="s">
        <v>390</v>
      </c>
      <c r="B161" s="645" t="s">
        <v>1710</v>
      </c>
      <c r="C161" s="645" t="s">
        <v>391</v>
      </c>
      <c r="D161" s="645" t="s">
        <v>10727</v>
      </c>
      <c r="E161" s="645" t="s">
        <v>10728</v>
      </c>
      <c r="F161" s="645" t="s">
        <v>801</v>
      </c>
      <c r="G161" s="645" t="s">
        <v>10729</v>
      </c>
      <c r="H161" s="646">
        <v>42817</v>
      </c>
      <c r="I161" s="647">
        <v>1747.39</v>
      </c>
      <c r="J161" s="645" t="s">
        <v>10730</v>
      </c>
      <c r="K161" s="645" t="s">
        <v>538</v>
      </c>
      <c r="L161" s="646">
        <v>42825</v>
      </c>
      <c r="M161" s="645" t="s">
        <v>4</v>
      </c>
      <c r="N161" s="645" t="s">
        <v>10731</v>
      </c>
    </row>
    <row r="162" spans="1:14" x14ac:dyDescent="0.2">
      <c r="A162" s="645" t="s">
        <v>390</v>
      </c>
      <c r="B162" s="645" t="s">
        <v>1710</v>
      </c>
      <c r="C162" s="645" t="s">
        <v>391</v>
      </c>
      <c r="D162" s="645" t="s">
        <v>1257</v>
      </c>
      <c r="E162" s="645" t="s">
        <v>1258</v>
      </c>
      <c r="F162" s="645" t="s">
        <v>1259</v>
      </c>
      <c r="G162" s="645" t="s">
        <v>10876</v>
      </c>
      <c r="H162" s="646">
        <v>42802</v>
      </c>
      <c r="I162" s="647">
        <v>323.39999999999998</v>
      </c>
      <c r="J162" s="645" t="s">
        <v>3684</v>
      </c>
      <c r="K162" s="645" t="s">
        <v>1137</v>
      </c>
      <c r="L162" s="646">
        <v>42815</v>
      </c>
      <c r="M162" s="645" t="s">
        <v>4</v>
      </c>
      <c r="N162" s="645" t="s">
        <v>4473</v>
      </c>
    </row>
    <row r="163" spans="1:14" x14ac:dyDescent="0.2">
      <c r="A163" s="645" t="s">
        <v>393</v>
      </c>
      <c r="B163" s="645" t="s">
        <v>1710</v>
      </c>
      <c r="C163" s="645" t="s">
        <v>391</v>
      </c>
      <c r="D163" s="645" t="s">
        <v>5726</v>
      </c>
      <c r="E163" s="645" t="s">
        <v>5727</v>
      </c>
      <c r="F163" s="645" t="s">
        <v>5728</v>
      </c>
      <c r="G163" s="645" t="s">
        <v>10625</v>
      </c>
      <c r="H163" s="646">
        <v>42794</v>
      </c>
      <c r="I163" s="647">
        <v>8.9499999999999993</v>
      </c>
      <c r="J163" s="645" t="s">
        <v>10626</v>
      </c>
      <c r="K163" s="645" t="s">
        <v>625</v>
      </c>
      <c r="L163" s="646">
        <v>42797</v>
      </c>
      <c r="M163" s="645" t="s">
        <v>4</v>
      </c>
      <c r="N163" s="645" t="s">
        <v>10627</v>
      </c>
    </row>
    <row r="164" spans="1:14" x14ac:dyDescent="0.2">
      <c r="A164" s="645" t="s">
        <v>393</v>
      </c>
      <c r="B164" s="645" t="s">
        <v>1710</v>
      </c>
      <c r="C164" s="645" t="s">
        <v>391</v>
      </c>
      <c r="D164" s="645" t="s">
        <v>78</v>
      </c>
      <c r="E164" s="645" t="s">
        <v>79</v>
      </c>
      <c r="F164" s="645" t="s">
        <v>80</v>
      </c>
      <c r="G164" s="645" t="s">
        <v>10608</v>
      </c>
      <c r="H164" s="646">
        <v>42824</v>
      </c>
      <c r="I164" s="647">
        <v>493.4</v>
      </c>
      <c r="J164" s="645" t="s">
        <v>10609</v>
      </c>
      <c r="K164" s="645" t="s">
        <v>500</v>
      </c>
      <c r="L164" s="646">
        <v>42824</v>
      </c>
      <c r="M164" s="645" t="s">
        <v>4</v>
      </c>
      <c r="N164" s="645" t="s">
        <v>10610</v>
      </c>
    </row>
    <row r="165" spans="1:14" x14ac:dyDescent="0.2">
      <c r="A165" s="645" t="s">
        <v>393</v>
      </c>
      <c r="B165" s="645" t="s">
        <v>1710</v>
      </c>
      <c r="C165" s="645" t="s">
        <v>391</v>
      </c>
      <c r="D165" s="645" t="s">
        <v>78</v>
      </c>
      <c r="E165" s="645" t="s">
        <v>79</v>
      </c>
      <c r="F165" s="645" t="s">
        <v>80</v>
      </c>
      <c r="G165" s="645" t="s">
        <v>10611</v>
      </c>
      <c r="H165" s="646">
        <v>42821</v>
      </c>
      <c r="I165" s="647">
        <v>136.86000000000001</v>
      </c>
      <c r="J165" s="645" t="s">
        <v>10612</v>
      </c>
      <c r="K165" s="645" t="s">
        <v>271</v>
      </c>
      <c r="L165" s="646">
        <v>42822</v>
      </c>
      <c r="M165" s="645" t="s">
        <v>4</v>
      </c>
      <c r="N165" s="645" t="s">
        <v>10613</v>
      </c>
    </row>
    <row r="166" spans="1:14" x14ac:dyDescent="0.2">
      <c r="A166" s="645" t="s">
        <v>393</v>
      </c>
      <c r="B166" s="645" t="s">
        <v>1710</v>
      </c>
      <c r="C166" s="645" t="s">
        <v>391</v>
      </c>
      <c r="D166" s="645" t="s">
        <v>78</v>
      </c>
      <c r="E166" s="645" t="s">
        <v>79</v>
      </c>
      <c r="F166" s="645" t="s">
        <v>80</v>
      </c>
      <c r="G166" s="645" t="s">
        <v>10614</v>
      </c>
      <c r="H166" s="646">
        <v>42821</v>
      </c>
      <c r="I166" s="647">
        <v>91.71</v>
      </c>
      <c r="J166" s="645" t="s">
        <v>10615</v>
      </c>
      <c r="K166" s="645" t="s">
        <v>271</v>
      </c>
      <c r="L166" s="646">
        <v>42822</v>
      </c>
      <c r="M166" s="645" t="s">
        <v>4</v>
      </c>
      <c r="N166" s="645" t="s">
        <v>10616</v>
      </c>
    </row>
    <row r="167" spans="1:14" x14ac:dyDescent="0.2">
      <c r="A167" s="645" t="s">
        <v>393</v>
      </c>
      <c r="B167" s="645" t="s">
        <v>1710</v>
      </c>
      <c r="C167" s="645" t="s">
        <v>391</v>
      </c>
      <c r="D167" s="645" t="s">
        <v>78</v>
      </c>
      <c r="E167" s="645" t="s">
        <v>79</v>
      </c>
      <c r="F167" s="645" t="s">
        <v>80</v>
      </c>
      <c r="G167" s="645" t="s">
        <v>10617</v>
      </c>
      <c r="H167" s="646">
        <v>42817</v>
      </c>
      <c r="I167" s="647">
        <v>249.5</v>
      </c>
      <c r="J167" s="645" t="s">
        <v>10618</v>
      </c>
      <c r="K167" s="645" t="s">
        <v>492</v>
      </c>
      <c r="L167" s="646">
        <v>42818</v>
      </c>
      <c r="M167" s="645" t="s">
        <v>4</v>
      </c>
      <c r="N167" s="645" t="s">
        <v>10619</v>
      </c>
    </row>
    <row r="168" spans="1:14" x14ac:dyDescent="0.2">
      <c r="A168" s="645" t="s">
        <v>393</v>
      </c>
      <c r="B168" s="645" t="s">
        <v>1710</v>
      </c>
      <c r="C168" s="645" t="s">
        <v>391</v>
      </c>
      <c r="D168" s="645" t="s">
        <v>78</v>
      </c>
      <c r="E168" s="645" t="s">
        <v>79</v>
      </c>
      <c r="F168" s="645" t="s">
        <v>80</v>
      </c>
      <c r="G168" s="645" t="s">
        <v>10620</v>
      </c>
      <c r="H168" s="646">
        <v>42803</v>
      </c>
      <c r="I168" s="647">
        <v>353.32</v>
      </c>
      <c r="J168" s="645" t="s">
        <v>10621</v>
      </c>
      <c r="K168" s="645" t="s">
        <v>114</v>
      </c>
      <c r="L168" s="646">
        <v>42804</v>
      </c>
      <c r="M168" s="645" t="s">
        <v>4</v>
      </c>
      <c r="N168" s="645" t="s">
        <v>10622</v>
      </c>
    </row>
    <row r="169" spans="1:14" x14ac:dyDescent="0.2">
      <c r="A169" s="645" t="s">
        <v>393</v>
      </c>
      <c r="B169" s="645" t="s">
        <v>1710</v>
      </c>
      <c r="C169" s="645" t="s">
        <v>391</v>
      </c>
      <c r="D169" s="645" t="s">
        <v>78</v>
      </c>
      <c r="E169" s="645" t="s">
        <v>79</v>
      </c>
      <c r="F169" s="645" t="s">
        <v>80</v>
      </c>
      <c r="G169" s="645" t="s">
        <v>10623</v>
      </c>
      <c r="H169" s="646">
        <v>42794</v>
      </c>
      <c r="I169" s="647">
        <v>131.51</v>
      </c>
      <c r="J169" s="645" t="s">
        <v>801</v>
      </c>
      <c r="K169" s="645" t="s">
        <v>575</v>
      </c>
      <c r="L169" s="646">
        <v>42817</v>
      </c>
      <c r="M169" s="645" t="s">
        <v>4</v>
      </c>
      <c r="N169" s="645" t="s">
        <v>801</v>
      </c>
    </row>
    <row r="170" spans="1:14" x14ac:dyDescent="0.2">
      <c r="A170" s="645" t="s">
        <v>393</v>
      </c>
      <c r="B170" s="645" t="s">
        <v>1710</v>
      </c>
      <c r="C170" s="645" t="s">
        <v>391</v>
      </c>
      <c r="D170" s="645" t="s">
        <v>78</v>
      </c>
      <c r="E170" s="645" t="s">
        <v>79</v>
      </c>
      <c r="F170" s="645" t="s">
        <v>80</v>
      </c>
      <c r="G170" s="645" t="s">
        <v>10624</v>
      </c>
      <c r="H170" s="646">
        <v>42766</v>
      </c>
      <c r="I170" s="647">
        <v>130.58000000000001</v>
      </c>
      <c r="J170" s="645" t="s">
        <v>801</v>
      </c>
      <c r="K170" s="645" t="s">
        <v>575</v>
      </c>
      <c r="L170" s="646">
        <v>42817</v>
      </c>
      <c r="M170" s="645" t="s">
        <v>4</v>
      </c>
      <c r="N170" s="645" t="s">
        <v>801</v>
      </c>
    </row>
    <row r="171" spans="1:14" x14ac:dyDescent="0.2">
      <c r="A171" s="645" t="s">
        <v>390</v>
      </c>
      <c r="B171" s="645" t="s">
        <v>1710</v>
      </c>
      <c r="C171" s="645" t="s">
        <v>391</v>
      </c>
      <c r="D171" s="645" t="s">
        <v>1201</v>
      </c>
      <c r="E171" s="645" t="s">
        <v>1202</v>
      </c>
      <c r="F171" s="645" t="s">
        <v>1203</v>
      </c>
      <c r="G171" s="645" t="s">
        <v>10890</v>
      </c>
      <c r="H171" s="646">
        <v>42823</v>
      </c>
      <c r="I171" s="647">
        <v>74</v>
      </c>
      <c r="J171" s="645" t="s">
        <v>801</v>
      </c>
      <c r="K171" s="645" t="s">
        <v>1481</v>
      </c>
      <c r="L171" s="646">
        <v>42825</v>
      </c>
      <c r="M171" s="645" t="s">
        <v>4</v>
      </c>
      <c r="N171" s="645" t="s">
        <v>801</v>
      </c>
    </row>
    <row r="172" spans="1:14" x14ac:dyDescent="0.2">
      <c r="A172" s="645" t="s">
        <v>390</v>
      </c>
      <c r="B172" s="645" t="s">
        <v>1710</v>
      </c>
      <c r="C172" s="645" t="s">
        <v>391</v>
      </c>
      <c r="D172" s="645" t="s">
        <v>128</v>
      </c>
      <c r="E172" s="645" t="s">
        <v>129</v>
      </c>
      <c r="F172" s="645" t="s">
        <v>130</v>
      </c>
      <c r="G172" s="645" t="s">
        <v>10887</v>
      </c>
      <c r="H172" s="646">
        <v>42780</v>
      </c>
      <c r="I172" s="647">
        <v>983.69</v>
      </c>
      <c r="J172" s="645" t="s">
        <v>10888</v>
      </c>
      <c r="K172" s="645" t="s">
        <v>115</v>
      </c>
      <c r="L172" s="646">
        <v>42797</v>
      </c>
      <c r="M172" s="645" t="s">
        <v>4</v>
      </c>
      <c r="N172" s="645" t="s">
        <v>10889</v>
      </c>
    </row>
    <row r="173" spans="1:14" x14ac:dyDescent="0.2">
      <c r="A173" s="645" t="s">
        <v>393</v>
      </c>
      <c r="B173" s="645" t="s">
        <v>1710</v>
      </c>
      <c r="C173" s="645" t="s">
        <v>391</v>
      </c>
      <c r="D173" s="645" t="s">
        <v>92</v>
      </c>
      <c r="E173" s="645" t="s">
        <v>93</v>
      </c>
      <c r="F173" s="645" t="s">
        <v>94</v>
      </c>
      <c r="G173" s="645" t="s">
        <v>10588</v>
      </c>
      <c r="H173" s="646">
        <v>42816</v>
      </c>
      <c r="I173" s="647">
        <v>171.82</v>
      </c>
      <c r="J173" s="645" t="s">
        <v>10589</v>
      </c>
      <c r="K173" s="645" t="s">
        <v>623</v>
      </c>
      <c r="L173" s="646">
        <v>42816</v>
      </c>
      <c r="M173" s="645" t="s">
        <v>4</v>
      </c>
      <c r="N173" s="645" t="s">
        <v>10590</v>
      </c>
    </row>
    <row r="174" spans="1:14" x14ac:dyDescent="0.2">
      <c r="A174" s="645" t="s">
        <v>393</v>
      </c>
      <c r="B174" s="645" t="s">
        <v>1710</v>
      </c>
      <c r="C174" s="645" t="s">
        <v>391</v>
      </c>
      <c r="D174" s="645" t="s">
        <v>92</v>
      </c>
      <c r="E174" s="645" t="s">
        <v>93</v>
      </c>
      <c r="F174" s="645" t="s">
        <v>94</v>
      </c>
      <c r="G174" s="645" t="s">
        <v>10591</v>
      </c>
      <c r="H174" s="646">
        <v>42815</v>
      </c>
      <c r="I174" s="647">
        <v>1332.82</v>
      </c>
      <c r="J174" s="645" t="s">
        <v>10592</v>
      </c>
      <c r="K174" s="645" t="s">
        <v>538</v>
      </c>
      <c r="L174" s="646">
        <v>42815</v>
      </c>
      <c r="M174" s="645" t="s">
        <v>4</v>
      </c>
      <c r="N174" s="645" t="s">
        <v>10593</v>
      </c>
    </row>
    <row r="175" spans="1:14" x14ac:dyDescent="0.2">
      <c r="A175" s="645" t="s">
        <v>393</v>
      </c>
      <c r="B175" s="645" t="s">
        <v>1710</v>
      </c>
      <c r="C175" s="645" t="s">
        <v>391</v>
      </c>
      <c r="D175" s="645" t="s">
        <v>92</v>
      </c>
      <c r="E175" s="645" t="s">
        <v>93</v>
      </c>
      <c r="F175" s="645" t="s">
        <v>94</v>
      </c>
      <c r="G175" s="645" t="s">
        <v>10594</v>
      </c>
      <c r="H175" s="646">
        <v>42815</v>
      </c>
      <c r="I175" s="647">
        <v>726</v>
      </c>
      <c r="J175" s="645" t="s">
        <v>10595</v>
      </c>
      <c r="K175" s="645" t="s">
        <v>1051</v>
      </c>
      <c r="L175" s="646">
        <v>42815</v>
      </c>
      <c r="M175" s="645" t="s">
        <v>4</v>
      </c>
      <c r="N175" s="645" t="s">
        <v>10596</v>
      </c>
    </row>
    <row r="176" spans="1:14" x14ac:dyDescent="0.2">
      <c r="A176" s="645" t="s">
        <v>393</v>
      </c>
      <c r="B176" s="645" t="s">
        <v>1710</v>
      </c>
      <c r="C176" s="645" t="s">
        <v>391</v>
      </c>
      <c r="D176" s="645" t="s">
        <v>92</v>
      </c>
      <c r="E176" s="645" t="s">
        <v>93</v>
      </c>
      <c r="F176" s="645" t="s">
        <v>94</v>
      </c>
      <c r="G176" s="645" t="s">
        <v>10597</v>
      </c>
      <c r="H176" s="646">
        <v>42800</v>
      </c>
      <c r="I176" s="647">
        <v>147.02000000000001</v>
      </c>
      <c r="J176" s="645" t="s">
        <v>801</v>
      </c>
      <c r="K176" s="645" t="s">
        <v>1137</v>
      </c>
      <c r="L176" s="646">
        <v>42801</v>
      </c>
      <c r="M176" s="645" t="s">
        <v>4</v>
      </c>
      <c r="N176" s="645" t="s">
        <v>801</v>
      </c>
    </row>
    <row r="177" spans="1:14" x14ac:dyDescent="0.2">
      <c r="A177" s="645" t="s">
        <v>393</v>
      </c>
      <c r="B177" s="645" t="s">
        <v>1710</v>
      </c>
      <c r="C177" s="645" t="s">
        <v>391</v>
      </c>
      <c r="D177" s="645" t="s">
        <v>92</v>
      </c>
      <c r="E177" s="645" t="s">
        <v>93</v>
      </c>
      <c r="F177" s="645" t="s">
        <v>94</v>
      </c>
      <c r="G177" s="645" t="s">
        <v>10598</v>
      </c>
      <c r="H177" s="646">
        <v>42795</v>
      </c>
      <c r="I177" s="647">
        <v>52.64</v>
      </c>
      <c r="J177" s="645" t="s">
        <v>10599</v>
      </c>
      <c r="K177" s="645" t="s">
        <v>114</v>
      </c>
      <c r="L177" s="646">
        <v>42795</v>
      </c>
      <c r="M177" s="645" t="s">
        <v>4</v>
      </c>
      <c r="N177" s="645" t="s">
        <v>10600</v>
      </c>
    </row>
    <row r="178" spans="1:14" x14ac:dyDescent="0.2">
      <c r="A178" s="645" t="s">
        <v>390</v>
      </c>
      <c r="B178" s="645" t="s">
        <v>1710</v>
      </c>
      <c r="C178" s="645" t="s">
        <v>391</v>
      </c>
      <c r="D178" s="645" t="s">
        <v>96</v>
      </c>
      <c r="E178" s="645" t="s">
        <v>97</v>
      </c>
      <c r="F178" s="645" t="s">
        <v>98</v>
      </c>
      <c r="G178" s="645" t="s">
        <v>10834</v>
      </c>
      <c r="H178" s="646">
        <v>42818</v>
      </c>
      <c r="I178" s="647">
        <v>89</v>
      </c>
      <c r="J178" s="645" t="s">
        <v>10835</v>
      </c>
      <c r="K178" s="645" t="s">
        <v>1878</v>
      </c>
      <c r="L178" s="646">
        <v>42822</v>
      </c>
      <c r="M178" s="645" t="s">
        <v>4</v>
      </c>
      <c r="N178" s="645" t="s">
        <v>10836</v>
      </c>
    </row>
    <row r="179" spans="1:14" x14ac:dyDescent="0.2">
      <c r="A179" s="645" t="s">
        <v>390</v>
      </c>
      <c r="B179" s="645" t="s">
        <v>1710</v>
      </c>
      <c r="C179" s="645" t="s">
        <v>391</v>
      </c>
      <c r="D179" s="645" t="s">
        <v>2264</v>
      </c>
      <c r="E179" s="645" t="s">
        <v>2265</v>
      </c>
      <c r="F179" s="645" t="s">
        <v>2266</v>
      </c>
      <c r="G179" s="645" t="s">
        <v>10707</v>
      </c>
      <c r="H179" s="646">
        <v>42755</v>
      </c>
      <c r="I179" s="647">
        <v>175</v>
      </c>
      <c r="J179" s="645" t="s">
        <v>801</v>
      </c>
      <c r="K179" s="645" t="s">
        <v>258</v>
      </c>
      <c r="L179" s="646">
        <v>42821</v>
      </c>
      <c r="M179" s="645" t="s">
        <v>4</v>
      </c>
      <c r="N179" s="645" t="s">
        <v>801</v>
      </c>
    </row>
    <row r="180" spans="1:14" x14ac:dyDescent="0.2">
      <c r="A180" s="645" t="s">
        <v>390</v>
      </c>
      <c r="B180" s="645" t="s">
        <v>1710</v>
      </c>
      <c r="C180" s="645" t="s">
        <v>391</v>
      </c>
      <c r="D180" s="645" t="s">
        <v>177</v>
      </c>
      <c r="E180" s="645" t="s">
        <v>178</v>
      </c>
      <c r="F180" s="645" t="s">
        <v>179</v>
      </c>
      <c r="G180" s="645" t="s">
        <v>10897</v>
      </c>
      <c r="H180" s="646">
        <v>42801</v>
      </c>
      <c r="I180" s="647">
        <v>13.2</v>
      </c>
      <c r="J180" s="645" t="s">
        <v>801</v>
      </c>
      <c r="K180" s="645" t="s">
        <v>666</v>
      </c>
      <c r="L180" s="646">
        <v>42817</v>
      </c>
      <c r="M180" s="645" t="s">
        <v>4</v>
      </c>
      <c r="N180" s="645" t="s">
        <v>801</v>
      </c>
    </row>
    <row r="181" spans="1:14" x14ac:dyDescent="0.2">
      <c r="A181" s="645" t="s">
        <v>390</v>
      </c>
      <c r="B181" s="645" t="s">
        <v>1710</v>
      </c>
      <c r="C181" s="645" t="s">
        <v>391</v>
      </c>
      <c r="D181" s="645" t="s">
        <v>177</v>
      </c>
      <c r="E181" s="645" t="s">
        <v>178</v>
      </c>
      <c r="F181" s="645" t="s">
        <v>179</v>
      </c>
      <c r="G181" s="645" t="s">
        <v>10898</v>
      </c>
      <c r="H181" s="646">
        <v>42801</v>
      </c>
      <c r="I181" s="647">
        <v>7.45</v>
      </c>
      <c r="J181" s="645" t="s">
        <v>801</v>
      </c>
      <c r="K181" s="645" t="s">
        <v>666</v>
      </c>
      <c r="L181" s="646">
        <v>42817</v>
      </c>
      <c r="M181" s="645" t="s">
        <v>4</v>
      </c>
      <c r="N181" s="645" t="s">
        <v>801</v>
      </c>
    </row>
    <row r="182" spans="1:14" x14ac:dyDescent="0.2">
      <c r="A182" s="645" t="s">
        <v>390</v>
      </c>
      <c r="B182" s="645" t="s">
        <v>1710</v>
      </c>
      <c r="C182" s="645" t="s">
        <v>391</v>
      </c>
      <c r="D182" s="645" t="s">
        <v>177</v>
      </c>
      <c r="E182" s="645" t="s">
        <v>178</v>
      </c>
      <c r="F182" s="645" t="s">
        <v>179</v>
      </c>
      <c r="G182" s="645" t="s">
        <v>10899</v>
      </c>
      <c r="H182" s="646">
        <v>42801</v>
      </c>
      <c r="I182" s="647">
        <v>180.19</v>
      </c>
      <c r="J182" s="645" t="s">
        <v>801</v>
      </c>
      <c r="K182" s="645" t="s">
        <v>671</v>
      </c>
      <c r="L182" s="646">
        <v>42817</v>
      </c>
      <c r="M182" s="645" t="s">
        <v>4</v>
      </c>
      <c r="N182" s="645" t="s">
        <v>801</v>
      </c>
    </row>
    <row r="183" spans="1:14" x14ac:dyDescent="0.2">
      <c r="A183" s="645" t="s">
        <v>390</v>
      </c>
      <c r="B183" s="645" t="s">
        <v>1710</v>
      </c>
      <c r="C183" s="645" t="s">
        <v>391</v>
      </c>
      <c r="D183" s="645" t="s">
        <v>177</v>
      </c>
      <c r="E183" s="645" t="s">
        <v>178</v>
      </c>
      <c r="F183" s="645" t="s">
        <v>179</v>
      </c>
      <c r="G183" s="645" t="s">
        <v>10900</v>
      </c>
      <c r="H183" s="646">
        <v>42801</v>
      </c>
      <c r="I183" s="647">
        <v>6.2</v>
      </c>
      <c r="J183" s="645" t="s">
        <v>801</v>
      </c>
      <c r="K183" s="645" t="s">
        <v>140</v>
      </c>
      <c r="L183" s="646">
        <v>42816</v>
      </c>
      <c r="M183" s="645" t="s">
        <v>4</v>
      </c>
      <c r="N183" s="645" t="s">
        <v>801</v>
      </c>
    </row>
    <row r="184" spans="1:14" x14ac:dyDescent="0.2">
      <c r="A184" s="645" t="s">
        <v>390</v>
      </c>
      <c r="B184" s="645" t="s">
        <v>1710</v>
      </c>
      <c r="C184" s="645" t="s">
        <v>391</v>
      </c>
      <c r="D184" s="645" t="s">
        <v>177</v>
      </c>
      <c r="E184" s="645" t="s">
        <v>178</v>
      </c>
      <c r="F184" s="645" t="s">
        <v>179</v>
      </c>
      <c r="G184" s="645" t="s">
        <v>10901</v>
      </c>
      <c r="H184" s="646">
        <v>42780</v>
      </c>
      <c r="I184" s="647">
        <v>7.11</v>
      </c>
      <c r="J184" s="645" t="s">
        <v>801</v>
      </c>
      <c r="K184" s="645" t="s">
        <v>3406</v>
      </c>
      <c r="L184" s="646">
        <v>42800</v>
      </c>
      <c r="M184" s="645" t="s">
        <v>4</v>
      </c>
      <c r="N184" s="645" t="s">
        <v>801</v>
      </c>
    </row>
    <row r="185" spans="1:14" x14ac:dyDescent="0.2">
      <c r="A185" s="645" t="s">
        <v>390</v>
      </c>
      <c r="B185" s="645" t="s">
        <v>1710</v>
      </c>
      <c r="C185" s="645" t="s">
        <v>391</v>
      </c>
      <c r="D185" s="645" t="s">
        <v>177</v>
      </c>
      <c r="E185" s="645" t="s">
        <v>178</v>
      </c>
      <c r="F185" s="645" t="s">
        <v>179</v>
      </c>
      <c r="G185" s="645" t="s">
        <v>10902</v>
      </c>
      <c r="H185" s="646">
        <v>42780</v>
      </c>
      <c r="I185" s="647">
        <v>161</v>
      </c>
      <c r="J185" s="645" t="s">
        <v>801</v>
      </c>
      <c r="K185" s="645" t="s">
        <v>671</v>
      </c>
      <c r="L185" s="646">
        <v>42800</v>
      </c>
      <c r="M185" s="645" t="s">
        <v>4</v>
      </c>
      <c r="N185" s="645" t="s">
        <v>801</v>
      </c>
    </row>
    <row r="186" spans="1:14" x14ac:dyDescent="0.2">
      <c r="A186" s="645" t="s">
        <v>390</v>
      </c>
      <c r="B186" s="645" t="s">
        <v>1710</v>
      </c>
      <c r="C186" s="645" t="s">
        <v>391</v>
      </c>
      <c r="D186" s="645" t="s">
        <v>177</v>
      </c>
      <c r="E186" s="645" t="s">
        <v>178</v>
      </c>
      <c r="F186" s="645" t="s">
        <v>179</v>
      </c>
      <c r="G186" s="645" t="s">
        <v>10903</v>
      </c>
      <c r="H186" s="646">
        <v>42780</v>
      </c>
      <c r="I186" s="647">
        <v>19.05</v>
      </c>
      <c r="J186" s="645" t="s">
        <v>801</v>
      </c>
      <c r="K186" s="645" t="s">
        <v>671</v>
      </c>
      <c r="L186" s="646">
        <v>42800</v>
      </c>
      <c r="M186" s="645" t="s">
        <v>4</v>
      </c>
      <c r="N186" s="645" t="s">
        <v>801</v>
      </c>
    </row>
    <row r="187" spans="1:14" x14ac:dyDescent="0.2">
      <c r="A187" s="645" t="s">
        <v>390</v>
      </c>
      <c r="B187" s="645" t="s">
        <v>1710</v>
      </c>
      <c r="C187" s="645" t="s">
        <v>391</v>
      </c>
      <c r="D187" s="645" t="s">
        <v>177</v>
      </c>
      <c r="E187" s="645" t="s">
        <v>178</v>
      </c>
      <c r="F187" s="645" t="s">
        <v>179</v>
      </c>
      <c r="G187" s="645" t="s">
        <v>10904</v>
      </c>
      <c r="H187" s="646">
        <v>42779</v>
      </c>
      <c r="I187" s="647">
        <v>3.4</v>
      </c>
      <c r="J187" s="645" t="s">
        <v>801</v>
      </c>
      <c r="K187" s="645" t="s">
        <v>3406</v>
      </c>
      <c r="L187" s="646">
        <v>42800</v>
      </c>
      <c r="M187" s="645" t="s">
        <v>4</v>
      </c>
      <c r="N187" s="645" t="s">
        <v>801</v>
      </c>
    </row>
    <row r="188" spans="1:14" x14ac:dyDescent="0.2">
      <c r="A188" s="645" t="s">
        <v>390</v>
      </c>
      <c r="B188" s="645" t="s">
        <v>1710</v>
      </c>
      <c r="C188" s="645" t="s">
        <v>391</v>
      </c>
      <c r="D188" s="645" t="s">
        <v>177</v>
      </c>
      <c r="E188" s="645" t="s">
        <v>178</v>
      </c>
      <c r="F188" s="645" t="s">
        <v>179</v>
      </c>
      <c r="G188" s="645" t="s">
        <v>7598</v>
      </c>
      <c r="H188" s="646">
        <v>42779</v>
      </c>
      <c r="I188" s="647">
        <v>20.399999999999999</v>
      </c>
      <c r="J188" s="645" t="s">
        <v>801</v>
      </c>
      <c r="K188" s="645" t="s">
        <v>3406</v>
      </c>
      <c r="L188" s="646">
        <v>42800</v>
      </c>
      <c r="M188" s="645" t="s">
        <v>4</v>
      </c>
      <c r="N188" s="645" t="s">
        <v>801</v>
      </c>
    </row>
    <row r="189" spans="1:14" x14ac:dyDescent="0.2">
      <c r="A189" s="645" t="s">
        <v>390</v>
      </c>
      <c r="B189" s="645" t="s">
        <v>1710</v>
      </c>
      <c r="C189" s="645" t="s">
        <v>391</v>
      </c>
      <c r="D189" s="645" t="s">
        <v>177</v>
      </c>
      <c r="E189" s="645" t="s">
        <v>178</v>
      </c>
      <c r="F189" s="645" t="s">
        <v>179</v>
      </c>
      <c r="G189" s="645" t="s">
        <v>10905</v>
      </c>
      <c r="H189" s="646">
        <v>42779</v>
      </c>
      <c r="I189" s="647">
        <v>111.78</v>
      </c>
      <c r="J189" s="645" t="s">
        <v>801</v>
      </c>
      <c r="K189" s="645" t="s">
        <v>3406</v>
      </c>
      <c r="L189" s="646">
        <v>42800</v>
      </c>
      <c r="M189" s="645" t="s">
        <v>4</v>
      </c>
      <c r="N189" s="645" t="s">
        <v>801</v>
      </c>
    </row>
    <row r="190" spans="1:14" x14ac:dyDescent="0.2">
      <c r="A190" s="645" t="s">
        <v>390</v>
      </c>
      <c r="B190" s="645" t="s">
        <v>1710</v>
      </c>
      <c r="C190" s="645" t="s">
        <v>391</v>
      </c>
      <c r="D190" s="645" t="s">
        <v>3199</v>
      </c>
      <c r="E190" s="645" t="s">
        <v>3200</v>
      </c>
      <c r="F190" s="645" t="s">
        <v>801</v>
      </c>
      <c r="G190" s="645" t="s">
        <v>10739</v>
      </c>
      <c r="H190" s="646">
        <v>42794</v>
      </c>
      <c r="I190" s="647">
        <v>90.3</v>
      </c>
      <c r="J190" s="645" t="s">
        <v>10740</v>
      </c>
      <c r="K190" s="645" t="s">
        <v>719</v>
      </c>
      <c r="L190" s="646">
        <v>42823</v>
      </c>
      <c r="M190" s="645" t="s">
        <v>4</v>
      </c>
      <c r="N190" s="645" t="s">
        <v>10741</v>
      </c>
    </row>
    <row r="191" spans="1:14" x14ac:dyDescent="0.2">
      <c r="A191" s="645" t="s">
        <v>390</v>
      </c>
      <c r="B191" s="645" t="s">
        <v>1710</v>
      </c>
      <c r="C191" s="645" t="s">
        <v>391</v>
      </c>
      <c r="D191" s="645" t="s">
        <v>3199</v>
      </c>
      <c r="E191" s="645" t="s">
        <v>3200</v>
      </c>
      <c r="F191" s="645" t="s">
        <v>801</v>
      </c>
      <c r="G191" s="645" t="s">
        <v>10742</v>
      </c>
      <c r="H191" s="646">
        <v>42793</v>
      </c>
      <c r="I191" s="647">
        <v>77.3</v>
      </c>
      <c r="J191" s="645" t="s">
        <v>10743</v>
      </c>
      <c r="K191" s="645" t="s">
        <v>719</v>
      </c>
      <c r="L191" s="646">
        <v>42823</v>
      </c>
      <c r="M191" s="645" t="s">
        <v>4</v>
      </c>
      <c r="N191" s="645" t="s">
        <v>10744</v>
      </c>
    </row>
    <row r="192" spans="1:14" x14ac:dyDescent="0.2">
      <c r="A192" s="645" t="s">
        <v>390</v>
      </c>
      <c r="B192" s="645" t="s">
        <v>1710</v>
      </c>
      <c r="C192" s="645" t="s">
        <v>391</v>
      </c>
      <c r="D192" s="645" t="s">
        <v>513</v>
      </c>
      <c r="E192" s="645" t="s">
        <v>514</v>
      </c>
      <c r="F192" s="645" t="s">
        <v>515</v>
      </c>
      <c r="G192" s="645" t="s">
        <v>10891</v>
      </c>
      <c r="H192" s="646">
        <v>42794</v>
      </c>
      <c r="I192" s="647">
        <v>688.01</v>
      </c>
      <c r="J192" s="645" t="s">
        <v>801</v>
      </c>
      <c r="K192" s="645" t="s">
        <v>176</v>
      </c>
      <c r="L192" s="646">
        <v>42808</v>
      </c>
      <c r="M192" s="645" t="s">
        <v>4</v>
      </c>
      <c r="N192" s="645" t="s">
        <v>801</v>
      </c>
    </row>
    <row r="193" spans="1:14" x14ac:dyDescent="0.2">
      <c r="A193" s="645" t="s">
        <v>393</v>
      </c>
      <c r="B193" s="645" t="s">
        <v>1710</v>
      </c>
      <c r="C193" s="645" t="s">
        <v>392</v>
      </c>
      <c r="D193" s="645" t="s">
        <v>3302</v>
      </c>
      <c r="E193" s="645" t="s">
        <v>3303</v>
      </c>
      <c r="F193" s="645" t="s">
        <v>3304</v>
      </c>
      <c r="G193" s="645" t="s">
        <v>10586</v>
      </c>
      <c r="H193" s="646">
        <v>42822</v>
      </c>
      <c r="I193" s="647">
        <f>5767.3*-1</f>
        <v>-5767.3</v>
      </c>
      <c r="J193" s="645" t="s">
        <v>801</v>
      </c>
      <c r="K193" s="645" t="s">
        <v>2539</v>
      </c>
      <c r="L193" s="646">
        <v>42823</v>
      </c>
      <c r="M193" s="645" t="s">
        <v>4</v>
      </c>
      <c r="N193" s="645" t="s">
        <v>10587</v>
      </c>
    </row>
    <row r="194" spans="1:14" x14ac:dyDescent="0.2">
      <c r="A194" s="645" t="s">
        <v>390</v>
      </c>
      <c r="B194" s="645" t="s">
        <v>1710</v>
      </c>
      <c r="C194" s="645" t="s">
        <v>392</v>
      </c>
      <c r="D194" s="645" t="s">
        <v>3302</v>
      </c>
      <c r="E194" s="645" t="s">
        <v>3303</v>
      </c>
      <c r="F194" s="645" t="s">
        <v>3304</v>
      </c>
      <c r="G194" s="645" t="s">
        <v>10780</v>
      </c>
      <c r="H194" s="646">
        <v>42810</v>
      </c>
      <c r="I194" s="647">
        <f>288.76*-1</f>
        <v>-288.76</v>
      </c>
      <c r="J194" s="645" t="s">
        <v>801</v>
      </c>
      <c r="K194" s="645" t="s">
        <v>500</v>
      </c>
      <c r="L194" s="646">
        <v>42814</v>
      </c>
      <c r="M194" s="645" t="s">
        <v>4</v>
      </c>
      <c r="N194" s="645" t="s">
        <v>801</v>
      </c>
    </row>
    <row r="195" spans="1:14" x14ac:dyDescent="0.2">
      <c r="A195" s="645" t="s">
        <v>390</v>
      </c>
      <c r="B195" s="645" t="s">
        <v>1710</v>
      </c>
      <c r="C195" s="645" t="s">
        <v>392</v>
      </c>
      <c r="D195" s="645" t="s">
        <v>3302</v>
      </c>
      <c r="E195" s="645" t="s">
        <v>3303</v>
      </c>
      <c r="F195" s="645" t="s">
        <v>3304</v>
      </c>
      <c r="G195" s="645" t="s">
        <v>10833</v>
      </c>
      <c r="H195" s="646">
        <v>42817</v>
      </c>
      <c r="I195" s="647">
        <f>200*-1</f>
        <v>-200</v>
      </c>
      <c r="J195" s="645" t="s">
        <v>801</v>
      </c>
      <c r="K195" s="645" t="s">
        <v>1143</v>
      </c>
      <c r="L195" s="646">
        <v>42824</v>
      </c>
      <c r="M195" s="645" t="s">
        <v>4</v>
      </c>
      <c r="N195" s="645" t="s">
        <v>801</v>
      </c>
    </row>
    <row r="196" spans="1:14" x14ac:dyDescent="0.2">
      <c r="A196" s="645" t="s">
        <v>393</v>
      </c>
      <c r="B196" s="645" t="s">
        <v>1710</v>
      </c>
      <c r="C196" s="645" t="s">
        <v>391</v>
      </c>
      <c r="D196" s="645" t="s">
        <v>3302</v>
      </c>
      <c r="E196" s="645" t="s">
        <v>3303</v>
      </c>
      <c r="F196" s="645" t="s">
        <v>3304</v>
      </c>
      <c r="G196" s="645" t="s">
        <v>10583</v>
      </c>
      <c r="H196" s="646">
        <v>42823</v>
      </c>
      <c r="I196" s="647">
        <v>1358.9</v>
      </c>
      <c r="J196" s="645" t="s">
        <v>801</v>
      </c>
      <c r="K196" s="645" t="s">
        <v>1292</v>
      </c>
      <c r="L196" s="646">
        <v>42824</v>
      </c>
      <c r="M196" s="645" t="s">
        <v>4</v>
      </c>
      <c r="N196" s="645" t="s">
        <v>10584</v>
      </c>
    </row>
    <row r="197" spans="1:14" x14ac:dyDescent="0.2">
      <c r="A197" s="645" t="s">
        <v>393</v>
      </c>
      <c r="B197" s="645" t="s">
        <v>1710</v>
      </c>
      <c r="C197" s="645" t="s">
        <v>391</v>
      </c>
      <c r="D197" s="645" t="s">
        <v>3302</v>
      </c>
      <c r="E197" s="645" t="s">
        <v>3303</v>
      </c>
      <c r="F197" s="645" t="s">
        <v>3304</v>
      </c>
      <c r="G197" s="645" t="s">
        <v>10585</v>
      </c>
      <c r="H197" s="646">
        <v>42807</v>
      </c>
      <c r="I197" s="647">
        <v>249.98</v>
      </c>
      <c r="J197" s="645" t="s">
        <v>801</v>
      </c>
      <c r="K197" s="645" t="s">
        <v>1316</v>
      </c>
      <c r="L197" s="646">
        <v>42808</v>
      </c>
      <c r="M197" s="645" t="s">
        <v>4</v>
      </c>
      <c r="N197" s="645" t="s">
        <v>801</v>
      </c>
    </row>
    <row r="198" spans="1:14" x14ac:dyDescent="0.2">
      <c r="A198" s="645" t="s">
        <v>390</v>
      </c>
      <c r="B198" s="645" t="s">
        <v>1710</v>
      </c>
      <c r="C198" s="645" t="s">
        <v>391</v>
      </c>
      <c r="D198" s="645" t="s">
        <v>3302</v>
      </c>
      <c r="E198" s="645" t="s">
        <v>3303</v>
      </c>
      <c r="F198" s="645" t="s">
        <v>3304</v>
      </c>
      <c r="G198" s="645" t="s">
        <v>10760</v>
      </c>
      <c r="H198" s="646">
        <v>42811</v>
      </c>
      <c r="I198" s="647">
        <v>326.77999999999997</v>
      </c>
      <c r="J198" s="645" t="s">
        <v>801</v>
      </c>
      <c r="K198" s="645" t="s">
        <v>1808</v>
      </c>
      <c r="L198" s="646">
        <v>42822</v>
      </c>
      <c r="M198" s="645" t="s">
        <v>4</v>
      </c>
      <c r="N198" s="645" t="s">
        <v>801</v>
      </c>
    </row>
    <row r="199" spans="1:14" x14ac:dyDescent="0.2">
      <c r="A199" s="645" t="s">
        <v>390</v>
      </c>
      <c r="B199" s="645" t="s">
        <v>1710</v>
      </c>
      <c r="C199" s="645" t="s">
        <v>391</v>
      </c>
      <c r="D199" s="645" t="s">
        <v>3302</v>
      </c>
      <c r="E199" s="645" t="s">
        <v>3303</v>
      </c>
      <c r="F199" s="645" t="s">
        <v>3304</v>
      </c>
      <c r="G199" s="645" t="s">
        <v>10761</v>
      </c>
      <c r="H199" s="646">
        <v>42810</v>
      </c>
      <c r="I199" s="647">
        <v>370.38</v>
      </c>
      <c r="J199" s="645" t="s">
        <v>801</v>
      </c>
      <c r="K199" s="645" t="s">
        <v>205</v>
      </c>
      <c r="L199" s="646">
        <v>42821</v>
      </c>
      <c r="M199" s="645" t="s">
        <v>4</v>
      </c>
      <c r="N199" s="645" t="s">
        <v>10762</v>
      </c>
    </row>
    <row r="200" spans="1:14" x14ac:dyDescent="0.2">
      <c r="A200" s="645" t="s">
        <v>390</v>
      </c>
      <c r="B200" s="645" t="s">
        <v>1710</v>
      </c>
      <c r="C200" s="645" t="s">
        <v>391</v>
      </c>
      <c r="D200" s="645" t="s">
        <v>3302</v>
      </c>
      <c r="E200" s="645" t="s">
        <v>3303</v>
      </c>
      <c r="F200" s="645" t="s">
        <v>3304</v>
      </c>
      <c r="G200" s="645" t="s">
        <v>10763</v>
      </c>
      <c r="H200" s="646">
        <v>42807</v>
      </c>
      <c r="I200" s="647">
        <v>947.69</v>
      </c>
      <c r="J200" s="645" t="s">
        <v>801</v>
      </c>
      <c r="K200" s="645" t="s">
        <v>544</v>
      </c>
      <c r="L200" s="646">
        <v>42818</v>
      </c>
      <c r="M200" s="645" t="s">
        <v>4</v>
      </c>
      <c r="N200" s="645" t="s">
        <v>10764</v>
      </c>
    </row>
    <row r="201" spans="1:14" x14ac:dyDescent="0.2">
      <c r="A201" s="645" t="s">
        <v>390</v>
      </c>
      <c r="B201" s="645" t="s">
        <v>1710</v>
      </c>
      <c r="C201" s="645" t="s">
        <v>391</v>
      </c>
      <c r="D201" s="645" t="s">
        <v>3302</v>
      </c>
      <c r="E201" s="645" t="s">
        <v>3303</v>
      </c>
      <c r="F201" s="645" t="s">
        <v>3304</v>
      </c>
      <c r="G201" s="645" t="s">
        <v>10765</v>
      </c>
      <c r="H201" s="646">
        <v>42803</v>
      </c>
      <c r="I201" s="647">
        <v>66.92</v>
      </c>
      <c r="J201" s="645" t="s">
        <v>801</v>
      </c>
      <c r="K201" s="645" t="s">
        <v>1241</v>
      </c>
      <c r="L201" s="646">
        <v>42817</v>
      </c>
      <c r="M201" s="645" t="s">
        <v>4</v>
      </c>
      <c r="N201" s="645" t="s">
        <v>801</v>
      </c>
    </row>
    <row r="202" spans="1:14" x14ac:dyDescent="0.2">
      <c r="A202" s="645" t="s">
        <v>390</v>
      </c>
      <c r="B202" s="645" t="s">
        <v>1710</v>
      </c>
      <c r="C202" s="645" t="s">
        <v>391</v>
      </c>
      <c r="D202" s="645" t="s">
        <v>3302</v>
      </c>
      <c r="E202" s="645" t="s">
        <v>3303</v>
      </c>
      <c r="F202" s="645" t="s">
        <v>3304</v>
      </c>
      <c r="G202" s="645" t="s">
        <v>10766</v>
      </c>
      <c r="H202" s="646">
        <v>42803</v>
      </c>
      <c r="I202" s="647">
        <v>1183.06</v>
      </c>
      <c r="J202" s="645" t="s">
        <v>801</v>
      </c>
      <c r="K202" s="645" t="s">
        <v>205</v>
      </c>
      <c r="L202" s="646">
        <v>42817</v>
      </c>
      <c r="M202" s="645" t="s">
        <v>4</v>
      </c>
      <c r="N202" s="645" t="s">
        <v>801</v>
      </c>
    </row>
    <row r="203" spans="1:14" x14ac:dyDescent="0.2">
      <c r="A203" s="645" t="s">
        <v>390</v>
      </c>
      <c r="B203" s="645" t="s">
        <v>1710</v>
      </c>
      <c r="C203" s="645" t="s">
        <v>391</v>
      </c>
      <c r="D203" s="645" t="s">
        <v>3302</v>
      </c>
      <c r="E203" s="645" t="s">
        <v>3303</v>
      </c>
      <c r="F203" s="645" t="s">
        <v>3304</v>
      </c>
      <c r="G203" s="645" t="s">
        <v>10767</v>
      </c>
      <c r="H203" s="646">
        <v>42802</v>
      </c>
      <c r="I203" s="647">
        <v>68.8</v>
      </c>
      <c r="J203" s="645" t="s">
        <v>801</v>
      </c>
      <c r="K203" s="645" t="s">
        <v>1131</v>
      </c>
      <c r="L203" s="646">
        <v>42810</v>
      </c>
      <c r="M203" s="645" t="s">
        <v>4</v>
      </c>
      <c r="N203" s="645" t="s">
        <v>801</v>
      </c>
    </row>
    <row r="204" spans="1:14" x14ac:dyDescent="0.2">
      <c r="A204" s="645" t="s">
        <v>390</v>
      </c>
      <c r="B204" s="645" t="s">
        <v>1710</v>
      </c>
      <c r="C204" s="645" t="s">
        <v>391</v>
      </c>
      <c r="D204" s="645" t="s">
        <v>3302</v>
      </c>
      <c r="E204" s="645" t="s">
        <v>3303</v>
      </c>
      <c r="F204" s="645" t="s">
        <v>3304</v>
      </c>
      <c r="G204" s="645" t="s">
        <v>10768</v>
      </c>
      <c r="H204" s="646">
        <v>42802</v>
      </c>
      <c r="I204" s="647">
        <v>1124.92</v>
      </c>
      <c r="J204" s="645" t="s">
        <v>801</v>
      </c>
      <c r="K204" s="645" t="s">
        <v>205</v>
      </c>
      <c r="L204" s="646">
        <v>42815</v>
      </c>
      <c r="M204" s="645" t="s">
        <v>4</v>
      </c>
      <c r="N204" s="645" t="s">
        <v>10769</v>
      </c>
    </row>
    <row r="205" spans="1:14" x14ac:dyDescent="0.2">
      <c r="A205" s="645" t="s">
        <v>390</v>
      </c>
      <c r="B205" s="645" t="s">
        <v>1710</v>
      </c>
      <c r="C205" s="645" t="s">
        <v>391</v>
      </c>
      <c r="D205" s="645" t="s">
        <v>3302</v>
      </c>
      <c r="E205" s="645" t="s">
        <v>3303</v>
      </c>
      <c r="F205" s="645" t="s">
        <v>3304</v>
      </c>
      <c r="G205" s="645" t="s">
        <v>10770</v>
      </c>
      <c r="H205" s="646">
        <v>42802</v>
      </c>
      <c r="I205" s="647">
        <v>282.81</v>
      </c>
      <c r="J205" s="645" t="s">
        <v>801</v>
      </c>
      <c r="K205" s="645" t="s">
        <v>748</v>
      </c>
      <c r="L205" s="646">
        <v>42816</v>
      </c>
      <c r="M205" s="645" t="s">
        <v>4</v>
      </c>
      <c r="N205" s="645" t="s">
        <v>10771</v>
      </c>
    </row>
    <row r="206" spans="1:14" x14ac:dyDescent="0.2">
      <c r="A206" s="645" t="s">
        <v>390</v>
      </c>
      <c r="B206" s="645" t="s">
        <v>1710</v>
      </c>
      <c r="C206" s="645" t="s">
        <v>391</v>
      </c>
      <c r="D206" s="645" t="s">
        <v>3302</v>
      </c>
      <c r="E206" s="645" t="s">
        <v>3303</v>
      </c>
      <c r="F206" s="645" t="s">
        <v>3304</v>
      </c>
      <c r="G206" s="645" t="s">
        <v>10772</v>
      </c>
      <c r="H206" s="646">
        <v>42796</v>
      </c>
      <c r="I206" s="647">
        <v>336.31</v>
      </c>
      <c r="J206" s="645" t="s">
        <v>801</v>
      </c>
      <c r="K206" s="645" t="s">
        <v>1708</v>
      </c>
      <c r="L206" s="646">
        <v>42801</v>
      </c>
      <c r="M206" s="645" t="s">
        <v>4</v>
      </c>
      <c r="N206" s="645" t="s">
        <v>10773</v>
      </c>
    </row>
    <row r="207" spans="1:14" x14ac:dyDescent="0.2">
      <c r="A207" s="645" t="s">
        <v>390</v>
      </c>
      <c r="B207" s="645" t="s">
        <v>1710</v>
      </c>
      <c r="C207" s="645" t="s">
        <v>391</v>
      </c>
      <c r="D207" s="645" t="s">
        <v>3302</v>
      </c>
      <c r="E207" s="645" t="s">
        <v>3303</v>
      </c>
      <c r="F207" s="645" t="s">
        <v>3304</v>
      </c>
      <c r="G207" s="645" t="s">
        <v>10774</v>
      </c>
      <c r="H207" s="646">
        <v>42790</v>
      </c>
      <c r="I207" s="647">
        <v>99.98</v>
      </c>
      <c r="J207" s="645" t="s">
        <v>801</v>
      </c>
      <c r="K207" s="645" t="s">
        <v>898</v>
      </c>
      <c r="L207" s="646">
        <v>42795</v>
      </c>
      <c r="M207" s="645" t="s">
        <v>4</v>
      </c>
      <c r="N207" s="645" t="s">
        <v>4548</v>
      </c>
    </row>
    <row r="208" spans="1:14" x14ac:dyDescent="0.2">
      <c r="A208" s="645" t="s">
        <v>390</v>
      </c>
      <c r="B208" s="645" t="s">
        <v>1710</v>
      </c>
      <c r="C208" s="645" t="s">
        <v>391</v>
      </c>
      <c r="D208" s="645" t="s">
        <v>3302</v>
      </c>
      <c r="E208" s="645" t="s">
        <v>3303</v>
      </c>
      <c r="F208" s="645" t="s">
        <v>3304</v>
      </c>
      <c r="G208" s="645" t="s">
        <v>10775</v>
      </c>
      <c r="H208" s="646">
        <v>42788</v>
      </c>
      <c r="I208" s="647">
        <v>596.88</v>
      </c>
      <c r="J208" s="645" t="s">
        <v>801</v>
      </c>
      <c r="K208" s="645" t="s">
        <v>2539</v>
      </c>
      <c r="L208" s="646">
        <v>42795</v>
      </c>
      <c r="M208" s="645" t="s">
        <v>4</v>
      </c>
      <c r="N208" s="645" t="s">
        <v>4547</v>
      </c>
    </row>
    <row r="209" spans="1:14" x14ac:dyDescent="0.2">
      <c r="A209" s="645" t="s">
        <v>390</v>
      </c>
      <c r="B209" s="645" t="s">
        <v>1710</v>
      </c>
      <c r="C209" s="645" t="s">
        <v>391</v>
      </c>
      <c r="D209" s="645" t="s">
        <v>3302</v>
      </c>
      <c r="E209" s="645" t="s">
        <v>3303</v>
      </c>
      <c r="F209" s="645" t="s">
        <v>3304</v>
      </c>
      <c r="G209" s="645" t="s">
        <v>10776</v>
      </c>
      <c r="H209" s="646">
        <v>42783</v>
      </c>
      <c r="I209" s="647">
        <v>135.97999999999999</v>
      </c>
      <c r="J209" s="645" t="s">
        <v>801</v>
      </c>
      <c r="K209" s="645" t="s">
        <v>575</v>
      </c>
      <c r="L209" s="646">
        <v>42795</v>
      </c>
      <c r="M209" s="645" t="s">
        <v>4</v>
      </c>
      <c r="N209" s="645" t="s">
        <v>10777</v>
      </c>
    </row>
    <row r="210" spans="1:14" x14ac:dyDescent="0.2">
      <c r="A210" s="645" t="s">
        <v>390</v>
      </c>
      <c r="B210" s="645" t="s">
        <v>1710</v>
      </c>
      <c r="C210" s="645" t="s">
        <v>391</v>
      </c>
      <c r="D210" s="645" t="s">
        <v>3302</v>
      </c>
      <c r="E210" s="645" t="s">
        <v>3303</v>
      </c>
      <c r="F210" s="645" t="s">
        <v>3304</v>
      </c>
      <c r="G210" s="645" t="s">
        <v>10778</v>
      </c>
      <c r="H210" s="646">
        <v>42811</v>
      </c>
      <c r="I210" s="647">
        <v>90</v>
      </c>
      <c r="J210" s="645" t="s">
        <v>801</v>
      </c>
      <c r="K210" s="645" t="s">
        <v>1808</v>
      </c>
      <c r="L210" s="646">
        <v>42822</v>
      </c>
      <c r="M210" s="645" t="s">
        <v>4</v>
      </c>
      <c r="N210" s="645" t="s">
        <v>801</v>
      </c>
    </row>
    <row r="211" spans="1:14" x14ac:dyDescent="0.2">
      <c r="A211" s="645" t="s">
        <v>390</v>
      </c>
      <c r="B211" s="645" t="s">
        <v>1710</v>
      </c>
      <c r="C211" s="645" t="s">
        <v>391</v>
      </c>
      <c r="D211" s="645" t="s">
        <v>3302</v>
      </c>
      <c r="E211" s="645" t="s">
        <v>3303</v>
      </c>
      <c r="F211" s="645" t="s">
        <v>3304</v>
      </c>
      <c r="G211" s="645" t="s">
        <v>10779</v>
      </c>
      <c r="H211" s="646">
        <v>42810</v>
      </c>
      <c r="I211" s="647">
        <v>188</v>
      </c>
      <c r="J211" s="645" t="s">
        <v>801</v>
      </c>
      <c r="K211" s="645" t="s">
        <v>500</v>
      </c>
      <c r="L211" s="646">
        <v>42814</v>
      </c>
      <c r="M211" s="645" t="s">
        <v>4</v>
      </c>
      <c r="N211" s="645" t="s">
        <v>801</v>
      </c>
    </row>
    <row r="212" spans="1:14" x14ac:dyDescent="0.2">
      <c r="A212" s="645" t="s">
        <v>390</v>
      </c>
      <c r="B212" s="645" t="s">
        <v>1710</v>
      </c>
      <c r="C212" s="645" t="s">
        <v>391</v>
      </c>
      <c r="D212" s="645" t="s">
        <v>3302</v>
      </c>
      <c r="E212" s="645" t="s">
        <v>3303</v>
      </c>
      <c r="F212" s="645" t="s">
        <v>3304</v>
      </c>
      <c r="G212" s="645" t="s">
        <v>10781</v>
      </c>
      <c r="H212" s="646">
        <v>42810</v>
      </c>
      <c r="I212" s="647">
        <v>201</v>
      </c>
      <c r="J212" s="645" t="s">
        <v>801</v>
      </c>
      <c r="K212" s="645" t="s">
        <v>3654</v>
      </c>
      <c r="L212" s="646">
        <v>42822</v>
      </c>
      <c r="M212" s="645" t="s">
        <v>4</v>
      </c>
      <c r="N212" s="645" t="s">
        <v>10782</v>
      </c>
    </row>
    <row r="213" spans="1:14" x14ac:dyDescent="0.2">
      <c r="A213" s="645" t="s">
        <v>390</v>
      </c>
      <c r="B213" s="645" t="s">
        <v>1710</v>
      </c>
      <c r="C213" s="645" t="s">
        <v>391</v>
      </c>
      <c r="D213" s="645" t="s">
        <v>3302</v>
      </c>
      <c r="E213" s="645" t="s">
        <v>3303</v>
      </c>
      <c r="F213" s="645" t="s">
        <v>3304</v>
      </c>
      <c r="G213" s="645" t="s">
        <v>10783</v>
      </c>
      <c r="H213" s="646">
        <v>42810</v>
      </c>
      <c r="I213" s="647">
        <v>76.75</v>
      </c>
      <c r="J213" s="645" t="s">
        <v>801</v>
      </c>
      <c r="K213" s="645" t="s">
        <v>3654</v>
      </c>
      <c r="L213" s="646">
        <v>42821</v>
      </c>
      <c r="M213" s="645" t="s">
        <v>4</v>
      </c>
      <c r="N213" s="645" t="s">
        <v>10782</v>
      </c>
    </row>
    <row r="214" spans="1:14" x14ac:dyDescent="0.2">
      <c r="A214" s="645" t="s">
        <v>390</v>
      </c>
      <c r="B214" s="645" t="s">
        <v>1710</v>
      </c>
      <c r="C214" s="645" t="s">
        <v>391</v>
      </c>
      <c r="D214" s="645" t="s">
        <v>3302</v>
      </c>
      <c r="E214" s="645" t="s">
        <v>3303</v>
      </c>
      <c r="F214" s="645" t="s">
        <v>3304</v>
      </c>
      <c r="G214" s="645" t="s">
        <v>10784</v>
      </c>
      <c r="H214" s="646">
        <v>42810</v>
      </c>
      <c r="I214" s="647">
        <v>46.35</v>
      </c>
      <c r="J214" s="645" t="s">
        <v>801</v>
      </c>
      <c r="K214" s="645" t="s">
        <v>544</v>
      </c>
      <c r="L214" s="646">
        <v>42822</v>
      </c>
      <c r="M214" s="645" t="s">
        <v>4</v>
      </c>
      <c r="N214" s="645" t="s">
        <v>10785</v>
      </c>
    </row>
    <row r="215" spans="1:14" x14ac:dyDescent="0.2">
      <c r="A215" s="645" t="s">
        <v>390</v>
      </c>
      <c r="B215" s="645" t="s">
        <v>1710</v>
      </c>
      <c r="C215" s="645" t="s">
        <v>391</v>
      </c>
      <c r="D215" s="645" t="s">
        <v>3302</v>
      </c>
      <c r="E215" s="645" t="s">
        <v>3303</v>
      </c>
      <c r="F215" s="645" t="s">
        <v>3304</v>
      </c>
      <c r="G215" s="645" t="s">
        <v>10786</v>
      </c>
      <c r="H215" s="646">
        <v>42810</v>
      </c>
      <c r="I215" s="647">
        <v>46.35</v>
      </c>
      <c r="J215" s="645" t="s">
        <v>801</v>
      </c>
      <c r="K215" s="645" t="s">
        <v>544</v>
      </c>
      <c r="L215" s="646">
        <v>42822</v>
      </c>
      <c r="M215" s="645" t="s">
        <v>4</v>
      </c>
      <c r="N215" s="645" t="s">
        <v>10785</v>
      </c>
    </row>
    <row r="216" spans="1:14" x14ac:dyDescent="0.2">
      <c r="A216" s="645" t="s">
        <v>390</v>
      </c>
      <c r="B216" s="645" t="s">
        <v>1710</v>
      </c>
      <c r="C216" s="645" t="s">
        <v>391</v>
      </c>
      <c r="D216" s="645" t="s">
        <v>3302</v>
      </c>
      <c r="E216" s="645" t="s">
        <v>3303</v>
      </c>
      <c r="F216" s="645" t="s">
        <v>3304</v>
      </c>
      <c r="G216" s="645" t="s">
        <v>10787</v>
      </c>
      <c r="H216" s="646">
        <v>42804</v>
      </c>
      <c r="I216" s="647">
        <v>98.91</v>
      </c>
      <c r="J216" s="645" t="s">
        <v>801</v>
      </c>
      <c r="K216" s="645" t="s">
        <v>748</v>
      </c>
      <c r="L216" s="646">
        <v>42818</v>
      </c>
      <c r="M216" s="645" t="s">
        <v>4</v>
      </c>
      <c r="N216" s="645" t="s">
        <v>10788</v>
      </c>
    </row>
    <row r="217" spans="1:14" x14ac:dyDescent="0.2">
      <c r="A217" s="645" t="s">
        <v>390</v>
      </c>
      <c r="B217" s="645" t="s">
        <v>1710</v>
      </c>
      <c r="C217" s="645" t="s">
        <v>391</v>
      </c>
      <c r="D217" s="645" t="s">
        <v>3302</v>
      </c>
      <c r="E217" s="645" t="s">
        <v>3303</v>
      </c>
      <c r="F217" s="645" t="s">
        <v>3304</v>
      </c>
      <c r="G217" s="645" t="s">
        <v>10789</v>
      </c>
      <c r="H217" s="646">
        <v>42804</v>
      </c>
      <c r="I217" s="647">
        <v>97.85</v>
      </c>
      <c r="J217" s="645" t="s">
        <v>801</v>
      </c>
      <c r="K217" s="645" t="s">
        <v>748</v>
      </c>
      <c r="L217" s="646">
        <v>42818</v>
      </c>
      <c r="M217" s="645" t="s">
        <v>4</v>
      </c>
      <c r="N217" s="645" t="s">
        <v>10788</v>
      </c>
    </row>
    <row r="218" spans="1:14" x14ac:dyDescent="0.2">
      <c r="A218" s="645" t="s">
        <v>390</v>
      </c>
      <c r="B218" s="645" t="s">
        <v>1710</v>
      </c>
      <c r="C218" s="645" t="s">
        <v>391</v>
      </c>
      <c r="D218" s="645" t="s">
        <v>3302</v>
      </c>
      <c r="E218" s="645" t="s">
        <v>3303</v>
      </c>
      <c r="F218" s="645" t="s">
        <v>3304</v>
      </c>
      <c r="G218" s="645" t="s">
        <v>10790</v>
      </c>
      <c r="H218" s="646">
        <v>42804</v>
      </c>
      <c r="I218" s="647">
        <v>97.85</v>
      </c>
      <c r="J218" s="645" t="s">
        <v>801</v>
      </c>
      <c r="K218" s="645" t="s">
        <v>748</v>
      </c>
      <c r="L218" s="646">
        <v>42818</v>
      </c>
      <c r="M218" s="645" t="s">
        <v>4</v>
      </c>
      <c r="N218" s="645" t="s">
        <v>10788</v>
      </c>
    </row>
    <row r="219" spans="1:14" x14ac:dyDescent="0.2">
      <c r="A219" s="645" t="s">
        <v>390</v>
      </c>
      <c r="B219" s="645" t="s">
        <v>1710</v>
      </c>
      <c r="C219" s="645" t="s">
        <v>391</v>
      </c>
      <c r="D219" s="645" t="s">
        <v>3302</v>
      </c>
      <c r="E219" s="645" t="s">
        <v>3303</v>
      </c>
      <c r="F219" s="645" t="s">
        <v>3304</v>
      </c>
      <c r="G219" s="645" t="s">
        <v>10791</v>
      </c>
      <c r="H219" s="646">
        <v>42804</v>
      </c>
      <c r="I219" s="647">
        <v>86.46</v>
      </c>
      <c r="J219" s="645" t="s">
        <v>801</v>
      </c>
      <c r="K219" s="645" t="s">
        <v>544</v>
      </c>
      <c r="L219" s="646">
        <v>42818</v>
      </c>
      <c r="M219" s="645" t="s">
        <v>4</v>
      </c>
      <c r="N219" s="645" t="s">
        <v>10792</v>
      </c>
    </row>
    <row r="220" spans="1:14" x14ac:dyDescent="0.2">
      <c r="A220" s="645" t="s">
        <v>390</v>
      </c>
      <c r="B220" s="645" t="s">
        <v>1710</v>
      </c>
      <c r="C220" s="645" t="s">
        <v>391</v>
      </c>
      <c r="D220" s="645" t="s">
        <v>3302</v>
      </c>
      <c r="E220" s="645" t="s">
        <v>3303</v>
      </c>
      <c r="F220" s="645" t="s">
        <v>3304</v>
      </c>
      <c r="G220" s="645" t="s">
        <v>10793</v>
      </c>
      <c r="H220" s="646">
        <v>42803</v>
      </c>
      <c r="I220" s="647">
        <v>11.6</v>
      </c>
      <c r="J220" s="645" t="s">
        <v>801</v>
      </c>
      <c r="K220" s="645" t="s">
        <v>544</v>
      </c>
      <c r="L220" s="646">
        <v>42817</v>
      </c>
      <c r="M220" s="645" t="s">
        <v>4</v>
      </c>
      <c r="N220" s="645" t="s">
        <v>10792</v>
      </c>
    </row>
    <row r="221" spans="1:14" x14ac:dyDescent="0.2">
      <c r="A221" s="645" t="s">
        <v>390</v>
      </c>
      <c r="B221" s="645" t="s">
        <v>1710</v>
      </c>
      <c r="C221" s="645" t="s">
        <v>391</v>
      </c>
      <c r="D221" s="645" t="s">
        <v>3302</v>
      </c>
      <c r="E221" s="645" t="s">
        <v>3303</v>
      </c>
      <c r="F221" s="645" t="s">
        <v>3304</v>
      </c>
      <c r="G221" s="645" t="s">
        <v>10794</v>
      </c>
      <c r="H221" s="646">
        <v>42803</v>
      </c>
      <c r="I221" s="647">
        <v>11.6</v>
      </c>
      <c r="J221" s="645" t="s">
        <v>801</v>
      </c>
      <c r="K221" s="645" t="s">
        <v>544</v>
      </c>
      <c r="L221" s="646">
        <v>42817</v>
      </c>
      <c r="M221" s="645" t="s">
        <v>4</v>
      </c>
      <c r="N221" s="645" t="s">
        <v>10792</v>
      </c>
    </row>
    <row r="222" spans="1:14" x14ac:dyDescent="0.2">
      <c r="A222" s="645" t="s">
        <v>390</v>
      </c>
      <c r="B222" s="645" t="s">
        <v>1710</v>
      </c>
      <c r="C222" s="645" t="s">
        <v>391</v>
      </c>
      <c r="D222" s="645" t="s">
        <v>3302</v>
      </c>
      <c r="E222" s="645" t="s">
        <v>3303</v>
      </c>
      <c r="F222" s="645" t="s">
        <v>3304</v>
      </c>
      <c r="G222" s="645" t="s">
        <v>10795</v>
      </c>
      <c r="H222" s="646">
        <v>42803</v>
      </c>
      <c r="I222" s="647">
        <v>93.05</v>
      </c>
      <c r="J222" s="645" t="s">
        <v>801</v>
      </c>
      <c r="K222" s="645" t="s">
        <v>544</v>
      </c>
      <c r="L222" s="646">
        <v>42817</v>
      </c>
      <c r="M222" s="645" t="s">
        <v>4</v>
      </c>
      <c r="N222" s="645" t="s">
        <v>10792</v>
      </c>
    </row>
    <row r="223" spans="1:14" x14ac:dyDescent="0.2">
      <c r="A223" s="645" t="s">
        <v>390</v>
      </c>
      <c r="B223" s="645" t="s">
        <v>1710</v>
      </c>
      <c r="C223" s="645" t="s">
        <v>391</v>
      </c>
      <c r="D223" s="645" t="s">
        <v>3302</v>
      </c>
      <c r="E223" s="645" t="s">
        <v>3303</v>
      </c>
      <c r="F223" s="645" t="s">
        <v>3304</v>
      </c>
      <c r="G223" s="645" t="s">
        <v>10796</v>
      </c>
      <c r="H223" s="646">
        <v>42803</v>
      </c>
      <c r="I223" s="647">
        <v>89.55</v>
      </c>
      <c r="J223" s="645" t="s">
        <v>801</v>
      </c>
      <c r="K223" s="645" t="s">
        <v>544</v>
      </c>
      <c r="L223" s="646">
        <v>42817</v>
      </c>
      <c r="M223" s="645" t="s">
        <v>4</v>
      </c>
      <c r="N223" s="645" t="s">
        <v>10792</v>
      </c>
    </row>
    <row r="224" spans="1:14" x14ac:dyDescent="0.2">
      <c r="A224" s="645" t="s">
        <v>390</v>
      </c>
      <c r="B224" s="645" t="s">
        <v>1710</v>
      </c>
      <c r="C224" s="645" t="s">
        <v>391</v>
      </c>
      <c r="D224" s="645" t="s">
        <v>3302</v>
      </c>
      <c r="E224" s="645" t="s">
        <v>3303</v>
      </c>
      <c r="F224" s="645" t="s">
        <v>3304</v>
      </c>
      <c r="G224" s="645" t="s">
        <v>10797</v>
      </c>
      <c r="H224" s="646">
        <v>42803</v>
      </c>
      <c r="I224" s="647">
        <v>96.95</v>
      </c>
      <c r="J224" s="645" t="s">
        <v>801</v>
      </c>
      <c r="K224" s="645" t="s">
        <v>544</v>
      </c>
      <c r="L224" s="646">
        <v>42817</v>
      </c>
      <c r="M224" s="645" t="s">
        <v>4</v>
      </c>
      <c r="N224" s="645" t="s">
        <v>10798</v>
      </c>
    </row>
    <row r="225" spans="1:14" x14ac:dyDescent="0.2">
      <c r="A225" s="645" t="s">
        <v>390</v>
      </c>
      <c r="B225" s="645" t="s">
        <v>1710</v>
      </c>
      <c r="C225" s="645" t="s">
        <v>391</v>
      </c>
      <c r="D225" s="645" t="s">
        <v>3302</v>
      </c>
      <c r="E225" s="645" t="s">
        <v>3303</v>
      </c>
      <c r="F225" s="645" t="s">
        <v>3304</v>
      </c>
      <c r="G225" s="645" t="s">
        <v>10799</v>
      </c>
      <c r="H225" s="646">
        <v>42803</v>
      </c>
      <c r="I225" s="647">
        <v>96.95</v>
      </c>
      <c r="J225" s="645" t="s">
        <v>801</v>
      </c>
      <c r="K225" s="645" t="s">
        <v>544</v>
      </c>
      <c r="L225" s="646">
        <v>42817</v>
      </c>
      <c r="M225" s="645" t="s">
        <v>4</v>
      </c>
      <c r="N225" s="645" t="s">
        <v>10798</v>
      </c>
    </row>
    <row r="226" spans="1:14" x14ac:dyDescent="0.2">
      <c r="A226" s="645" t="s">
        <v>390</v>
      </c>
      <c r="B226" s="645" t="s">
        <v>1710</v>
      </c>
      <c r="C226" s="645" t="s">
        <v>391</v>
      </c>
      <c r="D226" s="645" t="s">
        <v>3302</v>
      </c>
      <c r="E226" s="645" t="s">
        <v>3303</v>
      </c>
      <c r="F226" s="645" t="s">
        <v>3304</v>
      </c>
      <c r="G226" s="645" t="s">
        <v>10800</v>
      </c>
      <c r="H226" s="646">
        <v>42803</v>
      </c>
      <c r="I226" s="647">
        <v>320.82</v>
      </c>
      <c r="J226" s="645" t="s">
        <v>801</v>
      </c>
      <c r="K226" s="645" t="s">
        <v>1808</v>
      </c>
      <c r="L226" s="646">
        <v>42818</v>
      </c>
      <c r="M226" s="645" t="s">
        <v>4</v>
      </c>
      <c r="N226" s="645" t="s">
        <v>801</v>
      </c>
    </row>
    <row r="227" spans="1:14" x14ac:dyDescent="0.2">
      <c r="A227" s="645" t="s">
        <v>390</v>
      </c>
      <c r="B227" s="645" t="s">
        <v>1710</v>
      </c>
      <c r="C227" s="645" t="s">
        <v>391</v>
      </c>
      <c r="D227" s="645" t="s">
        <v>3302</v>
      </c>
      <c r="E227" s="645" t="s">
        <v>3303</v>
      </c>
      <c r="F227" s="645" t="s">
        <v>3304</v>
      </c>
      <c r="G227" s="645" t="s">
        <v>10801</v>
      </c>
      <c r="H227" s="646">
        <v>42803</v>
      </c>
      <c r="I227" s="647">
        <v>81</v>
      </c>
      <c r="J227" s="645" t="s">
        <v>801</v>
      </c>
      <c r="K227" s="645" t="s">
        <v>1808</v>
      </c>
      <c r="L227" s="646">
        <v>42817</v>
      </c>
      <c r="M227" s="645" t="s">
        <v>4</v>
      </c>
      <c r="N227" s="645" t="s">
        <v>801</v>
      </c>
    </row>
    <row r="228" spans="1:14" x14ac:dyDescent="0.2">
      <c r="A228" s="645" t="s">
        <v>390</v>
      </c>
      <c r="B228" s="645" t="s">
        <v>1710</v>
      </c>
      <c r="C228" s="645" t="s">
        <v>391</v>
      </c>
      <c r="D228" s="645" t="s">
        <v>3302</v>
      </c>
      <c r="E228" s="645" t="s">
        <v>3303</v>
      </c>
      <c r="F228" s="645" t="s">
        <v>3304</v>
      </c>
      <c r="G228" s="645" t="s">
        <v>10802</v>
      </c>
      <c r="H228" s="646">
        <v>42803</v>
      </c>
      <c r="I228" s="647">
        <v>97.91</v>
      </c>
      <c r="J228" s="645" t="s">
        <v>801</v>
      </c>
      <c r="K228" s="645" t="s">
        <v>1241</v>
      </c>
      <c r="L228" s="646">
        <v>42817</v>
      </c>
      <c r="M228" s="645" t="s">
        <v>4</v>
      </c>
      <c r="N228" s="645" t="s">
        <v>801</v>
      </c>
    </row>
    <row r="229" spans="1:14" x14ac:dyDescent="0.2">
      <c r="A229" s="645" t="s">
        <v>390</v>
      </c>
      <c r="B229" s="645" t="s">
        <v>1710</v>
      </c>
      <c r="C229" s="645" t="s">
        <v>391</v>
      </c>
      <c r="D229" s="645" t="s">
        <v>3302</v>
      </c>
      <c r="E229" s="645" t="s">
        <v>3303</v>
      </c>
      <c r="F229" s="645" t="s">
        <v>3304</v>
      </c>
      <c r="G229" s="645" t="s">
        <v>10803</v>
      </c>
      <c r="H229" s="646">
        <v>42803</v>
      </c>
      <c r="I229" s="647">
        <v>195.84</v>
      </c>
      <c r="J229" s="645" t="s">
        <v>801</v>
      </c>
      <c r="K229" s="645" t="s">
        <v>1241</v>
      </c>
      <c r="L229" s="646">
        <v>42817</v>
      </c>
      <c r="M229" s="645" t="s">
        <v>4</v>
      </c>
      <c r="N229" s="645" t="s">
        <v>801</v>
      </c>
    </row>
    <row r="230" spans="1:14" x14ac:dyDescent="0.2">
      <c r="A230" s="645" t="s">
        <v>390</v>
      </c>
      <c r="B230" s="645" t="s">
        <v>1710</v>
      </c>
      <c r="C230" s="645" t="s">
        <v>391</v>
      </c>
      <c r="D230" s="645" t="s">
        <v>3302</v>
      </c>
      <c r="E230" s="645" t="s">
        <v>3303</v>
      </c>
      <c r="F230" s="645" t="s">
        <v>3304</v>
      </c>
      <c r="G230" s="645" t="s">
        <v>10804</v>
      </c>
      <c r="H230" s="646">
        <v>42803</v>
      </c>
      <c r="I230" s="647">
        <v>97.91</v>
      </c>
      <c r="J230" s="645" t="s">
        <v>801</v>
      </c>
      <c r="K230" s="645" t="s">
        <v>1241</v>
      </c>
      <c r="L230" s="646">
        <v>42817</v>
      </c>
      <c r="M230" s="645" t="s">
        <v>4</v>
      </c>
      <c r="N230" s="645" t="s">
        <v>801</v>
      </c>
    </row>
    <row r="231" spans="1:14" x14ac:dyDescent="0.2">
      <c r="A231" s="645" t="s">
        <v>390</v>
      </c>
      <c r="B231" s="645" t="s">
        <v>1710</v>
      </c>
      <c r="C231" s="645" t="s">
        <v>391</v>
      </c>
      <c r="D231" s="645" t="s">
        <v>3302</v>
      </c>
      <c r="E231" s="645" t="s">
        <v>3303</v>
      </c>
      <c r="F231" s="645" t="s">
        <v>3304</v>
      </c>
      <c r="G231" s="645" t="s">
        <v>10805</v>
      </c>
      <c r="H231" s="646">
        <v>42802</v>
      </c>
      <c r="I231" s="647">
        <v>198</v>
      </c>
      <c r="J231" s="645" t="s">
        <v>801</v>
      </c>
      <c r="K231" s="645" t="s">
        <v>1131</v>
      </c>
      <c r="L231" s="646">
        <v>42815</v>
      </c>
      <c r="M231" s="645" t="s">
        <v>4</v>
      </c>
      <c r="N231" s="645" t="s">
        <v>801</v>
      </c>
    </row>
    <row r="232" spans="1:14" x14ac:dyDescent="0.2">
      <c r="A232" s="645" t="s">
        <v>390</v>
      </c>
      <c r="B232" s="645" t="s">
        <v>1710</v>
      </c>
      <c r="C232" s="645" t="s">
        <v>391</v>
      </c>
      <c r="D232" s="645" t="s">
        <v>3302</v>
      </c>
      <c r="E232" s="645" t="s">
        <v>3303</v>
      </c>
      <c r="F232" s="645" t="s">
        <v>3304</v>
      </c>
      <c r="G232" s="645" t="s">
        <v>10806</v>
      </c>
      <c r="H232" s="646">
        <v>42802</v>
      </c>
      <c r="I232" s="647">
        <v>49.65</v>
      </c>
      <c r="J232" s="645" t="s">
        <v>801</v>
      </c>
      <c r="K232" s="645" t="s">
        <v>1131</v>
      </c>
      <c r="L232" s="646">
        <v>42817</v>
      </c>
      <c r="M232" s="645" t="s">
        <v>4</v>
      </c>
      <c r="N232" s="645" t="s">
        <v>801</v>
      </c>
    </row>
    <row r="233" spans="1:14" x14ac:dyDescent="0.2">
      <c r="A233" s="645" t="s">
        <v>390</v>
      </c>
      <c r="B233" s="645" t="s">
        <v>1710</v>
      </c>
      <c r="C233" s="645" t="s">
        <v>391</v>
      </c>
      <c r="D233" s="645" t="s">
        <v>3302</v>
      </c>
      <c r="E233" s="645" t="s">
        <v>3303</v>
      </c>
      <c r="F233" s="645" t="s">
        <v>3304</v>
      </c>
      <c r="G233" s="645" t="s">
        <v>10807</v>
      </c>
      <c r="H233" s="646">
        <v>42802</v>
      </c>
      <c r="I233" s="647">
        <v>5767.3</v>
      </c>
      <c r="J233" s="645" t="s">
        <v>801</v>
      </c>
      <c r="K233" s="645" t="s">
        <v>2539</v>
      </c>
      <c r="L233" s="646">
        <v>42816</v>
      </c>
      <c r="M233" s="645" t="s">
        <v>4</v>
      </c>
      <c r="N233" s="645" t="s">
        <v>10587</v>
      </c>
    </row>
    <row r="234" spans="1:14" x14ac:dyDescent="0.2">
      <c r="A234" s="645" t="s">
        <v>390</v>
      </c>
      <c r="B234" s="645" t="s">
        <v>1710</v>
      </c>
      <c r="C234" s="645" t="s">
        <v>391</v>
      </c>
      <c r="D234" s="645" t="s">
        <v>3302</v>
      </c>
      <c r="E234" s="645" t="s">
        <v>3303</v>
      </c>
      <c r="F234" s="645" t="s">
        <v>3304</v>
      </c>
      <c r="G234" s="645" t="s">
        <v>10808</v>
      </c>
      <c r="H234" s="646">
        <v>42802</v>
      </c>
      <c r="I234" s="647">
        <v>112</v>
      </c>
      <c r="J234" s="645" t="s">
        <v>801</v>
      </c>
      <c r="K234" s="645" t="s">
        <v>1139</v>
      </c>
      <c r="L234" s="646">
        <v>42815</v>
      </c>
      <c r="M234" s="645" t="s">
        <v>4</v>
      </c>
      <c r="N234" s="645" t="s">
        <v>801</v>
      </c>
    </row>
    <row r="235" spans="1:14" x14ac:dyDescent="0.2">
      <c r="A235" s="645" t="s">
        <v>390</v>
      </c>
      <c r="B235" s="645" t="s">
        <v>1710</v>
      </c>
      <c r="C235" s="645" t="s">
        <v>391</v>
      </c>
      <c r="D235" s="645" t="s">
        <v>3302</v>
      </c>
      <c r="E235" s="645" t="s">
        <v>3303</v>
      </c>
      <c r="F235" s="645" t="s">
        <v>3304</v>
      </c>
      <c r="G235" s="645" t="s">
        <v>10809</v>
      </c>
      <c r="H235" s="646">
        <v>42802</v>
      </c>
      <c r="I235" s="647">
        <v>288.76</v>
      </c>
      <c r="J235" s="645" t="s">
        <v>801</v>
      </c>
      <c r="K235" s="645" t="s">
        <v>500</v>
      </c>
      <c r="L235" s="646">
        <v>42810</v>
      </c>
      <c r="M235" s="645" t="s">
        <v>4</v>
      </c>
      <c r="N235" s="645" t="s">
        <v>801</v>
      </c>
    </row>
    <row r="236" spans="1:14" x14ac:dyDescent="0.2">
      <c r="A236" s="645" t="s">
        <v>390</v>
      </c>
      <c r="B236" s="645" t="s">
        <v>1710</v>
      </c>
      <c r="C236" s="645" t="s">
        <v>391</v>
      </c>
      <c r="D236" s="645" t="s">
        <v>3302</v>
      </c>
      <c r="E236" s="645" t="s">
        <v>3303</v>
      </c>
      <c r="F236" s="645" t="s">
        <v>3304</v>
      </c>
      <c r="G236" s="645" t="s">
        <v>10810</v>
      </c>
      <c r="H236" s="646">
        <v>42802</v>
      </c>
      <c r="I236" s="647">
        <v>200</v>
      </c>
      <c r="J236" s="645" t="s">
        <v>801</v>
      </c>
      <c r="K236" s="645" t="s">
        <v>1143</v>
      </c>
      <c r="L236" s="646">
        <v>42810</v>
      </c>
      <c r="M236" s="645" t="s">
        <v>4</v>
      </c>
      <c r="N236" s="645" t="s">
        <v>801</v>
      </c>
    </row>
    <row r="237" spans="1:14" x14ac:dyDescent="0.2">
      <c r="A237" s="645" t="s">
        <v>390</v>
      </c>
      <c r="B237" s="645" t="s">
        <v>1710</v>
      </c>
      <c r="C237" s="645" t="s">
        <v>391</v>
      </c>
      <c r="D237" s="645" t="s">
        <v>3302</v>
      </c>
      <c r="E237" s="645" t="s">
        <v>3303</v>
      </c>
      <c r="F237" s="645" t="s">
        <v>3304</v>
      </c>
      <c r="G237" s="645" t="s">
        <v>10811</v>
      </c>
      <c r="H237" s="646">
        <v>42802</v>
      </c>
      <c r="I237" s="647">
        <v>429.5</v>
      </c>
      <c r="J237" s="645" t="s">
        <v>801</v>
      </c>
      <c r="K237" s="645" t="s">
        <v>169</v>
      </c>
      <c r="L237" s="646">
        <v>42815</v>
      </c>
      <c r="M237" s="645" t="s">
        <v>4</v>
      </c>
      <c r="N237" s="645" t="s">
        <v>801</v>
      </c>
    </row>
    <row r="238" spans="1:14" x14ac:dyDescent="0.2">
      <c r="A238" s="645" t="s">
        <v>390</v>
      </c>
      <c r="B238" s="645" t="s">
        <v>1710</v>
      </c>
      <c r="C238" s="645" t="s">
        <v>391</v>
      </c>
      <c r="D238" s="645" t="s">
        <v>3302</v>
      </c>
      <c r="E238" s="645" t="s">
        <v>3303</v>
      </c>
      <c r="F238" s="645" t="s">
        <v>3304</v>
      </c>
      <c r="G238" s="645" t="s">
        <v>10812</v>
      </c>
      <c r="H238" s="646">
        <v>42796</v>
      </c>
      <c r="I238" s="647">
        <v>122</v>
      </c>
      <c r="J238" s="645" t="s">
        <v>801</v>
      </c>
      <c r="K238" s="645" t="s">
        <v>1808</v>
      </c>
      <c r="L238" s="646">
        <v>42801</v>
      </c>
      <c r="M238" s="645" t="s">
        <v>4</v>
      </c>
      <c r="N238" s="645" t="s">
        <v>801</v>
      </c>
    </row>
    <row r="239" spans="1:14" x14ac:dyDescent="0.2">
      <c r="A239" s="645" t="s">
        <v>390</v>
      </c>
      <c r="B239" s="645" t="s">
        <v>1710</v>
      </c>
      <c r="C239" s="645" t="s">
        <v>391</v>
      </c>
      <c r="D239" s="645" t="s">
        <v>3302</v>
      </c>
      <c r="E239" s="645" t="s">
        <v>3303</v>
      </c>
      <c r="F239" s="645" t="s">
        <v>3304</v>
      </c>
      <c r="G239" s="645" t="s">
        <v>10813</v>
      </c>
      <c r="H239" s="646">
        <v>42794</v>
      </c>
      <c r="I239" s="647">
        <v>8.3000000000000007</v>
      </c>
      <c r="J239" s="645" t="s">
        <v>801</v>
      </c>
      <c r="K239" s="645" t="s">
        <v>10814</v>
      </c>
      <c r="L239" s="646">
        <v>42809</v>
      </c>
      <c r="M239" s="645" t="s">
        <v>4</v>
      </c>
      <c r="N239" s="645" t="s">
        <v>801</v>
      </c>
    </row>
    <row r="240" spans="1:14" x14ac:dyDescent="0.2">
      <c r="A240" s="645" t="s">
        <v>390</v>
      </c>
      <c r="B240" s="645" t="s">
        <v>1710</v>
      </c>
      <c r="C240" s="645" t="s">
        <v>391</v>
      </c>
      <c r="D240" s="645" t="s">
        <v>3302</v>
      </c>
      <c r="E240" s="645" t="s">
        <v>3303</v>
      </c>
      <c r="F240" s="645" t="s">
        <v>3304</v>
      </c>
      <c r="G240" s="645" t="s">
        <v>10815</v>
      </c>
      <c r="H240" s="646">
        <v>42794</v>
      </c>
      <c r="I240" s="647">
        <v>280</v>
      </c>
      <c r="J240" s="645" t="s">
        <v>801</v>
      </c>
      <c r="K240" s="645" t="s">
        <v>543</v>
      </c>
      <c r="L240" s="646">
        <v>42795</v>
      </c>
      <c r="M240" s="645" t="s">
        <v>4</v>
      </c>
      <c r="N240" s="645" t="s">
        <v>10816</v>
      </c>
    </row>
    <row r="241" spans="1:14" x14ac:dyDescent="0.2">
      <c r="A241" s="645" t="s">
        <v>390</v>
      </c>
      <c r="B241" s="645" t="s">
        <v>1710</v>
      </c>
      <c r="C241" s="645" t="s">
        <v>391</v>
      </c>
      <c r="D241" s="645" t="s">
        <v>3302</v>
      </c>
      <c r="E241" s="645" t="s">
        <v>3303</v>
      </c>
      <c r="F241" s="645" t="s">
        <v>3304</v>
      </c>
      <c r="G241" s="645" t="s">
        <v>10817</v>
      </c>
      <c r="H241" s="646">
        <v>42794</v>
      </c>
      <c r="I241" s="647">
        <v>2.4</v>
      </c>
      <c r="J241" s="645" t="s">
        <v>801</v>
      </c>
      <c r="K241" s="645" t="s">
        <v>532</v>
      </c>
      <c r="L241" s="646">
        <v>42795</v>
      </c>
      <c r="M241" s="645" t="s">
        <v>4</v>
      </c>
      <c r="N241" s="645" t="s">
        <v>801</v>
      </c>
    </row>
    <row r="242" spans="1:14" x14ac:dyDescent="0.2">
      <c r="A242" s="645" t="s">
        <v>390</v>
      </c>
      <c r="B242" s="645" t="s">
        <v>1710</v>
      </c>
      <c r="C242" s="645" t="s">
        <v>391</v>
      </c>
      <c r="D242" s="645" t="s">
        <v>3302</v>
      </c>
      <c r="E242" s="645" t="s">
        <v>3303</v>
      </c>
      <c r="F242" s="645" t="s">
        <v>3304</v>
      </c>
      <c r="G242" s="645" t="s">
        <v>10818</v>
      </c>
      <c r="H242" s="646">
        <v>42789</v>
      </c>
      <c r="I242" s="647">
        <v>303.38</v>
      </c>
      <c r="J242" s="645" t="s">
        <v>801</v>
      </c>
      <c r="K242" s="645" t="s">
        <v>590</v>
      </c>
      <c r="L242" s="646">
        <v>42795</v>
      </c>
      <c r="M242" s="645" t="s">
        <v>4</v>
      </c>
      <c r="N242" s="645" t="s">
        <v>801</v>
      </c>
    </row>
    <row r="243" spans="1:14" x14ac:dyDescent="0.2">
      <c r="A243" s="645" t="s">
        <v>390</v>
      </c>
      <c r="B243" s="645" t="s">
        <v>1710</v>
      </c>
      <c r="C243" s="645" t="s">
        <v>391</v>
      </c>
      <c r="D243" s="645" t="s">
        <v>3302</v>
      </c>
      <c r="E243" s="645" t="s">
        <v>3303</v>
      </c>
      <c r="F243" s="645" t="s">
        <v>3304</v>
      </c>
      <c r="G243" s="645" t="s">
        <v>10819</v>
      </c>
      <c r="H243" s="646">
        <v>42786</v>
      </c>
      <c r="I243" s="647">
        <v>97.85</v>
      </c>
      <c r="J243" s="645" t="s">
        <v>801</v>
      </c>
      <c r="K243" s="645" t="s">
        <v>1241</v>
      </c>
      <c r="L243" s="646">
        <v>42795</v>
      </c>
      <c r="M243" s="645" t="s">
        <v>4</v>
      </c>
      <c r="N243" s="645" t="s">
        <v>801</v>
      </c>
    </row>
    <row r="244" spans="1:14" x14ac:dyDescent="0.2">
      <c r="A244" s="645" t="s">
        <v>390</v>
      </c>
      <c r="B244" s="645" t="s">
        <v>1710</v>
      </c>
      <c r="C244" s="645" t="s">
        <v>391</v>
      </c>
      <c r="D244" s="645" t="s">
        <v>3302</v>
      </c>
      <c r="E244" s="645" t="s">
        <v>3303</v>
      </c>
      <c r="F244" s="645" t="s">
        <v>3304</v>
      </c>
      <c r="G244" s="645" t="s">
        <v>10820</v>
      </c>
      <c r="H244" s="646">
        <v>42786</v>
      </c>
      <c r="I244" s="647">
        <v>97.85</v>
      </c>
      <c r="J244" s="645" t="s">
        <v>801</v>
      </c>
      <c r="K244" s="645" t="s">
        <v>1241</v>
      </c>
      <c r="L244" s="646">
        <v>42795</v>
      </c>
      <c r="M244" s="645" t="s">
        <v>4</v>
      </c>
      <c r="N244" s="645" t="s">
        <v>801</v>
      </c>
    </row>
    <row r="245" spans="1:14" x14ac:dyDescent="0.2">
      <c r="A245" s="645" t="s">
        <v>390</v>
      </c>
      <c r="B245" s="645" t="s">
        <v>1710</v>
      </c>
      <c r="C245" s="645" t="s">
        <v>391</v>
      </c>
      <c r="D245" s="645" t="s">
        <v>3302</v>
      </c>
      <c r="E245" s="645" t="s">
        <v>3303</v>
      </c>
      <c r="F245" s="645" t="s">
        <v>3304</v>
      </c>
      <c r="G245" s="645" t="s">
        <v>10821</v>
      </c>
      <c r="H245" s="646">
        <v>42782</v>
      </c>
      <c r="I245" s="647">
        <v>178.2</v>
      </c>
      <c r="J245" s="645" t="s">
        <v>801</v>
      </c>
      <c r="K245" s="645" t="s">
        <v>3076</v>
      </c>
      <c r="L245" s="646">
        <v>42795</v>
      </c>
      <c r="M245" s="645" t="s">
        <v>4</v>
      </c>
      <c r="N245" s="645" t="s">
        <v>10822</v>
      </c>
    </row>
    <row r="246" spans="1:14" x14ac:dyDescent="0.2">
      <c r="A246" s="645" t="s">
        <v>390</v>
      </c>
      <c r="B246" s="645" t="s">
        <v>1710</v>
      </c>
      <c r="C246" s="645" t="s">
        <v>391</v>
      </c>
      <c r="D246" s="645" t="s">
        <v>3302</v>
      </c>
      <c r="E246" s="645" t="s">
        <v>3303</v>
      </c>
      <c r="F246" s="645" t="s">
        <v>3304</v>
      </c>
      <c r="G246" s="645" t="s">
        <v>10823</v>
      </c>
      <c r="H246" s="646">
        <v>42818</v>
      </c>
      <c r="I246" s="647">
        <v>262.66000000000003</v>
      </c>
      <c r="J246" s="645" t="s">
        <v>801</v>
      </c>
      <c r="K246" s="645" t="s">
        <v>615</v>
      </c>
      <c r="L246" s="646">
        <v>42824</v>
      </c>
      <c r="M246" s="645" t="s">
        <v>4</v>
      </c>
      <c r="N246" s="645" t="s">
        <v>10824</v>
      </c>
    </row>
    <row r="247" spans="1:14" x14ac:dyDescent="0.2">
      <c r="A247" s="645" t="s">
        <v>390</v>
      </c>
      <c r="B247" s="645" t="s">
        <v>1710</v>
      </c>
      <c r="C247" s="645" t="s">
        <v>391</v>
      </c>
      <c r="D247" s="645" t="s">
        <v>3302</v>
      </c>
      <c r="E247" s="645" t="s">
        <v>3303</v>
      </c>
      <c r="F247" s="645" t="s">
        <v>3304</v>
      </c>
      <c r="G247" s="645" t="s">
        <v>10825</v>
      </c>
      <c r="H247" s="646">
        <v>42818</v>
      </c>
      <c r="I247" s="647">
        <v>34.950000000000003</v>
      </c>
      <c r="J247" s="645" t="s">
        <v>801</v>
      </c>
      <c r="K247" s="645" t="s">
        <v>615</v>
      </c>
      <c r="L247" s="646">
        <v>42824</v>
      </c>
      <c r="M247" s="645" t="s">
        <v>4</v>
      </c>
      <c r="N247" s="645" t="s">
        <v>10824</v>
      </c>
    </row>
    <row r="248" spans="1:14" x14ac:dyDescent="0.2">
      <c r="A248" s="645" t="s">
        <v>390</v>
      </c>
      <c r="B248" s="645" t="s">
        <v>1710</v>
      </c>
      <c r="C248" s="645" t="s">
        <v>391</v>
      </c>
      <c r="D248" s="645" t="s">
        <v>3302</v>
      </c>
      <c r="E248" s="645" t="s">
        <v>3303</v>
      </c>
      <c r="F248" s="645" t="s">
        <v>3304</v>
      </c>
      <c r="G248" s="645" t="s">
        <v>10826</v>
      </c>
      <c r="H248" s="646">
        <v>42818</v>
      </c>
      <c r="I248" s="647">
        <v>34.950000000000003</v>
      </c>
      <c r="J248" s="645" t="s">
        <v>801</v>
      </c>
      <c r="K248" s="645" t="s">
        <v>615</v>
      </c>
      <c r="L248" s="646">
        <v>42824</v>
      </c>
      <c r="M248" s="645" t="s">
        <v>4</v>
      </c>
      <c r="N248" s="645" t="s">
        <v>10824</v>
      </c>
    </row>
    <row r="249" spans="1:14" x14ac:dyDescent="0.2">
      <c r="A249" s="645" t="s">
        <v>390</v>
      </c>
      <c r="B249" s="645" t="s">
        <v>1710</v>
      </c>
      <c r="C249" s="645" t="s">
        <v>391</v>
      </c>
      <c r="D249" s="645" t="s">
        <v>3302</v>
      </c>
      <c r="E249" s="645" t="s">
        <v>3303</v>
      </c>
      <c r="F249" s="645" t="s">
        <v>3304</v>
      </c>
      <c r="G249" s="645" t="s">
        <v>10827</v>
      </c>
      <c r="H249" s="646">
        <v>42818</v>
      </c>
      <c r="I249" s="647">
        <v>54.75</v>
      </c>
      <c r="J249" s="645" t="s">
        <v>801</v>
      </c>
      <c r="K249" s="645" t="s">
        <v>949</v>
      </c>
      <c r="L249" s="646">
        <v>42824</v>
      </c>
      <c r="M249" s="645" t="s">
        <v>4</v>
      </c>
      <c r="N249" s="645" t="s">
        <v>801</v>
      </c>
    </row>
    <row r="250" spans="1:14" x14ac:dyDescent="0.2">
      <c r="A250" s="645" t="s">
        <v>390</v>
      </c>
      <c r="B250" s="645" t="s">
        <v>1710</v>
      </c>
      <c r="C250" s="645" t="s">
        <v>391</v>
      </c>
      <c r="D250" s="645" t="s">
        <v>3302</v>
      </c>
      <c r="E250" s="645" t="s">
        <v>3303</v>
      </c>
      <c r="F250" s="645" t="s">
        <v>3304</v>
      </c>
      <c r="G250" s="645" t="s">
        <v>10828</v>
      </c>
      <c r="H250" s="646">
        <v>42818</v>
      </c>
      <c r="I250" s="647">
        <v>46.3</v>
      </c>
      <c r="J250" s="645" t="s">
        <v>801</v>
      </c>
      <c r="K250" s="645" t="s">
        <v>949</v>
      </c>
      <c r="L250" s="646">
        <v>42824</v>
      </c>
      <c r="M250" s="645" t="s">
        <v>4</v>
      </c>
      <c r="N250" s="645" t="s">
        <v>801</v>
      </c>
    </row>
    <row r="251" spans="1:14" x14ac:dyDescent="0.2">
      <c r="A251" s="645" t="s">
        <v>390</v>
      </c>
      <c r="B251" s="645" t="s">
        <v>1710</v>
      </c>
      <c r="C251" s="645" t="s">
        <v>391</v>
      </c>
      <c r="D251" s="645" t="s">
        <v>3302</v>
      </c>
      <c r="E251" s="645" t="s">
        <v>3303</v>
      </c>
      <c r="F251" s="645" t="s">
        <v>3304</v>
      </c>
      <c r="G251" s="645" t="s">
        <v>10829</v>
      </c>
      <c r="H251" s="646">
        <v>42817</v>
      </c>
      <c r="I251" s="647">
        <v>97.85</v>
      </c>
      <c r="J251" s="645" t="s">
        <v>801</v>
      </c>
      <c r="K251" s="645" t="s">
        <v>3509</v>
      </c>
      <c r="L251" s="646">
        <v>42824</v>
      </c>
      <c r="M251" s="645" t="s">
        <v>4</v>
      </c>
      <c r="N251" s="645" t="s">
        <v>801</v>
      </c>
    </row>
    <row r="252" spans="1:14" x14ac:dyDescent="0.2">
      <c r="A252" s="645" t="s">
        <v>390</v>
      </c>
      <c r="B252" s="645" t="s">
        <v>1710</v>
      </c>
      <c r="C252" s="645" t="s">
        <v>391</v>
      </c>
      <c r="D252" s="645" t="s">
        <v>3302</v>
      </c>
      <c r="E252" s="645" t="s">
        <v>3303</v>
      </c>
      <c r="F252" s="645" t="s">
        <v>3304</v>
      </c>
      <c r="G252" s="645" t="s">
        <v>10830</v>
      </c>
      <c r="H252" s="646">
        <v>42817</v>
      </c>
      <c r="I252" s="647">
        <v>97.85</v>
      </c>
      <c r="J252" s="645" t="s">
        <v>801</v>
      </c>
      <c r="K252" s="645" t="s">
        <v>3509</v>
      </c>
      <c r="L252" s="646">
        <v>42824</v>
      </c>
      <c r="M252" s="645" t="s">
        <v>4</v>
      </c>
      <c r="N252" s="645" t="s">
        <v>801</v>
      </c>
    </row>
    <row r="253" spans="1:14" x14ac:dyDescent="0.2">
      <c r="A253" s="645" t="s">
        <v>390</v>
      </c>
      <c r="B253" s="645" t="s">
        <v>1710</v>
      </c>
      <c r="C253" s="645" t="s">
        <v>391</v>
      </c>
      <c r="D253" s="645" t="s">
        <v>3302</v>
      </c>
      <c r="E253" s="645" t="s">
        <v>3303</v>
      </c>
      <c r="F253" s="645" t="s">
        <v>3304</v>
      </c>
      <c r="G253" s="645" t="s">
        <v>10831</v>
      </c>
      <c r="H253" s="646">
        <v>42817</v>
      </c>
      <c r="I253" s="647">
        <v>1867</v>
      </c>
      <c r="J253" s="645" t="s">
        <v>801</v>
      </c>
      <c r="K253" s="645" t="s">
        <v>1294</v>
      </c>
      <c r="L253" s="646">
        <v>42824</v>
      </c>
      <c r="M253" s="645" t="s">
        <v>4</v>
      </c>
      <c r="N253" s="645" t="s">
        <v>801</v>
      </c>
    </row>
    <row r="254" spans="1:14" x14ac:dyDescent="0.2">
      <c r="A254" s="645" t="s">
        <v>390</v>
      </c>
      <c r="B254" s="645" t="s">
        <v>1710</v>
      </c>
      <c r="C254" s="645" t="s">
        <v>391</v>
      </c>
      <c r="D254" s="645" t="s">
        <v>3302</v>
      </c>
      <c r="E254" s="645" t="s">
        <v>3303</v>
      </c>
      <c r="F254" s="645" t="s">
        <v>3304</v>
      </c>
      <c r="G254" s="645" t="s">
        <v>10832</v>
      </c>
      <c r="H254" s="646">
        <v>42817</v>
      </c>
      <c r="I254" s="647">
        <v>1867</v>
      </c>
      <c r="J254" s="645" t="s">
        <v>801</v>
      </c>
      <c r="K254" s="645" t="s">
        <v>1294</v>
      </c>
      <c r="L254" s="646">
        <v>42824</v>
      </c>
      <c r="M254" s="645" t="s">
        <v>4</v>
      </c>
      <c r="N254" s="645" t="s">
        <v>801</v>
      </c>
    </row>
    <row r="255" spans="1:14" x14ac:dyDescent="0.2">
      <c r="I255" s="648">
        <f>SUM(I2:I254)</f>
        <v>632175.48999999964</v>
      </c>
    </row>
  </sheetData>
  <sortState ref="A2:N260">
    <sortCondition ref="E2:E26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1"/>
  <dimension ref="A1:M1771"/>
  <sheetViews>
    <sheetView workbookViewId="0">
      <selection activeCell="A2" sqref="A2:XFD2"/>
    </sheetView>
  </sheetViews>
  <sheetFormatPr defaultColWidth="11.42578125" defaultRowHeight="12.75" x14ac:dyDescent="0.2"/>
  <cols>
    <col min="2" max="2" width="5.5703125" customWidth="1"/>
    <col min="4" max="4" width="19.42578125" customWidth="1"/>
    <col min="6" max="6" width="11.7109375" style="100" bestFit="1" customWidth="1"/>
    <col min="8" max="9" width="11.42578125" style="100"/>
  </cols>
  <sheetData>
    <row r="1" spans="1:13" x14ac:dyDescent="0.2">
      <c r="A1" s="324" t="s">
        <v>388</v>
      </c>
      <c r="B1" s="324" t="s">
        <v>0</v>
      </c>
      <c r="C1" s="324" t="s">
        <v>389</v>
      </c>
      <c r="D1" s="324" t="s">
        <v>1</v>
      </c>
      <c r="E1" s="324" t="s">
        <v>31</v>
      </c>
      <c r="F1" s="324" t="s">
        <v>32</v>
      </c>
      <c r="G1" s="324" t="s">
        <v>40</v>
      </c>
      <c r="H1" s="324" t="s">
        <v>33</v>
      </c>
      <c r="I1" s="321" t="s">
        <v>2</v>
      </c>
      <c r="J1" s="324" t="s">
        <v>36</v>
      </c>
      <c r="K1" s="324" t="s">
        <v>3</v>
      </c>
      <c r="L1" s="324" t="s">
        <v>34</v>
      </c>
      <c r="M1" s="324" t="s">
        <v>35</v>
      </c>
    </row>
    <row r="2" spans="1:13" x14ac:dyDescent="0.2">
      <c r="A2" s="388" t="s">
        <v>4047</v>
      </c>
      <c r="B2" s="388" t="s">
        <v>67</v>
      </c>
      <c r="C2" s="388" t="s">
        <v>391</v>
      </c>
      <c r="D2" s="388" t="s">
        <v>88</v>
      </c>
      <c r="E2" s="388" t="s">
        <v>89</v>
      </c>
      <c r="F2" s="388" t="s">
        <v>90</v>
      </c>
      <c r="G2" s="388" t="s">
        <v>283</v>
      </c>
      <c r="H2" s="389">
        <v>41486</v>
      </c>
      <c r="I2" s="390">
        <v>464.62</v>
      </c>
      <c r="J2" s="388"/>
      <c r="K2" s="388" t="s">
        <v>284</v>
      </c>
      <c r="L2" s="389">
        <v>42075</v>
      </c>
      <c r="M2" s="388" t="s">
        <v>71</v>
      </c>
    </row>
    <row r="3" spans="1:13" x14ac:dyDescent="0.2">
      <c r="A3" s="388"/>
      <c r="B3" s="388"/>
      <c r="C3" s="388"/>
      <c r="D3" s="388"/>
      <c r="E3" s="388"/>
      <c r="F3" s="388"/>
      <c r="G3" s="388"/>
      <c r="H3" s="389"/>
      <c r="I3" s="390"/>
      <c r="J3" s="388"/>
      <c r="K3" s="388"/>
      <c r="L3" s="389"/>
      <c r="M3" s="388"/>
    </row>
    <row r="4" spans="1:13" x14ac:dyDescent="0.2">
      <c r="A4" s="388"/>
      <c r="B4" s="388"/>
      <c r="C4" s="388"/>
      <c r="D4" s="388"/>
      <c r="E4" s="388"/>
      <c r="F4" s="388"/>
      <c r="G4" s="388"/>
      <c r="H4" s="389"/>
      <c r="I4" s="390"/>
      <c r="J4" s="388"/>
      <c r="K4" s="388"/>
      <c r="L4" s="389"/>
      <c r="M4" s="388"/>
    </row>
    <row r="5" spans="1:13" x14ac:dyDescent="0.2">
      <c r="A5" s="123"/>
      <c r="B5" s="123"/>
      <c r="C5" s="123"/>
      <c r="D5" s="123"/>
      <c r="E5" s="124"/>
      <c r="F5" s="114"/>
      <c r="G5" s="123"/>
      <c r="H5" s="186"/>
      <c r="I5" s="246"/>
      <c r="J5" s="123"/>
    </row>
    <row r="6" spans="1:13" x14ac:dyDescent="0.2">
      <c r="A6" s="123"/>
      <c r="B6" s="123"/>
      <c r="C6" s="123"/>
      <c r="D6" s="123"/>
      <c r="E6" s="124"/>
      <c r="F6" s="114"/>
      <c r="G6" s="123"/>
      <c r="H6" s="186"/>
      <c r="I6" s="322"/>
      <c r="J6" s="123"/>
    </row>
    <row r="7" spans="1:13" x14ac:dyDescent="0.2">
      <c r="A7" s="513"/>
      <c r="B7" s="513"/>
      <c r="C7" s="513"/>
      <c r="D7" s="513"/>
      <c r="E7" s="513"/>
      <c r="F7" s="513"/>
      <c r="G7" s="513"/>
      <c r="H7" s="514"/>
      <c r="I7" s="515"/>
      <c r="J7" s="513"/>
      <c r="K7" s="513"/>
      <c r="L7" s="514"/>
      <c r="M7" s="513"/>
    </row>
    <row r="8" spans="1:13" x14ac:dyDescent="0.2">
      <c r="A8" s="513"/>
      <c r="B8" s="513"/>
      <c r="C8" s="513"/>
      <c r="D8" s="513"/>
      <c r="E8" s="513"/>
      <c r="F8" s="513"/>
      <c r="G8" s="513"/>
      <c r="H8" s="514"/>
      <c r="I8" s="515"/>
      <c r="J8" s="513"/>
      <c r="K8" s="513"/>
      <c r="L8" s="514"/>
      <c r="M8" s="513"/>
    </row>
    <row r="9" spans="1:13" x14ac:dyDescent="0.2">
      <c r="A9" s="513"/>
      <c r="B9" s="513"/>
      <c r="C9" s="513"/>
      <c r="D9" s="513"/>
      <c r="E9" s="513"/>
      <c r="F9" s="513"/>
      <c r="G9" s="513"/>
      <c r="H9" s="514"/>
      <c r="I9" s="515"/>
      <c r="J9" s="513"/>
      <c r="K9" s="513"/>
      <c r="L9" s="514"/>
      <c r="M9" s="513"/>
    </row>
    <row r="10" spans="1:13" x14ac:dyDescent="0.2">
      <c r="A10" s="577"/>
      <c r="B10" s="577"/>
      <c r="C10" s="577"/>
      <c r="D10" s="577"/>
      <c r="E10" s="577"/>
      <c r="F10" s="577"/>
      <c r="G10" s="577"/>
      <c r="H10" s="578"/>
      <c r="I10" s="579"/>
      <c r="J10" s="577"/>
      <c r="K10" s="577"/>
      <c r="L10" s="578"/>
      <c r="M10" s="577"/>
    </row>
    <row r="11" spans="1:13" x14ac:dyDescent="0.2">
      <c r="A11" s="577"/>
      <c r="B11" s="577"/>
      <c r="C11" s="577"/>
      <c r="D11" s="577"/>
      <c r="E11" s="577"/>
      <c r="F11" s="577"/>
      <c r="G11" s="577"/>
      <c r="H11" s="578"/>
      <c r="I11" s="579"/>
      <c r="J11" s="577"/>
      <c r="K11" s="577"/>
      <c r="L11" s="578"/>
      <c r="M11" s="577"/>
    </row>
    <row r="12" spans="1:13" x14ac:dyDescent="0.2">
      <c r="A12" s="577"/>
      <c r="B12" s="577"/>
      <c r="C12" s="577"/>
      <c r="D12" s="577"/>
      <c r="E12" s="577"/>
      <c r="F12" s="577"/>
      <c r="G12" s="577"/>
      <c r="H12" s="578"/>
      <c r="I12" s="579"/>
      <c r="J12" s="577"/>
      <c r="K12" s="577"/>
      <c r="L12" s="578"/>
      <c r="M12" s="577"/>
    </row>
    <row r="13" spans="1:13" x14ac:dyDescent="0.2">
      <c r="A13" s="577"/>
      <c r="B13" s="577"/>
      <c r="C13" s="577"/>
      <c r="D13" s="577"/>
      <c r="E13" s="577"/>
      <c r="F13" s="577"/>
      <c r="G13" s="577"/>
      <c r="H13" s="578"/>
      <c r="I13" s="579"/>
      <c r="J13" s="577"/>
      <c r="K13" s="577"/>
      <c r="L13" s="578"/>
      <c r="M13" s="577"/>
    </row>
    <row r="14" spans="1:13" x14ac:dyDescent="0.2">
      <c r="A14" s="425"/>
      <c r="B14" s="425"/>
      <c r="C14" s="425"/>
      <c r="D14" s="425"/>
      <c r="E14" s="425"/>
      <c r="F14" s="425"/>
      <c r="G14" s="425"/>
      <c r="H14" s="426"/>
      <c r="I14" s="427"/>
      <c r="J14" s="425"/>
      <c r="K14" s="425"/>
      <c r="L14" s="426"/>
      <c r="M14" s="425"/>
    </row>
    <row r="15" spans="1:13" x14ac:dyDescent="0.2">
      <c r="A15" s="123"/>
      <c r="B15" s="123"/>
      <c r="C15" s="123"/>
      <c r="D15" s="123"/>
      <c r="E15" s="124"/>
      <c r="F15" s="114"/>
      <c r="G15" s="123"/>
      <c r="H15" s="186"/>
      <c r="I15" s="322"/>
      <c r="J15" s="123"/>
    </row>
    <row r="16" spans="1:13" x14ac:dyDescent="0.2">
      <c r="A16" s="123"/>
      <c r="B16" s="123"/>
      <c r="C16" s="123"/>
      <c r="D16" s="123"/>
      <c r="E16" s="124"/>
      <c r="F16" s="114"/>
      <c r="G16" s="123"/>
      <c r="H16" s="186"/>
      <c r="I16" s="322"/>
      <c r="J16" s="123"/>
    </row>
    <row r="17" spans="1:10" x14ac:dyDescent="0.2">
      <c r="A17" s="123"/>
      <c r="B17" s="123"/>
      <c r="C17" s="123"/>
      <c r="D17" s="123"/>
      <c r="E17" s="124"/>
      <c r="F17" s="114"/>
      <c r="G17" s="123"/>
      <c r="H17" s="186"/>
      <c r="I17" s="322"/>
      <c r="J17" s="123"/>
    </row>
    <row r="18" spans="1:10" x14ac:dyDescent="0.2">
      <c r="A18" s="123"/>
      <c r="B18" s="123"/>
      <c r="C18" s="123"/>
      <c r="D18" s="123"/>
      <c r="E18" s="124"/>
      <c r="F18" s="114"/>
      <c r="G18" s="123"/>
      <c r="H18" s="186"/>
      <c r="I18" s="322"/>
      <c r="J18" s="123"/>
    </row>
    <row r="19" spans="1:10" x14ac:dyDescent="0.2">
      <c r="A19" s="123"/>
      <c r="B19" s="123"/>
      <c r="C19" s="123"/>
      <c r="D19" s="123"/>
      <c r="E19" s="124"/>
      <c r="F19" s="114"/>
      <c r="G19" s="123"/>
      <c r="H19" s="186"/>
      <c r="I19" s="322"/>
      <c r="J19" s="123"/>
    </row>
    <row r="20" spans="1:10" x14ac:dyDescent="0.2">
      <c r="A20" s="123"/>
      <c r="B20" s="123"/>
      <c r="C20" s="123"/>
      <c r="D20" s="123"/>
      <c r="E20" s="124"/>
      <c r="F20" s="114"/>
      <c r="G20" s="123"/>
      <c r="H20" s="186"/>
      <c r="I20" s="322"/>
      <c r="J20" s="123"/>
    </row>
    <row r="21" spans="1:10" x14ac:dyDescent="0.2">
      <c r="A21" s="123"/>
      <c r="B21" s="123"/>
      <c r="C21" s="123"/>
      <c r="D21" s="123"/>
      <c r="E21" s="124"/>
      <c r="F21" s="114"/>
      <c r="G21" s="123"/>
      <c r="H21" s="186"/>
      <c r="I21" s="322"/>
      <c r="J21" s="123"/>
    </row>
    <row r="22" spans="1:10" x14ac:dyDescent="0.2">
      <c r="A22" s="123"/>
      <c r="B22" s="123"/>
      <c r="C22" s="123"/>
      <c r="D22" s="123"/>
      <c r="E22" s="124"/>
      <c r="F22" s="114"/>
      <c r="G22" s="123"/>
      <c r="H22" s="186"/>
      <c r="I22" s="322"/>
      <c r="J22" s="123"/>
    </row>
    <row r="23" spans="1:10" x14ac:dyDescent="0.2">
      <c r="A23" s="123"/>
      <c r="B23" s="123"/>
      <c r="C23" s="123"/>
      <c r="D23" s="123"/>
      <c r="E23" s="124"/>
      <c r="F23" s="114"/>
      <c r="G23" s="123"/>
      <c r="H23" s="186"/>
      <c r="I23" s="322"/>
      <c r="J23" s="123"/>
    </row>
    <row r="24" spans="1:10" x14ac:dyDescent="0.2">
      <c r="A24" s="123"/>
      <c r="B24" s="123"/>
      <c r="C24" s="123"/>
      <c r="D24" s="123"/>
      <c r="E24" s="124"/>
      <c r="F24" s="114"/>
      <c r="G24" s="123"/>
      <c r="H24" s="186"/>
      <c r="I24" s="322"/>
      <c r="J24" s="123"/>
    </row>
    <row r="25" spans="1:10" x14ac:dyDescent="0.2">
      <c r="A25" s="123"/>
      <c r="B25" s="123"/>
      <c r="C25" s="123"/>
      <c r="D25" s="123"/>
      <c r="E25" s="124"/>
      <c r="F25" s="114"/>
      <c r="G25" s="123"/>
      <c r="H25" s="186"/>
      <c r="I25" s="322"/>
      <c r="J25" s="123"/>
    </row>
    <row r="26" spans="1:10" x14ac:dyDescent="0.2">
      <c r="A26" s="123"/>
      <c r="B26" s="123"/>
      <c r="C26" s="123"/>
      <c r="D26" s="123"/>
      <c r="E26" s="124"/>
      <c r="F26" s="114"/>
      <c r="G26" s="123"/>
      <c r="H26" s="186"/>
      <c r="I26" s="322"/>
      <c r="J26" s="123"/>
    </row>
    <row r="27" spans="1:10" x14ac:dyDescent="0.2">
      <c r="A27" s="123"/>
      <c r="B27" s="123"/>
      <c r="C27" s="123"/>
      <c r="D27" s="123"/>
      <c r="E27" s="124"/>
      <c r="F27" s="114"/>
      <c r="G27" s="123"/>
      <c r="H27" s="186"/>
      <c r="I27" s="322"/>
      <c r="J27" s="123"/>
    </row>
    <row r="28" spans="1:10" x14ac:dyDescent="0.2">
      <c r="A28" s="123"/>
      <c r="B28" s="123"/>
      <c r="C28" s="123"/>
      <c r="D28" s="123"/>
      <c r="E28" s="124"/>
      <c r="F28" s="114"/>
      <c r="G28" s="123"/>
      <c r="H28" s="186"/>
      <c r="I28" s="322"/>
      <c r="J28" s="123"/>
    </row>
    <row r="29" spans="1:10" x14ac:dyDescent="0.2">
      <c r="A29" s="123"/>
      <c r="B29" s="123"/>
      <c r="C29" s="123"/>
      <c r="D29" s="123"/>
      <c r="E29" s="124"/>
      <c r="F29" s="114"/>
      <c r="G29" s="123"/>
      <c r="H29" s="186"/>
      <c r="I29" s="322"/>
      <c r="J29" s="123"/>
    </row>
    <row r="30" spans="1:10" x14ac:dyDescent="0.2">
      <c r="A30" s="123"/>
      <c r="B30" s="123"/>
      <c r="C30" s="123"/>
      <c r="D30" s="123"/>
      <c r="E30" s="124"/>
      <c r="F30" s="114"/>
      <c r="G30" s="123"/>
      <c r="H30" s="186"/>
      <c r="I30" s="322"/>
      <c r="J30" s="123"/>
    </row>
    <row r="31" spans="1:10" x14ac:dyDescent="0.2">
      <c r="A31" s="123"/>
      <c r="B31" s="123"/>
      <c r="C31" s="123"/>
      <c r="D31" s="123"/>
      <c r="E31" s="124"/>
      <c r="F31" s="114"/>
      <c r="G31" s="123"/>
      <c r="H31" s="186"/>
      <c r="I31" s="322"/>
      <c r="J31" s="123"/>
    </row>
    <row r="32" spans="1:10" x14ac:dyDescent="0.2">
      <c r="A32" s="123"/>
      <c r="B32" s="123"/>
      <c r="C32" s="123"/>
      <c r="D32" s="123"/>
      <c r="E32" s="124"/>
      <c r="F32" s="114"/>
      <c r="G32" s="123"/>
      <c r="H32" s="186"/>
      <c r="I32" s="322"/>
      <c r="J32" s="123"/>
    </row>
    <row r="33" spans="1:10" x14ac:dyDescent="0.2">
      <c r="A33" s="123"/>
      <c r="B33" s="123"/>
      <c r="C33" s="123"/>
      <c r="D33" s="123"/>
      <c r="E33" s="124"/>
      <c r="F33" s="114"/>
      <c r="G33" s="123"/>
      <c r="H33" s="186"/>
      <c r="I33" s="322"/>
      <c r="J33" s="123"/>
    </row>
    <row r="34" spans="1:10" x14ac:dyDescent="0.2">
      <c r="A34" s="123"/>
      <c r="B34" s="123"/>
      <c r="C34" s="123"/>
      <c r="D34" s="123"/>
      <c r="E34" s="124"/>
      <c r="F34" s="114"/>
      <c r="G34" s="123"/>
      <c r="H34" s="186"/>
      <c r="I34" s="322"/>
      <c r="J34" s="123"/>
    </row>
    <row r="35" spans="1:10" x14ac:dyDescent="0.2">
      <c r="A35" s="123"/>
      <c r="B35" s="123"/>
      <c r="C35" s="123"/>
      <c r="D35" s="123"/>
      <c r="E35" s="124"/>
      <c r="F35" s="114"/>
      <c r="G35" s="123"/>
      <c r="H35" s="186"/>
      <c r="I35" s="322"/>
      <c r="J35" s="123"/>
    </row>
    <row r="36" spans="1:10" x14ac:dyDescent="0.2">
      <c r="A36" s="123"/>
      <c r="B36" s="123"/>
      <c r="C36" s="123"/>
      <c r="D36" s="123"/>
      <c r="E36" s="124"/>
      <c r="F36" s="114"/>
      <c r="G36" s="123"/>
      <c r="H36" s="186"/>
      <c r="I36" s="322"/>
      <c r="J36" s="123"/>
    </row>
    <row r="37" spans="1:10" x14ac:dyDescent="0.2">
      <c r="A37" s="123"/>
      <c r="B37" s="123"/>
      <c r="C37" s="123"/>
      <c r="D37" s="123"/>
      <c r="E37" s="124"/>
      <c r="F37" s="114"/>
      <c r="G37" s="123"/>
      <c r="H37" s="186"/>
      <c r="I37" s="322"/>
      <c r="J37" s="123"/>
    </row>
    <row r="38" spans="1:10" x14ac:dyDescent="0.2">
      <c r="A38" s="123"/>
      <c r="B38" s="123"/>
      <c r="C38" s="123"/>
      <c r="D38" s="123"/>
      <c r="E38" s="124"/>
      <c r="F38" s="114"/>
      <c r="G38" s="123"/>
      <c r="H38" s="186"/>
      <c r="I38" s="322"/>
      <c r="J38" s="123"/>
    </row>
    <row r="39" spans="1:10" x14ac:dyDescent="0.2">
      <c r="A39" s="123"/>
      <c r="B39" s="123"/>
      <c r="C39" s="123"/>
      <c r="D39" s="123"/>
      <c r="E39" s="124"/>
      <c r="F39" s="114"/>
      <c r="G39" s="123"/>
      <c r="H39" s="186"/>
      <c r="I39" s="322"/>
      <c r="J39" s="123"/>
    </row>
    <row r="40" spans="1:10" x14ac:dyDescent="0.2">
      <c r="A40" s="123"/>
      <c r="B40" s="123"/>
      <c r="C40" s="123"/>
      <c r="D40" s="123"/>
      <c r="E40" s="124"/>
      <c r="F40" s="114"/>
      <c r="G40" s="123"/>
      <c r="H40" s="186"/>
      <c r="I40" s="322"/>
      <c r="J40" s="123"/>
    </row>
    <row r="41" spans="1:10" x14ac:dyDescent="0.2">
      <c r="A41" s="123"/>
      <c r="B41" s="123"/>
      <c r="C41" s="123"/>
      <c r="D41" s="123"/>
      <c r="E41" s="124"/>
      <c r="F41" s="114"/>
      <c r="G41" s="123"/>
      <c r="H41" s="186"/>
      <c r="I41" s="322"/>
      <c r="J41" s="123"/>
    </row>
    <row r="42" spans="1:10" x14ac:dyDescent="0.2">
      <c r="A42" s="123"/>
      <c r="B42" s="123"/>
      <c r="C42" s="123"/>
      <c r="D42" s="123"/>
      <c r="E42" s="124"/>
      <c r="F42" s="114"/>
      <c r="G42" s="123"/>
      <c r="H42" s="186"/>
      <c r="I42" s="322"/>
      <c r="J42" s="123"/>
    </row>
    <row r="43" spans="1:10" x14ac:dyDescent="0.2">
      <c r="A43" s="123"/>
      <c r="B43" s="123"/>
      <c r="C43" s="123"/>
      <c r="D43" s="123"/>
      <c r="E43" s="124"/>
      <c r="F43" s="114"/>
      <c r="G43" s="123"/>
      <c r="H43" s="186"/>
      <c r="I43" s="322"/>
      <c r="J43" s="123"/>
    </row>
    <row r="44" spans="1:10" x14ac:dyDescent="0.2">
      <c r="A44" s="123"/>
      <c r="B44" s="123"/>
      <c r="C44" s="123"/>
      <c r="D44" s="123"/>
      <c r="E44" s="124"/>
      <c r="F44" s="114"/>
      <c r="G44" s="123"/>
      <c r="H44" s="186"/>
      <c r="I44" s="322"/>
      <c r="J44" s="123"/>
    </row>
    <row r="45" spans="1:10" x14ac:dyDescent="0.2">
      <c r="A45" s="123"/>
      <c r="B45" s="123"/>
      <c r="C45" s="123"/>
      <c r="D45" s="123"/>
      <c r="E45" s="124"/>
      <c r="F45" s="114"/>
      <c r="G45" s="123"/>
      <c r="H45" s="186"/>
      <c r="I45" s="322"/>
      <c r="J45" s="123"/>
    </row>
    <row r="46" spans="1:10" x14ac:dyDescent="0.2">
      <c r="A46" s="123"/>
      <c r="B46" s="123"/>
      <c r="C46" s="123"/>
      <c r="D46" s="123"/>
      <c r="E46" s="124"/>
      <c r="F46" s="114"/>
      <c r="G46" s="123"/>
      <c r="H46" s="186"/>
      <c r="I46" s="322"/>
      <c r="J46" s="123"/>
    </row>
    <row r="47" spans="1:10" x14ac:dyDescent="0.2">
      <c r="A47" s="123"/>
      <c r="B47" s="123"/>
      <c r="C47" s="123"/>
      <c r="D47" s="123"/>
      <c r="E47" s="124"/>
      <c r="F47" s="114"/>
      <c r="G47" s="123"/>
      <c r="H47" s="186"/>
      <c r="I47" s="322"/>
      <c r="J47" s="123"/>
    </row>
    <row r="48" spans="1:10" x14ac:dyDescent="0.2">
      <c r="A48" s="123"/>
      <c r="B48" s="123"/>
      <c r="C48" s="123"/>
      <c r="D48" s="123"/>
      <c r="E48" s="124"/>
      <c r="F48" s="114"/>
      <c r="G48" s="123"/>
      <c r="H48" s="186"/>
      <c r="I48" s="322"/>
      <c r="J48" s="123"/>
    </row>
    <row r="49" spans="1:10" x14ac:dyDescent="0.2">
      <c r="A49" s="123"/>
      <c r="B49" s="123"/>
      <c r="C49" s="123"/>
      <c r="D49" s="123"/>
      <c r="E49" s="124"/>
      <c r="F49" s="114"/>
      <c r="G49" s="123"/>
      <c r="H49" s="186"/>
      <c r="I49" s="322"/>
      <c r="J49" s="123"/>
    </row>
    <row r="50" spans="1:10" x14ac:dyDescent="0.2">
      <c r="A50" s="123"/>
      <c r="B50" s="123"/>
      <c r="C50" s="123"/>
      <c r="D50" s="123"/>
      <c r="E50" s="124"/>
      <c r="F50" s="114"/>
      <c r="G50" s="123"/>
      <c r="H50" s="186"/>
      <c r="I50" s="322"/>
      <c r="J50" s="123"/>
    </row>
    <row r="51" spans="1:10" x14ac:dyDescent="0.2">
      <c r="A51" s="123"/>
      <c r="B51" s="123"/>
      <c r="C51" s="123"/>
      <c r="D51" s="123"/>
      <c r="E51" s="124"/>
      <c r="F51" s="114"/>
      <c r="G51" s="123"/>
      <c r="H51" s="186"/>
      <c r="I51" s="322"/>
      <c r="J51" s="123"/>
    </row>
    <row r="52" spans="1:10" x14ac:dyDescent="0.2">
      <c r="A52" s="123"/>
      <c r="B52" s="123"/>
      <c r="C52" s="123"/>
      <c r="D52" s="123"/>
      <c r="E52" s="124"/>
      <c r="F52" s="114"/>
      <c r="G52" s="123"/>
      <c r="H52" s="186"/>
      <c r="I52" s="322"/>
      <c r="J52" s="123"/>
    </row>
    <row r="53" spans="1:10" x14ac:dyDescent="0.2">
      <c r="A53" s="123"/>
      <c r="B53" s="123"/>
      <c r="C53" s="123"/>
      <c r="D53" s="123"/>
      <c r="E53" s="124"/>
      <c r="F53" s="114"/>
      <c r="G53" s="123"/>
      <c r="H53" s="186"/>
      <c r="I53" s="322"/>
      <c r="J53" s="123"/>
    </row>
    <row r="54" spans="1:10" x14ac:dyDescent="0.2">
      <c r="A54" s="123"/>
      <c r="B54" s="123"/>
      <c r="C54" s="123"/>
      <c r="D54" s="123"/>
      <c r="E54" s="124"/>
      <c r="F54" s="114"/>
      <c r="G54" s="123"/>
      <c r="H54" s="186"/>
      <c r="I54" s="322"/>
      <c r="J54" s="123"/>
    </row>
    <row r="55" spans="1:10" x14ac:dyDescent="0.2">
      <c r="A55" s="123"/>
      <c r="B55" s="123"/>
      <c r="C55" s="123"/>
      <c r="D55" s="123"/>
      <c r="E55" s="124"/>
      <c r="F55" s="114"/>
      <c r="G55" s="123"/>
      <c r="H55" s="186"/>
      <c r="I55" s="322"/>
      <c r="J55" s="123"/>
    </row>
    <row r="56" spans="1:10" x14ac:dyDescent="0.2">
      <c r="A56" s="123"/>
      <c r="B56" s="123"/>
      <c r="C56" s="123"/>
      <c r="D56" s="123"/>
      <c r="E56" s="124"/>
      <c r="F56" s="114"/>
      <c r="G56" s="123"/>
      <c r="H56" s="186"/>
      <c r="I56" s="322"/>
      <c r="J56" s="123"/>
    </row>
    <row r="57" spans="1:10" x14ac:dyDescent="0.2">
      <c r="A57" s="123"/>
      <c r="B57" s="123"/>
      <c r="C57" s="123"/>
      <c r="D57" s="123"/>
      <c r="E57" s="124"/>
      <c r="F57" s="114"/>
      <c r="G57" s="123"/>
      <c r="H57" s="186"/>
      <c r="I57" s="322"/>
      <c r="J57" s="123"/>
    </row>
    <row r="58" spans="1:10" x14ac:dyDescent="0.2">
      <c r="A58" s="123"/>
      <c r="B58" s="123"/>
      <c r="C58" s="123"/>
      <c r="D58" s="123"/>
      <c r="E58" s="124"/>
      <c r="F58" s="114"/>
      <c r="G58" s="123"/>
      <c r="H58" s="186"/>
      <c r="I58" s="322"/>
      <c r="J58" s="123"/>
    </row>
    <row r="59" spans="1:10" x14ac:dyDescent="0.2">
      <c r="A59" s="123"/>
      <c r="B59" s="123"/>
      <c r="C59" s="123"/>
      <c r="D59" s="123"/>
      <c r="E59" s="124"/>
      <c r="F59" s="114"/>
      <c r="G59" s="123"/>
      <c r="H59" s="186"/>
      <c r="I59" s="322"/>
      <c r="J59" s="123"/>
    </row>
    <row r="60" spans="1:10" x14ac:dyDescent="0.2">
      <c r="A60" s="123"/>
      <c r="B60" s="123"/>
      <c r="C60" s="123"/>
      <c r="D60" s="123"/>
      <c r="E60" s="124"/>
      <c r="F60" s="114"/>
      <c r="G60" s="123"/>
      <c r="H60" s="186"/>
      <c r="I60" s="322"/>
      <c r="J60" s="123"/>
    </row>
    <row r="61" spans="1:10" x14ac:dyDescent="0.2">
      <c r="A61" s="123"/>
      <c r="B61" s="123"/>
      <c r="C61" s="123"/>
      <c r="D61" s="123"/>
      <c r="E61" s="124"/>
      <c r="F61" s="114"/>
      <c r="G61" s="123"/>
      <c r="H61" s="186"/>
      <c r="I61" s="322"/>
      <c r="J61" s="123"/>
    </row>
    <row r="62" spans="1:10" x14ac:dyDescent="0.2">
      <c r="A62" s="123"/>
      <c r="B62" s="123"/>
      <c r="C62" s="123"/>
      <c r="D62" s="123"/>
      <c r="E62" s="124"/>
      <c r="F62" s="114"/>
      <c r="G62" s="123"/>
      <c r="H62" s="186"/>
      <c r="I62" s="322"/>
      <c r="J62" s="123"/>
    </row>
    <row r="63" spans="1:10" x14ac:dyDescent="0.2">
      <c r="A63" s="123"/>
      <c r="B63" s="123"/>
      <c r="C63" s="123"/>
      <c r="D63" s="123"/>
      <c r="E63" s="124"/>
      <c r="F63" s="114"/>
      <c r="G63" s="123"/>
      <c r="H63" s="186"/>
      <c r="I63" s="322"/>
      <c r="J63" s="123"/>
    </row>
    <row r="64" spans="1:10" x14ac:dyDescent="0.2">
      <c r="A64" s="123"/>
      <c r="B64" s="123"/>
      <c r="C64" s="123"/>
      <c r="D64" s="123"/>
      <c r="E64" s="124"/>
      <c r="F64" s="114"/>
      <c r="G64" s="123"/>
      <c r="H64" s="186"/>
      <c r="I64" s="322"/>
      <c r="J64" s="123"/>
    </row>
    <row r="65" spans="1:10" x14ac:dyDescent="0.2">
      <c r="A65" s="123"/>
      <c r="B65" s="123"/>
      <c r="C65" s="123"/>
      <c r="D65" s="123"/>
      <c r="E65" s="124"/>
      <c r="F65" s="114"/>
      <c r="G65" s="123"/>
      <c r="H65" s="186"/>
      <c r="I65" s="322"/>
      <c r="J65" s="123"/>
    </row>
    <row r="66" spans="1:10" x14ac:dyDescent="0.2">
      <c r="A66" s="123"/>
      <c r="B66" s="123"/>
      <c r="C66" s="123"/>
      <c r="D66" s="123"/>
      <c r="E66" s="124"/>
      <c r="F66" s="114"/>
      <c r="G66" s="123"/>
      <c r="H66" s="186"/>
      <c r="I66" s="322"/>
      <c r="J66" s="123"/>
    </row>
    <row r="67" spans="1:10" x14ac:dyDescent="0.2">
      <c r="A67" s="123"/>
      <c r="B67" s="123"/>
      <c r="C67" s="123"/>
      <c r="D67" s="123"/>
      <c r="E67" s="124"/>
      <c r="F67" s="114"/>
      <c r="G67" s="123"/>
      <c r="H67" s="186"/>
      <c r="I67" s="322"/>
      <c r="J67" s="123"/>
    </row>
    <row r="68" spans="1:10" x14ac:dyDescent="0.2">
      <c r="A68" s="123"/>
      <c r="B68" s="123"/>
      <c r="C68" s="123"/>
      <c r="D68" s="123"/>
      <c r="E68" s="124"/>
      <c r="F68" s="114"/>
      <c r="G68" s="123"/>
      <c r="H68" s="186"/>
      <c r="I68" s="322"/>
      <c r="J68" s="123"/>
    </row>
    <row r="69" spans="1:10" x14ac:dyDescent="0.2">
      <c r="A69" s="123"/>
      <c r="B69" s="123"/>
      <c r="C69" s="123"/>
      <c r="D69" s="123"/>
      <c r="E69" s="124"/>
      <c r="F69" s="114"/>
      <c r="G69" s="123"/>
      <c r="H69" s="186"/>
      <c r="I69" s="322"/>
      <c r="J69" s="123"/>
    </row>
    <row r="70" spans="1:10" x14ac:dyDescent="0.2">
      <c r="A70" s="123"/>
      <c r="B70" s="123"/>
      <c r="C70" s="123"/>
      <c r="D70" s="123"/>
      <c r="E70" s="124"/>
      <c r="F70" s="114"/>
      <c r="G70" s="123"/>
      <c r="H70" s="186"/>
      <c r="I70" s="322"/>
      <c r="J70" s="123"/>
    </row>
    <row r="71" spans="1:10" x14ac:dyDescent="0.2">
      <c r="A71" s="123"/>
      <c r="B71" s="123"/>
      <c r="C71" s="123"/>
      <c r="D71" s="123"/>
      <c r="E71" s="124"/>
      <c r="F71" s="114"/>
      <c r="G71" s="123"/>
      <c r="H71" s="186"/>
      <c r="I71" s="322"/>
      <c r="J71" s="123"/>
    </row>
    <row r="72" spans="1:10" x14ac:dyDescent="0.2">
      <c r="A72" s="123"/>
      <c r="B72" s="123"/>
      <c r="C72" s="123"/>
      <c r="D72" s="123"/>
      <c r="E72" s="124"/>
      <c r="F72" s="114"/>
      <c r="G72" s="123"/>
      <c r="H72" s="186"/>
      <c r="I72" s="322"/>
      <c r="J72" s="123"/>
    </row>
    <row r="73" spans="1:10" x14ac:dyDescent="0.2">
      <c r="A73" s="123"/>
      <c r="B73" s="123"/>
      <c r="C73" s="123"/>
      <c r="D73" s="123"/>
      <c r="E73" s="124"/>
      <c r="F73" s="114"/>
      <c r="G73" s="123"/>
      <c r="H73" s="186"/>
      <c r="I73" s="322"/>
      <c r="J73" s="123"/>
    </row>
    <row r="74" spans="1:10" x14ac:dyDescent="0.2">
      <c r="A74" s="123"/>
      <c r="B74" s="123"/>
      <c r="C74" s="123"/>
      <c r="D74" s="123"/>
      <c r="E74" s="124"/>
      <c r="F74" s="114"/>
      <c r="G74" s="123"/>
      <c r="H74" s="186"/>
      <c r="I74" s="322"/>
      <c r="J74" s="123"/>
    </row>
    <row r="75" spans="1:10" x14ac:dyDescent="0.2">
      <c r="A75" s="123"/>
      <c r="B75" s="123"/>
      <c r="C75" s="123"/>
      <c r="D75" s="123"/>
      <c r="E75" s="124"/>
      <c r="F75" s="114"/>
      <c r="G75" s="123"/>
      <c r="H75" s="186"/>
      <c r="I75" s="322"/>
      <c r="J75" s="123"/>
    </row>
    <row r="76" spans="1:10" x14ac:dyDescent="0.2">
      <c r="A76" s="123"/>
      <c r="B76" s="123"/>
      <c r="C76" s="123"/>
      <c r="D76" s="123"/>
      <c r="E76" s="124"/>
      <c r="F76" s="114"/>
      <c r="G76" s="123"/>
      <c r="H76" s="186"/>
      <c r="I76" s="322"/>
      <c r="J76" s="123"/>
    </row>
    <row r="77" spans="1:10" x14ac:dyDescent="0.2">
      <c r="A77" s="123"/>
      <c r="B77" s="123"/>
      <c r="C77" s="123"/>
      <c r="D77" s="123"/>
      <c r="E77" s="124"/>
      <c r="F77" s="114"/>
      <c r="G77" s="123"/>
      <c r="H77" s="186"/>
      <c r="I77" s="322"/>
      <c r="J77" s="123"/>
    </row>
    <row r="78" spans="1:10" x14ac:dyDescent="0.2">
      <c r="A78" s="123"/>
      <c r="B78" s="123"/>
      <c r="C78" s="123"/>
      <c r="D78" s="123"/>
      <c r="E78" s="124"/>
      <c r="F78" s="114"/>
      <c r="G78" s="123"/>
      <c r="H78" s="186"/>
      <c r="I78" s="322"/>
      <c r="J78" s="123"/>
    </row>
    <row r="79" spans="1:10" x14ac:dyDescent="0.2">
      <c r="A79" s="123"/>
      <c r="B79" s="123"/>
      <c r="C79" s="123"/>
      <c r="D79" s="123"/>
      <c r="E79" s="124"/>
      <c r="F79" s="114"/>
      <c r="G79" s="123"/>
      <c r="H79" s="186"/>
      <c r="I79" s="322"/>
      <c r="J79" s="123"/>
    </row>
    <row r="80" spans="1:10" x14ac:dyDescent="0.2">
      <c r="A80" s="123"/>
      <c r="B80" s="123"/>
      <c r="C80" s="123"/>
      <c r="D80" s="123"/>
      <c r="E80" s="124"/>
      <c r="F80" s="114"/>
      <c r="G80" s="123"/>
      <c r="H80" s="186"/>
      <c r="I80" s="322"/>
      <c r="J80" s="123"/>
    </row>
    <row r="81" spans="1:10" x14ac:dyDescent="0.2">
      <c r="A81" s="123"/>
      <c r="B81" s="123"/>
      <c r="C81" s="123"/>
      <c r="D81" s="123"/>
      <c r="E81" s="124"/>
      <c r="F81" s="114"/>
      <c r="G81" s="123"/>
      <c r="H81" s="186"/>
      <c r="I81" s="322"/>
      <c r="J81" s="123"/>
    </row>
    <row r="82" spans="1:10" x14ac:dyDescent="0.2">
      <c r="A82" s="123"/>
      <c r="B82" s="123"/>
      <c r="C82" s="123"/>
      <c r="D82" s="123"/>
      <c r="E82" s="124"/>
      <c r="F82" s="114"/>
      <c r="G82" s="123"/>
      <c r="H82" s="186"/>
      <c r="I82" s="322"/>
      <c r="J82" s="123"/>
    </row>
    <row r="83" spans="1:10" x14ac:dyDescent="0.2">
      <c r="A83" s="123"/>
      <c r="B83" s="123"/>
      <c r="C83" s="123"/>
      <c r="D83" s="123"/>
      <c r="E83" s="124"/>
      <c r="F83" s="114"/>
      <c r="G83" s="123"/>
      <c r="H83" s="186"/>
      <c r="I83" s="322"/>
      <c r="J83" s="123"/>
    </row>
    <row r="84" spans="1:10" x14ac:dyDescent="0.2">
      <c r="A84" s="123"/>
      <c r="B84" s="123"/>
      <c r="C84" s="123"/>
      <c r="D84" s="123"/>
      <c r="E84" s="124"/>
      <c r="F84" s="114"/>
      <c r="G84" s="123"/>
      <c r="H84" s="186"/>
      <c r="I84" s="322"/>
      <c r="J84" s="123"/>
    </row>
    <row r="85" spans="1:10" x14ac:dyDescent="0.2">
      <c r="A85" s="123"/>
      <c r="B85" s="123"/>
      <c r="C85" s="123"/>
      <c r="D85" s="123"/>
      <c r="E85" s="124"/>
      <c r="F85" s="114"/>
      <c r="G85" s="123"/>
      <c r="H85" s="186"/>
      <c r="I85" s="322"/>
      <c r="J85" s="123"/>
    </row>
    <row r="86" spans="1:10" x14ac:dyDescent="0.2">
      <c r="A86" s="123"/>
      <c r="B86" s="123"/>
      <c r="C86" s="123"/>
      <c r="D86" s="123"/>
      <c r="E86" s="124"/>
      <c r="F86" s="114"/>
      <c r="G86" s="123"/>
      <c r="H86" s="186"/>
      <c r="I86" s="322"/>
      <c r="J86" s="123"/>
    </row>
    <row r="87" spans="1:10" x14ac:dyDescent="0.2">
      <c r="A87" s="123"/>
      <c r="B87" s="123"/>
      <c r="C87" s="123"/>
      <c r="D87" s="123"/>
      <c r="E87" s="124"/>
      <c r="F87" s="114"/>
      <c r="G87" s="123"/>
      <c r="H87" s="186"/>
      <c r="I87" s="322"/>
      <c r="J87" s="123"/>
    </row>
    <row r="88" spans="1:10" x14ac:dyDescent="0.2">
      <c r="A88" s="123"/>
      <c r="B88" s="123"/>
      <c r="C88" s="123"/>
      <c r="D88" s="123"/>
      <c r="E88" s="124"/>
      <c r="F88" s="114"/>
      <c r="G88" s="123"/>
      <c r="H88" s="186"/>
      <c r="I88" s="322"/>
      <c r="J88" s="123"/>
    </row>
    <row r="89" spans="1:10" x14ac:dyDescent="0.2">
      <c r="A89" s="123"/>
      <c r="B89" s="123"/>
      <c r="C89" s="123"/>
      <c r="D89" s="123"/>
      <c r="E89" s="124"/>
      <c r="F89" s="114"/>
      <c r="G89" s="123"/>
      <c r="H89" s="186"/>
      <c r="I89" s="322"/>
      <c r="J89" s="123"/>
    </row>
    <row r="90" spans="1:10" x14ac:dyDescent="0.2">
      <c r="A90" s="123"/>
      <c r="B90" s="123"/>
      <c r="C90" s="123"/>
      <c r="D90" s="123"/>
      <c r="E90" s="124"/>
      <c r="F90" s="114"/>
      <c r="G90" s="123"/>
      <c r="H90" s="186"/>
      <c r="I90" s="322"/>
      <c r="J90" s="123"/>
    </row>
    <row r="91" spans="1:10" x14ac:dyDescent="0.2">
      <c r="A91" s="123"/>
      <c r="B91" s="123"/>
      <c r="C91" s="123"/>
      <c r="D91" s="123"/>
      <c r="E91" s="124"/>
      <c r="F91" s="114"/>
      <c r="G91" s="123"/>
      <c r="H91" s="186"/>
      <c r="I91" s="322"/>
      <c r="J91" s="123"/>
    </row>
    <row r="92" spans="1:10" x14ac:dyDescent="0.2">
      <c r="A92" s="123"/>
      <c r="B92" s="123"/>
      <c r="C92" s="123"/>
      <c r="D92" s="123"/>
      <c r="E92" s="124"/>
      <c r="F92" s="114"/>
      <c r="G92" s="123"/>
      <c r="H92" s="186"/>
      <c r="I92" s="322"/>
      <c r="J92" s="123"/>
    </row>
    <row r="93" spans="1:10" x14ac:dyDescent="0.2">
      <c r="A93" s="123"/>
      <c r="B93" s="123"/>
      <c r="C93" s="123"/>
      <c r="D93" s="123"/>
      <c r="E93" s="124"/>
      <c r="F93" s="114"/>
      <c r="G93" s="123"/>
      <c r="H93" s="186"/>
      <c r="I93" s="322"/>
      <c r="J93" s="123"/>
    </row>
    <row r="94" spans="1:10" x14ac:dyDescent="0.2">
      <c r="A94" s="123"/>
      <c r="B94" s="123"/>
      <c r="C94" s="123"/>
      <c r="D94" s="123"/>
      <c r="E94" s="124"/>
      <c r="F94" s="114"/>
      <c r="G94" s="123"/>
      <c r="H94" s="186"/>
      <c r="I94" s="322"/>
      <c r="J94" s="123"/>
    </row>
    <row r="95" spans="1:10" x14ac:dyDescent="0.2">
      <c r="A95" s="123"/>
      <c r="B95" s="123"/>
      <c r="C95" s="123"/>
      <c r="D95" s="123"/>
      <c r="E95" s="124"/>
      <c r="F95" s="114"/>
      <c r="G95" s="123"/>
      <c r="H95" s="186"/>
      <c r="I95" s="322"/>
      <c r="J95" s="123"/>
    </row>
    <row r="96" spans="1:10" x14ac:dyDescent="0.2">
      <c r="A96" s="123"/>
      <c r="B96" s="123"/>
      <c r="C96" s="123"/>
      <c r="D96" s="123"/>
      <c r="E96" s="124"/>
      <c r="F96" s="114"/>
      <c r="G96" s="123"/>
      <c r="H96" s="186"/>
      <c r="I96" s="322"/>
      <c r="J96" s="123"/>
    </row>
    <row r="97" spans="1:10" x14ac:dyDescent="0.2">
      <c r="A97" s="123"/>
      <c r="B97" s="123"/>
      <c r="C97" s="123"/>
      <c r="D97" s="123"/>
      <c r="E97" s="124"/>
      <c r="F97" s="114"/>
      <c r="G97" s="123"/>
      <c r="H97" s="186"/>
      <c r="I97" s="322"/>
      <c r="J97" s="123"/>
    </row>
    <row r="98" spans="1:10" x14ac:dyDescent="0.2">
      <c r="A98" s="123"/>
      <c r="B98" s="123"/>
      <c r="C98" s="123"/>
      <c r="D98" s="123"/>
      <c r="E98" s="124"/>
      <c r="F98" s="114"/>
      <c r="G98" s="123"/>
      <c r="H98" s="186"/>
      <c r="I98" s="322"/>
      <c r="J98" s="123"/>
    </row>
    <row r="99" spans="1:10" x14ac:dyDescent="0.2">
      <c r="A99" s="123"/>
      <c r="B99" s="123"/>
      <c r="C99" s="123"/>
      <c r="D99" s="123"/>
      <c r="E99" s="124"/>
      <c r="F99" s="114"/>
      <c r="G99" s="123"/>
      <c r="H99" s="186"/>
      <c r="I99" s="322"/>
      <c r="J99" s="123"/>
    </row>
    <row r="100" spans="1:10" x14ac:dyDescent="0.2">
      <c r="A100" s="123"/>
      <c r="B100" s="123"/>
      <c r="C100" s="123"/>
      <c r="D100" s="123"/>
      <c r="E100" s="124"/>
      <c r="F100" s="114"/>
      <c r="G100" s="123"/>
      <c r="H100" s="186"/>
      <c r="I100" s="322"/>
      <c r="J100" s="123"/>
    </row>
    <row r="101" spans="1:10" x14ac:dyDescent="0.2">
      <c r="A101" s="123"/>
      <c r="B101" s="123"/>
      <c r="C101" s="123"/>
      <c r="D101" s="123"/>
      <c r="E101" s="124"/>
      <c r="F101" s="114"/>
      <c r="G101" s="123"/>
      <c r="H101" s="186"/>
      <c r="I101" s="322"/>
      <c r="J101" s="123"/>
    </row>
    <row r="102" spans="1:10" x14ac:dyDescent="0.2">
      <c r="A102" s="123"/>
      <c r="B102" s="123"/>
      <c r="C102" s="123"/>
      <c r="D102" s="123"/>
      <c r="E102" s="124"/>
      <c r="F102" s="114"/>
      <c r="G102" s="123"/>
      <c r="H102" s="186"/>
      <c r="I102" s="322"/>
      <c r="J102" s="123"/>
    </row>
    <row r="103" spans="1:10" x14ac:dyDescent="0.2">
      <c r="A103" s="123"/>
      <c r="B103" s="123"/>
      <c r="C103" s="123"/>
      <c r="D103" s="123"/>
      <c r="E103" s="124"/>
      <c r="F103" s="114"/>
      <c r="G103" s="123"/>
      <c r="H103" s="186"/>
      <c r="I103" s="322"/>
      <c r="J103" s="123"/>
    </row>
    <row r="104" spans="1:10" x14ac:dyDescent="0.2">
      <c r="A104" s="123"/>
      <c r="B104" s="123"/>
      <c r="C104" s="123"/>
      <c r="D104" s="123"/>
      <c r="E104" s="124"/>
      <c r="F104" s="114"/>
      <c r="G104" s="123"/>
      <c r="H104" s="186"/>
      <c r="I104" s="322"/>
      <c r="J104" s="123"/>
    </row>
    <row r="105" spans="1:10" x14ac:dyDescent="0.2">
      <c r="A105" s="123"/>
      <c r="B105" s="123"/>
      <c r="C105" s="123"/>
      <c r="D105" s="123"/>
      <c r="E105" s="124"/>
      <c r="F105" s="114"/>
      <c r="G105" s="123"/>
      <c r="H105" s="186"/>
      <c r="I105" s="322"/>
      <c r="J105" s="123"/>
    </row>
    <row r="106" spans="1:10" x14ac:dyDescent="0.2">
      <c r="A106" s="123"/>
      <c r="B106" s="123"/>
      <c r="C106" s="123"/>
      <c r="D106" s="123"/>
      <c r="E106" s="124"/>
      <c r="F106" s="114"/>
      <c r="G106" s="123"/>
      <c r="H106" s="186"/>
      <c r="I106" s="322"/>
      <c r="J106" s="123"/>
    </row>
    <row r="107" spans="1:10" x14ac:dyDescent="0.2">
      <c r="A107" s="123"/>
      <c r="B107" s="123"/>
      <c r="C107" s="123"/>
      <c r="D107" s="123"/>
      <c r="E107" s="124"/>
      <c r="F107" s="114"/>
      <c r="G107" s="123"/>
      <c r="H107" s="186"/>
      <c r="I107" s="322"/>
      <c r="J107" s="123"/>
    </row>
    <row r="108" spans="1:10" x14ac:dyDescent="0.2">
      <c r="A108" s="123"/>
      <c r="B108" s="123"/>
      <c r="C108" s="123"/>
      <c r="D108" s="123"/>
      <c r="E108" s="124"/>
      <c r="F108" s="114"/>
      <c r="G108" s="123"/>
      <c r="H108" s="186"/>
      <c r="I108" s="322"/>
      <c r="J108" s="123"/>
    </row>
    <row r="109" spans="1:10" x14ac:dyDescent="0.2">
      <c r="A109" s="123"/>
      <c r="B109" s="123"/>
      <c r="C109" s="123"/>
      <c r="D109" s="123"/>
      <c r="E109" s="124"/>
      <c r="F109" s="114"/>
      <c r="G109" s="123"/>
      <c r="H109" s="186"/>
      <c r="I109" s="322"/>
      <c r="J109" s="123"/>
    </row>
    <row r="110" spans="1:10" x14ac:dyDescent="0.2">
      <c r="A110" s="123"/>
      <c r="B110" s="123"/>
      <c r="C110" s="123"/>
      <c r="D110" s="123"/>
      <c r="E110" s="124"/>
      <c r="F110" s="114"/>
      <c r="G110" s="123"/>
      <c r="H110" s="186"/>
      <c r="I110" s="322"/>
      <c r="J110" s="123"/>
    </row>
    <row r="111" spans="1:10" x14ac:dyDescent="0.2">
      <c r="A111" s="123"/>
      <c r="B111" s="123"/>
      <c r="C111" s="123"/>
      <c r="D111" s="123"/>
      <c r="E111" s="124"/>
      <c r="F111" s="114"/>
      <c r="G111" s="123"/>
      <c r="H111" s="186"/>
      <c r="I111" s="322"/>
      <c r="J111" s="123"/>
    </row>
    <row r="112" spans="1:10" x14ac:dyDescent="0.2">
      <c r="A112" s="123"/>
      <c r="B112" s="123"/>
      <c r="C112" s="123"/>
      <c r="D112" s="123"/>
      <c r="E112" s="124"/>
      <c r="F112" s="114"/>
      <c r="G112" s="123"/>
      <c r="H112" s="186"/>
      <c r="I112" s="322"/>
      <c r="J112" s="123"/>
    </row>
    <row r="113" spans="1:10" x14ac:dyDescent="0.2">
      <c r="A113" s="123"/>
      <c r="B113" s="123"/>
      <c r="C113" s="123"/>
      <c r="D113" s="123"/>
      <c r="E113" s="124"/>
      <c r="F113" s="114"/>
      <c r="G113" s="123"/>
      <c r="H113" s="186"/>
      <c r="I113" s="322"/>
      <c r="J113" s="123"/>
    </row>
    <row r="114" spans="1:10" x14ac:dyDescent="0.2">
      <c r="A114" s="123"/>
      <c r="B114" s="123"/>
      <c r="C114" s="123"/>
      <c r="D114" s="123"/>
      <c r="E114" s="124"/>
      <c r="F114" s="114"/>
      <c r="G114" s="123"/>
      <c r="H114" s="186"/>
      <c r="I114" s="322"/>
      <c r="J114" s="123"/>
    </row>
    <row r="115" spans="1:10" x14ac:dyDescent="0.2">
      <c r="A115" s="123"/>
      <c r="B115" s="123"/>
      <c r="C115" s="123"/>
      <c r="D115" s="123"/>
      <c r="E115" s="124"/>
      <c r="F115" s="114"/>
      <c r="G115" s="123"/>
      <c r="H115" s="186"/>
      <c r="I115" s="322"/>
      <c r="J115" s="123"/>
    </row>
    <row r="116" spans="1:10" x14ac:dyDescent="0.2">
      <c r="A116" s="123"/>
      <c r="B116" s="123"/>
      <c r="C116" s="123"/>
      <c r="D116" s="123"/>
      <c r="E116" s="124"/>
      <c r="F116" s="114"/>
      <c r="G116" s="123"/>
      <c r="H116" s="186"/>
      <c r="I116" s="322"/>
      <c r="J116" s="123"/>
    </row>
    <row r="117" spans="1:10" x14ac:dyDescent="0.2">
      <c r="A117" s="123"/>
      <c r="B117" s="123"/>
      <c r="C117" s="123"/>
      <c r="D117" s="123"/>
      <c r="E117" s="124"/>
      <c r="F117" s="114"/>
      <c r="G117" s="123"/>
      <c r="H117" s="186"/>
      <c r="I117" s="322"/>
      <c r="J117" s="123"/>
    </row>
    <row r="118" spans="1:10" x14ac:dyDescent="0.2">
      <c r="A118" s="123"/>
      <c r="B118" s="123"/>
      <c r="C118" s="123"/>
      <c r="D118" s="123"/>
      <c r="E118" s="124"/>
      <c r="F118" s="114"/>
      <c r="G118" s="123"/>
      <c r="H118" s="186"/>
      <c r="I118" s="322"/>
      <c r="J118" s="123"/>
    </row>
    <row r="119" spans="1:10" x14ac:dyDescent="0.2">
      <c r="A119" s="123"/>
      <c r="B119" s="123"/>
      <c r="C119" s="123"/>
      <c r="D119" s="123"/>
      <c r="E119" s="124"/>
      <c r="F119" s="114"/>
      <c r="G119" s="123"/>
      <c r="H119" s="186"/>
      <c r="I119" s="322"/>
      <c r="J119" s="123"/>
    </row>
    <row r="120" spans="1:10" x14ac:dyDescent="0.2">
      <c r="A120" s="123"/>
      <c r="B120" s="123"/>
      <c r="C120" s="123"/>
      <c r="D120" s="123"/>
      <c r="E120" s="124"/>
      <c r="F120" s="114"/>
      <c r="G120" s="123"/>
      <c r="H120" s="186"/>
      <c r="I120" s="322"/>
      <c r="J120" s="123"/>
    </row>
    <row r="121" spans="1:10" x14ac:dyDescent="0.2">
      <c r="A121" s="123"/>
      <c r="B121" s="123"/>
      <c r="C121" s="123"/>
      <c r="D121" s="123"/>
      <c r="E121" s="124"/>
      <c r="F121" s="114"/>
      <c r="G121" s="123"/>
      <c r="H121" s="186"/>
      <c r="I121" s="322"/>
      <c r="J121" s="123"/>
    </row>
    <row r="122" spans="1:10" x14ac:dyDescent="0.2">
      <c r="A122" s="123"/>
      <c r="B122" s="123"/>
      <c r="C122" s="123"/>
      <c r="D122" s="123"/>
      <c r="E122" s="124"/>
      <c r="F122" s="114"/>
      <c r="G122" s="123"/>
      <c r="H122" s="186"/>
      <c r="I122" s="322"/>
      <c r="J122" s="123"/>
    </row>
    <row r="123" spans="1:10" x14ac:dyDescent="0.2">
      <c r="A123" s="123"/>
      <c r="B123" s="123"/>
      <c r="C123" s="123"/>
      <c r="D123" s="123"/>
      <c r="E123" s="124"/>
      <c r="F123" s="114"/>
      <c r="G123" s="123"/>
      <c r="H123" s="186"/>
      <c r="I123" s="322"/>
      <c r="J123" s="123"/>
    </row>
    <row r="124" spans="1:10" x14ac:dyDescent="0.2">
      <c r="A124" s="123"/>
      <c r="B124" s="123"/>
      <c r="C124" s="123"/>
      <c r="D124" s="123"/>
      <c r="E124" s="124"/>
      <c r="F124" s="114"/>
      <c r="G124" s="123"/>
      <c r="H124" s="186"/>
      <c r="I124" s="322"/>
      <c r="J124" s="123"/>
    </row>
    <row r="125" spans="1:10" x14ac:dyDescent="0.2">
      <c r="A125" s="123"/>
      <c r="B125" s="123"/>
      <c r="C125" s="123"/>
      <c r="D125" s="123"/>
      <c r="E125" s="124"/>
      <c r="F125" s="114"/>
      <c r="G125" s="123"/>
      <c r="H125" s="186"/>
      <c r="I125" s="322"/>
      <c r="J125" s="123"/>
    </row>
    <row r="126" spans="1:10" x14ac:dyDescent="0.2">
      <c r="A126" s="123"/>
      <c r="B126" s="123"/>
      <c r="C126" s="123"/>
      <c r="D126" s="123"/>
      <c r="E126" s="124"/>
      <c r="F126" s="114"/>
      <c r="G126" s="123"/>
      <c r="H126" s="186"/>
      <c r="I126" s="322"/>
      <c r="J126" s="123"/>
    </row>
    <row r="127" spans="1:10" x14ac:dyDescent="0.2">
      <c r="A127" s="123"/>
      <c r="B127" s="123"/>
      <c r="C127" s="123"/>
      <c r="D127" s="123"/>
      <c r="E127" s="124"/>
      <c r="F127" s="114"/>
      <c r="G127" s="123"/>
      <c r="H127" s="186"/>
      <c r="I127" s="322"/>
      <c r="J127" s="123"/>
    </row>
    <row r="128" spans="1:10" x14ac:dyDescent="0.2">
      <c r="A128" s="123"/>
      <c r="B128" s="123"/>
      <c r="C128" s="123"/>
      <c r="D128" s="123"/>
      <c r="E128" s="124"/>
      <c r="F128" s="114"/>
      <c r="G128" s="123"/>
      <c r="H128" s="186"/>
      <c r="I128" s="322"/>
      <c r="J128" s="123"/>
    </row>
    <row r="129" spans="1:10" x14ac:dyDescent="0.2">
      <c r="A129" s="123"/>
      <c r="B129" s="123"/>
      <c r="C129" s="123"/>
      <c r="D129" s="123"/>
      <c r="E129" s="124"/>
      <c r="F129" s="114"/>
      <c r="G129" s="123"/>
      <c r="H129" s="186"/>
      <c r="I129" s="322"/>
      <c r="J129" s="123"/>
    </row>
    <row r="130" spans="1:10" x14ac:dyDescent="0.2">
      <c r="A130" s="123"/>
      <c r="B130" s="123"/>
      <c r="C130" s="123"/>
      <c r="D130" s="123"/>
      <c r="E130" s="124"/>
      <c r="F130" s="114"/>
      <c r="G130" s="123"/>
      <c r="H130" s="186"/>
      <c r="I130" s="322"/>
      <c r="J130" s="123"/>
    </row>
    <row r="131" spans="1:10" x14ac:dyDescent="0.2">
      <c r="A131" s="123"/>
      <c r="B131" s="123"/>
      <c r="C131" s="123"/>
      <c r="D131" s="123"/>
      <c r="E131" s="124"/>
      <c r="F131" s="114"/>
      <c r="G131" s="123"/>
      <c r="H131" s="186"/>
      <c r="I131" s="322"/>
      <c r="J131" s="123"/>
    </row>
    <row r="132" spans="1:10" x14ac:dyDescent="0.2">
      <c r="A132" s="123"/>
      <c r="B132" s="123"/>
      <c r="C132" s="123"/>
      <c r="D132" s="123"/>
      <c r="E132" s="124"/>
      <c r="F132" s="114"/>
      <c r="G132" s="123"/>
      <c r="H132" s="186"/>
      <c r="I132" s="322"/>
      <c r="J132" s="123"/>
    </row>
    <row r="133" spans="1:10" x14ac:dyDescent="0.2">
      <c r="A133" s="123"/>
      <c r="B133" s="123"/>
      <c r="C133" s="123"/>
      <c r="D133" s="123"/>
      <c r="E133" s="124"/>
      <c r="F133" s="114"/>
      <c r="G133" s="123"/>
      <c r="H133" s="186"/>
      <c r="I133" s="322"/>
      <c r="J133" s="123"/>
    </row>
    <row r="134" spans="1:10" x14ac:dyDescent="0.2">
      <c r="A134" s="123"/>
      <c r="B134" s="123"/>
      <c r="C134" s="123"/>
      <c r="D134" s="123"/>
      <c r="E134" s="124"/>
      <c r="F134" s="114"/>
      <c r="G134" s="123"/>
      <c r="H134" s="186"/>
      <c r="I134" s="322"/>
      <c r="J134" s="123"/>
    </row>
    <row r="135" spans="1:10" x14ac:dyDescent="0.2">
      <c r="A135" s="123"/>
      <c r="B135" s="123"/>
      <c r="C135" s="123"/>
      <c r="D135" s="123"/>
      <c r="E135" s="124"/>
      <c r="F135" s="114"/>
      <c r="G135" s="123"/>
      <c r="H135" s="186"/>
      <c r="I135" s="322"/>
      <c r="J135" s="123"/>
    </row>
    <row r="136" spans="1:10" x14ac:dyDescent="0.2">
      <c r="A136" s="123"/>
      <c r="B136" s="123"/>
      <c r="C136" s="123"/>
      <c r="D136" s="123"/>
      <c r="E136" s="124"/>
      <c r="F136" s="114"/>
      <c r="G136" s="123"/>
      <c r="H136" s="186"/>
      <c r="I136" s="322"/>
      <c r="J136" s="123"/>
    </row>
    <row r="137" spans="1:10" x14ac:dyDescent="0.2">
      <c r="A137" s="123"/>
      <c r="B137" s="123"/>
      <c r="C137" s="123"/>
      <c r="D137" s="123"/>
      <c r="E137" s="124"/>
      <c r="F137" s="114"/>
      <c r="G137" s="123"/>
      <c r="H137" s="186"/>
      <c r="I137" s="322"/>
      <c r="J137" s="123"/>
    </row>
    <row r="138" spans="1:10" x14ac:dyDescent="0.2">
      <c r="A138" s="123"/>
      <c r="B138" s="123"/>
      <c r="C138" s="123"/>
      <c r="D138" s="123"/>
      <c r="E138" s="124"/>
      <c r="F138" s="114"/>
      <c r="G138" s="123"/>
      <c r="H138" s="186"/>
      <c r="I138" s="322"/>
      <c r="J138" s="123"/>
    </row>
    <row r="139" spans="1:10" x14ac:dyDescent="0.2">
      <c r="A139" s="123"/>
      <c r="B139" s="123"/>
      <c r="C139" s="123"/>
      <c r="D139" s="123"/>
      <c r="E139" s="124"/>
      <c r="F139" s="114"/>
      <c r="G139" s="123"/>
      <c r="H139" s="186"/>
      <c r="I139" s="322"/>
      <c r="J139" s="123"/>
    </row>
    <row r="140" spans="1:10" x14ac:dyDescent="0.2">
      <c r="A140" s="123"/>
      <c r="B140" s="123"/>
      <c r="C140" s="123"/>
      <c r="D140" s="123"/>
      <c r="E140" s="124"/>
      <c r="F140" s="114"/>
      <c r="G140" s="123"/>
      <c r="H140" s="186"/>
      <c r="I140" s="322"/>
      <c r="J140" s="123"/>
    </row>
    <row r="141" spans="1:10" x14ac:dyDescent="0.2">
      <c r="A141" s="123"/>
      <c r="B141" s="123"/>
      <c r="C141" s="123"/>
      <c r="D141" s="123"/>
      <c r="E141" s="124"/>
      <c r="F141" s="114"/>
      <c r="G141" s="123"/>
      <c r="H141" s="186"/>
      <c r="I141" s="322"/>
      <c r="J141" s="123"/>
    </row>
    <row r="142" spans="1:10" x14ac:dyDescent="0.2">
      <c r="A142" s="123"/>
      <c r="B142" s="123"/>
      <c r="C142" s="123"/>
      <c r="D142" s="123"/>
      <c r="E142" s="124"/>
      <c r="F142" s="114"/>
      <c r="G142" s="123"/>
      <c r="H142" s="186"/>
      <c r="I142" s="322"/>
      <c r="J142" s="123"/>
    </row>
    <row r="143" spans="1:10" x14ac:dyDescent="0.2">
      <c r="A143" s="123"/>
      <c r="B143" s="123"/>
      <c r="C143" s="123"/>
      <c r="D143" s="123"/>
      <c r="E143" s="124"/>
      <c r="F143" s="114"/>
      <c r="G143" s="123"/>
      <c r="H143" s="186"/>
      <c r="I143" s="322"/>
      <c r="J143" s="123"/>
    </row>
    <row r="144" spans="1:10" x14ac:dyDescent="0.2">
      <c r="A144" s="123"/>
      <c r="B144" s="123"/>
      <c r="C144" s="123"/>
      <c r="D144" s="123"/>
      <c r="E144" s="124"/>
      <c r="F144" s="114"/>
      <c r="G144" s="123"/>
      <c r="H144" s="186"/>
      <c r="I144" s="322"/>
      <c r="J144" s="123"/>
    </row>
    <row r="145" spans="1:10" x14ac:dyDescent="0.2">
      <c r="A145" s="123"/>
      <c r="B145" s="123"/>
      <c r="C145" s="123"/>
      <c r="D145" s="123"/>
      <c r="E145" s="124"/>
      <c r="F145" s="114"/>
      <c r="G145" s="123"/>
      <c r="H145" s="186"/>
      <c r="I145" s="322"/>
      <c r="J145" s="123"/>
    </row>
    <row r="146" spans="1:10" x14ac:dyDescent="0.2">
      <c r="A146" s="123"/>
      <c r="B146" s="123"/>
      <c r="C146" s="123"/>
      <c r="D146" s="123"/>
      <c r="E146" s="124"/>
      <c r="F146" s="114"/>
      <c r="G146" s="123"/>
      <c r="H146" s="186"/>
      <c r="I146" s="322"/>
      <c r="J146" s="123"/>
    </row>
    <row r="147" spans="1:10" x14ac:dyDescent="0.2">
      <c r="A147" s="123"/>
      <c r="B147" s="123"/>
      <c r="C147" s="123"/>
      <c r="D147" s="123"/>
      <c r="E147" s="124"/>
      <c r="F147" s="114"/>
      <c r="G147" s="123"/>
      <c r="H147" s="186"/>
      <c r="I147" s="322"/>
      <c r="J147" s="123"/>
    </row>
    <row r="148" spans="1:10" x14ac:dyDescent="0.2">
      <c r="A148" s="123"/>
      <c r="B148" s="123"/>
      <c r="C148" s="123"/>
      <c r="D148" s="123"/>
      <c r="E148" s="124"/>
      <c r="F148" s="114"/>
      <c r="G148" s="123"/>
      <c r="H148" s="186"/>
      <c r="I148" s="322"/>
      <c r="J148" s="123"/>
    </row>
    <row r="149" spans="1:10" x14ac:dyDescent="0.2">
      <c r="A149" s="123"/>
      <c r="B149" s="123"/>
      <c r="C149" s="123"/>
      <c r="D149" s="123"/>
      <c r="E149" s="124"/>
      <c r="F149" s="114"/>
      <c r="G149" s="123"/>
      <c r="H149" s="186"/>
      <c r="I149" s="322"/>
      <c r="J149" s="123"/>
    </row>
    <row r="150" spans="1:10" x14ac:dyDescent="0.2">
      <c r="A150" s="123"/>
      <c r="B150" s="123"/>
      <c r="C150" s="123"/>
      <c r="D150" s="123"/>
      <c r="E150" s="124"/>
      <c r="F150" s="114"/>
      <c r="G150" s="123"/>
      <c r="H150" s="186"/>
      <c r="I150" s="322"/>
      <c r="J150" s="123"/>
    </row>
    <row r="151" spans="1:10" x14ac:dyDescent="0.2">
      <c r="A151" s="123"/>
      <c r="B151" s="123"/>
      <c r="C151" s="123"/>
      <c r="D151" s="123"/>
      <c r="E151" s="124"/>
      <c r="F151" s="114"/>
      <c r="G151" s="123"/>
      <c r="H151" s="186"/>
      <c r="I151" s="322"/>
      <c r="J151" s="123"/>
    </row>
    <row r="152" spans="1:10" x14ac:dyDescent="0.2">
      <c r="A152" s="123"/>
      <c r="B152" s="123"/>
      <c r="C152" s="123"/>
      <c r="D152" s="123"/>
      <c r="E152" s="124"/>
      <c r="F152" s="114"/>
      <c r="G152" s="123"/>
      <c r="H152" s="186"/>
      <c r="I152" s="322"/>
      <c r="J152" s="123"/>
    </row>
    <row r="153" spans="1:10" x14ac:dyDescent="0.2">
      <c r="A153" s="123"/>
      <c r="B153" s="123"/>
      <c r="C153" s="123"/>
      <c r="D153" s="123"/>
      <c r="E153" s="124"/>
      <c r="F153" s="114"/>
      <c r="G153" s="123"/>
      <c r="H153" s="186"/>
      <c r="I153" s="322"/>
      <c r="J153" s="123"/>
    </row>
    <row r="154" spans="1:10" x14ac:dyDescent="0.2">
      <c r="A154" s="123"/>
      <c r="B154" s="123"/>
      <c r="C154" s="123"/>
      <c r="D154" s="123"/>
      <c r="E154" s="124"/>
      <c r="F154" s="114"/>
      <c r="G154" s="123"/>
      <c r="H154" s="186"/>
      <c r="I154" s="322"/>
      <c r="J154" s="123"/>
    </row>
    <row r="155" spans="1:10" x14ac:dyDescent="0.2">
      <c r="A155" s="123"/>
      <c r="B155" s="123"/>
      <c r="C155" s="123"/>
      <c r="D155" s="123"/>
      <c r="E155" s="124"/>
      <c r="F155" s="114"/>
      <c r="G155" s="123"/>
      <c r="H155" s="186"/>
      <c r="I155" s="322"/>
      <c r="J155" s="123"/>
    </row>
    <row r="156" spans="1:10" x14ac:dyDescent="0.2">
      <c r="A156" s="123"/>
      <c r="B156" s="123"/>
      <c r="C156" s="123"/>
      <c r="D156" s="123"/>
      <c r="E156" s="124"/>
      <c r="F156" s="114"/>
      <c r="G156" s="123"/>
      <c r="H156" s="186"/>
      <c r="I156" s="322"/>
      <c r="J156" s="123"/>
    </row>
    <row r="157" spans="1:10" x14ac:dyDescent="0.2">
      <c r="A157" s="123"/>
      <c r="B157" s="123"/>
      <c r="C157" s="123"/>
      <c r="D157" s="123"/>
      <c r="E157" s="124"/>
      <c r="F157" s="114"/>
      <c r="G157" s="123"/>
      <c r="H157" s="186"/>
      <c r="I157" s="322"/>
      <c r="J157" s="123"/>
    </row>
    <row r="158" spans="1:10" x14ac:dyDescent="0.2">
      <c r="A158" s="123"/>
      <c r="B158" s="123"/>
      <c r="C158" s="123"/>
      <c r="D158" s="123"/>
      <c r="E158" s="124"/>
      <c r="F158" s="114"/>
      <c r="G158" s="123"/>
      <c r="H158" s="186"/>
      <c r="I158" s="322"/>
      <c r="J158" s="123"/>
    </row>
    <row r="159" spans="1:10" x14ac:dyDescent="0.2">
      <c r="A159" s="123"/>
      <c r="B159" s="123"/>
      <c r="C159" s="123"/>
      <c r="D159" s="123"/>
      <c r="E159" s="124"/>
      <c r="F159" s="114"/>
      <c r="G159" s="123"/>
      <c r="H159" s="186"/>
      <c r="I159" s="322"/>
      <c r="J159" s="123"/>
    </row>
    <row r="160" spans="1:10" x14ac:dyDescent="0.2">
      <c r="A160" s="123"/>
      <c r="B160" s="123"/>
      <c r="C160" s="123"/>
      <c r="D160" s="123"/>
      <c r="E160" s="124"/>
      <c r="F160" s="114"/>
      <c r="G160" s="123"/>
      <c r="H160" s="186"/>
      <c r="I160" s="322"/>
      <c r="J160" s="123"/>
    </row>
    <row r="161" spans="1:10" x14ac:dyDescent="0.2">
      <c r="A161" s="123"/>
      <c r="B161" s="123"/>
      <c r="C161" s="123"/>
      <c r="D161" s="123"/>
      <c r="E161" s="124"/>
      <c r="F161" s="114"/>
      <c r="G161" s="123"/>
      <c r="H161" s="186"/>
      <c r="I161" s="322"/>
      <c r="J161" s="123"/>
    </row>
    <row r="162" spans="1:10" x14ac:dyDescent="0.2">
      <c r="A162" s="123"/>
      <c r="B162" s="123"/>
      <c r="C162" s="123"/>
      <c r="D162" s="123"/>
      <c r="E162" s="124"/>
      <c r="F162" s="114"/>
      <c r="G162" s="123"/>
      <c r="H162" s="186"/>
      <c r="I162" s="322"/>
      <c r="J162" s="123"/>
    </row>
    <row r="163" spans="1:10" x14ac:dyDescent="0.2">
      <c r="A163" s="123"/>
      <c r="B163" s="123"/>
      <c r="C163" s="123"/>
      <c r="D163" s="123"/>
      <c r="E163" s="124"/>
      <c r="F163" s="114"/>
      <c r="G163" s="123"/>
      <c r="H163" s="186"/>
      <c r="I163" s="322"/>
      <c r="J163" s="123"/>
    </row>
    <row r="164" spans="1:10" x14ac:dyDescent="0.2">
      <c r="A164" s="123"/>
      <c r="B164" s="123"/>
      <c r="C164" s="123"/>
      <c r="D164" s="123"/>
      <c r="E164" s="124"/>
      <c r="F164" s="114"/>
      <c r="G164" s="123"/>
      <c r="H164" s="186"/>
      <c r="I164" s="322"/>
      <c r="J164" s="123"/>
    </row>
    <row r="165" spans="1:10" x14ac:dyDescent="0.2">
      <c r="A165" s="123"/>
      <c r="B165" s="123"/>
      <c r="C165" s="123"/>
      <c r="D165" s="123"/>
      <c r="E165" s="124"/>
      <c r="F165" s="114"/>
      <c r="G165" s="123"/>
      <c r="H165" s="186"/>
      <c r="I165" s="322"/>
      <c r="J165" s="123"/>
    </row>
    <row r="166" spans="1:10" x14ac:dyDescent="0.2">
      <c r="A166" s="123"/>
      <c r="B166" s="123"/>
      <c r="C166" s="123"/>
      <c r="D166" s="123"/>
      <c r="E166" s="124"/>
      <c r="F166" s="114"/>
      <c r="G166" s="123"/>
      <c r="H166" s="186"/>
      <c r="I166" s="322"/>
      <c r="J166" s="123"/>
    </row>
    <row r="167" spans="1:10" x14ac:dyDescent="0.2">
      <c r="A167" s="123"/>
      <c r="B167" s="123"/>
      <c r="C167" s="123"/>
      <c r="D167" s="123"/>
      <c r="E167" s="124"/>
      <c r="F167" s="114"/>
      <c r="G167" s="123"/>
      <c r="H167" s="186"/>
      <c r="I167" s="322"/>
      <c r="J167" s="123"/>
    </row>
    <row r="168" spans="1:10" x14ac:dyDescent="0.2">
      <c r="A168" s="123"/>
      <c r="B168" s="123"/>
      <c r="C168" s="123"/>
      <c r="D168" s="123"/>
      <c r="E168" s="124"/>
      <c r="F168" s="114"/>
      <c r="G168" s="123"/>
      <c r="H168" s="186"/>
      <c r="I168" s="322"/>
      <c r="J168" s="123"/>
    </row>
    <row r="169" spans="1:10" x14ac:dyDescent="0.2">
      <c r="A169" s="123"/>
      <c r="B169" s="123"/>
      <c r="C169" s="123"/>
      <c r="D169" s="123"/>
      <c r="E169" s="124"/>
      <c r="F169" s="114"/>
      <c r="G169" s="123"/>
      <c r="H169" s="186"/>
      <c r="I169" s="322"/>
      <c r="J169" s="123"/>
    </row>
    <row r="170" spans="1:10" x14ac:dyDescent="0.2">
      <c r="A170" s="123"/>
      <c r="B170" s="123"/>
      <c r="C170" s="123"/>
      <c r="D170" s="123"/>
      <c r="E170" s="124"/>
      <c r="F170" s="114"/>
      <c r="G170" s="123"/>
      <c r="H170" s="186"/>
      <c r="I170" s="322"/>
      <c r="J170" s="123"/>
    </row>
    <row r="171" spans="1:10" x14ac:dyDescent="0.2">
      <c r="A171" s="123"/>
      <c r="B171" s="123"/>
      <c r="C171" s="123"/>
      <c r="D171" s="123"/>
      <c r="E171" s="124"/>
      <c r="F171" s="114"/>
      <c r="G171" s="123"/>
      <c r="H171" s="186"/>
      <c r="I171" s="322"/>
      <c r="J171" s="123"/>
    </row>
    <row r="172" spans="1:10" x14ac:dyDescent="0.2">
      <c r="A172" s="123"/>
      <c r="B172" s="123"/>
      <c r="C172" s="123"/>
      <c r="D172" s="123"/>
      <c r="E172" s="124"/>
      <c r="F172" s="114"/>
      <c r="G172" s="123"/>
      <c r="H172" s="186"/>
      <c r="I172" s="322"/>
      <c r="J172" s="123"/>
    </row>
    <row r="173" spans="1:10" x14ac:dyDescent="0.2">
      <c r="A173" s="123"/>
      <c r="B173" s="123"/>
      <c r="C173" s="123"/>
      <c r="D173" s="123"/>
      <c r="E173" s="124"/>
      <c r="F173" s="114"/>
      <c r="G173" s="123"/>
      <c r="H173" s="186"/>
      <c r="I173" s="322"/>
      <c r="J173" s="123"/>
    </row>
    <row r="174" spans="1:10" x14ac:dyDescent="0.2">
      <c r="A174" s="123"/>
      <c r="B174" s="123"/>
      <c r="C174" s="123"/>
      <c r="D174" s="123"/>
      <c r="E174" s="124"/>
      <c r="F174" s="114"/>
      <c r="G174" s="123"/>
      <c r="H174" s="186"/>
      <c r="I174" s="322"/>
      <c r="J174" s="123"/>
    </row>
    <row r="175" spans="1:10" x14ac:dyDescent="0.2">
      <c r="A175" s="123"/>
      <c r="B175" s="123"/>
      <c r="C175" s="123"/>
      <c r="D175" s="123"/>
      <c r="E175" s="124"/>
      <c r="F175" s="114"/>
      <c r="G175" s="123"/>
      <c r="H175" s="186"/>
      <c r="I175" s="322"/>
      <c r="J175" s="123"/>
    </row>
    <row r="176" spans="1:10" x14ac:dyDescent="0.2">
      <c r="A176" s="123"/>
      <c r="B176" s="123"/>
      <c r="C176" s="123"/>
      <c r="D176" s="123"/>
      <c r="E176" s="124"/>
      <c r="F176" s="114"/>
      <c r="G176" s="123"/>
      <c r="H176" s="186"/>
      <c r="I176" s="322"/>
      <c r="J176" s="123"/>
    </row>
    <row r="177" spans="1:10" x14ac:dyDescent="0.2">
      <c r="A177" s="123"/>
      <c r="B177" s="123"/>
      <c r="C177" s="123"/>
      <c r="D177" s="123"/>
      <c r="E177" s="124"/>
      <c r="F177" s="114"/>
      <c r="G177" s="123"/>
      <c r="H177" s="186"/>
      <c r="I177" s="322"/>
      <c r="J177" s="123"/>
    </row>
    <row r="178" spans="1:10" x14ac:dyDescent="0.2">
      <c r="A178" s="123"/>
      <c r="B178" s="123"/>
      <c r="C178" s="123"/>
      <c r="D178" s="123"/>
      <c r="E178" s="124"/>
      <c r="F178" s="114"/>
      <c r="G178" s="123"/>
      <c r="H178" s="186"/>
      <c r="I178" s="322"/>
      <c r="J178" s="123"/>
    </row>
    <row r="179" spans="1:10" x14ac:dyDescent="0.2">
      <c r="A179" s="123"/>
      <c r="B179" s="123"/>
      <c r="C179" s="123"/>
      <c r="D179" s="123"/>
      <c r="E179" s="124"/>
      <c r="F179" s="114"/>
      <c r="G179" s="123"/>
      <c r="H179" s="186"/>
      <c r="I179" s="322"/>
      <c r="J179" s="123"/>
    </row>
    <row r="180" spans="1:10" x14ac:dyDescent="0.2">
      <c r="A180" s="123"/>
      <c r="B180" s="123"/>
      <c r="C180" s="123"/>
      <c r="D180" s="123"/>
      <c r="E180" s="124"/>
      <c r="F180" s="114"/>
      <c r="G180" s="123"/>
      <c r="H180" s="186"/>
      <c r="I180" s="322"/>
      <c r="J180" s="123"/>
    </row>
    <row r="181" spans="1:10" x14ac:dyDescent="0.2">
      <c r="A181" s="123"/>
      <c r="B181" s="123"/>
      <c r="C181" s="123"/>
      <c r="D181" s="123"/>
      <c r="E181" s="124"/>
      <c r="F181" s="114"/>
      <c r="G181" s="123"/>
      <c r="H181" s="186"/>
      <c r="I181" s="322"/>
      <c r="J181" s="123"/>
    </row>
    <row r="182" spans="1:10" x14ac:dyDescent="0.2">
      <c r="A182" s="123"/>
      <c r="B182" s="123"/>
      <c r="C182" s="123"/>
      <c r="D182" s="123"/>
      <c r="E182" s="124"/>
      <c r="F182" s="114"/>
      <c r="G182" s="123"/>
      <c r="H182" s="186"/>
      <c r="I182" s="322"/>
      <c r="J182" s="123"/>
    </row>
    <row r="183" spans="1:10" x14ac:dyDescent="0.2">
      <c r="A183" s="123"/>
      <c r="B183" s="123"/>
      <c r="C183" s="123"/>
      <c r="D183" s="123"/>
      <c r="E183" s="124"/>
      <c r="F183" s="114"/>
      <c r="G183" s="123"/>
      <c r="H183" s="186"/>
      <c r="I183" s="322"/>
      <c r="J183" s="123"/>
    </row>
    <row r="184" spans="1:10" x14ac:dyDescent="0.2">
      <c r="A184" s="123"/>
      <c r="B184" s="123"/>
      <c r="C184" s="123"/>
      <c r="D184" s="123"/>
      <c r="E184" s="124"/>
      <c r="F184" s="114"/>
      <c r="G184" s="123"/>
      <c r="H184" s="186"/>
      <c r="I184" s="322"/>
      <c r="J184" s="123"/>
    </row>
    <row r="185" spans="1:10" x14ac:dyDescent="0.2">
      <c r="A185" s="123"/>
      <c r="B185" s="123"/>
      <c r="C185" s="123"/>
      <c r="D185" s="123"/>
      <c r="E185" s="124"/>
      <c r="F185" s="114"/>
      <c r="G185" s="123"/>
      <c r="H185" s="186"/>
      <c r="I185" s="322"/>
      <c r="J185" s="123"/>
    </row>
    <row r="186" spans="1:10" x14ac:dyDescent="0.2">
      <c r="A186" s="123"/>
      <c r="B186" s="123"/>
      <c r="C186" s="123"/>
      <c r="D186" s="123"/>
      <c r="E186" s="124"/>
      <c r="F186" s="114"/>
      <c r="G186" s="123"/>
      <c r="H186" s="186"/>
      <c r="I186" s="322"/>
      <c r="J186" s="123"/>
    </row>
    <row r="187" spans="1:10" x14ac:dyDescent="0.2">
      <c r="A187" s="123"/>
      <c r="B187" s="123"/>
      <c r="C187" s="123"/>
      <c r="D187" s="123"/>
      <c r="E187" s="124"/>
      <c r="F187" s="114"/>
      <c r="G187" s="123"/>
      <c r="H187" s="186"/>
      <c r="I187" s="322"/>
      <c r="J187" s="123"/>
    </row>
    <row r="188" spans="1:10" x14ac:dyDescent="0.2">
      <c r="A188" s="123"/>
      <c r="B188" s="123"/>
      <c r="C188" s="123"/>
      <c r="D188" s="123"/>
      <c r="E188" s="124"/>
      <c r="F188" s="114"/>
      <c r="G188" s="123"/>
      <c r="H188" s="186"/>
      <c r="I188" s="322"/>
      <c r="J188" s="123"/>
    </row>
    <row r="189" spans="1:10" x14ac:dyDescent="0.2">
      <c r="A189" s="123"/>
      <c r="B189" s="123"/>
      <c r="C189" s="123"/>
      <c r="D189" s="123"/>
      <c r="E189" s="124"/>
      <c r="F189" s="114"/>
      <c r="G189" s="123"/>
      <c r="H189" s="186"/>
      <c r="I189" s="322"/>
      <c r="J189" s="123"/>
    </row>
    <row r="190" spans="1:10" x14ac:dyDescent="0.2">
      <c r="A190" s="123"/>
      <c r="B190" s="123"/>
      <c r="C190" s="123"/>
      <c r="D190" s="123"/>
      <c r="E190" s="124"/>
      <c r="F190" s="114"/>
      <c r="G190" s="123"/>
      <c r="H190" s="186"/>
      <c r="I190" s="322"/>
      <c r="J190" s="123"/>
    </row>
    <row r="191" spans="1:10" x14ac:dyDescent="0.2">
      <c r="A191" s="123"/>
      <c r="B191" s="123"/>
      <c r="C191" s="123"/>
      <c r="D191" s="123"/>
      <c r="E191" s="124"/>
      <c r="F191" s="114"/>
      <c r="G191" s="123"/>
      <c r="H191" s="186"/>
      <c r="I191" s="322"/>
      <c r="J191" s="123"/>
    </row>
    <row r="192" spans="1:10" x14ac:dyDescent="0.2">
      <c r="A192" s="123"/>
      <c r="B192" s="123"/>
      <c r="C192" s="123"/>
      <c r="D192" s="123"/>
      <c r="E192" s="124"/>
      <c r="F192" s="114"/>
      <c r="G192" s="123"/>
      <c r="H192" s="186"/>
      <c r="I192" s="322"/>
      <c r="J192" s="123"/>
    </row>
    <row r="193" spans="1:10" x14ac:dyDescent="0.2">
      <c r="A193" s="123"/>
      <c r="B193" s="123"/>
      <c r="C193" s="123"/>
      <c r="D193" s="123"/>
      <c r="E193" s="124"/>
      <c r="F193" s="114"/>
      <c r="G193" s="123"/>
      <c r="H193" s="186"/>
      <c r="I193" s="322"/>
      <c r="J193" s="123"/>
    </row>
    <row r="194" spans="1:10" x14ac:dyDescent="0.2">
      <c r="A194" s="123"/>
      <c r="B194" s="123"/>
      <c r="C194" s="123"/>
      <c r="D194" s="123"/>
      <c r="E194" s="124"/>
      <c r="F194" s="114"/>
      <c r="G194" s="123"/>
      <c r="H194" s="186"/>
      <c r="I194" s="322"/>
      <c r="J194" s="123"/>
    </row>
    <row r="195" spans="1:10" x14ac:dyDescent="0.2">
      <c r="A195" s="123"/>
      <c r="B195" s="123"/>
      <c r="C195" s="123"/>
      <c r="D195" s="123"/>
      <c r="E195" s="124"/>
      <c r="F195" s="114"/>
      <c r="G195" s="123"/>
      <c r="H195" s="186"/>
      <c r="I195" s="322"/>
      <c r="J195" s="123"/>
    </row>
    <row r="196" spans="1:10" x14ac:dyDescent="0.2">
      <c r="A196" s="123"/>
      <c r="B196" s="123"/>
      <c r="C196" s="123"/>
      <c r="D196" s="123"/>
      <c r="E196" s="124"/>
      <c r="F196" s="114"/>
      <c r="G196" s="123"/>
      <c r="H196" s="186"/>
      <c r="I196" s="322"/>
      <c r="J196" s="123"/>
    </row>
    <row r="197" spans="1:10" x14ac:dyDescent="0.2">
      <c r="A197" s="123"/>
      <c r="B197" s="123"/>
      <c r="C197" s="123"/>
      <c r="D197" s="123"/>
      <c r="E197" s="124"/>
      <c r="F197" s="114"/>
      <c r="G197" s="123"/>
      <c r="H197" s="186"/>
      <c r="I197" s="322"/>
      <c r="J197" s="123"/>
    </row>
    <row r="198" spans="1:10" x14ac:dyDescent="0.2">
      <c r="A198" s="123"/>
      <c r="B198" s="123"/>
      <c r="C198" s="123"/>
      <c r="D198" s="123"/>
      <c r="E198" s="124"/>
      <c r="F198" s="114"/>
      <c r="G198" s="123"/>
      <c r="H198" s="186"/>
      <c r="I198" s="322"/>
      <c r="J198" s="123"/>
    </row>
    <row r="199" spans="1:10" x14ac:dyDescent="0.2">
      <c r="A199" s="123"/>
      <c r="B199" s="123"/>
      <c r="C199" s="123"/>
      <c r="D199" s="123"/>
      <c r="E199" s="124"/>
      <c r="F199" s="114"/>
      <c r="G199" s="123"/>
      <c r="H199" s="186"/>
      <c r="I199" s="322"/>
      <c r="J199" s="123"/>
    </row>
    <row r="200" spans="1:10" x14ac:dyDescent="0.2">
      <c r="A200" s="123"/>
      <c r="B200" s="123"/>
      <c r="C200" s="123"/>
      <c r="D200" s="123"/>
      <c r="E200" s="124"/>
      <c r="F200" s="114"/>
      <c r="G200" s="123"/>
      <c r="H200" s="186"/>
      <c r="I200" s="322"/>
      <c r="J200" s="123"/>
    </row>
    <row r="201" spans="1:10" x14ac:dyDescent="0.2">
      <c r="A201" s="123"/>
      <c r="B201" s="123"/>
      <c r="C201" s="123"/>
      <c r="D201" s="123"/>
      <c r="E201" s="124"/>
      <c r="F201" s="114"/>
      <c r="G201" s="123"/>
      <c r="H201" s="186"/>
      <c r="I201" s="322"/>
      <c r="J201" s="123"/>
    </row>
    <row r="202" spans="1:10" x14ac:dyDescent="0.2">
      <c r="A202" s="123"/>
      <c r="B202" s="123"/>
      <c r="C202" s="123"/>
      <c r="D202" s="123"/>
      <c r="E202" s="124"/>
      <c r="F202" s="114"/>
      <c r="G202" s="123"/>
      <c r="H202" s="186"/>
      <c r="I202" s="322"/>
      <c r="J202" s="123"/>
    </row>
    <row r="203" spans="1:10" x14ac:dyDescent="0.2">
      <c r="A203" s="123"/>
      <c r="B203" s="123"/>
      <c r="C203" s="123"/>
      <c r="D203" s="123"/>
      <c r="E203" s="124"/>
      <c r="F203" s="114"/>
      <c r="G203" s="123"/>
      <c r="H203" s="186"/>
      <c r="I203" s="322"/>
      <c r="J203" s="123"/>
    </row>
    <row r="204" spans="1:10" x14ac:dyDescent="0.2">
      <c r="A204" s="123"/>
      <c r="B204" s="123"/>
      <c r="C204" s="123"/>
      <c r="D204" s="123"/>
      <c r="E204" s="124"/>
      <c r="F204" s="114"/>
      <c r="G204" s="123"/>
      <c r="H204" s="186"/>
      <c r="I204" s="322"/>
      <c r="J204" s="123"/>
    </row>
    <row r="205" spans="1:10" x14ac:dyDescent="0.2">
      <c r="A205" s="123"/>
      <c r="B205" s="123"/>
      <c r="C205" s="123"/>
      <c r="D205" s="123"/>
      <c r="E205" s="124"/>
      <c r="F205" s="114"/>
      <c r="G205" s="123"/>
      <c r="H205" s="186"/>
      <c r="I205" s="322"/>
      <c r="J205" s="123"/>
    </row>
    <row r="206" spans="1:10" x14ac:dyDescent="0.2">
      <c r="A206" s="123"/>
      <c r="B206" s="123"/>
      <c r="C206" s="123"/>
      <c r="D206" s="123"/>
      <c r="E206" s="124"/>
      <c r="F206" s="114"/>
      <c r="G206" s="123"/>
      <c r="H206" s="186"/>
      <c r="I206" s="322"/>
      <c r="J206" s="123"/>
    </row>
    <row r="207" spans="1:10" x14ac:dyDescent="0.2">
      <c r="A207" s="123"/>
      <c r="B207" s="123"/>
      <c r="C207" s="123"/>
      <c r="D207" s="123"/>
      <c r="E207" s="124"/>
      <c r="F207" s="114"/>
      <c r="G207" s="123"/>
      <c r="H207" s="186"/>
      <c r="I207" s="322"/>
      <c r="J207" s="123"/>
    </row>
    <row r="208" spans="1:10" x14ac:dyDescent="0.2">
      <c r="A208" s="123"/>
      <c r="B208" s="123"/>
      <c r="C208" s="123"/>
      <c r="D208" s="123"/>
      <c r="E208" s="124"/>
      <c r="F208" s="114"/>
      <c r="G208" s="123"/>
      <c r="H208" s="186"/>
      <c r="I208" s="322"/>
      <c r="J208" s="123"/>
    </row>
    <row r="209" spans="1:10" x14ac:dyDescent="0.2">
      <c r="A209" s="123"/>
      <c r="B209" s="123"/>
      <c r="C209" s="123"/>
      <c r="D209" s="123"/>
      <c r="E209" s="124"/>
      <c r="F209" s="114"/>
      <c r="G209" s="123"/>
      <c r="H209" s="186"/>
      <c r="I209" s="322"/>
      <c r="J209" s="123"/>
    </row>
    <row r="210" spans="1:10" x14ac:dyDescent="0.2">
      <c r="A210" s="123"/>
      <c r="B210" s="123"/>
      <c r="C210" s="123"/>
      <c r="D210" s="123"/>
      <c r="E210" s="124"/>
      <c r="F210" s="114"/>
      <c r="G210" s="123"/>
      <c r="H210" s="186"/>
      <c r="I210" s="322"/>
      <c r="J210" s="123"/>
    </row>
    <row r="211" spans="1:10" x14ac:dyDescent="0.2">
      <c r="A211" s="123"/>
      <c r="B211" s="123"/>
      <c r="C211" s="123"/>
      <c r="D211" s="123"/>
      <c r="E211" s="124"/>
      <c r="F211" s="114"/>
      <c r="G211" s="123"/>
      <c r="H211" s="186"/>
      <c r="I211" s="322"/>
      <c r="J211" s="123"/>
    </row>
    <row r="212" spans="1:10" x14ac:dyDescent="0.2">
      <c r="A212" s="123"/>
      <c r="B212" s="123"/>
      <c r="C212" s="123"/>
      <c r="D212" s="123"/>
      <c r="E212" s="124"/>
      <c r="F212" s="114"/>
      <c r="G212" s="123"/>
      <c r="H212" s="186"/>
      <c r="I212" s="322"/>
      <c r="J212" s="123"/>
    </row>
    <row r="213" spans="1:10" x14ac:dyDescent="0.2">
      <c r="A213" s="123"/>
      <c r="B213" s="123"/>
      <c r="C213" s="123"/>
      <c r="D213" s="123"/>
      <c r="E213" s="124"/>
      <c r="F213" s="114"/>
      <c r="G213" s="123"/>
      <c r="H213" s="186"/>
      <c r="I213" s="322"/>
      <c r="J213" s="123"/>
    </row>
    <row r="214" spans="1:10" x14ac:dyDescent="0.2">
      <c r="A214" s="123"/>
      <c r="B214" s="123"/>
      <c r="C214" s="123"/>
      <c r="D214" s="123"/>
      <c r="E214" s="124"/>
      <c r="F214" s="114"/>
      <c r="G214" s="123"/>
      <c r="H214" s="186"/>
      <c r="I214" s="322"/>
      <c r="J214" s="123"/>
    </row>
    <row r="215" spans="1:10" x14ac:dyDescent="0.2">
      <c r="A215" s="123"/>
      <c r="B215" s="123"/>
      <c r="C215" s="123"/>
      <c r="D215" s="123"/>
      <c r="E215" s="124"/>
      <c r="F215" s="114"/>
      <c r="G215" s="123"/>
      <c r="H215" s="186"/>
      <c r="I215" s="322"/>
      <c r="J215" s="123"/>
    </row>
    <row r="216" spans="1:10" x14ac:dyDescent="0.2">
      <c r="A216" s="123"/>
      <c r="B216" s="123"/>
      <c r="C216" s="123"/>
      <c r="D216" s="123"/>
      <c r="E216" s="124"/>
      <c r="F216" s="114"/>
      <c r="G216" s="123"/>
      <c r="H216" s="186"/>
      <c r="I216" s="322"/>
      <c r="J216" s="123"/>
    </row>
    <row r="217" spans="1:10" x14ac:dyDescent="0.2">
      <c r="A217" s="123"/>
      <c r="B217" s="123"/>
      <c r="C217" s="123"/>
      <c r="D217" s="123"/>
      <c r="E217" s="124"/>
      <c r="F217" s="114"/>
      <c r="G217" s="123"/>
      <c r="H217" s="186"/>
      <c r="I217" s="322"/>
      <c r="J217" s="123"/>
    </row>
    <row r="218" spans="1:10" x14ac:dyDescent="0.2">
      <c r="A218" s="123"/>
      <c r="B218" s="123"/>
      <c r="C218" s="123"/>
      <c r="D218" s="123"/>
      <c r="E218" s="124"/>
      <c r="F218" s="114"/>
      <c r="G218" s="123"/>
      <c r="H218" s="186"/>
      <c r="I218" s="322"/>
      <c r="J218" s="123"/>
    </row>
    <row r="219" spans="1:10" x14ac:dyDescent="0.2">
      <c r="A219" s="123"/>
      <c r="B219" s="123"/>
      <c r="C219" s="123"/>
      <c r="D219" s="123"/>
      <c r="E219" s="124"/>
      <c r="F219" s="114"/>
      <c r="G219" s="123"/>
      <c r="H219" s="186"/>
      <c r="I219" s="322"/>
      <c r="J219" s="123"/>
    </row>
    <row r="220" spans="1:10" x14ac:dyDescent="0.2">
      <c r="A220" s="123"/>
      <c r="B220" s="123"/>
      <c r="C220" s="123"/>
      <c r="D220" s="123"/>
      <c r="E220" s="124"/>
      <c r="F220" s="114"/>
      <c r="G220" s="123"/>
      <c r="H220" s="186"/>
      <c r="I220" s="322"/>
      <c r="J220" s="123"/>
    </row>
    <row r="221" spans="1:10" x14ac:dyDescent="0.2">
      <c r="A221" s="123"/>
      <c r="B221" s="123"/>
      <c r="C221" s="123"/>
      <c r="D221" s="123"/>
      <c r="E221" s="124"/>
      <c r="F221" s="114"/>
      <c r="G221" s="123"/>
      <c r="H221" s="186"/>
      <c r="I221" s="322"/>
      <c r="J221" s="123"/>
    </row>
    <row r="222" spans="1:10" x14ac:dyDescent="0.2">
      <c r="A222" s="123"/>
      <c r="B222" s="123"/>
      <c r="C222" s="123"/>
      <c r="D222" s="123"/>
      <c r="E222" s="124"/>
      <c r="F222" s="114"/>
      <c r="G222" s="123"/>
      <c r="H222" s="186"/>
      <c r="I222" s="322"/>
      <c r="J222" s="123"/>
    </row>
    <row r="223" spans="1:10" x14ac:dyDescent="0.2">
      <c r="A223" s="123"/>
      <c r="B223" s="123"/>
      <c r="C223" s="123"/>
      <c r="D223" s="123"/>
      <c r="E223" s="124"/>
      <c r="F223" s="114"/>
      <c r="G223" s="123"/>
      <c r="H223" s="186"/>
      <c r="I223" s="322"/>
      <c r="J223" s="123"/>
    </row>
    <row r="224" spans="1:10" x14ac:dyDescent="0.2">
      <c r="A224" s="123"/>
      <c r="B224" s="123"/>
      <c r="C224" s="123"/>
      <c r="D224" s="123"/>
      <c r="E224" s="124"/>
      <c r="F224" s="114"/>
      <c r="G224" s="123"/>
      <c r="H224" s="186"/>
      <c r="I224" s="322"/>
      <c r="J224" s="123"/>
    </row>
    <row r="225" spans="1:10" x14ac:dyDescent="0.2">
      <c r="A225" s="123"/>
      <c r="B225" s="123"/>
      <c r="C225" s="123"/>
      <c r="D225" s="123"/>
      <c r="E225" s="124"/>
      <c r="F225" s="114"/>
      <c r="G225" s="123"/>
      <c r="H225" s="186"/>
      <c r="I225" s="322"/>
      <c r="J225" s="123"/>
    </row>
    <row r="226" spans="1:10" x14ac:dyDescent="0.2">
      <c r="A226" s="123"/>
      <c r="B226" s="123"/>
      <c r="C226" s="123"/>
      <c r="D226" s="123"/>
      <c r="E226" s="124"/>
      <c r="F226" s="114"/>
      <c r="G226" s="123"/>
      <c r="H226" s="186"/>
      <c r="I226" s="322"/>
      <c r="J226" s="123"/>
    </row>
    <row r="227" spans="1:10" x14ac:dyDescent="0.2">
      <c r="A227" s="123"/>
      <c r="B227" s="123"/>
      <c r="C227" s="123"/>
      <c r="D227" s="123"/>
      <c r="E227" s="124"/>
      <c r="F227" s="114"/>
      <c r="G227" s="123"/>
      <c r="H227" s="186"/>
      <c r="I227" s="322"/>
      <c r="J227" s="123"/>
    </row>
    <row r="228" spans="1:10" x14ac:dyDescent="0.2">
      <c r="A228" s="123"/>
      <c r="B228" s="123"/>
      <c r="C228" s="123"/>
      <c r="D228" s="123"/>
      <c r="E228" s="124"/>
      <c r="F228" s="114"/>
      <c r="G228" s="123"/>
      <c r="H228" s="186"/>
      <c r="I228" s="322"/>
      <c r="J228" s="123"/>
    </row>
    <row r="229" spans="1:10" x14ac:dyDescent="0.2">
      <c r="A229" s="123"/>
      <c r="B229" s="123"/>
      <c r="C229" s="123"/>
      <c r="D229" s="123"/>
      <c r="E229" s="124"/>
      <c r="F229" s="114"/>
      <c r="G229" s="123"/>
      <c r="H229" s="186"/>
      <c r="I229" s="322"/>
      <c r="J229" s="123"/>
    </row>
    <row r="230" spans="1:10" x14ac:dyDescent="0.2">
      <c r="A230" s="123"/>
      <c r="B230" s="123"/>
      <c r="C230" s="123"/>
      <c r="D230" s="123"/>
      <c r="E230" s="124"/>
      <c r="F230" s="114"/>
      <c r="G230" s="123"/>
      <c r="H230" s="186"/>
      <c r="I230" s="322"/>
      <c r="J230" s="123"/>
    </row>
    <row r="231" spans="1:10" x14ac:dyDescent="0.2">
      <c r="A231" s="123"/>
      <c r="B231" s="123"/>
      <c r="C231" s="123"/>
      <c r="D231" s="123"/>
      <c r="E231" s="124"/>
      <c r="F231" s="114"/>
      <c r="G231" s="123"/>
      <c r="H231" s="186"/>
      <c r="I231" s="322"/>
      <c r="J231" s="123"/>
    </row>
    <row r="232" spans="1:10" x14ac:dyDescent="0.2">
      <c r="A232" s="123"/>
      <c r="B232" s="123"/>
      <c r="C232" s="123"/>
      <c r="D232" s="123"/>
      <c r="E232" s="124"/>
      <c r="F232" s="114"/>
      <c r="G232" s="123"/>
      <c r="H232" s="186"/>
      <c r="I232" s="322"/>
      <c r="J232" s="123"/>
    </row>
    <row r="233" spans="1:10" x14ac:dyDescent="0.2">
      <c r="A233" s="123"/>
      <c r="B233" s="123"/>
      <c r="C233" s="123"/>
      <c r="D233" s="123"/>
      <c r="E233" s="124"/>
      <c r="F233" s="114"/>
      <c r="G233" s="123"/>
      <c r="H233" s="186"/>
      <c r="I233" s="322"/>
      <c r="J233" s="123"/>
    </row>
    <row r="234" spans="1:10" x14ac:dyDescent="0.2">
      <c r="A234" s="123"/>
      <c r="B234" s="123"/>
      <c r="C234" s="123"/>
      <c r="D234" s="123"/>
      <c r="E234" s="124"/>
      <c r="F234" s="114"/>
      <c r="G234" s="123"/>
      <c r="H234" s="186"/>
      <c r="I234" s="322"/>
      <c r="J234" s="123"/>
    </row>
    <row r="235" spans="1:10" x14ac:dyDescent="0.2">
      <c r="A235" s="123"/>
      <c r="B235" s="123"/>
      <c r="C235" s="123"/>
      <c r="D235" s="123"/>
      <c r="E235" s="124"/>
      <c r="F235" s="114"/>
      <c r="G235" s="123"/>
      <c r="H235" s="186"/>
      <c r="I235" s="322"/>
      <c r="J235" s="123"/>
    </row>
    <row r="236" spans="1:10" x14ac:dyDescent="0.2">
      <c r="A236" s="123"/>
      <c r="B236" s="123"/>
      <c r="C236" s="123"/>
      <c r="D236" s="123"/>
      <c r="E236" s="124"/>
      <c r="F236" s="114"/>
      <c r="G236" s="123"/>
      <c r="H236" s="186"/>
      <c r="I236" s="322"/>
      <c r="J236" s="123"/>
    </row>
    <row r="237" spans="1:10" x14ac:dyDescent="0.2">
      <c r="A237" s="123"/>
      <c r="B237" s="123"/>
      <c r="C237" s="123"/>
      <c r="D237" s="123"/>
      <c r="E237" s="124"/>
      <c r="F237" s="114"/>
      <c r="G237" s="123"/>
      <c r="H237" s="186"/>
      <c r="I237" s="322"/>
      <c r="J237" s="123"/>
    </row>
    <row r="238" spans="1:10" x14ac:dyDescent="0.2">
      <c r="A238" s="123"/>
      <c r="B238" s="123"/>
      <c r="C238" s="123"/>
      <c r="D238" s="123"/>
      <c r="E238" s="124"/>
      <c r="F238" s="114"/>
      <c r="G238" s="123"/>
      <c r="H238" s="186"/>
      <c r="I238" s="322"/>
      <c r="J238" s="123"/>
    </row>
    <row r="239" spans="1:10" x14ac:dyDescent="0.2">
      <c r="A239" s="123"/>
      <c r="B239" s="123"/>
      <c r="C239" s="123"/>
      <c r="D239" s="123"/>
      <c r="E239" s="124"/>
      <c r="F239" s="114"/>
      <c r="G239" s="123"/>
      <c r="H239" s="186"/>
      <c r="I239" s="322"/>
      <c r="J239" s="123"/>
    </row>
    <row r="240" spans="1:10" x14ac:dyDescent="0.2">
      <c r="A240" s="123"/>
      <c r="B240" s="123"/>
      <c r="C240" s="123"/>
      <c r="D240" s="123"/>
      <c r="E240" s="124"/>
      <c r="F240" s="114"/>
      <c r="G240" s="123"/>
      <c r="H240" s="186"/>
      <c r="I240" s="322"/>
      <c r="J240" s="123"/>
    </row>
    <row r="241" spans="1:10" x14ac:dyDescent="0.2">
      <c r="A241" s="123"/>
      <c r="B241" s="123"/>
      <c r="C241" s="123"/>
      <c r="D241" s="123"/>
      <c r="E241" s="124"/>
      <c r="F241" s="114"/>
      <c r="G241" s="123"/>
      <c r="H241" s="186"/>
      <c r="I241" s="322"/>
      <c r="J241" s="123"/>
    </row>
    <row r="242" spans="1:10" x14ac:dyDescent="0.2">
      <c r="A242" s="123"/>
      <c r="B242" s="123"/>
      <c r="C242" s="123"/>
      <c r="D242" s="123"/>
      <c r="E242" s="124"/>
      <c r="F242" s="114"/>
      <c r="G242" s="123"/>
      <c r="H242" s="186"/>
      <c r="I242" s="322"/>
      <c r="J242" s="123"/>
    </row>
    <row r="243" spans="1:10" x14ac:dyDescent="0.2">
      <c r="A243" s="123"/>
      <c r="B243" s="123"/>
      <c r="C243" s="123"/>
      <c r="D243" s="123"/>
      <c r="E243" s="124"/>
      <c r="F243" s="114"/>
      <c r="G243" s="123"/>
      <c r="H243" s="186"/>
      <c r="I243" s="322"/>
      <c r="J243" s="123"/>
    </row>
    <row r="244" spans="1:10" x14ac:dyDescent="0.2">
      <c r="A244" s="123"/>
      <c r="B244" s="123"/>
      <c r="C244" s="123"/>
      <c r="D244" s="123"/>
      <c r="E244" s="124"/>
      <c r="F244" s="114"/>
      <c r="G244" s="123"/>
      <c r="H244" s="186"/>
      <c r="I244" s="322"/>
      <c r="J244" s="123"/>
    </row>
    <row r="245" spans="1:10" x14ac:dyDescent="0.2">
      <c r="A245" s="123"/>
      <c r="B245" s="123"/>
      <c r="C245" s="123"/>
      <c r="D245" s="123"/>
      <c r="E245" s="124"/>
      <c r="F245" s="114"/>
      <c r="G245" s="123"/>
      <c r="H245" s="186"/>
      <c r="I245" s="322"/>
      <c r="J245" s="123"/>
    </row>
    <row r="246" spans="1:10" x14ac:dyDescent="0.2">
      <c r="A246" s="123"/>
      <c r="B246" s="123"/>
      <c r="C246" s="123"/>
      <c r="D246" s="123"/>
      <c r="E246" s="124"/>
      <c r="F246" s="114"/>
      <c r="G246" s="123"/>
      <c r="H246" s="186"/>
      <c r="I246" s="322"/>
      <c r="J246" s="123"/>
    </row>
    <row r="247" spans="1:10" x14ac:dyDescent="0.2">
      <c r="A247" s="123"/>
      <c r="B247" s="123"/>
      <c r="C247" s="123"/>
      <c r="D247" s="123"/>
      <c r="E247" s="124"/>
      <c r="F247" s="114"/>
      <c r="G247" s="123"/>
      <c r="H247" s="186"/>
      <c r="I247" s="322"/>
      <c r="J247" s="123"/>
    </row>
    <row r="248" spans="1:10" x14ac:dyDescent="0.2">
      <c r="A248" s="123"/>
      <c r="B248" s="123"/>
      <c r="C248" s="123"/>
      <c r="D248" s="123"/>
      <c r="E248" s="124"/>
      <c r="F248" s="114"/>
      <c r="G248" s="123"/>
      <c r="H248" s="186"/>
      <c r="I248" s="322"/>
      <c r="J248" s="123"/>
    </row>
    <row r="249" spans="1:10" x14ac:dyDescent="0.2">
      <c r="A249" s="123"/>
      <c r="B249" s="123"/>
      <c r="C249" s="123"/>
      <c r="D249" s="123"/>
      <c r="E249" s="124"/>
      <c r="F249" s="114"/>
      <c r="G249" s="123"/>
      <c r="H249" s="186"/>
      <c r="I249" s="322"/>
      <c r="J249" s="123"/>
    </row>
    <row r="250" spans="1:10" x14ac:dyDescent="0.2">
      <c r="A250" s="123"/>
      <c r="B250" s="123"/>
      <c r="C250" s="123"/>
      <c r="D250" s="123"/>
      <c r="E250" s="124"/>
      <c r="F250" s="114"/>
      <c r="G250" s="123"/>
      <c r="H250" s="186"/>
      <c r="I250" s="322"/>
      <c r="J250" s="123"/>
    </row>
    <row r="251" spans="1:10" x14ac:dyDescent="0.2">
      <c r="A251" s="123"/>
      <c r="B251" s="123"/>
      <c r="C251" s="123"/>
      <c r="D251" s="123"/>
      <c r="E251" s="124"/>
      <c r="F251" s="114"/>
      <c r="G251" s="123"/>
      <c r="H251" s="186"/>
      <c r="I251" s="322"/>
      <c r="J251" s="123"/>
    </row>
    <row r="252" spans="1:10" x14ac:dyDescent="0.2">
      <c r="A252" s="123"/>
      <c r="B252" s="123"/>
      <c r="C252" s="123"/>
      <c r="D252" s="123"/>
      <c r="E252" s="124"/>
      <c r="F252" s="114"/>
      <c r="G252" s="123"/>
      <c r="H252" s="186"/>
      <c r="I252" s="322"/>
      <c r="J252" s="123"/>
    </row>
    <row r="253" spans="1:10" x14ac:dyDescent="0.2">
      <c r="A253" s="123"/>
      <c r="B253" s="123"/>
      <c r="C253" s="123"/>
      <c r="D253" s="123"/>
      <c r="E253" s="124"/>
      <c r="F253" s="114"/>
      <c r="G253" s="123"/>
      <c r="H253" s="186"/>
      <c r="I253" s="322"/>
      <c r="J253" s="123"/>
    </row>
    <row r="254" spans="1:10" x14ac:dyDescent="0.2">
      <c r="A254" s="123"/>
      <c r="B254" s="123"/>
      <c r="C254" s="123"/>
      <c r="D254" s="123"/>
      <c r="E254" s="124"/>
      <c r="F254" s="114"/>
      <c r="G254" s="123"/>
      <c r="H254" s="186"/>
      <c r="I254" s="322"/>
      <c r="J254" s="123"/>
    </row>
    <row r="255" spans="1:10" x14ac:dyDescent="0.2">
      <c r="A255" s="123"/>
      <c r="B255" s="123"/>
      <c r="C255" s="123"/>
      <c r="D255" s="123"/>
      <c r="E255" s="124"/>
      <c r="F255" s="114"/>
      <c r="G255" s="123"/>
      <c r="H255" s="186"/>
      <c r="I255" s="322"/>
      <c r="J255" s="123"/>
    </row>
    <row r="256" spans="1:10" x14ac:dyDescent="0.2">
      <c r="A256" s="123"/>
      <c r="B256" s="123"/>
      <c r="C256" s="123"/>
      <c r="D256" s="123"/>
      <c r="E256" s="124"/>
      <c r="F256" s="114"/>
      <c r="G256" s="123"/>
      <c r="H256" s="186"/>
      <c r="I256" s="322"/>
      <c r="J256" s="123"/>
    </row>
    <row r="257" spans="1:10" x14ac:dyDescent="0.2">
      <c r="A257" s="123"/>
      <c r="B257" s="123"/>
      <c r="C257" s="123"/>
      <c r="D257" s="123"/>
      <c r="E257" s="124"/>
      <c r="F257" s="114"/>
      <c r="G257" s="123"/>
      <c r="H257" s="186"/>
      <c r="I257" s="322"/>
      <c r="J257" s="123"/>
    </row>
    <row r="258" spans="1:10" x14ac:dyDescent="0.2">
      <c r="A258" s="123"/>
      <c r="B258" s="123"/>
      <c r="C258" s="123"/>
      <c r="D258" s="123"/>
      <c r="E258" s="124"/>
      <c r="F258" s="114"/>
      <c r="G258" s="123"/>
      <c r="H258" s="186"/>
      <c r="I258" s="322"/>
      <c r="J258" s="123"/>
    </row>
    <row r="259" spans="1:10" x14ac:dyDescent="0.2">
      <c r="A259" s="123"/>
      <c r="B259" s="123"/>
      <c r="C259" s="123"/>
      <c r="D259" s="123"/>
      <c r="E259" s="124"/>
      <c r="F259" s="114"/>
      <c r="G259" s="123"/>
      <c r="H259" s="186"/>
      <c r="I259" s="322"/>
      <c r="J259" s="123"/>
    </row>
    <row r="260" spans="1:10" x14ac:dyDescent="0.2">
      <c r="A260" s="123"/>
      <c r="B260" s="123"/>
      <c r="C260" s="123"/>
      <c r="D260" s="123"/>
      <c r="E260" s="124"/>
      <c r="F260" s="114"/>
      <c r="G260" s="123"/>
      <c r="H260" s="186"/>
      <c r="I260" s="322"/>
      <c r="J260" s="123"/>
    </row>
    <row r="261" spans="1:10" x14ac:dyDescent="0.2">
      <c r="A261" s="123"/>
      <c r="B261" s="123"/>
      <c r="C261" s="123"/>
      <c r="D261" s="123"/>
      <c r="E261" s="124"/>
      <c r="F261" s="114"/>
      <c r="G261" s="123"/>
      <c r="H261" s="186"/>
      <c r="I261" s="322"/>
      <c r="J261" s="123"/>
    </row>
    <row r="262" spans="1:10" x14ac:dyDescent="0.2">
      <c r="A262" s="123"/>
      <c r="B262" s="123"/>
      <c r="C262" s="123"/>
      <c r="D262" s="123"/>
      <c r="E262" s="124"/>
      <c r="F262" s="114"/>
      <c r="G262" s="123"/>
      <c r="H262" s="186"/>
      <c r="I262" s="322"/>
      <c r="J262" s="123"/>
    </row>
    <row r="263" spans="1:10" x14ac:dyDescent="0.2">
      <c r="A263" s="123"/>
      <c r="B263" s="123"/>
      <c r="C263" s="123"/>
      <c r="D263" s="123"/>
      <c r="E263" s="124"/>
      <c r="F263" s="114"/>
      <c r="G263" s="123"/>
      <c r="H263" s="186"/>
      <c r="I263" s="322"/>
      <c r="J263" s="123"/>
    </row>
    <row r="264" spans="1:10" x14ac:dyDescent="0.2">
      <c r="A264" s="123"/>
      <c r="B264" s="123"/>
      <c r="C264" s="123"/>
      <c r="D264" s="123"/>
      <c r="E264" s="124"/>
      <c r="F264" s="114"/>
      <c r="G264" s="123"/>
      <c r="H264" s="186"/>
      <c r="I264" s="322"/>
      <c r="J264" s="123"/>
    </row>
    <row r="265" spans="1:10" x14ac:dyDescent="0.2">
      <c r="A265" s="123"/>
      <c r="B265" s="123"/>
      <c r="C265" s="123"/>
      <c r="D265" s="123"/>
      <c r="E265" s="124"/>
      <c r="F265" s="114"/>
      <c r="G265" s="123"/>
      <c r="H265" s="186"/>
      <c r="I265" s="322"/>
      <c r="J265" s="123"/>
    </row>
    <row r="266" spans="1:10" x14ac:dyDescent="0.2">
      <c r="A266" s="123"/>
      <c r="B266" s="123"/>
      <c r="C266" s="123"/>
      <c r="D266" s="123"/>
      <c r="E266" s="124"/>
      <c r="F266" s="114"/>
      <c r="G266" s="123"/>
      <c r="H266" s="186"/>
      <c r="I266" s="322"/>
      <c r="J266" s="123"/>
    </row>
    <row r="267" spans="1:10" x14ac:dyDescent="0.2">
      <c r="A267" s="123"/>
      <c r="B267" s="123"/>
      <c r="C267" s="123"/>
      <c r="D267" s="123"/>
      <c r="E267" s="124"/>
      <c r="F267" s="114"/>
      <c r="G267" s="123"/>
      <c r="H267" s="186"/>
      <c r="I267" s="322"/>
      <c r="J267" s="123"/>
    </row>
    <row r="268" spans="1:10" x14ac:dyDescent="0.2">
      <c r="A268" s="123"/>
      <c r="B268" s="123"/>
      <c r="C268" s="123"/>
      <c r="D268" s="123"/>
      <c r="E268" s="124"/>
      <c r="F268" s="114"/>
      <c r="G268" s="123"/>
      <c r="H268" s="186"/>
      <c r="I268" s="322"/>
      <c r="J268" s="123"/>
    </row>
    <row r="269" spans="1:10" x14ac:dyDescent="0.2">
      <c r="A269" s="123"/>
      <c r="B269" s="123"/>
      <c r="C269" s="123"/>
      <c r="D269" s="123"/>
      <c r="E269" s="124"/>
      <c r="F269" s="114"/>
      <c r="G269" s="123"/>
      <c r="H269" s="186"/>
      <c r="I269" s="322"/>
      <c r="J269" s="123"/>
    </row>
    <row r="270" spans="1:10" x14ac:dyDescent="0.2">
      <c r="A270" s="123"/>
      <c r="B270" s="123"/>
      <c r="C270" s="123"/>
      <c r="D270" s="123"/>
      <c r="E270" s="124"/>
      <c r="F270" s="114"/>
      <c r="G270" s="123"/>
      <c r="H270" s="186"/>
      <c r="I270" s="322"/>
      <c r="J270" s="123"/>
    </row>
    <row r="271" spans="1:10" x14ac:dyDescent="0.2">
      <c r="A271" s="123"/>
      <c r="B271" s="123"/>
      <c r="C271" s="123"/>
      <c r="D271" s="123"/>
      <c r="E271" s="124"/>
      <c r="F271" s="114"/>
      <c r="G271" s="123"/>
      <c r="H271" s="186"/>
      <c r="I271" s="322"/>
      <c r="J271" s="123"/>
    </row>
    <row r="272" spans="1:10" x14ac:dyDescent="0.2">
      <c r="A272" s="123"/>
      <c r="B272" s="123"/>
      <c r="C272" s="123"/>
      <c r="D272" s="123"/>
      <c r="E272" s="124"/>
      <c r="F272" s="114"/>
      <c r="G272" s="123"/>
      <c r="H272" s="186"/>
      <c r="I272" s="322"/>
      <c r="J272" s="123"/>
    </row>
    <row r="273" spans="1:10" x14ac:dyDescent="0.2">
      <c r="A273" s="123"/>
      <c r="B273" s="123"/>
      <c r="C273" s="123"/>
      <c r="D273" s="123"/>
      <c r="E273" s="124"/>
      <c r="F273" s="114"/>
      <c r="G273" s="123"/>
      <c r="H273" s="186"/>
      <c r="I273" s="322"/>
      <c r="J273" s="123"/>
    </row>
    <row r="274" spans="1:10" x14ac:dyDescent="0.2">
      <c r="A274" s="123"/>
      <c r="B274" s="123"/>
      <c r="C274" s="123"/>
      <c r="D274" s="123"/>
      <c r="E274" s="124"/>
      <c r="F274" s="114"/>
      <c r="G274" s="123"/>
      <c r="H274" s="186"/>
      <c r="I274" s="322"/>
      <c r="J274" s="123"/>
    </row>
    <row r="275" spans="1:10" x14ac:dyDescent="0.2">
      <c r="A275" s="123"/>
      <c r="B275" s="123"/>
      <c r="C275" s="123"/>
      <c r="D275" s="123"/>
      <c r="E275" s="124"/>
      <c r="F275" s="114"/>
      <c r="G275" s="123"/>
      <c r="H275" s="186"/>
      <c r="I275" s="322"/>
      <c r="J275" s="123"/>
    </row>
    <row r="276" spans="1:10" x14ac:dyDescent="0.2">
      <c r="A276" s="123"/>
      <c r="B276" s="123"/>
      <c r="C276" s="123"/>
      <c r="D276" s="123"/>
      <c r="E276" s="124"/>
      <c r="F276" s="114"/>
      <c r="G276" s="123"/>
      <c r="H276" s="186"/>
      <c r="I276" s="322"/>
      <c r="J276" s="123"/>
    </row>
    <row r="277" spans="1:10" x14ac:dyDescent="0.2">
      <c r="A277" s="123"/>
      <c r="B277" s="123"/>
      <c r="C277" s="123"/>
      <c r="D277" s="123"/>
      <c r="E277" s="124"/>
      <c r="F277" s="114"/>
      <c r="G277" s="123"/>
      <c r="H277" s="186"/>
      <c r="I277" s="322"/>
      <c r="J277" s="123"/>
    </row>
    <row r="278" spans="1:10" x14ac:dyDescent="0.2">
      <c r="A278" s="123"/>
      <c r="B278" s="123"/>
      <c r="C278" s="123"/>
      <c r="D278" s="123"/>
      <c r="E278" s="124"/>
      <c r="F278" s="114"/>
      <c r="G278" s="123"/>
      <c r="H278" s="186"/>
      <c r="I278" s="322"/>
      <c r="J278" s="123"/>
    </row>
    <row r="279" spans="1:10" x14ac:dyDescent="0.2">
      <c r="A279" s="123"/>
      <c r="B279" s="123"/>
      <c r="C279" s="123"/>
      <c r="D279" s="123"/>
      <c r="E279" s="124"/>
      <c r="F279" s="114"/>
      <c r="G279" s="123"/>
      <c r="H279" s="186"/>
      <c r="I279" s="322"/>
      <c r="J279" s="123"/>
    </row>
    <row r="280" spans="1:10" x14ac:dyDescent="0.2">
      <c r="A280" s="123"/>
      <c r="B280" s="123"/>
      <c r="C280" s="123"/>
      <c r="D280" s="123"/>
      <c r="E280" s="124"/>
      <c r="F280" s="114"/>
      <c r="G280" s="123"/>
      <c r="H280" s="186"/>
      <c r="I280" s="322"/>
      <c r="J280" s="123"/>
    </row>
    <row r="281" spans="1:10" x14ac:dyDescent="0.2">
      <c r="A281" s="123"/>
      <c r="B281" s="123"/>
      <c r="C281" s="123"/>
      <c r="D281" s="123"/>
      <c r="E281" s="124"/>
      <c r="F281" s="114"/>
      <c r="G281" s="123"/>
      <c r="H281" s="186"/>
      <c r="I281" s="322"/>
      <c r="J281" s="123"/>
    </row>
    <row r="282" spans="1:10" x14ac:dyDescent="0.2">
      <c r="A282" s="123"/>
      <c r="B282" s="123"/>
      <c r="C282" s="123"/>
      <c r="D282" s="123"/>
      <c r="E282" s="124"/>
      <c r="F282" s="114"/>
      <c r="G282" s="123"/>
      <c r="H282" s="186"/>
      <c r="I282" s="322"/>
      <c r="J282" s="123"/>
    </row>
    <row r="283" spans="1:10" x14ac:dyDescent="0.2">
      <c r="A283" s="123"/>
      <c r="B283" s="123"/>
      <c r="C283" s="123"/>
      <c r="D283" s="123"/>
      <c r="E283" s="124"/>
      <c r="F283" s="114"/>
      <c r="G283" s="123"/>
      <c r="H283" s="186"/>
      <c r="I283" s="322"/>
      <c r="J283" s="123"/>
    </row>
    <row r="284" spans="1:10" x14ac:dyDescent="0.2">
      <c r="A284" s="123"/>
      <c r="B284" s="123"/>
      <c r="C284" s="123"/>
      <c r="D284" s="123"/>
      <c r="E284" s="124"/>
      <c r="F284" s="114"/>
      <c r="G284" s="123"/>
      <c r="H284" s="186"/>
      <c r="I284" s="322"/>
      <c r="J284" s="123"/>
    </row>
    <row r="285" spans="1:10" x14ac:dyDescent="0.2">
      <c r="A285" s="123"/>
      <c r="B285" s="123"/>
      <c r="C285" s="123"/>
      <c r="D285" s="123"/>
      <c r="E285" s="124"/>
      <c r="F285" s="114"/>
      <c r="G285" s="123"/>
      <c r="H285" s="186"/>
      <c r="I285" s="322"/>
      <c r="J285" s="123"/>
    </row>
    <row r="286" spans="1:10" x14ac:dyDescent="0.2">
      <c r="A286" s="123"/>
      <c r="B286" s="123"/>
      <c r="C286" s="123"/>
      <c r="D286" s="123"/>
      <c r="E286" s="124"/>
      <c r="F286" s="114"/>
      <c r="G286" s="123"/>
      <c r="H286" s="186"/>
      <c r="I286" s="322"/>
      <c r="J286" s="123"/>
    </row>
    <row r="287" spans="1:10" x14ac:dyDescent="0.2">
      <c r="A287" s="123"/>
      <c r="B287" s="123"/>
      <c r="C287" s="123"/>
      <c r="D287" s="123"/>
      <c r="E287" s="124"/>
      <c r="F287" s="114"/>
      <c r="G287" s="123"/>
      <c r="H287" s="186"/>
      <c r="I287" s="322"/>
      <c r="J287" s="123"/>
    </row>
    <row r="288" spans="1:10" x14ac:dyDescent="0.2">
      <c r="A288" s="123"/>
      <c r="B288" s="123"/>
      <c r="C288" s="123"/>
      <c r="D288" s="123"/>
      <c r="E288" s="124"/>
      <c r="F288" s="114"/>
      <c r="G288" s="123"/>
      <c r="H288" s="186"/>
      <c r="I288" s="322"/>
      <c r="J288" s="123"/>
    </row>
    <row r="289" spans="1:10" x14ac:dyDescent="0.2">
      <c r="A289" s="123"/>
      <c r="B289" s="123"/>
      <c r="C289" s="123"/>
      <c r="D289" s="123"/>
      <c r="E289" s="124"/>
      <c r="F289" s="114"/>
      <c r="G289" s="123"/>
      <c r="H289" s="186"/>
      <c r="I289" s="322"/>
      <c r="J289" s="123"/>
    </row>
    <row r="290" spans="1:10" x14ac:dyDescent="0.2">
      <c r="A290" s="123"/>
      <c r="B290" s="123"/>
      <c r="C290" s="123"/>
      <c r="D290" s="123"/>
      <c r="E290" s="124"/>
      <c r="F290" s="114"/>
      <c r="G290" s="123"/>
      <c r="H290" s="186"/>
      <c r="I290" s="322"/>
      <c r="J290" s="123"/>
    </row>
    <row r="291" spans="1:10" x14ac:dyDescent="0.2">
      <c r="A291" s="123"/>
      <c r="B291" s="123"/>
      <c r="C291" s="123"/>
      <c r="D291" s="123"/>
      <c r="E291" s="124"/>
      <c r="F291" s="114"/>
      <c r="G291" s="123"/>
      <c r="H291" s="186"/>
      <c r="I291" s="322"/>
      <c r="J291" s="123"/>
    </row>
    <row r="292" spans="1:10" x14ac:dyDescent="0.2">
      <c r="A292" s="123"/>
      <c r="B292" s="123"/>
      <c r="C292" s="123"/>
      <c r="D292" s="123"/>
      <c r="E292" s="124"/>
      <c r="F292" s="114"/>
      <c r="G292" s="123"/>
      <c r="H292" s="186"/>
      <c r="I292" s="322"/>
      <c r="J292" s="123"/>
    </row>
    <row r="293" spans="1:10" x14ac:dyDescent="0.2">
      <c r="A293" s="123"/>
      <c r="B293" s="123"/>
      <c r="C293" s="123"/>
      <c r="D293" s="123"/>
      <c r="E293" s="124"/>
      <c r="F293" s="114"/>
      <c r="G293" s="123"/>
      <c r="H293" s="186"/>
      <c r="I293" s="322"/>
      <c r="J293" s="123"/>
    </row>
    <row r="294" spans="1:10" x14ac:dyDescent="0.2">
      <c r="A294" s="123"/>
      <c r="B294" s="123"/>
      <c r="C294" s="123"/>
      <c r="D294" s="123"/>
      <c r="E294" s="124"/>
      <c r="F294" s="114"/>
      <c r="G294" s="123"/>
      <c r="H294" s="186"/>
      <c r="I294" s="322"/>
      <c r="J294" s="123"/>
    </row>
    <row r="295" spans="1:10" x14ac:dyDescent="0.2">
      <c r="A295" s="123"/>
      <c r="B295" s="123"/>
      <c r="C295" s="123"/>
      <c r="D295" s="123"/>
      <c r="E295" s="124"/>
      <c r="F295" s="114"/>
      <c r="G295" s="123"/>
      <c r="H295" s="186"/>
      <c r="I295" s="322"/>
      <c r="J295" s="123"/>
    </row>
    <row r="296" spans="1:10" x14ac:dyDescent="0.2">
      <c r="A296" s="123"/>
      <c r="B296" s="123"/>
      <c r="C296" s="123"/>
      <c r="D296" s="123"/>
      <c r="E296" s="124"/>
      <c r="F296" s="114"/>
      <c r="G296" s="123"/>
      <c r="H296" s="186"/>
      <c r="I296" s="322"/>
      <c r="J296" s="123"/>
    </row>
    <row r="297" spans="1:10" x14ac:dyDescent="0.2">
      <c r="A297" s="123"/>
      <c r="B297" s="123"/>
      <c r="C297" s="123"/>
      <c r="D297" s="123"/>
      <c r="E297" s="124"/>
      <c r="F297" s="114"/>
      <c r="G297" s="123"/>
      <c r="H297" s="186"/>
      <c r="I297" s="322"/>
      <c r="J297" s="123"/>
    </row>
    <row r="298" spans="1:10" x14ac:dyDescent="0.2">
      <c r="A298" s="123"/>
      <c r="B298" s="123"/>
      <c r="C298" s="123"/>
      <c r="D298" s="123"/>
      <c r="E298" s="124"/>
      <c r="F298" s="114"/>
      <c r="G298" s="123"/>
      <c r="H298" s="186"/>
      <c r="I298" s="322"/>
      <c r="J298" s="123"/>
    </row>
    <row r="299" spans="1:10" x14ac:dyDescent="0.2">
      <c r="A299" s="123"/>
      <c r="B299" s="123"/>
      <c r="C299" s="123"/>
      <c r="D299" s="123"/>
      <c r="E299" s="124"/>
      <c r="F299" s="114"/>
      <c r="G299" s="123"/>
      <c r="H299" s="186"/>
      <c r="I299" s="322"/>
      <c r="J299" s="123"/>
    </row>
    <row r="300" spans="1:10" x14ac:dyDescent="0.2">
      <c r="A300" s="123"/>
      <c r="B300" s="123"/>
      <c r="C300" s="123"/>
      <c r="D300" s="123"/>
      <c r="E300" s="124"/>
      <c r="F300" s="114"/>
      <c r="G300" s="123"/>
      <c r="H300" s="186"/>
      <c r="I300" s="322"/>
      <c r="J300" s="123"/>
    </row>
    <row r="301" spans="1:10" x14ac:dyDescent="0.2">
      <c r="A301" s="123"/>
      <c r="B301" s="123"/>
      <c r="C301" s="123"/>
      <c r="D301" s="123"/>
      <c r="E301" s="124"/>
      <c r="F301" s="114"/>
      <c r="G301" s="123"/>
      <c r="H301" s="186"/>
      <c r="I301" s="322"/>
      <c r="J301" s="123"/>
    </row>
    <row r="302" spans="1:10" x14ac:dyDescent="0.2">
      <c r="A302" s="123"/>
      <c r="B302" s="123"/>
      <c r="C302" s="123"/>
      <c r="D302" s="123"/>
      <c r="E302" s="124"/>
      <c r="F302" s="114"/>
      <c r="G302" s="123"/>
      <c r="H302" s="186"/>
      <c r="I302" s="322"/>
      <c r="J302" s="123"/>
    </row>
    <row r="303" spans="1:10" x14ac:dyDescent="0.2">
      <c r="A303" s="123"/>
      <c r="B303" s="123"/>
      <c r="C303" s="123"/>
      <c r="D303" s="123"/>
      <c r="E303" s="124"/>
      <c r="F303" s="114"/>
      <c r="G303" s="123"/>
      <c r="H303" s="186"/>
      <c r="I303" s="322"/>
      <c r="J303" s="123"/>
    </row>
    <row r="304" spans="1:10" x14ac:dyDescent="0.2">
      <c r="A304" s="123"/>
      <c r="B304" s="123"/>
      <c r="C304" s="123"/>
      <c r="D304" s="123"/>
      <c r="E304" s="124"/>
      <c r="F304" s="114"/>
      <c r="G304" s="123"/>
      <c r="H304" s="186"/>
      <c r="I304" s="322"/>
      <c r="J304" s="123"/>
    </row>
    <row r="305" spans="1:10" x14ac:dyDescent="0.2">
      <c r="A305" s="123"/>
      <c r="B305" s="123"/>
      <c r="C305" s="123"/>
      <c r="D305" s="125"/>
      <c r="E305" s="124"/>
      <c r="F305" s="114"/>
      <c r="G305" s="123"/>
      <c r="H305" s="186"/>
      <c r="I305" s="322"/>
      <c r="J305" s="123"/>
    </row>
    <row r="306" spans="1:10" x14ac:dyDescent="0.2">
      <c r="A306" s="123"/>
      <c r="B306" s="123"/>
      <c r="C306" s="123"/>
      <c r="D306" s="123"/>
      <c r="E306" s="124"/>
      <c r="F306" s="114"/>
      <c r="G306" s="123"/>
      <c r="H306" s="186"/>
      <c r="I306" s="322"/>
      <c r="J306" s="123"/>
    </row>
    <row r="307" spans="1:10" x14ac:dyDescent="0.2">
      <c r="A307" s="123"/>
      <c r="B307" s="123"/>
      <c r="C307" s="123"/>
      <c r="D307" s="123"/>
      <c r="E307" s="124"/>
      <c r="F307" s="114"/>
      <c r="G307" s="123"/>
      <c r="H307" s="186"/>
      <c r="I307" s="322"/>
      <c r="J307" s="123"/>
    </row>
    <row r="308" spans="1:10" x14ac:dyDescent="0.2">
      <c r="A308" s="123"/>
      <c r="B308" s="123"/>
      <c r="C308" s="123"/>
      <c r="D308" s="123"/>
      <c r="E308" s="124"/>
      <c r="F308" s="114"/>
      <c r="G308" s="123"/>
      <c r="H308" s="186"/>
      <c r="I308" s="322"/>
      <c r="J308" s="123"/>
    </row>
    <row r="309" spans="1:10" x14ac:dyDescent="0.2">
      <c r="A309" s="123"/>
      <c r="B309" s="123"/>
      <c r="C309" s="123"/>
      <c r="D309" s="123"/>
      <c r="E309" s="124"/>
      <c r="F309" s="114"/>
      <c r="G309" s="123"/>
      <c r="H309" s="186"/>
      <c r="I309" s="322"/>
      <c r="J309" s="123"/>
    </row>
    <row r="310" spans="1:10" x14ac:dyDescent="0.2">
      <c r="A310" s="123"/>
      <c r="B310" s="123"/>
      <c r="C310" s="123"/>
      <c r="D310" s="123"/>
      <c r="E310" s="124"/>
      <c r="F310" s="114"/>
      <c r="G310" s="123"/>
      <c r="H310" s="186"/>
      <c r="I310" s="322"/>
      <c r="J310" s="123"/>
    </row>
    <row r="311" spans="1:10" x14ac:dyDescent="0.2">
      <c r="A311" s="123"/>
      <c r="B311" s="123"/>
      <c r="C311" s="123"/>
      <c r="D311" s="123"/>
      <c r="E311" s="124"/>
      <c r="F311" s="114"/>
      <c r="G311" s="123"/>
      <c r="H311" s="186"/>
      <c r="I311" s="322"/>
      <c r="J311" s="123"/>
    </row>
    <row r="312" spans="1:10" x14ac:dyDescent="0.2">
      <c r="A312" s="123"/>
      <c r="B312" s="123"/>
      <c r="C312" s="123"/>
      <c r="D312" s="123"/>
      <c r="E312" s="124"/>
      <c r="F312" s="114"/>
      <c r="G312" s="123"/>
      <c r="H312" s="186"/>
      <c r="I312" s="322"/>
      <c r="J312" s="123"/>
    </row>
    <row r="313" spans="1:10" x14ac:dyDescent="0.2">
      <c r="A313" s="123"/>
      <c r="B313" s="123"/>
      <c r="C313" s="123"/>
      <c r="D313" s="123"/>
      <c r="E313" s="124"/>
      <c r="F313" s="114"/>
      <c r="G313" s="123"/>
      <c r="H313" s="186"/>
      <c r="I313" s="322"/>
      <c r="J313" s="123"/>
    </row>
    <row r="314" spans="1:10" x14ac:dyDescent="0.2">
      <c r="A314" s="123"/>
      <c r="B314" s="123"/>
      <c r="C314" s="123"/>
      <c r="D314" s="123"/>
      <c r="E314" s="124"/>
      <c r="F314" s="114"/>
      <c r="G314" s="123"/>
      <c r="H314" s="186"/>
      <c r="I314" s="322"/>
      <c r="J314" s="123"/>
    </row>
    <row r="315" spans="1:10" x14ac:dyDescent="0.2">
      <c r="A315" s="123"/>
      <c r="B315" s="123"/>
      <c r="C315" s="123"/>
      <c r="D315" s="123"/>
      <c r="E315" s="124"/>
      <c r="F315" s="114"/>
      <c r="G315" s="123"/>
      <c r="H315" s="186"/>
      <c r="I315" s="322"/>
      <c r="J315" s="123"/>
    </row>
    <row r="316" spans="1:10" x14ac:dyDescent="0.2">
      <c r="A316" s="123"/>
      <c r="B316" s="123"/>
      <c r="C316" s="123"/>
      <c r="D316" s="123"/>
      <c r="E316" s="124"/>
      <c r="F316" s="114"/>
      <c r="G316" s="123"/>
      <c r="H316" s="186"/>
      <c r="I316" s="322"/>
      <c r="J316" s="123"/>
    </row>
    <row r="317" spans="1:10" x14ac:dyDescent="0.2">
      <c r="A317" s="123"/>
      <c r="B317" s="123"/>
      <c r="C317" s="123"/>
      <c r="D317" s="123"/>
      <c r="E317" s="124"/>
      <c r="F317" s="114"/>
      <c r="G317" s="123"/>
      <c r="H317" s="186"/>
      <c r="I317" s="322"/>
      <c r="J317" s="123"/>
    </row>
    <row r="318" spans="1:10" x14ac:dyDescent="0.2">
      <c r="A318" s="123"/>
      <c r="B318" s="123"/>
      <c r="C318" s="123"/>
      <c r="D318" s="123"/>
      <c r="E318" s="124"/>
      <c r="F318" s="114"/>
      <c r="G318" s="123"/>
      <c r="H318" s="186"/>
      <c r="I318" s="322"/>
      <c r="J318" s="123"/>
    </row>
    <row r="319" spans="1:10" x14ac:dyDescent="0.2">
      <c r="A319" s="123"/>
      <c r="B319" s="123"/>
      <c r="C319" s="123"/>
      <c r="D319" s="123"/>
      <c r="E319" s="124"/>
      <c r="F319" s="114"/>
      <c r="G319" s="123"/>
      <c r="H319" s="186"/>
      <c r="I319" s="322"/>
      <c r="J319" s="123"/>
    </row>
    <row r="320" spans="1:10" x14ac:dyDescent="0.2">
      <c r="A320" s="123"/>
      <c r="B320" s="123"/>
      <c r="C320" s="123"/>
      <c r="D320" s="123"/>
      <c r="E320" s="124"/>
      <c r="F320" s="114"/>
      <c r="G320" s="123"/>
      <c r="H320" s="186"/>
      <c r="I320" s="322"/>
      <c r="J320" s="123"/>
    </row>
    <row r="321" spans="1:10" x14ac:dyDescent="0.2">
      <c r="A321" s="123"/>
      <c r="B321" s="123"/>
      <c r="C321" s="123"/>
      <c r="D321" s="123"/>
      <c r="E321" s="124"/>
      <c r="F321" s="114"/>
      <c r="G321" s="123"/>
      <c r="H321" s="186"/>
      <c r="I321" s="322"/>
      <c r="J321" s="123"/>
    </row>
    <row r="322" spans="1:10" x14ac:dyDescent="0.2">
      <c r="A322" s="123"/>
      <c r="B322" s="123"/>
      <c r="C322" s="123"/>
      <c r="D322" s="123"/>
      <c r="E322" s="124"/>
      <c r="F322" s="114"/>
      <c r="G322" s="123"/>
      <c r="H322" s="186"/>
      <c r="I322" s="322"/>
      <c r="J322" s="123"/>
    </row>
    <row r="323" spans="1:10" x14ac:dyDescent="0.2">
      <c r="A323" s="123"/>
      <c r="B323" s="123"/>
      <c r="C323" s="123"/>
      <c r="D323" s="123"/>
      <c r="E323" s="124"/>
      <c r="F323" s="114"/>
      <c r="G323" s="123"/>
      <c r="H323" s="186"/>
      <c r="I323" s="322"/>
      <c r="J323" s="123"/>
    </row>
    <row r="324" spans="1:10" x14ac:dyDescent="0.2">
      <c r="A324" s="123"/>
      <c r="B324" s="123"/>
      <c r="C324" s="123"/>
      <c r="D324" s="123"/>
      <c r="E324" s="124"/>
      <c r="F324" s="114"/>
      <c r="G324" s="123"/>
      <c r="H324" s="186"/>
      <c r="I324" s="322"/>
      <c r="J324" s="123"/>
    </row>
    <row r="325" spans="1:10" x14ac:dyDescent="0.2">
      <c r="A325" s="123"/>
      <c r="B325" s="123"/>
      <c r="C325" s="123"/>
      <c r="D325" s="123"/>
      <c r="E325" s="124"/>
      <c r="F325" s="114"/>
      <c r="G325" s="123"/>
      <c r="H325" s="186"/>
      <c r="I325" s="322"/>
      <c r="J325" s="123"/>
    </row>
    <row r="326" spans="1:10" x14ac:dyDescent="0.2">
      <c r="A326" s="123"/>
      <c r="B326" s="123"/>
      <c r="C326" s="123"/>
      <c r="D326" s="123"/>
      <c r="E326" s="124"/>
      <c r="F326" s="114"/>
      <c r="G326" s="123"/>
      <c r="H326" s="186"/>
      <c r="I326" s="322"/>
      <c r="J326" s="123"/>
    </row>
    <row r="327" spans="1:10" x14ac:dyDescent="0.2">
      <c r="A327" s="123"/>
      <c r="B327" s="123"/>
      <c r="C327" s="123"/>
      <c r="D327" s="123"/>
      <c r="E327" s="124"/>
      <c r="F327" s="114"/>
      <c r="G327" s="123"/>
      <c r="H327" s="186"/>
      <c r="I327" s="322"/>
      <c r="J327" s="123"/>
    </row>
    <row r="328" spans="1:10" x14ac:dyDescent="0.2">
      <c r="A328" s="123"/>
      <c r="B328" s="123"/>
      <c r="C328" s="123"/>
      <c r="D328" s="123"/>
      <c r="E328" s="124"/>
      <c r="F328" s="114"/>
      <c r="G328" s="123"/>
      <c r="H328" s="186"/>
      <c r="I328" s="322"/>
      <c r="J328" s="123"/>
    </row>
    <row r="329" spans="1:10" x14ac:dyDescent="0.2">
      <c r="A329" s="123"/>
      <c r="B329" s="123"/>
      <c r="C329" s="123"/>
      <c r="D329" s="123"/>
      <c r="E329" s="124"/>
      <c r="F329" s="114"/>
      <c r="G329" s="123"/>
      <c r="H329" s="186"/>
      <c r="I329" s="322"/>
      <c r="J329" s="123"/>
    </row>
    <row r="330" spans="1:10" x14ac:dyDescent="0.2">
      <c r="A330" s="123"/>
      <c r="B330" s="123"/>
      <c r="C330" s="123"/>
      <c r="D330" s="123"/>
      <c r="E330" s="124"/>
      <c r="F330" s="114"/>
      <c r="G330" s="123"/>
      <c r="H330" s="186"/>
      <c r="I330" s="322"/>
      <c r="J330" s="123"/>
    </row>
    <row r="331" spans="1:10" x14ac:dyDescent="0.2">
      <c r="A331" s="123"/>
      <c r="B331" s="123"/>
      <c r="C331" s="123"/>
      <c r="D331" s="123"/>
      <c r="E331" s="124"/>
      <c r="F331" s="114"/>
      <c r="G331" s="123"/>
      <c r="H331" s="186"/>
      <c r="I331" s="322"/>
      <c r="J331" s="123"/>
    </row>
    <row r="332" spans="1:10" x14ac:dyDescent="0.2">
      <c r="A332" s="123"/>
      <c r="B332" s="123"/>
      <c r="C332" s="123"/>
      <c r="D332" s="123"/>
      <c r="E332" s="124"/>
      <c r="F332" s="114"/>
      <c r="G332" s="123"/>
      <c r="H332" s="186"/>
      <c r="I332" s="322"/>
      <c r="J332" s="123"/>
    </row>
    <row r="333" spans="1:10" x14ac:dyDescent="0.2">
      <c r="A333" s="123"/>
      <c r="B333" s="123"/>
      <c r="C333" s="123"/>
      <c r="D333" s="123"/>
      <c r="E333" s="124"/>
      <c r="F333" s="114"/>
      <c r="G333" s="123"/>
      <c r="H333" s="186"/>
      <c r="I333" s="322"/>
      <c r="J333" s="123"/>
    </row>
    <row r="334" spans="1:10" x14ac:dyDescent="0.2">
      <c r="A334" s="123"/>
      <c r="B334" s="123"/>
      <c r="C334" s="123"/>
      <c r="D334" s="123"/>
      <c r="E334" s="124"/>
      <c r="F334" s="114"/>
      <c r="G334" s="123"/>
      <c r="H334" s="186"/>
      <c r="I334" s="322"/>
      <c r="J334" s="123"/>
    </row>
    <row r="335" spans="1:10" x14ac:dyDescent="0.2">
      <c r="A335" s="123"/>
      <c r="B335" s="123"/>
      <c r="C335" s="123"/>
      <c r="D335" s="123"/>
      <c r="E335" s="124"/>
      <c r="F335" s="114"/>
      <c r="G335" s="123"/>
      <c r="H335" s="186"/>
      <c r="I335" s="322"/>
      <c r="J335" s="123"/>
    </row>
    <row r="336" spans="1:10" x14ac:dyDescent="0.2">
      <c r="A336" s="123"/>
      <c r="B336" s="123"/>
      <c r="C336" s="123"/>
      <c r="D336" s="123"/>
      <c r="E336" s="124"/>
      <c r="F336" s="114"/>
      <c r="G336" s="123"/>
      <c r="H336" s="186"/>
      <c r="I336" s="322"/>
      <c r="J336" s="123"/>
    </row>
    <row r="337" spans="1:10" x14ac:dyDescent="0.2">
      <c r="A337" s="123"/>
      <c r="B337" s="123"/>
      <c r="C337" s="123"/>
      <c r="D337" s="123"/>
      <c r="E337" s="124"/>
      <c r="F337" s="114"/>
      <c r="G337" s="123"/>
      <c r="H337" s="186"/>
      <c r="I337" s="322"/>
      <c r="J337" s="123"/>
    </row>
    <row r="338" spans="1:10" x14ac:dyDescent="0.2">
      <c r="A338" s="123"/>
      <c r="B338" s="123"/>
      <c r="C338" s="123"/>
      <c r="D338" s="123"/>
      <c r="E338" s="124"/>
      <c r="F338" s="114"/>
      <c r="G338" s="123"/>
      <c r="H338" s="186"/>
      <c r="I338" s="322"/>
      <c r="J338" s="123"/>
    </row>
    <row r="339" spans="1:10" x14ac:dyDescent="0.2">
      <c r="A339" s="123"/>
      <c r="B339" s="123"/>
      <c r="C339" s="123"/>
      <c r="D339" s="123"/>
      <c r="E339" s="124"/>
      <c r="F339" s="114"/>
      <c r="G339" s="123"/>
      <c r="H339" s="186"/>
      <c r="I339" s="322"/>
      <c r="J339" s="123"/>
    </row>
    <row r="340" spans="1:10" x14ac:dyDescent="0.2">
      <c r="A340" s="123"/>
      <c r="B340" s="123"/>
      <c r="C340" s="123"/>
      <c r="D340" s="123"/>
      <c r="E340" s="124"/>
      <c r="F340" s="114"/>
      <c r="G340" s="123"/>
      <c r="H340" s="186"/>
      <c r="I340" s="322"/>
      <c r="J340" s="123"/>
    </row>
    <row r="341" spans="1:10" x14ac:dyDescent="0.2">
      <c r="A341" s="123"/>
      <c r="B341" s="123"/>
      <c r="C341" s="123"/>
      <c r="D341" s="123"/>
      <c r="E341" s="124"/>
      <c r="F341" s="114"/>
      <c r="G341" s="123"/>
      <c r="H341" s="186"/>
      <c r="I341" s="322"/>
      <c r="J341" s="123"/>
    </row>
    <row r="342" spans="1:10" x14ac:dyDescent="0.2">
      <c r="A342" s="123"/>
      <c r="B342" s="123"/>
      <c r="C342" s="123"/>
      <c r="D342" s="123"/>
      <c r="E342" s="124"/>
      <c r="F342" s="114"/>
      <c r="G342" s="123"/>
      <c r="H342" s="186"/>
      <c r="I342" s="322"/>
      <c r="J342" s="123"/>
    </row>
    <row r="343" spans="1:10" x14ac:dyDescent="0.2">
      <c r="A343" s="123"/>
      <c r="B343" s="123"/>
      <c r="C343" s="123"/>
      <c r="D343" s="123"/>
      <c r="E343" s="124"/>
      <c r="F343" s="114"/>
      <c r="G343" s="123"/>
      <c r="H343" s="186"/>
      <c r="I343" s="322"/>
      <c r="J343" s="123"/>
    </row>
    <row r="344" spans="1:10" x14ac:dyDescent="0.2">
      <c r="A344" s="123"/>
      <c r="B344" s="123"/>
      <c r="C344" s="123"/>
      <c r="D344" s="123"/>
      <c r="E344" s="124"/>
      <c r="F344" s="114"/>
      <c r="G344" s="123"/>
      <c r="H344" s="186"/>
      <c r="I344" s="322"/>
      <c r="J344" s="123"/>
    </row>
    <row r="345" spans="1:10" x14ac:dyDescent="0.2">
      <c r="A345" s="123"/>
      <c r="B345" s="123"/>
      <c r="C345" s="123"/>
      <c r="D345" s="123"/>
      <c r="E345" s="124"/>
      <c r="F345" s="114"/>
      <c r="G345" s="123"/>
      <c r="H345" s="186"/>
      <c r="I345" s="322"/>
      <c r="J345" s="123"/>
    </row>
    <row r="346" spans="1:10" x14ac:dyDescent="0.2">
      <c r="A346" s="123"/>
      <c r="B346" s="123"/>
      <c r="C346" s="123"/>
      <c r="D346" s="123"/>
      <c r="E346" s="124"/>
      <c r="F346" s="114"/>
      <c r="G346" s="123"/>
      <c r="H346" s="186"/>
      <c r="I346" s="322"/>
      <c r="J346" s="123"/>
    </row>
    <row r="347" spans="1:10" x14ac:dyDescent="0.2">
      <c r="A347" s="123"/>
      <c r="B347" s="123"/>
      <c r="C347" s="123"/>
      <c r="D347" s="123"/>
      <c r="E347" s="124"/>
      <c r="F347" s="114"/>
      <c r="G347" s="123"/>
      <c r="H347" s="186"/>
      <c r="I347" s="322"/>
      <c r="J347" s="123"/>
    </row>
    <row r="348" spans="1:10" x14ac:dyDescent="0.2">
      <c r="A348" s="123"/>
      <c r="B348" s="123"/>
      <c r="C348" s="123"/>
      <c r="D348" s="123"/>
      <c r="E348" s="124"/>
      <c r="F348" s="114"/>
      <c r="G348" s="123"/>
      <c r="H348" s="186"/>
      <c r="I348" s="322"/>
      <c r="J348" s="123"/>
    </row>
    <row r="349" spans="1:10" x14ac:dyDescent="0.2">
      <c r="A349" s="123"/>
      <c r="B349" s="123"/>
      <c r="C349" s="123"/>
      <c r="D349" s="123"/>
      <c r="E349" s="124"/>
      <c r="F349" s="114"/>
      <c r="G349" s="123"/>
      <c r="H349" s="186"/>
      <c r="I349" s="322"/>
      <c r="J349" s="123"/>
    </row>
    <row r="350" spans="1:10" x14ac:dyDescent="0.2">
      <c r="A350" s="123"/>
      <c r="B350" s="123"/>
      <c r="C350" s="123"/>
      <c r="D350" s="123"/>
      <c r="E350" s="124"/>
      <c r="F350" s="114"/>
      <c r="G350" s="123"/>
      <c r="H350" s="186"/>
      <c r="I350" s="322"/>
      <c r="J350" s="123"/>
    </row>
    <row r="351" spans="1:10" x14ac:dyDescent="0.2">
      <c r="A351" s="123"/>
      <c r="B351" s="123"/>
      <c r="C351" s="123"/>
      <c r="D351" s="123"/>
      <c r="E351" s="124"/>
      <c r="F351" s="114"/>
      <c r="G351" s="123"/>
      <c r="H351" s="186"/>
      <c r="I351" s="322"/>
      <c r="J351" s="123"/>
    </row>
    <row r="352" spans="1:10" x14ac:dyDescent="0.2">
      <c r="A352" s="123"/>
      <c r="B352" s="123"/>
      <c r="C352" s="123"/>
      <c r="D352" s="123"/>
      <c r="E352" s="124"/>
      <c r="F352" s="114"/>
      <c r="G352" s="123"/>
      <c r="H352" s="186"/>
      <c r="I352" s="322"/>
      <c r="J352" s="123"/>
    </row>
    <row r="353" spans="1:10" x14ac:dyDescent="0.2">
      <c r="A353" s="123"/>
      <c r="B353" s="123"/>
      <c r="C353" s="123"/>
      <c r="D353" s="123"/>
      <c r="E353" s="124"/>
      <c r="F353" s="114"/>
      <c r="G353" s="123"/>
      <c r="H353" s="186"/>
      <c r="I353" s="322"/>
      <c r="J353" s="123"/>
    </row>
    <row r="354" spans="1:10" x14ac:dyDescent="0.2">
      <c r="A354" s="123"/>
      <c r="B354" s="123"/>
      <c r="C354" s="123"/>
      <c r="D354" s="123"/>
      <c r="E354" s="124"/>
      <c r="F354" s="114"/>
      <c r="G354" s="123"/>
      <c r="H354" s="186"/>
      <c r="I354" s="322"/>
      <c r="J354" s="123"/>
    </row>
    <row r="355" spans="1:10" x14ac:dyDescent="0.2">
      <c r="A355" s="123"/>
      <c r="B355" s="123"/>
      <c r="C355" s="123"/>
      <c r="D355" s="123"/>
      <c r="E355" s="124"/>
      <c r="F355" s="114"/>
      <c r="G355" s="123"/>
      <c r="H355" s="186"/>
      <c r="I355" s="322"/>
      <c r="J355" s="123"/>
    </row>
    <row r="356" spans="1:10" x14ac:dyDescent="0.2">
      <c r="A356" s="123"/>
      <c r="B356" s="123"/>
      <c r="C356" s="123"/>
      <c r="D356" s="123"/>
      <c r="E356" s="124"/>
      <c r="F356" s="114"/>
      <c r="G356" s="123"/>
      <c r="H356" s="186"/>
      <c r="I356" s="322"/>
      <c r="J356" s="123"/>
    </row>
    <row r="357" spans="1:10" x14ac:dyDescent="0.2">
      <c r="A357" s="123"/>
      <c r="B357" s="123"/>
      <c r="C357" s="123"/>
      <c r="D357" s="123"/>
      <c r="E357" s="124"/>
      <c r="F357" s="114"/>
      <c r="G357" s="123"/>
      <c r="H357" s="186"/>
      <c r="I357" s="322"/>
      <c r="J357" s="123"/>
    </row>
    <row r="358" spans="1:10" x14ac:dyDescent="0.2">
      <c r="A358" s="123"/>
      <c r="B358" s="123"/>
      <c r="C358" s="123"/>
      <c r="D358" s="123"/>
      <c r="E358" s="124"/>
      <c r="F358" s="114"/>
      <c r="G358" s="123"/>
      <c r="H358" s="186"/>
      <c r="I358" s="322"/>
      <c r="J358" s="123"/>
    </row>
    <row r="359" spans="1:10" x14ac:dyDescent="0.2">
      <c r="A359" s="123"/>
      <c r="B359" s="123"/>
      <c r="C359" s="123"/>
      <c r="D359" s="123"/>
      <c r="E359" s="124"/>
      <c r="F359" s="114"/>
      <c r="G359" s="123"/>
      <c r="H359" s="186"/>
      <c r="I359" s="322"/>
      <c r="J359" s="123"/>
    </row>
    <row r="360" spans="1:10" x14ac:dyDescent="0.2">
      <c r="A360" s="123"/>
      <c r="B360" s="123"/>
      <c r="C360" s="123"/>
      <c r="D360" s="123"/>
      <c r="E360" s="124"/>
      <c r="F360" s="114"/>
      <c r="G360" s="123"/>
      <c r="H360" s="186"/>
      <c r="I360" s="322"/>
      <c r="J360" s="123"/>
    </row>
    <row r="361" spans="1:10" x14ac:dyDescent="0.2">
      <c r="A361" s="123"/>
      <c r="B361" s="123"/>
      <c r="C361" s="123"/>
      <c r="D361" s="123"/>
      <c r="E361" s="124"/>
      <c r="F361" s="114"/>
      <c r="G361" s="123"/>
      <c r="H361" s="186"/>
      <c r="I361" s="322"/>
      <c r="J361" s="123"/>
    </row>
    <row r="362" spans="1:10" x14ac:dyDescent="0.2">
      <c r="A362" s="123"/>
      <c r="B362" s="123"/>
      <c r="C362" s="123"/>
      <c r="D362" s="123"/>
      <c r="E362" s="124"/>
      <c r="F362" s="114"/>
      <c r="G362" s="123"/>
      <c r="H362" s="186"/>
      <c r="I362" s="322"/>
      <c r="J362" s="123"/>
    </row>
    <row r="363" spans="1:10" x14ac:dyDescent="0.2">
      <c r="A363" s="123"/>
      <c r="B363" s="123"/>
      <c r="C363" s="123"/>
      <c r="D363" s="123"/>
      <c r="E363" s="124"/>
      <c r="F363" s="114"/>
      <c r="G363" s="123"/>
      <c r="H363" s="186"/>
      <c r="I363" s="322"/>
      <c r="J363" s="123"/>
    </row>
    <row r="364" spans="1:10" x14ac:dyDescent="0.2">
      <c r="A364" s="123"/>
      <c r="B364" s="123"/>
      <c r="C364" s="123"/>
      <c r="D364" s="123"/>
      <c r="E364" s="124"/>
      <c r="F364" s="114"/>
      <c r="G364" s="123"/>
      <c r="H364" s="186"/>
      <c r="I364" s="322"/>
      <c r="J364" s="123"/>
    </row>
    <row r="365" spans="1:10" x14ac:dyDescent="0.2">
      <c r="A365" s="123"/>
      <c r="B365" s="123"/>
      <c r="C365" s="123"/>
      <c r="D365" s="123"/>
      <c r="E365" s="124"/>
      <c r="F365" s="114"/>
      <c r="G365" s="123"/>
      <c r="H365" s="186"/>
      <c r="I365" s="322"/>
      <c r="J365" s="123"/>
    </row>
    <row r="366" spans="1:10" x14ac:dyDescent="0.2">
      <c r="A366" s="123"/>
      <c r="B366" s="123"/>
      <c r="C366" s="123"/>
      <c r="D366" s="123"/>
      <c r="E366" s="124"/>
      <c r="F366" s="114"/>
      <c r="G366" s="123"/>
      <c r="H366" s="186"/>
      <c r="I366" s="322"/>
      <c r="J366" s="123"/>
    </row>
    <row r="367" spans="1:10" x14ac:dyDescent="0.2">
      <c r="A367" s="123"/>
      <c r="B367" s="123"/>
      <c r="C367" s="123"/>
      <c r="D367" s="123"/>
      <c r="E367" s="124"/>
      <c r="F367" s="114"/>
      <c r="G367" s="123"/>
      <c r="H367" s="186"/>
      <c r="I367" s="322"/>
      <c r="J367" s="123"/>
    </row>
    <row r="368" spans="1:10" x14ac:dyDescent="0.2">
      <c r="A368" s="123"/>
      <c r="B368" s="123"/>
      <c r="C368" s="123"/>
      <c r="D368" s="123"/>
      <c r="E368" s="124"/>
      <c r="F368" s="114"/>
      <c r="G368" s="123"/>
      <c r="H368" s="186"/>
      <c r="I368" s="322"/>
      <c r="J368" s="123"/>
    </row>
    <row r="369" spans="1:10" x14ac:dyDescent="0.2">
      <c r="A369" s="123"/>
      <c r="B369" s="123"/>
      <c r="C369" s="123"/>
      <c r="D369" s="123"/>
      <c r="E369" s="124"/>
      <c r="F369" s="114"/>
      <c r="G369" s="123"/>
      <c r="H369" s="186"/>
      <c r="I369" s="322"/>
      <c r="J369" s="123"/>
    </row>
    <row r="370" spans="1:10" x14ac:dyDescent="0.2">
      <c r="A370" s="123"/>
      <c r="B370" s="123"/>
      <c r="C370" s="123"/>
      <c r="D370" s="123"/>
      <c r="E370" s="124"/>
      <c r="F370" s="114"/>
      <c r="G370" s="123"/>
      <c r="H370" s="186"/>
      <c r="I370" s="322"/>
      <c r="J370" s="123"/>
    </row>
    <row r="371" spans="1:10" x14ac:dyDescent="0.2">
      <c r="A371" s="123"/>
      <c r="B371" s="123"/>
      <c r="C371" s="123"/>
      <c r="D371" s="123"/>
      <c r="E371" s="124"/>
      <c r="F371" s="114"/>
      <c r="G371" s="123"/>
      <c r="H371" s="186"/>
      <c r="I371" s="322"/>
      <c r="J371" s="123"/>
    </row>
    <row r="372" spans="1:10" x14ac:dyDescent="0.2">
      <c r="A372" s="123"/>
      <c r="B372" s="123"/>
      <c r="C372" s="123"/>
      <c r="D372" s="123"/>
      <c r="E372" s="124"/>
      <c r="F372" s="114"/>
      <c r="G372" s="123"/>
      <c r="H372" s="186"/>
      <c r="I372" s="322"/>
      <c r="J372" s="123"/>
    </row>
    <row r="373" spans="1:10" x14ac:dyDescent="0.2">
      <c r="A373" s="123"/>
      <c r="B373" s="123"/>
      <c r="C373" s="123"/>
      <c r="D373" s="123"/>
      <c r="E373" s="124"/>
      <c r="F373" s="114"/>
      <c r="G373" s="123"/>
      <c r="H373" s="186"/>
      <c r="I373" s="322"/>
      <c r="J373" s="123"/>
    </row>
    <row r="374" spans="1:10" x14ac:dyDescent="0.2">
      <c r="A374" s="123"/>
      <c r="B374" s="123"/>
      <c r="C374" s="123"/>
      <c r="D374" s="123"/>
      <c r="E374" s="124"/>
      <c r="F374" s="114"/>
      <c r="G374" s="123"/>
      <c r="H374" s="186"/>
      <c r="I374" s="322"/>
      <c r="J374" s="123"/>
    </row>
    <row r="375" spans="1:10" x14ac:dyDescent="0.2">
      <c r="A375" s="123"/>
      <c r="B375" s="123"/>
      <c r="C375" s="123"/>
      <c r="D375" s="123"/>
      <c r="E375" s="124"/>
      <c r="F375" s="114"/>
      <c r="G375" s="123"/>
      <c r="H375" s="186"/>
      <c r="I375" s="322"/>
      <c r="J375" s="123"/>
    </row>
    <row r="376" spans="1:10" x14ac:dyDescent="0.2">
      <c r="A376" s="123"/>
      <c r="B376" s="123"/>
      <c r="C376" s="123"/>
      <c r="D376" s="123"/>
      <c r="E376" s="124"/>
      <c r="F376" s="114"/>
      <c r="G376" s="123"/>
      <c r="H376" s="186"/>
      <c r="I376" s="322"/>
      <c r="J376" s="123"/>
    </row>
    <row r="377" spans="1:10" x14ac:dyDescent="0.2">
      <c r="A377" s="123"/>
      <c r="B377" s="123"/>
      <c r="C377" s="123"/>
      <c r="D377" s="123"/>
      <c r="E377" s="124"/>
      <c r="F377" s="114"/>
      <c r="G377" s="123"/>
      <c r="H377" s="186"/>
      <c r="I377" s="322"/>
      <c r="J377" s="123"/>
    </row>
    <row r="378" spans="1:10" x14ac:dyDescent="0.2">
      <c r="A378" s="123"/>
      <c r="B378" s="123"/>
      <c r="C378" s="123"/>
      <c r="D378" s="123"/>
      <c r="E378" s="124"/>
      <c r="F378" s="114"/>
      <c r="G378" s="123"/>
      <c r="H378" s="186"/>
      <c r="I378" s="322"/>
      <c r="J378" s="123"/>
    </row>
    <row r="379" spans="1:10" x14ac:dyDescent="0.2">
      <c r="A379" s="123"/>
      <c r="B379" s="123"/>
      <c r="C379" s="123"/>
      <c r="D379" s="123"/>
      <c r="E379" s="124"/>
      <c r="F379" s="114"/>
      <c r="G379" s="123"/>
      <c r="H379" s="186"/>
      <c r="I379" s="322"/>
      <c r="J379" s="123"/>
    </row>
    <row r="380" spans="1:10" x14ac:dyDescent="0.2">
      <c r="A380" s="123"/>
      <c r="B380" s="123"/>
      <c r="C380" s="123"/>
      <c r="D380" s="123"/>
      <c r="E380" s="124"/>
      <c r="F380" s="114"/>
      <c r="G380" s="123"/>
      <c r="H380" s="186"/>
      <c r="I380" s="322"/>
      <c r="J380" s="123"/>
    </row>
    <row r="381" spans="1:10" x14ac:dyDescent="0.2">
      <c r="A381" s="123"/>
      <c r="B381" s="123"/>
      <c r="C381" s="123"/>
      <c r="D381" s="123"/>
      <c r="E381" s="124"/>
      <c r="F381" s="114"/>
      <c r="G381" s="123"/>
      <c r="H381" s="186"/>
      <c r="I381" s="322"/>
      <c r="J381" s="123"/>
    </row>
    <row r="382" spans="1:10" x14ac:dyDescent="0.2">
      <c r="A382" s="123"/>
      <c r="B382" s="123"/>
      <c r="C382" s="123"/>
      <c r="D382" s="123"/>
      <c r="E382" s="124"/>
      <c r="F382" s="114"/>
      <c r="G382" s="123"/>
      <c r="H382" s="186"/>
      <c r="I382" s="322"/>
      <c r="J382" s="123"/>
    </row>
    <row r="383" spans="1:10" x14ac:dyDescent="0.2">
      <c r="A383" s="123"/>
      <c r="B383" s="123"/>
      <c r="C383" s="123"/>
      <c r="D383" s="123"/>
      <c r="E383" s="124"/>
      <c r="F383" s="114"/>
      <c r="G383" s="123"/>
      <c r="H383" s="186"/>
      <c r="I383" s="322"/>
      <c r="J383" s="123"/>
    </row>
    <row r="384" spans="1:10" x14ac:dyDescent="0.2">
      <c r="A384" s="123"/>
      <c r="B384" s="123"/>
      <c r="C384" s="123"/>
      <c r="D384" s="123"/>
      <c r="E384" s="124"/>
      <c r="F384" s="114"/>
      <c r="G384" s="123"/>
      <c r="H384" s="186"/>
      <c r="I384" s="322"/>
      <c r="J384" s="123"/>
    </row>
    <row r="385" spans="1:10" x14ac:dyDescent="0.2">
      <c r="A385" s="123"/>
      <c r="B385" s="123"/>
      <c r="C385" s="123"/>
      <c r="D385" s="123"/>
      <c r="E385" s="124"/>
      <c r="F385" s="114"/>
      <c r="G385" s="123"/>
      <c r="H385" s="186"/>
      <c r="I385" s="322"/>
      <c r="J385" s="123"/>
    </row>
    <row r="386" spans="1:10" x14ac:dyDescent="0.2">
      <c r="A386" s="123"/>
      <c r="B386" s="123"/>
      <c r="C386" s="123"/>
      <c r="D386" s="123"/>
      <c r="E386" s="124"/>
      <c r="F386" s="114"/>
      <c r="G386" s="123"/>
      <c r="H386" s="186"/>
      <c r="I386" s="322"/>
      <c r="J386" s="123"/>
    </row>
    <row r="387" spans="1:10" x14ac:dyDescent="0.2">
      <c r="A387" s="123"/>
      <c r="B387" s="123"/>
      <c r="C387" s="123"/>
      <c r="D387" s="123"/>
      <c r="E387" s="124"/>
      <c r="F387" s="114"/>
      <c r="G387" s="123"/>
      <c r="H387" s="186"/>
      <c r="I387" s="322"/>
      <c r="J387" s="123"/>
    </row>
    <row r="388" spans="1:10" x14ac:dyDescent="0.2">
      <c r="A388" s="123"/>
      <c r="B388" s="123"/>
      <c r="C388" s="123"/>
      <c r="D388" s="123"/>
      <c r="E388" s="124"/>
      <c r="F388" s="114"/>
      <c r="G388" s="123"/>
      <c r="H388" s="186"/>
      <c r="I388" s="322"/>
      <c r="J388" s="123"/>
    </row>
    <row r="389" spans="1:10" x14ac:dyDescent="0.2">
      <c r="A389" s="123"/>
      <c r="B389" s="123"/>
      <c r="C389" s="123"/>
      <c r="D389" s="123"/>
      <c r="E389" s="124"/>
      <c r="F389" s="114"/>
      <c r="G389" s="123"/>
      <c r="H389" s="186"/>
      <c r="I389" s="322"/>
      <c r="J389" s="123"/>
    </row>
    <row r="390" spans="1:10" x14ac:dyDescent="0.2">
      <c r="A390" s="123"/>
      <c r="B390" s="123"/>
      <c r="C390" s="123"/>
      <c r="D390" s="123"/>
      <c r="E390" s="124"/>
      <c r="F390" s="114"/>
      <c r="G390" s="123"/>
      <c r="H390" s="186"/>
      <c r="I390" s="322"/>
      <c r="J390" s="123"/>
    </row>
    <row r="391" spans="1:10" x14ac:dyDescent="0.2">
      <c r="A391" s="123"/>
      <c r="B391" s="123"/>
      <c r="C391" s="123"/>
      <c r="D391" s="123"/>
      <c r="E391" s="124"/>
      <c r="F391" s="114"/>
      <c r="G391" s="123"/>
      <c r="H391" s="186"/>
      <c r="I391" s="322"/>
      <c r="J391" s="123"/>
    </row>
    <row r="392" spans="1:10" x14ac:dyDescent="0.2">
      <c r="A392" s="123"/>
      <c r="B392" s="123"/>
      <c r="C392" s="123"/>
      <c r="D392" s="123"/>
      <c r="E392" s="124"/>
      <c r="F392" s="114"/>
      <c r="G392" s="123"/>
      <c r="H392" s="186"/>
      <c r="I392" s="322"/>
      <c r="J392" s="123"/>
    </row>
    <row r="393" spans="1:10" x14ac:dyDescent="0.2">
      <c r="A393" s="123"/>
      <c r="B393" s="123"/>
      <c r="C393" s="123"/>
      <c r="D393" s="123"/>
      <c r="E393" s="124"/>
      <c r="F393" s="114"/>
      <c r="G393" s="123"/>
      <c r="H393" s="186"/>
      <c r="I393" s="322"/>
      <c r="J393" s="123"/>
    </row>
    <row r="394" spans="1:10" x14ac:dyDescent="0.2">
      <c r="A394" s="123"/>
      <c r="B394" s="123"/>
      <c r="C394" s="123"/>
      <c r="D394" s="123"/>
      <c r="E394" s="124"/>
      <c r="F394" s="114"/>
      <c r="G394" s="123"/>
      <c r="H394" s="186"/>
      <c r="I394" s="322"/>
      <c r="J394" s="123"/>
    </row>
    <row r="395" spans="1:10" x14ac:dyDescent="0.2">
      <c r="A395" s="123"/>
      <c r="B395" s="123"/>
      <c r="C395" s="123"/>
      <c r="D395" s="123"/>
      <c r="E395" s="124"/>
      <c r="F395" s="114"/>
      <c r="G395" s="123"/>
      <c r="H395" s="186"/>
      <c r="I395" s="322"/>
      <c r="J395" s="123"/>
    </row>
    <row r="396" spans="1:10" x14ac:dyDescent="0.2">
      <c r="A396" s="107"/>
      <c r="B396" s="107"/>
      <c r="C396" s="107"/>
      <c r="D396" s="107"/>
      <c r="E396" s="108"/>
      <c r="F396" s="113"/>
      <c r="G396" s="107"/>
      <c r="H396" s="99"/>
      <c r="I396" s="254"/>
      <c r="J396" s="107"/>
    </row>
    <row r="397" spans="1:10" x14ac:dyDescent="0.2">
      <c r="A397" s="107"/>
      <c r="B397" s="107"/>
      <c r="C397" s="107"/>
      <c r="D397" s="107"/>
      <c r="E397" s="108"/>
      <c r="F397" s="46"/>
      <c r="G397" s="107"/>
      <c r="H397" s="99"/>
      <c r="I397" s="254"/>
      <c r="J397" s="107"/>
    </row>
    <row r="398" spans="1:10" x14ac:dyDescent="0.2">
      <c r="A398" s="107"/>
      <c r="B398" s="107"/>
      <c r="C398" s="107"/>
      <c r="D398" s="107"/>
      <c r="E398" s="108"/>
      <c r="F398" s="46"/>
      <c r="G398" s="107"/>
      <c r="H398" s="99"/>
      <c r="I398" s="254"/>
      <c r="J398" s="107"/>
    </row>
    <row r="399" spans="1:10" x14ac:dyDescent="0.2">
      <c r="A399" s="107"/>
      <c r="B399" s="107"/>
      <c r="C399" s="107"/>
      <c r="D399" s="107"/>
      <c r="E399" s="108"/>
      <c r="F399" s="46"/>
      <c r="G399" s="107"/>
      <c r="H399" s="99"/>
      <c r="I399" s="254"/>
      <c r="J399" s="107"/>
    </row>
    <row r="400" spans="1:10" x14ac:dyDescent="0.2">
      <c r="A400" s="107"/>
      <c r="B400" s="107"/>
      <c r="C400" s="107"/>
      <c r="D400" s="107"/>
      <c r="E400" s="108"/>
      <c r="F400" s="46"/>
      <c r="G400" s="107"/>
      <c r="H400" s="99"/>
      <c r="I400" s="254"/>
      <c r="J400" s="107"/>
    </row>
    <row r="401" spans="1:10" x14ac:dyDescent="0.2">
      <c r="A401" s="107"/>
      <c r="B401" s="107"/>
      <c r="C401" s="107"/>
      <c r="D401" s="107"/>
      <c r="E401" s="108"/>
      <c r="F401" s="46"/>
      <c r="G401" s="107"/>
      <c r="H401" s="99"/>
      <c r="I401" s="254"/>
      <c r="J401" s="107"/>
    </row>
    <row r="402" spans="1:10" x14ac:dyDescent="0.2">
      <c r="A402" s="107"/>
      <c r="B402" s="107"/>
      <c r="C402" s="107"/>
      <c r="D402" s="107"/>
      <c r="E402" s="108"/>
      <c r="F402" s="46"/>
      <c r="G402" s="107"/>
      <c r="H402" s="99"/>
      <c r="I402" s="254"/>
      <c r="J402" s="107"/>
    </row>
    <row r="403" spans="1:10" x14ac:dyDescent="0.2">
      <c r="A403" s="107"/>
      <c r="B403" s="107"/>
      <c r="C403" s="107"/>
      <c r="D403" s="107"/>
      <c r="E403" s="108"/>
      <c r="F403" s="46"/>
      <c r="G403" s="107"/>
      <c r="H403" s="99"/>
      <c r="I403" s="254"/>
      <c r="J403" s="107"/>
    </row>
    <row r="404" spans="1:10" x14ac:dyDescent="0.2">
      <c r="A404" s="107"/>
      <c r="B404" s="107"/>
      <c r="C404" s="107"/>
      <c r="D404" s="107"/>
      <c r="E404" s="108"/>
      <c r="F404" s="46"/>
      <c r="G404" s="107"/>
      <c r="H404" s="99"/>
      <c r="I404" s="254"/>
      <c r="J404" s="107"/>
    </row>
    <row r="405" spans="1:10" x14ac:dyDescent="0.2">
      <c r="A405" s="107"/>
      <c r="B405" s="107"/>
      <c r="C405" s="107"/>
      <c r="D405" s="107"/>
      <c r="E405" s="108"/>
      <c r="F405" s="46"/>
      <c r="G405" s="107"/>
      <c r="H405" s="99"/>
      <c r="I405" s="254"/>
      <c r="J405" s="107"/>
    </row>
    <row r="406" spans="1:10" x14ac:dyDescent="0.2">
      <c r="A406" s="107"/>
      <c r="B406" s="107"/>
      <c r="C406" s="107"/>
      <c r="D406" s="107"/>
      <c r="E406" s="108"/>
      <c r="F406" s="46"/>
      <c r="G406" s="107"/>
      <c r="H406" s="99"/>
      <c r="I406" s="254"/>
      <c r="J406" s="107"/>
    </row>
    <row r="407" spans="1:10" x14ac:dyDescent="0.2">
      <c r="A407" s="107"/>
      <c r="B407" s="107"/>
      <c r="C407" s="107"/>
      <c r="D407" s="107"/>
      <c r="E407" s="108"/>
      <c r="F407" s="46"/>
      <c r="G407" s="107"/>
      <c r="H407" s="99"/>
      <c r="I407" s="254"/>
      <c r="J407" s="107"/>
    </row>
    <row r="408" spans="1:10" x14ac:dyDescent="0.2">
      <c r="A408" s="107"/>
      <c r="B408" s="107"/>
      <c r="C408" s="107"/>
      <c r="D408" s="107"/>
      <c r="E408" s="108"/>
      <c r="F408" s="46"/>
      <c r="G408" s="107"/>
      <c r="H408" s="99"/>
      <c r="I408" s="254"/>
      <c r="J408" s="107"/>
    </row>
    <row r="409" spans="1:10" x14ac:dyDescent="0.2">
      <c r="A409" s="107"/>
      <c r="B409" s="107"/>
      <c r="C409" s="107"/>
      <c r="D409" s="107"/>
      <c r="E409" s="108"/>
      <c r="F409" s="46"/>
      <c r="G409" s="107"/>
      <c r="H409" s="99"/>
      <c r="I409" s="254"/>
      <c r="J409" s="107"/>
    </row>
    <row r="410" spans="1:10" x14ac:dyDescent="0.2">
      <c r="A410" s="107"/>
      <c r="B410" s="107"/>
      <c r="C410" s="107"/>
      <c r="D410" s="107"/>
      <c r="E410" s="108"/>
      <c r="F410" s="46"/>
      <c r="G410" s="107"/>
      <c r="H410" s="99"/>
      <c r="I410" s="254"/>
      <c r="J410" s="107"/>
    </row>
    <row r="411" spans="1:10" x14ac:dyDescent="0.2">
      <c r="A411" s="107"/>
      <c r="B411" s="107"/>
      <c r="C411" s="107"/>
      <c r="D411" s="107"/>
      <c r="E411" s="108"/>
      <c r="F411" s="46"/>
      <c r="G411" s="107"/>
      <c r="H411" s="99"/>
      <c r="I411" s="254"/>
      <c r="J411" s="107"/>
    </row>
    <row r="412" spans="1:10" x14ac:dyDescent="0.2">
      <c r="A412" s="107"/>
      <c r="B412" s="107"/>
      <c r="C412" s="107"/>
      <c r="D412" s="107"/>
      <c r="E412" s="108"/>
      <c r="F412" s="46"/>
      <c r="G412" s="107"/>
      <c r="H412" s="99"/>
      <c r="I412" s="254"/>
      <c r="J412" s="107"/>
    </row>
    <row r="413" spans="1:10" x14ac:dyDescent="0.2">
      <c r="A413" s="107"/>
      <c r="B413" s="107"/>
      <c r="C413" s="107"/>
      <c r="D413" s="107"/>
      <c r="E413" s="108"/>
      <c r="F413" s="46"/>
      <c r="G413" s="107"/>
      <c r="H413" s="99"/>
      <c r="I413" s="254"/>
      <c r="J413" s="107"/>
    </row>
    <row r="414" spans="1:10" x14ac:dyDescent="0.2">
      <c r="A414" s="107"/>
      <c r="B414" s="107"/>
      <c r="C414" s="107"/>
      <c r="D414" s="107"/>
      <c r="E414" s="108"/>
      <c r="F414" s="46"/>
      <c r="G414" s="107"/>
      <c r="H414" s="99"/>
      <c r="I414" s="254"/>
      <c r="J414" s="107"/>
    </row>
    <row r="415" spans="1:10" x14ac:dyDescent="0.2">
      <c r="A415" s="107"/>
      <c r="B415" s="107"/>
      <c r="C415" s="107"/>
      <c r="D415" s="107"/>
      <c r="E415" s="108"/>
      <c r="F415" s="46"/>
      <c r="G415" s="107"/>
      <c r="H415" s="99"/>
      <c r="I415" s="254"/>
      <c r="J415" s="107"/>
    </row>
    <row r="416" spans="1:10" x14ac:dyDescent="0.2">
      <c r="A416" s="107"/>
      <c r="B416" s="107"/>
      <c r="C416" s="107"/>
      <c r="D416" s="107"/>
      <c r="E416" s="108"/>
      <c r="F416" s="46"/>
      <c r="G416" s="107"/>
      <c r="H416" s="99"/>
      <c r="I416" s="254"/>
      <c r="J416" s="107"/>
    </row>
    <row r="417" spans="1:10" x14ac:dyDescent="0.2">
      <c r="A417" s="107"/>
      <c r="B417" s="107"/>
      <c r="C417" s="107"/>
      <c r="D417" s="107"/>
      <c r="E417" s="108"/>
      <c r="F417" s="46"/>
      <c r="G417" s="107"/>
      <c r="H417" s="99"/>
      <c r="I417" s="254"/>
      <c r="J417" s="107"/>
    </row>
    <row r="418" spans="1:10" x14ac:dyDescent="0.2">
      <c r="A418" s="107"/>
      <c r="B418" s="107"/>
      <c r="C418" s="107"/>
      <c r="D418" s="107"/>
      <c r="E418" s="108"/>
      <c r="F418" s="46"/>
      <c r="G418" s="107"/>
      <c r="H418" s="99"/>
      <c r="I418" s="254"/>
      <c r="J418" s="107"/>
    </row>
    <row r="419" spans="1:10" x14ac:dyDescent="0.2">
      <c r="A419" s="107"/>
      <c r="B419" s="107"/>
      <c r="C419" s="107"/>
      <c r="D419" s="107"/>
      <c r="E419" s="108"/>
      <c r="F419" s="46"/>
      <c r="G419" s="107"/>
      <c r="H419" s="99"/>
      <c r="I419" s="254"/>
      <c r="J419" s="107"/>
    </row>
    <row r="420" spans="1:10" x14ac:dyDescent="0.2">
      <c r="A420" s="107"/>
      <c r="B420" s="107"/>
      <c r="C420" s="107"/>
      <c r="D420" s="107"/>
      <c r="E420" s="108"/>
      <c r="F420" s="46"/>
      <c r="G420" s="107"/>
      <c r="H420" s="99"/>
      <c r="I420" s="254"/>
      <c r="J420" s="107"/>
    </row>
    <row r="421" spans="1:10" x14ac:dyDescent="0.2">
      <c r="A421" s="107"/>
      <c r="B421" s="107"/>
      <c r="C421" s="107"/>
      <c r="D421" s="107"/>
      <c r="E421" s="108"/>
      <c r="F421" s="46"/>
      <c r="G421" s="107"/>
      <c r="H421" s="99"/>
      <c r="I421" s="254"/>
      <c r="J421" s="107"/>
    </row>
    <row r="422" spans="1:10" x14ac:dyDescent="0.2">
      <c r="A422" s="107"/>
      <c r="B422" s="107"/>
      <c r="C422" s="107"/>
      <c r="D422" s="107"/>
      <c r="E422" s="108"/>
      <c r="F422" s="46"/>
      <c r="G422" s="107"/>
      <c r="H422" s="99"/>
      <c r="I422" s="254"/>
      <c r="J422" s="107"/>
    </row>
    <row r="423" spans="1:10" x14ac:dyDescent="0.2">
      <c r="A423" s="107"/>
      <c r="B423" s="107"/>
      <c r="C423" s="107"/>
      <c r="D423" s="107"/>
      <c r="E423" s="108"/>
      <c r="F423" s="46"/>
      <c r="G423" s="107"/>
      <c r="H423" s="99"/>
      <c r="I423" s="254"/>
      <c r="J423" s="107"/>
    </row>
    <row r="424" spans="1:10" x14ac:dyDescent="0.2">
      <c r="A424" s="107"/>
      <c r="B424" s="107"/>
      <c r="C424" s="107"/>
      <c r="D424" s="107"/>
      <c r="E424" s="108"/>
      <c r="F424" s="46"/>
      <c r="G424" s="107"/>
      <c r="H424" s="99"/>
      <c r="I424" s="254"/>
      <c r="J424" s="107"/>
    </row>
    <row r="425" spans="1:10" x14ac:dyDescent="0.2">
      <c r="A425" s="107"/>
      <c r="B425" s="107"/>
      <c r="C425" s="107"/>
      <c r="D425" s="107"/>
      <c r="E425" s="108"/>
      <c r="F425" s="46"/>
      <c r="G425" s="107"/>
      <c r="H425" s="99"/>
      <c r="I425" s="254"/>
      <c r="J425" s="107"/>
    </row>
    <row r="426" spans="1:10" x14ac:dyDescent="0.2">
      <c r="A426" s="107"/>
      <c r="B426" s="107"/>
      <c r="C426" s="107"/>
      <c r="D426" s="107"/>
      <c r="E426" s="108"/>
      <c r="F426" s="46"/>
      <c r="G426" s="107"/>
      <c r="H426" s="99"/>
      <c r="I426" s="254"/>
      <c r="J426" s="107"/>
    </row>
    <row r="427" spans="1:10" x14ac:dyDescent="0.2">
      <c r="A427" s="107"/>
      <c r="B427" s="107"/>
      <c r="C427" s="107"/>
      <c r="D427" s="107"/>
      <c r="E427" s="108"/>
      <c r="F427" s="46"/>
      <c r="G427" s="107"/>
      <c r="H427" s="99"/>
      <c r="I427" s="254"/>
      <c r="J427" s="107"/>
    </row>
    <row r="428" spans="1:10" x14ac:dyDescent="0.2">
      <c r="A428" s="107"/>
      <c r="B428" s="107"/>
      <c r="C428" s="107"/>
      <c r="D428" s="107"/>
      <c r="E428" s="108"/>
      <c r="F428" s="46"/>
      <c r="G428" s="107"/>
      <c r="H428" s="99"/>
      <c r="I428" s="254"/>
      <c r="J428" s="107"/>
    </row>
    <row r="429" spans="1:10" x14ac:dyDescent="0.2">
      <c r="A429" s="107"/>
      <c r="B429" s="107"/>
      <c r="C429" s="107"/>
      <c r="D429" s="107"/>
      <c r="E429" s="108"/>
      <c r="F429" s="46"/>
      <c r="G429" s="107"/>
      <c r="H429" s="99"/>
      <c r="I429" s="254"/>
      <c r="J429" s="107"/>
    </row>
    <row r="430" spans="1:10" x14ac:dyDescent="0.2">
      <c r="A430" s="107"/>
      <c r="B430" s="107"/>
      <c r="C430" s="107"/>
      <c r="D430" s="107"/>
      <c r="E430" s="108"/>
      <c r="F430" s="46"/>
      <c r="G430" s="107"/>
      <c r="H430" s="99"/>
      <c r="I430" s="254"/>
      <c r="J430" s="107"/>
    </row>
    <row r="431" spans="1:10" x14ac:dyDescent="0.2">
      <c r="A431" s="107"/>
      <c r="B431" s="107"/>
      <c r="C431" s="107"/>
      <c r="D431" s="107"/>
      <c r="E431" s="108"/>
      <c r="F431" s="46"/>
      <c r="G431" s="107"/>
      <c r="H431" s="99"/>
      <c r="I431" s="254"/>
      <c r="J431" s="107"/>
    </row>
    <row r="432" spans="1:10" x14ac:dyDescent="0.2">
      <c r="A432" s="107"/>
      <c r="B432" s="107"/>
      <c r="C432" s="107"/>
      <c r="D432" s="107"/>
      <c r="E432" s="108"/>
      <c r="F432" s="46"/>
      <c r="G432" s="107"/>
      <c r="H432" s="99"/>
      <c r="I432" s="254"/>
      <c r="J432" s="107"/>
    </row>
    <row r="433" spans="1:10" x14ac:dyDescent="0.2">
      <c r="A433" s="107"/>
      <c r="B433" s="107"/>
      <c r="C433" s="107"/>
      <c r="D433" s="107"/>
      <c r="E433" s="108"/>
      <c r="F433" s="46"/>
      <c r="G433" s="107"/>
      <c r="H433" s="99"/>
      <c r="I433" s="254"/>
      <c r="J433" s="107"/>
    </row>
    <row r="434" spans="1:10" x14ac:dyDescent="0.2">
      <c r="A434" s="107"/>
      <c r="B434" s="107"/>
      <c r="C434" s="107"/>
      <c r="D434" s="107"/>
      <c r="E434" s="108"/>
      <c r="F434" s="46"/>
      <c r="G434" s="107"/>
      <c r="H434" s="99"/>
      <c r="I434" s="254"/>
      <c r="J434" s="107"/>
    </row>
    <row r="435" spans="1:10" x14ac:dyDescent="0.2">
      <c r="A435" s="107"/>
      <c r="B435" s="107"/>
      <c r="C435" s="107"/>
      <c r="D435" s="107"/>
      <c r="E435" s="108"/>
      <c r="F435" s="46"/>
      <c r="G435" s="107"/>
      <c r="H435" s="99"/>
      <c r="I435" s="254"/>
      <c r="J435" s="107"/>
    </row>
    <row r="436" spans="1:10" x14ac:dyDescent="0.2">
      <c r="A436" s="107"/>
      <c r="B436" s="107"/>
      <c r="C436" s="107"/>
      <c r="D436" s="107"/>
      <c r="E436" s="108"/>
      <c r="F436" s="46"/>
      <c r="G436" s="107"/>
      <c r="H436" s="99"/>
      <c r="I436" s="254"/>
      <c r="J436" s="107"/>
    </row>
    <row r="437" spans="1:10" x14ac:dyDescent="0.2">
      <c r="A437" s="107"/>
      <c r="B437" s="107"/>
      <c r="C437" s="107"/>
      <c r="D437" s="107"/>
      <c r="E437" s="108"/>
      <c r="F437" s="46"/>
      <c r="G437" s="107"/>
      <c r="H437" s="99"/>
      <c r="I437" s="254"/>
      <c r="J437" s="107"/>
    </row>
    <row r="438" spans="1:10" x14ac:dyDescent="0.2">
      <c r="A438" s="107"/>
      <c r="B438" s="107"/>
      <c r="C438" s="107"/>
      <c r="D438" s="107"/>
      <c r="E438" s="108"/>
      <c r="F438" s="46"/>
      <c r="G438" s="107"/>
      <c r="H438" s="99"/>
      <c r="I438" s="254"/>
      <c r="J438" s="107"/>
    </row>
    <row r="439" spans="1:10" x14ac:dyDescent="0.2">
      <c r="A439" s="107"/>
      <c r="B439" s="107"/>
      <c r="C439" s="107"/>
      <c r="D439" s="107"/>
      <c r="E439" s="108"/>
      <c r="F439" s="46"/>
      <c r="G439" s="107"/>
      <c r="H439" s="99"/>
      <c r="I439" s="254"/>
      <c r="J439" s="107"/>
    </row>
    <row r="440" spans="1:10" x14ac:dyDescent="0.2">
      <c r="A440" s="107"/>
      <c r="B440" s="107"/>
      <c r="C440" s="107"/>
      <c r="D440" s="107"/>
      <c r="E440" s="108"/>
      <c r="F440" s="46"/>
      <c r="G440" s="107"/>
      <c r="H440" s="99"/>
      <c r="I440" s="254"/>
      <c r="J440" s="107"/>
    </row>
    <row r="441" spans="1:10" x14ac:dyDescent="0.2">
      <c r="A441" s="107"/>
      <c r="B441" s="107"/>
      <c r="C441" s="107"/>
      <c r="D441" s="107"/>
      <c r="E441" s="108"/>
      <c r="F441" s="46"/>
      <c r="G441" s="107"/>
      <c r="H441" s="99"/>
      <c r="I441" s="254"/>
      <c r="J441" s="107"/>
    </row>
    <row r="442" spans="1:10" x14ac:dyDescent="0.2">
      <c r="A442" s="107"/>
      <c r="B442" s="107"/>
      <c r="C442" s="107"/>
      <c r="D442" s="107"/>
      <c r="E442" s="108"/>
      <c r="F442" s="46"/>
      <c r="G442" s="107"/>
      <c r="H442" s="99"/>
      <c r="I442" s="254"/>
      <c r="J442" s="107"/>
    </row>
    <row r="443" spans="1:10" x14ac:dyDescent="0.2">
      <c r="A443" s="107"/>
      <c r="B443" s="107"/>
      <c r="C443" s="107"/>
      <c r="D443" s="107"/>
      <c r="E443" s="108"/>
      <c r="F443" s="46"/>
      <c r="G443" s="107"/>
      <c r="H443" s="99"/>
      <c r="I443" s="254"/>
      <c r="J443" s="107"/>
    </row>
    <row r="444" spans="1:10" x14ac:dyDescent="0.2">
      <c r="A444" s="107"/>
      <c r="B444" s="107"/>
      <c r="C444" s="107"/>
      <c r="D444" s="107"/>
      <c r="E444" s="108"/>
      <c r="F444" s="46"/>
      <c r="G444" s="107"/>
      <c r="H444" s="99"/>
      <c r="I444" s="254"/>
      <c r="J444" s="107"/>
    </row>
    <row r="445" spans="1:10" x14ac:dyDescent="0.2">
      <c r="A445" s="107"/>
      <c r="B445" s="107"/>
      <c r="C445" s="107"/>
      <c r="D445" s="107"/>
      <c r="E445" s="108"/>
      <c r="F445" s="46"/>
      <c r="G445" s="107"/>
      <c r="H445" s="99"/>
      <c r="I445" s="254"/>
      <c r="J445" s="107"/>
    </row>
    <row r="446" spans="1:10" x14ac:dyDescent="0.2">
      <c r="A446" s="107"/>
      <c r="B446" s="107"/>
      <c r="C446" s="107"/>
      <c r="D446" s="107"/>
      <c r="E446" s="108"/>
      <c r="F446" s="46"/>
      <c r="G446" s="107"/>
      <c r="H446" s="99"/>
      <c r="I446" s="254"/>
      <c r="J446" s="107"/>
    </row>
    <row r="447" spans="1:10" x14ac:dyDescent="0.2">
      <c r="A447" s="107"/>
      <c r="B447" s="107"/>
      <c r="C447" s="107"/>
      <c r="D447" s="107"/>
      <c r="E447" s="108"/>
      <c r="F447" s="46"/>
      <c r="G447" s="107"/>
      <c r="H447" s="99"/>
      <c r="I447" s="254"/>
      <c r="J447" s="107"/>
    </row>
    <row r="448" spans="1:10" x14ac:dyDescent="0.2">
      <c r="A448" s="107"/>
      <c r="B448" s="107"/>
      <c r="C448" s="107"/>
      <c r="D448" s="107"/>
      <c r="E448" s="108"/>
      <c r="F448" s="46"/>
      <c r="G448" s="107"/>
      <c r="H448" s="99"/>
      <c r="I448" s="254"/>
      <c r="J448" s="107"/>
    </row>
    <row r="449" spans="1:10" x14ac:dyDescent="0.2">
      <c r="A449" s="107"/>
      <c r="B449" s="107"/>
      <c r="C449" s="107"/>
      <c r="D449" s="107"/>
      <c r="E449" s="108"/>
      <c r="F449" s="46"/>
      <c r="G449" s="107"/>
      <c r="H449" s="99"/>
      <c r="I449" s="254"/>
      <c r="J449" s="107"/>
    </row>
    <row r="450" spans="1:10" x14ac:dyDescent="0.2">
      <c r="A450" s="107"/>
      <c r="B450" s="107"/>
      <c r="C450" s="107"/>
      <c r="D450" s="107"/>
      <c r="E450" s="108"/>
      <c r="F450" s="46"/>
      <c r="G450" s="107"/>
      <c r="H450" s="99"/>
      <c r="I450" s="254"/>
      <c r="J450" s="107"/>
    </row>
    <row r="451" spans="1:10" x14ac:dyDescent="0.2">
      <c r="A451" s="107"/>
      <c r="B451" s="107"/>
      <c r="C451" s="107"/>
      <c r="D451" s="107"/>
      <c r="E451" s="108"/>
      <c r="F451" s="46"/>
      <c r="G451" s="107"/>
      <c r="H451" s="99"/>
      <c r="I451" s="254"/>
      <c r="J451" s="107"/>
    </row>
    <row r="452" spans="1:10" x14ac:dyDescent="0.2">
      <c r="A452" s="107"/>
      <c r="B452" s="107"/>
      <c r="C452" s="107"/>
      <c r="D452" s="107"/>
      <c r="E452" s="108"/>
      <c r="F452" s="46"/>
      <c r="G452" s="107"/>
      <c r="H452" s="99"/>
      <c r="I452" s="254"/>
      <c r="J452" s="107"/>
    </row>
    <row r="453" spans="1:10" x14ac:dyDescent="0.2">
      <c r="A453" s="107"/>
      <c r="B453" s="107"/>
      <c r="C453" s="107"/>
      <c r="D453" s="107"/>
      <c r="E453" s="108"/>
      <c r="F453" s="46"/>
      <c r="G453" s="107"/>
      <c r="H453" s="99"/>
      <c r="I453" s="254"/>
      <c r="J453" s="107"/>
    </row>
    <row r="454" spans="1:10" x14ac:dyDescent="0.2">
      <c r="A454" s="107"/>
      <c r="B454" s="107"/>
      <c r="C454" s="107"/>
      <c r="D454" s="107"/>
      <c r="E454" s="108"/>
      <c r="F454" s="46"/>
      <c r="G454" s="107"/>
      <c r="H454" s="99"/>
      <c r="I454" s="254"/>
      <c r="J454" s="107"/>
    </row>
    <row r="455" spans="1:10" x14ac:dyDescent="0.2">
      <c r="A455" s="107"/>
      <c r="B455" s="107"/>
      <c r="C455" s="107"/>
      <c r="D455" s="107"/>
      <c r="E455" s="108"/>
      <c r="F455" s="46"/>
      <c r="G455" s="107"/>
      <c r="H455" s="99"/>
      <c r="I455" s="254"/>
      <c r="J455" s="107"/>
    </row>
    <row r="456" spans="1:10" x14ac:dyDescent="0.2">
      <c r="A456" s="107"/>
      <c r="B456" s="107"/>
      <c r="C456" s="107"/>
      <c r="D456" s="107"/>
      <c r="E456" s="108"/>
      <c r="F456" s="46"/>
      <c r="G456" s="107"/>
      <c r="H456" s="99"/>
      <c r="I456" s="254"/>
      <c r="J456" s="107"/>
    </row>
    <row r="457" spans="1:10" x14ac:dyDescent="0.2">
      <c r="A457" s="107"/>
      <c r="B457" s="107"/>
      <c r="C457" s="107"/>
      <c r="D457" s="107"/>
      <c r="E457" s="108"/>
      <c r="F457" s="46"/>
      <c r="G457" s="107"/>
      <c r="H457" s="99"/>
      <c r="I457" s="254"/>
      <c r="J457" s="107"/>
    </row>
    <row r="458" spans="1:10" x14ac:dyDescent="0.2">
      <c r="A458" s="107"/>
      <c r="B458" s="107"/>
      <c r="C458" s="107"/>
      <c r="D458" s="107"/>
      <c r="E458" s="108"/>
      <c r="F458" s="46"/>
      <c r="G458" s="107"/>
      <c r="H458" s="99"/>
      <c r="I458" s="254"/>
      <c r="J458" s="107"/>
    </row>
    <row r="459" spans="1:10" x14ac:dyDescent="0.2">
      <c r="A459" s="107"/>
      <c r="B459" s="107"/>
      <c r="C459" s="107"/>
      <c r="D459" s="107"/>
      <c r="E459" s="108"/>
      <c r="F459" s="46"/>
      <c r="G459" s="107"/>
      <c r="H459" s="99"/>
      <c r="I459" s="254"/>
      <c r="J459" s="107"/>
    </row>
    <row r="460" spans="1:10" x14ac:dyDescent="0.2">
      <c r="A460" s="107"/>
      <c r="B460" s="107"/>
      <c r="C460" s="107"/>
      <c r="D460" s="107"/>
      <c r="E460" s="108"/>
      <c r="F460" s="46"/>
      <c r="G460" s="107"/>
      <c r="H460" s="99"/>
      <c r="I460" s="254"/>
      <c r="J460" s="107"/>
    </row>
    <row r="461" spans="1:10" x14ac:dyDescent="0.2">
      <c r="A461" s="107"/>
      <c r="B461" s="107"/>
      <c r="C461" s="107"/>
      <c r="D461" s="107"/>
      <c r="E461" s="108"/>
      <c r="F461" s="46"/>
      <c r="G461" s="107"/>
      <c r="H461" s="99"/>
      <c r="I461" s="254"/>
      <c r="J461" s="107"/>
    </row>
    <row r="462" spans="1:10" x14ac:dyDescent="0.2">
      <c r="A462" s="107"/>
      <c r="B462" s="107"/>
      <c r="C462" s="107"/>
      <c r="D462" s="107"/>
      <c r="E462" s="108"/>
      <c r="F462" s="46"/>
      <c r="G462" s="107"/>
      <c r="H462" s="99"/>
      <c r="I462" s="254"/>
      <c r="J462" s="107"/>
    </row>
    <row r="463" spans="1:10" x14ac:dyDescent="0.2">
      <c r="A463" s="107"/>
      <c r="B463" s="107"/>
      <c r="C463" s="107"/>
      <c r="D463" s="107"/>
      <c r="E463" s="108"/>
      <c r="F463" s="46"/>
      <c r="G463" s="107"/>
      <c r="H463" s="99"/>
      <c r="I463" s="254"/>
      <c r="J463" s="107"/>
    </row>
    <row r="464" spans="1:10" x14ac:dyDescent="0.2">
      <c r="A464" s="107"/>
      <c r="B464" s="107"/>
      <c r="C464" s="107"/>
      <c r="D464" s="107"/>
      <c r="E464" s="108"/>
      <c r="F464" s="46"/>
      <c r="G464" s="107"/>
      <c r="H464" s="99"/>
      <c r="I464" s="254"/>
      <c r="J464" s="107"/>
    </row>
    <row r="465" spans="1:10" x14ac:dyDescent="0.2">
      <c r="A465" s="107"/>
      <c r="B465" s="107"/>
      <c r="C465" s="107"/>
      <c r="D465" s="107"/>
      <c r="E465" s="108"/>
      <c r="F465" s="46"/>
      <c r="G465" s="107"/>
      <c r="H465" s="99"/>
      <c r="I465" s="254"/>
      <c r="J465" s="107"/>
    </row>
    <row r="466" spans="1:10" x14ac:dyDescent="0.2">
      <c r="A466" s="107"/>
      <c r="B466" s="107"/>
      <c r="C466" s="107"/>
      <c r="D466" s="107"/>
      <c r="E466" s="108"/>
      <c r="F466" s="46"/>
      <c r="G466" s="107"/>
      <c r="H466" s="99"/>
      <c r="I466" s="254"/>
      <c r="J466" s="107"/>
    </row>
    <row r="467" spans="1:10" x14ac:dyDescent="0.2">
      <c r="A467" s="107"/>
      <c r="B467" s="107"/>
      <c r="C467" s="107"/>
      <c r="D467" s="107"/>
      <c r="E467" s="108"/>
      <c r="F467" s="46"/>
      <c r="G467" s="107"/>
      <c r="H467" s="99"/>
      <c r="I467" s="254"/>
      <c r="J467" s="107"/>
    </row>
    <row r="468" spans="1:10" x14ac:dyDescent="0.2">
      <c r="A468" s="107"/>
      <c r="B468" s="107"/>
      <c r="C468" s="107"/>
      <c r="D468" s="107"/>
      <c r="E468" s="108"/>
      <c r="F468" s="46"/>
      <c r="G468" s="107"/>
      <c r="H468" s="99"/>
      <c r="I468" s="254"/>
      <c r="J468" s="107"/>
    </row>
    <row r="469" spans="1:10" x14ac:dyDescent="0.2">
      <c r="A469" s="107"/>
      <c r="B469" s="107"/>
      <c r="C469" s="107"/>
      <c r="D469" s="107"/>
      <c r="E469" s="108"/>
      <c r="F469" s="46"/>
      <c r="G469" s="107"/>
      <c r="H469" s="99"/>
      <c r="I469" s="254"/>
      <c r="J469" s="107"/>
    </row>
    <row r="470" spans="1:10" x14ac:dyDescent="0.2">
      <c r="A470" s="107"/>
      <c r="B470" s="107"/>
      <c r="C470" s="107"/>
      <c r="D470" s="107"/>
      <c r="E470" s="108"/>
      <c r="F470" s="46"/>
      <c r="G470" s="107"/>
      <c r="H470" s="99"/>
      <c r="I470" s="254"/>
      <c r="J470" s="107"/>
    </row>
    <row r="471" spans="1:10" x14ac:dyDescent="0.2">
      <c r="A471" s="107"/>
      <c r="B471" s="107"/>
      <c r="C471" s="107"/>
      <c r="D471" s="107"/>
      <c r="E471" s="108"/>
      <c r="F471" s="46"/>
      <c r="G471" s="107"/>
      <c r="H471" s="99"/>
      <c r="I471" s="254"/>
      <c r="J471" s="107"/>
    </row>
    <row r="472" spans="1:10" x14ac:dyDescent="0.2">
      <c r="A472" s="107"/>
      <c r="B472" s="107"/>
      <c r="C472" s="107"/>
      <c r="D472" s="107"/>
      <c r="E472" s="108"/>
      <c r="F472" s="46"/>
      <c r="G472" s="107"/>
      <c r="H472" s="99"/>
      <c r="I472" s="254"/>
      <c r="J472" s="107"/>
    </row>
    <row r="473" spans="1:10" x14ac:dyDescent="0.2">
      <c r="A473" s="107"/>
      <c r="B473" s="107"/>
      <c r="C473" s="107"/>
      <c r="D473" s="107"/>
      <c r="E473" s="108"/>
      <c r="F473" s="46"/>
      <c r="G473" s="107"/>
      <c r="H473" s="99"/>
      <c r="I473" s="254"/>
      <c r="J473" s="107"/>
    </row>
    <row r="474" spans="1:10" x14ac:dyDescent="0.2">
      <c r="A474" s="107"/>
      <c r="B474" s="107"/>
      <c r="C474" s="107"/>
      <c r="D474" s="107"/>
      <c r="E474" s="108"/>
      <c r="F474" s="46"/>
      <c r="G474" s="107"/>
      <c r="H474" s="99"/>
      <c r="I474" s="254"/>
      <c r="J474" s="107"/>
    </row>
    <row r="475" spans="1:10" x14ac:dyDescent="0.2">
      <c r="A475" s="107"/>
      <c r="B475" s="107"/>
      <c r="C475" s="107"/>
      <c r="D475" s="107"/>
      <c r="E475" s="108"/>
      <c r="F475" s="46"/>
      <c r="G475" s="107"/>
      <c r="H475" s="99"/>
      <c r="I475" s="254"/>
      <c r="J475" s="107"/>
    </row>
    <row r="476" spans="1:10" x14ac:dyDescent="0.2">
      <c r="A476" s="107"/>
      <c r="B476" s="107"/>
      <c r="C476" s="107"/>
      <c r="D476" s="107"/>
      <c r="E476" s="108"/>
      <c r="F476" s="46"/>
      <c r="G476" s="107"/>
      <c r="H476" s="99"/>
      <c r="I476" s="254"/>
      <c r="J476" s="107"/>
    </row>
    <row r="477" spans="1:10" x14ac:dyDescent="0.2">
      <c r="A477" s="107"/>
      <c r="B477" s="107"/>
      <c r="C477" s="107"/>
      <c r="D477" s="107"/>
      <c r="E477" s="108"/>
      <c r="F477" s="46"/>
      <c r="G477" s="107"/>
      <c r="H477" s="99"/>
      <c r="I477" s="254"/>
      <c r="J477" s="107"/>
    </row>
    <row r="478" spans="1:10" x14ac:dyDescent="0.2">
      <c r="A478" s="107"/>
      <c r="B478" s="107"/>
      <c r="C478" s="107"/>
      <c r="D478" s="107"/>
      <c r="E478" s="108"/>
      <c r="F478" s="46"/>
      <c r="G478" s="107"/>
      <c r="H478" s="99"/>
      <c r="I478" s="254"/>
      <c r="J478" s="107"/>
    </row>
    <row r="479" spans="1:10" x14ac:dyDescent="0.2">
      <c r="A479" s="107"/>
      <c r="B479" s="107"/>
      <c r="C479" s="107"/>
      <c r="D479" s="107"/>
      <c r="E479" s="108"/>
      <c r="F479" s="46"/>
      <c r="G479" s="107"/>
      <c r="H479" s="99"/>
      <c r="I479" s="254"/>
      <c r="J479" s="107"/>
    </row>
    <row r="480" spans="1:10" x14ac:dyDescent="0.2">
      <c r="A480" s="107"/>
      <c r="B480" s="107"/>
      <c r="C480" s="107"/>
      <c r="D480" s="107"/>
      <c r="E480" s="108"/>
      <c r="F480" s="46"/>
      <c r="G480" s="107"/>
      <c r="H480" s="99"/>
      <c r="I480" s="254"/>
      <c r="J480" s="107"/>
    </row>
    <row r="481" spans="1:10" x14ac:dyDescent="0.2">
      <c r="A481" s="107"/>
      <c r="B481" s="107"/>
      <c r="C481" s="107"/>
      <c r="D481" s="107"/>
      <c r="E481" s="108"/>
      <c r="F481" s="46"/>
      <c r="G481" s="107"/>
      <c r="H481" s="99"/>
      <c r="I481" s="254"/>
      <c r="J481" s="107"/>
    </row>
    <row r="482" spans="1:10" x14ac:dyDescent="0.2">
      <c r="A482" s="107"/>
      <c r="B482" s="107"/>
      <c r="C482" s="107"/>
      <c r="D482" s="107"/>
      <c r="E482" s="108"/>
      <c r="F482" s="46"/>
      <c r="G482" s="107"/>
      <c r="H482" s="99"/>
      <c r="I482" s="254"/>
      <c r="J482" s="107"/>
    </row>
    <row r="483" spans="1:10" x14ac:dyDescent="0.2">
      <c r="A483" s="107"/>
      <c r="B483" s="107"/>
      <c r="C483" s="107"/>
      <c r="D483" s="107"/>
      <c r="E483" s="108"/>
      <c r="F483" s="46"/>
      <c r="G483" s="107"/>
      <c r="H483" s="99"/>
      <c r="I483" s="254"/>
      <c r="J483" s="107"/>
    </row>
    <row r="484" spans="1:10" x14ac:dyDescent="0.2">
      <c r="A484" s="107"/>
      <c r="B484" s="107"/>
      <c r="C484" s="107"/>
      <c r="D484" s="107"/>
      <c r="E484" s="108"/>
      <c r="F484" s="46"/>
      <c r="G484" s="107"/>
      <c r="H484" s="99"/>
      <c r="I484" s="254"/>
      <c r="J484" s="107"/>
    </row>
    <row r="485" spans="1:10" x14ac:dyDescent="0.2">
      <c r="A485" s="107"/>
      <c r="B485" s="107"/>
      <c r="C485" s="107"/>
      <c r="D485" s="107"/>
      <c r="E485" s="108"/>
      <c r="F485" s="46"/>
      <c r="G485" s="107"/>
      <c r="H485" s="99"/>
      <c r="I485" s="254"/>
      <c r="J485" s="107"/>
    </row>
    <row r="486" spans="1:10" x14ac:dyDescent="0.2">
      <c r="A486" s="107"/>
      <c r="B486" s="107"/>
      <c r="C486" s="107"/>
      <c r="D486" s="107"/>
      <c r="E486" s="108"/>
      <c r="F486" s="46"/>
      <c r="G486" s="107"/>
      <c r="H486" s="99"/>
      <c r="I486" s="254"/>
      <c r="J486" s="107"/>
    </row>
    <row r="487" spans="1:10" x14ac:dyDescent="0.2">
      <c r="A487" s="107"/>
      <c r="B487" s="107"/>
      <c r="C487" s="107"/>
      <c r="D487" s="107"/>
      <c r="E487" s="108"/>
      <c r="F487" s="46"/>
      <c r="G487" s="107"/>
      <c r="H487" s="99"/>
      <c r="I487" s="254"/>
      <c r="J487" s="107"/>
    </row>
    <row r="488" spans="1:10" x14ac:dyDescent="0.2">
      <c r="A488" s="107"/>
      <c r="B488" s="107"/>
      <c r="C488" s="107"/>
      <c r="D488" s="107"/>
      <c r="E488" s="108"/>
      <c r="F488" s="46"/>
      <c r="G488" s="107"/>
      <c r="H488" s="99"/>
      <c r="I488" s="254"/>
      <c r="J488" s="107"/>
    </row>
    <row r="489" spans="1:10" x14ac:dyDescent="0.2">
      <c r="A489" s="107"/>
      <c r="B489" s="107"/>
      <c r="C489" s="107"/>
      <c r="D489" s="107"/>
      <c r="E489" s="108"/>
      <c r="F489" s="46"/>
      <c r="G489" s="107"/>
      <c r="H489" s="99"/>
      <c r="I489" s="254"/>
      <c r="J489" s="107"/>
    </row>
    <row r="490" spans="1:10" x14ac:dyDescent="0.2">
      <c r="A490" s="107"/>
      <c r="B490" s="107"/>
      <c r="C490" s="107"/>
      <c r="D490" s="107"/>
      <c r="E490" s="108"/>
      <c r="F490" s="46"/>
      <c r="G490" s="107"/>
      <c r="H490" s="99"/>
      <c r="I490" s="254"/>
      <c r="J490" s="107"/>
    </row>
    <row r="491" spans="1:10" x14ac:dyDescent="0.2">
      <c r="A491" s="107"/>
      <c r="B491" s="107"/>
      <c r="C491" s="107"/>
      <c r="D491" s="107"/>
      <c r="E491" s="108"/>
      <c r="F491" s="46"/>
      <c r="G491" s="107"/>
      <c r="H491" s="99"/>
      <c r="I491" s="254"/>
      <c r="J491" s="107"/>
    </row>
    <row r="492" spans="1:10" x14ac:dyDescent="0.2">
      <c r="A492" s="107"/>
      <c r="B492" s="107"/>
      <c r="C492" s="107"/>
      <c r="D492" s="107"/>
      <c r="E492" s="108"/>
      <c r="F492" s="46"/>
      <c r="G492" s="107"/>
      <c r="H492" s="99"/>
      <c r="I492" s="254"/>
      <c r="J492" s="107"/>
    </row>
    <row r="493" spans="1:10" x14ac:dyDescent="0.2">
      <c r="A493" s="107"/>
      <c r="B493" s="107"/>
      <c r="C493" s="107"/>
      <c r="D493" s="107"/>
      <c r="E493" s="108"/>
      <c r="F493" s="46"/>
      <c r="G493" s="107"/>
      <c r="H493" s="99"/>
      <c r="I493" s="254"/>
      <c r="J493" s="107"/>
    </row>
    <row r="494" spans="1:10" x14ac:dyDescent="0.2">
      <c r="A494" s="107"/>
      <c r="B494" s="107"/>
      <c r="C494" s="107"/>
      <c r="D494" s="107"/>
      <c r="E494" s="108"/>
      <c r="F494" s="46"/>
      <c r="G494" s="107"/>
      <c r="H494" s="99"/>
      <c r="I494" s="254"/>
      <c r="J494" s="107"/>
    </row>
    <row r="495" spans="1:10" x14ac:dyDescent="0.2">
      <c r="A495" s="107"/>
      <c r="B495" s="107"/>
      <c r="C495" s="107"/>
      <c r="D495" s="107"/>
      <c r="E495" s="108"/>
      <c r="F495" s="46"/>
      <c r="G495" s="107"/>
      <c r="H495" s="99"/>
      <c r="I495" s="254"/>
      <c r="J495" s="107"/>
    </row>
    <row r="496" spans="1:10" x14ac:dyDescent="0.2">
      <c r="A496" s="107"/>
      <c r="B496" s="107"/>
      <c r="C496" s="107"/>
      <c r="D496" s="107"/>
      <c r="E496" s="108"/>
      <c r="F496" s="46"/>
      <c r="G496" s="107"/>
      <c r="H496" s="99"/>
      <c r="I496" s="254"/>
      <c r="J496" s="107"/>
    </row>
    <row r="497" spans="1:10" x14ac:dyDescent="0.2">
      <c r="A497" s="107"/>
      <c r="B497" s="107"/>
      <c r="C497" s="107"/>
      <c r="D497" s="107"/>
      <c r="E497" s="108"/>
      <c r="F497" s="46"/>
      <c r="G497" s="107"/>
      <c r="H497" s="99"/>
      <c r="I497" s="254"/>
      <c r="J497" s="107"/>
    </row>
    <row r="498" spans="1:10" x14ac:dyDescent="0.2">
      <c r="A498" s="107"/>
      <c r="B498" s="107"/>
      <c r="C498" s="107"/>
      <c r="D498" s="107"/>
      <c r="E498" s="108"/>
      <c r="F498" s="46"/>
      <c r="G498" s="107"/>
      <c r="H498" s="99"/>
      <c r="I498" s="254"/>
      <c r="J498" s="107"/>
    </row>
    <row r="499" spans="1:10" x14ac:dyDescent="0.2">
      <c r="A499" s="107"/>
      <c r="B499" s="107"/>
      <c r="C499" s="107"/>
      <c r="D499" s="107"/>
      <c r="E499" s="108"/>
      <c r="F499" s="46"/>
      <c r="G499" s="107"/>
      <c r="H499" s="99"/>
      <c r="I499" s="254"/>
      <c r="J499" s="107"/>
    </row>
    <row r="500" spans="1:10" x14ac:dyDescent="0.2">
      <c r="A500" s="107"/>
      <c r="B500" s="107"/>
      <c r="C500" s="107"/>
      <c r="D500" s="107"/>
      <c r="E500" s="108"/>
      <c r="F500" s="46"/>
      <c r="G500" s="107"/>
      <c r="H500" s="99"/>
      <c r="I500" s="254"/>
      <c r="J500" s="107"/>
    </row>
    <row r="501" spans="1:10" x14ac:dyDescent="0.2">
      <c r="A501" s="107"/>
      <c r="B501" s="107"/>
      <c r="C501" s="107"/>
      <c r="D501" s="107"/>
      <c r="E501" s="108"/>
      <c r="F501" s="46"/>
      <c r="G501" s="107"/>
      <c r="H501" s="99"/>
      <c r="I501" s="254"/>
      <c r="J501" s="107"/>
    </row>
    <row r="502" spans="1:10" x14ac:dyDescent="0.2">
      <c r="A502" s="107"/>
      <c r="B502" s="107"/>
      <c r="C502" s="107"/>
      <c r="D502" s="107"/>
      <c r="E502" s="108"/>
      <c r="F502" s="46"/>
      <c r="G502" s="107"/>
      <c r="H502" s="99"/>
      <c r="I502" s="254"/>
      <c r="J502" s="107"/>
    </row>
    <row r="503" spans="1:10" x14ac:dyDescent="0.2">
      <c r="A503" s="107"/>
      <c r="B503" s="107"/>
      <c r="C503" s="107"/>
      <c r="D503" s="107"/>
      <c r="E503" s="108"/>
      <c r="F503" s="46"/>
      <c r="G503" s="107"/>
      <c r="H503" s="99"/>
      <c r="I503" s="254"/>
      <c r="J503" s="107"/>
    </row>
    <row r="504" spans="1:10" x14ac:dyDescent="0.2">
      <c r="A504" s="107"/>
      <c r="B504" s="107"/>
      <c r="C504" s="107"/>
      <c r="D504" s="107"/>
      <c r="E504" s="108"/>
      <c r="F504" s="46"/>
      <c r="G504" s="107"/>
      <c r="H504" s="99"/>
      <c r="I504" s="254"/>
      <c r="J504" s="107"/>
    </row>
    <row r="505" spans="1:10" x14ac:dyDescent="0.2">
      <c r="A505" s="107"/>
      <c r="B505" s="107"/>
      <c r="C505" s="107"/>
      <c r="D505" s="107"/>
      <c r="E505" s="108"/>
      <c r="F505" s="46"/>
      <c r="G505" s="107"/>
      <c r="H505" s="99"/>
      <c r="I505" s="254"/>
      <c r="J505" s="107"/>
    </row>
    <row r="506" spans="1:10" x14ac:dyDescent="0.2">
      <c r="A506" s="107"/>
      <c r="B506" s="107"/>
      <c r="C506" s="107"/>
      <c r="D506" s="107"/>
      <c r="E506" s="108"/>
      <c r="F506" s="46"/>
      <c r="G506" s="107"/>
      <c r="H506" s="99"/>
      <c r="I506" s="254"/>
      <c r="J506" s="107"/>
    </row>
    <row r="507" spans="1:10" x14ac:dyDescent="0.2">
      <c r="A507" s="107"/>
      <c r="B507" s="107"/>
      <c r="C507" s="107"/>
      <c r="D507" s="107"/>
      <c r="E507" s="108"/>
      <c r="F507" s="46"/>
      <c r="G507" s="107"/>
      <c r="H507" s="99"/>
      <c r="I507" s="254"/>
      <c r="J507" s="107"/>
    </row>
    <row r="508" spans="1:10" x14ac:dyDescent="0.2">
      <c r="A508" s="107"/>
      <c r="B508" s="107"/>
      <c r="C508" s="107"/>
      <c r="D508" s="107"/>
      <c r="E508" s="108"/>
      <c r="F508" s="46"/>
      <c r="G508" s="107"/>
      <c r="H508" s="99"/>
      <c r="I508" s="254"/>
      <c r="J508" s="107"/>
    </row>
    <row r="509" spans="1:10" x14ac:dyDescent="0.2">
      <c r="A509" s="107"/>
      <c r="B509" s="107"/>
      <c r="C509" s="107"/>
      <c r="D509" s="107"/>
      <c r="E509" s="108"/>
      <c r="F509" s="46"/>
      <c r="G509" s="107"/>
      <c r="H509" s="99"/>
      <c r="I509" s="254"/>
      <c r="J509" s="107"/>
    </row>
    <row r="510" spans="1:10" x14ac:dyDescent="0.2">
      <c r="A510" s="107"/>
      <c r="B510" s="107"/>
      <c r="C510" s="107"/>
      <c r="D510" s="107"/>
      <c r="E510" s="108"/>
      <c r="F510" s="46"/>
      <c r="G510" s="107"/>
      <c r="H510" s="99"/>
      <c r="I510" s="254"/>
      <c r="J510" s="107"/>
    </row>
    <row r="511" spans="1:10" x14ac:dyDescent="0.2">
      <c r="A511" s="107"/>
      <c r="B511" s="107"/>
      <c r="C511" s="107"/>
      <c r="D511" s="107"/>
      <c r="E511" s="108"/>
      <c r="F511" s="46"/>
      <c r="G511" s="107"/>
      <c r="H511" s="99"/>
      <c r="I511" s="254"/>
      <c r="J511" s="107"/>
    </row>
    <row r="512" spans="1:10" x14ac:dyDescent="0.2">
      <c r="A512" s="107"/>
      <c r="B512" s="107"/>
      <c r="C512" s="107"/>
      <c r="D512" s="107"/>
      <c r="E512" s="108"/>
      <c r="F512" s="46"/>
      <c r="G512" s="107"/>
      <c r="H512" s="99"/>
      <c r="I512" s="254"/>
      <c r="J512" s="107"/>
    </row>
    <row r="513" spans="1:10" x14ac:dyDescent="0.2">
      <c r="A513" s="107"/>
      <c r="B513" s="107"/>
      <c r="C513" s="107"/>
      <c r="D513" s="107"/>
      <c r="E513" s="108"/>
      <c r="F513" s="46"/>
      <c r="G513" s="107"/>
      <c r="H513" s="99"/>
      <c r="I513" s="254"/>
      <c r="J513" s="107"/>
    </row>
    <row r="514" spans="1:10" x14ac:dyDescent="0.2">
      <c r="A514" s="107"/>
      <c r="B514" s="107"/>
      <c r="C514" s="107"/>
      <c r="D514" s="107"/>
      <c r="E514" s="108"/>
      <c r="F514" s="46"/>
      <c r="G514" s="107"/>
      <c r="H514" s="99"/>
      <c r="I514" s="254"/>
      <c r="J514" s="107"/>
    </row>
    <row r="515" spans="1:10" x14ac:dyDescent="0.2">
      <c r="A515" s="107"/>
      <c r="B515" s="107"/>
      <c r="C515" s="107"/>
      <c r="D515" s="107"/>
      <c r="E515" s="108"/>
      <c r="F515" s="46"/>
      <c r="G515" s="107"/>
      <c r="H515" s="99"/>
      <c r="I515" s="254"/>
      <c r="J515" s="107"/>
    </row>
    <row r="516" spans="1:10" x14ac:dyDescent="0.2">
      <c r="A516" s="107"/>
      <c r="B516" s="107"/>
      <c r="C516" s="107"/>
      <c r="D516" s="107"/>
      <c r="E516" s="108"/>
      <c r="F516" s="46"/>
      <c r="G516" s="107"/>
      <c r="H516" s="99"/>
      <c r="I516" s="254"/>
      <c r="J516" s="107"/>
    </row>
    <row r="517" spans="1:10" x14ac:dyDescent="0.2">
      <c r="A517" s="107"/>
      <c r="B517" s="107"/>
      <c r="C517" s="107"/>
      <c r="D517" s="107"/>
      <c r="E517" s="108"/>
      <c r="F517" s="46"/>
      <c r="G517" s="107"/>
      <c r="H517" s="99"/>
      <c r="I517" s="254"/>
      <c r="J517" s="107"/>
    </row>
    <row r="518" spans="1:10" x14ac:dyDescent="0.2">
      <c r="A518" s="107"/>
      <c r="B518" s="107"/>
      <c r="C518" s="107"/>
      <c r="D518" s="107"/>
      <c r="E518" s="108"/>
      <c r="F518" s="46"/>
      <c r="G518" s="107"/>
      <c r="H518" s="99"/>
      <c r="I518" s="254"/>
      <c r="J518" s="107"/>
    </row>
    <row r="519" spans="1:10" x14ac:dyDescent="0.2">
      <c r="A519" s="107"/>
      <c r="B519" s="107"/>
      <c r="C519" s="107"/>
      <c r="D519" s="107"/>
      <c r="E519" s="108"/>
      <c r="F519" s="46"/>
      <c r="G519" s="107"/>
      <c r="H519" s="99"/>
      <c r="I519" s="254"/>
      <c r="J519" s="107"/>
    </row>
    <row r="520" spans="1:10" x14ac:dyDescent="0.2">
      <c r="A520" s="107"/>
      <c r="B520" s="107"/>
      <c r="C520" s="107"/>
      <c r="D520" s="107"/>
      <c r="E520" s="108"/>
      <c r="F520" s="46"/>
      <c r="G520" s="107"/>
      <c r="H520" s="99"/>
      <c r="I520" s="254"/>
      <c r="J520" s="107"/>
    </row>
    <row r="521" spans="1:10" x14ac:dyDescent="0.2">
      <c r="A521" s="107"/>
      <c r="B521" s="107"/>
      <c r="C521" s="107"/>
      <c r="D521" s="107"/>
      <c r="E521" s="108"/>
      <c r="F521" s="46"/>
      <c r="G521" s="107"/>
      <c r="H521" s="99"/>
      <c r="I521" s="254"/>
      <c r="J521" s="107"/>
    </row>
    <row r="522" spans="1:10" x14ac:dyDescent="0.2">
      <c r="A522" s="107"/>
      <c r="B522" s="107"/>
      <c r="C522" s="107"/>
      <c r="D522" s="107"/>
      <c r="E522" s="108"/>
      <c r="F522" s="46"/>
      <c r="G522" s="107"/>
      <c r="H522" s="99"/>
      <c r="I522" s="254"/>
      <c r="J522" s="107"/>
    </row>
    <row r="523" spans="1:10" x14ac:dyDescent="0.2">
      <c r="A523" s="107"/>
      <c r="B523" s="107"/>
      <c r="C523" s="107"/>
      <c r="D523" s="107"/>
      <c r="E523" s="108"/>
      <c r="F523" s="46"/>
      <c r="G523" s="107"/>
      <c r="H523" s="99"/>
      <c r="I523" s="254"/>
      <c r="J523" s="107"/>
    </row>
    <row r="524" spans="1:10" x14ac:dyDescent="0.2">
      <c r="A524" s="107"/>
      <c r="B524" s="107"/>
      <c r="C524" s="107"/>
      <c r="D524" s="107"/>
      <c r="E524" s="108"/>
      <c r="F524" s="46"/>
      <c r="G524" s="107"/>
      <c r="H524" s="99"/>
      <c r="I524" s="254"/>
      <c r="J524" s="107"/>
    </row>
    <row r="525" spans="1:10" x14ac:dyDescent="0.2">
      <c r="A525" s="107"/>
      <c r="B525" s="107"/>
      <c r="C525" s="107"/>
      <c r="D525" s="107"/>
      <c r="E525" s="108"/>
      <c r="F525" s="46"/>
      <c r="G525" s="107"/>
      <c r="H525" s="99"/>
      <c r="I525" s="254"/>
      <c r="J525" s="107"/>
    </row>
    <row r="526" spans="1:10" x14ac:dyDescent="0.2">
      <c r="A526" s="107"/>
      <c r="B526" s="107"/>
      <c r="C526" s="107"/>
      <c r="D526" s="107"/>
      <c r="E526" s="108"/>
      <c r="F526" s="46"/>
      <c r="G526" s="107"/>
      <c r="H526" s="99"/>
      <c r="I526" s="254"/>
      <c r="J526" s="107"/>
    </row>
    <row r="527" spans="1:10" x14ac:dyDescent="0.2">
      <c r="A527" s="107"/>
      <c r="B527" s="107"/>
      <c r="C527" s="107"/>
      <c r="D527" s="107"/>
      <c r="E527" s="108"/>
      <c r="F527" s="46"/>
      <c r="G527" s="107"/>
      <c r="H527" s="99"/>
      <c r="I527" s="254"/>
      <c r="J527" s="107"/>
    </row>
    <row r="528" spans="1:10" x14ac:dyDescent="0.2">
      <c r="A528" s="107"/>
      <c r="B528" s="107"/>
      <c r="C528" s="107"/>
      <c r="D528" s="107"/>
      <c r="E528" s="108"/>
      <c r="F528" s="46"/>
      <c r="G528" s="107"/>
      <c r="H528" s="99"/>
      <c r="I528" s="254"/>
      <c r="J528" s="107"/>
    </row>
    <row r="529" spans="1:10" x14ac:dyDescent="0.2">
      <c r="A529" s="107"/>
      <c r="B529" s="107"/>
      <c r="C529" s="107"/>
      <c r="D529" s="107"/>
      <c r="E529" s="108"/>
      <c r="F529" s="46"/>
      <c r="G529" s="107"/>
      <c r="H529" s="99"/>
      <c r="I529" s="254"/>
      <c r="J529" s="107"/>
    </row>
    <row r="530" spans="1:10" x14ac:dyDescent="0.2">
      <c r="A530" s="107"/>
      <c r="B530" s="107"/>
      <c r="C530" s="107"/>
      <c r="D530" s="107"/>
      <c r="E530" s="108"/>
      <c r="F530" s="46"/>
      <c r="G530" s="107"/>
      <c r="H530" s="99"/>
      <c r="I530" s="254"/>
      <c r="J530" s="107"/>
    </row>
    <row r="531" spans="1:10" x14ac:dyDescent="0.2">
      <c r="A531" s="107"/>
      <c r="B531" s="107"/>
      <c r="C531" s="107"/>
      <c r="D531" s="107"/>
      <c r="E531" s="108"/>
      <c r="F531" s="46"/>
      <c r="G531" s="107"/>
      <c r="H531" s="99"/>
      <c r="I531" s="254"/>
      <c r="J531" s="107"/>
    </row>
    <row r="532" spans="1:10" x14ac:dyDescent="0.2">
      <c r="A532" s="107"/>
      <c r="B532" s="107"/>
      <c r="C532" s="107"/>
      <c r="D532" s="107"/>
      <c r="E532" s="108"/>
      <c r="F532" s="46"/>
      <c r="G532" s="107"/>
      <c r="H532" s="99"/>
      <c r="I532" s="254"/>
      <c r="J532" s="107"/>
    </row>
    <row r="533" spans="1:10" x14ac:dyDescent="0.2">
      <c r="A533" s="107"/>
      <c r="B533" s="107"/>
      <c r="C533" s="107"/>
      <c r="D533" s="107"/>
      <c r="E533" s="108"/>
      <c r="F533" s="46"/>
      <c r="G533" s="107"/>
      <c r="H533" s="99"/>
      <c r="I533" s="254"/>
      <c r="J533" s="107"/>
    </row>
    <row r="534" spans="1:10" x14ac:dyDescent="0.2">
      <c r="A534" s="107"/>
      <c r="B534" s="107"/>
      <c r="C534" s="107"/>
      <c r="D534" s="107"/>
      <c r="E534" s="108"/>
      <c r="F534" s="46"/>
      <c r="G534" s="107"/>
      <c r="H534" s="99"/>
      <c r="I534" s="254"/>
      <c r="J534" s="107"/>
    </row>
    <row r="535" spans="1:10" x14ac:dyDescent="0.2">
      <c r="A535" s="107"/>
      <c r="B535" s="107"/>
      <c r="C535" s="107"/>
      <c r="D535" s="107"/>
      <c r="E535" s="108"/>
      <c r="F535" s="46"/>
      <c r="G535" s="107"/>
      <c r="H535" s="99"/>
      <c r="I535" s="254"/>
      <c r="J535" s="107"/>
    </row>
    <row r="536" spans="1:10" x14ac:dyDescent="0.2">
      <c r="A536" s="107"/>
      <c r="B536" s="107"/>
      <c r="C536" s="107"/>
      <c r="D536" s="107"/>
      <c r="E536" s="108"/>
      <c r="F536" s="46"/>
      <c r="G536" s="107"/>
      <c r="H536" s="99"/>
      <c r="I536" s="254"/>
      <c r="J536" s="107"/>
    </row>
    <row r="537" spans="1:10" x14ac:dyDescent="0.2">
      <c r="A537" s="107"/>
      <c r="B537" s="107"/>
      <c r="C537" s="107"/>
      <c r="D537" s="107"/>
      <c r="E537" s="108"/>
      <c r="F537" s="46"/>
      <c r="G537" s="107"/>
      <c r="H537" s="99"/>
      <c r="I537" s="254"/>
      <c r="J537" s="107"/>
    </row>
    <row r="538" spans="1:10" x14ac:dyDescent="0.2">
      <c r="A538" s="107"/>
      <c r="B538" s="107"/>
      <c r="C538" s="107"/>
      <c r="D538" s="107"/>
      <c r="E538" s="108"/>
      <c r="F538" s="46"/>
      <c r="G538" s="107"/>
      <c r="H538" s="99"/>
      <c r="I538" s="254"/>
      <c r="J538" s="107"/>
    </row>
    <row r="539" spans="1:10" x14ac:dyDescent="0.2">
      <c r="A539" s="107"/>
      <c r="B539" s="107"/>
      <c r="C539" s="107"/>
      <c r="D539" s="107"/>
      <c r="E539" s="108"/>
      <c r="F539" s="46"/>
      <c r="G539" s="107"/>
      <c r="H539" s="99"/>
      <c r="I539" s="254"/>
      <c r="J539" s="107"/>
    </row>
    <row r="540" spans="1:10" x14ac:dyDescent="0.2">
      <c r="A540" s="107"/>
      <c r="B540" s="107"/>
      <c r="C540" s="107"/>
      <c r="D540" s="107"/>
      <c r="E540" s="108"/>
      <c r="F540" s="46"/>
      <c r="G540" s="107"/>
      <c r="H540" s="99"/>
      <c r="I540" s="254"/>
      <c r="J540" s="107"/>
    </row>
    <row r="541" spans="1:10" x14ac:dyDescent="0.2">
      <c r="A541" s="107"/>
      <c r="B541" s="107"/>
      <c r="C541" s="107"/>
      <c r="D541" s="107"/>
      <c r="E541" s="108"/>
      <c r="F541" s="46"/>
      <c r="G541" s="107"/>
      <c r="H541" s="99"/>
      <c r="I541" s="254"/>
      <c r="J541" s="107"/>
    </row>
    <row r="542" spans="1:10" x14ac:dyDescent="0.2">
      <c r="A542" s="107"/>
      <c r="B542" s="107"/>
      <c r="C542" s="107"/>
      <c r="D542" s="107"/>
      <c r="E542" s="108"/>
      <c r="F542" s="46"/>
      <c r="G542" s="107"/>
      <c r="H542" s="99"/>
      <c r="I542" s="254"/>
      <c r="J542" s="107"/>
    </row>
    <row r="543" spans="1:10" x14ac:dyDescent="0.2">
      <c r="A543" s="107"/>
      <c r="B543" s="107"/>
      <c r="C543" s="107"/>
      <c r="D543" s="107"/>
      <c r="E543" s="108"/>
      <c r="F543" s="46"/>
      <c r="G543" s="107"/>
      <c r="H543" s="99"/>
      <c r="I543" s="254"/>
      <c r="J543" s="107"/>
    </row>
    <row r="544" spans="1:10" x14ac:dyDescent="0.2">
      <c r="A544" s="107"/>
      <c r="B544" s="107"/>
      <c r="C544" s="107"/>
      <c r="D544" s="107"/>
      <c r="E544" s="108"/>
      <c r="F544" s="46"/>
      <c r="G544" s="107"/>
      <c r="H544" s="99"/>
      <c r="I544" s="254"/>
      <c r="J544" s="107"/>
    </row>
    <row r="545" spans="1:10" x14ac:dyDescent="0.2">
      <c r="A545" s="107"/>
      <c r="B545" s="107"/>
      <c r="C545" s="107"/>
      <c r="D545" s="107"/>
      <c r="E545" s="108"/>
      <c r="F545" s="46"/>
      <c r="G545" s="107"/>
      <c r="H545" s="99"/>
      <c r="I545" s="254"/>
      <c r="J545" s="107"/>
    </row>
    <row r="546" spans="1:10" x14ac:dyDescent="0.2">
      <c r="A546" s="107"/>
      <c r="B546" s="107"/>
      <c r="C546" s="107"/>
      <c r="D546" s="107"/>
      <c r="E546" s="108"/>
      <c r="F546" s="46"/>
      <c r="G546" s="107"/>
      <c r="H546" s="99"/>
      <c r="I546" s="254"/>
      <c r="J546" s="107"/>
    </row>
    <row r="547" spans="1:10" x14ac:dyDescent="0.2">
      <c r="A547" s="107"/>
      <c r="B547" s="107"/>
      <c r="C547" s="107"/>
      <c r="D547" s="107"/>
      <c r="E547" s="108"/>
      <c r="F547" s="46"/>
      <c r="G547" s="107"/>
      <c r="H547" s="99"/>
      <c r="I547" s="254"/>
      <c r="J547" s="107"/>
    </row>
    <row r="548" spans="1:10" x14ac:dyDescent="0.2">
      <c r="A548" s="107"/>
      <c r="B548" s="107"/>
      <c r="C548" s="107"/>
      <c r="D548" s="107"/>
      <c r="E548" s="108"/>
      <c r="F548" s="46"/>
      <c r="G548" s="107"/>
      <c r="H548" s="99"/>
      <c r="I548" s="254"/>
      <c r="J548" s="107"/>
    </row>
    <row r="549" spans="1:10" x14ac:dyDescent="0.2">
      <c r="A549" s="107"/>
      <c r="B549" s="107"/>
      <c r="C549" s="107"/>
      <c r="D549" s="107"/>
      <c r="E549" s="108"/>
      <c r="F549" s="46"/>
      <c r="G549" s="107"/>
      <c r="H549" s="99"/>
      <c r="I549" s="254"/>
      <c r="J549" s="107"/>
    </row>
    <row r="550" spans="1:10" x14ac:dyDescent="0.2">
      <c r="A550" s="107"/>
      <c r="B550" s="107"/>
      <c r="C550" s="107"/>
      <c r="D550" s="107"/>
      <c r="E550" s="108"/>
      <c r="F550" s="46"/>
      <c r="G550" s="107"/>
      <c r="H550" s="99"/>
      <c r="I550" s="254"/>
      <c r="J550" s="107"/>
    </row>
    <row r="551" spans="1:10" x14ac:dyDescent="0.2">
      <c r="A551" s="107"/>
      <c r="B551" s="107"/>
      <c r="C551" s="107"/>
      <c r="D551" s="107"/>
      <c r="E551" s="108"/>
      <c r="F551" s="46"/>
      <c r="G551" s="107"/>
      <c r="H551" s="99"/>
      <c r="I551" s="254"/>
      <c r="J551" s="107"/>
    </row>
    <row r="552" spans="1:10" x14ac:dyDescent="0.2">
      <c r="A552" s="107"/>
      <c r="B552" s="107"/>
      <c r="C552" s="107"/>
      <c r="D552" s="107"/>
      <c r="E552" s="108"/>
      <c r="F552" s="46"/>
      <c r="G552" s="107"/>
      <c r="H552" s="99"/>
      <c r="I552" s="254"/>
      <c r="J552" s="107"/>
    </row>
    <row r="553" spans="1:10" x14ac:dyDescent="0.2">
      <c r="A553" s="107"/>
      <c r="B553" s="107"/>
      <c r="C553" s="107"/>
      <c r="D553" s="107"/>
      <c r="E553" s="108"/>
      <c r="F553" s="46"/>
      <c r="G553" s="107"/>
      <c r="H553" s="99"/>
      <c r="I553" s="254"/>
      <c r="J553" s="107"/>
    </row>
    <row r="554" spans="1:10" x14ac:dyDescent="0.2">
      <c r="A554" s="107"/>
      <c r="B554" s="107"/>
      <c r="C554" s="107"/>
      <c r="D554" s="107"/>
      <c r="E554" s="108"/>
      <c r="F554" s="46"/>
      <c r="G554" s="107"/>
      <c r="H554" s="99"/>
      <c r="I554" s="254"/>
      <c r="J554" s="107"/>
    </row>
    <row r="555" spans="1:10" x14ac:dyDescent="0.2">
      <c r="A555" s="107"/>
      <c r="B555" s="107"/>
      <c r="C555" s="107"/>
      <c r="D555" s="107"/>
      <c r="E555" s="108"/>
      <c r="F555" s="46"/>
      <c r="G555" s="107"/>
      <c r="H555" s="99"/>
      <c r="I555" s="254"/>
      <c r="J555" s="107"/>
    </row>
    <row r="556" spans="1:10" x14ac:dyDescent="0.2">
      <c r="A556" s="107"/>
      <c r="B556" s="107"/>
      <c r="C556" s="107"/>
      <c r="D556" s="107"/>
      <c r="E556" s="108"/>
      <c r="F556" s="46"/>
      <c r="G556" s="107"/>
      <c r="H556" s="99"/>
      <c r="I556" s="254"/>
      <c r="J556" s="107"/>
    </row>
    <row r="557" spans="1:10" x14ac:dyDescent="0.2">
      <c r="A557" s="107"/>
      <c r="B557" s="107"/>
      <c r="C557" s="107"/>
      <c r="D557" s="107"/>
      <c r="E557" s="108"/>
      <c r="F557" s="46"/>
      <c r="G557" s="107"/>
      <c r="H557" s="99"/>
      <c r="I557" s="254"/>
      <c r="J557" s="107"/>
    </row>
    <row r="558" spans="1:10" x14ac:dyDescent="0.2">
      <c r="A558" s="107"/>
      <c r="B558" s="107"/>
      <c r="C558" s="107"/>
      <c r="D558" s="107"/>
      <c r="E558" s="108"/>
      <c r="F558" s="46"/>
      <c r="G558" s="107"/>
      <c r="H558" s="99"/>
      <c r="I558" s="254"/>
      <c r="J558" s="107"/>
    </row>
    <row r="559" spans="1:10" x14ac:dyDescent="0.2">
      <c r="A559" s="107"/>
      <c r="B559" s="107"/>
      <c r="C559" s="107"/>
      <c r="D559" s="107"/>
      <c r="E559" s="108"/>
      <c r="F559" s="46"/>
      <c r="G559" s="107"/>
      <c r="H559" s="99"/>
      <c r="I559" s="254"/>
      <c r="J559" s="107"/>
    </row>
    <row r="560" spans="1:10" x14ac:dyDescent="0.2">
      <c r="A560" s="107"/>
      <c r="B560" s="107"/>
      <c r="C560" s="107"/>
      <c r="D560" s="107"/>
      <c r="E560" s="108"/>
      <c r="F560" s="46"/>
      <c r="G560" s="107"/>
      <c r="H560" s="99"/>
      <c r="I560" s="254"/>
      <c r="J560" s="107"/>
    </row>
    <row r="561" spans="1:10" x14ac:dyDescent="0.2">
      <c r="A561" s="107"/>
      <c r="B561" s="107"/>
      <c r="C561" s="107"/>
      <c r="D561" s="107"/>
      <c r="E561" s="108"/>
      <c r="F561" s="46"/>
      <c r="G561" s="107"/>
      <c r="H561" s="99"/>
      <c r="I561" s="254"/>
      <c r="J561" s="107"/>
    </row>
    <row r="562" spans="1:10" x14ac:dyDescent="0.2">
      <c r="A562" s="107"/>
      <c r="B562" s="107"/>
      <c r="C562" s="107"/>
      <c r="D562" s="107"/>
      <c r="E562" s="108"/>
      <c r="F562" s="46"/>
      <c r="G562" s="107"/>
      <c r="H562" s="99"/>
      <c r="I562" s="254"/>
      <c r="J562" s="107"/>
    </row>
    <row r="563" spans="1:10" x14ac:dyDescent="0.2">
      <c r="A563" s="107"/>
      <c r="B563" s="107"/>
      <c r="C563" s="107"/>
      <c r="D563" s="107"/>
      <c r="E563" s="108"/>
      <c r="F563" s="46"/>
      <c r="G563" s="107"/>
      <c r="H563" s="99"/>
      <c r="I563" s="254"/>
      <c r="J563" s="107"/>
    </row>
    <row r="564" spans="1:10" x14ac:dyDescent="0.2">
      <c r="A564" s="107"/>
      <c r="B564" s="107"/>
      <c r="C564" s="107"/>
      <c r="D564" s="107"/>
      <c r="E564" s="108"/>
      <c r="F564" s="46"/>
      <c r="G564" s="107"/>
      <c r="H564" s="99"/>
      <c r="I564" s="254"/>
      <c r="J564" s="107"/>
    </row>
    <row r="565" spans="1:10" x14ac:dyDescent="0.2">
      <c r="A565" s="107"/>
      <c r="B565" s="107"/>
      <c r="C565" s="107"/>
      <c r="D565" s="107"/>
      <c r="E565" s="108"/>
      <c r="F565" s="46"/>
      <c r="G565" s="107"/>
      <c r="H565" s="99"/>
      <c r="I565" s="254"/>
      <c r="J565" s="107"/>
    </row>
    <row r="566" spans="1:10" x14ac:dyDescent="0.2">
      <c r="A566" s="107"/>
      <c r="B566" s="107"/>
      <c r="C566" s="107"/>
      <c r="D566" s="107"/>
      <c r="E566" s="108"/>
      <c r="F566" s="46"/>
      <c r="G566" s="107"/>
      <c r="H566" s="99"/>
      <c r="I566" s="254"/>
      <c r="J566" s="107"/>
    </row>
    <row r="567" spans="1:10" x14ac:dyDescent="0.2">
      <c r="A567" s="107"/>
      <c r="B567" s="107"/>
      <c r="C567" s="107"/>
      <c r="D567" s="107"/>
      <c r="E567" s="108"/>
      <c r="F567" s="46"/>
      <c r="G567" s="107"/>
      <c r="H567" s="99"/>
      <c r="I567" s="254"/>
      <c r="J567" s="107"/>
    </row>
    <row r="568" spans="1:10" x14ac:dyDescent="0.2">
      <c r="A568" s="107"/>
      <c r="B568" s="107"/>
      <c r="C568" s="107"/>
      <c r="D568" s="107"/>
      <c r="E568" s="108"/>
      <c r="F568" s="46"/>
      <c r="G568" s="107"/>
      <c r="H568" s="99"/>
      <c r="I568" s="254"/>
      <c r="J568" s="107"/>
    </row>
    <row r="569" spans="1:10" x14ac:dyDescent="0.2">
      <c r="A569" s="107"/>
      <c r="B569" s="107"/>
      <c r="C569" s="107"/>
      <c r="D569" s="107"/>
      <c r="E569" s="108"/>
      <c r="F569" s="46"/>
      <c r="G569" s="107"/>
      <c r="H569" s="99"/>
      <c r="I569" s="254"/>
      <c r="J569" s="107"/>
    </row>
    <row r="570" spans="1:10" x14ac:dyDescent="0.2">
      <c r="A570" s="107"/>
      <c r="B570" s="107"/>
      <c r="C570" s="107"/>
      <c r="D570" s="107"/>
      <c r="E570" s="108"/>
      <c r="F570" s="46"/>
      <c r="G570" s="107"/>
      <c r="H570" s="99"/>
      <c r="I570" s="254"/>
      <c r="J570" s="107"/>
    </row>
    <row r="571" spans="1:10" x14ac:dyDescent="0.2">
      <c r="A571" s="107"/>
      <c r="B571" s="107"/>
      <c r="C571" s="107"/>
      <c r="D571" s="107"/>
      <c r="E571" s="108"/>
      <c r="F571" s="46"/>
      <c r="G571" s="107"/>
      <c r="H571" s="99"/>
      <c r="I571" s="254"/>
      <c r="J571" s="107"/>
    </row>
    <row r="572" spans="1:10" x14ac:dyDescent="0.2">
      <c r="A572" s="107"/>
      <c r="B572" s="107"/>
      <c r="C572" s="107"/>
      <c r="D572" s="107"/>
      <c r="E572" s="108"/>
      <c r="F572" s="46"/>
      <c r="G572" s="107"/>
      <c r="H572" s="99"/>
      <c r="I572" s="254"/>
      <c r="J572" s="107"/>
    </row>
    <row r="573" spans="1:10" x14ac:dyDescent="0.2">
      <c r="A573" s="107"/>
      <c r="B573" s="107"/>
      <c r="C573" s="107"/>
      <c r="D573" s="107"/>
      <c r="E573" s="108"/>
      <c r="F573" s="46"/>
      <c r="G573" s="107"/>
      <c r="H573" s="99"/>
      <c r="I573" s="254"/>
      <c r="J573" s="107"/>
    </row>
    <row r="574" spans="1:10" x14ac:dyDescent="0.2">
      <c r="A574" s="107"/>
      <c r="B574" s="107"/>
      <c r="C574" s="107"/>
      <c r="D574" s="107"/>
      <c r="E574" s="108"/>
      <c r="F574" s="46"/>
      <c r="G574" s="107"/>
      <c r="H574" s="99"/>
      <c r="I574" s="254"/>
      <c r="J574" s="107"/>
    </row>
    <row r="575" spans="1:10" x14ac:dyDescent="0.2">
      <c r="A575" s="107"/>
      <c r="B575" s="107"/>
      <c r="C575" s="107"/>
      <c r="D575" s="107"/>
      <c r="E575" s="108"/>
      <c r="F575" s="46"/>
      <c r="G575" s="107"/>
      <c r="H575" s="99"/>
      <c r="I575" s="254"/>
      <c r="J575" s="107"/>
    </row>
    <row r="576" spans="1:10" x14ac:dyDescent="0.2">
      <c r="A576" s="107"/>
      <c r="B576" s="107"/>
      <c r="C576" s="107"/>
      <c r="D576" s="107"/>
      <c r="E576" s="108"/>
      <c r="F576" s="46"/>
      <c r="G576" s="107"/>
      <c r="H576" s="99"/>
      <c r="I576" s="254"/>
      <c r="J576" s="107"/>
    </row>
    <row r="577" spans="1:10" x14ac:dyDescent="0.2">
      <c r="A577" s="107"/>
      <c r="B577" s="107"/>
      <c r="C577" s="107"/>
      <c r="D577" s="107"/>
      <c r="E577" s="108"/>
      <c r="F577" s="46"/>
      <c r="G577" s="107"/>
      <c r="H577" s="99"/>
      <c r="I577" s="254"/>
      <c r="J577" s="107"/>
    </row>
    <row r="578" spans="1:10" x14ac:dyDescent="0.2">
      <c r="A578" s="107"/>
      <c r="B578" s="107"/>
      <c r="C578" s="107"/>
      <c r="D578" s="107"/>
      <c r="E578" s="108"/>
      <c r="F578" s="46"/>
      <c r="G578" s="107"/>
      <c r="H578" s="99"/>
      <c r="I578" s="254"/>
      <c r="J578" s="107"/>
    </row>
    <row r="579" spans="1:10" x14ac:dyDescent="0.2">
      <c r="A579" s="107"/>
      <c r="B579" s="107"/>
      <c r="C579" s="107"/>
      <c r="D579" s="107"/>
      <c r="E579" s="108"/>
      <c r="F579" s="46"/>
      <c r="G579" s="107"/>
      <c r="H579" s="99"/>
      <c r="I579" s="254"/>
      <c r="J579" s="107"/>
    </row>
    <row r="580" spans="1:10" x14ac:dyDescent="0.2">
      <c r="A580" s="107"/>
      <c r="B580" s="107"/>
      <c r="C580" s="107"/>
      <c r="D580" s="107"/>
      <c r="E580" s="108"/>
      <c r="F580" s="46"/>
      <c r="G580" s="107"/>
      <c r="H580" s="99"/>
      <c r="I580" s="254"/>
      <c r="J580" s="107"/>
    </row>
    <row r="581" spans="1:10" x14ac:dyDescent="0.2">
      <c r="A581" s="107"/>
      <c r="B581" s="107"/>
      <c r="C581" s="107"/>
      <c r="D581" s="107"/>
      <c r="E581" s="108"/>
      <c r="F581" s="46"/>
      <c r="G581" s="107"/>
      <c r="H581" s="99"/>
      <c r="I581" s="254"/>
      <c r="J581" s="107"/>
    </row>
    <row r="582" spans="1:10" x14ac:dyDescent="0.2">
      <c r="A582" s="107"/>
      <c r="B582" s="107"/>
      <c r="C582" s="107"/>
      <c r="D582" s="107"/>
      <c r="E582" s="108"/>
      <c r="F582" s="46"/>
      <c r="G582" s="107"/>
      <c r="H582" s="99"/>
      <c r="I582" s="254"/>
      <c r="J582" s="107"/>
    </row>
    <row r="583" spans="1:10" x14ac:dyDescent="0.2">
      <c r="A583" s="107"/>
      <c r="B583" s="107"/>
      <c r="C583" s="107"/>
      <c r="D583" s="107"/>
      <c r="E583" s="108"/>
      <c r="F583" s="46"/>
      <c r="G583" s="107"/>
      <c r="H583" s="99"/>
      <c r="I583" s="254"/>
      <c r="J583" s="107"/>
    </row>
    <row r="584" spans="1:10" x14ac:dyDescent="0.2">
      <c r="A584" s="107"/>
      <c r="B584" s="107"/>
      <c r="C584" s="107"/>
      <c r="D584" s="107"/>
      <c r="E584" s="108"/>
      <c r="F584" s="46"/>
      <c r="G584" s="107"/>
      <c r="H584" s="99"/>
      <c r="I584" s="254"/>
      <c r="J584" s="107"/>
    </row>
    <row r="585" spans="1:10" x14ac:dyDescent="0.2">
      <c r="A585" s="107"/>
      <c r="B585" s="107"/>
      <c r="C585" s="107"/>
      <c r="D585" s="107"/>
      <c r="E585" s="108"/>
      <c r="F585" s="46"/>
      <c r="G585" s="107"/>
      <c r="H585" s="99"/>
      <c r="I585" s="254"/>
      <c r="J585" s="107"/>
    </row>
    <row r="586" spans="1:10" x14ac:dyDescent="0.2">
      <c r="A586" s="107"/>
      <c r="B586" s="107"/>
      <c r="C586" s="107"/>
      <c r="D586" s="107"/>
      <c r="E586" s="108"/>
      <c r="F586" s="46"/>
      <c r="G586" s="107"/>
      <c r="H586" s="99"/>
      <c r="I586" s="254"/>
      <c r="J586" s="107"/>
    </row>
    <row r="587" spans="1:10" x14ac:dyDescent="0.2">
      <c r="A587" s="107"/>
      <c r="B587" s="107"/>
      <c r="C587" s="107"/>
      <c r="D587" s="107"/>
      <c r="E587" s="108"/>
      <c r="F587" s="46"/>
      <c r="G587" s="107"/>
      <c r="H587" s="99"/>
      <c r="I587" s="254"/>
      <c r="J587" s="107"/>
    </row>
    <row r="588" spans="1:10" x14ac:dyDescent="0.2">
      <c r="A588" s="107"/>
      <c r="B588" s="107"/>
      <c r="C588" s="107"/>
      <c r="D588" s="107"/>
      <c r="E588" s="108"/>
      <c r="F588" s="46"/>
      <c r="G588" s="107"/>
      <c r="H588" s="99"/>
      <c r="I588" s="254"/>
      <c r="J588" s="107"/>
    </row>
    <row r="589" spans="1:10" x14ac:dyDescent="0.2">
      <c r="A589" s="107"/>
      <c r="B589" s="107"/>
      <c r="C589" s="107"/>
      <c r="D589" s="107"/>
      <c r="E589" s="108"/>
      <c r="F589" s="46"/>
      <c r="G589" s="107"/>
      <c r="H589" s="99"/>
      <c r="I589" s="254"/>
      <c r="J589" s="107"/>
    </row>
    <row r="590" spans="1:10" x14ac:dyDescent="0.2">
      <c r="A590" s="107"/>
      <c r="B590" s="107"/>
      <c r="C590" s="107"/>
      <c r="D590" s="107"/>
      <c r="E590" s="108"/>
      <c r="F590" s="46"/>
      <c r="G590" s="107"/>
      <c r="H590" s="99"/>
      <c r="I590" s="254"/>
      <c r="J590" s="107"/>
    </row>
    <row r="591" spans="1:10" x14ac:dyDescent="0.2">
      <c r="A591" s="107"/>
      <c r="B591" s="107"/>
      <c r="C591" s="107"/>
      <c r="D591" s="107"/>
      <c r="E591" s="108"/>
      <c r="F591" s="46"/>
      <c r="G591" s="107"/>
      <c r="H591" s="99"/>
      <c r="I591" s="254"/>
      <c r="J591" s="107"/>
    </row>
    <row r="592" spans="1:10" x14ac:dyDescent="0.2">
      <c r="A592" s="107"/>
      <c r="B592" s="107"/>
      <c r="C592" s="107"/>
      <c r="D592" s="107"/>
      <c r="E592" s="108"/>
      <c r="F592" s="46"/>
      <c r="G592" s="107"/>
      <c r="H592" s="99"/>
      <c r="I592" s="254"/>
      <c r="J592" s="107"/>
    </row>
    <row r="593" spans="1:10" x14ac:dyDescent="0.2">
      <c r="A593" s="107"/>
      <c r="B593" s="107"/>
      <c r="C593" s="107"/>
      <c r="D593" s="107"/>
      <c r="E593" s="108"/>
      <c r="F593" s="46"/>
      <c r="G593" s="107"/>
      <c r="H593" s="99"/>
      <c r="I593" s="254"/>
      <c r="J593" s="107"/>
    </row>
    <row r="594" spans="1:10" x14ac:dyDescent="0.2">
      <c r="A594" s="107"/>
      <c r="B594" s="107"/>
      <c r="C594" s="107"/>
      <c r="D594" s="107"/>
      <c r="E594" s="108"/>
      <c r="F594" s="46"/>
      <c r="G594" s="107"/>
      <c r="H594" s="99"/>
      <c r="I594" s="254"/>
      <c r="J594" s="107"/>
    </row>
    <row r="595" spans="1:10" x14ac:dyDescent="0.2">
      <c r="A595" s="107"/>
      <c r="B595" s="107"/>
      <c r="C595" s="107"/>
      <c r="D595" s="107"/>
      <c r="E595" s="108"/>
      <c r="F595" s="46"/>
      <c r="G595" s="107"/>
      <c r="H595" s="99"/>
      <c r="I595" s="254"/>
      <c r="J595" s="107"/>
    </row>
    <row r="596" spans="1:10" x14ac:dyDescent="0.2">
      <c r="A596" s="107"/>
      <c r="B596" s="107"/>
      <c r="C596" s="107"/>
      <c r="D596" s="107"/>
      <c r="E596" s="108"/>
      <c r="F596" s="46"/>
      <c r="G596" s="107"/>
      <c r="H596" s="99"/>
      <c r="I596" s="254"/>
      <c r="J596" s="107"/>
    </row>
    <row r="597" spans="1:10" x14ac:dyDescent="0.2">
      <c r="A597" s="107"/>
      <c r="B597" s="107"/>
      <c r="C597" s="107"/>
      <c r="D597" s="107"/>
      <c r="E597" s="108"/>
      <c r="F597" s="46"/>
      <c r="G597" s="107"/>
      <c r="H597" s="99"/>
      <c r="I597" s="254"/>
      <c r="J597" s="107"/>
    </row>
    <row r="598" spans="1:10" x14ac:dyDescent="0.2">
      <c r="A598" s="107"/>
      <c r="B598" s="107"/>
      <c r="C598" s="107"/>
      <c r="D598" s="107"/>
      <c r="E598" s="108"/>
      <c r="F598" s="46"/>
      <c r="G598" s="107"/>
      <c r="H598" s="99"/>
      <c r="I598" s="254"/>
      <c r="J598" s="107"/>
    </row>
    <row r="599" spans="1:10" x14ac:dyDescent="0.2">
      <c r="A599" s="107"/>
      <c r="B599" s="107"/>
      <c r="C599" s="107"/>
      <c r="D599" s="107"/>
      <c r="E599" s="108"/>
      <c r="F599" s="46"/>
      <c r="G599" s="107"/>
      <c r="H599" s="99"/>
      <c r="I599" s="254"/>
      <c r="J599" s="107"/>
    </row>
    <row r="600" spans="1:10" x14ac:dyDescent="0.2">
      <c r="A600" s="107"/>
      <c r="B600" s="107"/>
      <c r="C600" s="107"/>
      <c r="D600" s="107"/>
      <c r="E600" s="108"/>
      <c r="F600" s="46"/>
      <c r="G600" s="107"/>
      <c r="H600" s="99"/>
      <c r="I600" s="254"/>
      <c r="J600" s="107"/>
    </row>
    <row r="601" spans="1:10" x14ac:dyDescent="0.2">
      <c r="A601" s="107"/>
      <c r="B601" s="107"/>
      <c r="C601" s="107"/>
      <c r="D601" s="107"/>
      <c r="E601" s="108"/>
      <c r="F601" s="46"/>
      <c r="G601" s="107"/>
      <c r="H601" s="99"/>
      <c r="I601" s="254"/>
      <c r="J601" s="107"/>
    </row>
    <row r="602" spans="1:10" x14ac:dyDescent="0.2">
      <c r="A602" s="107"/>
      <c r="B602" s="107"/>
      <c r="C602" s="107"/>
      <c r="D602" s="107"/>
      <c r="E602" s="108"/>
      <c r="F602" s="46"/>
      <c r="G602" s="107"/>
      <c r="H602" s="99"/>
      <c r="I602" s="254"/>
      <c r="J602" s="107"/>
    </row>
    <row r="603" spans="1:10" x14ac:dyDescent="0.2">
      <c r="A603" s="107"/>
      <c r="B603" s="107"/>
      <c r="C603" s="107"/>
      <c r="D603" s="107"/>
      <c r="E603" s="108"/>
      <c r="F603" s="46"/>
      <c r="G603" s="107"/>
      <c r="H603" s="99"/>
      <c r="I603" s="254"/>
      <c r="J603" s="107"/>
    </row>
    <row r="604" spans="1:10" x14ac:dyDescent="0.2">
      <c r="A604" s="107"/>
      <c r="B604" s="107"/>
      <c r="C604" s="107"/>
      <c r="D604" s="107"/>
      <c r="E604" s="108"/>
      <c r="F604" s="46"/>
      <c r="G604" s="107"/>
      <c r="H604" s="99"/>
      <c r="I604" s="254"/>
      <c r="J604" s="107"/>
    </row>
    <row r="605" spans="1:10" x14ac:dyDescent="0.2">
      <c r="A605" s="107"/>
      <c r="B605" s="107"/>
      <c r="C605" s="107"/>
      <c r="D605" s="107"/>
      <c r="E605" s="108"/>
      <c r="F605" s="46"/>
      <c r="G605" s="107"/>
      <c r="H605" s="99"/>
      <c r="I605" s="254"/>
      <c r="J605" s="107"/>
    </row>
    <row r="606" spans="1:10" x14ac:dyDescent="0.2">
      <c r="A606" s="107"/>
      <c r="B606" s="107"/>
      <c r="C606" s="107"/>
      <c r="D606" s="107"/>
      <c r="E606" s="108"/>
      <c r="F606" s="46"/>
      <c r="G606" s="107"/>
      <c r="H606" s="99"/>
      <c r="I606" s="254"/>
      <c r="J606" s="107"/>
    </row>
    <row r="607" spans="1:10" x14ac:dyDescent="0.2">
      <c r="A607" s="107"/>
      <c r="B607" s="107"/>
      <c r="C607" s="107"/>
      <c r="D607" s="107"/>
      <c r="E607" s="108"/>
      <c r="F607" s="46"/>
      <c r="G607" s="107"/>
      <c r="H607" s="99"/>
      <c r="I607" s="254"/>
      <c r="J607" s="107"/>
    </row>
    <row r="608" spans="1:10" x14ac:dyDescent="0.2">
      <c r="A608" s="107"/>
      <c r="B608" s="107"/>
      <c r="C608" s="107"/>
      <c r="D608" s="107"/>
      <c r="E608" s="108"/>
      <c r="F608" s="46"/>
      <c r="G608" s="107"/>
      <c r="H608" s="99"/>
      <c r="I608" s="254"/>
      <c r="J608" s="107"/>
    </row>
    <row r="609" spans="1:10" x14ac:dyDescent="0.2">
      <c r="A609" s="107"/>
      <c r="B609" s="107"/>
      <c r="C609" s="107"/>
      <c r="D609" s="107"/>
      <c r="E609" s="108"/>
      <c r="F609" s="46"/>
      <c r="G609" s="107"/>
      <c r="H609" s="99"/>
      <c r="I609" s="254"/>
      <c r="J609" s="107"/>
    </row>
    <row r="610" spans="1:10" x14ac:dyDescent="0.2">
      <c r="A610" s="107"/>
      <c r="B610" s="107"/>
      <c r="C610" s="107"/>
      <c r="D610" s="107"/>
      <c r="E610" s="108"/>
      <c r="F610" s="46"/>
      <c r="G610" s="107"/>
      <c r="H610" s="99"/>
      <c r="I610" s="254"/>
      <c r="J610" s="107"/>
    </row>
    <row r="611" spans="1:10" x14ac:dyDescent="0.2">
      <c r="A611" s="107"/>
      <c r="B611" s="107"/>
      <c r="C611" s="107"/>
      <c r="D611" s="107"/>
      <c r="E611" s="108"/>
      <c r="F611" s="46"/>
      <c r="G611" s="107"/>
      <c r="H611" s="99"/>
      <c r="I611" s="254"/>
      <c r="J611" s="107"/>
    </row>
    <row r="612" spans="1:10" x14ac:dyDescent="0.2">
      <c r="A612" s="107"/>
      <c r="B612" s="107"/>
      <c r="C612" s="107"/>
      <c r="D612" s="107"/>
      <c r="E612" s="108"/>
      <c r="F612" s="46"/>
      <c r="G612" s="107"/>
      <c r="H612" s="99"/>
      <c r="I612" s="254"/>
      <c r="J612" s="107"/>
    </row>
    <row r="613" spans="1:10" x14ac:dyDescent="0.2">
      <c r="A613" s="107"/>
      <c r="B613" s="107"/>
      <c r="C613" s="107"/>
      <c r="D613" s="107"/>
      <c r="E613" s="108"/>
      <c r="F613" s="46"/>
      <c r="G613" s="107"/>
      <c r="H613" s="99"/>
      <c r="I613" s="254"/>
      <c r="J613" s="107"/>
    </row>
    <row r="614" spans="1:10" x14ac:dyDescent="0.2">
      <c r="A614" s="107"/>
      <c r="B614" s="107"/>
      <c r="C614" s="107"/>
      <c r="D614" s="107"/>
      <c r="E614" s="108"/>
      <c r="F614" s="46"/>
      <c r="G614" s="107"/>
      <c r="H614" s="99"/>
      <c r="I614" s="254"/>
      <c r="J614" s="107"/>
    </row>
    <row r="615" spans="1:10" x14ac:dyDescent="0.2">
      <c r="A615" s="107"/>
      <c r="B615" s="107"/>
      <c r="C615" s="107"/>
      <c r="D615" s="107"/>
      <c r="E615" s="108"/>
      <c r="F615" s="46"/>
      <c r="G615" s="107"/>
      <c r="H615" s="99"/>
      <c r="I615" s="254"/>
      <c r="J615" s="107"/>
    </row>
    <row r="616" spans="1:10" x14ac:dyDescent="0.2">
      <c r="A616" s="107"/>
      <c r="B616" s="107"/>
      <c r="C616" s="107"/>
      <c r="D616" s="107"/>
      <c r="E616" s="108"/>
      <c r="F616" s="46"/>
      <c r="G616" s="107"/>
      <c r="H616" s="99"/>
      <c r="I616" s="254"/>
      <c r="J616" s="107"/>
    </row>
    <row r="617" spans="1:10" x14ac:dyDescent="0.2">
      <c r="A617" s="107"/>
      <c r="B617" s="107"/>
      <c r="C617" s="107"/>
      <c r="D617" s="107"/>
      <c r="E617" s="108"/>
      <c r="F617" s="46"/>
      <c r="G617" s="107"/>
      <c r="H617" s="99"/>
      <c r="I617" s="254"/>
      <c r="J617" s="107"/>
    </row>
    <row r="618" spans="1:10" x14ac:dyDescent="0.2">
      <c r="A618" s="107"/>
      <c r="B618" s="107"/>
      <c r="C618" s="107"/>
      <c r="D618" s="107"/>
      <c r="E618" s="108"/>
      <c r="F618" s="46"/>
      <c r="G618" s="107"/>
      <c r="H618" s="99"/>
      <c r="I618" s="254"/>
      <c r="J618" s="107"/>
    </row>
    <row r="619" spans="1:10" x14ac:dyDescent="0.2">
      <c r="A619" s="107"/>
      <c r="B619" s="107"/>
      <c r="C619" s="107"/>
      <c r="D619" s="107"/>
      <c r="E619" s="108"/>
      <c r="F619" s="46"/>
      <c r="G619" s="107"/>
      <c r="H619" s="99"/>
      <c r="I619" s="254"/>
      <c r="J619" s="107"/>
    </row>
    <row r="620" spans="1:10" x14ac:dyDescent="0.2">
      <c r="A620" s="107"/>
      <c r="B620" s="107"/>
      <c r="C620" s="107"/>
      <c r="D620" s="107"/>
      <c r="E620" s="108"/>
      <c r="F620" s="46"/>
      <c r="G620" s="107"/>
      <c r="H620" s="99"/>
      <c r="I620" s="254"/>
      <c r="J620" s="107"/>
    </row>
    <row r="621" spans="1:10" x14ac:dyDescent="0.2">
      <c r="A621" s="107"/>
      <c r="B621" s="107"/>
      <c r="C621" s="107"/>
      <c r="D621" s="107"/>
      <c r="E621" s="108"/>
      <c r="F621" s="46"/>
      <c r="G621" s="107"/>
      <c r="H621" s="99"/>
      <c r="I621" s="254"/>
      <c r="J621" s="107"/>
    </row>
    <row r="622" spans="1:10" x14ac:dyDescent="0.2">
      <c r="A622" s="107"/>
      <c r="B622" s="107"/>
      <c r="C622" s="107"/>
      <c r="D622" s="107"/>
      <c r="E622" s="108"/>
      <c r="F622" s="46"/>
      <c r="G622" s="107"/>
      <c r="H622" s="99"/>
      <c r="I622" s="254"/>
      <c r="J622" s="107"/>
    </row>
    <row r="623" spans="1:10" x14ac:dyDescent="0.2">
      <c r="A623" s="107"/>
      <c r="B623" s="107"/>
      <c r="C623" s="107"/>
      <c r="D623" s="107"/>
      <c r="E623" s="108"/>
      <c r="F623" s="46"/>
      <c r="G623" s="107"/>
      <c r="H623" s="99"/>
      <c r="I623" s="254"/>
      <c r="J623" s="107"/>
    </row>
    <row r="624" spans="1:10" x14ac:dyDescent="0.2">
      <c r="A624" s="107"/>
      <c r="B624" s="107"/>
      <c r="C624" s="107"/>
      <c r="D624" s="107"/>
      <c r="E624" s="108"/>
      <c r="F624" s="46"/>
      <c r="G624" s="107"/>
      <c r="H624" s="99"/>
      <c r="I624" s="254"/>
      <c r="J624" s="107"/>
    </row>
    <row r="625" spans="1:10" x14ac:dyDescent="0.2">
      <c r="A625" s="107"/>
      <c r="B625" s="107"/>
      <c r="C625" s="107"/>
      <c r="D625" s="107"/>
      <c r="E625" s="108"/>
      <c r="F625" s="46"/>
      <c r="G625" s="107"/>
      <c r="H625" s="99"/>
      <c r="I625" s="254"/>
      <c r="J625" s="107"/>
    </row>
    <row r="626" spans="1:10" x14ac:dyDescent="0.2">
      <c r="A626" s="107"/>
      <c r="B626" s="107"/>
      <c r="C626" s="107"/>
      <c r="D626" s="107"/>
      <c r="E626" s="108"/>
      <c r="F626" s="46"/>
      <c r="G626" s="107"/>
      <c r="H626" s="99"/>
      <c r="I626" s="254"/>
      <c r="J626" s="107"/>
    </row>
    <row r="627" spans="1:10" x14ac:dyDescent="0.2">
      <c r="A627" s="107"/>
      <c r="B627" s="107"/>
      <c r="C627" s="107"/>
      <c r="D627" s="107"/>
      <c r="E627" s="108"/>
      <c r="F627" s="46"/>
      <c r="G627" s="107"/>
      <c r="H627" s="99"/>
      <c r="I627" s="254"/>
      <c r="J627" s="107"/>
    </row>
    <row r="628" spans="1:10" x14ac:dyDescent="0.2">
      <c r="A628" s="107"/>
      <c r="B628" s="107"/>
      <c r="C628" s="107"/>
      <c r="D628" s="107"/>
      <c r="E628" s="108"/>
      <c r="F628" s="46"/>
      <c r="G628" s="107"/>
      <c r="H628" s="99"/>
      <c r="I628" s="254"/>
      <c r="J628" s="107"/>
    </row>
    <row r="629" spans="1:10" x14ac:dyDescent="0.2">
      <c r="A629" s="107"/>
      <c r="B629" s="107"/>
      <c r="C629" s="107"/>
      <c r="D629" s="107"/>
      <c r="E629" s="108"/>
      <c r="F629" s="46"/>
      <c r="G629" s="107"/>
      <c r="H629" s="99"/>
      <c r="I629" s="254"/>
      <c r="J629" s="107"/>
    </row>
    <row r="630" spans="1:10" x14ac:dyDescent="0.2">
      <c r="A630" s="107"/>
      <c r="B630" s="107"/>
      <c r="C630" s="107"/>
      <c r="D630" s="107"/>
      <c r="E630" s="108"/>
      <c r="F630" s="46"/>
      <c r="G630" s="107"/>
      <c r="H630" s="99"/>
      <c r="I630" s="254"/>
      <c r="J630" s="107"/>
    </row>
    <row r="631" spans="1:10" x14ac:dyDescent="0.2">
      <c r="A631" s="107"/>
      <c r="B631" s="107"/>
      <c r="C631" s="107"/>
      <c r="D631" s="107"/>
      <c r="E631" s="108"/>
      <c r="F631" s="46"/>
      <c r="G631" s="107"/>
      <c r="H631" s="99"/>
      <c r="I631" s="254"/>
      <c r="J631" s="107"/>
    </row>
    <row r="632" spans="1:10" x14ac:dyDescent="0.2">
      <c r="A632" s="107"/>
      <c r="B632" s="107"/>
      <c r="C632" s="107"/>
      <c r="D632" s="107"/>
      <c r="E632" s="108"/>
      <c r="F632" s="46"/>
      <c r="G632" s="107"/>
      <c r="H632" s="99"/>
      <c r="I632" s="254"/>
      <c r="J632" s="107"/>
    </row>
    <row r="633" spans="1:10" x14ac:dyDescent="0.2">
      <c r="A633" s="107"/>
      <c r="B633" s="107"/>
      <c r="C633" s="107"/>
      <c r="D633" s="107"/>
      <c r="E633" s="108"/>
      <c r="F633" s="46"/>
      <c r="G633" s="107"/>
      <c r="H633" s="99"/>
      <c r="I633" s="254"/>
      <c r="J633" s="107"/>
    </row>
    <row r="634" spans="1:10" x14ac:dyDescent="0.2">
      <c r="A634" s="107"/>
      <c r="B634" s="107"/>
      <c r="C634" s="107"/>
      <c r="D634" s="107"/>
      <c r="E634" s="108"/>
      <c r="F634" s="46"/>
      <c r="G634" s="107"/>
      <c r="H634" s="99"/>
      <c r="I634" s="254"/>
      <c r="J634" s="107"/>
    </row>
    <row r="635" spans="1:10" x14ac:dyDescent="0.2">
      <c r="A635" s="107"/>
      <c r="B635" s="107"/>
      <c r="C635" s="107"/>
      <c r="D635" s="107"/>
      <c r="E635" s="108"/>
      <c r="F635" s="46"/>
      <c r="G635" s="107"/>
      <c r="H635" s="99"/>
      <c r="I635" s="254"/>
      <c r="J635" s="107"/>
    </row>
    <row r="636" spans="1:10" x14ac:dyDescent="0.2">
      <c r="A636" s="107"/>
      <c r="B636" s="107"/>
      <c r="C636" s="107"/>
      <c r="D636" s="107"/>
      <c r="E636" s="108"/>
      <c r="F636" s="46"/>
      <c r="G636" s="107"/>
      <c r="H636" s="99"/>
      <c r="I636" s="254"/>
      <c r="J636" s="107"/>
    </row>
    <row r="637" spans="1:10" x14ac:dyDescent="0.2">
      <c r="A637" s="107"/>
      <c r="B637" s="107"/>
      <c r="C637" s="107"/>
      <c r="D637" s="107"/>
      <c r="E637" s="108"/>
      <c r="F637" s="46"/>
      <c r="G637" s="107"/>
      <c r="H637" s="99"/>
      <c r="I637" s="254"/>
      <c r="J637" s="107"/>
    </row>
    <row r="638" spans="1:10" x14ac:dyDescent="0.2">
      <c r="A638" s="107"/>
      <c r="B638" s="107"/>
      <c r="C638" s="107"/>
      <c r="D638" s="107"/>
      <c r="E638" s="108"/>
      <c r="F638" s="46"/>
      <c r="G638" s="107"/>
      <c r="H638" s="99"/>
      <c r="I638" s="254"/>
      <c r="J638" s="107"/>
    </row>
    <row r="639" spans="1:10" x14ac:dyDescent="0.2">
      <c r="A639" s="107"/>
      <c r="B639" s="107"/>
      <c r="C639" s="107"/>
      <c r="D639" s="107"/>
      <c r="E639" s="108"/>
      <c r="F639" s="46"/>
      <c r="G639" s="107"/>
      <c r="H639" s="99"/>
      <c r="I639" s="254"/>
      <c r="J639" s="107"/>
    </row>
    <row r="640" spans="1:10" x14ac:dyDescent="0.2">
      <c r="A640" s="107"/>
      <c r="B640" s="107"/>
      <c r="C640" s="107"/>
      <c r="D640" s="107"/>
      <c r="E640" s="108"/>
      <c r="F640" s="46"/>
      <c r="G640" s="107"/>
      <c r="H640" s="99"/>
      <c r="I640" s="254"/>
      <c r="J640" s="107"/>
    </row>
    <row r="641" spans="1:10" x14ac:dyDescent="0.2">
      <c r="A641" s="107"/>
      <c r="B641" s="107"/>
      <c r="C641" s="107"/>
      <c r="D641" s="107"/>
      <c r="E641" s="108"/>
      <c r="F641" s="46"/>
      <c r="G641" s="107"/>
      <c r="H641" s="99"/>
      <c r="I641" s="254"/>
      <c r="J641" s="107"/>
    </row>
    <row r="642" spans="1:10" x14ac:dyDescent="0.2">
      <c r="A642" s="107"/>
      <c r="B642" s="107"/>
      <c r="C642" s="107"/>
      <c r="D642" s="107"/>
      <c r="E642" s="108"/>
      <c r="F642" s="46"/>
      <c r="G642" s="107"/>
      <c r="H642" s="99"/>
      <c r="I642" s="254"/>
      <c r="J642" s="107"/>
    </row>
    <row r="643" spans="1:10" x14ac:dyDescent="0.2">
      <c r="A643" s="107"/>
      <c r="B643" s="107"/>
      <c r="C643" s="107"/>
      <c r="D643" s="107"/>
      <c r="E643" s="108"/>
      <c r="F643" s="46"/>
      <c r="G643" s="107"/>
      <c r="H643" s="99"/>
      <c r="I643" s="254"/>
      <c r="J643" s="107"/>
    </row>
    <row r="644" spans="1:10" x14ac:dyDescent="0.2">
      <c r="A644" s="107"/>
      <c r="B644" s="107"/>
      <c r="C644" s="107"/>
      <c r="D644" s="107"/>
      <c r="E644" s="108"/>
      <c r="F644" s="46"/>
      <c r="G644" s="107"/>
      <c r="H644" s="99"/>
      <c r="I644" s="254"/>
      <c r="J644" s="107"/>
    </row>
    <row r="645" spans="1:10" x14ac:dyDescent="0.2">
      <c r="A645" s="107"/>
      <c r="B645" s="107"/>
      <c r="C645" s="107"/>
      <c r="D645" s="107"/>
      <c r="E645" s="108"/>
      <c r="F645" s="46"/>
      <c r="G645" s="107"/>
      <c r="H645" s="99"/>
      <c r="I645" s="254"/>
      <c r="J645" s="107"/>
    </row>
    <row r="646" spans="1:10" x14ac:dyDescent="0.2">
      <c r="A646" s="107"/>
      <c r="B646" s="107"/>
      <c r="C646" s="107"/>
      <c r="D646" s="107"/>
      <c r="E646" s="108"/>
      <c r="F646" s="46"/>
      <c r="G646" s="107"/>
      <c r="H646" s="99"/>
      <c r="I646" s="254"/>
      <c r="J646" s="107"/>
    </row>
    <row r="647" spans="1:10" x14ac:dyDescent="0.2">
      <c r="A647" s="107"/>
      <c r="B647" s="107"/>
      <c r="C647" s="107"/>
      <c r="D647" s="107"/>
      <c r="E647" s="108"/>
      <c r="F647" s="46"/>
      <c r="G647" s="107"/>
      <c r="H647" s="99"/>
      <c r="I647" s="254"/>
      <c r="J647" s="107"/>
    </row>
    <row r="648" spans="1:10" x14ac:dyDescent="0.2">
      <c r="A648" s="107"/>
      <c r="B648" s="107"/>
      <c r="C648" s="107"/>
      <c r="D648" s="107"/>
      <c r="E648" s="108"/>
      <c r="F648" s="46"/>
      <c r="G648" s="107"/>
      <c r="H648" s="99"/>
      <c r="I648" s="254"/>
      <c r="J648" s="107"/>
    </row>
    <row r="649" spans="1:10" x14ac:dyDescent="0.2">
      <c r="A649" s="107"/>
      <c r="B649" s="107"/>
      <c r="C649" s="107"/>
      <c r="D649" s="107"/>
      <c r="E649" s="108"/>
      <c r="F649" s="46"/>
      <c r="G649" s="107"/>
      <c r="H649" s="99"/>
      <c r="I649" s="254"/>
      <c r="J649" s="107"/>
    </row>
    <row r="650" spans="1:10" x14ac:dyDescent="0.2">
      <c r="A650" s="107"/>
      <c r="B650" s="107"/>
      <c r="C650" s="107"/>
      <c r="D650" s="107"/>
      <c r="E650" s="108"/>
      <c r="F650" s="46"/>
      <c r="G650" s="107"/>
      <c r="H650" s="99"/>
      <c r="I650" s="254"/>
      <c r="J650" s="107"/>
    </row>
    <row r="651" spans="1:10" x14ac:dyDescent="0.2">
      <c r="A651" s="107"/>
      <c r="B651" s="107"/>
      <c r="C651" s="107"/>
      <c r="D651" s="107"/>
      <c r="E651" s="108"/>
      <c r="F651" s="46"/>
      <c r="G651" s="107"/>
      <c r="H651" s="99"/>
      <c r="I651" s="254"/>
      <c r="J651" s="107"/>
    </row>
    <row r="652" spans="1:10" x14ac:dyDescent="0.2">
      <c r="A652" s="107"/>
      <c r="B652" s="107"/>
      <c r="C652" s="107"/>
      <c r="D652" s="107"/>
      <c r="E652" s="108"/>
      <c r="F652" s="46"/>
      <c r="G652" s="107"/>
      <c r="H652" s="99"/>
      <c r="I652" s="254"/>
      <c r="J652" s="107"/>
    </row>
    <row r="653" spans="1:10" x14ac:dyDescent="0.2">
      <c r="A653" s="107"/>
      <c r="B653" s="107"/>
      <c r="C653" s="107"/>
      <c r="D653" s="107"/>
      <c r="E653" s="108"/>
      <c r="F653" s="46"/>
      <c r="G653" s="107"/>
      <c r="H653" s="99"/>
      <c r="I653" s="254"/>
      <c r="J653" s="107"/>
    </row>
    <row r="654" spans="1:10" x14ac:dyDescent="0.2">
      <c r="A654" s="107"/>
      <c r="B654" s="107"/>
      <c r="C654" s="107"/>
      <c r="D654" s="107"/>
      <c r="E654" s="108"/>
      <c r="F654" s="46"/>
      <c r="G654" s="107"/>
      <c r="H654" s="99"/>
      <c r="I654" s="254"/>
      <c r="J654" s="107"/>
    </row>
    <row r="655" spans="1:10" x14ac:dyDescent="0.2">
      <c r="A655" s="107"/>
      <c r="B655" s="107"/>
      <c r="C655" s="107"/>
      <c r="D655" s="107"/>
      <c r="E655" s="108"/>
      <c r="F655" s="46"/>
      <c r="G655" s="107"/>
      <c r="H655" s="99"/>
      <c r="I655" s="254"/>
      <c r="J655" s="107"/>
    </row>
    <row r="656" spans="1:10" x14ac:dyDescent="0.2">
      <c r="A656" s="107"/>
      <c r="B656" s="107"/>
      <c r="C656" s="107"/>
      <c r="D656" s="107"/>
      <c r="E656" s="108"/>
      <c r="F656" s="46"/>
      <c r="G656" s="107"/>
      <c r="H656" s="99"/>
      <c r="I656" s="254"/>
      <c r="J656" s="107"/>
    </row>
    <row r="657" spans="1:10" x14ac:dyDescent="0.2">
      <c r="A657" s="107"/>
      <c r="B657" s="107"/>
      <c r="C657" s="107"/>
      <c r="D657" s="107"/>
      <c r="E657" s="108"/>
      <c r="F657" s="46"/>
      <c r="G657" s="107"/>
      <c r="H657" s="99"/>
      <c r="I657" s="254"/>
      <c r="J657" s="107"/>
    </row>
    <row r="658" spans="1:10" x14ac:dyDescent="0.2">
      <c r="A658" s="107"/>
      <c r="B658" s="107"/>
      <c r="C658" s="107"/>
      <c r="D658" s="107"/>
      <c r="E658" s="108"/>
      <c r="F658" s="46"/>
      <c r="G658" s="107"/>
      <c r="H658" s="99"/>
      <c r="I658" s="254"/>
      <c r="J658" s="107"/>
    </row>
    <row r="659" spans="1:10" x14ac:dyDescent="0.2">
      <c r="A659" s="107"/>
      <c r="B659" s="107"/>
      <c r="C659" s="107"/>
      <c r="D659" s="107"/>
      <c r="E659" s="108"/>
      <c r="F659" s="46"/>
      <c r="G659" s="107"/>
      <c r="H659" s="99"/>
      <c r="I659" s="254"/>
      <c r="J659" s="107"/>
    </row>
    <row r="660" spans="1:10" x14ac:dyDescent="0.2">
      <c r="A660" s="107"/>
      <c r="B660" s="107"/>
      <c r="C660" s="107"/>
      <c r="D660" s="107"/>
      <c r="E660" s="108"/>
      <c r="F660" s="46"/>
      <c r="G660" s="107"/>
      <c r="H660" s="99"/>
      <c r="I660" s="254"/>
      <c r="J660" s="107"/>
    </row>
    <row r="661" spans="1:10" x14ac:dyDescent="0.2">
      <c r="A661" s="107"/>
      <c r="B661" s="107"/>
      <c r="C661" s="107"/>
      <c r="D661" s="107"/>
      <c r="E661" s="108"/>
      <c r="F661" s="46"/>
      <c r="G661" s="107"/>
      <c r="H661" s="99"/>
      <c r="I661" s="254"/>
      <c r="J661" s="107"/>
    </row>
    <row r="662" spans="1:10" x14ac:dyDescent="0.2">
      <c r="A662" s="107"/>
      <c r="B662" s="107"/>
      <c r="C662" s="107"/>
      <c r="D662" s="107"/>
      <c r="E662" s="108"/>
      <c r="F662" s="46"/>
      <c r="G662" s="107"/>
      <c r="H662" s="99"/>
      <c r="I662" s="254"/>
      <c r="J662" s="107"/>
    </row>
    <row r="663" spans="1:10" x14ac:dyDescent="0.2">
      <c r="A663" s="107"/>
      <c r="B663" s="107"/>
      <c r="C663" s="107"/>
      <c r="D663" s="107"/>
      <c r="E663" s="108"/>
      <c r="F663" s="46"/>
      <c r="G663" s="107"/>
      <c r="H663" s="99"/>
      <c r="I663" s="254"/>
      <c r="J663" s="107"/>
    </row>
    <row r="664" spans="1:10" x14ac:dyDescent="0.2">
      <c r="A664" s="107"/>
      <c r="B664" s="107"/>
      <c r="C664" s="107"/>
      <c r="D664" s="107"/>
      <c r="E664" s="108"/>
      <c r="F664" s="46"/>
      <c r="G664" s="107"/>
      <c r="H664" s="99"/>
      <c r="I664" s="254"/>
      <c r="J664" s="107"/>
    </row>
    <row r="665" spans="1:10" x14ac:dyDescent="0.2">
      <c r="A665" s="107"/>
      <c r="B665" s="107"/>
      <c r="C665" s="107"/>
      <c r="D665" s="107"/>
      <c r="E665" s="108"/>
      <c r="F665" s="46"/>
      <c r="G665" s="107"/>
      <c r="H665" s="99"/>
      <c r="I665" s="254"/>
      <c r="J665" s="107"/>
    </row>
    <row r="666" spans="1:10" x14ac:dyDescent="0.2">
      <c r="A666" s="107"/>
      <c r="B666" s="107"/>
      <c r="C666" s="107"/>
      <c r="D666" s="107"/>
      <c r="E666" s="108"/>
      <c r="F666" s="46"/>
      <c r="G666" s="107"/>
      <c r="H666" s="99"/>
      <c r="I666" s="254"/>
      <c r="J666" s="107"/>
    </row>
    <row r="667" spans="1:10" x14ac:dyDescent="0.2">
      <c r="A667" s="107"/>
      <c r="B667" s="107"/>
      <c r="C667" s="107"/>
      <c r="D667" s="107"/>
      <c r="E667" s="108"/>
      <c r="F667" s="46"/>
      <c r="G667" s="107"/>
      <c r="H667" s="99"/>
      <c r="I667" s="254"/>
      <c r="J667" s="107"/>
    </row>
    <row r="668" spans="1:10" x14ac:dyDescent="0.2">
      <c r="A668" s="107"/>
      <c r="B668" s="107"/>
      <c r="C668" s="107"/>
      <c r="D668" s="107"/>
      <c r="E668" s="108"/>
      <c r="F668" s="46"/>
      <c r="G668" s="107"/>
      <c r="H668" s="99"/>
      <c r="I668" s="254"/>
      <c r="J668" s="107"/>
    </row>
    <row r="669" spans="1:10" x14ac:dyDescent="0.2">
      <c r="A669" s="107"/>
      <c r="B669" s="107"/>
      <c r="C669" s="107"/>
      <c r="D669" s="107"/>
      <c r="E669" s="108"/>
      <c r="F669" s="46"/>
      <c r="G669" s="107"/>
      <c r="H669" s="99"/>
      <c r="I669" s="254"/>
      <c r="J669" s="107"/>
    </row>
    <row r="670" spans="1:10" x14ac:dyDescent="0.2">
      <c r="A670" s="107"/>
      <c r="B670" s="107"/>
      <c r="C670" s="107"/>
      <c r="D670" s="107"/>
      <c r="E670" s="108"/>
      <c r="F670" s="46"/>
      <c r="G670" s="107"/>
      <c r="H670" s="99"/>
      <c r="I670" s="254"/>
      <c r="J670" s="107"/>
    </row>
    <row r="671" spans="1:10" x14ac:dyDescent="0.2">
      <c r="A671" s="107"/>
      <c r="B671" s="107"/>
      <c r="C671" s="107"/>
      <c r="D671" s="107"/>
      <c r="E671" s="108"/>
      <c r="F671" s="46"/>
      <c r="G671" s="107"/>
      <c r="H671" s="99"/>
      <c r="I671" s="254"/>
      <c r="J671" s="107"/>
    </row>
    <row r="672" spans="1:10" x14ac:dyDescent="0.2">
      <c r="A672" s="107"/>
      <c r="B672" s="107"/>
      <c r="C672" s="107"/>
      <c r="D672" s="107"/>
      <c r="E672" s="108"/>
      <c r="F672" s="46"/>
      <c r="G672" s="107"/>
      <c r="H672" s="99"/>
      <c r="I672" s="254"/>
      <c r="J672" s="107"/>
    </row>
    <row r="673" spans="1:10" x14ac:dyDescent="0.2">
      <c r="A673" s="107"/>
      <c r="B673" s="107"/>
      <c r="C673" s="107"/>
      <c r="D673" s="107"/>
      <c r="E673" s="108"/>
      <c r="F673" s="46"/>
      <c r="G673" s="107"/>
      <c r="H673" s="99"/>
      <c r="I673" s="254"/>
      <c r="J673" s="107"/>
    </row>
    <row r="674" spans="1:10" x14ac:dyDescent="0.2">
      <c r="A674" s="107"/>
      <c r="B674" s="107"/>
      <c r="C674" s="107"/>
      <c r="D674" s="107"/>
      <c r="E674" s="108"/>
      <c r="F674" s="46"/>
      <c r="G674" s="107"/>
      <c r="H674" s="99"/>
      <c r="I674" s="254"/>
      <c r="J674" s="107"/>
    </row>
    <row r="675" spans="1:10" x14ac:dyDescent="0.2">
      <c r="A675" s="107"/>
      <c r="B675" s="107"/>
      <c r="C675" s="107"/>
      <c r="D675" s="107"/>
      <c r="E675" s="108"/>
      <c r="F675" s="46"/>
      <c r="G675" s="107"/>
      <c r="H675" s="99"/>
      <c r="I675" s="254"/>
      <c r="J675" s="107"/>
    </row>
    <row r="676" spans="1:10" x14ac:dyDescent="0.2">
      <c r="A676" s="107"/>
      <c r="B676" s="107"/>
      <c r="C676" s="107"/>
      <c r="D676" s="107"/>
      <c r="E676" s="108"/>
      <c r="F676" s="46"/>
      <c r="G676" s="107"/>
      <c r="H676" s="99"/>
      <c r="I676" s="254"/>
      <c r="J676" s="107"/>
    </row>
    <row r="677" spans="1:10" x14ac:dyDescent="0.2">
      <c r="A677" s="107"/>
      <c r="B677" s="107"/>
      <c r="C677" s="107"/>
      <c r="D677" s="107"/>
      <c r="E677" s="108"/>
      <c r="F677" s="46"/>
      <c r="G677" s="107"/>
      <c r="H677" s="99"/>
      <c r="I677" s="254"/>
      <c r="J677" s="107"/>
    </row>
    <row r="678" spans="1:10" x14ac:dyDescent="0.2">
      <c r="A678" s="107"/>
      <c r="B678" s="107"/>
      <c r="C678" s="107"/>
      <c r="D678" s="107"/>
      <c r="E678" s="108"/>
      <c r="F678" s="46"/>
      <c r="G678" s="107"/>
      <c r="H678" s="99"/>
      <c r="I678" s="254"/>
      <c r="J678" s="107"/>
    </row>
    <row r="679" spans="1:10" x14ac:dyDescent="0.2">
      <c r="A679" s="107"/>
      <c r="B679" s="107"/>
      <c r="C679" s="107"/>
      <c r="D679" s="107"/>
      <c r="E679" s="108"/>
      <c r="F679" s="46"/>
      <c r="G679" s="107"/>
      <c r="H679" s="99"/>
      <c r="I679" s="254"/>
      <c r="J679" s="107"/>
    </row>
    <row r="680" spans="1:10" x14ac:dyDescent="0.2">
      <c r="A680" s="107"/>
      <c r="B680" s="107"/>
      <c r="C680" s="107"/>
      <c r="D680" s="107"/>
      <c r="E680" s="108"/>
      <c r="F680" s="46"/>
      <c r="G680" s="107"/>
      <c r="H680" s="99"/>
      <c r="I680" s="254"/>
      <c r="J680" s="107"/>
    </row>
    <row r="681" spans="1:10" x14ac:dyDescent="0.2">
      <c r="A681" s="107"/>
      <c r="B681" s="107"/>
      <c r="C681" s="107"/>
      <c r="D681" s="107"/>
      <c r="E681" s="108"/>
      <c r="F681" s="46"/>
      <c r="G681" s="107"/>
      <c r="H681" s="99"/>
      <c r="I681" s="254"/>
      <c r="J681" s="107"/>
    </row>
    <row r="682" spans="1:10" x14ac:dyDescent="0.2">
      <c r="A682" s="107"/>
      <c r="B682" s="107"/>
      <c r="C682" s="107"/>
      <c r="D682" s="107"/>
      <c r="E682" s="108"/>
      <c r="F682" s="46"/>
      <c r="G682" s="107"/>
      <c r="H682" s="99"/>
      <c r="I682" s="254"/>
      <c r="J682" s="107"/>
    </row>
    <row r="683" spans="1:10" x14ac:dyDescent="0.2">
      <c r="A683" s="107"/>
      <c r="B683" s="107"/>
      <c r="C683" s="107"/>
      <c r="D683" s="107"/>
      <c r="E683" s="108"/>
      <c r="F683" s="46"/>
      <c r="G683" s="107"/>
      <c r="H683" s="99"/>
      <c r="I683" s="254"/>
      <c r="J683" s="107"/>
    </row>
    <row r="684" spans="1:10" x14ac:dyDescent="0.2">
      <c r="A684" s="107"/>
      <c r="B684" s="107"/>
      <c r="C684" s="107"/>
      <c r="D684" s="107"/>
      <c r="E684" s="108"/>
      <c r="F684" s="46"/>
      <c r="G684" s="107"/>
      <c r="H684" s="99"/>
      <c r="I684" s="254"/>
      <c r="J684" s="107"/>
    </row>
    <row r="685" spans="1:10" x14ac:dyDescent="0.2">
      <c r="A685" s="107"/>
      <c r="B685" s="107"/>
      <c r="C685" s="107"/>
      <c r="D685" s="107"/>
      <c r="E685" s="108"/>
      <c r="F685" s="46"/>
      <c r="G685" s="107"/>
      <c r="H685" s="99"/>
      <c r="I685" s="254"/>
      <c r="J685" s="107"/>
    </row>
    <row r="686" spans="1:10" x14ac:dyDescent="0.2">
      <c r="A686" s="107"/>
      <c r="B686" s="107"/>
      <c r="C686" s="107"/>
      <c r="D686" s="107"/>
      <c r="E686" s="108"/>
      <c r="F686" s="46"/>
      <c r="G686" s="107"/>
      <c r="H686" s="99"/>
      <c r="I686" s="254"/>
      <c r="J686" s="107"/>
    </row>
    <row r="687" spans="1:10" x14ac:dyDescent="0.2">
      <c r="A687" s="107"/>
      <c r="B687" s="107"/>
      <c r="C687" s="107"/>
      <c r="D687" s="107"/>
      <c r="E687" s="108"/>
      <c r="F687" s="46"/>
      <c r="G687" s="107"/>
      <c r="H687" s="99"/>
      <c r="I687" s="254"/>
      <c r="J687" s="107"/>
    </row>
    <row r="688" spans="1:10" x14ac:dyDescent="0.2">
      <c r="A688" s="107"/>
      <c r="B688" s="107"/>
      <c r="C688" s="107"/>
      <c r="D688" s="107"/>
      <c r="E688" s="108"/>
      <c r="F688" s="46"/>
      <c r="G688" s="107"/>
      <c r="H688" s="99"/>
      <c r="I688" s="254"/>
      <c r="J688" s="107"/>
    </row>
    <row r="689" spans="1:10" x14ac:dyDescent="0.2">
      <c r="A689" s="107"/>
      <c r="B689" s="107"/>
      <c r="C689" s="107"/>
      <c r="D689" s="107"/>
      <c r="E689" s="108"/>
      <c r="F689" s="46"/>
      <c r="G689" s="107"/>
      <c r="H689" s="99"/>
      <c r="I689" s="254"/>
      <c r="J689" s="107"/>
    </row>
    <row r="690" spans="1:10" x14ac:dyDescent="0.2">
      <c r="A690" s="107"/>
      <c r="B690" s="107"/>
      <c r="C690" s="107"/>
      <c r="D690" s="107"/>
      <c r="E690" s="108"/>
      <c r="F690" s="46"/>
      <c r="G690" s="107"/>
      <c r="H690" s="99"/>
      <c r="I690" s="254"/>
      <c r="J690" s="107"/>
    </row>
    <row r="691" spans="1:10" x14ac:dyDescent="0.2">
      <c r="A691" s="107"/>
      <c r="B691" s="107"/>
      <c r="C691" s="107"/>
      <c r="D691" s="107"/>
      <c r="E691" s="108"/>
      <c r="F691" s="46"/>
      <c r="G691" s="107"/>
      <c r="H691" s="99"/>
      <c r="I691" s="254"/>
      <c r="J691" s="107"/>
    </row>
    <row r="692" spans="1:10" x14ac:dyDescent="0.2">
      <c r="A692" s="107"/>
      <c r="B692" s="107"/>
      <c r="C692" s="107"/>
      <c r="D692" s="107"/>
      <c r="E692" s="108"/>
      <c r="F692" s="46"/>
      <c r="G692" s="107"/>
      <c r="H692" s="99"/>
      <c r="I692" s="254"/>
      <c r="J692" s="107"/>
    </row>
    <row r="693" spans="1:10" x14ac:dyDescent="0.2">
      <c r="A693" s="107"/>
      <c r="B693" s="107"/>
      <c r="C693" s="107"/>
      <c r="D693" s="107"/>
      <c r="E693" s="108"/>
      <c r="F693" s="46"/>
      <c r="G693" s="107"/>
      <c r="H693" s="99"/>
      <c r="I693" s="254"/>
      <c r="J693" s="107"/>
    </row>
    <row r="694" spans="1:10" x14ac:dyDescent="0.2">
      <c r="A694" s="107"/>
      <c r="B694" s="107"/>
      <c r="C694" s="107"/>
      <c r="D694" s="107"/>
      <c r="E694" s="108"/>
      <c r="F694" s="46"/>
      <c r="G694" s="107"/>
      <c r="H694" s="99"/>
      <c r="I694" s="254"/>
      <c r="J694" s="107"/>
    </row>
    <row r="695" spans="1:10" x14ac:dyDescent="0.2">
      <c r="A695" s="107"/>
      <c r="B695" s="107"/>
      <c r="C695" s="107"/>
      <c r="D695" s="107"/>
      <c r="E695" s="108"/>
      <c r="F695" s="46"/>
      <c r="G695" s="107"/>
      <c r="H695" s="99"/>
      <c r="I695" s="254"/>
      <c r="J695" s="107"/>
    </row>
    <row r="696" spans="1:10" x14ac:dyDescent="0.2">
      <c r="A696" s="107"/>
      <c r="B696" s="107"/>
      <c r="C696" s="107"/>
      <c r="D696" s="107"/>
      <c r="E696" s="108"/>
      <c r="F696" s="46"/>
      <c r="G696" s="107"/>
      <c r="H696" s="99"/>
      <c r="I696" s="254"/>
      <c r="J696" s="107"/>
    </row>
    <row r="697" spans="1:10" x14ac:dyDescent="0.2">
      <c r="A697" s="107"/>
      <c r="B697" s="107"/>
      <c r="C697" s="107"/>
      <c r="D697" s="107"/>
      <c r="E697" s="108"/>
      <c r="F697" s="46"/>
      <c r="G697" s="107"/>
      <c r="H697" s="99"/>
      <c r="I697" s="254"/>
      <c r="J697" s="107"/>
    </row>
    <row r="698" spans="1:10" x14ac:dyDescent="0.2">
      <c r="A698" s="107"/>
      <c r="B698" s="107"/>
      <c r="C698" s="107"/>
      <c r="D698" s="107"/>
      <c r="E698" s="108"/>
      <c r="F698" s="46"/>
      <c r="G698" s="107"/>
      <c r="H698" s="99"/>
      <c r="I698" s="254"/>
      <c r="J698" s="107"/>
    </row>
    <row r="699" spans="1:10" x14ac:dyDescent="0.2">
      <c r="A699" s="107"/>
      <c r="B699" s="107"/>
      <c r="C699" s="107"/>
      <c r="D699" s="107"/>
      <c r="E699" s="108"/>
      <c r="F699" s="46"/>
      <c r="G699" s="107"/>
      <c r="H699" s="99"/>
      <c r="I699" s="254"/>
      <c r="J699" s="107"/>
    </row>
    <row r="700" spans="1:10" x14ac:dyDescent="0.2">
      <c r="A700" s="107"/>
      <c r="B700" s="107"/>
      <c r="C700" s="107"/>
      <c r="D700" s="107"/>
      <c r="E700" s="108"/>
      <c r="F700" s="46"/>
      <c r="G700" s="107"/>
      <c r="H700" s="99"/>
      <c r="I700" s="254"/>
      <c r="J700" s="107"/>
    </row>
    <row r="701" spans="1:10" x14ac:dyDescent="0.2">
      <c r="A701" s="107"/>
      <c r="B701" s="107"/>
      <c r="C701" s="107"/>
      <c r="D701" s="107"/>
      <c r="E701" s="108"/>
      <c r="F701" s="46"/>
      <c r="G701" s="107"/>
      <c r="H701" s="99"/>
      <c r="I701" s="254"/>
      <c r="J701" s="107"/>
    </row>
    <row r="702" spans="1:10" x14ac:dyDescent="0.2">
      <c r="A702" s="107"/>
      <c r="B702" s="107"/>
      <c r="C702" s="107"/>
      <c r="D702" s="107"/>
      <c r="E702" s="108"/>
      <c r="F702" s="46"/>
      <c r="G702" s="107"/>
      <c r="H702" s="99"/>
      <c r="I702" s="254"/>
      <c r="J702" s="107"/>
    </row>
    <row r="703" spans="1:10" x14ac:dyDescent="0.2">
      <c r="A703" s="107"/>
      <c r="B703" s="107"/>
      <c r="C703" s="107"/>
      <c r="D703" s="107"/>
      <c r="E703" s="108"/>
      <c r="F703" s="46"/>
      <c r="G703" s="107"/>
      <c r="H703" s="99"/>
      <c r="I703" s="254"/>
      <c r="J703" s="107"/>
    </row>
    <row r="704" spans="1:10" x14ac:dyDescent="0.2">
      <c r="A704" s="107"/>
      <c r="B704" s="107"/>
      <c r="C704" s="107"/>
      <c r="D704" s="107"/>
      <c r="E704" s="108"/>
      <c r="F704" s="46"/>
      <c r="G704" s="107"/>
      <c r="H704" s="99"/>
      <c r="I704" s="254"/>
      <c r="J704" s="107"/>
    </row>
    <row r="705" spans="1:10" x14ac:dyDescent="0.2">
      <c r="A705" s="107"/>
      <c r="B705" s="107"/>
      <c r="C705" s="107"/>
      <c r="D705" s="107"/>
      <c r="E705" s="108"/>
      <c r="F705" s="46"/>
      <c r="G705" s="107"/>
      <c r="H705" s="99"/>
      <c r="I705" s="254"/>
      <c r="J705" s="107"/>
    </row>
    <row r="706" spans="1:10" x14ac:dyDescent="0.2">
      <c r="A706" s="107"/>
      <c r="B706" s="107"/>
      <c r="C706" s="107"/>
      <c r="D706" s="107"/>
      <c r="E706" s="108"/>
      <c r="F706" s="46"/>
      <c r="G706" s="107"/>
      <c r="H706" s="99"/>
      <c r="I706" s="254"/>
      <c r="J706" s="107"/>
    </row>
    <row r="707" spans="1:10" x14ac:dyDescent="0.2">
      <c r="A707" s="107"/>
      <c r="B707" s="107"/>
      <c r="C707" s="107"/>
      <c r="D707" s="107"/>
      <c r="E707" s="108"/>
      <c r="F707" s="46"/>
      <c r="G707" s="107"/>
      <c r="H707" s="99"/>
      <c r="I707" s="254"/>
      <c r="J707" s="107"/>
    </row>
    <row r="708" spans="1:10" x14ac:dyDescent="0.2">
      <c r="A708" s="107"/>
      <c r="B708" s="107"/>
      <c r="C708" s="107"/>
      <c r="D708" s="107"/>
      <c r="E708" s="108"/>
      <c r="F708" s="46"/>
      <c r="G708" s="107"/>
      <c r="H708" s="99"/>
      <c r="I708" s="254"/>
      <c r="J708" s="107"/>
    </row>
    <row r="709" spans="1:10" x14ac:dyDescent="0.2">
      <c r="A709" s="107"/>
      <c r="B709" s="107"/>
      <c r="C709" s="107"/>
      <c r="D709" s="107"/>
      <c r="E709" s="108"/>
      <c r="F709" s="46"/>
      <c r="G709" s="107"/>
      <c r="H709" s="99"/>
      <c r="I709" s="254"/>
      <c r="J709" s="107"/>
    </row>
    <row r="710" spans="1:10" x14ac:dyDescent="0.2">
      <c r="A710" s="107"/>
      <c r="B710" s="107"/>
      <c r="C710" s="107"/>
      <c r="D710" s="107"/>
      <c r="E710" s="108"/>
      <c r="F710" s="46"/>
      <c r="G710" s="107"/>
      <c r="H710" s="99"/>
      <c r="I710" s="254"/>
      <c r="J710" s="107"/>
    </row>
    <row r="711" spans="1:10" x14ac:dyDescent="0.2">
      <c r="A711" s="107"/>
      <c r="B711" s="107"/>
      <c r="C711" s="107"/>
      <c r="D711" s="107"/>
      <c r="E711" s="108"/>
      <c r="F711" s="46"/>
      <c r="G711" s="107"/>
      <c r="H711" s="99"/>
      <c r="I711" s="254"/>
      <c r="J711" s="107"/>
    </row>
    <row r="712" spans="1:10" x14ac:dyDescent="0.2">
      <c r="A712" s="107"/>
      <c r="B712" s="107"/>
      <c r="C712" s="107"/>
      <c r="D712" s="107"/>
      <c r="E712" s="108"/>
      <c r="F712" s="46"/>
      <c r="G712" s="107"/>
      <c r="H712" s="99"/>
      <c r="I712" s="254"/>
      <c r="J712" s="107"/>
    </row>
    <row r="713" spans="1:10" x14ac:dyDescent="0.2">
      <c r="A713" s="107"/>
      <c r="B713" s="107"/>
      <c r="C713" s="107"/>
      <c r="D713" s="107"/>
      <c r="E713" s="108"/>
      <c r="F713" s="46"/>
      <c r="G713" s="107"/>
      <c r="H713" s="99"/>
      <c r="I713" s="254"/>
      <c r="J713" s="107"/>
    </row>
    <row r="714" spans="1:10" x14ac:dyDescent="0.2">
      <c r="A714" s="107"/>
      <c r="B714" s="107"/>
      <c r="C714" s="107"/>
      <c r="D714" s="107"/>
      <c r="E714" s="108"/>
      <c r="F714" s="46"/>
      <c r="G714" s="107"/>
      <c r="H714" s="99"/>
      <c r="I714" s="254"/>
      <c r="J714" s="107"/>
    </row>
    <row r="715" spans="1:10" x14ac:dyDescent="0.2">
      <c r="A715" s="107"/>
      <c r="B715" s="107"/>
      <c r="C715" s="107"/>
      <c r="D715" s="107"/>
      <c r="E715" s="108"/>
      <c r="F715" s="46"/>
      <c r="G715" s="107"/>
      <c r="H715" s="99"/>
      <c r="I715" s="254"/>
      <c r="J715" s="107"/>
    </row>
    <row r="716" spans="1:10" x14ac:dyDescent="0.2">
      <c r="A716" s="107"/>
      <c r="B716" s="107"/>
      <c r="C716" s="107"/>
      <c r="D716" s="107"/>
      <c r="E716" s="108"/>
      <c r="F716" s="46"/>
      <c r="G716" s="107"/>
      <c r="H716" s="99"/>
      <c r="I716" s="254"/>
      <c r="J716" s="107"/>
    </row>
    <row r="717" spans="1:10" x14ac:dyDescent="0.2">
      <c r="A717" s="107"/>
      <c r="B717" s="107"/>
      <c r="C717" s="107"/>
      <c r="D717" s="107"/>
      <c r="E717" s="108"/>
      <c r="F717" s="46"/>
      <c r="G717" s="107"/>
      <c r="H717" s="99"/>
      <c r="I717" s="254"/>
      <c r="J717" s="107"/>
    </row>
    <row r="718" spans="1:10" x14ac:dyDescent="0.2">
      <c r="A718" s="107"/>
      <c r="B718" s="107"/>
      <c r="C718" s="107"/>
      <c r="D718" s="107"/>
      <c r="E718" s="108"/>
      <c r="F718" s="46"/>
      <c r="G718" s="107"/>
      <c r="H718" s="99"/>
      <c r="I718" s="254"/>
      <c r="J718" s="107"/>
    </row>
    <row r="719" spans="1:10" x14ac:dyDescent="0.2">
      <c r="A719" s="107"/>
      <c r="B719" s="107"/>
      <c r="C719" s="107"/>
      <c r="D719" s="107"/>
      <c r="E719" s="108"/>
      <c r="F719" s="46"/>
      <c r="G719" s="107"/>
      <c r="H719" s="99"/>
      <c r="I719" s="254"/>
      <c r="J719" s="107"/>
    </row>
    <row r="720" spans="1:10" x14ac:dyDescent="0.2">
      <c r="A720" s="107"/>
      <c r="B720" s="107"/>
      <c r="C720" s="107"/>
      <c r="D720" s="107"/>
      <c r="E720" s="108"/>
      <c r="F720" s="46"/>
      <c r="G720" s="107"/>
      <c r="H720" s="99"/>
      <c r="I720" s="254"/>
      <c r="J720" s="107"/>
    </row>
    <row r="721" spans="1:10" x14ac:dyDescent="0.2">
      <c r="A721" s="107"/>
      <c r="B721" s="107"/>
      <c r="C721" s="107"/>
      <c r="D721" s="107"/>
      <c r="E721" s="108"/>
      <c r="F721" s="46"/>
      <c r="G721" s="107"/>
      <c r="H721" s="99"/>
      <c r="I721" s="254"/>
      <c r="J721" s="107"/>
    </row>
    <row r="722" spans="1:10" x14ac:dyDescent="0.2">
      <c r="A722" s="107"/>
      <c r="B722" s="107"/>
      <c r="C722" s="107"/>
      <c r="D722" s="107"/>
      <c r="E722" s="108"/>
      <c r="F722" s="46"/>
      <c r="G722" s="107"/>
      <c r="H722" s="99"/>
      <c r="I722" s="254"/>
      <c r="J722" s="107"/>
    </row>
    <row r="723" spans="1:10" x14ac:dyDescent="0.2">
      <c r="A723" s="107"/>
      <c r="B723" s="107"/>
      <c r="C723" s="107"/>
      <c r="D723" s="107"/>
      <c r="E723" s="108"/>
      <c r="F723" s="46"/>
      <c r="G723" s="107"/>
      <c r="H723" s="99"/>
      <c r="I723" s="254"/>
      <c r="J723" s="107"/>
    </row>
    <row r="724" spans="1:10" x14ac:dyDescent="0.2">
      <c r="A724" s="107"/>
      <c r="B724" s="107"/>
      <c r="C724" s="107"/>
      <c r="D724" s="107"/>
      <c r="E724" s="108"/>
      <c r="F724" s="46"/>
      <c r="G724" s="107"/>
      <c r="H724" s="99"/>
      <c r="I724" s="254"/>
      <c r="J724" s="107"/>
    </row>
    <row r="725" spans="1:10" x14ac:dyDescent="0.2">
      <c r="A725" s="107"/>
      <c r="B725" s="107"/>
      <c r="C725" s="107"/>
      <c r="D725" s="107"/>
      <c r="E725" s="108"/>
      <c r="F725" s="46"/>
      <c r="G725" s="107"/>
      <c r="H725" s="99"/>
      <c r="I725" s="254"/>
      <c r="J725" s="107"/>
    </row>
    <row r="726" spans="1:10" x14ac:dyDescent="0.2">
      <c r="A726" s="107"/>
      <c r="B726" s="107"/>
      <c r="C726" s="107"/>
      <c r="D726" s="107"/>
      <c r="E726" s="108"/>
      <c r="F726" s="46"/>
      <c r="G726" s="107"/>
      <c r="H726" s="99"/>
      <c r="I726" s="254"/>
      <c r="J726" s="107"/>
    </row>
    <row r="727" spans="1:10" x14ac:dyDescent="0.2">
      <c r="A727" s="107"/>
      <c r="B727" s="107"/>
      <c r="C727" s="107"/>
      <c r="D727" s="107"/>
      <c r="E727" s="108"/>
      <c r="F727" s="46"/>
      <c r="G727" s="107"/>
      <c r="H727" s="99"/>
      <c r="I727" s="254"/>
      <c r="J727" s="107"/>
    </row>
    <row r="728" spans="1:10" x14ac:dyDescent="0.2">
      <c r="A728" s="107"/>
      <c r="B728" s="107"/>
      <c r="C728" s="107"/>
      <c r="D728" s="107"/>
      <c r="E728" s="108"/>
      <c r="F728" s="46"/>
      <c r="G728" s="107"/>
      <c r="H728" s="99"/>
      <c r="I728" s="254"/>
      <c r="J728" s="107"/>
    </row>
    <row r="729" spans="1:10" x14ac:dyDescent="0.2">
      <c r="A729" s="107"/>
      <c r="B729" s="107"/>
      <c r="C729" s="107"/>
      <c r="D729" s="107"/>
      <c r="E729" s="108"/>
      <c r="F729" s="46"/>
      <c r="G729" s="107"/>
      <c r="H729" s="99"/>
      <c r="I729" s="254"/>
      <c r="J729" s="107"/>
    </row>
    <row r="730" spans="1:10" x14ac:dyDescent="0.2">
      <c r="A730" s="107"/>
      <c r="B730" s="107"/>
      <c r="C730" s="107"/>
      <c r="D730" s="107"/>
      <c r="E730" s="108"/>
      <c r="F730" s="46"/>
      <c r="G730" s="107"/>
      <c r="H730" s="99"/>
      <c r="I730" s="254"/>
      <c r="J730" s="107"/>
    </row>
    <row r="731" spans="1:10" x14ac:dyDescent="0.2">
      <c r="A731" s="107"/>
      <c r="B731" s="107"/>
      <c r="C731" s="107"/>
      <c r="D731" s="107"/>
      <c r="E731" s="108"/>
      <c r="F731" s="46"/>
      <c r="G731" s="107"/>
      <c r="H731" s="99"/>
      <c r="I731" s="254"/>
      <c r="J731" s="107"/>
    </row>
    <row r="732" spans="1:10" x14ac:dyDescent="0.2">
      <c r="A732" s="107"/>
      <c r="B732" s="107"/>
      <c r="C732" s="107"/>
      <c r="D732" s="107"/>
      <c r="E732" s="108"/>
      <c r="F732" s="46"/>
      <c r="G732" s="107"/>
      <c r="H732" s="99"/>
      <c r="I732" s="254"/>
      <c r="J732" s="107"/>
    </row>
    <row r="733" spans="1:10" x14ac:dyDescent="0.2">
      <c r="A733" s="107"/>
      <c r="B733" s="107"/>
      <c r="C733" s="107"/>
      <c r="D733" s="107"/>
      <c r="E733" s="108"/>
      <c r="F733" s="46"/>
      <c r="G733" s="107"/>
      <c r="H733" s="99"/>
      <c r="I733" s="254"/>
      <c r="J733" s="107"/>
    </row>
    <row r="734" spans="1:10" x14ac:dyDescent="0.2">
      <c r="A734" s="107"/>
      <c r="B734" s="107"/>
      <c r="C734" s="107"/>
      <c r="D734" s="107"/>
      <c r="E734" s="108"/>
      <c r="F734" s="46"/>
      <c r="G734" s="107"/>
      <c r="H734" s="99"/>
      <c r="I734" s="254"/>
      <c r="J734" s="107"/>
    </row>
    <row r="735" spans="1:10" x14ac:dyDescent="0.2">
      <c r="A735" s="107"/>
      <c r="B735" s="107"/>
      <c r="C735" s="107"/>
      <c r="D735" s="107"/>
      <c r="E735" s="108"/>
      <c r="F735" s="46"/>
      <c r="G735" s="107"/>
      <c r="H735" s="99"/>
      <c r="I735" s="254"/>
      <c r="J735" s="107"/>
    </row>
    <row r="736" spans="1:10" x14ac:dyDescent="0.2">
      <c r="A736" s="107"/>
      <c r="B736" s="107"/>
      <c r="C736" s="107"/>
      <c r="D736" s="107"/>
      <c r="E736" s="108"/>
      <c r="F736" s="46"/>
      <c r="G736" s="107"/>
      <c r="H736" s="99"/>
      <c r="I736" s="254"/>
      <c r="J736" s="107"/>
    </row>
    <row r="737" spans="1:10" x14ac:dyDescent="0.2">
      <c r="A737" s="107"/>
      <c r="B737" s="107"/>
      <c r="C737" s="107"/>
      <c r="D737" s="107"/>
      <c r="E737" s="108"/>
      <c r="F737" s="46"/>
      <c r="G737" s="107"/>
      <c r="H737" s="99"/>
      <c r="I737" s="254"/>
      <c r="J737" s="107"/>
    </row>
    <row r="738" spans="1:10" x14ac:dyDescent="0.2">
      <c r="A738" s="107"/>
      <c r="B738" s="107"/>
      <c r="C738" s="107"/>
      <c r="D738" s="107"/>
      <c r="E738" s="108"/>
      <c r="F738" s="46"/>
      <c r="G738" s="107"/>
      <c r="H738" s="99"/>
      <c r="I738" s="254"/>
      <c r="J738" s="107"/>
    </row>
    <row r="739" spans="1:10" x14ac:dyDescent="0.2">
      <c r="A739" s="107"/>
      <c r="B739" s="107"/>
      <c r="C739" s="107"/>
      <c r="D739" s="107"/>
      <c r="E739" s="108"/>
      <c r="F739" s="46"/>
      <c r="G739" s="107"/>
      <c r="H739" s="99"/>
      <c r="I739" s="254"/>
      <c r="J739" s="107"/>
    </row>
    <row r="740" spans="1:10" x14ac:dyDescent="0.2">
      <c r="A740" s="107"/>
      <c r="B740" s="107"/>
      <c r="C740" s="107"/>
      <c r="D740" s="107"/>
      <c r="E740" s="108"/>
      <c r="F740" s="46"/>
      <c r="G740" s="107"/>
      <c r="H740" s="99"/>
      <c r="I740" s="254"/>
      <c r="J740" s="107"/>
    </row>
    <row r="741" spans="1:10" x14ac:dyDescent="0.2">
      <c r="A741" s="107"/>
      <c r="B741" s="107"/>
      <c r="C741" s="107"/>
      <c r="D741" s="107"/>
      <c r="E741" s="108"/>
      <c r="F741" s="46"/>
      <c r="G741" s="107"/>
      <c r="H741" s="99"/>
      <c r="I741" s="254"/>
      <c r="J741" s="107"/>
    </row>
    <row r="742" spans="1:10" x14ac:dyDescent="0.2">
      <c r="A742" s="107"/>
      <c r="B742" s="107"/>
      <c r="C742" s="107"/>
      <c r="D742" s="107"/>
      <c r="E742" s="108"/>
      <c r="F742" s="46"/>
      <c r="G742" s="107"/>
      <c r="H742" s="99"/>
      <c r="I742" s="254"/>
      <c r="J742" s="107"/>
    </row>
    <row r="743" spans="1:10" x14ac:dyDescent="0.2">
      <c r="A743" s="107"/>
      <c r="B743" s="107"/>
      <c r="C743" s="107"/>
      <c r="D743" s="107"/>
      <c r="E743" s="108"/>
      <c r="F743" s="46"/>
      <c r="G743" s="107"/>
      <c r="H743" s="99"/>
      <c r="I743" s="254"/>
      <c r="J743" s="107"/>
    </row>
    <row r="744" spans="1:10" x14ac:dyDescent="0.2">
      <c r="A744" s="107"/>
      <c r="B744" s="107"/>
      <c r="C744" s="107"/>
      <c r="D744" s="107"/>
      <c r="E744" s="108"/>
      <c r="F744" s="46"/>
      <c r="G744" s="107"/>
      <c r="H744" s="99"/>
      <c r="I744" s="254"/>
      <c r="J744" s="107"/>
    </row>
    <row r="745" spans="1:10" x14ac:dyDescent="0.2">
      <c r="A745" s="107"/>
      <c r="B745" s="107"/>
      <c r="C745" s="107"/>
      <c r="D745" s="107"/>
      <c r="E745" s="108"/>
      <c r="F745" s="46"/>
      <c r="G745" s="107"/>
      <c r="H745" s="99"/>
      <c r="I745" s="254"/>
      <c r="J745" s="107"/>
    </row>
    <row r="746" spans="1:10" x14ac:dyDescent="0.2">
      <c r="A746" s="107"/>
      <c r="B746" s="107"/>
      <c r="C746" s="107"/>
      <c r="D746" s="107"/>
      <c r="E746" s="108"/>
      <c r="F746" s="46"/>
      <c r="G746" s="107"/>
      <c r="H746" s="99"/>
      <c r="I746" s="254"/>
      <c r="J746" s="107"/>
    </row>
    <row r="747" spans="1:10" x14ac:dyDescent="0.2">
      <c r="A747" s="107"/>
      <c r="B747" s="107"/>
      <c r="C747" s="107"/>
      <c r="D747" s="107"/>
      <c r="E747" s="108"/>
      <c r="F747" s="46"/>
      <c r="G747" s="107"/>
      <c r="H747" s="99"/>
      <c r="I747" s="254"/>
      <c r="J747" s="107"/>
    </row>
    <row r="748" spans="1:10" x14ac:dyDescent="0.2">
      <c r="A748" s="107"/>
      <c r="B748" s="107"/>
      <c r="C748" s="107"/>
      <c r="D748" s="107"/>
      <c r="E748" s="108"/>
      <c r="F748" s="46"/>
      <c r="G748" s="107"/>
      <c r="H748" s="99"/>
      <c r="I748" s="254"/>
      <c r="J748" s="107"/>
    </row>
    <row r="749" spans="1:10" x14ac:dyDescent="0.2">
      <c r="A749" s="107"/>
      <c r="B749" s="107"/>
      <c r="C749" s="107"/>
      <c r="D749" s="107"/>
      <c r="E749" s="108"/>
      <c r="F749" s="46"/>
      <c r="G749" s="107"/>
      <c r="H749" s="99"/>
      <c r="I749" s="254"/>
      <c r="J749" s="107"/>
    </row>
    <row r="750" spans="1:10" x14ac:dyDescent="0.2">
      <c r="A750" s="107"/>
      <c r="B750" s="107"/>
      <c r="C750" s="107"/>
      <c r="D750" s="107"/>
      <c r="E750" s="108"/>
      <c r="F750" s="46"/>
      <c r="G750" s="107"/>
      <c r="H750" s="99"/>
      <c r="I750" s="254"/>
      <c r="J750" s="107"/>
    </row>
    <row r="751" spans="1:10" x14ac:dyDescent="0.2">
      <c r="A751" s="107"/>
      <c r="B751" s="107"/>
      <c r="C751" s="107"/>
      <c r="D751" s="107"/>
      <c r="E751" s="108"/>
      <c r="F751" s="46"/>
      <c r="G751" s="107"/>
      <c r="H751" s="99"/>
      <c r="I751" s="254"/>
      <c r="J751" s="107"/>
    </row>
    <row r="752" spans="1:10" x14ac:dyDescent="0.2">
      <c r="A752" s="107"/>
      <c r="B752" s="107"/>
      <c r="C752" s="107"/>
      <c r="D752" s="107"/>
      <c r="E752" s="108"/>
      <c r="F752" s="46"/>
      <c r="G752" s="107"/>
      <c r="H752" s="99"/>
      <c r="I752" s="254"/>
      <c r="J752" s="107"/>
    </row>
    <row r="753" spans="1:10" x14ac:dyDescent="0.2">
      <c r="A753" s="107"/>
      <c r="B753" s="107"/>
      <c r="C753" s="107"/>
      <c r="D753" s="107"/>
      <c r="E753" s="108"/>
      <c r="F753" s="46"/>
      <c r="G753" s="107"/>
      <c r="H753" s="99"/>
      <c r="I753" s="254"/>
      <c r="J753" s="107"/>
    </row>
    <row r="754" spans="1:10" x14ac:dyDescent="0.2">
      <c r="A754" s="107"/>
      <c r="B754" s="107"/>
      <c r="C754" s="107"/>
      <c r="D754" s="107"/>
      <c r="E754" s="108"/>
      <c r="F754" s="46"/>
      <c r="G754" s="107"/>
      <c r="H754" s="99"/>
      <c r="I754" s="254"/>
      <c r="J754" s="107"/>
    </row>
    <row r="755" spans="1:10" x14ac:dyDescent="0.2">
      <c r="A755" s="107"/>
      <c r="B755" s="107"/>
      <c r="C755" s="107"/>
      <c r="D755" s="107"/>
      <c r="E755" s="108"/>
      <c r="F755" s="46"/>
      <c r="G755" s="107"/>
      <c r="H755" s="99"/>
      <c r="I755" s="254"/>
      <c r="J755" s="107"/>
    </row>
    <row r="756" spans="1:10" x14ac:dyDescent="0.2">
      <c r="A756" s="107"/>
      <c r="B756" s="107"/>
      <c r="C756" s="107"/>
      <c r="D756" s="107"/>
      <c r="E756" s="108"/>
      <c r="F756" s="46"/>
      <c r="G756" s="107"/>
      <c r="H756" s="99"/>
      <c r="I756" s="254"/>
      <c r="J756" s="107"/>
    </row>
    <row r="757" spans="1:10" x14ac:dyDescent="0.2">
      <c r="A757" s="107"/>
      <c r="B757" s="107"/>
      <c r="C757" s="107"/>
      <c r="D757" s="107"/>
      <c r="E757" s="108"/>
      <c r="F757" s="46"/>
      <c r="G757" s="107"/>
      <c r="H757" s="99"/>
      <c r="I757" s="254"/>
      <c r="J757" s="107"/>
    </row>
    <row r="758" spans="1:10" x14ac:dyDescent="0.2">
      <c r="A758" s="107"/>
      <c r="B758" s="107"/>
      <c r="C758" s="107"/>
      <c r="D758" s="107"/>
      <c r="E758" s="108"/>
      <c r="F758" s="46"/>
      <c r="G758" s="107"/>
      <c r="H758" s="99"/>
      <c r="I758" s="254"/>
      <c r="J758" s="107"/>
    </row>
    <row r="759" spans="1:10" x14ac:dyDescent="0.2">
      <c r="A759" s="107"/>
      <c r="B759" s="107"/>
      <c r="C759" s="107"/>
      <c r="D759" s="107"/>
      <c r="E759" s="108"/>
      <c r="F759" s="46"/>
      <c r="G759" s="107"/>
      <c r="H759" s="99"/>
      <c r="I759" s="254"/>
      <c r="J759" s="107"/>
    </row>
    <row r="760" spans="1:10" x14ac:dyDescent="0.2">
      <c r="A760" s="107"/>
      <c r="B760" s="107"/>
      <c r="C760" s="107"/>
      <c r="D760" s="107"/>
      <c r="E760" s="108"/>
      <c r="F760" s="46"/>
      <c r="G760" s="107"/>
      <c r="H760" s="99"/>
      <c r="I760" s="254"/>
      <c r="J760" s="107"/>
    </row>
    <row r="761" spans="1:10" x14ac:dyDescent="0.2">
      <c r="A761" s="107"/>
      <c r="B761" s="107"/>
      <c r="C761" s="107"/>
      <c r="D761" s="107"/>
      <c r="E761" s="108"/>
      <c r="F761" s="46"/>
      <c r="G761" s="107"/>
      <c r="H761" s="99"/>
      <c r="I761" s="254"/>
      <c r="J761" s="107"/>
    </row>
    <row r="762" spans="1:10" x14ac:dyDescent="0.2">
      <c r="A762" s="107"/>
      <c r="B762" s="107"/>
      <c r="C762" s="107"/>
      <c r="D762" s="107"/>
      <c r="E762" s="108"/>
      <c r="F762" s="46"/>
      <c r="G762" s="107"/>
      <c r="H762" s="99"/>
      <c r="I762" s="254"/>
      <c r="J762" s="107"/>
    </row>
    <row r="763" spans="1:10" x14ac:dyDescent="0.2">
      <c r="A763" s="107"/>
      <c r="B763" s="107"/>
      <c r="C763" s="107"/>
      <c r="D763" s="107"/>
      <c r="E763" s="108"/>
      <c r="F763" s="46"/>
      <c r="G763" s="107"/>
      <c r="H763" s="99"/>
      <c r="I763" s="254"/>
      <c r="J763" s="107"/>
    </row>
    <row r="764" spans="1:10" x14ac:dyDescent="0.2">
      <c r="A764" s="107"/>
      <c r="B764" s="107"/>
      <c r="C764" s="107"/>
      <c r="D764" s="107"/>
      <c r="E764" s="108"/>
      <c r="F764" s="46"/>
      <c r="G764" s="107"/>
      <c r="H764" s="99"/>
      <c r="I764" s="254"/>
      <c r="J764" s="107"/>
    </row>
    <row r="765" spans="1:10" x14ac:dyDescent="0.2">
      <c r="A765" s="107"/>
      <c r="B765" s="107"/>
      <c r="C765" s="107"/>
      <c r="D765" s="107"/>
      <c r="E765" s="108"/>
      <c r="F765" s="46"/>
      <c r="G765" s="107"/>
      <c r="H765" s="99"/>
      <c r="I765" s="254"/>
      <c r="J765" s="107"/>
    </row>
    <row r="766" spans="1:10" x14ac:dyDescent="0.2">
      <c r="A766" s="107"/>
      <c r="B766" s="107"/>
      <c r="C766" s="107"/>
      <c r="D766" s="107"/>
      <c r="E766" s="108"/>
      <c r="F766" s="46"/>
      <c r="G766" s="107"/>
      <c r="H766" s="99"/>
      <c r="I766" s="254"/>
      <c r="J766" s="107"/>
    </row>
    <row r="767" spans="1:10" x14ac:dyDescent="0.2">
      <c r="A767" s="107"/>
      <c r="B767" s="107"/>
      <c r="C767" s="107"/>
      <c r="D767" s="107"/>
      <c r="E767" s="108"/>
      <c r="F767" s="46"/>
      <c r="G767" s="107"/>
      <c r="H767" s="99"/>
      <c r="I767" s="254"/>
      <c r="J767" s="107"/>
    </row>
    <row r="768" spans="1:10" x14ac:dyDescent="0.2">
      <c r="A768" s="107"/>
      <c r="B768" s="107"/>
      <c r="C768" s="107"/>
      <c r="D768" s="107"/>
      <c r="E768" s="108"/>
      <c r="F768" s="46"/>
      <c r="G768" s="107"/>
      <c r="H768" s="99"/>
      <c r="I768" s="254"/>
      <c r="J768" s="107"/>
    </row>
    <row r="769" spans="1:10" x14ac:dyDescent="0.2">
      <c r="A769" s="107"/>
      <c r="B769" s="107"/>
      <c r="C769" s="107"/>
      <c r="D769" s="107"/>
      <c r="E769" s="108"/>
      <c r="F769" s="46"/>
      <c r="G769" s="107"/>
      <c r="H769" s="99"/>
      <c r="I769" s="254"/>
      <c r="J769" s="107"/>
    </row>
    <row r="770" spans="1:10" x14ac:dyDescent="0.2">
      <c r="A770" s="107"/>
      <c r="B770" s="107"/>
      <c r="C770" s="107"/>
      <c r="D770" s="107"/>
      <c r="E770" s="108"/>
      <c r="F770" s="46"/>
      <c r="G770" s="107"/>
      <c r="H770" s="99"/>
      <c r="I770" s="254"/>
      <c r="J770" s="107"/>
    </row>
    <row r="771" spans="1:10" x14ac:dyDescent="0.2">
      <c r="A771" s="107"/>
      <c r="B771" s="107"/>
      <c r="C771" s="107"/>
      <c r="D771" s="107"/>
      <c r="E771" s="108"/>
      <c r="F771" s="46"/>
      <c r="G771" s="107"/>
      <c r="H771" s="99"/>
      <c r="I771" s="254"/>
      <c r="J771" s="107"/>
    </row>
    <row r="772" spans="1:10" x14ac:dyDescent="0.2">
      <c r="A772" s="107"/>
      <c r="B772" s="107"/>
      <c r="C772" s="107"/>
      <c r="D772" s="107"/>
      <c r="E772" s="108"/>
      <c r="F772" s="46"/>
      <c r="G772" s="107"/>
      <c r="H772" s="99"/>
      <c r="I772" s="254"/>
      <c r="J772" s="107"/>
    </row>
    <row r="773" spans="1:10" x14ac:dyDescent="0.2">
      <c r="A773" s="107"/>
      <c r="B773" s="107"/>
      <c r="C773" s="107"/>
      <c r="D773" s="107"/>
      <c r="E773" s="108"/>
      <c r="F773" s="46"/>
      <c r="G773" s="107"/>
      <c r="H773" s="99"/>
      <c r="I773" s="254"/>
      <c r="J773" s="107"/>
    </row>
    <row r="774" spans="1:10" x14ac:dyDescent="0.2">
      <c r="A774" s="107"/>
      <c r="B774" s="107"/>
      <c r="C774" s="107"/>
      <c r="D774" s="107"/>
      <c r="E774" s="108"/>
      <c r="F774" s="46"/>
      <c r="G774" s="107"/>
      <c r="H774" s="99"/>
      <c r="I774" s="254"/>
      <c r="J774" s="107"/>
    </row>
    <row r="775" spans="1:10" x14ac:dyDescent="0.2">
      <c r="A775" s="107"/>
      <c r="B775" s="107"/>
      <c r="C775" s="107"/>
      <c r="D775" s="107"/>
      <c r="E775" s="108"/>
      <c r="F775" s="46"/>
      <c r="G775" s="107"/>
      <c r="H775" s="99"/>
      <c r="I775" s="254"/>
      <c r="J775" s="107"/>
    </row>
    <row r="776" spans="1:10" x14ac:dyDescent="0.2">
      <c r="A776" s="107"/>
      <c r="B776" s="107"/>
      <c r="C776" s="107"/>
      <c r="D776" s="107"/>
      <c r="E776" s="108"/>
      <c r="F776" s="46"/>
      <c r="G776" s="107"/>
      <c r="H776" s="99"/>
      <c r="I776" s="254"/>
      <c r="J776" s="107"/>
    </row>
    <row r="777" spans="1:10" x14ac:dyDescent="0.2">
      <c r="A777" s="107"/>
      <c r="B777" s="107"/>
      <c r="C777" s="107"/>
      <c r="D777" s="107"/>
      <c r="E777" s="108"/>
      <c r="F777" s="46"/>
      <c r="G777" s="107"/>
      <c r="H777" s="99"/>
      <c r="I777" s="254"/>
      <c r="J777" s="107"/>
    </row>
    <row r="778" spans="1:10" x14ac:dyDescent="0.2">
      <c r="A778" s="107"/>
      <c r="B778" s="107"/>
      <c r="C778" s="107"/>
      <c r="D778" s="107"/>
      <c r="E778" s="108"/>
      <c r="F778" s="46"/>
      <c r="G778" s="107"/>
      <c r="H778" s="99"/>
      <c r="I778" s="254"/>
      <c r="J778" s="107"/>
    </row>
    <row r="779" spans="1:10" x14ac:dyDescent="0.2">
      <c r="A779" s="107"/>
      <c r="B779" s="107"/>
      <c r="C779" s="107"/>
      <c r="D779" s="107"/>
      <c r="E779" s="108"/>
      <c r="F779" s="46"/>
      <c r="G779" s="107"/>
      <c r="H779" s="99"/>
      <c r="I779" s="254"/>
      <c r="J779" s="107"/>
    </row>
    <row r="780" spans="1:10" x14ac:dyDescent="0.2">
      <c r="A780" s="107"/>
      <c r="B780" s="107"/>
      <c r="C780" s="107"/>
      <c r="D780" s="107"/>
      <c r="E780" s="108"/>
      <c r="F780" s="46"/>
      <c r="G780" s="107"/>
      <c r="H780" s="99"/>
      <c r="I780" s="254"/>
      <c r="J780" s="107"/>
    </row>
    <row r="781" spans="1:10" x14ac:dyDescent="0.2">
      <c r="A781" s="107"/>
      <c r="B781" s="107"/>
      <c r="C781" s="107"/>
      <c r="D781" s="107"/>
      <c r="E781" s="108"/>
      <c r="F781" s="46"/>
      <c r="G781" s="107"/>
      <c r="H781" s="99"/>
      <c r="I781" s="254"/>
      <c r="J781" s="107"/>
    </row>
    <row r="782" spans="1:10" x14ac:dyDescent="0.2">
      <c r="A782" s="107"/>
      <c r="B782" s="107"/>
      <c r="C782" s="107"/>
      <c r="D782" s="107"/>
      <c r="E782" s="108"/>
      <c r="F782" s="46"/>
      <c r="G782" s="107"/>
      <c r="H782" s="99"/>
      <c r="I782" s="254"/>
      <c r="J782" s="107"/>
    </row>
    <row r="783" spans="1:10" x14ac:dyDescent="0.2">
      <c r="A783" s="107"/>
      <c r="B783" s="107"/>
      <c r="C783" s="107"/>
      <c r="D783" s="107"/>
      <c r="E783" s="108"/>
      <c r="F783" s="46"/>
      <c r="G783" s="107"/>
      <c r="H783" s="99"/>
      <c r="I783" s="254"/>
      <c r="J783" s="107"/>
    </row>
    <row r="784" spans="1:10" x14ac:dyDescent="0.2">
      <c r="A784" s="107"/>
      <c r="B784" s="107"/>
      <c r="C784" s="107"/>
      <c r="D784" s="107"/>
      <c r="E784" s="108"/>
      <c r="F784" s="46"/>
      <c r="G784" s="107"/>
      <c r="H784" s="99"/>
      <c r="I784" s="254"/>
      <c r="J784" s="107"/>
    </row>
    <row r="785" spans="1:10" x14ac:dyDescent="0.2">
      <c r="A785" s="107"/>
      <c r="B785" s="107"/>
      <c r="C785" s="107"/>
      <c r="D785" s="107"/>
      <c r="E785" s="108"/>
      <c r="F785" s="46"/>
      <c r="G785" s="107"/>
      <c r="H785" s="99"/>
      <c r="I785" s="254"/>
      <c r="J785" s="107"/>
    </row>
    <row r="786" spans="1:10" x14ac:dyDescent="0.2">
      <c r="A786" s="107"/>
      <c r="B786" s="107"/>
      <c r="C786" s="107"/>
      <c r="D786" s="107"/>
      <c r="E786" s="108"/>
      <c r="F786" s="46"/>
      <c r="G786" s="107"/>
      <c r="H786" s="99"/>
      <c r="I786" s="254"/>
      <c r="J786" s="107"/>
    </row>
    <row r="787" spans="1:10" x14ac:dyDescent="0.2">
      <c r="A787" s="107"/>
      <c r="B787" s="107"/>
      <c r="C787" s="107"/>
      <c r="D787" s="107"/>
      <c r="E787" s="108"/>
      <c r="F787" s="46"/>
      <c r="G787" s="107"/>
      <c r="H787" s="99"/>
      <c r="I787" s="254"/>
      <c r="J787" s="107"/>
    </row>
    <row r="788" spans="1:10" x14ac:dyDescent="0.2">
      <c r="A788" s="107"/>
      <c r="B788" s="107"/>
      <c r="C788" s="107"/>
      <c r="D788" s="107"/>
      <c r="E788" s="108"/>
      <c r="F788" s="46"/>
      <c r="G788" s="107"/>
      <c r="H788" s="99"/>
      <c r="I788" s="254"/>
      <c r="J788" s="107"/>
    </row>
    <row r="789" spans="1:10" x14ac:dyDescent="0.2">
      <c r="A789" s="107"/>
      <c r="B789" s="107"/>
      <c r="C789" s="107"/>
      <c r="D789" s="107"/>
      <c r="E789" s="108"/>
      <c r="F789" s="46"/>
      <c r="G789" s="107"/>
      <c r="H789" s="99"/>
      <c r="I789" s="254"/>
      <c r="J789" s="107"/>
    </row>
    <row r="790" spans="1:10" x14ac:dyDescent="0.2">
      <c r="A790" s="107"/>
      <c r="B790" s="107"/>
      <c r="C790" s="107"/>
      <c r="D790" s="107"/>
      <c r="E790" s="108"/>
      <c r="F790" s="46"/>
      <c r="G790" s="107"/>
      <c r="H790" s="99"/>
      <c r="I790" s="254"/>
      <c r="J790" s="107"/>
    </row>
    <row r="791" spans="1:10" x14ac:dyDescent="0.2">
      <c r="A791" s="107"/>
      <c r="B791" s="107"/>
      <c r="C791" s="107"/>
      <c r="D791" s="107"/>
      <c r="E791" s="108"/>
      <c r="F791" s="46"/>
      <c r="G791" s="107"/>
      <c r="H791" s="99"/>
      <c r="I791" s="254"/>
      <c r="J791" s="107"/>
    </row>
    <row r="792" spans="1:10" x14ac:dyDescent="0.2">
      <c r="A792" s="107"/>
      <c r="B792" s="107"/>
      <c r="C792" s="107"/>
      <c r="D792" s="107"/>
      <c r="E792" s="108"/>
      <c r="F792" s="46"/>
      <c r="G792" s="107"/>
      <c r="H792" s="99"/>
      <c r="I792" s="254"/>
      <c r="J792" s="107"/>
    </row>
    <row r="793" spans="1:10" x14ac:dyDescent="0.2">
      <c r="A793" s="107"/>
      <c r="B793" s="107"/>
      <c r="C793" s="107"/>
      <c r="D793" s="107"/>
      <c r="E793" s="108"/>
      <c r="F793" s="46"/>
      <c r="G793" s="107"/>
      <c r="H793" s="99"/>
      <c r="I793" s="254"/>
      <c r="J793" s="107"/>
    </row>
    <row r="794" spans="1:10" x14ac:dyDescent="0.2">
      <c r="A794" s="107"/>
      <c r="B794" s="107"/>
      <c r="C794" s="107"/>
      <c r="D794" s="107"/>
      <c r="E794" s="108"/>
      <c r="F794" s="46"/>
      <c r="G794" s="107"/>
      <c r="H794" s="99"/>
      <c r="I794" s="254"/>
      <c r="J794" s="107"/>
    </row>
    <row r="795" spans="1:10" x14ac:dyDescent="0.2">
      <c r="A795" s="107"/>
      <c r="B795" s="107"/>
      <c r="C795" s="107"/>
      <c r="D795" s="107"/>
      <c r="E795" s="108"/>
      <c r="F795" s="46"/>
      <c r="G795" s="107"/>
      <c r="H795" s="99"/>
      <c r="I795" s="254"/>
      <c r="J795" s="107"/>
    </row>
    <row r="796" spans="1:10" x14ac:dyDescent="0.2">
      <c r="A796" s="107"/>
      <c r="B796" s="107"/>
      <c r="C796" s="107"/>
      <c r="D796" s="107"/>
      <c r="E796" s="108"/>
      <c r="F796" s="46"/>
      <c r="G796" s="107"/>
      <c r="H796" s="99"/>
      <c r="I796" s="254"/>
      <c r="J796" s="107"/>
    </row>
    <row r="797" spans="1:10" x14ac:dyDescent="0.2">
      <c r="A797" s="107"/>
      <c r="B797" s="107"/>
      <c r="C797" s="107"/>
      <c r="D797" s="107"/>
      <c r="E797" s="108"/>
      <c r="F797" s="46"/>
      <c r="G797" s="107"/>
      <c r="H797" s="99"/>
      <c r="I797" s="254"/>
      <c r="J797" s="107"/>
    </row>
    <row r="798" spans="1:10" x14ac:dyDescent="0.2">
      <c r="A798" s="107"/>
      <c r="B798" s="107"/>
      <c r="C798" s="107"/>
      <c r="D798" s="107"/>
      <c r="E798" s="108"/>
      <c r="F798" s="46"/>
      <c r="G798" s="107"/>
      <c r="H798" s="99"/>
      <c r="I798" s="254"/>
      <c r="J798" s="107"/>
    </row>
    <row r="799" spans="1:10" x14ac:dyDescent="0.2">
      <c r="A799" s="107"/>
      <c r="B799" s="107"/>
      <c r="C799" s="107"/>
      <c r="D799" s="107"/>
      <c r="E799" s="108"/>
      <c r="F799" s="46"/>
      <c r="G799" s="107"/>
      <c r="H799" s="99"/>
      <c r="I799" s="254"/>
      <c r="J799" s="107"/>
    </row>
    <row r="800" spans="1:10" x14ac:dyDescent="0.2">
      <c r="A800" s="107"/>
      <c r="B800" s="107"/>
      <c r="C800" s="107"/>
      <c r="D800" s="107"/>
      <c r="E800" s="108"/>
      <c r="F800" s="46"/>
      <c r="G800" s="107"/>
      <c r="H800" s="99"/>
      <c r="I800" s="254"/>
      <c r="J800" s="107"/>
    </row>
    <row r="801" spans="1:10" x14ac:dyDescent="0.2">
      <c r="A801" s="107"/>
      <c r="B801" s="107"/>
      <c r="C801" s="107"/>
      <c r="D801" s="107"/>
      <c r="E801" s="108"/>
      <c r="F801" s="46"/>
      <c r="G801" s="107"/>
      <c r="H801" s="99"/>
      <c r="I801" s="254"/>
      <c r="J801" s="107"/>
    </row>
    <row r="802" spans="1:10" x14ac:dyDescent="0.2">
      <c r="A802" s="107"/>
      <c r="B802" s="107"/>
      <c r="C802" s="107"/>
      <c r="D802" s="107"/>
      <c r="E802" s="108"/>
      <c r="F802" s="46"/>
      <c r="G802" s="107"/>
      <c r="H802" s="99"/>
      <c r="I802" s="254"/>
      <c r="J802" s="107"/>
    </row>
    <row r="803" spans="1:10" x14ac:dyDescent="0.2">
      <c r="A803" s="107"/>
      <c r="B803" s="107"/>
      <c r="C803" s="107"/>
      <c r="D803" s="107"/>
      <c r="E803" s="108"/>
      <c r="F803" s="46"/>
      <c r="G803" s="107"/>
      <c r="H803" s="99"/>
      <c r="I803" s="254"/>
      <c r="J803" s="107"/>
    </row>
    <row r="804" spans="1:10" x14ac:dyDescent="0.2">
      <c r="A804" s="107"/>
      <c r="B804" s="107"/>
      <c r="C804" s="107"/>
      <c r="D804" s="107"/>
      <c r="E804" s="108"/>
      <c r="F804" s="46"/>
      <c r="G804" s="107"/>
      <c r="H804" s="99"/>
      <c r="I804" s="254"/>
      <c r="J804" s="107"/>
    </row>
    <row r="805" spans="1:10" x14ac:dyDescent="0.2">
      <c r="A805" s="107"/>
      <c r="B805" s="107"/>
      <c r="C805" s="107"/>
      <c r="D805" s="107"/>
      <c r="E805" s="108"/>
      <c r="F805" s="46"/>
      <c r="G805" s="107"/>
      <c r="H805" s="99"/>
      <c r="I805" s="254"/>
      <c r="J805" s="107"/>
    </row>
    <row r="806" spans="1:10" x14ac:dyDescent="0.2">
      <c r="A806" s="107"/>
      <c r="B806" s="107"/>
      <c r="C806" s="107"/>
      <c r="D806" s="107"/>
      <c r="E806" s="108"/>
      <c r="F806" s="46"/>
      <c r="G806" s="107"/>
      <c r="H806" s="99"/>
      <c r="I806" s="254"/>
      <c r="J806" s="107"/>
    </row>
    <row r="807" spans="1:10" x14ac:dyDescent="0.2">
      <c r="A807" s="107"/>
      <c r="B807" s="107"/>
      <c r="C807" s="107"/>
      <c r="D807" s="107"/>
      <c r="E807" s="108"/>
      <c r="F807" s="46"/>
      <c r="G807" s="107"/>
      <c r="H807" s="99"/>
      <c r="I807" s="254"/>
      <c r="J807" s="107"/>
    </row>
    <row r="808" spans="1:10" x14ac:dyDescent="0.2">
      <c r="A808" s="107"/>
      <c r="B808" s="107"/>
      <c r="C808" s="107"/>
      <c r="D808" s="107"/>
      <c r="E808" s="108"/>
      <c r="F808" s="46"/>
      <c r="G808" s="107"/>
      <c r="H808" s="99"/>
      <c r="I808" s="254"/>
      <c r="J808" s="107"/>
    </row>
    <row r="809" spans="1:10" x14ac:dyDescent="0.2">
      <c r="A809" s="107"/>
      <c r="B809" s="107"/>
      <c r="C809" s="107"/>
      <c r="D809" s="107"/>
      <c r="E809" s="108"/>
      <c r="F809" s="46"/>
      <c r="G809" s="107"/>
      <c r="H809" s="99"/>
      <c r="I809" s="254"/>
      <c r="J809" s="107"/>
    </row>
    <row r="810" spans="1:10" x14ac:dyDescent="0.2">
      <c r="A810" s="107"/>
      <c r="B810" s="107"/>
      <c r="C810" s="107"/>
      <c r="D810" s="107"/>
      <c r="E810" s="108"/>
      <c r="F810" s="46"/>
      <c r="G810" s="107"/>
      <c r="H810" s="99"/>
      <c r="I810" s="254"/>
      <c r="J810" s="107"/>
    </row>
    <row r="811" spans="1:10" x14ac:dyDescent="0.2">
      <c r="A811" s="107"/>
      <c r="B811" s="107"/>
      <c r="C811" s="107"/>
      <c r="D811" s="107"/>
      <c r="E811" s="108"/>
      <c r="F811" s="46"/>
      <c r="G811" s="107"/>
      <c r="H811" s="99"/>
      <c r="I811" s="254"/>
      <c r="J811" s="107"/>
    </row>
    <row r="812" spans="1:10" x14ac:dyDescent="0.2">
      <c r="A812" s="107"/>
      <c r="B812" s="107"/>
      <c r="C812" s="107"/>
      <c r="D812" s="107"/>
      <c r="E812" s="108"/>
      <c r="F812" s="46"/>
      <c r="G812" s="107"/>
      <c r="H812" s="99"/>
      <c r="I812" s="254"/>
      <c r="J812" s="107"/>
    </row>
    <row r="813" spans="1:10" x14ac:dyDescent="0.2">
      <c r="A813" s="107"/>
      <c r="B813" s="107"/>
      <c r="C813" s="107"/>
      <c r="D813" s="107"/>
      <c r="E813" s="108"/>
      <c r="F813" s="46"/>
      <c r="G813" s="107"/>
      <c r="H813" s="99"/>
      <c r="I813" s="254"/>
      <c r="J813" s="107"/>
    </row>
    <row r="814" spans="1:10" x14ac:dyDescent="0.2">
      <c r="A814" s="107"/>
      <c r="B814" s="107"/>
      <c r="C814" s="107"/>
      <c r="D814" s="107"/>
      <c r="E814" s="108"/>
      <c r="F814" s="46"/>
      <c r="G814" s="107"/>
      <c r="H814" s="99"/>
      <c r="I814" s="254"/>
      <c r="J814" s="107"/>
    </row>
    <row r="815" spans="1:10" x14ac:dyDescent="0.2">
      <c r="A815" s="107"/>
      <c r="B815" s="107"/>
      <c r="C815" s="107"/>
      <c r="D815" s="107"/>
      <c r="E815" s="108"/>
      <c r="F815" s="46"/>
      <c r="G815" s="107"/>
      <c r="H815" s="99"/>
      <c r="I815" s="254"/>
      <c r="J815" s="107"/>
    </row>
    <row r="816" spans="1:10" x14ac:dyDescent="0.2">
      <c r="A816" s="107"/>
      <c r="B816" s="107"/>
      <c r="C816" s="107"/>
      <c r="D816" s="107"/>
      <c r="E816" s="108"/>
      <c r="F816" s="46"/>
      <c r="G816" s="107"/>
      <c r="H816" s="99"/>
      <c r="I816" s="254"/>
      <c r="J816" s="107"/>
    </row>
    <row r="817" spans="1:10" x14ac:dyDescent="0.2">
      <c r="A817" s="107"/>
      <c r="B817" s="107"/>
      <c r="C817" s="107"/>
      <c r="D817" s="107"/>
      <c r="E817" s="108"/>
      <c r="F817" s="46"/>
      <c r="G817" s="107"/>
      <c r="H817" s="99"/>
      <c r="I817" s="254"/>
      <c r="J817" s="107"/>
    </row>
    <row r="818" spans="1:10" x14ac:dyDescent="0.2">
      <c r="A818" s="107"/>
      <c r="B818" s="107"/>
      <c r="C818" s="107"/>
      <c r="D818" s="107"/>
      <c r="E818" s="108"/>
      <c r="F818" s="46"/>
      <c r="G818" s="107"/>
      <c r="H818" s="99"/>
      <c r="I818" s="254"/>
      <c r="J818" s="107"/>
    </row>
    <row r="819" spans="1:10" x14ac:dyDescent="0.2">
      <c r="A819" s="107"/>
      <c r="B819" s="107"/>
      <c r="C819" s="107"/>
      <c r="D819" s="107"/>
      <c r="E819" s="108"/>
      <c r="F819" s="46"/>
      <c r="G819" s="107"/>
      <c r="H819" s="99"/>
      <c r="I819" s="254"/>
      <c r="J819" s="107"/>
    </row>
    <row r="820" spans="1:10" x14ac:dyDescent="0.2">
      <c r="A820" s="107"/>
      <c r="B820" s="107"/>
      <c r="C820" s="107"/>
      <c r="D820" s="107"/>
      <c r="E820" s="108"/>
      <c r="F820" s="46"/>
      <c r="G820" s="107"/>
      <c r="H820" s="99"/>
      <c r="I820" s="254"/>
      <c r="J820" s="107"/>
    </row>
    <row r="821" spans="1:10" x14ac:dyDescent="0.2">
      <c r="A821" s="107"/>
      <c r="B821" s="107"/>
      <c r="C821" s="107"/>
      <c r="D821" s="107"/>
      <c r="E821" s="108"/>
      <c r="F821" s="46"/>
      <c r="G821" s="107"/>
      <c r="H821" s="99"/>
      <c r="I821" s="254"/>
      <c r="J821" s="107"/>
    </row>
    <row r="822" spans="1:10" x14ac:dyDescent="0.2">
      <c r="A822" s="107"/>
      <c r="B822" s="107"/>
      <c r="C822" s="107"/>
      <c r="D822" s="107"/>
      <c r="E822" s="108"/>
      <c r="F822" s="46"/>
      <c r="G822" s="107"/>
      <c r="H822" s="99"/>
      <c r="I822" s="254"/>
      <c r="J822" s="107"/>
    </row>
    <row r="823" spans="1:10" x14ac:dyDescent="0.2">
      <c r="A823" s="107"/>
      <c r="B823" s="107"/>
      <c r="C823" s="107"/>
      <c r="D823" s="107"/>
      <c r="E823" s="108"/>
      <c r="F823" s="46"/>
      <c r="G823" s="107"/>
      <c r="H823" s="99"/>
      <c r="I823" s="254"/>
      <c r="J823" s="107"/>
    </row>
    <row r="824" spans="1:10" x14ac:dyDescent="0.2">
      <c r="A824" s="107"/>
      <c r="B824" s="107"/>
      <c r="C824" s="107"/>
      <c r="D824" s="107"/>
      <c r="E824" s="108"/>
      <c r="F824" s="46"/>
      <c r="G824" s="107"/>
      <c r="H824" s="99"/>
      <c r="I824" s="254"/>
      <c r="J824" s="107"/>
    </row>
    <row r="825" spans="1:10" x14ac:dyDescent="0.2">
      <c r="A825" s="107"/>
      <c r="B825" s="107"/>
      <c r="C825" s="107"/>
      <c r="D825" s="107"/>
      <c r="E825" s="108"/>
      <c r="F825" s="46"/>
      <c r="G825" s="107"/>
      <c r="H825" s="99"/>
      <c r="I825" s="254"/>
      <c r="J825" s="107"/>
    </row>
    <row r="826" spans="1:10" x14ac:dyDescent="0.2">
      <c r="A826" s="107"/>
      <c r="B826" s="107"/>
      <c r="C826" s="107"/>
      <c r="D826" s="107"/>
      <c r="E826" s="108"/>
      <c r="F826" s="46"/>
      <c r="G826" s="107"/>
      <c r="H826" s="99"/>
      <c r="I826" s="254"/>
      <c r="J826" s="107"/>
    </row>
    <row r="827" spans="1:10" x14ac:dyDescent="0.2">
      <c r="A827" s="107"/>
      <c r="B827" s="107"/>
      <c r="C827" s="107"/>
      <c r="D827" s="107"/>
      <c r="E827" s="108"/>
      <c r="F827" s="46"/>
      <c r="G827" s="107"/>
      <c r="H827" s="99"/>
      <c r="I827" s="254"/>
      <c r="J827" s="107"/>
    </row>
    <row r="828" spans="1:10" x14ac:dyDescent="0.2">
      <c r="A828" s="107"/>
      <c r="B828" s="107"/>
      <c r="C828" s="107"/>
      <c r="D828" s="107"/>
      <c r="E828" s="108"/>
      <c r="F828" s="46"/>
      <c r="G828" s="107"/>
      <c r="H828" s="99"/>
      <c r="I828" s="254"/>
      <c r="J828" s="107"/>
    </row>
    <row r="829" spans="1:10" x14ac:dyDescent="0.2">
      <c r="A829" s="107"/>
      <c r="B829" s="107"/>
      <c r="C829" s="107"/>
      <c r="D829" s="107"/>
      <c r="E829" s="108"/>
      <c r="F829" s="46"/>
      <c r="G829" s="107"/>
      <c r="H829" s="99"/>
      <c r="I829" s="254"/>
      <c r="J829" s="107"/>
    </row>
    <row r="830" spans="1:10" x14ac:dyDescent="0.2">
      <c r="A830" s="107"/>
      <c r="B830" s="107"/>
      <c r="C830" s="107"/>
      <c r="D830" s="107"/>
      <c r="E830" s="108"/>
      <c r="F830" s="46"/>
      <c r="G830" s="107"/>
      <c r="H830" s="99"/>
      <c r="I830" s="254"/>
      <c r="J830" s="107"/>
    </row>
    <row r="831" spans="1:10" x14ac:dyDescent="0.2">
      <c r="A831" s="107"/>
      <c r="B831" s="107"/>
      <c r="C831" s="107"/>
      <c r="D831" s="107"/>
      <c r="E831" s="108"/>
      <c r="F831" s="46"/>
      <c r="G831" s="107"/>
      <c r="H831" s="99"/>
      <c r="I831" s="254"/>
      <c r="J831" s="107"/>
    </row>
    <row r="832" spans="1:10" x14ac:dyDescent="0.2">
      <c r="A832" s="107"/>
      <c r="B832" s="107"/>
      <c r="C832" s="107"/>
      <c r="D832" s="107"/>
      <c r="E832" s="108"/>
      <c r="F832" s="46"/>
      <c r="G832" s="107"/>
      <c r="H832" s="99"/>
      <c r="I832" s="254"/>
      <c r="J832" s="107"/>
    </row>
    <row r="833" spans="1:10" x14ac:dyDescent="0.2">
      <c r="A833" s="107"/>
      <c r="B833" s="107"/>
      <c r="C833" s="107"/>
      <c r="D833" s="107"/>
      <c r="E833" s="108"/>
      <c r="F833" s="46"/>
      <c r="G833" s="107"/>
      <c r="H833" s="99"/>
      <c r="I833" s="254"/>
      <c r="J833" s="107"/>
    </row>
    <row r="834" spans="1:10" x14ac:dyDescent="0.2">
      <c r="A834" s="107"/>
      <c r="B834" s="107"/>
      <c r="C834" s="107"/>
      <c r="D834" s="107"/>
      <c r="E834" s="108"/>
      <c r="F834" s="46"/>
      <c r="G834" s="107"/>
      <c r="H834" s="99"/>
      <c r="I834" s="254"/>
      <c r="J834" s="107"/>
    </row>
    <row r="835" spans="1:10" x14ac:dyDescent="0.2">
      <c r="A835" s="107"/>
      <c r="B835" s="107"/>
      <c r="C835" s="107"/>
      <c r="D835" s="107"/>
      <c r="E835" s="108"/>
      <c r="F835" s="46"/>
      <c r="G835" s="107"/>
      <c r="H835" s="99"/>
      <c r="I835" s="254"/>
      <c r="J835" s="107"/>
    </row>
    <row r="836" spans="1:10" x14ac:dyDescent="0.2">
      <c r="A836" s="107"/>
      <c r="B836" s="107"/>
      <c r="C836" s="107"/>
      <c r="D836" s="107"/>
      <c r="E836" s="108"/>
      <c r="F836" s="46"/>
      <c r="G836" s="107"/>
      <c r="H836" s="99"/>
      <c r="I836" s="254"/>
      <c r="J836" s="107"/>
    </row>
    <row r="837" spans="1:10" x14ac:dyDescent="0.2">
      <c r="A837" s="107"/>
      <c r="B837" s="107"/>
      <c r="C837" s="107"/>
      <c r="D837" s="107"/>
      <c r="E837" s="108"/>
      <c r="F837" s="46"/>
      <c r="G837" s="107"/>
      <c r="H837" s="99"/>
      <c r="I837" s="254"/>
      <c r="J837" s="107"/>
    </row>
    <row r="838" spans="1:10" x14ac:dyDescent="0.2">
      <c r="A838" s="107"/>
      <c r="B838" s="107"/>
      <c r="C838" s="107"/>
      <c r="D838" s="107"/>
      <c r="E838" s="108"/>
      <c r="F838" s="46"/>
      <c r="G838" s="107"/>
      <c r="H838" s="99"/>
      <c r="I838" s="254"/>
      <c r="J838" s="107"/>
    </row>
    <row r="839" spans="1:10" x14ac:dyDescent="0.2">
      <c r="A839" s="107"/>
      <c r="B839" s="107"/>
      <c r="C839" s="107"/>
      <c r="D839" s="107"/>
      <c r="E839" s="108"/>
      <c r="F839" s="46"/>
      <c r="G839" s="107"/>
      <c r="H839" s="99"/>
      <c r="I839" s="254"/>
      <c r="J839" s="107"/>
    </row>
    <row r="840" spans="1:10" x14ac:dyDescent="0.2">
      <c r="A840" s="107"/>
      <c r="B840" s="107"/>
      <c r="C840" s="107"/>
      <c r="D840" s="107"/>
      <c r="E840" s="108"/>
      <c r="F840" s="46"/>
      <c r="G840" s="107"/>
      <c r="H840" s="99"/>
      <c r="I840" s="254"/>
      <c r="J840" s="107"/>
    </row>
    <row r="841" spans="1:10" x14ac:dyDescent="0.2">
      <c r="A841" s="107"/>
      <c r="B841" s="107"/>
      <c r="C841" s="107"/>
      <c r="D841" s="107"/>
      <c r="E841" s="108"/>
      <c r="F841" s="46"/>
      <c r="G841" s="107"/>
      <c r="H841" s="99"/>
      <c r="I841" s="254"/>
      <c r="J841" s="107"/>
    </row>
    <row r="842" spans="1:10" x14ac:dyDescent="0.2">
      <c r="A842" s="107"/>
      <c r="B842" s="107"/>
      <c r="C842" s="107"/>
      <c r="D842" s="107"/>
      <c r="E842" s="108"/>
      <c r="F842" s="46"/>
      <c r="G842" s="107"/>
      <c r="H842" s="99"/>
      <c r="I842" s="254"/>
      <c r="J842" s="107"/>
    </row>
    <row r="843" spans="1:10" x14ac:dyDescent="0.2">
      <c r="A843" s="107"/>
      <c r="B843" s="107"/>
      <c r="C843" s="107"/>
      <c r="D843" s="107"/>
      <c r="E843" s="108"/>
      <c r="F843" s="46"/>
      <c r="G843" s="107"/>
      <c r="H843" s="99"/>
      <c r="I843" s="254"/>
      <c r="J843" s="107"/>
    </row>
    <row r="844" spans="1:10" x14ac:dyDescent="0.2">
      <c r="A844" s="107"/>
      <c r="B844" s="107"/>
      <c r="C844" s="107"/>
      <c r="D844" s="107"/>
      <c r="E844" s="108"/>
      <c r="F844" s="46"/>
      <c r="G844" s="107"/>
      <c r="H844" s="99"/>
      <c r="I844" s="254"/>
      <c r="J844" s="107"/>
    </row>
    <row r="845" spans="1:10" x14ac:dyDescent="0.2">
      <c r="A845" s="107"/>
      <c r="B845" s="107"/>
      <c r="C845" s="107"/>
      <c r="D845" s="107"/>
      <c r="E845" s="108"/>
      <c r="F845" s="46"/>
      <c r="G845" s="107"/>
      <c r="H845" s="99"/>
      <c r="I845" s="254"/>
      <c r="J845" s="107"/>
    </row>
    <row r="846" spans="1:10" x14ac:dyDescent="0.2">
      <c r="A846" s="107"/>
      <c r="B846" s="107"/>
      <c r="C846" s="107"/>
      <c r="D846" s="107"/>
      <c r="E846" s="108"/>
      <c r="F846" s="46"/>
      <c r="G846" s="107"/>
      <c r="H846" s="99"/>
      <c r="I846" s="254"/>
      <c r="J846" s="107"/>
    </row>
    <row r="847" spans="1:10" x14ac:dyDescent="0.2">
      <c r="A847" s="107"/>
      <c r="B847" s="107"/>
      <c r="C847" s="107"/>
      <c r="D847" s="107"/>
      <c r="E847" s="108"/>
      <c r="F847" s="46"/>
      <c r="G847" s="107"/>
      <c r="H847" s="99"/>
      <c r="I847" s="254"/>
      <c r="J847" s="107"/>
    </row>
    <row r="848" spans="1:10" x14ac:dyDescent="0.2">
      <c r="A848" s="107"/>
      <c r="B848" s="107"/>
      <c r="C848" s="107"/>
      <c r="D848" s="107"/>
      <c r="E848" s="108"/>
      <c r="F848" s="46"/>
      <c r="G848" s="107"/>
      <c r="H848" s="99"/>
      <c r="I848" s="254"/>
      <c r="J848" s="107"/>
    </row>
    <row r="849" spans="1:10" x14ac:dyDescent="0.2">
      <c r="A849" s="107"/>
      <c r="B849" s="107"/>
      <c r="C849" s="107"/>
      <c r="D849" s="107"/>
      <c r="E849" s="108"/>
      <c r="F849" s="46"/>
      <c r="G849" s="107"/>
      <c r="H849" s="99"/>
      <c r="I849" s="254"/>
      <c r="J849" s="107"/>
    </row>
    <row r="850" spans="1:10" x14ac:dyDescent="0.2">
      <c r="A850" s="107"/>
      <c r="B850" s="107"/>
      <c r="C850" s="107"/>
      <c r="D850" s="107"/>
      <c r="E850" s="108"/>
      <c r="F850" s="46"/>
      <c r="G850" s="107"/>
      <c r="H850" s="99"/>
      <c r="I850" s="254"/>
      <c r="J850" s="107"/>
    </row>
    <row r="851" spans="1:10" x14ac:dyDescent="0.2">
      <c r="A851" s="107"/>
      <c r="B851" s="107"/>
      <c r="C851" s="107"/>
      <c r="D851" s="107"/>
      <c r="E851" s="108"/>
      <c r="F851" s="46"/>
      <c r="G851" s="107"/>
      <c r="H851" s="99"/>
      <c r="I851" s="254"/>
      <c r="J851" s="107"/>
    </row>
    <row r="852" spans="1:10" x14ac:dyDescent="0.2">
      <c r="A852" s="107"/>
      <c r="B852" s="107"/>
      <c r="C852" s="107"/>
      <c r="D852" s="107"/>
      <c r="E852" s="108"/>
      <c r="F852" s="46"/>
      <c r="G852" s="107"/>
      <c r="H852" s="99"/>
      <c r="I852" s="254"/>
      <c r="J852" s="107"/>
    </row>
    <row r="853" spans="1:10" x14ac:dyDescent="0.2">
      <c r="A853" s="107"/>
      <c r="B853" s="107"/>
      <c r="C853" s="107"/>
      <c r="D853" s="107"/>
      <c r="E853" s="108"/>
      <c r="F853" s="46"/>
      <c r="G853" s="107"/>
      <c r="H853" s="99"/>
      <c r="I853" s="254"/>
      <c r="J853" s="107"/>
    </row>
    <row r="854" spans="1:10" x14ac:dyDescent="0.2">
      <c r="A854" s="107"/>
      <c r="B854" s="107"/>
      <c r="C854" s="107"/>
      <c r="D854" s="107"/>
      <c r="E854" s="108"/>
      <c r="F854" s="46"/>
      <c r="G854" s="107"/>
      <c r="H854" s="99"/>
      <c r="I854" s="254"/>
      <c r="J854" s="107"/>
    </row>
    <row r="855" spans="1:10" x14ac:dyDescent="0.2">
      <c r="A855" s="107"/>
      <c r="B855" s="107"/>
      <c r="C855" s="107"/>
      <c r="D855" s="107"/>
      <c r="E855" s="108"/>
      <c r="F855" s="46"/>
      <c r="G855" s="107"/>
      <c r="H855" s="99"/>
      <c r="I855" s="254"/>
      <c r="J855" s="107"/>
    </row>
    <row r="856" spans="1:10" x14ac:dyDescent="0.2">
      <c r="A856" s="107"/>
      <c r="B856" s="107"/>
      <c r="C856" s="107"/>
      <c r="D856" s="107"/>
      <c r="E856" s="108"/>
      <c r="F856" s="46"/>
      <c r="G856" s="107"/>
      <c r="H856" s="99"/>
      <c r="I856" s="254"/>
      <c r="J856" s="107"/>
    </row>
    <row r="857" spans="1:10" x14ac:dyDescent="0.2">
      <c r="A857" s="107"/>
      <c r="B857" s="107"/>
      <c r="C857" s="107"/>
      <c r="D857" s="107"/>
      <c r="E857" s="108"/>
      <c r="F857" s="46"/>
      <c r="G857" s="107"/>
      <c r="H857" s="99"/>
      <c r="I857" s="254"/>
      <c r="J857" s="107"/>
    </row>
    <row r="858" spans="1:10" x14ac:dyDescent="0.2">
      <c r="A858" s="107"/>
      <c r="B858" s="107"/>
      <c r="C858" s="107"/>
      <c r="D858" s="107"/>
      <c r="E858" s="108"/>
      <c r="F858" s="46"/>
      <c r="G858" s="107"/>
      <c r="H858" s="99"/>
      <c r="I858" s="254"/>
      <c r="J858" s="107"/>
    </row>
    <row r="859" spans="1:10" x14ac:dyDescent="0.2">
      <c r="A859" s="107"/>
      <c r="B859" s="107"/>
      <c r="C859" s="107"/>
      <c r="D859" s="107"/>
      <c r="E859" s="108"/>
      <c r="F859" s="46"/>
      <c r="G859" s="107"/>
      <c r="H859" s="99"/>
      <c r="I859" s="254"/>
      <c r="J859" s="107"/>
    </row>
    <row r="860" spans="1:10" x14ac:dyDescent="0.2">
      <c r="A860" s="107"/>
      <c r="B860" s="107"/>
      <c r="C860" s="107"/>
      <c r="D860" s="107"/>
      <c r="E860" s="108"/>
      <c r="F860" s="46"/>
      <c r="G860" s="107"/>
      <c r="H860" s="99"/>
      <c r="I860" s="254"/>
      <c r="J860" s="107"/>
    </row>
    <row r="861" spans="1:10" x14ac:dyDescent="0.2">
      <c r="A861" s="107"/>
      <c r="B861" s="107"/>
      <c r="C861" s="107"/>
      <c r="D861" s="107"/>
      <c r="E861" s="108"/>
      <c r="F861" s="46"/>
      <c r="G861" s="107"/>
      <c r="H861" s="99"/>
      <c r="I861" s="254"/>
      <c r="J861" s="107"/>
    </row>
    <row r="862" spans="1:10" x14ac:dyDescent="0.2">
      <c r="A862" s="107"/>
      <c r="B862" s="107"/>
      <c r="C862" s="107"/>
      <c r="D862" s="107"/>
      <c r="E862" s="108"/>
      <c r="F862" s="46"/>
      <c r="G862" s="107"/>
      <c r="H862" s="99"/>
      <c r="I862" s="254"/>
      <c r="J862" s="107"/>
    </row>
    <row r="863" spans="1:10" x14ac:dyDescent="0.2">
      <c r="A863" s="107"/>
      <c r="B863" s="107"/>
      <c r="C863" s="107"/>
      <c r="D863" s="107"/>
      <c r="E863" s="108"/>
      <c r="F863" s="46"/>
      <c r="G863" s="107"/>
      <c r="H863" s="99"/>
      <c r="I863" s="254"/>
      <c r="J863" s="107"/>
    </row>
    <row r="864" spans="1:10" x14ac:dyDescent="0.2">
      <c r="A864" s="107"/>
      <c r="B864" s="107"/>
      <c r="C864" s="107"/>
      <c r="D864" s="107"/>
      <c r="E864" s="108"/>
      <c r="F864" s="46"/>
      <c r="G864" s="107"/>
      <c r="H864" s="99"/>
      <c r="I864" s="254"/>
      <c r="J864" s="107"/>
    </row>
    <row r="865" spans="1:10" x14ac:dyDescent="0.2">
      <c r="A865" s="107"/>
      <c r="B865" s="107"/>
      <c r="C865" s="107"/>
      <c r="D865" s="107"/>
      <c r="E865" s="108"/>
      <c r="F865" s="46"/>
      <c r="G865" s="107"/>
      <c r="H865" s="99"/>
      <c r="I865" s="254"/>
      <c r="J865" s="107"/>
    </row>
    <row r="866" spans="1:10" x14ac:dyDescent="0.2">
      <c r="A866" s="107"/>
      <c r="B866" s="107"/>
      <c r="C866" s="107"/>
      <c r="D866" s="107"/>
      <c r="E866" s="108"/>
      <c r="F866" s="46"/>
      <c r="G866" s="107"/>
      <c r="H866" s="99"/>
      <c r="I866" s="254"/>
      <c r="J866" s="107"/>
    </row>
    <row r="867" spans="1:10" x14ac:dyDescent="0.2">
      <c r="A867" s="107"/>
      <c r="B867" s="107"/>
      <c r="C867" s="107"/>
      <c r="D867" s="107"/>
      <c r="E867" s="108"/>
      <c r="F867" s="46"/>
      <c r="G867" s="107"/>
      <c r="H867" s="99"/>
      <c r="I867" s="254"/>
      <c r="J867" s="107"/>
    </row>
    <row r="868" spans="1:10" x14ac:dyDescent="0.2">
      <c r="A868" s="107"/>
      <c r="B868" s="107"/>
      <c r="C868" s="107"/>
      <c r="D868" s="107"/>
      <c r="E868" s="108"/>
      <c r="F868" s="46"/>
      <c r="G868" s="107"/>
      <c r="H868" s="99"/>
      <c r="I868" s="254"/>
      <c r="J868" s="107"/>
    </row>
    <row r="869" spans="1:10" x14ac:dyDescent="0.2">
      <c r="A869" s="107"/>
      <c r="B869" s="107"/>
      <c r="C869" s="107"/>
      <c r="D869" s="107"/>
      <c r="E869" s="108"/>
      <c r="F869" s="46"/>
      <c r="G869" s="107"/>
      <c r="H869" s="99"/>
      <c r="I869" s="254"/>
      <c r="J869" s="107"/>
    </row>
    <row r="870" spans="1:10" x14ac:dyDescent="0.2">
      <c r="A870" s="107"/>
      <c r="B870" s="107"/>
      <c r="C870" s="107"/>
      <c r="D870" s="107"/>
      <c r="E870" s="108"/>
      <c r="F870" s="46"/>
      <c r="G870" s="107"/>
      <c r="H870" s="99"/>
      <c r="I870" s="254"/>
      <c r="J870" s="107"/>
    </row>
    <row r="871" spans="1:10" x14ac:dyDescent="0.2">
      <c r="A871" s="107"/>
      <c r="B871" s="107"/>
      <c r="C871" s="107"/>
      <c r="D871" s="107"/>
      <c r="E871" s="108"/>
      <c r="F871" s="46"/>
      <c r="G871" s="107"/>
      <c r="H871" s="99"/>
      <c r="I871" s="254"/>
      <c r="J871" s="107"/>
    </row>
    <row r="872" spans="1:10" x14ac:dyDescent="0.2">
      <c r="A872" s="107"/>
      <c r="B872" s="107"/>
      <c r="C872" s="107"/>
      <c r="D872" s="107"/>
      <c r="E872" s="108"/>
      <c r="F872" s="46"/>
      <c r="G872" s="107"/>
      <c r="H872" s="99"/>
      <c r="I872" s="254"/>
      <c r="J872" s="107"/>
    </row>
    <row r="873" spans="1:10" x14ac:dyDescent="0.2">
      <c r="A873" s="107"/>
      <c r="B873" s="107"/>
      <c r="C873" s="107"/>
      <c r="D873" s="107"/>
      <c r="E873" s="108"/>
      <c r="F873" s="46"/>
      <c r="G873" s="107"/>
      <c r="H873" s="99"/>
      <c r="I873" s="254"/>
      <c r="J873" s="107"/>
    </row>
    <row r="874" spans="1:10" x14ac:dyDescent="0.2">
      <c r="A874" s="107"/>
      <c r="B874" s="107"/>
      <c r="C874" s="107"/>
      <c r="D874" s="107"/>
      <c r="E874" s="108"/>
      <c r="F874" s="46"/>
      <c r="G874" s="107"/>
      <c r="H874" s="99"/>
      <c r="I874" s="254"/>
      <c r="J874" s="107"/>
    </row>
    <row r="875" spans="1:10" x14ac:dyDescent="0.2">
      <c r="A875" s="107"/>
      <c r="B875" s="107"/>
      <c r="C875" s="107"/>
      <c r="D875" s="107"/>
      <c r="E875" s="108"/>
      <c r="F875" s="46"/>
      <c r="G875" s="107"/>
      <c r="H875" s="99"/>
      <c r="I875" s="254"/>
      <c r="J875" s="107"/>
    </row>
    <row r="876" spans="1:10" x14ac:dyDescent="0.2">
      <c r="A876" s="107"/>
      <c r="B876" s="107"/>
      <c r="C876" s="107"/>
      <c r="D876" s="107"/>
      <c r="E876" s="108"/>
      <c r="F876" s="46"/>
      <c r="G876" s="107"/>
      <c r="H876" s="99"/>
      <c r="I876" s="254"/>
      <c r="J876" s="107"/>
    </row>
    <row r="877" spans="1:10" x14ac:dyDescent="0.2">
      <c r="A877" s="107"/>
      <c r="B877" s="107"/>
      <c r="C877" s="107"/>
      <c r="D877" s="107"/>
      <c r="E877" s="108"/>
      <c r="F877" s="46"/>
      <c r="G877" s="107"/>
      <c r="H877" s="99"/>
      <c r="I877" s="254"/>
      <c r="J877" s="107"/>
    </row>
    <row r="878" spans="1:10" x14ac:dyDescent="0.2">
      <c r="A878" s="107"/>
      <c r="B878" s="107"/>
      <c r="C878" s="107"/>
      <c r="D878" s="107"/>
      <c r="E878" s="108"/>
      <c r="F878" s="46"/>
      <c r="G878" s="107"/>
      <c r="H878" s="99"/>
      <c r="I878" s="254"/>
      <c r="J878" s="107"/>
    </row>
    <row r="879" spans="1:10" x14ac:dyDescent="0.2">
      <c r="A879" s="107"/>
      <c r="B879" s="107"/>
      <c r="C879" s="107"/>
      <c r="D879" s="107"/>
      <c r="E879" s="108"/>
      <c r="F879" s="46"/>
      <c r="G879" s="107"/>
      <c r="H879" s="99"/>
      <c r="I879" s="254"/>
      <c r="J879" s="107"/>
    </row>
    <row r="880" spans="1:10" x14ac:dyDescent="0.2">
      <c r="A880" s="107"/>
      <c r="B880" s="107"/>
      <c r="C880" s="107"/>
      <c r="D880" s="107"/>
      <c r="E880" s="108"/>
      <c r="F880" s="46"/>
      <c r="G880" s="107"/>
      <c r="H880" s="99"/>
      <c r="I880" s="254"/>
      <c r="J880" s="107"/>
    </row>
    <row r="881" spans="1:10" x14ac:dyDescent="0.2">
      <c r="A881" s="107"/>
      <c r="B881" s="107"/>
      <c r="C881" s="107"/>
      <c r="D881" s="107"/>
      <c r="E881" s="108"/>
      <c r="F881" s="46"/>
      <c r="G881" s="107"/>
      <c r="H881" s="99"/>
      <c r="I881" s="254"/>
      <c r="J881" s="107"/>
    </row>
    <row r="882" spans="1:10" x14ac:dyDescent="0.2">
      <c r="A882" s="107"/>
      <c r="B882" s="107"/>
      <c r="C882" s="107"/>
      <c r="D882" s="107"/>
      <c r="E882" s="108"/>
      <c r="F882" s="46"/>
      <c r="G882" s="107"/>
      <c r="H882" s="99"/>
      <c r="I882" s="254"/>
      <c r="J882" s="107"/>
    </row>
    <row r="883" spans="1:10" x14ac:dyDescent="0.2">
      <c r="A883" s="107"/>
      <c r="B883" s="107"/>
      <c r="C883" s="107"/>
      <c r="D883" s="107"/>
      <c r="E883" s="108"/>
      <c r="F883" s="46"/>
      <c r="G883" s="107"/>
      <c r="H883" s="99"/>
      <c r="I883" s="254"/>
      <c r="J883" s="107"/>
    </row>
    <row r="884" spans="1:10" x14ac:dyDescent="0.2">
      <c r="A884" s="107"/>
      <c r="B884" s="107"/>
      <c r="C884" s="107"/>
      <c r="D884" s="107"/>
      <c r="E884" s="108"/>
      <c r="F884" s="46"/>
      <c r="G884" s="107"/>
      <c r="H884" s="99"/>
      <c r="I884" s="254"/>
      <c r="J884" s="107"/>
    </row>
    <row r="885" spans="1:10" x14ac:dyDescent="0.2">
      <c r="A885" s="107"/>
      <c r="B885" s="107"/>
      <c r="C885" s="107"/>
      <c r="D885" s="107"/>
      <c r="E885" s="108"/>
      <c r="F885" s="46"/>
      <c r="G885" s="107"/>
      <c r="H885" s="99"/>
      <c r="I885" s="254"/>
      <c r="J885" s="107"/>
    </row>
    <row r="886" spans="1:10" x14ac:dyDescent="0.2">
      <c r="A886" s="107"/>
      <c r="B886" s="107"/>
      <c r="C886" s="107"/>
      <c r="D886" s="107"/>
      <c r="E886" s="108"/>
      <c r="F886" s="46"/>
      <c r="G886" s="107"/>
      <c r="H886" s="99"/>
      <c r="I886" s="254"/>
      <c r="J886" s="107"/>
    </row>
    <row r="887" spans="1:10" x14ac:dyDescent="0.2">
      <c r="A887" s="107"/>
      <c r="B887" s="107"/>
      <c r="C887" s="107"/>
      <c r="D887" s="107"/>
      <c r="E887" s="108"/>
      <c r="F887" s="46"/>
      <c r="G887" s="107"/>
      <c r="H887" s="99"/>
      <c r="I887" s="254"/>
      <c r="J887" s="107"/>
    </row>
    <row r="888" spans="1:10" x14ac:dyDescent="0.2">
      <c r="A888" s="107"/>
      <c r="B888" s="107"/>
      <c r="C888" s="107"/>
      <c r="D888" s="107"/>
      <c r="E888" s="108"/>
      <c r="F888" s="46"/>
      <c r="G888" s="107"/>
      <c r="H888" s="99"/>
      <c r="I888" s="254"/>
      <c r="J888" s="107"/>
    </row>
    <row r="889" spans="1:10" x14ac:dyDescent="0.2">
      <c r="A889" s="107"/>
      <c r="B889" s="107"/>
      <c r="C889" s="107"/>
      <c r="D889" s="107"/>
      <c r="E889" s="108"/>
      <c r="F889" s="46"/>
      <c r="G889" s="107"/>
      <c r="H889" s="99"/>
      <c r="I889" s="254"/>
      <c r="J889" s="107"/>
    </row>
    <row r="890" spans="1:10" x14ac:dyDescent="0.2">
      <c r="A890" s="107"/>
      <c r="B890" s="107"/>
      <c r="C890" s="107"/>
      <c r="D890" s="107"/>
      <c r="E890" s="108"/>
      <c r="F890" s="46"/>
      <c r="G890" s="107"/>
      <c r="H890" s="99"/>
      <c r="I890" s="254"/>
      <c r="J890" s="107"/>
    </row>
    <row r="891" spans="1:10" x14ac:dyDescent="0.2">
      <c r="A891" s="107"/>
      <c r="B891" s="107"/>
      <c r="C891" s="107"/>
      <c r="D891" s="107"/>
      <c r="E891" s="108"/>
      <c r="F891" s="46"/>
      <c r="G891" s="107"/>
      <c r="H891" s="99"/>
      <c r="I891" s="254"/>
      <c r="J891" s="107"/>
    </row>
    <row r="892" spans="1:10" x14ac:dyDescent="0.2">
      <c r="A892" s="107"/>
      <c r="B892" s="107"/>
      <c r="C892" s="107"/>
      <c r="D892" s="107"/>
      <c r="E892" s="108"/>
      <c r="F892" s="46"/>
      <c r="G892" s="107"/>
      <c r="H892" s="99"/>
      <c r="I892" s="254"/>
      <c r="J892" s="107"/>
    </row>
    <row r="893" spans="1:10" x14ac:dyDescent="0.2">
      <c r="A893" s="107"/>
      <c r="B893" s="107"/>
      <c r="C893" s="107"/>
      <c r="D893" s="107"/>
      <c r="E893" s="108"/>
      <c r="F893" s="46"/>
      <c r="G893" s="107"/>
      <c r="H893" s="99"/>
      <c r="I893" s="254"/>
      <c r="J893" s="107"/>
    </row>
    <row r="894" spans="1:10" x14ac:dyDescent="0.2">
      <c r="A894" s="107"/>
      <c r="B894" s="107"/>
      <c r="C894" s="107"/>
      <c r="D894" s="107"/>
      <c r="E894" s="108"/>
      <c r="F894" s="46"/>
      <c r="G894" s="107"/>
      <c r="H894" s="99"/>
      <c r="I894" s="254"/>
      <c r="J894" s="107"/>
    </row>
    <row r="895" spans="1:10" x14ac:dyDescent="0.2">
      <c r="A895" s="107"/>
      <c r="B895" s="107"/>
      <c r="C895" s="107"/>
      <c r="D895" s="107"/>
      <c r="E895" s="108"/>
      <c r="F895" s="46"/>
      <c r="G895" s="107"/>
      <c r="H895" s="99"/>
      <c r="I895" s="254"/>
      <c r="J895" s="107"/>
    </row>
    <row r="896" spans="1:10" x14ac:dyDescent="0.2">
      <c r="A896" s="107"/>
      <c r="B896" s="107"/>
      <c r="C896" s="107"/>
      <c r="D896" s="107"/>
      <c r="E896" s="108"/>
      <c r="F896" s="46"/>
      <c r="G896" s="107"/>
      <c r="H896" s="99"/>
      <c r="I896" s="254"/>
      <c r="J896" s="107"/>
    </row>
    <row r="897" spans="1:10" x14ac:dyDescent="0.2">
      <c r="A897" s="107"/>
      <c r="B897" s="107"/>
      <c r="C897" s="107"/>
      <c r="D897" s="107"/>
      <c r="E897" s="108"/>
      <c r="F897" s="46"/>
      <c r="G897" s="107"/>
      <c r="H897" s="99"/>
      <c r="I897" s="254"/>
      <c r="J897" s="107"/>
    </row>
    <row r="898" spans="1:10" x14ac:dyDescent="0.2">
      <c r="A898" s="107"/>
      <c r="B898" s="107"/>
      <c r="C898" s="107"/>
      <c r="D898" s="107"/>
      <c r="E898" s="108"/>
      <c r="F898" s="46"/>
      <c r="G898" s="107"/>
      <c r="H898" s="99"/>
      <c r="I898" s="254"/>
      <c r="J898" s="107"/>
    </row>
    <row r="899" spans="1:10" x14ac:dyDescent="0.2">
      <c r="A899" s="107"/>
      <c r="B899" s="107"/>
      <c r="C899" s="107"/>
      <c r="D899" s="107"/>
      <c r="E899" s="108"/>
      <c r="F899" s="46"/>
      <c r="G899" s="107"/>
      <c r="H899" s="99"/>
      <c r="I899" s="254"/>
      <c r="J899" s="107"/>
    </row>
    <row r="900" spans="1:10" x14ac:dyDescent="0.2">
      <c r="A900" s="107"/>
      <c r="B900" s="107"/>
      <c r="C900" s="107"/>
      <c r="D900" s="107"/>
      <c r="E900" s="108"/>
      <c r="F900" s="46"/>
      <c r="G900" s="107"/>
      <c r="H900" s="99"/>
      <c r="I900" s="254"/>
      <c r="J900" s="107"/>
    </row>
    <row r="901" spans="1:10" x14ac:dyDescent="0.2">
      <c r="A901" s="107"/>
      <c r="B901" s="107"/>
      <c r="C901" s="107"/>
      <c r="D901" s="107"/>
      <c r="E901" s="108"/>
      <c r="F901" s="46"/>
      <c r="G901" s="107"/>
      <c r="H901" s="99"/>
      <c r="I901" s="254"/>
      <c r="J901" s="107"/>
    </row>
    <row r="902" spans="1:10" x14ac:dyDescent="0.2">
      <c r="A902" s="107"/>
      <c r="B902" s="107"/>
      <c r="C902" s="107"/>
      <c r="D902" s="107"/>
      <c r="E902" s="108"/>
      <c r="F902" s="46"/>
      <c r="G902" s="107"/>
      <c r="H902" s="99"/>
      <c r="I902" s="254"/>
      <c r="J902" s="107"/>
    </row>
    <row r="903" spans="1:10" x14ac:dyDescent="0.2">
      <c r="A903" s="107"/>
      <c r="B903" s="107"/>
      <c r="C903" s="107"/>
      <c r="D903" s="107"/>
      <c r="E903" s="108"/>
      <c r="F903" s="46"/>
      <c r="G903" s="107"/>
      <c r="H903" s="99"/>
      <c r="I903" s="254"/>
      <c r="J903" s="107"/>
    </row>
    <row r="904" spans="1:10" x14ac:dyDescent="0.2">
      <c r="A904" s="107"/>
      <c r="B904" s="107"/>
      <c r="C904" s="107"/>
      <c r="D904" s="107"/>
      <c r="E904" s="108"/>
      <c r="F904" s="46"/>
      <c r="G904" s="107"/>
      <c r="H904" s="99"/>
      <c r="I904" s="254"/>
      <c r="J904" s="107"/>
    </row>
    <row r="905" spans="1:10" x14ac:dyDescent="0.2">
      <c r="A905" s="107"/>
      <c r="B905" s="107"/>
      <c r="C905" s="107"/>
      <c r="D905" s="107"/>
      <c r="E905" s="108"/>
      <c r="F905" s="46"/>
      <c r="G905" s="107"/>
      <c r="H905" s="99"/>
      <c r="I905" s="254"/>
      <c r="J905" s="107"/>
    </row>
    <row r="906" spans="1:10" x14ac:dyDescent="0.2">
      <c r="A906" s="107"/>
      <c r="B906" s="107"/>
      <c r="C906" s="107"/>
      <c r="D906" s="107"/>
      <c r="E906" s="108"/>
      <c r="F906" s="46"/>
      <c r="G906" s="107"/>
      <c r="H906" s="99"/>
      <c r="I906" s="254"/>
      <c r="J906" s="107"/>
    </row>
    <row r="907" spans="1:10" x14ac:dyDescent="0.2">
      <c r="A907" s="107"/>
      <c r="B907" s="107"/>
      <c r="C907" s="107"/>
      <c r="D907" s="107"/>
      <c r="E907" s="108"/>
      <c r="F907" s="46"/>
      <c r="G907" s="107"/>
      <c r="H907" s="99"/>
      <c r="I907" s="254"/>
      <c r="J907" s="107"/>
    </row>
    <row r="908" spans="1:10" x14ac:dyDescent="0.2">
      <c r="A908" s="107"/>
      <c r="B908" s="107"/>
      <c r="C908" s="107"/>
      <c r="D908" s="107"/>
      <c r="E908" s="108"/>
      <c r="F908" s="46"/>
      <c r="G908" s="107"/>
      <c r="H908" s="99"/>
      <c r="I908" s="254"/>
      <c r="J908" s="107"/>
    </row>
    <row r="909" spans="1:10" x14ac:dyDescent="0.2">
      <c r="A909" s="107"/>
      <c r="B909" s="107"/>
      <c r="C909" s="107"/>
      <c r="D909" s="107"/>
      <c r="E909" s="108"/>
      <c r="F909" s="46"/>
      <c r="G909" s="107"/>
      <c r="H909" s="99"/>
      <c r="I909" s="254"/>
      <c r="J909" s="107"/>
    </row>
    <row r="910" spans="1:10" x14ac:dyDescent="0.2">
      <c r="A910" s="107"/>
      <c r="B910" s="107"/>
      <c r="C910" s="107"/>
      <c r="D910" s="107"/>
      <c r="E910" s="108"/>
      <c r="F910" s="46"/>
      <c r="G910" s="107"/>
      <c r="H910" s="99"/>
      <c r="I910" s="254"/>
      <c r="J910" s="107"/>
    </row>
    <row r="911" spans="1:10" x14ac:dyDescent="0.2">
      <c r="A911" s="107"/>
      <c r="B911" s="107"/>
      <c r="C911" s="107"/>
      <c r="D911" s="107"/>
      <c r="E911" s="108"/>
      <c r="F911" s="46"/>
      <c r="G911" s="107"/>
      <c r="H911" s="99"/>
      <c r="I911" s="254"/>
      <c r="J911" s="107"/>
    </row>
    <row r="912" spans="1:10" x14ac:dyDescent="0.2">
      <c r="A912" s="107"/>
      <c r="B912" s="107"/>
      <c r="C912" s="107"/>
      <c r="D912" s="107"/>
      <c r="E912" s="108"/>
      <c r="F912" s="46"/>
      <c r="G912" s="107"/>
      <c r="H912" s="99"/>
      <c r="I912" s="254"/>
      <c r="J912" s="107"/>
    </row>
    <row r="913" spans="1:10" x14ac:dyDescent="0.2">
      <c r="A913" s="107"/>
      <c r="B913" s="107"/>
      <c r="C913" s="107"/>
      <c r="D913" s="107"/>
      <c r="E913" s="108"/>
      <c r="F913" s="46"/>
      <c r="G913" s="107"/>
      <c r="H913" s="99"/>
      <c r="I913" s="254"/>
      <c r="J913" s="107"/>
    </row>
    <row r="914" spans="1:10" x14ac:dyDescent="0.2">
      <c r="A914" s="107"/>
      <c r="B914" s="107"/>
      <c r="C914" s="107"/>
      <c r="D914" s="107"/>
      <c r="E914" s="108"/>
      <c r="F914" s="46"/>
      <c r="G914" s="107"/>
      <c r="H914" s="99"/>
      <c r="I914" s="254"/>
      <c r="J914" s="107"/>
    </row>
    <row r="915" spans="1:10" x14ac:dyDescent="0.2">
      <c r="A915" s="107"/>
      <c r="B915" s="107"/>
      <c r="C915" s="107"/>
      <c r="D915" s="107"/>
      <c r="E915" s="108"/>
      <c r="F915" s="46"/>
      <c r="G915" s="107"/>
      <c r="H915" s="99"/>
      <c r="I915" s="254"/>
      <c r="J915" s="107"/>
    </row>
    <row r="916" spans="1:10" x14ac:dyDescent="0.2">
      <c r="A916" s="107"/>
      <c r="B916" s="107"/>
      <c r="C916" s="107"/>
      <c r="D916" s="107"/>
      <c r="E916" s="108"/>
      <c r="F916" s="46"/>
      <c r="G916" s="107"/>
      <c r="H916" s="99"/>
      <c r="I916" s="254"/>
      <c r="J916" s="107"/>
    </row>
    <row r="917" spans="1:10" x14ac:dyDescent="0.2">
      <c r="A917" s="107"/>
      <c r="B917" s="107"/>
      <c r="C917" s="107"/>
      <c r="D917" s="107"/>
      <c r="E917" s="108"/>
      <c r="F917" s="46"/>
      <c r="G917" s="107"/>
      <c r="H917" s="99"/>
      <c r="I917" s="254"/>
      <c r="J917" s="107"/>
    </row>
    <row r="918" spans="1:10" x14ac:dyDescent="0.2">
      <c r="A918" s="107"/>
      <c r="B918" s="107"/>
      <c r="C918" s="107"/>
      <c r="D918" s="107"/>
      <c r="E918" s="108"/>
      <c r="F918" s="46"/>
      <c r="G918" s="107"/>
      <c r="H918" s="99"/>
      <c r="I918" s="254"/>
      <c r="J918" s="107"/>
    </row>
    <row r="919" spans="1:10" x14ac:dyDescent="0.2">
      <c r="A919" s="107"/>
      <c r="B919" s="107"/>
      <c r="C919" s="107"/>
      <c r="D919" s="107"/>
      <c r="E919" s="108"/>
      <c r="F919" s="46"/>
      <c r="G919" s="107"/>
      <c r="H919" s="99"/>
      <c r="I919" s="254"/>
      <c r="J919" s="107"/>
    </row>
    <row r="920" spans="1:10" x14ac:dyDescent="0.2">
      <c r="A920" s="107"/>
      <c r="B920" s="107"/>
      <c r="C920" s="107"/>
      <c r="D920" s="107"/>
      <c r="E920" s="108"/>
      <c r="F920" s="46"/>
      <c r="G920" s="107"/>
      <c r="H920" s="99"/>
      <c r="I920" s="254"/>
      <c r="J920" s="107"/>
    </row>
    <row r="921" spans="1:10" x14ac:dyDescent="0.2">
      <c r="A921" s="107"/>
      <c r="B921" s="107"/>
      <c r="C921" s="107"/>
      <c r="D921" s="107"/>
      <c r="E921" s="108"/>
      <c r="F921" s="46"/>
      <c r="G921" s="107"/>
      <c r="H921" s="99"/>
      <c r="I921" s="254"/>
      <c r="J921" s="107"/>
    </row>
    <row r="922" spans="1:10" x14ac:dyDescent="0.2">
      <c r="A922" s="107"/>
      <c r="B922" s="107"/>
      <c r="C922" s="107"/>
      <c r="D922" s="107"/>
      <c r="E922" s="108"/>
      <c r="F922" s="46"/>
      <c r="G922" s="107"/>
      <c r="H922" s="99"/>
      <c r="I922" s="254"/>
      <c r="J922" s="107"/>
    </row>
    <row r="923" spans="1:10" x14ac:dyDescent="0.2">
      <c r="A923" s="107"/>
      <c r="B923" s="107"/>
      <c r="C923" s="107"/>
      <c r="D923" s="107"/>
      <c r="E923" s="108"/>
      <c r="F923" s="46"/>
      <c r="G923" s="107"/>
      <c r="H923" s="99"/>
      <c r="I923" s="254"/>
      <c r="J923" s="107"/>
    </row>
    <row r="924" spans="1:10" x14ac:dyDescent="0.2">
      <c r="A924" s="107"/>
      <c r="B924" s="107"/>
      <c r="C924" s="107"/>
      <c r="D924" s="107"/>
      <c r="E924" s="108"/>
      <c r="F924" s="46"/>
      <c r="G924" s="107"/>
      <c r="H924" s="99"/>
      <c r="I924" s="254"/>
      <c r="J924" s="107"/>
    </row>
    <row r="925" spans="1:10" x14ac:dyDescent="0.2">
      <c r="A925" s="107"/>
      <c r="B925" s="107"/>
      <c r="C925" s="107"/>
      <c r="D925" s="107"/>
      <c r="E925" s="108"/>
      <c r="F925" s="46"/>
      <c r="G925" s="107"/>
      <c r="H925" s="99"/>
      <c r="I925" s="254"/>
      <c r="J925" s="107"/>
    </row>
    <row r="926" spans="1:10" x14ac:dyDescent="0.2">
      <c r="A926" s="107"/>
      <c r="B926" s="107"/>
      <c r="C926" s="107"/>
      <c r="D926" s="107"/>
      <c r="E926" s="108"/>
      <c r="F926" s="46"/>
      <c r="G926" s="107"/>
      <c r="H926" s="99"/>
      <c r="I926" s="254"/>
      <c r="J926" s="107"/>
    </row>
    <row r="927" spans="1:10" x14ac:dyDescent="0.2">
      <c r="A927" s="107"/>
      <c r="B927" s="107"/>
      <c r="C927" s="107"/>
      <c r="D927" s="107"/>
      <c r="E927" s="108"/>
      <c r="F927" s="46"/>
      <c r="G927" s="107"/>
      <c r="H927" s="99"/>
      <c r="I927" s="254"/>
      <c r="J927" s="107"/>
    </row>
    <row r="928" spans="1:10" x14ac:dyDescent="0.2">
      <c r="A928" s="107"/>
      <c r="B928" s="107"/>
      <c r="C928" s="107"/>
      <c r="D928" s="107"/>
      <c r="E928" s="108"/>
      <c r="F928" s="46"/>
      <c r="G928" s="107"/>
      <c r="H928" s="99"/>
      <c r="I928" s="254"/>
      <c r="J928" s="107"/>
    </row>
    <row r="929" spans="1:10" x14ac:dyDescent="0.2">
      <c r="A929" s="107"/>
      <c r="B929" s="107"/>
      <c r="C929" s="107"/>
      <c r="D929" s="107"/>
      <c r="E929" s="108"/>
      <c r="F929" s="46"/>
      <c r="G929" s="107"/>
      <c r="H929" s="99"/>
      <c r="I929" s="254"/>
      <c r="J929" s="107"/>
    </row>
    <row r="930" spans="1:10" x14ac:dyDescent="0.2">
      <c r="A930" s="107"/>
      <c r="B930" s="107"/>
      <c r="C930" s="107"/>
      <c r="D930" s="107"/>
      <c r="E930" s="108"/>
      <c r="F930" s="46"/>
      <c r="G930" s="107"/>
      <c r="H930" s="99"/>
      <c r="I930" s="254"/>
      <c r="J930" s="107"/>
    </row>
    <row r="931" spans="1:10" x14ac:dyDescent="0.2">
      <c r="A931" s="107"/>
      <c r="B931" s="107"/>
      <c r="C931" s="107"/>
      <c r="D931" s="107"/>
      <c r="E931" s="108"/>
      <c r="F931" s="46"/>
      <c r="G931" s="107"/>
      <c r="H931" s="99"/>
      <c r="I931" s="254"/>
      <c r="J931" s="107"/>
    </row>
    <row r="932" spans="1:10" x14ac:dyDescent="0.2">
      <c r="A932" s="107"/>
      <c r="B932" s="107"/>
      <c r="C932" s="107"/>
      <c r="D932" s="107"/>
      <c r="E932" s="108"/>
      <c r="F932" s="46"/>
      <c r="G932" s="107"/>
      <c r="H932" s="99"/>
      <c r="I932" s="254"/>
      <c r="J932" s="107"/>
    </row>
    <row r="933" spans="1:10" x14ac:dyDescent="0.2">
      <c r="A933" s="107"/>
      <c r="B933" s="107"/>
      <c r="C933" s="107"/>
      <c r="D933" s="107"/>
      <c r="E933" s="108"/>
      <c r="F933" s="46"/>
      <c r="G933" s="107"/>
      <c r="H933" s="99"/>
      <c r="I933" s="254"/>
      <c r="J933" s="107"/>
    </row>
    <row r="934" spans="1:10" x14ac:dyDescent="0.2">
      <c r="A934" s="107"/>
      <c r="B934" s="107"/>
      <c r="C934" s="107"/>
      <c r="D934" s="107"/>
      <c r="E934" s="108"/>
      <c r="F934" s="46"/>
      <c r="G934" s="107"/>
      <c r="H934" s="99"/>
      <c r="I934" s="254"/>
      <c r="J934" s="107"/>
    </row>
    <row r="935" spans="1:10" x14ac:dyDescent="0.2">
      <c r="A935" s="107"/>
      <c r="B935" s="107"/>
      <c r="C935" s="107"/>
      <c r="D935" s="107"/>
      <c r="E935" s="108"/>
      <c r="F935" s="46"/>
      <c r="G935" s="107"/>
      <c r="H935" s="99"/>
      <c r="I935" s="254"/>
      <c r="J935" s="107"/>
    </row>
    <row r="936" spans="1:10" x14ac:dyDescent="0.2">
      <c r="A936" s="107"/>
      <c r="B936" s="107"/>
      <c r="C936" s="107"/>
      <c r="D936" s="107"/>
      <c r="E936" s="108"/>
      <c r="F936" s="46"/>
      <c r="G936" s="107"/>
      <c r="H936" s="99"/>
      <c r="I936" s="254"/>
      <c r="J936" s="107"/>
    </row>
    <row r="937" spans="1:10" x14ac:dyDescent="0.2">
      <c r="A937" s="107"/>
      <c r="B937" s="107"/>
      <c r="C937" s="107"/>
      <c r="D937" s="107"/>
      <c r="E937" s="108"/>
      <c r="F937" s="46"/>
      <c r="G937" s="107"/>
      <c r="H937" s="99"/>
      <c r="I937" s="254"/>
      <c r="J937" s="107"/>
    </row>
    <row r="938" spans="1:10" x14ac:dyDescent="0.2">
      <c r="A938" s="107"/>
      <c r="B938" s="107"/>
      <c r="C938" s="107"/>
      <c r="D938" s="107"/>
      <c r="E938" s="108"/>
      <c r="F938" s="46"/>
      <c r="G938" s="107"/>
      <c r="H938" s="99"/>
      <c r="I938" s="254"/>
      <c r="J938" s="107"/>
    </row>
    <row r="939" spans="1:10" x14ac:dyDescent="0.2">
      <c r="A939" s="107"/>
      <c r="B939" s="107"/>
      <c r="C939" s="107"/>
      <c r="D939" s="107"/>
      <c r="E939" s="108"/>
      <c r="F939" s="46"/>
      <c r="G939" s="107"/>
      <c r="H939" s="99"/>
      <c r="I939" s="254"/>
      <c r="J939" s="107"/>
    </row>
    <row r="940" spans="1:10" x14ac:dyDescent="0.2">
      <c r="A940" s="107"/>
      <c r="B940" s="107"/>
      <c r="C940" s="107"/>
      <c r="D940" s="107"/>
      <c r="E940" s="108"/>
      <c r="F940" s="46"/>
      <c r="G940" s="107"/>
      <c r="H940" s="99"/>
      <c r="I940" s="254"/>
      <c r="J940" s="107"/>
    </row>
    <row r="941" spans="1:10" x14ac:dyDescent="0.2">
      <c r="A941" s="107"/>
      <c r="B941" s="107"/>
      <c r="C941" s="107"/>
      <c r="D941" s="107"/>
      <c r="E941" s="108"/>
      <c r="F941" s="46"/>
      <c r="G941" s="107"/>
      <c r="H941" s="99"/>
      <c r="I941" s="254"/>
      <c r="J941" s="107"/>
    </row>
    <row r="942" spans="1:10" x14ac:dyDescent="0.2">
      <c r="A942" s="107"/>
      <c r="B942" s="107"/>
      <c r="C942" s="107"/>
      <c r="D942" s="107"/>
      <c r="E942" s="108"/>
      <c r="F942" s="46"/>
      <c r="G942" s="107"/>
      <c r="H942" s="99"/>
      <c r="I942" s="254"/>
      <c r="J942" s="107"/>
    </row>
    <row r="943" spans="1:10" x14ac:dyDescent="0.2">
      <c r="A943" s="107"/>
      <c r="B943" s="107"/>
      <c r="C943" s="107"/>
      <c r="D943" s="107"/>
      <c r="E943" s="108"/>
      <c r="F943" s="46"/>
      <c r="G943" s="107"/>
      <c r="H943" s="99"/>
      <c r="I943" s="254"/>
      <c r="J943" s="107"/>
    </row>
    <row r="944" spans="1:10" x14ac:dyDescent="0.2">
      <c r="A944" s="107"/>
      <c r="B944" s="107"/>
      <c r="C944" s="107"/>
      <c r="D944" s="107"/>
      <c r="E944" s="108"/>
      <c r="F944" s="46"/>
      <c r="G944" s="107"/>
      <c r="H944" s="99"/>
      <c r="I944" s="254"/>
      <c r="J944" s="107"/>
    </row>
    <row r="945" spans="1:10" x14ac:dyDescent="0.2">
      <c r="A945" s="107"/>
      <c r="B945" s="107"/>
      <c r="C945" s="107"/>
      <c r="D945" s="107"/>
      <c r="E945" s="108"/>
      <c r="F945" s="46"/>
      <c r="G945" s="107"/>
      <c r="H945" s="99"/>
      <c r="I945" s="254"/>
      <c r="J945" s="107"/>
    </row>
    <row r="946" spans="1:10" x14ac:dyDescent="0.2">
      <c r="A946" s="107"/>
      <c r="B946" s="107"/>
      <c r="C946" s="107"/>
      <c r="D946" s="107"/>
      <c r="E946" s="108"/>
      <c r="F946" s="46"/>
      <c r="G946" s="107"/>
      <c r="H946" s="99"/>
      <c r="I946" s="254"/>
      <c r="J946" s="107"/>
    </row>
    <row r="947" spans="1:10" x14ac:dyDescent="0.2">
      <c r="A947" s="107"/>
      <c r="B947" s="107"/>
      <c r="C947" s="107"/>
      <c r="D947" s="107"/>
      <c r="E947" s="108"/>
      <c r="F947" s="46"/>
      <c r="G947" s="107"/>
      <c r="H947" s="99"/>
      <c r="I947" s="254"/>
      <c r="J947" s="107"/>
    </row>
    <row r="948" spans="1:10" x14ac:dyDescent="0.2">
      <c r="A948" s="107"/>
      <c r="B948" s="107"/>
      <c r="C948" s="107"/>
      <c r="D948" s="107"/>
      <c r="E948" s="108"/>
      <c r="F948" s="46"/>
      <c r="G948" s="107"/>
      <c r="H948" s="99"/>
      <c r="I948" s="254"/>
      <c r="J948" s="107"/>
    </row>
    <row r="949" spans="1:10" x14ac:dyDescent="0.2">
      <c r="A949" s="107"/>
      <c r="B949" s="107"/>
      <c r="C949" s="107"/>
      <c r="D949" s="107"/>
      <c r="E949" s="108"/>
      <c r="F949" s="46"/>
      <c r="G949" s="107"/>
      <c r="H949" s="99"/>
      <c r="I949" s="254"/>
      <c r="J949" s="107"/>
    </row>
    <row r="950" spans="1:10" x14ac:dyDescent="0.2">
      <c r="A950" s="107"/>
      <c r="B950" s="107"/>
      <c r="C950" s="107"/>
      <c r="D950" s="107"/>
      <c r="E950" s="108"/>
      <c r="F950" s="46"/>
      <c r="G950" s="107"/>
      <c r="H950" s="99"/>
      <c r="I950" s="254"/>
      <c r="J950" s="107"/>
    </row>
    <row r="951" spans="1:10" x14ac:dyDescent="0.2">
      <c r="A951" s="107"/>
      <c r="B951" s="107"/>
      <c r="C951" s="107"/>
      <c r="D951" s="107"/>
      <c r="E951" s="108"/>
      <c r="F951" s="46"/>
      <c r="G951" s="107"/>
      <c r="H951" s="99"/>
      <c r="I951" s="254"/>
      <c r="J951" s="107"/>
    </row>
    <row r="952" spans="1:10" x14ac:dyDescent="0.2">
      <c r="A952" s="107"/>
      <c r="B952" s="107"/>
      <c r="C952" s="107"/>
      <c r="D952" s="107"/>
      <c r="E952" s="108"/>
      <c r="F952" s="46"/>
      <c r="G952" s="107"/>
      <c r="H952" s="99"/>
      <c r="I952" s="254"/>
      <c r="J952" s="107"/>
    </row>
    <row r="953" spans="1:10" x14ac:dyDescent="0.2">
      <c r="A953" s="107"/>
      <c r="B953" s="107"/>
      <c r="C953" s="107"/>
      <c r="D953" s="107"/>
      <c r="E953" s="108"/>
      <c r="F953" s="46"/>
      <c r="G953" s="107"/>
      <c r="H953" s="99"/>
      <c r="I953" s="254"/>
      <c r="J953" s="107"/>
    </row>
    <row r="954" spans="1:10" x14ac:dyDescent="0.2">
      <c r="A954" s="107"/>
      <c r="B954" s="107"/>
      <c r="C954" s="107"/>
      <c r="D954" s="107"/>
      <c r="E954" s="108"/>
      <c r="F954" s="46"/>
      <c r="G954" s="107"/>
      <c r="H954" s="99"/>
      <c r="I954" s="254"/>
      <c r="J954" s="107"/>
    </row>
    <row r="955" spans="1:10" x14ac:dyDescent="0.2">
      <c r="A955" s="107"/>
      <c r="B955" s="107"/>
      <c r="C955" s="107"/>
      <c r="D955" s="107"/>
      <c r="E955" s="108"/>
      <c r="F955" s="46"/>
      <c r="G955" s="107"/>
      <c r="H955" s="99"/>
      <c r="I955" s="254"/>
      <c r="J955" s="107"/>
    </row>
    <row r="956" spans="1:10" x14ac:dyDescent="0.2">
      <c r="A956" s="107"/>
      <c r="B956" s="107"/>
      <c r="C956" s="107"/>
      <c r="D956" s="107"/>
      <c r="E956" s="108"/>
      <c r="F956" s="46"/>
      <c r="G956" s="107"/>
      <c r="H956" s="99"/>
      <c r="I956" s="254"/>
      <c r="J956" s="107"/>
    </row>
    <row r="957" spans="1:10" x14ac:dyDescent="0.2">
      <c r="A957" s="107"/>
      <c r="B957" s="107"/>
      <c r="C957" s="107"/>
      <c r="D957" s="107"/>
      <c r="E957" s="108"/>
      <c r="F957" s="46"/>
      <c r="G957" s="107"/>
      <c r="H957" s="99"/>
      <c r="I957" s="254"/>
      <c r="J957" s="107"/>
    </row>
    <row r="958" spans="1:10" x14ac:dyDescent="0.2">
      <c r="A958" s="107"/>
      <c r="B958" s="107"/>
      <c r="C958" s="107"/>
      <c r="D958" s="107"/>
      <c r="E958" s="108"/>
      <c r="F958" s="46"/>
      <c r="G958" s="107"/>
      <c r="H958" s="99"/>
      <c r="I958" s="254"/>
      <c r="J958" s="107"/>
    </row>
    <row r="959" spans="1:10" x14ac:dyDescent="0.2">
      <c r="A959" s="107"/>
      <c r="B959" s="107"/>
      <c r="C959" s="107"/>
      <c r="D959" s="107"/>
      <c r="E959" s="108"/>
      <c r="F959" s="46"/>
      <c r="G959" s="107"/>
      <c r="H959" s="99"/>
      <c r="I959" s="254"/>
      <c r="J959" s="107"/>
    </row>
    <row r="960" spans="1:10" x14ac:dyDescent="0.2">
      <c r="A960" s="107"/>
      <c r="B960" s="107"/>
      <c r="C960" s="107"/>
      <c r="D960" s="107"/>
      <c r="E960" s="108"/>
      <c r="F960" s="46"/>
      <c r="G960" s="107"/>
      <c r="H960" s="99"/>
      <c r="I960" s="254"/>
      <c r="J960" s="107"/>
    </row>
    <row r="961" spans="1:10" x14ac:dyDescent="0.2">
      <c r="A961" s="107"/>
      <c r="B961" s="107"/>
      <c r="C961" s="107"/>
      <c r="D961" s="107"/>
      <c r="E961" s="108"/>
      <c r="F961" s="46"/>
      <c r="G961" s="107"/>
      <c r="H961" s="99"/>
      <c r="I961" s="254"/>
      <c r="J961" s="107"/>
    </row>
    <row r="962" spans="1:10" x14ac:dyDescent="0.2">
      <c r="A962" s="107"/>
      <c r="B962" s="107"/>
      <c r="C962" s="107"/>
      <c r="D962" s="107"/>
      <c r="E962" s="108"/>
      <c r="F962" s="46"/>
      <c r="G962" s="107"/>
      <c r="H962" s="99"/>
      <c r="I962" s="254"/>
      <c r="J962" s="107"/>
    </row>
    <row r="963" spans="1:10" x14ac:dyDescent="0.2">
      <c r="A963" s="107"/>
      <c r="B963" s="107"/>
      <c r="C963" s="107"/>
      <c r="D963" s="107"/>
      <c r="E963" s="108"/>
      <c r="F963" s="46"/>
      <c r="G963" s="107"/>
      <c r="H963" s="99"/>
      <c r="I963" s="254"/>
      <c r="J963" s="107"/>
    </row>
    <row r="964" spans="1:10" x14ac:dyDescent="0.2">
      <c r="A964" s="107"/>
      <c r="B964" s="107"/>
      <c r="C964" s="107"/>
      <c r="D964" s="107"/>
      <c r="E964" s="108"/>
      <c r="F964" s="46"/>
      <c r="G964" s="107"/>
      <c r="H964" s="99"/>
      <c r="I964" s="254"/>
      <c r="J964" s="107"/>
    </row>
    <row r="965" spans="1:10" x14ac:dyDescent="0.2">
      <c r="A965" s="107"/>
      <c r="B965" s="107"/>
      <c r="C965" s="107"/>
      <c r="D965" s="107"/>
      <c r="E965" s="108"/>
      <c r="F965" s="46"/>
      <c r="G965" s="107"/>
      <c r="H965" s="99"/>
      <c r="I965" s="254"/>
      <c r="J965" s="107"/>
    </row>
    <row r="966" spans="1:10" x14ac:dyDescent="0.2">
      <c r="A966" s="107"/>
      <c r="B966" s="107"/>
      <c r="C966" s="107"/>
      <c r="D966" s="107"/>
      <c r="E966" s="108"/>
      <c r="F966" s="46"/>
      <c r="G966" s="107"/>
      <c r="H966" s="99"/>
      <c r="I966" s="254"/>
      <c r="J966" s="107"/>
    </row>
    <row r="967" spans="1:10" x14ac:dyDescent="0.2">
      <c r="A967" s="107"/>
      <c r="B967" s="107"/>
      <c r="C967" s="107"/>
      <c r="D967" s="107"/>
      <c r="E967" s="108"/>
      <c r="F967" s="46"/>
      <c r="G967" s="107"/>
      <c r="H967" s="99"/>
      <c r="I967" s="254"/>
      <c r="J967" s="107"/>
    </row>
    <row r="968" spans="1:10" x14ac:dyDescent="0.2">
      <c r="A968" s="107"/>
      <c r="B968" s="107"/>
      <c r="C968" s="107"/>
      <c r="D968" s="107"/>
      <c r="E968" s="108"/>
      <c r="F968" s="46"/>
      <c r="G968" s="107"/>
      <c r="H968" s="99"/>
      <c r="I968" s="254"/>
      <c r="J968" s="107"/>
    </row>
    <row r="969" spans="1:10" x14ac:dyDescent="0.2">
      <c r="A969" s="107"/>
      <c r="B969" s="107"/>
      <c r="C969" s="107"/>
      <c r="D969" s="107"/>
      <c r="E969" s="108"/>
      <c r="F969" s="46"/>
      <c r="G969" s="107"/>
      <c r="H969" s="99"/>
      <c r="I969" s="254"/>
      <c r="J969" s="107"/>
    </row>
    <row r="970" spans="1:10" x14ac:dyDescent="0.2">
      <c r="A970" s="107"/>
      <c r="B970" s="107"/>
      <c r="C970" s="107"/>
      <c r="D970" s="107"/>
      <c r="E970" s="108"/>
      <c r="F970" s="46"/>
      <c r="G970" s="107"/>
      <c r="H970" s="99"/>
      <c r="I970" s="254"/>
      <c r="J970" s="107"/>
    </row>
    <row r="971" spans="1:10" x14ac:dyDescent="0.2">
      <c r="A971" s="107"/>
      <c r="B971" s="107"/>
      <c r="C971" s="107"/>
      <c r="D971" s="107"/>
      <c r="E971" s="108"/>
      <c r="F971" s="46"/>
      <c r="G971" s="107"/>
      <c r="H971" s="99"/>
      <c r="I971" s="254"/>
      <c r="J971" s="107"/>
    </row>
    <row r="972" spans="1:10" x14ac:dyDescent="0.2">
      <c r="A972" s="107"/>
      <c r="B972" s="107"/>
      <c r="C972" s="107"/>
      <c r="D972" s="107"/>
      <c r="E972" s="108"/>
      <c r="F972" s="46"/>
      <c r="G972" s="107"/>
      <c r="H972" s="99"/>
      <c r="I972" s="254"/>
      <c r="J972" s="107"/>
    </row>
    <row r="973" spans="1:10" x14ac:dyDescent="0.2">
      <c r="A973" s="107"/>
      <c r="B973" s="107"/>
      <c r="C973" s="107"/>
      <c r="D973" s="107"/>
      <c r="E973" s="108"/>
      <c r="F973" s="46"/>
      <c r="G973" s="107"/>
      <c r="H973" s="99"/>
      <c r="I973" s="254"/>
      <c r="J973" s="107"/>
    </row>
    <row r="974" spans="1:10" x14ac:dyDescent="0.2">
      <c r="A974" s="107"/>
      <c r="B974" s="107"/>
      <c r="C974" s="107"/>
      <c r="D974" s="107"/>
      <c r="E974" s="108"/>
      <c r="F974" s="46"/>
      <c r="G974" s="107"/>
      <c r="H974" s="99"/>
      <c r="I974" s="254"/>
      <c r="J974" s="107"/>
    </row>
    <row r="975" spans="1:10" x14ac:dyDescent="0.2">
      <c r="A975" s="107"/>
      <c r="B975" s="107"/>
      <c r="C975" s="107"/>
      <c r="D975" s="107"/>
      <c r="E975" s="108"/>
      <c r="F975" s="46"/>
      <c r="G975" s="107"/>
      <c r="H975" s="99"/>
      <c r="I975" s="254"/>
      <c r="J975" s="107"/>
    </row>
    <row r="976" spans="1:10" x14ac:dyDescent="0.2">
      <c r="A976" s="107"/>
      <c r="B976" s="107"/>
      <c r="C976" s="107"/>
      <c r="D976" s="107"/>
      <c r="E976" s="108"/>
      <c r="F976" s="46"/>
      <c r="G976" s="107"/>
      <c r="H976" s="99"/>
      <c r="I976" s="254"/>
      <c r="J976" s="107"/>
    </row>
    <row r="977" spans="1:10" x14ac:dyDescent="0.2">
      <c r="A977" s="107"/>
      <c r="B977" s="107"/>
      <c r="C977" s="107"/>
      <c r="D977" s="107"/>
      <c r="E977" s="108"/>
      <c r="F977" s="46"/>
      <c r="G977" s="107"/>
      <c r="H977" s="99"/>
      <c r="I977" s="254"/>
      <c r="J977" s="107"/>
    </row>
    <row r="978" spans="1:10" x14ac:dyDescent="0.2">
      <c r="A978" s="107"/>
      <c r="B978" s="107"/>
      <c r="C978" s="107"/>
      <c r="D978" s="107"/>
      <c r="E978" s="108"/>
      <c r="F978" s="46"/>
      <c r="G978" s="107"/>
      <c r="H978" s="99"/>
      <c r="I978" s="254"/>
      <c r="J978" s="107"/>
    </row>
    <row r="979" spans="1:10" x14ac:dyDescent="0.2">
      <c r="A979" s="107"/>
      <c r="B979" s="107"/>
      <c r="C979" s="107"/>
      <c r="D979" s="107"/>
      <c r="E979" s="108"/>
      <c r="F979" s="46"/>
      <c r="G979" s="107"/>
      <c r="H979" s="99"/>
      <c r="I979" s="254"/>
      <c r="J979" s="107"/>
    </row>
    <row r="980" spans="1:10" x14ac:dyDescent="0.2">
      <c r="A980" s="107"/>
      <c r="B980" s="107"/>
      <c r="C980" s="107"/>
      <c r="D980" s="107"/>
      <c r="E980" s="108"/>
      <c r="F980" s="46"/>
      <c r="G980" s="107"/>
      <c r="H980" s="99"/>
      <c r="I980" s="254"/>
      <c r="J980" s="107"/>
    </row>
    <row r="981" spans="1:10" x14ac:dyDescent="0.2">
      <c r="A981" s="107"/>
      <c r="B981" s="107"/>
      <c r="C981" s="107"/>
      <c r="D981" s="107"/>
      <c r="E981" s="108"/>
      <c r="F981" s="46"/>
      <c r="G981" s="107"/>
      <c r="H981" s="99"/>
      <c r="I981" s="254"/>
      <c r="J981" s="107"/>
    </row>
    <row r="982" spans="1:10" x14ac:dyDescent="0.2">
      <c r="A982" s="107"/>
      <c r="B982" s="107"/>
      <c r="C982" s="107"/>
      <c r="D982" s="107"/>
      <c r="E982" s="108"/>
      <c r="F982" s="46"/>
      <c r="G982" s="107"/>
      <c r="H982" s="99"/>
      <c r="I982" s="254"/>
      <c r="J982" s="107"/>
    </row>
    <row r="983" spans="1:10" x14ac:dyDescent="0.2">
      <c r="A983" s="107"/>
      <c r="B983" s="107"/>
      <c r="C983" s="107"/>
      <c r="D983" s="107"/>
      <c r="E983" s="108"/>
      <c r="F983" s="46"/>
      <c r="G983" s="107"/>
      <c r="H983" s="99"/>
      <c r="I983" s="254"/>
      <c r="J983" s="107"/>
    </row>
    <row r="984" spans="1:10" x14ac:dyDescent="0.2">
      <c r="A984" s="107"/>
      <c r="B984" s="107"/>
      <c r="C984" s="107"/>
      <c r="D984" s="107"/>
      <c r="E984" s="108"/>
      <c r="F984" s="46"/>
      <c r="G984" s="107"/>
      <c r="H984" s="99"/>
      <c r="I984" s="254"/>
      <c r="J984" s="107"/>
    </row>
    <row r="985" spans="1:10" x14ac:dyDescent="0.2">
      <c r="A985" s="107"/>
      <c r="B985" s="107"/>
      <c r="C985" s="107"/>
      <c r="D985" s="107"/>
      <c r="E985" s="108"/>
      <c r="F985" s="46"/>
      <c r="G985" s="107"/>
      <c r="H985" s="99"/>
      <c r="I985" s="254"/>
      <c r="J985" s="107"/>
    </row>
    <row r="986" spans="1:10" x14ac:dyDescent="0.2">
      <c r="A986" s="107"/>
      <c r="B986" s="107"/>
      <c r="C986" s="107"/>
      <c r="D986" s="107"/>
      <c r="E986" s="108"/>
      <c r="F986" s="46"/>
      <c r="G986" s="107"/>
      <c r="H986" s="99"/>
      <c r="I986" s="254"/>
      <c r="J986" s="107"/>
    </row>
    <row r="987" spans="1:10" x14ac:dyDescent="0.2">
      <c r="A987" s="107"/>
      <c r="B987" s="107"/>
      <c r="C987" s="107"/>
      <c r="D987" s="107"/>
      <c r="E987" s="108"/>
      <c r="F987" s="46"/>
      <c r="G987" s="107"/>
      <c r="H987" s="99"/>
      <c r="I987" s="254"/>
      <c r="J987" s="107"/>
    </row>
    <row r="988" spans="1:10" x14ac:dyDescent="0.2">
      <c r="A988" s="107"/>
      <c r="B988" s="107"/>
      <c r="C988" s="107"/>
      <c r="D988" s="107"/>
      <c r="E988" s="108"/>
      <c r="F988" s="46"/>
      <c r="G988" s="107"/>
      <c r="H988" s="99"/>
      <c r="I988" s="254"/>
      <c r="J988" s="107"/>
    </row>
    <row r="989" spans="1:10" x14ac:dyDescent="0.2">
      <c r="A989" s="107"/>
      <c r="B989" s="107"/>
      <c r="C989" s="107"/>
      <c r="D989" s="107"/>
      <c r="E989" s="108"/>
      <c r="F989" s="46"/>
      <c r="G989" s="107"/>
      <c r="H989" s="99"/>
      <c r="I989" s="254"/>
      <c r="J989" s="107"/>
    </row>
    <row r="990" spans="1:10" x14ac:dyDescent="0.2">
      <c r="A990" s="107"/>
      <c r="B990" s="107"/>
      <c r="C990" s="107"/>
      <c r="D990" s="107"/>
      <c r="E990" s="108"/>
      <c r="F990" s="46"/>
      <c r="G990" s="107"/>
      <c r="H990" s="99"/>
      <c r="I990" s="254"/>
      <c r="J990" s="107"/>
    </row>
    <row r="991" spans="1:10" x14ac:dyDescent="0.2">
      <c r="A991" s="107"/>
      <c r="B991" s="107"/>
      <c r="C991" s="107"/>
      <c r="D991" s="107"/>
      <c r="E991" s="108"/>
      <c r="F991" s="46"/>
      <c r="G991" s="107"/>
      <c r="H991" s="99"/>
      <c r="I991" s="254"/>
      <c r="J991" s="107"/>
    </row>
    <row r="992" spans="1:10" x14ac:dyDescent="0.2">
      <c r="A992" s="107"/>
      <c r="B992" s="107"/>
      <c r="C992" s="107"/>
      <c r="D992" s="107"/>
      <c r="E992" s="108"/>
      <c r="F992" s="46"/>
      <c r="G992" s="107"/>
      <c r="H992" s="99"/>
      <c r="I992" s="254"/>
      <c r="J992" s="107"/>
    </row>
    <row r="993" spans="1:10" x14ac:dyDescent="0.2">
      <c r="A993" s="107"/>
      <c r="B993" s="107"/>
      <c r="C993" s="107"/>
      <c r="D993" s="107"/>
      <c r="E993" s="108"/>
      <c r="F993" s="46"/>
      <c r="G993" s="107"/>
      <c r="H993" s="99"/>
      <c r="I993" s="254"/>
      <c r="J993" s="107"/>
    </row>
    <row r="994" spans="1:10" x14ac:dyDescent="0.2">
      <c r="A994" s="107"/>
      <c r="B994" s="107"/>
      <c r="C994" s="107"/>
      <c r="D994" s="107"/>
      <c r="E994" s="108"/>
      <c r="F994" s="46"/>
      <c r="G994" s="107"/>
      <c r="H994" s="99"/>
      <c r="I994" s="254"/>
      <c r="J994" s="107"/>
    </row>
    <row r="995" spans="1:10" x14ac:dyDescent="0.2">
      <c r="A995" s="107"/>
      <c r="B995" s="107"/>
      <c r="C995" s="107"/>
      <c r="D995" s="107"/>
      <c r="E995" s="108"/>
      <c r="F995" s="46"/>
      <c r="G995" s="107"/>
      <c r="H995" s="99"/>
      <c r="I995" s="254"/>
      <c r="J995" s="107"/>
    </row>
    <row r="996" spans="1:10" x14ac:dyDescent="0.2">
      <c r="A996" s="107"/>
      <c r="B996" s="107"/>
      <c r="C996" s="107"/>
      <c r="D996" s="107"/>
      <c r="E996" s="108"/>
      <c r="F996" s="46"/>
      <c r="G996" s="107"/>
      <c r="H996" s="99"/>
      <c r="I996" s="254"/>
      <c r="J996" s="107"/>
    </row>
    <row r="997" spans="1:10" x14ac:dyDescent="0.2">
      <c r="A997" s="107"/>
      <c r="B997" s="107"/>
      <c r="C997" s="107"/>
      <c r="D997" s="107"/>
      <c r="E997" s="108"/>
      <c r="F997" s="46"/>
      <c r="G997" s="107"/>
      <c r="H997" s="99"/>
      <c r="I997" s="254"/>
      <c r="J997" s="107"/>
    </row>
    <row r="998" spans="1:10" x14ac:dyDescent="0.2">
      <c r="A998" s="107"/>
      <c r="B998" s="107"/>
      <c r="C998" s="107"/>
      <c r="D998" s="107"/>
      <c r="E998" s="108"/>
      <c r="F998" s="46"/>
      <c r="G998" s="107"/>
      <c r="H998" s="99"/>
      <c r="I998" s="254"/>
      <c r="J998" s="107"/>
    </row>
    <row r="999" spans="1:10" x14ac:dyDescent="0.2">
      <c r="A999" s="107"/>
      <c r="B999" s="107"/>
      <c r="C999" s="107"/>
      <c r="D999" s="107"/>
      <c r="E999" s="108"/>
      <c r="F999" s="46"/>
      <c r="G999" s="107"/>
      <c r="H999" s="99"/>
      <c r="I999" s="254"/>
      <c r="J999" s="107"/>
    </row>
    <row r="1000" spans="1:10" x14ac:dyDescent="0.2">
      <c r="A1000" s="107"/>
      <c r="B1000" s="107"/>
      <c r="C1000" s="107"/>
      <c r="D1000" s="107"/>
      <c r="E1000" s="108"/>
      <c r="F1000" s="46"/>
      <c r="G1000" s="107"/>
      <c r="H1000" s="99"/>
      <c r="I1000" s="254"/>
      <c r="J1000" s="107"/>
    </row>
    <row r="1001" spans="1:10" x14ac:dyDescent="0.2">
      <c r="A1001" s="107"/>
      <c r="B1001" s="107"/>
      <c r="C1001" s="107"/>
      <c r="D1001" s="107"/>
      <c r="E1001" s="108"/>
      <c r="F1001" s="46"/>
      <c r="G1001" s="107"/>
      <c r="H1001" s="99"/>
      <c r="I1001" s="254"/>
      <c r="J1001" s="107"/>
    </row>
    <row r="1002" spans="1:10" x14ac:dyDescent="0.2">
      <c r="A1002" s="107"/>
      <c r="B1002" s="107"/>
      <c r="C1002" s="107"/>
      <c r="D1002" s="107"/>
      <c r="E1002" s="108"/>
      <c r="F1002" s="46"/>
      <c r="G1002" s="107"/>
      <c r="H1002" s="99"/>
      <c r="I1002" s="254"/>
      <c r="J1002" s="107"/>
    </row>
    <row r="1003" spans="1:10" x14ac:dyDescent="0.2">
      <c r="A1003" s="107"/>
      <c r="B1003" s="107"/>
      <c r="C1003" s="107"/>
      <c r="D1003" s="107"/>
      <c r="E1003" s="108"/>
      <c r="F1003" s="46"/>
      <c r="G1003" s="107"/>
      <c r="H1003" s="99"/>
      <c r="I1003" s="254"/>
      <c r="J1003" s="107"/>
    </row>
    <row r="1004" spans="1:10" x14ac:dyDescent="0.2">
      <c r="A1004" s="107"/>
      <c r="B1004" s="107"/>
      <c r="C1004" s="107"/>
      <c r="D1004" s="107"/>
      <c r="E1004" s="108"/>
      <c r="F1004" s="46"/>
      <c r="G1004" s="107"/>
      <c r="H1004" s="99"/>
      <c r="I1004" s="254"/>
      <c r="J1004" s="107"/>
    </row>
    <row r="1005" spans="1:10" x14ac:dyDescent="0.2">
      <c r="A1005" s="107"/>
      <c r="B1005" s="107"/>
      <c r="C1005" s="107"/>
      <c r="D1005" s="107"/>
      <c r="E1005" s="108"/>
      <c r="F1005" s="46"/>
      <c r="G1005" s="107"/>
      <c r="H1005" s="99"/>
      <c r="I1005" s="254"/>
      <c r="J1005" s="107"/>
    </row>
    <row r="1006" spans="1:10" x14ac:dyDescent="0.2">
      <c r="A1006" s="107"/>
      <c r="B1006" s="107"/>
      <c r="C1006" s="107"/>
      <c r="D1006" s="107"/>
      <c r="E1006" s="108"/>
      <c r="F1006" s="46"/>
      <c r="G1006" s="107"/>
      <c r="H1006" s="99"/>
      <c r="I1006" s="254"/>
      <c r="J1006" s="107"/>
    </row>
    <row r="1007" spans="1:10" x14ac:dyDescent="0.2">
      <c r="A1007" s="107"/>
      <c r="B1007" s="107"/>
      <c r="C1007" s="107"/>
      <c r="D1007" s="107"/>
      <c r="E1007" s="108"/>
      <c r="F1007" s="46"/>
      <c r="G1007" s="107"/>
      <c r="H1007" s="99"/>
      <c r="I1007" s="254"/>
      <c r="J1007" s="107"/>
    </row>
    <row r="1008" spans="1:10" x14ac:dyDescent="0.2">
      <c r="A1008" s="107"/>
      <c r="B1008" s="107"/>
      <c r="C1008" s="107"/>
      <c r="D1008" s="107"/>
      <c r="E1008" s="108"/>
      <c r="F1008" s="46"/>
      <c r="G1008" s="107"/>
      <c r="H1008" s="99"/>
      <c r="I1008" s="254"/>
      <c r="J1008" s="107"/>
    </row>
    <row r="1009" spans="1:10" x14ac:dyDescent="0.2">
      <c r="A1009" s="107"/>
      <c r="B1009" s="107"/>
      <c r="C1009" s="107"/>
      <c r="D1009" s="107"/>
      <c r="E1009" s="108"/>
      <c r="F1009" s="46"/>
      <c r="G1009" s="107"/>
      <c r="H1009" s="99"/>
      <c r="I1009" s="254"/>
      <c r="J1009" s="107"/>
    </row>
    <row r="1010" spans="1:10" x14ac:dyDescent="0.2">
      <c r="A1010" s="107"/>
      <c r="B1010" s="107"/>
      <c r="C1010" s="107"/>
      <c r="D1010" s="107"/>
      <c r="E1010" s="108"/>
      <c r="F1010" s="46"/>
      <c r="G1010" s="107"/>
      <c r="H1010" s="99"/>
      <c r="I1010" s="254"/>
      <c r="J1010" s="107"/>
    </row>
    <row r="1011" spans="1:10" x14ac:dyDescent="0.2">
      <c r="A1011" s="107"/>
      <c r="B1011" s="107"/>
      <c r="C1011" s="107"/>
      <c r="D1011" s="107"/>
      <c r="E1011" s="108"/>
      <c r="F1011" s="46"/>
      <c r="G1011" s="107"/>
      <c r="H1011" s="99"/>
      <c r="I1011" s="254"/>
      <c r="J1011" s="107"/>
    </row>
    <row r="1012" spans="1:10" x14ac:dyDescent="0.2">
      <c r="A1012" s="107"/>
      <c r="B1012" s="107"/>
      <c r="C1012" s="107"/>
      <c r="D1012" s="107"/>
      <c r="E1012" s="108"/>
      <c r="F1012" s="46"/>
      <c r="G1012" s="107"/>
      <c r="H1012" s="99"/>
      <c r="I1012" s="254"/>
      <c r="J1012" s="107"/>
    </row>
    <row r="1013" spans="1:10" x14ac:dyDescent="0.2">
      <c r="A1013" s="107"/>
      <c r="B1013" s="107"/>
      <c r="C1013" s="107"/>
      <c r="D1013" s="107"/>
      <c r="E1013" s="108"/>
      <c r="F1013" s="46"/>
      <c r="G1013" s="107"/>
      <c r="H1013" s="99"/>
      <c r="I1013" s="254"/>
      <c r="J1013" s="107"/>
    </row>
    <row r="1014" spans="1:10" x14ac:dyDescent="0.2">
      <c r="A1014" s="107"/>
      <c r="B1014" s="107"/>
      <c r="C1014" s="107"/>
      <c r="D1014" s="107"/>
      <c r="E1014" s="108"/>
      <c r="F1014" s="46"/>
      <c r="G1014" s="107"/>
      <c r="H1014" s="99"/>
      <c r="I1014" s="254"/>
      <c r="J1014" s="107"/>
    </row>
    <row r="1015" spans="1:10" x14ac:dyDescent="0.2">
      <c r="A1015" s="107"/>
      <c r="B1015" s="107"/>
      <c r="C1015" s="107"/>
      <c r="D1015" s="107"/>
      <c r="E1015" s="108"/>
      <c r="F1015" s="46"/>
      <c r="G1015" s="107"/>
      <c r="H1015" s="99"/>
      <c r="I1015" s="254"/>
      <c r="J1015" s="107"/>
    </row>
    <row r="1016" spans="1:10" x14ac:dyDescent="0.2">
      <c r="A1016" s="107"/>
      <c r="B1016" s="107"/>
      <c r="C1016" s="107"/>
      <c r="D1016" s="107"/>
      <c r="E1016" s="108"/>
      <c r="F1016" s="46"/>
      <c r="G1016" s="107"/>
      <c r="H1016" s="99"/>
      <c r="I1016" s="254"/>
      <c r="J1016" s="107"/>
    </row>
    <row r="1017" spans="1:10" x14ac:dyDescent="0.2">
      <c r="A1017" s="107"/>
      <c r="B1017" s="107"/>
      <c r="C1017" s="107"/>
      <c r="D1017" s="107"/>
      <c r="E1017" s="108"/>
      <c r="F1017" s="46"/>
      <c r="G1017" s="107"/>
      <c r="H1017" s="99"/>
      <c r="I1017" s="254"/>
      <c r="J1017" s="107"/>
    </row>
    <row r="1018" spans="1:10" x14ac:dyDescent="0.2">
      <c r="A1018" s="107"/>
      <c r="B1018" s="107"/>
      <c r="C1018" s="107"/>
      <c r="D1018" s="107"/>
      <c r="E1018" s="108"/>
      <c r="F1018" s="46"/>
      <c r="G1018" s="107"/>
      <c r="H1018" s="99"/>
      <c r="I1018" s="254"/>
      <c r="J1018" s="107"/>
    </row>
    <row r="1019" spans="1:10" x14ac:dyDescent="0.2">
      <c r="A1019" s="107"/>
      <c r="B1019" s="107"/>
      <c r="C1019" s="107"/>
      <c r="D1019" s="107"/>
      <c r="E1019" s="108"/>
      <c r="F1019" s="46"/>
      <c r="G1019" s="107"/>
      <c r="H1019" s="99"/>
      <c r="I1019" s="254"/>
      <c r="J1019" s="107"/>
    </row>
    <row r="1020" spans="1:10" x14ac:dyDescent="0.2">
      <c r="A1020" s="107"/>
      <c r="B1020" s="107"/>
      <c r="C1020" s="107"/>
      <c r="D1020" s="107"/>
      <c r="E1020" s="108"/>
      <c r="F1020" s="46"/>
      <c r="G1020" s="107"/>
      <c r="H1020" s="99"/>
      <c r="I1020" s="254"/>
      <c r="J1020" s="107"/>
    </row>
    <row r="1021" spans="1:10" x14ac:dyDescent="0.2">
      <c r="A1021" s="107"/>
      <c r="B1021" s="107"/>
      <c r="C1021" s="107"/>
      <c r="D1021" s="107"/>
      <c r="E1021" s="108"/>
      <c r="F1021" s="46"/>
      <c r="G1021" s="107"/>
      <c r="H1021" s="99"/>
      <c r="I1021" s="254"/>
      <c r="J1021" s="107"/>
    </row>
    <row r="1022" spans="1:10" x14ac:dyDescent="0.2">
      <c r="A1022" s="107"/>
      <c r="B1022" s="107"/>
      <c r="C1022" s="107"/>
      <c r="D1022" s="107"/>
      <c r="E1022" s="108"/>
      <c r="F1022" s="46"/>
      <c r="G1022" s="107"/>
      <c r="H1022" s="99"/>
      <c r="I1022" s="254"/>
      <c r="J1022" s="107"/>
    </row>
    <row r="1023" spans="1:10" x14ac:dyDescent="0.2">
      <c r="A1023" s="107"/>
      <c r="B1023" s="107"/>
      <c r="C1023" s="107"/>
      <c r="D1023" s="107"/>
      <c r="E1023" s="108"/>
      <c r="F1023" s="46"/>
      <c r="G1023" s="107"/>
      <c r="H1023" s="99"/>
      <c r="I1023" s="254"/>
      <c r="J1023" s="107"/>
    </row>
    <row r="1024" spans="1:10" x14ac:dyDescent="0.2">
      <c r="A1024" s="107"/>
      <c r="B1024" s="107"/>
      <c r="C1024" s="107"/>
      <c r="D1024" s="107"/>
      <c r="E1024" s="108"/>
      <c r="F1024" s="46"/>
      <c r="G1024" s="107"/>
      <c r="H1024" s="99"/>
      <c r="I1024" s="254"/>
      <c r="J1024" s="107"/>
    </row>
    <row r="1025" spans="1:10" x14ac:dyDescent="0.2">
      <c r="A1025" s="107"/>
      <c r="B1025" s="107"/>
      <c r="C1025" s="107"/>
      <c r="D1025" s="107"/>
      <c r="E1025" s="108"/>
      <c r="F1025" s="46"/>
      <c r="G1025" s="107"/>
      <c r="H1025" s="99"/>
      <c r="I1025" s="254"/>
      <c r="J1025" s="107"/>
    </row>
    <row r="1026" spans="1:10" x14ac:dyDescent="0.2">
      <c r="A1026" s="107"/>
      <c r="B1026" s="107"/>
      <c r="C1026" s="107"/>
      <c r="D1026" s="107"/>
      <c r="E1026" s="108"/>
      <c r="F1026" s="46"/>
      <c r="G1026" s="107"/>
      <c r="H1026" s="99"/>
      <c r="I1026" s="254"/>
      <c r="J1026" s="107"/>
    </row>
    <row r="1027" spans="1:10" x14ac:dyDescent="0.2">
      <c r="A1027" s="107"/>
      <c r="B1027" s="107"/>
      <c r="C1027" s="107"/>
      <c r="D1027" s="107"/>
      <c r="E1027" s="108"/>
      <c r="F1027" s="46"/>
      <c r="G1027" s="107"/>
      <c r="H1027" s="99"/>
      <c r="I1027" s="254"/>
      <c r="J1027" s="107"/>
    </row>
    <row r="1028" spans="1:10" x14ac:dyDescent="0.2">
      <c r="A1028" s="107"/>
      <c r="B1028" s="107"/>
      <c r="C1028" s="107"/>
      <c r="D1028" s="107"/>
      <c r="E1028" s="108"/>
      <c r="F1028" s="46"/>
      <c r="G1028" s="107"/>
      <c r="H1028" s="99"/>
      <c r="I1028" s="254"/>
      <c r="J1028" s="107"/>
    </row>
    <row r="1029" spans="1:10" x14ac:dyDescent="0.2">
      <c r="A1029" s="107"/>
      <c r="B1029" s="107"/>
      <c r="C1029" s="107"/>
      <c r="D1029" s="107"/>
      <c r="E1029" s="108"/>
      <c r="F1029" s="46"/>
      <c r="G1029" s="107"/>
      <c r="H1029" s="99"/>
      <c r="I1029" s="254"/>
      <c r="J1029" s="107"/>
    </row>
    <row r="1030" spans="1:10" x14ac:dyDescent="0.2">
      <c r="A1030" s="107"/>
      <c r="B1030" s="107"/>
      <c r="C1030" s="107"/>
      <c r="D1030" s="107"/>
      <c r="E1030" s="108"/>
      <c r="F1030" s="46"/>
      <c r="G1030" s="107"/>
      <c r="H1030" s="99"/>
      <c r="I1030" s="254"/>
      <c r="J1030" s="107"/>
    </row>
    <row r="1031" spans="1:10" x14ac:dyDescent="0.2">
      <c r="A1031" s="107"/>
      <c r="B1031" s="107"/>
      <c r="C1031" s="107"/>
      <c r="D1031" s="107"/>
      <c r="E1031" s="108"/>
      <c r="F1031" s="46"/>
      <c r="G1031" s="107"/>
      <c r="H1031" s="99"/>
      <c r="I1031" s="254"/>
      <c r="J1031" s="107"/>
    </row>
    <row r="1032" spans="1:10" x14ac:dyDescent="0.2">
      <c r="A1032" s="107"/>
      <c r="B1032" s="107"/>
      <c r="C1032" s="107"/>
      <c r="D1032" s="107"/>
      <c r="E1032" s="108"/>
      <c r="F1032" s="46"/>
      <c r="G1032" s="107"/>
      <c r="H1032" s="99"/>
      <c r="I1032" s="254"/>
      <c r="J1032" s="107"/>
    </row>
    <row r="1033" spans="1:10" x14ac:dyDescent="0.2">
      <c r="A1033" s="107"/>
      <c r="B1033" s="107"/>
      <c r="C1033" s="107"/>
      <c r="D1033" s="107"/>
      <c r="E1033" s="108"/>
      <c r="F1033" s="46"/>
      <c r="G1033" s="107"/>
      <c r="H1033" s="99"/>
      <c r="I1033" s="254"/>
      <c r="J1033" s="107"/>
    </row>
    <row r="1034" spans="1:10" x14ac:dyDescent="0.2">
      <c r="A1034" s="107"/>
      <c r="B1034" s="107"/>
      <c r="C1034" s="107"/>
      <c r="D1034" s="107"/>
      <c r="E1034" s="108"/>
      <c r="F1034" s="46"/>
      <c r="G1034" s="107"/>
      <c r="H1034" s="99"/>
      <c r="I1034" s="254"/>
      <c r="J1034" s="107"/>
    </row>
    <row r="1035" spans="1:10" x14ac:dyDescent="0.2">
      <c r="A1035" s="107"/>
      <c r="B1035" s="107"/>
      <c r="C1035" s="107"/>
      <c r="D1035" s="107"/>
      <c r="E1035" s="108"/>
      <c r="F1035" s="46"/>
      <c r="G1035" s="107"/>
      <c r="H1035" s="99"/>
      <c r="I1035" s="254"/>
      <c r="J1035" s="107"/>
    </row>
    <row r="1036" spans="1:10" x14ac:dyDescent="0.2">
      <c r="A1036" s="107"/>
      <c r="B1036" s="107"/>
      <c r="C1036" s="107"/>
      <c r="D1036" s="107"/>
      <c r="E1036" s="108"/>
      <c r="F1036" s="46"/>
      <c r="G1036" s="107"/>
      <c r="H1036" s="99"/>
      <c r="I1036" s="254"/>
      <c r="J1036" s="107"/>
    </row>
    <row r="1037" spans="1:10" x14ac:dyDescent="0.2">
      <c r="A1037" s="107"/>
      <c r="B1037" s="107"/>
      <c r="C1037" s="107"/>
      <c r="D1037" s="107"/>
      <c r="E1037" s="108"/>
      <c r="F1037" s="46"/>
      <c r="G1037" s="107"/>
      <c r="H1037" s="99"/>
      <c r="I1037" s="254"/>
      <c r="J1037" s="107"/>
    </row>
    <row r="1038" spans="1:10" x14ac:dyDescent="0.2">
      <c r="A1038" s="107"/>
      <c r="B1038" s="107"/>
      <c r="C1038" s="107"/>
      <c r="D1038" s="107"/>
      <c r="E1038" s="108"/>
      <c r="F1038" s="46"/>
      <c r="G1038" s="107"/>
      <c r="H1038" s="99"/>
      <c r="I1038" s="254"/>
      <c r="J1038" s="107"/>
    </row>
    <row r="1039" spans="1:10" x14ac:dyDescent="0.2">
      <c r="A1039" s="107"/>
      <c r="B1039" s="107"/>
      <c r="C1039" s="107"/>
      <c r="D1039" s="107"/>
      <c r="E1039" s="108"/>
      <c r="F1039" s="46"/>
      <c r="G1039" s="107"/>
      <c r="H1039" s="99"/>
      <c r="I1039" s="254"/>
      <c r="J1039" s="107"/>
    </row>
    <row r="1040" spans="1:10" x14ac:dyDescent="0.2">
      <c r="A1040" s="107"/>
      <c r="B1040" s="107"/>
      <c r="C1040" s="107"/>
      <c r="D1040" s="107"/>
      <c r="E1040" s="108"/>
      <c r="F1040" s="46"/>
      <c r="G1040" s="107"/>
      <c r="H1040" s="99"/>
      <c r="I1040" s="254"/>
      <c r="J1040" s="107"/>
    </row>
    <row r="1041" spans="1:10" x14ac:dyDescent="0.2">
      <c r="A1041" s="107"/>
      <c r="B1041" s="107"/>
      <c r="C1041" s="107"/>
      <c r="D1041" s="107"/>
      <c r="E1041" s="108"/>
      <c r="F1041" s="46"/>
      <c r="G1041" s="107"/>
      <c r="H1041" s="99"/>
      <c r="I1041" s="254"/>
      <c r="J1041" s="107"/>
    </row>
    <row r="1042" spans="1:10" x14ac:dyDescent="0.2">
      <c r="A1042" s="107"/>
      <c r="B1042" s="107"/>
      <c r="C1042" s="107"/>
      <c r="D1042" s="107"/>
      <c r="E1042" s="108"/>
      <c r="F1042" s="46"/>
      <c r="G1042" s="107"/>
      <c r="H1042" s="99"/>
      <c r="I1042" s="254"/>
      <c r="J1042" s="107"/>
    </row>
    <row r="1043" spans="1:10" x14ac:dyDescent="0.2">
      <c r="A1043" s="107"/>
      <c r="B1043" s="107"/>
      <c r="C1043" s="107"/>
      <c r="D1043" s="107"/>
      <c r="E1043" s="108"/>
      <c r="F1043" s="46"/>
      <c r="G1043" s="107"/>
      <c r="H1043" s="99"/>
      <c r="I1043" s="254"/>
      <c r="J1043" s="107"/>
    </row>
    <row r="1044" spans="1:10" x14ac:dyDescent="0.2">
      <c r="A1044" s="107"/>
      <c r="B1044" s="107"/>
      <c r="C1044" s="107"/>
      <c r="D1044" s="107"/>
      <c r="E1044" s="108"/>
      <c r="F1044" s="46"/>
      <c r="G1044" s="107"/>
      <c r="H1044" s="99"/>
      <c r="I1044" s="254"/>
      <c r="J1044" s="107"/>
    </row>
    <row r="1045" spans="1:10" x14ac:dyDescent="0.2">
      <c r="A1045" s="107"/>
      <c r="B1045" s="107"/>
      <c r="C1045" s="107"/>
      <c r="D1045" s="107"/>
      <c r="E1045" s="108"/>
      <c r="F1045" s="46"/>
      <c r="G1045" s="107"/>
      <c r="H1045" s="99"/>
      <c r="I1045" s="254"/>
      <c r="J1045" s="107"/>
    </row>
    <row r="1046" spans="1:10" x14ac:dyDescent="0.2">
      <c r="A1046" s="107"/>
      <c r="B1046" s="107"/>
      <c r="C1046" s="107"/>
      <c r="D1046" s="107"/>
      <c r="E1046" s="108"/>
      <c r="F1046" s="46"/>
      <c r="G1046" s="107"/>
      <c r="H1046" s="99"/>
      <c r="I1046" s="254"/>
      <c r="J1046" s="107"/>
    </row>
    <row r="1047" spans="1:10" x14ac:dyDescent="0.2">
      <c r="A1047" s="107"/>
      <c r="B1047" s="107"/>
      <c r="C1047" s="107"/>
      <c r="D1047" s="107"/>
      <c r="E1047" s="108"/>
      <c r="F1047" s="46"/>
      <c r="G1047" s="107"/>
      <c r="H1047" s="99"/>
      <c r="I1047" s="254"/>
      <c r="J1047" s="107"/>
    </row>
    <row r="1048" spans="1:10" x14ac:dyDescent="0.2">
      <c r="A1048" s="107"/>
      <c r="B1048" s="107"/>
      <c r="C1048" s="107"/>
      <c r="D1048" s="107"/>
      <c r="E1048" s="108"/>
      <c r="F1048" s="46"/>
      <c r="G1048" s="107"/>
      <c r="H1048" s="99"/>
      <c r="I1048" s="254"/>
      <c r="J1048" s="107"/>
    </row>
    <row r="1049" spans="1:10" x14ac:dyDescent="0.2">
      <c r="A1049" s="107"/>
      <c r="B1049" s="107"/>
      <c r="C1049" s="107"/>
      <c r="D1049" s="107"/>
      <c r="E1049" s="108"/>
      <c r="F1049" s="46"/>
      <c r="G1049" s="107"/>
      <c r="H1049" s="99"/>
      <c r="I1049" s="254"/>
      <c r="J1049" s="107"/>
    </row>
    <row r="1050" spans="1:10" x14ac:dyDescent="0.2">
      <c r="A1050" s="107"/>
      <c r="B1050" s="107"/>
      <c r="C1050" s="107"/>
      <c r="D1050" s="107"/>
      <c r="E1050" s="108"/>
      <c r="F1050" s="46"/>
      <c r="G1050" s="107"/>
      <c r="H1050" s="99"/>
      <c r="I1050" s="254"/>
      <c r="J1050" s="107"/>
    </row>
    <row r="1051" spans="1:10" x14ac:dyDescent="0.2">
      <c r="A1051" s="107"/>
      <c r="B1051" s="107"/>
      <c r="C1051" s="107"/>
      <c r="D1051" s="107"/>
      <c r="E1051" s="108"/>
      <c r="F1051" s="46"/>
      <c r="G1051" s="107"/>
      <c r="H1051" s="99"/>
      <c r="I1051" s="254"/>
      <c r="J1051" s="107"/>
    </row>
    <row r="1052" spans="1:10" x14ac:dyDescent="0.2">
      <c r="A1052" s="107"/>
      <c r="B1052" s="107"/>
      <c r="C1052" s="107"/>
      <c r="D1052" s="107"/>
      <c r="E1052" s="108"/>
      <c r="F1052" s="46"/>
      <c r="G1052" s="107"/>
      <c r="H1052" s="99"/>
      <c r="I1052" s="254"/>
      <c r="J1052" s="107"/>
    </row>
    <row r="1053" spans="1:10" x14ac:dyDescent="0.2">
      <c r="A1053" s="107"/>
      <c r="B1053" s="107"/>
      <c r="C1053" s="107"/>
      <c r="D1053" s="107"/>
      <c r="E1053" s="108"/>
      <c r="F1053" s="46"/>
      <c r="G1053" s="107"/>
      <c r="H1053" s="99"/>
      <c r="I1053" s="254"/>
      <c r="J1053" s="107"/>
    </row>
    <row r="1054" spans="1:10" x14ac:dyDescent="0.2">
      <c r="A1054" s="107"/>
      <c r="B1054" s="107"/>
      <c r="C1054" s="107"/>
      <c r="D1054" s="107"/>
      <c r="E1054" s="108"/>
      <c r="F1054" s="46"/>
      <c r="G1054" s="107"/>
      <c r="H1054" s="99"/>
      <c r="I1054" s="254"/>
      <c r="J1054" s="107"/>
    </row>
    <row r="1055" spans="1:10" x14ac:dyDescent="0.2">
      <c r="A1055" s="107"/>
      <c r="B1055" s="107"/>
      <c r="C1055" s="107"/>
      <c r="D1055" s="107"/>
      <c r="E1055" s="108"/>
      <c r="F1055" s="46"/>
      <c r="G1055" s="107"/>
      <c r="H1055" s="99"/>
      <c r="I1055" s="254"/>
      <c r="J1055" s="107"/>
    </row>
    <row r="1056" spans="1:10" x14ac:dyDescent="0.2">
      <c r="A1056" s="107"/>
      <c r="B1056" s="107"/>
      <c r="C1056" s="107"/>
      <c r="D1056" s="107"/>
      <c r="E1056" s="108"/>
      <c r="F1056" s="46"/>
      <c r="G1056" s="107"/>
      <c r="H1056" s="99"/>
      <c r="I1056" s="254"/>
      <c r="J1056" s="107"/>
    </row>
    <row r="1057" spans="1:10" x14ac:dyDescent="0.2">
      <c r="A1057" s="107"/>
      <c r="B1057" s="107"/>
      <c r="C1057" s="107"/>
      <c r="D1057" s="107"/>
      <c r="E1057" s="108"/>
      <c r="F1057" s="46"/>
      <c r="G1057" s="107"/>
      <c r="H1057" s="99"/>
      <c r="I1057" s="254"/>
      <c r="J1057" s="107"/>
    </row>
    <row r="1058" spans="1:10" x14ac:dyDescent="0.2">
      <c r="A1058" s="107"/>
      <c r="B1058" s="107"/>
      <c r="C1058" s="107"/>
      <c r="D1058" s="107"/>
      <c r="E1058" s="108"/>
      <c r="F1058" s="46"/>
      <c r="G1058" s="107"/>
      <c r="H1058" s="99"/>
      <c r="I1058" s="254"/>
      <c r="J1058" s="107"/>
    </row>
    <row r="1059" spans="1:10" x14ac:dyDescent="0.2">
      <c r="A1059" s="107"/>
      <c r="B1059" s="107"/>
      <c r="C1059" s="107"/>
      <c r="D1059" s="107"/>
      <c r="E1059" s="108"/>
      <c r="F1059" s="46"/>
      <c r="G1059" s="107"/>
      <c r="H1059" s="99"/>
      <c r="I1059" s="254"/>
      <c r="J1059" s="107"/>
    </row>
    <row r="1060" spans="1:10" x14ac:dyDescent="0.2">
      <c r="A1060" s="107"/>
      <c r="B1060" s="107"/>
      <c r="C1060" s="107"/>
      <c r="D1060" s="107"/>
      <c r="E1060" s="108"/>
      <c r="F1060" s="46"/>
      <c r="G1060" s="107"/>
      <c r="H1060" s="99"/>
      <c r="I1060" s="254"/>
      <c r="J1060" s="107"/>
    </row>
    <row r="1061" spans="1:10" x14ac:dyDescent="0.2">
      <c r="A1061" s="107"/>
      <c r="B1061" s="107"/>
      <c r="C1061" s="107"/>
      <c r="D1061" s="107"/>
      <c r="E1061" s="108"/>
      <c r="F1061" s="46"/>
      <c r="G1061" s="107"/>
      <c r="H1061" s="99"/>
      <c r="I1061" s="254"/>
      <c r="J1061" s="107"/>
    </row>
    <row r="1062" spans="1:10" x14ac:dyDescent="0.2">
      <c r="A1062" s="107"/>
      <c r="B1062" s="107"/>
      <c r="C1062" s="107"/>
      <c r="D1062" s="107"/>
      <c r="E1062" s="108"/>
      <c r="F1062" s="46"/>
      <c r="G1062" s="107"/>
      <c r="H1062" s="99"/>
      <c r="I1062" s="254"/>
      <c r="J1062" s="107"/>
    </row>
    <row r="1063" spans="1:10" x14ac:dyDescent="0.2">
      <c r="A1063" s="107"/>
      <c r="B1063" s="107"/>
      <c r="C1063" s="107"/>
      <c r="D1063" s="107"/>
      <c r="E1063" s="108"/>
      <c r="F1063" s="46"/>
      <c r="G1063" s="107"/>
      <c r="H1063" s="99"/>
      <c r="I1063" s="254"/>
      <c r="J1063" s="107"/>
    </row>
    <row r="1064" spans="1:10" x14ac:dyDescent="0.2">
      <c r="A1064" s="107"/>
      <c r="B1064" s="107"/>
      <c r="C1064" s="107"/>
      <c r="D1064" s="107"/>
      <c r="E1064" s="108"/>
      <c r="F1064" s="46"/>
      <c r="G1064" s="107"/>
      <c r="H1064" s="99"/>
      <c r="I1064" s="254"/>
      <c r="J1064" s="107"/>
    </row>
    <row r="1065" spans="1:10" x14ac:dyDescent="0.2">
      <c r="A1065" s="107"/>
      <c r="B1065" s="107"/>
      <c r="C1065" s="107"/>
      <c r="D1065" s="107"/>
      <c r="E1065" s="108"/>
      <c r="F1065" s="46"/>
      <c r="G1065" s="107"/>
      <c r="H1065" s="99"/>
      <c r="I1065" s="254"/>
      <c r="J1065" s="107"/>
    </row>
    <row r="1066" spans="1:10" x14ac:dyDescent="0.2">
      <c r="A1066" s="107"/>
      <c r="B1066" s="107"/>
      <c r="C1066" s="107"/>
      <c r="D1066" s="107"/>
      <c r="E1066" s="108"/>
      <c r="F1066" s="46"/>
      <c r="G1066" s="107"/>
      <c r="H1066" s="99"/>
      <c r="I1066" s="254"/>
      <c r="J1066" s="107"/>
    </row>
    <row r="1067" spans="1:10" x14ac:dyDescent="0.2">
      <c r="A1067" s="107"/>
      <c r="B1067" s="107"/>
      <c r="C1067" s="107"/>
      <c r="D1067" s="107"/>
      <c r="E1067" s="108"/>
      <c r="F1067" s="46"/>
      <c r="G1067" s="107"/>
      <c r="H1067" s="99"/>
      <c r="I1067" s="254"/>
      <c r="J1067" s="107"/>
    </row>
    <row r="1068" spans="1:10" x14ac:dyDescent="0.2">
      <c r="A1068" s="107"/>
      <c r="B1068" s="107"/>
      <c r="C1068" s="107"/>
      <c r="D1068" s="107"/>
      <c r="E1068" s="108"/>
      <c r="F1068" s="46"/>
      <c r="G1068" s="107"/>
      <c r="H1068" s="99"/>
      <c r="I1068" s="254"/>
      <c r="J1068" s="107"/>
    </row>
    <row r="1069" spans="1:10" x14ac:dyDescent="0.2">
      <c r="A1069" s="107"/>
      <c r="B1069" s="107"/>
      <c r="C1069" s="107"/>
      <c r="D1069" s="107"/>
      <c r="E1069" s="108"/>
      <c r="F1069" s="46"/>
      <c r="G1069" s="107"/>
      <c r="H1069" s="99"/>
      <c r="I1069" s="254"/>
      <c r="J1069" s="107"/>
    </row>
    <row r="1070" spans="1:10" x14ac:dyDescent="0.2">
      <c r="A1070" s="107"/>
      <c r="B1070" s="107"/>
      <c r="C1070" s="107"/>
      <c r="D1070" s="107"/>
      <c r="E1070" s="108"/>
      <c r="F1070" s="46"/>
      <c r="G1070" s="107"/>
      <c r="H1070" s="99"/>
      <c r="I1070" s="254"/>
      <c r="J1070" s="107"/>
    </row>
    <row r="1071" spans="1:10" x14ac:dyDescent="0.2">
      <c r="A1071" s="107"/>
      <c r="B1071" s="107"/>
      <c r="C1071" s="107"/>
      <c r="D1071" s="107"/>
      <c r="E1071" s="108"/>
      <c r="F1071" s="46"/>
      <c r="G1071" s="107"/>
      <c r="H1071" s="99"/>
      <c r="I1071" s="254"/>
      <c r="J1071" s="107"/>
    </row>
    <row r="1072" spans="1:10" x14ac:dyDescent="0.2">
      <c r="A1072" s="107"/>
      <c r="B1072" s="107"/>
      <c r="C1072" s="107"/>
      <c r="D1072" s="107"/>
      <c r="E1072" s="108"/>
      <c r="F1072" s="46"/>
      <c r="G1072" s="107"/>
      <c r="H1072" s="99"/>
      <c r="I1072" s="254"/>
      <c r="J1072" s="107"/>
    </row>
    <row r="1073" spans="1:10" x14ac:dyDescent="0.2">
      <c r="A1073" s="107"/>
      <c r="B1073" s="107"/>
      <c r="C1073" s="107"/>
      <c r="D1073" s="107"/>
      <c r="E1073" s="108"/>
      <c r="F1073" s="46"/>
      <c r="G1073" s="107"/>
      <c r="H1073" s="99"/>
      <c r="I1073" s="254"/>
      <c r="J1073" s="107"/>
    </row>
    <row r="1074" spans="1:10" x14ac:dyDescent="0.2">
      <c r="A1074" s="107"/>
      <c r="B1074" s="107"/>
      <c r="C1074" s="107"/>
      <c r="D1074" s="107"/>
      <c r="E1074" s="108"/>
      <c r="F1074" s="46"/>
      <c r="G1074" s="107"/>
      <c r="H1074" s="99"/>
      <c r="I1074" s="254"/>
      <c r="J1074" s="107"/>
    </row>
    <row r="1075" spans="1:10" x14ac:dyDescent="0.2">
      <c r="A1075" s="107"/>
      <c r="B1075" s="107"/>
      <c r="C1075" s="107"/>
      <c r="D1075" s="107"/>
      <c r="E1075" s="108"/>
      <c r="F1075" s="46"/>
      <c r="G1075" s="107"/>
      <c r="H1075" s="99"/>
      <c r="I1075" s="254"/>
      <c r="J1075" s="107"/>
    </row>
    <row r="1076" spans="1:10" x14ac:dyDescent="0.2">
      <c r="A1076" s="107"/>
      <c r="B1076" s="107"/>
      <c r="C1076" s="107"/>
      <c r="D1076" s="107"/>
      <c r="E1076" s="108"/>
      <c r="F1076" s="46"/>
      <c r="G1076" s="107"/>
      <c r="H1076" s="99"/>
      <c r="I1076" s="254"/>
      <c r="J1076" s="107"/>
    </row>
    <row r="1077" spans="1:10" x14ac:dyDescent="0.2">
      <c r="A1077" s="107"/>
      <c r="B1077" s="107"/>
      <c r="C1077" s="107"/>
      <c r="D1077" s="107"/>
      <c r="E1077" s="108"/>
      <c r="F1077" s="46"/>
      <c r="G1077" s="107"/>
      <c r="H1077" s="99"/>
      <c r="I1077" s="254"/>
      <c r="J1077" s="107"/>
    </row>
    <row r="1078" spans="1:10" x14ac:dyDescent="0.2">
      <c r="A1078" s="107"/>
      <c r="B1078" s="107"/>
      <c r="C1078" s="107"/>
      <c r="D1078" s="107"/>
      <c r="E1078" s="108"/>
      <c r="F1078" s="46"/>
      <c r="G1078" s="107"/>
      <c r="H1078" s="99"/>
      <c r="I1078" s="254"/>
      <c r="J1078" s="107"/>
    </row>
    <row r="1079" spans="1:10" x14ac:dyDescent="0.2">
      <c r="A1079" s="107"/>
      <c r="B1079" s="107"/>
      <c r="C1079" s="107"/>
      <c r="D1079" s="107"/>
      <c r="E1079" s="108"/>
      <c r="F1079" s="46"/>
      <c r="G1079" s="107"/>
      <c r="H1079" s="99"/>
      <c r="I1079" s="254"/>
      <c r="J1079" s="107"/>
    </row>
    <row r="1080" spans="1:10" x14ac:dyDescent="0.2">
      <c r="A1080" s="107"/>
      <c r="B1080" s="107"/>
      <c r="C1080" s="107"/>
      <c r="D1080" s="107"/>
      <c r="E1080" s="108"/>
      <c r="F1080" s="46"/>
      <c r="G1080" s="107"/>
      <c r="H1080" s="99"/>
      <c r="I1080" s="254"/>
      <c r="J1080" s="107"/>
    </row>
    <row r="1081" spans="1:10" x14ac:dyDescent="0.2">
      <c r="A1081" s="107"/>
      <c r="B1081" s="107"/>
      <c r="C1081" s="107"/>
      <c r="D1081" s="107"/>
      <c r="E1081" s="108"/>
      <c r="F1081" s="46"/>
      <c r="G1081" s="107"/>
      <c r="H1081" s="99"/>
      <c r="I1081" s="254"/>
      <c r="J1081" s="107"/>
    </row>
    <row r="1082" spans="1:10" x14ac:dyDescent="0.2">
      <c r="A1082" s="107"/>
      <c r="B1082" s="107"/>
      <c r="C1082" s="107"/>
      <c r="D1082" s="107"/>
      <c r="E1082" s="108"/>
      <c r="F1082" s="46"/>
      <c r="G1082" s="107"/>
      <c r="H1082" s="99"/>
      <c r="I1082" s="254"/>
      <c r="J1082" s="107"/>
    </row>
    <row r="1083" spans="1:10" x14ac:dyDescent="0.2">
      <c r="A1083" s="107"/>
      <c r="B1083" s="107"/>
      <c r="C1083" s="107"/>
      <c r="D1083" s="107"/>
      <c r="E1083" s="108"/>
      <c r="F1083" s="46"/>
      <c r="G1083" s="107"/>
      <c r="H1083" s="99"/>
      <c r="I1083" s="254"/>
      <c r="J1083" s="107"/>
    </row>
    <row r="1084" spans="1:10" x14ac:dyDescent="0.2">
      <c r="A1084" s="107"/>
      <c r="B1084" s="107"/>
      <c r="C1084" s="107"/>
      <c r="D1084" s="107"/>
      <c r="E1084" s="108"/>
      <c r="F1084" s="46"/>
      <c r="G1084" s="107"/>
      <c r="H1084" s="99"/>
      <c r="I1084" s="254"/>
      <c r="J1084" s="107"/>
    </row>
    <row r="1085" spans="1:10" x14ac:dyDescent="0.2">
      <c r="A1085" s="107"/>
      <c r="B1085" s="107"/>
      <c r="C1085" s="107"/>
      <c r="D1085" s="107"/>
      <c r="E1085" s="108"/>
      <c r="F1085" s="46"/>
      <c r="G1085" s="107"/>
      <c r="H1085" s="99"/>
      <c r="I1085" s="254"/>
      <c r="J1085" s="107"/>
    </row>
    <row r="1086" spans="1:10" x14ac:dyDescent="0.2">
      <c r="A1086" s="107"/>
      <c r="B1086" s="107"/>
      <c r="C1086" s="107"/>
      <c r="D1086" s="107"/>
      <c r="E1086" s="108"/>
      <c r="F1086" s="46"/>
      <c r="G1086" s="107"/>
      <c r="H1086" s="99"/>
      <c r="I1086" s="254"/>
      <c r="J1086" s="107"/>
    </row>
    <row r="1087" spans="1:10" x14ac:dyDescent="0.2">
      <c r="A1087" s="107"/>
      <c r="B1087" s="107"/>
      <c r="C1087" s="107"/>
      <c r="D1087" s="107"/>
      <c r="E1087" s="108"/>
      <c r="F1087" s="46"/>
      <c r="G1087" s="107"/>
      <c r="H1087" s="99"/>
      <c r="I1087" s="254"/>
      <c r="J1087" s="107"/>
    </row>
    <row r="1088" spans="1:10" x14ac:dyDescent="0.2">
      <c r="A1088" s="107"/>
      <c r="B1088" s="107"/>
      <c r="C1088" s="107"/>
      <c r="D1088" s="107"/>
      <c r="E1088" s="108"/>
      <c r="F1088" s="46"/>
      <c r="G1088" s="107"/>
      <c r="H1088" s="99"/>
      <c r="I1088" s="254"/>
      <c r="J1088" s="107"/>
    </row>
    <row r="1089" spans="1:10" x14ac:dyDescent="0.2">
      <c r="A1089" s="107"/>
      <c r="B1089" s="107"/>
      <c r="C1089" s="107"/>
      <c r="D1089" s="107"/>
      <c r="E1089" s="108"/>
      <c r="F1089" s="46"/>
      <c r="G1089" s="107"/>
      <c r="H1089" s="99"/>
      <c r="I1089" s="254"/>
      <c r="J1089" s="107"/>
    </row>
    <row r="1090" spans="1:10" x14ac:dyDescent="0.2">
      <c r="A1090" s="107"/>
      <c r="B1090" s="107"/>
      <c r="C1090" s="107"/>
      <c r="D1090" s="107"/>
      <c r="E1090" s="108"/>
      <c r="F1090" s="46"/>
      <c r="G1090" s="107"/>
      <c r="H1090" s="99"/>
      <c r="I1090" s="254"/>
      <c r="J1090" s="107"/>
    </row>
    <row r="1091" spans="1:10" x14ac:dyDescent="0.2">
      <c r="A1091" s="107"/>
      <c r="B1091" s="107"/>
      <c r="C1091" s="107"/>
      <c r="D1091" s="107"/>
      <c r="E1091" s="108"/>
      <c r="F1091" s="46"/>
      <c r="G1091" s="107"/>
      <c r="H1091" s="99"/>
      <c r="I1091" s="254"/>
      <c r="J1091" s="107"/>
    </row>
    <row r="1092" spans="1:10" x14ac:dyDescent="0.2">
      <c r="A1092" s="107"/>
      <c r="B1092" s="107"/>
      <c r="C1092" s="107"/>
      <c r="D1092" s="107"/>
      <c r="E1092" s="108"/>
      <c r="F1092" s="46"/>
      <c r="G1092" s="107"/>
      <c r="H1092" s="99"/>
      <c r="I1092" s="254"/>
      <c r="J1092" s="107"/>
    </row>
    <row r="1093" spans="1:10" x14ac:dyDescent="0.2">
      <c r="A1093" s="107"/>
      <c r="B1093" s="107"/>
      <c r="C1093" s="107"/>
      <c r="D1093" s="107"/>
      <c r="E1093" s="108"/>
      <c r="F1093" s="46"/>
      <c r="G1093" s="107"/>
      <c r="H1093" s="99"/>
      <c r="I1093" s="254"/>
      <c r="J1093" s="107"/>
    </row>
    <row r="1094" spans="1:10" x14ac:dyDescent="0.2">
      <c r="A1094" s="107"/>
      <c r="B1094" s="107"/>
      <c r="C1094" s="107"/>
      <c r="D1094" s="107"/>
      <c r="E1094" s="108"/>
      <c r="F1094" s="46"/>
      <c r="G1094" s="107"/>
      <c r="H1094" s="99"/>
      <c r="I1094" s="254"/>
      <c r="J1094" s="107"/>
    </row>
    <row r="1095" spans="1:10" x14ac:dyDescent="0.2">
      <c r="A1095" s="107"/>
      <c r="B1095" s="107"/>
      <c r="C1095" s="107"/>
      <c r="D1095" s="107"/>
      <c r="E1095" s="108"/>
      <c r="F1095" s="46"/>
      <c r="G1095" s="107"/>
      <c r="H1095" s="99"/>
      <c r="I1095" s="254"/>
      <c r="J1095" s="107"/>
    </row>
    <row r="1096" spans="1:10" x14ac:dyDescent="0.2">
      <c r="A1096" s="107"/>
      <c r="B1096" s="107"/>
      <c r="C1096" s="107"/>
      <c r="D1096" s="107"/>
      <c r="E1096" s="108"/>
      <c r="F1096" s="46"/>
      <c r="G1096" s="107"/>
      <c r="H1096" s="99"/>
      <c r="I1096" s="254"/>
      <c r="J1096" s="107"/>
    </row>
    <row r="1097" spans="1:10" x14ac:dyDescent="0.2">
      <c r="A1097" s="107"/>
      <c r="B1097" s="107"/>
      <c r="C1097" s="107"/>
      <c r="D1097" s="107"/>
      <c r="E1097" s="108"/>
      <c r="F1097" s="46"/>
      <c r="G1097" s="107"/>
      <c r="H1097" s="99"/>
      <c r="I1097" s="254"/>
      <c r="J1097" s="107"/>
    </row>
    <row r="1098" spans="1:10" x14ac:dyDescent="0.2">
      <c r="A1098" s="107"/>
      <c r="B1098" s="107"/>
      <c r="C1098" s="107"/>
      <c r="D1098" s="107"/>
      <c r="E1098" s="108"/>
      <c r="F1098" s="46"/>
      <c r="G1098" s="107"/>
      <c r="H1098" s="99"/>
      <c r="I1098" s="254"/>
      <c r="J1098" s="107"/>
    </row>
    <row r="1099" spans="1:10" x14ac:dyDescent="0.2">
      <c r="A1099" s="107"/>
      <c r="B1099" s="107"/>
      <c r="C1099" s="107"/>
      <c r="D1099" s="107"/>
      <c r="E1099" s="108"/>
      <c r="F1099" s="46"/>
      <c r="G1099" s="107"/>
      <c r="H1099" s="99"/>
      <c r="I1099" s="254"/>
      <c r="J1099" s="107"/>
    </row>
    <row r="1100" spans="1:10" x14ac:dyDescent="0.2">
      <c r="A1100" s="107"/>
      <c r="B1100" s="107"/>
      <c r="C1100" s="107"/>
      <c r="D1100" s="107"/>
      <c r="E1100" s="108"/>
      <c r="F1100" s="46"/>
      <c r="G1100" s="107"/>
      <c r="H1100" s="99"/>
      <c r="I1100" s="254"/>
      <c r="J1100" s="107"/>
    </row>
    <row r="1101" spans="1:10" x14ac:dyDescent="0.2">
      <c r="A1101" s="107"/>
      <c r="B1101" s="107"/>
      <c r="C1101" s="107"/>
      <c r="D1101" s="107"/>
      <c r="E1101" s="108"/>
      <c r="F1101" s="46"/>
      <c r="G1101" s="107"/>
      <c r="H1101" s="99"/>
      <c r="I1101" s="254"/>
      <c r="J1101" s="107"/>
    </row>
    <row r="1102" spans="1:10" x14ac:dyDescent="0.2">
      <c r="A1102" s="107"/>
      <c r="B1102" s="107"/>
      <c r="C1102" s="107"/>
      <c r="D1102" s="107"/>
      <c r="E1102" s="108"/>
      <c r="F1102" s="46"/>
      <c r="G1102" s="107"/>
      <c r="H1102" s="99"/>
      <c r="I1102" s="254"/>
      <c r="J1102" s="107"/>
    </row>
    <row r="1103" spans="1:10" x14ac:dyDescent="0.2">
      <c r="A1103" s="107"/>
      <c r="B1103" s="107"/>
      <c r="C1103" s="107"/>
      <c r="D1103" s="107"/>
      <c r="E1103" s="108"/>
      <c r="F1103" s="46"/>
      <c r="G1103" s="107"/>
      <c r="H1103" s="99"/>
      <c r="I1103" s="254"/>
      <c r="J1103" s="107"/>
    </row>
    <row r="1104" spans="1:10" x14ac:dyDescent="0.2">
      <c r="A1104" s="107"/>
      <c r="B1104" s="107"/>
      <c r="C1104" s="107"/>
      <c r="D1104" s="107"/>
      <c r="E1104" s="108"/>
      <c r="F1104" s="46"/>
      <c r="G1104" s="107"/>
      <c r="H1104" s="99"/>
      <c r="I1104" s="254"/>
      <c r="J1104" s="107"/>
    </row>
    <row r="1105" spans="1:10" x14ac:dyDescent="0.2">
      <c r="A1105" s="107"/>
      <c r="B1105" s="107"/>
      <c r="C1105" s="107"/>
      <c r="D1105" s="107"/>
      <c r="E1105" s="108"/>
      <c r="F1105" s="46"/>
      <c r="G1105" s="107"/>
      <c r="H1105" s="99"/>
      <c r="I1105" s="254"/>
      <c r="J1105" s="107"/>
    </row>
    <row r="1106" spans="1:10" x14ac:dyDescent="0.2">
      <c r="A1106" s="107"/>
      <c r="B1106" s="107"/>
      <c r="C1106" s="107"/>
      <c r="D1106" s="107"/>
      <c r="E1106" s="108"/>
      <c r="F1106" s="46"/>
      <c r="G1106" s="107"/>
      <c r="H1106" s="99"/>
      <c r="I1106" s="254"/>
      <c r="J1106" s="107"/>
    </row>
    <row r="1107" spans="1:10" x14ac:dyDescent="0.2">
      <c r="A1107" s="107"/>
      <c r="B1107" s="107"/>
      <c r="C1107" s="107"/>
      <c r="D1107" s="107"/>
      <c r="E1107" s="108"/>
      <c r="F1107" s="46"/>
      <c r="G1107" s="107"/>
      <c r="H1107" s="99"/>
      <c r="I1107" s="254"/>
      <c r="J1107" s="107"/>
    </row>
    <row r="1108" spans="1:10" x14ac:dyDescent="0.2">
      <c r="A1108" s="107"/>
      <c r="B1108" s="107"/>
      <c r="C1108" s="107"/>
      <c r="D1108" s="107"/>
      <c r="E1108" s="108"/>
      <c r="F1108" s="46"/>
      <c r="G1108" s="107"/>
      <c r="H1108" s="99"/>
      <c r="I1108" s="254"/>
      <c r="J1108" s="107"/>
    </row>
    <row r="1109" spans="1:10" x14ac:dyDescent="0.2">
      <c r="A1109" s="107"/>
      <c r="B1109" s="107"/>
      <c r="C1109" s="107"/>
      <c r="D1109" s="107"/>
      <c r="E1109" s="108"/>
      <c r="F1109" s="46"/>
      <c r="G1109" s="107"/>
      <c r="H1109" s="99"/>
      <c r="I1109" s="254"/>
      <c r="J1109" s="107"/>
    </row>
    <row r="1110" spans="1:10" x14ac:dyDescent="0.2">
      <c r="A1110" s="107"/>
      <c r="B1110" s="107"/>
      <c r="C1110" s="107"/>
      <c r="D1110" s="107"/>
      <c r="E1110" s="108"/>
      <c r="F1110" s="46"/>
      <c r="G1110" s="107"/>
      <c r="H1110" s="99"/>
      <c r="I1110" s="254"/>
      <c r="J1110" s="107"/>
    </row>
    <row r="1111" spans="1:10" x14ac:dyDescent="0.2">
      <c r="A1111" s="107"/>
      <c r="B1111" s="107"/>
      <c r="C1111" s="107"/>
      <c r="D1111" s="107"/>
      <c r="E1111" s="108"/>
      <c r="F1111" s="46"/>
      <c r="G1111" s="107"/>
      <c r="H1111" s="99"/>
      <c r="I1111" s="254"/>
      <c r="J1111" s="107"/>
    </row>
    <row r="1112" spans="1:10" x14ac:dyDescent="0.2">
      <c r="A1112" s="107"/>
      <c r="B1112" s="107"/>
      <c r="C1112" s="107"/>
      <c r="D1112" s="107"/>
      <c r="E1112" s="108"/>
      <c r="F1112" s="46"/>
      <c r="G1112" s="107"/>
      <c r="H1112" s="99"/>
      <c r="I1112" s="254"/>
      <c r="J1112" s="107"/>
    </row>
    <row r="1113" spans="1:10" x14ac:dyDescent="0.2">
      <c r="A1113" s="107"/>
      <c r="B1113" s="107"/>
      <c r="C1113" s="107"/>
      <c r="D1113" s="107"/>
      <c r="E1113" s="108"/>
      <c r="F1113" s="46"/>
      <c r="G1113" s="107"/>
      <c r="H1113" s="99"/>
      <c r="I1113" s="254"/>
      <c r="J1113" s="107"/>
    </row>
    <row r="1114" spans="1:10" x14ac:dyDescent="0.2">
      <c r="A1114" s="107"/>
      <c r="B1114" s="107"/>
      <c r="C1114" s="107"/>
      <c r="D1114" s="107"/>
      <c r="E1114" s="108"/>
      <c r="F1114" s="46"/>
      <c r="G1114" s="107"/>
      <c r="H1114" s="99"/>
      <c r="I1114" s="254"/>
      <c r="J1114" s="107"/>
    </row>
    <row r="1115" spans="1:10" x14ac:dyDescent="0.2">
      <c r="A1115" s="107"/>
      <c r="B1115" s="107"/>
      <c r="C1115" s="107"/>
      <c r="D1115" s="107"/>
      <c r="E1115" s="108"/>
      <c r="F1115" s="46"/>
      <c r="G1115" s="107"/>
      <c r="H1115" s="99"/>
      <c r="I1115" s="254"/>
      <c r="J1115" s="107"/>
    </row>
    <row r="1116" spans="1:10" x14ac:dyDescent="0.2">
      <c r="A1116" s="107"/>
      <c r="B1116" s="107"/>
      <c r="C1116" s="107"/>
      <c r="D1116" s="107"/>
      <c r="E1116" s="108"/>
      <c r="F1116" s="46"/>
      <c r="G1116" s="107"/>
      <c r="H1116" s="99"/>
      <c r="I1116" s="254"/>
      <c r="J1116" s="107"/>
    </row>
    <row r="1117" spans="1:10" x14ac:dyDescent="0.2">
      <c r="A1117" s="107"/>
      <c r="B1117" s="107"/>
      <c r="C1117" s="107"/>
      <c r="D1117" s="107"/>
      <c r="E1117" s="108"/>
      <c r="F1117" s="46"/>
      <c r="G1117" s="107"/>
      <c r="H1117" s="99"/>
      <c r="I1117" s="254"/>
      <c r="J1117" s="107"/>
    </row>
    <row r="1118" spans="1:10" x14ac:dyDescent="0.2">
      <c r="A1118" s="107"/>
      <c r="B1118" s="107"/>
      <c r="C1118" s="107"/>
      <c r="D1118" s="107"/>
      <c r="E1118" s="108"/>
      <c r="F1118" s="46"/>
      <c r="G1118" s="107"/>
      <c r="H1118" s="99"/>
      <c r="I1118" s="254"/>
      <c r="J1118" s="107"/>
    </row>
    <row r="1119" spans="1:10" x14ac:dyDescent="0.2">
      <c r="A1119" s="107"/>
      <c r="B1119" s="107"/>
      <c r="C1119" s="107"/>
      <c r="D1119" s="107"/>
      <c r="E1119" s="108"/>
      <c r="F1119" s="46"/>
      <c r="G1119" s="107"/>
      <c r="H1119" s="99"/>
      <c r="I1119" s="254"/>
      <c r="J1119" s="107"/>
    </row>
    <row r="1120" spans="1:10" x14ac:dyDescent="0.2">
      <c r="A1120" s="107"/>
      <c r="B1120" s="107"/>
      <c r="C1120" s="107"/>
      <c r="D1120" s="107"/>
      <c r="E1120" s="108"/>
      <c r="F1120" s="46"/>
      <c r="G1120" s="107"/>
      <c r="H1120" s="99"/>
      <c r="I1120" s="254"/>
      <c r="J1120" s="107"/>
    </row>
    <row r="1121" spans="1:10" x14ac:dyDescent="0.2">
      <c r="A1121" s="107"/>
      <c r="B1121" s="107"/>
      <c r="C1121" s="107"/>
      <c r="D1121" s="107"/>
      <c r="E1121" s="108"/>
      <c r="F1121" s="46"/>
      <c r="G1121" s="107"/>
      <c r="H1121" s="99"/>
      <c r="I1121" s="254"/>
      <c r="J1121" s="107"/>
    </row>
    <row r="1122" spans="1:10" x14ac:dyDescent="0.2">
      <c r="A1122" s="107"/>
      <c r="B1122" s="107"/>
      <c r="C1122" s="107"/>
      <c r="D1122" s="107"/>
      <c r="E1122" s="108"/>
      <c r="F1122" s="46"/>
      <c r="G1122" s="107"/>
      <c r="H1122" s="99"/>
      <c r="I1122" s="254"/>
      <c r="J1122" s="107"/>
    </row>
    <row r="1123" spans="1:10" x14ac:dyDescent="0.2">
      <c r="A1123" s="107"/>
      <c r="B1123" s="107"/>
      <c r="C1123" s="107"/>
      <c r="D1123" s="107"/>
      <c r="E1123" s="108"/>
      <c r="F1123" s="46"/>
      <c r="G1123" s="107"/>
      <c r="H1123" s="99"/>
      <c r="I1123" s="254"/>
      <c r="J1123" s="107"/>
    </row>
    <row r="1124" spans="1:10" x14ac:dyDescent="0.2">
      <c r="A1124" s="107"/>
      <c r="B1124" s="107"/>
      <c r="C1124" s="107"/>
      <c r="D1124" s="107"/>
      <c r="E1124" s="108"/>
      <c r="F1124" s="46"/>
      <c r="G1124" s="107"/>
      <c r="H1124" s="99"/>
      <c r="I1124" s="254"/>
      <c r="J1124" s="107"/>
    </row>
    <row r="1125" spans="1:10" x14ac:dyDescent="0.2">
      <c r="A1125" s="107"/>
      <c r="B1125" s="107"/>
      <c r="C1125" s="107"/>
      <c r="D1125" s="107"/>
      <c r="E1125" s="108"/>
      <c r="F1125" s="46"/>
      <c r="G1125" s="107"/>
      <c r="H1125" s="99"/>
      <c r="I1125" s="254"/>
      <c r="J1125" s="107"/>
    </row>
    <row r="1126" spans="1:10" x14ac:dyDescent="0.2">
      <c r="A1126" s="107"/>
      <c r="B1126" s="107"/>
      <c r="C1126" s="107"/>
      <c r="D1126" s="107"/>
      <c r="E1126" s="108"/>
      <c r="F1126" s="46"/>
      <c r="G1126" s="107"/>
      <c r="H1126" s="99"/>
      <c r="I1126" s="254"/>
      <c r="J1126" s="107"/>
    </row>
    <row r="1127" spans="1:10" x14ac:dyDescent="0.2">
      <c r="A1127" s="107"/>
      <c r="B1127" s="107"/>
      <c r="C1127" s="107"/>
      <c r="D1127" s="107"/>
      <c r="E1127" s="108"/>
      <c r="F1127" s="46"/>
      <c r="G1127" s="107"/>
      <c r="H1127" s="99"/>
      <c r="I1127" s="254"/>
      <c r="J1127" s="107"/>
    </row>
    <row r="1128" spans="1:10" x14ac:dyDescent="0.2">
      <c r="A1128" s="107"/>
      <c r="B1128" s="107"/>
      <c r="C1128" s="107"/>
      <c r="D1128" s="107"/>
      <c r="E1128" s="108"/>
      <c r="F1128" s="46"/>
      <c r="G1128" s="107"/>
      <c r="H1128" s="99"/>
      <c r="I1128" s="254"/>
      <c r="J1128" s="107"/>
    </row>
    <row r="1129" spans="1:10" x14ac:dyDescent="0.2">
      <c r="A1129" s="107"/>
      <c r="B1129" s="107"/>
      <c r="C1129" s="107"/>
      <c r="D1129" s="107"/>
      <c r="E1129" s="108"/>
      <c r="F1129" s="46"/>
      <c r="G1129" s="107"/>
      <c r="H1129" s="99"/>
      <c r="I1129" s="254"/>
      <c r="J1129" s="107"/>
    </row>
    <row r="1130" spans="1:10" x14ac:dyDescent="0.2">
      <c r="A1130" s="107"/>
      <c r="B1130" s="107"/>
      <c r="C1130" s="107"/>
      <c r="D1130" s="107"/>
      <c r="E1130" s="108"/>
      <c r="F1130" s="46"/>
      <c r="G1130" s="107"/>
      <c r="H1130" s="99"/>
      <c r="I1130" s="254"/>
      <c r="J1130" s="107"/>
    </row>
    <row r="1131" spans="1:10" x14ac:dyDescent="0.2">
      <c r="A1131" s="107"/>
      <c r="B1131" s="107"/>
      <c r="C1131" s="107"/>
      <c r="D1131" s="107"/>
      <c r="E1131" s="108"/>
      <c r="F1131" s="46"/>
      <c r="G1131" s="107"/>
      <c r="H1131" s="99"/>
      <c r="I1131" s="254"/>
      <c r="J1131" s="107"/>
    </row>
    <row r="1132" spans="1:10" x14ac:dyDescent="0.2">
      <c r="A1132" s="107"/>
      <c r="B1132" s="107"/>
      <c r="C1132" s="107"/>
      <c r="D1132" s="107"/>
      <c r="E1132" s="108"/>
      <c r="F1132" s="46"/>
      <c r="G1132" s="107"/>
      <c r="H1132" s="99"/>
      <c r="I1132" s="254"/>
      <c r="J1132" s="107"/>
    </row>
    <row r="1133" spans="1:10" x14ac:dyDescent="0.2">
      <c r="A1133" s="107"/>
      <c r="B1133" s="107"/>
      <c r="C1133" s="107"/>
      <c r="D1133" s="107"/>
      <c r="E1133" s="108"/>
      <c r="F1133" s="46"/>
      <c r="G1133" s="107"/>
      <c r="H1133" s="99"/>
      <c r="I1133" s="254"/>
      <c r="J1133" s="107"/>
    </row>
    <row r="1134" spans="1:10" x14ac:dyDescent="0.2">
      <c r="A1134" s="107"/>
      <c r="B1134" s="107"/>
      <c r="C1134" s="107"/>
      <c r="D1134" s="107"/>
      <c r="E1134" s="108"/>
      <c r="F1134" s="46"/>
      <c r="G1134" s="107"/>
      <c r="H1134" s="99"/>
      <c r="I1134" s="254"/>
      <c r="J1134" s="107"/>
    </row>
    <row r="1135" spans="1:10" x14ac:dyDescent="0.2">
      <c r="A1135" s="107"/>
      <c r="B1135" s="107"/>
      <c r="C1135" s="107"/>
      <c r="D1135" s="107"/>
      <c r="E1135" s="108"/>
      <c r="F1135" s="46"/>
      <c r="G1135" s="107"/>
      <c r="H1135" s="99"/>
      <c r="I1135" s="254"/>
      <c r="J1135" s="107"/>
    </row>
    <row r="1136" spans="1:10" x14ac:dyDescent="0.2">
      <c r="A1136" s="107"/>
      <c r="B1136" s="107"/>
      <c r="C1136" s="107"/>
      <c r="D1136" s="107"/>
      <c r="E1136" s="108"/>
      <c r="F1136" s="46"/>
      <c r="G1136" s="107"/>
      <c r="H1136" s="99"/>
      <c r="I1136" s="254"/>
      <c r="J1136" s="107"/>
    </row>
    <row r="1137" spans="1:10" x14ac:dyDescent="0.2">
      <c r="A1137" s="107"/>
      <c r="B1137" s="107"/>
      <c r="C1137" s="107"/>
      <c r="D1137" s="107"/>
      <c r="E1137" s="108"/>
      <c r="F1137" s="46"/>
      <c r="G1137" s="107"/>
      <c r="H1137" s="99"/>
      <c r="I1137" s="254"/>
      <c r="J1137" s="107"/>
    </row>
    <row r="1138" spans="1:10" x14ac:dyDescent="0.2">
      <c r="A1138" s="107"/>
      <c r="B1138" s="107"/>
      <c r="C1138" s="107"/>
      <c r="D1138" s="107"/>
      <c r="E1138" s="108"/>
      <c r="F1138" s="46"/>
      <c r="G1138" s="107"/>
      <c r="H1138" s="99"/>
      <c r="I1138" s="254"/>
      <c r="J1138" s="107"/>
    </row>
    <row r="1139" spans="1:10" x14ac:dyDescent="0.2">
      <c r="A1139" s="107"/>
      <c r="B1139" s="107"/>
      <c r="C1139" s="107"/>
      <c r="D1139" s="107"/>
      <c r="E1139" s="108"/>
      <c r="F1139" s="46"/>
      <c r="G1139" s="107"/>
      <c r="H1139" s="99"/>
      <c r="I1139" s="254"/>
      <c r="J1139" s="107"/>
    </row>
    <row r="1140" spans="1:10" x14ac:dyDescent="0.2">
      <c r="A1140" s="107"/>
      <c r="B1140" s="107"/>
      <c r="C1140" s="107"/>
      <c r="D1140" s="107"/>
      <c r="E1140" s="108"/>
      <c r="F1140" s="46"/>
      <c r="G1140" s="107"/>
      <c r="H1140" s="99"/>
      <c r="I1140" s="254"/>
      <c r="J1140" s="107"/>
    </row>
    <row r="1141" spans="1:10" x14ac:dyDescent="0.2">
      <c r="A1141" s="107"/>
      <c r="B1141" s="107"/>
      <c r="C1141" s="107"/>
      <c r="D1141" s="107"/>
      <c r="E1141" s="108"/>
      <c r="F1141" s="46"/>
      <c r="G1141" s="107"/>
      <c r="H1141" s="99"/>
      <c r="I1141" s="254"/>
      <c r="J1141" s="107"/>
    </row>
    <row r="1142" spans="1:10" x14ac:dyDescent="0.2">
      <c r="A1142" s="107"/>
      <c r="B1142" s="107"/>
      <c r="C1142" s="107"/>
      <c r="D1142" s="107"/>
      <c r="E1142" s="108"/>
      <c r="F1142" s="46"/>
      <c r="G1142" s="107"/>
      <c r="H1142" s="99"/>
      <c r="I1142" s="254"/>
      <c r="J1142" s="107"/>
    </row>
    <row r="1143" spans="1:10" x14ac:dyDescent="0.2">
      <c r="A1143" s="107"/>
      <c r="B1143" s="107"/>
      <c r="C1143" s="107"/>
      <c r="D1143" s="107"/>
      <c r="E1143" s="108"/>
      <c r="F1143" s="46"/>
      <c r="G1143" s="107"/>
      <c r="H1143" s="99"/>
      <c r="I1143" s="254"/>
      <c r="J1143" s="107"/>
    </row>
    <row r="1144" spans="1:10" x14ac:dyDescent="0.2">
      <c r="A1144" s="107"/>
      <c r="B1144" s="107"/>
      <c r="C1144" s="107"/>
      <c r="D1144" s="107"/>
      <c r="E1144" s="108"/>
      <c r="F1144" s="46"/>
      <c r="G1144" s="107"/>
      <c r="H1144" s="99"/>
      <c r="I1144" s="254"/>
      <c r="J1144" s="107"/>
    </row>
    <row r="1145" spans="1:10" x14ac:dyDescent="0.2">
      <c r="A1145" s="107"/>
      <c r="B1145" s="107"/>
      <c r="C1145" s="107"/>
      <c r="D1145" s="107"/>
      <c r="E1145" s="108"/>
      <c r="F1145" s="46"/>
      <c r="G1145" s="107"/>
      <c r="H1145" s="99"/>
      <c r="I1145" s="254"/>
      <c r="J1145" s="107"/>
    </row>
    <row r="1146" spans="1:10" x14ac:dyDescent="0.2">
      <c r="A1146" s="107"/>
      <c r="B1146" s="107"/>
      <c r="C1146" s="107"/>
      <c r="D1146" s="107"/>
      <c r="E1146" s="108"/>
      <c r="F1146" s="46"/>
      <c r="G1146" s="107"/>
      <c r="H1146" s="99"/>
      <c r="I1146" s="254"/>
      <c r="J1146" s="107"/>
    </row>
    <row r="1147" spans="1:10" x14ac:dyDescent="0.2">
      <c r="A1147" s="107"/>
      <c r="B1147" s="107"/>
      <c r="C1147" s="107"/>
      <c r="D1147" s="107"/>
      <c r="E1147" s="108"/>
      <c r="F1147" s="46"/>
      <c r="G1147" s="107"/>
      <c r="H1147" s="99"/>
      <c r="I1147" s="254"/>
      <c r="J1147" s="107"/>
    </row>
    <row r="1148" spans="1:10" x14ac:dyDescent="0.2">
      <c r="A1148" s="107"/>
      <c r="B1148" s="107"/>
      <c r="C1148" s="107"/>
      <c r="D1148" s="107"/>
      <c r="E1148" s="108"/>
      <c r="F1148" s="46"/>
      <c r="G1148" s="107"/>
      <c r="H1148" s="99"/>
      <c r="I1148" s="254"/>
      <c r="J1148" s="107"/>
    </row>
    <row r="1149" spans="1:10" x14ac:dyDescent="0.2">
      <c r="A1149" s="107"/>
      <c r="B1149" s="107"/>
      <c r="C1149" s="107"/>
      <c r="D1149" s="107"/>
      <c r="E1149" s="108"/>
      <c r="F1149" s="46"/>
      <c r="G1149" s="107"/>
      <c r="H1149" s="99"/>
      <c r="I1149" s="254"/>
      <c r="J1149" s="107"/>
    </row>
    <row r="1150" spans="1:10" x14ac:dyDescent="0.2">
      <c r="A1150" s="107"/>
      <c r="B1150" s="107"/>
      <c r="C1150" s="107"/>
      <c r="D1150" s="107"/>
      <c r="E1150" s="108"/>
      <c r="F1150" s="46"/>
      <c r="G1150" s="107"/>
      <c r="H1150" s="99"/>
      <c r="I1150" s="254"/>
      <c r="J1150" s="107"/>
    </row>
    <row r="1151" spans="1:10" x14ac:dyDescent="0.2">
      <c r="A1151" s="107"/>
      <c r="B1151" s="107"/>
      <c r="C1151" s="107"/>
      <c r="D1151" s="107"/>
      <c r="E1151" s="108"/>
      <c r="F1151" s="46"/>
      <c r="G1151" s="107"/>
      <c r="H1151" s="99"/>
      <c r="I1151" s="254"/>
      <c r="J1151" s="107"/>
    </row>
    <row r="1152" spans="1:10" x14ac:dyDescent="0.2">
      <c r="A1152" s="107"/>
      <c r="B1152" s="107"/>
      <c r="C1152" s="107"/>
      <c r="D1152" s="107"/>
      <c r="E1152" s="108"/>
      <c r="F1152" s="46"/>
      <c r="G1152" s="107"/>
      <c r="H1152" s="99"/>
      <c r="I1152" s="254"/>
      <c r="J1152" s="107"/>
    </row>
    <row r="1153" spans="1:10" x14ac:dyDescent="0.2">
      <c r="A1153" s="107"/>
      <c r="B1153" s="107"/>
      <c r="C1153" s="107"/>
      <c r="D1153" s="107"/>
      <c r="E1153" s="108"/>
      <c r="F1153" s="46"/>
      <c r="G1153" s="107"/>
      <c r="H1153" s="99"/>
      <c r="I1153" s="254"/>
      <c r="J1153" s="107"/>
    </row>
    <row r="1154" spans="1:10" x14ac:dyDescent="0.2">
      <c r="A1154" s="107"/>
      <c r="B1154" s="107"/>
      <c r="C1154" s="107"/>
      <c r="D1154" s="107"/>
      <c r="E1154" s="108"/>
      <c r="F1154" s="46"/>
      <c r="G1154" s="107"/>
      <c r="H1154" s="99"/>
      <c r="I1154" s="254"/>
      <c r="J1154" s="107"/>
    </row>
    <row r="1155" spans="1:10" x14ac:dyDescent="0.2">
      <c r="A1155" s="107"/>
      <c r="B1155" s="107"/>
      <c r="C1155" s="107"/>
      <c r="D1155" s="107"/>
      <c r="E1155" s="108"/>
      <c r="F1155" s="46"/>
      <c r="G1155" s="107"/>
      <c r="H1155" s="99"/>
      <c r="I1155" s="254"/>
      <c r="J1155" s="107"/>
    </row>
    <row r="1156" spans="1:10" x14ac:dyDescent="0.2">
      <c r="A1156" s="107"/>
      <c r="B1156" s="107"/>
      <c r="C1156" s="107"/>
      <c r="D1156" s="107"/>
      <c r="E1156" s="108"/>
      <c r="F1156" s="46"/>
      <c r="G1156" s="107"/>
      <c r="H1156" s="99"/>
      <c r="I1156" s="254"/>
      <c r="J1156" s="107"/>
    </row>
    <row r="1157" spans="1:10" x14ac:dyDescent="0.2">
      <c r="A1157" s="107"/>
      <c r="B1157" s="107"/>
      <c r="C1157" s="107"/>
      <c r="D1157" s="107"/>
      <c r="E1157" s="108"/>
      <c r="F1157" s="46"/>
      <c r="G1157" s="107"/>
      <c r="H1157" s="99"/>
      <c r="I1157" s="254"/>
      <c r="J1157" s="107"/>
    </row>
    <row r="1158" spans="1:10" x14ac:dyDescent="0.2">
      <c r="A1158" s="107"/>
      <c r="B1158" s="107"/>
      <c r="C1158" s="107"/>
      <c r="D1158" s="107"/>
      <c r="E1158" s="108"/>
      <c r="F1158" s="46"/>
      <c r="G1158" s="107"/>
      <c r="H1158" s="99"/>
      <c r="I1158" s="254"/>
      <c r="J1158" s="107"/>
    </row>
    <row r="1159" spans="1:10" x14ac:dyDescent="0.2">
      <c r="A1159" s="107"/>
      <c r="B1159" s="107"/>
      <c r="C1159" s="107"/>
      <c r="D1159" s="107"/>
      <c r="E1159" s="108"/>
      <c r="F1159" s="46"/>
      <c r="G1159" s="107"/>
      <c r="H1159" s="99"/>
      <c r="I1159" s="254"/>
      <c r="J1159" s="107"/>
    </row>
    <row r="1160" spans="1:10" x14ac:dyDescent="0.2">
      <c r="A1160" s="107"/>
      <c r="B1160" s="107"/>
      <c r="C1160" s="107"/>
      <c r="D1160" s="107"/>
      <c r="E1160" s="108"/>
      <c r="F1160" s="46"/>
      <c r="G1160" s="107"/>
      <c r="H1160" s="99"/>
      <c r="I1160" s="254"/>
      <c r="J1160" s="107"/>
    </row>
    <row r="1161" spans="1:10" x14ac:dyDescent="0.2">
      <c r="A1161" s="107"/>
      <c r="B1161" s="107"/>
      <c r="C1161" s="107"/>
      <c r="D1161" s="107"/>
      <c r="E1161" s="108"/>
      <c r="F1161" s="46"/>
      <c r="G1161" s="107"/>
      <c r="H1161" s="99"/>
      <c r="I1161" s="254"/>
      <c r="J1161" s="107"/>
    </row>
    <row r="1162" spans="1:10" x14ac:dyDescent="0.2">
      <c r="A1162" s="107"/>
      <c r="B1162" s="107"/>
      <c r="C1162" s="107"/>
      <c r="D1162" s="107"/>
      <c r="E1162" s="108"/>
      <c r="F1162" s="46"/>
      <c r="G1162" s="107"/>
      <c r="H1162" s="99"/>
      <c r="I1162" s="254"/>
      <c r="J1162" s="107"/>
    </row>
    <row r="1163" spans="1:10" x14ac:dyDescent="0.2">
      <c r="A1163" s="107"/>
      <c r="B1163" s="107"/>
      <c r="C1163" s="107"/>
      <c r="D1163" s="107"/>
      <c r="E1163" s="108"/>
      <c r="F1163" s="46"/>
      <c r="G1163" s="107"/>
      <c r="H1163" s="99"/>
      <c r="I1163" s="254"/>
      <c r="J1163" s="107"/>
    </row>
    <row r="1164" spans="1:10" x14ac:dyDescent="0.2">
      <c r="A1164" s="107"/>
      <c r="B1164" s="107"/>
      <c r="C1164" s="107"/>
      <c r="D1164" s="107"/>
      <c r="E1164" s="108"/>
      <c r="F1164" s="46"/>
      <c r="G1164" s="107"/>
      <c r="H1164" s="99"/>
      <c r="I1164" s="254"/>
      <c r="J1164" s="107"/>
    </row>
    <row r="1165" spans="1:10" x14ac:dyDescent="0.2">
      <c r="A1165" s="107"/>
      <c r="B1165" s="107"/>
      <c r="C1165" s="107"/>
      <c r="D1165" s="107"/>
      <c r="E1165" s="108"/>
      <c r="F1165" s="46"/>
      <c r="G1165" s="107"/>
      <c r="H1165" s="99"/>
      <c r="I1165" s="254"/>
      <c r="J1165" s="107"/>
    </row>
    <row r="1166" spans="1:10" x14ac:dyDescent="0.2">
      <c r="A1166" s="107"/>
      <c r="B1166" s="107"/>
      <c r="C1166" s="107"/>
      <c r="D1166" s="107"/>
      <c r="E1166" s="108"/>
      <c r="F1166" s="46"/>
      <c r="G1166" s="107"/>
      <c r="H1166" s="99"/>
      <c r="I1166" s="254"/>
      <c r="J1166" s="107"/>
    </row>
    <row r="1167" spans="1:10" x14ac:dyDescent="0.2">
      <c r="A1167" s="107"/>
      <c r="B1167" s="107"/>
      <c r="C1167" s="107"/>
      <c r="D1167" s="107"/>
      <c r="E1167" s="108"/>
      <c r="F1167" s="46"/>
      <c r="G1167" s="107"/>
      <c r="H1167" s="99"/>
      <c r="I1167" s="254"/>
      <c r="J1167" s="107"/>
    </row>
    <row r="1168" spans="1:10" x14ac:dyDescent="0.2">
      <c r="A1168" s="107"/>
      <c r="B1168" s="107"/>
      <c r="C1168" s="107"/>
      <c r="D1168" s="107"/>
      <c r="E1168" s="108"/>
      <c r="F1168" s="46"/>
      <c r="G1168" s="107"/>
      <c r="H1168" s="99"/>
      <c r="I1168" s="254"/>
      <c r="J1168" s="107"/>
    </row>
    <row r="1169" spans="1:10" x14ac:dyDescent="0.2">
      <c r="A1169" s="107"/>
      <c r="B1169" s="107"/>
      <c r="C1169" s="107"/>
      <c r="D1169" s="107"/>
      <c r="E1169" s="108"/>
      <c r="F1169" s="46"/>
      <c r="G1169" s="107"/>
      <c r="H1169" s="99"/>
      <c r="I1169" s="254"/>
      <c r="J1169" s="107"/>
    </row>
    <row r="1170" spans="1:10" x14ac:dyDescent="0.2">
      <c r="A1170" s="107"/>
      <c r="B1170" s="107"/>
      <c r="C1170" s="107"/>
      <c r="D1170" s="107"/>
      <c r="E1170" s="108"/>
      <c r="F1170" s="46"/>
      <c r="G1170" s="107"/>
      <c r="H1170" s="99"/>
      <c r="I1170" s="254"/>
      <c r="J1170" s="107"/>
    </row>
    <row r="1171" spans="1:10" x14ac:dyDescent="0.2">
      <c r="A1171" s="107"/>
      <c r="B1171" s="107"/>
      <c r="C1171" s="107"/>
      <c r="D1171" s="107"/>
      <c r="E1171" s="108"/>
      <c r="F1171" s="46"/>
      <c r="G1171" s="107"/>
      <c r="H1171" s="99"/>
      <c r="I1171" s="254"/>
      <c r="J1171" s="107"/>
    </row>
    <row r="1172" spans="1:10" x14ac:dyDescent="0.2">
      <c r="A1172" s="107"/>
      <c r="B1172" s="107"/>
      <c r="C1172" s="107"/>
      <c r="D1172" s="107"/>
      <c r="E1172" s="108"/>
      <c r="F1172" s="46"/>
      <c r="G1172" s="107"/>
      <c r="H1172" s="99"/>
      <c r="I1172" s="254"/>
      <c r="J1172" s="107"/>
    </row>
    <row r="1173" spans="1:10" x14ac:dyDescent="0.2">
      <c r="A1173" s="107"/>
      <c r="B1173" s="107"/>
      <c r="C1173" s="107"/>
      <c r="D1173" s="107"/>
      <c r="E1173" s="108"/>
      <c r="F1173" s="46"/>
      <c r="G1173" s="107"/>
      <c r="H1173" s="99"/>
      <c r="I1173" s="254"/>
      <c r="J1173" s="107"/>
    </row>
    <row r="1174" spans="1:10" x14ac:dyDescent="0.2">
      <c r="A1174" s="107"/>
      <c r="B1174" s="107"/>
      <c r="C1174" s="107"/>
      <c r="D1174" s="107"/>
      <c r="E1174" s="108"/>
      <c r="F1174" s="46"/>
      <c r="G1174" s="107"/>
      <c r="H1174" s="99"/>
      <c r="I1174" s="254"/>
      <c r="J1174" s="107"/>
    </row>
    <row r="1175" spans="1:10" x14ac:dyDescent="0.2">
      <c r="A1175" s="107"/>
      <c r="B1175" s="107"/>
      <c r="C1175" s="107"/>
      <c r="D1175" s="107"/>
      <c r="E1175" s="108"/>
      <c r="F1175" s="46"/>
      <c r="G1175" s="107"/>
      <c r="H1175" s="99"/>
      <c r="I1175" s="254"/>
      <c r="J1175" s="107"/>
    </row>
    <row r="1176" spans="1:10" x14ac:dyDescent="0.2">
      <c r="A1176" s="107"/>
      <c r="B1176" s="107"/>
      <c r="C1176" s="107"/>
      <c r="D1176" s="107"/>
      <c r="E1176" s="108"/>
      <c r="F1176" s="46"/>
      <c r="G1176" s="107"/>
      <c r="H1176" s="99"/>
      <c r="I1176" s="254"/>
      <c r="J1176" s="107"/>
    </row>
    <row r="1177" spans="1:10" x14ac:dyDescent="0.2">
      <c r="A1177" s="107"/>
      <c r="B1177" s="107"/>
      <c r="C1177" s="107"/>
      <c r="D1177" s="107"/>
      <c r="E1177" s="108"/>
      <c r="F1177" s="46"/>
      <c r="G1177" s="107"/>
      <c r="H1177" s="99"/>
      <c r="I1177" s="254"/>
      <c r="J1177" s="107"/>
    </row>
    <row r="1178" spans="1:10" x14ac:dyDescent="0.2">
      <c r="A1178" s="107"/>
      <c r="B1178" s="107"/>
      <c r="C1178" s="107"/>
      <c r="D1178" s="107"/>
      <c r="E1178" s="108"/>
      <c r="F1178" s="46"/>
      <c r="G1178" s="107"/>
      <c r="H1178" s="99"/>
      <c r="I1178" s="254"/>
      <c r="J1178" s="107"/>
    </row>
    <row r="1179" spans="1:10" x14ac:dyDescent="0.2">
      <c r="A1179" s="107"/>
      <c r="B1179" s="107"/>
      <c r="C1179" s="107"/>
      <c r="D1179" s="107"/>
      <c r="E1179" s="108"/>
      <c r="F1179" s="46"/>
      <c r="G1179" s="107"/>
      <c r="H1179" s="99"/>
      <c r="I1179" s="254"/>
      <c r="J1179" s="107"/>
    </row>
    <row r="1180" spans="1:10" x14ac:dyDescent="0.2">
      <c r="A1180" s="107"/>
      <c r="B1180" s="107"/>
      <c r="C1180" s="107"/>
      <c r="D1180" s="107"/>
      <c r="E1180" s="108"/>
      <c r="F1180" s="46"/>
      <c r="G1180" s="107"/>
      <c r="H1180" s="99"/>
      <c r="I1180" s="254"/>
      <c r="J1180" s="107"/>
    </row>
    <row r="1181" spans="1:10" x14ac:dyDescent="0.2">
      <c r="A1181" s="107"/>
      <c r="B1181" s="107"/>
      <c r="C1181" s="107"/>
      <c r="D1181" s="107"/>
      <c r="E1181" s="108"/>
      <c r="F1181" s="46"/>
      <c r="G1181" s="107"/>
      <c r="H1181" s="99"/>
      <c r="I1181" s="254"/>
      <c r="J1181" s="107"/>
    </row>
    <row r="1182" spans="1:10" x14ac:dyDescent="0.2">
      <c r="A1182" s="107"/>
      <c r="B1182" s="107"/>
      <c r="C1182" s="107"/>
      <c r="D1182" s="107"/>
      <c r="E1182" s="108"/>
      <c r="F1182" s="46"/>
      <c r="G1182" s="107"/>
      <c r="H1182" s="99"/>
      <c r="I1182" s="254"/>
      <c r="J1182" s="107"/>
    </row>
    <row r="1183" spans="1:10" x14ac:dyDescent="0.2">
      <c r="A1183" s="107"/>
      <c r="B1183" s="107"/>
      <c r="C1183" s="107"/>
      <c r="D1183" s="107"/>
      <c r="E1183" s="108"/>
      <c r="F1183" s="46"/>
      <c r="G1183" s="107"/>
      <c r="H1183" s="99"/>
      <c r="I1183" s="254"/>
      <c r="J1183" s="107"/>
    </row>
    <row r="1184" spans="1:10" x14ac:dyDescent="0.2">
      <c r="A1184" s="107"/>
      <c r="B1184" s="107"/>
      <c r="C1184" s="107"/>
      <c r="D1184" s="107"/>
      <c r="E1184" s="108"/>
      <c r="F1184" s="46"/>
      <c r="G1184" s="107"/>
      <c r="H1184" s="99"/>
      <c r="I1184" s="254"/>
      <c r="J1184" s="107"/>
    </row>
    <row r="1185" spans="1:10" x14ac:dyDescent="0.2">
      <c r="A1185" s="107"/>
      <c r="B1185" s="107"/>
      <c r="C1185" s="107"/>
      <c r="D1185" s="107"/>
      <c r="E1185" s="108"/>
      <c r="F1185" s="46"/>
      <c r="G1185" s="107"/>
      <c r="H1185" s="99"/>
      <c r="I1185" s="254"/>
      <c r="J1185" s="107"/>
    </row>
    <row r="1186" spans="1:10" x14ac:dyDescent="0.2">
      <c r="A1186" s="107"/>
      <c r="B1186" s="107"/>
      <c r="C1186" s="107"/>
      <c r="D1186" s="107"/>
      <c r="E1186" s="108"/>
      <c r="F1186" s="46"/>
      <c r="G1186" s="107"/>
      <c r="H1186" s="99"/>
      <c r="I1186" s="254"/>
      <c r="J1186" s="107"/>
    </row>
    <row r="1187" spans="1:10" x14ac:dyDescent="0.2">
      <c r="A1187" s="107"/>
      <c r="B1187" s="107"/>
      <c r="C1187" s="107"/>
      <c r="D1187" s="107"/>
      <c r="E1187" s="108"/>
      <c r="F1187" s="46"/>
      <c r="G1187" s="107"/>
      <c r="H1187" s="99"/>
      <c r="I1187" s="254"/>
      <c r="J1187" s="107"/>
    </row>
    <row r="1188" spans="1:10" x14ac:dyDescent="0.2">
      <c r="A1188" s="107"/>
      <c r="B1188" s="107"/>
      <c r="C1188" s="107"/>
      <c r="D1188" s="107"/>
      <c r="E1188" s="108"/>
      <c r="F1188" s="46"/>
      <c r="G1188" s="107"/>
      <c r="H1188" s="99"/>
      <c r="I1188" s="254"/>
      <c r="J1188" s="107"/>
    </row>
    <row r="1189" spans="1:10" x14ac:dyDescent="0.2">
      <c r="A1189" s="107"/>
      <c r="B1189" s="107"/>
      <c r="C1189" s="107"/>
      <c r="D1189" s="107"/>
      <c r="E1189" s="108"/>
      <c r="F1189" s="46"/>
      <c r="G1189" s="107"/>
      <c r="H1189" s="99"/>
      <c r="I1189" s="254"/>
      <c r="J1189" s="107"/>
    </row>
    <row r="1190" spans="1:10" x14ac:dyDescent="0.2">
      <c r="A1190" s="107"/>
      <c r="B1190" s="107"/>
      <c r="C1190" s="107"/>
      <c r="D1190" s="107"/>
      <c r="E1190" s="108"/>
      <c r="F1190" s="46"/>
      <c r="G1190" s="107"/>
      <c r="H1190" s="99"/>
      <c r="I1190" s="254"/>
      <c r="J1190" s="107"/>
    </row>
    <row r="1191" spans="1:10" x14ac:dyDescent="0.2">
      <c r="A1191" s="107"/>
      <c r="B1191" s="107"/>
      <c r="C1191" s="107"/>
      <c r="D1191" s="107"/>
      <c r="E1191" s="108"/>
      <c r="F1191" s="46"/>
      <c r="G1191" s="107"/>
      <c r="H1191" s="99"/>
      <c r="I1191" s="254"/>
      <c r="J1191" s="107"/>
    </row>
    <row r="1192" spans="1:10" x14ac:dyDescent="0.2">
      <c r="A1192" s="107"/>
      <c r="B1192" s="107"/>
      <c r="C1192" s="107"/>
      <c r="D1192" s="107"/>
      <c r="E1192" s="108"/>
      <c r="F1192" s="46"/>
      <c r="G1192" s="107"/>
      <c r="H1192" s="99"/>
      <c r="I1192" s="254"/>
      <c r="J1192" s="107"/>
    </row>
    <row r="1193" spans="1:10" x14ac:dyDescent="0.2">
      <c r="A1193" s="107"/>
      <c r="B1193" s="107"/>
      <c r="C1193" s="107"/>
      <c r="D1193" s="107"/>
      <c r="E1193" s="108"/>
      <c r="F1193" s="46"/>
      <c r="G1193" s="107"/>
      <c r="H1193" s="99"/>
      <c r="I1193" s="254"/>
      <c r="J1193" s="107"/>
    </row>
    <row r="1194" spans="1:10" x14ac:dyDescent="0.2">
      <c r="A1194" s="107"/>
      <c r="B1194" s="107"/>
      <c r="C1194" s="107"/>
      <c r="D1194" s="107"/>
      <c r="E1194" s="108"/>
      <c r="F1194" s="46"/>
      <c r="G1194" s="107"/>
      <c r="H1194" s="99"/>
      <c r="I1194" s="254"/>
      <c r="J1194" s="107"/>
    </row>
    <row r="1195" spans="1:10" x14ac:dyDescent="0.2">
      <c r="A1195" s="107"/>
      <c r="B1195" s="107"/>
      <c r="C1195" s="107"/>
      <c r="D1195" s="107"/>
      <c r="E1195" s="108"/>
      <c r="F1195" s="46"/>
      <c r="G1195" s="107"/>
      <c r="H1195" s="99"/>
      <c r="I1195" s="254"/>
      <c r="J1195" s="107"/>
    </row>
    <row r="1196" spans="1:10" x14ac:dyDescent="0.2">
      <c r="A1196" s="107"/>
      <c r="B1196" s="107"/>
      <c r="C1196" s="107"/>
      <c r="D1196" s="107"/>
      <c r="E1196" s="108"/>
      <c r="F1196" s="46"/>
      <c r="G1196" s="107"/>
      <c r="H1196" s="99"/>
      <c r="I1196" s="254"/>
      <c r="J1196" s="107"/>
    </row>
    <row r="1197" spans="1:10" x14ac:dyDescent="0.2">
      <c r="A1197" s="107"/>
      <c r="B1197" s="107"/>
      <c r="C1197" s="107"/>
      <c r="D1197" s="107"/>
      <c r="E1197" s="108"/>
      <c r="F1197" s="46"/>
      <c r="G1197" s="107"/>
      <c r="H1197" s="99"/>
      <c r="I1197" s="254"/>
      <c r="J1197" s="107"/>
    </row>
    <row r="1198" spans="1:10" x14ac:dyDescent="0.2">
      <c r="A1198" s="107"/>
      <c r="B1198" s="107"/>
      <c r="C1198" s="107"/>
      <c r="D1198" s="107"/>
      <c r="E1198" s="108"/>
      <c r="F1198" s="46"/>
      <c r="G1198" s="107"/>
      <c r="H1198" s="99"/>
      <c r="I1198" s="254"/>
      <c r="J1198" s="107"/>
    </row>
    <row r="1199" spans="1:10" x14ac:dyDescent="0.2">
      <c r="A1199" s="107"/>
      <c r="B1199" s="107"/>
      <c r="C1199" s="107"/>
      <c r="D1199" s="107"/>
      <c r="E1199" s="108"/>
      <c r="F1199" s="46"/>
      <c r="G1199" s="107"/>
      <c r="H1199" s="99"/>
      <c r="I1199" s="254"/>
      <c r="J1199" s="107"/>
    </row>
    <row r="1200" spans="1:10" x14ac:dyDescent="0.2">
      <c r="A1200" s="107"/>
      <c r="B1200" s="107"/>
      <c r="C1200" s="107"/>
      <c r="D1200" s="107"/>
      <c r="E1200" s="108"/>
      <c r="F1200" s="46"/>
      <c r="G1200" s="107"/>
      <c r="H1200" s="99"/>
      <c r="I1200" s="254"/>
      <c r="J1200" s="107"/>
    </row>
    <row r="1201" spans="1:10" x14ac:dyDescent="0.2">
      <c r="A1201" s="107"/>
      <c r="B1201" s="107"/>
      <c r="C1201" s="107"/>
      <c r="D1201" s="107"/>
      <c r="E1201" s="108"/>
      <c r="F1201" s="46"/>
      <c r="G1201" s="107"/>
      <c r="H1201" s="99"/>
      <c r="I1201" s="254"/>
      <c r="J1201" s="107"/>
    </row>
    <row r="1202" spans="1:10" x14ac:dyDescent="0.2">
      <c r="A1202" s="107"/>
      <c r="B1202" s="107"/>
      <c r="C1202" s="107"/>
      <c r="D1202" s="107"/>
      <c r="E1202" s="108"/>
      <c r="F1202" s="46"/>
      <c r="G1202" s="107"/>
      <c r="H1202" s="99"/>
      <c r="I1202" s="254"/>
      <c r="J1202" s="107"/>
    </row>
    <row r="1203" spans="1:10" x14ac:dyDescent="0.2">
      <c r="A1203" s="107"/>
      <c r="B1203" s="107"/>
      <c r="C1203" s="107"/>
      <c r="D1203" s="107"/>
      <c r="E1203" s="108"/>
      <c r="F1203" s="46"/>
      <c r="G1203" s="107"/>
      <c r="H1203" s="99"/>
      <c r="I1203" s="254"/>
      <c r="J1203" s="107"/>
    </row>
    <row r="1204" spans="1:10" x14ac:dyDescent="0.2">
      <c r="A1204" s="107"/>
      <c r="B1204" s="107"/>
      <c r="C1204" s="107"/>
      <c r="D1204" s="107"/>
      <c r="E1204" s="108"/>
      <c r="F1204" s="46"/>
      <c r="G1204" s="107"/>
      <c r="H1204" s="99"/>
      <c r="I1204" s="254"/>
      <c r="J1204" s="107"/>
    </row>
    <row r="1205" spans="1:10" x14ac:dyDescent="0.2">
      <c r="A1205" s="107"/>
      <c r="B1205" s="107"/>
      <c r="C1205" s="107"/>
      <c r="D1205" s="107"/>
      <c r="E1205" s="108"/>
      <c r="F1205" s="46"/>
      <c r="G1205" s="107"/>
      <c r="H1205" s="99"/>
      <c r="I1205" s="254"/>
      <c r="J1205" s="107"/>
    </row>
    <row r="1206" spans="1:10" x14ac:dyDescent="0.2">
      <c r="A1206" s="107"/>
      <c r="B1206" s="107"/>
      <c r="C1206" s="107"/>
      <c r="D1206" s="107"/>
      <c r="E1206" s="108"/>
      <c r="F1206" s="46"/>
      <c r="G1206" s="107"/>
      <c r="H1206" s="99"/>
      <c r="I1206" s="254"/>
      <c r="J1206" s="107"/>
    </row>
    <row r="1207" spans="1:10" x14ac:dyDescent="0.2">
      <c r="A1207" s="107"/>
      <c r="B1207" s="107"/>
      <c r="C1207" s="107"/>
      <c r="D1207" s="107"/>
      <c r="E1207" s="108"/>
      <c r="F1207" s="46"/>
      <c r="G1207" s="107"/>
      <c r="H1207" s="99"/>
      <c r="I1207" s="254"/>
      <c r="J1207" s="107"/>
    </row>
    <row r="1208" spans="1:10" x14ac:dyDescent="0.2">
      <c r="A1208" s="107"/>
      <c r="B1208" s="107"/>
      <c r="C1208" s="107"/>
      <c r="D1208" s="107"/>
      <c r="E1208" s="108"/>
      <c r="F1208" s="46"/>
      <c r="G1208" s="107"/>
      <c r="H1208" s="99"/>
      <c r="I1208" s="254"/>
      <c r="J1208" s="107"/>
    </row>
    <row r="1209" spans="1:10" x14ac:dyDescent="0.2">
      <c r="A1209" s="107"/>
      <c r="B1209" s="107"/>
      <c r="C1209" s="107"/>
      <c r="D1209" s="107"/>
      <c r="E1209" s="108"/>
      <c r="F1209" s="46"/>
      <c r="G1209" s="107"/>
      <c r="H1209" s="99"/>
      <c r="I1209" s="254"/>
      <c r="J1209" s="107"/>
    </row>
    <row r="1210" spans="1:10" x14ac:dyDescent="0.2">
      <c r="A1210" s="107"/>
      <c r="B1210" s="107"/>
      <c r="C1210" s="107"/>
      <c r="D1210" s="107"/>
      <c r="E1210" s="108"/>
      <c r="F1210" s="46"/>
      <c r="G1210" s="107"/>
      <c r="H1210" s="99"/>
      <c r="I1210" s="254"/>
      <c r="J1210" s="107"/>
    </row>
    <row r="1211" spans="1:10" x14ac:dyDescent="0.2">
      <c r="A1211" s="107"/>
      <c r="B1211" s="107"/>
      <c r="C1211" s="107"/>
      <c r="D1211" s="107"/>
      <c r="E1211" s="108"/>
      <c r="F1211" s="46"/>
      <c r="G1211" s="107"/>
      <c r="H1211" s="99"/>
      <c r="I1211" s="254"/>
      <c r="J1211" s="107"/>
    </row>
    <row r="1212" spans="1:10" x14ac:dyDescent="0.2">
      <c r="A1212" s="107"/>
      <c r="B1212" s="107"/>
      <c r="C1212" s="107"/>
      <c r="D1212" s="107"/>
      <c r="E1212" s="108"/>
      <c r="F1212" s="46"/>
      <c r="G1212" s="107"/>
      <c r="H1212" s="99"/>
      <c r="I1212" s="254"/>
      <c r="J1212" s="107"/>
    </row>
    <row r="1213" spans="1:10" x14ac:dyDescent="0.2">
      <c r="A1213" s="107"/>
      <c r="B1213" s="107"/>
      <c r="C1213" s="107"/>
      <c r="D1213" s="107"/>
      <c r="E1213" s="108"/>
      <c r="F1213" s="46"/>
      <c r="G1213" s="107"/>
      <c r="H1213" s="99"/>
      <c r="I1213" s="254"/>
      <c r="J1213" s="107"/>
    </row>
    <row r="1214" spans="1:10" x14ac:dyDescent="0.2">
      <c r="A1214" s="107"/>
      <c r="B1214" s="107"/>
      <c r="C1214" s="107"/>
      <c r="D1214" s="107"/>
      <c r="E1214" s="108"/>
      <c r="F1214" s="46"/>
      <c r="G1214" s="107"/>
      <c r="H1214" s="99"/>
      <c r="I1214" s="254"/>
      <c r="J1214" s="107"/>
    </row>
    <row r="1215" spans="1:10" x14ac:dyDescent="0.2">
      <c r="A1215" s="107"/>
      <c r="B1215" s="107"/>
      <c r="C1215" s="107"/>
      <c r="D1215" s="107"/>
      <c r="E1215" s="108"/>
      <c r="F1215" s="46"/>
      <c r="G1215" s="107"/>
      <c r="H1215" s="99"/>
      <c r="I1215" s="254"/>
      <c r="J1215" s="107"/>
    </row>
    <row r="1216" spans="1:10" x14ac:dyDescent="0.2">
      <c r="A1216" s="107"/>
      <c r="B1216" s="107"/>
      <c r="C1216" s="107"/>
      <c r="D1216" s="107"/>
      <c r="E1216" s="108"/>
      <c r="F1216" s="46"/>
      <c r="G1216" s="107"/>
      <c r="H1216" s="99"/>
      <c r="I1216" s="254"/>
      <c r="J1216" s="107"/>
    </row>
    <row r="1217" spans="1:10" x14ac:dyDescent="0.2">
      <c r="A1217" s="107"/>
      <c r="B1217" s="107"/>
      <c r="C1217" s="107"/>
      <c r="D1217" s="107"/>
      <c r="E1217" s="108"/>
      <c r="F1217" s="46"/>
      <c r="G1217" s="107"/>
      <c r="H1217" s="99"/>
      <c r="I1217" s="254"/>
      <c r="J1217" s="107"/>
    </row>
    <row r="1218" spans="1:10" x14ac:dyDescent="0.2">
      <c r="A1218" s="107"/>
      <c r="B1218" s="107"/>
      <c r="C1218" s="107"/>
      <c r="D1218" s="107"/>
      <c r="E1218" s="108"/>
      <c r="F1218" s="46"/>
      <c r="G1218" s="107"/>
      <c r="H1218" s="99"/>
      <c r="I1218" s="254"/>
      <c r="J1218" s="107"/>
    </row>
    <row r="1219" spans="1:10" x14ac:dyDescent="0.2">
      <c r="A1219" s="107"/>
      <c r="B1219" s="107"/>
      <c r="C1219" s="107"/>
      <c r="D1219" s="107"/>
      <c r="E1219" s="108"/>
      <c r="F1219" s="46"/>
      <c r="G1219" s="107"/>
      <c r="H1219" s="99"/>
      <c r="I1219" s="254"/>
      <c r="J1219" s="107"/>
    </row>
    <row r="1220" spans="1:10" x14ac:dyDescent="0.2">
      <c r="A1220" s="107"/>
      <c r="B1220" s="107"/>
      <c r="C1220" s="107"/>
      <c r="D1220" s="107"/>
      <c r="E1220" s="108"/>
      <c r="F1220" s="46"/>
      <c r="G1220" s="107"/>
      <c r="H1220" s="99"/>
      <c r="I1220" s="254"/>
      <c r="J1220" s="107"/>
    </row>
    <row r="1221" spans="1:10" x14ac:dyDescent="0.2">
      <c r="A1221" s="107"/>
      <c r="B1221" s="107"/>
      <c r="C1221" s="107"/>
      <c r="D1221" s="107"/>
      <c r="E1221" s="108"/>
      <c r="F1221" s="46"/>
      <c r="G1221" s="107"/>
      <c r="H1221" s="99"/>
      <c r="I1221" s="254"/>
      <c r="J1221" s="107"/>
    </row>
    <row r="1222" spans="1:10" x14ac:dyDescent="0.2">
      <c r="A1222" s="107"/>
      <c r="B1222" s="107"/>
      <c r="C1222" s="107"/>
      <c r="D1222" s="107"/>
      <c r="E1222" s="108"/>
      <c r="F1222" s="46"/>
      <c r="G1222" s="107"/>
      <c r="H1222" s="99"/>
      <c r="I1222" s="254"/>
      <c r="J1222" s="107"/>
    </row>
    <row r="1223" spans="1:10" x14ac:dyDescent="0.2">
      <c r="A1223" s="107"/>
      <c r="B1223" s="107"/>
      <c r="C1223" s="107"/>
      <c r="D1223" s="107"/>
      <c r="E1223" s="108"/>
      <c r="F1223" s="46"/>
      <c r="G1223" s="107"/>
      <c r="H1223" s="99"/>
      <c r="I1223" s="254"/>
      <c r="J1223" s="107"/>
    </row>
    <row r="1224" spans="1:10" x14ac:dyDescent="0.2">
      <c r="A1224" s="107"/>
      <c r="B1224" s="107"/>
      <c r="C1224" s="107"/>
      <c r="D1224" s="107"/>
      <c r="E1224" s="108"/>
      <c r="F1224" s="46"/>
      <c r="G1224" s="107"/>
      <c r="H1224" s="99"/>
      <c r="I1224" s="254"/>
      <c r="J1224" s="107"/>
    </row>
    <row r="1225" spans="1:10" x14ac:dyDescent="0.2">
      <c r="A1225" s="107"/>
      <c r="B1225" s="107"/>
      <c r="C1225" s="107"/>
      <c r="D1225" s="107"/>
      <c r="E1225" s="108"/>
      <c r="F1225" s="46"/>
      <c r="G1225" s="107"/>
      <c r="H1225" s="99"/>
      <c r="I1225" s="254"/>
      <c r="J1225" s="107"/>
    </row>
    <row r="1226" spans="1:10" x14ac:dyDescent="0.2">
      <c r="A1226" s="107"/>
      <c r="B1226" s="107"/>
      <c r="C1226" s="107"/>
      <c r="D1226" s="107"/>
      <c r="E1226" s="108"/>
      <c r="F1226" s="46"/>
      <c r="G1226" s="107"/>
      <c r="H1226" s="99"/>
      <c r="I1226" s="254"/>
      <c r="J1226" s="107"/>
    </row>
    <row r="1227" spans="1:10" x14ac:dyDescent="0.2">
      <c r="A1227" s="107"/>
      <c r="B1227" s="107"/>
      <c r="C1227" s="107"/>
      <c r="D1227" s="107"/>
      <c r="E1227" s="108"/>
      <c r="F1227" s="46"/>
      <c r="G1227" s="107"/>
      <c r="H1227" s="99"/>
      <c r="I1227" s="254"/>
      <c r="J1227" s="107"/>
    </row>
    <row r="1228" spans="1:10" x14ac:dyDescent="0.2">
      <c r="A1228" s="107"/>
      <c r="B1228" s="107"/>
      <c r="C1228" s="107"/>
      <c r="D1228" s="107"/>
      <c r="E1228" s="108"/>
      <c r="F1228" s="46"/>
      <c r="G1228" s="107"/>
      <c r="H1228" s="99"/>
      <c r="I1228" s="254"/>
      <c r="J1228" s="107"/>
    </row>
    <row r="1229" spans="1:10" x14ac:dyDescent="0.2">
      <c r="A1229" s="107"/>
      <c r="B1229" s="107"/>
      <c r="C1229" s="107"/>
      <c r="D1229" s="107"/>
      <c r="E1229" s="108"/>
      <c r="F1229" s="46"/>
      <c r="G1229" s="107"/>
      <c r="H1229" s="99"/>
      <c r="I1229" s="254"/>
      <c r="J1229" s="107"/>
    </row>
    <row r="1230" spans="1:10" x14ac:dyDescent="0.2">
      <c r="A1230" s="107"/>
      <c r="B1230" s="107"/>
      <c r="C1230" s="107"/>
      <c r="D1230" s="107"/>
      <c r="E1230" s="108"/>
      <c r="F1230" s="46"/>
      <c r="G1230" s="107"/>
      <c r="H1230" s="99"/>
      <c r="I1230" s="254"/>
      <c r="J1230" s="107"/>
    </row>
    <row r="1231" spans="1:10" x14ac:dyDescent="0.2">
      <c r="A1231" s="107"/>
      <c r="B1231" s="107"/>
      <c r="C1231" s="107"/>
      <c r="D1231" s="107"/>
      <c r="E1231" s="108"/>
      <c r="F1231" s="46"/>
      <c r="G1231" s="107"/>
      <c r="H1231" s="99"/>
      <c r="I1231" s="254"/>
      <c r="J1231" s="107"/>
    </row>
    <row r="1232" spans="1:10" x14ac:dyDescent="0.2">
      <c r="A1232" s="107"/>
      <c r="B1232" s="107"/>
      <c r="C1232" s="107"/>
      <c r="D1232" s="107"/>
      <c r="E1232" s="108"/>
      <c r="F1232" s="46"/>
      <c r="G1232" s="107"/>
      <c r="H1232" s="99"/>
      <c r="I1232" s="254"/>
      <c r="J1232" s="107"/>
    </row>
    <row r="1233" spans="1:10" x14ac:dyDescent="0.2">
      <c r="A1233" s="107"/>
      <c r="B1233" s="107"/>
      <c r="C1233" s="107"/>
      <c r="D1233" s="107"/>
      <c r="E1233" s="108"/>
      <c r="F1233" s="46"/>
      <c r="G1233" s="107"/>
      <c r="H1233" s="99"/>
      <c r="I1233" s="254"/>
      <c r="J1233" s="107"/>
    </row>
    <row r="1234" spans="1:10" x14ac:dyDescent="0.2">
      <c r="A1234" s="107"/>
      <c r="B1234" s="107"/>
      <c r="C1234" s="107"/>
      <c r="D1234" s="107"/>
      <c r="E1234" s="108"/>
      <c r="F1234" s="46"/>
      <c r="G1234" s="107"/>
      <c r="H1234" s="99"/>
      <c r="I1234" s="254"/>
      <c r="J1234" s="107"/>
    </row>
    <row r="1235" spans="1:10" x14ac:dyDescent="0.2">
      <c r="A1235" s="107"/>
      <c r="B1235" s="107"/>
      <c r="C1235" s="107"/>
      <c r="D1235" s="107"/>
      <c r="E1235" s="108"/>
      <c r="F1235" s="46"/>
      <c r="G1235" s="107"/>
      <c r="H1235" s="99"/>
      <c r="I1235" s="254"/>
      <c r="J1235" s="107"/>
    </row>
    <row r="1236" spans="1:10" x14ac:dyDescent="0.2">
      <c r="A1236" s="107"/>
      <c r="B1236" s="107"/>
      <c r="C1236" s="107"/>
      <c r="D1236" s="107"/>
      <c r="E1236" s="108"/>
      <c r="F1236" s="46"/>
      <c r="G1236" s="107"/>
      <c r="H1236" s="99"/>
      <c r="I1236" s="254"/>
      <c r="J1236" s="107"/>
    </row>
    <row r="1237" spans="1:10" x14ac:dyDescent="0.2">
      <c r="A1237" s="107"/>
      <c r="B1237" s="107"/>
      <c r="C1237" s="107"/>
      <c r="D1237" s="107"/>
      <c r="E1237" s="108"/>
      <c r="F1237" s="46"/>
      <c r="G1237" s="107"/>
      <c r="H1237" s="99"/>
      <c r="I1237" s="254"/>
      <c r="J1237" s="107"/>
    </row>
    <row r="1238" spans="1:10" x14ac:dyDescent="0.2">
      <c r="A1238" s="107"/>
      <c r="B1238" s="107"/>
      <c r="C1238" s="107"/>
      <c r="D1238" s="107"/>
      <c r="E1238" s="108"/>
      <c r="F1238" s="46"/>
      <c r="G1238" s="107"/>
      <c r="H1238" s="99"/>
      <c r="I1238" s="254"/>
      <c r="J1238" s="107"/>
    </row>
    <row r="1239" spans="1:10" x14ac:dyDescent="0.2">
      <c r="A1239" s="107"/>
      <c r="B1239" s="107"/>
      <c r="C1239" s="107"/>
      <c r="D1239" s="107"/>
      <c r="E1239" s="108"/>
      <c r="F1239" s="46"/>
      <c r="G1239" s="107"/>
      <c r="H1239" s="99"/>
      <c r="I1239" s="254"/>
      <c r="J1239" s="107"/>
    </row>
    <row r="1240" spans="1:10" x14ac:dyDescent="0.2">
      <c r="A1240" s="107"/>
      <c r="B1240" s="107"/>
      <c r="C1240" s="107"/>
      <c r="D1240" s="107"/>
      <c r="E1240" s="108"/>
      <c r="F1240" s="46"/>
      <c r="G1240" s="107"/>
      <c r="H1240" s="99"/>
      <c r="I1240" s="254"/>
      <c r="J1240" s="107"/>
    </row>
    <row r="1241" spans="1:10" x14ac:dyDescent="0.2">
      <c r="A1241" s="107"/>
      <c r="B1241" s="107"/>
      <c r="C1241" s="107"/>
      <c r="D1241" s="107"/>
      <c r="E1241" s="108"/>
      <c r="F1241" s="46"/>
      <c r="G1241" s="107"/>
      <c r="H1241" s="99"/>
      <c r="I1241" s="254"/>
      <c r="J1241" s="107"/>
    </row>
    <row r="1242" spans="1:10" x14ac:dyDescent="0.2">
      <c r="A1242" s="107"/>
      <c r="B1242" s="107"/>
      <c r="C1242" s="107"/>
      <c r="D1242" s="107"/>
      <c r="E1242" s="108"/>
      <c r="F1242" s="46"/>
      <c r="G1242" s="107"/>
      <c r="H1242" s="99"/>
      <c r="I1242" s="254"/>
      <c r="J1242" s="107"/>
    </row>
    <row r="1243" spans="1:10" x14ac:dyDescent="0.2">
      <c r="A1243" s="107"/>
      <c r="B1243" s="107"/>
      <c r="C1243" s="107"/>
      <c r="D1243" s="107"/>
      <c r="E1243" s="108"/>
      <c r="F1243" s="46"/>
      <c r="G1243" s="107"/>
      <c r="H1243" s="99"/>
      <c r="I1243" s="254"/>
      <c r="J1243" s="107"/>
    </row>
    <row r="1244" spans="1:10" x14ac:dyDescent="0.2">
      <c r="A1244" s="107"/>
      <c r="B1244" s="107"/>
      <c r="C1244" s="107"/>
      <c r="D1244" s="107"/>
      <c r="E1244" s="108"/>
      <c r="F1244" s="46"/>
      <c r="G1244" s="107"/>
      <c r="H1244" s="99"/>
      <c r="I1244" s="254"/>
      <c r="J1244" s="107"/>
    </row>
    <row r="1245" spans="1:10" x14ac:dyDescent="0.2">
      <c r="A1245" s="107"/>
      <c r="B1245" s="107"/>
      <c r="C1245" s="107"/>
      <c r="D1245" s="107"/>
      <c r="E1245" s="108"/>
      <c r="F1245" s="46"/>
      <c r="G1245" s="107"/>
      <c r="H1245" s="99"/>
      <c r="I1245" s="254"/>
      <c r="J1245" s="107"/>
    </row>
    <row r="1246" spans="1:10" x14ac:dyDescent="0.2">
      <c r="A1246" s="107"/>
      <c r="B1246" s="107"/>
      <c r="C1246" s="107"/>
      <c r="D1246" s="107"/>
      <c r="E1246" s="108"/>
      <c r="F1246" s="46"/>
      <c r="G1246" s="107"/>
      <c r="H1246" s="99"/>
      <c r="I1246" s="254"/>
      <c r="J1246" s="107"/>
    </row>
    <row r="1247" spans="1:10" x14ac:dyDescent="0.2">
      <c r="A1247" s="107"/>
      <c r="B1247" s="107"/>
      <c r="C1247" s="107"/>
      <c r="D1247" s="107"/>
      <c r="E1247" s="108"/>
      <c r="F1247" s="46"/>
      <c r="G1247" s="107"/>
      <c r="H1247" s="99"/>
      <c r="I1247" s="254"/>
      <c r="J1247" s="107"/>
    </row>
    <row r="1248" spans="1:10" x14ac:dyDescent="0.2">
      <c r="A1248" s="107"/>
      <c r="B1248" s="107"/>
      <c r="C1248" s="107"/>
      <c r="D1248" s="107"/>
      <c r="E1248" s="108"/>
      <c r="F1248" s="46"/>
      <c r="G1248" s="107"/>
      <c r="H1248" s="99"/>
      <c r="I1248" s="254"/>
      <c r="J1248" s="107"/>
    </row>
    <row r="1249" spans="1:10" x14ac:dyDescent="0.2">
      <c r="A1249" s="107"/>
      <c r="B1249" s="107"/>
      <c r="C1249" s="107"/>
      <c r="D1249" s="107"/>
      <c r="E1249" s="108"/>
      <c r="F1249" s="46"/>
      <c r="G1249" s="107"/>
      <c r="H1249" s="99"/>
      <c r="I1249" s="254"/>
      <c r="J1249" s="107"/>
    </row>
    <row r="1250" spans="1:10" x14ac:dyDescent="0.2">
      <c r="A1250" s="107"/>
      <c r="B1250" s="107"/>
      <c r="C1250" s="107"/>
      <c r="D1250" s="107"/>
      <c r="E1250" s="108"/>
      <c r="F1250" s="46"/>
      <c r="G1250" s="107"/>
      <c r="H1250" s="99"/>
      <c r="I1250" s="254"/>
      <c r="J1250" s="107"/>
    </row>
    <row r="1251" spans="1:10" x14ac:dyDescent="0.2">
      <c r="A1251" s="107"/>
      <c r="B1251" s="107"/>
      <c r="C1251" s="107"/>
      <c r="D1251" s="107"/>
      <c r="E1251" s="108"/>
      <c r="F1251" s="46"/>
      <c r="G1251" s="107"/>
      <c r="H1251" s="99"/>
      <c r="I1251" s="254"/>
      <c r="J1251" s="107"/>
    </row>
    <row r="1252" spans="1:10" x14ac:dyDescent="0.2">
      <c r="A1252" s="107"/>
      <c r="B1252" s="107"/>
      <c r="C1252" s="107"/>
      <c r="D1252" s="107"/>
      <c r="E1252" s="108"/>
      <c r="F1252" s="46"/>
      <c r="G1252" s="107"/>
      <c r="H1252" s="99"/>
      <c r="I1252" s="254"/>
      <c r="J1252" s="107"/>
    </row>
    <row r="1253" spans="1:10" x14ac:dyDescent="0.2">
      <c r="A1253" s="107"/>
      <c r="B1253" s="107"/>
      <c r="C1253" s="107"/>
      <c r="D1253" s="107"/>
      <c r="E1253" s="108"/>
      <c r="F1253" s="46"/>
      <c r="G1253" s="107"/>
      <c r="H1253" s="99"/>
      <c r="I1253" s="254"/>
      <c r="J1253" s="107"/>
    </row>
    <row r="1254" spans="1:10" x14ac:dyDescent="0.2">
      <c r="A1254" s="107"/>
      <c r="B1254" s="107"/>
      <c r="C1254" s="107"/>
      <c r="D1254" s="107"/>
      <c r="E1254" s="108"/>
      <c r="F1254" s="46"/>
      <c r="G1254" s="107"/>
      <c r="H1254" s="99"/>
      <c r="I1254" s="254"/>
      <c r="J1254" s="107"/>
    </row>
    <row r="1255" spans="1:10" x14ac:dyDescent="0.2">
      <c r="A1255" s="107"/>
      <c r="B1255" s="107"/>
      <c r="C1255" s="107"/>
      <c r="D1255" s="107"/>
      <c r="E1255" s="108"/>
      <c r="F1255" s="46"/>
      <c r="G1255" s="107"/>
      <c r="H1255" s="99"/>
      <c r="I1255" s="254"/>
      <c r="J1255" s="107"/>
    </row>
    <row r="1256" spans="1:10" x14ac:dyDescent="0.2">
      <c r="A1256" s="107"/>
      <c r="B1256" s="107"/>
      <c r="C1256" s="107"/>
      <c r="D1256" s="107"/>
      <c r="E1256" s="108"/>
      <c r="F1256" s="46"/>
      <c r="G1256" s="107"/>
      <c r="H1256" s="99"/>
      <c r="I1256" s="254"/>
      <c r="J1256" s="107"/>
    </row>
    <row r="1257" spans="1:10" x14ac:dyDescent="0.2">
      <c r="A1257" s="107"/>
      <c r="B1257" s="107"/>
      <c r="C1257" s="107"/>
      <c r="D1257" s="107"/>
      <c r="E1257" s="108"/>
      <c r="F1257" s="46"/>
      <c r="G1257" s="107"/>
      <c r="H1257" s="99"/>
      <c r="I1257" s="254"/>
      <c r="J1257" s="107"/>
    </row>
    <row r="1258" spans="1:10" x14ac:dyDescent="0.2">
      <c r="A1258" s="107"/>
      <c r="B1258" s="107"/>
      <c r="C1258" s="107"/>
      <c r="D1258" s="107"/>
      <c r="E1258" s="108"/>
      <c r="F1258" s="46"/>
      <c r="G1258" s="107"/>
      <c r="H1258" s="99"/>
      <c r="I1258" s="254"/>
      <c r="J1258" s="107"/>
    </row>
    <row r="1259" spans="1:10" x14ac:dyDescent="0.2">
      <c r="A1259" s="107"/>
      <c r="B1259" s="107"/>
      <c r="C1259" s="107"/>
      <c r="D1259" s="107"/>
      <c r="E1259" s="108"/>
      <c r="F1259" s="46"/>
      <c r="G1259" s="107"/>
      <c r="H1259" s="99"/>
      <c r="I1259" s="254"/>
      <c r="J1259" s="107"/>
    </row>
    <row r="1260" spans="1:10" x14ac:dyDescent="0.2">
      <c r="A1260" s="107"/>
      <c r="B1260" s="107"/>
      <c r="C1260" s="107"/>
      <c r="D1260" s="107"/>
      <c r="E1260" s="108"/>
      <c r="F1260" s="46"/>
      <c r="G1260" s="107"/>
      <c r="H1260" s="99"/>
      <c r="I1260" s="254"/>
      <c r="J1260" s="107"/>
    </row>
    <row r="1261" spans="1:10" x14ac:dyDescent="0.2">
      <c r="A1261" s="107"/>
      <c r="B1261" s="107"/>
      <c r="C1261" s="107"/>
      <c r="D1261" s="107"/>
      <c r="E1261" s="108"/>
      <c r="F1261" s="46"/>
      <c r="G1261" s="107"/>
      <c r="H1261" s="99"/>
      <c r="I1261" s="254"/>
      <c r="J1261" s="107"/>
    </row>
    <row r="1262" spans="1:10" x14ac:dyDescent="0.2">
      <c r="A1262" s="107"/>
      <c r="B1262" s="107"/>
      <c r="C1262" s="107"/>
      <c r="D1262" s="107"/>
      <c r="E1262" s="108"/>
      <c r="F1262" s="46"/>
      <c r="G1262" s="107"/>
      <c r="H1262" s="99"/>
      <c r="I1262" s="254"/>
      <c r="J1262" s="107"/>
    </row>
    <row r="1263" spans="1:10" x14ac:dyDescent="0.2">
      <c r="A1263" s="107"/>
      <c r="B1263" s="107"/>
      <c r="C1263" s="107"/>
      <c r="D1263" s="107"/>
      <c r="E1263" s="108"/>
      <c r="F1263" s="46"/>
      <c r="G1263" s="107"/>
      <c r="H1263" s="99"/>
      <c r="I1263" s="254"/>
      <c r="J1263" s="107"/>
    </row>
    <row r="1264" spans="1:10" x14ac:dyDescent="0.2">
      <c r="A1264" s="107"/>
      <c r="B1264" s="107"/>
      <c r="C1264" s="107"/>
      <c r="D1264" s="107"/>
      <c r="E1264" s="108"/>
      <c r="F1264" s="46"/>
      <c r="G1264" s="107"/>
      <c r="H1264" s="99"/>
      <c r="I1264" s="254"/>
      <c r="J1264" s="107"/>
    </row>
    <row r="1265" spans="1:10" x14ac:dyDescent="0.2">
      <c r="A1265" s="107"/>
      <c r="B1265" s="107"/>
      <c r="C1265" s="107"/>
      <c r="D1265" s="107"/>
      <c r="E1265" s="108"/>
      <c r="F1265" s="46"/>
      <c r="G1265" s="107"/>
      <c r="H1265" s="99"/>
      <c r="I1265" s="254"/>
      <c r="J1265" s="107"/>
    </row>
    <row r="1266" spans="1:10" x14ac:dyDescent="0.2">
      <c r="A1266" s="107"/>
      <c r="B1266" s="107"/>
      <c r="C1266" s="107"/>
      <c r="D1266" s="107"/>
      <c r="E1266" s="108"/>
      <c r="F1266" s="46"/>
      <c r="G1266" s="107"/>
      <c r="H1266" s="99"/>
      <c r="I1266" s="254"/>
      <c r="J1266" s="107"/>
    </row>
    <row r="1267" spans="1:10" x14ac:dyDescent="0.2">
      <c r="A1267" s="107"/>
      <c r="B1267" s="107"/>
      <c r="C1267" s="107"/>
      <c r="D1267" s="107"/>
      <c r="E1267" s="108"/>
      <c r="F1267" s="46"/>
      <c r="G1267" s="107"/>
      <c r="H1267" s="99"/>
      <c r="I1267" s="254"/>
      <c r="J1267" s="107"/>
    </row>
    <row r="1268" spans="1:10" x14ac:dyDescent="0.2">
      <c r="A1268" s="107"/>
      <c r="B1268" s="107"/>
      <c r="C1268" s="107"/>
      <c r="D1268" s="107"/>
      <c r="E1268" s="108"/>
      <c r="F1268" s="46"/>
      <c r="G1268" s="107"/>
      <c r="H1268" s="99"/>
      <c r="I1268" s="254"/>
      <c r="J1268" s="107"/>
    </row>
    <row r="1269" spans="1:10" x14ac:dyDescent="0.2">
      <c r="A1269" s="107"/>
      <c r="B1269" s="107"/>
      <c r="C1269" s="107"/>
      <c r="D1269" s="107"/>
      <c r="E1269" s="108"/>
      <c r="F1269" s="46"/>
      <c r="G1269" s="107"/>
      <c r="H1269" s="99"/>
      <c r="I1269" s="254"/>
      <c r="J1269" s="107"/>
    </row>
    <row r="1270" spans="1:10" x14ac:dyDescent="0.2">
      <c r="A1270" s="107"/>
      <c r="B1270" s="107"/>
      <c r="C1270" s="107"/>
      <c r="D1270" s="107"/>
      <c r="E1270" s="108"/>
      <c r="F1270" s="46"/>
      <c r="G1270" s="107"/>
      <c r="H1270" s="99"/>
      <c r="I1270" s="254"/>
      <c r="J1270" s="107"/>
    </row>
    <row r="1271" spans="1:10" x14ac:dyDescent="0.2">
      <c r="A1271" s="107"/>
      <c r="B1271" s="107"/>
      <c r="C1271" s="107"/>
      <c r="D1271" s="107"/>
      <c r="E1271" s="108"/>
      <c r="F1271" s="46"/>
      <c r="G1271" s="107"/>
      <c r="H1271" s="99"/>
      <c r="I1271" s="254"/>
      <c r="J1271" s="107"/>
    </row>
    <row r="1272" spans="1:10" x14ac:dyDescent="0.2">
      <c r="A1272" s="107"/>
      <c r="B1272" s="107"/>
      <c r="C1272" s="107"/>
      <c r="D1272" s="107"/>
      <c r="E1272" s="108"/>
      <c r="F1272" s="46"/>
      <c r="G1272" s="107"/>
      <c r="H1272" s="99"/>
      <c r="I1272" s="254"/>
      <c r="J1272" s="107"/>
    </row>
    <row r="1273" spans="1:10" x14ac:dyDescent="0.2">
      <c r="A1273" s="107"/>
      <c r="B1273" s="107"/>
      <c r="C1273" s="107"/>
      <c r="D1273" s="107"/>
      <c r="E1273" s="108"/>
      <c r="F1273" s="46"/>
      <c r="G1273" s="107"/>
      <c r="H1273" s="99"/>
      <c r="I1273" s="254"/>
      <c r="J1273" s="107"/>
    </row>
    <row r="1274" spans="1:10" x14ac:dyDescent="0.2">
      <c r="A1274" s="107"/>
      <c r="B1274" s="107"/>
      <c r="C1274" s="107"/>
      <c r="D1274" s="107"/>
      <c r="E1274" s="108"/>
      <c r="F1274" s="46"/>
      <c r="G1274" s="107"/>
      <c r="H1274" s="99"/>
      <c r="I1274" s="254"/>
      <c r="J1274" s="107"/>
    </row>
    <row r="1275" spans="1:10" x14ac:dyDescent="0.2">
      <c r="A1275" s="107"/>
      <c r="B1275" s="107"/>
      <c r="C1275" s="107"/>
      <c r="D1275" s="107"/>
      <c r="E1275" s="108"/>
      <c r="F1275" s="46"/>
      <c r="G1275" s="107"/>
      <c r="H1275" s="99"/>
      <c r="I1275" s="254"/>
      <c r="J1275" s="107"/>
    </row>
    <row r="1276" spans="1:10" x14ac:dyDescent="0.2">
      <c r="A1276" s="107"/>
      <c r="B1276" s="107"/>
      <c r="C1276" s="107"/>
      <c r="D1276" s="107"/>
      <c r="E1276" s="108"/>
      <c r="F1276" s="46"/>
      <c r="G1276" s="107"/>
      <c r="H1276" s="99"/>
      <c r="I1276" s="254"/>
      <c r="J1276" s="107"/>
    </row>
    <row r="1277" spans="1:10" x14ac:dyDescent="0.2">
      <c r="A1277" s="107"/>
      <c r="B1277" s="107"/>
      <c r="C1277" s="107"/>
      <c r="D1277" s="107"/>
      <c r="E1277" s="108"/>
      <c r="F1277" s="46"/>
      <c r="G1277" s="107"/>
      <c r="H1277" s="99"/>
      <c r="I1277" s="254"/>
      <c r="J1277" s="107"/>
    </row>
    <row r="1278" spans="1:10" x14ac:dyDescent="0.2">
      <c r="A1278" s="107"/>
      <c r="B1278" s="107"/>
      <c r="C1278" s="107"/>
      <c r="D1278" s="107"/>
      <c r="E1278" s="108"/>
      <c r="F1278" s="46"/>
      <c r="G1278" s="107"/>
      <c r="H1278" s="99"/>
      <c r="I1278" s="254"/>
      <c r="J1278" s="107"/>
    </row>
    <row r="1279" spans="1:10" x14ac:dyDescent="0.2">
      <c r="A1279" s="107"/>
      <c r="B1279" s="107"/>
      <c r="C1279" s="107"/>
      <c r="D1279" s="107"/>
      <c r="E1279" s="108"/>
      <c r="F1279" s="46"/>
      <c r="G1279" s="107"/>
      <c r="H1279" s="99"/>
      <c r="I1279" s="254"/>
      <c r="J1279" s="107"/>
    </row>
    <row r="1280" spans="1:10" x14ac:dyDescent="0.2">
      <c r="A1280" s="107"/>
      <c r="B1280" s="107"/>
      <c r="C1280" s="107"/>
      <c r="D1280" s="107"/>
      <c r="E1280" s="108"/>
      <c r="F1280" s="46"/>
      <c r="G1280" s="107"/>
      <c r="H1280" s="99"/>
      <c r="I1280" s="254"/>
      <c r="J1280" s="107"/>
    </row>
    <row r="1281" spans="1:10" x14ac:dyDescent="0.2">
      <c r="A1281" s="107"/>
      <c r="B1281" s="107"/>
      <c r="C1281" s="107"/>
      <c r="D1281" s="107"/>
      <c r="E1281" s="108"/>
      <c r="F1281" s="46"/>
      <c r="G1281" s="107"/>
      <c r="H1281" s="99"/>
      <c r="I1281" s="254"/>
      <c r="J1281" s="107"/>
    </row>
    <row r="1282" spans="1:10" x14ac:dyDescent="0.2">
      <c r="A1282" s="107"/>
      <c r="B1282" s="107"/>
      <c r="C1282" s="107"/>
      <c r="D1282" s="107"/>
      <c r="E1282" s="108"/>
      <c r="F1282" s="46"/>
      <c r="G1282" s="107"/>
      <c r="H1282" s="99"/>
      <c r="I1282" s="254"/>
      <c r="J1282" s="107"/>
    </row>
    <row r="1283" spans="1:10" x14ac:dyDescent="0.2">
      <c r="A1283" s="107"/>
      <c r="B1283" s="107"/>
      <c r="C1283" s="107"/>
      <c r="D1283" s="107"/>
      <c r="E1283" s="108"/>
      <c r="F1283" s="46"/>
      <c r="G1283" s="107"/>
      <c r="H1283" s="99"/>
      <c r="I1283" s="254"/>
      <c r="J1283" s="107"/>
    </row>
    <row r="1284" spans="1:10" x14ac:dyDescent="0.2">
      <c r="A1284" s="107"/>
      <c r="B1284" s="107"/>
      <c r="C1284" s="107"/>
      <c r="D1284" s="107"/>
      <c r="E1284" s="108"/>
      <c r="F1284" s="46"/>
      <c r="G1284" s="107"/>
      <c r="H1284" s="99"/>
      <c r="I1284" s="254"/>
      <c r="J1284" s="107"/>
    </row>
    <row r="1285" spans="1:10" x14ac:dyDescent="0.2">
      <c r="A1285" s="107"/>
      <c r="B1285" s="107"/>
      <c r="C1285" s="107"/>
      <c r="D1285" s="107"/>
      <c r="E1285" s="108"/>
      <c r="F1285" s="46"/>
      <c r="G1285" s="107"/>
      <c r="H1285" s="99"/>
      <c r="I1285" s="254"/>
      <c r="J1285" s="107"/>
    </row>
    <row r="1286" spans="1:10" x14ac:dyDescent="0.2">
      <c r="A1286" s="107"/>
      <c r="B1286" s="107"/>
      <c r="C1286" s="107"/>
      <c r="D1286" s="107"/>
      <c r="E1286" s="108"/>
      <c r="F1286" s="46"/>
      <c r="G1286" s="107"/>
      <c r="H1286" s="99"/>
      <c r="I1286" s="254"/>
      <c r="J1286" s="107"/>
    </row>
    <row r="1287" spans="1:10" x14ac:dyDescent="0.2">
      <c r="A1287" s="107"/>
      <c r="B1287" s="107"/>
      <c r="C1287" s="107"/>
      <c r="D1287" s="107"/>
      <c r="E1287" s="108"/>
      <c r="F1287" s="46"/>
      <c r="G1287" s="107"/>
      <c r="H1287" s="99"/>
      <c r="I1287" s="254"/>
      <c r="J1287" s="107"/>
    </row>
    <row r="1288" spans="1:10" x14ac:dyDescent="0.2">
      <c r="A1288" s="107"/>
      <c r="B1288" s="107"/>
      <c r="C1288" s="107"/>
      <c r="D1288" s="107"/>
      <c r="E1288" s="108"/>
      <c r="F1288" s="46"/>
      <c r="G1288" s="107"/>
      <c r="H1288" s="99"/>
      <c r="I1288" s="254"/>
      <c r="J1288" s="107"/>
    </row>
    <row r="1289" spans="1:10" x14ac:dyDescent="0.2">
      <c r="A1289" s="107"/>
      <c r="B1289" s="107"/>
      <c r="C1289" s="107"/>
      <c r="D1289" s="107"/>
      <c r="E1289" s="108"/>
      <c r="F1289" s="46"/>
      <c r="G1289" s="107"/>
      <c r="H1289" s="99"/>
      <c r="I1289" s="254"/>
      <c r="J1289" s="107"/>
    </row>
    <row r="1290" spans="1:10" x14ac:dyDescent="0.2">
      <c r="A1290" s="107"/>
      <c r="B1290" s="107"/>
      <c r="C1290" s="107"/>
      <c r="D1290" s="107"/>
      <c r="E1290" s="108"/>
      <c r="F1290" s="46"/>
      <c r="G1290" s="107"/>
      <c r="H1290" s="99"/>
      <c r="I1290" s="254"/>
      <c r="J1290" s="107"/>
    </row>
    <row r="1291" spans="1:10" x14ac:dyDescent="0.2">
      <c r="A1291" s="107"/>
      <c r="B1291" s="107"/>
      <c r="C1291" s="107"/>
      <c r="D1291" s="107"/>
      <c r="E1291" s="108"/>
      <c r="F1291" s="46"/>
      <c r="G1291" s="107"/>
      <c r="H1291" s="99"/>
      <c r="I1291" s="254"/>
      <c r="J1291" s="107"/>
    </row>
    <row r="1292" spans="1:10" x14ac:dyDescent="0.2">
      <c r="A1292" s="107"/>
      <c r="B1292" s="107"/>
      <c r="C1292" s="107"/>
      <c r="D1292" s="107"/>
      <c r="E1292" s="108"/>
      <c r="F1292" s="46"/>
      <c r="G1292" s="107"/>
      <c r="H1292" s="99"/>
      <c r="I1292" s="254"/>
      <c r="J1292" s="107"/>
    </row>
    <row r="1293" spans="1:10" x14ac:dyDescent="0.2">
      <c r="A1293" s="107"/>
      <c r="B1293" s="107"/>
      <c r="C1293" s="107"/>
      <c r="D1293" s="107"/>
      <c r="E1293" s="108"/>
      <c r="F1293" s="46"/>
      <c r="G1293" s="107"/>
      <c r="H1293" s="99"/>
      <c r="I1293" s="254"/>
      <c r="J1293" s="107"/>
    </row>
    <row r="1294" spans="1:10" x14ac:dyDescent="0.2">
      <c r="A1294" s="107"/>
      <c r="B1294" s="107"/>
      <c r="C1294" s="107"/>
      <c r="D1294" s="107"/>
      <c r="E1294" s="108"/>
      <c r="F1294" s="46"/>
      <c r="G1294" s="107"/>
      <c r="H1294" s="99"/>
      <c r="I1294" s="254"/>
      <c r="J1294" s="107"/>
    </row>
    <row r="1295" spans="1:10" x14ac:dyDescent="0.2">
      <c r="A1295" s="107"/>
      <c r="B1295" s="107"/>
      <c r="C1295" s="107"/>
      <c r="D1295" s="107"/>
      <c r="E1295" s="108"/>
      <c r="F1295" s="46"/>
      <c r="G1295" s="107"/>
      <c r="H1295" s="99"/>
      <c r="I1295" s="254"/>
      <c r="J1295" s="107"/>
    </row>
    <row r="1296" spans="1:10" x14ac:dyDescent="0.2">
      <c r="A1296" s="107"/>
      <c r="B1296" s="107"/>
      <c r="C1296" s="107"/>
      <c r="D1296" s="107"/>
      <c r="E1296" s="108"/>
      <c r="F1296" s="46"/>
      <c r="G1296" s="107"/>
      <c r="H1296" s="99"/>
      <c r="I1296" s="254"/>
      <c r="J1296" s="107"/>
    </row>
    <row r="1297" spans="1:10" x14ac:dyDescent="0.2">
      <c r="A1297" s="107"/>
      <c r="B1297" s="107"/>
      <c r="C1297" s="107"/>
      <c r="D1297" s="107"/>
      <c r="E1297" s="108"/>
      <c r="F1297" s="46"/>
      <c r="G1297" s="107"/>
      <c r="H1297" s="99"/>
      <c r="I1297" s="254"/>
      <c r="J1297" s="107"/>
    </row>
    <row r="1298" spans="1:10" x14ac:dyDescent="0.2">
      <c r="A1298" s="107"/>
      <c r="B1298" s="107"/>
      <c r="C1298" s="107"/>
      <c r="D1298" s="107"/>
      <c r="E1298" s="108"/>
      <c r="F1298" s="46"/>
      <c r="G1298" s="107"/>
      <c r="H1298" s="99"/>
      <c r="I1298" s="254"/>
      <c r="J1298" s="107"/>
    </row>
    <row r="1299" spans="1:10" x14ac:dyDescent="0.2">
      <c r="A1299" s="107"/>
      <c r="B1299" s="107"/>
      <c r="C1299" s="107"/>
      <c r="D1299" s="107"/>
      <c r="E1299" s="108"/>
      <c r="F1299" s="46"/>
      <c r="G1299" s="107"/>
      <c r="H1299" s="99"/>
      <c r="I1299" s="254"/>
      <c r="J1299" s="107"/>
    </row>
    <row r="1300" spans="1:10" x14ac:dyDescent="0.2">
      <c r="A1300" s="107"/>
      <c r="B1300" s="107"/>
      <c r="C1300" s="107"/>
      <c r="D1300" s="107"/>
      <c r="E1300" s="108"/>
      <c r="F1300" s="46"/>
      <c r="G1300" s="107"/>
      <c r="H1300" s="99"/>
      <c r="I1300" s="254"/>
      <c r="J1300" s="107"/>
    </row>
    <row r="1301" spans="1:10" x14ac:dyDescent="0.2">
      <c r="A1301" s="107"/>
      <c r="B1301" s="107"/>
      <c r="C1301" s="107"/>
      <c r="D1301" s="107"/>
      <c r="E1301" s="108"/>
      <c r="F1301" s="46"/>
      <c r="G1301" s="107"/>
      <c r="H1301" s="99"/>
      <c r="I1301" s="254"/>
      <c r="J1301" s="107"/>
    </row>
    <row r="1302" spans="1:10" x14ac:dyDescent="0.2">
      <c r="A1302" s="107"/>
      <c r="B1302" s="107"/>
      <c r="C1302" s="107"/>
      <c r="D1302" s="107"/>
      <c r="E1302" s="108"/>
      <c r="F1302" s="46"/>
      <c r="G1302" s="107"/>
      <c r="H1302" s="99"/>
      <c r="I1302" s="254"/>
      <c r="J1302" s="107"/>
    </row>
    <row r="1303" spans="1:10" x14ac:dyDescent="0.2">
      <c r="A1303" s="107"/>
      <c r="B1303" s="107"/>
      <c r="C1303" s="107"/>
      <c r="D1303" s="107"/>
      <c r="E1303" s="108"/>
      <c r="F1303" s="46"/>
      <c r="G1303" s="107"/>
      <c r="H1303" s="99"/>
      <c r="I1303" s="254"/>
      <c r="J1303" s="107"/>
    </row>
    <row r="1304" spans="1:10" x14ac:dyDescent="0.2">
      <c r="A1304" s="107"/>
      <c r="B1304" s="107"/>
      <c r="C1304" s="107"/>
      <c r="D1304" s="107"/>
      <c r="E1304" s="108"/>
      <c r="F1304" s="46"/>
      <c r="G1304" s="107"/>
      <c r="H1304" s="99"/>
      <c r="I1304" s="254"/>
      <c r="J1304" s="107"/>
    </row>
    <row r="1305" spans="1:10" x14ac:dyDescent="0.2">
      <c r="A1305" s="107"/>
      <c r="B1305" s="107"/>
      <c r="C1305" s="107"/>
      <c r="D1305" s="107"/>
      <c r="E1305" s="108"/>
      <c r="F1305" s="46"/>
      <c r="G1305" s="107"/>
      <c r="H1305" s="99"/>
      <c r="I1305" s="254"/>
      <c r="J1305" s="107"/>
    </row>
    <row r="1306" spans="1:10" x14ac:dyDescent="0.2">
      <c r="A1306" s="107"/>
      <c r="B1306" s="107"/>
      <c r="C1306" s="107"/>
      <c r="D1306" s="107"/>
      <c r="E1306" s="108"/>
      <c r="F1306" s="46"/>
      <c r="G1306" s="107"/>
      <c r="H1306" s="99"/>
      <c r="I1306" s="254"/>
      <c r="J1306" s="107"/>
    </row>
    <row r="1307" spans="1:10" x14ac:dyDescent="0.2">
      <c r="A1307" s="107"/>
      <c r="B1307" s="107"/>
      <c r="C1307" s="107"/>
      <c r="D1307" s="107"/>
      <c r="E1307" s="108"/>
      <c r="F1307" s="46"/>
      <c r="G1307" s="107"/>
      <c r="H1307" s="99"/>
      <c r="I1307" s="254"/>
      <c r="J1307" s="107"/>
    </row>
    <row r="1308" spans="1:10" x14ac:dyDescent="0.2">
      <c r="A1308" s="107"/>
      <c r="B1308" s="107"/>
      <c r="C1308" s="107"/>
      <c r="D1308" s="107"/>
      <c r="E1308" s="108"/>
      <c r="F1308" s="46"/>
      <c r="G1308" s="107"/>
      <c r="H1308" s="99"/>
      <c r="I1308" s="254"/>
      <c r="J1308" s="107"/>
    </row>
    <row r="1309" spans="1:10" x14ac:dyDescent="0.2">
      <c r="A1309" s="107"/>
      <c r="B1309" s="107"/>
      <c r="C1309" s="107"/>
      <c r="D1309" s="107"/>
      <c r="E1309" s="108"/>
      <c r="F1309" s="46"/>
      <c r="G1309" s="107"/>
      <c r="H1309" s="99"/>
      <c r="I1309" s="254"/>
      <c r="J1309" s="107"/>
    </row>
    <row r="1310" spans="1:10" x14ac:dyDescent="0.2">
      <c r="A1310" s="107"/>
      <c r="B1310" s="107"/>
      <c r="C1310" s="107"/>
      <c r="D1310" s="107"/>
      <c r="E1310" s="108"/>
      <c r="F1310" s="46"/>
      <c r="G1310" s="107"/>
      <c r="H1310" s="99"/>
      <c r="I1310" s="254"/>
      <c r="J1310" s="107"/>
    </row>
    <row r="1311" spans="1:10" x14ac:dyDescent="0.2">
      <c r="A1311" s="107"/>
      <c r="B1311" s="107"/>
      <c r="C1311" s="107"/>
      <c r="D1311" s="107"/>
      <c r="E1311" s="108"/>
      <c r="F1311" s="46"/>
      <c r="G1311" s="107"/>
      <c r="H1311" s="99"/>
      <c r="I1311" s="254"/>
      <c r="J1311" s="107"/>
    </row>
    <row r="1312" spans="1:10" x14ac:dyDescent="0.2">
      <c r="A1312" s="107"/>
      <c r="B1312" s="107"/>
      <c r="C1312" s="107"/>
      <c r="D1312" s="107"/>
      <c r="E1312" s="108"/>
      <c r="F1312" s="46"/>
      <c r="G1312" s="107"/>
      <c r="H1312" s="99"/>
      <c r="I1312" s="254"/>
      <c r="J1312" s="107"/>
    </row>
    <row r="1313" spans="1:10" x14ac:dyDescent="0.2">
      <c r="A1313" s="107"/>
      <c r="B1313" s="107"/>
      <c r="C1313" s="107"/>
      <c r="D1313" s="107"/>
      <c r="E1313" s="108"/>
      <c r="F1313" s="46"/>
      <c r="G1313" s="107"/>
      <c r="H1313" s="99"/>
      <c r="I1313" s="254"/>
      <c r="J1313" s="107"/>
    </row>
    <row r="1314" spans="1:10" x14ac:dyDescent="0.2">
      <c r="A1314" s="107"/>
      <c r="B1314" s="107"/>
      <c r="C1314" s="107"/>
      <c r="D1314" s="107"/>
      <c r="E1314" s="108"/>
      <c r="F1314" s="46"/>
      <c r="G1314" s="107"/>
      <c r="H1314" s="99"/>
      <c r="I1314" s="254"/>
      <c r="J1314" s="107"/>
    </row>
    <row r="1315" spans="1:10" x14ac:dyDescent="0.2">
      <c r="A1315" s="107"/>
      <c r="B1315" s="107"/>
      <c r="C1315" s="107"/>
      <c r="D1315" s="107"/>
      <c r="E1315" s="108"/>
      <c r="F1315" s="46"/>
      <c r="G1315" s="107"/>
      <c r="H1315" s="99"/>
      <c r="I1315" s="254"/>
      <c r="J1315" s="107"/>
    </row>
    <row r="1316" spans="1:10" x14ac:dyDescent="0.2">
      <c r="A1316" s="107"/>
      <c r="B1316" s="107"/>
      <c r="C1316" s="107"/>
      <c r="D1316" s="107"/>
      <c r="E1316" s="108"/>
      <c r="F1316" s="46"/>
      <c r="G1316" s="107"/>
      <c r="H1316" s="99"/>
      <c r="I1316" s="254"/>
      <c r="J1316" s="107"/>
    </row>
    <row r="1317" spans="1:10" x14ac:dyDescent="0.2">
      <c r="A1317" s="107"/>
      <c r="B1317" s="107"/>
      <c r="C1317" s="107"/>
      <c r="D1317" s="107"/>
      <c r="E1317" s="108"/>
      <c r="F1317" s="46"/>
      <c r="G1317" s="107"/>
      <c r="H1317" s="99"/>
      <c r="I1317" s="254"/>
      <c r="J1317" s="107"/>
    </row>
    <row r="1318" spans="1:10" x14ac:dyDescent="0.2">
      <c r="A1318" s="107"/>
      <c r="B1318" s="107"/>
      <c r="C1318" s="107"/>
      <c r="D1318" s="107"/>
      <c r="E1318" s="108"/>
      <c r="F1318" s="46"/>
      <c r="G1318" s="107"/>
      <c r="H1318" s="99"/>
      <c r="I1318" s="254"/>
      <c r="J1318" s="107"/>
    </row>
    <row r="1319" spans="1:10" x14ac:dyDescent="0.2">
      <c r="A1319" s="107"/>
      <c r="B1319" s="107"/>
      <c r="C1319" s="107"/>
      <c r="D1319" s="107"/>
      <c r="E1319" s="108"/>
      <c r="F1319" s="46"/>
      <c r="G1319" s="107"/>
      <c r="H1319" s="99"/>
      <c r="I1319" s="254"/>
      <c r="J1319" s="107"/>
    </row>
    <row r="1320" spans="1:10" x14ac:dyDescent="0.2">
      <c r="A1320" s="107"/>
      <c r="B1320" s="107"/>
      <c r="C1320" s="107"/>
      <c r="D1320" s="107"/>
      <c r="E1320" s="108"/>
      <c r="F1320" s="46"/>
      <c r="G1320" s="107"/>
      <c r="H1320" s="99"/>
      <c r="I1320" s="254"/>
      <c r="J1320" s="107"/>
    </row>
    <row r="1321" spans="1:10" x14ac:dyDescent="0.2">
      <c r="A1321" s="107"/>
      <c r="B1321" s="107"/>
      <c r="C1321" s="107"/>
      <c r="D1321" s="107"/>
      <c r="E1321" s="108"/>
      <c r="F1321" s="46"/>
      <c r="G1321" s="107"/>
      <c r="H1321" s="99"/>
      <c r="I1321" s="254"/>
      <c r="J1321" s="107"/>
    </row>
    <row r="1322" spans="1:10" x14ac:dyDescent="0.2">
      <c r="A1322" s="107"/>
      <c r="B1322" s="107"/>
      <c r="C1322" s="107"/>
      <c r="D1322" s="107"/>
      <c r="E1322" s="108"/>
      <c r="F1322" s="46"/>
      <c r="G1322" s="107"/>
      <c r="H1322" s="99"/>
      <c r="I1322" s="254"/>
      <c r="J1322" s="107"/>
    </row>
    <row r="1323" spans="1:10" x14ac:dyDescent="0.2">
      <c r="A1323" s="107"/>
      <c r="B1323" s="107"/>
      <c r="C1323" s="107"/>
      <c r="D1323" s="107"/>
      <c r="E1323" s="108"/>
      <c r="F1323" s="46"/>
      <c r="G1323" s="107"/>
      <c r="H1323" s="99"/>
      <c r="I1323" s="254"/>
      <c r="J1323" s="107"/>
    </row>
    <row r="1324" spans="1:10" x14ac:dyDescent="0.2">
      <c r="A1324" s="107"/>
      <c r="B1324" s="107"/>
      <c r="C1324" s="107"/>
      <c r="D1324" s="107"/>
      <c r="E1324" s="108"/>
      <c r="F1324" s="46"/>
      <c r="G1324" s="107"/>
      <c r="H1324" s="99"/>
      <c r="I1324" s="254"/>
      <c r="J1324" s="107"/>
    </row>
    <row r="1325" spans="1:10" x14ac:dyDescent="0.2">
      <c r="A1325" s="107"/>
      <c r="B1325" s="107"/>
      <c r="C1325" s="107"/>
      <c r="D1325" s="107"/>
      <c r="E1325" s="108"/>
      <c r="F1325" s="46"/>
      <c r="G1325" s="107"/>
      <c r="H1325" s="99"/>
      <c r="I1325" s="254"/>
      <c r="J1325" s="107"/>
    </row>
    <row r="1326" spans="1:10" x14ac:dyDescent="0.2">
      <c r="A1326" s="107"/>
      <c r="B1326" s="107"/>
      <c r="C1326" s="107"/>
      <c r="D1326" s="107"/>
      <c r="E1326" s="108"/>
      <c r="F1326" s="46"/>
      <c r="G1326" s="107"/>
      <c r="H1326" s="99"/>
      <c r="I1326" s="254"/>
      <c r="J1326" s="107"/>
    </row>
    <row r="1327" spans="1:10" x14ac:dyDescent="0.2">
      <c r="A1327" s="107"/>
      <c r="B1327" s="107"/>
      <c r="C1327" s="107"/>
      <c r="D1327" s="107"/>
      <c r="E1327" s="108"/>
      <c r="F1327" s="46"/>
      <c r="G1327" s="107"/>
      <c r="H1327" s="99"/>
      <c r="I1327" s="254"/>
      <c r="J1327" s="107"/>
    </row>
    <row r="1328" spans="1:10" x14ac:dyDescent="0.2">
      <c r="A1328" s="107"/>
      <c r="B1328" s="107"/>
      <c r="C1328" s="107"/>
      <c r="D1328" s="107"/>
      <c r="E1328" s="108"/>
      <c r="F1328" s="46"/>
      <c r="G1328" s="107"/>
      <c r="H1328" s="99"/>
      <c r="I1328" s="254"/>
      <c r="J1328" s="107"/>
    </row>
    <row r="1329" spans="1:10" x14ac:dyDescent="0.2">
      <c r="A1329" s="107"/>
      <c r="B1329" s="107"/>
      <c r="C1329" s="107"/>
      <c r="D1329" s="107"/>
      <c r="E1329" s="108"/>
      <c r="F1329" s="46"/>
      <c r="G1329" s="107"/>
      <c r="H1329" s="99"/>
      <c r="I1329" s="254"/>
      <c r="J1329" s="107"/>
    </row>
    <row r="1330" spans="1:10" x14ac:dyDescent="0.2">
      <c r="A1330" s="107"/>
      <c r="B1330" s="107"/>
      <c r="C1330" s="107"/>
      <c r="D1330" s="107"/>
      <c r="E1330" s="108"/>
      <c r="F1330" s="46"/>
      <c r="G1330" s="107"/>
      <c r="H1330" s="99"/>
      <c r="I1330" s="254"/>
      <c r="J1330" s="107"/>
    </row>
    <row r="1331" spans="1:10" x14ac:dyDescent="0.2">
      <c r="A1331" s="107"/>
      <c r="B1331" s="107"/>
      <c r="C1331" s="107"/>
      <c r="D1331" s="107"/>
      <c r="E1331" s="108"/>
      <c r="F1331" s="46"/>
      <c r="G1331" s="107"/>
      <c r="H1331" s="99"/>
      <c r="I1331" s="254"/>
      <c r="J1331" s="107"/>
    </row>
    <row r="1332" spans="1:10" x14ac:dyDescent="0.2">
      <c r="A1332" s="107"/>
      <c r="B1332" s="107"/>
      <c r="C1332" s="107"/>
      <c r="D1332" s="107"/>
      <c r="E1332" s="108"/>
      <c r="F1332" s="46"/>
      <c r="G1332" s="107"/>
      <c r="H1332" s="99"/>
      <c r="I1332" s="254"/>
      <c r="J1332" s="107"/>
    </row>
    <row r="1333" spans="1:10" x14ac:dyDescent="0.2">
      <c r="A1333" s="107"/>
      <c r="B1333" s="107"/>
      <c r="C1333" s="107"/>
      <c r="D1333" s="107"/>
      <c r="E1333" s="108"/>
      <c r="F1333" s="46"/>
      <c r="G1333" s="107"/>
      <c r="H1333" s="99"/>
      <c r="I1333" s="254"/>
      <c r="J1333" s="107"/>
    </row>
    <row r="1334" spans="1:10" x14ac:dyDescent="0.2">
      <c r="A1334" s="107"/>
      <c r="B1334" s="107"/>
      <c r="C1334" s="107"/>
      <c r="D1334" s="107"/>
      <c r="E1334" s="108"/>
      <c r="F1334" s="46"/>
      <c r="G1334" s="107"/>
      <c r="H1334" s="99"/>
      <c r="I1334" s="254"/>
      <c r="J1334" s="107"/>
    </row>
    <row r="1335" spans="1:10" x14ac:dyDescent="0.2">
      <c r="A1335" s="107"/>
      <c r="B1335" s="107"/>
      <c r="C1335" s="107"/>
      <c r="D1335" s="107"/>
      <c r="E1335" s="108"/>
      <c r="F1335" s="46"/>
      <c r="G1335" s="107"/>
      <c r="H1335" s="99"/>
      <c r="I1335" s="254"/>
      <c r="J1335" s="107"/>
    </row>
    <row r="1336" spans="1:10" x14ac:dyDescent="0.2">
      <c r="A1336" s="107"/>
      <c r="B1336" s="107"/>
      <c r="C1336" s="107"/>
      <c r="D1336" s="107"/>
      <c r="E1336" s="108"/>
      <c r="F1336" s="46"/>
      <c r="G1336" s="107"/>
      <c r="H1336" s="99"/>
      <c r="I1336" s="254"/>
      <c r="J1336" s="107"/>
    </row>
    <row r="1337" spans="1:10" x14ac:dyDescent="0.2">
      <c r="A1337" s="107"/>
      <c r="B1337" s="107"/>
      <c r="C1337" s="107"/>
      <c r="D1337" s="107"/>
      <c r="E1337" s="108"/>
      <c r="F1337" s="46"/>
      <c r="G1337" s="107"/>
      <c r="H1337" s="99"/>
      <c r="I1337" s="254"/>
      <c r="J1337" s="107"/>
    </row>
    <row r="1338" spans="1:10" x14ac:dyDescent="0.2">
      <c r="A1338" s="107"/>
      <c r="B1338" s="107"/>
      <c r="C1338" s="107"/>
      <c r="D1338" s="107"/>
      <c r="E1338" s="108"/>
      <c r="F1338" s="46"/>
      <c r="G1338" s="107"/>
      <c r="H1338" s="99"/>
      <c r="I1338" s="254"/>
      <c r="J1338" s="107"/>
    </row>
    <row r="1339" spans="1:10" x14ac:dyDescent="0.2">
      <c r="A1339" s="107"/>
      <c r="B1339" s="107"/>
      <c r="C1339" s="107"/>
      <c r="D1339" s="107"/>
      <c r="E1339" s="108"/>
      <c r="F1339" s="46"/>
      <c r="G1339" s="107"/>
      <c r="H1339" s="99"/>
      <c r="I1339" s="254"/>
      <c r="J1339" s="107"/>
    </row>
    <row r="1340" spans="1:10" x14ac:dyDescent="0.2">
      <c r="A1340" s="107"/>
      <c r="B1340" s="107"/>
      <c r="C1340" s="107"/>
      <c r="D1340" s="107"/>
      <c r="E1340" s="108"/>
      <c r="F1340" s="46"/>
      <c r="G1340" s="107"/>
      <c r="H1340" s="99"/>
      <c r="I1340" s="254"/>
      <c r="J1340" s="107"/>
    </row>
    <row r="1341" spans="1:10" x14ac:dyDescent="0.2">
      <c r="A1341" s="107"/>
      <c r="B1341" s="107"/>
      <c r="C1341" s="107"/>
      <c r="D1341" s="107"/>
      <c r="E1341" s="108"/>
      <c r="F1341" s="46"/>
      <c r="G1341" s="107"/>
      <c r="H1341" s="99"/>
      <c r="I1341" s="254"/>
      <c r="J1341" s="107"/>
    </row>
    <row r="1342" spans="1:10" x14ac:dyDescent="0.2">
      <c r="A1342" s="107"/>
      <c r="B1342" s="107"/>
      <c r="C1342" s="107"/>
      <c r="D1342" s="107"/>
      <c r="E1342" s="108"/>
      <c r="F1342" s="46"/>
      <c r="G1342" s="107"/>
      <c r="H1342" s="99"/>
      <c r="I1342" s="254"/>
      <c r="J1342" s="107"/>
    </row>
    <row r="1343" spans="1:10" x14ac:dyDescent="0.2">
      <c r="A1343" s="107"/>
      <c r="B1343" s="107"/>
      <c r="C1343" s="107"/>
      <c r="D1343" s="107"/>
      <c r="E1343" s="108"/>
      <c r="F1343" s="46"/>
      <c r="G1343" s="107"/>
      <c r="H1343" s="99"/>
      <c r="I1343" s="254"/>
      <c r="J1343" s="107"/>
    </row>
    <row r="1344" spans="1:10" x14ac:dyDescent="0.2">
      <c r="A1344" s="107"/>
      <c r="B1344" s="107"/>
      <c r="C1344" s="107"/>
      <c r="D1344" s="107"/>
      <c r="E1344" s="108"/>
      <c r="F1344" s="46"/>
      <c r="G1344" s="107"/>
      <c r="H1344" s="99"/>
      <c r="I1344" s="254"/>
      <c r="J1344" s="107"/>
    </row>
    <row r="1345" spans="1:10" x14ac:dyDescent="0.2">
      <c r="A1345" s="107"/>
      <c r="B1345" s="107"/>
      <c r="C1345" s="107"/>
      <c r="D1345" s="107"/>
      <c r="E1345" s="108"/>
      <c r="F1345" s="46"/>
      <c r="G1345" s="107"/>
      <c r="H1345" s="99"/>
      <c r="I1345" s="254"/>
      <c r="J1345" s="107"/>
    </row>
    <row r="1346" spans="1:10" x14ac:dyDescent="0.2">
      <c r="A1346" s="107"/>
      <c r="B1346" s="107"/>
      <c r="C1346" s="107"/>
      <c r="D1346" s="107"/>
      <c r="E1346" s="108"/>
      <c r="F1346" s="46"/>
      <c r="G1346" s="107"/>
      <c r="H1346" s="99"/>
      <c r="I1346" s="254"/>
      <c r="J1346" s="107"/>
    </row>
    <row r="1347" spans="1:10" x14ac:dyDescent="0.2">
      <c r="A1347" s="107"/>
      <c r="B1347" s="107"/>
      <c r="C1347" s="107"/>
      <c r="D1347" s="107"/>
      <c r="E1347" s="108"/>
      <c r="F1347" s="46"/>
      <c r="G1347" s="107"/>
      <c r="H1347" s="99"/>
      <c r="I1347" s="254"/>
      <c r="J1347" s="107"/>
    </row>
    <row r="1348" spans="1:10" x14ac:dyDescent="0.2">
      <c r="A1348" s="107"/>
      <c r="B1348" s="107"/>
      <c r="C1348" s="107"/>
      <c r="D1348" s="107"/>
      <c r="E1348" s="108"/>
      <c r="F1348" s="46"/>
      <c r="G1348" s="107"/>
      <c r="H1348" s="99"/>
      <c r="I1348" s="254"/>
      <c r="J1348" s="107"/>
    </row>
    <row r="1349" spans="1:10" x14ac:dyDescent="0.2">
      <c r="A1349" s="107"/>
      <c r="B1349" s="107"/>
      <c r="C1349" s="107"/>
      <c r="D1349" s="107"/>
      <c r="E1349" s="108"/>
      <c r="F1349" s="46"/>
      <c r="G1349" s="107"/>
      <c r="H1349" s="99"/>
      <c r="I1349" s="254"/>
      <c r="J1349" s="107"/>
    </row>
    <row r="1350" spans="1:10" x14ac:dyDescent="0.2">
      <c r="A1350" s="107"/>
      <c r="B1350" s="107"/>
      <c r="C1350" s="107"/>
      <c r="D1350" s="107"/>
      <c r="E1350" s="108"/>
      <c r="F1350" s="46"/>
      <c r="G1350" s="107"/>
      <c r="H1350" s="99"/>
      <c r="I1350" s="254"/>
      <c r="J1350" s="107"/>
    </row>
    <row r="1351" spans="1:10" x14ac:dyDescent="0.2">
      <c r="A1351" s="107"/>
      <c r="B1351" s="107"/>
      <c r="C1351" s="107"/>
      <c r="D1351" s="107"/>
      <c r="E1351" s="108"/>
      <c r="F1351" s="46"/>
      <c r="G1351" s="107"/>
      <c r="H1351" s="99"/>
      <c r="I1351" s="254"/>
      <c r="J1351" s="107"/>
    </row>
    <row r="1352" spans="1:10" x14ac:dyDescent="0.2">
      <c r="A1352" s="107"/>
      <c r="B1352" s="107"/>
      <c r="C1352" s="107"/>
      <c r="D1352" s="107"/>
      <c r="E1352" s="108"/>
      <c r="F1352" s="46"/>
      <c r="G1352" s="107"/>
      <c r="H1352" s="99"/>
      <c r="I1352" s="254"/>
      <c r="J1352" s="107"/>
    </row>
    <row r="1353" spans="1:10" x14ac:dyDescent="0.2">
      <c r="A1353" s="107"/>
      <c r="B1353" s="107"/>
      <c r="C1353" s="107"/>
      <c r="D1353" s="107"/>
      <c r="E1353" s="108"/>
      <c r="F1353" s="46"/>
      <c r="G1353" s="107"/>
      <c r="H1353" s="99"/>
      <c r="I1353" s="254"/>
      <c r="J1353" s="107"/>
    </row>
    <row r="1354" spans="1:10" x14ac:dyDescent="0.2">
      <c r="A1354" s="107"/>
      <c r="B1354" s="107"/>
      <c r="C1354" s="107"/>
      <c r="D1354" s="107"/>
      <c r="E1354" s="108"/>
      <c r="F1354" s="46"/>
      <c r="G1354" s="107"/>
      <c r="H1354" s="99"/>
      <c r="I1354" s="254"/>
      <c r="J1354" s="107"/>
    </row>
    <row r="1355" spans="1:10" x14ac:dyDescent="0.2">
      <c r="A1355" s="107"/>
      <c r="B1355" s="107"/>
      <c r="C1355" s="107"/>
      <c r="D1355" s="107"/>
      <c r="E1355" s="108"/>
      <c r="F1355" s="46"/>
      <c r="G1355" s="107"/>
      <c r="H1355" s="99"/>
      <c r="I1355" s="254"/>
      <c r="J1355" s="107"/>
    </row>
    <row r="1356" spans="1:10" x14ac:dyDescent="0.2">
      <c r="A1356" s="107"/>
      <c r="B1356" s="107"/>
      <c r="C1356" s="107"/>
      <c r="D1356" s="107"/>
      <c r="E1356" s="108"/>
      <c r="F1356" s="46"/>
      <c r="G1356" s="107"/>
      <c r="H1356" s="99"/>
      <c r="I1356" s="254"/>
      <c r="J1356" s="107"/>
    </row>
    <row r="1357" spans="1:10" x14ac:dyDescent="0.2">
      <c r="A1357" s="107"/>
      <c r="B1357" s="107"/>
      <c r="C1357" s="107"/>
      <c r="D1357" s="107"/>
      <c r="E1357" s="108"/>
      <c r="F1357" s="46"/>
      <c r="G1357" s="107"/>
      <c r="H1357" s="99"/>
      <c r="I1357" s="254"/>
      <c r="J1357" s="107"/>
    </row>
    <row r="1358" spans="1:10" x14ac:dyDescent="0.2">
      <c r="A1358" s="107"/>
      <c r="B1358" s="107"/>
      <c r="C1358" s="107"/>
      <c r="D1358" s="107"/>
      <c r="E1358" s="108"/>
      <c r="F1358" s="46"/>
      <c r="G1358" s="107"/>
      <c r="H1358" s="99"/>
      <c r="I1358" s="254"/>
      <c r="J1358" s="107"/>
    </row>
    <row r="1359" spans="1:10" x14ac:dyDescent="0.2">
      <c r="A1359" s="107"/>
      <c r="B1359" s="107"/>
      <c r="C1359" s="107"/>
      <c r="D1359" s="107"/>
      <c r="E1359" s="108"/>
      <c r="F1359" s="46"/>
      <c r="G1359" s="107"/>
      <c r="H1359" s="99"/>
      <c r="I1359" s="254"/>
      <c r="J1359" s="107"/>
    </row>
    <row r="1360" spans="1:10" x14ac:dyDescent="0.2">
      <c r="A1360" s="107"/>
      <c r="B1360" s="107"/>
      <c r="C1360" s="107"/>
      <c r="D1360" s="107"/>
      <c r="E1360" s="108"/>
      <c r="F1360" s="46"/>
      <c r="G1360" s="107"/>
      <c r="H1360" s="99"/>
      <c r="I1360" s="254"/>
      <c r="J1360" s="107"/>
    </row>
    <row r="1361" spans="1:10" x14ac:dyDescent="0.2">
      <c r="A1361" s="107"/>
      <c r="B1361" s="107"/>
      <c r="C1361" s="107"/>
      <c r="D1361" s="107"/>
      <c r="E1361" s="108"/>
      <c r="F1361" s="46"/>
      <c r="G1361" s="107"/>
      <c r="H1361" s="99"/>
      <c r="I1361" s="254"/>
      <c r="J1361" s="107"/>
    </row>
    <row r="1362" spans="1:10" x14ac:dyDescent="0.2">
      <c r="A1362" s="107"/>
      <c r="B1362" s="107"/>
      <c r="C1362" s="107"/>
      <c r="D1362" s="107"/>
      <c r="E1362" s="108"/>
      <c r="F1362" s="46"/>
      <c r="G1362" s="107"/>
      <c r="H1362" s="99"/>
      <c r="I1362" s="254"/>
      <c r="J1362" s="107"/>
    </row>
    <row r="1363" spans="1:10" x14ac:dyDescent="0.2">
      <c r="A1363" s="107"/>
      <c r="B1363" s="107"/>
      <c r="C1363" s="107"/>
      <c r="D1363" s="107"/>
      <c r="E1363" s="108"/>
      <c r="F1363" s="46"/>
      <c r="G1363" s="107"/>
      <c r="H1363" s="99"/>
      <c r="I1363" s="254"/>
      <c r="J1363" s="107"/>
    </row>
    <row r="1364" spans="1:10" x14ac:dyDescent="0.2">
      <c r="A1364" s="107"/>
      <c r="B1364" s="107"/>
      <c r="C1364" s="107"/>
      <c r="D1364" s="107"/>
      <c r="E1364" s="108"/>
      <c r="F1364" s="46"/>
      <c r="G1364" s="107"/>
      <c r="H1364" s="99"/>
      <c r="I1364" s="254"/>
      <c r="J1364" s="107"/>
    </row>
    <row r="1365" spans="1:10" x14ac:dyDescent="0.2">
      <c r="A1365" s="107"/>
      <c r="B1365" s="107"/>
      <c r="C1365" s="107"/>
      <c r="D1365" s="107"/>
      <c r="E1365" s="108"/>
      <c r="F1365" s="46"/>
      <c r="G1365" s="107"/>
      <c r="H1365" s="99"/>
      <c r="I1365" s="254"/>
      <c r="J1365" s="107"/>
    </row>
    <row r="1366" spans="1:10" x14ac:dyDescent="0.2">
      <c r="A1366" s="107"/>
      <c r="B1366" s="107"/>
      <c r="C1366" s="107"/>
      <c r="D1366" s="107"/>
      <c r="E1366" s="108"/>
      <c r="F1366" s="46"/>
      <c r="G1366" s="107"/>
      <c r="H1366" s="99"/>
      <c r="I1366" s="254"/>
      <c r="J1366" s="107"/>
    </row>
    <row r="1367" spans="1:10" x14ac:dyDescent="0.2">
      <c r="A1367" s="107"/>
      <c r="B1367" s="107"/>
      <c r="C1367" s="107"/>
      <c r="D1367" s="107"/>
      <c r="E1367" s="108"/>
      <c r="F1367" s="46"/>
      <c r="G1367" s="107"/>
      <c r="H1367" s="99"/>
      <c r="I1367" s="254"/>
      <c r="J1367" s="107"/>
    </row>
    <row r="1368" spans="1:10" x14ac:dyDescent="0.2">
      <c r="A1368" s="107"/>
      <c r="B1368" s="107"/>
      <c r="C1368" s="107"/>
      <c r="D1368" s="107"/>
      <c r="E1368" s="108"/>
      <c r="F1368" s="46"/>
      <c r="G1368" s="107"/>
      <c r="H1368" s="99"/>
      <c r="I1368" s="254"/>
      <c r="J1368" s="107"/>
    </row>
    <row r="1369" spans="1:10" x14ac:dyDescent="0.2">
      <c r="A1369" s="107"/>
      <c r="B1369" s="107"/>
      <c r="C1369" s="107"/>
      <c r="D1369" s="107"/>
      <c r="E1369" s="108"/>
      <c r="F1369" s="46"/>
      <c r="G1369" s="107"/>
      <c r="H1369" s="99"/>
      <c r="I1369" s="254"/>
      <c r="J1369" s="107"/>
    </row>
    <row r="1370" spans="1:10" x14ac:dyDescent="0.2">
      <c r="A1370" s="107"/>
      <c r="B1370" s="107"/>
      <c r="C1370" s="107"/>
      <c r="D1370" s="107"/>
      <c r="E1370" s="108"/>
      <c r="F1370" s="46"/>
      <c r="G1370" s="107"/>
      <c r="H1370" s="99"/>
      <c r="I1370" s="254"/>
      <c r="J1370" s="107"/>
    </row>
    <row r="1371" spans="1:10" x14ac:dyDescent="0.2">
      <c r="A1371" s="107"/>
      <c r="B1371" s="107"/>
      <c r="C1371" s="107"/>
      <c r="D1371" s="107"/>
      <c r="E1371" s="108"/>
      <c r="F1371" s="46"/>
      <c r="G1371" s="107"/>
      <c r="H1371" s="99"/>
      <c r="I1371" s="254"/>
      <c r="J1371" s="107"/>
    </row>
    <row r="1372" spans="1:10" x14ac:dyDescent="0.2">
      <c r="A1372" s="107"/>
      <c r="B1372" s="107"/>
      <c r="C1372" s="107"/>
      <c r="D1372" s="107"/>
      <c r="E1372" s="108"/>
      <c r="F1372" s="46"/>
      <c r="G1372" s="107"/>
      <c r="H1372" s="99"/>
      <c r="I1372" s="254"/>
      <c r="J1372" s="107"/>
    </row>
    <row r="1373" spans="1:10" x14ac:dyDescent="0.2">
      <c r="A1373" s="107"/>
      <c r="B1373" s="107"/>
      <c r="C1373" s="107"/>
      <c r="D1373" s="107"/>
      <c r="E1373" s="108"/>
      <c r="F1373" s="46"/>
      <c r="G1373" s="107"/>
      <c r="H1373" s="99"/>
      <c r="I1373" s="254"/>
      <c r="J1373" s="107"/>
    </row>
    <row r="1374" spans="1:10" x14ac:dyDescent="0.2">
      <c r="A1374" s="107"/>
      <c r="B1374" s="107"/>
      <c r="C1374" s="107"/>
      <c r="D1374" s="107"/>
      <c r="E1374" s="108"/>
      <c r="F1374" s="46"/>
      <c r="G1374" s="107"/>
      <c r="H1374" s="99"/>
      <c r="I1374" s="254"/>
      <c r="J1374" s="107"/>
    </row>
    <row r="1375" spans="1:10" x14ac:dyDescent="0.2">
      <c r="A1375" s="107"/>
      <c r="B1375" s="107"/>
      <c r="C1375" s="107"/>
      <c r="D1375" s="107"/>
      <c r="E1375" s="108"/>
      <c r="F1375" s="46"/>
      <c r="G1375" s="107"/>
      <c r="H1375" s="99"/>
      <c r="I1375" s="254"/>
      <c r="J1375" s="107"/>
    </row>
    <row r="1376" spans="1:10" x14ac:dyDescent="0.2">
      <c r="A1376" s="107"/>
      <c r="B1376" s="107"/>
      <c r="C1376" s="107"/>
      <c r="D1376" s="107"/>
      <c r="E1376" s="108"/>
      <c r="F1376" s="46"/>
      <c r="G1376" s="107"/>
      <c r="H1376" s="99"/>
      <c r="I1376" s="254"/>
      <c r="J1376" s="107"/>
    </row>
    <row r="1377" spans="1:10" x14ac:dyDescent="0.2">
      <c r="A1377" s="107"/>
      <c r="B1377" s="107"/>
      <c r="C1377" s="107"/>
      <c r="D1377" s="107"/>
      <c r="E1377" s="108"/>
      <c r="F1377" s="46"/>
      <c r="G1377" s="107"/>
      <c r="H1377" s="99"/>
      <c r="I1377" s="254"/>
      <c r="J1377" s="107"/>
    </row>
    <row r="1378" spans="1:10" x14ac:dyDescent="0.2">
      <c r="A1378" s="107"/>
      <c r="B1378" s="107"/>
      <c r="C1378" s="107"/>
      <c r="D1378" s="107"/>
      <c r="E1378" s="108"/>
      <c r="F1378" s="46"/>
      <c r="G1378" s="107"/>
      <c r="H1378" s="99"/>
      <c r="I1378" s="254"/>
      <c r="J1378" s="107"/>
    </row>
    <row r="1379" spans="1:10" x14ac:dyDescent="0.2">
      <c r="A1379" s="107"/>
      <c r="B1379" s="107"/>
      <c r="C1379" s="107"/>
      <c r="D1379" s="107"/>
      <c r="E1379" s="108"/>
      <c r="F1379" s="46"/>
      <c r="G1379" s="107"/>
      <c r="H1379" s="99"/>
      <c r="I1379" s="254"/>
      <c r="J1379" s="107"/>
    </row>
    <row r="1380" spans="1:10" x14ac:dyDescent="0.2">
      <c r="A1380" s="107"/>
      <c r="B1380" s="107"/>
      <c r="C1380" s="107"/>
      <c r="D1380" s="107"/>
      <c r="E1380" s="108"/>
      <c r="F1380" s="46"/>
      <c r="G1380" s="107"/>
      <c r="H1380" s="99"/>
      <c r="I1380" s="254"/>
      <c r="J1380" s="107"/>
    </row>
    <row r="1381" spans="1:10" x14ac:dyDescent="0.2">
      <c r="A1381" s="107"/>
      <c r="B1381" s="107"/>
      <c r="C1381" s="107"/>
      <c r="D1381" s="107"/>
      <c r="E1381" s="108"/>
      <c r="F1381" s="46"/>
      <c r="G1381" s="107"/>
      <c r="H1381" s="99"/>
      <c r="I1381" s="254"/>
      <c r="J1381" s="107"/>
    </row>
    <row r="1382" spans="1:10" x14ac:dyDescent="0.2">
      <c r="A1382" s="107"/>
      <c r="B1382" s="107"/>
      <c r="C1382" s="107"/>
      <c r="D1382" s="107"/>
      <c r="E1382" s="108"/>
      <c r="F1382" s="46"/>
      <c r="G1382" s="107"/>
      <c r="H1382" s="99"/>
      <c r="I1382" s="254"/>
      <c r="J1382" s="107"/>
    </row>
    <row r="1383" spans="1:10" x14ac:dyDescent="0.2">
      <c r="A1383" s="107"/>
      <c r="B1383" s="107"/>
      <c r="C1383" s="107"/>
      <c r="D1383" s="107"/>
      <c r="E1383" s="108"/>
      <c r="F1383" s="46"/>
      <c r="G1383" s="107"/>
      <c r="H1383" s="99"/>
      <c r="I1383" s="254"/>
      <c r="J1383" s="107"/>
    </row>
    <row r="1384" spans="1:10" x14ac:dyDescent="0.2">
      <c r="A1384" s="107"/>
      <c r="B1384" s="107"/>
      <c r="C1384" s="107"/>
      <c r="D1384" s="107"/>
      <c r="E1384" s="108"/>
      <c r="F1384" s="46"/>
      <c r="G1384" s="107"/>
      <c r="H1384" s="99"/>
      <c r="I1384" s="254"/>
      <c r="J1384" s="107"/>
    </row>
    <row r="1385" spans="1:10" x14ac:dyDescent="0.2">
      <c r="A1385" s="107"/>
      <c r="B1385" s="107"/>
      <c r="C1385" s="107"/>
      <c r="D1385" s="107"/>
      <c r="E1385" s="108"/>
      <c r="F1385" s="46"/>
      <c r="G1385" s="107"/>
      <c r="H1385" s="99"/>
      <c r="I1385" s="254"/>
      <c r="J1385" s="107"/>
    </row>
    <row r="1386" spans="1:10" x14ac:dyDescent="0.2">
      <c r="A1386" s="107"/>
      <c r="B1386" s="107"/>
      <c r="C1386" s="107"/>
      <c r="D1386" s="107"/>
      <c r="E1386" s="108"/>
      <c r="F1386" s="46"/>
      <c r="G1386" s="107"/>
      <c r="H1386" s="99"/>
      <c r="I1386" s="254"/>
      <c r="J1386" s="107"/>
    </row>
    <row r="1387" spans="1:10" x14ac:dyDescent="0.2">
      <c r="A1387" s="107"/>
      <c r="B1387" s="107"/>
      <c r="C1387" s="107"/>
      <c r="D1387" s="107"/>
      <c r="E1387" s="108"/>
      <c r="F1387" s="46"/>
      <c r="G1387" s="107"/>
      <c r="H1387" s="99"/>
      <c r="I1387" s="254"/>
      <c r="J1387" s="107"/>
    </row>
    <row r="1388" spans="1:10" x14ac:dyDescent="0.2">
      <c r="A1388" s="107"/>
      <c r="B1388" s="107"/>
      <c r="C1388" s="107"/>
      <c r="D1388" s="107"/>
      <c r="E1388" s="108"/>
      <c r="F1388" s="46"/>
      <c r="G1388" s="107"/>
      <c r="H1388" s="99"/>
      <c r="I1388" s="254"/>
      <c r="J1388" s="107"/>
    </row>
    <row r="1389" spans="1:10" x14ac:dyDescent="0.2">
      <c r="A1389" s="107"/>
      <c r="B1389" s="107"/>
      <c r="C1389" s="107"/>
      <c r="D1389" s="107"/>
      <c r="E1389" s="108"/>
      <c r="F1389" s="46"/>
      <c r="G1389" s="107"/>
      <c r="H1389" s="99"/>
      <c r="I1389" s="254"/>
      <c r="J1389" s="107"/>
    </row>
    <row r="1390" spans="1:10" x14ac:dyDescent="0.2">
      <c r="A1390" s="107"/>
      <c r="B1390" s="107"/>
      <c r="C1390" s="107"/>
      <c r="D1390" s="107"/>
      <c r="E1390" s="108"/>
      <c r="F1390" s="46"/>
      <c r="G1390" s="107"/>
      <c r="H1390" s="99"/>
      <c r="I1390" s="254"/>
      <c r="J1390" s="107"/>
    </row>
    <row r="1391" spans="1:10" x14ac:dyDescent="0.2">
      <c r="A1391" s="107"/>
      <c r="B1391" s="107"/>
      <c r="C1391" s="107"/>
      <c r="D1391" s="107"/>
      <c r="E1391" s="108"/>
      <c r="F1391" s="46"/>
      <c r="G1391" s="107"/>
      <c r="H1391" s="99"/>
      <c r="I1391" s="254"/>
      <c r="J1391" s="107"/>
    </row>
    <row r="1392" spans="1:10" x14ac:dyDescent="0.2">
      <c r="A1392" s="107"/>
      <c r="B1392" s="107"/>
      <c r="C1392" s="107"/>
      <c r="D1392" s="107"/>
      <c r="E1392" s="108"/>
      <c r="F1392" s="46"/>
      <c r="G1392" s="107"/>
      <c r="H1392" s="99"/>
      <c r="I1392" s="254"/>
      <c r="J1392" s="107"/>
    </row>
    <row r="1393" spans="1:10" x14ac:dyDescent="0.2">
      <c r="A1393" s="107"/>
      <c r="B1393" s="107"/>
      <c r="C1393" s="107"/>
      <c r="D1393" s="107"/>
      <c r="E1393" s="108"/>
      <c r="F1393" s="46"/>
      <c r="G1393" s="107"/>
      <c r="H1393" s="99"/>
      <c r="I1393" s="254"/>
      <c r="J1393" s="107"/>
    </row>
    <row r="1394" spans="1:10" x14ac:dyDescent="0.2">
      <c r="A1394" s="107"/>
      <c r="B1394" s="107"/>
      <c r="C1394" s="107"/>
      <c r="D1394" s="107"/>
      <c r="E1394" s="108"/>
      <c r="F1394" s="46"/>
      <c r="G1394" s="107"/>
      <c r="H1394" s="99"/>
      <c r="I1394" s="254"/>
      <c r="J1394" s="107"/>
    </row>
    <row r="1395" spans="1:10" x14ac:dyDescent="0.2">
      <c r="A1395" s="107"/>
      <c r="B1395" s="107"/>
      <c r="C1395" s="107"/>
      <c r="D1395" s="107"/>
      <c r="E1395" s="108"/>
      <c r="F1395" s="46"/>
      <c r="G1395" s="107"/>
      <c r="H1395" s="99"/>
      <c r="I1395" s="254"/>
      <c r="J1395" s="107"/>
    </row>
    <row r="1396" spans="1:10" x14ac:dyDescent="0.2">
      <c r="A1396" s="107"/>
      <c r="B1396" s="107"/>
      <c r="C1396" s="107"/>
      <c r="D1396" s="107"/>
      <c r="E1396" s="108"/>
      <c r="F1396" s="46"/>
      <c r="G1396" s="107"/>
      <c r="H1396" s="99"/>
      <c r="I1396" s="254"/>
      <c r="J1396" s="107"/>
    </row>
    <row r="1397" spans="1:10" x14ac:dyDescent="0.2">
      <c r="A1397" s="107"/>
      <c r="B1397" s="107"/>
      <c r="C1397" s="107"/>
      <c r="D1397" s="107"/>
      <c r="E1397" s="108"/>
      <c r="F1397" s="46"/>
      <c r="G1397" s="107"/>
      <c r="H1397" s="99"/>
      <c r="I1397" s="254"/>
      <c r="J1397" s="107"/>
    </row>
    <row r="1398" spans="1:10" x14ac:dyDescent="0.2">
      <c r="A1398" s="107"/>
      <c r="B1398" s="107"/>
      <c r="C1398" s="107"/>
      <c r="D1398" s="107"/>
      <c r="E1398" s="108"/>
      <c r="F1398" s="46"/>
      <c r="G1398" s="107"/>
      <c r="H1398" s="99"/>
      <c r="I1398" s="254"/>
      <c r="J1398" s="107"/>
    </row>
    <row r="1399" spans="1:10" x14ac:dyDescent="0.2">
      <c r="A1399" s="107"/>
      <c r="B1399" s="107"/>
      <c r="C1399" s="107"/>
      <c r="D1399" s="107"/>
      <c r="E1399" s="108"/>
      <c r="F1399" s="46"/>
      <c r="G1399" s="107"/>
      <c r="H1399" s="99"/>
      <c r="I1399" s="254"/>
      <c r="J1399" s="107"/>
    </row>
    <row r="1400" spans="1:10" x14ac:dyDescent="0.2">
      <c r="A1400" s="107"/>
      <c r="B1400" s="107"/>
      <c r="C1400" s="107"/>
      <c r="D1400" s="107"/>
      <c r="E1400" s="108"/>
      <c r="F1400" s="46"/>
      <c r="G1400" s="107"/>
      <c r="H1400" s="99"/>
      <c r="I1400" s="254"/>
      <c r="J1400" s="107"/>
    </row>
    <row r="1401" spans="1:10" x14ac:dyDescent="0.2">
      <c r="A1401" s="107"/>
      <c r="B1401" s="107"/>
      <c r="C1401" s="107"/>
      <c r="D1401" s="107"/>
      <c r="E1401" s="108"/>
      <c r="F1401" s="46"/>
      <c r="G1401" s="107"/>
      <c r="H1401" s="99"/>
      <c r="I1401" s="254"/>
      <c r="J1401" s="107"/>
    </row>
    <row r="1402" spans="1:10" x14ac:dyDescent="0.2">
      <c r="A1402" s="107"/>
      <c r="B1402" s="107"/>
      <c r="C1402" s="107"/>
      <c r="D1402" s="107"/>
      <c r="E1402" s="108"/>
      <c r="F1402" s="46"/>
      <c r="G1402" s="107"/>
      <c r="H1402" s="99"/>
      <c r="I1402" s="254"/>
      <c r="J1402" s="107"/>
    </row>
    <row r="1403" spans="1:10" x14ac:dyDescent="0.2">
      <c r="A1403" s="107"/>
      <c r="B1403" s="107"/>
      <c r="C1403" s="107"/>
      <c r="D1403" s="107"/>
      <c r="E1403" s="108"/>
      <c r="F1403" s="46"/>
      <c r="G1403" s="107"/>
      <c r="H1403" s="99"/>
      <c r="I1403" s="254"/>
      <c r="J1403" s="107"/>
    </row>
    <row r="1404" spans="1:10" x14ac:dyDescent="0.2">
      <c r="A1404" s="107"/>
      <c r="B1404" s="107"/>
      <c r="C1404" s="107"/>
      <c r="D1404" s="107"/>
      <c r="E1404" s="108"/>
      <c r="F1404" s="46"/>
      <c r="G1404" s="107"/>
      <c r="H1404" s="99"/>
      <c r="I1404" s="254"/>
      <c r="J1404" s="107"/>
    </row>
    <row r="1405" spans="1:10" x14ac:dyDescent="0.2">
      <c r="A1405" s="107"/>
      <c r="B1405" s="107"/>
      <c r="C1405" s="107"/>
      <c r="D1405" s="107"/>
      <c r="E1405" s="108"/>
      <c r="F1405" s="46"/>
      <c r="G1405" s="107"/>
      <c r="H1405" s="99"/>
      <c r="I1405" s="254"/>
      <c r="J1405" s="107"/>
    </row>
    <row r="1406" spans="1:10" x14ac:dyDescent="0.2">
      <c r="A1406" s="107"/>
      <c r="B1406" s="107"/>
      <c r="C1406" s="107"/>
      <c r="D1406" s="107"/>
      <c r="E1406" s="108"/>
      <c r="F1406" s="46"/>
      <c r="G1406" s="107"/>
      <c r="H1406" s="99"/>
      <c r="I1406" s="254"/>
      <c r="J1406" s="107"/>
    </row>
    <row r="1407" spans="1:10" x14ac:dyDescent="0.2">
      <c r="A1407" s="107"/>
      <c r="B1407" s="107"/>
      <c r="C1407" s="107"/>
      <c r="D1407" s="107"/>
      <c r="E1407" s="108"/>
      <c r="F1407" s="46"/>
      <c r="G1407" s="107"/>
      <c r="H1407" s="99"/>
      <c r="I1407" s="254"/>
      <c r="J1407" s="107"/>
    </row>
    <row r="1408" spans="1:10" x14ac:dyDescent="0.2">
      <c r="A1408" s="107"/>
      <c r="B1408" s="107"/>
      <c r="C1408" s="107"/>
      <c r="D1408" s="107"/>
      <c r="E1408" s="108"/>
      <c r="F1408" s="46"/>
      <c r="G1408" s="107"/>
      <c r="H1408" s="99"/>
      <c r="I1408" s="254"/>
      <c r="J1408" s="107"/>
    </row>
    <row r="1409" spans="1:10" x14ac:dyDescent="0.2">
      <c r="A1409" s="107"/>
      <c r="B1409" s="107"/>
      <c r="C1409" s="107"/>
      <c r="D1409" s="107"/>
      <c r="E1409" s="108"/>
      <c r="F1409" s="46"/>
      <c r="G1409" s="107"/>
      <c r="H1409" s="99"/>
      <c r="I1409" s="254"/>
      <c r="J1409" s="107"/>
    </row>
    <row r="1410" spans="1:10" x14ac:dyDescent="0.2">
      <c r="A1410" s="107"/>
      <c r="B1410" s="107"/>
      <c r="C1410" s="107"/>
      <c r="D1410" s="107"/>
      <c r="E1410" s="108"/>
      <c r="F1410" s="46"/>
      <c r="G1410" s="107"/>
      <c r="H1410" s="99"/>
      <c r="I1410" s="254"/>
      <c r="J1410" s="107"/>
    </row>
    <row r="1411" spans="1:10" x14ac:dyDescent="0.2">
      <c r="A1411" s="107"/>
      <c r="B1411" s="107"/>
      <c r="C1411" s="107"/>
      <c r="D1411" s="107"/>
      <c r="E1411" s="108"/>
      <c r="F1411" s="46"/>
      <c r="G1411" s="107"/>
      <c r="H1411" s="99"/>
      <c r="I1411" s="254"/>
      <c r="J1411" s="107"/>
    </row>
    <row r="1412" spans="1:10" x14ac:dyDescent="0.2">
      <c r="A1412" s="107"/>
      <c r="B1412" s="107"/>
      <c r="C1412" s="107"/>
      <c r="D1412" s="107"/>
      <c r="E1412" s="108"/>
      <c r="F1412" s="46"/>
      <c r="G1412" s="107"/>
      <c r="H1412" s="99"/>
      <c r="I1412" s="254"/>
      <c r="J1412" s="107"/>
    </row>
    <row r="1413" spans="1:10" x14ac:dyDescent="0.2">
      <c r="A1413" s="107"/>
      <c r="B1413" s="107"/>
      <c r="C1413" s="107"/>
      <c r="D1413" s="107"/>
      <c r="E1413" s="108"/>
      <c r="F1413" s="46"/>
      <c r="G1413" s="107"/>
      <c r="H1413" s="99"/>
      <c r="I1413" s="254"/>
      <c r="J1413" s="107"/>
    </row>
    <row r="1414" spans="1:10" x14ac:dyDescent="0.2">
      <c r="A1414" s="107"/>
      <c r="B1414" s="107"/>
      <c r="C1414" s="107"/>
      <c r="D1414" s="107"/>
      <c r="E1414" s="108"/>
      <c r="F1414" s="46"/>
      <c r="G1414" s="107"/>
      <c r="H1414" s="99"/>
      <c r="I1414" s="254"/>
      <c r="J1414" s="107"/>
    </row>
    <row r="1415" spans="1:10" x14ac:dyDescent="0.2">
      <c r="A1415" s="107"/>
      <c r="B1415" s="107"/>
      <c r="C1415" s="107"/>
      <c r="D1415" s="109"/>
      <c r="E1415" s="108"/>
      <c r="F1415" s="46"/>
      <c r="G1415" s="107"/>
      <c r="H1415" s="99"/>
      <c r="I1415" s="254"/>
      <c r="J1415" s="107"/>
    </row>
    <row r="1416" spans="1:10" x14ac:dyDescent="0.2">
      <c r="A1416" s="107"/>
      <c r="B1416" s="107"/>
      <c r="C1416" s="107"/>
      <c r="D1416" s="107"/>
      <c r="E1416" s="108"/>
      <c r="F1416" s="46"/>
      <c r="G1416" s="107"/>
      <c r="H1416" s="99"/>
      <c r="I1416" s="254"/>
      <c r="J1416" s="107"/>
    </row>
    <row r="1417" spans="1:10" x14ac:dyDescent="0.2">
      <c r="A1417" s="107"/>
      <c r="B1417" s="107"/>
      <c r="C1417" s="107"/>
      <c r="D1417" s="107"/>
      <c r="E1417" s="108"/>
      <c r="F1417" s="46"/>
      <c r="G1417" s="107"/>
      <c r="H1417" s="99"/>
      <c r="I1417" s="254"/>
      <c r="J1417" s="107"/>
    </row>
    <row r="1418" spans="1:10" x14ac:dyDescent="0.2">
      <c r="A1418" s="107"/>
      <c r="B1418" s="107"/>
      <c r="C1418" s="107"/>
      <c r="D1418" s="107"/>
      <c r="E1418" s="108"/>
      <c r="F1418" s="46"/>
      <c r="G1418" s="107"/>
      <c r="H1418" s="99"/>
      <c r="I1418" s="254"/>
      <c r="J1418" s="107"/>
    </row>
    <row r="1419" spans="1:10" x14ac:dyDescent="0.2">
      <c r="A1419" s="107"/>
      <c r="B1419" s="107"/>
      <c r="C1419" s="107"/>
      <c r="D1419" s="107"/>
      <c r="E1419" s="108"/>
      <c r="F1419" s="46"/>
      <c r="G1419" s="107"/>
      <c r="H1419" s="99"/>
      <c r="I1419" s="254"/>
      <c r="J1419" s="107"/>
    </row>
    <row r="1420" spans="1:10" x14ac:dyDescent="0.2">
      <c r="A1420" s="107"/>
      <c r="B1420" s="107"/>
      <c r="C1420" s="107"/>
      <c r="D1420" s="107"/>
      <c r="E1420" s="108"/>
      <c r="F1420" s="46"/>
      <c r="G1420" s="107"/>
      <c r="H1420" s="99"/>
      <c r="I1420" s="254"/>
      <c r="J1420" s="107"/>
    </row>
    <row r="1421" spans="1:10" x14ac:dyDescent="0.2">
      <c r="A1421" s="107"/>
      <c r="B1421" s="107"/>
      <c r="C1421" s="107"/>
      <c r="D1421" s="107"/>
      <c r="E1421" s="108"/>
      <c r="F1421" s="46"/>
      <c r="G1421" s="107"/>
      <c r="H1421" s="99"/>
      <c r="I1421" s="254"/>
      <c r="J1421" s="107"/>
    </row>
    <row r="1422" spans="1:10" x14ac:dyDescent="0.2">
      <c r="A1422" s="107"/>
      <c r="B1422" s="107"/>
      <c r="C1422" s="107"/>
      <c r="D1422" s="107"/>
      <c r="E1422" s="108"/>
      <c r="F1422" s="46"/>
      <c r="G1422" s="107"/>
      <c r="H1422" s="99"/>
      <c r="I1422" s="254"/>
      <c r="J1422" s="107"/>
    </row>
    <row r="1423" spans="1:10" x14ac:dyDescent="0.2">
      <c r="A1423" s="107"/>
      <c r="B1423" s="107"/>
      <c r="C1423" s="107"/>
      <c r="D1423" s="107"/>
      <c r="E1423" s="108"/>
      <c r="F1423" s="46"/>
      <c r="G1423" s="107"/>
      <c r="H1423" s="99"/>
      <c r="I1423" s="254"/>
      <c r="J1423" s="107"/>
    </row>
    <row r="1424" spans="1:10" x14ac:dyDescent="0.2">
      <c r="A1424" s="107"/>
      <c r="B1424" s="107"/>
      <c r="C1424" s="107"/>
      <c r="D1424" s="107"/>
      <c r="E1424" s="108"/>
      <c r="F1424" s="46"/>
      <c r="G1424" s="107"/>
      <c r="H1424" s="99"/>
      <c r="I1424" s="254"/>
      <c r="J1424" s="107"/>
    </row>
    <row r="1425" spans="1:10" x14ac:dyDescent="0.2">
      <c r="A1425" s="107"/>
      <c r="B1425" s="107"/>
      <c r="C1425" s="107"/>
      <c r="D1425" s="107"/>
      <c r="E1425" s="108"/>
      <c r="F1425" s="46"/>
      <c r="G1425" s="107"/>
      <c r="H1425" s="99"/>
      <c r="I1425" s="254"/>
      <c r="J1425" s="107"/>
    </row>
    <row r="1426" spans="1:10" x14ac:dyDescent="0.2">
      <c r="A1426" s="107"/>
      <c r="B1426" s="107"/>
      <c r="C1426" s="107"/>
      <c r="D1426" s="107"/>
      <c r="E1426" s="108"/>
      <c r="F1426" s="46"/>
      <c r="G1426" s="107"/>
      <c r="H1426" s="99"/>
      <c r="I1426" s="254"/>
      <c r="J1426" s="107"/>
    </row>
    <row r="1427" spans="1:10" x14ac:dyDescent="0.2">
      <c r="A1427" s="107"/>
      <c r="B1427" s="107"/>
      <c r="C1427" s="107"/>
      <c r="D1427" s="107"/>
      <c r="E1427" s="108"/>
      <c r="F1427" s="46"/>
      <c r="G1427" s="107"/>
      <c r="H1427" s="99"/>
      <c r="I1427" s="254"/>
      <c r="J1427" s="107"/>
    </row>
    <row r="1428" spans="1:10" x14ac:dyDescent="0.2">
      <c r="A1428" s="107"/>
      <c r="B1428" s="107"/>
      <c r="C1428" s="107"/>
      <c r="D1428" s="107"/>
      <c r="E1428" s="108"/>
      <c r="F1428" s="46"/>
      <c r="G1428" s="107"/>
      <c r="H1428" s="99"/>
      <c r="I1428" s="254"/>
      <c r="J1428" s="107"/>
    </row>
    <row r="1429" spans="1:10" x14ac:dyDescent="0.2">
      <c r="A1429" s="107"/>
      <c r="B1429" s="107"/>
      <c r="C1429" s="107"/>
      <c r="D1429" s="107"/>
      <c r="E1429" s="108"/>
      <c r="F1429" s="46"/>
      <c r="G1429" s="107"/>
      <c r="H1429" s="99"/>
      <c r="I1429" s="254"/>
      <c r="J1429" s="107"/>
    </row>
    <row r="1430" spans="1:10" x14ac:dyDescent="0.2">
      <c r="A1430" s="107"/>
      <c r="B1430" s="107"/>
      <c r="C1430" s="107"/>
      <c r="D1430" s="107"/>
      <c r="E1430" s="108"/>
      <c r="F1430" s="46"/>
      <c r="G1430" s="107"/>
      <c r="H1430" s="99"/>
      <c r="I1430" s="254"/>
      <c r="J1430" s="107"/>
    </row>
    <row r="1431" spans="1:10" x14ac:dyDescent="0.2">
      <c r="A1431" s="107"/>
      <c r="B1431" s="107"/>
      <c r="C1431" s="107"/>
      <c r="D1431" s="107"/>
      <c r="E1431" s="108"/>
      <c r="F1431" s="46"/>
      <c r="G1431" s="107"/>
      <c r="H1431" s="99"/>
      <c r="I1431" s="254"/>
      <c r="J1431" s="107"/>
    </row>
    <row r="1432" spans="1:10" x14ac:dyDescent="0.2">
      <c r="A1432" s="107"/>
      <c r="B1432" s="107"/>
      <c r="C1432" s="107"/>
      <c r="D1432" s="107"/>
      <c r="E1432" s="108"/>
      <c r="F1432" s="46"/>
      <c r="G1432" s="107"/>
      <c r="H1432" s="99"/>
      <c r="I1432" s="254"/>
      <c r="J1432" s="107"/>
    </row>
    <row r="1433" spans="1:10" x14ac:dyDescent="0.2">
      <c r="A1433" s="107"/>
      <c r="B1433" s="107"/>
      <c r="C1433" s="107"/>
      <c r="D1433" s="107"/>
      <c r="E1433" s="108"/>
      <c r="F1433" s="46"/>
      <c r="G1433" s="107"/>
      <c r="H1433" s="99"/>
      <c r="I1433" s="254"/>
      <c r="J1433" s="107"/>
    </row>
    <row r="1434" spans="1:10" x14ac:dyDescent="0.2">
      <c r="A1434" s="107"/>
      <c r="B1434" s="107"/>
      <c r="C1434" s="107"/>
      <c r="D1434" s="107"/>
      <c r="E1434" s="108"/>
      <c r="F1434" s="46"/>
      <c r="G1434" s="107"/>
      <c r="H1434" s="99"/>
      <c r="I1434" s="254"/>
      <c r="J1434" s="107"/>
    </row>
    <row r="1435" spans="1:10" x14ac:dyDescent="0.2">
      <c r="A1435" s="107"/>
      <c r="B1435" s="107"/>
      <c r="C1435" s="107"/>
      <c r="D1435" s="107"/>
      <c r="E1435" s="108"/>
      <c r="F1435" s="46"/>
      <c r="G1435" s="107"/>
      <c r="H1435" s="99"/>
      <c r="I1435" s="254"/>
      <c r="J1435" s="107"/>
    </row>
    <row r="1436" spans="1:10" x14ac:dyDescent="0.2">
      <c r="A1436" s="107"/>
      <c r="B1436" s="107"/>
      <c r="C1436" s="107"/>
      <c r="D1436" s="107"/>
      <c r="E1436" s="108"/>
      <c r="F1436" s="46"/>
      <c r="G1436" s="107"/>
      <c r="H1436" s="99"/>
      <c r="I1436" s="254"/>
      <c r="J1436" s="107"/>
    </row>
    <row r="1437" spans="1:10" x14ac:dyDescent="0.2">
      <c r="A1437" s="107"/>
      <c r="B1437" s="107"/>
      <c r="C1437" s="107"/>
      <c r="D1437" s="107"/>
      <c r="E1437" s="108"/>
      <c r="F1437" s="46"/>
      <c r="G1437" s="107"/>
      <c r="H1437" s="99"/>
      <c r="I1437" s="254"/>
      <c r="J1437" s="107"/>
    </row>
    <row r="1438" spans="1:10" x14ac:dyDescent="0.2">
      <c r="A1438" s="107"/>
      <c r="B1438" s="107"/>
      <c r="C1438" s="107"/>
      <c r="D1438" s="107"/>
      <c r="E1438" s="108"/>
      <c r="F1438" s="46"/>
      <c r="G1438" s="107"/>
      <c r="H1438" s="99"/>
      <c r="I1438" s="254"/>
      <c r="J1438" s="107"/>
    </row>
    <row r="1439" spans="1:10" x14ac:dyDescent="0.2">
      <c r="A1439" s="107"/>
      <c r="B1439" s="107"/>
      <c r="C1439" s="107"/>
      <c r="D1439" s="107"/>
      <c r="E1439" s="108"/>
      <c r="F1439" s="46"/>
      <c r="G1439" s="107"/>
      <c r="H1439" s="99"/>
      <c r="I1439" s="254"/>
      <c r="J1439" s="107"/>
    </row>
    <row r="1440" spans="1:10" x14ac:dyDescent="0.2">
      <c r="A1440" s="107"/>
      <c r="B1440" s="107"/>
      <c r="C1440" s="107"/>
      <c r="D1440" s="107"/>
      <c r="E1440" s="108"/>
      <c r="F1440" s="46"/>
      <c r="G1440" s="107"/>
      <c r="H1440" s="99"/>
      <c r="I1440" s="254"/>
      <c r="J1440" s="107"/>
    </row>
    <row r="1441" spans="1:10" x14ac:dyDescent="0.2">
      <c r="A1441" s="107"/>
      <c r="B1441" s="107"/>
      <c r="C1441" s="107"/>
      <c r="D1441" s="107"/>
      <c r="E1441" s="108"/>
      <c r="F1441" s="46"/>
      <c r="G1441" s="107"/>
      <c r="H1441" s="99"/>
      <c r="I1441" s="254"/>
      <c r="J1441" s="107"/>
    </row>
    <row r="1442" spans="1:10" x14ac:dyDescent="0.2">
      <c r="A1442" s="107"/>
      <c r="B1442" s="107"/>
      <c r="C1442" s="107"/>
      <c r="D1442" s="107"/>
      <c r="E1442" s="108"/>
      <c r="F1442" s="46"/>
      <c r="G1442" s="107"/>
      <c r="H1442" s="99"/>
      <c r="I1442" s="254"/>
      <c r="J1442" s="107"/>
    </row>
    <row r="1443" spans="1:10" x14ac:dyDescent="0.2">
      <c r="A1443" s="107"/>
      <c r="B1443" s="107"/>
      <c r="C1443" s="107"/>
      <c r="D1443" s="107"/>
      <c r="E1443" s="108"/>
      <c r="F1443" s="46"/>
      <c r="G1443" s="107"/>
      <c r="H1443" s="99"/>
      <c r="I1443" s="254"/>
      <c r="J1443" s="107"/>
    </row>
    <row r="1444" spans="1:10" x14ac:dyDescent="0.2">
      <c r="A1444" s="107"/>
      <c r="B1444" s="107"/>
      <c r="C1444" s="107"/>
      <c r="D1444" s="107"/>
      <c r="E1444" s="108"/>
      <c r="F1444" s="46"/>
      <c r="G1444" s="107"/>
      <c r="H1444" s="99"/>
      <c r="I1444" s="254"/>
      <c r="J1444" s="107"/>
    </row>
    <row r="1445" spans="1:10" x14ac:dyDescent="0.2">
      <c r="A1445" s="107"/>
      <c r="B1445" s="107"/>
      <c r="C1445" s="107"/>
      <c r="D1445" s="107"/>
      <c r="E1445" s="108"/>
      <c r="F1445" s="46"/>
      <c r="G1445" s="107"/>
      <c r="H1445" s="99"/>
      <c r="I1445" s="254"/>
      <c r="J1445" s="107"/>
    </row>
    <row r="1446" spans="1:10" x14ac:dyDescent="0.2">
      <c r="A1446" s="107"/>
      <c r="B1446" s="107"/>
      <c r="C1446" s="107"/>
      <c r="D1446" s="107"/>
      <c r="E1446" s="108"/>
      <c r="F1446" s="46"/>
      <c r="G1446" s="107"/>
      <c r="H1446" s="99"/>
      <c r="I1446" s="254"/>
      <c r="J1446" s="107"/>
    </row>
    <row r="1447" spans="1:10" x14ac:dyDescent="0.2">
      <c r="A1447" s="107"/>
      <c r="B1447" s="107"/>
      <c r="C1447" s="107"/>
      <c r="D1447" s="107"/>
      <c r="E1447" s="108"/>
      <c r="F1447" s="46"/>
      <c r="G1447" s="107"/>
      <c r="H1447" s="99"/>
      <c r="I1447" s="254"/>
      <c r="J1447" s="107"/>
    </row>
    <row r="1448" spans="1:10" x14ac:dyDescent="0.2">
      <c r="A1448" s="107"/>
      <c r="B1448" s="107"/>
      <c r="C1448" s="107"/>
      <c r="D1448" s="107"/>
      <c r="E1448" s="108"/>
      <c r="F1448" s="46"/>
      <c r="G1448" s="107"/>
      <c r="H1448" s="99"/>
      <c r="I1448" s="254"/>
      <c r="J1448" s="107"/>
    </row>
    <row r="1449" spans="1:10" x14ac:dyDescent="0.2">
      <c r="A1449" s="107"/>
      <c r="B1449" s="107"/>
      <c r="C1449" s="107"/>
      <c r="D1449" s="107"/>
      <c r="E1449" s="108"/>
      <c r="F1449" s="46"/>
      <c r="G1449" s="107"/>
      <c r="H1449" s="99"/>
      <c r="I1449" s="254"/>
      <c r="J1449" s="107"/>
    </row>
    <row r="1450" spans="1:10" x14ac:dyDescent="0.2">
      <c r="A1450" s="107"/>
      <c r="B1450" s="107"/>
      <c r="C1450" s="107"/>
      <c r="D1450" s="107"/>
      <c r="E1450" s="108"/>
      <c r="F1450" s="46"/>
      <c r="G1450" s="107"/>
      <c r="H1450" s="99"/>
      <c r="I1450" s="254"/>
      <c r="J1450" s="107"/>
    </row>
    <row r="1451" spans="1:10" x14ac:dyDescent="0.2">
      <c r="A1451" s="107"/>
      <c r="B1451" s="107"/>
      <c r="C1451" s="107"/>
      <c r="D1451" s="107"/>
      <c r="E1451" s="108"/>
      <c r="F1451" s="46"/>
      <c r="G1451" s="107"/>
      <c r="H1451" s="99"/>
      <c r="I1451" s="254"/>
      <c r="J1451" s="107"/>
    </row>
    <row r="1452" spans="1:10" x14ac:dyDescent="0.2">
      <c r="A1452" s="107"/>
      <c r="B1452" s="107"/>
      <c r="C1452" s="107"/>
      <c r="D1452" s="107"/>
      <c r="E1452" s="108"/>
      <c r="F1452" s="46"/>
      <c r="G1452" s="107"/>
      <c r="H1452" s="99"/>
      <c r="I1452" s="254"/>
      <c r="J1452" s="107"/>
    </row>
    <row r="1453" spans="1:10" x14ac:dyDescent="0.2">
      <c r="A1453" s="107"/>
      <c r="B1453" s="107"/>
      <c r="C1453" s="107"/>
      <c r="D1453" s="107"/>
      <c r="E1453" s="108"/>
      <c r="F1453" s="46"/>
      <c r="G1453" s="107"/>
      <c r="H1453" s="99"/>
      <c r="I1453" s="254"/>
      <c r="J1453" s="107"/>
    </row>
    <row r="1454" spans="1:10" x14ac:dyDescent="0.2">
      <c r="A1454" s="107"/>
      <c r="B1454" s="107"/>
      <c r="C1454" s="107"/>
      <c r="D1454" s="107"/>
      <c r="E1454" s="108"/>
      <c r="F1454" s="46"/>
      <c r="G1454" s="107"/>
      <c r="H1454" s="99"/>
      <c r="I1454" s="254"/>
      <c r="J1454" s="107"/>
    </row>
    <row r="1455" spans="1:10" x14ac:dyDescent="0.2">
      <c r="A1455" s="107"/>
      <c r="B1455" s="107"/>
      <c r="C1455" s="107"/>
      <c r="D1455" s="107"/>
      <c r="E1455" s="108"/>
      <c r="F1455" s="46"/>
      <c r="G1455" s="107"/>
      <c r="H1455" s="99"/>
      <c r="I1455" s="254"/>
      <c r="J1455" s="107"/>
    </row>
    <row r="1456" spans="1:10" x14ac:dyDescent="0.2">
      <c r="A1456" s="107"/>
      <c r="B1456" s="107"/>
      <c r="C1456" s="107"/>
      <c r="D1456" s="107"/>
      <c r="E1456" s="108"/>
      <c r="F1456" s="46"/>
      <c r="G1456" s="107"/>
      <c r="H1456" s="99"/>
      <c r="I1456" s="254"/>
      <c r="J1456" s="107"/>
    </row>
    <row r="1457" spans="1:10" x14ac:dyDescent="0.2">
      <c r="A1457" s="107"/>
      <c r="B1457" s="107"/>
      <c r="C1457" s="107"/>
      <c r="D1457" s="107"/>
      <c r="E1457" s="108"/>
      <c r="F1457" s="46"/>
      <c r="G1457" s="107"/>
      <c r="H1457" s="99"/>
      <c r="I1457" s="254"/>
      <c r="J1457" s="107"/>
    </row>
    <row r="1458" spans="1:10" x14ac:dyDescent="0.2">
      <c r="A1458" s="107"/>
      <c r="B1458" s="107"/>
      <c r="C1458" s="107"/>
      <c r="D1458" s="107"/>
      <c r="E1458" s="108"/>
      <c r="F1458" s="46"/>
      <c r="G1458" s="107"/>
      <c r="H1458" s="99"/>
      <c r="I1458" s="254"/>
      <c r="J1458" s="107"/>
    </row>
    <row r="1459" spans="1:10" x14ac:dyDescent="0.2">
      <c r="A1459" s="107"/>
      <c r="B1459" s="107"/>
      <c r="C1459" s="107"/>
      <c r="D1459" s="107"/>
      <c r="E1459" s="108"/>
      <c r="F1459" s="46"/>
      <c r="G1459" s="107"/>
      <c r="H1459" s="99"/>
      <c r="I1459" s="254"/>
      <c r="J1459" s="107"/>
    </row>
    <row r="1460" spans="1:10" x14ac:dyDescent="0.2">
      <c r="A1460" s="107"/>
      <c r="B1460" s="107"/>
      <c r="C1460" s="107"/>
      <c r="D1460" s="107"/>
      <c r="E1460" s="108"/>
      <c r="F1460" s="46"/>
      <c r="G1460" s="107"/>
      <c r="H1460" s="99"/>
      <c r="I1460" s="254"/>
      <c r="J1460" s="107"/>
    </row>
    <row r="1461" spans="1:10" x14ac:dyDescent="0.2">
      <c r="A1461" s="107"/>
      <c r="B1461" s="107"/>
      <c r="C1461" s="107"/>
      <c r="D1461" s="107"/>
      <c r="E1461" s="108"/>
      <c r="F1461" s="46"/>
      <c r="G1461" s="107"/>
      <c r="H1461" s="99"/>
      <c r="I1461" s="254"/>
      <c r="J1461" s="107"/>
    </row>
    <row r="1462" spans="1:10" x14ac:dyDescent="0.2">
      <c r="A1462" s="107"/>
      <c r="B1462" s="107"/>
      <c r="C1462" s="107"/>
      <c r="D1462" s="107"/>
      <c r="E1462" s="108"/>
      <c r="F1462" s="46"/>
      <c r="G1462" s="107"/>
      <c r="H1462" s="99"/>
      <c r="I1462" s="254"/>
      <c r="J1462" s="107"/>
    </row>
    <row r="1463" spans="1:10" x14ac:dyDescent="0.2">
      <c r="A1463" s="107"/>
      <c r="B1463" s="107"/>
      <c r="C1463" s="107"/>
      <c r="D1463" s="107"/>
      <c r="E1463" s="108"/>
      <c r="F1463" s="46"/>
      <c r="G1463" s="107"/>
      <c r="H1463" s="99"/>
      <c r="I1463" s="254"/>
      <c r="J1463" s="107"/>
    </row>
    <row r="1464" spans="1:10" x14ac:dyDescent="0.2">
      <c r="A1464" s="107"/>
      <c r="B1464" s="107"/>
      <c r="C1464" s="107"/>
      <c r="D1464" s="107"/>
      <c r="E1464" s="108"/>
      <c r="F1464" s="46"/>
      <c r="G1464" s="107"/>
      <c r="H1464" s="99"/>
      <c r="I1464" s="254"/>
      <c r="J1464" s="107"/>
    </row>
    <row r="1465" spans="1:10" x14ac:dyDescent="0.2">
      <c r="A1465" s="107"/>
      <c r="B1465" s="107"/>
      <c r="C1465" s="107"/>
      <c r="D1465" s="107"/>
      <c r="E1465" s="108"/>
      <c r="F1465" s="46"/>
      <c r="G1465" s="107"/>
      <c r="H1465" s="99"/>
      <c r="I1465" s="254"/>
      <c r="J1465" s="107"/>
    </row>
    <row r="1466" spans="1:10" x14ac:dyDescent="0.2">
      <c r="A1466" s="107"/>
      <c r="B1466" s="107"/>
      <c r="C1466" s="107"/>
      <c r="D1466" s="107"/>
      <c r="E1466" s="108"/>
      <c r="F1466" s="46"/>
      <c r="G1466" s="107"/>
      <c r="H1466" s="99"/>
      <c r="I1466" s="254"/>
      <c r="J1466" s="107"/>
    </row>
    <row r="1467" spans="1:10" x14ac:dyDescent="0.2">
      <c r="A1467" s="107"/>
      <c r="B1467" s="107"/>
      <c r="C1467" s="107"/>
      <c r="D1467" s="107"/>
      <c r="E1467" s="108"/>
      <c r="F1467" s="46"/>
      <c r="G1467" s="107"/>
      <c r="H1467" s="99"/>
      <c r="I1467" s="254"/>
      <c r="J1467" s="107"/>
    </row>
    <row r="1468" spans="1:10" x14ac:dyDescent="0.2">
      <c r="A1468" s="107"/>
      <c r="B1468" s="107"/>
      <c r="C1468" s="107"/>
      <c r="D1468" s="107"/>
      <c r="E1468" s="108"/>
      <c r="F1468" s="46"/>
      <c r="G1468" s="107"/>
      <c r="H1468" s="99"/>
      <c r="I1468" s="254"/>
      <c r="J1468" s="107"/>
    </row>
    <row r="1469" spans="1:10" x14ac:dyDescent="0.2">
      <c r="A1469" s="107"/>
      <c r="B1469" s="107"/>
      <c r="C1469" s="107"/>
      <c r="D1469" s="107"/>
      <c r="E1469" s="108"/>
      <c r="F1469" s="46"/>
      <c r="G1469" s="107"/>
      <c r="H1469" s="99"/>
      <c r="I1469" s="254"/>
      <c r="J1469" s="107"/>
    </row>
    <row r="1470" spans="1:10" x14ac:dyDescent="0.2">
      <c r="A1470" s="107"/>
      <c r="B1470" s="107"/>
      <c r="C1470" s="107"/>
      <c r="D1470" s="107"/>
      <c r="E1470" s="108"/>
      <c r="F1470" s="46"/>
      <c r="G1470" s="107"/>
      <c r="H1470" s="99"/>
      <c r="I1470" s="254"/>
      <c r="J1470" s="107"/>
    </row>
    <row r="1471" spans="1:10" x14ac:dyDescent="0.2">
      <c r="A1471" s="107"/>
      <c r="B1471" s="107"/>
      <c r="C1471" s="107"/>
      <c r="D1471" s="107"/>
      <c r="E1471" s="108"/>
      <c r="F1471" s="46"/>
      <c r="G1471" s="107"/>
      <c r="H1471" s="99"/>
      <c r="I1471" s="254"/>
      <c r="J1471" s="107"/>
    </row>
    <row r="1472" spans="1:10" x14ac:dyDescent="0.2">
      <c r="A1472" s="107"/>
      <c r="B1472" s="107"/>
      <c r="C1472" s="107"/>
      <c r="D1472" s="107"/>
      <c r="E1472" s="108"/>
      <c r="F1472" s="46"/>
      <c r="G1472" s="107"/>
      <c r="H1472" s="99"/>
      <c r="I1472" s="254"/>
      <c r="J1472" s="107"/>
    </row>
    <row r="1473" spans="1:10" x14ac:dyDescent="0.2">
      <c r="A1473" s="107"/>
      <c r="B1473" s="107"/>
      <c r="C1473" s="107"/>
      <c r="D1473" s="107"/>
      <c r="E1473" s="108"/>
      <c r="F1473" s="46"/>
      <c r="G1473" s="107"/>
      <c r="H1473" s="99"/>
      <c r="I1473" s="254"/>
      <c r="J1473" s="107"/>
    </row>
    <row r="1474" spans="1:10" x14ac:dyDescent="0.2">
      <c r="A1474" s="107"/>
      <c r="B1474" s="107"/>
      <c r="C1474" s="107"/>
      <c r="D1474" s="107"/>
      <c r="E1474" s="108"/>
      <c r="F1474" s="46"/>
      <c r="G1474" s="107"/>
      <c r="H1474" s="99"/>
      <c r="I1474" s="254"/>
      <c r="J1474" s="107"/>
    </row>
    <row r="1475" spans="1:10" x14ac:dyDescent="0.2">
      <c r="A1475" s="107"/>
      <c r="B1475" s="107"/>
      <c r="C1475" s="107"/>
      <c r="D1475" s="107"/>
      <c r="E1475" s="108"/>
      <c r="F1475" s="46"/>
      <c r="G1475" s="107"/>
      <c r="H1475" s="99"/>
      <c r="I1475" s="254"/>
      <c r="J1475" s="107"/>
    </row>
    <row r="1476" spans="1:10" x14ac:dyDescent="0.2">
      <c r="A1476" s="107"/>
      <c r="B1476" s="107"/>
      <c r="C1476" s="107"/>
      <c r="D1476" s="107"/>
      <c r="E1476" s="108"/>
      <c r="F1476" s="46"/>
      <c r="G1476" s="107"/>
      <c r="H1476" s="99"/>
      <c r="I1476" s="254"/>
      <c r="J1476" s="107"/>
    </row>
    <row r="1477" spans="1:10" x14ac:dyDescent="0.2">
      <c r="A1477" s="107"/>
      <c r="B1477" s="107"/>
      <c r="C1477" s="107"/>
      <c r="D1477" s="107"/>
      <c r="E1477" s="108"/>
      <c r="F1477" s="46"/>
      <c r="G1477" s="107"/>
      <c r="H1477" s="99"/>
      <c r="I1477" s="254"/>
      <c r="J1477" s="107"/>
    </row>
    <row r="1478" spans="1:10" x14ac:dyDescent="0.2">
      <c r="A1478" s="107"/>
      <c r="B1478" s="107"/>
      <c r="C1478" s="107"/>
      <c r="D1478" s="107"/>
      <c r="E1478" s="108"/>
      <c r="F1478" s="46"/>
      <c r="G1478" s="107"/>
      <c r="H1478" s="99"/>
      <c r="I1478" s="254"/>
      <c r="J1478" s="107"/>
    </row>
    <row r="1479" spans="1:10" x14ac:dyDescent="0.2">
      <c r="A1479" s="107"/>
      <c r="B1479" s="107"/>
      <c r="C1479" s="107"/>
      <c r="D1479" s="107"/>
      <c r="E1479" s="108"/>
      <c r="F1479" s="46"/>
      <c r="G1479" s="107"/>
      <c r="H1479" s="99"/>
      <c r="I1479" s="254"/>
      <c r="J1479" s="107"/>
    </row>
    <row r="1480" spans="1:10" x14ac:dyDescent="0.2">
      <c r="A1480" s="107"/>
      <c r="B1480" s="107"/>
      <c r="C1480" s="107"/>
      <c r="D1480" s="107"/>
      <c r="E1480" s="108"/>
      <c r="F1480" s="46"/>
      <c r="G1480" s="107"/>
      <c r="H1480" s="99"/>
      <c r="I1480" s="254"/>
      <c r="J1480" s="107"/>
    </row>
    <row r="1481" spans="1:10" x14ac:dyDescent="0.2">
      <c r="A1481" s="107"/>
      <c r="B1481" s="107"/>
      <c r="C1481" s="107"/>
      <c r="D1481" s="107"/>
      <c r="E1481" s="108"/>
      <c r="F1481" s="46"/>
      <c r="G1481" s="107"/>
      <c r="H1481" s="99"/>
      <c r="I1481" s="254"/>
      <c r="J1481" s="107"/>
    </row>
    <row r="1482" spans="1:10" x14ac:dyDescent="0.2">
      <c r="A1482" s="107"/>
      <c r="B1482" s="107"/>
      <c r="C1482" s="107"/>
      <c r="D1482" s="107"/>
      <c r="E1482" s="108"/>
      <c r="F1482" s="46"/>
      <c r="G1482" s="107"/>
      <c r="H1482" s="99"/>
      <c r="I1482" s="254"/>
      <c r="J1482" s="107"/>
    </row>
    <row r="1483" spans="1:10" x14ac:dyDescent="0.2">
      <c r="A1483" s="107"/>
      <c r="B1483" s="107"/>
      <c r="C1483" s="107"/>
      <c r="D1483" s="107"/>
      <c r="E1483" s="108"/>
      <c r="F1483" s="46"/>
      <c r="G1483" s="107"/>
      <c r="H1483" s="99"/>
      <c r="I1483" s="254"/>
      <c r="J1483" s="107"/>
    </row>
    <row r="1484" spans="1:10" x14ac:dyDescent="0.2">
      <c r="A1484" s="107"/>
      <c r="B1484" s="107"/>
      <c r="C1484" s="107"/>
      <c r="D1484" s="107"/>
      <c r="E1484" s="108"/>
      <c r="F1484" s="46"/>
      <c r="G1484" s="107"/>
      <c r="H1484" s="99"/>
      <c r="I1484" s="254"/>
      <c r="J1484" s="107"/>
    </row>
    <row r="1485" spans="1:10" x14ac:dyDescent="0.2">
      <c r="A1485" s="107"/>
      <c r="B1485" s="107"/>
      <c r="C1485" s="107"/>
      <c r="D1485" s="107"/>
      <c r="E1485" s="108"/>
      <c r="F1485" s="46"/>
      <c r="G1485" s="107"/>
      <c r="H1485" s="99"/>
      <c r="I1485" s="254"/>
      <c r="J1485" s="107"/>
    </row>
    <row r="1486" spans="1:10" x14ac:dyDescent="0.2">
      <c r="A1486" s="107"/>
      <c r="B1486" s="107"/>
      <c r="C1486" s="107"/>
      <c r="D1486" s="107"/>
      <c r="E1486" s="108"/>
      <c r="F1486" s="46"/>
      <c r="G1486" s="107"/>
      <c r="H1486" s="99"/>
      <c r="I1486" s="254"/>
      <c r="J1486" s="107"/>
    </row>
    <row r="1487" spans="1:10" x14ac:dyDescent="0.2">
      <c r="A1487" s="107"/>
      <c r="B1487" s="107"/>
      <c r="C1487" s="107"/>
      <c r="D1487" s="107"/>
      <c r="E1487" s="108"/>
      <c r="F1487" s="46"/>
      <c r="G1487" s="107"/>
      <c r="H1487" s="99"/>
      <c r="I1487" s="254"/>
      <c r="J1487" s="107"/>
    </row>
    <row r="1488" spans="1:10" x14ac:dyDescent="0.2">
      <c r="A1488" s="107"/>
      <c r="B1488" s="107"/>
      <c r="C1488" s="107"/>
      <c r="D1488" s="107"/>
      <c r="E1488" s="108"/>
      <c r="F1488" s="46"/>
      <c r="G1488" s="107"/>
      <c r="H1488" s="99"/>
      <c r="I1488" s="254"/>
      <c r="J1488" s="107"/>
    </row>
    <row r="1489" spans="1:10" x14ac:dyDescent="0.2">
      <c r="A1489" s="107"/>
      <c r="B1489" s="107"/>
      <c r="C1489" s="107"/>
      <c r="D1489" s="107"/>
      <c r="E1489" s="108"/>
      <c r="F1489" s="46"/>
      <c r="G1489" s="107"/>
      <c r="H1489" s="99"/>
      <c r="I1489" s="254"/>
      <c r="J1489" s="107"/>
    </row>
    <row r="1490" spans="1:10" x14ac:dyDescent="0.2">
      <c r="A1490" s="107"/>
      <c r="B1490" s="107"/>
      <c r="C1490" s="107"/>
      <c r="D1490" s="107"/>
      <c r="E1490" s="108"/>
      <c r="F1490" s="46"/>
      <c r="G1490" s="107"/>
      <c r="H1490" s="99"/>
      <c r="I1490" s="254"/>
      <c r="J1490" s="107"/>
    </row>
    <row r="1491" spans="1:10" x14ac:dyDescent="0.2">
      <c r="A1491" s="107"/>
      <c r="B1491" s="107"/>
      <c r="C1491" s="107"/>
      <c r="D1491" s="107"/>
      <c r="E1491" s="108"/>
      <c r="F1491" s="46"/>
      <c r="G1491" s="107"/>
      <c r="H1491" s="99"/>
      <c r="I1491" s="254"/>
      <c r="J1491" s="107"/>
    </row>
    <row r="1492" spans="1:10" x14ac:dyDescent="0.2">
      <c r="A1492" s="107"/>
      <c r="B1492" s="107"/>
      <c r="C1492" s="107"/>
      <c r="D1492" s="107"/>
      <c r="E1492" s="108"/>
      <c r="F1492" s="46"/>
      <c r="G1492" s="107"/>
      <c r="H1492" s="99"/>
      <c r="I1492" s="254"/>
      <c r="J1492" s="107"/>
    </row>
    <row r="1493" spans="1:10" x14ac:dyDescent="0.2">
      <c r="A1493" s="107"/>
      <c r="B1493" s="107"/>
      <c r="C1493" s="107"/>
      <c r="D1493" s="107"/>
      <c r="E1493" s="108"/>
      <c r="F1493" s="46"/>
      <c r="G1493" s="107"/>
      <c r="H1493" s="99"/>
      <c r="I1493" s="254"/>
      <c r="J1493" s="107"/>
    </row>
    <row r="1494" spans="1:10" x14ac:dyDescent="0.2">
      <c r="A1494" s="107"/>
      <c r="B1494" s="107"/>
      <c r="C1494" s="107"/>
      <c r="D1494" s="107"/>
      <c r="E1494" s="108"/>
      <c r="F1494" s="46"/>
      <c r="G1494" s="107"/>
      <c r="H1494" s="99"/>
      <c r="I1494" s="254"/>
      <c r="J1494" s="107"/>
    </row>
    <row r="1495" spans="1:10" x14ac:dyDescent="0.2">
      <c r="A1495" s="107"/>
      <c r="B1495" s="107"/>
      <c r="C1495" s="107"/>
      <c r="D1495" s="107"/>
      <c r="E1495" s="108"/>
      <c r="F1495" s="46"/>
      <c r="G1495" s="107"/>
      <c r="H1495" s="99"/>
      <c r="I1495" s="254"/>
      <c r="J1495" s="107"/>
    </row>
    <row r="1496" spans="1:10" x14ac:dyDescent="0.2">
      <c r="A1496" s="107"/>
      <c r="B1496" s="107"/>
      <c r="C1496" s="107"/>
      <c r="D1496" s="107"/>
      <c r="E1496" s="108"/>
      <c r="F1496" s="46"/>
      <c r="G1496" s="107"/>
      <c r="H1496" s="99"/>
      <c r="I1496" s="254"/>
      <c r="J1496" s="107"/>
    </row>
    <row r="1497" spans="1:10" x14ac:dyDescent="0.2">
      <c r="A1497" s="107"/>
      <c r="B1497" s="107"/>
      <c r="C1497" s="107"/>
      <c r="D1497" s="107"/>
      <c r="E1497" s="108"/>
      <c r="F1497" s="46"/>
      <c r="G1497" s="107"/>
      <c r="H1497" s="99"/>
      <c r="I1497" s="254"/>
      <c r="J1497" s="107"/>
    </row>
    <row r="1498" spans="1:10" x14ac:dyDescent="0.2">
      <c r="A1498" s="107"/>
      <c r="B1498" s="107"/>
      <c r="C1498" s="107"/>
      <c r="D1498" s="107"/>
      <c r="E1498" s="108"/>
      <c r="F1498" s="46"/>
      <c r="G1498" s="107"/>
      <c r="H1498" s="99"/>
      <c r="I1498" s="254"/>
      <c r="J1498" s="107"/>
    </row>
    <row r="1499" spans="1:10" x14ac:dyDescent="0.2">
      <c r="A1499" s="107"/>
      <c r="B1499" s="107"/>
      <c r="C1499" s="107"/>
      <c r="D1499" s="107"/>
      <c r="E1499" s="108"/>
      <c r="F1499" s="46"/>
      <c r="G1499" s="107"/>
      <c r="H1499" s="99"/>
      <c r="I1499" s="254"/>
      <c r="J1499" s="107"/>
    </row>
    <row r="1500" spans="1:10" x14ac:dyDescent="0.2">
      <c r="A1500" s="107"/>
      <c r="B1500" s="107"/>
      <c r="C1500" s="107"/>
      <c r="D1500" s="107"/>
      <c r="E1500" s="108"/>
      <c r="F1500" s="46"/>
      <c r="G1500" s="107"/>
      <c r="H1500" s="99"/>
      <c r="I1500" s="254"/>
      <c r="J1500" s="107"/>
    </row>
    <row r="1501" spans="1:10" x14ac:dyDescent="0.2">
      <c r="A1501" s="107"/>
      <c r="B1501" s="107"/>
      <c r="C1501" s="107"/>
      <c r="D1501" s="107"/>
      <c r="E1501" s="108"/>
      <c r="F1501" s="46"/>
      <c r="G1501" s="107"/>
      <c r="H1501" s="99"/>
      <c r="I1501" s="254"/>
      <c r="J1501" s="107"/>
    </row>
    <row r="1502" spans="1:10" x14ac:dyDescent="0.2">
      <c r="A1502" s="107"/>
      <c r="B1502" s="107"/>
      <c r="C1502" s="107"/>
      <c r="D1502" s="107"/>
      <c r="E1502" s="108"/>
      <c r="F1502" s="46"/>
      <c r="G1502" s="107"/>
      <c r="H1502" s="99"/>
      <c r="I1502" s="254"/>
      <c r="J1502" s="107"/>
    </row>
    <row r="1503" spans="1:10" x14ac:dyDescent="0.2">
      <c r="A1503" s="107"/>
      <c r="B1503" s="107"/>
      <c r="C1503" s="107"/>
      <c r="D1503" s="107"/>
      <c r="E1503" s="108"/>
      <c r="F1503" s="46"/>
      <c r="G1503" s="107"/>
      <c r="H1503" s="99"/>
      <c r="I1503" s="254"/>
      <c r="J1503" s="107"/>
    </row>
    <row r="1504" spans="1:10" x14ac:dyDescent="0.2">
      <c r="A1504" s="107"/>
      <c r="B1504" s="107"/>
      <c r="C1504" s="107"/>
      <c r="D1504" s="107"/>
      <c r="E1504" s="108"/>
      <c r="F1504" s="46"/>
      <c r="G1504" s="107"/>
      <c r="H1504" s="99"/>
      <c r="I1504" s="254"/>
      <c r="J1504" s="107"/>
    </row>
    <row r="1505" spans="1:10" x14ac:dyDescent="0.2">
      <c r="A1505" s="107"/>
      <c r="B1505" s="107"/>
      <c r="C1505" s="107"/>
      <c r="D1505" s="107"/>
      <c r="E1505" s="108"/>
      <c r="F1505" s="46"/>
      <c r="G1505" s="107"/>
      <c r="H1505" s="99"/>
      <c r="I1505" s="254"/>
      <c r="J1505" s="107"/>
    </row>
    <row r="1506" spans="1:10" x14ac:dyDescent="0.2">
      <c r="A1506" s="107"/>
      <c r="B1506" s="107"/>
      <c r="C1506" s="107"/>
      <c r="D1506" s="107"/>
      <c r="E1506" s="108"/>
      <c r="F1506" s="46"/>
      <c r="G1506" s="107"/>
      <c r="H1506" s="99"/>
      <c r="I1506" s="254"/>
      <c r="J1506" s="107"/>
    </row>
    <row r="1507" spans="1:10" x14ac:dyDescent="0.2">
      <c r="A1507" s="107"/>
      <c r="B1507" s="107"/>
      <c r="C1507" s="107"/>
      <c r="D1507" s="107"/>
      <c r="E1507" s="108"/>
      <c r="F1507" s="46"/>
      <c r="G1507" s="107"/>
      <c r="H1507" s="99"/>
      <c r="I1507" s="254"/>
      <c r="J1507" s="107"/>
    </row>
    <row r="1508" spans="1:10" x14ac:dyDescent="0.2">
      <c r="A1508" s="107"/>
      <c r="B1508" s="107"/>
      <c r="C1508" s="107"/>
      <c r="D1508" s="107"/>
      <c r="E1508" s="108"/>
      <c r="F1508" s="46"/>
      <c r="G1508" s="107"/>
      <c r="H1508" s="99"/>
      <c r="I1508" s="254"/>
      <c r="J1508" s="107"/>
    </row>
    <row r="1509" spans="1:10" x14ac:dyDescent="0.2">
      <c r="A1509" s="107"/>
      <c r="B1509" s="107"/>
      <c r="C1509" s="107"/>
      <c r="D1509" s="107"/>
      <c r="E1509" s="108"/>
      <c r="F1509" s="46"/>
      <c r="G1509" s="107"/>
      <c r="H1509" s="99"/>
      <c r="I1509" s="254"/>
      <c r="J1509" s="107"/>
    </row>
    <row r="1510" spans="1:10" x14ac:dyDescent="0.2">
      <c r="A1510" s="107"/>
      <c r="B1510" s="107"/>
      <c r="C1510" s="107"/>
      <c r="D1510" s="107"/>
      <c r="E1510" s="108"/>
      <c r="F1510" s="46"/>
      <c r="G1510" s="107"/>
      <c r="H1510" s="99"/>
      <c r="I1510" s="254"/>
      <c r="J1510" s="107"/>
    </row>
    <row r="1511" spans="1:10" x14ac:dyDescent="0.2">
      <c r="A1511" s="107"/>
      <c r="B1511" s="107"/>
      <c r="C1511" s="107"/>
      <c r="D1511" s="107"/>
      <c r="E1511" s="108"/>
      <c r="F1511" s="46"/>
      <c r="G1511" s="107"/>
      <c r="H1511" s="99"/>
      <c r="I1511" s="254"/>
      <c r="J1511" s="107"/>
    </row>
    <row r="1512" spans="1:10" x14ac:dyDescent="0.2">
      <c r="A1512" s="107"/>
      <c r="B1512" s="107"/>
      <c r="C1512" s="107"/>
      <c r="D1512" s="107"/>
      <c r="E1512" s="108"/>
      <c r="F1512" s="46"/>
      <c r="G1512" s="107"/>
      <c r="H1512" s="99"/>
      <c r="I1512" s="254"/>
      <c r="J1512" s="107"/>
    </row>
    <row r="1513" spans="1:10" x14ac:dyDescent="0.2">
      <c r="A1513" s="107"/>
      <c r="B1513" s="107"/>
      <c r="C1513" s="107"/>
      <c r="D1513" s="107"/>
      <c r="E1513" s="108"/>
      <c r="F1513" s="46"/>
      <c r="G1513" s="107"/>
      <c r="H1513" s="99"/>
      <c r="I1513" s="254"/>
      <c r="J1513" s="107"/>
    </row>
    <row r="1514" spans="1:10" x14ac:dyDescent="0.2">
      <c r="A1514" s="107"/>
      <c r="B1514" s="107"/>
      <c r="C1514" s="107"/>
      <c r="D1514" s="107"/>
      <c r="E1514" s="108"/>
      <c r="F1514" s="46"/>
      <c r="G1514" s="107"/>
      <c r="H1514" s="99"/>
      <c r="I1514" s="254"/>
      <c r="J1514" s="107"/>
    </row>
    <row r="1515" spans="1:10" x14ac:dyDescent="0.2">
      <c r="A1515" s="107"/>
      <c r="B1515" s="107"/>
      <c r="C1515" s="107"/>
      <c r="D1515" s="107"/>
      <c r="E1515" s="108"/>
      <c r="F1515" s="46"/>
      <c r="G1515" s="107"/>
      <c r="H1515" s="99"/>
      <c r="I1515" s="254"/>
      <c r="J1515" s="107"/>
    </row>
    <row r="1516" spans="1:10" x14ac:dyDescent="0.2">
      <c r="A1516" s="107"/>
      <c r="B1516" s="107"/>
      <c r="C1516" s="107"/>
      <c r="D1516" s="107"/>
      <c r="E1516" s="108"/>
      <c r="F1516" s="46"/>
      <c r="G1516" s="107"/>
      <c r="H1516" s="99"/>
      <c r="I1516" s="254"/>
      <c r="J1516" s="107"/>
    </row>
    <row r="1517" spans="1:10" x14ac:dyDescent="0.2">
      <c r="A1517" s="107"/>
      <c r="B1517" s="107"/>
      <c r="C1517" s="107"/>
      <c r="D1517" s="107"/>
      <c r="E1517" s="108"/>
      <c r="F1517" s="46"/>
      <c r="G1517" s="107"/>
      <c r="H1517" s="99"/>
      <c r="I1517" s="254"/>
      <c r="J1517" s="107"/>
    </row>
    <row r="1518" spans="1:10" x14ac:dyDescent="0.2">
      <c r="A1518" s="107"/>
      <c r="B1518" s="107"/>
      <c r="C1518" s="107"/>
      <c r="D1518" s="107"/>
      <c r="E1518" s="108"/>
      <c r="F1518" s="46"/>
      <c r="G1518" s="107"/>
      <c r="H1518" s="99"/>
      <c r="I1518" s="254"/>
      <c r="J1518" s="107"/>
    </row>
    <row r="1519" spans="1:10" x14ac:dyDescent="0.2">
      <c r="A1519" s="107"/>
      <c r="B1519" s="107"/>
      <c r="C1519" s="107"/>
      <c r="D1519" s="107"/>
      <c r="E1519" s="108"/>
      <c r="F1519" s="46"/>
      <c r="G1519" s="107"/>
      <c r="H1519" s="99"/>
      <c r="I1519" s="254"/>
      <c r="J1519" s="107"/>
    </row>
    <row r="1520" spans="1:10" x14ac:dyDescent="0.2">
      <c r="A1520" s="107"/>
      <c r="B1520" s="107"/>
      <c r="C1520" s="107"/>
      <c r="D1520" s="107"/>
      <c r="E1520" s="108"/>
      <c r="F1520" s="46"/>
      <c r="G1520" s="107"/>
      <c r="H1520" s="99"/>
      <c r="I1520" s="254"/>
      <c r="J1520" s="107"/>
    </row>
    <row r="1521" spans="1:10" x14ac:dyDescent="0.2">
      <c r="A1521" s="107"/>
      <c r="B1521" s="107"/>
      <c r="C1521" s="107"/>
      <c r="D1521" s="107"/>
      <c r="E1521" s="108"/>
      <c r="F1521" s="46"/>
      <c r="G1521" s="107"/>
      <c r="H1521" s="99"/>
      <c r="I1521" s="254"/>
      <c r="J1521" s="107"/>
    </row>
    <row r="1522" spans="1:10" x14ac:dyDescent="0.2">
      <c r="A1522" s="107"/>
      <c r="B1522" s="107"/>
      <c r="C1522" s="107"/>
      <c r="D1522" s="107"/>
      <c r="E1522" s="108"/>
      <c r="F1522" s="46"/>
      <c r="G1522" s="107"/>
      <c r="H1522" s="99"/>
      <c r="I1522" s="254"/>
      <c r="J1522" s="107"/>
    </row>
    <row r="1523" spans="1:10" x14ac:dyDescent="0.2">
      <c r="A1523" s="107"/>
      <c r="B1523" s="107"/>
      <c r="C1523" s="107"/>
      <c r="D1523" s="107"/>
      <c r="E1523" s="108"/>
      <c r="F1523" s="46"/>
      <c r="G1523" s="107"/>
      <c r="H1523" s="99"/>
      <c r="I1523" s="254"/>
      <c r="J1523" s="107"/>
    </row>
    <row r="1524" spans="1:10" x14ac:dyDescent="0.2">
      <c r="A1524" s="107"/>
      <c r="B1524" s="107"/>
      <c r="C1524" s="107"/>
      <c r="D1524" s="107"/>
      <c r="E1524" s="108"/>
      <c r="F1524" s="46"/>
      <c r="G1524" s="107"/>
      <c r="H1524" s="99"/>
      <c r="I1524" s="254"/>
      <c r="J1524" s="107"/>
    </row>
    <row r="1525" spans="1:10" x14ac:dyDescent="0.2">
      <c r="A1525" s="107"/>
      <c r="B1525" s="107"/>
      <c r="C1525" s="107"/>
      <c r="D1525" s="107"/>
      <c r="E1525" s="108"/>
      <c r="F1525" s="46"/>
      <c r="G1525" s="107"/>
      <c r="H1525" s="99"/>
      <c r="I1525" s="254"/>
      <c r="J1525" s="107"/>
    </row>
    <row r="1526" spans="1:10" x14ac:dyDescent="0.2">
      <c r="A1526" s="107"/>
      <c r="B1526" s="107"/>
      <c r="C1526" s="107"/>
      <c r="D1526" s="107"/>
      <c r="E1526" s="108"/>
      <c r="F1526" s="46"/>
      <c r="G1526" s="107"/>
      <c r="H1526" s="99"/>
      <c r="I1526" s="254"/>
      <c r="J1526" s="107"/>
    </row>
    <row r="1527" spans="1:10" x14ac:dyDescent="0.2">
      <c r="A1527" s="107"/>
      <c r="B1527" s="107"/>
      <c r="C1527" s="107"/>
      <c r="D1527" s="107"/>
      <c r="E1527" s="108"/>
      <c r="F1527" s="46"/>
      <c r="G1527" s="107"/>
      <c r="H1527" s="99"/>
      <c r="I1527" s="254"/>
      <c r="J1527" s="107"/>
    </row>
    <row r="1528" spans="1:10" x14ac:dyDescent="0.2">
      <c r="A1528" s="107"/>
      <c r="B1528" s="107"/>
      <c r="C1528" s="107"/>
      <c r="D1528" s="107"/>
      <c r="E1528" s="108"/>
      <c r="F1528" s="46"/>
      <c r="G1528" s="107"/>
      <c r="H1528" s="99"/>
      <c r="I1528" s="254"/>
      <c r="J1528" s="107"/>
    </row>
    <row r="1529" spans="1:10" x14ac:dyDescent="0.2">
      <c r="A1529" s="107"/>
      <c r="B1529" s="107"/>
      <c r="C1529" s="107"/>
      <c r="D1529" s="107"/>
      <c r="E1529" s="108"/>
      <c r="F1529" s="46"/>
      <c r="G1529" s="107"/>
      <c r="H1529" s="99"/>
      <c r="I1529" s="254"/>
      <c r="J1529" s="107"/>
    </row>
    <row r="1530" spans="1:10" x14ac:dyDescent="0.2">
      <c r="A1530" s="107"/>
      <c r="B1530" s="107"/>
      <c r="C1530" s="107"/>
      <c r="D1530" s="107"/>
      <c r="E1530" s="108"/>
      <c r="F1530" s="46"/>
      <c r="G1530" s="107"/>
      <c r="H1530" s="99"/>
      <c r="I1530" s="254"/>
      <c r="J1530" s="107"/>
    </row>
    <row r="1531" spans="1:10" x14ac:dyDescent="0.2">
      <c r="A1531" s="107"/>
      <c r="B1531" s="107"/>
      <c r="C1531" s="107"/>
      <c r="D1531" s="107"/>
      <c r="E1531" s="108"/>
      <c r="F1531" s="46"/>
      <c r="G1531" s="107"/>
      <c r="H1531" s="99"/>
      <c r="I1531" s="254"/>
      <c r="J1531" s="107"/>
    </row>
    <row r="1532" spans="1:10" x14ac:dyDescent="0.2">
      <c r="A1532" s="107"/>
      <c r="B1532" s="107"/>
      <c r="C1532" s="107"/>
      <c r="D1532" s="107"/>
      <c r="E1532" s="108"/>
      <c r="F1532" s="46"/>
      <c r="G1532" s="107"/>
      <c r="H1532" s="99"/>
      <c r="I1532" s="254"/>
      <c r="J1532" s="107"/>
    </row>
    <row r="1533" spans="1:10" x14ac:dyDescent="0.2">
      <c r="A1533" s="107"/>
      <c r="B1533" s="107"/>
      <c r="C1533" s="107"/>
      <c r="D1533" s="107"/>
      <c r="E1533" s="108"/>
      <c r="F1533" s="46"/>
      <c r="G1533" s="107"/>
      <c r="H1533" s="99"/>
      <c r="I1533" s="254"/>
      <c r="J1533" s="107"/>
    </row>
    <row r="1534" spans="1:10" x14ac:dyDescent="0.2">
      <c r="A1534" s="107"/>
      <c r="B1534" s="107"/>
      <c r="C1534" s="107"/>
      <c r="D1534" s="107"/>
      <c r="E1534" s="108"/>
      <c r="F1534" s="46"/>
      <c r="G1534" s="107"/>
      <c r="H1534" s="99"/>
      <c r="I1534" s="254"/>
      <c r="J1534" s="107"/>
    </row>
    <row r="1535" spans="1:10" x14ac:dyDescent="0.2">
      <c r="A1535" s="107"/>
      <c r="B1535" s="107"/>
      <c r="C1535" s="107"/>
      <c r="D1535" s="107"/>
      <c r="E1535" s="108"/>
      <c r="F1535" s="46"/>
      <c r="G1535" s="107"/>
      <c r="H1535" s="99"/>
      <c r="I1535" s="254"/>
      <c r="J1535" s="107"/>
    </row>
    <row r="1536" spans="1:10" x14ac:dyDescent="0.2">
      <c r="A1536" s="107"/>
      <c r="B1536" s="107"/>
      <c r="C1536" s="107"/>
      <c r="D1536" s="107"/>
      <c r="E1536" s="108"/>
      <c r="F1536" s="46"/>
      <c r="G1536" s="107"/>
      <c r="H1536" s="99"/>
      <c r="I1536" s="254"/>
      <c r="J1536" s="107"/>
    </row>
    <row r="1537" spans="1:10" x14ac:dyDescent="0.2">
      <c r="A1537" s="107"/>
      <c r="B1537" s="107"/>
      <c r="C1537" s="107"/>
      <c r="D1537" s="107"/>
      <c r="E1537" s="108"/>
      <c r="F1537" s="46"/>
      <c r="G1537" s="107"/>
      <c r="H1537" s="99"/>
      <c r="I1537" s="254"/>
      <c r="J1537" s="107"/>
    </row>
    <row r="1538" spans="1:10" x14ac:dyDescent="0.2">
      <c r="A1538" s="107"/>
      <c r="B1538" s="107"/>
      <c r="C1538" s="107"/>
      <c r="D1538" s="107"/>
      <c r="E1538" s="108"/>
      <c r="F1538" s="46"/>
      <c r="G1538" s="107"/>
      <c r="H1538" s="99"/>
      <c r="I1538" s="254"/>
      <c r="J1538" s="107"/>
    </row>
    <row r="1539" spans="1:10" x14ac:dyDescent="0.2">
      <c r="A1539" s="107"/>
      <c r="B1539" s="107"/>
      <c r="C1539" s="107"/>
      <c r="D1539" s="107"/>
      <c r="E1539" s="108"/>
      <c r="F1539" s="46"/>
      <c r="G1539" s="107"/>
      <c r="H1539" s="99"/>
      <c r="I1539" s="254"/>
      <c r="J1539" s="107"/>
    </row>
    <row r="1540" spans="1:10" x14ac:dyDescent="0.2">
      <c r="A1540" s="107"/>
      <c r="B1540" s="107"/>
      <c r="C1540" s="107"/>
      <c r="D1540" s="107"/>
      <c r="E1540" s="108"/>
      <c r="F1540" s="46"/>
      <c r="G1540" s="107"/>
      <c r="H1540" s="99"/>
      <c r="I1540" s="254"/>
      <c r="J1540" s="107"/>
    </row>
    <row r="1541" spans="1:10" x14ac:dyDescent="0.2">
      <c r="A1541" s="107"/>
      <c r="B1541" s="107"/>
      <c r="C1541" s="107"/>
      <c r="D1541" s="107"/>
      <c r="E1541" s="108"/>
      <c r="F1541" s="46"/>
      <c r="G1541" s="107"/>
      <c r="H1541" s="99"/>
      <c r="I1541" s="254"/>
      <c r="J1541" s="107"/>
    </row>
    <row r="1542" spans="1:10" x14ac:dyDescent="0.2">
      <c r="A1542" s="107"/>
      <c r="B1542" s="107"/>
      <c r="C1542" s="107"/>
      <c r="D1542" s="107"/>
      <c r="E1542" s="108"/>
      <c r="F1542" s="46"/>
      <c r="G1542" s="107"/>
      <c r="H1542" s="99"/>
      <c r="I1542" s="254"/>
      <c r="J1542" s="107"/>
    </row>
    <row r="1543" spans="1:10" x14ac:dyDescent="0.2">
      <c r="A1543" s="107"/>
      <c r="B1543" s="107"/>
      <c r="C1543" s="107"/>
      <c r="D1543" s="107"/>
      <c r="E1543" s="108"/>
      <c r="F1543" s="46"/>
      <c r="G1543" s="107"/>
      <c r="H1543" s="99"/>
      <c r="I1543" s="254"/>
      <c r="J1543" s="107"/>
    </row>
    <row r="1544" spans="1:10" x14ac:dyDescent="0.2">
      <c r="A1544" s="107"/>
      <c r="B1544" s="107"/>
      <c r="C1544" s="107"/>
      <c r="D1544" s="107"/>
      <c r="E1544" s="108"/>
      <c r="F1544" s="46"/>
      <c r="G1544" s="107"/>
      <c r="H1544" s="99"/>
      <c r="I1544" s="254"/>
      <c r="J1544" s="107"/>
    </row>
    <row r="1545" spans="1:10" x14ac:dyDescent="0.2">
      <c r="A1545" s="107"/>
      <c r="B1545" s="107"/>
      <c r="C1545" s="107"/>
      <c r="D1545" s="107"/>
      <c r="E1545" s="108"/>
      <c r="F1545" s="46"/>
      <c r="G1545" s="107"/>
      <c r="H1545" s="99"/>
      <c r="I1545" s="254"/>
      <c r="J1545" s="107"/>
    </row>
    <row r="1546" spans="1:10" x14ac:dyDescent="0.2">
      <c r="A1546" s="107"/>
      <c r="B1546" s="107"/>
      <c r="C1546" s="107"/>
      <c r="D1546" s="107"/>
      <c r="E1546" s="108"/>
      <c r="F1546" s="46"/>
      <c r="G1546" s="107"/>
      <c r="H1546" s="99"/>
      <c r="I1546" s="254"/>
      <c r="J1546" s="107"/>
    </row>
    <row r="1547" spans="1:10" x14ac:dyDescent="0.2">
      <c r="A1547" s="107"/>
      <c r="B1547" s="107"/>
      <c r="C1547" s="107"/>
      <c r="D1547" s="107"/>
      <c r="E1547" s="108"/>
      <c r="F1547" s="46"/>
      <c r="G1547" s="107"/>
      <c r="H1547" s="99"/>
      <c r="I1547" s="254"/>
      <c r="J1547" s="107"/>
    </row>
    <row r="1548" spans="1:10" x14ac:dyDescent="0.2">
      <c r="A1548" s="107"/>
      <c r="B1548" s="107"/>
      <c r="C1548" s="107"/>
      <c r="D1548" s="107"/>
      <c r="E1548" s="108"/>
      <c r="F1548" s="46"/>
      <c r="G1548" s="107"/>
      <c r="H1548" s="99"/>
      <c r="I1548" s="254"/>
      <c r="J1548" s="107"/>
    </row>
    <row r="1549" spans="1:10" x14ac:dyDescent="0.2">
      <c r="A1549" s="107"/>
      <c r="B1549" s="107"/>
      <c r="C1549" s="107"/>
      <c r="D1549" s="107"/>
      <c r="E1549" s="108"/>
      <c r="F1549" s="46"/>
      <c r="G1549" s="107"/>
      <c r="H1549" s="99"/>
      <c r="I1549" s="254"/>
      <c r="J1549" s="107"/>
    </row>
    <row r="1550" spans="1:10" x14ac:dyDescent="0.2">
      <c r="A1550" s="107"/>
      <c r="B1550" s="107"/>
      <c r="C1550" s="107"/>
      <c r="D1550" s="107"/>
      <c r="E1550" s="108"/>
      <c r="F1550" s="46"/>
      <c r="G1550" s="107"/>
      <c r="H1550" s="99"/>
      <c r="I1550" s="254"/>
      <c r="J1550" s="107"/>
    </row>
    <row r="1551" spans="1:10" x14ac:dyDescent="0.2">
      <c r="A1551" s="107"/>
      <c r="B1551" s="107"/>
      <c r="C1551" s="107"/>
      <c r="D1551" s="107"/>
      <c r="E1551" s="108"/>
      <c r="F1551" s="46"/>
      <c r="G1551" s="107"/>
      <c r="H1551" s="99"/>
      <c r="I1551" s="254"/>
      <c r="J1551" s="107"/>
    </row>
    <row r="1552" spans="1:10" x14ac:dyDescent="0.2">
      <c r="A1552" s="107"/>
      <c r="B1552" s="107"/>
      <c r="C1552" s="107"/>
      <c r="D1552" s="107"/>
      <c r="E1552" s="108"/>
      <c r="F1552" s="46"/>
      <c r="G1552" s="107"/>
      <c r="H1552" s="99"/>
      <c r="I1552" s="254"/>
      <c r="J1552" s="107"/>
    </row>
    <row r="1553" spans="1:10" x14ac:dyDescent="0.2">
      <c r="A1553" s="107"/>
      <c r="B1553" s="107"/>
      <c r="C1553" s="107"/>
      <c r="D1553" s="107"/>
      <c r="E1553" s="108"/>
      <c r="F1553" s="46"/>
      <c r="G1553" s="107"/>
      <c r="H1553" s="99"/>
      <c r="I1553" s="254"/>
      <c r="J1553" s="107"/>
    </row>
    <row r="1554" spans="1:10" x14ac:dyDescent="0.2">
      <c r="A1554" s="107"/>
      <c r="B1554" s="107"/>
      <c r="C1554" s="107"/>
      <c r="D1554" s="107"/>
      <c r="E1554" s="108"/>
      <c r="F1554" s="46"/>
      <c r="G1554" s="107"/>
      <c r="H1554" s="99"/>
      <c r="I1554" s="254"/>
      <c r="J1554" s="107"/>
    </row>
    <row r="1555" spans="1:10" x14ac:dyDescent="0.2">
      <c r="A1555" s="107"/>
      <c r="B1555" s="107"/>
      <c r="C1555" s="107"/>
      <c r="D1555" s="107"/>
      <c r="E1555" s="108"/>
      <c r="F1555" s="46"/>
      <c r="G1555" s="107"/>
      <c r="H1555" s="99"/>
      <c r="I1555" s="254"/>
      <c r="J1555" s="107"/>
    </row>
    <row r="1556" spans="1:10" x14ac:dyDescent="0.2">
      <c r="A1556" s="107"/>
      <c r="B1556" s="107"/>
      <c r="C1556" s="107"/>
      <c r="D1556" s="107"/>
      <c r="E1556" s="108"/>
      <c r="F1556" s="46"/>
      <c r="G1556" s="107"/>
      <c r="H1556" s="99"/>
      <c r="I1556" s="254"/>
      <c r="J1556" s="107"/>
    </row>
    <row r="1557" spans="1:10" x14ac:dyDescent="0.2">
      <c r="A1557" s="107"/>
      <c r="B1557" s="107"/>
      <c r="C1557" s="107"/>
      <c r="D1557" s="107"/>
      <c r="E1557" s="108"/>
      <c r="F1557" s="46"/>
      <c r="G1557" s="107"/>
      <c r="H1557" s="99"/>
      <c r="I1557" s="254"/>
      <c r="J1557" s="107"/>
    </row>
    <row r="1558" spans="1:10" x14ac:dyDescent="0.2">
      <c r="A1558" s="107"/>
      <c r="B1558" s="107"/>
      <c r="C1558" s="107"/>
      <c r="D1558" s="107"/>
      <c r="E1558" s="108"/>
      <c r="F1558" s="46"/>
      <c r="G1558" s="107"/>
      <c r="H1558" s="99"/>
      <c r="I1558" s="254"/>
      <c r="J1558" s="107"/>
    </row>
    <row r="1559" spans="1:10" x14ac:dyDescent="0.2">
      <c r="A1559" s="107"/>
      <c r="B1559" s="107"/>
      <c r="C1559" s="107"/>
      <c r="D1559" s="107"/>
      <c r="E1559" s="108"/>
      <c r="F1559" s="46"/>
      <c r="G1559" s="107"/>
      <c r="H1559" s="99"/>
      <c r="I1559" s="254"/>
      <c r="J1559" s="107"/>
    </row>
    <row r="1560" spans="1:10" x14ac:dyDescent="0.2">
      <c r="A1560" s="107"/>
      <c r="B1560" s="107"/>
      <c r="C1560" s="107"/>
      <c r="D1560" s="107"/>
      <c r="E1560" s="108"/>
      <c r="F1560" s="46"/>
      <c r="G1560" s="107"/>
      <c r="H1560" s="99"/>
      <c r="I1560" s="254"/>
      <c r="J1560" s="107"/>
    </row>
    <row r="1561" spans="1:10" x14ac:dyDescent="0.2">
      <c r="A1561" s="107"/>
      <c r="B1561" s="107"/>
      <c r="C1561" s="107"/>
      <c r="D1561" s="107"/>
      <c r="E1561" s="108"/>
      <c r="F1561" s="46"/>
      <c r="G1561" s="107"/>
      <c r="H1561" s="99"/>
      <c r="I1561" s="254"/>
      <c r="J1561" s="107"/>
    </row>
    <row r="1562" spans="1:10" x14ac:dyDescent="0.2">
      <c r="A1562" s="107"/>
      <c r="B1562" s="107"/>
      <c r="C1562" s="107"/>
      <c r="D1562" s="107"/>
      <c r="E1562" s="108"/>
      <c r="F1562" s="46"/>
      <c r="G1562" s="107"/>
      <c r="H1562" s="99"/>
      <c r="I1562" s="254"/>
      <c r="J1562" s="107"/>
    </row>
    <row r="1563" spans="1:10" x14ac:dyDescent="0.2">
      <c r="A1563" s="107"/>
      <c r="B1563" s="107"/>
      <c r="C1563" s="107"/>
      <c r="D1563" s="107"/>
      <c r="E1563" s="108"/>
      <c r="F1563" s="46"/>
      <c r="G1563" s="107"/>
      <c r="H1563" s="99"/>
      <c r="I1563" s="254"/>
      <c r="J1563" s="107"/>
    </row>
    <row r="1564" spans="1:10" x14ac:dyDescent="0.2">
      <c r="A1564" s="107"/>
      <c r="B1564" s="107"/>
      <c r="C1564" s="107"/>
      <c r="D1564" s="107"/>
      <c r="E1564" s="108"/>
      <c r="F1564" s="46"/>
      <c r="G1564" s="107"/>
      <c r="H1564" s="99"/>
      <c r="I1564" s="254"/>
      <c r="J1564" s="107"/>
    </row>
    <row r="1565" spans="1:10" x14ac:dyDescent="0.2">
      <c r="A1565" s="107"/>
      <c r="B1565" s="107"/>
      <c r="C1565" s="107"/>
      <c r="D1565" s="107"/>
      <c r="E1565" s="108"/>
      <c r="F1565" s="46"/>
      <c r="G1565" s="107"/>
      <c r="H1565" s="99"/>
      <c r="I1565" s="254"/>
      <c r="J1565" s="107"/>
    </row>
    <row r="1566" spans="1:10" x14ac:dyDescent="0.2">
      <c r="A1566" s="107"/>
      <c r="B1566" s="107"/>
      <c r="C1566" s="107"/>
      <c r="D1566" s="107"/>
      <c r="E1566" s="108"/>
      <c r="F1566" s="46"/>
      <c r="G1566" s="107"/>
      <c r="H1566" s="99"/>
      <c r="I1566" s="254"/>
      <c r="J1566" s="107"/>
    </row>
    <row r="1567" spans="1:10" x14ac:dyDescent="0.2">
      <c r="A1567" s="107"/>
      <c r="B1567" s="107"/>
      <c r="C1567" s="107"/>
      <c r="D1567" s="107"/>
      <c r="E1567" s="108"/>
      <c r="F1567" s="46"/>
      <c r="G1567" s="107"/>
      <c r="H1567" s="99"/>
      <c r="I1567" s="254"/>
      <c r="J1567" s="107"/>
    </row>
    <row r="1568" spans="1:10" x14ac:dyDescent="0.2">
      <c r="A1568" s="107"/>
      <c r="B1568" s="107"/>
      <c r="C1568" s="107"/>
      <c r="D1568" s="107"/>
      <c r="E1568" s="108"/>
      <c r="F1568" s="46"/>
      <c r="G1568" s="107"/>
      <c r="H1568" s="99"/>
      <c r="I1568" s="254"/>
      <c r="J1568" s="107"/>
    </row>
    <row r="1569" spans="1:10" x14ac:dyDescent="0.2">
      <c r="A1569" s="107"/>
      <c r="B1569" s="107"/>
      <c r="C1569" s="107"/>
      <c r="D1569" s="107"/>
      <c r="E1569" s="108"/>
      <c r="F1569" s="46"/>
      <c r="G1569" s="107"/>
      <c r="H1569" s="99"/>
      <c r="I1569" s="254"/>
      <c r="J1569" s="107"/>
    </row>
    <row r="1570" spans="1:10" x14ac:dyDescent="0.2">
      <c r="A1570" s="107"/>
      <c r="B1570" s="107"/>
      <c r="C1570" s="107"/>
      <c r="D1570" s="107"/>
      <c r="E1570" s="108"/>
      <c r="F1570" s="46"/>
      <c r="G1570" s="107"/>
      <c r="H1570" s="99"/>
      <c r="I1570" s="254"/>
      <c r="J1570" s="107"/>
    </row>
    <row r="1571" spans="1:10" x14ac:dyDescent="0.2">
      <c r="A1571" s="107"/>
      <c r="B1571" s="107"/>
      <c r="C1571" s="107"/>
      <c r="D1571" s="107"/>
      <c r="E1571" s="108"/>
      <c r="F1571" s="46"/>
      <c r="G1571" s="107"/>
      <c r="H1571" s="99"/>
      <c r="I1571" s="254"/>
      <c r="J1571" s="107"/>
    </row>
    <row r="1572" spans="1:10" x14ac:dyDescent="0.2">
      <c r="A1572" s="107"/>
      <c r="B1572" s="107"/>
      <c r="C1572" s="107"/>
      <c r="D1572" s="107"/>
      <c r="E1572" s="108"/>
      <c r="F1572" s="46"/>
      <c r="G1572" s="107"/>
      <c r="H1572" s="99"/>
      <c r="I1572" s="254"/>
      <c r="J1572" s="107"/>
    </row>
    <row r="1573" spans="1:10" x14ac:dyDescent="0.2">
      <c r="A1573" s="107"/>
      <c r="B1573" s="107"/>
      <c r="C1573" s="107"/>
      <c r="D1573" s="107"/>
      <c r="E1573" s="108"/>
      <c r="F1573" s="46"/>
      <c r="G1573" s="107"/>
      <c r="H1573" s="99"/>
      <c r="I1573" s="254"/>
      <c r="J1573" s="107"/>
    </row>
    <row r="1574" spans="1:10" x14ac:dyDescent="0.2">
      <c r="A1574" s="107"/>
      <c r="B1574" s="107"/>
      <c r="C1574" s="107"/>
      <c r="D1574" s="107"/>
      <c r="E1574" s="108"/>
      <c r="F1574" s="46"/>
      <c r="G1574" s="107"/>
      <c r="H1574" s="99"/>
      <c r="I1574" s="254"/>
      <c r="J1574" s="107"/>
    </row>
    <row r="1575" spans="1:10" x14ac:dyDescent="0.2">
      <c r="A1575" s="107"/>
      <c r="B1575" s="107"/>
      <c r="C1575" s="107"/>
      <c r="D1575" s="107"/>
      <c r="E1575" s="108"/>
      <c r="F1575" s="46"/>
      <c r="G1575" s="107"/>
      <c r="H1575" s="99"/>
      <c r="I1575" s="254"/>
      <c r="J1575" s="107"/>
    </row>
    <row r="1576" spans="1:10" x14ac:dyDescent="0.2">
      <c r="A1576" s="107"/>
      <c r="B1576" s="107"/>
      <c r="C1576" s="107"/>
      <c r="D1576" s="107"/>
      <c r="E1576" s="108"/>
      <c r="F1576" s="46"/>
      <c r="G1576" s="107"/>
      <c r="H1576" s="99"/>
      <c r="I1576" s="254"/>
      <c r="J1576" s="107"/>
    </row>
    <row r="1577" spans="1:10" x14ac:dyDescent="0.2">
      <c r="A1577" s="107"/>
      <c r="B1577" s="107"/>
      <c r="C1577" s="107"/>
      <c r="D1577" s="107"/>
      <c r="E1577" s="108"/>
      <c r="F1577" s="46"/>
      <c r="G1577" s="107"/>
      <c r="H1577" s="99"/>
      <c r="I1577" s="254"/>
      <c r="J1577" s="107"/>
    </row>
    <row r="1578" spans="1:10" x14ac:dyDescent="0.2">
      <c r="A1578" s="107"/>
      <c r="B1578" s="107"/>
      <c r="C1578" s="107"/>
      <c r="D1578" s="107"/>
      <c r="E1578" s="108"/>
      <c r="F1578" s="46"/>
      <c r="G1578" s="107"/>
      <c r="H1578" s="99"/>
      <c r="I1578" s="254"/>
      <c r="J1578" s="107"/>
    </row>
    <row r="1579" spans="1:10" x14ac:dyDescent="0.2">
      <c r="A1579" s="107"/>
      <c r="B1579" s="107"/>
      <c r="C1579" s="107"/>
      <c r="D1579" s="107"/>
      <c r="E1579" s="108"/>
      <c r="F1579" s="46"/>
      <c r="G1579" s="107"/>
      <c r="H1579" s="99"/>
      <c r="I1579" s="254"/>
      <c r="J1579" s="107"/>
    </row>
    <row r="1580" spans="1:10" x14ac:dyDescent="0.2">
      <c r="A1580" s="107"/>
      <c r="B1580" s="107"/>
      <c r="C1580" s="107"/>
      <c r="D1580" s="107"/>
      <c r="E1580" s="108"/>
      <c r="F1580" s="46"/>
      <c r="G1580" s="107"/>
      <c r="H1580" s="99"/>
      <c r="I1580" s="254"/>
      <c r="J1580" s="107"/>
    </row>
    <row r="1581" spans="1:10" x14ac:dyDescent="0.2">
      <c r="A1581" s="107"/>
      <c r="B1581" s="107"/>
      <c r="C1581" s="107"/>
      <c r="D1581" s="107"/>
      <c r="E1581" s="108"/>
      <c r="F1581" s="46"/>
      <c r="G1581" s="107"/>
      <c r="H1581" s="99"/>
      <c r="I1581" s="254"/>
      <c r="J1581" s="107"/>
    </row>
    <row r="1582" spans="1:10" x14ac:dyDescent="0.2">
      <c r="A1582" s="107"/>
      <c r="B1582" s="107"/>
      <c r="C1582" s="107"/>
      <c r="D1582" s="107"/>
      <c r="E1582" s="108"/>
      <c r="F1582" s="46"/>
      <c r="G1582" s="107"/>
      <c r="H1582" s="99"/>
      <c r="I1582" s="254"/>
      <c r="J1582" s="107"/>
    </row>
    <row r="1583" spans="1:10" x14ac:dyDescent="0.2">
      <c r="A1583" s="107"/>
      <c r="B1583" s="107"/>
      <c r="C1583" s="107"/>
      <c r="D1583" s="107"/>
      <c r="E1583" s="108"/>
      <c r="F1583" s="46"/>
      <c r="G1583" s="107"/>
      <c r="H1583" s="99"/>
      <c r="I1583" s="254"/>
      <c r="J1583" s="107"/>
    </row>
    <row r="1584" spans="1:10" x14ac:dyDescent="0.2">
      <c r="A1584" s="107"/>
      <c r="B1584" s="107"/>
      <c r="C1584" s="107"/>
      <c r="D1584" s="107"/>
      <c r="E1584" s="108"/>
      <c r="F1584" s="46"/>
      <c r="G1584" s="107"/>
      <c r="H1584" s="99"/>
      <c r="I1584" s="254"/>
      <c r="J1584" s="107"/>
    </row>
    <row r="1585" spans="1:10" x14ac:dyDescent="0.2">
      <c r="A1585" s="107"/>
      <c r="B1585" s="107"/>
      <c r="C1585" s="107"/>
      <c r="D1585" s="107"/>
      <c r="E1585" s="108"/>
      <c r="F1585" s="46"/>
      <c r="G1585" s="107"/>
      <c r="H1585" s="99"/>
      <c r="I1585" s="254"/>
      <c r="J1585" s="107"/>
    </row>
    <row r="1586" spans="1:10" x14ac:dyDescent="0.2">
      <c r="A1586" s="107"/>
      <c r="B1586" s="107"/>
      <c r="C1586" s="107"/>
      <c r="D1586" s="107"/>
      <c r="E1586" s="108"/>
      <c r="F1586" s="46"/>
      <c r="G1586" s="107"/>
      <c r="H1586" s="99"/>
      <c r="I1586" s="254"/>
      <c r="J1586" s="107"/>
    </row>
    <row r="1587" spans="1:10" x14ac:dyDescent="0.2">
      <c r="A1587" s="107"/>
      <c r="B1587" s="107"/>
      <c r="C1587" s="107"/>
      <c r="D1587" s="107"/>
      <c r="E1587" s="108"/>
      <c r="F1587" s="46"/>
      <c r="G1587" s="107"/>
      <c r="H1587" s="99"/>
      <c r="I1587" s="254"/>
      <c r="J1587" s="107"/>
    </row>
    <row r="1588" spans="1:10" x14ac:dyDescent="0.2">
      <c r="A1588" s="107"/>
      <c r="B1588" s="107"/>
      <c r="C1588" s="107"/>
      <c r="D1588" s="107"/>
      <c r="E1588" s="108"/>
      <c r="F1588" s="46"/>
      <c r="G1588" s="107"/>
      <c r="H1588" s="99"/>
      <c r="I1588" s="254"/>
      <c r="J1588" s="107"/>
    </row>
    <row r="1589" spans="1:10" x14ac:dyDescent="0.2">
      <c r="A1589" s="107"/>
      <c r="B1589" s="107"/>
      <c r="C1589" s="107"/>
      <c r="D1589" s="107"/>
      <c r="E1589" s="108"/>
      <c r="F1589" s="46"/>
      <c r="G1589" s="107"/>
      <c r="H1589" s="99"/>
      <c r="I1589" s="254"/>
      <c r="J1589" s="107"/>
    </row>
    <row r="1590" spans="1:10" x14ac:dyDescent="0.2">
      <c r="A1590" s="107"/>
      <c r="B1590" s="107"/>
      <c r="C1590" s="107"/>
      <c r="D1590" s="107"/>
      <c r="E1590" s="108"/>
      <c r="F1590" s="46"/>
      <c r="G1590" s="107"/>
      <c r="H1590" s="99"/>
      <c r="I1590" s="254"/>
      <c r="J1590" s="107"/>
    </row>
    <row r="1591" spans="1:10" x14ac:dyDescent="0.2">
      <c r="A1591" s="107"/>
      <c r="B1591" s="107"/>
      <c r="C1591" s="107"/>
      <c r="D1591" s="107"/>
      <c r="E1591" s="108"/>
      <c r="F1591" s="46"/>
      <c r="G1591" s="107"/>
      <c r="H1591" s="99"/>
      <c r="I1591" s="254"/>
      <c r="J1591" s="107"/>
    </row>
    <row r="1592" spans="1:10" x14ac:dyDescent="0.2">
      <c r="A1592" s="107"/>
      <c r="B1592" s="107"/>
      <c r="C1592" s="107"/>
      <c r="D1592" s="107"/>
      <c r="E1592" s="108"/>
      <c r="F1592" s="46"/>
      <c r="G1592" s="107"/>
      <c r="H1592" s="99"/>
      <c r="I1592" s="254"/>
      <c r="J1592" s="107"/>
    </row>
    <row r="1593" spans="1:10" x14ac:dyDescent="0.2">
      <c r="A1593" s="107"/>
      <c r="B1593" s="107"/>
      <c r="C1593" s="107"/>
      <c r="D1593" s="107"/>
      <c r="E1593" s="108"/>
      <c r="F1593" s="46"/>
      <c r="G1593" s="107"/>
      <c r="H1593" s="99"/>
      <c r="I1593" s="254"/>
      <c r="J1593" s="107"/>
    </row>
    <row r="1594" spans="1:10" x14ac:dyDescent="0.2">
      <c r="A1594" s="107"/>
      <c r="B1594" s="107"/>
      <c r="C1594" s="107"/>
      <c r="D1594" s="107"/>
      <c r="E1594" s="108"/>
      <c r="F1594" s="46"/>
      <c r="G1594" s="107"/>
      <c r="H1594" s="99"/>
      <c r="I1594" s="254"/>
      <c r="J1594" s="107"/>
    </row>
    <row r="1595" spans="1:10" x14ac:dyDescent="0.2">
      <c r="A1595" s="107"/>
      <c r="B1595" s="107"/>
      <c r="C1595" s="107"/>
      <c r="D1595" s="107"/>
      <c r="E1595" s="108"/>
      <c r="F1595" s="46"/>
      <c r="G1595" s="107"/>
      <c r="H1595" s="99"/>
      <c r="I1595" s="254"/>
      <c r="J1595" s="107"/>
    </row>
    <row r="1596" spans="1:10" x14ac:dyDescent="0.2">
      <c r="A1596" s="107"/>
      <c r="B1596" s="107"/>
      <c r="C1596" s="107"/>
      <c r="D1596" s="107"/>
      <c r="E1596" s="108"/>
      <c r="F1596" s="46"/>
      <c r="G1596" s="107"/>
      <c r="H1596" s="99"/>
      <c r="I1596" s="254"/>
      <c r="J1596" s="107"/>
    </row>
    <row r="1597" spans="1:10" x14ac:dyDescent="0.2">
      <c r="A1597" s="107"/>
      <c r="B1597" s="107"/>
      <c r="C1597" s="107"/>
      <c r="D1597" s="107"/>
      <c r="E1597" s="108"/>
      <c r="F1597" s="46"/>
      <c r="G1597" s="107"/>
      <c r="H1597" s="99"/>
      <c r="I1597" s="254"/>
      <c r="J1597" s="107"/>
    </row>
    <row r="1598" spans="1:10" x14ac:dyDescent="0.2">
      <c r="A1598" s="107"/>
      <c r="B1598" s="107"/>
      <c r="C1598" s="107"/>
      <c r="D1598" s="107"/>
      <c r="E1598" s="108"/>
      <c r="F1598" s="46"/>
      <c r="G1598" s="107"/>
      <c r="H1598" s="99"/>
      <c r="I1598" s="254"/>
      <c r="J1598" s="107"/>
    </row>
    <row r="1599" spans="1:10" x14ac:dyDescent="0.2">
      <c r="A1599" s="107"/>
      <c r="B1599" s="107"/>
      <c r="C1599" s="107"/>
      <c r="D1599" s="107"/>
      <c r="E1599" s="108"/>
      <c r="F1599" s="46"/>
      <c r="G1599" s="107"/>
      <c r="H1599" s="99"/>
      <c r="I1599" s="254"/>
      <c r="J1599" s="107"/>
    </row>
    <row r="1600" spans="1:10" x14ac:dyDescent="0.2">
      <c r="A1600" s="107"/>
      <c r="B1600" s="107"/>
      <c r="C1600" s="107"/>
      <c r="D1600" s="107"/>
      <c r="E1600" s="108"/>
      <c r="F1600" s="46"/>
      <c r="G1600" s="107"/>
      <c r="H1600" s="99"/>
      <c r="I1600" s="254"/>
      <c r="J1600" s="107"/>
    </row>
    <row r="1601" spans="1:10" x14ac:dyDescent="0.2">
      <c r="A1601" s="107"/>
      <c r="B1601" s="107"/>
      <c r="C1601" s="107"/>
      <c r="D1601" s="107"/>
      <c r="E1601" s="108"/>
      <c r="F1601" s="46"/>
      <c r="G1601" s="107"/>
      <c r="H1601" s="99"/>
      <c r="I1601" s="254"/>
      <c r="J1601" s="107"/>
    </row>
    <row r="1602" spans="1:10" x14ac:dyDescent="0.2">
      <c r="A1602" s="107"/>
      <c r="B1602" s="107"/>
      <c r="C1602" s="107"/>
      <c r="D1602" s="107"/>
      <c r="E1602" s="108"/>
      <c r="F1602" s="46"/>
      <c r="G1602" s="107"/>
      <c r="H1602" s="99"/>
      <c r="I1602" s="254"/>
      <c r="J1602" s="107"/>
    </row>
    <row r="1603" spans="1:10" x14ac:dyDescent="0.2">
      <c r="A1603" s="107"/>
      <c r="B1603" s="107"/>
      <c r="C1603" s="107"/>
      <c r="D1603" s="107"/>
      <c r="E1603" s="108"/>
      <c r="F1603" s="46"/>
      <c r="G1603" s="107"/>
      <c r="H1603" s="99"/>
      <c r="I1603" s="254"/>
      <c r="J1603" s="107"/>
    </row>
    <row r="1604" spans="1:10" x14ac:dyDescent="0.2">
      <c r="A1604" s="107"/>
      <c r="B1604" s="107"/>
      <c r="C1604" s="107"/>
      <c r="D1604" s="107"/>
      <c r="E1604" s="108"/>
      <c r="F1604" s="46"/>
      <c r="G1604" s="107"/>
      <c r="H1604" s="99"/>
      <c r="I1604" s="254"/>
      <c r="J1604" s="107"/>
    </row>
    <row r="1605" spans="1:10" x14ac:dyDescent="0.2">
      <c r="A1605" s="107"/>
      <c r="B1605" s="107"/>
      <c r="C1605" s="107"/>
      <c r="D1605" s="107"/>
      <c r="E1605" s="108"/>
      <c r="F1605" s="46"/>
      <c r="G1605" s="107"/>
      <c r="H1605" s="99"/>
      <c r="I1605" s="254"/>
      <c r="J1605" s="107"/>
    </row>
    <row r="1606" spans="1:10" x14ac:dyDescent="0.2">
      <c r="A1606" s="107"/>
      <c r="B1606" s="107"/>
      <c r="C1606" s="107"/>
      <c r="D1606" s="107"/>
      <c r="E1606" s="108"/>
      <c r="F1606" s="46"/>
      <c r="G1606" s="107"/>
      <c r="H1606" s="99"/>
      <c r="I1606" s="254"/>
      <c r="J1606" s="107"/>
    </row>
    <row r="1607" spans="1:10" x14ac:dyDescent="0.2">
      <c r="A1607" s="107"/>
      <c r="B1607" s="107"/>
      <c r="C1607" s="107"/>
      <c r="D1607" s="107"/>
      <c r="E1607" s="108"/>
      <c r="F1607" s="46"/>
      <c r="G1607" s="107"/>
      <c r="H1607" s="99"/>
      <c r="I1607" s="254"/>
      <c r="J1607" s="107"/>
    </row>
    <row r="1608" spans="1:10" x14ac:dyDescent="0.2">
      <c r="A1608" s="107"/>
      <c r="B1608" s="107"/>
      <c r="C1608" s="107"/>
      <c r="D1608" s="107"/>
      <c r="E1608" s="108"/>
      <c r="F1608" s="46"/>
      <c r="G1608" s="107"/>
      <c r="H1608" s="99"/>
      <c r="I1608" s="254"/>
      <c r="J1608" s="107"/>
    </row>
    <row r="1609" spans="1:10" x14ac:dyDescent="0.2">
      <c r="A1609" s="107"/>
      <c r="B1609" s="107"/>
      <c r="C1609" s="107"/>
      <c r="D1609" s="107"/>
      <c r="E1609" s="108"/>
      <c r="F1609" s="46"/>
      <c r="G1609" s="107"/>
      <c r="H1609" s="99"/>
      <c r="I1609" s="254"/>
      <c r="J1609" s="107"/>
    </row>
    <row r="1610" spans="1:10" x14ac:dyDescent="0.2">
      <c r="A1610" s="107"/>
      <c r="B1610" s="107"/>
      <c r="C1610" s="107"/>
      <c r="D1610" s="107"/>
      <c r="E1610" s="108"/>
      <c r="F1610" s="46"/>
      <c r="G1610" s="107"/>
      <c r="H1610" s="99"/>
      <c r="I1610" s="254"/>
      <c r="J1610" s="107"/>
    </row>
    <row r="1611" spans="1:10" x14ac:dyDescent="0.2">
      <c r="A1611" s="107"/>
      <c r="B1611" s="107"/>
      <c r="C1611" s="107"/>
      <c r="D1611" s="107"/>
      <c r="E1611" s="108"/>
      <c r="F1611" s="46"/>
      <c r="G1611" s="107"/>
      <c r="H1611" s="99"/>
      <c r="I1611" s="254"/>
      <c r="J1611" s="107"/>
    </row>
    <row r="1612" spans="1:10" x14ac:dyDescent="0.2">
      <c r="A1612" s="107"/>
      <c r="B1612" s="107"/>
      <c r="C1612" s="107"/>
      <c r="D1612" s="107"/>
      <c r="E1612" s="108"/>
      <c r="F1612" s="46"/>
      <c r="G1612" s="107"/>
      <c r="H1612" s="99"/>
      <c r="I1612" s="254"/>
      <c r="J1612" s="107"/>
    </row>
    <row r="1613" spans="1:10" x14ac:dyDescent="0.2">
      <c r="A1613" s="107"/>
      <c r="B1613" s="107"/>
      <c r="C1613" s="107"/>
      <c r="D1613" s="107"/>
      <c r="E1613" s="108"/>
      <c r="F1613" s="46"/>
      <c r="G1613" s="107"/>
      <c r="H1613" s="99"/>
      <c r="I1613" s="254"/>
      <c r="J1613" s="107"/>
    </row>
    <row r="1614" spans="1:10" x14ac:dyDescent="0.2">
      <c r="A1614" s="107"/>
      <c r="B1614" s="107"/>
      <c r="C1614" s="107"/>
      <c r="D1614" s="107"/>
      <c r="E1614" s="108"/>
      <c r="F1614" s="46"/>
      <c r="G1614" s="107"/>
      <c r="H1614" s="99"/>
      <c r="I1614" s="254"/>
      <c r="J1614" s="107"/>
    </row>
    <row r="1615" spans="1:10" x14ac:dyDescent="0.2">
      <c r="A1615" s="107"/>
      <c r="B1615" s="107"/>
      <c r="C1615" s="107"/>
      <c r="D1615" s="107"/>
      <c r="E1615" s="108"/>
      <c r="F1615" s="46"/>
      <c r="G1615" s="107"/>
      <c r="H1615" s="99"/>
      <c r="I1615" s="254"/>
      <c r="J1615" s="107"/>
    </row>
    <row r="1616" spans="1:10" x14ac:dyDescent="0.2">
      <c r="A1616" s="107"/>
      <c r="B1616" s="107"/>
      <c r="C1616" s="107"/>
      <c r="D1616" s="107"/>
      <c r="E1616" s="108"/>
      <c r="F1616" s="46"/>
      <c r="G1616" s="107"/>
      <c r="H1616" s="99"/>
      <c r="I1616" s="254"/>
      <c r="J1616" s="107"/>
    </row>
    <row r="1617" spans="1:10" x14ac:dyDescent="0.2">
      <c r="A1617" s="107"/>
      <c r="B1617" s="107"/>
      <c r="C1617" s="107"/>
      <c r="D1617" s="107"/>
      <c r="E1617" s="108"/>
      <c r="F1617" s="46"/>
      <c r="G1617" s="107"/>
      <c r="H1617" s="99"/>
      <c r="I1617" s="254"/>
      <c r="J1617" s="107"/>
    </row>
    <row r="1618" spans="1:10" x14ac:dyDescent="0.2">
      <c r="A1618" s="107"/>
      <c r="B1618" s="107"/>
      <c r="C1618" s="107"/>
      <c r="D1618" s="107"/>
      <c r="E1618" s="108"/>
      <c r="F1618" s="46"/>
      <c r="G1618" s="107"/>
      <c r="H1618" s="99"/>
      <c r="I1618" s="254"/>
      <c r="J1618" s="107"/>
    </row>
    <row r="1619" spans="1:10" x14ac:dyDescent="0.2">
      <c r="A1619" s="107"/>
      <c r="B1619" s="107"/>
      <c r="C1619" s="107"/>
      <c r="D1619" s="107"/>
      <c r="E1619" s="108"/>
      <c r="F1619" s="46"/>
      <c r="G1619" s="107"/>
      <c r="H1619" s="99"/>
      <c r="I1619" s="254"/>
      <c r="J1619" s="107"/>
    </row>
    <row r="1620" spans="1:10" x14ac:dyDescent="0.2">
      <c r="A1620" s="107"/>
      <c r="B1620" s="107"/>
      <c r="C1620" s="107"/>
      <c r="D1620" s="107"/>
      <c r="E1620" s="108"/>
      <c r="F1620" s="46"/>
      <c r="G1620" s="107"/>
      <c r="H1620" s="99"/>
      <c r="I1620" s="254"/>
      <c r="J1620" s="107"/>
    </row>
    <row r="1621" spans="1:10" x14ac:dyDescent="0.2">
      <c r="A1621" s="107"/>
      <c r="B1621" s="107"/>
      <c r="C1621" s="107"/>
      <c r="D1621" s="107"/>
      <c r="E1621" s="108"/>
      <c r="F1621" s="46"/>
      <c r="G1621" s="107"/>
      <c r="H1621" s="99"/>
      <c r="I1621" s="254"/>
      <c r="J1621" s="107"/>
    </row>
    <row r="1622" spans="1:10" x14ac:dyDescent="0.2">
      <c r="A1622" s="107"/>
      <c r="B1622" s="107"/>
      <c r="C1622" s="107"/>
      <c r="D1622" s="107"/>
      <c r="E1622" s="108"/>
      <c r="F1622" s="46"/>
      <c r="G1622" s="107"/>
      <c r="H1622" s="99"/>
      <c r="I1622" s="254"/>
      <c r="J1622" s="107"/>
    </row>
    <row r="1623" spans="1:10" x14ac:dyDescent="0.2">
      <c r="A1623" s="107"/>
      <c r="B1623" s="107"/>
      <c r="C1623" s="107"/>
      <c r="D1623" s="107"/>
      <c r="E1623" s="108"/>
      <c r="F1623" s="46"/>
      <c r="G1623" s="107"/>
      <c r="H1623" s="99"/>
      <c r="I1623" s="254"/>
      <c r="J1623" s="107"/>
    </row>
    <row r="1624" spans="1:10" x14ac:dyDescent="0.2">
      <c r="A1624" s="107"/>
      <c r="B1624" s="107"/>
      <c r="C1624" s="107"/>
      <c r="D1624" s="107"/>
      <c r="E1624" s="108"/>
      <c r="F1624" s="46"/>
      <c r="G1624" s="107"/>
      <c r="H1624" s="99"/>
      <c r="I1624" s="254"/>
      <c r="J1624" s="107"/>
    </row>
    <row r="1625" spans="1:10" x14ac:dyDescent="0.2">
      <c r="A1625" s="107"/>
      <c r="B1625" s="107"/>
      <c r="C1625" s="107"/>
      <c r="D1625" s="107"/>
      <c r="E1625" s="108"/>
      <c r="F1625" s="46"/>
      <c r="G1625" s="107"/>
      <c r="H1625" s="99"/>
      <c r="I1625" s="254"/>
      <c r="J1625" s="107"/>
    </row>
    <row r="1626" spans="1:10" x14ac:dyDescent="0.2">
      <c r="A1626" s="107"/>
      <c r="B1626" s="107"/>
      <c r="C1626" s="107"/>
      <c r="D1626" s="107"/>
      <c r="E1626" s="108"/>
      <c r="F1626" s="46"/>
      <c r="G1626" s="107"/>
      <c r="H1626" s="99"/>
      <c r="I1626" s="254"/>
      <c r="J1626" s="107"/>
    </row>
    <row r="1627" spans="1:10" x14ac:dyDescent="0.2">
      <c r="A1627" s="107"/>
      <c r="B1627" s="107"/>
      <c r="C1627" s="107"/>
      <c r="D1627" s="107"/>
      <c r="E1627" s="108"/>
      <c r="F1627" s="46"/>
      <c r="G1627" s="107"/>
      <c r="H1627" s="99"/>
      <c r="I1627" s="254"/>
      <c r="J1627" s="107"/>
    </row>
    <row r="1628" spans="1:10" x14ac:dyDescent="0.2">
      <c r="A1628" s="107"/>
      <c r="B1628" s="107"/>
      <c r="C1628" s="107"/>
      <c r="D1628" s="107"/>
      <c r="E1628" s="108"/>
      <c r="F1628" s="46"/>
      <c r="G1628" s="107"/>
      <c r="H1628" s="99"/>
      <c r="I1628" s="254"/>
      <c r="J1628" s="107"/>
    </row>
    <row r="1629" spans="1:10" x14ac:dyDescent="0.2">
      <c r="A1629" s="107"/>
      <c r="B1629" s="107"/>
      <c r="C1629" s="107"/>
      <c r="D1629" s="107"/>
      <c r="E1629" s="108"/>
      <c r="F1629" s="46"/>
      <c r="G1629" s="107"/>
      <c r="H1629" s="99"/>
      <c r="I1629" s="254"/>
      <c r="J1629" s="107"/>
    </row>
    <row r="1630" spans="1:10" x14ac:dyDescent="0.2">
      <c r="A1630" s="107"/>
      <c r="B1630" s="107"/>
      <c r="C1630" s="107"/>
      <c r="D1630" s="107"/>
      <c r="E1630" s="108"/>
      <c r="F1630" s="46"/>
      <c r="G1630" s="107"/>
      <c r="H1630" s="99"/>
      <c r="I1630" s="254"/>
      <c r="J1630" s="107"/>
    </row>
    <row r="1631" spans="1:10" x14ac:dyDescent="0.2">
      <c r="A1631" s="107"/>
      <c r="B1631" s="107"/>
      <c r="C1631" s="107"/>
      <c r="D1631" s="107"/>
      <c r="E1631" s="108"/>
      <c r="F1631" s="46"/>
      <c r="G1631" s="107"/>
      <c r="H1631" s="99"/>
      <c r="I1631" s="254"/>
      <c r="J1631" s="107"/>
    </row>
    <row r="1632" spans="1:10" x14ac:dyDescent="0.2">
      <c r="A1632" s="107"/>
      <c r="B1632" s="107"/>
      <c r="C1632" s="107"/>
      <c r="D1632" s="107"/>
      <c r="E1632" s="108"/>
      <c r="F1632" s="46"/>
      <c r="G1632" s="107"/>
      <c r="H1632" s="99"/>
      <c r="I1632" s="254"/>
      <c r="J1632" s="107"/>
    </row>
    <row r="1633" spans="1:10" x14ac:dyDescent="0.2">
      <c r="A1633" s="107"/>
      <c r="B1633" s="107"/>
      <c r="C1633" s="107"/>
      <c r="D1633" s="107"/>
      <c r="E1633" s="108"/>
      <c r="F1633" s="46"/>
      <c r="G1633" s="107"/>
      <c r="H1633" s="99"/>
      <c r="I1633" s="254"/>
      <c r="J1633" s="107"/>
    </row>
    <row r="1634" spans="1:10" x14ac:dyDescent="0.2">
      <c r="A1634" s="107"/>
      <c r="B1634" s="107"/>
      <c r="C1634" s="107"/>
      <c r="D1634" s="107"/>
      <c r="E1634" s="108"/>
      <c r="F1634" s="46"/>
      <c r="G1634" s="107"/>
      <c r="H1634" s="99"/>
      <c r="I1634" s="254"/>
      <c r="J1634" s="107"/>
    </row>
    <row r="1635" spans="1:10" x14ac:dyDescent="0.2">
      <c r="A1635" s="107"/>
      <c r="B1635" s="107"/>
      <c r="C1635" s="107"/>
      <c r="D1635" s="107"/>
      <c r="E1635" s="108"/>
      <c r="F1635" s="46"/>
      <c r="G1635" s="107"/>
      <c r="H1635" s="99"/>
      <c r="I1635" s="254"/>
      <c r="J1635" s="107"/>
    </row>
    <row r="1636" spans="1:10" x14ac:dyDescent="0.2">
      <c r="A1636" s="107"/>
      <c r="B1636" s="107"/>
      <c r="C1636" s="107"/>
      <c r="D1636" s="107"/>
      <c r="E1636" s="108"/>
      <c r="F1636" s="46"/>
      <c r="G1636" s="107"/>
      <c r="H1636" s="99"/>
      <c r="I1636" s="254"/>
      <c r="J1636" s="107"/>
    </row>
    <row r="1637" spans="1:10" x14ac:dyDescent="0.2">
      <c r="A1637" s="107"/>
      <c r="B1637" s="107"/>
      <c r="C1637" s="107"/>
      <c r="D1637" s="107"/>
      <c r="E1637" s="108"/>
      <c r="F1637" s="46"/>
      <c r="G1637" s="107"/>
      <c r="H1637" s="99"/>
      <c r="I1637" s="254"/>
      <c r="J1637" s="107"/>
    </row>
    <row r="1638" spans="1:10" x14ac:dyDescent="0.2">
      <c r="A1638" s="107"/>
      <c r="B1638" s="107"/>
      <c r="C1638" s="107"/>
      <c r="D1638" s="107"/>
      <c r="E1638" s="108"/>
      <c r="F1638" s="46"/>
      <c r="G1638" s="107"/>
      <c r="H1638" s="99"/>
      <c r="I1638" s="254"/>
      <c r="J1638" s="107"/>
    </row>
    <row r="1639" spans="1:10" x14ac:dyDescent="0.2">
      <c r="A1639" s="107"/>
      <c r="B1639" s="107"/>
      <c r="C1639" s="107"/>
      <c r="D1639" s="107"/>
      <c r="E1639" s="108"/>
      <c r="F1639" s="46"/>
      <c r="G1639" s="107"/>
      <c r="H1639" s="99"/>
      <c r="I1639" s="254"/>
      <c r="J1639" s="107"/>
    </row>
    <row r="1640" spans="1:10" x14ac:dyDescent="0.2">
      <c r="A1640" s="107"/>
      <c r="B1640" s="107"/>
      <c r="C1640" s="107"/>
      <c r="D1640" s="107"/>
      <c r="E1640" s="108"/>
      <c r="F1640" s="46"/>
      <c r="G1640" s="107"/>
      <c r="H1640" s="99"/>
      <c r="I1640" s="254"/>
      <c r="J1640" s="107"/>
    </row>
    <row r="1641" spans="1:10" x14ac:dyDescent="0.2">
      <c r="A1641" s="107"/>
      <c r="B1641" s="107"/>
      <c r="C1641" s="107"/>
      <c r="D1641" s="107"/>
      <c r="E1641" s="108"/>
      <c r="F1641" s="46"/>
      <c r="G1641" s="107"/>
      <c r="H1641" s="99"/>
      <c r="I1641" s="254"/>
      <c r="J1641" s="107"/>
    </row>
    <row r="1642" spans="1:10" x14ac:dyDescent="0.2">
      <c r="A1642" s="107"/>
      <c r="B1642" s="107"/>
      <c r="C1642" s="107"/>
      <c r="D1642" s="107"/>
      <c r="E1642" s="108"/>
      <c r="F1642" s="46"/>
      <c r="G1642" s="107"/>
      <c r="H1642" s="99"/>
      <c r="I1642" s="254"/>
      <c r="J1642" s="107"/>
    </row>
    <row r="1643" spans="1:10" x14ac:dyDescent="0.2">
      <c r="A1643" s="107"/>
      <c r="B1643" s="107"/>
      <c r="C1643" s="107"/>
      <c r="D1643" s="107"/>
      <c r="E1643" s="108"/>
      <c r="F1643" s="46"/>
      <c r="G1643" s="107"/>
      <c r="H1643" s="99"/>
      <c r="I1643" s="254"/>
      <c r="J1643" s="107"/>
    </row>
    <row r="1644" spans="1:10" x14ac:dyDescent="0.2">
      <c r="A1644" s="107"/>
      <c r="B1644" s="107"/>
      <c r="C1644" s="107"/>
      <c r="D1644" s="107"/>
      <c r="E1644" s="108"/>
      <c r="F1644" s="46"/>
      <c r="G1644" s="107"/>
      <c r="H1644" s="99"/>
      <c r="I1644" s="254"/>
      <c r="J1644" s="107"/>
    </row>
    <row r="1645" spans="1:10" x14ac:dyDescent="0.2">
      <c r="A1645" s="107"/>
      <c r="B1645" s="107"/>
      <c r="C1645" s="107"/>
      <c r="D1645" s="107"/>
      <c r="E1645" s="108"/>
      <c r="F1645" s="46"/>
      <c r="G1645" s="107"/>
      <c r="H1645" s="99"/>
      <c r="I1645" s="254"/>
      <c r="J1645" s="107"/>
    </row>
    <row r="1646" spans="1:10" x14ac:dyDescent="0.2">
      <c r="A1646" s="107"/>
      <c r="B1646" s="107"/>
      <c r="C1646" s="107"/>
      <c r="D1646" s="107"/>
      <c r="E1646" s="108"/>
      <c r="F1646" s="46"/>
      <c r="G1646" s="107"/>
      <c r="H1646" s="99"/>
      <c r="I1646" s="254"/>
      <c r="J1646" s="107"/>
    </row>
    <row r="1647" spans="1:10" x14ac:dyDescent="0.2">
      <c r="A1647" s="107"/>
      <c r="B1647" s="107"/>
      <c r="C1647" s="107"/>
      <c r="D1647" s="107"/>
      <c r="E1647" s="108"/>
      <c r="F1647" s="46"/>
      <c r="G1647" s="107"/>
      <c r="H1647" s="99"/>
      <c r="I1647" s="254"/>
      <c r="J1647" s="107"/>
    </row>
    <row r="1648" spans="1:10" x14ac:dyDescent="0.2">
      <c r="A1648" s="107"/>
      <c r="B1648" s="107"/>
      <c r="C1648" s="107"/>
      <c r="D1648" s="107"/>
      <c r="E1648" s="108"/>
      <c r="F1648" s="46"/>
      <c r="G1648" s="107"/>
      <c r="H1648" s="99"/>
      <c r="I1648" s="254"/>
      <c r="J1648" s="107"/>
    </row>
    <row r="1649" spans="1:10" x14ac:dyDescent="0.2">
      <c r="A1649" s="107"/>
      <c r="B1649" s="107"/>
      <c r="C1649" s="107"/>
      <c r="D1649" s="107"/>
      <c r="E1649" s="108"/>
      <c r="F1649" s="46"/>
      <c r="G1649" s="107"/>
      <c r="H1649" s="99"/>
      <c r="I1649" s="254"/>
      <c r="J1649" s="107"/>
    </row>
    <row r="1650" spans="1:10" x14ac:dyDescent="0.2">
      <c r="A1650" s="107"/>
      <c r="B1650" s="107"/>
      <c r="C1650" s="107"/>
      <c r="D1650" s="107"/>
      <c r="E1650" s="108"/>
      <c r="F1650" s="46"/>
      <c r="G1650" s="107"/>
      <c r="H1650" s="99"/>
      <c r="I1650" s="254"/>
      <c r="J1650" s="107"/>
    </row>
    <row r="1651" spans="1:10" x14ac:dyDescent="0.2">
      <c r="A1651" s="107"/>
      <c r="B1651" s="107"/>
      <c r="C1651" s="107"/>
      <c r="D1651" s="107"/>
      <c r="E1651" s="108"/>
      <c r="F1651" s="46"/>
      <c r="G1651" s="107"/>
      <c r="H1651" s="99"/>
      <c r="I1651" s="254"/>
      <c r="J1651" s="107"/>
    </row>
    <row r="1652" spans="1:10" x14ac:dyDescent="0.2">
      <c r="A1652" s="107"/>
      <c r="B1652" s="107"/>
      <c r="C1652" s="107"/>
      <c r="D1652" s="107"/>
      <c r="E1652" s="108"/>
      <c r="F1652" s="46"/>
      <c r="G1652" s="107"/>
      <c r="H1652" s="99"/>
      <c r="I1652" s="254"/>
      <c r="J1652" s="107"/>
    </row>
    <row r="1653" spans="1:10" x14ac:dyDescent="0.2">
      <c r="A1653" s="107"/>
      <c r="B1653" s="107"/>
      <c r="C1653" s="107"/>
      <c r="D1653" s="107"/>
      <c r="E1653" s="108"/>
      <c r="F1653" s="46"/>
      <c r="G1653" s="107"/>
      <c r="H1653" s="99"/>
      <c r="I1653" s="254"/>
      <c r="J1653" s="107"/>
    </row>
    <row r="1654" spans="1:10" x14ac:dyDescent="0.2">
      <c r="A1654" s="107"/>
      <c r="B1654" s="107"/>
      <c r="C1654" s="107"/>
      <c r="D1654" s="107"/>
      <c r="E1654" s="108"/>
      <c r="F1654" s="46"/>
      <c r="G1654" s="107"/>
      <c r="H1654" s="99"/>
      <c r="I1654" s="254"/>
      <c r="J1654" s="107"/>
    </row>
    <row r="1655" spans="1:10" x14ac:dyDescent="0.2">
      <c r="A1655" s="107"/>
      <c r="B1655" s="107"/>
      <c r="C1655" s="107"/>
      <c r="D1655" s="107"/>
      <c r="E1655" s="108"/>
      <c r="F1655" s="46"/>
      <c r="G1655" s="107"/>
      <c r="H1655" s="99"/>
      <c r="I1655" s="254"/>
      <c r="J1655" s="107"/>
    </row>
    <row r="1656" spans="1:10" x14ac:dyDescent="0.2">
      <c r="A1656" s="107"/>
      <c r="B1656" s="107"/>
      <c r="C1656" s="107"/>
      <c r="D1656" s="107"/>
      <c r="E1656" s="108"/>
      <c r="F1656" s="46"/>
      <c r="G1656" s="107"/>
      <c r="H1656" s="99"/>
      <c r="I1656" s="254"/>
      <c r="J1656" s="107"/>
    </row>
    <row r="1657" spans="1:10" x14ac:dyDescent="0.2">
      <c r="A1657" s="107"/>
      <c r="B1657" s="107"/>
      <c r="C1657" s="107"/>
      <c r="D1657" s="107"/>
      <c r="E1657" s="108"/>
      <c r="F1657" s="46"/>
      <c r="G1657" s="107"/>
      <c r="H1657" s="99"/>
      <c r="I1657" s="254"/>
      <c r="J1657" s="107"/>
    </row>
    <row r="1658" spans="1:10" x14ac:dyDescent="0.2">
      <c r="A1658" s="107"/>
      <c r="B1658" s="107"/>
      <c r="C1658" s="107"/>
      <c r="D1658" s="107"/>
      <c r="E1658" s="108"/>
      <c r="F1658" s="46"/>
      <c r="G1658" s="107"/>
      <c r="H1658" s="99"/>
      <c r="I1658" s="254"/>
      <c r="J1658" s="107"/>
    </row>
    <row r="1659" spans="1:10" x14ac:dyDescent="0.2">
      <c r="A1659" s="107"/>
      <c r="B1659" s="107"/>
      <c r="C1659" s="107"/>
      <c r="D1659" s="107"/>
      <c r="E1659" s="108"/>
      <c r="F1659" s="46"/>
      <c r="G1659" s="107"/>
      <c r="H1659" s="99"/>
      <c r="I1659" s="254"/>
      <c r="J1659" s="107"/>
    </row>
    <row r="1660" spans="1:10" x14ac:dyDescent="0.2">
      <c r="A1660" s="107"/>
      <c r="B1660" s="107"/>
      <c r="C1660" s="107"/>
      <c r="D1660" s="107"/>
      <c r="E1660" s="108"/>
      <c r="F1660" s="46"/>
      <c r="G1660" s="107"/>
      <c r="H1660" s="99"/>
      <c r="I1660" s="254"/>
      <c r="J1660" s="107"/>
    </row>
    <row r="1661" spans="1:10" x14ac:dyDescent="0.2">
      <c r="A1661" s="107"/>
      <c r="B1661" s="107"/>
      <c r="C1661" s="107"/>
      <c r="D1661" s="107"/>
      <c r="E1661" s="108"/>
      <c r="F1661" s="46"/>
      <c r="G1661" s="107"/>
      <c r="H1661" s="99"/>
      <c r="I1661" s="254"/>
      <c r="J1661" s="107"/>
    </row>
    <row r="1662" spans="1:10" x14ac:dyDescent="0.2">
      <c r="A1662" s="107"/>
      <c r="B1662" s="107"/>
      <c r="C1662" s="107"/>
      <c r="D1662" s="107"/>
      <c r="E1662" s="108"/>
      <c r="F1662" s="46"/>
      <c r="G1662" s="107"/>
      <c r="H1662" s="99"/>
      <c r="I1662" s="254"/>
      <c r="J1662" s="107"/>
    </row>
    <row r="1663" spans="1:10" x14ac:dyDescent="0.2">
      <c r="A1663" s="107"/>
      <c r="B1663" s="107"/>
      <c r="C1663" s="107"/>
      <c r="D1663" s="107"/>
      <c r="E1663" s="108"/>
      <c r="F1663" s="46"/>
      <c r="G1663" s="107"/>
      <c r="H1663" s="99"/>
      <c r="I1663" s="254"/>
      <c r="J1663" s="107"/>
    </row>
    <row r="1664" spans="1:10" x14ac:dyDescent="0.2">
      <c r="A1664" s="107"/>
      <c r="B1664" s="107"/>
      <c r="C1664" s="107"/>
      <c r="D1664" s="107"/>
      <c r="E1664" s="108"/>
      <c r="F1664" s="46"/>
      <c r="G1664" s="107"/>
      <c r="H1664" s="99"/>
      <c r="I1664" s="254"/>
      <c r="J1664" s="107"/>
    </row>
    <row r="1665" spans="1:10" x14ac:dyDescent="0.2">
      <c r="A1665" s="107"/>
      <c r="B1665" s="107"/>
      <c r="C1665" s="107"/>
      <c r="D1665" s="107"/>
      <c r="E1665" s="108"/>
      <c r="F1665" s="46"/>
      <c r="G1665" s="107"/>
      <c r="H1665" s="99"/>
      <c r="I1665" s="254"/>
      <c r="J1665" s="107"/>
    </row>
    <row r="1666" spans="1:10" x14ac:dyDescent="0.2">
      <c r="A1666" s="107"/>
      <c r="B1666" s="107"/>
      <c r="C1666" s="107"/>
      <c r="D1666" s="107"/>
      <c r="E1666" s="108"/>
      <c r="F1666" s="46"/>
      <c r="G1666" s="107"/>
      <c r="H1666" s="99"/>
      <c r="I1666" s="254"/>
      <c r="J1666" s="107"/>
    </row>
    <row r="1667" spans="1:10" x14ac:dyDescent="0.2">
      <c r="A1667" s="107"/>
      <c r="B1667" s="107"/>
      <c r="C1667" s="107"/>
      <c r="D1667" s="107"/>
      <c r="E1667" s="108"/>
      <c r="F1667" s="46"/>
      <c r="G1667" s="107"/>
      <c r="H1667" s="99"/>
      <c r="I1667" s="254"/>
      <c r="J1667" s="107"/>
    </row>
    <row r="1668" spans="1:10" x14ac:dyDescent="0.2">
      <c r="A1668" s="107"/>
      <c r="B1668" s="107"/>
      <c r="C1668" s="107"/>
      <c r="D1668" s="107"/>
      <c r="E1668" s="108"/>
      <c r="F1668" s="46"/>
      <c r="G1668" s="107"/>
      <c r="H1668" s="99"/>
      <c r="I1668" s="254"/>
      <c r="J1668" s="107"/>
    </row>
    <row r="1669" spans="1:10" x14ac:dyDescent="0.2">
      <c r="A1669" s="107"/>
      <c r="B1669" s="107"/>
      <c r="C1669" s="107"/>
      <c r="D1669" s="107"/>
      <c r="E1669" s="108"/>
      <c r="F1669" s="46"/>
      <c r="G1669" s="107"/>
      <c r="H1669" s="99"/>
      <c r="I1669" s="254"/>
      <c r="J1669" s="107"/>
    </row>
    <row r="1670" spans="1:10" x14ac:dyDescent="0.2">
      <c r="A1670" s="107"/>
      <c r="B1670" s="107"/>
      <c r="C1670" s="107"/>
      <c r="D1670" s="107"/>
      <c r="E1670" s="108"/>
      <c r="F1670" s="46"/>
      <c r="G1670" s="107"/>
      <c r="H1670" s="99"/>
      <c r="I1670" s="254"/>
      <c r="J1670" s="107"/>
    </row>
    <row r="1671" spans="1:10" x14ac:dyDescent="0.2">
      <c r="A1671" s="107"/>
      <c r="B1671" s="107"/>
      <c r="C1671" s="107"/>
      <c r="D1671" s="107"/>
      <c r="E1671" s="108"/>
      <c r="F1671" s="46"/>
      <c r="G1671" s="107"/>
      <c r="H1671" s="99"/>
      <c r="I1671" s="254"/>
      <c r="J1671" s="107"/>
    </row>
    <row r="1672" spans="1:10" x14ac:dyDescent="0.2">
      <c r="A1672" s="107"/>
      <c r="B1672" s="107"/>
      <c r="C1672" s="107"/>
      <c r="D1672" s="107"/>
      <c r="E1672" s="108"/>
      <c r="F1672" s="46"/>
      <c r="G1672" s="107"/>
      <c r="H1672" s="99"/>
      <c r="I1672" s="254"/>
      <c r="J1672" s="107"/>
    </row>
    <row r="1673" spans="1:10" x14ac:dyDescent="0.2">
      <c r="A1673" s="107"/>
      <c r="B1673" s="107"/>
      <c r="C1673" s="107"/>
      <c r="D1673" s="107"/>
      <c r="E1673" s="108"/>
      <c r="F1673" s="46"/>
      <c r="G1673" s="107"/>
      <c r="H1673" s="99"/>
      <c r="I1673" s="254"/>
      <c r="J1673" s="107"/>
    </row>
    <row r="1674" spans="1:10" x14ac:dyDescent="0.2">
      <c r="A1674" s="107"/>
      <c r="B1674" s="107"/>
      <c r="C1674" s="107"/>
      <c r="D1674" s="107"/>
      <c r="E1674" s="108"/>
      <c r="F1674" s="46"/>
      <c r="G1674" s="107"/>
      <c r="H1674" s="99"/>
      <c r="I1674" s="254"/>
      <c r="J1674" s="107"/>
    </row>
    <row r="1675" spans="1:10" x14ac:dyDescent="0.2">
      <c r="A1675" s="107"/>
      <c r="B1675" s="107"/>
      <c r="C1675" s="107"/>
      <c r="D1675" s="107"/>
      <c r="E1675" s="108"/>
      <c r="F1675" s="46"/>
      <c r="G1675" s="107"/>
      <c r="H1675" s="99"/>
      <c r="I1675" s="254"/>
      <c r="J1675" s="107"/>
    </row>
    <row r="1676" spans="1:10" x14ac:dyDescent="0.2">
      <c r="A1676" s="107"/>
      <c r="B1676" s="107"/>
      <c r="C1676" s="107"/>
      <c r="D1676" s="107"/>
      <c r="E1676" s="108"/>
      <c r="F1676" s="46"/>
      <c r="G1676" s="107"/>
      <c r="H1676" s="99"/>
      <c r="I1676" s="254"/>
      <c r="J1676" s="107"/>
    </row>
    <row r="1677" spans="1:10" x14ac:dyDescent="0.2">
      <c r="A1677" s="107"/>
      <c r="B1677" s="107"/>
      <c r="C1677" s="107"/>
      <c r="D1677" s="107"/>
      <c r="E1677" s="108"/>
      <c r="F1677" s="46"/>
      <c r="G1677" s="107"/>
      <c r="H1677" s="99"/>
      <c r="I1677" s="254"/>
      <c r="J1677" s="107"/>
    </row>
    <row r="1678" spans="1:10" x14ac:dyDescent="0.2">
      <c r="A1678" s="107"/>
      <c r="B1678" s="107"/>
      <c r="C1678" s="107"/>
      <c r="D1678" s="107"/>
      <c r="E1678" s="108"/>
      <c r="F1678" s="46"/>
      <c r="G1678" s="107"/>
      <c r="H1678" s="99"/>
      <c r="I1678" s="254"/>
      <c r="J1678" s="107"/>
    </row>
    <row r="1679" spans="1:10" x14ac:dyDescent="0.2">
      <c r="A1679" s="107"/>
      <c r="B1679" s="107"/>
      <c r="C1679" s="107"/>
      <c r="D1679" s="107"/>
      <c r="E1679" s="108"/>
      <c r="F1679" s="46"/>
      <c r="G1679" s="107"/>
      <c r="H1679" s="99"/>
      <c r="I1679" s="254"/>
      <c r="J1679" s="107"/>
    </row>
    <row r="1680" spans="1:10" x14ac:dyDescent="0.2">
      <c r="A1680" s="107"/>
      <c r="B1680" s="107"/>
      <c r="C1680" s="107"/>
      <c r="D1680" s="107"/>
      <c r="E1680" s="108"/>
      <c r="F1680" s="46"/>
      <c r="G1680" s="107"/>
      <c r="H1680" s="99"/>
      <c r="I1680" s="254"/>
      <c r="J1680" s="107"/>
    </row>
    <row r="1681" spans="1:10" x14ac:dyDescent="0.2">
      <c r="A1681" s="107"/>
      <c r="B1681" s="107"/>
      <c r="C1681" s="107"/>
      <c r="D1681" s="107"/>
      <c r="E1681" s="108"/>
      <c r="F1681" s="46"/>
      <c r="G1681" s="107"/>
      <c r="H1681" s="99"/>
      <c r="I1681" s="254"/>
      <c r="J1681" s="107"/>
    </row>
    <row r="1682" spans="1:10" x14ac:dyDescent="0.2">
      <c r="A1682" s="107"/>
      <c r="B1682" s="107"/>
      <c r="C1682" s="107"/>
      <c r="D1682" s="107"/>
      <c r="E1682" s="108"/>
      <c r="F1682" s="46"/>
      <c r="G1682" s="107"/>
      <c r="H1682" s="99"/>
      <c r="I1682" s="254"/>
      <c r="J1682" s="107"/>
    </row>
    <row r="1683" spans="1:10" x14ac:dyDescent="0.2">
      <c r="A1683" s="107"/>
      <c r="B1683" s="107"/>
      <c r="C1683" s="107"/>
      <c r="D1683" s="107"/>
      <c r="E1683" s="108"/>
      <c r="F1683" s="46"/>
      <c r="G1683" s="107"/>
      <c r="H1683" s="99"/>
      <c r="I1683" s="254"/>
      <c r="J1683" s="107"/>
    </row>
    <row r="1684" spans="1:10" x14ac:dyDescent="0.2">
      <c r="A1684" s="107"/>
      <c r="B1684" s="107"/>
      <c r="C1684" s="107"/>
      <c r="D1684" s="107"/>
      <c r="E1684" s="108"/>
      <c r="F1684" s="46"/>
      <c r="G1684" s="107"/>
      <c r="H1684" s="99"/>
      <c r="I1684" s="254"/>
      <c r="J1684" s="107"/>
    </row>
    <row r="1685" spans="1:10" x14ac:dyDescent="0.2">
      <c r="A1685" s="107"/>
      <c r="B1685" s="107"/>
      <c r="C1685" s="107"/>
      <c r="D1685" s="107"/>
      <c r="E1685" s="108"/>
      <c r="F1685" s="46"/>
      <c r="G1685" s="107"/>
      <c r="H1685" s="99"/>
      <c r="I1685" s="254"/>
      <c r="J1685" s="107"/>
    </row>
    <row r="1686" spans="1:10" x14ac:dyDescent="0.2">
      <c r="A1686" s="107"/>
      <c r="B1686" s="107"/>
      <c r="C1686" s="107"/>
      <c r="D1686" s="107"/>
      <c r="E1686" s="108"/>
      <c r="F1686" s="46"/>
      <c r="G1686" s="107"/>
      <c r="H1686" s="99"/>
      <c r="I1686" s="254"/>
      <c r="J1686" s="107"/>
    </row>
    <row r="1687" spans="1:10" x14ac:dyDescent="0.2">
      <c r="A1687" s="107"/>
      <c r="B1687" s="107"/>
      <c r="C1687" s="107"/>
      <c r="D1687" s="107"/>
      <c r="E1687" s="108"/>
      <c r="F1687" s="46"/>
      <c r="G1687" s="107"/>
      <c r="H1687" s="99"/>
      <c r="I1687" s="254"/>
      <c r="J1687" s="107"/>
    </row>
    <row r="1688" spans="1:10" x14ac:dyDescent="0.2">
      <c r="A1688" s="107"/>
      <c r="B1688" s="107"/>
      <c r="C1688" s="107"/>
      <c r="D1688" s="107"/>
      <c r="E1688" s="108"/>
      <c r="F1688" s="46"/>
      <c r="G1688" s="107"/>
      <c r="H1688" s="99"/>
      <c r="I1688" s="254"/>
      <c r="J1688" s="107"/>
    </row>
    <row r="1689" spans="1:10" x14ac:dyDescent="0.2">
      <c r="A1689" s="107"/>
      <c r="B1689" s="107"/>
      <c r="C1689" s="107"/>
      <c r="D1689" s="107"/>
      <c r="E1689" s="108"/>
      <c r="F1689" s="46"/>
      <c r="G1689" s="107"/>
      <c r="H1689" s="99"/>
      <c r="I1689" s="254"/>
      <c r="J1689" s="107"/>
    </row>
    <row r="1690" spans="1:10" x14ac:dyDescent="0.2">
      <c r="A1690" s="107"/>
      <c r="B1690" s="107"/>
      <c r="C1690" s="107"/>
      <c r="D1690" s="107"/>
      <c r="E1690" s="108"/>
      <c r="F1690" s="46"/>
      <c r="G1690" s="107"/>
      <c r="H1690" s="99"/>
      <c r="I1690" s="254"/>
      <c r="J1690" s="107"/>
    </row>
    <row r="1691" spans="1:10" x14ac:dyDescent="0.2">
      <c r="A1691" s="107"/>
      <c r="B1691" s="107"/>
      <c r="C1691" s="107"/>
      <c r="D1691" s="107"/>
      <c r="E1691" s="108"/>
      <c r="F1691" s="46"/>
      <c r="G1691" s="107"/>
      <c r="H1691" s="99"/>
      <c r="I1691" s="254"/>
      <c r="J1691" s="107"/>
    </row>
    <row r="1692" spans="1:10" x14ac:dyDescent="0.2">
      <c r="A1692" s="107"/>
      <c r="B1692" s="107"/>
      <c r="C1692" s="107"/>
      <c r="D1692" s="107"/>
      <c r="E1692" s="108"/>
      <c r="F1692" s="46"/>
      <c r="G1692" s="107"/>
      <c r="H1692" s="99"/>
      <c r="I1692" s="254"/>
      <c r="J1692" s="107"/>
    </row>
    <row r="1693" spans="1:10" x14ac:dyDescent="0.2">
      <c r="A1693" s="107"/>
      <c r="B1693" s="107"/>
      <c r="C1693" s="107"/>
      <c r="D1693" s="107"/>
      <c r="E1693" s="108"/>
      <c r="F1693" s="46"/>
      <c r="G1693" s="107"/>
      <c r="H1693" s="99"/>
      <c r="I1693" s="254"/>
      <c r="J1693" s="107"/>
    </row>
    <row r="1694" spans="1:10" x14ac:dyDescent="0.2">
      <c r="A1694" s="107"/>
      <c r="B1694" s="107"/>
      <c r="C1694" s="107"/>
      <c r="D1694" s="107"/>
      <c r="E1694" s="108"/>
      <c r="F1694" s="46"/>
      <c r="G1694" s="107"/>
      <c r="H1694" s="99"/>
      <c r="I1694" s="254"/>
      <c r="J1694" s="107"/>
    </row>
    <row r="1695" spans="1:10" x14ac:dyDescent="0.2">
      <c r="A1695" s="107"/>
      <c r="B1695" s="107"/>
      <c r="C1695" s="107"/>
      <c r="D1695" s="107"/>
      <c r="E1695" s="108"/>
      <c r="F1695" s="46"/>
      <c r="G1695" s="107"/>
      <c r="H1695" s="99"/>
      <c r="I1695" s="254"/>
      <c r="J1695" s="107"/>
    </row>
    <row r="1696" spans="1:10" x14ac:dyDescent="0.2">
      <c r="A1696" s="107"/>
      <c r="B1696" s="107"/>
      <c r="C1696" s="107"/>
      <c r="D1696" s="107"/>
      <c r="E1696" s="108"/>
      <c r="F1696" s="46"/>
      <c r="G1696" s="107"/>
      <c r="H1696" s="99"/>
      <c r="I1696" s="254"/>
      <c r="J1696" s="107"/>
    </row>
    <row r="1697" spans="1:10" x14ac:dyDescent="0.2">
      <c r="A1697" s="107"/>
      <c r="B1697" s="107"/>
      <c r="C1697" s="107"/>
      <c r="D1697" s="107"/>
      <c r="E1697" s="108"/>
      <c r="F1697" s="46"/>
      <c r="G1697" s="107"/>
      <c r="H1697" s="99"/>
      <c r="I1697" s="254"/>
      <c r="J1697" s="107"/>
    </row>
    <row r="1698" spans="1:10" x14ac:dyDescent="0.2">
      <c r="A1698" s="107"/>
      <c r="B1698" s="107"/>
      <c r="C1698" s="107"/>
      <c r="D1698" s="107"/>
      <c r="E1698" s="108"/>
      <c r="F1698" s="46"/>
      <c r="G1698" s="107"/>
      <c r="H1698" s="99"/>
      <c r="I1698" s="254"/>
      <c r="J1698" s="107"/>
    </row>
    <row r="1699" spans="1:10" x14ac:dyDescent="0.2">
      <c r="A1699" s="107"/>
      <c r="B1699" s="107"/>
      <c r="C1699" s="107"/>
      <c r="D1699" s="107"/>
      <c r="E1699" s="108"/>
      <c r="F1699" s="46"/>
      <c r="G1699" s="107"/>
      <c r="H1699" s="99"/>
      <c r="I1699" s="254"/>
      <c r="J1699" s="107"/>
    </row>
    <row r="1700" spans="1:10" x14ac:dyDescent="0.2">
      <c r="A1700" s="107"/>
      <c r="B1700" s="107"/>
      <c r="C1700" s="107"/>
      <c r="D1700" s="107"/>
      <c r="E1700" s="108"/>
      <c r="F1700" s="46"/>
      <c r="G1700" s="107"/>
      <c r="H1700" s="99"/>
      <c r="I1700" s="254"/>
      <c r="J1700" s="107"/>
    </row>
    <row r="1701" spans="1:10" x14ac:dyDescent="0.2">
      <c r="A1701" s="107"/>
      <c r="B1701" s="107"/>
      <c r="C1701" s="107"/>
      <c r="D1701" s="107"/>
      <c r="E1701" s="108"/>
      <c r="F1701" s="46"/>
      <c r="G1701" s="107"/>
      <c r="H1701" s="99"/>
      <c r="I1701" s="254"/>
      <c r="J1701" s="107"/>
    </row>
    <row r="1702" spans="1:10" x14ac:dyDescent="0.2">
      <c r="A1702" s="107"/>
      <c r="B1702" s="107"/>
      <c r="C1702" s="107"/>
      <c r="D1702" s="107"/>
      <c r="E1702" s="108"/>
      <c r="F1702" s="46"/>
      <c r="G1702" s="107"/>
      <c r="H1702" s="99"/>
      <c r="I1702" s="254"/>
      <c r="J1702" s="107"/>
    </row>
    <row r="1703" spans="1:10" x14ac:dyDescent="0.2">
      <c r="A1703" s="107"/>
      <c r="B1703" s="107"/>
      <c r="C1703" s="107"/>
      <c r="D1703" s="107"/>
      <c r="E1703" s="108"/>
      <c r="F1703" s="46"/>
      <c r="G1703" s="107"/>
      <c r="H1703" s="99"/>
      <c r="I1703" s="254"/>
      <c r="J1703" s="107"/>
    </row>
    <row r="1704" spans="1:10" x14ac:dyDescent="0.2">
      <c r="A1704" s="107"/>
      <c r="B1704" s="107"/>
      <c r="C1704" s="107"/>
      <c r="D1704" s="107"/>
      <c r="E1704" s="108"/>
      <c r="F1704" s="46"/>
      <c r="G1704" s="107"/>
      <c r="H1704" s="99"/>
      <c r="I1704" s="254"/>
      <c r="J1704" s="107"/>
    </row>
    <row r="1705" spans="1:10" x14ac:dyDescent="0.2">
      <c r="A1705" s="107"/>
      <c r="B1705" s="107"/>
      <c r="C1705" s="107"/>
      <c r="D1705" s="107"/>
      <c r="E1705" s="108"/>
      <c r="F1705" s="46"/>
      <c r="G1705" s="107"/>
      <c r="H1705" s="99"/>
      <c r="I1705" s="254"/>
      <c r="J1705" s="107"/>
    </row>
    <row r="1706" spans="1:10" x14ac:dyDescent="0.2">
      <c r="A1706" s="107"/>
      <c r="B1706" s="107"/>
      <c r="C1706" s="107"/>
      <c r="D1706" s="107"/>
      <c r="E1706" s="108"/>
      <c r="F1706" s="46"/>
      <c r="G1706" s="107"/>
      <c r="H1706" s="99"/>
      <c r="I1706" s="254"/>
      <c r="J1706" s="107"/>
    </row>
    <row r="1707" spans="1:10" x14ac:dyDescent="0.2">
      <c r="A1707" s="107"/>
      <c r="B1707" s="107"/>
      <c r="C1707" s="107"/>
      <c r="D1707" s="107"/>
      <c r="E1707" s="108"/>
      <c r="F1707" s="46"/>
      <c r="G1707" s="107"/>
      <c r="H1707" s="99"/>
      <c r="I1707" s="254"/>
      <c r="J1707" s="107"/>
    </row>
    <row r="1708" spans="1:10" x14ac:dyDescent="0.2">
      <c r="A1708" s="107"/>
      <c r="B1708" s="107"/>
      <c r="C1708" s="107"/>
      <c r="D1708" s="107"/>
      <c r="E1708" s="108"/>
      <c r="F1708" s="46"/>
      <c r="G1708" s="107"/>
      <c r="H1708" s="99"/>
      <c r="I1708" s="254"/>
      <c r="J1708" s="107"/>
    </row>
    <row r="1709" spans="1:10" x14ac:dyDescent="0.2">
      <c r="A1709" s="107"/>
      <c r="B1709" s="107"/>
      <c r="C1709" s="107"/>
      <c r="D1709" s="107"/>
      <c r="E1709" s="108"/>
      <c r="F1709" s="46"/>
      <c r="G1709" s="107"/>
      <c r="H1709" s="99"/>
      <c r="I1709" s="254"/>
      <c r="J1709" s="107"/>
    </row>
    <row r="1710" spans="1:10" x14ac:dyDescent="0.2">
      <c r="A1710" s="107"/>
      <c r="B1710" s="107"/>
      <c r="C1710" s="107"/>
      <c r="D1710" s="107"/>
      <c r="E1710" s="108"/>
      <c r="F1710" s="46"/>
      <c r="G1710" s="107"/>
      <c r="H1710" s="99"/>
      <c r="I1710" s="254"/>
      <c r="J1710" s="107"/>
    </row>
    <row r="1711" spans="1:10" x14ac:dyDescent="0.2">
      <c r="A1711" s="107"/>
      <c r="B1711" s="107"/>
      <c r="C1711" s="107"/>
      <c r="D1711" s="107"/>
      <c r="E1711" s="108"/>
      <c r="F1711" s="46"/>
      <c r="G1711" s="107"/>
      <c r="H1711" s="99"/>
      <c r="I1711" s="254"/>
      <c r="J1711" s="107"/>
    </row>
    <row r="1712" spans="1:10" x14ac:dyDescent="0.2">
      <c r="A1712" s="107"/>
      <c r="B1712" s="107"/>
      <c r="C1712" s="107"/>
      <c r="D1712" s="107"/>
      <c r="E1712" s="108"/>
      <c r="F1712" s="46"/>
      <c r="G1712" s="107"/>
      <c r="H1712" s="99"/>
      <c r="I1712" s="254"/>
      <c r="J1712" s="107"/>
    </row>
    <row r="1713" spans="1:10" x14ac:dyDescent="0.2">
      <c r="A1713" s="107"/>
      <c r="B1713" s="107"/>
      <c r="C1713" s="107"/>
      <c r="D1713" s="107"/>
      <c r="E1713" s="108"/>
      <c r="F1713" s="46"/>
      <c r="G1713" s="107"/>
      <c r="H1713" s="99"/>
      <c r="I1713" s="254"/>
      <c r="J1713" s="107"/>
    </row>
    <row r="1714" spans="1:10" x14ac:dyDescent="0.2">
      <c r="A1714" s="107"/>
      <c r="B1714" s="107"/>
      <c r="C1714" s="107"/>
      <c r="D1714" s="107"/>
      <c r="E1714" s="108"/>
      <c r="F1714" s="46"/>
      <c r="G1714" s="107"/>
      <c r="H1714" s="99"/>
      <c r="I1714" s="254"/>
      <c r="J1714" s="107"/>
    </row>
    <row r="1715" spans="1:10" x14ac:dyDescent="0.2">
      <c r="A1715" s="107"/>
      <c r="B1715" s="107"/>
      <c r="C1715" s="107"/>
      <c r="D1715" s="107"/>
      <c r="E1715" s="108"/>
      <c r="F1715" s="46"/>
      <c r="G1715" s="107"/>
      <c r="H1715" s="99"/>
      <c r="I1715" s="254"/>
      <c r="J1715" s="107"/>
    </row>
    <row r="1716" spans="1:10" x14ac:dyDescent="0.2">
      <c r="A1716" s="107"/>
      <c r="B1716" s="107"/>
      <c r="C1716" s="107"/>
      <c r="D1716" s="107"/>
      <c r="E1716" s="108"/>
      <c r="F1716" s="46"/>
      <c r="G1716" s="107"/>
      <c r="H1716" s="99"/>
      <c r="I1716" s="254"/>
      <c r="J1716" s="107"/>
    </row>
    <row r="1717" spans="1:10" x14ac:dyDescent="0.2">
      <c r="A1717" s="107"/>
      <c r="B1717" s="107"/>
      <c r="C1717" s="107"/>
      <c r="D1717" s="107"/>
      <c r="E1717" s="108"/>
      <c r="F1717" s="46"/>
      <c r="G1717" s="107"/>
      <c r="H1717" s="99"/>
      <c r="I1717" s="254"/>
      <c r="J1717" s="107"/>
    </row>
    <row r="1718" spans="1:10" x14ac:dyDescent="0.2">
      <c r="A1718" s="107"/>
      <c r="B1718" s="107"/>
      <c r="C1718" s="107"/>
      <c r="D1718" s="107"/>
      <c r="E1718" s="108"/>
      <c r="F1718" s="46"/>
      <c r="G1718" s="107"/>
      <c r="H1718" s="99"/>
      <c r="I1718" s="254"/>
      <c r="J1718" s="107"/>
    </row>
    <row r="1719" spans="1:10" x14ac:dyDescent="0.2">
      <c r="A1719" s="107"/>
      <c r="B1719" s="107"/>
      <c r="C1719" s="107"/>
      <c r="D1719" s="107"/>
      <c r="E1719" s="108"/>
      <c r="F1719" s="46"/>
      <c r="G1719" s="107"/>
      <c r="H1719" s="99"/>
      <c r="I1719" s="254"/>
      <c r="J1719" s="107"/>
    </row>
    <row r="1720" spans="1:10" x14ac:dyDescent="0.2">
      <c r="A1720" s="107"/>
      <c r="B1720" s="107"/>
      <c r="C1720" s="107"/>
      <c r="D1720" s="107"/>
      <c r="E1720" s="108"/>
      <c r="F1720" s="46"/>
      <c r="G1720" s="107"/>
      <c r="H1720" s="99"/>
      <c r="I1720" s="254"/>
      <c r="J1720" s="107"/>
    </row>
    <row r="1721" spans="1:10" x14ac:dyDescent="0.2">
      <c r="A1721" s="107"/>
      <c r="B1721" s="107"/>
      <c r="C1721" s="107"/>
      <c r="D1721" s="107"/>
      <c r="E1721" s="108"/>
      <c r="F1721" s="46"/>
      <c r="G1721" s="107"/>
      <c r="H1721" s="99"/>
      <c r="I1721" s="254"/>
      <c r="J1721" s="107"/>
    </row>
    <row r="1722" spans="1:10" x14ac:dyDescent="0.2">
      <c r="A1722" s="107"/>
      <c r="B1722" s="107"/>
      <c r="C1722" s="107"/>
      <c r="D1722" s="107"/>
      <c r="E1722" s="108"/>
      <c r="F1722" s="46"/>
      <c r="G1722" s="107"/>
      <c r="H1722" s="99"/>
      <c r="I1722" s="254"/>
      <c r="J1722" s="107"/>
    </row>
    <row r="1723" spans="1:10" x14ac:dyDescent="0.2">
      <c r="A1723" s="107"/>
      <c r="B1723" s="107"/>
      <c r="C1723" s="107"/>
      <c r="D1723" s="107"/>
      <c r="E1723" s="108"/>
      <c r="F1723" s="46"/>
      <c r="G1723" s="107"/>
      <c r="H1723" s="99"/>
      <c r="I1723" s="254"/>
      <c r="J1723" s="107"/>
    </row>
    <row r="1724" spans="1:10" x14ac:dyDescent="0.2">
      <c r="A1724" s="107"/>
      <c r="B1724" s="107"/>
      <c r="C1724" s="107"/>
      <c r="D1724" s="107"/>
      <c r="E1724" s="108"/>
      <c r="F1724" s="46"/>
      <c r="G1724" s="107"/>
      <c r="H1724" s="99"/>
      <c r="I1724" s="254"/>
      <c r="J1724" s="107"/>
    </row>
    <row r="1725" spans="1:10" x14ac:dyDescent="0.2">
      <c r="A1725" s="107"/>
      <c r="B1725" s="107"/>
      <c r="C1725" s="107"/>
      <c r="D1725" s="107"/>
      <c r="E1725" s="108"/>
      <c r="F1725" s="46"/>
      <c r="G1725" s="107"/>
      <c r="H1725" s="99"/>
      <c r="I1725" s="254"/>
      <c r="J1725" s="107"/>
    </row>
    <row r="1726" spans="1:10" x14ac:dyDescent="0.2">
      <c r="A1726" s="107"/>
      <c r="B1726" s="107"/>
      <c r="C1726" s="107"/>
      <c r="D1726" s="107"/>
      <c r="E1726" s="108"/>
      <c r="F1726" s="46"/>
      <c r="G1726" s="107"/>
      <c r="H1726" s="99"/>
      <c r="I1726" s="254"/>
      <c r="J1726" s="107"/>
    </row>
    <row r="1727" spans="1:10" x14ac:dyDescent="0.2">
      <c r="A1727" s="107"/>
      <c r="B1727" s="107"/>
      <c r="C1727" s="107"/>
      <c r="D1727" s="107"/>
      <c r="E1727" s="108"/>
      <c r="F1727" s="46"/>
      <c r="G1727" s="107"/>
      <c r="H1727" s="99"/>
      <c r="I1727" s="254"/>
      <c r="J1727" s="107"/>
    </row>
    <row r="1728" spans="1:10" x14ac:dyDescent="0.2">
      <c r="A1728" s="107"/>
      <c r="B1728" s="107"/>
      <c r="C1728" s="107"/>
      <c r="D1728" s="107"/>
      <c r="E1728" s="108"/>
      <c r="F1728" s="46"/>
      <c r="G1728" s="107"/>
      <c r="H1728" s="99"/>
      <c r="I1728" s="254"/>
      <c r="J1728" s="107"/>
    </row>
    <row r="1729" spans="1:10" x14ac:dyDescent="0.2">
      <c r="A1729" s="107"/>
      <c r="B1729" s="107"/>
      <c r="C1729" s="107"/>
      <c r="D1729" s="107"/>
      <c r="E1729" s="108"/>
      <c r="F1729" s="46"/>
      <c r="G1729" s="107"/>
      <c r="H1729" s="99"/>
      <c r="I1729" s="254"/>
      <c r="J1729" s="107"/>
    </row>
    <row r="1730" spans="1:10" x14ac:dyDescent="0.2">
      <c r="A1730" s="107"/>
      <c r="B1730" s="107"/>
      <c r="C1730" s="107"/>
      <c r="D1730" s="107"/>
      <c r="E1730" s="108"/>
      <c r="F1730" s="46"/>
      <c r="G1730" s="107"/>
      <c r="H1730" s="99"/>
      <c r="I1730" s="254"/>
      <c r="J1730" s="107"/>
    </row>
    <row r="1731" spans="1:10" x14ac:dyDescent="0.2">
      <c r="A1731" s="107"/>
      <c r="B1731" s="107"/>
      <c r="C1731" s="107"/>
      <c r="D1731" s="107"/>
      <c r="E1731" s="108"/>
      <c r="F1731" s="46"/>
      <c r="G1731" s="107"/>
      <c r="H1731" s="99"/>
      <c r="I1731" s="254"/>
      <c r="J1731" s="107"/>
    </row>
    <row r="1732" spans="1:10" x14ac:dyDescent="0.2">
      <c r="A1732" s="107"/>
      <c r="B1732" s="107"/>
      <c r="C1732" s="107"/>
      <c r="D1732" s="107"/>
      <c r="E1732" s="108"/>
      <c r="F1732" s="46"/>
      <c r="G1732" s="107"/>
      <c r="H1732" s="99"/>
      <c r="I1732" s="254"/>
      <c r="J1732" s="107"/>
    </row>
    <row r="1733" spans="1:10" x14ac:dyDescent="0.2">
      <c r="A1733" s="107"/>
      <c r="B1733" s="107"/>
      <c r="C1733" s="107"/>
      <c r="D1733" s="107"/>
      <c r="E1733" s="108"/>
      <c r="F1733" s="46"/>
      <c r="G1733" s="107"/>
      <c r="H1733" s="99"/>
      <c r="I1733" s="254"/>
      <c r="J1733" s="107"/>
    </row>
    <row r="1734" spans="1:10" x14ac:dyDescent="0.2">
      <c r="A1734" s="107"/>
      <c r="B1734" s="107"/>
      <c r="C1734" s="107"/>
      <c r="D1734" s="107"/>
      <c r="E1734" s="108"/>
      <c r="F1734" s="46"/>
      <c r="G1734" s="107"/>
      <c r="H1734" s="99"/>
      <c r="I1734" s="254"/>
      <c r="J1734" s="107"/>
    </row>
    <row r="1735" spans="1:10" x14ac:dyDescent="0.2">
      <c r="A1735" s="107"/>
      <c r="B1735" s="107"/>
      <c r="C1735" s="107"/>
      <c r="D1735" s="107"/>
      <c r="E1735" s="108"/>
      <c r="F1735" s="46"/>
      <c r="G1735" s="107"/>
      <c r="H1735" s="99"/>
      <c r="I1735" s="254"/>
      <c r="J1735" s="107"/>
    </row>
    <row r="1736" spans="1:10" x14ac:dyDescent="0.2">
      <c r="A1736" s="107"/>
      <c r="B1736" s="107"/>
      <c r="C1736" s="107"/>
      <c r="D1736" s="107"/>
      <c r="E1736" s="108"/>
      <c r="F1736" s="46"/>
      <c r="G1736" s="107"/>
      <c r="H1736" s="99"/>
      <c r="I1736" s="254"/>
      <c r="J1736" s="107"/>
    </row>
    <row r="1737" spans="1:10" x14ac:dyDescent="0.2">
      <c r="A1737" s="107"/>
      <c r="B1737" s="107"/>
      <c r="C1737" s="107"/>
      <c r="D1737" s="107"/>
      <c r="E1737" s="108"/>
      <c r="F1737" s="46"/>
      <c r="G1737" s="107"/>
      <c r="H1737" s="99"/>
      <c r="I1737" s="254"/>
      <c r="J1737" s="107"/>
    </row>
    <row r="1738" spans="1:10" x14ac:dyDescent="0.2">
      <c r="A1738" s="107"/>
      <c r="B1738" s="107"/>
      <c r="C1738" s="107"/>
      <c r="D1738" s="107"/>
      <c r="E1738" s="108"/>
      <c r="F1738" s="46"/>
      <c r="G1738" s="107"/>
      <c r="H1738" s="99"/>
      <c r="I1738" s="254"/>
      <c r="J1738" s="107"/>
    </row>
    <row r="1739" spans="1:10" x14ac:dyDescent="0.2">
      <c r="A1739" s="107"/>
      <c r="B1739" s="107"/>
      <c r="C1739" s="107"/>
      <c r="D1739" s="107"/>
      <c r="E1739" s="108"/>
      <c r="F1739" s="46"/>
      <c r="G1739" s="107"/>
      <c r="H1739" s="99"/>
      <c r="I1739" s="254"/>
      <c r="J1739" s="107"/>
    </row>
    <row r="1740" spans="1:10" x14ac:dyDescent="0.2">
      <c r="A1740" s="107"/>
      <c r="B1740" s="107"/>
      <c r="C1740" s="107"/>
      <c r="D1740" s="107"/>
      <c r="E1740" s="108"/>
      <c r="F1740" s="46"/>
      <c r="G1740" s="107"/>
      <c r="H1740" s="99"/>
      <c r="I1740" s="254"/>
      <c r="J1740" s="107"/>
    </row>
    <row r="1741" spans="1:10" x14ac:dyDescent="0.2">
      <c r="A1741" s="107"/>
      <c r="B1741" s="107"/>
      <c r="C1741" s="107"/>
      <c r="D1741" s="107"/>
      <c r="E1741" s="108"/>
      <c r="F1741" s="46"/>
      <c r="G1741" s="107"/>
      <c r="H1741" s="99"/>
      <c r="I1741" s="254"/>
      <c r="J1741" s="107"/>
    </row>
    <row r="1742" spans="1:10" x14ac:dyDescent="0.2">
      <c r="A1742" s="107"/>
      <c r="B1742" s="107"/>
      <c r="C1742" s="107"/>
      <c r="D1742" s="107"/>
      <c r="E1742" s="108"/>
      <c r="F1742" s="46"/>
      <c r="G1742" s="107"/>
      <c r="H1742" s="99"/>
      <c r="I1742" s="254"/>
      <c r="J1742" s="107"/>
    </row>
    <row r="1743" spans="1:10" x14ac:dyDescent="0.2">
      <c r="A1743" s="107"/>
      <c r="B1743" s="107"/>
      <c r="C1743" s="107"/>
      <c r="D1743" s="107"/>
      <c r="E1743" s="108"/>
      <c r="F1743" s="46"/>
      <c r="G1743" s="107"/>
      <c r="H1743" s="99"/>
      <c r="I1743" s="254"/>
      <c r="J1743" s="107"/>
    </row>
    <row r="1744" spans="1:10" x14ac:dyDescent="0.2">
      <c r="A1744" s="107"/>
      <c r="B1744" s="107"/>
      <c r="C1744" s="107"/>
      <c r="D1744" s="107"/>
      <c r="E1744" s="108"/>
      <c r="F1744" s="46"/>
      <c r="G1744" s="107"/>
      <c r="H1744" s="99"/>
      <c r="I1744" s="254"/>
      <c r="J1744" s="107"/>
    </row>
    <row r="1745" spans="1:10" x14ac:dyDescent="0.2">
      <c r="A1745" s="107"/>
      <c r="B1745" s="107"/>
      <c r="C1745" s="107"/>
      <c r="D1745" s="107"/>
      <c r="E1745" s="108"/>
      <c r="F1745" s="46"/>
      <c r="G1745" s="107"/>
      <c r="H1745" s="99"/>
      <c r="I1745" s="254"/>
      <c r="J1745" s="107"/>
    </row>
    <row r="1746" spans="1:10" x14ac:dyDescent="0.2">
      <c r="A1746" s="107"/>
      <c r="B1746" s="107"/>
      <c r="C1746" s="107"/>
      <c r="D1746" s="107"/>
      <c r="E1746" s="108"/>
      <c r="F1746" s="46"/>
      <c r="G1746" s="107"/>
      <c r="H1746" s="99"/>
      <c r="I1746" s="254"/>
      <c r="J1746" s="107"/>
    </row>
    <row r="1747" spans="1:10" x14ac:dyDescent="0.2">
      <c r="A1747" s="107"/>
      <c r="B1747" s="107"/>
      <c r="C1747" s="107"/>
      <c r="D1747" s="107"/>
      <c r="E1747" s="108"/>
      <c r="F1747" s="46"/>
      <c r="G1747" s="107"/>
      <c r="H1747" s="99"/>
      <c r="I1747" s="254"/>
      <c r="J1747" s="107"/>
    </row>
    <row r="1748" spans="1:10" x14ac:dyDescent="0.2">
      <c r="A1748" s="107"/>
      <c r="B1748" s="107"/>
      <c r="C1748" s="107"/>
      <c r="D1748" s="107"/>
      <c r="E1748" s="108"/>
      <c r="F1748" s="46"/>
      <c r="G1748" s="107"/>
      <c r="H1748" s="99"/>
      <c r="I1748" s="254"/>
      <c r="J1748" s="107"/>
    </row>
    <row r="1749" spans="1:10" x14ac:dyDescent="0.2">
      <c r="A1749" s="107"/>
      <c r="B1749" s="107"/>
      <c r="C1749" s="107"/>
      <c r="D1749" s="107"/>
      <c r="E1749" s="108"/>
      <c r="F1749" s="46"/>
      <c r="G1749" s="107"/>
      <c r="H1749" s="99"/>
      <c r="I1749" s="254"/>
      <c r="J1749" s="107"/>
    </row>
    <row r="1750" spans="1:10" x14ac:dyDescent="0.2">
      <c r="A1750" s="107"/>
      <c r="B1750" s="107"/>
      <c r="C1750" s="107"/>
      <c r="D1750" s="107"/>
      <c r="E1750" s="108"/>
      <c r="F1750" s="46"/>
      <c r="G1750" s="107"/>
      <c r="H1750" s="99"/>
      <c r="I1750" s="254"/>
      <c r="J1750" s="107"/>
    </row>
    <row r="1751" spans="1:10" x14ac:dyDescent="0.2">
      <c r="A1751" s="107"/>
      <c r="B1751" s="107"/>
      <c r="C1751" s="107"/>
      <c r="D1751" s="107"/>
      <c r="E1751" s="108"/>
      <c r="F1751" s="46"/>
      <c r="G1751" s="107"/>
      <c r="H1751" s="99"/>
      <c r="I1751" s="254"/>
      <c r="J1751" s="107"/>
    </row>
    <row r="1752" spans="1:10" x14ac:dyDescent="0.2">
      <c r="A1752" s="107"/>
      <c r="B1752" s="107"/>
      <c r="C1752" s="107"/>
      <c r="D1752" s="107"/>
      <c r="E1752" s="108"/>
      <c r="F1752" s="46"/>
      <c r="G1752" s="107"/>
      <c r="H1752" s="99"/>
      <c r="I1752" s="254"/>
      <c r="J1752" s="107"/>
    </row>
    <row r="1753" spans="1:10" x14ac:dyDescent="0.2">
      <c r="A1753" s="107"/>
      <c r="B1753" s="107"/>
      <c r="C1753" s="107"/>
      <c r="D1753" s="107"/>
      <c r="E1753" s="108"/>
      <c r="F1753" s="46"/>
      <c r="G1753" s="107"/>
      <c r="H1753" s="99"/>
      <c r="I1753" s="254"/>
      <c r="J1753" s="107"/>
    </row>
    <row r="1754" spans="1:10" x14ac:dyDescent="0.2">
      <c r="A1754" s="107"/>
      <c r="B1754" s="107"/>
      <c r="C1754" s="107"/>
      <c r="D1754" s="107"/>
      <c r="E1754" s="108"/>
      <c r="F1754" s="46"/>
      <c r="G1754" s="107"/>
      <c r="H1754" s="99"/>
      <c r="I1754" s="254"/>
      <c r="J1754" s="107"/>
    </row>
    <row r="1755" spans="1:10" x14ac:dyDescent="0.2">
      <c r="A1755" s="107"/>
      <c r="B1755" s="107"/>
      <c r="C1755" s="107"/>
      <c r="D1755" s="107"/>
      <c r="E1755" s="108"/>
      <c r="F1755" s="46"/>
      <c r="G1755" s="107"/>
      <c r="H1755" s="99"/>
      <c r="I1755" s="254"/>
      <c r="J1755" s="107"/>
    </row>
    <row r="1756" spans="1:10" x14ac:dyDescent="0.2">
      <c r="A1756" s="107"/>
      <c r="B1756" s="107"/>
      <c r="C1756" s="107"/>
      <c r="D1756" s="107"/>
      <c r="E1756" s="108"/>
      <c r="F1756" s="46"/>
      <c r="G1756" s="107"/>
      <c r="H1756" s="99"/>
      <c r="I1756" s="254"/>
      <c r="J1756" s="107"/>
    </row>
    <row r="1757" spans="1:10" x14ac:dyDescent="0.2">
      <c r="A1757" s="107"/>
      <c r="B1757" s="107"/>
      <c r="C1757" s="107"/>
      <c r="D1757" s="107"/>
      <c r="E1757" s="108"/>
      <c r="F1757" s="46"/>
      <c r="G1757" s="107"/>
      <c r="H1757" s="99"/>
      <c r="I1757" s="254"/>
      <c r="J1757" s="107"/>
    </row>
    <row r="1758" spans="1:10" x14ac:dyDescent="0.2">
      <c r="A1758" s="107"/>
      <c r="B1758" s="107"/>
      <c r="C1758" s="107"/>
      <c r="D1758" s="107"/>
      <c r="E1758" s="108"/>
      <c r="F1758" s="46"/>
      <c r="G1758" s="107"/>
      <c r="H1758" s="99"/>
      <c r="I1758" s="254"/>
      <c r="J1758" s="107"/>
    </row>
    <row r="1759" spans="1:10" x14ac:dyDescent="0.2">
      <c r="A1759" s="107"/>
      <c r="B1759" s="107"/>
      <c r="C1759" s="107"/>
      <c r="D1759" s="107"/>
      <c r="E1759" s="108"/>
      <c r="F1759" s="46"/>
      <c r="G1759" s="107"/>
      <c r="H1759" s="99"/>
      <c r="I1759" s="254"/>
      <c r="J1759" s="107"/>
    </row>
    <row r="1760" spans="1:10" x14ac:dyDescent="0.2">
      <c r="A1760" s="107"/>
      <c r="B1760" s="107"/>
      <c r="C1760" s="107"/>
      <c r="D1760" s="107"/>
      <c r="E1760" s="108"/>
      <c r="F1760" s="46"/>
      <c r="G1760" s="107"/>
      <c r="H1760" s="99"/>
      <c r="I1760" s="254"/>
      <c r="J1760" s="107"/>
    </row>
    <row r="1761" spans="1:10" x14ac:dyDescent="0.2">
      <c r="A1761" s="107"/>
      <c r="B1761" s="107"/>
      <c r="C1761" s="107"/>
      <c r="D1761" s="107"/>
      <c r="E1761" s="108"/>
      <c r="F1761" s="46"/>
      <c r="G1761" s="107"/>
      <c r="H1761" s="99"/>
      <c r="I1761" s="254"/>
      <c r="J1761" s="107"/>
    </row>
    <row r="1762" spans="1:10" x14ac:dyDescent="0.2">
      <c r="A1762" s="107"/>
      <c r="B1762" s="107"/>
      <c r="C1762" s="107"/>
      <c r="D1762" s="107"/>
      <c r="E1762" s="108"/>
      <c r="F1762" s="46"/>
      <c r="G1762" s="107"/>
      <c r="H1762" s="99"/>
      <c r="I1762" s="254"/>
      <c r="J1762" s="107"/>
    </row>
    <row r="1763" spans="1:10" x14ac:dyDescent="0.2">
      <c r="A1763" s="107"/>
      <c r="B1763" s="107"/>
      <c r="C1763" s="107"/>
      <c r="D1763" s="107"/>
      <c r="E1763" s="108"/>
      <c r="F1763" s="46"/>
      <c r="G1763" s="107"/>
      <c r="H1763" s="99"/>
      <c r="I1763" s="254"/>
      <c r="J1763" s="107"/>
    </row>
    <row r="1764" spans="1:10" x14ac:dyDescent="0.2">
      <c r="A1764" s="107"/>
      <c r="B1764" s="107"/>
      <c r="C1764" s="107"/>
      <c r="D1764" s="107"/>
      <c r="E1764" s="108"/>
      <c r="F1764" s="46"/>
      <c r="G1764" s="107"/>
      <c r="H1764" s="99"/>
      <c r="I1764" s="254"/>
      <c r="J1764" s="107"/>
    </row>
    <row r="1765" spans="1:10" x14ac:dyDescent="0.2">
      <c r="A1765" s="107"/>
      <c r="B1765" s="107"/>
      <c r="C1765" s="107"/>
      <c r="D1765" s="107"/>
      <c r="E1765" s="108"/>
      <c r="F1765" s="46"/>
      <c r="G1765" s="107"/>
      <c r="H1765" s="99"/>
      <c r="I1765" s="254"/>
      <c r="J1765" s="107"/>
    </row>
    <row r="1766" spans="1:10" x14ac:dyDescent="0.2">
      <c r="A1766" s="107"/>
      <c r="B1766" s="107"/>
      <c r="C1766" s="107"/>
      <c r="D1766" s="107"/>
      <c r="E1766" s="108"/>
      <c r="F1766" s="46"/>
      <c r="G1766" s="107"/>
      <c r="H1766" s="99"/>
      <c r="I1766" s="254"/>
      <c r="J1766" s="107"/>
    </row>
    <row r="1767" spans="1:10" x14ac:dyDescent="0.2">
      <c r="A1767" s="107"/>
      <c r="B1767" s="107"/>
      <c r="C1767" s="107"/>
      <c r="D1767" s="107"/>
      <c r="E1767" s="108"/>
      <c r="F1767" s="46"/>
      <c r="G1767" s="107"/>
      <c r="H1767" s="99"/>
      <c r="I1767" s="254"/>
      <c r="J1767" s="107"/>
    </row>
    <row r="1768" spans="1:10" x14ac:dyDescent="0.2">
      <c r="A1768" s="107"/>
      <c r="B1768" s="107"/>
      <c r="C1768" s="107"/>
      <c r="D1768" s="107"/>
      <c r="E1768" s="108"/>
      <c r="F1768" s="46"/>
      <c r="G1768" s="107"/>
      <c r="H1768" s="99"/>
      <c r="I1768" s="254"/>
      <c r="J1768" s="107"/>
    </row>
    <row r="1769" spans="1:10" x14ac:dyDescent="0.2">
      <c r="A1769" s="107"/>
      <c r="B1769" s="107"/>
      <c r="C1769" s="107"/>
      <c r="D1769" s="107"/>
      <c r="E1769" s="108"/>
      <c r="F1769" s="46"/>
      <c r="G1769" s="107"/>
      <c r="H1769" s="99"/>
      <c r="I1769" s="254"/>
      <c r="J1769" s="107"/>
    </row>
    <row r="1770" spans="1:10" x14ac:dyDescent="0.2">
      <c r="A1770" s="107"/>
      <c r="B1770" s="107"/>
      <c r="C1770" s="107"/>
      <c r="D1770" s="107"/>
      <c r="E1770" s="108"/>
      <c r="F1770" s="46"/>
      <c r="G1770" s="107"/>
      <c r="H1770" s="99"/>
      <c r="I1770" s="254"/>
      <c r="J1770" s="107"/>
    </row>
    <row r="1771" spans="1:10" x14ac:dyDescent="0.2">
      <c r="F1771" s="62"/>
    </row>
  </sheetData>
  <sortState ref="A2:M2112">
    <sortCondition ref="B2:B211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80</vt:i4>
      </vt:variant>
      <vt:variant>
        <vt:lpstr>Intervals amb nom</vt:lpstr>
      </vt:variant>
      <vt:variant>
        <vt:i4>1</vt:i4>
      </vt:variant>
    </vt:vector>
  </HeadingPairs>
  <TitlesOfParts>
    <vt:vector size="81" baseType="lpstr">
      <vt:lpstr>03ABRIL2017</vt:lpstr>
      <vt:lpstr>treball</vt:lpstr>
      <vt:lpstr>gener G</vt:lpstr>
      <vt:lpstr>gener 0 i c</vt:lpstr>
      <vt:lpstr>gener 15 0 i C</vt:lpstr>
      <vt:lpstr>gener 15 G</vt:lpstr>
      <vt:lpstr>febrer 15 0 i C</vt:lpstr>
      <vt:lpstr>febrer 15 G</vt:lpstr>
      <vt:lpstr>març 15 0 i C</vt:lpstr>
      <vt:lpstr>març 15 G</vt:lpstr>
      <vt:lpstr>abril 15 0 i C</vt:lpstr>
      <vt:lpstr>abril 15 G</vt:lpstr>
      <vt:lpstr>maig-15 0 i C</vt:lpstr>
      <vt:lpstr>maig-15G</vt:lpstr>
      <vt:lpstr>juny15 0 i C</vt:lpstr>
      <vt:lpstr>juny15G</vt:lpstr>
      <vt:lpstr>juliol15 0 i C</vt:lpstr>
      <vt:lpstr>juliol15 G</vt:lpstr>
      <vt:lpstr>agost15 0 i C</vt:lpstr>
      <vt:lpstr>febrer G</vt:lpstr>
      <vt:lpstr>febrer 0 i C</vt:lpstr>
      <vt:lpstr>març G</vt:lpstr>
      <vt:lpstr>març 0 i c</vt:lpstr>
      <vt:lpstr>abril G</vt:lpstr>
      <vt:lpstr>abril 0 i c</vt:lpstr>
      <vt:lpstr>maig G</vt:lpstr>
      <vt:lpstr>maig 0 i c</vt:lpstr>
      <vt:lpstr>juny G</vt:lpstr>
      <vt:lpstr>juny 0 i c</vt:lpstr>
      <vt:lpstr>juliol 0 i c</vt:lpstr>
      <vt:lpstr>juliol G</vt:lpstr>
      <vt:lpstr>agost15G</vt:lpstr>
      <vt:lpstr>agost 0 i C</vt:lpstr>
      <vt:lpstr>agost G</vt:lpstr>
      <vt:lpstr>setembre 0 i C</vt:lpstr>
      <vt:lpstr>setembre G</vt:lpstr>
      <vt:lpstr>octubre 0 i C</vt:lpstr>
      <vt:lpstr>octubre G</vt:lpstr>
      <vt:lpstr>novembre G</vt:lpstr>
      <vt:lpstr>novembre 0 i C</vt:lpstr>
      <vt:lpstr>desembre 0 i C</vt:lpstr>
      <vt:lpstr>desembre G</vt:lpstr>
      <vt:lpstr>sept15 0 i C</vt:lpstr>
      <vt:lpstr>sept15G</vt:lpstr>
      <vt:lpstr>oct15 0 i C</vt:lpstr>
      <vt:lpstr>oct15G</vt:lpstr>
      <vt:lpstr>nov15 0 i C</vt:lpstr>
      <vt:lpstr>nov15G</vt:lpstr>
      <vt:lpstr>des15 0 i C</vt:lpstr>
      <vt:lpstr>gener16 0 i C</vt:lpstr>
      <vt:lpstr>gener16G</vt:lpstr>
      <vt:lpstr>febrer16 0 i C</vt:lpstr>
      <vt:lpstr>febrer16 G</vt:lpstr>
      <vt:lpstr>març16 0 i C</vt:lpstr>
      <vt:lpstr>març16g</vt:lpstr>
      <vt:lpstr>abril16 0 i C</vt:lpstr>
      <vt:lpstr>abril16 G</vt:lpstr>
      <vt:lpstr>maig16G</vt:lpstr>
      <vt:lpstr>maig16 0 i C</vt:lpstr>
      <vt:lpstr>juny2016 0 i C</vt:lpstr>
      <vt:lpstr>juny2016 G</vt:lpstr>
      <vt:lpstr>des15G</vt:lpstr>
      <vt:lpstr>juliol2016 0 i C</vt:lpstr>
      <vt:lpstr>juliol2016 G</vt:lpstr>
      <vt:lpstr>agost2016 0 i C</vt:lpstr>
      <vt:lpstr>agost2016 G</vt:lpstr>
      <vt:lpstr>set2016 0 i C</vt:lpstr>
      <vt:lpstr>set2016 G</vt:lpstr>
      <vt:lpstr>oct2016 0 i C</vt:lpstr>
      <vt:lpstr>oct2016 G</vt:lpstr>
      <vt:lpstr>nov2016 0 i C</vt:lpstr>
      <vt:lpstr>nov2016 G</vt:lpstr>
      <vt:lpstr>des16 0 i C</vt:lpstr>
      <vt:lpstr>des16G</vt:lpstr>
      <vt:lpstr>gen2017 0 i C</vt:lpstr>
      <vt:lpstr>gener2017G</vt:lpstr>
      <vt:lpstr>febrer17 0 i C</vt:lpstr>
      <vt:lpstr>febrer17 G</vt:lpstr>
      <vt:lpstr>març17 0 i c</vt:lpstr>
      <vt:lpstr>marçg17</vt:lpstr>
      <vt:lpstr>'03ABRIL2017'!Àrea_d'impressió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Digital</dc:creator>
  <cp:lastModifiedBy>UB</cp:lastModifiedBy>
  <cp:lastPrinted>2017-04-03T08:04:47Z</cp:lastPrinted>
  <dcterms:created xsi:type="dcterms:W3CDTF">2014-06-02T09:59:12Z</dcterms:created>
  <dcterms:modified xsi:type="dcterms:W3CDTF">2017-04-06T07:19:15Z</dcterms:modified>
</cp:coreProperties>
</file>